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omments2.xml" ContentType="application/vnd.openxmlformats-officedocument.spreadsheetml.comments+xml"/>
  <Override PartName="/xl/pivotTables/pivotTable5.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L:\Project Costing\"/>
    </mc:Choice>
  </mc:AlternateContent>
  <bookViews>
    <workbookView xWindow="0" yWindow="0" windowWidth="19200" windowHeight="7185" tabRatio="574"/>
  </bookViews>
  <sheets>
    <sheet name="Assumptions" sheetId="2" r:id="rId1"/>
    <sheet name="Configuration" sheetId="18" r:id="rId2"/>
    <sheet name="PM Quot" sheetId="25" r:id="rId3"/>
    <sheet name="Fin Quot" sheetId="27" r:id="rId4"/>
    <sheet name="External Quot" sheetId="21" r:id="rId5"/>
    <sheet name="Versions" sheetId="29" r:id="rId6"/>
    <sheet name="Dictionaries" sheetId="19" state="hidden" r:id="rId7"/>
    <sheet name="BioRef Costs Calculator" sheetId="28" state="hidden" r:id="rId8"/>
  </sheets>
  <functionGroups builtInGroupCount="18"/>
  <externalReferences>
    <externalReference r:id="rId9"/>
  </externalReferences>
  <definedNames>
    <definedName name="ArrFundingTypes">TabParFundingType[FUNDING INSTITUTION TYPE]</definedName>
    <definedName name="CheckInclusionCoherence">IF(Configuration!$AM$4=ParNbIncl,"","Be careful, the assumption you provided is " &amp; ParNbIncl &amp; " and not " &amp; Configuration!$AM$4 &amp;"! Please check and align those two numbers")</definedName>
    <definedName name="CheckPrice">IF(TotalPriceEXT = (TotalPricePM+TotalPriceFIN+TotalPriceEXT)/3,"","Error on final price, check your input!")</definedName>
    <definedName name="ClearArea">CatTemplate[[Select]:[Eq. unit effort]],CatTemplate[[Cons. unit cost]:[Cons. unit effort]],CatTemplate[[Oth. unit cost]:[Oth. unit effort]],CatTemplate[[St. unit cost]:[St. unit effort]],CatTemplate[[Year1]:[Year20]]</definedName>
    <definedName name="CurrentRow">12</definedName>
    <definedName name="DictIndex">CatIndexes[]</definedName>
    <definedName name="ExternalData_1" localSheetId="7" hidden="1">'BioRef Costs Calculator'!$A$1:$P$925</definedName>
    <definedName name="ExternalData_1" localSheetId="1" hidden="1">Configuration!$B$8:$N$440</definedName>
    <definedName name="ExternalData_1" localSheetId="6" hidden="1">Dictionaries!$B$3:$H$40</definedName>
    <definedName name="ExternalData_2" localSheetId="6" hidden="1">Dictionaries!$J$3:$M$18</definedName>
    <definedName name="ExternalData_3" localSheetId="6" hidden="1">Dictionaries!$O$4:$O$5</definedName>
    <definedName name="ExternalData_4" localSheetId="6" hidden="1">Dictionaries!$P$4:$P$5</definedName>
    <definedName name="ExternalData_5" localSheetId="6" hidden="1">Dictionaries!$O$10:$Q$27</definedName>
    <definedName name="getConsPrice">CatTemplate[[#This Row],[Cons. Cost]] *  (1 + getRateOHFinal) * (1 + getRateMarkupFinal)</definedName>
    <definedName name="getConsQuantity">IF(OR(ISBLANK(CatTemplate[[#This Row],[Cons. unit cost]]),AND(ISBLANK(CatTemplate[[#This Row],[Cons. unit effort]]),(CatTemplate[[#This Row],[Project quantity]]=0))),0,IF((CatTemplate[[#This Row],[Cons. unit effort]]=0),0,CatTemplate[[#This Row],[Cons. unit effort]]) * IF((CatTemplate[[#This Row],[Project quantity]]=0),1,CatTemplate[[#This Row],[Project quantity]]))</definedName>
    <definedName name="getConsUnitCost">IFERROR(IF(CatTemplate[[#This Row],[Section]]="Processing",SUMIFS(TabBioRefCosts[UNIT COST PER SAMPLE],TabBioRefCosts[TYPE],"Consumable",TabBioRefCosts[SERVICE],CatTemplate[[#This Row],[Task]]),0),0)</definedName>
    <definedName name="getConsUnitEffort" localSheetId="1">IF(AND(OR(CatTemplate[[#This Row],[Section]]="Processing",CatTemplate[[#This Row],[Section]]="PATH"),CatTemplate[[#This Row],[Cons. unit cost]]&lt;&gt;0),1,0)</definedName>
    <definedName name="getCostCategory">IF(NOT(ISBLANK(CatTemplate[[#This Row],[Subcontracting]])), "03 Subcontracting costs", CatTemplate[[#This Row],[Cost category]])</definedName>
    <definedName name="getEqPrice">CatTemplate[[#This Row],[Eq. Cost]] *  (1 + getRateOHFinal) * (1 + getRateMarkupFinal) * ParRateEquipment</definedName>
    <definedName name="getEqQuantity">IF(OR(ISBLANK(CatTemplate[[#This Row],[Eq. unit cost]]),AND(ISBLANK(CatTemplate[[#This Row],[Eq. unit effort]]),(CatTemplate[[#This Row],[Project quantity]]=0))),0,IF((CatTemplate[[#This Row],[Eq. unit effort]]=0),0,CatTemplate[[#This Row],[Eq. unit effort]]) * IF((CatTemplate[[#This Row],[Project quantity]]=0),1,CatTemplate[[#This Row],[Project quantity]]))</definedName>
    <definedName name="getEqUnitCost">IFERROR(IF(CatTemplate[[#This Row],[Section]]="Processing",SUMIFS(TabBioRefCosts[UNIT COST PER SAMPLE],TabBioRefCosts[TYPE],"Equipment",TabBioRefCosts[SERVICE],CatTemplate[[#This Row],[Task]]),0),0)</definedName>
    <definedName name="getEqUnitEffort">IF(AND(OR(CatTemplate[[#This Row],[Section]]="Processing",CatTemplate[[#This Row],[Section]]="PATH"),CatTemplate[[#This Row],[Eq. unit cost]]&lt;&gt;0),1,0)</definedName>
    <definedName name="getExternalFunding">IF(LEFT('Fin Quot'!$BW1,11)="Grand Total",'Fin Quot'!$CX1048576,'Fin Quot'!$CR1)</definedName>
    <definedName name="getFilterStatus">IF(SUBTOTAL(3,CatTemplate[Select]) = SUBTOTAL(3,CatTemplate[Unit]), SUBTOTAL(3,CatTemplate[Select]) &amp; " tasks selected", "All " &amp; SUBTOTAL(3,CatTemplate[Unit]) &amp; " tasks are visible") &amp; " ►"</definedName>
    <definedName name="getMarkupAmount">(CatTemplate[[#This Row],[Total cost]] + CatTemplate[[#This Row],[OH Amount]]) * getRateMarkupFinal</definedName>
    <definedName name="GetNbFUPPerYear">ROUNDUP(Configuration!A$4 * ParNbFUPPerIncl * ParFUPAdher,0)</definedName>
    <definedName name="GetNbInclPerYear">IF(OR((COLUMN()-ParOffset&lt;CEILING(ParInclDuration/12,1)),(COLUMN()-ParOffset=ParInclDuration/12)),    CEILING((ParNbIncl -  CEILING(ParNbIncl / ROUNDUP(ParInclDuration/12,0) * MOD(ParInclDuration,12)/12,1)) / FLOOR(ParInclDuration/12,1),1),    IF(COLUMN()-ParOffset=CEILING(ParInclDuration/12,1),        CEILING(ParNbIncl / ROUNDUP(ParInclDuration/12,0) * MOD(ParInclDuration,12)/12,1),        0))</definedName>
    <definedName name="getObject">IF(CatTemplate[[#This Row],[Cost Category Comp.]]="01 Staff costs",CatTemplate[[#This Row],[Resource type]], INDEX(DictSections[Description],MATCH(CatTemplate[[#This Row],[Section]],DictSections[Code],0),1))</definedName>
    <definedName name="getOHAmount">CatTemplate[[#This Row],[Total cost]] * getRateOHFinal</definedName>
    <definedName name="getOthPrice">CatTemplate[[#This Row],[Oth. Cost]] *  (1 + getRateOHFinal) * (1 + getRateMarkupFinal)</definedName>
    <definedName name="getOthQuantity">IF(OR(ISBLANK(CatTemplate[[#This Row],[Oth. unit cost]]),AND(ISBLANK(CatTemplate[[#This Row],[Oth. unit effort]]),(CatTemplate[[#This Row],[Project quantity]]=0))),0,IF((CatTemplate[[#This Row],[Oth. unit effort]]=0),1,CatTemplate[[#This Row],[Oth. unit effort]]) * IF((CatTemplate[[#This Row],[Project quantity]]=0),1,CatTemplate[[#This Row],[Project quantity]]))</definedName>
    <definedName name="getPin">IF(MATCH(ParFundingType,TabParFundingType[FUNDING INSTITUTION TYPE],0)+22=ROW(),1,0)</definedName>
    <definedName name="getRateEquipment">INDEX(TabParFundingType[EQUIPMENT],MATCH(ParFundingType,TabParFundingType[FUNDING INSTITUTION TYPE],0),1)</definedName>
    <definedName name="getRateMarkup">INDEX(TabParFundingType[MARK-UP],MATCH(ParFundingType,TabParFundingType[FUNDING INSTITUTION TYPE],0),1)</definedName>
    <definedName name="getRateMarkupFinal">IF(CatTemplate[[#This Row],[Cost Category Comp.]] = "03 Subcontracting costs", IF(ISNUMBER(CatTemplate[[#This Row],[Project''s specificities (variability)]]),CatTemplate[[#This Row],[Project''s specificities (variability)]],0), ParRateMarkup)</definedName>
    <definedName name="getRateOH">INDEX(TabParFundingType[OH],MATCH(ParFundingType,TabParFundingType[FUNDING INSTITUTION TYPE],0),1)</definedName>
    <definedName name="getRateOHFinal">IF(CatTemplate[[#This Row],[Cost Category Comp.]] = "03 Subcontracting costs",0, ParRateOH)</definedName>
    <definedName name="getSection">TEXT(CatTemplate[[#This Row],[Sect'#]], "00") &amp; " " &amp; INDEX(DictSections[Description],MATCH(CatTemplate[[#This Row],[Section]],DictSections[Code],0),1)</definedName>
    <definedName name="getSectionOrder">IF(ISBLANK([1]!CatTemplate[[#This Row],[Section]]),999,INDEX([1]!CatSections[Order],MATCH([1]!CatTemplate[Section],[1]!CatSections[Code],0),1))</definedName>
    <definedName name="getStaffPrice">CatTemplate[[#This Row],[Total St. Cost]]*  (1 + getRateOHFinal) * (1 + getRateMarkupFinal)</definedName>
    <definedName name="getStaffQuantity">IF(OR(CatTemplate[[#This Row],[St. unit cost]]=0,         NOT(ISBLANK(CatTemplate[[#This Row],[Subcontracting]])),     (CatTemplate[[#This Row],[Project quantity]]=0)),  0,  IF((CatTemplate[[#This Row],[St. unit effort]]=0),1,      CatTemplate[[#This Row],[St. unit effort]]) *    IF((CatTemplate[[#This Row],[Project quantity]]=0),1,       CatTemplate[[#This Row],[Project quantity]]))</definedName>
    <definedName name="getStaffUnitCost">IF(ISBLANK(CatTemplate[[#This Row],[Resource type]]),0, INDEX(DictResourceTypes[2024],MATCH(CatTemplate[[#This Row],[Resource type]],DictResourceTypes[Item],0),1))* 8</definedName>
    <definedName name="getStaffUnitEffort">IFERROR(IF(CatTemplate[[#This Row],[Section]]="Processing",SUMIFS(TabBioRefCosts[QUANTITY],TabBioRefCosts[TYPE],"Staff",TabBioRefCosts[SERVICE],CatTemplate[[#This Row],[Task]])/8,0),0)</definedName>
    <definedName name="getUnitCost">CatTemplate[[#This Row],[Eq. unit cost]] + CatTemplate[[#This Row],[Cons. unit cost]]+ CatTemplate[[#This Row],[Oth. unit cost]] + CatTemplate[[#This Row],[St. unit cost]]</definedName>
    <definedName name="getUnitEffort">IF(AND( OR(CatTemplate[[#This Row],[Eq. unit effort]]=1,ISBLANK(CatTemplate[[#This Row],[Eq. unit effort]])), OR(CatTemplate[[#This Row],[Cons. unit effort]]=1,ISBLANK(CatTemplate[[#This Row],[Cons. unit effort]])), OR(CatTemplate[[#This Row],[Oth. unit effort]]=1,ISBLANK(CatTemplate[[#This Row],[Oth. unit effort]]))),1,CatTemplate[[#This Row],[Eq. unit effort]] + CatTemplate[[#This Row],[Cons. unit effort]] + CatTemplate[[#This Row],[Oth. unit effort]])</definedName>
    <definedName name="GetYearlySalaryIncrease" xml:space="preserve"> (1 + ParRateSalIncrease)^ (MID(INDEX(CatTemplate[#Headers],COLUMN()-1), 2,10)-1)</definedName>
    <definedName name="ListServices">OFFSET([1]Catalog!$G$5,MATCH("Processing",[1]!CatTemplate[Section],0)-1,0,COUNTIFS([1]!CatTemplate[Section],"Processing"),1)</definedName>
    <definedName name="ListStaffCosts">[1]Parameters!$K$17:$N$43</definedName>
    <definedName name="ParBookStatus">Dictionaries!$N$28</definedName>
    <definedName name="ParConsMarkupRate">[1]Parameters!$M$8</definedName>
    <definedName name="ParFundingScheme">Assumptions!$F$13</definedName>
    <definedName name="ParFundingType">Assumptions!$C$13</definedName>
    <definedName name="ParFUPAdher">Assumptions!$F$5</definedName>
    <definedName name="ParInclDuration">Assumptions!$C$6</definedName>
    <definedName name="ParLastIndexDate">Dictionaries!$R$8</definedName>
    <definedName name="ParNbAliqPerPatient">Assumptions!$C$9</definedName>
    <definedName name="ParNbAliquots">Assumptions!$F$9</definedName>
    <definedName name="ParNbCountries">Assumptions!$C$8</definedName>
    <definedName name="ParNbFUP">Configuration!$AM$5</definedName>
    <definedName name="ParNbFUPPerIncl">Assumptions!$C$7</definedName>
    <definedName name="ParNbIncl">Assumptions!$F$6</definedName>
    <definedName name="ParNbSites">Assumptions!$F$8</definedName>
    <definedName name="ParOffset">Configuration!$AL$7</definedName>
    <definedName name="ParPrjDuration">Assumptions!$C$5</definedName>
    <definedName name="ParProjectID">Assumptions!$C$3</definedName>
    <definedName name="ParProjectTitle">Assumptions!$F$3</definedName>
    <definedName name="ParRateEquipment">Assumptions!$F$23</definedName>
    <definedName name="ParRateMarkup">Assumptions!$E$23</definedName>
    <definedName name="ParRateOH">Assumptions!$D$23</definedName>
    <definedName name="ParRatePM">Dictionaries!$O$5</definedName>
    <definedName name="ParRateSalIncrease">Dictionaries!$P$5</definedName>
    <definedName name="ParRateSalIndex">Dictionaries!$R$7</definedName>
    <definedName name="ParVerCat">Dictionaries!$L$38</definedName>
    <definedName name="ParVerCC">Dictionaries!$L$39</definedName>
    <definedName name="ParYear1">Assumptions!$C$4</definedName>
    <definedName name="Slicer_Cost_Category_Comp.">#N/A</definedName>
    <definedName name="Slicer_Section">#N/A</definedName>
    <definedName name="Slicer_Unit">#N/A</definedName>
    <definedName name="Slicer_Unit1">#N/A</definedName>
    <definedName name="Slicer_Unit2">#N/A</definedName>
    <definedName name="TotalPriceEXT">'External Quot'!$L$2</definedName>
    <definedName name="TotalPriceFIN">'Fin Quot'!$CR$24</definedName>
    <definedName name="TotalPricePM">'PM Quot'!$AC$5</definedName>
  </definedNames>
  <calcPr calcId="162913"/>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5:slicerCaches>
    </ext>
  </extLst>
</workbook>
</file>

<file path=xl/calcChain.xml><?xml version="1.0" encoding="utf-8"?>
<calcChain xmlns="http://schemas.openxmlformats.org/spreadsheetml/2006/main">
  <c r="AH412" i="18" l="1"/>
  <c r="AH413" i="18"/>
  <c r="AH414" i="18"/>
  <c r="AH415" i="18"/>
  <c r="AH416" i="18"/>
  <c r="AH417" i="18"/>
  <c r="AH418" i="18"/>
  <c r="AH419" i="18"/>
  <c r="AH420" i="18"/>
  <c r="AH421" i="18"/>
  <c r="AH422" i="18"/>
  <c r="AH423" i="18"/>
  <c r="AH424" i="18"/>
  <c r="AH425" i="18"/>
  <c r="AH426" i="18"/>
  <c r="AH427" i="18"/>
  <c r="AH428" i="18"/>
  <c r="AH439" i="18"/>
  <c r="AH440" i="18"/>
  <c r="Y430" i="18"/>
  <c r="Y433" i="18"/>
  <c r="Y434" i="18"/>
  <c r="Y435" i="18"/>
  <c r="X411" i="18"/>
  <c r="X412" i="18"/>
  <c r="Y412" i="18" s="1"/>
  <c r="X413" i="18"/>
  <c r="Y413" i="18" s="1"/>
  <c r="X414" i="18"/>
  <c r="Y414" i="18" s="1"/>
  <c r="X415" i="18"/>
  <c r="Y415" i="18" s="1"/>
  <c r="X416" i="18"/>
  <c r="Y416" i="18" s="1"/>
  <c r="X417" i="18"/>
  <c r="Y417" i="18" s="1"/>
  <c r="X418" i="18"/>
  <c r="Y418" i="18" s="1"/>
  <c r="X419" i="18"/>
  <c r="Y419" i="18" s="1"/>
  <c r="X420" i="18"/>
  <c r="Y420" i="18" s="1"/>
  <c r="X421" i="18"/>
  <c r="Y421" i="18" s="1"/>
  <c r="X422" i="18"/>
  <c r="Y422" i="18" s="1"/>
  <c r="X423" i="18"/>
  <c r="Y423" i="18" s="1"/>
  <c r="X424" i="18"/>
  <c r="Y424" i="18" s="1"/>
  <c r="X425" i="18"/>
  <c r="Y425" i="18" s="1"/>
  <c r="X426" i="18"/>
  <c r="Y426" i="18" s="1"/>
  <c r="X427" i="18"/>
  <c r="Y427" i="18" s="1"/>
  <c r="X428" i="18"/>
  <c r="Y428" i="18" s="1"/>
  <c r="X429" i="18"/>
  <c r="Y429" i="18" s="1"/>
  <c r="X431" i="18"/>
  <c r="Y431" i="18" s="1"/>
  <c r="X432" i="18"/>
  <c r="Y432" i="18" s="1"/>
  <c r="X436" i="18"/>
  <c r="Y436" i="18" s="1"/>
  <c r="X437" i="18"/>
  <c r="Y437" i="18" s="1"/>
  <c r="X438" i="18"/>
  <c r="Y438" i="18" s="1"/>
  <c r="X439" i="18"/>
  <c r="Y439" i="18" s="1"/>
  <c r="X440" i="18"/>
  <c r="Y440" i="18" s="1"/>
  <c r="T412" i="18"/>
  <c r="T413" i="18"/>
  <c r="U413" i="18" s="1"/>
  <c r="T414" i="18"/>
  <c r="U414" i="18" s="1"/>
  <c r="T415" i="18"/>
  <c r="U415" i="18" s="1"/>
  <c r="T416" i="18"/>
  <c r="U416" i="18" s="1"/>
  <c r="T417" i="18"/>
  <c r="T418" i="18"/>
  <c r="U418" i="18" s="1"/>
  <c r="T419" i="18"/>
  <c r="U419" i="18" s="1"/>
  <c r="T420" i="18"/>
  <c r="U420" i="18" s="1"/>
  <c r="T421" i="18"/>
  <c r="U421" i="18" s="1"/>
  <c r="T422" i="18"/>
  <c r="U422" i="18" s="1"/>
  <c r="T423" i="18"/>
  <c r="U423" i="18" s="1"/>
  <c r="T424" i="18"/>
  <c r="T425" i="18"/>
  <c r="T426" i="18"/>
  <c r="U426" i="18" s="1"/>
  <c r="T427" i="18"/>
  <c r="U427" i="18" s="1"/>
  <c r="T428" i="18"/>
  <c r="U428" i="18" s="1"/>
  <c r="U429" i="18"/>
  <c r="U430" i="18"/>
  <c r="T431" i="18"/>
  <c r="U431" i="18" s="1"/>
  <c r="T432" i="18"/>
  <c r="U432" i="18" s="1"/>
  <c r="U436" i="18"/>
  <c r="T437" i="18"/>
  <c r="U437" i="18" s="1"/>
  <c r="U438" i="18"/>
  <c r="T439" i="18"/>
  <c r="U439" i="18" s="1"/>
  <c r="T440" i="18"/>
  <c r="U417" i="18"/>
  <c r="U424" i="18"/>
  <c r="U425" i="18"/>
  <c r="U433" i="18"/>
  <c r="U434" i="18"/>
  <c r="U435" i="18"/>
  <c r="U440" i="18"/>
  <c r="AF423" i="18" l="1"/>
  <c r="AG423" i="18"/>
  <c r="AI423" i="18" s="1"/>
  <c r="AJ423" i="18" s="1"/>
  <c r="AL423" i="18"/>
  <c r="AM423" i="18"/>
  <c r="V423" i="18" s="1"/>
  <c r="EQ423" i="18" s="1"/>
  <c r="BI423" i="18"/>
  <c r="BK423" i="18" s="1"/>
  <c r="BJ423" i="18"/>
  <c r="BM423" i="18"/>
  <c r="BN423" i="18"/>
  <c r="BO423" i="18"/>
  <c r="BP423" i="18"/>
  <c r="BQ423" i="18"/>
  <c r="BR423" i="18"/>
  <c r="BS423" i="18"/>
  <c r="BT423" i="18"/>
  <c r="BU423" i="18"/>
  <c r="BV423" i="18"/>
  <c r="BW423" i="18"/>
  <c r="BX423" i="18"/>
  <c r="BY423" i="18"/>
  <c r="BZ423" i="18"/>
  <c r="CA423" i="18"/>
  <c r="CB423" i="18"/>
  <c r="CC423" i="18"/>
  <c r="CD423" i="18"/>
  <c r="CE423" i="18"/>
  <c r="CF423" i="18"/>
  <c r="CH423" i="18"/>
  <c r="CI423" i="18"/>
  <c r="CJ423" i="18"/>
  <c r="CK423" i="18"/>
  <c r="CL423" i="18"/>
  <c r="CM423" i="18"/>
  <c r="CN423" i="18"/>
  <c r="CO423" i="18"/>
  <c r="CP423" i="18"/>
  <c r="CQ423" i="18"/>
  <c r="CR423" i="18"/>
  <c r="CS423" i="18"/>
  <c r="CT423" i="18"/>
  <c r="CU423" i="18"/>
  <c r="CV423" i="18"/>
  <c r="CW423" i="18"/>
  <c r="CX423" i="18"/>
  <c r="CY423" i="18"/>
  <c r="CZ423" i="18"/>
  <c r="DA423" i="18"/>
  <c r="DB423" i="18"/>
  <c r="DC423" i="18"/>
  <c r="DD423" i="18"/>
  <c r="DE423" i="18"/>
  <c r="DF423" i="18"/>
  <c r="DG423" i="18"/>
  <c r="DH423" i="18"/>
  <c r="DI423" i="18"/>
  <c r="DJ423" i="18"/>
  <c r="DK423" i="18"/>
  <c r="DL423" i="18"/>
  <c r="DM423" i="18"/>
  <c r="DN423" i="18"/>
  <c r="DO423" i="18"/>
  <c r="DP423" i="18"/>
  <c r="DQ423" i="18"/>
  <c r="DR423" i="18"/>
  <c r="DS423" i="18"/>
  <c r="DT423" i="18"/>
  <c r="DU423" i="18"/>
  <c r="AF424" i="18"/>
  <c r="AG424" i="18"/>
  <c r="AL424" i="18"/>
  <c r="AM424" i="18"/>
  <c r="V424" i="18" s="1"/>
  <c r="EQ424" i="18" s="1"/>
  <c r="BI424" i="18"/>
  <c r="BK424" i="18" s="1"/>
  <c r="BJ424" i="18"/>
  <c r="BM424" i="18"/>
  <c r="BN424" i="18"/>
  <c r="BO424" i="18"/>
  <c r="BP424" i="18"/>
  <c r="BQ424" i="18"/>
  <c r="BR424" i="18"/>
  <c r="BS424" i="18"/>
  <c r="BT424" i="18"/>
  <c r="BU424" i="18"/>
  <c r="BV424" i="18"/>
  <c r="BW424" i="18"/>
  <c r="BX424" i="18"/>
  <c r="BY424" i="18"/>
  <c r="BZ424" i="18"/>
  <c r="CA424" i="18"/>
  <c r="CB424" i="18"/>
  <c r="CC424" i="18"/>
  <c r="CD424" i="18"/>
  <c r="CE424" i="18"/>
  <c r="CF424" i="18"/>
  <c r="CH424" i="18"/>
  <c r="CI424" i="18"/>
  <c r="CJ424" i="18"/>
  <c r="CK424" i="18"/>
  <c r="CL424" i="18"/>
  <c r="CM424" i="18"/>
  <c r="CN424" i="18"/>
  <c r="CO424" i="18"/>
  <c r="CP424" i="18"/>
  <c r="CQ424" i="18"/>
  <c r="CR424" i="18"/>
  <c r="CS424" i="18"/>
  <c r="CT424" i="18"/>
  <c r="CU424" i="18"/>
  <c r="CV424" i="18"/>
  <c r="CW424" i="18"/>
  <c r="CX424" i="18"/>
  <c r="CY424" i="18"/>
  <c r="CZ424" i="18"/>
  <c r="DA424" i="18"/>
  <c r="DB424" i="18"/>
  <c r="DC424" i="18"/>
  <c r="DD424" i="18"/>
  <c r="DE424" i="18"/>
  <c r="DF424" i="18"/>
  <c r="DG424" i="18"/>
  <c r="DH424" i="18"/>
  <c r="DI424" i="18"/>
  <c r="DJ424" i="18"/>
  <c r="DK424" i="18"/>
  <c r="DL424" i="18"/>
  <c r="DM424" i="18"/>
  <c r="DN424" i="18"/>
  <c r="DO424" i="18"/>
  <c r="DP424" i="18"/>
  <c r="DQ424" i="18"/>
  <c r="DR424" i="18"/>
  <c r="DS424" i="18"/>
  <c r="DT424" i="18"/>
  <c r="DU424" i="18"/>
  <c r="AF425" i="18"/>
  <c r="AG425" i="18"/>
  <c r="AL425" i="18"/>
  <c r="AM425" i="18"/>
  <c r="V425" i="18" s="1"/>
  <c r="EQ425" i="18" s="1"/>
  <c r="BI425" i="18"/>
  <c r="BK425" i="18" s="1"/>
  <c r="BJ425" i="18"/>
  <c r="BM425" i="18"/>
  <c r="BN425" i="18"/>
  <c r="BO425" i="18"/>
  <c r="BP425" i="18"/>
  <c r="BQ425" i="18"/>
  <c r="BR425" i="18"/>
  <c r="BS425" i="18"/>
  <c r="BT425" i="18"/>
  <c r="BU425" i="18"/>
  <c r="BV425" i="18"/>
  <c r="BW425" i="18"/>
  <c r="BX425" i="18"/>
  <c r="BY425" i="18"/>
  <c r="BZ425" i="18"/>
  <c r="CA425" i="18"/>
  <c r="CB425" i="18"/>
  <c r="CC425" i="18"/>
  <c r="CD425" i="18"/>
  <c r="CE425" i="18"/>
  <c r="CF425" i="18"/>
  <c r="CH425" i="18"/>
  <c r="CI425" i="18"/>
  <c r="CJ425" i="18"/>
  <c r="CK425" i="18"/>
  <c r="CL425" i="18"/>
  <c r="CM425" i="18"/>
  <c r="CN425" i="18"/>
  <c r="CO425" i="18"/>
  <c r="CP425" i="18"/>
  <c r="CQ425" i="18"/>
  <c r="CR425" i="18"/>
  <c r="CS425" i="18"/>
  <c r="CT425" i="18"/>
  <c r="CU425" i="18"/>
  <c r="CV425" i="18"/>
  <c r="CW425" i="18"/>
  <c r="CX425" i="18"/>
  <c r="CY425" i="18"/>
  <c r="CZ425" i="18"/>
  <c r="DA425" i="18"/>
  <c r="DB425" i="18"/>
  <c r="DC425" i="18"/>
  <c r="DD425" i="18"/>
  <c r="DE425" i="18"/>
  <c r="DF425" i="18"/>
  <c r="DG425" i="18"/>
  <c r="DH425" i="18"/>
  <c r="DI425" i="18"/>
  <c r="DJ425" i="18"/>
  <c r="DK425" i="18"/>
  <c r="DL425" i="18"/>
  <c r="DM425" i="18"/>
  <c r="DN425" i="18"/>
  <c r="DO425" i="18"/>
  <c r="DP425" i="18"/>
  <c r="DQ425" i="18"/>
  <c r="DR425" i="18"/>
  <c r="DS425" i="18"/>
  <c r="DT425" i="18"/>
  <c r="DU425" i="18"/>
  <c r="AF426" i="18"/>
  <c r="AG426" i="18"/>
  <c r="AL426" i="18"/>
  <c r="AM426" i="18"/>
  <c r="AD426" i="18" s="1"/>
  <c r="ES426" i="18" s="1"/>
  <c r="BI426" i="18"/>
  <c r="BJ426" i="18"/>
  <c r="BM426" i="18"/>
  <c r="BN426" i="18"/>
  <c r="BO426" i="18"/>
  <c r="BP426" i="18"/>
  <c r="BQ426" i="18"/>
  <c r="BR426" i="18"/>
  <c r="BS426" i="18"/>
  <c r="BT426" i="18"/>
  <c r="BU426" i="18"/>
  <c r="BV426" i="18"/>
  <c r="BW426" i="18"/>
  <c r="BX426" i="18"/>
  <c r="BY426" i="18"/>
  <c r="BZ426" i="18"/>
  <c r="CA426" i="18"/>
  <c r="CB426" i="18"/>
  <c r="CC426" i="18"/>
  <c r="CD426" i="18"/>
  <c r="CE426" i="18"/>
  <c r="CF426" i="18"/>
  <c r="CH426" i="18"/>
  <c r="CI426" i="18"/>
  <c r="CJ426" i="18"/>
  <c r="CK426" i="18"/>
  <c r="CL426" i="18"/>
  <c r="CM426" i="18"/>
  <c r="CN426" i="18"/>
  <c r="CO426" i="18"/>
  <c r="CP426" i="18"/>
  <c r="CQ426" i="18"/>
  <c r="CR426" i="18"/>
  <c r="CS426" i="18"/>
  <c r="CT426" i="18"/>
  <c r="CU426" i="18"/>
  <c r="CV426" i="18"/>
  <c r="CW426" i="18"/>
  <c r="CX426" i="18"/>
  <c r="CY426" i="18"/>
  <c r="CZ426" i="18"/>
  <c r="DA426" i="18"/>
  <c r="DB426" i="18"/>
  <c r="DC426" i="18"/>
  <c r="DD426" i="18"/>
  <c r="DE426" i="18"/>
  <c r="DF426" i="18"/>
  <c r="DG426" i="18"/>
  <c r="DH426" i="18"/>
  <c r="DI426" i="18"/>
  <c r="DJ426" i="18"/>
  <c r="DK426" i="18"/>
  <c r="DL426" i="18"/>
  <c r="DM426" i="18"/>
  <c r="DN426" i="18"/>
  <c r="DO426" i="18"/>
  <c r="DP426" i="18"/>
  <c r="DQ426" i="18"/>
  <c r="DR426" i="18"/>
  <c r="DS426" i="18"/>
  <c r="DT426" i="18"/>
  <c r="DU426" i="18"/>
  <c r="AF427" i="18"/>
  <c r="AG427" i="18"/>
  <c r="AL427" i="18"/>
  <c r="AM427" i="18"/>
  <c r="V427" i="18" s="1"/>
  <c r="BI427" i="18"/>
  <c r="BK427" i="18" s="1"/>
  <c r="BJ427" i="18"/>
  <c r="BM427" i="18"/>
  <c r="BN427" i="18"/>
  <c r="BO427" i="18"/>
  <c r="BP427" i="18"/>
  <c r="BQ427" i="18"/>
  <c r="BR427" i="18"/>
  <c r="BS427" i="18"/>
  <c r="BT427" i="18"/>
  <c r="BU427" i="18"/>
  <c r="BV427" i="18"/>
  <c r="BW427" i="18"/>
  <c r="BX427" i="18"/>
  <c r="BY427" i="18"/>
  <c r="BZ427" i="18"/>
  <c r="CA427" i="18"/>
  <c r="CB427" i="18"/>
  <c r="CC427" i="18"/>
  <c r="CD427" i="18"/>
  <c r="CE427" i="18"/>
  <c r="CF427" i="18"/>
  <c r="CH427" i="18"/>
  <c r="CI427" i="18"/>
  <c r="CJ427" i="18"/>
  <c r="CK427" i="18"/>
  <c r="CL427" i="18"/>
  <c r="CM427" i="18"/>
  <c r="CN427" i="18"/>
  <c r="CO427" i="18"/>
  <c r="CP427" i="18"/>
  <c r="CQ427" i="18"/>
  <c r="CR427" i="18"/>
  <c r="CS427" i="18"/>
  <c r="CT427" i="18"/>
  <c r="CU427" i="18"/>
  <c r="CV427" i="18"/>
  <c r="CW427" i="18"/>
  <c r="CX427" i="18"/>
  <c r="CY427" i="18"/>
  <c r="CZ427" i="18"/>
  <c r="DA427" i="18"/>
  <c r="DB427" i="18"/>
  <c r="DC427" i="18"/>
  <c r="DD427" i="18"/>
  <c r="DE427" i="18"/>
  <c r="DF427" i="18"/>
  <c r="DG427" i="18"/>
  <c r="DH427" i="18"/>
  <c r="DI427" i="18"/>
  <c r="DJ427" i="18"/>
  <c r="DK427" i="18"/>
  <c r="DL427" i="18"/>
  <c r="DM427" i="18"/>
  <c r="DN427" i="18"/>
  <c r="DO427" i="18"/>
  <c r="DP427" i="18"/>
  <c r="DQ427" i="18"/>
  <c r="DR427" i="18"/>
  <c r="DS427" i="18"/>
  <c r="DT427" i="18"/>
  <c r="DU427" i="18"/>
  <c r="EQ427" i="18"/>
  <c r="AF428" i="18"/>
  <c r="AG428" i="18"/>
  <c r="AL428" i="18"/>
  <c r="AM428" i="18"/>
  <c r="V428" i="18" s="1"/>
  <c r="EQ428" i="18" s="1"/>
  <c r="BI428" i="18"/>
  <c r="BK428" i="18" s="1"/>
  <c r="BJ428" i="18"/>
  <c r="BM428" i="18"/>
  <c r="BN428" i="18"/>
  <c r="BO428" i="18"/>
  <c r="BP428" i="18"/>
  <c r="BQ428" i="18"/>
  <c r="BR428" i="18"/>
  <c r="BS428" i="18"/>
  <c r="BT428" i="18"/>
  <c r="BU428" i="18"/>
  <c r="BV428" i="18"/>
  <c r="BW428" i="18"/>
  <c r="BX428" i="18"/>
  <c r="BY428" i="18"/>
  <c r="BZ428" i="18"/>
  <c r="CA428" i="18"/>
  <c r="CB428" i="18"/>
  <c r="CC428" i="18"/>
  <c r="CD428" i="18"/>
  <c r="CE428" i="18"/>
  <c r="CF428" i="18"/>
  <c r="CH428" i="18"/>
  <c r="CI428" i="18"/>
  <c r="CJ428" i="18"/>
  <c r="CK428" i="18"/>
  <c r="CL428" i="18"/>
  <c r="CM428" i="18"/>
  <c r="CN428" i="18"/>
  <c r="CO428" i="18"/>
  <c r="CP428" i="18"/>
  <c r="CQ428" i="18"/>
  <c r="CR428" i="18"/>
  <c r="CS428" i="18"/>
  <c r="CT428" i="18"/>
  <c r="CU428" i="18"/>
  <c r="CV428" i="18"/>
  <c r="CW428" i="18"/>
  <c r="CX428" i="18"/>
  <c r="CY428" i="18"/>
  <c r="CZ428" i="18"/>
  <c r="DA428" i="18"/>
  <c r="DB428" i="18"/>
  <c r="DC428" i="18"/>
  <c r="DD428" i="18"/>
  <c r="DE428" i="18"/>
  <c r="DF428" i="18"/>
  <c r="DG428" i="18"/>
  <c r="DH428" i="18"/>
  <c r="DI428" i="18"/>
  <c r="DJ428" i="18"/>
  <c r="DK428" i="18"/>
  <c r="DL428" i="18"/>
  <c r="DM428" i="18"/>
  <c r="DN428" i="18"/>
  <c r="DO428" i="18"/>
  <c r="DP428" i="18"/>
  <c r="DQ428" i="18"/>
  <c r="DR428" i="18"/>
  <c r="DS428" i="18"/>
  <c r="DT428" i="18"/>
  <c r="DU428" i="18"/>
  <c r="AF429" i="18"/>
  <c r="AG429" i="18"/>
  <c r="BL429" i="18" s="1"/>
  <c r="AL429" i="18"/>
  <c r="AM429" i="18"/>
  <c r="V429" i="18" s="1"/>
  <c r="EQ429" i="18" s="1"/>
  <c r="GM429" i="18" s="1"/>
  <c r="BI429" i="18"/>
  <c r="BK429" i="18" s="1"/>
  <c r="BJ429" i="18"/>
  <c r="BM429" i="18"/>
  <c r="BN429" i="18"/>
  <c r="BO429" i="18"/>
  <c r="BP429" i="18"/>
  <c r="BQ429" i="18"/>
  <c r="BR429" i="18"/>
  <c r="BS429" i="18"/>
  <c r="BT429" i="18"/>
  <c r="BU429" i="18"/>
  <c r="BV429" i="18"/>
  <c r="BW429" i="18"/>
  <c r="BX429" i="18"/>
  <c r="BY429" i="18"/>
  <c r="BZ429" i="18"/>
  <c r="CA429" i="18"/>
  <c r="CB429" i="18"/>
  <c r="CC429" i="18"/>
  <c r="CD429" i="18"/>
  <c r="CE429" i="18"/>
  <c r="CF429" i="18"/>
  <c r="CH429" i="18"/>
  <c r="CI429" i="18"/>
  <c r="CJ429" i="18"/>
  <c r="CK429" i="18"/>
  <c r="CL429" i="18"/>
  <c r="CM429" i="18"/>
  <c r="CN429" i="18"/>
  <c r="CO429" i="18"/>
  <c r="CP429" i="18"/>
  <c r="CQ429" i="18"/>
  <c r="CR429" i="18"/>
  <c r="CS429" i="18"/>
  <c r="CT429" i="18"/>
  <c r="CU429" i="18"/>
  <c r="CV429" i="18"/>
  <c r="CW429" i="18"/>
  <c r="CX429" i="18"/>
  <c r="CY429" i="18"/>
  <c r="CZ429" i="18"/>
  <c r="DA429" i="18"/>
  <c r="DB429" i="18"/>
  <c r="DC429" i="18"/>
  <c r="DD429" i="18"/>
  <c r="DE429" i="18"/>
  <c r="DF429" i="18"/>
  <c r="DG429" i="18"/>
  <c r="DH429" i="18"/>
  <c r="DI429" i="18"/>
  <c r="DJ429" i="18"/>
  <c r="DK429" i="18"/>
  <c r="DL429" i="18"/>
  <c r="DM429" i="18"/>
  <c r="DN429" i="18"/>
  <c r="DO429" i="18"/>
  <c r="DP429" i="18"/>
  <c r="DQ429" i="18"/>
  <c r="DR429" i="18"/>
  <c r="DS429" i="18"/>
  <c r="DT429" i="18"/>
  <c r="DU429" i="18"/>
  <c r="AF430" i="18"/>
  <c r="AG430" i="18"/>
  <c r="AL430" i="18"/>
  <c r="AM430" i="18"/>
  <c r="V430" i="18" s="1"/>
  <c r="EQ430" i="18" s="1"/>
  <c r="BI430" i="18"/>
  <c r="BK430" i="18" s="1"/>
  <c r="BJ430" i="18"/>
  <c r="BM430" i="18"/>
  <c r="BN430" i="18"/>
  <c r="BO430" i="18"/>
  <c r="BP430" i="18"/>
  <c r="BQ430" i="18"/>
  <c r="BR430" i="18"/>
  <c r="BS430" i="18"/>
  <c r="BT430" i="18"/>
  <c r="BU430" i="18"/>
  <c r="BV430" i="18"/>
  <c r="BW430" i="18"/>
  <c r="BX430" i="18"/>
  <c r="BY430" i="18"/>
  <c r="BZ430" i="18"/>
  <c r="CA430" i="18"/>
  <c r="CB430" i="18"/>
  <c r="CC430" i="18"/>
  <c r="CD430" i="18"/>
  <c r="CE430" i="18"/>
  <c r="CF430" i="18"/>
  <c r="CH430" i="18"/>
  <c r="CI430" i="18"/>
  <c r="CJ430" i="18"/>
  <c r="CK430" i="18"/>
  <c r="CL430" i="18"/>
  <c r="CM430" i="18"/>
  <c r="CN430" i="18"/>
  <c r="CO430" i="18"/>
  <c r="CP430" i="18"/>
  <c r="CQ430" i="18"/>
  <c r="CR430" i="18"/>
  <c r="CS430" i="18"/>
  <c r="CT430" i="18"/>
  <c r="CU430" i="18"/>
  <c r="CV430" i="18"/>
  <c r="CW430" i="18"/>
  <c r="CX430" i="18"/>
  <c r="CY430" i="18"/>
  <c r="CZ430" i="18"/>
  <c r="DA430" i="18"/>
  <c r="DB430" i="18"/>
  <c r="DC430" i="18"/>
  <c r="DD430" i="18"/>
  <c r="DE430" i="18"/>
  <c r="DF430" i="18"/>
  <c r="DG430" i="18"/>
  <c r="DH430" i="18"/>
  <c r="DI430" i="18"/>
  <c r="DJ430" i="18"/>
  <c r="DK430" i="18"/>
  <c r="DL430" i="18"/>
  <c r="DM430" i="18"/>
  <c r="DN430" i="18"/>
  <c r="DO430" i="18"/>
  <c r="DP430" i="18"/>
  <c r="DQ430" i="18"/>
  <c r="DR430" i="18"/>
  <c r="DS430" i="18"/>
  <c r="DT430" i="18"/>
  <c r="DU430" i="18"/>
  <c r="AF431" i="18"/>
  <c r="AG431" i="18"/>
  <c r="AL431" i="18"/>
  <c r="AM431" i="18"/>
  <c r="AD431" i="18" s="1"/>
  <c r="ES431" i="18" s="1"/>
  <c r="BI431" i="18"/>
  <c r="BJ431" i="18"/>
  <c r="BM431" i="18"/>
  <c r="BN431" i="18"/>
  <c r="BO431" i="18"/>
  <c r="BP431" i="18"/>
  <c r="BQ431" i="18"/>
  <c r="BR431" i="18"/>
  <c r="BS431" i="18"/>
  <c r="BT431" i="18"/>
  <c r="BU431" i="18"/>
  <c r="BV431" i="18"/>
  <c r="BW431" i="18"/>
  <c r="BX431" i="18"/>
  <c r="BY431" i="18"/>
  <c r="BZ431" i="18"/>
  <c r="CA431" i="18"/>
  <c r="CB431" i="18"/>
  <c r="CC431" i="18"/>
  <c r="CD431" i="18"/>
  <c r="CE431" i="18"/>
  <c r="CF431" i="18"/>
  <c r="CH431" i="18"/>
  <c r="CI431" i="18"/>
  <c r="CJ431" i="18"/>
  <c r="CK431" i="18"/>
  <c r="CL431" i="18"/>
  <c r="CM431" i="18"/>
  <c r="CN431" i="18"/>
  <c r="CO431" i="18"/>
  <c r="CP431" i="18"/>
  <c r="CQ431" i="18"/>
  <c r="CR431" i="18"/>
  <c r="CS431" i="18"/>
  <c r="CT431" i="18"/>
  <c r="CU431" i="18"/>
  <c r="CV431" i="18"/>
  <c r="CW431" i="18"/>
  <c r="CX431" i="18"/>
  <c r="CY431" i="18"/>
  <c r="CZ431" i="18"/>
  <c r="DA431" i="18"/>
  <c r="DB431" i="18"/>
  <c r="DC431" i="18"/>
  <c r="DD431" i="18"/>
  <c r="DE431" i="18"/>
  <c r="DF431" i="18"/>
  <c r="DG431" i="18"/>
  <c r="DH431" i="18"/>
  <c r="DI431" i="18"/>
  <c r="DJ431" i="18"/>
  <c r="DK431" i="18"/>
  <c r="DL431" i="18"/>
  <c r="DM431" i="18"/>
  <c r="DN431" i="18"/>
  <c r="DO431" i="18"/>
  <c r="DP431" i="18"/>
  <c r="DQ431" i="18"/>
  <c r="DR431" i="18"/>
  <c r="DS431" i="18"/>
  <c r="DT431" i="18"/>
  <c r="DU431" i="18"/>
  <c r="AF432" i="18"/>
  <c r="AG432" i="18"/>
  <c r="BL432" i="18" s="1"/>
  <c r="AL432" i="18"/>
  <c r="AM432" i="18"/>
  <c r="V432" i="18" s="1"/>
  <c r="EQ432" i="18" s="1"/>
  <c r="BI432" i="18"/>
  <c r="BK432" i="18" s="1"/>
  <c r="BJ432" i="18"/>
  <c r="BM432" i="18"/>
  <c r="BN432" i="18"/>
  <c r="BO432" i="18"/>
  <c r="BP432" i="18"/>
  <c r="BQ432" i="18"/>
  <c r="BR432" i="18"/>
  <c r="BS432" i="18"/>
  <c r="BT432" i="18"/>
  <c r="BU432" i="18"/>
  <c r="BV432" i="18"/>
  <c r="BW432" i="18"/>
  <c r="BX432" i="18"/>
  <c r="BY432" i="18"/>
  <c r="BZ432" i="18"/>
  <c r="CA432" i="18"/>
  <c r="CB432" i="18"/>
  <c r="CC432" i="18"/>
  <c r="CD432" i="18"/>
  <c r="CE432" i="18"/>
  <c r="CF432" i="18"/>
  <c r="CH432" i="18"/>
  <c r="CI432" i="18"/>
  <c r="CJ432" i="18"/>
  <c r="CK432" i="18"/>
  <c r="CL432" i="18"/>
  <c r="CM432" i="18"/>
  <c r="CN432" i="18"/>
  <c r="CO432" i="18"/>
  <c r="CP432" i="18"/>
  <c r="CQ432" i="18"/>
  <c r="CR432" i="18"/>
  <c r="CS432" i="18"/>
  <c r="CT432" i="18"/>
  <c r="CU432" i="18"/>
  <c r="CV432" i="18"/>
  <c r="CW432" i="18"/>
  <c r="CX432" i="18"/>
  <c r="CY432" i="18"/>
  <c r="CZ432" i="18"/>
  <c r="DA432" i="18"/>
  <c r="DB432" i="18"/>
  <c r="DC432" i="18"/>
  <c r="DD432" i="18"/>
  <c r="DE432" i="18"/>
  <c r="DF432" i="18"/>
  <c r="DG432" i="18"/>
  <c r="DH432" i="18"/>
  <c r="DI432" i="18"/>
  <c r="DJ432" i="18"/>
  <c r="DK432" i="18"/>
  <c r="DL432" i="18"/>
  <c r="DM432" i="18"/>
  <c r="DN432" i="18"/>
  <c r="DO432" i="18"/>
  <c r="DP432" i="18"/>
  <c r="DQ432" i="18"/>
  <c r="DR432" i="18"/>
  <c r="DS432" i="18"/>
  <c r="DT432" i="18"/>
  <c r="DU432" i="18"/>
  <c r="AF433" i="18"/>
  <c r="AG433" i="18"/>
  <c r="AL433" i="18"/>
  <c r="AM433" i="18"/>
  <c r="V433" i="18" s="1"/>
  <c r="EQ433" i="18" s="1"/>
  <c r="BI433" i="18"/>
  <c r="BK433" i="18" s="1"/>
  <c r="BJ433" i="18"/>
  <c r="BM433" i="18"/>
  <c r="BN433" i="18"/>
  <c r="BO433" i="18"/>
  <c r="BP433" i="18"/>
  <c r="BQ433" i="18"/>
  <c r="BR433" i="18"/>
  <c r="BS433" i="18"/>
  <c r="BT433" i="18"/>
  <c r="BU433" i="18"/>
  <c r="BV433" i="18"/>
  <c r="BW433" i="18"/>
  <c r="BX433" i="18"/>
  <c r="BY433" i="18"/>
  <c r="BZ433" i="18"/>
  <c r="CA433" i="18"/>
  <c r="CB433" i="18"/>
  <c r="CC433" i="18"/>
  <c r="CD433" i="18"/>
  <c r="CE433" i="18"/>
  <c r="CF433" i="18"/>
  <c r="CH433" i="18"/>
  <c r="CI433" i="18"/>
  <c r="CJ433" i="18"/>
  <c r="CK433" i="18"/>
  <c r="CL433" i="18"/>
  <c r="CM433" i="18"/>
  <c r="CN433" i="18"/>
  <c r="CO433" i="18"/>
  <c r="CP433" i="18"/>
  <c r="CQ433" i="18"/>
  <c r="CR433" i="18"/>
  <c r="CS433" i="18"/>
  <c r="CT433" i="18"/>
  <c r="CU433" i="18"/>
  <c r="CV433" i="18"/>
  <c r="CW433" i="18"/>
  <c r="CX433" i="18"/>
  <c r="CY433" i="18"/>
  <c r="CZ433" i="18"/>
  <c r="DA433" i="18"/>
  <c r="DB433" i="18"/>
  <c r="DC433" i="18"/>
  <c r="DD433" i="18"/>
  <c r="DE433" i="18"/>
  <c r="DF433" i="18"/>
  <c r="DG433" i="18"/>
  <c r="DH433" i="18"/>
  <c r="DI433" i="18"/>
  <c r="DJ433" i="18"/>
  <c r="DK433" i="18"/>
  <c r="DL433" i="18"/>
  <c r="DM433" i="18"/>
  <c r="DN433" i="18"/>
  <c r="DO433" i="18"/>
  <c r="DP433" i="18"/>
  <c r="DQ433" i="18"/>
  <c r="DR433" i="18"/>
  <c r="DS433" i="18"/>
  <c r="DT433" i="18"/>
  <c r="DU433" i="18"/>
  <c r="AF434" i="18"/>
  <c r="AG434" i="18"/>
  <c r="AL434" i="18"/>
  <c r="AM434" i="18"/>
  <c r="V434" i="18" s="1"/>
  <c r="EQ434" i="18" s="1"/>
  <c r="BI434" i="18"/>
  <c r="BK434" i="18" s="1"/>
  <c r="BJ434" i="18"/>
  <c r="BM434" i="18"/>
  <c r="BN434" i="18"/>
  <c r="BO434" i="18"/>
  <c r="BP434" i="18"/>
  <c r="BQ434" i="18"/>
  <c r="BR434" i="18"/>
  <c r="BS434" i="18"/>
  <c r="BT434" i="18"/>
  <c r="BU434" i="18"/>
  <c r="BV434" i="18"/>
  <c r="BW434" i="18"/>
  <c r="BX434" i="18"/>
  <c r="BY434" i="18"/>
  <c r="BZ434" i="18"/>
  <c r="CA434" i="18"/>
  <c r="CB434" i="18"/>
  <c r="CC434" i="18"/>
  <c r="CD434" i="18"/>
  <c r="CE434" i="18"/>
  <c r="CF434" i="18"/>
  <c r="CH434" i="18"/>
  <c r="CI434" i="18"/>
  <c r="CJ434" i="18"/>
  <c r="CK434" i="18"/>
  <c r="CL434" i="18"/>
  <c r="CM434" i="18"/>
  <c r="CN434" i="18"/>
  <c r="CO434" i="18"/>
  <c r="CP434" i="18"/>
  <c r="CQ434" i="18"/>
  <c r="CR434" i="18"/>
  <c r="CS434" i="18"/>
  <c r="CT434" i="18"/>
  <c r="CU434" i="18"/>
  <c r="CV434" i="18"/>
  <c r="CW434" i="18"/>
  <c r="CX434" i="18"/>
  <c r="CY434" i="18"/>
  <c r="CZ434" i="18"/>
  <c r="DA434" i="18"/>
  <c r="DB434" i="18"/>
  <c r="DC434" i="18"/>
  <c r="DD434" i="18"/>
  <c r="DE434" i="18"/>
  <c r="DF434" i="18"/>
  <c r="DG434" i="18"/>
  <c r="DH434" i="18"/>
  <c r="DI434" i="18"/>
  <c r="DJ434" i="18"/>
  <c r="DK434" i="18"/>
  <c r="DL434" i="18"/>
  <c r="DM434" i="18"/>
  <c r="DN434" i="18"/>
  <c r="DO434" i="18"/>
  <c r="DP434" i="18"/>
  <c r="DQ434" i="18"/>
  <c r="DR434" i="18"/>
  <c r="DS434" i="18"/>
  <c r="DT434" i="18"/>
  <c r="DU434" i="18"/>
  <c r="AF435" i="18"/>
  <c r="AG435" i="18"/>
  <c r="AL435" i="18"/>
  <c r="AM435" i="18"/>
  <c r="Z435" i="18" s="1"/>
  <c r="ER435" i="18" s="1"/>
  <c r="BI435" i="18"/>
  <c r="BK435" i="18" s="1"/>
  <c r="BJ435" i="18"/>
  <c r="BM435" i="18"/>
  <c r="BN435" i="18"/>
  <c r="BO435" i="18"/>
  <c r="BP435" i="18"/>
  <c r="BQ435" i="18"/>
  <c r="BR435" i="18"/>
  <c r="BS435" i="18"/>
  <c r="BT435" i="18"/>
  <c r="BU435" i="18"/>
  <c r="BV435" i="18"/>
  <c r="BW435" i="18"/>
  <c r="BX435" i="18"/>
  <c r="BY435" i="18"/>
  <c r="BZ435" i="18"/>
  <c r="CA435" i="18"/>
  <c r="CB435" i="18"/>
  <c r="CC435" i="18"/>
  <c r="CD435" i="18"/>
  <c r="CE435" i="18"/>
  <c r="CF435" i="18"/>
  <c r="CH435" i="18"/>
  <c r="CI435" i="18"/>
  <c r="CJ435" i="18"/>
  <c r="CK435" i="18"/>
  <c r="CL435" i="18"/>
  <c r="CM435" i="18"/>
  <c r="CN435" i="18"/>
  <c r="CO435" i="18"/>
  <c r="CP435" i="18"/>
  <c r="CQ435" i="18"/>
  <c r="CR435" i="18"/>
  <c r="CS435" i="18"/>
  <c r="CT435" i="18"/>
  <c r="CU435" i="18"/>
  <c r="CV435" i="18"/>
  <c r="CW435" i="18"/>
  <c r="CX435" i="18"/>
  <c r="CY435" i="18"/>
  <c r="CZ435" i="18"/>
  <c r="DA435" i="18"/>
  <c r="DB435" i="18"/>
  <c r="DC435" i="18"/>
  <c r="DD435" i="18"/>
  <c r="DE435" i="18"/>
  <c r="DF435" i="18"/>
  <c r="DG435" i="18"/>
  <c r="DH435" i="18"/>
  <c r="DI435" i="18"/>
  <c r="DJ435" i="18"/>
  <c r="DK435" i="18"/>
  <c r="DL435" i="18"/>
  <c r="DM435" i="18"/>
  <c r="DN435" i="18"/>
  <c r="DO435" i="18"/>
  <c r="DP435" i="18"/>
  <c r="DQ435" i="18"/>
  <c r="DR435" i="18"/>
  <c r="DS435" i="18"/>
  <c r="DT435" i="18"/>
  <c r="DU435" i="18"/>
  <c r="AF436" i="18"/>
  <c r="AG436" i="18"/>
  <c r="AL436" i="18"/>
  <c r="AM436" i="18"/>
  <c r="V436" i="18" s="1"/>
  <c r="EQ436" i="18" s="1"/>
  <c r="BI436" i="18"/>
  <c r="BK436" i="18" s="1"/>
  <c r="BJ436" i="18"/>
  <c r="BM436" i="18"/>
  <c r="BN436" i="18"/>
  <c r="BO436" i="18"/>
  <c r="BP436" i="18"/>
  <c r="BQ436" i="18"/>
  <c r="BR436" i="18"/>
  <c r="BS436" i="18"/>
  <c r="BT436" i="18"/>
  <c r="BU436" i="18"/>
  <c r="BV436" i="18"/>
  <c r="BW436" i="18"/>
  <c r="BX436" i="18"/>
  <c r="BY436" i="18"/>
  <c r="BZ436" i="18"/>
  <c r="CA436" i="18"/>
  <c r="CB436" i="18"/>
  <c r="CC436" i="18"/>
  <c r="CD436" i="18"/>
  <c r="CE436" i="18"/>
  <c r="CF436" i="18"/>
  <c r="CH436" i="18"/>
  <c r="CI436" i="18"/>
  <c r="CJ436" i="18"/>
  <c r="CK436" i="18"/>
  <c r="CL436" i="18"/>
  <c r="CM436" i="18"/>
  <c r="CN436" i="18"/>
  <c r="CO436" i="18"/>
  <c r="CP436" i="18"/>
  <c r="CQ436" i="18"/>
  <c r="CR436" i="18"/>
  <c r="CS436" i="18"/>
  <c r="CT436" i="18"/>
  <c r="CU436" i="18"/>
  <c r="CV436" i="18"/>
  <c r="CW436" i="18"/>
  <c r="CX436" i="18"/>
  <c r="CY436" i="18"/>
  <c r="CZ436" i="18"/>
  <c r="DA436" i="18"/>
  <c r="DB436" i="18"/>
  <c r="DC436" i="18"/>
  <c r="DD436" i="18"/>
  <c r="DE436" i="18"/>
  <c r="DF436" i="18"/>
  <c r="DG436" i="18"/>
  <c r="DH436" i="18"/>
  <c r="DI436" i="18"/>
  <c r="DJ436" i="18"/>
  <c r="DK436" i="18"/>
  <c r="DL436" i="18"/>
  <c r="DM436" i="18"/>
  <c r="DN436" i="18"/>
  <c r="DO436" i="18"/>
  <c r="DP436" i="18"/>
  <c r="DQ436" i="18"/>
  <c r="DR436" i="18"/>
  <c r="DS436" i="18"/>
  <c r="DT436" i="18"/>
  <c r="DU436" i="18"/>
  <c r="AF437" i="18"/>
  <c r="AG437" i="18"/>
  <c r="AL437" i="18"/>
  <c r="AM437" i="18"/>
  <c r="V437" i="18" s="1"/>
  <c r="EQ437" i="18" s="1"/>
  <c r="BI437" i="18"/>
  <c r="BK437" i="18" s="1"/>
  <c r="BJ437" i="18"/>
  <c r="BM437" i="18"/>
  <c r="BN437" i="18"/>
  <c r="BO437" i="18"/>
  <c r="BP437" i="18"/>
  <c r="BQ437" i="18"/>
  <c r="BR437" i="18"/>
  <c r="BS437" i="18"/>
  <c r="BT437" i="18"/>
  <c r="BU437" i="18"/>
  <c r="BV437" i="18"/>
  <c r="BW437" i="18"/>
  <c r="BX437" i="18"/>
  <c r="BY437" i="18"/>
  <c r="BZ437" i="18"/>
  <c r="CA437" i="18"/>
  <c r="CB437" i="18"/>
  <c r="CC437" i="18"/>
  <c r="CD437" i="18"/>
  <c r="CE437" i="18"/>
  <c r="CF437" i="18"/>
  <c r="CH437" i="18"/>
  <c r="CI437" i="18"/>
  <c r="CJ437" i="18"/>
  <c r="CK437" i="18"/>
  <c r="CL437" i="18"/>
  <c r="CM437" i="18"/>
  <c r="CN437" i="18"/>
  <c r="CO437" i="18"/>
  <c r="CP437" i="18"/>
  <c r="CQ437" i="18"/>
  <c r="CR437" i="18"/>
  <c r="CS437" i="18"/>
  <c r="CT437" i="18"/>
  <c r="CU437" i="18"/>
  <c r="CV437" i="18"/>
  <c r="CW437" i="18"/>
  <c r="CX437" i="18"/>
  <c r="CY437" i="18"/>
  <c r="CZ437" i="18"/>
  <c r="DA437" i="18"/>
  <c r="DB437" i="18"/>
  <c r="DC437" i="18"/>
  <c r="DD437" i="18"/>
  <c r="DE437" i="18"/>
  <c r="DF437" i="18"/>
  <c r="DG437" i="18"/>
  <c r="DH437" i="18"/>
  <c r="DI437" i="18"/>
  <c r="DJ437" i="18"/>
  <c r="DK437" i="18"/>
  <c r="DL437" i="18"/>
  <c r="DM437" i="18"/>
  <c r="DN437" i="18"/>
  <c r="DO437" i="18"/>
  <c r="DP437" i="18"/>
  <c r="DQ437" i="18"/>
  <c r="DR437" i="18"/>
  <c r="DS437" i="18"/>
  <c r="DT437" i="18"/>
  <c r="DU437" i="18"/>
  <c r="AF438" i="18"/>
  <c r="AG438" i="18"/>
  <c r="AL438" i="18"/>
  <c r="AM438" i="18"/>
  <c r="V438" i="18" s="1"/>
  <c r="EQ438" i="18" s="1"/>
  <c r="BI438" i="18"/>
  <c r="BK438" i="18" s="1"/>
  <c r="BJ438" i="18"/>
  <c r="BM438" i="18"/>
  <c r="BN438" i="18"/>
  <c r="BO438" i="18"/>
  <c r="BP438" i="18"/>
  <c r="BQ438" i="18"/>
  <c r="BR438" i="18"/>
  <c r="BS438" i="18"/>
  <c r="BT438" i="18"/>
  <c r="BU438" i="18"/>
  <c r="BV438" i="18"/>
  <c r="BW438" i="18"/>
  <c r="BX438" i="18"/>
  <c r="BY438" i="18"/>
  <c r="BZ438" i="18"/>
  <c r="CA438" i="18"/>
  <c r="CB438" i="18"/>
  <c r="CC438" i="18"/>
  <c r="CD438" i="18"/>
  <c r="CE438" i="18"/>
  <c r="CF438" i="18"/>
  <c r="CH438" i="18"/>
  <c r="CI438" i="18"/>
  <c r="CJ438" i="18"/>
  <c r="CK438" i="18"/>
  <c r="CL438" i="18"/>
  <c r="CM438" i="18"/>
  <c r="CN438" i="18"/>
  <c r="CO438" i="18"/>
  <c r="CP438" i="18"/>
  <c r="CQ438" i="18"/>
  <c r="CR438" i="18"/>
  <c r="CS438" i="18"/>
  <c r="CT438" i="18"/>
  <c r="CU438" i="18"/>
  <c r="CV438" i="18"/>
  <c r="CW438" i="18"/>
  <c r="CX438" i="18"/>
  <c r="CY438" i="18"/>
  <c r="CZ438" i="18"/>
  <c r="DA438" i="18"/>
  <c r="DB438" i="18"/>
  <c r="DC438" i="18"/>
  <c r="DD438" i="18"/>
  <c r="DE438" i="18"/>
  <c r="DF438" i="18"/>
  <c r="DG438" i="18"/>
  <c r="DH438" i="18"/>
  <c r="DI438" i="18"/>
  <c r="DJ438" i="18"/>
  <c r="DK438" i="18"/>
  <c r="DL438" i="18"/>
  <c r="DM438" i="18"/>
  <c r="DN438" i="18"/>
  <c r="DO438" i="18"/>
  <c r="DP438" i="18"/>
  <c r="DQ438" i="18"/>
  <c r="DR438" i="18"/>
  <c r="DS438" i="18"/>
  <c r="DT438" i="18"/>
  <c r="DU438" i="18"/>
  <c r="AF439" i="18"/>
  <c r="AG439" i="18"/>
  <c r="AL439" i="18"/>
  <c r="AM439" i="18"/>
  <c r="V439" i="18" s="1"/>
  <c r="EQ439" i="18" s="1"/>
  <c r="BI439" i="18"/>
  <c r="BK439" i="18" s="1"/>
  <c r="BJ439" i="18"/>
  <c r="BM439" i="18"/>
  <c r="BN439" i="18"/>
  <c r="BO439" i="18"/>
  <c r="BP439" i="18"/>
  <c r="BQ439" i="18"/>
  <c r="BR439" i="18"/>
  <c r="BS439" i="18"/>
  <c r="BT439" i="18"/>
  <c r="BU439" i="18"/>
  <c r="BV439" i="18"/>
  <c r="BW439" i="18"/>
  <c r="BX439" i="18"/>
  <c r="BY439" i="18"/>
  <c r="BZ439" i="18"/>
  <c r="CA439" i="18"/>
  <c r="CB439" i="18"/>
  <c r="CC439" i="18"/>
  <c r="CD439" i="18"/>
  <c r="CE439" i="18"/>
  <c r="CF439" i="18"/>
  <c r="CH439" i="18"/>
  <c r="CI439" i="18"/>
  <c r="CJ439" i="18"/>
  <c r="CK439" i="18"/>
  <c r="CL439" i="18"/>
  <c r="CM439" i="18"/>
  <c r="CN439" i="18"/>
  <c r="CO439" i="18"/>
  <c r="CP439" i="18"/>
  <c r="CQ439" i="18"/>
  <c r="CR439" i="18"/>
  <c r="CS439" i="18"/>
  <c r="CT439" i="18"/>
  <c r="CU439" i="18"/>
  <c r="CV439" i="18"/>
  <c r="CW439" i="18"/>
  <c r="CX439" i="18"/>
  <c r="CY439" i="18"/>
  <c r="CZ439" i="18"/>
  <c r="DA439" i="18"/>
  <c r="DB439" i="18"/>
  <c r="DC439" i="18"/>
  <c r="DD439" i="18"/>
  <c r="DE439" i="18"/>
  <c r="DF439" i="18"/>
  <c r="DG439" i="18"/>
  <c r="DH439" i="18"/>
  <c r="DI439" i="18"/>
  <c r="DJ439" i="18"/>
  <c r="DK439" i="18"/>
  <c r="DL439" i="18"/>
  <c r="DM439" i="18"/>
  <c r="DN439" i="18"/>
  <c r="DO439" i="18"/>
  <c r="DP439" i="18"/>
  <c r="DQ439" i="18"/>
  <c r="DR439" i="18"/>
  <c r="DS439" i="18"/>
  <c r="DT439" i="18"/>
  <c r="DU439" i="18"/>
  <c r="AF440" i="18"/>
  <c r="AG440" i="18"/>
  <c r="AL440" i="18"/>
  <c r="AM440" i="18"/>
  <c r="V440" i="18" s="1"/>
  <c r="EQ440" i="18" s="1"/>
  <c r="BI440" i="18"/>
  <c r="BK440" i="18" s="1"/>
  <c r="BJ440" i="18"/>
  <c r="BM440" i="18"/>
  <c r="BN440" i="18"/>
  <c r="BO440" i="18"/>
  <c r="BP440" i="18"/>
  <c r="BQ440" i="18"/>
  <c r="BR440" i="18"/>
  <c r="BS440" i="18"/>
  <c r="BT440" i="18"/>
  <c r="BU440" i="18"/>
  <c r="BV440" i="18"/>
  <c r="BW440" i="18"/>
  <c r="BX440" i="18"/>
  <c r="BY440" i="18"/>
  <c r="BZ440" i="18"/>
  <c r="CA440" i="18"/>
  <c r="CB440" i="18"/>
  <c r="CC440" i="18"/>
  <c r="CD440" i="18"/>
  <c r="CE440" i="18"/>
  <c r="CF440" i="18"/>
  <c r="CH440" i="18"/>
  <c r="CI440" i="18"/>
  <c r="CJ440" i="18"/>
  <c r="CK440" i="18"/>
  <c r="CL440" i="18"/>
  <c r="CM440" i="18"/>
  <c r="CN440" i="18"/>
  <c r="CO440" i="18"/>
  <c r="CP440" i="18"/>
  <c r="CQ440" i="18"/>
  <c r="CR440" i="18"/>
  <c r="CS440" i="18"/>
  <c r="CT440" i="18"/>
  <c r="CU440" i="18"/>
  <c r="CV440" i="18"/>
  <c r="CW440" i="18"/>
  <c r="CX440" i="18"/>
  <c r="CY440" i="18"/>
  <c r="CZ440" i="18"/>
  <c r="DA440" i="18"/>
  <c r="DB440" i="18"/>
  <c r="DC440" i="18"/>
  <c r="DD440" i="18"/>
  <c r="DE440" i="18"/>
  <c r="DF440" i="18"/>
  <c r="DG440" i="18"/>
  <c r="DH440" i="18"/>
  <c r="DI440" i="18"/>
  <c r="DJ440" i="18"/>
  <c r="DK440" i="18"/>
  <c r="DL440" i="18"/>
  <c r="DM440" i="18"/>
  <c r="DN440" i="18"/>
  <c r="DO440" i="18"/>
  <c r="DP440" i="18"/>
  <c r="DQ440" i="18"/>
  <c r="DR440" i="18"/>
  <c r="DS440" i="18"/>
  <c r="DT440" i="18"/>
  <c r="DU440" i="18"/>
  <c r="EB423" i="18"/>
  <c r="EJ423" i="18"/>
  <c r="EZ423" i="18"/>
  <c r="FH423" i="18"/>
  <c r="DZ424" i="18"/>
  <c r="EH424" i="18"/>
  <c r="EP424" i="18"/>
  <c r="EX424" i="18"/>
  <c r="FF424" i="18"/>
  <c r="FN424" i="18"/>
  <c r="DX425" i="18"/>
  <c r="EF425" i="18"/>
  <c r="EN425" i="18"/>
  <c r="EV425" i="18"/>
  <c r="FD425" i="18"/>
  <c r="FL425" i="18"/>
  <c r="ED426" i="18"/>
  <c r="EL426" i="18"/>
  <c r="FB426" i="18"/>
  <c r="FJ426" i="18"/>
  <c r="EB427" i="18"/>
  <c r="EJ427" i="18"/>
  <c r="EZ427" i="18"/>
  <c r="FH427" i="18"/>
  <c r="DZ428" i="18"/>
  <c r="EH428" i="18"/>
  <c r="EP428" i="18"/>
  <c r="EX428" i="18"/>
  <c r="FF428" i="18"/>
  <c r="FN428" i="18"/>
  <c r="EC423" i="18"/>
  <c r="EK423" i="18"/>
  <c r="FA423" i="18"/>
  <c r="FI423" i="18"/>
  <c r="EA424" i="18"/>
  <c r="EI424" i="18"/>
  <c r="EY424" i="18"/>
  <c r="FG424" i="18"/>
  <c r="DY425" i="18"/>
  <c r="EG425" i="18"/>
  <c r="EO425" i="18"/>
  <c r="EW425" i="18"/>
  <c r="FE425" i="18"/>
  <c r="FM425" i="18"/>
  <c r="DW426" i="18"/>
  <c r="EE426" i="18"/>
  <c r="EM426" i="18"/>
  <c r="EU426" i="18"/>
  <c r="FC426" i="18"/>
  <c r="FK426" i="18"/>
  <c r="EC427" i="18"/>
  <c r="EK427" i="18"/>
  <c r="FA427" i="18"/>
  <c r="FI427" i="18"/>
  <c r="EA428" i="18"/>
  <c r="EI428" i="18"/>
  <c r="EY428" i="18"/>
  <c r="FG428" i="18"/>
  <c r="ED423" i="18"/>
  <c r="EL423" i="18"/>
  <c r="FB423" i="18"/>
  <c r="FJ423" i="18"/>
  <c r="EB424" i="18"/>
  <c r="EJ424" i="18"/>
  <c r="EZ424" i="18"/>
  <c r="FH424" i="18"/>
  <c r="DZ425" i="18"/>
  <c r="EH425" i="18"/>
  <c r="EP425" i="18"/>
  <c r="EX425" i="18"/>
  <c r="FF425" i="18"/>
  <c r="FN425" i="18"/>
  <c r="DX426" i="18"/>
  <c r="EF426" i="18"/>
  <c r="EN426" i="18"/>
  <c r="EV426" i="18"/>
  <c r="FD426" i="18"/>
  <c r="FL426" i="18"/>
  <c r="ED427" i="18"/>
  <c r="EL427" i="18"/>
  <c r="FB427" i="18"/>
  <c r="FJ427" i="18"/>
  <c r="EB428" i="18"/>
  <c r="EJ428" i="18"/>
  <c r="EZ428" i="18"/>
  <c r="FH428" i="18"/>
  <c r="DW423" i="18"/>
  <c r="EE423" i="18"/>
  <c r="EM423" i="18"/>
  <c r="EU423" i="18"/>
  <c r="FC423" i="18"/>
  <c r="FK423" i="18"/>
  <c r="EC424" i="18"/>
  <c r="EK424" i="18"/>
  <c r="FA424" i="18"/>
  <c r="FI424" i="18"/>
  <c r="EA425" i="18"/>
  <c r="EI425" i="18"/>
  <c r="EY425" i="18"/>
  <c r="FG425" i="18"/>
  <c r="DY426" i="18"/>
  <c r="EG426" i="18"/>
  <c r="EO426" i="18"/>
  <c r="EW426" i="18"/>
  <c r="FE426" i="18"/>
  <c r="FM426" i="18"/>
  <c r="DW427" i="18"/>
  <c r="EE427" i="18"/>
  <c r="EM427" i="18"/>
  <c r="EU427" i="18"/>
  <c r="FC427" i="18"/>
  <c r="FK427" i="18"/>
  <c r="EC428" i="18"/>
  <c r="EK428" i="18"/>
  <c r="FA428" i="18"/>
  <c r="FI428" i="18"/>
  <c r="EA429" i="18"/>
  <c r="EI429" i="18"/>
  <c r="EY429" i="18"/>
  <c r="FG429" i="18"/>
  <c r="DX423" i="18"/>
  <c r="EF423" i="18"/>
  <c r="EN423" i="18"/>
  <c r="EV423" i="18"/>
  <c r="FD423" i="18"/>
  <c r="FL423" i="18"/>
  <c r="ED424" i="18"/>
  <c r="EL424" i="18"/>
  <c r="FB424" i="18"/>
  <c r="FJ424" i="18"/>
  <c r="EB425" i="18"/>
  <c r="EJ425" i="18"/>
  <c r="EZ425" i="18"/>
  <c r="FH425" i="18"/>
  <c r="DZ426" i="18"/>
  <c r="EH426" i="18"/>
  <c r="EP426" i="18"/>
  <c r="EX426" i="18"/>
  <c r="FF426" i="18"/>
  <c r="FN426" i="18"/>
  <c r="DX427" i="18"/>
  <c r="EF427" i="18"/>
  <c r="EN427" i="18"/>
  <c r="EV427" i="18"/>
  <c r="FD427" i="18"/>
  <c r="FL427" i="18"/>
  <c r="ED428" i="18"/>
  <c r="EL428" i="18"/>
  <c r="FB428" i="18"/>
  <c r="FJ428" i="18"/>
  <c r="DY423" i="18"/>
  <c r="EG423" i="18"/>
  <c r="EO423" i="18"/>
  <c r="EW423" i="18"/>
  <c r="FE423" i="18"/>
  <c r="FM423" i="18"/>
  <c r="DW424" i="18"/>
  <c r="EE424" i="18"/>
  <c r="EM424" i="18"/>
  <c r="EU424" i="18"/>
  <c r="FC424" i="18"/>
  <c r="FK424" i="18"/>
  <c r="EC425" i="18"/>
  <c r="EK425" i="18"/>
  <c r="FA425" i="18"/>
  <c r="FI425" i="18"/>
  <c r="EA426" i="18"/>
  <c r="EI426" i="18"/>
  <c r="EY426" i="18"/>
  <c r="FG426" i="18"/>
  <c r="DY427" i="18"/>
  <c r="EG427" i="18"/>
  <c r="EO427" i="18"/>
  <c r="EW427" i="18"/>
  <c r="FE427" i="18"/>
  <c r="FM427" i="18"/>
  <c r="DW428" i="18"/>
  <c r="EE428" i="18"/>
  <c r="EM428" i="18"/>
  <c r="EU428" i="18"/>
  <c r="FC428" i="18"/>
  <c r="FK428" i="18"/>
  <c r="EC429" i="18"/>
  <c r="EK429" i="18"/>
  <c r="FA429" i="18"/>
  <c r="FI429" i="18"/>
  <c r="EA430" i="18"/>
  <c r="EI430" i="18"/>
  <c r="EY430" i="18"/>
  <c r="FG430" i="18"/>
  <c r="DZ423" i="18"/>
  <c r="EH423" i="18"/>
  <c r="EP423" i="18"/>
  <c r="EX423" i="18"/>
  <c r="FF423" i="18"/>
  <c r="FN423" i="18"/>
  <c r="DX424" i="18"/>
  <c r="EF424" i="18"/>
  <c r="EN424" i="18"/>
  <c r="EV424" i="18"/>
  <c r="FD424" i="18"/>
  <c r="FL424" i="18"/>
  <c r="ED425" i="18"/>
  <c r="EL425" i="18"/>
  <c r="FB425" i="18"/>
  <c r="FJ425" i="18"/>
  <c r="EB426" i="18"/>
  <c r="EJ426" i="18"/>
  <c r="EZ426" i="18"/>
  <c r="FH426" i="18"/>
  <c r="DZ427" i="18"/>
  <c r="EH427" i="18"/>
  <c r="EP427" i="18"/>
  <c r="EX427" i="18"/>
  <c r="FF427" i="18"/>
  <c r="FN427" i="18"/>
  <c r="EM425" i="18"/>
  <c r="EK426" i="18"/>
  <c r="EG428" i="18"/>
  <c r="FM428" i="18"/>
  <c r="EB429" i="18"/>
  <c r="EM429" i="18"/>
  <c r="EW429" i="18"/>
  <c r="FH429" i="18"/>
  <c r="DZ430" i="18"/>
  <c r="EJ430" i="18"/>
  <c r="FB430" i="18"/>
  <c r="FK430" i="18"/>
  <c r="ED431" i="18"/>
  <c r="EL431" i="18"/>
  <c r="FB431" i="18"/>
  <c r="FJ431" i="18"/>
  <c r="EB432" i="18"/>
  <c r="EJ432" i="18"/>
  <c r="EZ432" i="18"/>
  <c r="FH432" i="18"/>
  <c r="DZ433" i="18"/>
  <c r="EH433" i="18"/>
  <c r="EP433" i="18"/>
  <c r="EX433" i="18"/>
  <c r="FF433" i="18"/>
  <c r="FN433" i="18"/>
  <c r="EU425" i="18"/>
  <c r="EA427" i="18"/>
  <c r="EN428" i="18"/>
  <c r="ED429" i="18"/>
  <c r="EN429" i="18"/>
  <c r="EX429" i="18"/>
  <c r="FJ429" i="18"/>
  <c r="EB430" i="18"/>
  <c r="EK430" i="18"/>
  <c r="FC430" i="18"/>
  <c r="FL430" i="18"/>
  <c r="DW431" i="18"/>
  <c r="EE431" i="18"/>
  <c r="EM431" i="18"/>
  <c r="EU431" i="18"/>
  <c r="FC431" i="18"/>
  <c r="FK431" i="18"/>
  <c r="EC432" i="18"/>
  <c r="EK432" i="18"/>
  <c r="FA432" i="18"/>
  <c r="FI432" i="18"/>
  <c r="EA433" i="18"/>
  <c r="EI433" i="18"/>
  <c r="EY433" i="18"/>
  <c r="FG433" i="18"/>
  <c r="DY434" i="18"/>
  <c r="EG434" i="18"/>
  <c r="EO434" i="18"/>
  <c r="EW434" i="18"/>
  <c r="FE434" i="18"/>
  <c r="FM434" i="18"/>
  <c r="DW435" i="18"/>
  <c r="EE435" i="18"/>
  <c r="EM435" i="18"/>
  <c r="EU435" i="18"/>
  <c r="FC435" i="18"/>
  <c r="FK435" i="18"/>
  <c r="EA423" i="18"/>
  <c r="DY424" i="18"/>
  <c r="FC425" i="18"/>
  <c r="FA426" i="18"/>
  <c r="EI427" i="18"/>
  <c r="EO428" i="18"/>
  <c r="EE429" i="18"/>
  <c r="EO429" i="18"/>
  <c r="EZ429" i="18"/>
  <c r="FK429" i="18"/>
  <c r="EC430" i="18"/>
  <c r="EL430" i="18"/>
  <c r="EU430" i="18"/>
  <c r="FD430" i="18"/>
  <c r="FM430" i="18"/>
  <c r="DX431" i="18"/>
  <c r="EF431" i="18"/>
  <c r="EN431" i="18"/>
  <c r="EV431" i="18"/>
  <c r="FD431" i="18"/>
  <c r="FL431" i="18"/>
  <c r="ED432" i="18"/>
  <c r="EL432" i="18"/>
  <c r="FB432" i="18"/>
  <c r="FJ432" i="18"/>
  <c r="EB433" i="18"/>
  <c r="EJ433" i="18"/>
  <c r="EZ433" i="18"/>
  <c r="FH433" i="18"/>
  <c r="EI423" i="18"/>
  <c r="EG424" i="18"/>
  <c r="FK425" i="18"/>
  <c r="FI426" i="18"/>
  <c r="EV428" i="18"/>
  <c r="EF429" i="18"/>
  <c r="EP429" i="18"/>
  <c r="FB429" i="18"/>
  <c r="FL429" i="18"/>
  <c r="ED430" i="18"/>
  <c r="EM430" i="18"/>
  <c r="EV430" i="18"/>
  <c r="FE430" i="18"/>
  <c r="FN430" i="18"/>
  <c r="DY431" i="18"/>
  <c r="EG431" i="18"/>
  <c r="EO431" i="18"/>
  <c r="EW431" i="18"/>
  <c r="FE431" i="18"/>
  <c r="FM431" i="18"/>
  <c r="DW432" i="18"/>
  <c r="EE432" i="18"/>
  <c r="EM432" i="18"/>
  <c r="EU432" i="18"/>
  <c r="FC432" i="18"/>
  <c r="FK432" i="18"/>
  <c r="EC433" i="18"/>
  <c r="EK433" i="18"/>
  <c r="FA433" i="18"/>
  <c r="FI433" i="18"/>
  <c r="EA434" i="18"/>
  <c r="EI434" i="18"/>
  <c r="EY434" i="18"/>
  <c r="FG434" i="18"/>
  <c r="DY435" i="18"/>
  <c r="EG435" i="18"/>
  <c r="EO435" i="18"/>
  <c r="EW435" i="18"/>
  <c r="FE435" i="18"/>
  <c r="FM435" i="18"/>
  <c r="EO424" i="18"/>
  <c r="EW428" i="18"/>
  <c r="DW429" i="18"/>
  <c r="EG429" i="18"/>
  <c r="FC429" i="18"/>
  <c r="FM429" i="18"/>
  <c r="EE430" i="18"/>
  <c r="EN430" i="18"/>
  <c r="EW430" i="18"/>
  <c r="FF430" i="18"/>
  <c r="DZ431" i="18"/>
  <c r="EH431" i="18"/>
  <c r="EP431" i="18"/>
  <c r="EX431" i="18"/>
  <c r="FF431" i="18"/>
  <c r="FN431" i="18"/>
  <c r="DX432" i="18"/>
  <c r="EF432" i="18"/>
  <c r="EN432" i="18"/>
  <c r="EV432" i="18"/>
  <c r="FD432" i="18"/>
  <c r="FL432" i="18"/>
  <c r="ED433" i="18"/>
  <c r="EL433" i="18"/>
  <c r="FB433" i="18"/>
  <c r="FJ433" i="18"/>
  <c r="EY423" i="18"/>
  <c r="EW424" i="18"/>
  <c r="DX428" i="18"/>
  <c r="FD428" i="18"/>
  <c r="DX429" i="18"/>
  <c r="EH429" i="18"/>
  <c r="FD429" i="18"/>
  <c r="FN429" i="18"/>
  <c r="DW430" i="18"/>
  <c r="EF430" i="18"/>
  <c r="EO430" i="18"/>
  <c r="EX430" i="18"/>
  <c r="FH430" i="18"/>
  <c r="EA431" i="18"/>
  <c r="EI431" i="18"/>
  <c r="EY431" i="18"/>
  <c r="FG431" i="18"/>
  <c r="DY432" i="18"/>
  <c r="EG432" i="18"/>
  <c r="EO432" i="18"/>
  <c r="EW432" i="18"/>
  <c r="FE432" i="18"/>
  <c r="FM432" i="18"/>
  <c r="DW433" i="18"/>
  <c r="EE433" i="18"/>
  <c r="EM433" i="18"/>
  <c r="EU433" i="18"/>
  <c r="FC433" i="18"/>
  <c r="FK433" i="18"/>
  <c r="FG423" i="18"/>
  <c r="FE424" i="18"/>
  <c r="DW425" i="18"/>
  <c r="EY427" i="18"/>
  <c r="DY428" i="18"/>
  <c r="FE428" i="18"/>
  <c r="DY429" i="18"/>
  <c r="EJ429" i="18"/>
  <c r="EU429" i="18"/>
  <c r="FE429" i="18"/>
  <c r="DX430" i="18"/>
  <c r="EG430" i="18"/>
  <c r="EP430" i="18"/>
  <c r="EZ430" i="18"/>
  <c r="FI430" i="18"/>
  <c r="EB431" i="18"/>
  <c r="EJ431" i="18"/>
  <c r="EZ431" i="18"/>
  <c r="FH431" i="18"/>
  <c r="DZ432" i="18"/>
  <c r="EH432" i="18"/>
  <c r="EP432" i="18"/>
  <c r="EX432" i="18"/>
  <c r="FF432" i="18"/>
  <c r="FN432" i="18"/>
  <c r="FM424" i="18"/>
  <c r="EC426" i="18"/>
  <c r="FF429" i="18"/>
  <c r="FA430" i="18"/>
  <c r="EO433" i="18"/>
  <c r="ED434" i="18"/>
  <c r="EN434" i="18"/>
  <c r="EZ434" i="18"/>
  <c r="FJ434" i="18"/>
  <c r="ED435" i="18"/>
  <c r="EP435" i="18"/>
  <c r="EZ435" i="18"/>
  <c r="FJ435" i="18"/>
  <c r="EA436" i="18"/>
  <c r="EI436" i="18"/>
  <c r="EY436" i="18"/>
  <c r="FG436" i="18"/>
  <c r="DY437" i="18"/>
  <c r="EG437" i="18"/>
  <c r="EO437" i="18"/>
  <c r="EW437" i="18"/>
  <c r="FE437" i="18"/>
  <c r="FM437" i="18"/>
  <c r="DW438" i="18"/>
  <c r="EE438" i="18"/>
  <c r="EM438" i="18"/>
  <c r="EU438" i="18"/>
  <c r="FC438" i="18"/>
  <c r="FK438" i="18"/>
  <c r="EC439" i="18"/>
  <c r="EK439" i="18"/>
  <c r="FA439" i="18"/>
  <c r="FI439" i="18"/>
  <c r="EA440" i="18"/>
  <c r="EI440" i="18"/>
  <c r="EY440" i="18"/>
  <c r="FG440" i="18"/>
  <c r="EB440" i="18"/>
  <c r="EE425" i="18"/>
  <c r="FJ430" i="18"/>
  <c r="FA431" i="18"/>
  <c r="EA432" i="18"/>
  <c r="EV433" i="18"/>
  <c r="EE434" i="18"/>
  <c r="EP434" i="18"/>
  <c r="FA434" i="18"/>
  <c r="FK434" i="18"/>
  <c r="EF435" i="18"/>
  <c r="FA435" i="18"/>
  <c r="FL435" i="18"/>
  <c r="EB436" i="18"/>
  <c r="EJ436" i="18"/>
  <c r="EZ436" i="18"/>
  <c r="FH436" i="18"/>
  <c r="DZ437" i="18"/>
  <c r="EH437" i="18"/>
  <c r="EP437" i="18"/>
  <c r="EX437" i="18"/>
  <c r="FF437" i="18"/>
  <c r="FN437" i="18"/>
  <c r="DX438" i="18"/>
  <c r="EF438" i="18"/>
  <c r="EN438" i="18"/>
  <c r="EV438" i="18"/>
  <c r="FD438" i="18"/>
  <c r="FL438" i="18"/>
  <c r="ED439" i="18"/>
  <c r="EL439" i="18"/>
  <c r="FB439" i="18"/>
  <c r="FJ439" i="18"/>
  <c r="EJ440" i="18"/>
  <c r="EZ440" i="18"/>
  <c r="FI431" i="18"/>
  <c r="EI432" i="18"/>
  <c r="EW433" i="18"/>
  <c r="EF434" i="18"/>
  <c r="FB434" i="18"/>
  <c r="FL434" i="18"/>
  <c r="EH435" i="18"/>
  <c r="FB435" i="18"/>
  <c r="FN435" i="18"/>
  <c r="EC436" i="18"/>
  <c r="EK436" i="18"/>
  <c r="FA436" i="18"/>
  <c r="FI436" i="18"/>
  <c r="EA437" i="18"/>
  <c r="EI437" i="18"/>
  <c r="EY437" i="18"/>
  <c r="FG437" i="18"/>
  <c r="DY438" i="18"/>
  <c r="EG438" i="18"/>
  <c r="EO438" i="18"/>
  <c r="EW438" i="18"/>
  <c r="FE438" i="18"/>
  <c r="FM438" i="18"/>
  <c r="DW439" i="18"/>
  <c r="EE439" i="18"/>
  <c r="EM439" i="18"/>
  <c r="EU439" i="18"/>
  <c r="FC439" i="18"/>
  <c r="FK439" i="18"/>
  <c r="FG427" i="18"/>
  <c r="DX433" i="18"/>
  <c r="FD433" i="18"/>
  <c r="DW434" i="18"/>
  <c r="EH434" i="18"/>
  <c r="FC434" i="18"/>
  <c r="FN434" i="18"/>
  <c r="DX435" i="18"/>
  <c r="EI435" i="18"/>
  <c r="FD435" i="18"/>
  <c r="ED436" i="18"/>
  <c r="EL436" i="18"/>
  <c r="FB436" i="18"/>
  <c r="FJ436" i="18"/>
  <c r="EB437" i="18"/>
  <c r="EJ437" i="18"/>
  <c r="EZ437" i="18"/>
  <c r="FH437" i="18"/>
  <c r="DZ438" i="18"/>
  <c r="EH438" i="18"/>
  <c r="EP438" i="18"/>
  <c r="EX438" i="18"/>
  <c r="FF438" i="18"/>
  <c r="FN438" i="18"/>
  <c r="DX439" i="18"/>
  <c r="EF439" i="18"/>
  <c r="EN439" i="18"/>
  <c r="EV439" i="18"/>
  <c r="FD439" i="18"/>
  <c r="FL439" i="18"/>
  <c r="ED440" i="18"/>
  <c r="EL440" i="18"/>
  <c r="EF428" i="18"/>
  <c r="DY430" i="18"/>
  <c r="EY432" i="18"/>
  <c r="DY433" i="18"/>
  <c r="FE433" i="18"/>
  <c r="DX434" i="18"/>
  <c r="EJ434" i="18"/>
  <c r="FD434" i="18"/>
  <c r="DZ435" i="18"/>
  <c r="EJ435" i="18"/>
  <c r="FF435" i="18"/>
  <c r="DW436" i="18"/>
  <c r="EE436" i="18"/>
  <c r="EM436" i="18"/>
  <c r="EU436" i="18"/>
  <c r="FC436" i="18"/>
  <c r="FK436" i="18"/>
  <c r="EC437" i="18"/>
  <c r="EK437" i="18"/>
  <c r="FA437" i="18"/>
  <c r="FI437" i="18"/>
  <c r="EA438" i="18"/>
  <c r="EI438" i="18"/>
  <c r="EY438" i="18"/>
  <c r="FG438" i="18"/>
  <c r="DY439" i="18"/>
  <c r="EG439" i="18"/>
  <c r="EO439" i="18"/>
  <c r="EW439" i="18"/>
  <c r="FE439" i="18"/>
  <c r="FM439" i="18"/>
  <c r="DW440" i="18"/>
  <c r="EE440" i="18"/>
  <c r="EM440" i="18"/>
  <c r="EU440" i="18"/>
  <c r="FC440" i="18"/>
  <c r="FK440" i="18"/>
  <c r="DX440" i="18"/>
  <c r="EN440" i="18"/>
  <c r="FD440" i="18"/>
  <c r="FL428" i="18"/>
  <c r="DZ429" i="18"/>
  <c r="EH430" i="18"/>
  <c r="FG432" i="18"/>
  <c r="EF433" i="18"/>
  <c r="FL433" i="18"/>
  <c r="DZ434" i="18"/>
  <c r="EK434" i="18"/>
  <c r="EU434" i="18"/>
  <c r="FF434" i="18"/>
  <c r="EA435" i="18"/>
  <c r="EK435" i="18"/>
  <c r="EV435" i="18"/>
  <c r="FG435" i="18"/>
  <c r="DX436" i="18"/>
  <c r="EF436" i="18"/>
  <c r="EN436" i="18"/>
  <c r="EV436" i="18"/>
  <c r="FD436" i="18"/>
  <c r="FL436" i="18"/>
  <c r="ED437" i="18"/>
  <c r="EL437" i="18"/>
  <c r="FB437" i="18"/>
  <c r="FJ437" i="18"/>
  <c r="EB438" i="18"/>
  <c r="EJ438" i="18"/>
  <c r="EZ438" i="18"/>
  <c r="FH438" i="18"/>
  <c r="DZ439" i="18"/>
  <c r="EH439" i="18"/>
  <c r="EP439" i="18"/>
  <c r="EX439" i="18"/>
  <c r="FF439" i="18"/>
  <c r="FN439" i="18"/>
  <c r="EF440" i="18"/>
  <c r="EV440" i="18"/>
  <c r="FL440" i="18"/>
  <c r="EL429" i="18"/>
  <c r="EC431" i="18"/>
  <c r="EG433" i="18"/>
  <c r="FM433" i="18"/>
  <c r="EB434" i="18"/>
  <c r="EL434" i="18"/>
  <c r="EV434" i="18"/>
  <c r="FH434" i="18"/>
  <c r="EB435" i="18"/>
  <c r="EL435" i="18"/>
  <c r="EX435" i="18"/>
  <c r="FH435" i="18"/>
  <c r="DY436" i="18"/>
  <c r="EG436" i="18"/>
  <c r="EO436" i="18"/>
  <c r="EW436" i="18"/>
  <c r="FE436" i="18"/>
  <c r="FM436" i="18"/>
  <c r="DW437" i="18"/>
  <c r="EE437" i="18"/>
  <c r="EM437" i="18"/>
  <c r="EU437" i="18"/>
  <c r="FC437" i="18"/>
  <c r="FK437" i="18"/>
  <c r="EC438" i="18"/>
  <c r="EK438" i="18"/>
  <c r="FA438" i="18"/>
  <c r="FI438" i="18"/>
  <c r="EV429" i="18"/>
  <c r="EK431" i="18"/>
  <c r="EN433" i="18"/>
  <c r="EC434" i="18"/>
  <c r="EM434" i="18"/>
  <c r="EX434" i="18"/>
  <c r="FI434" i="18"/>
  <c r="EC435" i="18"/>
  <c r="EN435" i="18"/>
  <c r="EY435" i="18"/>
  <c r="FI435" i="18"/>
  <c r="DZ436" i="18"/>
  <c r="EH436" i="18"/>
  <c r="EP436" i="18"/>
  <c r="EX436" i="18"/>
  <c r="FF436" i="18"/>
  <c r="FN436" i="18"/>
  <c r="EV437" i="18"/>
  <c r="EP440" i="18"/>
  <c r="FE440" i="18"/>
  <c r="FD437" i="18"/>
  <c r="EY439" i="18"/>
  <c r="DY440" i="18"/>
  <c r="FF440" i="18"/>
  <c r="FL437" i="18"/>
  <c r="ED438" i="18"/>
  <c r="EZ439" i="18"/>
  <c r="DX437" i="18"/>
  <c r="EL438" i="18"/>
  <c r="EA439" i="18"/>
  <c r="FG439" i="18"/>
  <c r="EC440" i="18"/>
  <c r="FI440" i="18"/>
  <c r="EB439" i="18"/>
  <c r="FH439" i="18"/>
  <c r="FJ440" i="18"/>
  <c r="EF437" i="18"/>
  <c r="EG440" i="18"/>
  <c r="EW440" i="18"/>
  <c r="FH440" i="18"/>
  <c r="EN437" i="18"/>
  <c r="FB438" i="18"/>
  <c r="EI439" i="18"/>
  <c r="EH440" i="18"/>
  <c r="EX440" i="18"/>
  <c r="FM440" i="18"/>
  <c r="FJ438" i="18"/>
  <c r="EJ439" i="18"/>
  <c r="EK440" i="18"/>
  <c r="FA440" i="18"/>
  <c r="FN440" i="18"/>
  <c r="EO440" i="18"/>
  <c r="FB440" i="18"/>
  <c r="DZ440" i="18"/>
  <c r="BL425" i="18" l="1"/>
  <c r="BL424" i="18"/>
  <c r="HL423" i="18"/>
  <c r="GM425" i="18"/>
  <c r="GM427" i="18"/>
  <c r="GM423" i="18"/>
  <c r="BL437" i="18"/>
  <c r="GM438" i="18"/>
  <c r="GM440" i="18"/>
  <c r="GM437" i="18"/>
  <c r="HL434" i="18"/>
  <c r="BL427" i="18"/>
  <c r="GM439" i="18"/>
  <c r="BL433" i="18"/>
  <c r="BL439" i="18"/>
  <c r="GM432" i="18"/>
  <c r="DV438" i="18"/>
  <c r="DV434" i="18"/>
  <c r="HL436" i="18"/>
  <c r="HL438" i="18"/>
  <c r="Z436" i="18"/>
  <c r="ER436" i="18" s="1"/>
  <c r="GN436" i="18" s="1"/>
  <c r="HL426" i="18"/>
  <c r="HL439" i="18"/>
  <c r="HL437" i="18"/>
  <c r="HL433" i="18"/>
  <c r="HL425" i="18"/>
  <c r="HL435" i="18"/>
  <c r="HL424" i="18"/>
  <c r="HL440" i="18"/>
  <c r="AI440" i="18"/>
  <c r="AJ440" i="18" s="1"/>
  <c r="AI436" i="18"/>
  <c r="AJ436" i="18" s="1"/>
  <c r="AD438" i="18"/>
  <c r="ES438" i="18" s="1"/>
  <c r="GO438" i="18" s="1"/>
  <c r="Z434" i="18"/>
  <c r="ER434" i="18" s="1"/>
  <c r="GN434" i="18" s="1"/>
  <c r="HL431" i="18"/>
  <c r="HL428" i="18"/>
  <c r="AD427" i="18"/>
  <c r="ES427" i="18" s="1"/>
  <c r="GO427" i="18" s="1"/>
  <c r="AI425" i="18"/>
  <c r="AJ425" i="18" s="1"/>
  <c r="AI431" i="18"/>
  <c r="AJ431" i="18" s="1"/>
  <c r="AI428" i="18"/>
  <c r="AJ428" i="18" s="1"/>
  <c r="Z427" i="18"/>
  <c r="ER427" i="18" s="1"/>
  <c r="GN427" i="18" s="1"/>
  <c r="AD437" i="18"/>
  <c r="ES437" i="18" s="1"/>
  <c r="GO437" i="18" s="1"/>
  <c r="AI435" i="18"/>
  <c r="AJ435" i="18" s="1"/>
  <c r="CG431" i="18"/>
  <c r="AI426" i="18"/>
  <c r="AJ426" i="18" s="1"/>
  <c r="AI424" i="18"/>
  <c r="AJ424" i="18" s="1"/>
  <c r="HL427" i="18"/>
  <c r="CG426" i="18"/>
  <c r="Z426" i="18"/>
  <c r="ER426" i="18" s="1"/>
  <c r="GN426" i="18" s="1"/>
  <c r="AI434" i="18"/>
  <c r="AJ434" i="18" s="1"/>
  <c r="AI432" i="18"/>
  <c r="AJ432" i="18" s="1"/>
  <c r="AI437" i="18"/>
  <c r="AJ437" i="18" s="1"/>
  <c r="DV437" i="18"/>
  <c r="DV435" i="18"/>
  <c r="V435" i="18"/>
  <c r="EQ435" i="18" s="1"/>
  <c r="GM435" i="18" s="1"/>
  <c r="AD434" i="18"/>
  <c r="ES434" i="18" s="1"/>
  <c r="GO434" i="18" s="1"/>
  <c r="AD433" i="18"/>
  <c r="ES433" i="18" s="1"/>
  <c r="GO433" i="18" s="1"/>
  <c r="AI429" i="18"/>
  <c r="AJ429" i="18" s="1"/>
  <c r="BL428" i="18"/>
  <c r="GM424" i="18"/>
  <c r="CG423" i="18"/>
  <c r="CG436" i="18"/>
  <c r="CG429" i="18"/>
  <c r="Z437" i="18"/>
  <c r="ER437" i="18" s="1"/>
  <c r="GN437" i="18" s="1"/>
  <c r="HL432" i="18"/>
  <c r="CG430" i="18"/>
  <c r="AD429" i="18"/>
  <c r="ES429" i="18" s="1"/>
  <c r="GO429" i="18" s="1"/>
  <c r="DV436" i="18"/>
  <c r="CG440" i="18"/>
  <c r="AI438" i="18"/>
  <c r="AJ438" i="18" s="1"/>
  <c r="GN435" i="18"/>
  <c r="CG434" i="18"/>
  <c r="BL434" i="18"/>
  <c r="GM433" i="18"/>
  <c r="Z431" i="18"/>
  <c r="ER431" i="18" s="1"/>
  <c r="GN431" i="18" s="1"/>
  <c r="AD430" i="18"/>
  <c r="ES430" i="18" s="1"/>
  <c r="GO430" i="18" s="1"/>
  <c r="GM428" i="18"/>
  <c r="GO426" i="18"/>
  <c r="DV424" i="18"/>
  <c r="Z440" i="18"/>
  <c r="ER440" i="18" s="1"/>
  <c r="GN440" i="18" s="1"/>
  <c r="GM436" i="18"/>
  <c r="GM434" i="18"/>
  <c r="HL430" i="18"/>
  <c r="Z430" i="18"/>
  <c r="ER430" i="18" s="1"/>
  <c r="GN430" i="18" s="1"/>
  <c r="AI433" i="18"/>
  <c r="AJ433" i="18" s="1"/>
  <c r="HL429" i="18"/>
  <c r="DV433" i="18"/>
  <c r="Z438" i="18"/>
  <c r="ER438" i="18" s="1"/>
  <c r="GN438" i="18" s="1"/>
  <c r="CG437" i="18"/>
  <c r="CG435" i="18"/>
  <c r="GO431" i="18"/>
  <c r="GM430" i="18"/>
  <c r="AI427" i="18"/>
  <c r="AJ427" i="18" s="1"/>
  <c r="AD425" i="18"/>
  <c r="ES425" i="18" s="1"/>
  <c r="GO425" i="18" s="1"/>
  <c r="FV440" i="18"/>
  <c r="GT440" i="18"/>
  <c r="GK440" i="18"/>
  <c r="HI440" i="18"/>
  <c r="HE440" i="18"/>
  <c r="GG440" i="18"/>
  <c r="HD439" i="18"/>
  <c r="GF439" i="18"/>
  <c r="GD440" i="18"/>
  <c r="HB440" i="18"/>
  <c r="GE439" i="18"/>
  <c r="HC439" i="18"/>
  <c r="HH437" i="18"/>
  <c r="GJ437" i="18"/>
  <c r="GC440" i="18"/>
  <c r="HA440" i="18"/>
  <c r="GZ437" i="18"/>
  <c r="GB437" i="18"/>
  <c r="FX439" i="18"/>
  <c r="GV439" i="18"/>
  <c r="GW440" i="18"/>
  <c r="FY440" i="18"/>
  <c r="GU439" i="18"/>
  <c r="FW439" i="18"/>
  <c r="GH438" i="18"/>
  <c r="HF438" i="18"/>
  <c r="GR437" i="18"/>
  <c r="FT437" i="18"/>
  <c r="FZ438" i="18"/>
  <c r="GX438" i="18"/>
  <c r="GS440" i="18"/>
  <c r="FU440" i="18"/>
  <c r="GL440" i="18"/>
  <c r="HJ440" i="18"/>
  <c r="GL436" i="18"/>
  <c r="HJ436" i="18"/>
  <c r="GD436" i="18"/>
  <c r="HB436" i="18"/>
  <c r="FV436" i="18"/>
  <c r="GT436" i="18"/>
  <c r="HH435" i="18"/>
  <c r="GJ435" i="18"/>
  <c r="GW435" i="18"/>
  <c r="FY435" i="18"/>
  <c r="GI434" i="18"/>
  <c r="HG434" i="18"/>
  <c r="FY434" i="18"/>
  <c r="GW434" i="18"/>
  <c r="HH433" i="18"/>
  <c r="GJ433" i="18"/>
  <c r="HE431" i="18"/>
  <c r="GG431" i="18"/>
  <c r="GG438" i="18"/>
  <c r="HE438" i="18"/>
  <c r="FY438" i="18"/>
  <c r="GW438" i="18"/>
  <c r="FO437" i="18"/>
  <c r="GP437" i="18" s="1"/>
  <c r="GI437" i="18"/>
  <c r="HG437" i="18"/>
  <c r="GA437" i="18"/>
  <c r="GY437" i="18"/>
  <c r="ET437" i="18"/>
  <c r="FS437" i="18"/>
  <c r="GQ437" i="18"/>
  <c r="GK436" i="18"/>
  <c r="HI436" i="18"/>
  <c r="GC436" i="18"/>
  <c r="HA436" i="18"/>
  <c r="FU436" i="18"/>
  <c r="GS436" i="18"/>
  <c r="HF435" i="18"/>
  <c r="GH435" i="18"/>
  <c r="GV435" i="18"/>
  <c r="FX435" i="18"/>
  <c r="GH434" i="18"/>
  <c r="HF434" i="18"/>
  <c r="FX434" i="18"/>
  <c r="GV434" i="18"/>
  <c r="HA433" i="18"/>
  <c r="GC433" i="18"/>
  <c r="FY431" i="18"/>
  <c r="GW431" i="18"/>
  <c r="GH429" i="18"/>
  <c r="HF429" i="18"/>
  <c r="GB440" i="18"/>
  <c r="GZ440" i="18"/>
  <c r="GL439" i="18"/>
  <c r="HJ439" i="18"/>
  <c r="GD439" i="18"/>
  <c r="HB439" i="18"/>
  <c r="FV439" i="18"/>
  <c r="GT439" i="18"/>
  <c r="GF438" i="18"/>
  <c r="HD438" i="18"/>
  <c r="FX438" i="18"/>
  <c r="GV438" i="18"/>
  <c r="GH437" i="18"/>
  <c r="HF437" i="18"/>
  <c r="FZ437" i="18"/>
  <c r="GX437" i="18"/>
  <c r="GJ436" i="18"/>
  <c r="HH436" i="18"/>
  <c r="GB436" i="18"/>
  <c r="GZ436" i="18"/>
  <c r="FT436" i="18"/>
  <c r="GR436" i="18"/>
  <c r="HE435" i="18"/>
  <c r="GG435" i="18"/>
  <c r="FW435" i="18"/>
  <c r="GU435" i="18"/>
  <c r="FO434" i="18"/>
  <c r="GP434" i="18" s="1"/>
  <c r="GG434" i="18"/>
  <c r="HE434" i="18"/>
  <c r="FV434" i="18"/>
  <c r="GT434" i="18"/>
  <c r="GB433" i="18"/>
  <c r="GZ433" i="18"/>
  <c r="GD430" i="18"/>
  <c r="HB430" i="18"/>
  <c r="FV429" i="18"/>
  <c r="GT429" i="18"/>
  <c r="GJ440" i="18"/>
  <c r="HH440" i="18"/>
  <c r="FT440" i="18"/>
  <c r="GR440" i="18"/>
  <c r="FO440" i="18"/>
  <c r="GP440" i="18" s="1"/>
  <c r="GI440" i="18"/>
  <c r="HG440" i="18"/>
  <c r="GA440" i="18"/>
  <c r="GY440" i="18"/>
  <c r="FS440" i="18"/>
  <c r="GQ440" i="18"/>
  <c r="ET440" i="18"/>
  <c r="GK439" i="18"/>
  <c r="HI439" i="18"/>
  <c r="GC439" i="18"/>
  <c r="HA439" i="18"/>
  <c r="FU439" i="18"/>
  <c r="GS439" i="18"/>
  <c r="GE438" i="18"/>
  <c r="HC438" i="18"/>
  <c r="FW438" i="18"/>
  <c r="GU438" i="18"/>
  <c r="GG437" i="18"/>
  <c r="HE437" i="18"/>
  <c r="FY437" i="18"/>
  <c r="GW437" i="18"/>
  <c r="FO436" i="18"/>
  <c r="GP436" i="18" s="1"/>
  <c r="GI436" i="18"/>
  <c r="HG436" i="18"/>
  <c r="GA436" i="18"/>
  <c r="GY436" i="18"/>
  <c r="ET436" i="18"/>
  <c r="FS436" i="18"/>
  <c r="GQ436" i="18"/>
  <c r="GF435" i="18"/>
  <c r="HD435" i="18"/>
  <c r="FV435" i="18"/>
  <c r="GT435" i="18"/>
  <c r="GF434" i="18"/>
  <c r="HD434" i="18"/>
  <c r="FT434" i="18"/>
  <c r="GR434" i="18"/>
  <c r="FU433" i="18"/>
  <c r="GS433" i="18"/>
  <c r="FU430" i="18"/>
  <c r="GS430" i="18"/>
  <c r="GZ428" i="18"/>
  <c r="GB428" i="18"/>
  <c r="GH440" i="18"/>
  <c r="HF440" i="18"/>
  <c r="GX440" i="18"/>
  <c r="FZ440" i="18"/>
  <c r="GJ439" i="18"/>
  <c r="HH439" i="18"/>
  <c r="GB439" i="18"/>
  <c r="GZ439" i="18"/>
  <c r="FT439" i="18"/>
  <c r="GR439" i="18"/>
  <c r="GL438" i="18"/>
  <c r="HJ438" i="18"/>
  <c r="GD438" i="18"/>
  <c r="HB438" i="18"/>
  <c r="FV438" i="18"/>
  <c r="GT438" i="18"/>
  <c r="GF437" i="18"/>
  <c r="HD437" i="18"/>
  <c r="FX437" i="18"/>
  <c r="GV437" i="18"/>
  <c r="GH436" i="18"/>
  <c r="HF436" i="18"/>
  <c r="FZ436" i="18"/>
  <c r="GX436" i="18"/>
  <c r="GE435" i="18"/>
  <c r="HC435" i="18"/>
  <c r="GR435" i="18"/>
  <c r="FT435" i="18"/>
  <c r="HB434" i="18"/>
  <c r="GD434" i="18"/>
  <c r="GQ434" i="18"/>
  <c r="ET434" i="18"/>
  <c r="FS434" i="18"/>
  <c r="GR433" i="18"/>
  <c r="FT433" i="18"/>
  <c r="FO439" i="18"/>
  <c r="GP439" i="18" s="1"/>
  <c r="GI439" i="18"/>
  <c r="HG439" i="18"/>
  <c r="GA439" i="18"/>
  <c r="GY439" i="18"/>
  <c r="ET439" i="18"/>
  <c r="FS439" i="18"/>
  <c r="GQ439" i="18"/>
  <c r="GK438" i="18"/>
  <c r="HI438" i="18"/>
  <c r="GC438" i="18"/>
  <c r="HA438" i="18"/>
  <c r="FU438" i="18"/>
  <c r="GS438" i="18"/>
  <c r="GE437" i="18"/>
  <c r="HC437" i="18"/>
  <c r="FW437" i="18"/>
  <c r="GU437" i="18"/>
  <c r="GG436" i="18"/>
  <c r="HE436" i="18"/>
  <c r="FY436" i="18"/>
  <c r="GW436" i="18"/>
  <c r="GD435" i="18"/>
  <c r="HB435" i="18"/>
  <c r="GZ434" i="18"/>
  <c r="GB434" i="18"/>
  <c r="GE432" i="18"/>
  <c r="HC432" i="18"/>
  <c r="GF440" i="18"/>
  <c r="HD440" i="18"/>
  <c r="GH439" i="18"/>
  <c r="HF439" i="18"/>
  <c r="FZ439" i="18"/>
  <c r="GX439" i="18"/>
  <c r="GJ438" i="18"/>
  <c r="HH438" i="18"/>
  <c r="GB438" i="18"/>
  <c r="GZ438" i="18"/>
  <c r="FT438" i="18"/>
  <c r="GR438" i="18"/>
  <c r="GL437" i="18"/>
  <c r="HJ437" i="18"/>
  <c r="GD437" i="18"/>
  <c r="HB437" i="18"/>
  <c r="FV437" i="18"/>
  <c r="GT437" i="18"/>
  <c r="GF436" i="18"/>
  <c r="HD436" i="18"/>
  <c r="FX436" i="18"/>
  <c r="GV436" i="18"/>
  <c r="GZ435" i="18"/>
  <c r="GB435" i="18"/>
  <c r="GL434" i="18"/>
  <c r="HJ434" i="18"/>
  <c r="GA434" i="18"/>
  <c r="GY434" i="18"/>
  <c r="GU432" i="18"/>
  <c r="FW432" i="18"/>
  <c r="GY425" i="18"/>
  <c r="GA425" i="18"/>
  <c r="GV440" i="18"/>
  <c r="FX440" i="18"/>
  <c r="GE440" i="18"/>
  <c r="HC440" i="18"/>
  <c r="FW440" i="18"/>
  <c r="GU440" i="18"/>
  <c r="GG439" i="18"/>
  <c r="HE439" i="18"/>
  <c r="FY439" i="18"/>
  <c r="GW439" i="18"/>
  <c r="FO438" i="18"/>
  <c r="GP438" i="18" s="1"/>
  <c r="GI438" i="18"/>
  <c r="HG438" i="18"/>
  <c r="GA438" i="18"/>
  <c r="GY438" i="18"/>
  <c r="FS438" i="18"/>
  <c r="GQ438" i="18"/>
  <c r="ET438" i="18"/>
  <c r="GK437" i="18"/>
  <c r="HI437" i="18"/>
  <c r="GC437" i="18"/>
  <c r="HA437" i="18"/>
  <c r="FU437" i="18"/>
  <c r="GS437" i="18"/>
  <c r="GE436" i="18"/>
  <c r="HC436" i="18"/>
  <c r="FW436" i="18"/>
  <c r="GU436" i="18"/>
  <c r="HJ435" i="18"/>
  <c r="GL435" i="18"/>
  <c r="GX435" i="18"/>
  <c r="FZ435" i="18"/>
  <c r="GJ434" i="18"/>
  <c r="HH434" i="18"/>
  <c r="FZ434" i="18"/>
  <c r="GX434" i="18"/>
  <c r="HI433" i="18"/>
  <c r="GK433" i="18"/>
  <c r="GW426" i="18"/>
  <c r="FY426" i="18"/>
  <c r="GL432" i="18"/>
  <c r="HJ432" i="18"/>
  <c r="GD432" i="18"/>
  <c r="HB432" i="18"/>
  <c r="FV432" i="18"/>
  <c r="GT432" i="18"/>
  <c r="GF431" i="18"/>
  <c r="HD431" i="18"/>
  <c r="FX431" i="18"/>
  <c r="GV431" i="18"/>
  <c r="GL430" i="18"/>
  <c r="HJ430" i="18"/>
  <c r="GC430" i="18"/>
  <c r="HA430" i="18"/>
  <c r="FT430" i="18"/>
  <c r="GR430" i="18"/>
  <c r="FO429" i="18"/>
  <c r="GP429" i="18" s="1"/>
  <c r="GF429" i="18"/>
  <c r="HD429" i="18"/>
  <c r="FU429" i="18"/>
  <c r="GS429" i="18"/>
  <c r="GS428" i="18"/>
  <c r="FU428" i="18"/>
  <c r="ET425" i="18"/>
  <c r="FS425" i="18"/>
  <c r="GQ425" i="18"/>
  <c r="FO433" i="18"/>
  <c r="GP433" i="18" s="1"/>
  <c r="GI433" i="18"/>
  <c r="HG433" i="18"/>
  <c r="GA433" i="18"/>
  <c r="GY433" i="18"/>
  <c r="ET433" i="18"/>
  <c r="FS433" i="18"/>
  <c r="GQ433" i="18"/>
  <c r="GK432" i="18"/>
  <c r="HI432" i="18"/>
  <c r="GC432" i="18"/>
  <c r="HA432" i="18"/>
  <c r="FU432" i="18"/>
  <c r="GS432" i="18"/>
  <c r="GE431" i="18"/>
  <c r="HC431" i="18"/>
  <c r="FW431" i="18"/>
  <c r="GU431" i="18"/>
  <c r="GK430" i="18"/>
  <c r="HI430" i="18"/>
  <c r="GB430" i="18"/>
  <c r="GZ430" i="18"/>
  <c r="ET430" i="18"/>
  <c r="FS430" i="18"/>
  <c r="GQ430" i="18"/>
  <c r="GD429" i="18"/>
  <c r="HB429" i="18"/>
  <c r="FT429" i="18"/>
  <c r="GR429" i="18"/>
  <c r="FT428" i="18"/>
  <c r="GR428" i="18"/>
  <c r="GH433" i="18"/>
  <c r="HF433" i="18"/>
  <c r="FZ433" i="18"/>
  <c r="GX433" i="18"/>
  <c r="GJ432" i="18"/>
  <c r="HH432" i="18"/>
  <c r="GB432" i="18"/>
  <c r="GZ432" i="18"/>
  <c r="FT432" i="18"/>
  <c r="GR432" i="18"/>
  <c r="GL431" i="18"/>
  <c r="HJ431" i="18"/>
  <c r="GD431" i="18"/>
  <c r="HB431" i="18"/>
  <c r="FV431" i="18"/>
  <c r="GT431" i="18"/>
  <c r="GJ430" i="18"/>
  <c r="HH430" i="18"/>
  <c r="GA430" i="18"/>
  <c r="GY430" i="18"/>
  <c r="GC429" i="18"/>
  <c r="HA429" i="18"/>
  <c r="FS429" i="18"/>
  <c r="GQ429" i="18"/>
  <c r="ET429" i="18"/>
  <c r="GK424" i="18"/>
  <c r="HI424" i="18"/>
  <c r="HI435" i="18"/>
  <c r="GK435" i="18"/>
  <c r="HA435" i="18"/>
  <c r="GC435" i="18"/>
  <c r="FU435" i="18"/>
  <c r="GS435" i="18"/>
  <c r="GE434" i="18"/>
  <c r="HC434" i="18"/>
  <c r="FW434" i="18"/>
  <c r="GU434" i="18"/>
  <c r="GG433" i="18"/>
  <c r="HE433" i="18"/>
  <c r="FY433" i="18"/>
  <c r="GW433" i="18"/>
  <c r="FO432" i="18"/>
  <c r="GP432" i="18" s="1"/>
  <c r="GI432" i="18"/>
  <c r="HG432" i="18"/>
  <c r="GA432" i="18"/>
  <c r="GY432" i="18"/>
  <c r="ET432" i="18"/>
  <c r="FS432" i="18"/>
  <c r="GQ432" i="18"/>
  <c r="GK431" i="18"/>
  <c r="HI431" i="18"/>
  <c r="GC431" i="18"/>
  <c r="HA431" i="18"/>
  <c r="FU431" i="18"/>
  <c r="GS431" i="18"/>
  <c r="HG430" i="18"/>
  <c r="GI430" i="18"/>
  <c r="FZ430" i="18"/>
  <c r="GX430" i="18"/>
  <c r="HJ429" i="18"/>
  <c r="GL429" i="18"/>
  <c r="GZ429" i="18"/>
  <c r="GB429" i="18"/>
  <c r="GC424" i="18"/>
  <c r="HA424" i="18"/>
  <c r="GE423" i="18"/>
  <c r="HC423" i="18"/>
  <c r="GF433" i="18"/>
  <c r="HD433" i="18"/>
  <c r="FX433" i="18"/>
  <c r="GV433" i="18"/>
  <c r="GH432" i="18"/>
  <c r="HF432" i="18"/>
  <c r="FZ432" i="18"/>
  <c r="GX432" i="18"/>
  <c r="GJ431" i="18"/>
  <c r="HH431" i="18"/>
  <c r="GB431" i="18"/>
  <c r="GZ431" i="18"/>
  <c r="FT431" i="18"/>
  <c r="GR431" i="18"/>
  <c r="FO430" i="18"/>
  <c r="GP430" i="18" s="1"/>
  <c r="GH430" i="18"/>
  <c r="HF430" i="18"/>
  <c r="FY430" i="18"/>
  <c r="GW430" i="18"/>
  <c r="HI429" i="18"/>
  <c r="GK429" i="18"/>
  <c r="GY429" i="18"/>
  <c r="GA429" i="18"/>
  <c r="HI428" i="18"/>
  <c r="GK428" i="18"/>
  <c r="GE427" i="18"/>
  <c r="HC427" i="18"/>
  <c r="FU424" i="18"/>
  <c r="GS424" i="18"/>
  <c r="FW423" i="18"/>
  <c r="GU423" i="18"/>
  <c r="FO435" i="18"/>
  <c r="GP435" i="18" s="1"/>
  <c r="GI435" i="18"/>
  <c r="HG435" i="18"/>
  <c r="GA435" i="18"/>
  <c r="GY435" i="18"/>
  <c r="FS435" i="18"/>
  <c r="GQ435" i="18"/>
  <c r="ET435" i="18"/>
  <c r="GK434" i="18"/>
  <c r="HI434" i="18"/>
  <c r="GC434" i="18"/>
  <c r="HA434" i="18"/>
  <c r="FU434" i="18"/>
  <c r="GS434" i="18"/>
  <c r="GE433" i="18"/>
  <c r="HC433" i="18"/>
  <c r="FW433" i="18"/>
  <c r="GU433" i="18"/>
  <c r="GG432" i="18"/>
  <c r="HE432" i="18"/>
  <c r="FY432" i="18"/>
  <c r="GW432" i="18"/>
  <c r="FO431" i="18"/>
  <c r="GP431" i="18" s="1"/>
  <c r="GI431" i="18"/>
  <c r="HG431" i="18"/>
  <c r="GA431" i="18"/>
  <c r="GY431" i="18"/>
  <c r="ET431" i="18"/>
  <c r="FS431" i="18"/>
  <c r="GQ431" i="18"/>
  <c r="GG430" i="18"/>
  <c r="HE430" i="18"/>
  <c r="FX430" i="18"/>
  <c r="GV430" i="18"/>
  <c r="GJ429" i="18"/>
  <c r="HH429" i="18"/>
  <c r="FZ429" i="18"/>
  <c r="GX429" i="18"/>
  <c r="HH428" i="18"/>
  <c r="GJ428" i="18"/>
  <c r="FW427" i="18"/>
  <c r="GU427" i="18"/>
  <c r="FO425" i="18"/>
  <c r="GP425" i="18" s="1"/>
  <c r="GL433" i="18"/>
  <c r="HJ433" i="18"/>
  <c r="GD433" i="18"/>
  <c r="HB433" i="18"/>
  <c r="FV433" i="18"/>
  <c r="GT433" i="18"/>
  <c r="GF432" i="18"/>
  <c r="HD432" i="18"/>
  <c r="FX432" i="18"/>
  <c r="GV432" i="18"/>
  <c r="GH431" i="18"/>
  <c r="HF431" i="18"/>
  <c r="FZ431" i="18"/>
  <c r="GX431" i="18"/>
  <c r="GF430" i="18"/>
  <c r="HD430" i="18"/>
  <c r="FV430" i="18"/>
  <c r="GT430" i="18"/>
  <c r="GI429" i="18"/>
  <c r="HG429" i="18"/>
  <c r="FX429" i="18"/>
  <c r="GV429" i="18"/>
  <c r="HA428" i="18"/>
  <c r="GC428" i="18"/>
  <c r="HE426" i="18"/>
  <c r="GG426" i="18"/>
  <c r="HG425" i="18"/>
  <c r="GI425" i="18"/>
  <c r="GL427" i="18"/>
  <c r="HJ427" i="18"/>
  <c r="GD427" i="18"/>
  <c r="HB427" i="18"/>
  <c r="FV427" i="18"/>
  <c r="GT427" i="18"/>
  <c r="GF426" i="18"/>
  <c r="HD426" i="18"/>
  <c r="FX426" i="18"/>
  <c r="GV426" i="18"/>
  <c r="GH425" i="18"/>
  <c r="HF425" i="18"/>
  <c r="FZ425" i="18"/>
  <c r="GX425" i="18"/>
  <c r="GJ424" i="18"/>
  <c r="HH424" i="18"/>
  <c r="GB424" i="18"/>
  <c r="GZ424" i="18"/>
  <c r="FT424" i="18"/>
  <c r="GR424" i="18"/>
  <c r="GL423" i="18"/>
  <c r="HJ423" i="18"/>
  <c r="GD423" i="18"/>
  <c r="HB423" i="18"/>
  <c r="FV423" i="18"/>
  <c r="GT423" i="18"/>
  <c r="GE430" i="18"/>
  <c r="HC430" i="18"/>
  <c r="FW430" i="18"/>
  <c r="GU430" i="18"/>
  <c r="GG429" i="18"/>
  <c r="HE429" i="18"/>
  <c r="FY429" i="18"/>
  <c r="GW429" i="18"/>
  <c r="FO428" i="18"/>
  <c r="GP428" i="18" s="1"/>
  <c r="GI428" i="18"/>
  <c r="HG428" i="18"/>
  <c r="GA428" i="18"/>
  <c r="GY428" i="18"/>
  <c r="ET428" i="18"/>
  <c r="FS428" i="18"/>
  <c r="GQ428" i="18"/>
  <c r="GK427" i="18"/>
  <c r="HI427" i="18"/>
  <c r="GC427" i="18"/>
  <c r="HA427" i="18"/>
  <c r="FU427" i="18"/>
  <c r="GS427" i="18"/>
  <c r="GE426" i="18"/>
  <c r="HC426" i="18"/>
  <c r="FW426" i="18"/>
  <c r="GU426" i="18"/>
  <c r="GG425" i="18"/>
  <c r="HE425" i="18"/>
  <c r="FY425" i="18"/>
  <c r="GW425" i="18"/>
  <c r="FO424" i="18"/>
  <c r="GP424" i="18" s="1"/>
  <c r="GI424" i="18"/>
  <c r="HG424" i="18"/>
  <c r="GA424" i="18"/>
  <c r="GY424" i="18"/>
  <c r="ET424" i="18"/>
  <c r="FS424" i="18"/>
  <c r="GQ424" i="18"/>
  <c r="GK423" i="18"/>
  <c r="HI423" i="18"/>
  <c r="GC423" i="18"/>
  <c r="HA423" i="18"/>
  <c r="FU423" i="18"/>
  <c r="GS423" i="18"/>
  <c r="GH428" i="18"/>
  <c r="HF428" i="18"/>
  <c r="FZ428" i="18"/>
  <c r="GX428" i="18"/>
  <c r="GJ427" i="18"/>
  <c r="HH427" i="18"/>
  <c r="GB427" i="18"/>
  <c r="GZ427" i="18"/>
  <c r="FT427" i="18"/>
  <c r="GR427" i="18"/>
  <c r="GL426" i="18"/>
  <c r="HJ426" i="18"/>
  <c r="GD426" i="18"/>
  <c r="HB426" i="18"/>
  <c r="FV426" i="18"/>
  <c r="GT426" i="18"/>
  <c r="GF425" i="18"/>
  <c r="HD425" i="18"/>
  <c r="FX425" i="18"/>
  <c r="GV425" i="18"/>
  <c r="GH424" i="18"/>
  <c r="HF424" i="18"/>
  <c r="FZ424" i="18"/>
  <c r="GX424" i="18"/>
  <c r="GJ423" i="18"/>
  <c r="HH423" i="18"/>
  <c r="GB423" i="18"/>
  <c r="GZ423" i="18"/>
  <c r="FT423" i="18"/>
  <c r="GR423" i="18"/>
  <c r="GE429" i="18"/>
  <c r="HC429" i="18"/>
  <c r="FW429" i="18"/>
  <c r="GU429" i="18"/>
  <c r="GG428" i="18"/>
  <c r="HE428" i="18"/>
  <c r="FY428" i="18"/>
  <c r="GW428" i="18"/>
  <c r="FO427" i="18"/>
  <c r="GP427" i="18" s="1"/>
  <c r="GI427" i="18"/>
  <c r="HG427" i="18"/>
  <c r="GA427" i="18"/>
  <c r="GY427" i="18"/>
  <c r="ET427" i="18"/>
  <c r="FS427" i="18"/>
  <c r="GQ427" i="18"/>
  <c r="GK426" i="18"/>
  <c r="HI426" i="18"/>
  <c r="GC426" i="18"/>
  <c r="HA426" i="18"/>
  <c r="FU426" i="18"/>
  <c r="GS426" i="18"/>
  <c r="GE425" i="18"/>
  <c r="HC425" i="18"/>
  <c r="FW425" i="18"/>
  <c r="GU425" i="18"/>
  <c r="GG424" i="18"/>
  <c r="HE424" i="18"/>
  <c r="FY424" i="18"/>
  <c r="GW424" i="18"/>
  <c r="FO423" i="18"/>
  <c r="GP423" i="18" s="1"/>
  <c r="GI423" i="18"/>
  <c r="HG423" i="18"/>
  <c r="GA423" i="18"/>
  <c r="GY423" i="18"/>
  <c r="ET423" i="18"/>
  <c r="FS423" i="18"/>
  <c r="GQ423" i="18"/>
  <c r="GF428" i="18"/>
  <c r="HD428" i="18"/>
  <c r="FX428" i="18"/>
  <c r="GV428" i="18"/>
  <c r="GH427" i="18"/>
  <c r="HF427" i="18"/>
  <c r="FZ427" i="18"/>
  <c r="GX427" i="18"/>
  <c r="GJ426" i="18"/>
  <c r="HH426" i="18"/>
  <c r="GB426" i="18"/>
  <c r="GZ426" i="18"/>
  <c r="FT426" i="18"/>
  <c r="GR426" i="18"/>
  <c r="GL425" i="18"/>
  <c r="HJ425" i="18"/>
  <c r="GD425" i="18"/>
  <c r="HB425" i="18"/>
  <c r="FV425" i="18"/>
  <c r="GT425" i="18"/>
  <c r="GF424" i="18"/>
  <c r="HD424" i="18"/>
  <c r="FX424" i="18"/>
  <c r="GV424" i="18"/>
  <c r="GH423" i="18"/>
  <c r="HF423" i="18"/>
  <c r="FZ423" i="18"/>
  <c r="GX423" i="18"/>
  <c r="GE428" i="18"/>
  <c r="HC428" i="18"/>
  <c r="FW428" i="18"/>
  <c r="GU428" i="18"/>
  <c r="GG427" i="18"/>
  <c r="HE427" i="18"/>
  <c r="FY427" i="18"/>
  <c r="GW427" i="18"/>
  <c r="FO426" i="18"/>
  <c r="GP426" i="18" s="1"/>
  <c r="GI426" i="18"/>
  <c r="HG426" i="18"/>
  <c r="GA426" i="18"/>
  <c r="GY426" i="18"/>
  <c r="ET426" i="18"/>
  <c r="FS426" i="18"/>
  <c r="GQ426" i="18"/>
  <c r="GK425" i="18"/>
  <c r="HI425" i="18"/>
  <c r="GC425" i="18"/>
  <c r="HA425" i="18"/>
  <c r="FU425" i="18"/>
  <c r="GS425" i="18"/>
  <c r="GE424" i="18"/>
  <c r="HC424" i="18"/>
  <c r="FW424" i="18"/>
  <c r="GU424" i="18"/>
  <c r="GG423" i="18"/>
  <c r="HE423" i="18"/>
  <c r="FY423" i="18"/>
  <c r="GW423" i="18"/>
  <c r="GL428" i="18"/>
  <c r="HJ428" i="18"/>
  <c r="GD428" i="18"/>
  <c r="HB428" i="18"/>
  <c r="FV428" i="18"/>
  <c r="GT428" i="18"/>
  <c r="GF427" i="18"/>
  <c r="HD427" i="18"/>
  <c r="FX427" i="18"/>
  <c r="GV427" i="18"/>
  <c r="GH426" i="18"/>
  <c r="HF426" i="18"/>
  <c r="FZ426" i="18"/>
  <c r="GX426" i="18"/>
  <c r="GJ425" i="18"/>
  <c r="HH425" i="18"/>
  <c r="GB425" i="18"/>
  <c r="GZ425" i="18"/>
  <c r="FT425" i="18"/>
  <c r="GR425" i="18"/>
  <c r="GL424" i="18"/>
  <c r="HJ424" i="18"/>
  <c r="GD424" i="18"/>
  <c r="HB424" i="18"/>
  <c r="FV424" i="18"/>
  <c r="GT424" i="18"/>
  <c r="GF423" i="18"/>
  <c r="HD423" i="18"/>
  <c r="FX423" i="18"/>
  <c r="GV423" i="18"/>
  <c r="CG439" i="18"/>
  <c r="DV440" i="18"/>
  <c r="Z439" i="18"/>
  <c r="ER439" i="18" s="1"/>
  <c r="GN439" i="18" s="1"/>
  <c r="AD439" i="18"/>
  <c r="ES439" i="18" s="1"/>
  <c r="GO439" i="18" s="1"/>
  <c r="CG438" i="18"/>
  <c r="DV439" i="18"/>
  <c r="AI439" i="18"/>
  <c r="AJ439" i="18" s="1"/>
  <c r="CG433" i="18"/>
  <c r="BK431" i="18"/>
  <c r="BL431" i="18"/>
  <c r="BL440" i="18"/>
  <c r="BL436" i="18"/>
  <c r="DV432" i="18"/>
  <c r="CG432" i="18"/>
  <c r="BL435" i="18"/>
  <c r="AD435" i="18"/>
  <c r="ES435" i="18" s="1"/>
  <c r="GO435" i="18" s="1"/>
  <c r="AD440" i="18"/>
  <c r="ES440" i="18" s="1"/>
  <c r="GO440" i="18" s="1"/>
  <c r="AD436" i="18"/>
  <c r="ES436" i="18" s="1"/>
  <c r="GO436" i="18" s="1"/>
  <c r="DV431" i="18"/>
  <c r="AI430" i="18"/>
  <c r="AJ430" i="18" s="1"/>
  <c r="BL430" i="18"/>
  <c r="DV425" i="18"/>
  <c r="BL438" i="18"/>
  <c r="DV429" i="18"/>
  <c r="DV430" i="18"/>
  <c r="V431" i="18"/>
  <c r="EQ431" i="18" s="1"/>
  <c r="GM431" i="18" s="1"/>
  <c r="CG427" i="18"/>
  <c r="CG424" i="18"/>
  <c r="DV423" i="18"/>
  <c r="DV427" i="18"/>
  <c r="Z433" i="18"/>
  <c r="ER433" i="18" s="1"/>
  <c r="GN433" i="18" s="1"/>
  <c r="DV426" i="18"/>
  <c r="AD432" i="18"/>
  <c r="ES432" i="18" s="1"/>
  <c r="GO432" i="18" s="1"/>
  <c r="CG425" i="18"/>
  <c r="Z432" i="18"/>
  <c r="ER432" i="18" s="1"/>
  <c r="GN432" i="18" s="1"/>
  <c r="DV428" i="18"/>
  <c r="CG428" i="18"/>
  <c r="BK426" i="18"/>
  <c r="BL426" i="18"/>
  <c r="V426" i="18"/>
  <c r="EQ426" i="18" s="1"/>
  <c r="GM426" i="18" s="1"/>
  <c r="Z429" i="18"/>
  <c r="ER429" i="18" s="1"/>
  <c r="GN429" i="18" s="1"/>
  <c r="Z425" i="18"/>
  <c r="ER425" i="18" s="1"/>
  <c r="GN425" i="18" s="1"/>
  <c r="AD428" i="18"/>
  <c r="ES428" i="18" s="1"/>
  <c r="GO428" i="18" s="1"/>
  <c r="AD424" i="18"/>
  <c r="ES424" i="18" s="1"/>
  <c r="GO424" i="18" s="1"/>
  <c r="BL423" i="18"/>
  <c r="Z428" i="18"/>
  <c r="ER428" i="18" s="1"/>
  <c r="GN428" i="18" s="1"/>
  <c r="Z424" i="18"/>
  <c r="ER424" i="18" s="1"/>
  <c r="GN424" i="18" s="1"/>
  <c r="AD423" i="18"/>
  <c r="ES423" i="18" s="1"/>
  <c r="GO423" i="18" s="1"/>
  <c r="Z423" i="18"/>
  <c r="ER423" i="18" s="1"/>
  <c r="GN423" i="18" s="1"/>
  <c r="AH403" i="18"/>
  <c r="AH404" i="18"/>
  <c r="AH405" i="18"/>
  <c r="AH406" i="18"/>
  <c r="AH407" i="18"/>
  <c r="AH408" i="18"/>
  <c r="AH409" i="18"/>
  <c r="AH410" i="18"/>
  <c r="AH411" i="18"/>
  <c r="X406" i="18"/>
  <c r="X407" i="18"/>
  <c r="X408" i="18"/>
  <c r="X409" i="18"/>
  <c r="X410" i="18"/>
  <c r="T402" i="18"/>
  <c r="T403" i="18"/>
  <c r="T404" i="18"/>
  <c r="T405" i="18"/>
  <c r="T406" i="18"/>
  <c r="T407" i="18"/>
  <c r="T408" i="18"/>
  <c r="T409" i="18"/>
  <c r="T410" i="18"/>
  <c r="T411" i="18"/>
  <c r="FP423" i="18" l="1"/>
  <c r="FP428" i="18"/>
  <c r="FP439" i="18"/>
  <c r="FP436" i="18"/>
  <c r="FQ436" i="18" s="1"/>
  <c r="FP437" i="18"/>
  <c r="FQ437" i="18" s="1"/>
  <c r="FP429" i="18"/>
  <c r="FQ429" i="18" s="1"/>
  <c r="FR429" i="18" s="1"/>
  <c r="FP438" i="18"/>
  <c r="FQ438" i="18" s="1"/>
  <c r="FP424" i="18"/>
  <c r="FQ424" i="18" s="1"/>
  <c r="FP432" i="18"/>
  <c r="FQ432" i="18" s="1"/>
  <c r="FR432" i="18" s="1"/>
  <c r="HK432" i="18" s="1"/>
  <c r="HM432" i="18" s="1"/>
  <c r="FP433" i="18"/>
  <c r="FQ433" i="18" s="1"/>
  <c r="FR433" i="18" s="1"/>
  <c r="FP440" i="18"/>
  <c r="FQ440" i="18" s="1"/>
  <c r="FP431" i="18"/>
  <c r="FP426" i="18"/>
  <c r="FQ426" i="18" s="1"/>
  <c r="FR426" i="18" s="1"/>
  <c r="FP425" i="18"/>
  <c r="FP427" i="18"/>
  <c r="FP435" i="18"/>
  <c r="FQ423" i="18"/>
  <c r="FR423" i="18" s="1"/>
  <c r="HK423" i="18" s="1"/>
  <c r="HM423" i="18" s="1"/>
  <c r="FQ428" i="18"/>
  <c r="FQ439" i="18"/>
  <c r="FR439" i="18" s="1"/>
  <c r="FP430" i="18"/>
  <c r="FP434" i="18"/>
  <c r="AF417" i="18"/>
  <c r="AG417" i="18"/>
  <c r="CK417" i="18"/>
  <c r="AL417" i="18"/>
  <c r="AM417" i="18"/>
  <c r="BI417" i="18"/>
  <c r="BK417" i="18" s="1"/>
  <c r="BJ417" i="18"/>
  <c r="CH417" i="18"/>
  <c r="CQ417" i="18"/>
  <c r="CY417" i="18"/>
  <c r="DD417" i="18"/>
  <c r="DL417" i="18"/>
  <c r="DN417" i="18"/>
  <c r="AF418" i="18"/>
  <c r="AG418" i="18"/>
  <c r="CJ418" i="18"/>
  <c r="AL418" i="18"/>
  <c r="AM418" i="18"/>
  <c r="BI418" i="18"/>
  <c r="BK418" i="18" s="1"/>
  <c r="BJ418" i="18"/>
  <c r="AF419" i="18"/>
  <c r="AG419" i="18"/>
  <c r="CK419" i="18"/>
  <c r="AL419" i="18"/>
  <c r="AM419" i="18"/>
  <c r="AD419" i="18" s="1"/>
  <c r="ES419" i="18" s="1"/>
  <c r="BI419" i="18"/>
  <c r="BK419" i="18" s="1"/>
  <c r="BJ419" i="18"/>
  <c r="AF420" i="18"/>
  <c r="AG420" i="18"/>
  <c r="CP420" i="18"/>
  <c r="AL420" i="18"/>
  <c r="AM420" i="18"/>
  <c r="AD420" i="18" s="1"/>
  <c r="ES420" i="18" s="1"/>
  <c r="BI420" i="18"/>
  <c r="BK420" i="18" s="1"/>
  <c r="BJ420" i="18"/>
  <c r="CI420" i="18"/>
  <c r="CS420" i="18"/>
  <c r="DG420" i="18"/>
  <c r="DH420" i="18"/>
  <c r="DP420" i="18"/>
  <c r="AF421" i="18"/>
  <c r="AG421" i="18"/>
  <c r="CH421" i="18"/>
  <c r="AL421" i="18"/>
  <c r="AM421" i="18"/>
  <c r="AD421" i="18" s="1"/>
  <c r="ES421" i="18" s="1"/>
  <c r="BI421" i="18"/>
  <c r="BK421" i="18" s="1"/>
  <c r="BJ421" i="18"/>
  <c r="AF422" i="18"/>
  <c r="AG422" i="18"/>
  <c r="CH422" i="18"/>
  <c r="AL422" i="18"/>
  <c r="AM422" i="18"/>
  <c r="BI422" i="18"/>
  <c r="BK422" i="18" s="1"/>
  <c r="BJ422" i="18"/>
  <c r="CN422" i="18"/>
  <c r="DH422" i="18"/>
  <c r="EG417" i="18"/>
  <c r="DX417" i="18"/>
  <c r="EO417" i="18"/>
  <c r="FF418" i="18"/>
  <c r="DZ417" i="18"/>
  <c r="EY418" i="18"/>
  <c r="EA417" i="18"/>
  <c r="EB417" i="18"/>
  <c r="ED418" i="18"/>
  <c r="DY418" i="18"/>
  <c r="FJ420" i="18"/>
  <c r="EU418" i="18"/>
  <c r="FL418" i="18"/>
  <c r="FC421" i="18"/>
  <c r="FL419" i="18"/>
  <c r="EW422" i="18"/>
  <c r="FM419" i="18"/>
  <c r="FJ421" i="18"/>
  <c r="EU419" i="18"/>
  <c r="FI422" i="18"/>
  <c r="FE420" i="18"/>
  <c r="DX418" i="18"/>
  <c r="FG421" i="18"/>
  <c r="DZ420" i="18"/>
  <c r="EW417" i="18"/>
  <c r="FN418" i="18"/>
  <c r="EH417" i="18"/>
  <c r="FG418" i="18"/>
  <c r="EI417" i="18"/>
  <c r="EJ417" i="18"/>
  <c r="EL418" i="18"/>
  <c r="EO418" i="18"/>
  <c r="EZ421" i="18"/>
  <c r="FK418" i="18"/>
  <c r="FA419" i="18"/>
  <c r="FK421" i="18"/>
  <c r="DX420" i="18"/>
  <c r="FE422" i="18"/>
  <c r="EC418" i="18"/>
  <c r="EE420" i="18"/>
  <c r="EU422" i="18"/>
  <c r="FA418" i="18"/>
  <c r="FB421" i="18"/>
  <c r="EI420" i="18"/>
  <c r="FN422" i="18"/>
  <c r="FC422" i="18"/>
  <c r="FM422" i="18"/>
  <c r="EW419" i="18"/>
  <c r="DY420" i="18"/>
  <c r="EY421" i="18"/>
  <c r="FB422" i="18"/>
  <c r="FF421" i="18"/>
  <c r="EN418" i="18"/>
  <c r="EK417" i="18"/>
  <c r="FC420" i="18"/>
  <c r="FK420" i="18"/>
  <c r="FA421" i="18"/>
  <c r="FI418" i="18"/>
  <c r="FA420" i="18"/>
  <c r="EN420" i="18"/>
  <c r="EF420" i="18"/>
  <c r="FC419" i="18"/>
  <c r="EX422" i="18"/>
  <c r="FH420" i="18"/>
  <c r="FI420" i="18"/>
  <c r="FB417" i="18"/>
  <c r="EV418" i="18"/>
  <c r="FL421" i="18"/>
  <c r="EW420" i="18"/>
  <c r="EM420" i="18"/>
  <c r="EF417" i="18"/>
  <c r="EN417" i="18"/>
  <c r="FE417" i="18"/>
  <c r="EY419" i="18"/>
  <c r="EP417" i="18"/>
  <c r="EZ419" i="18"/>
  <c r="EY417" i="18"/>
  <c r="EZ417" i="18"/>
  <c r="FB418" i="18"/>
  <c r="FE418" i="18"/>
  <c r="FH421" i="18"/>
  <c r="EX419" i="18"/>
  <c r="FK419" i="18"/>
  <c r="EV422" i="18"/>
  <c r="EH420" i="18"/>
  <c r="FI419" i="18"/>
  <c r="EV420" i="18"/>
  <c r="FG422" i="18"/>
  <c r="EZ422" i="18"/>
  <c r="EP420" i="18"/>
  <c r="FG420" i="18"/>
  <c r="FM421" i="18"/>
  <c r="FN420" i="18"/>
  <c r="FE421" i="18"/>
  <c r="FK422" i="18"/>
  <c r="EW418" i="18"/>
  <c r="FD418" i="18"/>
  <c r="EK418" i="18"/>
  <c r="EO420" i="18"/>
  <c r="EV417" i="18"/>
  <c r="FM417" i="18"/>
  <c r="FG419" i="18"/>
  <c r="EX417" i="18"/>
  <c r="FH419" i="18"/>
  <c r="FG417" i="18"/>
  <c r="FH417" i="18"/>
  <c r="FJ418" i="18"/>
  <c r="EV419" i="18"/>
  <c r="DW417" i="18"/>
  <c r="FJ419" i="18"/>
  <c r="DW420" i="18"/>
  <c r="FD422" i="18"/>
  <c r="EL417" i="18"/>
  <c r="FD420" i="18"/>
  <c r="EA420" i="18"/>
  <c r="FL420" i="18"/>
  <c r="EU417" i="18"/>
  <c r="EL420" i="18"/>
  <c r="FF420" i="18"/>
  <c r="FJ422" i="18"/>
  <c r="FH422" i="18"/>
  <c r="EU420" i="18"/>
  <c r="ED420" i="18"/>
  <c r="EP418" i="18"/>
  <c r="EA418" i="18"/>
  <c r="FA417" i="18"/>
  <c r="FJ417" i="18"/>
  <c r="FM420" i="18"/>
  <c r="FD421" i="18"/>
  <c r="EM417" i="18"/>
  <c r="FD419" i="18"/>
  <c r="FE419" i="18"/>
  <c r="EI418" i="18"/>
  <c r="FH418" i="18"/>
  <c r="EX420" i="18"/>
  <c r="EU421" i="18"/>
  <c r="FB419" i="18"/>
  <c r="EX421" i="18"/>
  <c r="EY420" i="18"/>
  <c r="FA422" i="18"/>
  <c r="FD417" i="18"/>
  <c r="DZ418" i="18"/>
  <c r="EB420" i="18"/>
  <c r="FF417" i="18"/>
  <c r="EC420" i="18"/>
  <c r="EB418" i="18"/>
  <c r="EC417" i="18"/>
  <c r="DW418" i="18"/>
  <c r="FF419" i="18"/>
  <c r="FC417" i="18"/>
  <c r="EE417" i="18"/>
  <c r="EG420" i="18"/>
  <c r="FL422" i="18"/>
  <c r="EG418" i="18"/>
  <c r="EW421" i="18"/>
  <c r="FB420" i="18"/>
  <c r="FL417" i="18"/>
  <c r="EH418" i="18"/>
  <c r="EJ420" i="18"/>
  <c r="FN417" i="18"/>
  <c r="EK420" i="18"/>
  <c r="EJ418" i="18"/>
  <c r="EM418" i="18"/>
  <c r="ED417" i="18"/>
  <c r="FK417" i="18"/>
  <c r="EV421" i="18"/>
  <c r="FI421" i="18"/>
  <c r="FN419" i="18"/>
  <c r="DY417" i="18"/>
  <c r="EZ420" i="18"/>
  <c r="EZ418" i="18"/>
  <c r="FC418" i="18"/>
  <c r="EF418" i="18"/>
  <c r="FM418" i="18"/>
  <c r="FF422" i="18"/>
  <c r="FN421" i="18"/>
  <c r="EX418" i="18"/>
  <c r="FI417" i="18"/>
  <c r="EE418" i="18"/>
  <c r="EY422" i="18"/>
  <c r="FQ431" i="18" l="1"/>
  <c r="FR431" i="18" s="1"/>
  <c r="FR437" i="18"/>
  <c r="HK437" i="18" s="1"/>
  <c r="HM437" i="18" s="1"/>
  <c r="FR424" i="18"/>
  <c r="HK424" i="18" s="1"/>
  <c r="HM424" i="18" s="1"/>
  <c r="FQ435" i="18"/>
  <c r="FR435" i="18" s="1"/>
  <c r="HK435" i="18" s="1"/>
  <c r="HM435" i="18" s="1"/>
  <c r="FQ430" i="18"/>
  <c r="FR430" i="18" s="1"/>
  <c r="HK430" i="18" s="1"/>
  <c r="HM430" i="18" s="1"/>
  <c r="HK439" i="18"/>
  <c r="HM439" i="18" s="1"/>
  <c r="HK429" i="18"/>
  <c r="HM429" i="18" s="1"/>
  <c r="FQ427" i="18"/>
  <c r="FR427" i="18" s="1"/>
  <c r="HK426" i="18"/>
  <c r="HM426" i="18" s="1"/>
  <c r="HK433" i="18"/>
  <c r="HM433" i="18" s="1"/>
  <c r="FR428" i="18"/>
  <c r="HK428" i="18" s="1"/>
  <c r="HM428" i="18" s="1"/>
  <c r="FR440" i="18"/>
  <c r="HK440" i="18" s="1"/>
  <c r="HM440" i="18" s="1"/>
  <c r="FR436" i="18"/>
  <c r="HK436" i="18" s="1"/>
  <c r="HM436" i="18" s="1"/>
  <c r="FR438" i="18"/>
  <c r="HK438" i="18" s="1"/>
  <c r="HM438" i="18" s="1"/>
  <c r="FQ425" i="18"/>
  <c r="FR425" i="18" s="1"/>
  <c r="FQ434" i="18"/>
  <c r="CY418" i="18"/>
  <c r="CI418" i="18"/>
  <c r="CN417" i="18"/>
  <c r="DF417" i="18"/>
  <c r="DI418" i="18"/>
  <c r="AI418" i="18"/>
  <c r="AJ418" i="18" s="1"/>
  <c r="DS417" i="18"/>
  <c r="CR417" i="18"/>
  <c r="DH418" i="18"/>
  <c r="CR418" i="18"/>
  <c r="DH417" i="18"/>
  <c r="CI417" i="18"/>
  <c r="CO418" i="18"/>
  <c r="DM418" i="18"/>
  <c r="DT417" i="18"/>
  <c r="CV417" i="18"/>
  <c r="HL417" i="18"/>
  <c r="AI419" i="18"/>
  <c r="AJ419" i="18" s="1"/>
  <c r="HL419" i="18"/>
  <c r="DS422" i="18"/>
  <c r="DB422" i="18"/>
  <c r="HL418" i="18"/>
  <c r="DR422" i="18"/>
  <c r="CZ422" i="18"/>
  <c r="Z422" i="18"/>
  <c r="ER422" i="18" s="1"/>
  <c r="DF420" i="18"/>
  <c r="DN419" i="18"/>
  <c r="DT422" i="18"/>
  <c r="CL422" i="18"/>
  <c r="DM422" i="18"/>
  <c r="CW422" i="18"/>
  <c r="CX420" i="18"/>
  <c r="DE419" i="18"/>
  <c r="BL417" i="18"/>
  <c r="DL422" i="18"/>
  <c r="CV422" i="18"/>
  <c r="CZ421" i="18"/>
  <c r="DJ422" i="18"/>
  <c r="CS422" i="18"/>
  <c r="CM420" i="18"/>
  <c r="AD418" i="18"/>
  <c r="ES418" i="18" s="1"/>
  <c r="DC422" i="18"/>
  <c r="CM422" i="18"/>
  <c r="DI422" i="18"/>
  <c r="CR422" i="18"/>
  <c r="DS420" i="18"/>
  <c r="CL420" i="18"/>
  <c r="DQ422" i="18"/>
  <c r="DE422" i="18"/>
  <c r="CU422" i="18"/>
  <c r="CK422" i="18"/>
  <c r="DR420" i="18"/>
  <c r="DC420" i="18"/>
  <c r="CK420" i="18"/>
  <c r="CS419" i="18"/>
  <c r="DG418" i="18"/>
  <c r="BQ418" i="18"/>
  <c r="DG417" i="18"/>
  <c r="CP417" i="18"/>
  <c r="HL420" i="18"/>
  <c r="DP422" i="18"/>
  <c r="DD422" i="18"/>
  <c r="CT422" i="18"/>
  <c r="CJ422" i="18"/>
  <c r="DQ420" i="18"/>
  <c r="CY420" i="18"/>
  <c r="CJ420" i="18"/>
  <c r="CR419" i="18"/>
  <c r="DE418" i="18"/>
  <c r="DO420" i="18"/>
  <c r="CU420" i="18"/>
  <c r="DU422" i="18"/>
  <c r="DK422" i="18"/>
  <c r="DA422" i="18"/>
  <c r="CO422" i="18"/>
  <c r="DI421" i="18"/>
  <c r="DI420" i="18"/>
  <c r="CT420" i="18"/>
  <c r="BL419" i="18"/>
  <c r="CQ418" i="18"/>
  <c r="DO417" i="18"/>
  <c r="CX417" i="18"/>
  <c r="CB417" i="18"/>
  <c r="BR417" i="18"/>
  <c r="CR421" i="18"/>
  <c r="CI419" i="18"/>
  <c r="BO417" i="18"/>
  <c r="BY418" i="18"/>
  <c r="BX417" i="18"/>
  <c r="V417" i="18"/>
  <c r="EQ417" i="18" s="1"/>
  <c r="DO422" i="18"/>
  <c r="DG422" i="18"/>
  <c r="CY422" i="18"/>
  <c r="CQ422" i="18"/>
  <c r="CI422" i="18"/>
  <c r="DS421" i="18"/>
  <c r="DK420" i="18"/>
  <c r="DA420" i="18"/>
  <c r="CQ420" i="18"/>
  <c r="DU418" i="18"/>
  <c r="CW418" i="18"/>
  <c r="BL418" i="18"/>
  <c r="DP417" i="18"/>
  <c r="CZ417" i="18"/>
  <c r="CJ417" i="18"/>
  <c r="BT417" i="18"/>
  <c r="CA417" i="18"/>
  <c r="AI421" i="18"/>
  <c r="AJ421" i="18" s="1"/>
  <c r="CB418" i="18"/>
  <c r="BZ417" i="18"/>
  <c r="DU421" i="18"/>
  <c r="CJ421" i="18"/>
  <c r="DN420" i="18"/>
  <c r="DB420" i="18"/>
  <c r="CR420" i="18"/>
  <c r="CH420" i="18"/>
  <c r="DN422" i="18"/>
  <c r="DF422" i="18"/>
  <c r="CX422" i="18"/>
  <c r="CP422" i="18"/>
  <c r="DM421" i="18"/>
  <c r="DJ420" i="18"/>
  <c r="CZ420" i="18"/>
  <c r="DO419" i="18"/>
  <c r="DO418" i="18"/>
  <c r="CS418" i="18"/>
  <c r="BS417" i="18"/>
  <c r="DF421" i="18"/>
  <c r="V419" i="18"/>
  <c r="EQ419" i="18" s="1"/>
  <c r="Z418" i="18"/>
  <c r="ER418" i="18" s="1"/>
  <c r="CF417" i="18"/>
  <c r="BP417" i="18"/>
  <c r="CS421" i="18"/>
  <c r="AI420" i="18"/>
  <c r="AJ420" i="18" s="1"/>
  <c r="Z417" i="18"/>
  <c r="ER417" i="18" s="1"/>
  <c r="FO419" i="18"/>
  <c r="FO417" i="18"/>
  <c r="FO422" i="18"/>
  <c r="FO420" i="18"/>
  <c r="FO421" i="18"/>
  <c r="ET420" i="18"/>
  <c r="FO418" i="18"/>
  <c r="ET417" i="18"/>
  <c r="ET418" i="18"/>
  <c r="AI422" i="18"/>
  <c r="AJ422" i="18" s="1"/>
  <c r="Z421" i="18"/>
  <c r="ER421" i="18" s="1"/>
  <c r="BL421" i="18"/>
  <c r="BZ420" i="18"/>
  <c r="BN420" i="18"/>
  <c r="CD420" i="18"/>
  <c r="BM420" i="18"/>
  <c r="AD422" i="18"/>
  <c r="ES422" i="18" s="1"/>
  <c r="HL422" i="18"/>
  <c r="BO420" i="18"/>
  <c r="DR421" i="18"/>
  <c r="CQ421" i="18"/>
  <c r="BT422" i="18"/>
  <c r="BL422" i="18"/>
  <c r="DQ421" i="18"/>
  <c r="DB421" i="18"/>
  <c r="CM421" i="18"/>
  <c r="CC420" i="18"/>
  <c r="DM419" i="18"/>
  <c r="CQ419" i="18"/>
  <c r="DD421" i="18"/>
  <c r="BP420" i="18"/>
  <c r="BX420" i="18"/>
  <c r="CF420" i="18"/>
  <c r="BQ420" i="18"/>
  <c r="BY420" i="18"/>
  <c r="BR420" i="18"/>
  <c r="CB420" i="18"/>
  <c r="BU420" i="18"/>
  <c r="CE420" i="18"/>
  <c r="BL420" i="18"/>
  <c r="BV420" i="18"/>
  <c r="BP422" i="18"/>
  <c r="DN421" i="18"/>
  <c r="DA421" i="18"/>
  <c r="CL421" i="18"/>
  <c r="CA420" i="18"/>
  <c r="DG419" i="18"/>
  <c r="CM419" i="18"/>
  <c r="CU419" i="18"/>
  <c r="DC419" i="18"/>
  <c r="DK419" i="18"/>
  <c r="DS419" i="18"/>
  <c r="CN419" i="18"/>
  <c r="CV419" i="18"/>
  <c r="DD419" i="18"/>
  <c r="DL419" i="18"/>
  <c r="DT419" i="18"/>
  <c r="CJ419" i="18"/>
  <c r="CT419" i="18"/>
  <c r="DF419" i="18"/>
  <c r="DP419" i="18"/>
  <c r="CL419" i="18"/>
  <c r="CX419" i="18"/>
  <c r="DH419" i="18"/>
  <c r="DR419" i="18"/>
  <c r="CO419" i="18"/>
  <c r="CY419" i="18"/>
  <c r="DI419" i="18"/>
  <c r="DU419" i="18"/>
  <c r="CP419" i="18"/>
  <c r="CZ419" i="18"/>
  <c r="DJ419" i="18"/>
  <c r="CV421" i="18"/>
  <c r="CH419" i="18"/>
  <c r="DK421" i="18"/>
  <c r="CI421" i="18"/>
  <c r="BP421" i="18"/>
  <c r="BW420" i="18"/>
  <c r="DB419" i="18"/>
  <c r="DJ421" i="18"/>
  <c r="CU421" i="18"/>
  <c r="HL421" i="18"/>
  <c r="BT420" i="18"/>
  <c r="DA419" i="18"/>
  <c r="CO421" i="18"/>
  <c r="CW421" i="18"/>
  <c r="DE421" i="18"/>
  <c r="CK421" i="18"/>
  <c r="CT421" i="18"/>
  <c r="DC421" i="18"/>
  <c r="DL421" i="18"/>
  <c r="DT421" i="18"/>
  <c r="CN421" i="18"/>
  <c r="CX421" i="18"/>
  <c r="DG421" i="18"/>
  <c r="DO421" i="18"/>
  <c r="CP421" i="18"/>
  <c r="CY421" i="18"/>
  <c r="DH421" i="18"/>
  <c r="DP421" i="18"/>
  <c r="BS420" i="18"/>
  <c r="V420" i="18"/>
  <c r="EQ420" i="18" s="1"/>
  <c r="DQ419" i="18"/>
  <c r="CW419" i="18"/>
  <c r="CN420" i="18"/>
  <c r="CV420" i="18"/>
  <c r="DD420" i="18"/>
  <c r="DL420" i="18"/>
  <c r="DT420" i="18"/>
  <c r="CO420" i="18"/>
  <c r="CW420" i="18"/>
  <c r="DE420" i="18"/>
  <c r="DM420" i="18"/>
  <c r="DU420" i="18"/>
  <c r="DQ418" i="18"/>
  <c r="DA418" i="18"/>
  <c r="CK418" i="18"/>
  <c r="BU418" i="18"/>
  <c r="DP418" i="18"/>
  <c r="CZ418" i="18"/>
  <c r="BT418" i="18"/>
  <c r="V418" i="18"/>
  <c r="EQ418" i="18" s="1"/>
  <c r="BO419" i="18"/>
  <c r="BS418" i="18"/>
  <c r="BN418" i="18"/>
  <c r="BV418" i="18"/>
  <c r="CD418" i="18"/>
  <c r="BO418" i="18"/>
  <c r="BW418" i="18"/>
  <c r="CE418" i="18"/>
  <c r="BP418" i="18"/>
  <c r="BX418" i="18"/>
  <c r="CF418" i="18"/>
  <c r="BR418" i="18"/>
  <c r="BZ418" i="18"/>
  <c r="Z420" i="18"/>
  <c r="ER420" i="18" s="1"/>
  <c r="CC418" i="18"/>
  <c r="BM418" i="18"/>
  <c r="CL418" i="18"/>
  <c r="CT418" i="18"/>
  <c r="DB418" i="18"/>
  <c r="DJ418" i="18"/>
  <c r="DR418" i="18"/>
  <c r="CM418" i="18"/>
  <c r="CU418" i="18"/>
  <c r="DC418" i="18"/>
  <c r="DK418" i="18"/>
  <c r="DS418" i="18"/>
  <c r="CN418" i="18"/>
  <c r="CV418" i="18"/>
  <c r="DD418" i="18"/>
  <c r="DL418" i="18"/>
  <c r="DT418" i="18"/>
  <c r="CH418" i="18"/>
  <c r="CP418" i="18"/>
  <c r="CX418" i="18"/>
  <c r="DF418" i="18"/>
  <c r="DN418" i="18"/>
  <c r="CA418" i="18"/>
  <c r="DU417" i="18"/>
  <c r="DM417" i="18"/>
  <c r="DE417" i="18"/>
  <c r="CW417" i="18"/>
  <c r="CO417" i="18"/>
  <c r="BY417" i="18"/>
  <c r="BQ417" i="18"/>
  <c r="AD417" i="18"/>
  <c r="ES417" i="18" s="1"/>
  <c r="DK417" i="18"/>
  <c r="DC417" i="18"/>
  <c r="CU417" i="18"/>
  <c r="CM417" i="18"/>
  <c r="CE417" i="18"/>
  <c r="BW417" i="18"/>
  <c r="DR417" i="18"/>
  <c r="DJ417" i="18"/>
  <c r="DB417" i="18"/>
  <c r="CT417" i="18"/>
  <c r="CL417" i="18"/>
  <c r="CD417" i="18"/>
  <c r="BV417" i="18"/>
  <c r="BN417" i="18"/>
  <c r="DQ417" i="18"/>
  <c r="DI417" i="18"/>
  <c r="DA417" i="18"/>
  <c r="CS417" i="18"/>
  <c r="CC417" i="18"/>
  <c r="BU417" i="18"/>
  <c r="BM417" i="18"/>
  <c r="AI417" i="18"/>
  <c r="AJ417" i="18" s="1"/>
  <c r="AH401" i="18"/>
  <c r="AH402" i="18"/>
  <c r="X402" i="18"/>
  <c r="Y402" i="18" s="1"/>
  <c r="X403" i="18"/>
  <c r="Y403" i="18" s="1"/>
  <c r="X404" i="18"/>
  <c r="Y404" i="18" s="1"/>
  <c r="X405" i="18"/>
  <c r="Y405" i="18" s="1"/>
  <c r="T401" i="18"/>
  <c r="EO421" i="18"/>
  <c r="EM421" i="18"/>
  <c r="EB422" i="18"/>
  <c r="EA422" i="18"/>
  <c r="DX422" i="18"/>
  <c r="EM419" i="18"/>
  <c r="DZ419" i="18"/>
  <c r="EL421" i="18"/>
  <c r="EA421" i="18"/>
  <c r="EE421" i="18"/>
  <c r="EJ422" i="18"/>
  <c r="EK419" i="18"/>
  <c r="EP419" i="18"/>
  <c r="EN421" i="18"/>
  <c r="EM422" i="18"/>
  <c r="EN419" i="18"/>
  <c r="EC421" i="18"/>
  <c r="EF421" i="18"/>
  <c r="EH422" i="18"/>
  <c r="DX419" i="18"/>
  <c r="ED419" i="18"/>
  <c r="DW422" i="18"/>
  <c r="EJ419" i="18"/>
  <c r="EC422" i="18"/>
  <c r="EH421" i="18"/>
  <c r="DY421" i="18"/>
  <c r="DW421" i="18"/>
  <c r="EL422" i="18"/>
  <c r="DZ422" i="18"/>
  <c r="EH419" i="18"/>
  <c r="EF419" i="18"/>
  <c r="EB419" i="18"/>
  <c r="EG421" i="18"/>
  <c r="EK421" i="18"/>
  <c r="EJ421" i="18"/>
  <c r="EO422" i="18"/>
  <c r="EG419" i="18"/>
  <c r="EO419" i="18"/>
  <c r="EI419" i="18"/>
  <c r="EI422" i="18"/>
  <c r="DX421" i="18"/>
  <c r="EK422" i="18"/>
  <c r="DW419" i="18"/>
  <c r="EP422" i="18"/>
  <c r="DY422" i="18"/>
  <c r="EN422" i="18"/>
  <c r="DZ421" i="18"/>
  <c r="EI421" i="18"/>
  <c r="EB421" i="18"/>
  <c r="ED422" i="18"/>
  <c r="EG422" i="18"/>
  <c r="EC419" i="18"/>
  <c r="EE419" i="18"/>
  <c r="EA419" i="18"/>
  <c r="EP421" i="18"/>
  <c r="DY419" i="18"/>
  <c r="ED421" i="18"/>
  <c r="EE422" i="18"/>
  <c r="EF422" i="18"/>
  <c r="EL419" i="18"/>
  <c r="HK431" i="18" l="1"/>
  <c r="HM431" i="18" s="1"/>
  <c r="HK425" i="18"/>
  <c r="HM425" i="18" s="1"/>
  <c r="HK427" i="18"/>
  <c r="HM427" i="18" s="1"/>
  <c r="FR434" i="18"/>
  <c r="HK434" i="18" s="1"/>
  <c r="HM434" i="18" s="1"/>
  <c r="FP417" i="18"/>
  <c r="BP419" i="18"/>
  <c r="BN419" i="18"/>
  <c r="BX419" i="18"/>
  <c r="BZ419" i="18"/>
  <c r="CF419" i="18"/>
  <c r="CC419" i="18"/>
  <c r="BW419" i="18"/>
  <c r="CE419" i="18"/>
  <c r="BT419" i="18"/>
  <c r="BN421" i="18"/>
  <c r="BN422" i="18"/>
  <c r="BZ422" i="18"/>
  <c r="DV422" i="18"/>
  <c r="Z419" i="18"/>
  <c r="ER419" i="18" s="1"/>
  <c r="CE422" i="18"/>
  <c r="FP420" i="18"/>
  <c r="CF421" i="18"/>
  <c r="CD419" i="18"/>
  <c r="CE421" i="18"/>
  <c r="BY421" i="18"/>
  <c r="BM422" i="18"/>
  <c r="V422" i="18"/>
  <c r="EQ422" i="18" s="1"/>
  <c r="BW421" i="18"/>
  <c r="BU422" i="18"/>
  <c r="DV420" i="18"/>
  <c r="BM421" i="18"/>
  <c r="CB421" i="18"/>
  <c r="CD422" i="18"/>
  <c r="BQ422" i="18"/>
  <c r="BS421" i="18"/>
  <c r="BR422" i="18"/>
  <c r="ET419" i="18"/>
  <c r="FP419" i="18" s="1"/>
  <c r="ET422" i="18"/>
  <c r="FP422" i="18" s="1"/>
  <c r="ET421" i="18"/>
  <c r="FP421" i="18" s="1"/>
  <c r="BT421" i="18"/>
  <c r="CC421" i="18"/>
  <c r="BR421" i="18"/>
  <c r="V421" i="18"/>
  <c r="EQ421" i="18" s="1"/>
  <c r="BQ421" i="18"/>
  <c r="BZ421" i="18"/>
  <c r="CB422" i="18"/>
  <c r="BX422" i="18"/>
  <c r="BU421" i="18"/>
  <c r="BO421" i="18"/>
  <c r="CG420" i="18"/>
  <c r="DV418" i="18"/>
  <c r="BR419" i="18"/>
  <c r="CB419" i="18"/>
  <c r="CA419" i="18"/>
  <c r="BM419" i="18"/>
  <c r="BQ419" i="18"/>
  <c r="BV419" i="18"/>
  <c r="BU419" i="18"/>
  <c r="BY419" i="18"/>
  <c r="BV421" i="18"/>
  <c r="DV421" i="18"/>
  <c r="BS419" i="18"/>
  <c r="DV419" i="18"/>
  <c r="CA422" i="18"/>
  <c r="CF422" i="18"/>
  <c r="BO422" i="18"/>
  <c r="BS422" i="18"/>
  <c r="BV422" i="18"/>
  <c r="BW422" i="18"/>
  <c r="BX421" i="18"/>
  <c r="FP418" i="18"/>
  <c r="DV417" i="18"/>
  <c r="CC422" i="18"/>
  <c r="BY422" i="18"/>
  <c r="CD421" i="18"/>
  <c r="CA421" i="18"/>
  <c r="CG417" i="18"/>
  <c r="CG418" i="18"/>
  <c r="U412" i="18"/>
  <c r="AF412" i="18"/>
  <c r="AG412" i="18"/>
  <c r="CK412" i="18"/>
  <c r="AL412" i="18"/>
  <c r="AM412" i="18"/>
  <c r="AD412" i="18" s="1"/>
  <c r="ES412" i="18" s="1"/>
  <c r="BI412" i="18"/>
  <c r="BK412" i="18" s="1"/>
  <c r="BJ412" i="18"/>
  <c r="CJ412" i="18"/>
  <c r="CM412" i="18"/>
  <c r="CP412" i="18"/>
  <c r="CQ412" i="18"/>
  <c r="CR412" i="18"/>
  <c r="CU412" i="18"/>
  <c r="CV412" i="18"/>
  <c r="DB412" i="18"/>
  <c r="DC412" i="18"/>
  <c r="DD412" i="18"/>
  <c r="DG412" i="18"/>
  <c r="DH412" i="18"/>
  <c r="DL412" i="18"/>
  <c r="DN412" i="18"/>
  <c r="DP412" i="18"/>
  <c r="DS412" i="18"/>
  <c r="DU412" i="18"/>
  <c r="AF413" i="18"/>
  <c r="AG413" i="18"/>
  <c r="CO413" i="18"/>
  <c r="AL413" i="18"/>
  <c r="AM413" i="18"/>
  <c r="AD413" i="18" s="1"/>
  <c r="ES413" i="18" s="1"/>
  <c r="BI413" i="18"/>
  <c r="BK413" i="18" s="1"/>
  <c r="BJ413" i="18"/>
  <c r="DF413" i="18"/>
  <c r="AF414" i="18"/>
  <c r="AG414" i="18"/>
  <c r="CJ414" i="18"/>
  <c r="AL414" i="18"/>
  <c r="AM414" i="18"/>
  <c r="AD414" i="18" s="1"/>
  <c r="ES414" i="18" s="1"/>
  <c r="BI414" i="18"/>
  <c r="BK414" i="18" s="1"/>
  <c r="BJ414" i="18"/>
  <c r="CS414" i="18"/>
  <c r="AF415" i="18"/>
  <c r="AG415" i="18"/>
  <c r="CQ415" i="18"/>
  <c r="AL415" i="18"/>
  <c r="AM415" i="18"/>
  <c r="AD415" i="18" s="1"/>
  <c r="ES415" i="18" s="1"/>
  <c r="BI415" i="18"/>
  <c r="BJ415" i="18"/>
  <c r="AF416" i="18"/>
  <c r="AG416" i="18"/>
  <c r="CR416" i="18"/>
  <c r="AL416" i="18"/>
  <c r="AM416" i="18"/>
  <c r="AD416" i="18" s="1"/>
  <c r="ES416" i="18" s="1"/>
  <c r="BI416" i="18"/>
  <c r="BK416" i="18" s="1"/>
  <c r="BJ416" i="18"/>
  <c r="FA414" i="18"/>
  <c r="FM414" i="18"/>
  <c r="FI414" i="18"/>
  <c r="EW413" i="18"/>
  <c r="FK415" i="18"/>
  <c r="FA416" i="18"/>
  <c r="FE414" i="18"/>
  <c r="FJ414" i="18"/>
  <c r="EU414" i="18"/>
  <c r="EM412" i="18"/>
  <c r="EK412" i="18"/>
  <c r="DX416" i="18"/>
  <c r="FI412" i="18"/>
  <c r="FN414" i="18"/>
  <c r="FF412" i="18"/>
  <c r="FC412" i="18"/>
  <c r="FD413" i="18"/>
  <c r="FE416" i="18"/>
  <c r="EU413" i="18"/>
  <c r="FM416" i="18"/>
  <c r="FK413" i="18"/>
  <c r="FF413" i="18"/>
  <c r="FB414" i="18"/>
  <c r="FD416" i="18"/>
  <c r="FL416" i="18"/>
  <c r="EV413" i="18"/>
  <c r="EV415" i="18"/>
  <c r="EK416" i="18"/>
  <c r="FH413" i="18"/>
  <c r="EE412" i="18"/>
  <c r="EX416" i="18"/>
  <c r="EA416" i="18"/>
  <c r="EJ416" i="18"/>
  <c r="FI416" i="18"/>
  <c r="FG412" i="18"/>
  <c r="EW412" i="18"/>
  <c r="EP416" i="18"/>
  <c r="EY412" i="18"/>
  <c r="FK416" i="18"/>
  <c r="FN413" i="18"/>
  <c r="FC416" i="18"/>
  <c r="EZ414" i="18"/>
  <c r="EH416" i="18"/>
  <c r="FB413" i="18"/>
  <c r="ED416" i="18"/>
  <c r="FH412" i="18"/>
  <c r="FL415" i="18"/>
  <c r="EM416" i="18"/>
  <c r="FH416" i="18"/>
  <c r="EU416" i="18"/>
  <c r="EX415" i="18"/>
  <c r="EA412" i="18"/>
  <c r="EB412" i="18"/>
  <c r="FE415" i="18"/>
  <c r="FD415" i="18"/>
  <c r="FM415" i="18"/>
  <c r="EZ413" i="18"/>
  <c r="EW414" i="18"/>
  <c r="EL416" i="18"/>
  <c r="EE416" i="18"/>
  <c r="FI413" i="18"/>
  <c r="EZ412" i="18"/>
  <c r="FA412" i="18"/>
  <c r="EG416" i="18"/>
  <c r="FH415" i="18"/>
  <c r="FG416" i="18"/>
  <c r="FE413" i="18"/>
  <c r="FJ413" i="18"/>
  <c r="EI416" i="18"/>
  <c r="FF416" i="18"/>
  <c r="FJ412" i="18"/>
  <c r="FC413" i="18"/>
  <c r="EN416" i="18"/>
  <c r="FM413" i="18"/>
  <c r="DY416" i="18"/>
  <c r="FG414" i="18"/>
  <c r="FD412" i="18"/>
  <c r="FL413" i="18"/>
  <c r="EY416" i="18"/>
  <c r="FA413" i="18"/>
  <c r="FD414" i="18"/>
  <c r="DW416" i="18"/>
  <c r="FE412" i="18"/>
  <c r="FC414" i="18"/>
  <c r="ED412" i="18"/>
  <c r="FI415" i="18"/>
  <c r="EL412" i="18"/>
  <c r="FF415" i="18"/>
  <c r="FL414" i="18"/>
  <c r="EP412" i="18"/>
  <c r="EX414" i="18"/>
  <c r="FH414" i="18"/>
  <c r="EX413" i="18"/>
  <c r="EI412" i="18"/>
  <c r="EY414" i="18"/>
  <c r="EY415" i="18"/>
  <c r="DW412" i="18"/>
  <c r="FL412" i="18"/>
  <c r="EV414" i="18"/>
  <c r="EW415" i="18"/>
  <c r="EO416" i="18"/>
  <c r="EZ416" i="18"/>
  <c r="EB416" i="18"/>
  <c r="FN412" i="18"/>
  <c r="EW416" i="18"/>
  <c r="DY412" i="18"/>
  <c r="FJ415" i="18"/>
  <c r="EF412" i="18"/>
  <c r="EN412" i="18"/>
  <c r="DX412" i="18"/>
  <c r="FJ416" i="18"/>
  <c r="EU415" i="18"/>
  <c r="FN415" i="18"/>
  <c r="FM412" i="18"/>
  <c r="FG415" i="18"/>
  <c r="DZ416" i="18"/>
  <c r="EV412" i="18"/>
  <c r="FB415" i="18"/>
  <c r="EC416" i="18"/>
  <c r="EY413" i="18"/>
  <c r="FB412" i="18"/>
  <c r="FA415" i="18"/>
  <c r="FK412" i="18"/>
  <c r="DZ412" i="18"/>
  <c r="EV416" i="18"/>
  <c r="EH412" i="18"/>
  <c r="FC415" i="18"/>
  <c r="FN416" i="18"/>
  <c r="FF414" i="18"/>
  <c r="FK414" i="18"/>
  <c r="EC412" i="18"/>
  <c r="EU412" i="18"/>
  <c r="FG413" i="18"/>
  <c r="EX412" i="18"/>
  <c r="EJ412" i="18"/>
  <c r="EO412" i="18"/>
  <c r="EF416" i="18"/>
  <c r="EG412" i="18"/>
  <c r="FB416" i="18"/>
  <c r="EZ415" i="18"/>
  <c r="CG422" i="18" l="1"/>
  <c r="CG421" i="18"/>
  <c r="CG419" i="18"/>
  <c r="CF412" i="18"/>
  <c r="CA412" i="18"/>
  <c r="CS415" i="18"/>
  <c r="DP416" i="18"/>
  <c r="DG416" i="18"/>
  <c r="AI415" i="18"/>
  <c r="AJ415" i="18" s="1"/>
  <c r="DF416" i="18"/>
  <c r="CU416" i="18"/>
  <c r="CJ416" i="18"/>
  <c r="DO412" i="18"/>
  <c r="CZ412" i="18"/>
  <c r="CI412" i="18"/>
  <c r="Z413" i="18"/>
  <c r="ER413" i="18" s="1"/>
  <c r="DK412" i="18"/>
  <c r="CX412" i="18"/>
  <c r="CL412" i="18"/>
  <c r="CT416" i="18"/>
  <c r="CK416" i="18"/>
  <c r="DQ416" i="18"/>
  <c r="BR416" i="18"/>
  <c r="HL413" i="18"/>
  <c r="DR412" i="18"/>
  <c r="DF412" i="18"/>
  <c r="CT412" i="18"/>
  <c r="CH412" i="18"/>
  <c r="CR414" i="18"/>
  <c r="CR413" i="18"/>
  <c r="DN416" i="18"/>
  <c r="DB416" i="18"/>
  <c r="CH416" i="18"/>
  <c r="DK416" i="18"/>
  <c r="DA416" i="18"/>
  <c r="CQ416" i="18"/>
  <c r="HL415" i="18"/>
  <c r="DI414" i="18"/>
  <c r="CI413" i="18"/>
  <c r="DC416" i="18"/>
  <c r="CI416" i="18"/>
  <c r="DU416" i="18"/>
  <c r="DJ416" i="18"/>
  <c r="CZ416" i="18"/>
  <c r="CP416" i="18"/>
  <c r="DG414" i="18"/>
  <c r="DE413" i="18"/>
  <c r="DS416" i="18"/>
  <c r="DI416" i="18"/>
  <c r="CY416" i="18"/>
  <c r="CM416" i="18"/>
  <c r="DO415" i="18"/>
  <c r="CY414" i="18"/>
  <c r="DU413" i="18"/>
  <c r="DR416" i="18"/>
  <c r="DH416" i="18"/>
  <c r="CX416" i="18"/>
  <c r="CL416" i="18"/>
  <c r="DH415" i="18"/>
  <c r="CX414" i="18"/>
  <c r="DM413" i="18"/>
  <c r="DO416" i="18"/>
  <c r="CS416" i="18"/>
  <c r="DO414" i="18"/>
  <c r="CQ414" i="18"/>
  <c r="DN414" i="18"/>
  <c r="CI414" i="18"/>
  <c r="CJ413" i="18"/>
  <c r="CA416" i="18"/>
  <c r="DB415" i="18"/>
  <c r="CH415" i="18"/>
  <c r="DH414" i="18"/>
  <c r="CP414" i="18"/>
  <c r="AI414" i="18"/>
  <c r="AJ414" i="18" s="1"/>
  <c r="DP413" i="18"/>
  <c r="CZ413" i="18"/>
  <c r="AI413" i="18"/>
  <c r="AJ413" i="18" s="1"/>
  <c r="DT412" i="18"/>
  <c r="DJ412" i="18"/>
  <c r="CY412" i="18"/>
  <c r="CN412" i="18"/>
  <c r="BZ412" i="18"/>
  <c r="DO413" i="18"/>
  <c r="CY413" i="18"/>
  <c r="BX412" i="18"/>
  <c r="CL415" i="18"/>
  <c r="CE416" i="18"/>
  <c r="HL416" i="18"/>
  <c r="DE415" i="18"/>
  <c r="CI415" i="18"/>
  <c r="BU416" i="18"/>
  <c r="AI416" i="18"/>
  <c r="AJ416" i="18" s="1"/>
  <c r="DU415" i="18"/>
  <c r="CY415" i="18"/>
  <c r="BO416" i="18"/>
  <c r="DR415" i="18"/>
  <c r="CX415" i="18"/>
  <c r="DF414" i="18"/>
  <c r="CH414" i="18"/>
  <c r="DN413" i="18"/>
  <c r="CW413" i="18"/>
  <c r="BS412" i="18"/>
  <c r="BR412" i="18"/>
  <c r="V416" i="18"/>
  <c r="EQ416" i="18" s="1"/>
  <c r="DN415" i="18"/>
  <c r="CR415" i="18"/>
  <c r="HL414" i="18"/>
  <c r="BP412" i="18"/>
  <c r="Z414" i="18"/>
  <c r="ER414" i="18" s="1"/>
  <c r="DH413" i="18"/>
  <c r="CQ413" i="18"/>
  <c r="DI415" i="18"/>
  <c r="CO415" i="18"/>
  <c r="DG413" i="18"/>
  <c r="FO414" i="18"/>
  <c r="FO415" i="18"/>
  <c r="FO416" i="18"/>
  <c r="ET416" i="18"/>
  <c r="FO412" i="18"/>
  <c r="ET412" i="18"/>
  <c r="FO413" i="18"/>
  <c r="BK415" i="18"/>
  <c r="V415" i="18"/>
  <c r="EQ415" i="18" s="1"/>
  <c r="BL415" i="18"/>
  <c r="BL414" i="18"/>
  <c r="CD414" i="18"/>
  <c r="BT416" i="18"/>
  <c r="CD416" i="18"/>
  <c r="BZ416" i="18"/>
  <c r="BN416" i="18"/>
  <c r="BW416" i="18"/>
  <c r="BM416" i="18"/>
  <c r="BP416" i="18"/>
  <c r="BX416" i="18"/>
  <c r="CF416" i="18"/>
  <c r="BQ416" i="18"/>
  <c r="BY416" i="18"/>
  <c r="DM415" i="18"/>
  <c r="DA415" i="18"/>
  <c r="DQ414" i="18"/>
  <c r="DA414" i="18"/>
  <c r="CK414" i="18"/>
  <c r="CM415" i="18"/>
  <c r="CU415" i="18"/>
  <c r="DC415" i="18"/>
  <c r="DK415" i="18"/>
  <c r="DS415" i="18"/>
  <c r="CN415" i="18"/>
  <c r="CV415" i="18"/>
  <c r="DD415" i="18"/>
  <c r="DL415" i="18"/>
  <c r="DT415" i="18"/>
  <c r="BV416" i="18"/>
  <c r="BL416" i="18"/>
  <c r="CN416" i="18"/>
  <c r="CV416" i="18"/>
  <c r="DD416" i="18"/>
  <c r="DL416" i="18"/>
  <c r="DT416" i="18"/>
  <c r="CO416" i="18"/>
  <c r="CW416" i="18"/>
  <c r="DE416" i="18"/>
  <c r="DM416" i="18"/>
  <c r="DJ415" i="18"/>
  <c r="CZ415" i="18"/>
  <c r="CP415" i="18"/>
  <c r="DP414" i="18"/>
  <c r="CZ414" i="18"/>
  <c r="CK413" i="18"/>
  <c r="CS413" i="18"/>
  <c r="DA413" i="18"/>
  <c r="DI413" i="18"/>
  <c r="DQ413" i="18"/>
  <c r="CL413" i="18"/>
  <c r="CT413" i="18"/>
  <c r="DB413" i="18"/>
  <c r="DJ413" i="18"/>
  <c r="DR413" i="18"/>
  <c r="CM413" i="18"/>
  <c r="CU413" i="18"/>
  <c r="DC413" i="18"/>
  <c r="DK413" i="18"/>
  <c r="DS413" i="18"/>
  <c r="CN413" i="18"/>
  <c r="CV413" i="18"/>
  <c r="DD413" i="18"/>
  <c r="DL413" i="18"/>
  <c r="DT413" i="18"/>
  <c r="CH413" i="18"/>
  <c r="CP413" i="18"/>
  <c r="CX413" i="18"/>
  <c r="HL412" i="18"/>
  <c r="AI412" i="18"/>
  <c r="AJ412" i="18" s="1"/>
  <c r="Z415" i="18"/>
  <c r="ER415" i="18" s="1"/>
  <c r="Z412" i="18"/>
  <c r="ER412" i="18" s="1"/>
  <c r="CC416" i="18"/>
  <c r="BS416" i="18"/>
  <c r="DQ415" i="18"/>
  <c r="DG415" i="18"/>
  <c r="CW415" i="18"/>
  <c r="CK415" i="18"/>
  <c r="CL414" i="18"/>
  <c r="CT414" i="18"/>
  <c r="DB414" i="18"/>
  <c r="DJ414" i="18"/>
  <c r="DR414" i="18"/>
  <c r="CM414" i="18"/>
  <c r="CU414" i="18"/>
  <c r="DC414" i="18"/>
  <c r="DK414" i="18"/>
  <c r="DS414" i="18"/>
  <c r="CN414" i="18"/>
  <c r="CV414" i="18"/>
  <c r="DD414" i="18"/>
  <c r="DL414" i="18"/>
  <c r="DT414" i="18"/>
  <c r="CO414" i="18"/>
  <c r="CW414" i="18"/>
  <c r="DE414" i="18"/>
  <c r="DM414" i="18"/>
  <c r="DU414" i="18"/>
  <c r="CB416" i="18"/>
  <c r="Z416" i="18"/>
  <c r="ER416" i="18" s="1"/>
  <c r="DP415" i="18"/>
  <c r="DF415" i="18"/>
  <c r="CT415" i="18"/>
  <c r="CJ415" i="18"/>
  <c r="BN412" i="18"/>
  <c r="BV412" i="18"/>
  <c r="CD412" i="18"/>
  <c r="DM412" i="18"/>
  <c r="DE412" i="18"/>
  <c r="CW412" i="18"/>
  <c r="CO412" i="18"/>
  <c r="BY412" i="18"/>
  <c r="BQ412" i="18"/>
  <c r="CE412" i="18"/>
  <c r="BW412" i="18"/>
  <c r="BO412" i="18"/>
  <c r="DQ412" i="18"/>
  <c r="DI412" i="18"/>
  <c r="DA412" i="18"/>
  <c r="CS412" i="18"/>
  <c r="CC412" i="18"/>
  <c r="BU412" i="18"/>
  <c r="BM412" i="18"/>
  <c r="V412" i="18"/>
  <c r="EQ412" i="18" s="1"/>
  <c r="CB412" i="18"/>
  <c r="BT412" i="18"/>
  <c r="BL412" i="18"/>
  <c r="AH11" i="18"/>
  <c r="AH12" i="18"/>
  <c r="AH13" i="18"/>
  <c r="AH14" i="18"/>
  <c r="AH15" i="18"/>
  <c r="AH16" i="18"/>
  <c r="AH17" i="18"/>
  <c r="AH18" i="18"/>
  <c r="AH19"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53" i="18"/>
  <c r="AH54" i="18"/>
  <c r="AH56" i="18"/>
  <c r="AH57" i="18"/>
  <c r="AH58" i="18"/>
  <c r="AH59" i="18"/>
  <c r="AH61" i="18"/>
  <c r="AH62" i="18"/>
  <c r="AH63" i="18"/>
  <c r="AH64" i="18"/>
  <c r="AH65" i="18"/>
  <c r="AH66" i="18"/>
  <c r="AH67" i="18"/>
  <c r="AH69" i="18"/>
  <c r="AH70" i="18"/>
  <c r="AH72" i="18"/>
  <c r="AH73" i="18"/>
  <c r="AH74" i="18"/>
  <c r="AH75" i="18"/>
  <c r="AH76" i="18"/>
  <c r="AH77"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U411" i="18"/>
  <c r="U404" i="18"/>
  <c r="U403" i="18"/>
  <c r="EG415" i="18"/>
  <c r="DX414" i="18"/>
  <c r="DZ415" i="18"/>
  <c r="EE415" i="18"/>
  <c r="ED414" i="18"/>
  <c r="EA414" i="18"/>
  <c r="EM414" i="18"/>
  <c r="DX415" i="18"/>
  <c r="EI414" i="18"/>
  <c r="EB415" i="18"/>
  <c r="EM415" i="18"/>
  <c r="EH414" i="18"/>
  <c r="EL414" i="18"/>
  <c r="ED415" i="18"/>
  <c r="EB414" i="18"/>
  <c r="EE414" i="18"/>
  <c r="EH415" i="18"/>
  <c r="EC414" i="18"/>
  <c r="EA415" i="18"/>
  <c r="DY415" i="18"/>
  <c r="EN414" i="18"/>
  <c r="EL415" i="18"/>
  <c r="EO415" i="18"/>
  <c r="EF414" i="18"/>
  <c r="EN415" i="18"/>
  <c r="EP414" i="18"/>
  <c r="EG414" i="18"/>
  <c r="EP415" i="18"/>
  <c r="EJ414" i="18"/>
  <c r="EI415" i="18"/>
  <c r="DW414" i="18"/>
  <c r="DW415" i="18"/>
  <c r="EK414" i="18"/>
  <c r="EJ415" i="18"/>
  <c r="EK415" i="18"/>
  <c r="DY414" i="18"/>
  <c r="EC415" i="18"/>
  <c r="DZ414" i="18"/>
  <c r="EO414" i="18"/>
  <c r="EF415" i="18"/>
  <c r="FP416" i="18" l="1"/>
  <c r="BL413" i="18"/>
  <c r="U409" i="18"/>
  <c r="BZ414" i="18"/>
  <c r="BN415" i="18"/>
  <c r="BM414" i="18"/>
  <c r="BX414" i="18"/>
  <c r="BN414" i="18"/>
  <c r="CB414" i="18"/>
  <c r="BU415" i="18"/>
  <c r="BU414" i="18"/>
  <c r="BW415" i="18"/>
  <c r="DV412" i="18"/>
  <c r="V414" i="18"/>
  <c r="EQ414" i="18" s="1"/>
  <c r="BY414" i="18"/>
  <c r="CD415" i="18"/>
  <c r="BO415" i="18"/>
  <c r="CE414" i="18"/>
  <c r="CB415" i="18"/>
  <c r="BR414" i="18"/>
  <c r="BW414" i="18"/>
  <c r="BZ415" i="18"/>
  <c r="DV415" i="18"/>
  <c r="CC414" i="18"/>
  <c r="BO414" i="18"/>
  <c r="ET415" i="18"/>
  <c r="FP415" i="18" s="1"/>
  <c r="ET414" i="18"/>
  <c r="FP414" i="18" s="1"/>
  <c r="CG412" i="18"/>
  <c r="BV415" i="18"/>
  <c r="BR415" i="18"/>
  <c r="CE415" i="18"/>
  <c r="CG416" i="18"/>
  <c r="DV413" i="18"/>
  <c r="DV414" i="18"/>
  <c r="BY415" i="18"/>
  <c r="BT414" i="18"/>
  <c r="BQ414" i="18"/>
  <c r="BT415" i="18"/>
  <c r="BM415" i="18"/>
  <c r="BS415" i="18"/>
  <c r="BS414" i="18"/>
  <c r="CA414" i="18"/>
  <c r="CF414" i="18"/>
  <c r="BV414" i="18"/>
  <c r="CA415" i="18"/>
  <c r="CF415" i="18"/>
  <c r="BQ415" i="18"/>
  <c r="BX415" i="18"/>
  <c r="DV416" i="18"/>
  <c r="BP414" i="18"/>
  <c r="CC415" i="18"/>
  <c r="BP415" i="18"/>
  <c r="FP412" i="18"/>
  <c r="X393" i="18"/>
  <c r="X394" i="18"/>
  <c r="X395" i="18"/>
  <c r="X396" i="18"/>
  <c r="X397" i="18"/>
  <c r="X398" i="18"/>
  <c r="X399" i="18"/>
  <c r="X400" i="18"/>
  <c r="X401" i="18"/>
  <c r="T393" i="18"/>
  <c r="T394" i="18"/>
  <c r="T395" i="18"/>
  <c r="T396" i="18"/>
  <c r="T397" i="18"/>
  <c r="T398" i="18"/>
  <c r="T399" i="18"/>
  <c r="T400" i="18"/>
  <c r="EG413" i="18"/>
  <c r="DW413" i="18"/>
  <c r="EH413" i="18"/>
  <c r="EF413" i="18"/>
  <c r="EA413" i="18"/>
  <c r="EC413" i="18"/>
  <c r="DX413" i="18"/>
  <c r="EP413" i="18"/>
  <c r="EU78" i="18"/>
  <c r="EN413" i="18"/>
  <c r="EE413" i="18"/>
  <c r="EB413" i="18"/>
  <c r="EK413" i="18"/>
  <c r="DZ413" i="18"/>
  <c r="EJ413" i="18"/>
  <c r="EO413" i="18"/>
  <c r="DY413" i="18"/>
  <c r="EM413" i="18"/>
  <c r="ED413" i="18"/>
  <c r="EI413" i="18"/>
  <c r="EL413" i="18"/>
  <c r="ET413" i="18" l="1"/>
  <c r="FP413" i="18" s="1"/>
  <c r="BT413" i="18"/>
  <c r="CA413" i="18"/>
  <c r="BW413" i="18"/>
  <c r="BX413" i="18"/>
  <c r="CD413" i="18"/>
  <c r="BM413" i="18"/>
  <c r="BN413" i="18"/>
  <c r="BZ413" i="18"/>
  <c r="CE413" i="18"/>
  <c r="CF413" i="18"/>
  <c r="BQ413" i="18"/>
  <c r="CB413" i="18"/>
  <c r="BU413" i="18"/>
  <c r="BV413" i="18"/>
  <c r="BO413" i="18"/>
  <c r="BP413" i="18"/>
  <c r="BR413" i="18"/>
  <c r="BY413" i="18"/>
  <c r="BS413" i="18"/>
  <c r="V413" i="18"/>
  <c r="EQ413" i="18" s="1"/>
  <c r="CC413" i="18"/>
  <c r="CG414" i="18"/>
  <c r="CG415" i="18"/>
  <c r="T234" i="18"/>
  <c r="CG413" i="18" l="1"/>
  <c r="AF411" i="18" l="1"/>
  <c r="AG411" i="18"/>
  <c r="AL411" i="18"/>
  <c r="AM411" i="18"/>
  <c r="V411" i="18" s="1"/>
  <c r="BI411" i="18"/>
  <c r="BK411" i="18" s="1"/>
  <c r="BJ411" i="18"/>
  <c r="CH411" i="18"/>
  <c r="CI411" i="18"/>
  <c r="CJ411" i="18"/>
  <c r="CK411" i="18"/>
  <c r="CL411" i="18"/>
  <c r="CM411" i="18"/>
  <c r="CN411" i="18"/>
  <c r="CO411" i="18"/>
  <c r="CP411" i="18"/>
  <c r="CQ411" i="18"/>
  <c r="CR411" i="18"/>
  <c r="CS411" i="18"/>
  <c r="CT411" i="18"/>
  <c r="CU411" i="18"/>
  <c r="CV411" i="18"/>
  <c r="CW411" i="18"/>
  <c r="CX411" i="18"/>
  <c r="CY411" i="18"/>
  <c r="CZ411" i="18"/>
  <c r="DA411" i="18"/>
  <c r="DB411" i="18"/>
  <c r="DC411" i="18"/>
  <c r="DD411" i="18"/>
  <c r="DE411" i="18"/>
  <c r="DF411" i="18"/>
  <c r="DG411" i="18"/>
  <c r="DH411" i="18"/>
  <c r="DI411" i="18"/>
  <c r="DJ411" i="18"/>
  <c r="DK411" i="18"/>
  <c r="DL411" i="18"/>
  <c r="DM411" i="18"/>
  <c r="DN411" i="18"/>
  <c r="DO411" i="18"/>
  <c r="DP411" i="18"/>
  <c r="DQ411" i="18"/>
  <c r="DR411" i="18"/>
  <c r="DS411" i="18"/>
  <c r="DT411" i="18"/>
  <c r="DU411" i="18"/>
  <c r="FB411" i="18"/>
  <c r="FJ411" i="18"/>
  <c r="FA411" i="18"/>
  <c r="FE411" i="18"/>
  <c r="EX411" i="18"/>
  <c r="FL411" i="18"/>
  <c r="FG411" i="18"/>
  <c r="FK411" i="18"/>
  <c r="FN411" i="18"/>
  <c r="EZ411" i="18"/>
  <c r="FD411" i="18"/>
  <c r="FC411" i="18"/>
  <c r="EY411" i="18"/>
  <c r="EV411" i="18"/>
  <c r="FM411" i="18"/>
  <c r="FF411" i="18"/>
  <c r="FI411" i="18"/>
  <c r="EU411" i="18"/>
  <c r="FH411" i="18"/>
  <c r="EW411" i="18"/>
  <c r="HL411" i="18" l="1"/>
  <c r="AD411" i="18"/>
  <c r="ES411" i="18" s="1"/>
  <c r="AI411" i="18"/>
  <c r="AJ411" i="18" s="1"/>
  <c r="EQ411" i="18"/>
  <c r="DV411" i="18"/>
  <c r="FO411" i="18"/>
  <c r="BL411" i="18"/>
  <c r="Y393" i="18"/>
  <c r="Y394" i="18"/>
  <c r="Y395" i="18"/>
  <c r="Y396" i="18"/>
  <c r="Y397" i="18"/>
  <c r="Y398" i="18"/>
  <c r="Y400" i="18"/>
  <c r="Y401" i="18"/>
  <c r="Y408" i="18"/>
  <c r="Y409" i="18"/>
  <c r="Y410" i="18"/>
  <c r="U393" i="18"/>
  <c r="U394" i="18"/>
  <c r="U395" i="18"/>
  <c r="U396" i="18"/>
  <c r="U397" i="18"/>
  <c r="U398" i="18"/>
  <c r="U399" i="18"/>
  <c r="U400" i="18"/>
  <c r="U401" i="18"/>
  <c r="U405" i="18"/>
  <c r="U406" i="18"/>
  <c r="U407" i="18"/>
  <c r="U410" i="18"/>
  <c r="AF410" i="18" l="1"/>
  <c r="AG410" i="18"/>
  <c r="AL410" i="18"/>
  <c r="AM410" i="18"/>
  <c r="BI410" i="18"/>
  <c r="BK410" i="18" s="1"/>
  <c r="BJ410" i="18"/>
  <c r="CH410" i="18"/>
  <c r="CI410" i="18"/>
  <c r="CJ410" i="18"/>
  <c r="CK410" i="18"/>
  <c r="CL410" i="18"/>
  <c r="CM410" i="18"/>
  <c r="CN410" i="18"/>
  <c r="CO410" i="18"/>
  <c r="CP410" i="18"/>
  <c r="CQ410" i="18"/>
  <c r="CR410" i="18"/>
  <c r="CS410" i="18"/>
  <c r="CT410" i="18"/>
  <c r="CU410" i="18"/>
  <c r="CV410" i="18"/>
  <c r="CW410" i="18"/>
  <c r="CX410" i="18"/>
  <c r="CY410" i="18"/>
  <c r="CZ410" i="18"/>
  <c r="DA410" i="18"/>
  <c r="DB410" i="18"/>
  <c r="DC410" i="18"/>
  <c r="DD410" i="18"/>
  <c r="DE410" i="18"/>
  <c r="DF410" i="18"/>
  <c r="DG410" i="18"/>
  <c r="DH410" i="18"/>
  <c r="DI410" i="18"/>
  <c r="DJ410" i="18"/>
  <c r="DK410" i="18"/>
  <c r="DL410" i="18"/>
  <c r="DM410" i="18"/>
  <c r="DN410" i="18"/>
  <c r="DO410" i="18"/>
  <c r="DP410" i="18"/>
  <c r="DQ410" i="18"/>
  <c r="DR410" i="18"/>
  <c r="DS410" i="18"/>
  <c r="DT410" i="18"/>
  <c r="DU410" i="18"/>
  <c r="FA410" i="18"/>
  <c r="FI410" i="18"/>
  <c r="FN410" i="18"/>
  <c r="FK410" i="18"/>
  <c r="EZ410" i="18"/>
  <c r="FE410" i="18"/>
  <c r="FM410" i="18"/>
  <c r="FC410" i="18"/>
  <c r="FJ410" i="18"/>
  <c r="FL410" i="18"/>
  <c r="EX410" i="18"/>
  <c r="FD410" i="18"/>
  <c r="FG410" i="18"/>
  <c r="FB410" i="18"/>
  <c r="EW410" i="18"/>
  <c r="EY410" i="18"/>
  <c r="FF410" i="18"/>
  <c r="EV410" i="18"/>
  <c r="FH410" i="18"/>
  <c r="EU410" i="18"/>
  <c r="V410" i="18" l="1"/>
  <c r="EQ410" i="18" s="1"/>
  <c r="CA410" i="18"/>
  <c r="BL410" i="18"/>
  <c r="HL410" i="18"/>
  <c r="DV410" i="18"/>
  <c r="AI410" i="18"/>
  <c r="AJ410" i="18" s="1"/>
  <c r="FO410" i="18"/>
  <c r="AD410" i="18"/>
  <c r="ES410" i="18" s="1"/>
  <c r="CI405" i="18"/>
  <c r="CL406" i="18"/>
  <c r="CL407" i="18"/>
  <c r="U402" i="18"/>
  <c r="U408" i="18"/>
  <c r="AF403" i="18"/>
  <c r="AG403" i="18"/>
  <c r="AL403" i="18"/>
  <c r="AM403" i="18"/>
  <c r="BI403" i="18"/>
  <c r="BK403" i="18" s="1"/>
  <c r="BJ403" i="18"/>
  <c r="CJ403" i="18"/>
  <c r="CK403" i="18"/>
  <c r="CS403" i="18"/>
  <c r="CZ403" i="18"/>
  <c r="DA403" i="18"/>
  <c r="DH403" i="18"/>
  <c r="DI403" i="18"/>
  <c r="DP403" i="18"/>
  <c r="DQ403" i="18"/>
  <c r="BN404" i="18"/>
  <c r="AF404" i="18"/>
  <c r="AG404" i="18"/>
  <c r="CK404" i="18"/>
  <c r="AL404" i="18"/>
  <c r="AM404" i="18"/>
  <c r="BI404" i="18"/>
  <c r="BK404" i="18" s="1"/>
  <c r="BJ404" i="18"/>
  <c r="BX404" i="18"/>
  <c r="CD404" i="18"/>
  <c r="CH404" i="18"/>
  <c r="CI404" i="18"/>
  <c r="CJ404" i="18"/>
  <c r="CL404" i="18"/>
  <c r="CM404" i="18"/>
  <c r="CN404" i="18"/>
  <c r="CO404" i="18"/>
  <c r="CP404" i="18"/>
  <c r="CQ404" i="18"/>
  <c r="CR404" i="18"/>
  <c r="CS404" i="18"/>
  <c r="CT404" i="18"/>
  <c r="CU404" i="18"/>
  <c r="CV404" i="18"/>
  <c r="CW404" i="18"/>
  <c r="CX404" i="18"/>
  <c r="CY404" i="18"/>
  <c r="CZ404" i="18"/>
  <c r="DA404" i="18"/>
  <c r="DB404" i="18"/>
  <c r="DC404" i="18"/>
  <c r="DD404" i="18"/>
  <c r="DE404" i="18"/>
  <c r="DF404" i="18"/>
  <c r="DG404" i="18"/>
  <c r="DH404" i="18"/>
  <c r="DI404" i="18"/>
  <c r="DJ404" i="18"/>
  <c r="DK404" i="18"/>
  <c r="DL404" i="18"/>
  <c r="DM404" i="18"/>
  <c r="DN404" i="18"/>
  <c r="DO404" i="18"/>
  <c r="DP404" i="18"/>
  <c r="DQ404" i="18"/>
  <c r="DR404" i="18"/>
  <c r="DS404" i="18"/>
  <c r="DT404" i="18"/>
  <c r="DU404" i="18"/>
  <c r="BR405" i="18"/>
  <c r="AF405" i="18"/>
  <c r="AG405" i="18"/>
  <c r="AL405" i="18"/>
  <c r="AM405" i="18"/>
  <c r="BI405" i="18"/>
  <c r="BK405" i="18" s="1"/>
  <c r="BJ405" i="18"/>
  <c r="BS405" i="18"/>
  <c r="CH405" i="18"/>
  <c r="CK405" i="18"/>
  <c r="CQ405" i="18"/>
  <c r="CR405" i="18"/>
  <c r="CT405" i="18"/>
  <c r="CX405" i="18"/>
  <c r="DB405" i="18"/>
  <c r="DF405" i="18"/>
  <c r="DG405" i="18"/>
  <c r="DI405" i="18"/>
  <c r="DP405" i="18"/>
  <c r="DQ405" i="18"/>
  <c r="DR405" i="18"/>
  <c r="AF406" i="18"/>
  <c r="AG406" i="18"/>
  <c r="AL406" i="18"/>
  <c r="AM406" i="18"/>
  <c r="BI406" i="18"/>
  <c r="BK406" i="18" s="1"/>
  <c r="BJ406" i="18"/>
  <c r="CI406" i="18"/>
  <c r="CJ406" i="18"/>
  <c r="CR406" i="18"/>
  <c r="CT406" i="18"/>
  <c r="DB406" i="18"/>
  <c r="DC406" i="18"/>
  <c r="DK406" i="18"/>
  <c r="DL406" i="18"/>
  <c r="DT406" i="18"/>
  <c r="DU406" i="18"/>
  <c r="Y411" i="18"/>
  <c r="AF407" i="18"/>
  <c r="AG407" i="18"/>
  <c r="AL407" i="18"/>
  <c r="AM407" i="18"/>
  <c r="BI407" i="18"/>
  <c r="BK407" i="18" s="1"/>
  <c r="BJ407" i="18"/>
  <c r="CH407" i="18"/>
  <c r="CI407" i="18"/>
  <c r="CJ407" i="18"/>
  <c r="CK407" i="18"/>
  <c r="CM407" i="18"/>
  <c r="CN407" i="18"/>
  <c r="CP407" i="18"/>
  <c r="CQ407" i="18"/>
  <c r="CR407" i="18"/>
  <c r="CS407" i="18"/>
  <c r="CT407" i="18"/>
  <c r="CU407" i="18"/>
  <c r="CV407" i="18"/>
  <c r="CX407" i="18"/>
  <c r="CY407" i="18"/>
  <c r="CZ407" i="18"/>
  <c r="DA407" i="18"/>
  <c r="DB407" i="18"/>
  <c r="DC407" i="18"/>
  <c r="DD407" i="18"/>
  <c r="DF407" i="18"/>
  <c r="DG407" i="18"/>
  <c r="DH407" i="18"/>
  <c r="DI407" i="18"/>
  <c r="DJ407" i="18"/>
  <c r="DK407" i="18"/>
  <c r="DL407" i="18"/>
  <c r="DN407" i="18"/>
  <c r="DO407" i="18"/>
  <c r="DP407" i="18"/>
  <c r="DQ407" i="18"/>
  <c r="DR407" i="18"/>
  <c r="DS407" i="18"/>
  <c r="DT407" i="18"/>
  <c r="AF408" i="18"/>
  <c r="AG408" i="18"/>
  <c r="CK408" i="18"/>
  <c r="AL408" i="18"/>
  <c r="AM408" i="18"/>
  <c r="BI408" i="18"/>
  <c r="BK408" i="18" s="1"/>
  <c r="BJ408" i="18"/>
  <c r="AF409" i="18"/>
  <c r="AG409" i="18"/>
  <c r="CK409" i="18"/>
  <c r="AL409" i="18"/>
  <c r="AM409" i="18"/>
  <c r="BI409" i="18"/>
  <c r="BK409" i="18" s="1"/>
  <c r="BJ409" i="18"/>
  <c r="CH409" i="18"/>
  <c r="CI409" i="18"/>
  <c r="CJ409" i="18"/>
  <c r="CL409" i="18"/>
  <c r="CM409" i="18"/>
  <c r="CN409" i="18"/>
  <c r="CO409" i="18"/>
  <c r="CP409" i="18"/>
  <c r="CQ409" i="18"/>
  <c r="CR409" i="18"/>
  <c r="CT409" i="18"/>
  <c r="CU409" i="18"/>
  <c r="CV409" i="18"/>
  <c r="CW409" i="18"/>
  <c r="CX409" i="18"/>
  <c r="CY409" i="18"/>
  <c r="CZ409" i="18"/>
  <c r="DB409" i="18"/>
  <c r="DC409" i="18"/>
  <c r="DD409" i="18"/>
  <c r="DE409" i="18"/>
  <c r="DF409" i="18"/>
  <c r="DG409" i="18"/>
  <c r="DH409" i="18"/>
  <c r="DJ409" i="18"/>
  <c r="DK409" i="18"/>
  <c r="DL409" i="18"/>
  <c r="DM409" i="18"/>
  <c r="DN409" i="18"/>
  <c r="DO409" i="18"/>
  <c r="DP409" i="18"/>
  <c r="DR409" i="18"/>
  <c r="DS409" i="18"/>
  <c r="DT409" i="18"/>
  <c r="DU409" i="18"/>
  <c r="FM403" i="18"/>
  <c r="FI406" i="18"/>
  <c r="FM409" i="18"/>
  <c r="DY404" i="18"/>
  <c r="EH411" i="18"/>
  <c r="FE406" i="18"/>
  <c r="FI404" i="18"/>
  <c r="FE404" i="18"/>
  <c r="FA404" i="18"/>
  <c r="EO408" i="18"/>
  <c r="FH406" i="18"/>
  <c r="EE411" i="18"/>
  <c r="FJ404" i="18"/>
  <c r="EH405" i="18"/>
  <c r="FH407" i="18"/>
  <c r="EJ410" i="18"/>
  <c r="FN405" i="18"/>
  <c r="EE410" i="18"/>
  <c r="EP411" i="18"/>
  <c r="EO404" i="18"/>
  <c r="EI411" i="18"/>
  <c r="FA403" i="18"/>
  <c r="FG408" i="18"/>
  <c r="EV407" i="18"/>
  <c r="EW406" i="18"/>
  <c r="FJ405" i="18"/>
  <c r="FF406" i="18"/>
  <c r="EV403" i="18"/>
  <c r="EC404" i="18"/>
  <c r="EI405" i="18"/>
  <c r="EV406" i="18"/>
  <c r="FK406" i="18"/>
  <c r="EG408" i="18"/>
  <c r="FH405" i="18"/>
  <c r="EC405" i="18"/>
  <c r="FL406" i="18"/>
  <c r="DX410" i="18"/>
  <c r="FE407" i="18"/>
  <c r="FG404" i="18"/>
  <c r="FF405" i="18"/>
  <c r="EH410" i="18"/>
  <c r="EK410" i="18"/>
  <c r="EB408" i="18"/>
  <c r="FE403" i="18"/>
  <c r="EA404" i="18"/>
  <c r="FB404" i="18"/>
  <c r="EF411" i="18"/>
  <c r="DZ405" i="18"/>
  <c r="FJ408" i="18"/>
  <c r="FB405" i="18"/>
  <c r="EU405" i="18"/>
  <c r="EF404" i="18"/>
  <c r="ED410" i="18"/>
  <c r="EA411" i="18"/>
  <c r="EJ411" i="18"/>
  <c r="EZ409" i="18"/>
  <c r="FL409" i="18"/>
  <c r="FG405" i="18"/>
  <c r="EN404" i="18"/>
  <c r="FI405" i="18"/>
  <c r="FF403" i="18"/>
  <c r="EJ408" i="18"/>
  <c r="EN408" i="18"/>
  <c r="EH404" i="18"/>
  <c r="EG410" i="18"/>
  <c r="EP405" i="18"/>
  <c r="EX405" i="18"/>
  <c r="EU407" i="18"/>
  <c r="EY409" i="18"/>
  <c r="DY408" i="18"/>
  <c r="EV404" i="18"/>
  <c r="EU406" i="18"/>
  <c r="EB404" i="18"/>
  <c r="EF410" i="18"/>
  <c r="EC411" i="18"/>
  <c r="EJ405" i="18"/>
  <c r="FC404" i="18"/>
  <c r="FI409" i="18"/>
  <c r="FA408" i="18"/>
  <c r="EU408" i="18"/>
  <c r="EI404" i="18"/>
  <c r="ED411" i="18"/>
  <c r="FG407" i="18"/>
  <c r="EB411" i="18"/>
  <c r="EZ404" i="18"/>
  <c r="EZ405" i="18"/>
  <c r="EW407" i="18"/>
  <c r="EA408" i="18"/>
  <c r="EE408" i="18"/>
  <c r="FL405" i="18"/>
  <c r="EY405" i="18"/>
  <c r="EY407" i="18"/>
  <c r="FA409" i="18"/>
  <c r="FK409" i="18"/>
  <c r="EM411" i="18"/>
  <c r="DW408" i="18"/>
  <c r="EE404" i="18"/>
  <c r="EA410" i="18"/>
  <c r="FH404" i="18"/>
  <c r="FD406" i="18"/>
  <c r="EW409" i="18"/>
  <c r="EX404" i="18"/>
  <c r="EU409" i="18"/>
  <c r="DY411" i="18"/>
  <c r="EC408" i="18"/>
  <c r="DY410" i="18"/>
  <c r="EL410" i="18"/>
  <c r="EP410" i="18"/>
  <c r="EM410" i="18"/>
  <c r="EO411" i="18"/>
  <c r="EW405" i="18"/>
  <c r="FL407" i="18"/>
  <c r="DX408" i="18"/>
  <c r="FK407" i="18"/>
  <c r="EB410" i="18"/>
  <c r="FH403" i="18"/>
  <c r="FN409" i="18"/>
  <c r="EL404" i="18"/>
  <c r="FK408" i="18"/>
  <c r="FB406" i="18"/>
  <c r="DZ411" i="18"/>
  <c r="DX411" i="18"/>
  <c r="FG406" i="18"/>
  <c r="EH408" i="18"/>
  <c r="EV405" i="18"/>
  <c r="EV409" i="18"/>
  <c r="FE409" i="18"/>
  <c r="FM407" i="18"/>
  <c r="FF408" i="18"/>
  <c r="FM406" i="18"/>
  <c r="FD404" i="18"/>
  <c r="FC408" i="18"/>
  <c r="FH408" i="18"/>
  <c r="FK404" i="18"/>
  <c r="EY408" i="18"/>
  <c r="FG403" i="18"/>
  <c r="EZ408" i="18"/>
  <c r="EF405" i="18"/>
  <c r="EK411" i="18"/>
  <c r="EI408" i="18"/>
  <c r="EW408" i="18"/>
  <c r="FE405" i="18"/>
  <c r="DW404" i="18"/>
  <c r="FF409" i="18"/>
  <c r="EE405" i="18"/>
  <c r="DW411" i="18"/>
  <c r="FB408" i="18"/>
  <c r="DZ404" i="18"/>
  <c r="EK404" i="18"/>
  <c r="FC409" i="18"/>
  <c r="EX406" i="18"/>
  <c r="FB403" i="18"/>
  <c r="FD408" i="18"/>
  <c r="EN410" i="18"/>
  <c r="FN403" i="18"/>
  <c r="FH409" i="18"/>
  <c r="FC407" i="18"/>
  <c r="EY406" i="18"/>
  <c r="FC405" i="18"/>
  <c r="DX404" i="18"/>
  <c r="EP404" i="18"/>
  <c r="EW403" i="18"/>
  <c r="FK405" i="18"/>
  <c r="EL408" i="18"/>
  <c r="EG411" i="18"/>
  <c r="DW410" i="18"/>
  <c r="EN405" i="18"/>
  <c r="FJ403" i="18"/>
  <c r="EA405" i="18"/>
  <c r="ED404" i="18"/>
  <c r="DY405" i="18"/>
  <c r="EK405" i="18"/>
  <c r="EX409" i="18"/>
  <c r="FF404" i="18"/>
  <c r="EF408" i="18"/>
  <c r="FD407" i="18"/>
  <c r="FG409" i="18"/>
  <c r="EV408" i="18"/>
  <c r="EX407" i="18"/>
  <c r="EC410" i="18"/>
  <c r="FA406" i="18"/>
  <c r="FM404" i="18"/>
  <c r="FD409" i="18"/>
  <c r="FN407" i="18"/>
  <c r="EG405" i="18"/>
  <c r="EX403" i="18"/>
  <c r="EU404" i="18"/>
  <c r="EM404" i="18"/>
  <c r="FL403" i="18"/>
  <c r="EG404" i="18"/>
  <c r="EM408" i="18"/>
  <c r="FB409" i="18"/>
  <c r="DW405" i="18"/>
  <c r="FI407" i="18"/>
  <c r="ED405" i="18"/>
  <c r="FD403" i="18"/>
  <c r="FC403" i="18"/>
  <c r="EI410" i="18"/>
  <c r="EO405" i="18"/>
  <c r="FM405" i="18"/>
  <c r="FK403" i="18"/>
  <c r="EL405" i="18"/>
  <c r="EN411" i="18"/>
  <c r="EZ406" i="18"/>
  <c r="FF407" i="18"/>
  <c r="EZ403" i="18"/>
  <c r="EB405" i="18"/>
  <c r="FI408" i="18"/>
  <c r="FB407" i="18"/>
  <c r="EJ404" i="18"/>
  <c r="EU403" i="18"/>
  <c r="FD405" i="18"/>
  <c r="FN404" i="18"/>
  <c r="DZ410" i="18"/>
  <c r="FE408" i="18"/>
  <c r="EZ407" i="18"/>
  <c r="DX405" i="18"/>
  <c r="EO410" i="18"/>
  <c r="EM405" i="18"/>
  <c r="EW404" i="18"/>
  <c r="FJ407" i="18"/>
  <c r="EY404" i="18"/>
  <c r="FJ406" i="18"/>
  <c r="FN408" i="18"/>
  <c r="DZ408" i="18"/>
  <c r="ED408" i="18"/>
  <c r="FA407" i="18"/>
  <c r="FC406" i="18"/>
  <c r="FJ409" i="18"/>
  <c r="EK408" i="18"/>
  <c r="EX408" i="18"/>
  <c r="FM408" i="18"/>
  <c r="EP408" i="18"/>
  <c r="EL411" i="18"/>
  <c r="FI403" i="18"/>
  <c r="EY403" i="18"/>
  <c r="FL408" i="18"/>
  <c r="FL404" i="18"/>
  <c r="FA405" i="18"/>
  <c r="FN406" i="18"/>
  <c r="ET411" i="18" l="1"/>
  <c r="FP411" i="18" s="1"/>
  <c r="BS411" i="18"/>
  <c r="BX411" i="18"/>
  <c r="BM411" i="18"/>
  <c r="BR411" i="18"/>
  <c r="CF411" i="18"/>
  <c r="BU411" i="18"/>
  <c r="BT411" i="18"/>
  <c r="CC411" i="18"/>
  <c r="CA411" i="18"/>
  <c r="Z411" i="18"/>
  <c r="ER411" i="18" s="1"/>
  <c r="BW411" i="18"/>
  <c r="BP411" i="18"/>
  <c r="BY411" i="18"/>
  <c r="BV411" i="18"/>
  <c r="CE411" i="18"/>
  <c r="BN411" i="18"/>
  <c r="BO411" i="18"/>
  <c r="BQ411" i="18"/>
  <c r="BZ411" i="18"/>
  <c r="CD411" i="18"/>
  <c r="CB411" i="18"/>
  <c r="V403" i="18"/>
  <c r="EQ403" i="18" s="1"/>
  <c r="AD406" i="18"/>
  <c r="ES406" i="18" s="1"/>
  <c r="V406" i="18"/>
  <c r="EQ406" i="18" s="1"/>
  <c r="AD407" i="18"/>
  <c r="ES407" i="18" s="1"/>
  <c r="V407" i="18"/>
  <c r="EQ407" i="18" s="1"/>
  <c r="V409" i="18"/>
  <c r="EQ409" i="18" s="1"/>
  <c r="AD408" i="18"/>
  <c r="ES408" i="18" s="1"/>
  <c r="V408" i="18"/>
  <c r="EQ408" i="18" s="1"/>
  <c r="AD405" i="18"/>
  <c r="ES405" i="18" s="1"/>
  <c r="V405" i="18"/>
  <c r="EQ405" i="18" s="1"/>
  <c r="V404" i="18"/>
  <c r="EQ404" i="18" s="1"/>
  <c r="BS410" i="18"/>
  <c r="ET410" i="18"/>
  <c r="FP410" i="18" s="1"/>
  <c r="BO410" i="18"/>
  <c r="Z410" i="18"/>
  <c r="ER410" i="18" s="1"/>
  <c r="CE410" i="18"/>
  <c r="BT410" i="18"/>
  <c r="CD410" i="18"/>
  <c r="BU410" i="18"/>
  <c r="BX410" i="18"/>
  <c r="BN410" i="18"/>
  <c r="CC410" i="18"/>
  <c r="BW410" i="18"/>
  <c r="BQ410" i="18"/>
  <c r="BP410" i="18"/>
  <c r="CF410" i="18"/>
  <c r="BZ410" i="18"/>
  <c r="BV410" i="18"/>
  <c r="BR409" i="18"/>
  <c r="BR410" i="18"/>
  <c r="BY410" i="18"/>
  <c r="BM410" i="18"/>
  <c r="CB410" i="18"/>
  <c r="BV408" i="18"/>
  <c r="BL408" i="18"/>
  <c r="DS406" i="18"/>
  <c r="DJ406" i="18"/>
  <c r="CZ406" i="18"/>
  <c r="CQ406" i="18"/>
  <c r="CH406" i="18"/>
  <c r="DR406" i="18"/>
  <c r="DH406" i="18"/>
  <c r="CY406" i="18"/>
  <c r="CP406" i="18"/>
  <c r="CK406" i="18"/>
  <c r="DN405" i="18"/>
  <c r="DA405" i="18"/>
  <c r="CP405" i="18"/>
  <c r="DP406" i="18"/>
  <c r="DG406" i="18"/>
  <c r="CX406" i="18"/>
  <c r="CO406" i="18"/>
  <c r="DK405" i="18"/>
  <c r="CZ405" i="18"/>
  <c r="CM405" i="18"/>
  <c r="HL406" i="18"/>
  <c r="DO406" i="18"/>
  <c r="DF406" i="18"/>
  <c r="CW406" i="18"/>
  <c r="CN406" i="18"/>
  <c r="DJ405" i="18"/>
  <c r="CY405" i="18"/>
  <c r="CL405" i="18"/>
  <c r="DN406" i="18"/>
  <c r="DE406" i="18"/>
  <c r="CV406" i="18"/>
  <c r="CM406" i="18"/>
  <c r="DM406" i="18"/>
  <c r="DD406" i="18"/>
  <c r="CU406" i="18"/>
  <c r="DS405" i="18"/>
  <c r="DH405" i="18"/>
  <c r="CU405" i="18"/>
  <c r="CJ405" i="18"/>
  <c r="Z404" i="18"/>
  <c r="ER404" i="18" s="1"/>
  <c r="HL403" i="18"/>
  <c r="HL405" i="18"/>
  <c r="AD404" i="18"/>
  <c r="ES404" i="18" s="1"/>
  <c r="AI405" i="18"/>
  <c r="AJ405" i="18" s="1"/>
  <c r="AI407" i="18"/>
  <c r="AJ407" i="18" s="1"/>
  <c r="AI408" i="18"/>
  <c r="AJ408" i="18" s="1"/>
  <c r="HL404" i="18"/>
  <c r="CB408" i="18"/>
  <c r="BU408" i="18"/>
  <c r="AI406" i="18"/>
  <c r="AJ406" i="18" s="1"/>
  <c r="CC405" i="18"/>
  <c r="BY404" i="18"/>
  <c r="AI403" i="18"/>
  <c r="AJ403" i="18" s="1"/>
  <c r="HL407" i="18"/>
  <c r="HL408" i="18"/>
  <c r="FO409" i="18"/>
  <c r="FO408" i="18"/>
  <c r="ET408" i="18"/>
  <c r="FO406" i="18"/>
  <c r="FO405" i="18"/>
  <c r="ET405" i="18"/>
  <c r="FO403" i="18"/>
  <c r="FO407" i="18"/>
  <c r="FO404" i="18"/>
  <c r="ET404" i="18"/>
  <c r="DH408" i="18"/>
  <c r="DS408" i="18"/>
  <c r="BW408" i="18"/>
  <c r="DC408" i="18"/>
  <c r="CM408" i="18"/>
  <c r="HL409" i="18"/>
  <c r="DR408" i="18"/>
  <c r="DB408" i="18"/>
  <c r="CL408" i="18"/>
  <c r="Z405" i="18"/>
  <c r="ER405" i="18" s="1"/>
  <c r="BP405" i="18"/>
  <c r="BX405" i="18"/>
  <c r="CF405" i="18"/>
  <c r="BQ405" i="18"/>
  <c r="BY405" i="18"/>
  <c r="BT405" i="18"/>
  <c r="CD405" i="18"/>
  <c r="BU405" i="18"/>
  <c r="CE405" i="18"/>
  <c r="BL405" i="18"/>
  <c r="BV405" i="18"/>
  <c r="BM405" i="18"/>
  <c r="BW405" i="18"/>
  <c r="BN405" i="18"/>
  <c r="BZ405" i="18"/>
  <c r="BO405" i="18"/>
  <c r="CA405" i="18"/>
  <c r="DQ408" i="18"/>
  <c r="DA408" i="18"/>
  <c r="Z408" i="18"/>
  <c r="ER408" i="18" s="1"/>
  <c r="BP408" i="18"/>
  <c r="BX408" i="18"/>
  <c r="CF408" i="18"/>
  <c r="BQ408" i="18"/>
  <c r="BY408" i="18"/>
  <c r="BR408" i="18"/>
  <c r="BZ408" i="18"/>
  <c r="BS408" i="18"/>
  <c r="CA408" i="18"/>
  <c r="CN408" i="18"/>
  <c r="CV408" i="18"/>
  <c r="DD408" i="18"/>
  <c r="DL408" i="18"/>
  <c r="DT408" i="18"/>
  <c r="CO408" i="18"/>
  <c r="CW408" i="18"/>
  <c r="DE408" i="18"/>
  <c r="DM408" i="18"/>
  <c r="DU408" i="18"/>
  <c r="CH408" i="18"/>
  <c r="CP408" i="18"/>
  <c r="CX408" i="18"/>
  <c r="DF408" i="18"/>
  <c r="DN408" i="18"/>
  <c r="CI408" i="18"/>
  <c r="CQ408" i="18"/>
  <c r="CY408" i="18"/>
  <c r="DG408" i="18"/>
  <c r="DO408" i="18"/>
  <c r="BL409" i="18"/>
  <c r="AI409" i="18"/>
  <c r="AJ409" i="18" s="1"/>
  <c r="DP408" i="18"/>
  <c r="CZ408" i="18"/>
  <c r="CJ408" i="18"/>
  <c r="BT408" i="18"/>
  <c r="DK408" i="18"/>
  <c r="CU408" i="18"/>
  <c r="CE408" i="18"/>
  <c r="BO408" i="18"/>
  <c r="DV404" i="18"/>
  <c r="CD408" i="18"/>
  <c r="CR408" i="18"/>
  <c r="AD409" i="18"/>
  <c r="ES409" i="18" s="1"/>
  <c r="DJ408" i="18"/>
  <c r="CT408" i="18"/>
  <c r="BN408" i="18"/>
  <c r="DI408" i="18"/>
  <c r="CS408" i="18"/>
  <c r="CC408" i="18"/>
  <c r="BM408" i="18"/>
  <c r="CB405" i="18"/>
  <c r="BR404" i="18"/>
  <c r="BZ404" i="18"/>
  <c r="BS404" i="18"/>
  <c r="CA404" i="18"/>
  <c r="BL404" i="18"/>
  <c r="BT404" i="18"/>
  <c r="CB404" i="18"/>
  <c r="BM404" i="18"/>
  <c r="BU404" i="18"/>
  <c r="CC404" i="18"/>
  <c r="BL407" i="18"/>
  <c r="CO407" i="18"/>
  <c r="CW407" i="18"/>
  <c r="DE407" i="18"/>
  <c r="DM407" i="18"/>
  <c r="DU407" i="18"/>
  <c r="BW404" i="18"/>
  <c r="DO405" i="18"/>
  <c r="DC405" i="18"/>
  <c r="CS405" i="18"/>
  <c r="BV404" i="18"/>
  <c r="CL403" i="18"/>
  <c r="CT403" i="18"/>
  <c r="DB403" i="18"/>
  <c r="DJ403" i="18"/>
  <c r="DR403" i="18"/>
  <c r="CM403" i="18"/>
  <c r="CU403" i="18"/>
  <c r="DC403" i="18"/>
  <c r="DK403" i="18"/>
  <c r="DS403" i="18"/>
  <c r="CN403" i="18"/>
  <c r="CV403" i="18"/>
  <c r="DD403" i="18"/>
  <c r="DL403" i="18"/>
  <c r="DT403" i="18"/>
  <c r="CO403" i="18"/>
  <c r="CW403" i="18"/>
  <c r="DE403" i="18"/>
  <c r="DM403" i="18"/>
  <c r="DU403" i="18"/>
  <c r="CH403" i="18"/>
  <c r="CP403" i="18"/>
  <c r="CX403" i="18"/>
  <c r="DF403" i="18"/>
  <c r="DN403" i="18"/>
  <c r="CI403" i="18"/>
  <c r="CQ403" i="18"/>
  <c r="CY403" i="18"/>
  <c r="DG403" i="18"/>
  <c r="DO403" i="18"/>
  <c r="DQ409" i="18"/>
  <c r="DI409" i="18"/>
  <c r="DA409" i="18"/>
  <c r="CS409" i="18"/>
  <c r="CN405" i="18"/>
  <c r="CV405" i="18"/>
  <c r="DD405" i="18"/>
  <c r="DL405" i="18"/>
  <c r="DT405" i="18"/>
  <c r="CO405" i="18"/>
  <c r="CW405" i="18"/>
  <c r="DE405" i="18"/>
  <c r="DM405" i="18"/>
  <c r="DU405" i="18"/>
  <c r="BQ404" i="18"/>
  <c r="BL406" i="18"/>
  <c r="CF404" i="18"/>
  <c r="BP404" i="18"/>
  <c r="AI404" i="18"/>
  <c r="AJ404" i="18" s="1"/>
  <c r="CR403" i="18"/>
  <c r="CE404" i="18"/>
  <c r="BO404" i="18"/>
  <c r="DQ406" i="18"/>
  <c r="DI406" i="18"/>
  <c r="DA406" i="18"/>
  <c r="CS406" i="18"/>
  <c r="AD403" i="18"/>
  <c r="ES403" i="18" s="1"/>
  <c r="Y399" i="18"/>
  <c r="EO409" i="18"/>
  <c r="DZ409" i="18"/>
  <c r="DX409" i="18"/>
  <c r="EP409" i="18"/>
  <c r="EK409" i="18"/>
  <c r="EA409" i="18"/>
  <c r="EF409" i="18"/>
  <c r="EI409" i="18"/>
  <c r="EH409" i="18"/>
  <c r="DW409" i="18"/>
  <c r="DY409" i="18"/>
  <c r="EE409" i="18"/>
  <c r="EC409" i="18"/>
  <c r="EN409" i="18"/>
  <c r="EJ409" i="18"/>
  <c r="EG409" i="18"/>
  <c r="EL409" i="18"/>
  <c r="ED409" i="18"/>
  <c r="EM409" i="18"/>
  <c r="EB409" i="18"/>
  <c r="CG411" i="18" l="1"/>
  <c r="BU409" i="18"/>
  <c r="Z409" i="18"/>
  <c r="ER409" i="18" s="1"/>
  <c r="CC409" i="18"/>
  <c r="CA409" i="18"/>
  <c r="CB409" i="18"/>
  <c r="CD409" i="18"/>
  <c r="BO409" i="18"/>
  <c r="ET409" i="18"/>
  <c r="FP409" i="18" s="1"/>
  <c r="BS409" i="18"/>
  <c r="BP409" i="18"/>
  <c r="BZ409" i="18"/>
  <c r="BT409" i="18"/>
  <c r="BY409" i="18"/>
  <c r="BN409" i="18"/>
  <c r="BV409" i="18"/>
  <c r="BW409" i="18"/>
  <c r="CE409" i="18"/>
  <c r="BQ409" i="18"/>
  <c r="CF409" i="18"/>
  <c r="CG410" i="18"/>
  <c r="BM409" i="18"/>
  <c r="BX409" i="18"/>
  <c r="DV407" i="18"/>
  <c r="DV406" i="18"/>
  <c r="FP408" i="18"/>
  <c r="DV403" i="18"/>
  <c r="CG404" i="18"/>
  <c r="FP405" i="18"/>
  <c r="CG408" i="18"/>
  <c r="FP404" i="18"/>
  <c r="DV409" i="18"/>
  <c r="CG405" i="18"/>
  <c r="DV408" i="18"/>
  <c r="DV405" i="18"/>
  <c r="CG409" i="18" l="1"/>
  <c r="BT393" i="18"/>
  <c r="AF393" i="18"/>
  <c r="AG393" i="18"/>
  <c r="DH393" i="18"/>
  <c r="AL393" i="18"/>
  <c r="AM393" i="18"/>
  <c r="BI393" i="18"/>
  <c r="BK393" i="18" s="1"/>
  <c r="BJ393" i="18"/>
  <c r="BW393" i="18"/>
  <c r="CR393" i="18"/>
  <c r="CZ393" i="18"/>
  <c r="BP394" i="18"/>
  <c r="AF394" i="18"/>
  <c r="AG394" i="18"/>
  <c r="CO394" i="18"/>
  <c r="AL394" i="18"/>
  <c r="AM394" i="18"/>
  <c r="BI394" i="18"/>
  <c r="BK394" i="18" s="1"/>
  <c r="BJ394" i="18"/>
  <c r="CN394" i="18"/>
  <c r="CX394" i="18"/>
  <c r="DP394" i="18"/>
  <c r="Y406" i="18"/>
  <c r="AF395" i="18"/>
  <c r="AG395" i="18"/>
  <c r="CJ395" i="18"/>
  <c r="AL395" i="18"/>
  <c r="AM395" i="18"/>
  <c r="BI395" i="18"/>
  <c r="BK395" i="18" s="1"/>
  <c r="BJ395" i="18"/>
  <c r="Y407" i="18"/>
  <c r="AF396" i="18"/>
  <c r="AG396" i="18"/>
  <c r="CI396" i="18"/>
  <c r="AL396" i="18"/>
  <c r="AM396" i="18"/>
  <c r="V396" i="18" s="1"/>
  <c r="BI396" i="18"/>
  <c r="BK396" i="18" s="1"/>
  <c r="BJ396" i="18"/>
  <c r="BR397" i="18"/>
  <c r="AF397" i="18"/>
  <c r="AG397" i="18"/>
  <c r="DE397" i="18"/>
  <c r="AL397" i="18"/>
  <c r="AM397" i="18"/>
  <c r="BI397" i="18"/>
  <c r="BK397" i="18" s="1"/>
  <c r="BJ397" i="18"/>
  <c r="BU397" i="18"/>
  <c r="CL397" i="18"/>
  <c r="DG397" i="18"/>
  <c r="AF398" i="18"/>
  <c r="AG398" i="18"/>
  <c r="CL398" i="18"/>
  <c r="AL398" i="18"/>
  <c r="AM398" i="18"/>
  <c r="BI398" i="18"/>
  <c r="BK398" i="18" s="1"/>
  <c r="BJ398" i="18"/>
  <c r="CH398" i="18"/>
  <c r="CI398" i="18"/>
  <c r="CK398" i="18"/>
  <c r="CM398" i="18"/>
  <c r="CN398" i="18"/>
  <c r="CO398" i="18"/>
  <c r="CP398" i="18"/>
  <c r="CQ398" i="18"/>
  <c r="CR398" i="18"/>
  <c r="CU398" i="18"/>
  <c r="CV398" i="18"/>
  <c r="CW398" i="18"/>
  <c r="CX398" i="18"/>
  <c r="CY398" i="18"/>
  <c r="CZ398" i="18"/>
  <c r="DA398" i="18"/>
  <c r="DD398" i="18"/>
  <c r="DE398" i="18"/>
  <c r="DF398" i="18"/>
  <c r="DG398" i="18"/>
  <c r="DH398" i="18"/>
  <c r="DI398" i="18"/>
  <c r="DK398" i="18"/>
  <c r="DM398" i="18"/>
  <c r="DN398" i="18"/>
  <c r="DO398" i="18"/>
  <c r="DP398" i="18"/>
  <c r="DQ398" i="18"/>
  <c r="DS398" i="18"/>
  <c r="DT398" i="18"/>
  <c r="BU399" i="18"/>
  <c r="AF399" i="18"/>
  <c r="AG399" i="18"/>
  <c r="DN399" i="18"/>
  <c r="AL399" i="18"/>
  <c r="AM399" i="18"/>
  <c r="V399" i="18" s="1"/>
  <c r="BI399" i="18"/>
  <c r="BK399" i="18" s="1"/>
  <c r="BJ399" i="18"/>
  <c r="BP399" i="18"/>
  <c r="BQ399" i="18"/>
  <c r="BV399" i="18"/>
  <c r="BZ399" i="18"/>
  <c r="CA399" i="18"/>
  <c r="BU400" i="18"/>
  <c r="AF400" i="18"/>
  <c r="AG400" i="18"/>
  <c r="DL400" i="18"/>
  <c r="AL400" i="18"/>
  <c r="AM400" i="18"/>
  <c r="V400" i="18" s="1"/>
  <c r="BI400" i="18"/>
  <c r="BK400" i="18" s="1"/>
  <c r="BJ400" i="18"/>
  <c r="AF401" i="18"/>
  <c r="AG401" i="18"/>
  <c r="CR401" i="18"/>
  <c r="AL401" i="18"/>
  <c r="AM401" i="18"/>
  <c r="V401" i="18" s="1"/>
  <c r="BI401" i="18"/>
  <c r="BK401" i="18" s="1"/>
  <c r="BJ401" i="18"/>
  <c r="CS401" i="18"/>
  <c r="DE401" i="18"/>
  <c r="DI401" i="18"/>
  <c r="DP401" i="18"/>
  <c r="DQ401" i="18"/>
  <c r="AF402" i="18"/>
  <c r="AG402" i="18"/>
  <c r="CI402" i="18"/>
  <c r="AL402" i="18"/>
  <c r="AM402" i="18"/>
  <c r="V402" i="18" s="1"/>
  <c r="BI402" i="18"/>
  <c r="BK402" i="18" s="1"/>
  <c r="BJ402" i="18"/>
  <c r="DG402" i="18"/>
  <c r="DL402" i="18"/>
  <c r="EF406" i="18"/>
  <c r="DY407" i="18"/>
  <c r="EP407" i="18"/>
  <c r="EB407" i="18"/>
  <c r="EJ407" i="18"/>
  <c r="EL407" i="18"/>
  <c r="EE406" i="18"/>
  <c r="EM406" i="18"/>
  <c r="DW407" i="18"/>
  <c r="EH406" i="18"/>
  <c r="EA407" i="18"/>
  <c r="EB406" i="18"/>
  <c r="DX406" i="18"/>
  <c r="EO406" i="18"/>
  <c r="EF407" i="18"/>
  <c r="EA406" i="18"/>
  <c r="EM407" i="18"/>
  <c r="EI407" i="18"/>
  <c r="DY406" i="18"/>
  <c r="DZ407" i="18"/>
  <c r="EO407" i="18"/>
  <c r="EK406" i="18"/>
  <c r="EC407" i="18"/>
  <c r="EL406" i="18"/>
  <c r="DZ406" i="18"/>
  <c r="EG406" i="18"/>
  <c r="EK407" i="18"/>
  <c r="EG407" i="18"/>
  <c r="EE407" i="18"/>
  <c r="EC406" i="18"/>
  <c r="DX407" i="18"/>
  <c r="EH407" i="18"/>
  <c r="EP406" i="18"/>
  <c r="EN407" i="18"/>
  <c r="ED406" i="18"/>
  <c r="ED407" i="18"/>
  <c r="EN406" i="18"/>
  <c r="EJ406" i="18"/>
  <c r="DW406" i="18"/>
  <c r="EI406" i="18"/>
  <c r="ET407" i="18" l="1"/>
  <c r="FP407" i="18" s="1"/>
  <c r="ET406" i="18"/>
  <c r="FP406" i="18" s="1"/>
  <c r="BV407" i="18"/>
  <c r="CC407" i="18"/>
  <c r="BX407" i="18"/>
  <c r="CF407" i="18"/>
  <c r="BU407" i="18"/>
  <c r="BQ407" i="18"/>
  <c r="CD407" i="18"/>
  <c r="Z407" i="18"/>
  <c r="ER407" i="18" s="1"/>
  <c r="BP407" i="18"/>
  <c r="BM407" i="18"/>
  <c r="BT407" i="18"/>
  <c r="CB407" i="18"/>
  <c r="BY407" i="18"/>
  <c r="BZ407" i="18"/>
  <c r="BW407" i="18"/>
  <c r="BO407" i="18"/>
  <c r="BR407" i="18"/>
  <c r="BS407" i="18"/>
  <c r="BN407" i="18"/>
  <c r="CA407" i="18"/>
  <c r="CE407" i="18"/>
  <c r="BO406" i="18"/>
  <c r="BX406" i="18"/>
  <c r="CF406" i="18"/>
  <c r="BM406" i="18"/>
  <c r="Z406" i="18"/>
  <c r="ER406" i="18" s="1"/>
  <c r="BV406" i="18"/>
  <c r="CE406" i="18"/>
  <c r="CB406" i="18"/>
  <c r="CC406" i="18"/>
  <c r="CA406" i="18"/>
  <c r="CD406" i="18"/>
  <c r="BS406" i="18"/>
  <c r="BT406" i="18"/>
  <c r="BW406" i="18"/>
  <c r="BN406" i="18"/>
  <c r="BP406" i="18"/>
  <c r="BU406" i="18"/>
  <c r="BY406" i="18"/>
  <c r="BZ406" i="18"/>
  <c r="BQ406" i="18"/>
  <c r="BR406" i="18"/>
  <c r="AD398" i="18"/>
  <c r="ES398" i="18" s="1"/>
  <c r="V398" i="18"/>
  <c r="EQ398" i="18" s="1"/>
  <c r="AD393" i="18"/>
  <c r="ES393" i="18" s="1"/>
  <c r="V393" i="18"/>
  <c r="EQ393" i="18" s="1"/>
  <c r="AD395" i="18"/>
  <c r="ES395" i="18" s="1"/>
  <c r="V395" i="18"/>
  <c r="EQ395" i="18" s="1"/>
  <c r="AD397" i="18"/>
  <c r="ES397" i="18" s="1"/>
  <c r="V397" i="18"/>
  <c r="EQ397" i="18" s="1"/>
  <c r="AD394" i="18"/>
  <c r="ES394" i="18" s="1"/>
  <c r="V394" i="18"/>
  <c r="EQ394" i="18" s="1"/>
  <c r="BX396" i="18"/>
  <c r="BU403" i="18"/>
  <c r="BW403" i="18"/>
  <c r="BZ403" i="18"/>
  <c r="CB403" i="18"/>
  <c r="CE403" i="18"/>
  <c r="BN403" i="18"/>
  <c r="BO403" i="18"/>
  <c r="CA403" i="18"/>
  <c r="BM403" i="18"/>
  <c r="BS403" i="18"/>
  <c r="CD403" i="18"/>
  <c r="BT403" i="18"/>
  <c r="BP403" i="18"/>
  <c r="Z403" i="18"/>
  <c r="ER403" i="18" s="1"/>
  <c r="CC403" i="18"/>
  <c r="BR403" i="18"/>
  <c r="BY403" i="18"/>
  <c r="BV403" i="18"/>
  <c r="BQ403" i="18"/>
  <c r="BL403" i="18"/>
  <c r="CF403" i="18"/>
  <c r="BX403" i="18"/>
  <c r="BX402" i="18"/>
  <c r="HL395" i="18"/>
  <c r="CR396" i="18"/>
  <c r="AI398" i="18"/>
  <c r="AJ398" i="18" s="1"/>
  <c r="BY395" i="18"/>
  <c r="Z401" i="18"/>
  <c r="ER401" i="18" s="1"/>
  <c r="BU401" i="18"/>
  <c r="DB396" i="18"/>
  <c r="Z400" i="18"/>
  <c r="ER400" i="18" s="1"/>
  <c r="Z396" i="18"/>
  <c r="ER396" i="18" s="1"/>
  <c r="BX395" i="18"/>
  <c r="AI399" i="18"/>
  <c r="AJ399" i="18" s="1"/>
  <c r="AI400" i="18"/>
  <c r="AJ400" i="18" s="1"/>
  <c r="AI401" i="18"/>
  <c r="AJ401" i="18" s="1"/>
  <c r="AI395" i="18"/>
  <c r="AJ395" i="18" s="1"/>
  <c r="DB400" i="18"/>
  <c r="CR400" i="18"/>
  <c r="CS395" i="18"/>
  <c r="DM395" i="18"/>
  <c r="DH400" i="18"/>
  <c r="BV400" i="18"/>
  <c r="DI395" i="18"/>
  <c r="CO401" i="18"/>
  <c r="BR399" i="18"/>
  <c r="HL398" i="18"/>
  <c r="DM396" i="18"/>
  <c r="CO396" i="18"/>
  <c r="DE395" i="18"/>
  <c r="DT402" i="18"/>
  <c r="BP402" i="18"/>
  <c r="CK401" i="18"/>
  <c r="DA400" i="18"/>
  <c r="DD399" i="18"/>
  <c r="DU398" i="18"/>
  <c r="DL398" i="18"/>
  <c r="DC398" i="18"/>
  <c r="CS398" i="18"/>
  <c r="CJ398" i="18"/>
  <c r="CF397" i="18"/>
  <c r="DL396" i="18"/>
  <c r="DA395" i="18"/>
  <c r="DG394" i="18"/>
  <c r="CJ393" i="18"/>
  <c r="CQ402" i="18"/>
  <c r="CN402" i="18"/>
  <c r="DU396" i="18"/>
  <c r="CQ396" i="18"/>
  <c r="BZ395" i="18"/>
  <c r="DE399" i="18"/>
  <c r="DP402" i="18"/>
  <c r="BY401" i="18"/>
  <c r="CW400" i="18"/>
  <c r="CL399" i="18"/>
  <c r="HL399" i="18"/>
  <c r="CC397" i="18"/>
  <c r="DJ396" i="18"/>
  <c r="CW395" i="18"/>
  <c r="CC393" i="18"/>
  <c r="DR400" i="18"/>
  <c r="CQ400" i="18"/>
  <c r="BT397" i="18"/>
  <c r="DA396" i="18"/>
  <c r="DU395" i="18"/>
  <c r="CO395" i="18"/>
  <c r="BW394" i="18"/>
  <c r="CR402" i="18"/>
  <c r="DM400" i="18"/>
  <c r="CL400" i="18"/>
  <c r="BW398" i="18"/>
  <c r="BM397" i="18"/>
  <c r="CZ396" i="18"/>
  <c r="DQ395" i="18"/>
  <c r="CK395" i="18"/>
  <c r="AI397" i="18"/>
  <c r="AJ397" i="18" s="1"/>
  <c r="AI394" i="18"/>
  <c r="AJ394" i="18" s="1"/>
  <c r="AI393" i="18"/>
  <c r="AJ393" i="18" s="1"/>
  <c r="Z393" i="18"/>
  <c r="ER393" i="18" s="1"/>
  <c r="AD401" i="18"/>
  <c r="ES401" i="18" s="1"/>
  <c r="CV399" i="18"/>
  <c r="BL396" i="18"/>
  <c r="EQ400" i="18"/>
  <c r="BX400" i="18"/>
  <c r="BY400" i="18"/>
  <c r="BM400" i="18"/>
  <c r="CA400" i="18"/>
  <c r="BN400" i="18"/>
  <c r="CB400" i="18"/>
  <c r="BP400" i="18"/>
  <c r="CF400" i="18"/>
  <c r="BQ400" i="18"/>
  <c r="EQ396" i="18"/>
  <c r="BV396" i="18"/>
  <c r="CC396" i="18"/>
  <c r="CD396" i="18"/>
  <c r="BS396" i="18"/>
  <c r="BM396" i="18"/>
  <c r="CF396" i="18"/>
  <c r="BT396" i="18"/>
  <c r="BU396" i="18"/>
  <c r="HL402" i="18"/>
  <c r="CM399" i="18"/>
  <c r="CN399" i="18"/>
  <c r="CW399" i="18"/>
  <c r="DF399" i="18"/>
  <c r="DO399" i="18"/>
  <c r="CO399" i="18"/>
  <c r="CX399" i="18"/>
  <c r="DG399" i="18"/>
  <c r="DP399" i="18"/>
  <c r="CP399" i="18"/>
  <c r="DH399" i="18"/>
  <c r="CH399" i="18"/>
  <c r="CQ399" i="18"/>
  <c r="CZ399" i="18"/>
  <c r="DI399" i="18"/>
  <c r="DR399" i="18"/>
  <c r="CY399" i="18"/>
  <c r="DQ399" i="18"/>
  <c r="CI399" i="18"/>
  <c r="CR399" i="18"/>
  <c r="DA399" i="18"/>
  <c r="DJ399" i="18"/>
  <c r="DT399" i="18"/>
  <c r="CJ399" i="18"/>
  <c r="CS399" i="18"/>
  <c r="DB399" i="18"/>
  <c r="DL399" i="18"/>
  <c r="DU399" i="18"/>
  <c r="CK399" i="18"/>
  <c r="CT399" i="18"/>
  <c r="DM399" i="18"/>
  <c r="BY399" i="18"/>
  <c r="BN399" i="18"/>
  <c r="DD397" i="18"/>
  <c r="CE397" i="18"/>
  <c r="BO397" i="18"/>
  <c r="HL397" i="18"/>
  <c r="DO395" i="18"/>
  <c r="DG395" i="18"/>
  <c r="CY395" i="18"/>
  <c r="CQ395" i="18"/>
  <c r="CI395" i="18"/>
  <c r="BU395" i="18"/>
  <c r="DN394" i="18"/>
  <c r="DD394" i="18"/>
  <c r="CU394" i="18"/>
  <c r="CL394" i="18"/>
  <c r="DH402" i="18"/>
  <c r="CJ402" i="18"/>
  <c r="DH401" i="18"/>
  <c r="CJ401" i="18"/>
  <c r="BX399" i="18"/>
  <c r="BM399" i="18"/>
  <c r="Z399" i="18"/>
  <c r="ER399" i="18" s="1"/>
  <c r="DR398" i="18"/>
  <c r="DJ398" i="18"/>
  <c r="DB398" i="18"/>
  <c r="CT398" i="18"/>
  <c r="CW397" i="18"/>
  <c r="CD397" i="18"/>
  <c r="BN397" i="18"/>
  <c r="DN395" i="18"/>
  <c r="DF395" i="18"/>
  <c r="CX395" i="18"/>
  <c r="CP395" i="18"/>
  <c r="CH395" i="18"/>
  <c r="BR395" i="18"/>
  <c r="DL394" i="18"/>
  <c r="DC394" i="18"/>
  <c r="CT394" i="18"/>
  <c r="CK394" i="18"/>
  <c r="BO394" i="18"/>
  <c r="CE393" i="18"/>
  <c r="BS393" i="18"/>
  <c r="CF395" i="18"/>
  <c r="BQ395" i="18"/>
  <c r="DT394" i="18"/>
  <c r="DK394" i="18"/>
  <c r="DB394" i="18"/>
  <c r="CS394" i="18"/>
  <c r="CJ394" i="18"/>
  <c r="BR393" i="18"/>
  <c r="CV397" i="18"/>
  <c r="CF399" i="18"/>
  <c r="DT395" i="18"/>
  <c r="DL395" i="18"/>
  <c r="DD395" i="18"/>
  <c r="CV395" i="18"/>
  <c r="CN395" i="18"/>
  <c r="CD395" i="18"/>
  <c r="BP395" i="18"/>
  <c r="DS394" i="18"/>
  <c r="DJ394" i="18"/>
  <c r="DA394" i="18"/>
  <c r="CR394" i="18"/>
  <c r="CI394" i="18"/>
  <c r="HL394" i="18"/>
  <c r="CB393" i="18"/>
  <c r="BO393" i="18"/>
  <c r="DD402" i="18"/>
  <c r="DP397" i="18"/>
  <c r="CU397" i="18"/>
  <c r="BX397" i="18"/>
  <c r="BL397" i="18"/>
  <c r="CZ402" i="18"/>
  <c r="CZ401" i="18"/>
  <c r="CD399" i="18"/>
  <c r="BS399" i="18"/>
  <c r="EQ399" i="18"/>
  <c r="DO397" i="18"/>
  <c r="CN397" i="18"/>
  <c r="BW397" i="18"/>
  <c r="AD396" i="18"/>
  <c r="ES396" i="18" s="1"/>
  <c r="DS395" i="18"/>
  <c r="DK395" i="18"/>
  <c r="DC395" i="18"/>
  <c r="CU395" i="18"/>
  <c r="CM395" i="18"/>
  <c r="CC395" i="18"/>
  <c r="BM395" i="18"/>
  <c r="DR394" i="18"/>
  <c r="DI394" i="18"/>
  <c r="CZ394" i="18"/>
  <c r="CQ394" i="18"/>
  <c r="CH394" i="18"/>
  <c r="DP393" i="18"/>
  <c r="CA393" i="18"/>
  <c r="BM393" i="18"/>
  <c r="DA401" i="18"/>
  <c r="CV402" i="18"/>
  <c r="DU401" i="18"/>
  <c r="CW401" i="18"/>
  <c r="CC399" i="18"/>
  <c r="DM397" i="18"/>
  <c r="CM397" i="18"/>
  <c r="BV397" i="18"/>
  <c r="Z397" i="18"/>
  <c r="ER397" i="18" s="1"/>
  <c r="DR395" i="18"/>
  <c r="DJ395" i="18"/>
  <c r="DB395" i="18"/>
  <c r="CT395" i="18"/>
  <c r="CL395" i="18"/>
  <c r="DQ394" i="18"/>
  <c r="DH394" i="18"/>
  <c r="CY394" i="18"/>
  <c r="CP394" i="18"/>
  <c r="CE394" i="18"/>
  <c r="BZ393" i="18"/>
  <c r="BL393" i="18"/>
  <c r="DP395" i="18"/>
  <c r="DH395" i="18"/>
  <c r="CZ395" i="18"/>
  <c r="CR395" i="18"/>
  <c r="Z395" i="18"/>
  <c r="ER395" i="18" s="1"/>
  <c r="BS395" i="18"/>
  <c r="DO394" i="18"/>
  <c r="DF394" i="18"/>
  <c r="CV394" i="18"/>
  <c r="CM394" i="18"/>
  <c r="BU393" i="18"/>
  <c r="DS402" i="18"/>
  <c r="DC402" i="18"/>
  <c r="CM402" i="18"/>
  <c r="BW402" i="18"/>
  <c r="BQ402" i="18"/>
  <c r="DM401" i="18"/>
  <c r="BL400" i="18"/>
  <c r="BP401" i="18"/>
  <c r="BX401" i="18"/>
  <c r="CF401" i="18"/>
  <c r="BR401" i="18"/>
  <c r="BZ401" i="18"/>
  <c r="BS401" i="18"/>
  <c r="CA401" i="18"/>
  <c r="EQ401" i="18"/>
  <c r="BN401" i="18"/>
  <c r="BV401" i="18"/>
  <c r="CD401" i="18"/>
  <c r="BO401" i="18"/>
  <c r="BW401" i="18"/>
  <c r="CE401" i="18"/>
  <c r="Z398" i="18"/>
  <c r="ER398" i="18" s="1"/>
  <c r="BM398" i="18"/>
  <c r="CE398" i="18"/>
  <c r="BN398" i="18"/>
  <c r="BO398" i="18"/>
  <c r="BU398" i="18"/>
  <c r="BV398" i="18"/>
  <c r="CC398" i="18"/>
  <c r="CD398" i="18"/>
  <c r="EQ402" i="18"/>
  <c r="AD402" i="18"/>
  <c r="ES402" i="18" s="1"/>
  <c r="DO402" i="18"/>
  <c r="CY402" i="18"/>
  <c r="BS402" i="18"/>
  <c r="BQ401" i="18"/>
  <c r="CN401" i="18"/>
  <c r="CV401" i="18"/>
  <c r="DD401" i="18"/>
  <c r="DL401" i="18"/>
  <c r="DT401" i="18"/>
  <c r="HL401" i="18"/>
  <c r="CH401" i="18"/>
  <c r="CP401" i="18"/>
  <c r="CX401" i="18"/>
  <c r="DF401" i="18"/>
  <c r="DN401" i="18"/>
  <c r="CI401" i="18"/>
  <c r="CQ401" i="18"/>
  <c r="CY401" i="18"/>
  <c r="DG401" i="18"/>
  <c r="DO401" i="18"/>
  <c r="CL401" i="18"/>
  <c r="CT401" i="18"/>
  <c r="DB401" i="18"/>
  <c r="DJ401" i="18"/>
  <c r="DR401" i="18"/>
  <c r="CM401" i="18"/>
  <c r="CU401" i="18"/>
  <c r="DC401" i="18"/>
  <c r="DK401" i="18"/>
  <c r="DS401" i="18"/>
  <c r="CF402" i="18"/>
  <c r="CK402" i="18"/>
  <c r="CS402" i="18"/>
  <c r="DA402" i="18"/>
  <c r="DI402" i="18"/>
  <c r="DQ402" i="18"/>
  <c r="CL402" i="18"/>
  <c r="CT402" i="18"/>
  <c r="DB402" i="18"/>
  <c r="DJ402" i="18"/>
  <c r="DR402" i="18"/>
  <c r="CO402" i="18"/>
  <c r="CW402" i="18"/>
  <c r="DE402" i="18"/>
  <c r="DM402" i="18"/>
  <c r="DU402" i="18"/>
  <c r="CH402" i="18"/>
  <c r="CP402" i="18"/>
  <c r="CX402" i="18"/>
  <c r="DF402" i="18"/>
  <c r="DN402" i="18"/>
  <c r="BM401" i="18"/>
  <c r="BM402" i="18"/>
  <c r="BU402" i="18"/>
  <c r="CC402" i="18"/>
  <c r="BN402" i="18"/>
  <c r="BV402" i="18"/>
  <c r="CD402" i="18"/>
  <c r="BR402" i="18"/>
  <c r="BZ402" i="18"/>
  <c r="BT402" i="18"/>
  <c r="BT401" i="18"/>
  <c r="DK402" i="18"/>
  <c r="CU402" i="18"/>
  <c r="CE402" i="18"/>
  <c r="BO402" i="18"/>
  <c r="AI402" i="18"/>
  <c r="AJ402" i="18" s="1"/>
  <c r="BL401" i="18"/>
  <c r="AD400" i="18"/>
  <c r="ES400" i="18" s="1"/>
  <c r="HL400" i="18"/>
  <c r="CB402" i="18"/>
  <c r="BL402" i="18"/>
  <c r="CC401" i="18"/>
  <c r="CA402" i="18"/>
  <c r="Z402" i="18"/>
  <c r="ER402" i="18" s="1"/>
  <c r="CB401" i="18"/>
  <c r="CM400" i="18"/>
  <c r="CU400" i="18"/>
  <c r="DC400" i="18"/>
  <c r="DK400" i="18"/>
  <c r="DS400" i="18"/>
  <c r="CH400" i="18"/>
  <c r="CP400" i="18"/>
  <c r="CX400" i="18"/>
  <c r="DF400" i="18"/>
  <c r="DN400" i="18"/>
  <c r="CK400" i="18"/>
  <c r="CV400" i="18"/>
  <c r="DG400" i="18"/>
  <c r="DQ400" i="18"/>
  <c r="CN400" i="18"/>
  <c r="CY400" i="18"/>
  <c r="DI400" i="18"/>
  <c r="DT400" i="18"/>
  <c r="CO400" i="18"/>
  <c r="CZ400" i="18"/>
  <c r="DJ400" i="18"/>
  <c r="DU400" i="18"/>
  <c r="CI400" i="18"/>
  <c r="CS400" i="18"/>
  <c r="DD400" i="18"/>
  <c r="DO400" i="18"/>
  <c r="CJ400" i="18"/>
  <c r="CT400" i="18"/>
  <c r="DE400" i="18"/>
  <c r="DP400" i="18"/>
  <c r="BL399" i="18"/>
  <c r="BY402" i="18"/>
  <c r="BO400" i="18"/>
  <c r="BW400" i="18"/>
  <c r="CE400" i="18"/>
  <c r="BR400" i="18"/>
  <c r="BZ400" i="18"/>
  <c r="CD400" i="18"/>
  <c r="BT400" i="18"/>
  <c r="BP398" i="18"/>
  <c r="BX398" i="18"/>
  <c r="CF398" i="18"/>
  <c r="BQ398" i="18"/>
  <c r="BY398" i="18"/>
  <c r="BR398" i="18"/>
  <c r="BZ398" i="18"/>
  <c r="BS398" i="18"/>
  <c r="CA398" i="18"/>
  <c r="BL398" i="18"/>
  <c r="BT398" i="18"/>
  <c r="CB398" i="18"/>
  <c r="CC400" i="18"/>
  <c r="BS400" i="18"/>
  <c r="AD399" i="18"/>
  <c r="ES399" i="18" s="1"/>
  <c r="CH397" i="18"/>
  <c r="CP397" i="18"/>
  <c r="CX397" i="18"/>
  <c r="DF397" i="18"/>
  <c r="DN397" i="18"/>
  <c r="CO397" i="18"/>
  <c r="CY397" i="18"/>
  <c r="DH397" i="18"/>
  <c r="DQ397" i="18"/>
  <c r="CQ397" i="18"/>
  <c r="CZ397" i="18"/>
  <c r="DI397" i="18"/>
  <c r="DR397" i="18"/>
  <c r="CI397" i="18"/>
  <c r="CR397" i="18"/>
  <c r="DA397" i="18"/>
  <c r="DJ397" i="18"/>
  <c r="DS397" i="18"/>
  <c r="CJ397" i="18"/>
  <c r="CS397" i="18"/>
  <c r="DB397" i="18"/>
  <c r="DK397" i="18"/>
  <c r="DT397" i="18"/>
  <c r="CK397" i="18"/>
  <c r="CT397" i="18"/>
  <c r="DC397" i="18"/>
  <c r="DL397" i="18"/>
  <c r="DU397" i="18"/>
  <c r="HL396" i="18"/>
  <c r="DT396" i="18"/>
  <c r="DI396" i="18"/>
  <c r="CY396" i="18"/>
  <c r="CN396" i="18"/>
  <c r="DS399" i="18"/>
  <c r="DK399" i="18"/>
  <c r="DC399" i="18"/>
  <c r="CU399" i="18"/>
  <c r="CE399" i="18"/>
  <c r="BW399" i="18"/>
  <c r="BO399" i="18"/>
  <c r="CB397" i="18"/>
  <c r="BS397" i="18"/>
  <c r="DR396" i="18"/>
  <c r="DH396" i="18"/>
  <c r="CW396" i="18"/>
  <c r="CL396" i="18"/>
  <c r="CB396" i="18"/>
  <c r="BQ396" i="18"/>
  <c r="CA397" i="18"/>
  <c r="BQ397" i="18"/>
  <c r="DQ396" i="18"/>
  <c r="DG396" i="18"/>
  <c r="CV396" i="18"/>
  <c r="CK396" i="18"/>
  <c r="CA396" i="18"/>
  <c r="BP396" i="18"/>
  <c r="CK393" i="18"/>
  <c r="CS393" i="18"/>
  <c r="DA393" i="18"/>
  <c r="DI393" i="18"/>
  <c r="DQ393" i="18"/>
  <c r="CL393" i="18"/>
  <c r="CT393" i="18"/>
  <c r="DB393" i="18"/>
  <c r="DJ393" i="18"/>
  <c r="DR393" i="18"/>
  <c r="CM393" i="18"/>
  <c r="CU393" i="18"/>
  <c r="DC393" i="18"/>
  <c r="DK393" i="18"/>
  <c r="DS393" i="18"/>
  <c r="CN393" i="18"/>
  <c r="CV393" i="18"/>
  <c r="DD393" i="18"/>
  <c r="DL393" i="18"/>
  <c r="DT393" i="18"/>
  <c r="HL393" i="18"/>
  <c r="CO393" i="18"/>
  <c r="CW393" i="18"/>
  <c r="DE393" i="18"/>
  <c r="DM393" i="18"/>
  <c r="DU393" i="18"/>
  <c r="CH393" i="18"/>
  <c r="CP393" i="18"/>
  <c r="CX393" i="18"/>
  <c r="DF393" i="18"/>
  <c r="DN393" i="18"/>
  <c r="CI393" i="18"/>
  <c r="CQ393" i="18"/>
  <c r="CY393" i="18"/>
  <c r="DG393" i="18"/>
  <c r="DO393" i="18"/>
  <c r="BY397" i="18"/>
  <c r="BP397" i="18"/>
  <c r="DP396" i="18"/>
  <c r="DE396" i="18"/>
  <c r="CT396" i="18"/>
  <c r="CJ396" i="18"/>
  <c r="BY396" i="18"/>
  <c r="BN396" i="18"/>
  <c r="CB399" i="18"/>
  <c r="BT399" i="18"/>
  <c r="DO396" i="18"/>
  <c r="DD396" i="18"/>
  <c r="CS396" i="18"/>
  <c r="AI396" i="18"/>
  <c r="AJ396" i="18" s="1"/>
  <c r="BO396" i="18"/>
  <c r="BW396" i="18"/>
  <c r="CE396" i="18"/>
  <c r="BR396" i="18"/>
  <c r="BZ396" i="18"/>
  <c r="Z394" i="18"/>
  <c r="ER394" i="18" s="1"/>
  <c r="BS394" i="18"/>
  <c r="CA394" i="18"/>
  <c r="BM394" i="18"/>
  <c r="BU394" i="18"/>
  <c r="CC394" i="18"/>
  <c r="BN394" i="18"/>
  <c r="BV394" i="18"/>
  <c r="CD394" i="18"/>
  <c r="CM396" i="18"/>
  <c r="CU396" i="18"/>
  <c r="DC396" i="18"/>
  <c r="DK396" i="18"/>
  <c r="DS396" i="18"/>
  <c r="CH396" i="18"/>
  <c r="CP396" i="18"/>
  <c r="CX396" i="18"/>
  <c r="DF396" i="18"/>
  <c r="DN396" i="18"/>
  <c r="CE395" i="18"/>
  <c r="BW395" i="18"/>
  <c r="BO395" i="18"/>
  <c r="CB394" i="18"/>
  <c r="BT394" i="18"/>
  <c r="BL394" i="18"/>
  <c r="BY393" i="18"/>
  <c r="BQ393" i="18"/>
  <c r="BV395" i="18"/>
  <c r="BN395" i="18"/>
  <c r="CF393" i="18"/>
  <c r="BX393" i="18"/>
  <c r="BP393" i="18"/>
  <c r="BZ394" i="18"/>
  <c r="BR394" i="18"/>
  <c r="BZ397" i="18"/>
  <c r="CB395" i="18"/>
  <c r="BT395" i="18"/>
  <c r="BL395" i="18"/>
  <c r="DU394" i="18"/>
  <c r="DM394" i="18"/>
  <c r="DE394" i="18"/>
  <c r="CW394" i="18"/>
  <c r="BY394" i="18"/>
  <c r="BQ394" i="18"/>
  <c r="CD393" i="18"/>
  <c r="BV393" i="18"/>
  <c r="BN393" i="18"/>
  <c r="CA395" i="18"/>
  <c r="CF394" i="18"/>
  <c r="BX394" i="18"/>
  <c r="T386" i="18"/>
  <c r="U386" i="18" s="1"/>
  <c r="X386" i="18"/>
  <c r="Y386" i="18" s="1"/>
  <c r="AF386" i="18"/>
  <c r="AG386" i="18"/>
  <c r="CZ386" i="18"/>
  <c r="AL386" i="18"/>
  <c r="AM386" i="18"/>
  <c r="BI386" i="18"/>
  <c r="BK386" i="18" s="1"/>
  <c r="BJ386" i="18"/>
  <c r="T387" i="18"/>
  <c r="U387" i="18" s="1"/>
  <c r="X387" i="18"/>
  <c r="Y387" i="18" s="1"/>
  <c r="AF387" i="18"/>
  <c r="AG387" i="18"/>
  <c r="CO387" i="18"/>
  <c r="AL387" i="18"/>
  <c r="AM387" i="18"/>
  <c r="BI387" i="18"/>
  <c r="BK387" i="18" s="1"/>
  <c r="BJ387" i="18"/>
  <c r="T388" i="18"/>
  <c r="U388" i="18" s="1"/>
  <c r="X388" i="18"/>
  <c r="Y388" i="18" s="1"/>
  <c r="AF388" i="18"/>
  <c r="AG388" i="18"/>
  <c r="CJ388" i="18"/>
  <c r="AL388" i="18"/>
  <c r="AM388" i="18"/>
  <c r="BI388" i="18"/>
  <c r="BK388" i="18" s="1"/>
  <c r="BJ388" i="18"/>
  <c r="T389" i="18"/>
  <c r="U389" i="18" s="1"/>
  <c r="X389" i="18"/>
  <c r="Y389" i="18" s="1"/>
  <c r="AF389" i="18"/>
  <c r="AG389" i="18"/>
  <c r="CJ389" i="18"/>
  <c r="AL389" i="18"/>
  <c r="AM389" i="18"/>
  <c r="BI389" i="18"/>
  <c r="BK389" i="18" s="1"/>
  <c r="BJ389" i="18"/>
  <c r="T390" i="18"/>
  <c r="U390" i="18" s="1"/>
  <c r="X390" i="18"/>
  <c r="Y390" i="18" s="1"/>
  <c r="AF390" i="18"/>
  <c r="AG390" i="18"/>
  <c r="CJ390" i="18"/>
  <c r="AL390" i="18"/>
  <c r="AM390" i="18"/>
  <c r="BI390" i="18"/>
  <c r="BK390" i="18" s="1"/>
  <c r="BJ390" i="18"/>
  <c r="T391" i="18"/>
  <c r="U391" i="18" s="1"/>
  <c r="X391" i="18"/>
  <c r="Y391" i="18" s="1"/>
  <c r="AF391" i="18"/>
  <c r="AG391" i="18"/>
  <c r="CN391" i="18"/>
  <c r="AL391" i="18"/>
  <c r="AM391" i="18"/>
  <c r="BI391" i="18"/>
  <c r="BK391" i="18" s="1"/>
  <c r="BJ391" i="18"/>
  <c r="T392" i="18"/>
  <c r="U392" i="18" s="1"/>
  <c r="X392" i="18"/>
  <c r="Y392" i="18" s="1"/>
  <c r="AF392" i="18"/>
  <c r="AG392" i="18"/>
  <c r="CK392" i="18"/>
  <c r="AL392" i="18"/>
  <c r="AM392" i="18"/>
  <c r="BI392" i="18"/>
  <c r="BK392" i="18" s="1"/>
  <c r="BJ392" i="18"/>
  <c r="CG407" i="18" l="1"/>
  <c r="CG406" i="18"/>
  <c r="V391" i="18"/>
  <c r="EQ391" i="18" s="1"/>
  <c r="V392" i="18"/>
  <c r="EQ392" i="18" s="1"/>
  <c r="AD390" i="18"/>
  <c r="ES390" i="18" s="1"/>
  <c r="V390" i="18"/>
  <c r="EQ390" i="18" s="1"/>
  <c r="AD388" i="18"/>
  <c r="ES388" i="18" s="1"/>
  <c r="V388" i="18"/>
  <c r="EQ388" i="18" s="1"/>
  <c r="AD389" i="18"/>
  <c r="ES389" i="18" s="1"/>
  <c r="V389" i="18"/>
  <c r="EQ389" i="18" s="1"/>
  <c r="AD387" i="18"/>
  <c r="ES387" i="18" s="1"/>
  <c r="V387" i="18"/>
  <c r="EQ387" i="18" s="1"/>
  <c r="AD386" i="18"/>
  <c r="ES386" i="18" s="1"/>
  <c r="V386" i="18"/>
  <c r="EQ386" i="18" s="1"/>
  <c r="CG403" i="18"/>
  <c r="BM389" i="18"/>
  <c r="DV398" i="18"/>
  <c r="DV395" i="18"/>
  <c r="CG393" i="18"/>
  <c r="DV396" i="18"/>
  <c r="DV400" i="18"/>
  <c r="DU392" i="18"/>
  <c r="CG397" i="18"/>
  <c r="DV394" i="18"/>
  <c r="DV399" i="18"/>
  <c r="CG400" i="18"/>
  <c r="CG401" i="18"/>
  <c r="CG396" i="18"/>
  <c r="DV397" i="18"/>
  <c r="CG395" i="18"/>
  <c r="DV393" i="18"/>
  <c r="CG399" i="18"/>
  <c r="DV402" i="18"/>
  <c r="CG394" i="18"/>
  <c r="CG402" i="18"/>
  <c r="DV401" i="18"/>
  <c r="CG398" i="18"/>
  <c r="CY387" i="18"/>
  <c r="CF386" i="18"/>
  <c r="BX388" i="18"/>
  <c r="DC387" i="18"/>
  <c r="CU387" i="18"/>
  <c r="CR387" i="18"/>
  <c r="CL387" i="18"/>
  <c r="DS387" i="18"/>
  <c r="DH387" i="18"/>
  <c r="CS389" i="18"/>
  <c r="CR389" i="18"/>
  <c r="DI391" i="18"/>
  <c r="CC389" i="18"/>
  <c r="DL389" i="18"/>
  <c r="CQ388" i="18"/>
  <c r="BM386" i="18"/>
  <c r="DH392" i="18"/>
  <c r="CQ389" i="18"/>
  <c r="CH388" i="18"/>
  <c r="DO389" i="18"/>
  <c r="CD388" i="18"/>
  <c r="DD389" i="18"/>
  <c r="BU389" i="18"/>
  <c r="CX391" i="18"/>
  <c r="DB389" i="18"/>
  <c r="DS388" i="18"/>
  <c r="DO387" i="18"/>
  <c r="CH387" i="18"/>
  <c r="DA388" i="18"/>
  <c r="DH391" i="18"/>
  <c r="CJ391" i="18"/>
  <c r="DA389" i="18"/>
  <c r="DJ388" i="18"/>
  <c r="DK387" i="18"/>
  <c r="AI391" i="18"/>
  <c r="AJ391" i="18" s="1"/>
  <c r="DR387" i="18"/>
  <c r="DB387" i="18"/>
  <c r="CK387" i="18"/>
  <c r="AI387" i="18"/>
  <c r="AJ387" i="18" s="1"/>
  <c r="DG392" i="18"/>
  <c r="CR392" i="18"/>
  <c r="CQ392" i="18"/>
  <c r="AI392" i="18"/>
  <c r="AJ392" i="18" s="1"/>
  <c r="DM389" i="18"/>
  <c r="CI389" i="18"/>
  <c r="DP387" i="18"/>
  <c r="CZ387" i="18"/>
  <c r="CI387" i="18"/>
  <c r="BS389" i="18"/>
  <c r="BM388" i="18"/>
  <c r="DJ387" i="18"/>
  <c r="CT387" i="18"/>
  <c r="BW387" i="18"/>
  <c r="DG387" i="18"/>
  <c r="CQ387" i="18"/>
  <c r="HL387" i="18"/>
  <c r="CC386" i="18"/>
  <c r="BY392" i="18"/>
  <c r="DR388" i="18"/>
  <c r="DI388" i="18"/>
  <c r="CY388" i="18"/>
  <c r="CP388" i="18"/>
  <c r="DF392" i="18"/>
  <c r="CP392" i="18"/>
  <c r="DJ390" i="18"/>
  <c r="CM390" i="18"/>
  <c r="CF389" i="18"/>
  <c r="Z389" i="18"/>
  <c r="ER389" i="18" s="1"/>
  <c r="DQ388" i="18"/>
  <c r="DG388" i="18"/>
  <c r="CX388" i="18"/>
  <c r="CO388" i="18"/>
  <c r="BV388" i="18"/>
  <c r="DQ387" i="18"/>
  <c r="DI387" i="18"/>
  <c r="DA387" i="18"/>
  <c r="CS387" i="18"/>
  <c r="CJ387" i="18"/>
  <c r="DP386" i="18"/>
  <c r="DI390" i="18"/>
  <c r="CI390" i="18"/>
  <c r="DA390" i="18"/>
  <c r="DO392" i="18"/>
  <c r="CY392" i="18"/>
  <c r="CI392" i="18"/>
  <c r="BO390" i="18"/>
  <c r="BX389" i="18"/>
  <c r="DM388" i="18"/>
  <c r="DD388" i="18"/>
  <c r="CU388" i="18"/>
  <c r="CL388" i="18"/>
  <c r="BU386" i="18"/>
  <c r="CN390" i="18"/>
  <c r="CZ390" i="18"/>
  <c r="DN387" i="18"/>
  <c r="DF387" i="18"/>
  <c r="CX387" i="18"/>
  <c r="CP387" i="18"/>
  <c r="CE387" i="18"/>
  <c r="DN392" i="18"/>
  <c r="CX392" i="18"/>
  <c r="CH392" i="18"/>
  <c r="BM392" i="18"/>
  <c r="CY390" i="18"/>
  <c r="BV389" i="18"/>
  <c r="DU388" i="18"/>
  <c r="DL388" i="18"/>
  <c r="DC388" i="18"/>
  <c r="CT388" i="18"/>
  <c r="CK388" i="18"/>
  <c r="AI388" i="18"/>
  <c r="AJ388" i="18" s="1"/>
  <c r="DU387" i="18"/>
  <c r="DM387" i="18"/>
  <c r="DE387" i="18"/>
  <c r="CW387" i="18"/>
  <c r="CN387" i="18"/>
  <c r="BS387" i="18"/>
  <c r="BS386" i="18"/>
  <c r="Z386" i="18"/>
  <c r="ER386" i="18" s="1"/>
  <c r="DP390" i="18"/>
  <c r="CV390" i="18"/>
  <c r="DO390" i="18"/>
  <c r="DE392" i="18"/>
  <c r="CO392" i="18"/>
  <c r="DO388" i="18"/>
  <c r="DF388" i="18"/>
  <c r="CW388" i="18"/>
  <c r="CN388" i="18"/>
  <c r="DP392" i="18"/>
  <c r="CZ392" i="18"/>
  <c r="CJ392" i="18"/>
  <c r="CA389" i="18"/>
  <c r="DN388" i="18"/>
  <c r="DE388" i="18"/>
  <c r="CV388" i="18"/>
  <c r="CM388" i="18"/>
  <c r="DM392" i="18"/>
  <c r="CW392" i="18"/>
  <c r="DQ390" i="18"/>
  <c r="CW390" i="18"/>
  <c r="HL390" i="18"/>
  <c r="AI389" i="18"/>
  <c r="AJ389" i="18" s="1"/>
  <c r="DT388" i="18"/>
  <c r="DK388" i="18"/>
  <c r="DB388" i="18"/>
  <c r="CS388" i="18"/>
  <c r="CI388" i="18"/>
  <c r="DT387" i="18"/>
  <c r="DL387" i="18"/>
  <c r="DD387" i="18"/>
  <c r="CV387" i="18"/>
  <c r="CM387" i="18"/>
  <c r="BN387" i="18"/>
  <c r="BS388" i="18"/>
  <c r="CT391" i="18"/>
  <c r="BX390" i="18"/>
  <c r="CC388" i="18"/>
  <c r="BR388" i="18"/>
  <c r="CB386" i="18"/>
  <c r="BR386" i="18"/>
  <c r="DP391" i="18"/>
  <c r="DB391" i="18"/>
  <c r="CQ391" i="18"/>
  <c r="DS392" i="18"/>
  <c r="DK392" i="18"/>
  <c r="DC392" i="18"/>
  <c r="CU392" i="18"/>
  <c r="CM392" i="18"/>
  <c r="CD392" i="18"/>
  <c r="BO392" i="18"/>
  <c r="DO391" i="18"/>
  <c r="DA391" i="18"/>
  <c r="CP391" i="18"/>
  <c r="BS391" i="18"/>
  <c r="DH390" i="18"/>
  <c r="CR390" i="18"/>
  <c r="BP390" i="18"/>
  <c r="BT389" i="18"/>
  <c r="BQ389" i="18"/>
  <c r="CA388" i="18"/>
  <c r="BQ388" i="18"/>
  <c r="CD387" i="18"/>
  <c r="CA386" i="18"/>
  <c r="BP386" i="18"/>
  <c r="BV392" i="18"/>
  <c r="BQ392" i="18"/>
  <c r="CA387" i="18"/>
  <c r="BZ386" i="18"/>
  <c r="BO386" i="18"/>
  <c r="BW392" i="18"/>
  <c r="CI391" i="18"/>
  <c r="BL389" i="18"/>
  <c r="HL392" i="18"/>
  <c r="DR391" i="18"/>
  <c r="DG391" i="18"/>
  <c r="CS391" i="18"/>
  <c r="CH391" i="18"/>
  <c r="CF392" i="18"/>
  <c r="DQ391" i="18"/>
  <c r="DF391" i="18"/>
  <c r="CR391" i="18"/>
  <c r="BY390" i="18"/>
  <c r="DT392" i="18"/>
  <c r="DL392" i="18"/>
  <c r="DD392" i="18"/>
  <c r="CV392" i="18"/>
  <c r="CN392" i="18"/>
  <c r="CE392" i="18"/>
  <c r="BP392" i="18"/>
  <c r="DR392" i="18"/>
  <c r="DJ392" i="18"/>
  <c r="DB392" i="18"/>
  <c r="CT392" i="18"/>
  <c r="CL392" i="18"/>
  <c r="CC392" i="18"/>
  <c r="BN392" i="18"/>
  <c r="AD392" i="18"/>
  <c r="ES392" i="18" s="1"/>
  <c r="DN391" i="18"/>
  <c r="CZ391" i="18"/>
  <c r="CL391" i="18"/>
  <c r="Z391" i="18"/>
  <c r="ER391" i="18" s="1"/>
  <c r="DS390" i="18"/>
  <c r="DG390" i="18"/>
  <c r="CQ390" i="18"/>
  <c r="HL388" i="18"/>
  <c r="BZ388" i="18"/>
  <c r="BP388" i="18"/>
  <c r="DQ392" i="18"/>
  <c r="DI392" i="18"/>
  <c r="DA392" i="18"/>
  <c r="CS392" i="18"/>
  <c r="Z392" i="18"/>
  <c r="ER392" i="18" s="1"/>
  <c r="DJ391" i="18"/>
  <c r="CY391" i="18"/>
  <c r="CK391" i="18"/>
  <c r="DR390" i="18"/>
  <c r="DE390" i="18"/>
  <c r="CO390" i="18"/>
  <c r="BS390" i="18"/>
  <c r="CD389" i="18"/>
  <c r="BP389" i="18"/>
  <c r="DP388" i="18"/>
  <c r="DH388" i="18"/>
  <c r="CZ388" i="18"/>
  <c r="CR388" i="18"/>
  <c r="BY388" i="18"/>
  <c r="BN388" i="18"/>
  <c r="DH386" i="18"/>
  <c r="BX386" i="18"/>
  <c r="AI386" i="18"/>
  <c r="AJ386" i="18" s="1"/>
  <c r="BW386" i="18"/>
  <c r="BL386" i="18"/>
  <c r="BX392" i="18"/>
  <c r="CF388" i="18"/>
  <c r="BU388" i="18"/>
  <c r="BO387" i="18"/>
  <c r="CE386" i="18"/>
  <c r="BT386" i="18"/>
  <c r="CC391" i="18"/>
  <c r="CA391" i="18"/>
  <c r="BL392" i="18"/>
  <c r="BU391" i="18"/>
  <c r="BP391" i="18"/>
  <c r="BX391" i="18"/>
  <c r="CF391" i="18"/>
  <c r="BQ391" i="18"/>
  <c r="BY391" i="18"/>
  <c r="BR391" i="18"/>
  <c r="BZ391" i="18"/>
  <c r="BL391" i="18"/>
  <c r="BT391" i="18"/>
  <c r="CB391" i="18"/>
  <c r="BN391" i="18"/>
  <c r="BV391" i="18"/>
  <c r="CD391" i="18"/>
  <c r="BO391" i="18"/>
  <c r="BW391" i="18"/>
  <c r="CE391" i="18"/>
  <c r="BM391" i="18"/>
  <c r="CA392" i="18"/>
  <c r="BS392" i="18"/>
  <c r="BZ392" i="18"/>
  <c r="BR392" i="18"/>
  <c r="DS391" i="18"/>
  <c r="DK391" i="18"/>
  <c r="DC391" i="18"/>
  <c r="CU391" i="18"/>
  <c r="CM391" i="18"/>
  <c r="DT390" i="18"/>
  <c r="DK390" i="18"/>
  <c r="DB390" i="18"/>
  <c r="CS390" i="18"/>
  <c r="CA390" i="18"/>
  <c r="BQ390" i="18"/>
  <c r="Z390" i="18"/>
  <c r="ER390" i="18" s="1"/>
  <c r="DP389" i="18"/>
  <c r="DE389" i="18"/>
  <c r="CT389" i="18"/>
  <c r="BY389" i="18"/>
  <c r="BN389" i="18"/>
  <c r="CM389" i="18"/>
  <c r="CU389" i="18"/>
  <c r="DC389" i="18"/>
  <c r="DK389" i="18"/>
  <c r="DS389" i="18"/>
  <c r="CH389" i="18"/>
  <c r="CP389" i="18"/>
  <c r="CX389" i="18"/>
  <c r="DF389" i="18"/>
  <c r="DN389" i="18"/>
  <c r="CF390" i="18"/>
  <c r="BW390" i="18"/>
  <c r="BN390" i="18"/>
  <c r="BR390" i="18"/>
  <c r="Z387" i="18"/>
  <c r="ER387" i="18" s="1"/>
  <c r="BM387" i="18"/>
  <c r="BU387" i="18"/>
  <c r="CC387" i="18"/>
  <c r="CK386" i="18"/>
  <c r="CS386" i="18"/>
  <c r="DA386" i="18"/>
  <c r="DI386" i="18"/>
  <c r="DQ386" i="18"/>
  <c r="CL386" i="18"/>
  <c r="CT386" i="18"/>
  <c r="DB386" i="18"/>
  <c r="DJ386" i="18"/>
  <c r="DR386" i="18"/>
  <c r="CM386" i="18"/>
  <c r="CU386" i="18"/>
  <c r="DC386" i="18"/>
  <c r="DK386" i="18"/>
  <c r="DS386" i="18"/>
  <c r="CN386" i="18"/>
  <c r="CV386" i="18"/>
  <c r="DD386" i="18"/>
  <c r="DL386" i="18"/>
  <c r="DT386" i="18"/>
  <c r="CO386" i="18"/>
  <c r="CW386" i="18"/>
  <c r="DE386" i="18"/>
  <c r="DM386" i="18"/>
  <c r="DU386" i="18"/>
  <c r="CH386" i="18"/>
  <c r="CP386" i="18"/>
  <c r="CX386" i="18"/>
  <c r="DF386" i="18"/>
  <c r="DN386" i="18"/>
  <c r="CI386" i="18"/>
  <c r="CQ386" i="18"/>
  <c r="CY386" i="18"/>
  <c r="DG386" i="18"/>
  <c r="DO386" i="18"/>
  <c r="CE390" i="18"/>
  <c r="BV390" i="18"/>
  <c r="BM390" i="18"/>
  <c r="CH390" i="18"/>
  <c r="CP390" i="18"/>
  <c r="CX390" i="18"/>
  <c r="DF390" i="18"/>
  <c r="DN390" i="18"/>
  <c r="DU389" i="18"/>
  <c r="DJ389" i="18"/>
  <c r="CZ389" i="18"/>
  <c r="CO389" i="18"/>
  <c r="CR386" i="18"/>
  <c r="CD390" i="18"/>
  <c r="BU390" i="18"/>
  <c r="BL390" i="18"/>
  <c r="AI390" i="18"/>
  <c r="AJ390" i="18" s="1"/>
  <c r="HL389" i="18"/>
  <c r="DT389" i="18"/>
  <c r="DI389" i="18"/>
  <c r="CY389" i="18"/>
  <c r="CN389" i="18"/>
  <c r="BP387" i="18"/>
  <c r="CJ386" i="18"/>
  <c r="BU392" i="18"/>
  <c r="CB392" i="18"/>
  <c r="BT392" i="18"/>
  <c r="DU391" i="18"/>
  <c r="DM391" i="18"/>
  <c r="DE391" i="18"/>
  <c r="CW391" i="18"/>
  <c r="CO391" i="18"/>
  <c r="AD391" i="18"/>
  <c r="ES391" i="18" s="1"/>
  <c r="DM390" i="18"/>
  <c r="DD390" i="18"/>
  <c r="CU390" i="18"/>
  <c r="CL390" i="18"/>
  <c r="CC390" i="18"/>
  <c r="BT390" i="18"/>
  <c r="DR389" i="18"/>
  <c r="DH389" i="18"/>
  <c r="CW389" i="18"/>
  <c r="CL389" i="18"/>
  <c r="CB389" i="18"/>
  <c r="BL388" i="18"/>
  <c r="BV387" i="18"/>
  <c r="HL386" i="18"/>
  <c r="HL391" i="18"/>
  <c r="DT391" i="18"/>
  <c r="DL391" i="18"/>
  <c r="DD391" i="18"/>
  <c r="CV391" i="18"/>
  <c r="DU390" i="18"/>
  <c r="DL390" i="18"/>
  <c r="DC390" i="18"/>
  <c r="CT390" i="18"/>
  <c r="CK390" i="18"/>
  <c r="CB390" i="18"/>
  <c r="DQ389" i="18"/>
  <c r="DG389" i="18"/>
  <c r="CV389" i="18"/>
  <c r="CK389" i="18"/>
  <c r="BO389" i="18"/>
  <c r="BW389" i="18"/>
  <c r="CE389" i="18"/>
  <c r="BR389" i="18"/>
  <c r="BZ389" i="18"/>
  <c r="Z388" i="18"/>
  <c r="ER388" i="18" s="1"/>
  <c r="CE388" i="18"/>
  <c r="BW388" i="18"/>
  <c r="BO388" i="18"/>
  <c r="CB387" i="18"/>
  <c r="BT387" i="18"/>
  <c r="BL387" i="18"/>
  <c r="BY386" i="18"/>
  <c r="BQ386" i="18"/>
  <c r="BZ387" i="18"/>
  <c r="BR387" i="18"/>
  <c r="BZ390" i="18"/>
  <c r="CB388" i="18"/>
  <c r="BT388" i="18"/>
  <c r="BY387" i="18"/>
  <c r="BQ387" i="18"/>
  <c r="CD386" i="18"/>
  <c r="BV386" i="18"/>
  <c r="BN386" i="18"/>
  <c r="CF387" i="18"/>
  <c r="BX387" i="18"/>
  <c r="T381" i="18"/>
  <c r="U381" i="18" s="1"/>
  <c r="X381" i="18"/>
  <c r="Y381" i="18" s="1"/>
  <c r="AF381" i="18"/>
  <c r="AG381" i="18"/>
  <c r="DH381" i="18"/>
  <c r="AL381" i="18"/>
  <c r="AM381" i="18"/>
  <c r="BI381" i="18"/>
  <c r="BK381" i="18" s="1"/>
  <c r="BJ381" i="18"/>
  <c r="T382" i="18"/>
  <c r="U382" i="18" s="1"/>
  <c r="X382" i="18"/>
  <c r="Y382" i="18" s="1"/>
  <c r="AF382" i="18"/>
  <c r="AG382" i="18"/>
  <c r="CL382" i="18"/>
  <c r="AL382" i="18"/>
  <c r="AM382" i="18"/>
  <c r="BI382" i="18"/>
  <c r="BK382" i="18" s="1"/>
  <c r="BJ382" i="18"/>
  <c r="T383" i="18"/>
  <c r="U383" i="18" s="1"/>
  <c r="X383" i="18"/>
  <c r="Y383" i="18" s="1"/>
  <c r="AF383" i="18"/>
  <c r="AG383" i="18"/>
  <c r="CN383" i="18"/>
  <c r="AL383" i="18"/>
  <c r="AM383" i="18"/>
  <c r="BI383" i="18"/>
  <c r="BK383" i="18" s="1"/>
  <c r="BJ383" i="18"/>
  <c r="T384" i="18"/>
  <c r="U384" i="18" s="1"/>
  <c r="X384" i="18"/>
  <c r="Y384" i="18" s="1"/>
  <c r="AF384" i="18"/>
  <c r="AG384" i="18"/>
  <c r="CS384" i="18"/>
  <c r="AL384" i="18"/>
  <c r="AM384" i="18"/>
  <c r="BI384" i="18"/>
  <c r="BK384" i="18" s="1"/>
  <c r="BJ384" i="18"/>
  <c r="T385" i="18"/>
  <c r="U385" i="18" s="1"/>
  <c r="X385" i="18"/>
  <c r="Y385" i="18" s="1"/>
  <c r="AF385" i="18"/>
  <c r="AG385" i="18"/>
  <c r="CO385" i="18"/>
  <c r="AL385" i="18"/>
  <c r="AM385" i="18"/>
  <c r="BI385" i="18"/>
  <c r="BK385" i="18" s="1"/>
  <c r="BJ385" i="18"/>
  <c r="AD381" i="18" l="1"/>
  <c r="ES381" i="18" s="1"/>
  <c r="V381" i="18"/>
  <c r="EQ381" i="18" s="1"/>
  <c r="AD385" i="18"/>
  <c r="ES385" i="18" s="1"/>
  <c r="V385" i="18"/>
  <c r="EQ385" i="18" s="1"/>
  <c r="AD384" i="18"/>
  <c r="ES384" i="18" s="1"/>
  <c r="V384" i="18"/>
  <c r="EQ384" i="18" s="1"/>
  <c r="AD383" i="18"/>
  <c r="ES383" i="18" s="1"/>
  <c r="V383" i="18"/>
  <c r="EQ383" i="18" s="1"/>
  <c r="AD382" i="18"/>
  <c r="ES382" i="18" s="1"/>
  <c r="V382" i="18"/>
  <c r="EQ382" i="18" s="1"/>
  <c r="DV392" i="18"/>
  <c r="DV387" i="18"/>
  <c r="DV388" i="18"/>
  <c r="DV391" i="18"/>
  <c r="CG390" i="18"/>
  <c r="DV389" i="18"/>
  <c r="CG388" i="18"/>
  <c r="CG386" i="18"/>
  <c r="CG392" i="18"/>
  <c r="DV390" i="18"/>
  <c r="CG389" i="18"/>
  <c r="DV386" i="18"/>
  <c r="CG391" i="18"/>
  <c r="CG387" i="18"/>
  <c r="CM383" i="18"/>
  <c r="CA384" i="18"/>
  <c r="CO383" i="18"/>
  <c r="BU384" i="18"/>
  <c r="CB384" i="18"/>
  <c r="BU383" i="18"/>
  <c r="DJ383" i="18"/>
  <c r="CE385" i="18"/>
  <c r="CA383" i="18"/>
  <c r="DU382" i="18"/>
  <c r="CI384" i="18"/>
  <c r="DC382" i="18"/>
  <c r="DK383" i="18"/>
  <c r="CS382" i="18"/>
  <c r="CY385" i="18"/>
  <c r="DG382" i="18"/>
  <c r="CX382" i="18"/>
  <c r="CC384" i="18"/>
  <c r="BL384" i="18"/>
  <c r="CJ382" i="18"/>
  <c r="DT385" i="18"/>
  <c r="DP382" i="18"/>
  <c r="CQ381" i="18"/>
  <c r="DJ385" i="18"/>
  <c r="DL382" i="18"/>
  <c r="AI382" i="18"/>
  <c r="AJ382" i="18" s="1"/>
  <c r="HL381" i="18"/>
  <c r="Z381" i="18"/>
  <c r="ER381" i="18" s="1"/>
  <c r="DC383" i="18"/>
  <c r="DU383" i="18"/>
  <c r="DB383" i="18"/>
  <c r="CN385" i="18"/>
  <c r="BV385" i="18"/>
  <c r="DS383" i="18"/>
  <c r="CW383" i="18"/>
  <c r="BS383" i="18"/>
  <c r="CO382" i="18"/>
  <c r="DR383" i="18"/>
  <c r="CU383" i="18"/>
  <c r="DM383" i="18"/>
  <c r="CT383" i="18"/>
  <c r="AI381" i="18"/>
  <c r="AJ381" i="18" s="1"/>
  <c r="DE383" i="18"/>
  <c r="CL383" i="18"/>
  <c r="HL382" i="18"/>
  <c r="DT382" i="18"/>
  <c r="DK382" i="18"/>
  <c r="DA382" i="18"/>
  <c r="CR382" i="18"/>
  <c r="CI382" i="18"/>
  <c r="DG381" i="18"/>
  <c r="CF383" i="18"/>
  <c r="DS382" i="18"/>
  <c r="DI382" i="18"/>
  <c r="CZ382" i="18"/>
  <c r="CQ382" i="18"/>
  <c r="CH382" i="18"/>
  <c r="CZ381" i="18"/>
  <c r="CC383" i="18"/>
  <c r="DQ382" i="18"/>
  <c r="DH382" i="18"/>
  <c r="CY382" i="18"/>
  <c r="CP382" i="18"/>
  <c r="CD382" i="18"/>
  <c r="CY381" i="18"/>
  <c r="DO382" i="18"/>
  <c r="DF382" i="18"/>
  <c r="CW382" i="18"/>
  <c r="CN382" i="18"/>
  <c r="CD385" i="18"/>
  <c r="CJ381" i="18"/>
  <c r="BR383" i="18"/>
  <c r="DN382" i="18"/>
  <c r="DE382" i="18"/>
  <c r="CV382" i="18"/>
  <c r="CM382" i="18"/>
  <c r="DP381" i="18"/>
  <c r="CI381" i="18"/>
  <c r="DM382" i="18"/>
  <c r="DD382" i="18"/>
  <c r="CU382" i="18"/>
  <c r="CK382" i="18"/>
  <c r="DO381" i="18"/>
  <c r="BW381" i="18"/>
  <c r="Z385" i="18"/>
  <c r="ER385" i="18" s="1"/>
  <c r="HL383" i="18"/>
  <c r="BV382" i="18"/>
  <c r="BU381" i="18"/>
  <c r="DR385" i="18"/>
  <c r="DG385" i="18"/>
  <c r="CV385" i="18"/>
  <c r="CL385" i="18"/>
  <c r="BS385" i="18"/>
  <c r="DO384" i="18"/>
  <c r="BT384" i="18"/>
  <c r="Z384" i="18"/>
  <c r="ER384" i="18" s="1"/>
  <c r="BY384" i="18"/>
  <c r="DQ383" i="18"/>
  <c r="DI383" i="18"/>
  <c r="DA383" i="18"/>
  <c r="CS383" i="18"/>
  <c r="CK383" i="18"/>
  <c r="BZ383" i="18"/>
  <c r="BP383" i="18"/>
  <c r="AI383" i="18"/>
  <c r="AJ383" i="18" s="1"/>
  <c r="DR382" i="18"/>
  <c r="DJ382" i="18"/>
  <c r="DB382" i="18"/>
  <c r="CT382" i="18"/>
  <c r="BO382" i="18"/>
  <c r="BT381" i="18"/>
  <c r="DS385" i="18"/>
  <c r="DH385" i="18"/>
  <c r="CW385" i="18"/>
  <c r="CM385" i="18"/>
  <c r="BT385" i="18"/>
  <c r="BQ383" i="18"/>
  <c r="DP385" i="18"/>
  <c r="DE385" i="18"/>
  <c r="CU385" i="18"/>
  <c r="CJ385" i="18"/>
  <c r="DI384" i="18"/>
  <c r="BS384" i="18"/>
  <c r="DP383" i="18"/>
  <c r="DH383" i="18"/>
  <c r="CZ383" i="18"/>
  <c r="CR383" i="18"/>
  <c r="CJ383" i="18"/>
  <c r="BY383" i="18"/>
  <c r="BN383" i="18"/>
  <c r="BN382" i="18"/>
  <c r="CE381" i="18"/>
  <c r="BS381" i="18"/>
  <c r="DO385" i="18"/>
  <c r="DD385" i="18"/>
  <c r="CT385" i="18"/>
  <c r="CI385" i="18"/>
  <c r="CY384" i="18"/>
  <c r="BQ384" i="18"/>
  <c r="AI384" i="18"/>
  <c r="AJ384" i="18" s="1"/>
  <c r="DO383" i="18"/>
  <c r="DG383" i="18"/>
  <c r="CY383" i="18"/>
  <c r="CQ383" i="18"/>
  <c r="CI383" i="18"/>
  <c r="BX383" i="18"/>
  <c r="BM383" i="18"/>
  <c r="CC381" i="18"/>
  <c r="BR381" i="18"/>
  <c r="DM385" i="18"/>
  <c r="DC385" i="18"/>
  <c r="CR385" i="18"/>
  <c r="CF385" i="18"/>
  <c r="BM384" i="18"/>
  <c r="DN383" i="18"/>
  <c r="DF383" i="18"/>
  <c r="CX383" i="18"/>
  <c r="CP383" i="18"/>
  <c r="CH383" i="18"/>
  <c r="BV383" i="18"/>
  <c r="CB381" i="18"/>
  <c r="BO381" i="18"/>
  <c r="HL385" i="18"/>
  <c r="DL385" i="18"/>
  <c r="DB385" i="18"/>
  <c r="CQ385" i="18"/>
  <c r="BM381" i="18"/>
  <c r="CA381" i="18"/>
  <c r="DU385" i="18"/>
  <c r="DK385" i="18"/>
  <c r="CZ385" i="18"/>
  <c r="HL384" i="18"/>
  <c r="DT383" i="18"/>
  <c r="DL383" i="18"/>
  <c r="DD383" i="18"/>
  <c r="CV383" i="18"/>
  <c r="CD383" i="18"/>
  <c r="CE382" i="18"/>
  <c r="BZ381" i="18"/>
  <c r="BL383" i="18"/>
  <c r="CL384" i="18"/>
  <c r="CT384" i="18"/>
  <c r="DB384" i="18"/>
  <c r="DJ384" i="18"/>
  <c r="DR384" i="18"/>
  <c r="CM384" i="18"/>
  <c r="CU384" i="18"/>
  <c r="DC384" i="18"/>
  <c r="DK384" i="18"/>
  <c r="DS384" i="18"/>
  <c r="CN384" i="18"/>
  <c r="CV384" i="18"/>
  <c r="DD384" i="18"/>
  <c r="DL384" i="18"/>
  <c r="DT384" i="18"/>
  <c r="CH384" i="18"/>
  <c r="CP384" i="18"/>
  <c r="CX384" i="18"/>
  <c r="DF384" i="18"/>
  <c r="DN384" i="18"/>
  <c r="CJ384" i="18"/>
  <c r="CZ384" i="18"/>
  <c r="DP384" i="18"/>
  <c r="CK384" i="18"/>
  <c r="DA384" i="18"/>
  <c r="DQ384" i="18"/>
  <c r="CO384" i="18"/>
  <c r="DE384" i="18"/>
  <c r="DU384" i="18"/>
  <c r="CQ384" i="18"/>
  <c r="DG384" i="18"/>
  <c r="CR384" i="18"/>
  <c r="DH384" i="18"/>
  <c r="CW384" i="18"/>
  <c r="DM384" i="18"/>
  <c r="BQ385" i="18"/>
  <c r="BR385" i="18"/>
  <c r="BZ385" i="18"/>
  <c r="BM385" i="18"/>
  <c r="BU385" i="18"/>
  <c r="CC385" i="18"/>
  <c r="CB385" i="18"/>
  <c r="BP385" i="18"/>
  <c r="Z382" i="18"/>
  <c r="ER382" i="18" s="1"/>
  <c r="CA382" i="18"/>
  <c r="BM382" i="18"/>
  <c r="BU382" i="18"/>
  <c r="CC382" i="18"/>
  <c r="CK381" i="18"/>
  <c r="CS381" i="18"/>
  <c r="DA381" i="18"/>
  <c r="DI381" i="18"/>
  <c r="DQ381" i="18"/>
  <c r="CL381" i="18"/>
  <c r="CT381" i="18"/>
  <c r="DB381" i="18"/>
  <c r="DJ381" i="18"/>
  <c r="DR381" i="18"/>
  <c r="CM381" i="18"/>
  <c r="CU381" i="18"/>
  <c r="DC381" i="18"/>
  <c r="DK381" i="18"/>
  <c r="DS381" i="18"/>
  <c r="CN381" i="18"/>
  <c r="CV381" i="18"/>
  <c r="DD381" i="18"/>
  <c r="DL381" i="18"/>
  <c r="DT381" i="18"/>
  <c r="CO381" i="18"/>
  <c r="CW381" i="18"/>
  <c r="DE381" i="18"/>
  <c r="DM381" i="18"/>
  <c r="DU381" i="18"/>
  <c r="CH381" i="18"/>
  <c r="CP381" i="18"/>
  <c r="CX381" i="18"/>
  <c r="DF381" i="18"/>
  <c r="DN381" i="18"/>
  <c r="CA385" i="18"/>
  <c r="BO385" i="18"/>
  <c r="BY385" i="18"/>
  <c r="BN385" i="18"/>
  <c r="CH385" i="18"/>
  <c r="CP385" i="18"/>
  <c r="CX385" i="18"/>
  <c r="DF385" i="18"/>
  <c r="DN385" i="18"/>
  <c r="CK385" i="18"/>
  <c r="CS385" i="18"/>
  <c r="DA385" i="18"/>
  <c r="DI385" i="18"/>
  <c r="DQ385" i="18"/>
  <c r="BW382" i="18"/>
  <c r="BP382" i="18"/>
  <c r="CR381" i="18"/>
  <c r="BL381" i="18"/>
  <c r="BX385" i="18"/>
  <c r="BL385" i="18"/>
  <c r="AI385" i="18"/>
  <c r="AJ385" i="18" s="1"/>
  <c r="BW385" i="18"/>
  <c r="BN384" i="18"/>
  <c r="BV384" i="18"/>
  <c r="CD384" i="18"/>
  <c r="BO384" i="18"/>
  <c r="BW384" i="18"/>
  <c r="CE384" i="18"/>
  <c r="BP384" i="18"/>
  <c r="BX384" i="18"/>
  <c r="CF384" i="18"/>
  <c r="BR384" i="18"/>
  <c r="BZ384" i="18"/>
  <c r="Z383" i="18"/>
  <c r="ER383" i="18" s="1"/>
  <c r="CE383" i="18"/>
  <c r="BW383" i="18"/>
  <c r="BO383" i="18"/>
  <c r="CB382" i="18"/>
  <c r="BT382" i="18"/>
  <c r="BL382" i="18"/>
  <c r="BY381" i="18"/>
  <c r="BQ381" i="18"/>
  <c r="BS382" i="18"/>
  <c r="CF381" i="18"/>
  <c r="BX381" i="18"/>
  <c r="BP381" i="18"/>
  <c r="BZ382" i="18"/>
  <c r="BR382" i="18"/>
  <c r="CB383" i="18"/>
  <c r="BT383" i="18"/>
  <c r="BY382" i="18"/>
  <c r="BQ382" i="18"/>
  <c r="CD381" i="18"/>
  <c r="BV381" i="18"/>
  <c r="BN381" i="18"/>
  <c r="CF382" i="18"/>
  <c r="BX382" i="18"/>
  <c r="D5" i="2"/>
  <c r="DV382" i="18" l="1"/>
  <c r="DV383" i="18"/>
  <c r="CG384" i="18"/>
  <c r="DV385" i="18"/>
  <c r="CG381" i="18"/>
  <c r="CG382" i="18"/>
  <c r="CG385" i="18"/>
  <c r="CG383" i="18"/>
  <c r="DV384" i="18"/>
  <c r="DV381" i="18"/>
  <c r="T373" i="18"/>
  <c r="U373" i="18" s="1"/>
  <c r="X373" i="18"/>
  <c r="Y373" i="18" s="1"/>
  <c r="AF373" i="18"/>
  <c r="AG373" i="18"/>
  <c r="CH373" i="18"/>
  <c r="AL373" i="18"/>
  <c r="AM373" i="18"/>
  <c r="BI373" i="18"/>
  <c r="BK373" i="18" s="1"/>
  <c r="BJ373" i="18"/>
  <c r="T374" i="18"/>
  <c r="U374" i="18" s="1"/>
  <c r="X374" i="18"/>
  <c r="Y374" i="18" s="1"/>
  <c r="AF374" i="18"/>
  <c r="AG374" i="18"/>
  <c r="CN374" i="18"/>
  <c r="AL374" i="18"/>
  <c r="AM374" i="18"/>
  <c r="BI374" i="18"/>
  <c r="BK374" i="18" s="1"/>
  <c r="BJ374" i="18"/>
  <c r="T375" i="18"/>
  <c r="U375" i="18" s="1"/>
  <c r="X375" i="18"/>
  <c r="Y375" i="18" s="1"/>
  <c r="AF375" i="18"/>
  <c r="AG375" i="18"/>
  <c r="CM375" i="18"/>
  <c r="AL375" i="18"/>
  <c r="AM375" i="18"/>
  <c r="BI375" i="18"/>
  <c r="BK375" i="18" s="1"/>
  <c r="BJ375" i="18"/>
  <c r="T376" i="18"/>
  <c r="U376" i="18" s="1"/>
  <c r="X376" i="18"/>
  <c r="Y376" i="18" s="1"/>
  <c r="AF376" i="18"/>
  <c r="AG376" i="18"/>
  <c r="CW376" i="18"/>
  <c r="AL376" i="18"/>
  <c r="AM376" i="18"/>
  <c r="BI376" i="18"/>
  <c r="BK376" i="18" s="1"/>
  <c r="BJ376" i="18"/>
  <c r="T377" i="18"/>
  <c r="U377" i="18" s="1"/>
  <c r="X377" i="18"/>
  <c r="Y377" i="18" s="1"/>
  <c r="AF377" i="18"/>
  <c r="AG377" i="18"/>
  <c r="CI377" i="18"/>
  <c r="AL377" i="18"/>
  <c r="AM377" i="18"/>
  <c r="BI377" i="18"/>
  <c r="BK377" i="18" s="1"/>
  <c r="BJ377" i="18"/>
  <c r="T378" i="18"/>
  <c r="U378" i="18" s="1"/>
  <c r="X378" i="18"/>
  <c r="Y378" i="18" s="1"/>
  <c r="AF378" i="18"/>
  <c r="AG378" i="18"/>
  <c r="CL378" i="18"/>
  <c r="AL378" i="18"/>
  <c r="AM378" i="18"/>
  <c r="BI378" i="18"/>
  <c r="BK378" i="18" s="1"/>
  <c r="BJ378" i="18"/>
  <c r="T379" i="18"/>
  <c r="U379" i="18" s="1"/>
  <c r="X379" i="18"/>
  <c r="Y379" i="18" s="1"/>
  <c r="AF379" i="18"/>
  <c r="AG379" i="18"/>
  <c r="CN379" i="18"/>
  <c r="AL379" i="18"/>
  <c r="AM379" i="18"/>
  <c r="BI379" i="18"/>
  <c r="BK379" i="18" s="1"/>
  <c r="BJ379" i="18"/>
  <c r="T380" i="18"/>
  <c r="U380" i="18" s="1"/>
  <c r="X380" i="18"/>
  <c r="Y380" i="18" s="1"/>
  <c r="AF380" i="18"/>
  <c r="AG380" i="18"/>
  <c r="CJ380" i="18"/>
  <c r="AL380" i="18"/>
  <c r="AM380" i="18"/>
  <c r="BI380" i="18"/>
  <c r="BK380" i="18" s="1"/>
  <c r="BJ380" i="18"/>
  <c r="EI392" i="18"/>
  <c r="FF375" i="18"/>
  <c r="EW385" i="18"/>
  <c r="DX394" i="18"/>
  <c r="FI394" i="18"/>
  <c r="FL386" i="18"/>
  <c r="EF401" i="18"/>
  <c r="EJ396" i="18"/>
  <c r="EW387" i="18"/>
  <c r="FM382" i="18"/>
  <c r="EV402" i="18"/>
  <c r="EO398" i="18"/>
  <c r="EO393" i="18"/>
  <c r="FI378" i="18"/>
  <c r="EL374" i="18"/>
  <c r="EN374" i="18"/>
  <c r="EZ394" i="18"/>
  <c r="FC393" i="18"/>
  <c r="DZ392" i="18"/>
  <c r="FH381" i="18"/>
  <c r="FM400" i="18"/>
  <c r="EF384" i="18"/>
  <c r="ED401" i="18"/>
  <c r="FF381" i="18"/>
  <c r="ED388" i="18"/>
  <c r="EB388" i="18"/>
  <c r="FG398" i="18"/>
  <c r="EU386" i="18"/>
  <c r="EF376" i="18"/>
  <c r="FL375" i="18"/>
  <c r="FN380" i="18"/>
  <c r="FM389" i="18"/>
  <c r="EJ382" i="18"/>
  <c r="EI396" i="18"/>
  <c r="FL382" i="18"/>
  <c r="EK381" i="18"/>
  <c r="EN399" i="18"/>
  <c r="EF389" i="18"/>
  <c r="EL403" i="18"/>
  <c r="EC397" i="18"/>
  <c r="EL387" i="18"/>
  <c r="FD394" i="18"/>
  <c r="FD384" i="18"/>
  <c r="DW397" i="18"/>
  <c r="FM375" i="18"/>
  <c r="FL374" i="18"/>
  <c r="EE379" i="18"/>
  <c r="EW392" i="18"/>
  <c r="EJ392" i="18"/>
  <c r="EL392" i="18"/>
  <c r="FF392" i="18"/>
  <c r="FJ384" i="18"/>
  <c r="FG387" i="18"/>
  <c r="EO400" i="18"/>
  <c r="EA390" i="18"/>
  <c r="EY396" i="18"/>
  <c r="DZ389" i="18"/>
  <c r="ED384" i="18"/>
  <c r="EF392" i="18"/>
  <c r="FA385" i="18"/>
  <c r="FL395" i="18"/>
  <c r="FI401" i="18"/>
  <c r="EN378" i="18"/>
  <c r="DW391" i="18"/>
  <c r="FB386" i="18"/>
  <c r="FH397" i="18"/>
  <c r="EH397" i="18"/>
  <c r="DW396" i="18"/>
  <c r="FI377" i="18"/>
  <c r="EO395" i="18"/>
  <c r="EY373" i="18"/>
  <c r="FN395" i="18"/>
  <c r="FL379" i="18"/>
  <c r="EX401" i="18"/>
  <c r="FK386" i="18"/>
  <c r="FK395" i="18"/>
  <c r="EV389" i="18"/>
  <c r="FE391" i="18"/>
  <c r="EY387" i="18"/>
  <c r="FC391" i="18"/>
  <c r="EU384" i="18"/>
  <c r="EH388" i="18"/>
  <c r="FK391" i="18"/>
  <c r="EE393" i="18"/>
  <c r="FI379" i="18"/>
  <c r="EH395" i="18"/>
  <c r="EL373" i="18"/>
  <c r="FC388" i="18"/>
  <c r="EV375" i="18"/>
  <c r="FD390" i="18"/>
  <c r="EY394" i="18"/>
  <c r="FM402" i="18"/>
  <c r="FB391" i="18"/>
  <c r="EF397" i="18"/>
  <c r="DW402" i="18"/>
  <c r="FH399" i="18"/>
  <c r="EV398" i="18"/>
  <c r="FK392" i="18"/>
  <c r="FN385" i="18"/>
  <c r="EM393" i="18"/>
  <c r="DX392" i="18"/>
  <c r="EJ394" i="18"/>
  <c r="EL382" i="18"/>
  <c r="EN400" i="18"/>
  <c r="DX387" i="18"/>
  <c r="EN392" i="18"/>
  <c r="EL400" i="18"/>
  <c r="FA402" i="18"/>
  <c r="EG375" i="18"/>
  <c r="EI376" i="18"/>
  <c r="DW385" i="18"/>
  <c r="EF387" i="18"/>
  <c r="FM393" i="18"/>
  <c r="EC387" i="18"/>
  <c r="EK384" i="18"/>
  <c r="EY378" i="18"/>
  <c r="FB402" i="18"/>
  <c r="FD392" i="18"/>
  <c r="FE373" i="18"/>
  <c r="FH386" i="18"/>
  <c r="EO380" i="18"/>
  <c r="EW379" i="18"/>
  <c r="EK400" i="18"/>
  <c r="EY375" i="18"/>
  <c r="EB377" i="18"/>
  <c r="DY379" i="18"/>
  <c r="FB385" i="18"/>
  <c r="FH380" i="18"/>
  <c r="EP387" i="18"/>
  <c r="EG382" i="18"/>
  <c r="FE393" i="18"/>
  <c r="FN401" i="18"/>
  <c r="FA396" i="18"/>
  <c r="FL400" i="18"/>
  <c r="EG383" i="18"/>
  <c r="EV387" i="18"/>
  <c r="FE389" i="18"/>
  <c r="DW387" i="18"/>
  <c r="FJ374" i="18"/>
  <c r="FL377" i="18"/>
  <c r="EM374" i="18"/>
  <c r="FN399" i="18"/>
  <c r="EK390" i="18"/>
  <c r="FJ391" i="18"/>
  <c r="EX395" i="18"/>
  <c r="EO402" i="18"/>
  <c r="FE401" i="18"/>
  <c r="EB397" i="18"/>
  <c r="EM394" i="18"/>
  <c r="EB401" i="18"/>
  <c r="EA397" i="18"/>
  <c r="ED397" i="18"/>
  <c r="FM401" i="18"/>
  <c r="DY383" i="18"/>
  <c r="EG376" i="18"/>
  <c r="EX374" i="18"/>
  <c r="DZ394" i="18"/>
  <c r="FG391" i="18"/>
  <c r="FB400" i="18"/>
  <c r="FI387" i="18"/>
  <c r="EL399" i="18"/>
  <c r="EC388" i="18"/>
  <c r="EZ398" i="18"/>
  <c r="FM391" i="18"/>
  <c r="FG396" i="18"/>
  <c r="FJ382" i="18"/>
  <c r="ED383" i="18"/>
  <c r="FN400" i="18"/>
  <c r="ED400" i="18"/>
  <c r="FK399" i="18"/>
  <c r="EI375" i="18"/>
  <c r="DY389" i="18"/>
  <c r="EY389" i="18"/>
  <c r="EB403" i="18"/>
  <c r="FI388" i="18"/>
  <c r="EO386" i="18"/>
  <c r="EN389" i="18"/>
  <c r="EE396" i="18"/>
  <c r="EV376" i="18"/>
  <c r="DW394" i="18"/>
  <c r="EH380" i="18"/>
  <c r="FA392" i="18"/>
  <c r="FK378" i="18"/>
  <c r="EP383" i="18"/>
  <c r="EY402" i="18"/>
  <c r="EE385" i="18"/>
  <c r="FI402" i="18"/>
  <c r="EN381" i="18"/>
  <c r="FL398" i="18"/>
  <c r="EF381" i="18"/>
  <c r="FN392" i="18"/>
  <c r="EH402" i="18"/>
  <c r="DZ390" i="18"/>
  <c r="DZ386" i="18"/>
  <c r="FB373" i="18"/>
  <c r="EW400" i="18"/>
  <c r="DW373" i="18"/>
  <c r="FH393" i="18"/>
  <c r="FI374" i="18"/>
  <c r="EY388" i="18"/>
  <c r="DX383" i="18"/>
  <c r="FC383" i="18"/>
  <c r="EH401" i="18"/>
  <c r="EF394" i="18"/>
  <c r="EK402" i="18"/>
  <c r="FI391" i="18"/>
  <c r="EK389" i="18"/>
  <c r="FM394" i="18"/>
  <c r="EO394" i="18"/>
  <c r="EI387" i="18"/>
  <c r="EY400" i="18"/>
  <c r="EB385" i="18"/>
  <c r="EP392" i="18"/>
  <c r="EF393" i="18"/>
  <c r="EH391" i="18"/>
  <c r="DY402" i="18"/>
  <c r="EH382" i="18"/>
  <c r="EG394" i="18"/>
  <c r="DZ380" i="18"/>
  <c r="FI376" i="18"/>
  <c r="DW375" i="18"/>
  <c r="FH398" i="18"/>
  <c r="FH378" i="18"/>
  <c r="EL394" i="18"/>
  <c r="FB384" i="18"/>
  <c r="FG394" i="18"/>
  <c r="FN391" i="18"/>
  <c r="DW390" i="18"/>
  <c r="DY392" i="18"/>
  <c r="FJ386" i="18"/>
  <c r="EH384" i="18"/>
  <c r="EP403" i="18"/>
  <c r="FC387" i="18"/>
  <c r="EM397" i="18"/>
  <c r="ED374" i="18"/>
  <c r="DY373" i="18"/>
  <c r="DY387" i="18"/>
  <c r="FC381" i="18"/>
  <c r="FG383" i="18"/>
  <c r="FM384" i="18"/>
  <c r="EK394" i="18"/>
  <c r="FF390" i="18"/>
  <c r="FA387" i="18"/>
  <c r="EX399" i="18"/>
  <c r="EU379" i="18"/>
  <c r="EP390" i="18"/>
  <c r="EM376" i="18"/>
  <c r="FH384" i="18"/>
  <c r="EH378" i="18"/>
  <c r="EA376" i="18"/>
  <c r="DX373" i="18"/>
  <c r="EE395" i="18"/>
  <c r="FM385" i="18"/>
  <c r="DZ388" i="18"/>
  <c r="EM391" i="18"/>
  <c r="FA388" i="18"/>
  <c r="EP402" i="18"/>
  <c r="FA383" i="18"/>
  <c r="EI402" i="18"/>
  <c r="EW388" i="18"/>
  <c r="EA387" i="18"/>
  <c r="FI385" i="18"/>
  <c r="EC403" i="18"/>
  <c r="EK393" i="18"/>
  <c r="EM399" i="18"/>
  <c r="EW397" i="18"/>
  <c r="FL376" i="18"/>
  <c r="FI373" i="18"/>
  <c r="ED378" i="18"/>
  <c r="EM386" i="18"/>
  <c r="EP394" i="18"/>
  <c r="FC398" i="18"/>
  <c r="FK393" i="18"/>
  <c r="FB398" i="18"/>
  <c r="FD400" i="18"/>
  <c r="EI403" i="18"/>
  <c r="FE387" i="18"/>
  <c r="DX390" i="18"/>
  <c r="EG399" i="18"/>
  <c r="FJ397" i="18"/>
  <c r="EC398" i="18"/>
  <c r="FB381" i="18"/>
  <c r="FF393" i="18"/>
  <c r="FA378" i="18"/>
  <c r="DX391" i="18"/>
  <c r="FE390" i="18"/>
  <c r="FI390" i="18"/>
  <c r="EZ399" i="18"/>
  <c r="EO403" i="18"/>
  <c r="FF389" i="18"/>
  <c r="EN396" i="18"/>
  <c r="EN398" i="18"/>
  <c r="EY385" i="18"/>
  <c r="EP393" i="18"/>
  <c r="FK398" i="18"/>
  <c r="FD383" i="18"/>
  <c r="EZ393" i="18"/>
  <c r="EI382" i="18"/>
  <c r="EA394" i="18"/>
  <c r="DZ382" i="18"/>
  <c r="DW386" i="18"/>
  <c r="FC385" i="18"/>
  <c r="DW384" i="18"/>
  <c r="FM386" i="18"/>
  <c r="FE382" i="18"/>
  <c r="EK401" i="18"/>
  <c r="EU378" i="18"/>
  <c r="EN393" i="18"/>
  <c r="EA374" i="18"/>
  <c r="FH383" i="18"/>
  <c r="FD378" i="18"/>
  <c r="EO382" i="18"/>
  <c r="EA395" i="18"/>
  <c r="EU397" i="18"/>
  <c r="FA401" i="18"/>
  <c r="FJ396" i="18"/>
  <c r="FB382" i="18"/>
  <c r="DY401" i="18"/>
  <c r="EI395" i="18"/>
  <c r="FF385" i="18"/>
  <c r="EJ385" i="18"/>
  <c r="EH387" i="18"/>
  <c r="EX382" i="18"/>
  <c r="EK396" i="18"/>
  <c r="EA402" i="18"/>
  <c r="EH385" i="18"/>
  <c r="EA385" i="18"/>
  <c r="EC394" i="18"/>
  <c r="DX382" i="18"/>
  <c r="EJ401" i="18"/>
  <c r="EA373" i="18"/>
  <c r="ED377" i="18"/>
  <c r="DW379" i="18"/>
  <c r="FA398" i="18"/>
  <c r="EI380" i="18"/>
  <c r="EZ384" i="18"/>
  <c r="DY398" i="18"/>
  <c r="EO392" i="18"/>
  <c r="EP395" i="18"/>
  <c r="FA397" i="18"/>
  <c r="EA399" i="18"/>
  <c r="FL402" i="18"/>
  <c r="EH386" i="18"/>
  <c r="EX398" i="18"/>
  <c r="FG392" i="18"/>
  <c r="FM387" i="18"/>
  <c r="FH379" i="18"/>
  <c r="DX375" i="18"/>
  <c r="FH374" i="18"/>
  <c r="FL385" i="18"/>
  <c r="DZ376" i="18"/>
  <c r="EL384" i="18"/>
  <c r="EG393" i="18"/>
  <c r="EX389" i="18"/>
  <c r="FN386" i="18"/>
  <c r="EH398" i="18"/>
  <c r="EY383" i="18"/>
  <c r="EP384" i="18"/>
  <c r="ED387" i="18"/>
  <c r="DX389" i="18"/>
  <c r="EG395" i="18"/>
  <c r="EX394" i="18"/>
  <c r="FB376" i="18"/>
  <c r="FN375" i="18"/>
  <c r="FH391" i="18"/>
  <c r="EP379" i="18"/>
  <c r="EE373" i="18"/>
  <c r="DZ391" i="18"/>
  <c r="EU375" i="18"/>
  <c r="ED402" i="18"/>
  <c r="EE376" i="18"/>
  <c r="EW375" i="18"/>
  <c r="EZ385" i="18"/>
  <c r="EC391" i="18"/>
  <c r="EI378" i="18"/>
  <c r="EK388" i="18"/>
  <c r="FE374" i="18"/>
  <c r="DX379" i="18"/>
  <c r="FM377" i="18"/>
  <c r="EO378" i="18"/>
  <c r="EK397" i="18"/>
  <c r="EL398" i="18"/>
  <c r="ED396" i="18"/>
  <c r="EA383" i="18"/>
  <c r="EW393" i="18"/>
  <c r="EE381" i="18"/>
  <c r="DX385" i="18"/>
  <c r="EK403" i="18"/>
  <c r="FB396" i="18"/>
  <c r="FE402" i="18"/>
  <c r="EN391" i="18"/>
  <c r="EJ386" i="18"/>
  <c r="FG386" i="18"/>
  <c r="FK401" i="18"/>
  <c r="EX380" i="18"/>
  <c r="EO375" i="18"/>
  <c r="EM398" i="18"/>
  <c r="DX398" i="18"/>
  <c r="EE394" i="18"/>
  <c r="FF394" i="18"/>
  <c r="EN383" i="18"/>
  <c r="EG385" i="18"/>
  <c r="EO384" i="18"/>
  <c r="FG375" i="18"/>
  <c r="EF402" i="18"/>
  <c r="FG378" i="18"/>
  <c r="FA400" i="18"/>
  <c r="FE397" i="18"/>
  <c r="EJ387" i="18"/>
  <c r="EZ395" i="18"/>
  <c r="EI389" i="18"/>
  <c r="EU399" i="18"/>
  <c r="EL388" i="18"/>
  <c r="EM400" i="18"/>
  <c r="EG387" i="18"/>
  <c r="DY390" i="18"/>
  <c r="EC396" i="18"/>
  <c r="EF374" i="18"/>
  <c r="EU390" i="18"/>
  <c r="EV379" i="18"/>
  <c r="EV395" i="18"/>
  <c r="FG374" i="18"/>
  <c r="FG382" i="18"/>
  <c r="FL392" i="18"/>
  <c r="EG384" i="18"/>
  <c r="EE397" i="18"/>
  <c r="FE388" i="18"/>
  <c r="EE401" i="18"/>
  <c r="FN397" i="18"/>
  <c r="FN383" i="18"/>
  <c r="DY397" i="18"/>
  <c r="EZ383" i="18"/>
  <c r="FC394" i="18"/>
  <c r="EW389" i="18"/>
  <c r="EF383" i="18"/>
  <c r="EG397" i="18"/>
  <c r="FE399" i="18"/>
  <c r="EE386" i="18"/>
  <c r="EZ392" i="18"/>
  <c r="FK397" i="18"/>
  <c r="FA390" i="18"/>
  <c r="EL378" i="18"/>
  <c r="FB380" i="18"/>
  <c r="FG377" i="18"/>
  <c r="EX391" i="18"/>
  <c r="FF373" i="18"/>
  <c r="EP399" i="18"/>
  <c r="FN388" i="18"/>
  <c r="FG385" i="18"/>
  <c r="EB387" i="18"/>
  <c r="EE390" i="18"/>
  <c r="EX383" i="18"/>
  <c r="EO388" i="18"/>
  <c r="EX392" i="18"/>
  <c r="EF388" i="18"/>
  <c r="ED399" i="18"/>
  <c r="EZ381" i="18"/>
  <c r="EK379" i="18"/>
  <c r="FJ373" i="18"/>
  <c r="FM379" i="18"/>
  <c r="EM390" i="18"/>
  <c r="FD375" i="18"/>
  <c r="EY393" i="18"/>
  <c r="EG403" i="18"/>
  <c r="FM399" i="18"/>
  <c r="FH390" i="18"/>
  <c r="FG397" i="18"/>
  <c r="EI383" i="18"/>
  <c r="EV390" i="18"/>
  <c r="EB399" i="18"/>
  <c r="FD401" i="18"/>
  <c r="FD397" i="18"/>
  <c r="EK386" i="18"/>
  <c r="FA376" i="18"/>
  <c r="FA379" i="18"/>
  <c r="FM395" i="18"/>
  <c r="FA384" i="18"/>
  <c r="EB396" i="18"/>
  <c r="EJ398" i="18"/>
  <c r="EB393" i="18"/>
  <c r="FG381" i="18"/>
  <c r="FD387" i="18"/>
  <c r="EE383" i="18"/>
  <c r="EX386" i="18"/>
  <c r="FL388" i="18"/>
  <c r="FI397" i="18"/>
  <c r="EO383" i="18"/>
  <c r="DW392" i="18"/>
  <c r="EZ376" i="18"/>
  <c r="EX379" i="18"/>
  <c r="FK376" i="18"/>
  <c r="DW377" i="18"/>
  <c r="EM392" i="18"/>
  <c r="EP375" i="18"/>
  <c r="EO389" i="18"/>
  <c r="EU376" i="18"/>
  <c r="EC375" i="18"/>
  <c r="FC377" i="18"/>
  <c r="FE376" i="18"/>
  <c r="ED394" i="18"/>
  <c r="FE395" i="18"/>
  <c r="EL385" i="18"/>
  <c r="FB395" i="18"/>
  <c r="FL399" i="18"/>
  <c r="EX388" i="18"/>
  <c r="FJ385" i="18"/>
  <c r="EP400" i="18"/>
  <c r="EV397" i="18"/>
  <c r="EN390" i="18"/>
  <c r="DY395" i="18"/>
  <c r="ED389" i="18"/>
  <c r="EZ375" i="18"/>
  <c r="FE396" i="18"/>
  <c r="EM403" i="18"/>
  <c r="FI396" i="18"/>
  <c r="EI377" i="18"/>
  <c r="EJ395" i="18"/>
  <c r="EC399" i="18"/>
  <c r="EF400" i="18"/>
  <c r="EM381" i="18"/>
  <c r="FI384" i="18"/>
  <c r="EI384" i="18"/>
  <c r="EN385" i="18"/>
  <c r="EB373" i="18"/>
  <c r="EW384" i="18"/>
  <c r="DW374" i="18"/>
  <c r="EY395" i="18"/>
  <c r="EX377" i="18"/>
  <c r="FE386" i="18"/>
  <c r="DW398" i="18"/>
  <c r="EH392" i="18"/>
  <c r="EF385" i="18"/>
  <c r="EI399" i="18"/>
  <c r="FE381" i="18"/>
  <c r="FJ392" i="18"/>
  <c r="FE398" i="18"/>
  <c r="EX384" i="18"/>
  <c r="EW381" i="18"/>
  <c r="FF398" i="18"/>
  <c r="EK375" i="18"/>
  <c r="FH382" i="18"/>
  <c r="FA377" i="18"/>
  <c r="EJ388" i="18"/>
  <c r="FF379" i="18"/>
  <c r="EX381" i="18"/>
  <c r="EA386" i="18"/>
  <c r="ED382" i="18"/>
  <c r="DX393" i="18"/>
  <c r="FF395" i="18"/>
  <c r="EC390" i="18"/>
  <c r="FK385" i="18"/>
  <c r="FN374" i="18"/>
  <c r="FD382" i="18"/>
  <c r="FG390" i="18"/>
  <c r="DX388" i="18"/>
  <c r="FA391" i="18"/>
  <c r="FM392" i="18"/>
  <c r="EZ401" i="18"/>
  <c r="FD385" i="18"/>
  <c r="EI397" i="18"/>
  <c r="FK402" i="18"/>
  <c r="FN387" i="18"/>
  <c r="EW394" i="18"/>
  <c r="FI380" i="18"/>
  <c r="EW377" i="18"/>
  <c r="EO377" i="18"/>
  <c r="FI386" i="18"/>
  <c r="EN377" i="18"/>
  <c r="FH392" i="18"/>
  <c r="FE392" i="18"/>
  <c r="FE384" i="18"/>
  <c r="EB386" i="18"/>
  <c r="EG391" i="18"/>
  <c r="FL384" i="18"/>
  <c r="EA389" i="18"/>
  <c r="FD391" i="18"/>
  <c r="DX386" i="18"/>
  <c r="EB394" i="18"/>
  <c r="DZ396" i="18"/>
  <c r="FD376" i="18"/>
  <c r="DW380" i="18"/>
  <c r="FG401" i="18"/>
  <c r="DZ399" i="18"/>
  <c r="EX397" i="18"/>
  <c r="EO381" i="18"/>
  <c r="FK381" i="18"/>
  <c r="EB381" i="18"/>
  <c r="FF401" i="18"/>
  <c r="EE388" i="18"/>
  <c r="EX400" i="18"/>
  <c r="EE391" i="18"/>
  <c r="EK382" i="18"/>
  <c r="EN394" i="18"/>
  <c r="EO397" i="18"/>
  <c r="EM377" i="18"/>
  <c r="FM374" i="18"/>
  <c r="EH375" i="18"/>
  <c r="ED392" i="18"/>
  <c r="EO387" i="18"/>
  <c r="EL401" i="18"/>
  <c r="FL397" i="18"/>
  <c r="EJ397" i="18"/>
  <c r="FL396" i="18"/>
  <c r="EY382" i="18"/>
  <c r="ED393" i="18"/>
  <c r="FJ393" i="18"/>
  <c r="EM396" i="18"/>
  <c r="EP398" i="18"/>
  <c r="DX396" i="18"/>
  <c r="EB382" i="18"/>
  <c r="FL383" i="18"/>
  <c r="EO373" i="18"/>
  <c r="DW378" i="18"/>
  <c r="EJ389" i="18"/>
  <c r="FG389" i="18"/>
  <c r="EH377" i="18"/>
  <c r="FN394" i="18"/>
  <c r="EZ378" i="18"/>
  <c r="EF377" i="18"/>
  <c r="EL376" i="18"/>
  <c r="EV378" i="18"/>
  <c r="EE402" i="18"/>
  <c r="FD374" i="18"/>
  <c r="EL377" i="18"/>
  <c r="FC392" i="18"/>
  <c r="EI379" i="18"/>
  <c r="EY376" i="18"/>
  <c r="FN373" i="18"/>
  <c r="EV396" i="18"/>
  <c r="EV381" i="18"/>
  <c r="FN389" i="18"/>
  <c r="EB402" i="18"/>
  <c r="FJ399" i="18"/>
  <c r="FL378" i="18"/>
  <c r="EZ386" i="18"/>
  <c r="EG380" i="18"/>
  <c r="EL390" i="18"/>
  <c r="EN376" i="18"/>
  <c r="FD393" i="18"/>
  <c r="FK394" i="18"/>
  <c r="FM396" i="18"/>
  <c r="EK391" i="18"/>
  <c r="ED385" i="18"/>
  <c r="EU402" i="18"/>
  <c r="EE389" i="18"/>
  <c r="EM384" i="18"/>
  <c r="EK385" i="18"/>
  <c r="EN402" i="18"/>
  <c r="FB399" i="18"/>
  <c r="FK390" i="18"/>
  <c r="EX387" i="18"/>
  <c r="EP389" i="18"/>
  <c r="EW390" i="18"/>
  <c r="EG396" i="18"/>
  <c r="FA393" i="18"/>
  <c r="DX403" i="18"/>
  <c r="FM388" i="18"/>
  <c r="FF377" i="18"/>
  <c r="EK377" i="18"/>
  <c r="EG373" i="18"/>
  <c r="EB392" i="18"/>
  <c r="FN390" i="18"/>
  <c r="EN395" i="18"/>
  <c r="FH387" i="18"/>
  <c r="EP391" i="18"/>
  <c r="FA395" i="18"/>
  <c r="DX399" i="18"/>
  <c r="FL390" i="18"/>
  <c r="EF382" i="18"/>
  <c r="DZ400" i="18"/>
  <c r="ED390" i="18"/>
  <c r="DZ397" i="18"/>
  <c r="EN401" i="18"/>
  <c r="FM378" i="18"/>
  <c r="EZ377" i="18"/>
  <c r="FK380" i="18"/>
  <c r="EY401" i="18"/>
  <c r="EE377" i="18"/>
  <c r="FB401" i="18"/>
  <c r="EU388" i="18"/>
  <c r="EU382" i="18"/>
  <c r="FJ381" i="18"/>
  <c r="FK384" i="18"/>
  <c r="FH402" i="18"/>
  <c r="FH388" i="18"/>
  <c r="FG388" i="18"/>
  <c r="DZ383" i="18"/>
  <c r="DY400" i="18"/>
  <c r="EJ383" i="18"/>
  <c r="DY375" i="18"/>
  <c r="EF375" i="18"/>
  <c r="FK389" i="18"/>
  <c r="DX401" i="18"/>
  <c r="DZ385" i="18"/>
  <c r="FI398" i="18"/>
  <c r="EL396" i="18"/>
  <c r="FL391" i="18"/>
  <c r="FC390" i="18"/>
  <c r="FE385" i="18"/>
  <c r="EY386" i="18"/>
  <c r="EF395" i="18"/>
  <c r="FC382" i="18"/>
  <c r="DY386" i="18"/>
  <c r="EP397" i="18"/>
  <c r="DX378" i="18"/>
  <c r="EB376" i="18"/>
  <c r="FI375" i="18"/>
  <c r="EB398" i="18"/>
  <c r="EH393" i="18"/>
  <c r="EC393" i="18"/>
  <c r="EM401" i="18"/>
  <c r="EU392" i="18"/>
  <c r="FC384" i="18"/>
  <c r="FI383" i="18"/>
  <c r="EP386" i="18"/>
  <c r="EB395" i="18"/>
  <c r="FG400" i="18"/>
  <c r="EV392" i="18"/>
  <c r="FI393" i="18"/>
  <c r="EH390" i="18"/>
  <c r="FJ379" i="18"/>
  <c r="EC377" i="18"/>
  <c r="FH376" i="18"/>
  <c r="EF399" i="18"/>
  <c r="EP385" i="18"/>
  <c r="EL393" i="18"/>
  <c r="EO399" i="18"/>
  <c r="FI400" i="18"/>
  <c r="EY391" i="18"/>
  <c r="EW396" i="18"/>
  <c r="EA388" i="18"/>
  <c r="DZ384" i="18"/>
  <c r="EZ389" i="18"/>
  <c r="EI381" i="18"/>
  <c r="FI395" i="18"/>
  <c r="DW393" i="18"/>
  <c r="FF374" i="18"/>
  <c r="EE374" i="18"/>
  <c r="EM380" i="18"/>
  <c r="EK399" i="18"/>
  <c r="FA389" i="18"/>
  <c r="EK376" i="18"/>
  <c r="EZ382" i="18"/>
  <c r="EK378" i="18"/>
  <c r="FC375" i="18"/>
  <c r="FL373" i="18"/>
  <c r="EG378" i="18"/>
  <c r="FN382" i="18"/>
  <c r="EY374" i="18"/>
  <c r="FN378" i="18"/>
  <c r="FE394" i="18"/>
  <c r="EO379" i="18"/>
  <c r="FN396" i="18"/>
  <c r="EX376" i="18"/>
  <c r="EK398" i="18"/>
  <c r="FJ387" i="18"/>
  <c r="FG384" i="18"/>
  <c r="FB393" i="18"/>
  <c r="EW386" i="18"/>
  <c r="FJ398" i="18"/>
  <c r="EV385" i="18"/>
  <c r="EJ402" i="18"/>
  <c r="FC396" i="18"/>
  <c r="EL389" i="18"/>
  <c r="EC381" i="18"/>
  <c r="EU381" i="18"/>
  <c r="EE403" i="18"/>
  <c r="ED381" i="18"/>
  <c r="EM378" i="18"/>
  <c r="ED380" i="18"/>
  <c r="EC392" i="18"/>
  <c r="FH389" i="18"/>
  <c r="EF403" i="18"/>
  <c r="EC395" i="18"/>
  <c r="EY381" i="18"/>
  <c r="EW402" i="18"/>
  <c r="FD381" i="18"/>
  <c r="FA386" i="18"/>
  <c r="EH396" i="18"/>
  <c r="EX396" i="18"/>
  <c r="EO385" i="18"/>
  <c r="EJ399" i="18"/>
  <c r="DX384" i="18"/>
  <c r="EB375" i="18"/>
  <c r="EZ380" i="18"/>
  <c r="DW376" i="18"/>
  <c r="EG386" i="18"/>
  <c r="EE380" i="18"/>
  <c r="DW401" i="18"/>
  <c r="EJ400" i="18"/>
  <c r="EH399" i="18"/>
  <c r="EZ396" i="18"/>
  <c r="EZ397" i="18"/>
  <c r="FI399" i="18"/>
  <c r="FI392" i="18"/>
  <c r="EN388" i="18"/>
  <c r="DZ403" i="18"/>
  <c r="EE387" i="18"/>
  <c r="EA391" i="18"/>
  <c r="FC373" i="18"/>
  <c r="ED373" i="18"/>
  <c r="EI391" i="18"/>
  <c r="EA393" i="18"/>
  <c r="FC386" i="18"/>
  <c r="EM383" i="18"/>
  <c r="EH383" i="18"/>
  <c r="EL395" i="18"/>
  <c r="EG400" i="18"/>
  <c r="EY384" i="18"/>
  <c r="EJ381" i="18"/>
  <c r="EI390" i="18"/>
  <c r="FG402" i="18"/>
  <c r="EU387" i="18"/>
  <c r="FL389" i="18"/>
  <c r="ED379" i="18"/>
  <c r="EC374" i="18"/>
  <c r="EU373" i="18"/>
  <c r="EY390" i="18"/>
  <c r="EB389" i="18"/>
  <c r="FB397" i="18"/>
  <c r="FJ390" i="18"/>
  <c r="EZ400" i="18"/>
  <c r="EW401" i="18"/>
  <c r="DY381" i="18"/>
  <c r="DY391" i="18"/>
  <c r="EP388" i="18"/>
  <c r="EW399" i="18"/>
  <c r="EZ391" i="18"/>
  <c r="EA381" i="18"/>
  <c r="FK382" i="18"/>
  <c r="EJ378" i="18"/>
  <c r="FM383" i="18"/>
  <c r="FC379" i="18"/>
  <c r="EE382" i="18"/>
  <c r="EI388" i="18"/>
  <c r="DW388" i="18"/>
  <c r="FD402" i="18"/>
  <c r="EJ391" i="18"/>
  <c r="EU400" i="18"/>
  <c r="EU398" i="18"/>
  <c r="EF398" i="18"/>
  <c r="FH395" i="18"/>
  <c r="DZ398" i="18"/>
  <c r="EP396" i="18"/>
  <c r="EK392" i="18"/>
  <c r="FC401" i="18"/>
  <c r="EL379" i="18"/>
  <c r="ED376" i="18"/>
  <c r="EY379" i="18"/>
  <c r="FN402" i="18"/>
  <c r="ED403" i="18"/>
  <c r="EZ387" i="18"/>
  <c r="EO401" i="18"/>
  <c r="ED386" i="18"/>
  <c r="FB378" i="18"/>
  <c r="EC385" i="18"/>
  <c r="EV373" i="18"/>
  <c r="FI381" i="18"/>
  <c r="EU380" i="18"/>
  <c r="EL383" i="18"/>
  <c r="FM397" i="18"/>
  <c r="EU394" i="18"/>
  <c r="EI401" i="18"/>
  <c r="EV394" i="18"/>
  <c r="EY397" i="18"/>
  <c r="FD399" i="18"/>
  <c r="FK400" i="18"/>
  <c r="FJ400" i="18"/>
  <c r="EE392" i="18"/>
  <c r="FK375" i="18"/>
  <c r="DX397" i="18"/>
  <c r="EE375" i="18"/>
  <c r="EH373" i="18"/>
  <c r="FF397" i="18"/>
  <c r="EP401" i="18"/>
  <c r="EZ402" i="18"/>
  <c r="EB391" i="18"/>
  <c r="EV380" i="18"/>
  <c r="DW400" i="18"/>
  <c r="EB374" i="18"/>
  <c r="EG389" i="18"/>
  <c r="EW391" i="18"/>
  <c r="EL386" i="18"/>
  <c r="FH375" i="18"/>
  <c r="DX380" i="18"/>
  <c r="FD379" i="18"/>
  <c r="DW382" i="18"/>
  <c r="FM376" i="18"/>
  <c r="FB388" i="18"/>
  <c r="FH373" i="18"/>
  <c r="FJ389" i="18"/>
  <c r="FF380" i="18"/>
  <c r="FF386" i="18"/>
  <c r="DZ377" i="18"/>
  <c r="EU393" i="18"/>
  <c r="FB375" i="18"/>
  <c r="EC373" i="18"/>
  <c r="DW403" i="18"/>
  <c r="EB378" i="18"/>
  <c r="DW389" i="18"/>
  <c r="DW383" i="18"/>
  <c r="FE375" i="18"/>
  <c r="EV377" i="18"/>
  <c r="FJ383" i="18"/>
  <c r="FJ380" i="18"/>
  <c r="FN376" i="18"/>
  <c r="FB377" i="18"/>
  <c r="DX381" i="18"/>
  <c r="FB374" i="18"/>
  <c r="EG377" i="18"/>
  <c r="EY377" i="18"/>
  <c r="FL381" i="18"/>
  <c r="FC378" i="18"/>
  <c r="FJ394" i="18"/>
  <c r="FK373" i="18"/>
  <c r="FE400" i="18"/>
  <c r="DZ374" i="18"/>
  <c r="FE380" i="18"/>
  <c r="FN379" i="18"/>
  <c r="EV386" i="18"/>
  <c r="FE377" i="18"/>
  <c r="EI393" i="18"/>
  <c r="EP374" i="18"/>
  <c r="EA377" i="18"/>
  <c r="EJ373" i="18"/>
  <c r="EJ376" i="18"/>
  <c r="EW395" i="18"/>
  <c r="FL393" i="18"/>
  <c r="EP377" i="18"/>
  <c r="EO390" i="18"/>
  <c r="DZ378" i="18"/>
  <c r="DY403" i="18"/>
  <c r="FL394" i="18"/>
  <c r="EP381" i="18"/>
  <c r="FD398" i="18"/>
  <c r="EJ390" i="18"/>
  <c r="EW382" i="18"/>
  <c r="DY385" i="18"/>
  <c r="FF391" i="18"/>
  <c r="FN384" i="18"/>
  <c r="EK373" i="18"/>
  <c r="EL402" i="18"/>
  <c r="EB380" i="18"/>
  <c r="EJ379" i="18"/>
  <c r="EF391" i="18"/>
  <c r="EW376" i="18"/>
  <c r="DX374" i="18"/>
  <c r="DY376" i="18"/>
  <c r="EU396" i="18"/>
  <c r="EG379" i="18"/>
  <c r="EC382" i="18"/>
  <c r="FM398" i="18"/>
  <c r="EV393" i="18"/>
  <c r="EC378" i="18"/>
  <c r="EL397" i="18"/>
  <c r="EN379" i="18"/>
  <c r="EK383" i="18"/>
  <c r="FE383" i="18"/>
  <c r="EI385" i="18"/>
  <c r="EA380" i="18"/>
  <c r="EU395" i="18"/>
  <c r="EZ388" i="18"/>
  <c r="EN384" i="18"/>
  <c r="FE378" i="18"/>
  <c r="FN377" i="18"/>
  <c r="FC399" i="18"/>
  <c r="EH379" i="18"/>
  <c r="EF379" i="18"/>
  <c r="EC379" i="18"/>
  <c r="FG376" i="18"/>
  <c r="DY396" i="18"/>
  <c r="DY380" i="18"/>
  <c r="EA392" i="18"/>
  <c r="EI386" i="18"/>
  <c r="EI374" i="18"/>
  <c r="FJ401" i="18"/>
  <c r="FF399" i="18"/>
  <c r="FA399" i="18"/>
  <c r="EI400" i="18"/>
  <c r="EL380" i="18"/>
  <c r="DY393" i="18"/>
  <c r="FF396" i="18"/>
  <c r="EO391" i="18"/>
  <c r="EX402" i="18"/>
  <c r="EV383" i="18"/>
  <c r="EM385" i="18"/>
  <c r="FK383" i="18"/>
  <c r="EU383" i="18"/>
  <c r="EW383" i="18"/>
  <c r="EA400" i="18"/>
  <c r="EC383" i="18"/>
  <c r="EA375" i="18"/>
  <c r="EF373" i="18"/>
  <c r="DX395" i="18"/>
  <c r="EP380" i="18"/>
  <c r="FA373" i="18"/>
  <c r="EN373" i="18"/>
  <c r="EW378" i="18"/>
  <c r="EJ375" i="18"/>
  <c r="EK374" i="18"/>
  <c r="EC400" i="18"/>
  <c r="EC401" i="18"/>
  <c r="EN380" i="18"/>
  <c r="EF386" i="18"/>
  <c r="FK374" i="18"/>
  <c r="FD389" i="18"/>
  <c r="EG401" i="18"/>
  <c r="FN398" i="18"/>
  <c r="DZ393" i="18"/>
  <c r="EV400" i="18"/>
  <c r="EW398" i="18"/>
  <c r="EY399" i="18"/>
  <c r="EX390" i="18"/>
  <c r="FK396" i="18"/>
  <c r="DZ373" i="18"/>
  <c r="FD396" i="18"/>
  <c r="EG388" i="18"/>
  <c r="EF380" i="18"/>
  <c r="EA396" i="18"/>
  <c r="DZ387" i="18"/>
  <c r="FJ376" i="18"/>
  <c r="DZ379" i="18"/>
  <c r="DX402" i="18"/>
  <c r="EG398" i="18"/>
  <c r="EN387" i="18"/>
  <c r="FC397" i="18"/>
  <c r="EI398" i="18"/>
  <c r="DY384" i="18"/>
  <c r="EX378" i="18"/>
  <c r="FH400" i="18"/>
  <c r="EB383" i="18"/>
  <c r="FG379" i="18"/>
  <c r="FB387" i="18"/>
  <c r="FB392" i="18"/>
  <c r="EA384" i="18"/>
  <c r="EG381" i="18"/>
  <c r="FK388" i="18"/>
  <c r="EE399" i="18"/>
  <c r="FG395" i="18"/>
  <c r="FC389" i="18"/>
  <c r="EF390" i="18"/>
  <c r="FC400" i="18"/>
  <c r="DY399" i="18"/>
  <c r="EE398" i="18"/>
  <c r="EJ377" i="18"/>
  <c r="DW381" i="18"/>
  <c r="EB390" i="18"/>
  <c r="FN381" i="18"/>
  <c r="ED398" i="18"/>
  <c r="FC402" i="18"/>
  <c r="EG402" i="18"/>
  <c r="EH400" i="18"/>
  <c r="EY380" i="18"/>
  <c r="EA382" i="18"/>
  <c r="FF402" i="18"/>
  <c r="EX385" i="18"/>
  <c r="FB394" i="18"/>
  <c r="EM382" i="18"/>
  <c r="FJ402" i="18"/>
  <c r="EV388" i="18"/>
  <c r="EC386" i="18"/>
  <c r="DX377" i="18"/>
  <c r="DZ375" i="18"/>
  <c r="FA374" i="18"/>
  <c r="DW399" i="18"/>
  <c r="EV384" i="18"/>
  <c r="EE400" i="18"/>
  <c r="FD388" i="18"/>
  <c r="EA379" i="18"/>
  <c r="EU391" i="18"/>
  <c r="FB379" i="18"/>
  <c r="EP382" i="18"/>
  <c r="EN386" i="18"/>
  <c r="EL391" i="18"/>
  <c r="EV382" i="18"/>
  <c r="EC384" i="18"/>
  <c r="EX393" i="18"/>
  <c r="FF384" i="18"/>
  <c r="FG399" i="18"/>
  <c r="EM395" i="18"/>
  <c r="FI389" i="18"/>
  <c r="EV401" i="18"/>
  <c r="EG392" i="18"/>
  <c r="EU389" i="18"/>
  <c r="EM387" i="18"/>
  <c r="EH403" i="18"/>
  <c r="EM388" i="18"/>
  <c r="FM390" i="18"/>
  <c r="EL375" i="18"/>
  <c r="EJ384" i="18"/>
  <c r="DW395" i="18"/>
  <c r="FF382" i="18"/>
  <c r="EU374" i="18"/>
  <c r="FM380" i="18"/>
  <c r="EG374" i="18"/>
  <c r="EH394" i="18"/>
  <c r="EB384" i="18"/>
  <c r="FF387" i="18"/>
  <c r="FE379" i="18"/>
  <c r="EW380" i="18"/>
  <c r="FN393" i="18"/>
  <c r="FB390" i="18"/>
  <c r="DZ401" i="18"/>
  <c r="EZ379" i="18"/>
  <c r="DY374" i="18"/>
  <c r="FJ378" i="18"/>
  <c r="FC376" i="18"/>
  <c r="EK380" i="18"/>
  <c r="EV399" i="18"/>
  <c r="FB389" i="18"/>
  <c r="FH377" i="18"/>
  <c r="DZ395" i="18"/>
  <c r="EC380" i="18"/>
  <c r="FK387" i="18"/>
  <c r="EF396" i="18"/>
  <c r="EK395" i="18"/>
  <c r="EE378" i="18"/>
  <c r="EZ374" i="18"/>
  <c r="EH374" i="18"/>
  <c r="EW373" i="18"/>
  <c r="FL387" i="18"/>
  <c r="EZ373" i="18"/>
  <c r="FJ395" i="18"/>
  <c r="FB383" i="18"/>
  <c r="FF388" i="18"/>
  <c r="EA403" i="18"/>
  <c r="FC395" i="18"/>
  <c r="FH394" i="18"/>
  <c r="EK387" i="18"/>
  <c r="FA394" i="18"/>
  <c r="DY388" i="18"/>
  <c r="EM389" i="18"/>
  <c r="EC402" i="18"/>
  <c r="FF400" i="18"/>
  <c r="EJ403" i="18"/>
  <c r="EO396" i="18"/>
  <c r="EI373" i="18"/>
  <c r="EZ390" i="18"/>
  <c r="EH381" i="18"/>
  <c r="ED395" i="18"/>
  <c r="EN403" i="18"/>
  <c r="EM402" i="18"/>
  <c r="EU385" i="18"/>
  <c r="FJ375" i="18"/>
  <c r="EX375" i="18"/>
  <c r="DY377" i="18"/>
  <c r="EB400" i="18"/>
  <c r="FA375" i="18"/>
  <c r="FM381" i="18"/>
  <c r="EP378" i="18"/>
  <c r="EA378" i="18"/>
  <c r="EC376" i="18"/>
  <c r="EI394" i="18"/>
  <c r="FI382" i="18"/>
  <c r="EJ374" i="18"/>
  <c r="FK377" i="18"/>
  <c r="ED375" i="18"/>
  <c r="FG393" i="18"/>
  <c r="FJ388" i="18"/>
  <c r="EH389" i="18"/>
  <c r="EX373" i="18"/>
  <c r="FD373" i="18"/>
  <c r="FD386" i="18"/>
  <c r="EW374" i="18"/>
  <c r="EP373" i="18"/>
  <c r="EV391" i="18"/>
  <c r="EG390" i="18"/>
  <c r="DX400" i="18"/>
  <c r="EN382" i="18"/>
  <c r="FA382" i="18"/>
  <c r="FH385" i="18"/>
  <c r="FL401" i="18"/>
  <c r="FA380" i="18"/>
  <c r="EC389" i="18"/>
  <c r="EM373" i="18"/>
  <c r="EN375" i="18"/>
  <c r="EU401" i="18"/>
  <c r="FF378" i="18"/>
  <c r="DY394" i="18"/>
  <c r="EM379" i="18"/>
  <c r="EL381" i="18"/>
  <c r="EU377" i="18"/>
  <c r="EE384" i="18"/>
  <c r="FF376" i="18"/>
  <c r="DZ381" i="18"/>
  <c r="EV374" i="18"/>
  <c r="DZ402" i="18"/>
  <c r="FG373" i="18"/>
  <c r="EA398" i="18"/>
  <c r="DY382" i="18"/>
  <c r="EB379" i="18"/>
  <c r="EY392" i="18"/>
  <c r="EN397" i="18"/>
  <c r="FG380" i="18"/>
  <c r="FD380" i="18"/>
  <c r="EH376" i="18"/>
  <c r="FF383" i="18"/>
  <c r="FK379" i="18"/>
  <c r="DX376" i="18"/>
  <c r="DY378" i="18"/>
  <c r="FC374" i="18"/>
  <c r="FH396" i="18"/>
  <c r="FM373" i="18"/>
  <c r="EJ380" i="18"/>
  <c r="FL380" i="18"/>
  <c r="EJ393" i="18"/>
  <c r="EP376" i="18"/>
  <c r="FJ377" i="18"/>
  <c r="EA401" i="18"/>
  <c r="EY398" i="18"/>
  <c r="EM375" i="18"/>
  <c r="FD377" i="18"/>
  <c r="EF378" i="18"/>
  <c r="FH401" i="18"/>
  <c r="ED391" i="18"/>
  <c r="EO376" i="18"/>
  <c r="FC380" i="18"/>
  <c r="FA381" i="18"/>
  <c r="FD395" i="18"/>
  <c r="EO374" i="18"/>
  <c r="ET395" i="18" l="1"/>
  <c r="ET389" i="18"/>
  <c r="FO393" i="18"/>
  <c r="FO400" i="18"/>
  <c r="ET402" i="18"/>
  <c r="ET386" i="18"/>
  <c r="FO389" i="18"/>
  <c r="ET381" i="18"/>
  <c r="FO384" i="18"/>
  <c r="FO385" i="18"/>
  <c r="ET384" i="18"/>
  <c r="FO387" i="18"/>
  <c r="FO397" i="18"/>
  <c r="FO382" i="18"/>
  <c r="FO394" i="18"/>
  <c r="ET390" i="18"/>
  <c r="ET400" i="18"/>
  <c r="FO402" i="18"/>
  <c r="ET382" i="18"/>
  <c r="ET393" i="18"/>
  <c r="ET385" i="18"/>
  <c r="ET383" i="18"/>
  <c r="ET392" i="18"/>
  <c r="ET397" i="18"/>
  <c r="ET394" i="18"/>
  <c r="ET396" i="18"/>
  <c r="FO386" i="18"/>
  <c r="FO390" i="18"/>
  <c r="ET401" i="18"/>
  <c r="ET387" i="18"/>
  <c r="ET403" i="18"/>
  <c r="FP403" i="18" s="1"/>
  <c r="FO398" i="18"/>
  <c r="FO396" i="18"/>
  <c r="FO401" i="18"/>
  <c r="FO383" i="18"/>
  <c r="FO392" i="18"/>
  <c r="ET391" i="18"/>
  <c r="FO381" i="18"/>
  <c r="ET388" i="18"/>
  <c r="FO395" i="18"/>
  <c r="ET398" i="18"/>
  <c r="FO388" i="18"/>
  <c r="FO399" i="18"/>
  <c r="ET399" i="18"/>
  <c r="FO391" i="18"/>
  <c r="V380" i="18"/>
  <c r="EQ380" i="18" s="1"/>
  <c r="AD375" i="18"/>
  <c r="ES375" i="18" s="1"/>
  <c r="V375" i="18"/>
  <c r="EQ375" i="18" s="1"/>
  <c r="AD379" i="18"/>
  <c r="ES379" i="18" s="1"/>
  <c r="V379" i="18"/>
  <c r="EQ379" i="18" s="1"/>
  <c r="AD378" i="18"/>
  <c r="ES378" i="18" s="1"/>
  <c r="V378" i="18"/>
  <c r="EQ378" i="18" s="1"/>
  <c r="AD374" i="18"/>
  <c r="ES374" i="18" s="1"/>
  <c r="V374" i="18"/>
  <c r="EQ374" i="18" s="1"/>
  <c r="AD373" i="18"/>
  <c r="ES373" i="18" s="1"/>
  <c r="V373" i="18"/>
  <c r="EQ373" i="18" s="1"/>
  <c r="AD377" i="18"/>
  <c r="ES377" i="18" s="1"/>
  <c r="V377" i="18"/>
  <c r="EQ377" i="18" s="1"/>
  <c r="AD376" i="18"/>
  <c r="ES376" i="18" s="1"/>
  <c r="V376" i="18"/>
  <c r="EQ376" i="18" s="1"/>
  <c r="DQ374" i="18"/>
  <c r="CA373" i="18"/>
  <c r="CD374" i="18"/>
  <c r="DP373" i="18"/>
  <c r="CI373" i="18"/>
  <c r="DJ374" i="18"/>
  <c r="DH374" i="18"/>
  <c r="CY373" i="18"/>
  <c r="DO380" i="18"/>
  <c r="CL374" i="18"/>
  <c r="DC374" i="18"/>
  <c r="CR374" i="18"/>
  <c r="DE380" i="18"/>
  <c r="CK374" i="18"/>
  <c r="DD380" i="18"/>
  <c r="DS374" i="18"/>
  <c r="CW378" i="18"/>
  <c r="DO373" i="18"/>
  <c r="CV377" i="18"/>
  <c r="CP373" i="18"/>
  <c r="BM373" i="18"/>
  <c r="CU380" i="18"/>
  <c r="DE376" i="18"/>
  <c r="CY374" i="18"/>
  <c r="DF373" i="18"/>
  <c r="BW374" i="18"/>
  <c r="DB380" i="18"/>
  <c r="HL380" i="18"/>
  <c r="CM378" i="18"/>
  <c r="DN375" i="18"/>
  <c r="BU375" i="18"/>
  <c r="CX374" i="18"/>
  <c r="CS378" i="18"/>
  <c r="DS380" i="18"/>
  <c r="CW380" i="18"/>
  <c r="DP378" i="18"/>
  <c r="CK378" i="18"/>
  <c r="DH378" i="18"/>
  <c r="DL378" i="18"/>
  <c r="DN380" i="18"/>
  <c r="CQ380" i="18"/>
  <c r="DL380" i="18"/>
  <c r="CO380" i="18"/>
  <c r="DE378" i="18"/>
  <c r="DG380" i="18"/>
  <c r="CI380" i="18"/>
  <c r="CX378" i="18"/>
  <c r="DM376" i="18"/>
  <c r="BZ373" i="18"/>
  <c r="DU380" i="18"/>
  <c r="DK380" i="18"/>
  <c r="CY380" i="18"/>
  <c r="CM380" i="18"/>
  <c r="DP377" i="18"/>
  <c r="DI374" i="18"/>
  <c r="CQ374" i="18"/>
  <c r="DN373" i="18"/>
  <c r="DT380" i="18"/>
  <c r="DJ380" i="18"/>
  <c r="CX380" i="18"/>
  <c r="CL380" i="18"/>
  <c r="DR380" i="18"/>
  <c r="DF380" i="18"/>
  <c r="CV380" i="18"/>
  <c r="DU376" i="18"/>
  <c r="DB374" i="18"/>
  <c r="CI374" i="18"/>
  <c r="DM380" i="18"/>
  <c r="DC380" i="18"/>
  <c r="CP380" i="18"/>
  <c r="BS378" i="18"/>
  <c r="DA376" i="18"/>
  <c r="DO374" i="18"/>
  <c r="CU374" i="18"/>
  <c r="CQ376" i="18"/>
  <c r="AI379" i="18"/>
  <c r="AJ379" i="18" s="1"/>
  <c r="CQ377" i="18"/>
  <c r="DM378" i="18"/>
  <c r="DA378" i="18"/>
  <c r="CN378" i="18"/>
  <c r="DQ377" i="18"/>
  <c r="DA377" i="18"/>
  <c r="CJ377" i="18"/>
  <c r="CQ373" i="18"/>
  <c r="DF375" i="18"/>
  <c r="CN380" i="18"/>
  <c r="DT378" i="18"/>
  <c r="DG378" i="18"/>
  <c r="CV378" i="18"/>
  <c r="CJ378" i="18"/>
  <c r="DK377" i="18"/>
  <c r="CT377" i="18"/>
  <c r="DE375" i="18"/>
  <c r="CB373" i="18"/>
  <c r="DL377" i="18"/>
  <c r="CU377" i="18"/>
  <c r="DQ378" i="18"/>
  <c r="DF378" i="18"/>
  <c r="CU378" i="18"/>
  <c r="CI378" i="18"/>
  <c r="DH377" i="18"/>
  <c r="CR377" i="18"/>
  <c r="CP375" i="18"/>
  <c r="DG373" i="18"/>
  <c r="BS375" i="18"/>
  <c r="CC378" i="18"/>
  <c r="DG377" i="18"/>
  <c r="DO378" i="18"/>
  <c r="DD378" i="18"/>
  <c r="CR378" i="18"/>
  <c r="DD377" i="18"/>
  <c r="CL377" i="18"/>
  <c r="CT380" i="18"/>
  <c r="CH380" i="18"/>
  <c r="DN378" i="18"/>
  <c r="DC378" i="18"/>
  <c r="CP378" i="18"/>
  <c r="DR377" i="18"/>
  <c r="DB377" i="18"/>
  <c r="CK377" i="18"/>
  <c r="CR373" i="18"/>
  <c r="HL373" i="18"/>
  <c r="AI380" i="18"/>
  <c r="AJ380" i="18" s="1"/>
  <c r="Z375" i="18"/>
  <c r="ER375" i="18" s="1"/>
  <c r="HL376" i="18"/>
  <c r="HL379" i="18"/>
  <c r="Z379" i="18"/>
  <c r="ER379" i="18" s="1"/>
  <c r="DO376" i="18"/>
  <c r="CR376" i="18"/>
  <c r="DT375" i="18"/>
  <c r="CW375" i="18"/>
  <c r="HL375" i="18"/>
  <c r="CE374" i="18"/>
  <c r="DQ379" i="18"/>
  <c r="HL378" i="18"/>
  <c r="Z377" i="18"/>
  <c r="ER377" i="18" s="1"/>
  <c r="DG376" i="18"/>
  <c r="CO376" i="18"/>
  <c r="DN374" i="18"/>
  <c r="DA374" i="18"/>
  <c r="CP374" i="18"/>
  <c r="BM374" i="18"/>
  <c r="DG379" i="18"/>
  <c r="DM375" i="18"/>
  <c r="CO375" i="18"/>
  <c r="CK379" i="18"/>
  <c r="BO377" i="18"/>
  <c r="DF376" i="18"/>
  <c r="CJ376" i="18"/>
  <c r="DL375" i="18"/>
  <c r="CH375" i="18"/>
  <c r="DK374" i="18"/>
  <c r="CZ374" i="18"/>
  <c r="CM374" i="18"/>
  <c r="CX373" i="18"/>
  <c r="DQ376" i="18"/>
  <c r="CY376" i="18"/>
  <c r="DD375" i="18"/>
  <c r="Z373" i="18"/>
  <c r="ER373" i="18" s="1"/>
  <c r="AD380" i="18"/>
  <c r="ES380" i="18" s="1"/>
  <c r="BT378" i="18"/>
  <c r="BT376" i="18"/>
  <c r="Z380" i="18"/>
  <c r="ER380" i="18" s="1"/>
  <c r="DU378" i="18"/>
  <c r="DK378" i="18"/>
  <c r="CY378" i="18"/>
  <c r="CO378" i="18"/>
  <c r="DP376" i="18"/>
  <c r="CS376" i="18"/>
  <c r="DU375" i="18"/>
  <c r="CX375" i="18"/>
  <c r="DR374" i="18"/>
  <c r="DG374" i="18"/>
  <c r="CS374" i="18"/>
  <c r="CH374" i="18"/>
  <c r="AI374" i="18"/>
  <c r="AJ374" i="18" s="1"/>
  <c r="DH373" i="18"/>
  <c r="CJ373" i="18"/>
  <c r="CB378" i="18"/>
  <c r="BR378" i="18"/>
  <c r="DD379" i="18"/>
  <c r="CV375" i="18"/>
  <c r="CD375" i="18"/>
  <c r="CC374" i="18"/>
  <c r="HL374" i="18"/>
  <c r="BW373" i="18"/>
  <c r="DQ380" i="18"/>
  <c r="DI380" i="18"/>
  <c r="DA380" i="18"/>
  <c r="CS380" i="18"/>
  <c r="CK380" i="18"/>
  <c r="DL379" i="18"/>
  <c r="DA379" i="18"/>
  <c r="CQ379" i="18"/>
  <c r="BY378" i="18"/>
  <c r="BO378" i="18"/>
  <c r="CB377" i="18"/>
  <c r="HL377" i="18"/>
  <c r="CA376" i="18"/>
  <c r="DR375" i="18"/>
  <c r="DJ375" i="18"/>
  <c r="DB375" i="18"/>
  <c r="CT375" i="18"/>
  <c r="CL375" i="18"/>
  <c r="BZ375" i="18"/>
  <c r="BN375" i="18"/>
  <c r="BV374" i="18"/>
  <c r="BU373" i="18"/>
  <c r="DP380" i="18"/>
  <c r="DH380" i="18"/>
  <c r="CZ380" i="18"/>
  <c r="CR380" i="18"/>
  <c r="DJ379" i="18"/>
  <c r="CZ379" i="18"/>
  <c r="CP379" i="18"/>
  <c r="BM379" i="18"/>
  <c r="DS378" i="18"/>
  <c r="DI378" i="18"/>
  <c r="CZ378" i="18"/>
  <c r="CQ378" i="18"/>
  <c r="CH378" i="18"/>
  <c r="BX378" i="18"/>
  <c r="BM378" i="18"/>
  <c r="CA377" i="18"/>
  <c r="BY376" i="18"/>
  <c r="DQ375" i="18"/>
  <c r="DI375" i="18"/>
  <c r="DA375" i="18"/>
  <c r="CS375" i="18"/>
  <c r="CK375" i="18"/>
  <c r="BY375" i="18"/>
  <c r="BM375" i="18"/>
  <c r="DP374" i="18"/>
  <c r="DF374" i="18"/>
  <c r="CT374" i="18"/>
  <c r="CJ374" i="18"/>
  <c r="BO374" i="18"/>
  <c r="CZ373" i="18"/>
  <c r="BT373" i="18"/>
  <c r="DO379" i="18"/>
  <c r="DN379" i="18"/>
  <c r="DC379" i="18"/>
  <c r="CR379" i="18"/>
  <c r="AI378" i="18"/>
  <c r="AJ378" i="18" s="1"/>
  <c r="CB376" i="18"/>
  <c r="DS379" i="18"/>
  <c r="DI379" i="18"/>
  <c r="CY379" i="18"/>
  <c r="CM379" i="18"/>
  <c r="CF378" i="18"/>
  <c r="BW378" i="18"/>
  <c r="BL378" i="18"/>
  <c r="BP377" i="18"/>
  <c r="AI377" i="18"/>
  <c r="AJ377" i="18" s="1"/>
  <c r="AI376" i="18"/>
  <c r="AJ376" i="18" s="1"/>
  <c r="DP375" i="18"/>
  <c r="DH375" i="18"/>
  <c r="CZ375" i="18"/>
  <c r="CR375" i="18"/>
  <c r="CJ375" i="18"/>
  <c r="BX375" i="18"/>
  <c r="CE373" i="18"/>
  <c r="BS373" i="18"/>
  <c r="DF379" i="18"/>
  <c r="CI379" i="18"/>
  <c r="BR375" i="18"/>
  <c r="CA378" i="18"/>
  <c r="BU376" i="18"/>
  <c r="BP378" i="18"/>
  <c r="DR379" i="18"/>
  <c r="DH379" i="18"/>
  <c r="CX379" i="18"/>
  <c r="CL379" i="18"/>
  <c r="CE378" i="18"/>
  <c r="BU378" i="18"/>
  <c r="Z378" i="18"/>
  <c r="ER378" i="18" s="1"/>
  <c r="BL376" i="18"/>
  <c r="DO375" i="18"/>
  <c r="DG375" i="18"/>
  <c r="CY375" i="18"/>
  <c r="CQ375" i="18"/>
  <c r="CI375" i="18"/>
  <c r="BV375" i="18"/>
  <c r="CC373" i="18"/>
  <c r="BR373" i="18"/>
  <c r="AI373" i="18"/>
  <c r="AJ373" i="18" s="1"/>
  <c r="DP379" i="18"/>
  <c r="CU379" i="18"/>
  <c r="CF375" i="18"/>
  <c r="CV379" i="18"/>
  <c r="CT379" i="18"/>
  <c r="CH379" i="18"/>
  <c r="BQ378" i="18"/>
  <c r="CN375" i="18"/>
  <c r="BQ375" i="18"/>
  <c r="BZ378" i="18"/>
  <c r="Z376" i="18"/>
  <c r="ER376" i="18" s="1"/>
  <c r="DS375" i="18"/>
  <c r="DK375" i="18"/>
  <c r="DC375" i="18"/>
  <c r="CU375" i="18"/>
  <c r="CC375" i="18"/>
  <c r="BP375" i="18"/>
  <c r="ET378" i="18"/>
  <c r="ET379" i="18"/>
  <c r="ET380" i="18"/>
  <c r="FO380" i="18"/>
  <c r="FO379" i="18"/>
  <c r="FO378" i="18"/>
  <c r="ET373" i="18"/>
  <c r="FO377" i="18"/>
  <c r="ET377" i="18"/>
  <c r="ET376" i="18"/>
  <c r="FO376" i="18"/>
  <c r="FO373" i="18"/>
  <c r="FO374" i="18"/>
  <c r="ET374" i="18"/>
  <c r="FO375" i="18"/>
  <c r="ET375" i="18"/>
  <c r="CF380" i="18"/>
  <c r="CE380" i="18"/>
  <c r="BV380" i="18"/>
  <c r="BM380" i="18"/>
  <c r="CE379" i="18"/>
  <c r="BV379" i="18"/>
  <c r="BN380" i="18"/>
  <c r="BQ379" i="18"/>
  <c r="BY379" i="18"/>
  <c r="CD379" i="18"/>
  <c r="BU379" i="18"/>
  <c r="BL379" i="18"/>
  <c r="CO379" i="18"/>
  <c r="CW379" i="18"/>
  <c r="DE379" i="18"/>
  <c r="DM379" i="18"/>
  <c r="DU379" i="18"/>
  <c r="BL380" i="18"/>
  <c r="BT380" i="18"/>
  <c r="CB380" i="18"/>
  <c r="BT379" i="18"/>
  <c r="BN379" i="18"/>
  <c r="CA380" i="18"/>
  <c r="BR380" i="18"/>
  <c r="CB379" i="18"/>
  <c r="BS379" i="18"/>
  <c r="BW380" i="18"/>
  <c r="BW379" i="18"/>
  <c r="BU380" i="18"/>
  <c r="CC380" i="18"/>
  <c r="BS380" i="18"/>
  <c r="CC379" i="18"/>
  <c r="BZ380" i="18"/>
  <c r="BQ380" i="18"/>
  <c r="DT379" i="18"/>
  <c r="DK379" i="18"/>
  <c r="DB379" i="18"/>
  <c r="CS379" i="18"/>
  <c r="CJ379" i="18"/>
  <c r="CA379" i="18"/>
  <c r="BR379" i="18"/>
  <c r="CD380" i="18"/>
  <c r="BY380" i="18"/>
  <c r="BP380" i="18"/>
  <c r="BZ379" i="18"/>
  <c r="BP379" i="18"/>
  <c r="CF379" i="18"/>
  <c r="BX380" i="18"/>
  <c r="BO380" i="18"/>
  <c r="BX379" i="18"/>
  <c r="BO379" i="18"/>
  <c r="Z374" i="18"/>
  <c r="ER374" i="18" s="1"/>
  <c r="BX377" i="18"/>
  <c r="BN377" i="18"/>
  <c r="BQ377" i="18"/>
  <c r="BY377" i="18"/>
  <c r="BR377" i="18"/>
  <c r="BZ377" i="18"/>
  <c r="DR378" i="18"/>
  <c r="DJ378" i="18"/>
  <c r="DB378" i="18"/>
  <c r="CT378" i="18"/>
  <c r="CD378" i="18"/>
  <c r="BV378" i="18"/>
  <c r="BN378" i="18"/>
  <c r="DO377" i="18"/>
  <c r="DC377" i="18"/>
  <c r="CS377" i="18"/>
  <c r="BW377" i="18"/>
  <c r="BM377" i="18"/>
  <c r="DN376" i="18"/>
  <c r="CZ376" i="18"/>
  <c r="CK376" i="18"/>
  <c r="AI375" i="18"/>
  <c r="AJ375" i="18" s="1"/>
  <c r="BU374" i="18"/>
  <c r="BP374" i="18"/>
  <c r="BX374" i="18"/>
  <c r="CF374" i="18"/>
  <c r="BQ374" i="18"/>
  <c r="BY374" i="18"/>
  <c r="BR374" i="18"/>
  <c r="BZ374" i="18"/>
  <c r="BS374" i="18"/>
  <c r="CA374" i="18"/>
  <c r="BL374" i="18"/>
  <c r="BT374" i="18"/>
  <c r="CB374" i="18"/>
  <c r="CK373" i="18"/>
  <c r="CS373" i="18"/>
  <c r="DA373" i="18"/>
  <c r="DI373" i="18"/>
  <c r="DQ373" i="18"/>
  <c r="CL373" i="18"/>
  <c r="CT373" i="18"/>
  <c r="DB373" i="18"/>
  <c r="DJ373" i="18"/>
  <c r="DR373" i="18"/>
  <c r="CM373" i="18"/>
  <c r="CU373" i="18"/>
  <c r="DC373" i="18"/>
  <c r="DK373" i="18"/>
  <c r="DS373" i="18"/>
  <c r="CN373" i="18"/>
  <c r="CV373" i="18"/>
  <c r="DD373" i="18"/>
  <c r="DL373" i="18"/>
  <c r="DT373" i="18"/>
  <c r="CO373" i="18"/>
  <c r="CW373" i="18"/>
  <c r="DE373" i="18"/>
  <c r="DM373" i="18"/>
  <c r="DU373" i="18"/>
  <c r="CF377" i="18"/>
  <c r="BV377" i="18"/>
  <c r="BL377" i="18"/>
  <c r="CO377" i="18"/>
  <c r="CW377" i="18"/>
  <c r="DE377" i="18"/>
  <c r="DM377" i="18"/>
  <c r="DU377" i="18"/>
  <c r="CH377" i="18"/>
  <c r="CP377" i="18"/>
  <c r="CX377" i="18"/>
  <c r="DF377" i="18"/>
  <c r="DN377" i="18"/>
  <c r="BN376" i="18"/>
  <c r="BV376" i="18"/>
  <c r="CD376" i="18"/>
  <c r="BO376" i="18"/>
  <c r="BW376" i="18"/>
  <c r="CE376" i="18"/>
  <c r="BP376" i="18"/>
  <c r="BX376" i="18"/>
  <c r="CF376" i="18"/>
  <c r="BR376" i="18"/>
  <c r="BZ376" i="18"/>
  <c r="CE377" i="18"/>
  <c r="BU377" i="18"/>
  <c r="DI376" i="18"/>
  <c r="CX376" i="18"/>
  <c r="CI376" i="18"/>
  <c r="BS376" i="18"/>
  <c r="BN374" i="18"/>
  <c r="BL373" i="18"/>
  <c r="DT377" i="18"/>
  <c r="DJ377" i="18"/>
  <c r="CZ377" i="18"/>
  <c r="CN377" i="18"/>
  <c r="CD377" i="18"/>
  <c r="BT377" i="18"/>
  <c r="DH376" i="18"/>
  <c r="BQ376" i="18"/>
  <c r="DS377" i="18"/>
  <c r="DI377" i="18"/>
  <c r="CY377" i="18"/>
  <c r="CM377" i="18"/>
  <c r="CC377" i="18"/>
  <c r="BS377" i="18"/>
  <c r="CC376" i="18"/>
  <c r="BM376" i="18"/>
  <c r="CL376" i="18"/>
  <c r="CT376" i="18"/>
  <c r="DB376" i="18"/>
  <c r="DJ376" i="18"/>
  <c r="DR376" i="18"/>
  <c r="CM376" i="18"/>
  <c r="CU376" i="18"/>
  <c r="DC376" i="18"/>
  <c r="DK376" i="18"/>
  <c r="DS376" i="18"/>
  <c r="CN376" i="18"/>
  <c r="CV376" i="18"/>
  <c r="DD376" i="18"/>
  <c r="DL376" i="18"/>
  <c r="DT376" i="18"/>
  <c r="CH376" i="18"/>
  <c r="CP376" i="18"/>
  <c r="CE375" i="18"/>
  <c r="BW375" i="18"/>
  <c r="BO375" i="18"/>
  <c r="BY373" i="18"/>
  <c r="BQ373" i="18"/>
  <c r="CF373" i="18"/>
  <c r="BX373" i="18"/>
  <c r="BP373" i="18"/>
  <c r="BO373" i="18"/>
  <c r="CB375" i="18"/>
  <c r="BT375" i="18"/>
  <c r="BL375" i="18"/>
  <c r="DU374" i="18"/>
  <c r="DM374" i="18"/>
  <c r="DE374" i="18"/>
  <c r="CW374" i="18"/>
  <c r="CO374" i="18"/>
  <c r="CD373" i="18"/>
  <c r="BV373" i="18"/>
  <c r="BN373" i="18"/>
  <c r="CA375" i="18"/>
  <c r="DT374" i="18"/>
  <c r="DL374" i="18"/>
  <c r="DD374" i="18"/>
  <c r="CV374" i="18"/>
  <c r="T372" i="18"/>
  <c r="U372" i="18" s="1"/>
  <c r="X372" i="18"/>
  <c r="Y372" i="18" s="1"/>
  <c r="AF372" i="18"/>
  <c r="AG372" i="18"/>
  <c r="CK372" i="18"/>
  <c r="AL372" i="18"/>
  <c r="AM372" i="18"/>
  <c r="BI372" i="18"/>
  <c r="BK372" i="18" s="1"/>
  <c r="BJ372" i="18"/>
  <c r="EK372" i="18"/>
  <c r="EU372" i="18"/>
  <c r="EL372" i="18"/>
  <c r="EZ372" i="18"/>
  <c r="FD372" i="18"/>
  <c r="EG372" i="18"/>
  <c r="FL372" i="18"/>
  <c r="FK372" i="18"/>
  <c r="EP372" i="18"/>
  <c r="DY372" i="18"/>
  <c r="ED372" i="18"/>
  <c r="EJ372" i="18"/>
  <c r="FA372" i="18"/>
  <c r="FJ372" i="18"/>
  <c r="EY372" i="18"/>
  <c r="EH372" i="18"/>
  <c r="FE372" i="18"/>
  <c r="FF372" i="18"/>
  <c r="EW372" i="18"/>
  <c r="EE372" i="18"/>
  <c r="FI372" i="18"/>
  <c r="FN372" i="18"/>
  <c r="FG372" i="18"/>
  <c r="EB372" i="18"/>
  <c r="FB372" i="18"/>
  <c r="EI372" i="18"/>
  <c r="EA372" i="18"/>
  <c r="EO372" i="18"/>
  <c r="EC372" i="18"/>
  <c r="DW372" i="18"/>
  <c r="FC372" i="18"/>
  <c r="EM372" i="18"/>
  <c r="EF372" i="18"/>
  <c r="EV372" i="18"/>
  <c r="FM372" i="18"/>
  <c r="FH372" i="18"/>
  <c r="DZ372" i="18"/>
  <c r="EN372" i="18"/>
  <c r="EX372" i="18"/>
  <c r="DX372" i="18"/>
  <c r="FP391" i="18" l="1"/>
  <c r="FP397" i="18"/>
  <c r="FP384" i="18"/>
  <c r="FP396" i="18"/>
  <c r="FP394" i="18"/>
  <c r="FP392" i="18"/>
  <c r="FP393" i="18"/>
  <c r="FP381" i="18"/>
  <c r="FP401" i="18"/>
  <c r="FP383" i="18"/>
  <c r="FP382" i="18"/>
  <c r="FP387" i="18"/>
  <c r="FP388" i="18"/>
  <c r="FP389" i="18"/>
  <c r="FP399" i="18"/>
  <c r="FP400" i="18"/>
  <c r="FP395" i="18"/>
  <c r="FP386" i="18"/>
  <c r="FP402" i="18"/>
  <c r="FP390" i="18"/>
  <c r="FP398" i="18"/>
  <c r="FP385" i="18"/>
  <c r="AD372" i="18"/>
  <c r="ES372" i="18" s="1"/>
  <c r="V372" i="18"/>
  <c r="EQ372" i="18" s="1"/>
  <c r="CG374" i="18"/>
  <c r="DV377" i="18"/>
  <c r="DV380" i="18"/>
  <c r="FP375" i="18"/>
  <c r="FP374" i="18"/>
  <c r="DV374" i="18"/>
  <c r="FP376" i="18"/>
  <c r="CG376" i="18"/>
  <c r="CG373" i="18"/>
  <c r="DV379" i="18"/>
  <c r="CG379" i="18"/>
  <c r="DV375" i="18"/>
  <c r="CG378" i="18"/>
  <c r="DV373" i="18"/>
  <c r="FP373" i="18"/>
  <c r="CG380" i="18"/>
  <c r="CG375" i="18"/>
  <c r="CG377" i="18"/>
  <c r="FP377" i="18"/>
  <c r="DV378" i="18"/>
  <c r="FP379" i="18"/>
  <c r="DV376" i="18"/>
  <c r="FP378" i="18"/>
  <c r="FP380" i="18"/>
  <c r="DP372" i="18"/>
  <c r="DH372" i="18"/>
  <c r="CZ372" i="18"/>
  <c r="BZ372" i="18"/>
  <c r="CR372" i="18"/>
  <c r="CJ372" i="18"/>
  <c r="CA372" i="18"/>
  <c r="BW372" i="18"/>
  <c r="BT372" i="18"/>
  <c r="BR372" i="18"/>
  <c r="BN372" i="18"/>
  <c r="BM372" i="18"/>
  <c r="HL372" i="18"/>
  <c r="BV372" i="18"/>
  <c r="AI372" i="18"/>
  <c r="AJ372" i="18" s="1"/>
  <c r="CD372" i="18"/>
  <c r="BP372" i="18"/>
  <c r="CE372" i="18"/>
  <c r="BS372" i="18"/>
  <c r="CB372" i="18"/>
  <c r="BO372" i="18"/>
  <c r="BL372" i="18"/>
  <c r="ET372" i="18"/>
  <c r="FO372" i="18"/>
  <c r="CY372" i="18"/>
  <c r="CX372" i="18"/>
  <c r="CP372" i="18"/>
  <c r="CH372" i="18"/>
  <c r="DU372" i="18"/>
  <c r="DM372" i="18"/>
  <c r="DE372" i="18"/>
  <c r="CW372" i="18"/>
  <c r="CO372" i="18"/>
  <c r="BY372" i="18"/>
  <c r="BQ372" i="18"/>
  <c r="DT372" i="18"/>
  <c r="DL372" i="18"/>
  <c r="DD372" i="18"/>
  <c r="CV372" i="18"/>
  <c r="CN372" i="18"/>
  <c r="CF372" i="18"/>
  <c r="BX372" i="18"/>
  <c r="Z372" i="18"/>
  <c r="ER372" i="18" s="1"/>
  <c r="DG372" i="18"/>
  <c r="DS372" i="18"/>
  <c r="DK372" i="18"/>
  <c r="DC372" i="18"/>
  <c r="CU372" i="18"/>
  <c r="CM372" i="18"/>
  <c r="CQ372" i="18"/>
  <c r="DN372" i="18"/>
  <c r="DR372" i="18"/>
  <c r="DJ372" i="18"/>
  <c r="DB372" i="18"/>
  <c r="CT372" i="18"/>
  <c r="CL372" i="18"/>
  <c r="DO372" i="18"/>
  <c r="CI372" i="18"/>
  <c r="DF372" i="18"/>
  <c r="DQ372" i="18"/>
  <c r="DI372" i="18"/>
  <c r="DA372" i="18"/>
  <c r="CS372" i="18"/>
  <c r="CC372" i="18"/>
  <c r="BU372" i="18"/>
  <c r="T348" i="18"/>
  <c r="U348" i="18" s="1"/>
  <c r="X348" i="18"/>
  <c r="Y348" i="18" s="1"/>
  <c r="AF348" i="18"/>
  <c r="AG348" i="18"/>
  <c r="CJ348" i="18"/>
  <c r="AL348" i="18"/>
  <c r="AM348" i="18"/>
  <c r="BI348" i="18"/>
  <c r="BK348" i="18" s="1"/>
  <c r="BJ348" i="18"/>
  <c r="T349" i="18"/>
  <c r="U349" i="18" s="1"/>
  <c r="X349" i="18"/>
  <c r="Y349" i="18" s="1"/>
  <c r="AF349" i="18"/>
  <c r="AG349" i="18"/>
  <c r="CH349" i="18"/>
  <c r="AL349" i="18"/>
  <c r="AM349" i="18"/>
  <c r="BI349" i="18"/>
  <c r="BK349" i="18" s="1"/>
  <c r="BJ349" i="18"/>
  <c r="T350" i="18"/>
  <c r="U350" i="18" s="1"/>
  <c r="X350" i="18"/>
  <c r="Y350" i="18" s="1"/>
  <c r="AF350" i="18"/>
  <c r="AG350" i="18"/>
  <c r="DA350" i="18"/>
  <c r="AL350" i="18"/>
  <c r="AM350" i="18"/>
  <c r="BI350" i="18"/>
  <c r="BK350" i="18" s="1"/>
  <c r="BJ350" i="18"/>
  <c r="T351" i="18"/>
  <c r="U351" i="18" s="1"/>
  <c r="X351" i="18"/>
  <c r="Y351" i="18" s="1"/>
  <c r="AF351" i="18"/>
  <c r="AG351" i="18"/>
  <c r="CO351" i="18"/>
  <c r="AL351" i="18"/>
  <c r="AM351" i="18"/>
  <c r="BI351" i="18"/>
  <c r="BJ351" i="18"/>
  <c r="T352" i="18"/>
  <c r="U352" i="18" s="1"/>
  <c r="X352" i="18"/>
  <c r="Y352" i="18" s="1"/>
  <c r="AF352" i="18"/>
  <c r="AG352" i="18"/>
  <c r="CJ352" i="18"/>
  <c r="AL352" i="18"/>
  <c r="AM352" i="18"/>
  <c r="BI352" i="18"/>
  <c r="BK352" i="18" s="1"/>
  <c r="BJ352" i="18"/>
  <c r="T353" i="18"/>
  <c r="U353" i="18" s="1"/>
  <c r="X353" i="18"/>
  <c r="Y353" i="18" s="1"/>
  <c r="AF353" i="18"/>
  <c r="AG353" i="18"/>
  <c r="CN353" i="18"/>
  <c r="AL353" i="18"/>
  <c r="AM353" i="18"/>
  <c r="BI353" i="18"/>
  <c r="BK353" i="18" s="1"/>
  <c r="BJ353" i="18"/>
  <c r="T354" i="18"/>
  <c r="U354" i="18" s="1"/>
  <c r="X354" i="18"/>
  <c r="Y354" i="18" s="1"/>
  <c r="AF354" i="18"/>
  <c r="AG354" i="18"/>
  <c r="CL354" i="18"/>
  <c r="AL354" i="18"/>
  <c r="AM354" i="18"/>
  <c r="BI354" i="18"/>
  <c r="BK354" i="18" s="1"/>
  <c r="BJ354" i="18"/>
  <c r="T355" i="18"/>
  <c r="U355" i="18" s="1"/>
  <c r="X355" i="18"/>
  <c r="Y355" i="18" s="1"/>
  <c r="AF355" i="18"/>
  <c r="AG355" i="18"/>
  <c r="CO355" i="18"/>
  <c r="AL355" i="18"/>
  <c r="AM355" i="18"/>
  <c r="BI355" i="18"/>
  <c r="BK355" i="18" s="1"/>
  <c r="BJ355" i="18"/>
  <c r="T356" i="18"/>
  <c r="U356" i="18" s="1"/>
  <c r="X356" i="18"/>
  <c r="Y356" i="18" s="1"/>
  <c r="AF356" i="18"/>
  <c r="AG356" i="18"/>
  <c r="CH356" i="18"/>
  <c r="AL356" i="18"/>
  <c r="AM356" i="18"/>
  <c r="BI356" i="18"/>
  <c r="BK356" i="18" s="1"/>
  <c r="BJ356" i="18"/>
  <c r="T357" i="18"/>
  <c r="U357" i="18" s="1"/>
  <c r="X357" i="18"/>
  <c r="Y357" i="18" s="1"/>
  <c r="AF357" i="18"/>
  <c r="AG357" i="18"/>
  <c r="CR357" i="18"/>
  <c r="AL357" i="18"/>
  <c r="AM357" i="18"/>
  <c r="BI357" i="18"/>
  <c r="BK357" i="18" s="1"/>
  <c r="BJ357" i="18"/>
  <c r="T358" i="18"/>
  <c r="U358" i="18" s="1"/>
  <c r="X358" i="18"/>
  <c r="Y358" i="18" s="1"/>
  <c r="AF358" i="18"/>
  <c r="AG358" i="18"/>
  <c r="CQ358" i="18"/>
  <c r="AL358" i="18"/>
  <c r="AM358" i="18"/>
  <c r="BI358" i="18"/>
  <c r="BK358" i="18" s="1"/>
  <c r="BJ358" i="18"/>
  <c r="T359" i="18"/>
  <c r="U359" i="18" s="1"/>
  <c r="X359" i="18"/>
  <c r="Y359" i="18" s="1"/>
  <c r="AF359" i="18"/>
  <c r="AG359" i="18"/>
  <c r="CX359" i="18"/>
  <c r="AL359" i="18"/>
  <c r="AM359" i="18"/>
  <c r="BI359" i="18"/>
  <c r="BK359" i="18" s="1"/>
  <c r="BJ359" i="18"/>
  <c r="T360" i="18"/>
  <c r="U360" i="18" s="1"/>
  <c r="X360" i="18"/>
  <c r="Y360" i="18" s="1"/>
  <c r="AF360" i="18"/>
  <c r="AG360" i="18"/>
  <c r="CP360" i="18"/>
  <c r="AL360" i="18"/>
  <c r="AM360" i="18"/>
  <c r="BI360" i="18"/>
  <c r="BK360" i="18" s="1"/>
  <c r="BJ360" i="18"/>
  <c r="T361" i="18"/>
  <c r="U361" i="18" s="1"/>
  <c r="X361" i="18"/>
  <c r="Y361" i="18" s="1"/>
  <c r="AF361" i="18"/>
  <c r="AG361" i="18"/>
  <c r="CR361" i="18"/>
  <c r="AL361" i="18"/>
  <c r="AM361" i="18"/>
  <c r="BI361" i="18"/>
  <c r="BK361" i="18" s="1"/>
  <c r="BJ361" i="18"/>
  <c r="T362" i="18"/>
  <c r="U362" i="18" s="1"/>
  <c r="X362" i="18"/>
  <c r="Y362" i="18" s="1"/>
  <c r="AF362" i="18"/>
  <c r="AG362" i="18"/>
  <c r="DL362" i="18"/>
  <c r="AL362" i="18"/>
  <c r="AM362" i="18"/>
  <c r="BI362" i="18"/>
  <c r="BK362" i="18" s="1"/>
  <c r="BJ362" i="18"/>
  <c r="T363" i="18"/>
  <c r="U363" i="18" s="1"/>
  <c r="X363" i="18"/>
  <c r="Y363" i="18" s="1"/>
  <c r="AF363" i="18"/>
  <c r="AG363" i="18"/>
  <c r="CP363" i="18"/>
  <c r="AL363" i="18"/>
  <c r="AM363" i="18"/>
  <c r="BI363" i="18"/>
  <c r="BK363" i="18" s="1"/>
  <c r="BJ363" i="18"/>
  <c r="T364" i="18"/>
  <c r="U364" i="18" s="1"/>
  <c r="X364" i="18"/>
  <c r="Y364" i="18" s="1"/>
  <c r="AF364" i="18"/>
  <c r="AG364" i="18"/>
  <c r="CJ364" i="18"/>
  <c r="AL364" i="18"/>
  <c r="AM364" i="18"/>
  <c r="BI364" i="18"/>
  <c r="BK364" i="18" s="1"/>
  <c r="BJ364" i="18"/>
  <c r="T365" i="18"/>
  <c r="U365" i="18" s="1"/>
  <c r="X365" i="18"/>
  <c r="Y365" i="18" s="1"/>
  <c r="AF365" i="18"/>
  <c r="AG365" i="18"/>
  <c r="CQ365" i="18"/>
  <c r="AL365" i="18"/>
  <c r="AM365" i="18"/>
  <c r="BI365" i="18"/>
  <c r="BK365" i="18" s="1"/>
  <c r="BJ365" i="18"/>
  <c r="T366" i="18"/>
  <c r="U366" i="18" s="1"/>
  <c r="X366" i="18"/>
  <c r="Y366" i="18" s="1"/>
  <c r="AF366" i="18"/>
  <c r="AG366" i="18"/>
  <c r="CK366" i="18"/>
  <c r="AL366" i="18"/>
  <c r="AM366" i="18"/>
  <c r="BI366" i="18"/>
  <c r="BK366" i="18" s="1"/>
  <c r="BJ366" i="18"/>
  <c r="T367" i="18"/>
  <c r="U367" i="18" s="1"/>
  <c r="X367" i="18"/>
  <c r="Y367" i="18" s="1"/>
  <c r="AF367" i="18"/>
  <c r="AG367" i="18"/>
  <c r="CL367" i="18"/>
  <c r="AL367" i="18"/>
  <c r="AM367" i="18"/>
  <c r="BI367" i="18"/>
  <c r="BK367" i="18" s="1"/>
  <c r="BJ367" i="18"/>
  <c r="T368" i="18"/>
  <c r="U368" i="18" s="1"/>
  <c r="X368" i="18"/>
  <c r="Y368" i="18" s="1"/>
  <c r="AF368" i="18"/>
  <c r="AG368" i="18"/>
  <c r="CP368" i="18"/>
  <c r="AL368" i="18"/>
  <c r="AM368" i="18"/>
  <c r="BI368" i="18"/>
  <c r="BK368" i="18" s="1"/>
  <c r="BJ368" i="18"/>
  <c r="T369" i="18"/>
  <c r="U369" i="18" s="1"/>
  <c r="X369" i="18"/>
  <c r="Y369" i="18" s="1"/>
  <c r="AF369" i="18"/>
  <c r="AG369" i="18"/>
  <c r="AL369" i="18"/>
  <c r="AM369" i="18"/>
  <c r="BI369" i="18"/>
  <c r="BK369" i="18" s="1"/>
  <c r="BJ369" i="18"/>
  <c r="T370" i="18"/>
  <c r="U370" i="18" s="1"/>
  <c r="X370" i="18"/>
  <c r="Y370" i="18" s="1"/>
  <c r="AF370" i="18"/>
  <c r="AG370" i="18"/>
  <c r="CJ370" i="18"/>
  <c r="AL370" i="18"/>
  <c r="AM370" i="18"/>
  <c r="BI370" i="18"/>
  <c r="BK370" i="18" s="1"/>
  <c r="BJ370" i="18"/>
  <c r="T371" i="18"/>
  <c r="U371" i="18" s="1"/>
  <c r="X371" i="18"/>
  <c r="Y371" i="18" s="1"/>
  <c r="AF371" i="18"/>
  <c r="AG371" i="18"/>
  <c r="CQ371" i="18"/>
  <c r="AL371" i="18"/>
  <c r="AM371" i="18"/>
  <c r="BI371" i="18"/>
  <c r="BK371" i="18" s="1"/>
  <c r="BJ371" i="18"/>
  <c r="V361" i="18" l="1"/>
  <c r="EQ361" i="18" s="1"/>
  <c r="V354" i="18"/>
  <c r="V360" i="18"/>
  <c r="EQ360" i="18" s="1"/>
  <c r="V352" i="18"/>
  <c r="EQ352" i="18" s="1"/>
  <c r="V368" i="18"/>
  <c r="EQ368" i="18" s="1"/>
  <c r="V359" i="18"/>
  <c r="EQ359" i="18" s="1"/>
  <c r="V365" i="18"/>
  <c r="EQ365" i="18" s="1"/>
  <c r="V348" i="18"/>
  <c r="EQ348" i="18" s="1"/>
  <c r="V363" i="18"/>
  <c r="EQ363" i="18" s="1"/>
  <c r="AD370" i="18"/>
  <c r="ES370" i="18" s="1"/>
  <c r="V370" i="18"/>
  <c r="EQ370" i="18" s="1"/>
  <c r="AD367" i="18"/>
  <c r="ES367" i="18" s="1"/>
  <c r="V367" i="18"/>
  <c r="EQ367" i="18" s="1"/>
  <c r="AD351" i="18"/>
  <c r="ES351" i="18" s="1"/>
  <c r="V351" i="18"/>
  <c r="EQ351" i="18" s="1"/>
  <c r="AD366" i="18"/>
  <c r="ES366" i="18" s="1"/>
  <c r="V366" i="18"/>
  <c r="EQ366" i="18" s="1"/>
  <c r="AD358" i="18"/>
  <c r="ES358" i="18" s="1"/>
  <c r="V358" i="18"/>
  <c r="EQ358" i="18" s="1"/>
  <c r="AD350" i="18"/>
  <c r="ES350" i="18" s="1"/>
  <c r="V350" i="18"/>
  <c r="EQ350" i="18" s="1"/>
  <c r="AD353" i="18"/>
  <c r="ES353" i="18" s="1"/>
  <c r="V353" i="18"/>
  <c r="EQ353" i="18" s="1"/>
  <c r="AD357" i="18"/>
  <c r="ES357" i="18" s="1"/>
  <c r="V357" i="18"/>
  <c r="EQ357" i="18" s="1"/>
  <c r="AD349" i="18"/>
  <c r="ES349" i="18" s="1"/>
  <c r="V349" i="18"/>
  <c r="EQ349" i="18" s="1"/>
  <c r="AD364" i="18"/>
  <c r="ES364" i="18" s="1"/>
  <c r="V364" i="18"/>
  <c r="EQ364" i="18" s="1"/>
  <c r="AD356" i="18"/>
  <c r="ES356" i="18" s="1"/>
  <c r="V356" i="18"/>
  <c r="EQ356" i="18" s="1"/>
  <c r="AD355" i="18"/>
  <c r="ES355" i="18" s="1"/>
  <c r="V355" i="18"/>
  <c r="EQ355" i="18" s="1"/>
  <c r="AD369" i="18"/>
  <c r="ES369" i="18" s="1"/>
  <c r="V369" i="18"/>
  <c r="EQ369" i="18" s="1"/>
  <c r="AD371" i="18"/>
  <c r="ES371" i="18" s="1"/>
  <c r="V371" i="18"/>
  <c r="EQ371" i="18" s="1"/>
  <c r="AD362" i="18"/>
  <c r="ES362" i="18" s="1"/>
  <c r="V362" i="18"/>
  <c r="EQ362" i="18" s="1"/>
  <c r="CG372" i="18"/>
  <c r="DV372" i="18"/>
  <c r="FP372" i="18"/>
  <c r="BV349" i="18"/>
  <c r="BN367" i="18"/>
  <c r="DL357" i="18"/>
  <c r="CO357" i="18"/>
  <c r="CY357" i="18"/>
  <c r="DR367" i="18"/>
  <c r="CL357" i="18"/>
  <c r="DF367" i="18"/>
  <c r="DM365" i="18"/>
  <c r="DS354" i="18"/>
  <c r="DP349" i="18"/>
  <c r="CC369" i="18"/>
  <c r="HL371" i="18"/>
  <c r="CR354" i="18"/>
  <c r="DH367" i="18"/>
  <c r="BO348" i="18"/>
  <c r="BN359" i="18"/>
  <c r="DK358" i="18"/>
  <c r="CD360" i="18"/>
  <c r="CS367" i="18"/>
  <c r="DK363" i="18"/>
  <c r="CE362" i="18"/>
  <c r="CY358" i="18"/>
  <c r="DH355" i="18"/>
  <c r="DA353" i="18"/>
  <c r="DJ358" i="18"/>
  <c r="BY356" i="18"/>
  <c r="BP369" i="18"/>
  <c r="DE355" i="18"/>
  <c r="CZ353" i="18"/>
  <c r="CL361" i="18"/>
  <c r="DA355" i="18"/>
  <c r="CQ353" i="18"/>
  <c r="DJ352" i="18"/>
  <c r="DH352" i="18"/>
  <c r="CY352" i="18"/>
  <c r="DA349" i="18"/>
  <c r="BU368" i="18"/>
  <c r="HL363" i="18"/>
  <c r="CT356" i="18"/>
  <c r="CU355" i="18"/>
  <c r="DD371" i="18"/>
  <c r="DH366" i="18"/>
  <c r="CL364" i="18"/>
  <c r="HL362" i="18"/>
  <c r="CR356" i="18"/>
  <c r="CQ355" i="18"/>
  <c r="DP353" i="18"/>
  <c r="CJ353" i="18"/>
  <c r="BO358" i="18"/>
  <c r="CM349" i="18"/>
  <c r="Z368" i="18"/>
  <c r="ER368" i="18" s="1"/>
  <c r="DE366" i="18"/>
  <c r="AI363" i="18"/>
  <c r="AJ363" i="18" s="1"/>
  <c r="BV359" i="18"/>
  <c r="CL355" i="18"/>
  <c r="DO353" i="18"/>
  <c r="CI353" i="18"/>
  <c r="DG351" i="18"/>
  <c r="DS366" i="18"/>
  <c r="CZ364" i="18"/>
  <c r="DR353" i="18"/>
  <c r="CO353" i="18"/>
  <c r="CR352" i="18"/>
  <c r="CT366" i="18"/>
  <c r="BZ359" i="18"/>
  <c r="DR355" i="18"/>
  <c r="DE353" i="18"/>
  <c r="CF348" i="18"/>
  <c r="DF364" i="18"/>
  <c r="DA356" i="18"/>
  <c r="CE363" i="18"/>
  <c r="DI355" i="18"/>
  <c r="DC353" i="18"/>
  <c r="DO352" i="18"/>
  <c r="BR350" i="18"/>
  <c r="DG366" i="18"/>
  <c r="CR366" i="18"/>
  <c r="DK365" i="18"/>
  <c r="DF363" i="18"/>
  <c r="CI363" i="18"/>
  <c r="BP361" i="18"/>
  <c r="DK354" i="18"/>
  <c r="DM352" i="18"/>
  <c r="CW352" i="18"/>
  <c r="DO349" i="18"/>
  <c r="CY349" i="18"/>
  <c r="CJ349" i="18"/>
  <c r="BZ369" i="18"/>
  <c r="DF366" i="18"/>
  <c r="CP366" i="18"/>
  <c r="DA365" i="18"/>
  <c r="CI364" i="18"/>
  <c r="DD363" i="18"/>
  <c r="CH363" i="18"/>
  <c r="DO360" i="18"/>
  <c r="BX359" i="18"/>
  <c r="CT357" i="18"/>
  <c r="CL356" i="18"/>
  <c r="CX354" i="18"/>
  <c r="DQ353" i="18"/>
  <c r="DB353" i="18"/>
  <c r="CL353" i="18"/>
  <c r="DL352" i="18"/>
  <c r="CT352" i="18"/>
  <c r="DK349" i="18"/>
  <c r="CW349" i="18"/>
  <c r="CI349" i="18"/>
  <c r="DJ349" i="18"/>
  <c r="CV349" i="18"/>
  <c r="CK363" i="18"/>
  <c r="DC371" i="18"/>
  <c r="CS349" i="18"/>
  <c r="DP366" i="18"/>
  <c r="CX366" i="18"/>
  <c r="CI366" i="18"/>
  <c r="DQ364" i="18"/>
  <c r="DQ363" i="18"/>
  <c r="CU363" i="18"/>
  <c r="CF359" i="18"/>
  <c r="DO355" i="18"/>
  <c r="CH355" i="18"/>
  <c r="CP354" i="18"/>
  <c r="DM353" i="18"/>
  <c r="CU353" i="18"/>
  <c r="DD352" i="18"/>
  <c r="CN352" i="18"/>
  <c r="DT349" i="18"/>
  <c r="DG349" i="18"/>
  <c r="CR349" i="18"/>
  <c r="CQ348" i="18"/>
  <c r="DA363" i="18"/>
  <c r="DR366" i="18"/>
  <c r="CJ366" i="18"/>
  <c r="CQ354" i="18"/>
  <c r="CQ352" i="18"/>
  <c r="DH349" i="18"/>
  <c r="BP371" i="18"/>
  <c r="DN366" i="18"/>
  <c r="CW366" i="18"/>
  <c r="CH366" i="18"/>
  <c r="BW366" i="18"/>
  <c r="DI364" i="18"/>
  <c r="DM363" i="18"/>
  <c r="CT363" i="18"/>
  <c r="DD361" i="18"/>
  <c r="CD359" i="18"/>
  <c r="DM356" i="18"/>
  <c r="CH354" i="18"/>
  <c r="DK353" i="18"/>
  <c r="CT353" i="18"/>
  <c r="DT352" i="18"/>
  <c r="DC352" i="18"/>
  <c r="CM352" i="18"/>
  <c r="DS349" i="18"/>
  <c r="DE349" i="18"/>
  <c r="CO349" i="18"/>
  <c r="CL366" i="18"/>
  <c r="CO365" i="18"/>
  <c r="DB366" i="18"/>
  <c r="CE365" i="18"/>
  <c r="CV363" i="18"/>
  <c r="BS350" i="18"/>
  <c r="DK366" i="18"/>
  <c r="CU366" i="18"/>
  <c r="DL363" i="18"/>
  <c r="CQ363" i="18"/>
  <c r="CZ361" i="18"/>
  <c r="DT354" i="18"/>
  <c r="DH353" i="18"/>
  <c r="CR353" i="18"/>
  <c r="DS352" i="18"/>
  <c r="DB352" i="18"/>
  <c r="CI352" i="18"/>
  <c r="DQ349" i="18"/>
  <c r="DB349" i="18"/>
  <c r="CN349" i="18"/>
  <c r="HL349" i="18"/>
  <c r="HL370" i="18"/>
  <c r="AI366" i="18"/>
  <c r="AJ366" i="18" s="1"/>
  <c r="AI370" i="18"/>
  <c r="AJ370" i="18" s="1"/>
  <c r="AI360" i="18"/>
  <c r="AJ360" i="18" s="1"/>
  <c r="AI351" i="18"/>
  <c r="AJ351" i="18" s="1"/>
  <c r="CU371" i="18"/>
  <c r="CZ365" i="18"/>
  <c r="BS364" i="18"/>
  <c r="BN353" i="18"/>
  <c r="BN349" i="18"/>
  <c r="CR371" i="18"/>
  <c r="AI371" i="18"/>
  <c r="AJ371" i="18" s="1"/>
  <c r="DO366" i="18"/>
  <c r="DC366" i="18"/>
  <c r="CQ366" i="18"/>
  <c r="DJ365" i="18"/>
  <c r="CY365" i="18"/>
  <c r="CL365" i="18"/>
  <c r="CS364" i="18"/>
  <c r="DU363" i="18"/>
  <c r="DE363" i="18"/>
  <c r="CS363" i="18"/>
  <c r="CV361" i="18"/>
  <c r="CV360" i="18"/>
  <c r="BR359" i="18"/>
  <c r="DA358" i="18"/>
  <c r="DU357" i="18"/>
  <c r="BO357" i="18"/>
  <c r="BN356" i="18"/>
  <c r="DH354" i="18"/>
  <c r="DU353" i="18"/>
  <c r="DG353" i="18"/>
  <c r="CS353" i="18"/>
  <c r="DU352" i="18"/>
  <c r="DK352" i="18"/>
  <c r="CZ352" i="18"/>
  <c r="CO352" i="18"/>
  <c r="CI351" i="18"/>
  <c r="CR348" i="18"/>
  <c r="AI367" i="18"/>
  <c r="AJ367" i="18" s="1"/>
  <c r="DT365" i="18"/>
  <c r="DI365" i="18"/>
  <c r="CW365" i="18"/>
  <c r="CJ365" i="18"/>
  <c r="DI362" i="18"/>
  <c r="CN360" i="18"/>
  <c r="DS371" i="18"/>
  <c r="CN371" i="18"/>
  <c r="DQ371" i="18"/>
  <c r="CM371" i="18"/>
  <c r="BX369" i="18"/>
  <c r="DM366" i="18"/>
  <c r="CZ366" i="18"/>
  <c r="CM366" i="18"/>
  <c r="DS365" i="18"/>
  <c r="DH365" i="18"/>
  <c r="CU365" i="18"/>
  <c r="CI365" i="18"/>
  <c r="DO363" i="18"/>
  <c r="DC363" i="18"/>
  <c r="CO363" i="18"/>
  <c r="CD361" i="18"/>
  <c r="BL359" i="18"/>
  <c r="CO358" i="18"/>
  <c r="DJ357" i="18"/>
  <c r="DL356" i="18"/>
  <c r="BR366" i="18"/>
  <c r="DI371" i="18"/>
  <c r="DR365" i="18"/>
  <c r="DG365" i="18"/>
  <c r="CS365" i="18"/>
  <c r="CC364" i="18"/>
  <c r="DN363" i="18"/>
  <c r="DB363" i="18"/>
  <c r="CL363" i="18"/>
  <c r="BN362" i="18"/>
  <c r="BZ361" i="18"/>
  <c r="CN358" i="18"/>
  <c r="DE357" i="18"/>
  <c r="DG356" i="18"/>
  <c r="DR352" i="18"/>
  <c r="DG352" i="18"/>
  <c r="CV352" i="18"/>
  <c r="CL352" i="18"/>
  <c r="CF350" i="18"/>
  <c r="BU348" i="18"/>
  <c r="CN365" i="18"/>
  <c r="DI360" i="18"/>
  <c r="DH371" i="18"/>
  <c r="CQ368" i="18"/>
  <c r="BM367" i="18"/>
  <c r="DQ365" i="18"/>
  <c r="DD365" i="18"/>
  <c r="CR365" i="18"/>
  <c r="BV364" i="18"/>
  <c r="DR361" i="18"/>
  <c r="BT361" i="18"/>
  <c r="BW358" i="18"/>
  <c r="DP352" i="18"/>
  <c r="DE352" i="18"/>
  <c r="CU352" i="18"/>
  <c r="BX350" i="18"/>
  <c r="BP348" i="18"/>
  <c r="BN370" i="18"/>
  <c r="DP365" i="18"/>
  <c r="DB365" i="18"/>
  <c r="HL365" i="18"/>
  <c r="DN361" i="18"/>
  <c r="DU358" i="18"/>
  <c r="DR370" i="18"/>
  <c r="DA370" i="18"/>
  <c r="DP370" i="18"/>
  <c r="CZ370" i="18"/>
  <c r="BL370" i="18"/>
  <c r="BQ368" i="18"/>
  <c r="DP371" i="18"/>
  <c r="DA371" i="18"/>
  <c r="CI371" i="18"/>
  <c r="BT369" i="18"/>
  <c r="BR364" i="18"/>
  <c r="CC362" i="18"/>
  <c r="CI356" i="18"/>
  <c r="Z354" i="18"/>
  <c r="ER354" i="18" s="1"/>
  <c r="DM351" i="18"/>
  <c r="CQ351" i="18"/>
  <c r="DO371" i="18"/>
  <c r="CY371" i="18"/>
  <c r="BW371" i="18"/>
  <c r="DK370" i="18"/>
  <c r="CV370" i="18"/>
  <c r="BR369" i="18"/>
  <c r="DL368" i="18"/>
  <c r="BM368" i="18"/>
  <c r="AD368" i="18"/>
  <c r="ES368" i="18" s="1"/>
  <c r="HL366" i="18"/>
  <c r="DP364" i="18"/>
  <c r="CX364" i="18"/>
  <c r="CH364" i="18"/>
  <c r="BN364" i="18"/>
  <c r="AI364" i="18"/>
  <c r="AJ364" i="18" s="1"/>
  <c r="DT363" i="18"/>
  <c r="DJ363" i="18"/>
  <c r="CX363" i="18"/>
  <c r="CN363" i="18"/>
  <c r="BW363" i="18"/>
  <c r="BT362" i="18"/>
  <c r="DM361" i="18"/>
  <c r="CI361" i="18"/>
  <c r="DT360" i="18"/>
  <c r="DA360" i="18"/>
  <c r="BU359" i="18"/>
  <c r="CA358" i="18"/>
  <c r="DQ357" i="18"/>
  <c r="CW357" i="18"/>
  <c r="DT356" i="18"/>
  <c r="CZ356" i="18"/>
  <c r="BZ356" i="18"/>
  <c r="DN355" i="18"/>
  <c r="CY355" i="18"/>
  <c r="CK355" i="18"/>
  <c r="DF354" i="18"/>
  <c r="BZ354" i="18"/>
  <c r="DJ353" i="18"/>
  <c r="CW353" i="18"/>
  <c r="CK353" i="18"/>
  <c r="DJ351" i="18"/>
  <c r="CL351" i="18"/>
  <c r="DT350" i="18"/>
  <c r="BV350" i="18"/>
  <c r="DM349" i="18"/>
  <c r="DD349" i="18"/>
  <c r="CU349" i="18"/>
  <c r="CL349" i="18"/>
  <c r="BO349" i="18"/>
  <c r="CA348" i="18"/>
  <c r="DI370" i="18"/>
  <c r="CQ370" i="18"/>
  <c r="CF362" i="18"/>
  <c r="DL370" i="18"/>
  <c r="CY370" i="18"/>
  <c r="BP368" i="18"/>
  <c r="DB360" i="18"/>
  <c r="CH360" i="18"/>
  <c r="DK371" i="18"/>
  <c r="CV371" i="18"/>
  <c r="BX371" i="18"/>
  <c r="DJ370" i="18"/>
  <c r="CS370" i="18"/>
  <c r="CF369" i="18"/>
  <c r="BQ369" i="18"/>
  <c r="AI369" i="18"/>
  <c r="AJ369" i="18" s="1"/>
  <c r="DA368" i="18"/>
  <c r="BU367" i="18"/>
  <c r="DN364" i="18"/>
  <c r="CT364" i="18"/>
  <c r="CD364" i="18"/>
  <c r="BM364" i="18"/>
  <c r="DS363" i="18"/>
  <c r="DG363" i="18"/>
  <c r="CW363" i="18"/>
  <c r="CM363" i="18"/>
  <c r="DF361" i="18"/>
  <c r="CH361" i="18"/>
  <c r="DQ360" i="18"/>
  <c r="CY360" i="18"/>
  <c r="BM360" i="18"/>
  <c r="BT359" i="18"/>
  <c r="Z359" i="18"/>
  <c r="ER359" i="18" s="1"/>
  <c r="DT358" i="18"/>
  <c r="BY358" i="18"/>
  <c r="AI358" i="18"/>
  <c r="AJ358" i="18" s="1"/>
  <c r="DO357" i="18"/>
  <c r="CV357" i="18"/>
  <c r="DP356" i="18"/>
  <c r="CX356" i="18"/>
  <c r="DJ355" i="18"/>
  <c r="CW355" i="18"/>
  <c r="CI355" i="18"/>
  <c r="DD354" i="18"/>
  <c r="DH351" i="18"/>
  <c r="CK351" i="18"/>
  <c r="CX350" i="18"/>
  <c r="BU350" i="18"/>
  <c r="Z350" i="18"/>
  <c r="ER350" i="18" s="1"/>
  <c r="DU349" i="18"/>
  <c r="DL349" i="18"/>
  <c r="DC349" i="18"/>
  <c r="CT349" i="18"/>
  <c r="CK349" i="18"/>
  <c r="CA349" i="18"/>
  <c r="BZ348" i="18"/>
  <c r="DH370" i="18"/>
  <c r="CL370" i="18"/>
  <c r="CB369" i="18"/>
  <c r="Z369" i="18"/>
  <c r="ER369" i="18" s="1"/>
  <c r="CC368" i="18"/>
  <c r="BO366" i="18"/>
  <c r="DH364" i="18"/>
  <c r="CR364" i="18"/>
  <c r="CA364" i="18"/>
  <c r="DN360" i="18"/>
  <c r="BP356" i="18"/>
  <c r="CT355" i="18"/>
  <c r="BT355" i="18"/>
  <c r="BT353" i="18"/>
  <c r="DB351" i="18"/>
  <c r="CA351" i="18"/>
  <c r="CD350" i="18"/>
  <c r="BQ350" i="18"/>
  <c r="DD362" i="18"/>
  <c r="CR360" i="18"/>
  <c r="DT371" i="18"/>
  <c r="DG371" i="18"/>
  <c r="DT370" i="18"/>
  <c r="DB370" i="18"/>
  <c r="CA369" i="18"/>
  <c r="BX368" i="18"/>
  <c r="HL368" i="18"/>
  <c r="BN365" i="18"/>
  <c r="DG364" i="18"/>
  <c r="CQ364" i="18"/>
  <c r="BZ364" i="18"/>
  <c r="CZ362" i="18"/>
  <c r="CW361" i="18"/>
  <c r="BU361" i="18"/>
  <c r="DL360" i="18"/>
  <c r="CQ360" i="18"/>
  <c r="CB359" i="18"/>
  <c r="BM359" i="18"/>
  <c r="DH357" i="18"/>
  <c r="CM357" i="18"/>
  <c r="DJ356" i="18"/>
  <c r="CO356" i="18"/>
  <c r="DS355" i="18"/>
  <c r="DF355" i="18"/>
  <c r="CR355" i="18"/>
  <c r="CE353" i="18"/>
  <c r="BQ352" i="18"/>
  <c r="CZ351" i="18"/>
  <c r="BY351" i="18"/>
  <c r="CA350" i="18"/>
  <c r="BP350" i="18"/>
  <c r="DR349" i="18"/>
  <c r="DI349" i="18"/>
  <c r="CZ349" i="18"/>
  <c r="CQ349" i="18"/>
  <c r="CE349" i="18"/>
  <c r="DL348" i="18"/>
  <c r="DU351" i="18"/>
  <c r="CY351" i="18"/>
  <c r="BT351" i="18"/>
  <c r="BZ350" i="18"/>
  <c r="BN350" i="18"/>
  <c r="CD349" i="18"/>
  <c r="DR364" i="18"/>
  <c r="DB364" i="18"/>
  <c r="BR363" i="18"/>
  <c r="DO361" i="18"/>
  <c r="CQ361" i="18"/>
  <c r="DG360" i="18"/>
  <c r="CK360" i="18"/>
  <c r="DC357" i="18"/>
  <c r="CK357" i="18"/>
  <c r="DD356" i="18"/>
  <c r="CK356" i="18"/>
  <c r="DQ355" i="18"/>
  <c r="DC355" i="18"/>
  <c r="CP355" i="18"/>
  <c r="DR351" i="18"/>
  <c r="CS351" i="18"/>
  <c r="BU351" i="18"/>
  <c r="BY350" i="18"/>
  <c r="BM350" i="18"/>
  <c r="BW349" i="18"/>
  <c r="BW348" i="18"/>
  <c r="CR369" i="18"/>
  <c r="CI369" i="18"/>
  <c r="CQ369" i="18"/>
  <c r="CM367" i="18"/>
  <c r="CP367" i="18"/>
  <c r="DA367" i="18"/>
  <c r="DK367" i="18"/>
  <c r="CR367" i="18"/>
  <c r="DC367" i="18"/>
  <c r="DO367" i="18"/>
  <c r="DH368" i="18"/>
  <c r="CX368" i="18"/>
  <c r="CV362" i="18"/>
  <c r="AD361" i="18"/>
  <c r="ES361" i="18" s="1"/>
  <c r="HL361" i="18"/>
  <c r="CF371" i="18"/>
  <c r="BT370" i="18"/>
  <c r="CR370" i="18"/>
  <c r="DC370" i="18"/>
  <c r="DN370" i="18"/>
  <c r="CT370" i="18"/>
  <c r="DG370" i="18"/>
  <c r="DQ370" i="18"/>
  <c r="DH369" i="18"/>
  <c r="BU369" i="18"/>
  <c r="BM369" i="18"/>
  <c r="BY369" i="18"/>
  <c r="DP368" i="18"/>
  <c r="DF368" i="18"/>
  <c r="CT368" i="18"/>
  <c r="CJ368" i="18"/>
  <c r="DN367" i="18"/>
  <c r="CY367" i="18"/>
  <c r="CI367" i="18"/>
  <c r="Z367" i="18"/>
  <c r="ER367" i="18" s="1"/>
  <c r="CE366" i="18"/>
  <c r="BW365" i="18"/>
  <c r="AI365" i="18"/>
  <c r="AJ365" i="18" s="1"/>
  <c r="CU362" i="18"/>
  <c r="Z362" i="18"/>
  <c r="ER362" i="18" s="1"/>
  <c r="CB362" i="18"/>
  <c r="BX362" i="18"/>
  <c r="CA370" i="18"/>
  <c r="DB367" i="18"/>
  <c r="CE371" i="18"/>
  <c r="BO370" i="18"/>
  <c r="CS368" i="18"/>
  <c r="DS362" i="18"/>
  <c r="CR362" i="18"/>
  <c r="BO371" i="18"/>
  <c r="DT368" i="18"/>
  <c r="CY368" i="18"/>
  <c r="CN368" i="18"/>
  <c r="DR368" i="18"/>
  <c r="CL368" i="18"/>
  <c r="DD369" i="18"/>
  <c r="DO368" i="18"/>
  <c r="DD368" i="18"/>
  <c r="CI368" i="18"/>
  <c r="DJ367" i="18"/>
  <c r="CX367" i="18"/>
  <c r="CH367" i="18"/>
  <c r="BL367" i="18"/>
  <c r="BV367" i="18"/>
  <c r="CD367" i="18"/>
  <c r="CA366" i="18"/>
  <c r="BV365" i="18"/>
  <c r="DP359" i="18"/>
  <c r="CK371" i="18"/>
  <c r="CJ371" i="18"/>
  <c r="CZ371" i="18"/>
  <c r="DL371" i="18"/>
  <c r="DS370" i="18"/>
  <c r="DD370" i="18"/>
  <c r="CM370" i="18"/>
  <c r="CN369" i="18"/>
  <c r="BS369" i="18"/>
  <c r="HL369" i="18"/>
  <c r="DN368" i="18"/>
  <c r="DB368" i="18"/>
  <c r="CR368" i="18"/>
  <c r="CH368" i="18"/>
  <c r="BO368" i="18"/>
  <c r="BY368" i="18"/>
  <c r="CF368" i="18"/>
  <c r="DI367" i="18"/>
  <c r="CT367" i="18"/>
  <c r="CC367" i="18"/>
  <c r="BU365" i="18"/>
  <c r="CH365" i="18"/>
  <c r="CK365" i="18"/>
  <c r="CT365" i="18"/>
  <c r="DC365" i="18"/>
  <c r="DL365" i="18"/>
  <c r="DU365" i="18"/>
  <c r="CM365" i="18"/>
  <c r="CV365" i="18"/>
  <c r="DE365" i="18"/>
  <c r="DO365" i="18"/>
  <c r="CM364" i="18"/>
  <c r="CK364" i="18"/>
  <c r="CY364" i="18"/>
  <c r="DJ364" i="18"/>
  <c r="CP364" i="18"/>
  <c r="DA364" i="18"/>
  <c r="DO364" i="18"/>
  <c r="BZ363" i="18"/>
  <c r="DP362" i="18"/>
  <c r="CM362" i="18"/>
  <c r="BO362" i="18"/>
  <c r="BQ365" i="18"/>
  <c r="BS363" i="18"/>
  <c r="DJ368" i="18"/>
  <c r="CZ368" i="18"/>
  <c r="DS367" i="18"/>
  <c r="DG367" i="18"/>
  <c r="CQ367" i="18"/>
  <c r="CF365" i="18"/>
  <c r="CK359" i="18"/>
  <c r="CL359" i="18"/>
  <c r="DB359" i="18"/>
  <c r="DR359" i="18"/>
  <c r="CQ359" i="18"/>
  <c r="DG359" i="18"/>
  <c r="CR359" i="18"/>
  <c r="DN359" i="18"/>
  <c r="CT359" i="18"/>
  <c r="DO359" i="18"/>
  <c r="CY359" i="18"/>
  <c r="CH359" i="18"/>
  <c r="CZ359" i="18"/>
  <c r="CI359" i="18"/>
  <c r="DF359" i="18"/>
  <c r="CJ359" i="18"/>
  <c r="DH359" i="18"/>
  <c r="CP359" i="18"/>
  <c r="DJ359" i="18"/>
  <c r="CM368" i="18"/>
  <c r="CU368" i="18"/>
  <c r="DC368" i="18"/>
  <c r="DK368" i="18"/>
  <c r="DS368" i="18"/>
  <c r="CO368" i="18"/>
  <c r="CW368" i="18"/>
  <c r="DE368" i="18"/>
  <c r="DM368" i="18"/>
  <c r="DU368" i="18"/>
  <c r="BX365" i="18"/>
  <c r="CB365" i="18"/>
  <c r="CO362" i="18"/>
  <c r="CK362" i="18"/>
  <c r="DA362" i="18"/>
  <c r="DQ362" i="18"/>
  <c r="CS362" i="18"/>
  <c r="DK362" i="18"/>
  <c r="CJ362" i="18"/>
  <c r="DC362" i="18"/>
  <c r="DT362" i="18"/>
  <c r="CN362" i="18"/>
  <c r="DH362" i="18"/>
  <c r="DQ367" i="18"/>
  <c r="CK367" i="18"/>
  <c r="BQ366" i="18"/>
  <c r="BS366" i="18"/>
  <c r="BZ366" i="18"/>
  <c r="CD365" i="18"/>
  <c r="BM365" i="18"/>
  <c r="BQ370" i="18"/>
  <c r="BW370" i="18"/>
  <c r="CB370" i="18"/>
  <c r="BS371" i="18"/>
  <c r="Z371" i="18"/>
  <c r="ER371" i="18" s="1"/>
  <c r="CE370" i="18"/>
  <c r="DI368" i="18"/>
  <c r="BV370" i="18"/>
  <c r="DL369" i="18"/>
  <c r="DQ368" i="18"/>
  <c r="DG368" i="18"/>
  <c r="CV368" i="18"/>
  <c r="CK368" i="18"/>
  <c r="DP367" i="18"/>
  <c r="CZ367" i="18"/>
  <c r="CJ367" i="18"/>
  <c r="CA365" i="18"/>
  <c r="DU366" i="18"/>
  <c r="DJ366" i="18"/>
  <c r="CY366" i="18"/>
  <c r="CO366" i="18"/>
  <c r="BP366" i="18"/>
  <c r="Z364" i="18"/>
  <c r="ER364" i="18" s="1"/>
  <c r="BU364" i="18"/>
  <c r="DR363" i="18"/>
  <c r="DI363" i="18"/>
  <c r="CY363" i="18"/>
  <c r="CA363" i="18"/>
  <c r="BW362" i="18"/>
  <c r="DE361" i="18"/>
  <c r="CP361" i="18"/>
  <c r="CA361" i="18"/>
  <c r="BQ361" i="18"/>
  <c r="DR360" i="18"/>
  <c r="DH360" i="18"/>
  <c r="CX360" i="18"/>
  <c r="CL360" i="18"/>
  <c r="BN360" i="18"/>
  <c r="BS359" i="18"/>
  <c r="CC359" i="18"/>
  <c r="DQ358" i="18"/>
  <c r="DE358" i="18"/>
  <c r="CU358" i="18"/>
  <c r="CK358" i="18"/>
  <c r="DP357" i="18"/>
  <c r="DD357" i="18"/>
  <c r="CA357" i="18"/>
  <c r="DR356" i="18"/>
  <c r="DE356" i="18"/>
  <c r="CS356" i="18"/>
  <c r="BS356" i="18"/>
  <c r="DM354" i="18"/>
  <c r="CY354" i="18"/>
  <c r="AI353" i="18"/>
  <c r="AJ353" i="18" s="1"/>
  <c r="DI350" i="18"/>
  <c r="CN350" i="18"/>
  <c r="DO358" i="18"/>
  <c r="DD358" i="18"/>
  <c r="CT358" i="18"/>
  <c r="CI358" i="18"/>
  <c r="BL358" i="18"/>
  <c r="BQ358" i="18"/>
  <c r="BX357" i="18"/>
  <c r="CQ357" i="18"/>
  <c r="CZ357" i="18"/>
  <c r="DI357" i="18"/>
  <c r="DR357" i="18"/>
  <c r="CJ357" i="18"/>
  <c r="CS357" i="18"/>
  <c r="DB357" i="18"/>
  <c r="DK357" i="18"/>
  <c r="DT357" i="18"/>
  <c r="CD356" i="18"/>
  <c r="BR356" i="18"/>
  <c r="CM356" i="18"/>
  <c r="CN356" i="18"/>
  <c r="CW356" i="18"/>
  <c r="DF356" i="18"/>
  <c r="DO356" i="18"/>
  <c r="CP356" i="18"/>
  <c r="CY356" i="18"/>
  <c r="DH356" i="18"/>
  <c r="DQ356" i="18"/>
  <c r="CI354" i="18"/>
  <c r="CU354" i="18"/>
  <c r="DE354" i="18"/>
  <c r="DO354" i="18"/>
  <c r="CM354" i="18"/>
  <c r="CW354" i="18"/>
  <c r="DG354" i="18"/>
  <c r="DR354" i="18"/>
  <c r="DF350" i="18"/>
  <c r="CK350" i="18"/>
  <c r="HL367" i="18"/>
  <c r="CJ363" i="18"/>
  <c r="CR363" i="18"/>
  <c r="CZ363" i="18"/>
  <c r="DH363" i="18"/>
  <c r="DP363" i="18"/>
  <c r="BL362" i="18"/>
  <c r="DP361" i="18"/>
  <c r="DB361" i="18"/>
  <c r="CJ361" i="18"/>
  <c r="BY361" i="18"/>
  <c r="BN361" i="18"/>
  <c r="Z361" i="18"/>
  <c r="ER361" i="18" s="1"/>
  <c r="DP360" i="18"/>
  <c r="DF360" i="18"/>
  <c r="CT360" i="18"/>
  <c r="CJ360" i="18"/>
  <c r="AD360" i="18"/>
  <c r="ES360" i="18" s="1"/>
  <c r="DM358" i="18"/>
  <c r="DC358" i="18"/>
  <c r="CS358" i="18"/>
  <c r="CE358" i="18"/>
  <c r="HL357" i="18"/>
  <c r="DM357" i="18"/>
  <c r="DA357" i="18"/>
  <c r="CN357" i="18"/>
  <c r="BT357" i="18"/>
  <c r="DN356" i="18"/>
  <c r="DB356" i="18"/>
  <c r="CQ356" i="18"/>
  <c r="CB356" i="18"/>
  <c r="BQ356" i="18"/>
  <c r="BS355" i="18"/>
  <c r="DJ354" i="18"/>
  <c r="CV354" i="18"/>
  <c r="DD350" i="18"/>
  <c r="CH350" i="18"/>
  <c r="BX361" i="18"/>
  <c r="DD360" i="18"/>
  <c r="CS360" i="18"/>
  <c r="CI360" i="18"/>
  <c r="DL358" i="18"/>
  <c r="DB358" i="18"/>
  <c r="HL358" i="18"/>
  <c r="BS357" i="18"/>
  <c r="CA356" i="18"/>
  <c r="BQ355" i="18"/>
  <c r="BZ355" i="18"/>
  <c r="BQ354" i="18"/>
  <c r="Z353" i="18"/>
  <c r="ER353" i="18" s="1"/>
  <c r="BS352" i="18"/>
  <c r="CB352" i="18"/>
  <c r="Z352" i="18"/>
  <c r="ER352" i="18" s="1"/>
  <c r="CC351" i="18"/>
  <c r="HL350" i="18"/>
  <c r="BO361" i="18"/>
  <c r="BM361" i="18"/>
  <c r="BV361" i="18"/>
  <c r="CF361" i="18"/>
  <c r="CC360" i="18"/>
  <c r="CE360" i="18"/>
  <c r="CH358" i="18"/>
  <c r="CP358" i="18"/>
  <c r="CX358" i="18"/>
  <c r="DF358" i="18"/>
  <c r="DN358" i="18"/>
  <c r="CJ358" i="18"/>
  <c r="CR358" i="18"/>
  <c r="CZ358" i="18"/>
  <c r="DH358" i="18"/>
  <c r="DP358" i="18"/>
  <c r="BM357" i="18"/>
  <c r="CI350" i="18"/>
  <c r="CQ350" i="18"/>
  <c r="CY350" i="18"/>
  <c r="DG350" i="18"/>
  <c r="DO350" i="18"/>
  <c r="CJ350" i="18"/>
  <c r="CR350" i="18"/>
  <c r="CZ350" i="18"/>
  <c r="DH350" i="18"/>
  <c r="DP350" i="18"/>
  <c r="CL350" i="18"/>
  <c r="CT350" i="18"/>
  <c r="DB350" i="18"/>
  <c r="DJ350" i="18"/>
  <c r="DR350" i="18"/>
  <c r="CM350" i="18"/>
  <c r="CU350" i="18"/>
  <c r="DC350" i="18"/>
  <c r="DK350" i="18"/>
  <c r="DS350" i="18"/>
  <c r="CO350" i="18"/>
  <c r="CW350" i="18"/>
  <c r="DE350" i="18"/>
  <c r="DM350" i="18"/>
  <c r="DU350" i="18"/>
  <c r="CC357" i="18"/>
  <c r="BQ357" i="18"/>
  <c r="BO356" i="18"/>
  <c r="BT356" i="18"/>
  <c r="CC356" i="18"/>
  <c r="BM356" i="18"/>
  <c r="BV356" i="18"/>
  <c r="CF356" i="18"/>
  <c r="HL355" i="18"/>
  <c r="DQ350" i="18"/>
  <c r="CV350" i="18"/>
  <c r="BO363" i="18"/>
  <c r="BU362" i="18"/>
  <c r="DL361" i="18"/>
  <c r="CC361" i="18"/>
  <c r="BS361" i="18"/>
  <c r="DJ360" i="18"/>
  <c r="CZ360" i="18"/>
  <c r="BW360" i="18"/>
  <c r="AI359" i="18"/>
  <c r="AJ359" i="18" s="1"/>
  <c r="DS358" i="18"/>
  <c r="DI358" i="18"/>
  <c r="CW358" i="18"/>
  <c r="CM358" i="18"/>
  <c r="BS358" i="18"/>
  <c r="DS357" i="18"/>
  <c r="DG357" i="18"/>
  <c r="CU357" i="18"/>
  <c r="CI357" i="18"/>
  <c r="DU356" i="18"/>
  <c r="DI356" i="18"/>
  <c r="CV356" i="18"/>
  <c r="CJ356" i="18"/>
  <c r="BX356" i="18"/>
  <c r="DP354" i="18"/>
  <c r="DB354" i="18"/>
  <c r="CO354" i="18"/>
  <c r="DN350" i="18"/>
  <c r="CS350" i="18"/>
  <c r="CB361" i="18"/>
  <c r="BR361" i="18"/>
  <c r="CT361" i="18"/>
  <c r="DG361" i="18"/>
  <c r="BO360" i="18"/>
  <c r="CM360" i="18"/>
  <c r="CU360" i="18"/>
  <c r="DC360" i="18"/>
  <c r="DK360" i="18"/>
  <c r="DS360" i="18"/>
  <c r="CO360" i="18"/>
  <c r="CW360" i="18"/>
  <c r="DE360" i="18"/>
  <c r="DM360" i="18"/>
  <c r="DU360" i="18"/>
  <c r="DR358" i="18"/>
  <c r="DG358" i="18"/>
  <c r="CV358" i="18"/>
  <c r="CL358" i="18"/>
  <c r="CB357" i="18"/>
  <c r="BU356" i="18"/>
  <c r="CC355" i="18"/>
  <c r="AI355" i="18"/>
  <c r="AJ355" i="18" s="1"/>
  <c r="DN354" i="18"/>
  <c r="CZ354" i="18"/>
  <c r="CN354" i="18"/>
  <c r="EQ354" i="18"/>
  <c r="BN351" i="18"/>
  <c r="DL350" i="18"/>
  <c r="CP350" i="18"/>
  <c r="BO359" i="18"/>
  <c r="AI357" i="18"/>
  <c r="AJ357" i="18" s="1"/>
  <c r="CA353" i="18"/>
  <c r="CD351" i="18"/>
  <c r="BQ351" i="18"/>
  <c r="BS349" i="18"/>
  <c r="DH348" i="18"/>
  <c r="CE348" i="18"/>
  <c r="BT348" i="18"/>
  <c r="DG348" i="18"/>
  <c r="CC348" i="18"/>
  <c r="BS348" i="18"/>
  <c r="HL360" i="18"/>
  <c r="CA359" i="18"/>
  <c r="BP359" i="18"/>
  <c r="BR358" i="18"/>
  <c r="DM355" i="18"/>
  <c r="CZ355" i="18"/>
  <c r="CM355" i="18"/>
  <c r="DS353" i="18"/>
  <c r="DI353" i="18"/>
  <c r="CY353" i="18"/>
  <c r="CM353" i="18"/>
  <c r="DP351" i="18"/>
  <c r="CT351" i="18"/>
  <c r="CB351" i="18"/>
  <c r="BM351" i="18"/>
  <c r="CC350" i="18"/>
  <c r="BL350" i="18"/>
  <c r="DN349" i="18"/>
  <c r="DF349" i="18"/>
  <c r="CX349" i="18"/>
  <c r="CP349" i="18"/>
  <c r="CZ348" i="18"/>
  <c r="CB348" i="18"/>
  <c r="BR348" i="18"/>
  <c r="CB353" i="18"/>
  <c r="BV351" i="18"/>
  <c r="Z351" i="18"/>
  <c r="ER351" i="18" s="1"/>
  <c r="AI350" i="18"/>
  <c r="AJ350" i="18" s="1"/>
  <c r="BP349" i="18"/>
  <c r="CN348" i="18"/>
  <c r="BX348" i="18"/>
  <c r="BM348" i="18"/>
  <c r="BS351" i="18"/>
  <c r="DO348" i="18"/>
  <c r="CA371" i="18"/>
  <c r="DN371" i="18"/>
  <c r="DF371" i="18"/>
  <c r="CX371" i="18"/>
  <c r="CP371" i="18"/>
  <c r="CH371" i="18"/>
  <c r="BZ371" i="18"/>
  <c r="BR371" i="18"/>
  <c r="DU371" i="18"/>
  <c r="DM371" i="18"/>
  <c r="DE371" i="18"/>
  <c r="CW371" i="18"/>
  <c r="CO371" i="18"/>
  <c r="BY371" i="18"/>
  <c r="BQ371" i="18"/>
  <c r="CD370" i="18"/>
  <c r="CK370" i="18"/>
  <c r="CN370" i="18"/>
  <c r="CO370" i="18"/>
  <c r="CW370" i="18"/>
  <c r="DE370" i="18"/>
  <c r="DM370" i="18"/>
  <c r="DU370" i="18"/>
  <c r="CH370" i="18"/>
  <c r="CP370" i="18"/>
  <c r="CX370" i="18"/>
  <c r="DO369" i="18"/>
  <c r="CH369" i="18"/>
  <c r="CP369" i="18"/>
  <c r="CX369" i="18"/>
  <c r="DF369" i="18"/>
  <c r="DN369" i="18"/>
  <c r="CK369" i="18"/>
  <c r="CS369" i="18"/>
  <c r="DA369" i="18"/>
  <c r="DI369" i="18"/>
  <c r="DQ369" i="18"/>
  <c r="CL369" i="18"/>
  <c r="CT369" i="18"/>
  <c r="DB369" i="18"/>
  <c r="DJ369" i="18"/>
  <c r="DR369" i="18"/>
  <c r="CM369" i="18"/>
  <c r="CU369" i="18"/>
  <c r="DC369" i="18"/>
  <c r="DK369" i="18"/>
  <c r="DS369" i="18"/>
  <c r="CO369" i="18"/>
  <c r="CW369" i="18"/>
  <c r="DE369" i="18"/>
  <c r="DM369" i="18"/>
  <c r="DU369" i="18"/>
  <c r="DR371" i="18"/>
  <c r="DJ371" i="18"/>
  <c r="DB371" i="18"/>
  <c r="CT371" i="18"/>
  <c r="CL371" i="18"/>
  <c r="CD371" i="18"/>
  <c r="BV371" i="18"/>
  <c r="BN371" i="18"/>
  <c r="BM370" i="18"/>
  <c r="BU370" i="18"/>
  <c r="CC370" i="18"/>
  <c r="Z370" i="18"/>
  <c r="ER370" i="18" s="1"/>
  <c r="BP370" i="18"/>
  <c r="BX370" i="18"/>
  <c r="CF370" i="18"/>
  <c r="BR370" i="18"/>
  <c r="BZ370" i="18"/>
  <c r="DG369" i="18"/>
  <c r="CJ369" i="18"/>
  <c r="BL369" i="18"/>
  <c r="CS371" i="18"/>
  <c r="CC371" i="18"/>
  <c r="BU371" i="18"/>
  <c r="BM371" i="18"/>
  <c r="CB371" i="18"/>
  <c r="BT371" i="18"/>
  <c r="BL371" i="18"/>
  <c r="CZ369" i="18"/>
  <c r="DO370" i="18"/>
  <c r="DF370" i="18"/>
  <c r="CU370" i="18"/>
  <c r="CI370" i="18"/>
  <c r="BS370" i="18"/>
  <c r="DT369" i="18"/>
  <c r="CY369" i="18"/>
  <c r="DP369" i="18"/>
  <c r="CV369" i="18"/>
  <c r="CD368" i="18"/>
  <c r="BV368" i="18"/>
  <c r="BN368" i="18"/>
  <c r="CA367" i="18"/>
  <c r="BS367" i="18"/>
  <c r="DT366" i="18"/>
  <c r="DL366" i="18"/>
  <c r="DD366" i="18"/>
  <c r="CV366" i="18"/>
  <c r="CN366" i="18"/>
  <c r="CF366" i="18"/>
  <c r="BX366" i="18"/>
  <c r="Z366" i="18"/>
  <c r="ER366" i="18" s="1"/>
  <c r="CC365" i="18"/>
  <c r="BS365" i="18"/>
  <c r="AD365" i="18"/>
  <c r="ES365" i="18" s="1"/>
  <c r="AI368" i="18"/>
  <c r="AJ368" i="18" s="1"/>
  <c r="BZ367" i="18"/>
  <c r="BR367" i="18"/>
  <c r="Z365" i="18"/>
  <c r="ER365" i="18" s="1"/>
  <c r="CE369" i="18"/>
  <c r="BW369" i="18"/>
  <c r="BO369" i="18"/>
  <c r="CB368" i="18"/>
  <c r="BT368" i="18"/>
  <c r="BL368" i="18"/>
  <c r="DU367" i="18"/>
  <c r="DM367" i="18"/>
  <c r="DE367" i="18"/>
  <c r="CW367" i="18"/>
  <c r="CO367" i="18"/>
  <c r="BY367" i="18"/>
  <c r="BQ367" i="18"/>
  <c r="CD366" i="18"/>
  <c r="BV366" i="18"/>
  <c r="BN366" i="18"/>
  <c r="BP365" i="18"/>
  <c r="BO364" i="18"/>
  <c r="BW364" i="18"/>
  <c r="CE364" i="18"/>
  <c r="BP364" i="18"/>
  <c r="BX364" i="18"/>
  <c r="CF364" i="18"/>
  <c r="BQ364" i="18"/>
  <c r="BY364" i="18"/>
  <c r="BL364" i="18"/>
  <c r="BT364" i="18"/>
  <c r="CB364" i="18"/>
  <c r="BY370" i="18"/>
  <c r="CD369" i="18"/>
  <c r="BV369" i="18"/>
  <c r="BN369" i="18"/>
  <c r="CA368" i="18"/>
  <c r="BS368" i="18"/>
  <c r="DT367" i="18"/>
  <c r="DL367" i="18"/>
  <c r="DD367" i="18"/>
  <c r="CV367" i="18"/>
  <c r="CN367" i="18"/>
  <c r="CF367" i="18"/>
  <c r="BX367" i="18"/>
  <c r="BP367" i="18"/>
  <c r="DQ366" i="18"/>
  <c r="DI366" i="18"/>
  <c r="DA366" i="18"/>
  <c r="CS366" i="18"/>
  <c r="CC366" i="18"/>
  <c r="BU366" i="18"/>
  <c r="BM366" i="18"/>
  <c r="BY365" i="18"/>
  <c r="BO365" i="18"/>
  <c r="BZ368" i="18"/>
  <c r="BR368" i="18"/>
  <c r="CU367" i="18"/>
  <c r="CE367" i="18"/>
  <c r="BW367" i="18"/>
  <c r="BO367" i="18"/>
  <c r="CB366" i="18"/>
  <c r="BT366" i="18"/>
  <c r="BL366" i="18"/>
  <c r="BR365" i="18"/>
  <c r="BZ365" i="18"/>
  <c r="BL365" i="18"/>
  <c r="BT365" i="18"/>
  <c r="CE368" i="18"/>
  <c r="BW368" i="18"/>
  <c r="CB367" i="18"/>
  <c r="BT367" i="18"/>
  <c r="BY366" i="18"/>
  <c r="BL363" i="18"/>
  <c r="BT363" i="18"/>
  <c r="CB363" i="18"/>
  <c r="BM363" i="18"/>
  <c r="BU363" i="18"/>
  <c r="CC363" i="18"/>
  <c r="BN363" i="18"/>
  <c r="BV363" i="18"/>
  <c r="CD363" i="18"/>
  <c r="Z363" i="18"/>
  <c r="ER363" i="18" s="1"/>
  <c r="BP363" i="18"/>
  <c r="BX363" i="18"/>
  <c r="CF363" i="18"/>
  <c r="BQ363" i="18"/>
  <c r="BY363" i="18"/>
  <c r="AD363" i="18"/>
  <c r="ES363" i="18" s="1"/>
  <c r="DR362" i="18"/>
  <c r="DJ362" i="18"/>
  <c r="DB362" i="18"/>
  <c r="CT362" i="18"/>
  <c r="CL362" i="18"/>
  <c r="CD362" i="18"/>
  <c r="BV362" i="18"/>
  <c r="BM362" i="18"/>
  <c r="AI362" i="18"/>
  <c r="AJ362" i="18" s="1"/>
  <c r="BR362" i="18"/>
  <c r="DU364" i="18"/>
  <c r="DM364" i="18"/>
  <c r="DE364" i="18"/>
  <c r="CW364" i="18"/>
  <c r="CO364" i="18"/>
  <c r="DO362" i="18"/>
  <c r="DG362" i="18"/>
  <c r="CY362" i="18"/>
  <c r="CQ362" i="18"/>
  <c r="CI362" i="18"/>
  <c r="CA362" i="18"/>
  <c r="BS362" i="18"/>
  <c r="CK361" i="18"/>
  <c r="CS361" i="18"/>
  <c r="DA361" i="18"/>
  <c r="DI361" i="18"/>
  <c r="DQ361" i="18"/>
  <c r="CM361" i="18"/>
  <c r="CU361" i="18"/>
  <c r="DC361" i="18"/>
  <c r="DK361" i="18"/>
  <c r="DS361" i="18"/>
  <c r="Z360" i="18"/>
  <c r="ER360" i="18" s="1"/>
  <c r="HL364" i="18"/>
  <c r="DT364" i="18"/>
  <c r="DL364" i="18"/>
  <c r="DD364" i="18"/>
  <c r="CV364" i="18"/>
  <c r="CN364" i="18"/>
  <c r="DN362" i="18"/>
  <c r="DF362" i="18"/>
  <c r="CX362" i="18"/>
  <c r="CP362" i="18"/>
  <c r="CH362" i="18"/>
  <c r="BZ362" i="18"/>
  <c r="BQ362" i="18"/>
  <c r="DU361" i="18"/>
  <c r="DJ361" i="18"/>
  <c r="CY361" i="18"/>
  <c r="CO361" i="18"/>
  <c r="BL361" i="18"/>
  <c r="AI361" i="18"/>
  <c r="AJ361" i="18" s="1"/>
  <c r="BV360" i="18"/>
  <c r="DN365" i="18"/>
  <c r="DF365" i="18"/>
  <c r="CX365" i="18"/>
  <c r="CP365" i="18"/>
  <c r="DS364" i="18"/>
  <c r="DK364" i="18"/>
  <c r="DC364" i="18"/>
  <c r="CU364" i="18"/>
  <c r="DU362" i="18"/>
  <c r="DM362" i="18"/>
  <c r="DE362" i="18"/>
  <c r="CW362" i="18"/>
  <c r="BY362" i="18"/>
  <c r="BP362" i="18"/>
  <c r="DT361" i="18"/>
  <c r="DH361" i="18"/>
  <c r="CX361" i="18"/>
  <c r="CN361" i="18"/>
  <c r="BU360" i="18"/>
  <c r="BP360" i="18"/>
  <c r="BX360" i="18"/>
  <c r="CF360" i="18"/>
  <c r="BQ360" i="18"/>
  <c r="BY360" i="18"/>
  <c r="BR360" i="18"/>
  <c r="BZ360" i="18"/>
  <c r="BS360" i="18"/>
  <c r="CA360" i="18"/>
  <c r="BL360" i="18"/>
  <c r="BT360" i="18"/>
  <c r="CB360" i="18"/>
  <c r="CF358" i="18"/>
  <c r="BX358" i="18"/>
  <c r="BP358" i="18"/>
  <c r="Z358" i="18"/>
  <c r="ER358" i="18" s="1"/>
  <c r="Z356" i="18"/>
  <c r="ER356" i="18" s="1"/>
  <c r="CE361" i="18"/>
  <c r="BW361" i="18"/>
  <c r="DU359" i="18"/>
  <c r="DM359" i="18"/>
  <c r="DE359" i="18"/>
  <c r="CW359" i="18"/>
  <c r="CO359" i="18"/>
  <c r="BY359" i="18"/>
  <c r="BQ359" i="18"/>
  <c r="AD359" i="18"/>
  <c r="ES359" i="18" s="1"/>
  <c r="CD358" i="18"/>
  <c r="BV358" i="18"/>
  <c r="BN358" i="18"/>
  <c r="BY357" i="18"/>
  <c r="BP357" i="18"/>
  <c r="Z357" i="18"/>
  <c r="ER357" i="18" s="1"/>
  <c r="HL359" i="18"/>
  <c r="DT359" i="18"/>
  <c r="DL359" i="18"/>
  <c r="DD359" i="18"/>
  <c r="CV359" i="18"/>
  <c r="CN359" i="18"/>
  <c r="CC358" i="18"/>
  <c r="BU358" i="18"/>
  <c r="BM358" i="18"/>
  <c r="DS359" i="18"/>
  <c r="DK359" i="18"/>
  <c r="DC359" i="18"/>
  <c r="CU359" i="18"/>
  <c r="CM359" i="18"/>
  <c r="CE359" i="18"/>
  <c r="BW359" i="18"/>
  <c r="CB358" i="18"/>
  <c r="BT358" i="18"/>
  <c r="CF357" i="18"/>
  <c r="BW357" i="18"/>
  <c r="BN357" i="18"/>
  <c r="CE357" i="18"/>
  <c r="BV357" i="18"/>
  <c r="BR357" i="18"/>
  <c r="BZ357" i="18"/>
  <c r="AI356" i="18"/>
  <c r="AJ356" i="18" s="1"/>
  <c r="DQ359" i="18"/>
  <c r="DI359" i="18"/>
  <c r="DA359" i="18"/>
  <c r="CS359" i="18"/>
  <c r="BZ358" i="18"/>
  <c r="CD357" i="18"/>
  <c r="BU357" i="18"/>
  <c r="BL357" i="18"/>
  <c r="CH357" i="18"/>
  <c r="CP357" i="18"/>
  <c r="CX357" i="18"/>
  <c r="DF357" i="18"/>
  <c r="DN357" i="18"/>
  <c r="HL356" i="18"/>
  <c r="BL356" i="18"/>
  <c r="BW355" i="18"/>
  <c r="BN355" i="18"/>
  <c r="BP355" i="18"/>
  <c r="BX355" i="18"/>
  <c r="CF355" i="18"/>
  <c r="BX354" i="18"/>
  <c r="BO354" i="18"/>
  <c r="BK351" i="18"/>
  <c r="BL351" i="18"/>
  <c r="DP355" i="18"/>
  <c r="DG355" i="18"/>
  <c r="CX355" i="18"/>
  <c r="CE355" i="18"/>
  <c r="BV355" i="18"/>
  <c r="BM355" i="18"/>
  <c r="CF354" i="18"/>
  <c r="BW354" i="18"/>
  <c r="BN354" i="18"/>
  <c r="CK354" i="18"/>
  <c r="CS354" i="18"/>
  <c r="DA354" i="18"/>
  <c r="DI354" i="18"/>
  <c r="DQ354" i="18"/>
  <c r="AD348" i="18"/>
  <c r="ES348" i="18" s="1"/>
  <c r="Z348" i="18"/>
  <c r="ER348" i="18" s="1"/>
  <c r="HL348" i="18"/>
  <c r="CD355" i="18"/>
  <c r="BU355" i="18"/>
  <c r="BL355" i="18"/>
  <c r="CN355" i="18"/>
  <c r="CV355" i="18"/>
  <c r="DD355" i="18"/>
  <c r="DL355" i="18"/>
  <c r="DT355" i="18"/>
  <c r="HL354" i="18"/>
  <c r="CE354" i="18"/>
  <c r="BV354" i="18"/>
  <c r="BL354" i="18"/>
  <c r="AI354" i="18"/>
  <c r="AJ354" i="18" s="1"/>
  <c r="BP353" i="18"/>
  <c r="BL353" i="18"/>
  <c r="BU353" i="18"/>
  <c r="CC353" i="18"/>
  <c r="BM353" i="18"/>
  <c r="BV353" i="18"/>
  <c r="CD353" i="18"/>
  <c r="BO353" i="18"/>
  <c r="BX353" i="18"/>
  <c r="CF353" i="18"/>
  <c r="BQ353" i="18"/>
  <c r="BY353" i="18"/>
  <c r="BR353" i="18"/>
  <c r="BZ353" i="18"/>
  <c r="CD354" i="18"/>
  <c r="BT354" i="18"/>
  <c r="BW353" i="18"/>
  <c r="BR352" i="18"/>
  <c r="BZ352" i="18"/>
  <c r="BM352" i="18"/>
  <c r="BU352" i="18"/>
  <c r="CC352" i="18"/>
  <c r="BT352" i="18"/>
  <c r="CE352" i="18"/>
  <c r="BV352" i="18"/>
  <c r="CF352" i="18"/>
  <c r="BL352" i="18"/>
  <c r="BW352" i="18"/>
  <c r="BN352" i="18"/>
  <c r="BX352" i="18"/>
  <c r="BO352" i="18"/>
  <c r="BY352" i="18"/>
  <c r="BP352" i="18"/>
  <c r="CA352" i="18"/>
  <c r="CB355" i="18"/>
  <c r="CB354" i="18"/>
  <c r="BS354" i="18"/>
  <c r="AD354" i="18"/>
  <c r="ES354" i="18" s="1"/>
  <c r="DS356" i="18"/>
  <c r="DK356" i="18"/>
  <c r="DC356" i="18"/>
  <c r="CU356" i="18"/>
  <c r="CE356" i="18"/>
  <c r="BW356" i="18"/>
  <c r="DU355" i="18"/>
  <c r="DK355" i="18"/>
  <c r="DB355" i="18"/>
  <c r="CS355" i="18"/>
  <c r="CJ355" i="18"/>
  <c r="CA355" i="18"/>
  <c r="BR355" i="18"/>
  <c r="DU354" i="18"/>
  <c r="DL354" i="18"/>
  <c r="DC354" i="18"/>
  <c r="CT354" i="18"/>
  <c r="CJ354" i="18"/>
  <c r="CA354" i="18"/>
  <c r="BR354" i="18"/>
  <c r="BS353" i="18"/>
  <c r="AD352" i="18"/>
  <c r="ES352" i="18" s="1"/>
  <c r="HL352" i="18"/>
  <c r="Z355" i="18"/>
  <c r="ER355" i="18" s="1"/>
  <c r="BM354" i="18"/>
  <c r="BU354" i="18"/>
  <c r="CC354" i="18"/>
  <c r="BY355" i="18"/>
  <c r="BO355" i="18"/>
  <c r="BY354" i="18"/>
  <c r="BP354" i="18"/>
  <c r="CD352" i="18"/>
  <c r="DN353" i="18"/>
  <c r="DF353" i="18"/>
  <c r="CX353" i="18"/>
  <c r="CP353" i="18"/>
  <c r="CH353" i="18"/>
  <c r="DQ351" i="18"/>
  <c r="DE351" i="18"/>
  <c r="CR351" i="18"/>
  <c r="CK348" i="18"/>
  <c r="CS348" i="18"/>
  <c r="DA348" i="18"/>
  <c r="DI348" i="18"/>
  <c r="DQ348" i="18"/>
  <c r="CL348" i="18"/>
  <c r="CT348" i="18"/>
  <c r="DB348" i="18"/>
  <c r="DJ348" i="18"/>
  <c r="DR348" i="18"/>
  <c r="CM348" i="18"/>
  <c r="CU348" i="18"/>
  <c r="DC348" i="18"/>
  <c r="DK348" i="18"/>
  <c r="DS348" i="18"/>
  <c r="CO348" i="18"/>
  <c r="CW348" i="18"/>
  <c r="DE348" i="18"/>
  <c r="DM348" i="18"/>
  <c r="DU348" i="18"/>
  <c r="CH348" i="18"/>
  <c r="CP348" i="18"/>
  <c r="CX348" i="18"/>
  <c r="DF348" i="18"/>
  <c r="DN348" i="18"/>
  <c r="AI348" i="18"/>
  <c r="AJ348" i="18" s="1"/>
  <c r="HL353" i="18"/>
  <c r="DT353" i="18"/>
  <c r="DL353" i="18"/>
  <c r="DD353" i="18"/>
  <c r="CV353" i="18"/>
  <c r="CH352" i="18"/>
  <c r="CP352" i="18"/>
  <c r="CX352" i="18"/>
  <c r="DF352" i="18"/>
  <c r="DN352" i="18"/>
  <c r="CK352" i="18"/>
  <c r="CS352" i="18"/>
  <c r="DA352" i="18"/>
  <c r="DI352" i="18"/>
  <c r="DQ352" i="18"/>
  <c r="DO351" i="18"/>
  <c r="DA351" i="18"/>
  <c r="BO351" i="18"/>
  <c r="BW351" i="18"/>
  <c r="CE351" i="18"/>
  <c r="BP351" i="18"/>
  <c r="BX351" i="18"/>
  <c r="CF351" i="18"/>
  <c r="BR351" i="18"/>
  <c r="BZ351" i="18"/>
  <c r="DD348" i="18"/>
  <c r="CI348" i="18"/>
  <c r="BL348" i="18"/>
  <c r="AI352" i="18"/>
  <c r="AJ352" i="18" s="1"/>
  <c r="CM351" i="18"/>
  <c r="CU351" i="18"/>
  <c r="DC351" i="18"/>
  <c r="DK351" i="18"/>
  <c r="DS351" i="18"/>
  <c r="CN351" i="18"/>
  <c r="CV351" i="18"/>
  <c r="DD351" i="18"/>
  <c r="DL351" i="18"/>
  <c r="DT351" i="18"/>
  <c r="HL351" i="18"/>
  <c r="CH351" i="18"/>
  <c r="CP351" i="18"/>
  <c r="CX351" i="18"/>
  <c r="DF351" i="18"/>
  <c r="DN351" i="18"/>
  <c r="DT348" i="18"/>
  <c r="CY348" i="18"/>
  <c r="DI351" i="18"/>
  <c r="CW351" i="18"/>
  <c r="CJ351" i="18"/>
  <c r="Z349" i="18"/>
  <c r="ER349" i="18" s="1"/>
  <c r="BM349" i="18"/>
  <c r="BU349" i="18"/>
  <c r="CC349" i="18"/>
  <c r="DP348" i="18"/>
  <c r="CV348" i="18"/>
  <c r="CE350" i="18"/>
  <c r="BW350" i="18"/>
  <c r="BO350" i="18"/>
  <c r="CB349" i="18"/>
  <c r="BT349" i="18"/>
  <c r="BL349" i="18"/>
  <c r="BY348" i="18"/>
  <c r="BQ348" i="18"/>
  <c r="BZ349" i="18"/>
  <c r="BR349" i="18"/>
  <c r="CB350" i="18"/>
  <c r="BT350" i="18"/>
  <c r="BY349" i="18"/>
  <c r="BQ349" i="18"/>
  <c r="CD348" i="18"/>
  <c r="BV348" i="18"/>
  <c r="BN348" i="18"/>
  <c r="CF349" i="18"/>
  <c r="BX349" i="18"/>
  <c r="T347" i="18"/>
  <c r="U347" i="18" s="1"/>
  <c r="X347" i="18"/>
  <c r="Y347" i="18" s="1"/>
  <c r="AF347" i="18"/>
  <c r="AG347" i="18"/>
  <c r="CK347" i="18"/>
  <c r="AL347" i="18"/>
  <c r="AM347" i="18"/>
  <c r="BI347" i="18"/>
  <c r="BK347" i="18" s="1"/>
  <c r="BJ347" i="18"/>
  <c r="V347" i="18" l="1"/>
  <c r="EQ347" i="18" s="1"/>
  <c r="AI349" i="18"/>
  <c r="AJ349" i="18" s="1"/>
  <c r="DV350" i="18"/>
  <c r="DV368" i="18"/>
  <c r="DV349" i="18"/>
  <c r="DV360" i="18"/>
  <c r="DV367" i="18"/>
  <c r="CG357" i="18"/>
  <c r="DV363" i="18"/>
  <c r="CG348" i="18"/>
  <c r="CG359" i="18"/>
  <c r="AI347" i="18"/>
  <c r="AJ347" i="18" s="1"/>
  <c r="DV356" i="18"/>
  <c r="DV357" i="18"/>
  <c r="CG361" i="18"/>
  <c r="DV351" i="18"/>
  <c r="DV352" i="18"/>
  <c r="DV354" i="18"/>
  <c r="CG360" i="18"/>
  <c r="CG365" i="18"/>
  <c r="CG367" i="18"/>
  <c r="DV370" i="18"/>
  <c r="CG356" i="18"/>
  <c r="DV365" i="18"/>
  <c r="DV358" i="18"/>
  <c r="DV353" i="18"/>
  <c r="DV361" i="18"/>
  <c r="CG369" i="18"/>
  <c r="CG364" i="18"/>
  <c r="DV362" i="18"/>
  <c r="CG363" i="18"/>
  <c r="CG371" i="18"/>
  <c r="CG370" i="18"/>
  <c r="DV364" i="18"/>
  <c r="DV348" i="18"/>
  <c r="CG355" i="18"/>
  <c r="DV359" i="18"/>
  <c r="CG362" i="18"/>
  <c r="CG351" i="18"/>
  <c r="CG354" i="18"/>
  <c r="CG352" i="18"/>
  <c r="CG353" i="18"/>
  <c r="CG350" i="18"/>
  <c r="CG366" i="18"/>
  <c r="CG368" i="18"/>
  <c r="DV369" i="18"/>
  <c r="CG349" i="18"/>
  <c r="DV355" i="18"/>
  <c r="CG358" i="18"/>
  <c r="DV366" i="18"/>
  <c r="DV371" i="18"/>
  <c r="BM347" i="18"/>
  <c r="BL347" i="18"/>
  <c r="HL347" i="18"/>
  <c r="DH347" i="18"/>
  <c r="CZ347" i="18"/>
  <c r="BU347" i="18"/>
  <c r="CR347" i="18"/>
  <c r="CJ347" i="18"/>
  <c r="CC347" i="18"/>
  <c r="CB347" i="18"/>
  <c r="BR347" i="18"/>
  <c r="DP347" i="18"/>
  <c r="BZ347" i="18"/>
  <c r="CA347" i="18"/>
  <c r="Z347" i="18"/>
  <c r="ER347" i="18" s="1"/>
  <c r="BT347" i="18"/>
  <c r="BS347" i="18"/>
  <c r="DO347" i="18"/>
  <c r="CY347" i="18"/>
  <c r="CQ347" i="18"/>
  <c r="CI347" i="18"/>
  <c r="DU347" i="18"/>
  <c r="DM347" i="18"/>
  <c r="DE347" i="18"/>
  <c r="CW347" i="18"/>
  <c r="CO347" i="18"/>
  <c r="BY347" i="18"/>
  <c r="BQ347" i="18"/>
  <c r="AD347" i="18"/>
  <c r="ES347" i="18" s="1"/>
  <c r="DG347" i="18"/>
  <c r="DN347" i="18"/>
  <c r="CX347" i="18"/>
  <c r="CP347" i="18"/>
  <c r="CH347" i="18"/>
  <c r="DL347" i="18"/>
  <c r="CV347" i="18"/>
  <c r="CN347" i="18"/>
  <c r="CF347" i="18"/>
  <c r="BX347" i="18"/>
  <c r="BP347" i="18"/>
  <c r="DS347" i="18"/>
  <c r="DK347" i="18"/>
  <c r="DC347" i="18"/>
  <c r="CU347" i="18"/>
  <c r="CM347" i="18"/>
  <c r="CE347" i="18"/>
  <c r="BW347" i="18"/>
  <c r="BO347" i="18"/>
  <c r="DF347" i="18"/>
  <c r="DT347" i="18"/>
  <c r="DD347" i="18"/>
  <c r="DR347" i="18"/>
  <c r="DJ347" i="18"/>
  <c r="DB347" i="18"/>
  <c r="CT347" i="18"/>
  <c r="CL347" i="18"/>
  <c r="CD347" i="18"/>
  <c r="BV347" i="18"/>
  <c r="BN347" i="18"/>
  <c r="DQ347" i="18"/>
  <c r="DI347" i="18"/>
  <c r="DA347" i="18"/>
  <c r="CS347" i="18"/>
  <c r="T10" i="18"/>
  <c r="U10" i="18" s="1"/>
  <c r="T11" i="18"/>
  <c r="U11" i="18" s="1"/>
  <c r="T12" i="18"/>
  <c r="U12" i="18" s="1"/>
  <c r="T13" i="18"/>
  <c r="U13" i="18" s="1"/>
  <c r="T14" i="18"/>
  <c r="U14" i="18" s="1"/>
  <c r="T15" i="18"/>
  <c r="U15" i="18" s="1"/>
  <c r="T16" i="18"/>
  <c r="U16" i="18" s="1"/>
  <c r="T17" i="18"/>
  <c r="U17" i="18" s="1"/>
  <c r="T18" i="18"/>
  <c r="U18" i="18" s="1"/>
  <c r="T19" i="18"/>
  <c r="U19" i="18" s="1"/>
  <c r="T20" i="18"/>
  <c r="U20" i="18" s="1"/>
  <c r="T21" i="18"/>
  <c r="U21" i="18" s="1"/>
  <c r="T22" i="18"/>
  <c r="U22" i="18" s="1"/>
  <c r="T23" i="18"/>
  <c r="U23" i="18" s="1"/>
  <c r="T24" i="18"/>
  <c r="U24" i="18" s="1"/>
  <c r="T25" i="18"/>
  <c r="U25" i="18" s="1"/>
  <c r="T26" i="18"/>
  <c r="U26" i="18" s="1"/>
  <c r="T27" i="18"/>
  <c r="U27" i="18" s="1"/>
  <c r="T28" i="18"/>
  <c r="U28" i="18" s="1"/>
  <c r="T29" i="18"/>
  <c r="U29" i="18" s="1"/>
  <c r="T30" i="18"/>
  <c r="U30" i="18" s="1"/>
  <c r="T31" i="18"/>
  <c r="U31" i="18" s="1"/>
  <c r="T32" i="18"/>
  <c r="U32" i="18" s="1"/>
  <c r="T33" i="18"/>
  <c r="U33" i="18" s="1"/>
  <c r="T34" i="18"/>
  <c r="U34" i="18" s="1"/>
  <c r="T35" i="18"/>
  <c r="U35" i="18" s="1"/>
  <c r="T36" i="18"/>
  <c r="U36" i="18" s="1"/>
  <c r="T37" i="18"/>
  <c r="U37" i="18" s="1"/>
  <c r="T38" i="18"/>
  <c r="U38" i="18" s="1"/>
  <c r="T39" i="18"/>
  <c r="U39" i="18" s="1"/>
  <c r="T40" i="18"/>
  <c r="U40" i="18" s="1"/>
  <c r="T41" i="18"/>
  <c r="U41" i="18" s="1"/>
  <c r="T42" i="18"/>
  <c r="U42" i="18" s="1"/>
  <c r="T43" i="18"/>
  <c r="U43" i="18" s="1"/>
  <c r="T44" i="18"/>
  <c r="U44" i="18" s="1"/>
  <c r="T45" i="18"/>
  <c r="U45" i="18" s="1"/>
  <c r="T46" i="18"/>
  <c r="U46" i="18" s="1"/>
  <c r="T47" i="18"/>
  <c r="U47" i="18" s="1"/>
  <c r="T48" i="18"/>
  <c r="U48" i="18" s="1"/>
  <c r="T49" i="18"/>
  <c r="U49" i="18" s="1"/>
  <c r="T50" i="18"/>
  <c r="U50" i="18" s="1"/>
  <c r="T51" i="18"/>
  <c r="U51" i="18" s="1"/>
  <c r="T52" i="18"/>
  <c r="U52" i="18" s="1"/>
  <c r="T53" i="18"/>
  <c r="U53" i="18" s="1"/>
  <c r="T54" i="18"/>
  <c r="U54" i="18" s="1"/>
  <c r="T55" i="18"/>
  <c r="U55" i="18" s="1"/>
  <c r="T56" i="18"/>
  <c r="U56" i="18" s="1"/>
  <c r="T57" i="18"/>
  <c r="U57" i="18" s="1"/>
  <c r="T58" i="18"/>
  <c r="U58" i="18" s="1"/>
  <c r="T59" i="18"/>
  <c r="U59" i="18" s="1"/>
  <c r="T60" i="18"/>
  <c r="U60" i="18" s="1"/>
  <c r="T61" i="18"/>
  <c r="U61" i="18" s="1"/>
  <c r="T62" i="18"/>
  <c r="U62" i="18" s="1"/>
  <c r="T63" i="18"/>
  <c r="U63" i="18" s="1"/>
  <c r="T64" i="18"/>
  <c r="U64" i="18" s="1"/>
  <c r="T65" i="18"/>
  <c r="U65" i="18" s="1"/>
  <c r="T66" i="18"/>
  <c r="U66" i="18" s="1"/>
  <c r="T67" i="18"/>
  <c r="U67" i="18" s="1"/>
  <c r="T68" i="18"/>
  <c r="U68" i="18" s="1"/>
  <c r="T69" i="18"/>
  <c r="U69" i="18" s="1"/>
  <c r="T70" i="18"/>
  <c r="U70" i="18" s="1"/>
  <c r="T71" i="18"/>
  <c r="U71" i="18" s="1"/>
  <c r="T72" i="18"/>
  <c r="U72" i="18" s="1"/>
  <c r="T73" i="18"/>
  <c r="U73" i="18" s="1"/>
  <c r="T74" i="18"/>
  <c r="U74" i="18" s="1"/>
  <c r="T75" i="18"/>
  <c r="U75" i="18" s="1"/>
  <c r="T76" i="18"/>
  <c r="U76" i="18" s="1"/>
  <c r="T77" i="18"/>
  <c r="U77" i="18" s="1"/>
  <c r="T78" i="18"/>
  <c r="U78" i="18" s="1"/>
  <c r="T79" i="18"/>
  <c r="U79" i="18" s="1"/>
  <c r="T80" i="18"/>
  <c r="U80" i="18" s="1"/>
  <c r="T81" i="18"/>
  <c r="U81" i="18" s="1"/>
  <c r="T82" i="18"/>
  <c r="U82" i="18" s="1"/>
  <c r="T83" i="18"/>
  <c r="U83" i="18" s="1"/>
  <c r="T84" i="18"/>
  <c r="U84" i="18" s="1"/>
  <c r="T85" i="18"/>
  <c r="U85" i="18" s="1"/>
  <c r="T86" i="18"/>
  <c r="U86" i="18" s="1"/>
  <c r="T87" i="18"/>
  <c r="U87" i="18" s="1"/>
  <c r="T88" i="18"/>
  <c r="U88" i="18" s="1"/>
  <c r="T89" i="18"/>
  <c r="U89" i="18" s="1"/>
  <c r="T90" i="18"/>
  <c r="U90" i="18" s="1"/>
  <c r="T91" i="18"/>
  <c r="U91" i="18" s="1"/>
  <c r="T92" i="18"/>
  <c r="U92" i="18" s="1"/>
  <c r="T93" i="18"/>
  <c r="U93" i="18" s="1"/>
  <c r="T94" i="18"/>
  <c r="U94" i="18" s="1"/>
  <c r="T95" i="18"/>
  <c r="U95" i="18" s="1"/>
  <c r="T96" i="18"/>
  <c r="U96" i="18" s="1"/>
  <c r="T97" i="18"/>
  <c r="U97" i="18" s="1"/>
  <c r="T98" i="18"/>
  <c r="U98" i="18" s="1"/>
  <c r="T99" i="18"/>
  <c r="U99" i="18" s="1"/>
  <c r="T100" i="18"/>
  <c r="U100" i="18" s="1"/>
  <c r="T101" i="18"/>
  <c r="U101" i="18" s="1"/>
  <c r="T102" i="18"/>
  <c r="U102" i="18" s="1"/>
  <c r="T103" i="18"/>
  <c r="U103" i="18" s="1"/>
  <c r="T104" i="18"/>
  <c r="U104" i="18" s="1"/>
  <c r="T105" i="18"/>
  <c r="U105" i="18" s="1"/>
  <c r="T106" i="18"/>
  <c r="U106" i="18" s="1"/>
  <c r="T107" i="18"/>
  <c r="U107" i="18" s="1"/>
  <c r="T108" i="18"/>
  <c r="U108" i="18" s="1"/>
  <c r="T109" i="18"/>
  <c r="U109" i="18" s="1"/>
  <c r="T110" i="18"/>
  <c r="U110" i="18" s="1"/>
  <c r="T111" i="18"/>
  <c r="U111" i="18" s="1"/>
  <c r="T112" i="18"/>
  <c r="U112" i="18" s="1"/>
  <c r="T113" i="18"/>
  <c r="U113" i="18" s="1"/>
  <c r="T114" i="18"/>
  <c r="U114" i="18" s="1"/>
  <c r="T115" i="18"/>
  <c r="U115" i="18" s="1"/>
  <c r="T116" i="18"/>
  <c r="U116" i="18" s="1"/>
  <c r="T117" i="18"/>
  <c r="U117" i="18" s="1"/>
  <c r="T118" i="18"/>
  <c r="U118" i="18" s="1"/>
  <c r="T119" i="18"/>
  <c r="U119" i="18" s="1"/>
  <c r="T120" i="18"/>
  <c r="U120" i="18" s="1"/>
  <c r="T121" i="18"/>
  <c r="U121" i="18" s="1"/>
  <c r="T122" i="18"/>
  <c r="U122" i="18" s="1"/>
  <c r="T123" i="18"/>
  <c r="U123" i="18" s="1"/>
  <c r="T124" i="18"/>
  <c r="U124" i="18" s="1"/>
  <c r="T125" i="18"/>
  <c r="U125" i="18" s="1"/>
  <c r="T126" i="18"/>
  <c r="U126" i="18" s="1"/>
  <c r="T127" i="18"/>
  <c r="U127" i="18" s="1"/>
  <c r="T128" i="18"/>
  <c r="U128" i="18" s="1"/>
  <c r="T129" i="18"/>
  <c r="U129" i="18" s="1"/>
  <c r="T130" i="18"/>
  <c r="U130" i="18" s="1"/>
  <c r="T131" i="18"/>
  <c r="U131" i="18" s="1"/>
  <c r="T132" i="18"/>
  <c r="U132" i="18" s="1"/>
  <c r="T133" i="18"/>
  <c r="U133" i="18" s="1"/>
  <c r="T134" i="18"/>
  <c r="U134" i="18" s="1"/>
  <c r="T135" i="18"/>
  <c r="U135" i="18" s="1"/>
  <c r="T136" i="18"/>
  <c r="U136" i="18" s="1"/>
  <c r="T137" i="18"/>
  <c r="U137" i="18" s="1"/>
  <c r="T138" i="18"/>
  <c r="U138" i="18" s="1"/>
  <c r="T139" i="18"/>
  <c r="U139" i="18" s="1"/>
  <c r="T140" i="18"/>
  <c r="U140" i="18" s="1"/>
  <c r="T141" i="18"/>
  <c r="U141" i="18" s="1"/>
  <c r="T142" i="18"/>
  <c r="U142" i="18" s="1"/>
  <c r="T143" i="18"/>
  <c r="U143" i="18" s="1"/>
  <c r="T144" i="18"/>
  <c r="U144" i="18" s="1"/>
  <c r="T145" i="18"/>
  <c r="U145" i="18" s="1"/>
  <c r="T146" i="18"/>
  <c r="U146" i="18" s="1"/>
  <c r="T147" i="18"/>
  <c r="U147" i="18" s="1"/>
  <c r="T148" i="18"/>
  <c r="U148" i="18" s="1"/>
  <c r="T149" i="18"/>
  <c r="U149" i="18" s="1"/>
  <c r="T150" i="18"/>
  <c r="U150" i="18" s="1"/>
  <c r="T151" i="18"/>
  <c r="U151" i="18" s="1"/>
  <c r="T152" i="18"/>
  <c r="U152" i="18" s="1"/>
  <c r="T153" i="18"/>
  <c r="U153" i="18" s="1"/>
  <c r="T154" i="18"/>
  <c r="U154" i="18" s="1"/>
  <c r="T155" i="18"/>
  <c r="U155" i="18" s="1"/>
  <c r="T156" i="18"/>
  <c r="U156" i="18" s="1"/>
  <c r="T157" i="18"/>
  <c r="U157" i="18" s="1"/>
  <c r="T158" i="18"/>
  <c r="U158" i="18" s="1"/>
  <c r="T159" i="18"/>
  <c r="U159" i="18" s="1"/>
  <c r="T160" i="18"/>
  <c r="U160" i="18" s="1"/>
  <c r="T161" i="18"/>
  <c r="U161" i="18" s="1"/>
  <c r="T162" i="18"/>
  <c r="U162" i="18" s="1"/>
  <c r="T163" i="18"/>
  <c r="U163" i="18" s="1"/>
  <c r="T164" i="18"/>
  <c r="U164" i="18" s="1"/>
  <c r="T165" i="18"/>
  <c r="U165" i="18" s="1"/>
  <c r="T166" i="18"/>
  <c r="U166" i="18" s="1"/>
  <c r="T167" i="18"/>
  <c r="U167" i="18" s="1"/>
  <c r="T168" i="18"/>
  <c r="U168" i="18" s="1"/>
  <c r="T169" i="18"/>
  <c r="U169" i="18" s="1"/>
  <c r="T170" i="18"/>
  <c r="U170" i="18" s="1"/>
  <c r="T171" i="18"/>
  <c r="U171" i="18" s="1"/>
  <c r="T172" i="18"/>
  <c r="U172" i="18" s="1"/>
  <c r="T173" i="18"/>
  <c r="U173" i="18" s="1"/>
  <c r="T174" i="18"/>
  <c r="U174" i="18" s="1"/>
  <c r="T175" i="18"/>
  <c r="U175" i="18" s="1"/>
  <c r="T176" i="18"/>
  <c r="U176" i="18" s="1"/>
  <c r="T177" i="18"/>
  <c r="U177" i="18" s="1"/>
  <c r="T178" i="18"/>
  <c r="U178" i="18" s="1"/>
  <c r="T179" i="18"/>
  <c r="U179" i="18" s="1"/>
  <c r="T180" i="18"/>
  <c r="U180" i="18" s="1"/>
  <c r="T181" i="18"/>
  <c r="U181" i="18" s="1"/>
  <c r="T182" i="18"/>
  <c r="U182" i="18" s="1"/>
  <c r="T183" i="18"/>
  <c r="U183" i="18" s="1"/>
  <c r="T184" i="18"/>
  <c r="U184" i="18" s="1"/>
  <c r="T185" i="18"/>
  <c r="U185" i="18" s="1"/>
  <c r="T186" i="18"/>
  <c r="U186" i="18" s="1"/>
  <c r="T187" i="18"/>
  <c r="U187" i="18" s="1"/>
  <c r="T188" i="18"/>
  <c r="U188" i="18" s="1"/>
  <c r="T189" i="18"/>
  <c r="U189" i="18" s="1"/>
  <c r="T190" i="18"/>
  <c r="U190" i="18" s="1"/>
  <c r="T191" i="18"/>
  <c r="U191" i="18" s="1"/>
  <c r="T192" i="18"/>
  <c r="U192" i="18" s="1"/>
  <c r="T193" i="18"/>
  <c r="U193" i="18" s="1"/>
  <c r="T194" i="18"/>
  <c r="U194" i="18" s="1"/>
  <c r="T195" i="18"/>
  <c r="U195" i="18" s="1"/>
  <c r="T196" i="18"/>
  <c r="U196" i="18" s="1"/>
  <c r="T197" i="18"/>
  <c r="U197" i="18" s="1"/>
  <c r="T198" i="18"/>
  <c r="U198" i="18" s="1"/>
  <c r="T199" i="18"/>
  <c r="U199" i="18" s="1"/>
  <c r="T200" i="18"/>
  <c r="U200" i="18" s="1"/>
  <c r="T201" i="18"/>
  <c r="U201" i="18" s="1"/>
  <c r="T202" i="18"/>
  <c r="U202" i="18" s="1"/>
  <c r="T203" i="18"/>
  <c r="U203" i="18" s="1"/>
  <c r="T204" i="18"/>
  <c r="U204" i="18" s="1"/>
  <c r="T205" i="18"/>
  <c r="U205" i="18" s="1"/>
  <c r="T206" i="18"/>
  <c r="U206" i="18" s="1"/>
  <c r="T207" i="18"/>
  <c r="U207" i="18" s="1"/>
  <c r="T208" i="18"/>
  <c r="U208" i="18" s="1"/>
  <c r="T209" i="18"/>
  <c r="U209" i="18" s="1"/>
  <c r="T210" i="18"/>
  <c r="U210" i="18" s="1"/>
  <c r="T211" i="18"/>
  <c r="U211" i="18" s="1"/>
  <c r="T212" i="18"/>
  <c r="U212" i="18" s="1"/>
  <c r="T213" i="18"/>
  <c r="U213" i="18" s="1"/>
  <c r="T214" i="18"/>
  <c r="U214" i="18" s="1"/>
  <c r="T215" i="18"/>
  <c r="U215" i="18" s="1"/>
  <c r="T216" i="18"/>
  <c r="U216" i="18" s="1"/>
  <c r="T217" i="18"/>
  <c r="U217" i="18" s="1"/>
  <c r="T218" i="18"/>
  <c r="U218" i="18" s="1"/>
  <c r="T219" i="18"/>
  <c r="U219" i="18" s="1"/>
  <c r="T220" i="18"/>
  <c r="U220" i="18" s="1"/>
  <c r="T221" i="18"/>
  <c r="U221" i="18" s="1"/>
  <c r="T222" i="18"/>
  <c r="U222" i="18" s="1"/>
  <c r="T223" i="18"/>
  <c r="U223" i="18" s="1"/>
  <c r="T224" i="18"/>
  <c r="U224" i="18" s="1"/>
  <c r="T225" i="18"/>
  <c r="U225" i="18" s="1"/>
  <c r="T226" i="18"/>
  <c r="U226" i="18" s="1"/>
  <c r="T227" i="18"/>
  <c r="U227" i="18" s="1"/>
  <c r="T228" i="18"/>
  <c r="U228" i="18" s="1"/>
  <c r="T229" i="18"/>
  <c r="U229" i="18" s="1"/>
  <c r="T230" i="18"/>
  <c r="U230" i="18" s="1"/>
  <c r="T231" i="18"/>
  <c r="U231" i="18" s="1"/>
  <c r="T232" i="18"/>
  <c r="U232" i="18" s="1"/>
  <c r="T233" i="18"/>
  <c r="U233" i="18" s="1"/>
  <c r="U234" i="18"/>
  <c r="T235" i="18"/>
  <c r="U235" i="18" s="1"/>
  <c r="T236" i="18"/>
  <c r="U236" i="18" s="1"/>
  <c r="T237" i="18"/>
  <c r="U237" i="18" s="1"/>
  <c r="T238" i="18"/>
  <c r="U238" i="18" s="1"/>
  <c r="T239" i="18"/>
  <c r="U239" i="18" s="1"/>
  <c r="T240" i="18"/>
  <c r="U240" i="18" s="1"/>
  <c r="T241" i="18"/>
  <c r="U241" i="18" s="1"/>
  <c r="T242" i="18"/>
  <c r="U242" i="18" s="1"/>
  <c r="T243" i="18"/>
  <c r="U243" i="18" s="1"/>
  <c r="T244" i="18"/>
  <c r="U244" i="18" s="1"/>
  <c r="T245" i="18"/>
  <c r="U245" i="18" s="1"/>
  <c r="T246" i="18"/>
  <c r="U246" i="18" s="1"/>
  <c r="T247" i="18"/>
  <c r="U247" i="18" s="1"/>
  <c r="T248" i="18"/>
  <c r="U248" i="18" s="1"/>
  <c r="T249" i="18"/>
  <c r="U249" i="18" s="1"/>
  <c r="T250" i="18"/>
  <c r="U250" i="18" s="1"/>
  <c r="T251" i="18"/>
  <c r="U251" i="18" s="1"/>
  <c r="T252" i="18"/>
  <c r="U252" i="18" s="1"/>
  <c r="T253" i="18"/>
  <c r="U253" i="18" s="1"/>
  <c r="T254" i="18"/>
  <c r="U254" i="18" s="1"/>
  <c r="T255" i="18"/>
  <c r="U255" i="18" s="1"/>
  <c r="T256" i="18"/>
  <c r="U256" i="18" s="1"/>
  <c r="T257" i="18"/>
  <c r="U257" i="18" s="1"/>
  <c r="T258" i="18"/>
  <c r="U258" i="18" s="1"/>
  <c r="T259" i="18"/>
  <c r="U259" i="18" s="1"/>
  <c r="T260" i="18"/>
  <c r="U260" i="18" s="1"/>
  <c r="T261" i="18"/>
  <c r="U261" i="18" s="1"/>
  <c r="T262" i="18"/>
  <c r="U262" i="18" s="1"/>
  <c r="T263" i="18"/>
  <c r="U263" i="18" s="1"/>
  <c r="T264" i="18"/>
  <c r="U264" i="18" s="1"/>
  <c r="T265" i="18"/>
  <c r="U265" i="18" s="1"/>
  <c r="T266" i="18"/>
  <c r="U266" i="18" s="1"/>
  <c r="T267" i="18"/>
  <c r="U267" i="18" s="1"/>
  <c r="T268" i="18"/>
  <c r="U268" i="18" s="1"/>
  <c r="T269" i="18"/>
  <c r="U269" i="18" s="1"/>
  <c r="T270" i="18"/>
  <c r="U270" i="18" s="1"/>
  <c r="T271" i="18"/>
  <c r="U271" i="18" s="1"/>
  <c r="T272" i="18"/>
  <c r="U272" i="18" s="1"/>
  <c r="T273" i="18"/>
  <c r="U273" i="18" s="1"/>
  <c r="T274" i="18"/>
  <c r="U274" i="18" s="1"/>
  <c r="T275" i="18"/>
  <c r="U275" i="18" s="1"/>
  <c r="T276" i="18"/>
  <c r="U276" i="18" s="1"/>
  <c r="T277" i="18"/>
  <c r="U277" i="18" s="1"/>
  <c r="T278" i="18"/>
  <c r="U278" i="18" s="1"/>
  <c r="T279" i="18"/>
  <c r="U279" i="18" s="1"/>
  <c r="T280" i="18"/>
  <c r="U280" i="18" s="1"/>
  <c r="T281" i="18"/>
  <c r="U281" i="18" s="1"/>
  <c r="T282" i="18"/>
  <c r="U282" i="18" s="1"/>
  <c r="T283" i="18"/>
  <c r="U283" i="18" s="1"/>
  <c r="T284" i="18"/>
  <c r="U284" i="18" s="1"/>
  <c r="T285" i="18"/>
  <c r="U285" i="18" s="1"/>
  <c r="T286" i="18"/>
  <c r="U286" i="18" s="1"/>
  <c r="T287" i="18"/>
  <c r="U287" i="18" s="1"/>
  <c r="T288" i="18"/>
  <c r="U288" i="18" s="1"/>
  <c r="T289" i="18"/>
  <c r="U289" i="18" s="1"/>
  <c r="T290" i="18"/>
  <c r="U290" i="18" s="1"/>
  <c r="T291" i="18"/>
  <c r="U291" i="18" s="1"/>
  <c r="T292" i="18"/>
  <c r="U292" i="18" s="1"/>
  <c r="T293" i="18"/>
  <c r="U293" i="18" s="1"/>
  <c r="T294" i="18"/>
  <c r="U294" i="18" s="1"/>
  <c r="T295" i="18"/>
  <c r="U295" i="18" s="1"/>
  <c r="T296" i="18"/>
  <c r="U296" i="18" s="1"/>
  <c r="T297" i="18"/>
  <c r="U297" i="18" s="1"/>
  <c r="T298" i="18"/>
  <c r="U298" i="18" s="1"/>
  <c r="T299" i="18"/>
  <c r="U299" i="18" s="1"/>
  <c r="T300" i="18"/>
  <c r="U300" i="18" s="1"/>
  <c r="T301" i="18"/>
  <c r="U301" i="18" s="1"/>
  <c r="T302" i="18"/>
  <c r="U302" i="18" s="1"/>
  <c r="T303" i="18"/>
  <c r="U303" i="18" s="1"/>
  <c r="T304" i="18"/>
  <c r="U304" i="18" s="1"/>
  <c r="T305" i="18"/>
  <c r="U305" i="18" s="1"/>
  <c r="T306" i="18"/>
  <c r="U306" i="18" s="1"/>
  <c r="T307" i="18"/>
  <c r="U307" i="18" s="1"/>
  <c r="T308" i="18"/>
  <c r="U308" i="18" s="1"/>
  <c r="T309" i="18"/>
  <c r="U309" i="18" s="1"/>
  <c r="T310" i="18"/>
  <c r="U310" i="18" s="1"/>
  <c r="T311" i="18"/>
  <c r="U311" i="18" s="1"/>
  <c r="T312" i="18"/>
  <c r="U312" i="18" s="1"/>
  <c r="T313" i="18"/>
  <c r="U313" i="18" s="1"/>
  <c r="T314" i="18"/>
  <c r="U314" i="18" s="1"/>
  <c r="T315" i="18"/>
  <c r="U315" i="18" s="1"/>
  <c r="T316" i="18"/>
  <c r="U316" i="18" s="1"/>
  <c r="T317" i="18"/>
  <c r="U317" i="18" s="1"/>
  <c r="T318" i="18"/>
  <c r="U318" i="18" s="1"/>
  <c r="T319" i="18"/>
  <c r="U319" i="18" s="1"/>
  <c r="T320" i="18"/>
  <c r="U320" i="18" s="1"/>
  <c r="T321" i="18"/>
  <c r="U321" i="18" s="1"/>
  <c r="T322" i="18"/>
  <c r="U322" i="18" s="1"/>
  <c r="T323" i="18"/>
  <c r="U323" i="18" s="1"/>
  <c r="T324" i="18"/>
  <c r="U324" i="18" s="1"/>
  <c r="T325" i="18"/>
  <c r="U325" i="18" s="1"/>
  <c r="T326" i="18"/>
  <c r="U326" i="18" s="1"/>
  <c r="T327" i="18"/>
  <c r="U327" i="18" s="1"/>
  <c r="T328" i="18"/>
  <c r="U328" i="18" s="1"/>
  <c r="T329" i="18"/>
  <c r="U329" i="18" s="1"/>
  <c r="T330" i="18"/>
  <c r="U330" i="18" s="1"/>
  <c r="T331" i="18"/>
  <c r="U331" i="18" s="1"/>
  <c r="T332" i="18"/>
  <c r="U332" i="18" s="1"/>
  <c r="T333" i="18"/>
  <c r="U333" i="18" s="1"/>
  <c r="T334" i="18"/>
  <c r="U334" i="18" s="1"/>
  <c r="T335" i="18"/>
  <c r="U335" i="18" s="1"/>
  <c r="T336" i="18"/>
  <c r="U336" i="18" s="1"/>
  <c r="T337" i="18"/>
  <c r="U337" i="18" s="1"/>
  <c r="T338" i="18"/>
  <c r="U338" i="18" s="1"/>
  <c r="T339" i="18"/>
  <c r="U339" i="18" s="1"/>
  <c r="T340" i="18"/>
  <c r="U340" i="18" s="1"/>
  <c r="T341" i="18"/>
  <c r="U341" i="18" s="1"/>
  <c r="T342" i="18"/>
  <c r="U342" i="18" s="1"/>
  <c r="T343" i="18"/>
  <c r="U343" i="18" s="1"/>
  <c r="T344" i="18"/>
  <c r="U344" i="18" s="1"/>
  <c r="T345" i="18"/>
  <c r="U345" i="18" s="1"/>
  <c r="T346" i="18"/>
  <c r="U346" i="18" s="1"/>
  <c r="X10" i="18"/>
  <c r="Y10" i="18" s="1"/>
  <c r="X11" i="18"/>
  <c r="Y11" i="18" s="1"/>
  <c r="X12" i="18"/>
  <c r="Y12" i="18" s="1"/>
  <c r="X13" i="18"/>
  <c r="Y13" i="18" s="1"/>
  <c r="X14" i="18"/>
  <c r="Y14" i="18" s="1"/>
  <c r="X15" i="18"/>
  <c r="Y15" i="18" s="1"/>
  <c r="X16" i="18"/>
  <c r="Y16" i="18" s="1"/>
  <c r="X17" i="18"/>
  <c r="Y17" i="18" s="1"/>
  <c r="X18" i="18"/>
  <c r="Y18" i="18" s="1"/>
  <c r="X19" i="18"/>
  <c r="Y19" i="18" s="1"/>
  <c r="X20" i="18"/>
  <c r="Y20" i="18" s="1"/>
  <c r="X21" i="18"/>
  <c r="Y21" i="18" s="1"/>
  <c r="X22" i="18"/>
  <c r="Y22" i="18" s="1"/>
  <c r="X23" i="18"/>
  <c r="Y23" i="18" s="1"/>
  <c r="X24" i="18"/>
  <c r="Y24" i="18" s="1"/>
  <c r="X25" i="18"/>
  <c r="Y25" i="18" s="1"/>
  <c r="X26" i="18"/>
  <c r="Y26" i="18" s="1"/>
  <c r="X27" i="18"/>
  <c r="Y27" i="18" s="1"/>
  <c r="X28" i="18"/>
  <c r="Y28" i="18" s="1"/>
  <c r="X29" i="18"/>
  <c r="Y29" i="18" s="1"/>
  <c r="X30" i="18"/>
  <c r="Y30" i="18" s="1"/>
  <c r="X31" i="18"/>
  <c r="Y31" i="18" s="1"/>
  <c r="X32" i="18"/>
  <c r="Y32" i="18" s="1"/>
  <c r="X33" i="18"/>
  <c r="Y33" i="18" s="1"/>
  <c r="X34" i="18"/>
  <c r="Y34" i="18" s="1"/>
  <c r="X35" i="18"/>
  <c r="Y35" i="18" s="1"/>
  <c r="X36" i="18"/>
  <c r="Y36" i="18" s="1"/>
  <c r="X37" i="18"/>
  <c r="Y37" i="18" s="1"/>
  <c r="X38" i="18"/>
  <c r="Y38" i="18" s="1"/>
  <c r="X39" i="18"/>
  <c r="Y39" i="18" s="1"/>
  <c r="X40" i="18"/>
  <c r="Y40" i="18" s="1"/>
  <c r="X41" i="18"/>
  <c r="Y41" i="18" s="1"/>
  <c r="X42" i="18"/>
  <c r="Y42" i="18" s="1"/>
  <c r="X43" i="18"/>
  <c r="Y43" i="18" s="1"/>
  <c r="X44" i="18"/>
  <c r="Y44" i="18" s="1"/>
  <c r="X45" i="18"/>
  <c r="Y45" i="18" s="1"/>
  <c r="X46" i="18"/>
  <c r="Y46" i="18" s="1"/>
  <c r="X47" i="18"/>
  <c r="Y47" i="18" s="1"/>
  <c r="X48" i="18"/>
  <c r="Y48" i="18" s="1"/>
  <c r="X49" i="18"/>
  <c r="Y49" i="18" s="1"/>
  <c r="X50" i="18"/>
  <c r="Y50" i="18" s="1"/>
  <c r="X51" i="18"/>
  <c r="Y51" i="18" s="1"/>
  <c r="X52" i="18"/>
  <c r="Y52" i="18" s="1"/>
  <c r="X53" i="18"/>
  <c r="Y53" i="18" s="1"/>
  <c r="X54" i="18"/>
  <c r="Y54" i="18" s="1"/>
  <c r="X55" i="18"/>
  <c r="Y55" i="18" s="1"/>
  <c r="X56" i="18"/>
  <c r="Y56" i="18" s="1"/>
  <c r="X57" i="18"/>
  <c r="Y57" i="18" s="1"/>
  <c r="X58" i="18"/>
  <c r="Y58" i="18" s="1"/>
  <c r="X59" i="18"/>
  <c r="Y59" i="18" s="1"/>
  <c r="X60" i="18"/>
  <c r="Y60" i="18" s="1"/>
  <c r="X61" i="18"/>
  <c r="Y61" i="18" s="1"/>
  <c r="X62" i="18"/>
  <c r="Y62" i="18" s="1"/>
  <c r="X63" i="18"/>
  <c r="Y63" i="18" s="1"/>
  <c r="X64" i="18"/>
  <c r="Y64" i="18" s="1"/>
  <c r="X65" i="18"/>
  <c r="Y65" i="18" s="1"/>
  <c r="X66" i="18"/>
  <c r="Y66" i="18" s="1"/>
  <c r="X67" i="18"/>
  <c r="Y67" i="18" s="1"/>
  <c r="X68" i="18"/>
  <c r="Y68" i="18" s="1"/>
  <c r="X69" i="18"/>
  <c r="Y69" i="18" s="1"/>
  <c r="X70" i="18"/>
  <c r="Y70" i="18" s="1"/>
  <c r="X71" i="18"/>
  <c r="Y71" i="18" s="1"/>
  <c r="X72" i="18"/>
  <c r="Y72" i="18" s="1"/>
  <c r="X73" i="18"/>
  <c r="Y73" i="18" s="1"/>
  <c r="X74" i="18"/>
  <c r="Y74" i="18" s="1"/>
  <c r="X75" i="18"/>
  <c r="Y75" i="18" s="1"/>
  <c r="X76" i="18"/>
  <c r="Y76" i="18" s="1"/>
  <c r="X77" i="18"/>
  <c r="Y77" i="18" s="1"/>
  <c r="X78" i="18"/>
  <c r="Y78" i="18" s="1"/>
  <c r="X79" i="18"/>
  <c r="Y79" i="18" s="1"/>
  <c r="X80" i="18"/>
  <c r="Y80" i="18" s="1"/>
  <c r="X81" i="18"/>
  <c r="Y81" i="18" s="1"/>
  <c r="X82" i="18"/>
  <c r="Y82" i="18" s="1"/>
  <c r="X83" i="18"/>
  <c r="Y83" i="18" s="1"/>
  <c r="X84" i="18"/>
  <c r="Y84" i="18" s="1"/>
  <c r="X85" i="18"/>
  <c r="Y85" i="18" s="1"/>
  <c r="X86" i="18"/>
  <c r="Y86" i="18" s="1"/>
  <c r="X87" i="18"/>
  <c r="Y87" i="18" s="1"/>
  <c r="X88" i="18"/>
  <c r="Y88" i="18" s="1"/>
  <c r="X89" i="18"/>
  <c r="Y89" i="18" s="1"/>
  <c r="X90" i="18"/>
  <c r="Y90" i="18" s="1"/>
  <c r="X91" i="18"/>
  <c r="Y91" i="18" s="1"/>
  <c r="X92" i="18"/>
  <c r="Y92" i="18" s="1"/>
  <c r="X93" i="18"/>
  <c r="Y93" i="18" s="1"/>
  <c r="X94" i="18"/>
  <c r="Y94" i="18" s="1"/>
  <c r="X95" i="18"/>
  <c r="Y95" i="18" s="1"/>
  <c r="X96" i="18"/>
  <c r="Y96" i="18" s="1"/>
  <c r="X97" i="18"/>
  <c r="Y97" i="18" s="1"/>
  <c r="X98" i="18"/>
  <c r="Y98" i="18" s="1"/>
  <c r="X99" i="18"/>
  <c r="Y99" i="18" s="1"/>
  <c r="X100" i="18"/>
  <c r="Y100" i="18" s="1"/>
  <c r="X101" i="18"/>
  <c r="Y101" i="18" s="1"/>
  <c r="X102" i="18"/>
  <c r="Y102" i="18" s="1"/>
  <c r="X103" i="18"/>
  <c r="Y103" i="18" s="1"/>
  <c r="X104" i="18"/>
  <c r="Y104" i="18" s="1"/>
  <c r="X105" i="18"/>
  <c r="Y105" i="18" s="1"/>
  <c r="X106" i="18"/>
  <c r="Y106" i="18" s="1"/>
  <c r="X107" i="18"/>
  <c r="Y107" i="18" s="1"/>
  <c r="X108" i="18"/>
  <c r="Y108" i="18" s="1"/>
  <c r="X109" i="18"/>
  <c r="Y109" i="18" s="1"/>
  <c r="X110" i="18"/>
  <c r="Y110" i="18" s="1"/>
  <c r="X111" i="18"/>
  <c r="Y111" i="18" s="1"/>
  <c r="X112" i="18"/>
  <c r="Y112" i="18" s="1"/>
  <c r="X113" i="18"/>
  <c r="Y113" i="18" s="1"/>
  <c r="X114" i="18"/>
  <c r="Y114" i="18" s="1"/>
  <c r="X115" i="18"/>
  <c r="Y115" i="18" s="1"/>
  <c r="X116" i="18"/>
  <c r="Y116" i="18" s="1"/>
  <c r="X117" i="18"/>
  <c r="Y117" i="18" s="1"/>
  <c r="X118" i="18"/>
  <c r="Y118" i="18" s="1"/>
  <c r="X119" i="18"/>
  <c r="Y119" i="18" s="1"/>
  <c r="X120" i="18"/>
  <c r="Y120" i="18" s="1"/>
  <c r="X121" i="18"/>
  <c r="Y121" i="18" s="1"/>
  <c r="X122" i="18"/>
  <c r="Y122" i="18" s="1"/>
  <c r="X123" i="18"/>
  <c r="Y123" i="18" s="1"/>
  <c r="X124" i="18"/>
  <c r="Y124" i="18" s="1"/>
  <c r="X125" i="18"/>
  <c r="Y125" i="18" s="1"/>
  <c r="X126" i="18"/>
  <c r="Y126" i="18" s="1"/>
  <c r="X127" i="18"/>
  <c r="Y127" i="18" s="1"/>
  <c r="X128" i="18"/>
  <c r="Y128" i="18" s="1"/>
  <c r="X129" i="18"/>
  <c r="Y129" i="18" s="1"/>
  <c r="X130" i="18"/>
  <c r="Y130" i="18" s="1"/>
  <c r="X131" i="18"/>
  <c r="Y131" i="18" s="1"/>
  <c r="X132" i="18"/>
  <c r="Y132" i="18" s="1"/>
  <c r="X133" i="18"/>
  <c r="Y133" i="18" s="1"/>
  <c r="X134" i="18"/>
  <c r="Y134" i="18" s="1"/>
  <c r="X135" i="18"/>
  <c r="Y135" i="18" s="1"/>
  <c r="X136" i="18"/>
  <c r="Y136" i="18" s="1"/>
  <c r="X137" i="18"/>
  <c r="Y137" i="18" s="1"/>
  <c r="X138" i="18"/>
  <c r="Y138" i="18" s="1"/>
  <c r="X139" i="18"/>
  <c r="Y139" i="18" s="1"/>
  <c r="X140" i="18"/>
  <c r="Y140" i="18" s="1"/>
  <c r="X141" i="18"/>
  <c r="Y141" i="18" s="1"/>
  <c r="X142" i="18"/>
  <c r="Y142" i="18" s="1"/>
  <c r="X143" i="18"/>
  <c r="Y143" i="18" s="1"/>
  <c r="X144" i="18"/>
  <c r="Y144" i="18" s="1"/>
  <c r="X145" i="18"/>
  <c r="Y145" i="18" s="1"/>
  <c r="X146" i="18"/>
  <c r="Y146" i="18" s="1"/>
  <c r="X147" i="18"/>
  <c r="Y147" i="18" s="1"/>
  <c r="X148" i="18"/>
  <c r="Y148" i="18" s="1"/>
  <c r="X149" i="18"/>
  <c r="Y149" i="18" s="1"/>
  <c r="X150" i="18"/>
  <c r="Y150" i="18" s="1"/>
  <c r="X151" i="18"/>
  <c r="Y151" i="18" s="1"/>
  <c r="X152" i="18"/>
  <c r="Y152" i="18" s="1"/>
  <c r="X153" i="18"/>
  <c r="Y153" i="18" s="1"/>
  <c r="X154" i="18"/>
  <c r="Y154" i="18" s="1"/>
  <c r="X155" i="18"/>
  <c r="Y155" i="18" s="1"/>
  <c r="X156" i="18"/>
  <c r="Y156" i="18" s="1"/>
  <c r="X157" i="18"/>
  <c r="Y157" i="18" s="1"/>
  <c r="X158" i="18"/>
  <c r="Y158" i="18" s="1"/>
  <c r="X159" i="18"/>
  <c r="Y159" i="18" s="1"/>
  <c r="X160" i="18"/>
  <c r="Y160" i="18" s="1"/>
  <c r="X161" i="18"/>
  <c r="Y161" i="18" s="1"/>
  <c r="X162" i="18"/>
  <c r="Y162" i="18" s="1"/>
  <c r="X163" i="18"/>
  <c r="Y163" i="18" s="1"/>
  <c r="X164" i="18"/>
  <c r="Y164" i="18" s="1"/>
  <c r="X165" i="18"/>
  <c r="Y165" i="18" s="1"/>
  <c r="X166" i="18"/>
  <c r="Y166" i="18" s="1"/>
  <c r="X167" i="18"/>
  <c r="Y167" i="18" s="1"/>
  <c r="X168" i="18"/>
  <c r="Y168" i="18" s="1"/>
  <c r="X169" i="18"/>
  <c r="Y169" i="18" s="1"/>
  <c r="X170" i="18"/>
  <c r="Y170" i="18" s="1"/>
  <c r="X171" i="18"/>
  <c r="Y171" i="18" s="1"/>
  <c r="X172" i="18"/>
  <c r="Y172" i="18" s="1"/>
  <c r="X173" i="18"/>
  <c r="Y173" i="18" s="1"/>
  <c r="X174" i="18"/>
  <c r="Y174" i="18" s="1"/>
  <c r="X175" i="18"/>
  <c r="Y175" i="18" s="1"/>
  <c r="X176" i="18"/>
  <c r="Y176" i="18" s="1"/>
  <c r="X177" i="18"/>
  <c r="Y177" i="18" s="1"/>
  <c r="X178" i="18"/>
  <c r="Y178" i="18" s="1"/>
  <c r="X179" i="18"/>
  <c r="Y179" i="18" s="1"/>
  <c r="X180" i="18"/>
  <c r="Y180" i="18" s="1"/>
  <c r="X181" i="18"/>
  <c r="Y181" i="18" s="1"/>
  <c r="X182" i="18"/>
  <c r="Y182" i="18" s="1"/>
  <c r="X183" i="18"/>
  <c r="Y183" i="18" s="1"/>
  <c r="X184" i="18"/>
  <c r="Y184" i="18" s="1"/>
  <c r="X185" i="18"/>
  <c r="Y185" i="18" s="1"/>
  <c r="X186" i="18"/>
  <c r="Y186" i="18" s="1"/>
  <c r="X187" i="18"/>
  <c r="Y187" i="18" s="1"/>
  <c r="X188" i="18"/>
  <c r="Y188" i="18" s="1"/>
  <c r="X189" i="18"/>
  <c r="Y189" i="18" s="1"/>
  <c r="X190" i="18"/>
  <c r="Y190" i="18" s="1"/>
  <c r="X191" i="18"/>
  <c r="Y191" i="18" s="1"/>
  <c r="X192" i="18"/>
  <c r="Y192" i="18" s="1"/>
  <c r="X193" i="18"/>
  <c r="Y193" i="18" s="1"/>
  <c r="X194" i="18"/>
  <c r="Y194" i="18" s="1"/>
  <c r="X195" i="18"/>
  <c r="Y195" i="18" s="1"/>
  <c r="X196" i="18"/>
  <c r="Y196" i="18" s="1"/>
  <c r="X197" i="18"/>
  <c r="Y197" i="18" s="1"/>
  <c r="X198" i="18"/>
  <c r="Y198" i="18" s="1"/>
  <c r="X199" i="18"/>
  <c r="Y199" i="18" s="1"/>
  <c r="X200" i="18"/>
  <c r="Y200" i="18" s="1"/>
  <c r="X201" i="18"/>
  <c r="Y201" i="18" s="1"/>
  <c r="X202" i="18"/>
  <c r="Y202" i="18" s="1"/>
  <c r="X203" i="18"/>
  <c r="Y203" i="18" s="1"/>
  <c r="X204" i="18"/>
  <c r="Y204" i="18" s="1"/>
  <c r="X205" i="18"/>
  <c r="Y205" i="18" s="1"/>
  <c r="X206" i="18"/>
  <c r="Y206" i="18" s="1"/>
  <c r="X207" i="18"/>
  <c r="Y207" i="18" s="1"/>
  <c r="X208" i="18"/>
  <c r="Y208" i="18" s="1"/>
  <c r="X209" i="18"/>
  <c r="Y209" i="18" s="1"/>
  <c r="X210" i="18"/>
  <c r="Y210" i="18" s="1"/>
  <c r="X211" i="18"/>
  <c r="Y211" i="18" s="1"/>
  <c r="X212" i="18"/>
  <c r="Y212" i="18" s="1"/>
  <c r="X213" i="18"/>
  <c r="Y213" i="18" s="1"/>
  <c r="X214" i="18"/>
  <c r="Y214" i="18" s="1"/>
  <c r="X215" i="18"/>
  <c r="Y215" i="18" s="1"/>
  <c r="X216" i="18"/>
  <c r="Y216" i="18" s="1"/>
  <c r="X217" i="18"/>
  <c r="Y217" i="18" s="1"/>
  <c r="X218" i="18"/>
  <c r="Y218" i="18" s="1"/>
  <c r="X219" i="18"/>
  <c r="Y219" i="18" s="1"/>
  <c r="X220" i="18"/>
  <c r="Y220" i="18" s="1"/>
  <c r="X221" i="18"/>
  <c r="Y221" i="18" s="1"/>
  <c r="X222" i="18"/>
  <c r="Y222" i="18" s="1"/>
  <c r="X223" i="18"/>
  <c r="Y223" i="18" s="1"/>
  <c r="X224" i="18"/>
  <c r="Y224" i="18" s="1"/>
  <c r="X225" i="18"/>
  <c r="Y225" i="18" s="1"/>
  <c r="X226" i="18"/>
  <c r="Y226" i="18" s="1"/>
  <c r="X227" i="18"/>
  <c r="Y227" i="18" s="1"/>
  <c r="X228" i="18"/>
  <c r="Y228" i="18" s="1"/>
  <c r="X229" i="18"/>
  <c r="Y229" i="18" s="1"/>
  <c r="X230" i="18"/>
  <c r="Y230" i="18" s="1"/>
  <c r="X231" i="18"/>
  <c r="Y231" i="18" s="1"/>
  <c r="X232" i="18"/>
  <c r="Y232" i="18" s="1"/>
  <c r="X233" i="18"/>
  <c r="Y233" i="18" s="1"/>
  <c r="X234" i="18"/>
  <c r="Y234" i="18" s="1"/>
  <c r="X235" i="18"/>
  <c r="Y235" i="18" s="1"/>
  <c r="X236" i="18"/>
  <c r="Y236" i="18" s="1"/>
  <c r="X237" i="18"/>
  <c r="Y237" i="18" s="1"/>
  <c r="X238" i="18"/>
  <c r="Y238" i="18" s="1"/>
  <c r="X239" i="18"/>
  <c r="Y239" i="18" s="1"/>
  <c r="X240" i="18"/>
  <c r="Y240" i="18" s="1"/>
  <c r="X241" i="18"/>
  <c r="Y241" i="18" s="1"/>
  <c r="X242" i="18"/>
  <c r="Y242" i="18" s="1"/>
  <c r="X243" i="18"/>
  <c r="Y243" i="18" s="1"/>
  <c r="X244" i="18"/>
  <c r="Y244" i="18" s="1"/>
  <c r="X245" i="18"/>
  <c r="Y245" i="18" s="1"/>
  <c r="X246" i="18"/>
  <c r="Y246" i="18" s="1"/>
  <c r="X247" i="18"/>
  <c r="Y247" i="18" s="1"/>
  <c r="X248" i="18"/>
  <c r="Y248" i="18" s="1"/>
  <c r="X249" i="18"/>
  <c r="Y249" i="18" s="1"/>
  <c r="X250" i="18"/>
  <c r="Y250" i="18" s="1"/>
  <c r="X251" i="18"/>
  <c r="Y251" i="18" s="1"/>
  <c r="X252" i="18"/>
  <c r="Y252" i="18" s="1"/>
  <c r="X253" i="18"/>
  <c r="Y253" i="18" s="1"/>
  <c r="X254" i="18"/>
  <c r="Y254" i="18" s="1"/>
  <c r="X255" i="18"/>
  <c r="Y255" i="18" s="1"/>
  <c r="X256" i="18"/>
  <c r="Y256" i="18" s="1"/>
  <c r="X257" i="18"/>
  <c r="Y257" i="18" s="1"/>
  <c r="X258" i="18"/>
  <c r="Y258" i="18" s="1"/>
  <c r="X259" i="18"/>
  <c r="Y259" i="18" s="1"/>
  <c r="X260" i="18"/>
  <c r="Y260" i="18" s="1"/>
  <c r="X261" i="18"/>
  <c r="Y261" i="18" s="1"/>
  <c r="X262" i="18"/>
  <c r="Y262" i="18" s="1"/>
  <c r="X263" i="18"/>
  <c r="Y263" i="18" s="1"/>
  <c r="X264" i="18"/>
  <c r="Y264" i="18" s="1"/>
  <c r="X265" i="18"/>
  <c r="Y265" i="18" s="1"/>
  <c r="X266" i="18"/>
  <c r="Y266" i="18" s="1"/>
  <c r="X267" i="18"/>
  <c r="Y267" i="18" s="1"/>
  <c r="X268" i="18"/>
  <c r="Y268" i="18" s="1"/>
  <c r="X269" i="18"/>
  <c r="Y269" i="18" s="1"/>
  <c r="X270" i="18"/>
  <c r="Y270" i="18" s="1"/>
  <c r="X271" i="18"/>
  <c r="Y271" i="18" s="1"/>
  <c r="X272" i="18"/>
  <c r="Y272" i="18" s="1"/>
  <c r="X273" i="18"/>
  <c r="Y273" i="18" s="1"/>
  <c r="X274" i="18"/>
  <c r="Y274" i="18" s="1"/>
  <c r="X275" i="18"/>
  <c r="Y275" i="18" s="1"/>
  <c r="X276" i="18"/>
  <c r="Y276" i="18" s="1"/>
  <c r="X277" i="18"/>
  <c r="Y277" i="18" s="1"/>
  <c r="X278" i="18"/>
  <c r="Y278" i="18" s="1"/>
  <c r="X279" i="18"/>
  <c r="Y279" i="18" s="1"/>
  <c r="X280" i="18"/>
  <c r="Y280" i="18" s="1"/>
  <c r="X281" i="18"/>
  <c r="Y281" i="18" s="1"/>
  <c r="X282" i="18"/>
  <c r="Y282" i="18" s="1"/>
  <c r="X283" i="18"/>
  <c r="Y283" i="18" s="1"/>
  <c r="X284" i="18"/>
  <c r="Y284" i="18" s="1"/>
  <c r="X285" i="18"/>
  <c r="Y285" i="18" s="1"/>
  <c r="X286" i="18"/>
  <c r="Y286" i="18" s="1"/>
  <c r="X287" i="18"/>
  <c r="Y287" i="18" s="1"/>
  <c r="X288" i="18"/>
  <c r="Y288" i="18" s="1"/>
  <c r="X289" i="18"/>
  <c r="Y289" i="18" s="1"/>
  <c r="X290" i="18"/>
  <c r="Y290" i="18" s="1"/>
  <c r="X291" i="18"/>
  <c r="Y291" i="18" s="1"/>
  <c r="X292" i="18"/>
  <c r="Y292" i="18" s="1"/>
  <c r="X293" i="18"/>
  <c r="Y293" i="18" s="1"/>
  <c r="X294" i="18"/>
  <c r="Y294" i="18" s="1"/>
  <c r="X295" i="18"/>
  <c r="Y295" i="18" s="1"/>
  <c r="X296" i="18"/>
  <c r="Y296" i="18" s="1"/>
  <c r="X297" i="18"/>
  <c r="Y297" i="18" s="1"/>
  <c r="X298" i="18"/>
  <c r="Y298" i="18" s="1"/>
  <c r="X299" i="18"/>
  <c r="Y299" i="18" s="1"/>
  <c r="X300" i="18"/>
  <c r="Y300" i="18" s="1"/>
  <c r="X301" i="18"/>
  <c r="Y301" i="18" s="1"/>
  <c r="X302" i="18"/>
  <c r="Y302" i="18" s="1"/>
  <c r="X303" i="18"/>
  <c r="Y303" i="18" s="1"/>
  <c r="X304" i="18"/>
  <c r="Y304" i="18" s="1"/>
  <c r="X305" i="18"/>
  <c r="Y305" i="18" s="1"/>
  <c r="X306" i="18"/>
  <c r="Y306" i="18" s="1"/>
  <c r="X307" i="18"/>
  <c r="Y307" i="18" s="1"/>
  <c r="X308" i="18"/>
  <c r="Y308" i="18" s="1"/>
  <c r="X309" i="18"/>
  <c r="Y309" i="18" s="1"/>
  <c r="X310" i="18"/>
  <c r="Y310" i="18" s="1"/>
  <c r="X311" i="18"/>
  <c r="Y311" i="18" s="1"/>
  <c r="X312" i="18"/>
  <c r="Y312" i="18" s="1"/>
  <c r="X313" i="18"/>
  <c r="Y313" i="18" s="1"/>
  <c r="X314" i="18"/>
  <c r="Y314" i="18" s="1"/>
  <c r="X315" i="18"/>
  <c r="Y315" i="18" s="1"/>
  <c r="X316" i="18"/>
  <c r="Y316" i="18" s="1"/>
  <c r="X317" i="18"/>
  <c r="Y317" i="18" s="1"/>
  <c r="X318" i="18"/>
  <c r="Y318" i="18" s="1"/>
  <c r="X319" i="18"/>
  <c r="Y319" i="18" s="1"/>
  <c r="X320" i="18"/>
  <c r="Y320" i="18" s="1"/>
  <c r="X321" i="18"/>
  <c r="Y321" i="18" s="1"/>
  <c r="X322" i="18"/>
  <c r="Y322" i="18" s="1"/>
  <c r="X323" i="18"/>
  <c r="Y323" i="18" s="1"/>
  <c r="X324" i="18"/>
  <c r="Y324" i="18" s="1"/>
  <c r="X325" i="18"/>
  <c r="Y325" i="18" s="1"/>
  <c r="X326" i="18"/>
  <c r="Y326" i="18" s="1"/>
  <c r="X327" i="18"/>
  <c r="Y327" i="18" s="1"/>
  <c r="X328" i="18"/>
  <c r="Y328" i="18" s="1"/>
  <c r="X329" i="18"/>
  <c r="Y329" i="18" s="1"/>
  <c r="X330" i="18"/>
  <c r="Y330" i="18" s="1"/>
  <c r="X331" i="18"/>
  <c r="Y331" i="18" s="1"/>
  <c r="X332" i="18"/>
  <c r="Y332" i="18" s="1"/>
  <c r="X333" i="18"/>
  <c r="Y333" i="18" s="1"/>
  <c r="X334" i="18"/>
  <c r="Y334" i="18" s="1"/>
  <c r="X335" i="18"/>
  <c r="Y335" i="18" s="1"/>
  <c r="X336" i="18"/>
  <c r="Y336" i="18" s="1"/>
  <c r="X337" i="18"/>
  <c r="Y337" i="18" s="1"/>
  <c r="X338" i="18"/>
  <c r="Y338" i="18" s="1"/>
  <c r="X339" i="18"/>
  <c r="Y339" i="18" s="1"/>
  <c r="X340" i="18"/>
  <c r="Y340" i="18" s="1"/>
  <c r="X341" i="18"/>
  <c r="Y341" i="18" s="1"/>
  <c r="X342" i="18"/>
  <c r="Y342" i="18" s="1"/>
  <c r="X343" i="18"/>
  <c r="Y343" i="18" s="1"/>
  <c r="X344" i="18"/>
  <c r="Y344" i="18" s="1"/>
  <c r="X345" i="18"/>
  <c r="Y345" i="18" s="1"/>
  <c r="X346" i="18"/>
  <c r="Y346" i="18" s="1"/>
  <c r="CV7" i="27"/>
  <c r="CG347" i="18" l="1"/>
  <c r="DV347" i="18"/>
  <c r="AF346" i="18"/>
  <c r="AG346" i="18"/>
  <c r="CK346" i="18"/>
  <c r="AL346" i="18"/>
  <c r="AM346" i="18"/>
  <c r="BI346" i="18"/>
  <c r="BK346" i="18" s="1"/>
  <c r="BJ346" i="18"/>
  <c r="AD346" i="18" l="1"/>
  <c r="ES346" i="18" s="1"/>
  <c r="V346" i="18"/>
  <c r="EQ346" i="18" s="1"/>
  <c r="BL346" i="18"/>
  <c r="AI346" i="18"/>
  <c r="AJ346" i="18" s="1"/>
  <c r="HL346" i="18"/>
  <c r="CB346" i="18"/>
  <c r="CA346" i="18"/>
  <c r="BR346" i="18"/>
  <c r="BM346" i="18"/>
  <c r="CF346" i="18"/>
  <c r="CE346" i="18"/>
  <c r="BO346" i="18"/>
  <c r="BZ346" i="18"/>
  <c r="BW346" i="18"/>
  <c r="DP346" i="18"/>
  <c r="BT346" i="18"/>
  <c r="DH346" i="18"/>
  <c r="BS346" i="18"/>
  <c r="DU346" i="18"/>
  <c r="DM346" i="18"/>
  <c r="DE346" i="18"/>
  <c r="CW346" i="18"/>
  <c r="CO346" i="18"/>
  <c r="BY346" i="18"/>
  <c r="BQ346" i="18"/>
  <c r="DO346" i="18"/>
  <c r="DF346" i="18"/>
  <c r="CX346" i="18"/>
  <c r="CH346" i="18"/>
  <c r="DT346" i="18"/>
  <c r="DL346" i="18"/>
  <c r="DD346" i="18"/>
  <c r="CV346" i="18"/>
  <c r="CN346" i="18"/>
  <c r="BX346" i="18"/>
  <c r="BP346" i="18"/>
  <c r="Z346" i="18"/>
  <c r="ER346" i="18" s="1"/>
  <c r="CZ346" i="18"/>
  <c r="CR346" i="18"/>
  <c r="CJ346" i="18"/>
  <c r="DG346" i="18"/>
  <c r="CY346" i="18"/>
  <c r="CQ346" i="18"/>
  <c r="CI346" i="18"/>
  <c r="DK346" i="18"/>
  <c r="DR346" i="18"/>
  <c r="DJ346" i="18"/>
  <c r="DB346" i="18"/>
  <c r="CT346" i="18"/>
  <c r="CL346" i="18"/>
  <c r="CD346" i="18"/>
  <c r="BV346" i="18"/>
  <c r="BN346" i="18"/>
  <c r="DN346" i="18"/>
  <c r="CP346" i="18"/>
  <c r="DS346" i="18"/>
  <c r="DC346" i="18"/>
  <c r="CU346" i="18"/>
  <c r="CM346" i="18"/>
  <c r="DQ346" i="18"/>
  <c r="DI346" i="18"/>
  <c r="DA346" i="18"/>
  <c r="CS346" i="18"/>
  <c r="CC346" i="18"/>
  <c r="BU346" i="18"/>
  <c r="CG346" i="18" l="1"/>
  <c r="DV346" i="18"/>
  <c r="AF343" i="18"/>
  <c r="AG343" i="18"/>
  <c r="CK343" i="18"/>
  <c r="AL343" i="18"/>
  <c r="AM343" i="18"/>
  <c r="BI343" i="18"/>
  <c r="BK343" i="18" s="1"/>
  <c r="BJ343" i="18"/>
  <c r="AF344" i="18"/>
  <c r="AG344" i="18"/>
  <c r="CK344" i="18"/>
  <c r="AL344" i="18"/>
  <c r="AM344" i="18"/>
  <c r="BI344" i="18"/>
  <c r="BK344" i="18" s="1"/>
  <c r="BJ344" i="18"/>
  <c r="AF345" i="18"/>
  <c r="AG345" i="18"/>
  <c r="CL345" i="18"/>
  <c r="AL345" i="18"/>
  <c r="AM345" i="18"/>
  <c r="V345" i="18" s="1"/>
  <c r="BI345" i="18"/>
  <c r="BK345" i="18" s="1"/>
  <c r="BJ345" i="18"/>
  <c r="AD343" i="18" l="1"/>
  <c r="ES343" i="18" s="1"/>
  <c r="V343" i="18"/>
  <c r="EQ343" i="18" s="1"/>
  <c r="AD344" i="18"/>
  <c r="ES344" i="18" s="1"/>
  <c r="V344" i="18"/>
  <c r="EQ344" i="18" s="1"/>
  <c r="BL345" i="18"/>
  <c r="BL344" i="18"/>
  <c r="BL343" i="18"/>
  <c r="DT344" i="18"/>
  <c r="DR344" i="18"/>
  <c r="DJ344" i="18"/>
  <c r="DH344" i="18"/>
  <c r="CX344" i="18"/>
  <c r="CW344" i="18"/>
  <c r="CN344" i="18"/>
  <c r="DU344" i="18"/>
  <c r="CL344" i="18"/>
  <c r="DG344" i="18"/>
  <c r="HL343" i="18"/>
  <c r="DG345" i="18"/>
  <c r="DO344" i="18"/>
  <c r="DE344" i="18"/>
  <c r="CT344" i="18"/>
  <c r="CI344" i="18"/>
  <c r="DF344" i="18"/>
  <c r="CJ344" i="18"/>
  <c r="DA345" i="18"/>
  <c r="DN344" i="18"/>
  <c r="CR344" i="18"/>
  <c r="CH344" i="18"/>
  <c r="AI343" i="18"/>
  <c r="AJ343" i="18" s="1"/>
  <c r="DP344" i="18"/>
  <c r="CV344" i="18"/>
  <c r="DD344" i="18"/>
  <c r="CY345" i="18"/>
  <c r="DM344" i="18"/>
  <c r="DB344" i="18"/>
  <c r="CQ344" i="18"/>
  <c r="BP345" i="18"/>
  <c r="DL344" i="18"/>
  <c r="CZ344" i="18"/>
  <c r="CP344" i="18"/>
  <c r="Z343" i="18"/>
  <c r="ER343" i="18" s="1"/>
  <c r="CY344" i="18"/>
  <c r="CO344" i="18"/>
  <c r="AI345" i="18"/>
  <c r="AJ345" i="18" s="1"/>
  <c r="CR345" i="18"/>
  <c r="BW344" i="18"/>
  <c r="HL344" i="18"/>
  <c r="DQ345" i="18"/>
  <c r="CJ345" i="18"/>
  <c r="CK345" i="18"/>
  <c r="DO345" i="18"/>
  <c r="CI345" i="18"/>
  <c r="AI344" i="18"/>
  <c r="AJ344" i="18" s="1"/>
  <c r="DH345" i="18"/>
  <c r="BR345" i="18"/>
  <c r="Z344" i="18"/>
  <c r="ER344" i="18" s="1"/>
  <c r="BM343" i="18"/>
  <c r="CZ345" i="18"/>
  <c r="CC345" i="18"/>
  <c r="HL345" i="18"/>
  <c r="DS344" i="18"/>
  <c r="DK344" i="18"/>
  <c r="DC344" i="18"/>
  <c r="CU344" i="18"/>
  <c r="CM344" i="18"/>
  <c r="BX345" i="18"/>
  <c r="CA343" i="18"/>
  <c r="DP345" i="18"/>
  <c r="CS345" i="18"/>
  <c r="BU345" i="18"/>
  <c r="DQ344" i="18"/>
  <c r="DI344" i="18"/>
  <c r="DA344" i="18"/>
  <c r="CS344" i="18"/>
  <c r="BZ343" i="18"/>
  <c r="BW343" i="18"/>
  <c r="DI345" i="18"/>
  <c r="CQ345" i="18"/>
  <c r="BM345" i="18"/>
  <c r="BZ345" i="18"/>
  <c r="DN345" i="18"/>
  <c r="DF345" i="18"/>
  <c r="CX345" i="18"/>
  <c r="CP345" i="18"/>
  <c r="CH345" i="18"/>
  <c r="BQ345" i="18"/>
  <c r="BP344" i="18"/>
  <c r="BU343" i="18"/>
  <c r="DU345" i="18"/>
  <c r="DM345" i="18"/>
  <c r="DE345" i="18"/>
  <c r="CW345" i="18"/>
  <c r="CO345" i="18"/>
  <c r="CF345" i="18"/>
  <c r="BT343" i="18"/>
  <c r="DT345" i="18"/>
  <c r="DL345" i="18"/>
  <c r="DD345" i="18"/>
  <c r="CV345" i="18"/>
  <c r="CN345" i="18"/>
  <c r="CE343" i="18"/>
  <c r="BS343" i="18"/>
  <c r="DS345" i="18"/>
  <c r="DK345" i="18"/>
  <c r="DC345" i="18"/>
  <c r="CU345" i="18"/>
  <c r="CM345" i="18"/>
  <c r="BS345" i="18"/>
  <c r="CC343" i="18"/>
  <c r="BR343" i="18"/>
  <c r="DR345" i="18"/>
  <c r="DJ345" i="18"/>
  <c r="DB345" i="18"/>
  <c r="CT345" i="18"/>
  <c r="BY345" i="18"/>
  <c r="CE344" i="18"/>
  <c r="CB343" i="18"/>
  <c r="BO343" i="18"/>
  <c r="DP343" i="18"/>
  <c r="CR343" i="18"/>
  <c r="AD345" i="18"/>
  <c r="ES345" i="18" s="1"/>
  <c r="CD344" i="18"/>
  <c r="BV344" i="18"/>
  <c r="BN344" i="18"/>
  <c r="DO343" i="18"/>
  <c r="DG343" i="18"/>
  <c r="CY343" i="18"/>
  <c r="CQ343" i="18"/>
  <c r="CI343" i="18"/>
  <c r="DH343" i="18"/>
  <c r="CJ343" i="18"/>
  <c r="CC344" i="18"/>
  <c r="BU344" i="18"/>
  <c r="BM344" i="18"/>
  <c r="DN343" i="18"/>
  <c r="DF343" i="18"/>
  <c r="CX343" i="18"/>
  <c r="CP343" i="18"/>
  <c r="CH343" i="18"/>
  <c r="Z345" i="18"/>
  <c r="ER345" i="18" s="1"/>
  <c r="CE345" i="18"/>
  <c r="BW345" i="18"/>
  <c r="BO345" i="18"/>
  <c r="CB344" i="18"/>
  <c r="BT344" i="18"/>
  <c r="DU343" i="18"/>
  <c r="DM343" i="18"/>
  <c r="DE343" i="18"/>
  <c r="CW343" i="18"/>
  <c r="CO343" i="18"/>
  <c r="BY343" i="18"/>
  <c r="BQ343" i="18"/>
  <c r="CD345" i="18"/>
  <c r="BV345" i="18"/>
  <c r="BN345" i="18"/>
  <c r="EQ345" i="18"/>
  <c r="CA344" i="18"/>
  <c r="BS344" i="18"/>
  <c r="DT343" i="18"/>
  <c r="DL343" i="18"/>
  <c r="DD343" i="18"/>
  <c r="CV343" i="18"/>
  <c r="CN343" i="18"/>
  <c r="CF343" i="18"/>
  <c r="BX343" i="18"/>
  <c r="BP343" i="18"/>
  <c r="BZ344" i="18"/>
  <c r="BR344" i="18"/>
  <c r="DS343" i="18"/>
  <c r="DK343" i="18"/>
  <c r="DC343" i="18"/>
  <c r="CU343" i="18"/>
  <c r="CM343" i="18"/>
  <c r="BO344" i="18"/>
  <c r="CB345" i="18"/>
  <c r="BT345" i="18"/>
  <c r="BY344" i="18"/>
  <c r="BQ344" i="18"/>
  <c r="DR343" i="18"/>
  <c r="DJ343" i="18"/>
  <c r="DB343" i="18"/>
  <c r="CT343" i="18"/>
  <c r="CL343" i="18"/>
  <c r="CD343" i="18"/>
  <c r="BV343" i="18"/>
  <c r="BN343" i="18"/>
  <c r="CZ343" i="18"/>
  <c r="CA345" i="18"/>
  <c r="CF344" i="18"/>
  <c r="BX344" i="18"/>
  <c r="DQ343" i="18"/>
  <c r="DI343" i="18"/>
  <c r="DA343" i="18"/>
  <c r="CS343" i="18"/>
  <c r="AF341" i="18"/>
  <c r="AG341" i="18"/>
  <c r="CK341" i="18"/>
  <c r="AL341" i="18"/>
  <c r="AM341" i="18"/>
  <c r="BI341" i="18"/>
  <c r="BK341" i="18" s="1"/>
  <c r="BJ341" i="18"/>
  <c r="AF342" i="18"/>
  <c r="AG342" i="18"/>
  <c r="CN342" i="18"/>
  <c r="AL342" i="18"/>
  <c r="AM342" i="18"/>
  <c r="BI342" i="18"/>
  <c r="BK342" i="18" s="1"/>
  <c r="BJ342" i="18"/>
  <c r="AD341" i="18" l="1"/>
  <c r="ES341" i="18" s="1"/>
  <c r="V341" i="18"/>
  <c r="EQ341" i="18" s="1"/>
  <c r="AD342" i="18"/>
  <c r="ES342" i="18" s="1"/>
  <c r="V342" i="18"/>
  <c r="EQ342" i="18" s="1"/>
  <c r="BL341" i="18"/>
  <c r="BL342" i="18"/>
  <c r="DV344" i="18"/>
  <c r="CG344" i="18"/>
  <c r="CG343" i="18"/>
  <c r="DV345" i="18"/>
  <c r="CG345" i="18"/>
  <c r="DV343" i="18"/>
  <c r="AI341" i="18"/>
  <c r="AJ341" i="18" s="1"/>
  <c r="HL341" i="18"/>
  <c r="Z341" i="18"/>
  <c r="ER341" i="18" s="1"/>
  <c r="BW342" i="18"/>
  <c r="CE342" i="18"/>
  <c r="DO342" i="18"/>
  <c r="CQ342" i="18"/>
  <c r="DN342" i="18"/>
  <c r="CJ342" i="18"/>
  <c r="DK342" i="18"/>
  <c r="CI342" i="18"/>
  <c r="DF342" i="18"/>
  <c r="DC342" i="18"/>
  <c r="CT342" i="18"/>
  <c r="CS342" i="18"/>
  <c r="BU341" i="18"/>
  <c r="DP342" i="18"/>
  <c r="CR342" i="18"/>
  <c r="BO341" i="18"/>
  <c r="BZ341" i="18"/>
  <c r="DB342" i="18"/>
  <c r="CH342" i="18"/>
  <c r="DP341" i="18"/>
  <c r="HL342" i="18"/>
  <c r="DH341" i="18"/>
  <c r="BY341" i="18"/>
  <c r="DA342" i="18"/>
  <c r="BW341" i="18"/>
  <c r="BM341" i="18"/>
  <c r="CE341" i="18"/>
  <c r="BT341" i="18"/>
  <c r="DS342" i="18"/>
  <c r="DI342" i="18"/>
  <c r="CY342" i="18"/>
  <c r="CM342" i="18"/>
  <c r="CC341" i="18"/>
  <c r="BS341" i="18"/>
  <c r="AI342" i="18"/>
  <c r="AJ342" i="18" s="1"/>
  <c r="CZ341" i="18"/>
  <c r="DJ342" i="18"/>
  <c r="CP342" i="18"/>
  <c r="DR342" i="18"/>
  <c r="DH342" i="18"/>
  <c r="CX342" i="18"/>
  <c r="CL342" i="18"/>
  <c r="Z342" i="18"/>
  <c r="ER342" i="18" s="1"/>
  <c r="CB341" i="18"/>
  <c r="BR341" i="18"/>
  <c r="DQ342" i="18"/>
  <c r="DG342" i="18"/>
  <c r="CU342" i="18"/>
  <c r="CK342" i="18"/>
  <c r="BP342" i="18"/>
  <c r="CA341" i="18"/>
  <c r="BQ341" i="18"/>
  <c r="CZ342" i="18"/>
  <c r="CD342" i="18"/>
  <c r="BV342" i="18"/>
  <c r="BN342" i="18"/>
  <c r="DO341" i="18"/>
  <c r="DG341" i="18"/>
  <c r="CY341" i="18"/>
  <c r="CQ341" i="18"/>
  <c r="CI341" i="18"/>
  <c r="BU342" i="18"/>
  <c r="BM342" i="18"/>
  <c r="DN341" i="18"/>
  <c r="DF341" i="18"/>
  <c r="CX341" i="18"/>
  <c r="CP341" i="18"/>
  <c r="CH341" i="18"/>
  <c r="CB342" i="18"/>
  <c r="BT342" i="18"/>
  <c r="DU341" i="18"/>
  <c r="DM341" i="18"/>
  <c r="DE341" i="18"/>
  <c r="CW341" i="18"/>
  <c r="CO341" i="18"/>
  <c r="CR341" i="18"/>
  <c r="CJ341" i="18"/>
  <c r="CA342" i="18"/>
  <c r="BS342" i="18"/>
  <c r="DT341" i="18"/>
  <c r="DL341" i="18"/>
  <c r="DD341" i="18"/>
  <c r="CV341" i="18"/>
  <c r="CN341" i="18"/>
  <c r="CF341" i="18"/>
  <c r="BX341" i="18"/>
  <c r="BP341" i="18"/>
  <c r="CC342" i="18"/>
  <c r="DS341" i="18"/>
  <c r="DK341" i="18"/>
  <c r="DC341" i="18"/>
  <c r="CU341" i="18"/>
  <c r="CM341" i="18"/>
  <c r="BZ342" i="18"/>
  <c r="BR342" i="18"/>
  <c r="DU342" i="18"/>
  <c r="DM342" i="18"/>
  <c r="DE342" i="18"/>
  <c r="CW342" i="18"/>
  <c r="CO342" i="18"/>
  <c r="BY342" i="18"/>
  <c r="BQ342" i="18"/>
  <c r="DR341" i="18"/>
  <c r="DJ341" i="18"/>
  <c r="DB341" i="18"/>
  <c r="CT341" i="18"/>
  <c r="CL341" i="18"/>
  <c r="CD341" i="18"/>
  <c r="BV341" i="18"/>
  <c r="BN341" i="18"/>
  <c r="BO342" i="18"/>
  <c r="DT342" i="18"/>
  <c r="DL342" i="18"/>
  <c r="DD342" i="18"/>
  <c r="CV342" i="18"/>
  <c r="CF342" i="18"/>
  <c r="BX342" i="18"/>
  <c r="DQ341" i="18"/>
  <c r="DI341" i="18"/>
  <c r="DA341" i="18"/>
  <c r="CS341" i="18"/>
  <c r="AF337" i="18"/>
  <c r="AG337" i="18"/>
  <c r="CK337" i="18"/>
  <c r="AL337" i="18"/>
  <c r="AM337" i="18"/>
  <c r="BI337" i="18"/>
  <c r="BK337" i="18" s="1"/>
  <c r="BJ337" i="18"/>
  <c r="AF338" i="18"/>
  <c r="AG338" i="18"/>
  <c r="CI338" i="18"/>
  <c r="AL338" i="18"/>
  <c r="AM338" i="18"/>
  <c r="BI338" i="18"/>
  <c r="BK338" i="18" s="1"/>
  <c r="BJ338" i="18"/>
  <c r="AF339" i="18"/>
  <c r="AG339" i="18"/>
  <c r="CM339" i="18"/>
  <c r="AL339" i="18"/>
  <c r="AM339" i="18"/>
  <c r="V339" i="18" s="1"/>
  <c r="BI339" i="18"/>
  <c r="BK339" i="18" s="1"/>
  <c r="BJ339" i="18"/>
  <c r="AF340" i="18"/>
  <c r="AG340" i="18"/>
  <c r="CL340" i="18"/>
  <c r="AL340" i="18"/>
  <c r="AM340" i="18"/>
  <c r="V340" i="18" s="1"/>
  <c r="BI340" i="18"/>
  <c r="BK340" i="18" s="1"/>
  <c r="BJ340" i="18"/>
  <c r="AD337" i="18" l="1"/>
  <c r="ES337" i="18" s="1"/>
  <c r="V337" i="18"/>
  <c r="EQ337" i="18" s="1"/>
  <c r="AD338" i="18"/>
  <c r="ES338" i="18" s="1"/>
  <c r="V338" i="18"/>
  <c r="EQ338" i="18" s="1"/>
  <c r="BL337" i="18"/>
  <c r="BL338" i="18"/>
  <c r="BL339" i="18"/>
  <c r="BL340" i="18"/>
  <c r="DV342" i="18"/>
  <c r="DV341" i="18"/>
  <c r="CG342" i="18"/>
  <c r="CG341" i="18"/>
  <c r="BW337" i="18"/>
  <c r="CC337" i="18"/>
  <c r="DQ340" i="18"/>
  <c r="CK340" i="18"/>
  <c r="AI338" i="18"/>
  <c r="AJ338" i="18" s="1"/>
  <c r="BQ339" i="18"/>
  <c r="BM337" i="18"/>
  <c r="DJ338" i="18"/>
  <c r="CX338" i="18"/>
  <c r="CW338" i="18"/>
  <c r="HL339" i="18"/>
  <c r="DR339" i="18"/>
  <c r="CI339" i="18"/>
  <c r="CK338" i="18"/>
  <c r="BR339" i="18"/>
  <c r="BW338" i="18"/>
  <c r="CL338" i="18"/>
  <c r="BR337" i="18"/>
  <c r="DI340" i="18"/>
  <c r="CQ340" i="18"/>
  <c r="DK338" i="18"/>
  <c r="CE337" i="18"/>
  <c r="DQ338" i="18"/>
  <c r="DC338" i="18"/>
  <c r="CP338" i="18"/>
  <c r="BY339" i="18"/>
  <c r="DN338" i="18"/>
  <c r="DB338" i="18"/>
  <c r="CO338" i="18"/>
  <c r="DH337" i="18"/>
  <c r="BU340" i="18"/>
  <c r="DM338" i="18"/>
  <c r="DA338" i="18"/>
  <c r="CM338" i="18"/>
  <c r="CZ337" i="18"/>
  <c r="HL340" i="18"/>
  <c r="DJ339" i="18"/>
  <c r="DU338" i="18"/>
  <c r="DI338" i="18"/>
  <c r="CU338" i="18"/>
  <c r="CH338" i="18"/>
  <c r="BS337" i="18"/>
  <c r="BS339" i="18"/>
  <c r="HL337" i="18"/>
  <c r="DA339" i="18"/>
  <c r="DS338" i="18"/>
  <c r="DF338" i="18"/>
  <c r="CT338" i="18"/>
  <c r="DH340" i="18"/>
  <c r="AI340" i="18"/>
  <c r="AJ340" i="18" s="1"/>
  <c r="CR339" i="18"/>
  <c r="DR338" i="18"/>
  <c r="DE338" i="18"/>
  <c r="CS338" i="18"/>
  <c r="BO338" i="18"/>
  <c r="CY340" i="18"/>
  <c r="DP340" i="18"/>
  <c r="CS340" i="18"/>
  <c r="BM340" i="18"/>
  <c r="DT339" i="18"/>
  <c r="DD339" i="18"/>
  <c r="CT339" i="18"/>
  <c r="BX339" i="18"/>
  <c r="AI339" i="18"/>
  <c r="AJ339" i="18" s="1"/>
  <c r="CE338" i="18"/>
  <c r="DO340" i="18"/>
  <c r="CR340" i="18"/>
  <c r="DS339" i="18"/>
  <c r="DK339" i="18"/>
  <c r="DB339" i="18"/>
  <c r="CS339" i="18"/>
  <c r="CJ339" i="18"/>
  <c r="BU339" i="18"/>
  <c r="DT338" i="18"/>
  <c r="DL338" i="18"/>
  <c r="DD338" i="18"/>
  <c r="CV338" i="18"/>
  <c r="CN338" i="18"/>
  <c r="CR337" i="18"/>
  <c r="BT337" i="18"/>
  <c r="DG340" i="18"/>
  <c r="CJ340" i="18"/>
  <c r="Z340" i="18"/>
  <c r="ER340" i="18" s="1"/>
  <c r="DP339" i="18"/>
  <c r="DH339" i="18"/>
  <c r="CY339" i="18"/>
  <c r="CP339" i="18"/>
  <c r="CF339" i="18"/>
  <c r="BP339" i="18"/>
  <c r="BP338" i="18"/>
  <c r="CB337" i="18"/>
  <c r="BO337" i="18"/>
  <c r="DA340" i="18"/>
  <c r="CI340" i="18"/>
  <c r="DO339" i="18"/>
  <c r="DG339" i="18"/>
  <c r="CX339" i="18"/>
  <c r="CO339" i="18"/>
  <c r="CC339" i="18"/>
  <c r="BM339" i="18"/>
  <c r="Z339" i="18"/>
  <c r="ER339" i="18" s="1"/>
  <c r="DP338" i="18"/>
  <c r="DH338" i="18"/>
  <c r="CZ338" i="18"/>
  <c r="CR338" i="18"/>
  <c r="CJ338" i="18"/>
  <c r="CA337" i="18"/>
  <c r="AI337" i="18"/>
  <c r="AJ337" i="18" s="1"/>
  <c r="CZ340" i="18"/>
  <c r="CC340" i="18"/>
  <c r="DN339" i="18"/>
  <c r="DF339" i="18"/>
  <c r="CW339" i="18"/>
  <c r="CN339" i="18"/>
  <c r="BZ339" i="18"/>
  <c r="DO338" i="18"/>
  <c r="DG338" i="18"/>
  <c r="CY338" i="18"/>
  <c r="CQ338" i="18"/>
  <c r="HL338" i="18"/>
  <c r="DP337" i="18"/>
  <c r="BZ337" i="18"/>
  <c r="DQ339" i="18"/>
  <c r="DI339" i="18"/>
  <c r="CZ339" i="18"/>
  <c r="CQ339" i="18"/>
  <c r="CH339" i="18"/>
  <c r="DM339" i="18"/>
  <c r="CL339" i="18"/>
  <c r="Z337" i="18"/>
  <c r="ER337" i="18" s="1"/>
  <c r="DU339" i="18"/>
  <c r="DE339" i="18"/>
  <c r="CV339" i="18"/>
  <c r="DL339" i="18"/>
  <c r="CK339" i="18"/>
  <c r="BU337" i="18"/>
  <c r="EQ340" i="18"/>
  <c r="BN340" i="18"/>
  <c r="BV340" i="18"/>
  <c r="CD340" i="18"/>
  <c r="BP340" i="18"/>
  <c r="CF340" i="18"/>
  <c r="BS340" i="18"/>
  <c r="CA340" i="18"/>
  <c r="BO340" i="18"/>
  <c r="BW340" i="18"/>
  <c r="CE340" i="18"/>
  <c r="BX340" i="18"/>
  <c r="BQ340" i="18"/>
  <c r="BY340" i="18"/>
  <c r="BR340" i="18"/>
  <c r="BZ340" i="18"/>
  <c r="BT340" i="18"/>
  <c r="CB340" i="18"/>
  <c r="Z338" i="18"/>
  <c r="ER338" i="18" s="1"/>
  <c r="BM338" i="18"/>
  <c r="BU338" i="18"/>
  <c r="CC338" i="18"/>
  <c r="AD339" i="18"/>
  <c r="ES339" i="18" s="1"/>
  <c r="CD338" i="18"/>
  <c r="BV338" i="18"/>
  <c r="BN338" i="18"/>
  <c r="DO337" i="18"/>
  <c r="DG337" i="18"/>
  <c r="CY337" i="18"/>
  <c r="CQ337" i="18"/>
  <c r="CI337" i="18"/>
  <c r="DN337" i="18"/>
  <c r="DF337" i="18"/>
  <c r="CX337" i="18"/>
  <c r="CP337" i="18"/>
  <c r="CH337" i="18"/>
  <c r="DN340" i="18"/>
  <c r="DF340" i="18"/>
  <c r="CX340" i="18"/>
  <c r="CP340" i="18"/>
  <c r="CH340" i="18"/>
  <c r="DC339" i="18"/>
  <c r="CU339" i="18"/>
  <c r="CE339" i="18"/>
  <c r="BW339" i="18"/>
  <c r="BO339" i="18"/>
  <c r="CB338" i="18"/>
  <c r="BT338" i="18"/>
  <c r="DU337" i="18"/>
  <c r="DM337" i="18"/>
  <c r="DE337" i="18"/>
  <c r="CW337" i="18"/>
  <c r="CO337" i="18"/>
  <c r="BY337" i="18"/>
  <c r="BQ337" i="18"/>
  <c r="DU340" i="18"/>
  <c r="DM340" i="18"/>
  <c r="DE340" i="18"/>
  <c r="CW340" i="18"/>
  <c r="CO340" i="18"/>
  <c r="AD340" i="18"/>
  <c r="ES340" i="18" s="1"/>
  <c r="CD339" i="18"/>
  <c r="BV339" i="18"/>
  <c r="BN339" i="18"/>
  <c r="EQ339" i="18"/>
  <c r="CA338" i="18"/>
  <c r="BS338" i="18"/>
  <c r="DT337" i="18"/>
  <c r="DL337" i="18"/>
  <c r="DD337" i="18"/>
  <c r="CV337" i="18"/>
  <c r="CN337" i="18"/>
  <c r="CF337" i="18"/>
  <c r="BX337" i="18"/>
  <c r="BP337" i="18"/>
  <c r="DL340" i="18"/>
  <c r="CN340" i="18"/>
  <c r="BZ338" i="18"/>
  <c r="BR338" i="18"/>
  <c r="DS337" i="18"/>
  <c r="DK337" i="18"/>
  <c r="DC337" i="18"/>
  <c r="CU337" i="18"/>
  <c r="CM337" i="18"/>
  <c r="CJ337" i="18"/>
  <c r="DD340" i="18"/>
  <c r="DS340" i="18"/>
  <c r="DK340" i="18"/>
  <c r="DC340" i="18"/>
  <c r="CU340" i="18"/>
  <c r="CM340" i="18"/>
  <c r="CB339" i="18"/>
  <c r="BT339" i="18"/>
  <c r="BY338" i="18"/>
  <c r="BQ338" i="18"/>
  <c r="DR337" i="18"/>
  <c r="DJ337" i="18"/>
  <c r="DB337" i="18"/>
  <c r="CT337" i="18"/>
  <c r="CL337" i="18"/>
  <c r="CD337" i="18"/>
  <c r="BV337" i="18"/>
  <c r="BN337" i="18"/>
  <c r="DT340" i="18"/>
  <c r="CV340" i="18"/>
  <c r="DR340" i="18"/>
  <c r="DJ340" i="18"/>
  <c r="DB340" i="18"/>
  <c r="CT340" i="18"/>
  <c r="CA339" i="18"/>
  <c r="CF338" i="18"/>
  <c r="BX338" i="18"/>
  <c r="DQ337" i="18"/>
  <c r="DI337" i="18"/>
  <c r="DA337" i="18"/>
  <c r="CS337" i="18"/>
  <c r="AF334" i="18"/>
  <c r="AG334" i="18"/>
  <c r="CK334" i="18"/>
  <c r="AL334" i="18"/>
  <c r="AM334" i="18"/>
  <c r="BI334" i="18"/>
  <c r="BK334" i="18" s="1"/>
  <c r="BJ334" i="18"/>
  <c r="AF335" i="18"/>
  <c r="AG335" i="18"/>
  <c r="CN335" i="18"/>
  <c r="AL335" i="18"/>
  <c r="AM335" i="18"/>
  <c r="BI335" i="18"/>
  <c r="BK335" i="18" s="1"/>
  <c r="BJ335" i="18"/>
  <c r="AF336" i="18"/>
  <c r="AG336" i="18"/>
  <c r="CO336" i="18"/>
  <c r="AL336" i="18"/>
  <c r="AM336" i="18"/>
  <c r="BI336" i="18"/>
  <c r="BK336" i="18" s="1"/>
  <c r="BJ336" i="18"/>
  <c r="AD334" i="18" l="1"/>
  <c r="ES334" i="18" s="1"/>
  <c r="V334" i="18"/>
  <c r="EQ334" i="18" s="1"/>
  <c r="AD335" i="18"/>
  <c r="ES335" i="18" s="1"/>
  <c r="V335" i="18"/>
  <c r="EQ335" i="18" s="1"/>
  <c r="AD336" i="18"/>
  <c r="ES336" i="18" s="1"/>
  <c r="V336" i="18"/>
  <c r="EQ336" i="18" s="1"/>
  <c r="BL334" i="18"/>
  <c r="BL335" i="18"/>
  <c r="BL336" i="18"/>
  <c r="DV338" i="18"/>
  <c r="Z336" i="18"/>
  <c r="ER336" i="18" s="1"/>
  <c r="BY336" i="18"/>
  <c r="DP335" i="18"/>
  <c r="DV339" i="18"/>
  <c r="CS335" i="18"/>
  <c r="DN336" i="18"/>
  <c r="DD336" i="18"/>
  <c r="CU336" i="18"/>
  <c r="BW334" i="18"/>
  <c r="BX336" i="18"/>
  <c r="DO335" i="18"/>
  <c r="BV336" i="18"/>
  <c r="DI335" i="18"/>
  <c r="CC336" i="18"/>
  <c r="BP336" i="18"/>
  <c r="CT335" i="18"/>
  <c r="HL336" i="18"/>
  <c r="BM336" i="18"/>
  <c r="DQ335" i="18"/>
  <c r="CU335" i="18"/>
  <c r="BU334" i="18"/>
  <c r="Z334" i="18"/>
  <c r="ER334" i="18" s="1"/>
  <c r="CG340" i="18"/>
  <c r="CK335" i="18"/>
  <c r="BN336" i="18"/>
  <c r="DF335" i="18"/>
  <c r="CJ335" i="18"/>
  <c r="DG335" i="18"/>
  <c r="DC335" i="18"/>
  <c r="CI335" i="18"/>
  <c r="AI334" i="18"/>
  <c r="AJ334" i="18" s="1"/>
  <c r="CM335" i="18"/>
  <c r="DS335" i="18"/>
  <c r="CY335" i="18"/>
  <c r="CG337" i="18"/>
  <c r="DV340" i="18"/>
  <c r="DV337" i="18"/>
  <c r="CG339" i="18"/>
  <c r="CG338" i="18"/>
  <c r="DR336" i="18"/>
  <c r="DI336" i="18"/>
  <c r="CZ336" i="18"/>
  <c r="CQ336" i="18"/>
  <c r="CH336" i="18"/>
  <c r="DQ336" i="18"/>
  <c r="DH336" i="18"/>
  <c r="CY336" i="18"/>
  <c r="CP336" i="18"/>
  <c r="DN335" i="18"/>
  <c r="DB335" i="18"/>
  <c r="CR335" i="18"/>
  <c r="CH335" i="18"/>
  <c r="DP336" i="18"/>
  <c r="CX336" i="18"/>
  <c r="BP335" i="18"/>
  <c r="DS336" i="18"/>
  <c r="DJ336" i="18"/>
  <c r="DA336" i="18"/>
  <c r="CR336" i="18"/>
  <c r="CI336" i="18"/>
  <c r="DG336" i="18"/>
  <c r="CN336" i="18"/>
  <c r="BZ336" i="18"/>
  <c r="DK335" i="18"/>
  <c r="DA335" i="18"/>
  <c r="CQ335" i="18"/>
  <c r="DO336" i="18"/>
  <c r="DF336" i="18"/>
  <c r="CV336" i="18"/>
  <c r="CM336" i="18"/>
  <c r="DT335" i="18"/>
  <c r="DJ335" i="18"/>
  <c r="CZ335" i="18"/>
  <c r="CP335" i="18"/>
  <c r="DR335" i="18"/>
  <c r="DH335" i="18"/>
  <c r="CX335" i="18"/>
  <c r="CL335" i="18"/>
  <c r="CL336" i="18"/>
  <c r="DL336" i="18"/>
  <c r="DC336" i="18"/>
  <c r="CT336" i="18"/>
  <c r="CK336" i="18"/>
  <c r="DT336" i="18"/>
  <c r="DK336" i="18"/>
  <c r="DB336" i="18"/>
  <c r="CS336" i="18"/>
  <c r="CJ336" i="18"/>
  <c r="AI336" i="18"/>
  <c r="AJ336" i="18" s="1"/>
  <c r="BS336" i="18"/>
  <c r="AI335" i="18"/>
  <c r="AJ335" i="18" s="1"/>
  <c r="CC334" i="18"/>
  <c r="BS334" i="18"/>
  <c r="DU336" i="18"/>
  <c r="DM336" i="18"/>
  <c r="DE336" i="18"/>
  <c r="CW336" i="18"/>
  <c r="CF336" i="18"/>
  <c r="BR336" i="18"/>
  <c r="CB334" i="18"/>
  <c r="BR334" i="18"/>
  <c r="CE334" i="18"/>
  <c r="BT334" i="18"/>
  <c r="BU336" i="18"/>
  <c r="CD336" i="18"/>
  <c r="BQ336" i="18"/>
  <c r="CA334" i="18"/>
  <c r="BQ334" i="18"/>
  <c r="BZ334" i="18"/>
  <c r="BO334" i="18"/>
  <c r="Z335" i="18"/>
  <c r="ER335" i="18" s="1"/>
  <c r="BY334" i="18"/>
  <c r="BM334" i="18"/>
  <c r="HL335" i="18"/>
  <c r="BW335" i="18"/>
  <c r="DH334" i="18"/>
  <c r="CR334" i="18"/>
  <c r="CD335" i="18"/>
  <c r="BV335" i="18"/>
  <c r="BN335" i="18"/>
  <c r="DO334" i="18"/>
  <c r="DG334" i="18"/>
  <c r="CY334" i="18"/>
  <c r="CQ334" i="18"/>
  <c r="CI334" i="18"/>
  <c r="BO335" i="18"/>
  <c r="CC335" i="18"/>
  <c r="BU335" i="18"/>
  <c r="BM335" i="18"/>
  <c r="DN334" i="18"/>
  <c r="DF334" i="18"/>
  <c r="CX334" i="18"/>
  <c r="CP334" i="18"/>
  <c r="CH334" i="18"/>
  <c r="DP334" i="18"/>
  <c r="CZ334" i="18"/>
  <c r="CJ334" i="18"/>
  <c r="CE336" i="18"/>
  <c r="BW336" i="18"/>
  <c r="BO336" i="18"/>
  <c r="CB335" i="18"/>
  <c r="BT335" i="18"/>
  <c r="DU334" i="18"/>
  <c r="DM334" i="18"/>
  <c r="DE334" i="18"/>
  <c r="CW334" i="18"/>
  <c r="CO334" i="18"/>
  <c r="CA335" i="18"/>
  <c r="BS335" i="18"/>
  <c r="HL334" i="18"/>
  <c r="DT334" i="18"/>
  <c r="DL334" i="18"/>
  <c r="DD334" i="18"/>
  <c r="CV334" i="18"/>
  <c r="CN334" i="18"/>
  <c r="CF334" i="18"/>
  <c r="BX334" i="18"/>
  <c r="BP334" i="18"/>
  <c r="BZ335" i="18"/>
  <c r="BR335" i="18"/>
  <c r="DS334" i="18"/>
  <c r="DK334" i="18"/>
  <c r="DC334" i="18"/>
  <c r="CU334" i="18"/>
  <c r="CM334" i="18"/>
  <c r="CB336" i="18"/>
  <c r="BT336" i="18"/>
  <c r="DU335" i="18"/>
  <c r="DM335" i="18"/>
  <c r="DE335" i="18"/>
  <c r="CW335" i="18"/>
  <c r="CO335" i="18"/>
  <c r="BY335" i="18"/>
  <c r="BQ335" i="18"/>
  <c r="DR334" i="18"/>
  <c r="DJ334" i="18"/>
  <c r="DB334" i="18"/>
  <c r="CT334" i="18"/>
  <c r="CL334" i="18"/>
  <c r="CD334" i="18"/>
  <c r="BV334" i="18"/>
  <c r="BN334" i="18"/>
  <c r="CE335" i="18"/>
  <c r="CA336" i="18"/>
  <c r="DL335" i="18"/>
  <c r="DD335" i="18"/>
  <c r="CV335" i="18"/>
  <c r="CF335" i="18"/>
  <c r="BX335" i="18"/>
  <c r="DQ334" i="18"/>
  <c r="DI334" i="18"/>
  <c r="DA334" i="18"/>
  <c r="CS334" i="18"/>
  <c r="DV336" i="18" l="1"/>
  <c r="DV335" i="18"/>
  <c r="CG334" i="18"/>
  <c r="CG335" i="18"/>
  <c r="DV334" i="18"/>
  <c r="CG336" i="18"/>
  <c r="DW3" i="18" l="1"/>
  <c r="EU3" i="18" l="1"/>
  <c r="CH10" i="18" l="1"/>
  <c r="CI10" i="18"/>
  <c r="CJ10" i="18"/>
  <c r="CK10" i="18"/>
  <c r="CL10" i="18"/>
  <c r="CM10" i="18"/>
  <c r="CN10" i="18"/>
  <c r="CO10" i="18"/>
  <c r="CP10" i="18"/>
  <c r="CQ10" i="18"/>
  <c r="CR10" i="18"/>
  <c r="CS10" i="18"/>
  <c r="CT10" i="18"/>
  <c r="CU10" i="18"/>
  <c r="CV10" i="18"/>
  <c r="CW10" i="18"/>
  <c r="CX10" i="18"/>
  <c r="CY10" i="18"/>
  <c r="CZ10" i="18"/>
  <c r="DA10" i="18"/>
  <c r="CH11" i="18"/>
  <c r="CI11" i="18"/>
  <c r="CJ11" i="18"/>
  <c r="CK11" i="18"/>
  <c r="CL11" i="18"/>
  <c r="CM11" i="18"/>
  <c r="CN11" i="18"/>
  <c r="CO11" i="18"/>
  <c r="CP11" i="18"/>
  <c r="CQ11" i="18"/>
  <c r="CR11" i="18"/>
  <c r="CS11" i="18"/>
  <c r="CT11" i="18"/>
  <c r="CU11" i="18"/>
  <c r="CV11" i="18"/>
  <c r="CW11" i="18"/>
  <c r="CX11" i="18"/>
  <c r="CY11" i="18"/>
  <c r="CZ11" i="18"/>
  <c r="DA11" i="18"/>
  <c r="CH13" i="18"/>
  <c r="CI13" i="18"/>
  <c r="CJ13" i="18"/>
  <c r="CK13" i="18"/>
  <c r="CL13" i="18"/>
  <c r="CM13" i="18"/>
  <c r="CN13" i="18"/>
  <c r="CO13" i="18"/>
  <c r="CP13" i="18"/>
  <c r="CQ13" i="18"/>
  <c r="CR13" i="18"/>
  <c r="CS13" i="18"/>
  <c r="CT13" i="18"/>
  <c r="CU13" i="18"/>
  <c r="CV13" i="18"/>
  <c r="CW13" i="18"/>
  <c r="CX13" i="18"/>
  <c r="CY13" i="18"/>
  <c r="CZ13" i="18"/>
  <c r="DA13" i="18"/>
  <c r="CH14" i="18"/>
  <c r="CI14" i="18"/>
  <c r="CJ14" i="18"/>
  <c r="CK14" i="18"/>
  <c r="CL14" i="18"/>
  <c r="CM14" i="18"/>
  <c r="CN14" i="18"/>
  <c r="CO14" i="18"/>
  <c r="CP14" i="18"/>
  <c r="CQ14" i="18"/>
  <c r="CR14" i="18"/>
  <c r="CS14" i="18"/>
  <c r="CT14" i="18"/>
  <c r="CU14" i="18"/>
  <c r="CV14" i="18"/>
  <c r="CW14" i="18"/>
  <c r="CX14" i="18"/>
  <c r="CY14" i="18"/>
  <c r="CZ14" i="18"/>
  <c r="DA14" i="18"/>
  <c r="CH15" i="18"/>
  <c r="CI15" i="18"/>
  <c r="CJ15" i="18"/>
  <c r="CK15" i="18"/>
  <c r="CL15" i="18"/>
  <c r="CM15" i="18"/>
  <c r="CN15" i="18"/>
  <c r="CO15" i="18"/>
  <c r="CP15" i="18"/>
  <c r="CQ15" i="18"/>
  <c r="CR15" i="18"/>
  <c r="CS15" i="18"/>
  <c r="CT15" i="18"/>
  <c r="CU15" i="18"/>
  <c r="CV15" i="18"/>
  <c r="CW15" i="18"/>
  <c r="CX15" i="18"/>
  <c r="CY15" i="18"/>
  <c r="CZ15" i="18"/>
  <c r="DA15" i="18"/>
  <c r="CH19" i="18"/>
  <c r="CI19" i="18"/>
  <c r="CJ19" i="18"/>
  <c r="CK19" i="18"/>
  <c r="CL19" i="18"/>
  <c r="CM19" i="18"/>
  <c r="CN19" i="18"/>
  <c r="CO19" i="18"/>
  <c r="CP19" i="18"/>
  <c r="CQ19" i="18"/>
  <c r="CR19" i="18"/>
  <c r="CS19" i="18"/>
  <c r="CT19" i="18"/>
  <c r="CU19" i="18"/>
  <c r="CV19" i="18"/>
  <c r="CW19" i="18"/>
  <c r="CX19" i="18"/>
  <c r="CY19" i="18"/>
  <c r="CZ19" i="18"/>
  <c r="DA19" i="18"/>
  <c r="CH24" i="18"/>
  <c r="CI24" i="18"/>
  <c r="CJ24" i="18"/>
  <c r="CK24" i="18"/>
  <c r="CL24" i="18"/>
  <c r="CM24" i="18"/>
  <c r="CN24" i="18"/>
  <c r="CO24" i="18"/>
  <c r="CP24" i="18"/>
  <c r="CQ24" i="18"/>
  <c r="CR24" i="18"/>
  <c r="CS24" i="18"/>
  <c r="CT24" i="18"/>
  <c r="CU24" i="18"/>
  <c r="CV24" i="18"/>
  <c r="CW24" i="18"/>
  <c r="CX24" i="18"/>
  <c r="CY24" i="18"/>
  <c r="CZ24" i="18"/>
  <c r="DA24" i="18"/>
  <c r="CH25" i="18"/>
  <c r="CI25" i="18"/>
  <c r="CJ25" i="18"/>
  <c r="CK25" i="18"/>
  <c r="CL25" i="18"/>
  <c r="CM25" i="18"/>
  <c r="CN25" i="18"/>
  <c r="CO25" i="18"/>
  <c r="CP25" i="18"/>
  <c r="CQ25" i="18"/>
  <c r="CR25" i="18"/>
  <c r="CS25" i="18"/>
  <c r="CT25" i="18"/>
  <c r="CU25" i="18"/>
  <c r="CV25" i="18"/>
  <c r="CW25" i="18"/>
  <c r="CX25" i="18"/>
  <c r="CY25" i="18"/>
  <c r="CZ25" i="18"/>
  <c r="DA25" i="18"/>
  <c r="CH26" i="18"/>
  <c r="CI26" i="18"/>
  <c r="CJ26" i="18"/>
  <c r="CK26" i="18"/>
  <c r="CL26" i="18"/>
  <c r="CM26" i="18"/>
  <c r="CN26" i="18"/>
  <c r="CO26" i="18"/>
  <c r="CP26" i="18"/>
  <c r="CQ26" i="18"/>
  <c r="CR26" i="18"/>
  <c r="CS26" i="18"/>
  <c r="CT26" i="18"/>
  <c r="CU26" i="18"/>
  <c r="CV26" i="18"/>
  <c r="CW26" i="18"/>
  <c r="CX26" i="18"/>
  <c r="CY26" i="18"/>
  <c r="CZ26" i="18"/>
  <c r="DA26" i="18"/>
  <c r="CH30" i="18"/>
  <c r="CI30" i="18"/>
  <c r="CJ30" i="18"/>
  <c r="CK30" i="18"/>
  <c r="CL30" i="18"/>
  <c r="CM30" i="18"/>
  <c r="CN30" i="18"/>
  <c r="CO30" i="18"/>
  <c r="CP30" i="18"/>
  <c r="CQ30" i="18"/>
  <c r="CR30" i="18"/>
  <c r="CS30" i="18"/>
  <c r="CT30" i="18"/>
  <c r="CU30" i="18"/>
  <c r="CV30" i="18"/>
  <c r="CW30" i="18"/>
  <c r="CX30" i="18"/>
  <c r="CY30" i="18"/>
  <c r="CZ30" i="18"/>
  <c r="DA30" i="18"/>
  <c r="CH36" i="18"/>
  <c r="CI36" i="18"/>
  <c r="CJ36" i="18"/>
  <c r="CK36" i="18"/>
  <c r="CL36" i="18"/>
  <c r="CM36" i="18"/>
  <c r="CN36" i="18"/>
  <c r="CO36" i="18"/>
  <c r="CP36" i="18"/>
  <c r="CQ36" i="18"/>
  <c r="CR36" i="18"/>
  <c r="CS36" i="18"/>
  <c r="CT36" i="18"/>
  <c r="CU36" i="18"/>
  <c r="CV36" i="18"/>
  <c r="CW36" i="18"/>
  <c r="CX36" i="18"/>
  <c r="CY36" i="18"/>
  <c r="CZ36" i="18"/>
  <c r="DA36" i="18"/>
  <c r="DA9" i="18"/>
  <c r="CZ9" i="18"/>
  <c r="CY9" i="18"/>
  <c r="CX9" i="18"/>
  <c r="CW9" i="18"/>
  <c r="CV9" i="18"/>
  <c r="CU9" i="18"/>
  <c r="CT9" i="18"/>
  <c r="CS9" i="18"/>
  <c r="CR9" i="18"/>
  <c r="CQ9" i="18"/>
  <c r="CP9" i="18"/>
  <c r="CO9" i="18"/>
  <c r="CN9" i="18"/>
  <c r="CM9" i="18"/>
  <c r="CL9" i="18"/>
  <c r="CK9" i="18"/>
  <c r="CJ9" i="18"/>
  <c r="CI9" i="18"/>
  <c r="CH9" i="18"/>
  <c r="DB26" i="18"/>
  <c r="CL48" i="18" l="1"/>
  <c r="CT48" i="18"/>
  <c r="CO48" i="18"/>
  <c r="CW48" i="18"/>
  <c r="CN48" i="18"/>
  <c r="CY48" i="18"/>
  <c r="CQ48" i="18"/>
  <c r="DA48" i="18"/>
  <c r="CK48" i="18"/>
  <c r="CZ48" i="18"/>
  <c r="CS48" i="18"/>
  <c r="CH48" i="18"/>
  <c r="CU48" i="18"/>
  <c r="CJ48" i="18"/>
  <c r="CX48" i="18"/>
  <c r="CR48" i="18"/>
  <c r="CV48" i="18"/>
  <c r="CI48" i="18"/>
  <c r="CM48" i="18"/>
  <c r="CP48" i="18"/>
  <c r="AF323" i="18"/>
  <c r="AG323" i="18"/>
  <c r="AL323" i="18"/>
  <c r="AM323" i="18"/>
  <c r="V323" i="18" s="1"/>
  <c r="BI323" i="18"/>
  <c r="BK323" i="18" s="1"/>
  <c r="BJ323" i="18"/>
  <c r="AF324" i="18"/>
  <c r="AG324" i="18"/>
  <c r="AL324" i="18"/>
  <c r="AM324" i="18"/>
  <c r="BI324" i="18"/>
  <c r="BK324" i="18" s="1"/>
  <c r="BJ324" i="18"/>
  <c r="AF325" i="18"/>
  <c r="AG325" i="18"/>
  <c r="AL325" i="18"/>
  <c r="AM325" i="18"/>
  <c r="V325" i="18" s="1"/>
  <c r="BI325" i="18"/>
  <c r="BK325" i="18" s="1"/>
  <c r="BJ325" i="18"/>
  <c r="AF326" i="18"/>
  <c r="AG326" i="18"/>
  <c r="AL326" i="18"/>
  <c r="AM326" i="18"/>
  <c r="BI326" i="18"/>
  <c r="BK326" i="18" s="1"/>
  <c r="BJ326" i="18"/>
  <c r="AF327" i="18"/>
  <c r="AG327" i="18"/>
  <c r="AL327" i="18"/>
  <c r="AM327" i="18"/>
  <c r="V327" i="18" s="1"/>
  <c r="BI327" i="18"/>
  <c r="BK327" i="18" s="1"/>
  <c r="BJ327" i="18"/>
  <c r="AF328" i="18"/>
  <c r="AG328" i="18"/>
  <c r="AL328" i="18"/>
  <c r="AM328" i="18"/>
  <c r="BI328" i="18"/>
  <c r="BK328" i="18" s="1"/>
  <c r="BJ328" i="18"/>
  <c r="AF329" i="18"/>
  <c r="AG329" i="18"/>
  <c r="AL329" i="18"/>
  <c r="AM329" i="18"/>
  <c r="V329" i="18" s="1"/>
  <c r="BI329" i="18"/>
  <c r="BK329" i="18" s="1"/>
  <c r="BJ329" i="18"/>
  <c r="AF330" i="18"/>
  <c r="AG330" i="18"/>
  <c r="AL330" i="18"/>
  <c r="AM330" i="18"/>
  <c r="BI330" i="18"/>
  <c r="BK330" i="18" s="1"/>
  <c r="BJ330" i="18"/>
  <c r="AF331" i="18"/>
  <c r="AG331" i="18"/>
  <c r="AL331" i="18"/>
  <c r="AM331" i="18"/>
  <c r="V331" i="18" s="1"/>
  <c r="BI331" i="18"/>
  <c r="BK331" i="18" s="1"/>
  <c r="BJ331" i="18"/>
  <c r="AF332" i="18"/>
  <c r="AG332" i="18"/>
  <c r="AL332" i="18"/>
  <c r="AM332" i="18"/>
  <c r="BI332" i="18"/>
  <c r="BK332" i="18" s="1"/>
  <c r="BJ332" i="18"/>
  <c r="AF333" i="18"/>
  <c r="AG333" i="18"/>
  <c r="AL333" i="18"/>
  <c r="AM333" i="18"/>
  <c r="BI333" i="18"/>
  <c r="BK333" i="18" s="1"/>
  <c r="BJ333" i="18"/>
  <c r="AD328" i="18" l="1"/>
  <c r="ES328" i="18" s="1"/>
  <c r="V328" i="18"/>
  <c r="EQ328" i="18" s="1"/>
  <c r="AD332" i="18"/>
  <c r="ES332" i="18" s="1"/>
  <c r="V332" i="18"/>
  <c r="EQ332" i="18" s="1"/>
  <c r="AD333" i="18"/>
  <c r="ES333" i="18" s="1"/>
  <c r="V333" i="18"/>
  <c r="EQ333" i="18" s="1"/>
  <c r="AD324" i="18"/>
  <c r="ES324" i="18" s="1"/>
  <c r="V324" i="18"/>
  <c r="EQ324" i="18" s="1"/>
  <c r="AD330" i="18"/>
  <c r="ES330" i="18" s="1"/>
  <c r="V330" i="18"/>
  <c r="EQ330" i="18" s="1"/>
  <c r="AD326" i="18"/>
  <c r="ES326" i="18" s="1"/>
  <c r="V326" i="18"/>
  <c r="EQ326" i="18" s="1"/>
  <c r="BL326" i="18"/>
  <c r="BL330" i="18"/>
  <c r="BL333" i="18"/>
  <c r="BL329" i="18"/>
  <c r="BL332" i="18"/>
  <c r="BL328" i="18"/>
  <c r="BL324" i="18"/>
  <c r="BL325" i="18"/>
  <c r="BL331" i="18"/>
  <c r="BL327" i="18"/>
  <c r="BL323" i="18"/>
  <c r="CO331" i="18"/>
  <c r="CH331" i="18"/>
  <c r="CP331" i="18"/>
  <c r="CQ331" i="18"/>
  <c r="CY331" i="18"/>
  <c r="CJ331" i="18"/>
  <c r="CR331" i="18"/>
  <c r="CZ331" i="18"/>
  <c r="CK331" i="18"/>
  <c r="CS331" i="18"/>
  <c r="DA331" i="18"/>
  <c r="CL331" i="18"/>
  <c r="CT331" i="18"/>
  <c r="CM331" i="18"/>
  <c r="CU331" i="18"/>
  <c r="CI331" i="18"/>
  <c r="CN331" i="18"/>
  <c r="CV331" i="18"/>
  <c r="CW331" i="18"/>
  <c r="CX331" i="18"/>
  <c r="CS330" i="18"/>
  <c r="CU330" i="18"/>
  <c r="CM330" i="18"/>
  <c r="CN330" i="18"/>
  <c r="CV330" i="18"/>
  <c r="CO330" i="18"/>
  <c r="CW330" i="18"/>
  <c r="CH330" i="18"/>
  <c r="CP330" i="18"/>
  <c r="CX330" i="18"/>
  <c r="CQ330" i="18"/>
  <c r="CT330" i="18"/>
  <c r="CI330" i="18"/>
  <c r="CY330" i="18"/>
  <c r="CJ330" i="18"/>
  <c r="CR330" i="18"/>
  <c r="CZ330" i="18"/>
  <c r="CK330" i="18"/>
  <c r="DA330" i="18"/>
  <c r="CL330" i="18"/>
  <c r="CO329" i="18"/>
  <c r="CH329" i="18"/>
  <c r="CP329" i="18"/>
  <c r="CX329" i="18"/>
  <c r="CI329" i="18"/>
  <c r="CQ329" i="18"/>
  <c r="CY329" i="18"/>
  <c r="CJ329" i="18"/>
  <c r="CR329" i="18"/>
  <c r="CZ329" i="18"/>
  <c r="CK329" i="18"/>
  <c r="CS329" i="18"/>
  <c r="DA329" i="18"/>
  <c r="CL329" i="18"/>
  <c r="CT329" i="18"/>
  <c r="CM329" i="18"/>
  <c r="CU329" i="18"/>
  <c r="CN329" i="18"/>
  <c r="CV329" i="18"/>
  <c r="CW329" i="18"/>
  <c r="CS328" i="18"/>
  <c r="CL328" i="18"/>
  <c r="CT328" i="18"/>
  <c r="CM328" i="18"/>
  <c r="CU328" i="18"/>
  <c r="CN328" i="18"/>
  <c r="CV328" i="18"/>
  <c r="CO328" i="18"/>
  <c r="CW328" i="18"/>
  <c r="CH328" i="18"/>
  <c r="CP328" i="18"/>
  <c r="CX328" i="18"/>
  <c r="CQ328" i="18"/>
  <c r="CI328" i="18"/>
  <c r="CY328" i="18"/>
  <c r="CJ328" i="18"/>
  <c r="CR328" i="18"/>
  <c r="CZ328" i="18"/>
  <c r="CK328" i="18"/>
  <c r="DA328" i="18"/>
  <c r="CO327" i="18"/>
  <c r="CH327" i="18"/>
  <c r="CP327" i="18"/>
  <c r="CX327" i="18"/>
  <c r="CI327" i="18"/>
  <c r="CQ327" i="18"/>
  <c r="CY327" i="18"/>
  <c r="CJ327" i="18"/>
  <c r="CR327" i="18"/>
  <c r="CZ327" i="18"/>
  <c r="CK327" i="18"/>
  <c r="CS327" i="18"/>
  <c r="DA327" i="18"/>
  <c r="CL327" i="18"/>
  <c r="CT327" i="18"/>
  <c r="CU327" i="18"/>
  <c r="CM327" i="18"/>
  <c r="CN327" i="18"/>
  <c r="CV327" i="18"/>
  <c r="CW327" i="18"/>
  <c r="CW325" i="18"/>
  <c r="CH325" i="18"/>
  <c r="CP325" i="18"/>
  <c r="CX325" i="18"/>
  <c r="CI325" i="18"/>
  <c r="CQ325" i="18"/>
  <c r="CY325" i="18"/>
  <c r="CJ325" i="18"/>
  <c r="CR325" i="18"/>
  <c r="CZ325" i="18"/>
  <c r="CK325" i="18"/>
  <c r="CS325" i="18"/>
  <c r="DA325" i="18"/>
  <c r="CL325" i="18"/>
  <c r="CT325" i="18"/>
  <c r="CU325" i="18"/>
  <c r="CM325" i="18"/>
  <c r="CN325" i="18"/>
  <c r="CV325" i="18"/>
  <c r="CO325" i="18"/>
  <c r="CK332" i="18"/>
  <c r="DA332" i="18"/>
  <c r="CM332" i="18"/>
  <c r="CT332" i="18"/>
  <c r="CN332" i="18"/>
  <c r="CO332" i="18"/>
  <c r="CW332" i="18"/>
  <c r="CH332" i="18"/>
  <c r="CP332" i="18"/>
  <c r="CX332" i="18"/>
  <c r="CI332" i="18"/>
  <c r="CQ332" i="18"/>
  <c r="CL332" i="18"/>
  <c r="CY332" i="18"/>
  <c r="CU332" i="18"/>
  <c r="CJ332" i="18"/>
  <c r="CR332" i="18"/>
  <c r="CZ332" i="18"/>
  <c r="CS332" i="18"/>
  <c r="CV332" i="18"/>
  <c r="DA324" i="18"/>
  <c r="CL324" i="18"/>
  <c r="CT324" i="18"/>
  <c r="CM324" i="18"/>
  <c r="CU324" i="18"/>
  <c r="CN324" i="18"/>
  <c r="CV324" i="18"/>
  <c r="CO324" i="18"/>
  <c r="CW324" i="18"/>
  <c r="CH324" i="18"/>
  <c r="CP324" i="18"/>
  <c r="CX324" i="18"/>
  <c r="CI324" i="18"/>
  <c r="CY324" i="18"/>
  <c r="CQ324" i="18"/>
  <c r="CJ324" i="18"/>
  <c r="CR324" i="18"/>
  <c r="CZ324" i="18"/>
  <c r="CK324" i="18"/>
  <c r="CS324" i="18"/>
  <c r="CS326" i="18"/>
  <c r="CL326" i="18"/>
  <c r="CT326" i="18"/>
  <c r="CM326" i="18"/>
  <c r="CU326" i="18"/>
  <c r="CN326" i="18"/>
  <c r="CV326" i="18"/>
  <c r="CO326" i="18"/>
  <c r="CW326" i="18"/>
  <c r="CH326" i="18"/>
  <c r="CP326" i="18"/>
  <c r="CX326" i="18"/>
  <c r="CI326" i="18"/>
  <c r="CY326" i="18"/>
  <c r="CQ326" i="18"/>
  <c r="CJ326" i="18"/>
  <c r="CR326" i="18"/>
  <c r="CZ326" i="18"/>
  <c r="CK326" i="18"/>
  <c r="DA326" i="18"/>
  <c r="CY333" i="18"/>
  <c r="CX333" i="18"/>
  <c r="CZ333" i="18"/>
  <c r="CS333" i="18"/>
  <c r="CI333" i="18"/>
  <c r="CJ333" i="18"/>
  <c r="CK333" i="18"/>
  <c r="DA333" i="18"/>
  <c r="CL333" i="18"/>
  <c r="CT333" i="18"/>
  <c r="CM333" i="18"/>
  <c r="CP333" i="18"/>
  <c r="CU333" i="18"/>
  <c r="CR333" i="18"/>
  <c r="CN333" i="18"/>
  <c r="CV333" i="18"/>
  <c r="CO333" i="18"/>
  <c r="CW333" i="18"/>
  <c r="CH333" i="18"/>
  <c r="CQ333" i="18"/>
  <c r="CW323" i="18"/>
  <c r="CH323" i="18"/>
  <c r="CP323" i="18"/>
  <c r="CX323" i="18"/>
  <c r="CI323" i="18"/>
  <c r="CQ323" i="18"/>
  <c r="CY323" i="18"/>
  <c r="CJ323" i="18"/>
  <c r="CR323" i="18"/>
  <c r="CZ323" i="18"/>
  <c r="CK323" i="18"/>
  <c r="CS323" i="18"/>
  <c r="DA323" i="18"/>
  <c r="CL323" i="18"/>
  <c r="CT323" i="18"/>
  <c r="CM323" i="18"/>
  <c r="CU323" i="18"/>
  <c r="CN323" i="18"/>
  <c r="CV323" i="18"/>
  <c r="CO323" i="18"/>
  <c r="DO326" i="18"/>
  <c r="DT330" i="18"/>
  <c r="DU333" i="18"/>
  <c r="DI325" i="18"/>
  <c r="DG329" i="18"/>
  <c r="DH332" i="18"/>
  <c r="DS324" i="18"/>
  <c r="DP331" i="18"/>
  <c r="DJ323" i="18"/>
  <c r="DB328" i="18"/>
  <c r="DG327" i="18"/>
  <c r="CA325" i="18"/>
  <c r="BX323" i="18"/>
  <c r="CC328" i="18"/>
  <c r="DN325" i="18"/>
  <c r="DF325" i="18"/>
  <c r="CE329" i="18"/>
  <c r="CD328" i="18"/>
  <c r="DC324" i="18"/>
  <c r="BO330" i="18"/>
  <c r="DD325" i="18"/>
  <c r="Z331" i="18"/>
  <c r="ER331" i="18" s="1"/>
  <c r="CB326" i="18"/>
  <c r="BO324" i="18"/>
  <c r="DT325" i="18"/>
  <c r="DR323" i="18"/>
  <c r="CC323" i="18"/>
  <c r="AI331" i="18"/>
  <c r="BY324" i="18"/>
  <c r="BW324" i="18"/>
  <c r="BV328" i="18"/>
  <c r="DT327" i="18"/>
  <c r="DD327" i="18"/>
  <c r="BV329" i="18"/>
  <c r="DD328" i="18"/>
  <c r="HL323" i="18"/>
  <c r="BM332" i="18"/>
  <c r="CE324" i="18"/>
  <c r="DH331" i="18"/>
  <c r="BP325" i="18"/>
  <c r="BQ327" i="18"/>
  <c r="DQ324" i="18"/>
  <c r="HL324" i="18"/>
  <c r="BR323" i="18"/>
  <c r="AI323" i="18"/>
  <c r="AI324" i="18"/>
  <c r="BW331" i="18"/>
  <c r="DR326" i="18"/>
  <c r="DL325" i="18"/>
  <c r="DK324" i="18"/>
  <c r="BQ324" i="18"/>
  <c r="AI329" i="18"/>
  <c r="HL327" i="18"/>
  <c r="DL326" i="18"/>
  <c r="BV333" i="18"/>
  <c r="HL331" i="18"/>
  <c r="DH326" i="18"/>
  <c r="EQ327" i="18"/>
  <c r="DP326" i="18"/>
  <c r="DK332" i="18"/>
  <c r="CF329" i="18"/>
  <c r="DL327" i="18"/>
  <c r="DG326" i="18"/>
  <c r="BX325" i="18"/>
  <c r="BT324" i="18"/>
  <c r="BM323" i="18"/>
  <c r="DI327" i="18"/>
  <c r="BS325" i="18"/>
  <c r="BS328" i="18"/>
  <c r="BY327" i="18"/>
  <c r="DU329" i="18"/>
  <c r="Z330" i="18"/>
  <c r="ER330" i="18" s="1"/>
  <c r="DH329" i="18"/>
  <c r="DT328" i="18"/>
  <c r="BT327" i="18"/>
  <c r="DP325" i="18"/>
  <c r="DH325" i="18"/>
  <c r="Z333" i="18"/>
  <c r="ER333" i="18" s="1"/>
  <c r="AD331" i="18"/>
  <c r="ES331" i="18" s="1"/>
  <c r="BU330" i="18"/>
  <c r="DF329" i="18"/>
  <c r="DL328" i="18"/>
  <c r="DO327" i="18"/>
  <c r="Z327" i="18"/>
  <c r="ER327" i="18" s="1"/>
  <c r="DD326" i="18"/>
  <c r="DO325" i="18"/>
  <c r="DG325" i="18"/>
  <c r="BY325" i="18"/>
  <c r="BZ323" i="18"/>
  <c r="BO327" i="18"/>
  <c r="DU325" i="18"/>
  <c r="DM325" i="18"/>
  <c r="DE325" i="18"/>
  <c r="BV325" i="18"/>
  <c r="DE329" i="18"/>
  <c r="HL332" i="18"/>
  <c r="DB329" i="18"/>
  <c r="BW332" i="18"/>
  <c r="CE331" i="18"/>
  <c r="DN329" i="18"/>
  <c r="CF327" i="18"/>
  <c r="DS325" i="18"/>
  <c r="DK325" i="18"/>
  <c r="DC325" i="18"/>
  <c r="BQ325" i="18"/>
  <c r="AI325" i="18"/>
  <c r="BS324" i="18"/>
  <c r="BU332" i="18"/>
  <c r="DN330" i="18"/>
  <c r="AI330" i="18"/>
  <c r="DM329" i="18"/>
  <c r="BW329" i="18"/>
  <c r="CE328" i="18"/>
  <c r="CD327" i="18"/>
  <c r="DR325" i="18"/>
  <c r="DJ325" i="18"/>
  <c r="DB325" i="18"/>
  <c r="BN325" i="18"/>
  <c r="BU323" i="18"/>
  <c r="BT331" i="18"/>
  <c r="DR329" i="18"/>
  <c r="DP329" i="18"/>
  <c r="AI333" i="18"/>
  <c r="BX332" i="18"/>
  <c r="BN331" i="18"/>
  <c r="CE330" i="18"/>
  <c r="DJ329" i="18"/>
  <c r="HL328" i="18"/>
  <c r="CB327" i="18"/>
  <c r="DQ325" i="18"/>
  <c r="CD325" i="18"/>
  <c r="BM325" i="18"/>
  <c r="BR325" i="18"/>
  <c r="EQ323" i="18"/>
  <c r="BO332" i="18"/>
  <c r="BP329" i="18"/>
  <c r="DS328" i="18"/>
  <c r="DK328" i="18"/>
  <c r="DC328" i="18"/>
  <c r="BP328" i="18"/>
  <c r="HL326" i="18"/>
  <c r="CC331" i="18"/>
  <c r="CC330" i="18"/>
  <c r="BM330" i="18"/>
  <c r="DT329" i="18"/>
  <c r="DL329" i="18"/>
  <c r="DD329" i="18"/>
  <c r="BO329" i="18"/>
  <c r="CD332" i="18"/>
  <c r="DO331" i="18"/>
  <c r="CB331" i="18"/>
  <c r="EQ331" i="18"/>
  <c r="CB330" i="18"/>
  <c r="DS329" i="18"/>
  <c r="DK329" i="18"/>
  <c r="DC329" i="18"/>
  <c r="BN329" i="18"/>
  <c r="DQ328" i="18"/>
  <c r="DI328" i="18"/>
  <c r="DP327" i="18"/>
  <c r="DF327" i="18"/>
  <c r="BV327" i="18"/>
  <c r="DE326" i="18"/>
  <c r="CF325" i="18"/>
  <c r="BU325" i="18"/>
  <c r="CA324" i="18"/>
  <c r="DD323" i="18"/>
  <c r="BT323" i="18"/>
  <c r="Z323" i="18"/>
  <c r="ER323" i="18" s="1"/>
  <c r="AI332" i="18"/>
  <c r="DN331" i="18"/>
  <c r="DP328" i="18"/>
  <c r="DH328" i="18"/>
  <c r="DB323" i="18"/>
  <c r="BQ333" i="18"/>
  <c r="CC332" i="18"/>
  <c r="BZ330" i="18"/>
  <c r="DI331" i="18"/>
  <c r="BS331" i="18"/>
  <c r="BW330" i="18"/>
  <c r="DQ329" i="18"/>
  <c r="DI329" i="18"/>
  <c r="DO328" i="18"/>
  <c r="DG328" i="18"/>
  <c r="BY328" i="18"/>
  <c r="DN327" i="18"/>
  <c r="DC327" i="18"/>
  <c r="BS327" i="18"/>
  <c r="DQ326" i="18"/>
  <c r="Z326" i="18"/>
  <c r="ER326" i="18" s="1"/>
  <c r="CC325" i="18"/>
  <c r="Z325" i="18"/>
  <c r="ER325" i="18" s="1"/>
  <c r="CF323" i="18"/>
  <c r="BP323" i="18"/>
  <c r="DN328" i="18"/>
  <c r="DF328" i="18"/>
  <c r="Z332" i="18"/>
  <c r="ER332" i="18" s="1"/>
  <c r="BT330" i="18"/>
  <c r="BV332" i="18"/>
  <c r="DG331" i="18"/>
  <c r="BM331" i="18"/>
  <c r="BR330" i="18"/>
  <c r="DO329" i="18"/>
  <c r="DU328" i="18"/>
  <c r="DM328" i="18"/>
  <c r="DE328" i="18"/>
  <c r="BU328" i="18"/>
  <c r="DK327" i="18"/>
  <c r="CE327" i="18"/>
  <c r="AD327" i="18"/>
  <c r="ES327" i="18" s="1"/>
  <c r="BZ325" i="18"/>
  <c r="DT323" i="18"/>
  <c r="CB323" i="18"/>
  <c r="CD331" i="18"/>
  <c r="BN330" i="18"/>
  <c r="AI328" i="18"/>
  <c r="DS327" i="18"/>
  <c r="DH327" i="18"/>
  <c r="CD330" i="18"/>
  <c r="DL323" i="18"/>
  <c r="BY333" i="18"/>
  <c r="CE332" i="18"/>
  <c r="BN332" i="18"/>
  <c r="DR328" i="18"/>
  <c r="DJ328" i="18"/>
  <c r="BM328" i="18"/>
  <c r="DQ327" i="18"/>
  <c r="DH333" i="18"/>
  <c r="DP333" i="18"/>
  <c r="DD333" i="18"/>
  <c r="DM333" i="18"/>
  <c r="DE333" i="18"/>
  <c r="DN333" i="18"/>
  <c r="DF333" i="18"/>
  <c r="DO333" i="18"/>
  <c r="DB333" i="18"/>
  <c r="DR333" i="18"/>
  <c r="DG333" i="18"/>
  <c r="DT333" i="18"/>
  <c r="DJ333" i="18"/>
  <c r="DQ333" i="18"/>
  <c r="DK333" i="18"/>
  <c r="DL333" i="18"/>
  <c r="HL333" i="18"/>
  <c r="DS333" i="18"/>
  <c r="DI333" i="18"/>
  <c r="DI332" i="18"/>
  <c r="DQ332" i="18"/>
  <c r="DC332" i="18"/>
  <c r="DL332" i="18"/>
  <c r="DU332" i="18"/>
  <c r="DD332" i="18"/>
  <c r="DM332" i="18"/>
  <c r="DE332" i="18"/>
  <c r="DN332" i="18"/>
  <c r="DG332" i="18"/>
  <c r="DT332" i="18"/>
  <c r="DJ332" i="18"/>
  <c r="DO332" i="18"/>
  <c r="DP332" i="18"/>
  <c r="DB332" i="18"/>
  <c r="DR332" i="18"/>
  <c r="DF332" i="18"/>
  <c r="DS332" i="18"/>
  <c r="DC333" i="18"/>
  <c r="CE333" i="18"/>
  <c r="BO333" i="18"/>
  <c r="DS331" i="18"/>
  <c r="DF331" i="18"/>
  <c r="BV331" i="18"/>
  <c r="DJ330" i="18"/>
  <c r="DK330" i="18"/>
  <c r="CD333" i="18"/>
  <c r="BN333" i="18"/>
  <c r="BP333" i="18"/>
  <c r="BX333" i="18"/>
  <c r="CF333" i="18"/>
  <c r="BR333" i="18"/>
  <c r="CA333" i="18"/>
  <c r="BS333" i="18"/>
  <c r="CB333" i="18"/>
  <c r="BT333" i="18"/>
  <c r="CC333" i="18"/>
  <c r="CF332" i="18"/>
  <c r="BT332" i="18"/>
  <c r="DQ331" i="18"/>
  <c r="DE331" i="18"/>
  <c r="BU331" i="18"/>
  <c r="DG330" i="18"/>
  <c r="BZ333" i="18"/>
  <c r="BM333" i="18"/>
  <c r="BQ332" i="18"/>
  <c r="BY332" i="18"/>
  <c r="BP332" i="18"/>
  <c r="BZ332" i="18"/>
  <c r="BR332" i="18"/>
  <c r="CA332" i="18"/>
  <c r="BS332" i="18"/>
  <c r="CB332" i="18"/>
  <c r="CF331" i="18"/>
  <c r="DU330" i="18"/>
  <c r="BW333" i="18"/>
  <c r="BR331" i="18"/>
  <c r="BZ331" i="18"/>
  <c r="BO331" i="18"/>
  <c r="BX331" i="18"/>
  <c r="BP331" i="18"/>
  <c r="BY331" i="18"/>
  <c r="BQ331" i="18"/>
  <c r="CA331" i="18"/>
  <c r="DH330" i="18"/>
  <c r="DP330" i="18"/>
  <c r="DI330" i="18"/>
  <c r="DQ330" i="18"/>
  <c r="DC330" i="18"/>
  <c r="DB330" i="18"/>
  <c r="DM330" i="18"/>
  <c r="DD330" i="18"/>
  <c r="DO330" i="18"/>
  <c r="DE330" i="18"/>
  <c r="DR330" i="18"/>
  <c r="DF330" i="18"/>
  <c r="DS330" i="18"/>
  <c r="BU333" i="18"/>
  <c r="DB331" i="18"/>
  <c r="DJ331" i="18"/>
  <c r="DR331" i="18"/>
  <c r="DK331" i="18"/>
  <c r="DT331" i="18"/>
  <c r="DC331" i="18"/>
  <c r="DL331" i="18"/>
  <c r="DU331" i="18"/>
  <c r="DD331" i="18"/>
  <c r="DM331" i="18"/>
  <c r="HL330" i="18"/>
  <c r="DL330" i="18"/>
  <c r="BM329" i="18"/>
  <c r="BU329" i="18"/>
  <c r="CC329" i="18"/>
  <c r="BS329" i="18"/>
  <c r="Z329" i="18"/>
  <c r="ER329" i="18" s="1"/>
  <c r="BX329" i="18"/>
  <c r="CA329" i="18"/>
  <c r="BV330" i="18"/>
  <c r="CD329" i="18"/>
  <c r="AD329" i="18"/>
  <c r="ES329" i="18" s="1"/>
  <c r="EQ329" i="18"/>
  <c r="BS326" i="18"/>
  <c r="CA326" i="18"/>
  <c r="BN326" i="18"/>
  <c r="BV326" i="18"/>
  <c r="CD326" i="18"/>
  <c r="BT326" i="18"/>
  <c r="CE326" i="18"/>
  <c r="BU326" i="18"/>
  <c r="CF326" i="18"/>
  <c r="BM326" i="18"/>
  <c r="BX326" i="18"/>
  <c r="BO326" i="18"/>
  <c r="BY326" i="18"/>
  <c r="CC326" i="18"/>
  <c r="BP326" i="18"/>
  <c r="BQ326" i="18"/>
  <c r="BR326" i="18"/>
  <c r="BW326" i="18"/>
  <c r="BZ326" i="18"/>
  <c r="DE324" i="18"/>
  <c r="DM324" i="18"/>
  <c r="DU324" i="18"/>
  <c r="DF324" i="18"/>
  <c r="DN324" i="18"/>
  <c r="DH324" i="18"/>
  <c r="DP324" i="18"/>
  <c r="DB324" i="18"/>
  <c r="DJ324" i="18"/>
  <c r="DR324" i="18"/>
  <c r="DD324" i="18"/>
  <c r="DT324" i="18"/>
  <c r="DG324" i="18"/>
  <c r="DI324" i="18"/>
  <c r="DL324" i="18"/>
  <c r="DO324" i="18"/>
  <c r="AI326" i="18"/>
  <c r="BN328" i="18"/>
  <c r="BW328" i="18"/>
  <c r="CF328" i="18"/>
  <c r="Z328" i="18"/>
  <c r="ER328" i="18" s="1"/>
  <c r="BR328" i="18"/>
  <c r="CA328" i="18"/>
  <c r="BP330" i="18"/>
  <c r="BX330" i="18"/>
  <c r="CF330" i="18"/>
  <c r="BQ330" i="18"/>
  <c r="BY330" i="18"/>
  <c r="BS330" i="18"/>
  <c r="CA330" i="18"/>
  <c r="HL329" i="18"/>
  <c r="BQ329" i="18"/>
  <c r="BR327" i="18"/>
  <c r="BZ327" i="18"/>
  <c r="BM327" i="18"/>
  <c r="BU327" i="18"/>
  <c r="CC327" i="18"/>
  <c r="DC326" i="18"/>
  <c r="DK326" i="18"/>
  <c r="DS326" i="18"/>
  <c r="DF326" i="18"/>
  <c r="DN326" i="18"/>
  <c r="CB329" i="18"/>
  <c r="BT329" i="18"/>
  <c r="BZ328" i="18"/>
  <c r="BQ328" i="18"/>
  <c r="CA327" i="18"/>
  <c r="BP327" i="18"/>
  <c r="DM326" i="18"/>
  <c r="DB326" i="18"/>
  <c r="CB324" i="18"/>
  <c r="DE323" i="18"/>
  <c r="DM323" i="18"/>
  <c r="DU323" i="18"/>
  <c r="DF323" i="18"/>
  <c r="DN323" i="18"/>
  <c r="DG323" i="18"/>
  <c r="DO323" i="18"/>
  <c r="DH323" i="18"/>
  <c r="DP323" i="18"/>
  <c r="DI323" i="18"/>
  <c r="DQ323" i="18"/>
  <c r="DC323" i="18"/>
  <c r="DK323" i="18"/>
  <c r="DS323" i="18"/>
  <c r="BZ329" i="18"/>
  <c r="BR329" i="18"/>
  <c r="BX328" i="18"/>
  <c r="BO328" i="18"/>
  <c r="BX327" i="18"/>
  <c r="BN327" i="18"/>
  <c r="DB327" i="18"/>
  <c r="DJ327" i="18"/>
  <c r="DR327" i="18"/>
  <c r="DE327" i="18"/>
  <c r="DM327" i="18"/>
  <c r="DU327" i="18"/>
  <c r="DU326" i="18"/>
  <c r="DJ326" i="18"/>
  <c r="HL325" i="18"/>
  <c r="AD325" i="18"/>
  <c r="ES325" i="18" s="1"/>
  <c r="EQ325" i="18"/>
  <c r="BM324" i="18"/>
  <c r="BU324" i="18"/>
  <c r="CC324" i="18"/>
  <c r="BN324" i="18"/>
  <c r="BV324" i="18"/>
  <c r="CD324" i="18"/>
  <c r="Z324" i="18"/>
  <c r="ER324" i="18" s="1"/>
  <c r="BP324" i="18"/>
  <c r="BX324" i="18"/>
  <c r="CF324" i="18"/>
  <c r="BR324" i="18"/>
  <c r="BZ324" i="18"/>
  <c r="BY329" i="18"/>
  <c r="BT328" i="18"/>
  <c r="CB328" i="18"/>
  <c r="BW327" i="18"/>
  <c r="AI327" i="18"/>
  <c r="DT326" i="18"/>
  <c r="DI326" i="18"/>
  <c r="CA323" i="18"/>
  <c r="BS323" i="18"/>
  <c r="CE325" i="18"/>
  <c r="BW325" i="18"/>
  <c r="BO325" i="18"/>
  <c r="BY323" i="18"/>
  <c r="BQ323" i="18"/>
  <c r="AD323" i="18"/>
  <c r="ES323" i="18" s="1"/>
  <c r="CE323" i="18"/>
  <c r="BW323" i="18"/>
  <c r="BO323" i="18"/>
  <c r="CB325" i="18"/>
  <c r="BT325" i="18"/>
  <c r="CD323" i="18"/>
  <c r="BV323" i="18"/>
  <c r="BN323" i="18"/>
  <c r="AF297" i="18"/>
  <c r="AG297" i="18"/>
  <c r="AL297" i="18"/>
  <c r="AM297" i="18"/>
  <c r="V297" i="18" s="1"/>
  <c r="BI297" i="18"/>
  <c r="BK297" i="18" s="1"/>
  <c r="BJ297" i="18"/>
  <c r="AF298" i="18"/>
  <c r="AG298" i="18"/>
  <c r="AL298" i="18"/>
  <c r="AM298" i="18"/>
  <c r="V298" i="18" s="1"/>
  <c r="BI298" i="18"/>
  <c r="BK298" i="18" s="1"/>
  <c r="BJ298" i="18"/>
  <c r="AF299" i="18"/>
  <c r="AG299" i="18"/>
  <c r="AL299" i="18"/>
  <c r="AM299" i="18"/>
  <c r="BI299" i="18"/>
  <c r="BK299" i="18" s="1"/>
  <c r="BJ299" i="18"/>
  <c r="AF300" i="18"/>
  <c r="AG300" i="18"/>
  <c r="AL300" i="18"/>
  <c r="AM300" i="18"/>
  <c r="V300" i="18" s="1"/>
  <c r="BI300" i="18"/>
  <c r="BK300" i="18" s="1"/>
  <c r="BJ300" i="18"/>
  <c r="AF301" i="18"/>
  <c r="AG301" i="18"/>
  <c r="AL301" i="18"/>
  <c r="AM301" i="18"/>
  <c r="V301" i="18" s="1"/>
  <c r="BI301" i="18"/>
  <c r="BK301" i="18" s="1"/>
  <c r="BJ301" i="18"/>
  <c r="AF302" i="18"/>
  <c r="AG302" i="18"/>
  <c r="AL302" i="18"/>
  <c r="AM302" i="18"/>
  <c r="V302" i="18" s="1"/>
  <c r="BI302" i="18"/>
  <c r="BK302" i="18" s="1"/>
  <c r="BJ302" i="18"/>
  <c r="AF303" i="18"/>
  <c r="AG303" i="18"/>
  <c r="AL303" i="18"/>
  <c r="AM303" i="18"/>
  <c r="BI303" i="18"/>
  <c r="BK303" i="18" s="1"/>
  <c r="BJ303" i="18"/>
  <c r="AF304" i="18"/>
  <c r="AG304" i="18"/>
  <c r="AL304" i="18"/>
  <c r="AM304" i="18"/>
  <c r="V304" i="18" s="1"/>
  <c r="BI304" i="18"/>
  <c r="BK304" i="18" s="1"/>
  <c r="BJ304" i="18"/>
  <c r="AF305" i="18"/>
  <c r="AG305" i="18"/>
  <c r="AL305" i="18"/>
  <c r="AM305" i="18"/>
  <c r="BI305" i="18"/>
  <c r="BK305" i="18" s="1"/>
  <c r="BJ305" i="18"/>
  <c r="AF306" i="18"/>
  <c r="AG306" i="18"/>
  <c r="AL306" i="18"/>
  <c r="AM306" i="18"/>
  <c r="V306" i="18" s="1"/>
  <c r="BI306" i="18"/>
  <c r="BK306" i="18" s="1"/>
  <c r="BJ306" i="18"/>
  <c r="AF307" i="18"/>
  <c r="AG307" i="18"/>
  <c r="AL307" i="18"/>
  <c r="AM307" i="18"/>
  <c r="BI307" i="18"/>
  <c r="BK307" i="18" s="1"/>
  <c r="BJ307" i="18"/>
  <c r="AF308" i="18"/>
  <c r="AG308" i="18"/>
  <c r="AL308" i="18"/>
  <c r="AM308" i="18"/>
  <c r="BI308" i="18"/>
  <c r="BK308" i="18" s="1"/>
  <c r="BJ308" i="18"/>
  <c r="AF309" i="18"/>
  <c r="AG309" i="18"/>
  <c r="AL309" i="18"/>
  <c r="AM309" i="18"/>
  <c r="V309" i="18" s="1"/>
  <c r="BI309" i="18"/>
  <c r="BK309" i="18" s="1"/>
  <c r="BJ309" i="18"/>
  <c r="AF310" i="18"/>
  <c r="AG310" i="18"/>
  <c r="AL310" i="18"/>
  <c r="AM310" i="18"/>
  <c r="BI310" i="18"/>
  <c r="BK310" i="18" s="1"/>
  <c r="BJ310" i="18"/>
  <c r="AF311" i="18"/>
  <c r="AG311" i="18"/>
  <c r="AL311" i="18"/>
  <c r="AM311" i="18"/>
  <c r="BI311" i="18"/>
  <c r="BK311" i="18" s="1"/>
  <c r="BJ311" i="18"/>
  <c r="AF312" i="18"/>
  <c r="AG312" i="18"/>
  <c r="AL312" i="18"/>
  <c r="AM312" i="18"/>
  <c r="BI312" i="18"/>
  <c r="BK312" i="18" s="1"/>
  <c r="BJ312" i="18"/>
  <c r="AF313" i="18"/>
  <c r="AG313" i="18"/>
  <c r="AL313" i="18"/>
  <c r="AM313" i="18"/>
  <c r="BI313" i="18"/>
  <c r="BK313" i="18" s="1"/>
  <c r="BJ313" i="18"/>
  <c r="AF314" i="18"/>
  <c r="AG314" i="18"/>
  <c r="AL314" i="18"/>
  <c r="AM314" i="18"/>
  <c r="BI314" i="18"/>
  <c r="BK314" i="18" s="1"/>
  <c r="BJ314" i="18"/>
  <c r="AF315" i="18"/>
  <c r="AG315" i="18"/>
  <c r="AL315" i="18"/>
  <c r="AM315" i="18"/>
  <c r="BI315" i="18"/>
  <c r="BK315" i="18" s="1"/>
  <c r="BJ315" i="18"/>
  <c r="AF316" i="18"/>
  <c r="AG316" i="18"/>
  <c r="AL316" i="18"/>
  <c r="AM316" i="18"/>
  <c r="V316" i="18" s="1"/>
  <c r="BI316" i="18"/>
  <c r="BK316" i="18" s="1"/>
  <c r="BJ316" i="18"/>
  <c r="AF317" i="18"/>
  <c r="AG317" i="18"/>
  <c r="AL317" i="18"/>
  <c r="AM317" i="18"/>
  <c r="BI317" i="18"/>
  <c r="BK317" i="18" s="1"/>
  <c r="BJ317" i="18"/>
  <c r="AF318" i="18"/>
  <c r="AG318" i="18"/>
  <c r="AL318" i="18"/>
  <c r="AM318" i="18"/>
  <c r="BI318" i="18"/>
  <c r="BK318" i="18" s="1"/>
  <c r="BJ318" i="18"/>
  <c r="AF319" i="18"/>
  <c r="AG319" i="18"/>
  <c r="AL319" i="18"/>
  <c r="AM319" i="18"/>
  <c r="V319" i="18" s="1"/>
  <c r="BI319" i="18"/>
  <c r="BK319" i="18" s="1"/>
  <c r="BJ319" i="18"/>
  <c r="AF320" i="18"/>
  <c r="AG320" i="18"/>
  <c r="AL320" i="18"/>
  <c r="AM320" i="18"/>
  <c r="BI320" i="18"/>
  <c r="BK320" i="18" s="1"/>
  <c r="BJ320" i="18"/>
  <c r="AF321" i="18"/>
  <c r="AG321" i="18"/>
  <c r="AL321" i="18"/>
  <c r="AM321" i="18"/>
  <c r="BI321" i="18"/>
  <c r="BK321" i="18" s="1"/>
  <c r="BJ321" i="18"/>
  <c r="AF322" i="18"/>
  <c r="AG322" i="18"/>
  <c r="AL322" i="18"/>
  <c r="AM322" i="18"/>
  <c r="V322" i="18" s="1"/>
  <c r="BI322" i="18"/>
  <c r="BJ322" i="18"/>
  <c r="FJ363" i="18"/>
  <c r="FK336" i="18"/>
  <c r="EK334" i="18"/>
  <c r="EG358" i="18"/>
  <c r="FK359" i="18"/>
  <c r="EL334" i="18"/>
  <c r="CE18" i="27"/>
  <c r="FI336" i="18"/>
  <c r="ED366" i="18"/>
  <c r="FB349" i="18"/>
  <c r="FD361" i="18"/>
  <c r="FH370" i="18"/>
  <c r="EE367" i="18"/>
  <c r="FI356" i="18"/>
  <c r="EJ338" i="18"/>
  <c r="FL350" i="18"/>
  <c r="DZ368" i="18"/>
  <c r="EG347" i="18"/>
  <c r="EX358" i="18"/>
  <c r="FL353" i="18"/>
  <c r="DW362" i="18"/>
  <c r="FI360" i="18"/>
  <c r="EY366" i="18"/>
  <c r="FC338" i="18"/>
  <c r="FK367" i="18"/>
  <c r="EH368" i="18"/>
  <c r="EM368" i="18"/>
  <c r="FD345" i="18"/>
  <c r="DX337" i="18"/>
  <c r="FH346" i="18"/>
  <c r="EB360" i="18"/>
  <c r="CA23" i="27"/>
  <c r="DZ361" i="18"/>
  <c r="EA354" i="18"/>
  <c r="FJ338" i="18"/>
  <c r="FH356" i="18"/>
  <c r="FE351" i="18"/>
  <c r="EP342" i="18"/>
  <c r="EA344" i="18"/>
  <c r="EZ339" i="18"/>
  <c r="FM371" i="18"/>
  <c r="EN365" i="18"/>
  <c r="DZ371" i="18"/>
  <c r="EB339" i="18"/>
  <c r="EO359" i="18"/>
  <c r="EP346" i="18"/>
  <c r="EH340" i="18"/>
  <c r="EE337" i="18"/>
  <c r="FK339" i="18"/>
  <c r="FG359" i="18"/>
  <c r="EE355" i="18"/>
  <c r="FD358" i="18"/>
  <c r="EH353" i="18"/>
  <c r="EX336" i="18"/>
  <c r="EM341" i="18"/>
  <c r="EX348" i="18"/>
  <c r="EX365" i="18"/>
  <c r="ED358" i="18"/>
  <c r="EZ366" i="18"/>
  <c r="EX366" i="18"/>
  <c r="EN339" i="18"/>
  <c r="FB360" i="18"/>
  <c r="EM344" i="18"/>
  <c r="EG365" i="18"/>
  <c r="EH355" i="18"/>
  <c r="EN367" i="18"/>
  <c r="EX364" i="18"/>
  <c r="EM359" i="18"/>
  <c r="EL338" i="18"/>
  <c r="FG368" i="18"/>
  <c r="FH367" i="18"/>
  <c r="EI340" i="18"/>
  <c r="EF352" i="18"/>
  <c r="EK336" i="18"/>
  <c r="FI339" i="18"/>
  <c r="EN346" i="18"/>
  <c r="EK358" i="18"/>
  <c r="DZ334" i="18"/>
  <c r="DX336" i="18"/>
  <c r="EX335" i="18"/>
  <c r="EK353" i="18"/>
  <c r="EJ367" i="18"/>
  <c r="EY350" i="18"/>
  <c r="EI360" i="18"/>
  <c r="FN370" i="18"/>
  <c r="DY363" i="18"/>
  <c r="FK368" i="18"/>
  <c r="EJ356" i="18"/>
  <c r="FJ334" i="18"/>
  <c r="FF335" i="18"/>
  <c r="FG345" i="18"/>
  <c r="FD369" i="18"/>
  <c r="FE335" i="18"/>
  <c r="EI337" i="18"/>
  <c r="CM18" i="27"/>
  <c r="FD335" i="18"/>
  <c r="FA364" i="18"/>
  <c r="EC337" i="18"/>
  <c r="EM364" i="18"/>
  <c r="EI339" i="18"/>
  <c r="FH354" i="18"/>
  <c r="FA347" i="18"/>
  <c r="EW363" i="18"/>
  <c r="FH337" i="18"/>
  <c r="EN366" i="18"/>
  <c r="EW366" i="18"/>
  <c r="FE343" i="18"/>
  <c r="FA351" i="18"/>
  <c r="EN345" i="18"/>
  <c r="ED370" i="18"/>
  <c r="FH342" i="18"/>
  <c r="FF346" i="18"/>
  <c r="DY337" i="18"/>
  <c r="FJ358" i="18"/>
  <c r="DX370" i="18"/>
  <c r="FE336" i="18"/>
  <c r="EO350" i="18"/>
  <c r="EZ355" i="18"/>
  <c r="EX363" i="18"/>
  <c r="EU371" i="18"/>
  <c r="EN344" i="18"/>
  <c r="FH335" i="18"/>
  <c r="EI345" i="18"/>
  <c r="EE334" i="18"/>
  <c r="EZ347" i="18"/>
  <c r="FA338" i="18"/>
  <c r="FM356" i="18"/>
  <c r="DX339" i="18"/>
  <c r="DW344" i="18"/>
  <c r="FH368" i="18"/>
  <c r="FL365" i="18"/>
  <c r="FC341" i="18"/>
  <c r="EP369" i="18"/>
  <c r="FE353" i="18"/>
  <c r="ED359" i="18"/>
  <c r="EH338" i="18"/>
  <c r="DX349" i="18"/>
  <c r="FA362" i="18"/>
  <c r="FF352" i="18"/>
  <c r="EP335" i="18"/>
  <c r="EI342" i="18"/>
  <c r="ED360" i="18"/>
  <c r="DX348" i="18"/>
  <c r="FB368" i="18"/>
  <c r="EZ357" i="18"/>
  <c r="EW367" i="18"/>
  <c r="FH358" i="18"/>
  <c r="EY354" i="18"/>
  <c r="FB336" i="18"/>
  <c r="EN340" i="18"/>
  <c r="EU338" i="18"/>
  <c r="EK343" i="18"/>
  <c r="DY369" i="18"/>
  <c r="FC364" i="18"/>
  <c r="FC345" i="18"/>
  <c r="EG356" i="18"/>
  <c r="EC368" i="18"/>
  <c r="EE362" i="18"/>
  <c r="FM365" i="18"/>
  <c r="CK18" i="27"/>
  <c r="EJ340" i="18"/>
  <c r="DY340" i="18"/>
  <c r="EK347" i="18"/>
  <c r="EH346" i="18"/>
  <c r="ED354" i="18"/>
  <c r="EM349" i="18"/>
  <c r="FN343" i="18"/>
  <c r="EW370" i="18"/>
  <c r="FG363" i="18"/>
  <c r="EY345" i="18"/>
  <c r="FN348" i="18"/>
  <c r="FF364" i="18"/>
  <c r="ED356" i="18"/>
  <c r="EI358" i="18"/>
  <c r="ED361" i="18"/>
  <c r="CF23" i="27"/>
  <c r="EG342" i="18"/>
  <c r="FD355" i="18"/>
  <c r="ED344" i="18"/>
  <c r="FD348" i="18"/>
  <c r="DZ356" i="18"/>
  <c r="EL340" i="18"/>
  <c r="EX355" i="18"/>
  <c r="FL352" i="18"/>
  <c r="EL351" i="18"/>
  <c r="EA371" i="18"/>
  <c r="EF364" i="18"/>
  <c r="FI350" i="18"/>
  <c r="EV367" i="18"/>
  <c r="EH345" i="18"/>
  <c r="EU357" i="18"/>
  <c r="EG363" i="18"/>
  <c r="EK363" i="18"/>
  <c r="EA368" i="18"/>
  <c r="EB348" i="18"/>
  <c r="EX352" i="18"/>
  <c r="EI363" i="18"/>
  <c r="EC360" i="18"/>
  <c r="EK355" i="18"/>
  <c r="DZ344" i="18"/>
  <c r="FN369" i="18"/>
  <c r="FM338" i="18"/>
  <c r="FG340" i="18"/>
  <c r="FA342" i="18"/>
  <c r="EH363" i="18"/>
  <c r="FI358" i="18"/>
  <c r="EG354" i="18"/>
  <c r="FA343" i="18"/>
  <c r="EX360" i="18"/>
  <c r="FD365" i="18"/>
  <c r="EJ354" i="18"/>
  <c r="EO344" i="18"/>
  <c r="FD343" i="18"/>
  <c r="FA348" i="18"/>
  <c r="EW368" i="18"/>
  <c r="EN343" i="18"/>
  <c r="EZ340" i="18"/>
  <c r="DW355" i="18"/>
  <c r="EZ362" i="18"/>
  <c r="EP348" i="18"/>
  <c r="EI336" i="18"/>
  <c r="EG368" i="18"/>
  <c r="EZ368" i="18"/>
  <c r="EJ334" i="18"/>
  <c r="EC358" i="18"/>
  <c r="FM364" i="18"/>
  <c r="FM341" i="18"/>
  <c r="FM339" i="18"/>
  <c r="CA18" i="27"/>
  <c r="EI341" i="18"/>
  <c r="EJ366" i="18"/>
  <c r="EZ352" i="18"/>
  <c r="FJ361" i="18"/>
  <c r="FM343" i="18"/>
  <c r="DW354" i="18"/>
  <c r="FM352" i="18"/>
  <c r="FM350" i="18"/>
  <c r="DX345" i="18"/>
  <c r="EV355" i="18"/>
  <c r="EV339" i="18"/>
  <c r="EO338" i="18"/>
  <c r="FD364" i="18"/>
  <c r="DW370" i="18"/>
  <c r="DZ350" i="18"/>
  <c r="EF340" i="18"/>
  <c r="DW341" i="18"/>
  <c r="EG339" i="18"/>
  <c r="FB355" i="18"/>
  <c r="EJ349" i="18"/>
  <c r="EK357" i="18"/>
  <c r="FM337" i="18"/>
  <c r="EY347" i="18"/>
  <c r="FJ343" i="18"/>
  <c r="EO368" i="18"/>
  <c r="EM335" i="18"/>
  <c r="FF362" i="18"/>
  <c r="EV352" i="18"/>
  <c r="CB23" i="27"/>
  <c r="FB361" i="18"/>
  <c r="EE363" i="18"/>
  <c r="DW360" i="18"/>
  <c r="EW335" i="18"/>
  <c r="FD340" i="18"/>
  <c r="EB357" i="18"/>
  <c r="FI357" i="18"/>
  <c r="EB353" i="18"/>
  <c r="ED343" i="18"/>
  <c r="FL358" i="18"/>
  <c r="DX359" i="18"/>
  <c r="EU370" i="18"/>
  <c r="EB358" i="18"/>
  <c r="FM370" i="18"/>
  <c r="DZ369" i="18"/>
  <c r="FL338" i="18"/>
  <c r="EW371" i="18"/>
  <c r="FL367" i="18"/>
  <c r="EF369" i="18"/>
  <c r="FC335" i="18"/>
  <c r="EF362" i="18"/>
  <c r="FN365" i="18"/>
  <c r="EF359" i="18"/>
  <c r="DY361" i="18"/>
  <c r="EP345" i="18"/>
  <c r="FA363" i="18"/>
  <c r="EB363" i="18"/>
  <c r="EF367" i="18"/>
  <c r="FD371" i="18"/>
  <c r="EB349" i="18"/>
  <c r="FL335" i="18"/>
  <c r="EE361" i="18"/>
  <c r="EW361" i="18"/>
  <c r="EG371" i="18"/>
  <c r="EY337" i="18"/>
  <c r="FD362" i="18"/>
  <c r="EJ370" i="18"/>
  <c r="EA352" i="18"/>
  <c r="DX354" i="18"/>
  <c r="FB369" i="18"/>
  <c r="EY336" i="18"/>
  <c r="EW348" i="18"/>
  <c r="EZ338" i="18"/>
  <c r="FC359" i="18"/>
  <c r="EH335" i="18"/>
  <c r="FC355" i="18"/>
  <c r="FN349" i="18"/>
  <c r="EY348" i="18"/>
  <c r="FF342" i="18"/>
  <c r="EM348" i="18"/>
  <c r="FD341" i="18"/>
  <c r="FA369" i="18"/>
  <c r="FG341" i="18"/>
  <c r="CC18" i="27"/>
  <c r="EB334" i="18"/>
  <c r="FE348" i="18"/>
  <c r="FI346" i="18"/>
  <c r="CJ18" i="27"/>
  <c r="EK367" i="18"/>
  <c r="EY363" i="18"/>
  <c r="EV337" i="18"/>
  <c r="FH334" i="18"/>
  <c r="EH357" i="18"/>
  <c r="EG346" i="18"/>
  <c r="EZ359" i="18"/>
  <c r="EM363" i="18"/>
  <c r="FH348" i="18"/>
  <c r="EE365" i="18"/>
  <c r="FL351" i="18"/>
  <c r="ED348" i="18"/>
  <c r="EX343" i="18"/>
  <c r="EE335" i="18"/>
  <c r="EL341" i="18"/>
  <c r="EY370" i="18"/>
  <c r="EC355" i="18"/>
  <c r="EW360" i="18"/>
  <c r="EE369" i="18"/>
  <c r="FN357" i="18"/>
  <c r="EI365" i="18"/>
  <c r="CM23" i="27"/>
  <c r="FI347" i="18"/>
  <c r="FA337" i="18"/>
  <c r="FB365" i="18"/>
  <c r="EF334" i="18"/>
  <c r="FJ349" i="18"/>
  <c r="EW357" i="18"/>
  <c r="FN334" i="18"/>
  <c r="FF359" i="18"/>
  <c r="FN360" i="18"/>
  <c r="FK365" i="18"/>
  <c r="DW338" i="18"/>
  <c r="FA352" i="18"/>
  <c r="FF337" i="18"/>
  <c r="FJ350" i="18"/>
  <c r="FF340" i="18"/>
  <c r="DX366" i="18"/>
  <c r="CN23" i="27"/>
  <c r="ED342" i="18"/>
  <c r="EZ348" i="18"/>
  <c r="EZ334" i="18"/>
  <c r="EK342" i="18"/>
  <c r="EZ336" i="18"/>
  <c r="FL371" i="18"/>
  <c r="EB336" i="18"/>
  <c r="EV336" i="18"/>
  <c r="FD347" i="18"/>
  <c r="FF357" i="18"/>
  <c r="FB341" i="18"/>
  <c r="DZ362" i="18"/>
  <c r="ED338" i="18"/>
  <c r="FC337" i="18"/>
  <c r="EW351" i="18"/>
  <c r="DY342" i="18"/>
  <c r="EC365" i="18"/>
  <c r="FN345" i="18"/>
  <c r="DY358" i="18"/>
  <c r="FD334" i="18"/>
  <c r="FM334" i="18"/>
  <c r="EI357" i="18"/>
  <c r="EC339" i="18"/>
  <c r="EE346" i="18"/>
  <c r="FG338" i="18"/>
  <c r="DY368" i="18"/>
  <c r="FB371" i="18"/>
  <c r="DX360" i="18"/>
  <c r="FK349" i="18"/>
  <c r="FE367" i="18"/>
  <c r="EF336" i="18"/>
  <c r="FD363" i="18"/>
  <c r="FE363" i="18"/>
  <c r="FL359" i="18"/>
  <c r="EI369" i="18"/>
  <c r="FC344" i="18"/>
  <c r="EM342" i="18"/>
  <c r="EZ365" i="18"/>
  <c r="EA339" i="18"/>
  <c r="EW346" i="18"/>
  <c r="CF18" i="27"/>
  <c r="DW334" i="18"/>
  <c r="EW338" i="18"/>
  <c r="FA359" i="18"/>
  <c r="EJ365" i="18"/>
  <c r="FC362" i="18"/>
  <c r="FL362" i="18"/>
  <c r="EG357" i="18"/>
  <c r="FI342" i="18"/>
  <c r="DW336" i="18"/>
  <c r="EJ352" i="18"/>
  <c r="FI349" i="18"/>
  <c r="FI370" i="18"/>
  <c r="FA341" i="18"/>
  <c r="EL370" i="18"/>
  <c r="EI346" i="18"/>
  <c r="FJ356" i="18"/>
  <c r="DW366" i="18"/>
  <c r="EO370" i="18"/>
  <c r="EN352" i="18"/>
  <c r="EU334" i="18"/>
  <c r="FD370" i="18"/>
  <c r="FM347" i="18"/>
  <c r="FL370" i="18"/>
  <c r="EH356" i="18"/>
  <c r="EV364" i="18"/>
  <c r="FN341" i="18"/>
  <c r="FB346" i="18"/>
  <c r="FG357" i="18"/>
  <c r="EY340" i="18"/>
  <c r="DX357" i="18"/>
  <c r="EJ364" i="18"/>
  <c r="EH359" i="18"/>
  <c r="DX340" i="18"/>
  <c r="FM351" i="18"/>
  <c r="EB352" i="18"/>
  <c r="FA345" i="18"/>
  <c r="EN355" i="18"/>
  <c r="EF371" i="18"/>
  <c r="BZ23" i="27"/>
  <c r="EA340" i="18"/>
  <c r="FA355" i="18"/>
  <c r="FM366" i="18"/>
  <c r="FH338" i="18"/>
  <c r="EO369" i="18"/>
  <c r="EX349" i="18"/>
  <c r="ED368" i="18"/>
  <c r="FF368" i="18"/>
  <c r="EP353" i="18"/>
  <c r="ED371" i="18"/>
  <c r="DY357" i="18"/>
  <c r="FJ370" i="18"/>
  <c r="EV349" i="18"/>
  <c r="EA370" i="18"/>
  <c r="EG343" i="18"/>
  <c r="FK338" i="18"/>
  <c r="FL368" i="18"/>
  <c r="EJ348" i="18"/>
  <c r="FA360" i="18"/>
  <c r="DW352" i="18"/>
  <c r="EP352" i="18"/>
  <c r="DY355" i="18"/>
  <c r="EJ345" i="18"/>
  <c r="FF344" i="18"/>
  <c r="EW365" i="18"/>
  <c r="FJ369" i="18"/>
  <c r="FF363" i="18"/>
  <c r="FG371" i="18"/>
  <c r="FK351" i="18"/>
  <c r="EH334" i="18"/>
  <c r="EF361" i="18"/>
  <c r="EU351" i="18"/>
  <c r="EX338" i="18"/>
  <c r="EY355" i="18"/>
  <c r="FI363" i="18"/>
  <c r="EU367" i="18"/>
  <c r="EO346" i="18"/>
  <c r="EM355" i="18"/>
  <c r="FH366" i="18"/>
  <c r="EG344" i="18"/>
  <c r="EP336" i="18"/>
  <c r="EI355" i="18"/>
  <c r="EM371" i="18"/>
  <c r="EY368" i="18"/>
  <c r="EW355" i="18"/>
  <c r="EK338" i="18"/>
  <c r="CO23" i="27"/>
  <c r="ED337" i="18"/>
  <c r="EL349" i="18"/>
  <c r="EI338" i="18"/>
  <c r="DZ337" i="18"/>
  <c r="FI354" i="18"/>
  <c r="EK368" i="18"/>
  <c r="FK341" i="18"/>
  <c r="FD350" i="18"/>
  <c r="FB344" i="18"/>
  <c r="EZ364" i="18"/>
  <c r="EC347" i="18"/>
  <c r="FK346" i="18"/>
  <c r="FH361" i="18"/>
  <c r="EM369" i="18"/>
  <c r="EC350" i="18"/>
  <c r="EC359" i="18"/>
  <c r="FA358" i="18"/>
  <c r="EL342" i="18"/>
  <c r="EM347" i="18"/>
  <c r="FC343" i="18"/>
  <c r="EY334" i="18"/>
  <c r="EW345" i="18"/>
  <c r="FM369" i="18"/>
  <c r="FA361" i="18"/>
  <c r="EP363" i="18"/>
  <c r="FA340" i="18"/>
  <c r="EC369" i="18"/>
  <c r="EU365" i="18"/>
  <c r="EN358" i="18"/>
  <c r="EE353" i="18"/>
  <c r="FH364" i="18"/>
  <c r="EG338" i="18"/>
  <c r="EJ350" i="18"/>
  <c r="EP340" i="18"/>
  <c r="EY356" i="18"/>
  <c r="DY366" i="18"/>
  <c r="DZ370" i="18"/>
  <c r="FE364" i="18"/>
  <c r="EI371" i="18"/>
  <c r="EB361" i="18"/>
  <c r="EA362" i="18"/>
  <c r="EM365" i="18"/>
  <c r="EF353" i="18"/>
  <c r="FF353" i="18"/>
  <c r="FJ342" i="18"/>
  <c r="EZ346" i="18"/>
  <c r="ED357" i="18"/>
  <c r="EL359" i="18"/>
  <c r="DW368" i="18"/>
  <c r="FC368" i="18"/>
  <c r="EO342" i="18"/>
  <c r="DX343" i="18"/>
  <c r="EO337" i="18"/>
  <c r="EY364" i="18"/>
  <c r="EE366" i="18"/>
  <c r="EI350" i="18"/>
  <c r="BY18" i="27"/>
  <c r="EC346" i="18"/>
  <c r="EF360" i="18"/>
  <c r="EY362" i="18"/>
  <c r="EK370" i="18"/>
  <c r="DW353" i="18"/>
  <c r="FG356" i="18"/>
  <c r="EL362" i="18"/>
  <c r="FG355" i="18"/>
  <c r="EL343" i="18"/>
  <c r="EX345" i="18"/>
  <c r="EL345" i="18"/>
  <c r="EC342" i="18"/>
  <c r="DZ345" i="18"/>
  <c r="FE362" i="18"/>
  <c r="EV334" i="18"/>
  <c r="FN361" i="18"/>
  <c r="EH347" i="18"/>
  <c r="DZ343" i="18"/>
  <c r="EA359" i="18"/>
  <c r="DY359" i="18"/>
  <c r="DX338" i="18"/>
  <c r="FN367" i="18"/>
  <c r="DW345" i="18"/>
  <c r="FH362" i="18"/>
  <c r="EC335" i="18"/>
  <c r="EI334" i="18"/>
  <c r="EA347" i="18"/>
  <c r="EI344" i="18"/>
  <c r="EG350" i="18"/>
  <c r="EE371" i="18"/>
  <c r="FL344" i="18"/>
  <c r="EN350" i="18"/>
  <c r="EP366" i="18"/>
  <c r="EL356" i="18"/>
  <c r="FL341" i="18"/>
  <c r="EL354" i="18"/>
  <c r="EE341" i="18"/>
  <c r="EJ347" i="18"/>
  <c r="FH352" i="18"/>
  <c r="EP347" i="18"/>
  <c r="FJ344" i="18"/>
  <c r="FM348" i="18"/>
  <c r="EY343" i="18"/>
  <c r="EJ336" i="18"/>
  <c r="FA354" i="18"/>
  <c r="DW346" i="18"/>
  <c r="EN361" i="18"/>
  <c r="EE347" i="18"/>
  <c r="EB341" i="18"/>
  <c r="FM360" i="18"/>
  <c r="FA368" i="18"/>
  <c r="EY353" i="18"/>
  <c r="EN360" i="18"/>
  <c r="FC340" i="18"/>
  <c r="DY345" i="18"/>
  <c r="FG334" i="18"/>
  <c r="EF345" i="18"/>
  <c r="FH345" i="18"/>
  <c r="EM357" i="18"/>
  <c r="EG337" i="18"/>
  <c r="FL346" i="18"/>
  <c r="FE357" i="18"/>
  <c r="ED340" i="18"/>
  <c r="DZ354" i="18"/>
  <c r="FI366" i="18"/>
  <c r="EX347" i="18"/>
  <c r="ED352" i="18"/>
  <c r="FB353" i="18"/>
  <c r="FK342" i="18"/>
  <c r="FH349" i="18"/>
  <c r="EB366" i="18"/>
  <c r="EJ359" i="18"/>
  <c r="FE365" i="18"/>
  <c r="FH353" i="18"/>
  <c r="FG351" i="18"/>
  <c r="FN339" i="18"/>
  <c r="FH365" i="18"/>
  <c r="EP354" i="18"/>
  <c r="EB344" i="18"/>
  <c r="EV368" i="18"/>
  <c r="DY350" i="18"/>
  <c r="EC361" i="18"/>
  <c r="EN342" i="18"/>
  <c r="EM360" i="18"/>
  <c r="EB342" i="18"/>
  <c r="EJ357" i="18"/>
  <c r="DW356" i="18"/>
  <c r="EP341" i="18"/>
  <c r="EH350" i="18"/>
  <c r="EV360" i="18"/>
  <c r="EK356" i="18"/>
  <c r="FC347" i="18"/>
  <c r="FM344" i="18"/>
  <c r="FL369" i="18"/>
  <c r="FC357" i="18"/>
  <c r="FF348" i="18"/>
  <c r="EL361" i="18"/>
  <c r="DX342" i="18"/>
  <c r="EX337" i="18"/>
  <c r="FM361" i="18"/>
  <c r="EA365" i="18"/>
  <c r="DZ338" i="18"/>
  <c r="DZ359" i="18"/>
  <c r="FE361" i="18"/>
  <c r="EZ361" i="18"/>
  <c r="FG350" i="18"/>
  <c r="EL365" i="18"/>
  <c r="FB364" i="18"/>
  <c r="EH358" i="18"/>
  <c r="FF366" i="18"/>
  <c r="EZ342" i="18"/>
  <c r="DY365" i="18"/>
  <c r="EY365" i="18"/>
  <c r="FE371" i="18"/>
  <c r="DY351" i="18"/>
  <c r="EU342" i="18"/>
  <c r="FB356" i="18"/>
  <c r="EM358" i="18"/>
  <c r="FD353" i="18"/>
  <c r="EY351" i="18"/>
  <c r="FE370" i="18"/>
  <c r="EZ335" i="18"/>
  <c r="FB359" i="18"/>
  <c r="EP350" i="18"/>
  <c r="EH370" i="18"/>
  <c r="FK371" i="18"/>
  <c r="EE370" i="18"/>
  <c r="EW362" i="18"/>
  <c r="EU354" i="18"/>
  <c r="FF351" i="18"/>
  <c r="EX350" i="18"/>
  <c r="EK340" i="18"/>
  <c r="EM353" i="18"/>
  <c r="EX339" i="18"/>
  <c r="FC353" i="18"/>
  <c r="EB337" i="18"/>
  <c r="EU341" i="18"/>
  <c r="DY370" i="18"/>
  <c r="FH360" i="18"/>
  <c r="EF338" i="18"/>
  <c r="EL364" i="18"/>
  <c r="FN364" i="18"/>
  <c r="ED369" i="18"/>
  <c r="EX357" i="18"/>
  <c r="DX367" i="18"/>
  <c r="EL352" i="18"/>
  <c r="EE339" i="18"/>
  <c r="FF343" i="18"/>
  <c r="FJ345" i="18"/>
  <c r="FE352" i="18"/>
  <c r="FK363" i="18"/>
  <c r="EU358" i="18"/>
  <c r="FL363" i="18"/>
  <c r="EA335" i="18"/>
  <c r="FG339" i="18"/>
  <c r="EV351" i="18"/>
  <c r="FI355" i="18"/>
  <c r="EG334" i="18"/>
  <c r="CN18" i="27"/>
  <c r="CG18" i="27"/>
  <c r="FB366" i="18"/>
  <c r="FK337" i="18"/>
  <c r="EG349" i="18"/>
  <c r="FL345" i="18"/>
  <c r="FH355" i="18"/>
  <c r="FJ368" i="18"/>
  <c r="EA341" i="18"/>
  <c r="EH362" i="18"/>
  <c r="FN337" i="18"/>
  <c r="EV347" i="18"/>
  <c r="CQ18" i="27"/>
  <c r="FG362" i="18"/>
  <c r="EF354" i="18"/>
  <c r="FJ340" i="18"/>
  <c r="EP362" i="18"/>
  <c r="FI334" i="18"/>
  <c r="FE339" i="18"/>
  <c r="DY367" i="18"/>
  <c r="FF350" i="18"/>
  <c r="EP368" i="18"/>
  <c r="DZ357" i="18"/>
  <c r="DY349" i="18"/>
  <c r="DZ340" i="18"/>
  <c r="FD367" i="18"/>
  <c r="FF358" i="18"/>
  <c r="EJ353" i="18"/>
  <c r="EK349" i="18"/>
  <c r="CD23" i="27"/>
  <c r="FJ360" i="18"/>
  <c r="FC342" i="18"/>
  <c r="EZ369" i="18"/>
  <c r="FD366" i="18"/>
  <c r="FD339" i="18"/>
  <c r="DW365" i="18"/>
  <c r="EM339" i="18"/>
  <c r="EM334" i="18"/>
  <c r="DW348" i="18"/>
  <c r="FK353" i="18"/>
  <c r="EL355" i="18"/>
  <c r="FB363" i="18"/>
  <c r="EX340" i="18"/>
  <c r="EW352" i="18"/>
  <c r="EK345" i="18"/>
  <c r="FE350" i="18"/>
  <c r="DX356" i="18"/>
  <c r="EA364" i="18"/>
  <c r="EF335" i="18"/>
  <c r="FJ339" i="18"/>
  <c r="EZ353" i="18"/>
  <c r="DZ349" i="18"/>
  <c r="EW343" i="18"/>
  <c r="EA343" i="18"/>
  <c r="EI367" i="18"/>
  <c r="EN334" i="18"/>
  <c r="FG342" i="18"/>
  <c r="DZ367" i="18"/>
  <c r="DX371" i="18"/>
  <c r="EW339" i="18"/>
  <c r="FB343" i="18"/>
  <c r="DW335" i="18"/>
  <c r="EO334" i="18"/>
  <c r="EC370" i="18"/>
  <c r="FH344" i="18"/>
  <c r="EK360" i="18"/>
  <c r="EN335" i="18"/>
  <c r="EP351" i="18"/>
  <c r="EK362" i="18"/>
  <c r="FE344" i="18"/>
  <c r="FI362" i="18"/>
  <c r="EO336" i="18"/>
  <c r="EO354" i="18"/>
  <c r="EE364" i="18"/>
  <c r="EA348" i="18"/>
  <c r="EZ370" i="18"/>
  <c r="DY344" i="18"/>
  <c r="EW356" i="18"/>
  <c r="EO341" i="18"/>
  <c r="FB338" i="18"/>
  <c r="CL23" i="27"/>
  <c r="FI335" i="18"/>
  <c r="EO343" i="18"/>
  <c r="EW359" i="18"/>
  <c r="EB343" i="18"/>
  <c r="EU339" i="18"/>
  <c r="EV354" i="18"/>
  <c r="EJ360" i="18"/>
  <c r="EI352" i="18"/>
  <c r="EY359" i="18"/>
  <c r="EX346" i="18"/>
  <c r="FA356" i="18"/>
  <c r="EZ350" i="18"/>
  <c r="FA349" i="18"/>
  <c r="DX344" i="18"/>
  <c r="EI359" i="18"/>
  <c r="EF368" i="18"/>
  <c r="EN347" i="18"/>
  <c r="DX334" i="18"/>
  <c r="EK369" i="18"/>
  <c r="EF349" i="18"/>
  <c r="EU364" i="18"/>
  <c r="DZ346" i="18"/>
  <c r="EO353" i="18"/>
  <c r="FF336" i="18"/>
  <c r="FD336" i="18"/>
  <c r="ED341" i="18"/>
  <c r="EH354" i="18"/>
  <c r="FI338" i="18"/>
  <c r="EC366" i="18"/>
  <c r="EV340" i="18"/>
  <c r="EU366" i="18"/>
  <c r="FF369" i="18"/>
  <c r="EJ339" i="18"/>
  <c r="EM362" i="18"/>
  <c r="EH343" i="18"/>
  <c r="EF348" i="18"/>
  <c r="EN371" i="18"/>
  <c r="EN356" i="18"/>
  <c r="DY362" i="18"/>
  <c r="CH23" i="27"/>
  <c r="FA339" i="18"/>
  <c r="FM357" i="18"/>
  <c r="FF370" i="18"/>
  <c r="EF350" i="18"/>
  <c r="EZ371" i="18"/>
  <c r="DW364" i="18"/>
  <c r="EZ360" i="18"/>
  <c r="FG367" i="18"/>
  <c r="EV346" i="18"/>
  <c r="FH371" i="18"/>
  <c r="DW339" i="18"/>
  <c r="EX361" i="18"/>
  <c r="EJ371" i="18"/>
  <c r="FG353" i="18"/>
  <c r="DZ358" i="18"/>
  <c r="FN351" i="18"/>
  <c r="EV344" i="18"/>
  <c r="FF347" i="18"/>
  <c r="EM367" i="18"/>
  <c r="EO335" i="18"/>
  <c r="EF355" i="18"/>
  <c r="FG354" i="18"/>
  <c r="FL357" i="18"/>
  <c r="FK334" i="18"/>
  <c r="EG340" i="18"/>
  <c r="FC366" i="18"/>
  <c r="EF370" i="18"/>
  <c r="EZ337" i="18"/>
  <c r="EL335" i="18"/>
  <c r="EH351" i="18"/>
  <c r="EL348" i="18"/>
  <c r="DX335" i="18"/>
  <c r="EF339" i="18"/>
  <c r="EP344" i="18"/>
  <c r="FB334" i="18"/>
  <c r="EP356" i="18"/>
  <c r="EC351" i="18"/>
  <c r="FD352" i="18"/>
  <c r="EK354" i="18"/>
  <c r="FK343" i="18"/>
  <c r="FL340" i="18"/>
  <c r="EH361" i="18"/>
  <c r="FF361" i="18"/>
  <c r="FE341" i="18"/>
  <c r="EG370" i="18"/>
  <c r="FD359" i="18"/>
  <c r="FB337" i="18"/>
  <c r="EH336" i="18"/>
  <c r="EW349" i="18"/>
  <c r="EB356" i="18"/>
  <c r="FC365" i="18"/>
  <c r="FN344" i="18"/>
  <c r="EB350" i="18"/>
  <c r="EN363" i="18"/>
  <c r="EB369" i="18"/>
  <c r="FG364" i="18"/>
  <c r="FM349" i="18"/>
  <c r="EB338" i="18"/>
  <c r="FJ336" i="18"/>
  <c r="ED350" i="18"/>
  <c r="EI356" i="18"/>
  <c r="EY358" i="18"/>
  <c r="FH339" i="18"/>
  <c r="EB354" i="18"/>
  <c r="FL334" i="18"/>
  <c r="FC361" i="18"/>
  <c r="EO361" i="18"/>
  <c r="FE345" i="18"/>
  <c r="EX367" i="18"/>
  <c r="FN368" i="18"/>
  <c r="FI351" i="18"/>
  <c r="FH343" i="18"/>
  <c r="FM359" i="18"/>
  <c r="FL361" i="18"/>
  <c r="DW350" i="18"/>
  <c r="CQ23" i="27"/>
  <c r="EL358" i="18"/>
  <c r="FN350" i="18"/>
  <c r="EM366" i="18"/>
  <c r="FB357" i="18"/>
  <c r="EP365" i="18"/>
  <c r="FG352" i="18"/>
  <c r="FI352" i="18"/>
  <c r="EF351" i="18"/>
  <c r="EJ341" i="18"/>
  <c r="EO371" i="18"/>
  <c r="EA360" i="18"/>
  <c r="EA357" i="18"/>
  <c r="FF341" i="18"/>
  <c r="DW369" i="18"/>
  <c r="FF345" i="18"/>
  <c r="FB340" i="18"/>
  <c r="EG362" i="18"/>
  <c r="EK348" i="18"/>
  <c r="DZ348" i="18"/>
  <c r="BX23" i="27"/>
  <c r="FD349" i="18"/>
  <c r="EE345" i="18"/>
  <c r="EY360" i="18"/>
  <c r="DX369" i="18"/>
  <c r="EB367" i="18"/>
  <c r="EN351" i="18"/>
  <c r="FF349" i="18"/>
  <c r="DY352" i="18"/>
  <c r="FF367" i="18"/>
  <c r="EW342" i="18"/>
  <c r="FG360" i="18"/>
  <c r="EU353" i="18"/>
  <c r="EW340" i="18"/>
  <c r="EG369" i="18"/>
  <c r="FL342" i="18"/>
  <c r="FJ355" i="18"/>
  <c r="FN371" i="18"/>
  <c r="FK352" i="18"/>
  <c r="EP334" i="18"/>
  <c r="DW343" i="18"/>
  <c r="FG365" i="18"/>
  <c r="FI353" i="18"/>
  <c r="FI343" i="18"/>
  <c r="DW357" i="18"/>
  <c r="FL349" i="18"/>
  <c r="EY367" i="18"/>
  <c r="EB345" i="18"/>
  <c r="DX351" i="18"/>
  <c r="EZ349" i="18"/>
  <c r="EM337" i="18"/>
  <c r="EO352" i="18"/>
  <c r="EZ363" i="18"/>
  <c r="FK362" i="18"/>
  <c r="EA363" i="18"/>
  <c r="EL353" i="18"/>
  <c r="ED353" i="18"/>
  <c r="EV345" i="18"/>
  <c r="FC351" i="18"/>
  <c r="FN342" i="18"/>
  <c r="EG348" i="18"/>
  <c r="EZ341" i="18"/>
  <c r="EJ342" i="18"/>
  <c r="DW337" i="18"/>
  <c r="FE368" i="18"/>
  <c r="EK361" i="18"/>
  <c r="EU336" i="18"/>
  <c r="DY338" i="18"/>
  <c r="ED336" i="18"/>
  <c r="EX334" i="18"/>
  <c r="EZ351" i="18"/>
  <c r="EG353" i="18"/>
  <c r="EJ368" i="18"/>
  <c r="EH341" i="18"/>
  <c r="EJ346" i="18"/>
  <c r="ED345" i="18"/>
  <c r="EK341" i="18"/>
  <c r="FE338" i="18"/>
  <c r="EX353" i="18"/>
  <c r="EZ356" i="18"/>
  <c r="EH344" i="18"/>
  <c r="EP349" i="18"/>
  <c r="FN363" i="18"/>
  <c r="EI370" i="18"/>
  <c r="EA361" i="18"/>
  <c r="FK357" i="18"/>
  <c r="EX368" i="18"/>
  <c r="FA350" i="18"/>
  <c r="EF341" i="18"/>
  <c r="FA370" i="18"/>
  <c r="ED349" i="18"/>
  <c r="FM335" i="18"/>
  <c r="ED367" i="18"/>
  <c r="FE340" i="18"/>
  <c r="EI368" i="18"/>
  <c r="EA353" i="18"/>
  <c r="EW350" i="18"/>
  <c r="EE349" i="18"/>
  <c r="EC343" i="18"/>
  <c r="EE336" i="18"/>
  <c r="EE340" i="18"/>
  <c r="EF347" i="18"/>
  <c r="DX362" i="18"/>
  <c r="FL356" i="18"/>
  <c r="FG369" i="18"/>
  <c r="FD368" i="18"/>
  <c r="DZ352" i="18"/>
  <c r="EF343" i="18"/>
  <c r="EH352" i="18"/>
  <c r="EJ337" i="18"/>
  <c r="EX371" i="18"/>
  <c r="EZ367" i="18"/>
  <c r="FI364" i="18"/>
  <c r="EG359" i="18"/>
  <c r="EL346" i="18"/>
  <c r="EI349" i="18"/>
  <c r="EN353" i="18"/>
  <c r="EM351" i="18"/>
  <c r="EK337" i="18"/>
  <c r="EP337" i="18"/>
  <c r="FG344" i="18"/>
  <c r="FN340" i="18"/>
  <c r="FL337" i="18"/>
  <c r="ED334" i="18"/>
  <c r="FB350" i="18"/>
  <c r="DW347" i="18"/>
  <c r="EA367" i="18"/>
  <c r="EO347" i="18"/>
  <c r="EF363" i="18"/>
  <c r="EZ343" i="18"/>
  <c r="EV361" i="18"/>
  <c r="FI340" i="18"/>
  <c r="FF360" i="18"/>
  <c r="EA351" i="18"/>
  <c r="FN347" i="18"/>
  <c r="EW334" i="18"/>
  <c r="CI18" i="27"/>
  <c r="DZ366" i="18"/>
  <c r="FN356" i="18"/>
  <c r="EK344" i="18"/>
  <c r="EI353" i="18"/>
  <c r="FH359" i="18"/>
  <c r="ED335" i="18"/>
  <c r="DW363" i="18"/>
  <c r="FK344" i="18"/>
  <c r="EB365" i="18"/>
  <c r="DZ339" i="18"/>
  <c r="FG349" i="18"/>
  <c r="EH360" i="18"/>
  <c r="EC354" i="18"/>
  <c r="EV343" i="18"/>
  <c r="FK340" i="18"/>
  <c r="EU363" i="18"/>
  <c r="EE343" i="18"/>
  <c r="EN370" i="18"/>
  <c r="EG355" i="18"/>
  <c r="FA357" i="18"/>
  <c r="FJ366" i="18"/>
  <c r="EL368" i="18"/>
  <c r="EV350" i="18"/>
  <c r="EP371" i="18"/>
  <c r="EO365" i="18"/>
  <c r="ED351" i="18"/>
  <c r="DZ335" i="18"/>
  <c r="DZ364" i="18"/>
  <c r="EW369" i="18"/>
  <c r="EJ351" i="18"/>
  <c r="FE356" i="18"/>
  <c r="FD337" i="18"/>
  <c r="FC371" i="18"/>
  <c r="DZ360" i="18"/>
  <c r="BY23" i="27"/>
  <c r="FA344" i="18"/>
  <c r="DY339" i="18"/>
  <c r="EU337" i="18"/>
  <c r="FN366" i="18"/>
  <c r="EY361" i="18"/>
  <c r="EJ343" i="18"/>
  <c r="EM340" i="18"/>
  <c r="FM346" i="18"/>
  <c r="EH369" i="18"/>
  <c r="EA346" i="18"/>
  <c r="EH366" i="18"/>
  <c r="EC340" i="18"/>
  <c r="FC356" i="18"/>
  <c r="EA336" i="18"/>
  <c r="DW351" i="18"/>
  <c r="EC362" i="18"/>
  <c r="EB368" i="18"/>
  <c r="EU356" i="18"/>
  <c r="FC358" i="18"/>
  <c r="EV371" i="18"/>
  <c r="EK350" i="18"/>
  <c r="ED347" i="18"/>
  <c r="FJ367" i="18"/>
  <c r="FE366" i="18"/>
  <c r="EE338" i="18"/>
  <c r="FF339" i="18"/>
  <c r="EG335" i="18"/>
  <c r="FE347" i="18"/>
  <c r="EK371" i="18"/>
  <c r="FF371" i="18"/>
  <c r="EH342" i="18"/>
  <c r="FC334" i="18"/>
  <c r="CG23" i="27"/>
  <c r="EE357" i="18"/>
  <c r="FK345" i="18"/>
  <c r="EZ354" i="18"/>
  <c r="DZ342" i="18"/>
  <c r="EX359" i="18"/>
  <c r="CP18" i="27"/>
  <c r="FM345" i="18"/>
  <c r="FH341" i="18"/>
  <c r="EN354" i="18"/>
  <c r="EV335" i="18"/>
  <c r="EH337" i="18"/>
  <c r="EA334" i="18"/>
  <c r="FL366" i="18"/>
  <c r="EB335" i="18"/>
  <c r="EI361" i="18"/>
  <c r="FN352" i="18"/>
  <c r="FK350" i="18"/>
  <c r="CL18" i="27"/>
  <c r="FG361" i="18"/>
  <c r="EN336" i="18"/>
  <c r="DY341" i="18"/>
  <c r="EI351" i="18"/>
  <c r="FG346" i="18"/>
  <c r="FA336" i="18"/>
  <c r="EY349" i="18"/>
  <c r="EB340" i="18"/>
  <c r="FG336" i="18"/>
  <c r="DW358" i="18"/>
  <c r="EU348" i="18"/>
  <c r="FI371" i="18"/>
  <c r="FL360" i="18"/>
  <c r="EG361" i="18"/>
  <c r="FK354" i="18"/>
  <c r="DY353" i="18"/>
  <c r="EX341" i="18"/>
  <c r="FH340" i="18"/>
  <c r="FJ337" i="18"/>
  <c r="FH336" i="18"/>
  <c r="EB359" i="18"/>
  <c r="EO340" i="18"/>
  <c r="EA369" i="18"/>
  <c r="EL344" i="18"/>
  <c r="FG348" i="18"/>
  <c r="FE360" i="18"/>
  <c r="EK335" i="18"/>
  <c r="EC363" i="18"/>
  <c r="FB352" i="18"/>
  <c r="FB354" i="18"/>
  <c r="EW336" i="18"/>
  <c r="FG343" i="18"/>
  <c r="CD18" i="27"/>
  <c r="FN346" i="18"/>
  <c r="FE359" i="18"/>
  <c r="EA337" i="18"/>
  <c r="EV341" i="18"/>
  <c r="FH369" i="18"/>
  <c r="DX346" i="18"/>
  <c r="EG336" i="18"/>
  <c r="EM336" i="18"/>
  <c r="EW358" i="18"/>
  <c r="EU345" i="18"/>
  <c r="FD360" i="18"/>
  <c r="EF356" i="18"/>
  <c r="EK359" i="18"/>
  <c r="DW340" i="18"/>
  <c r="FF354" i="18"/>
  <c r="EL363" i="18"/>
  <c r="EU359" i="18"/>
  <c r="FK364" i="18"/>
  <c r="FB348" i="18"/>
  <c r="FE346" i="18"/>
  <c r="FC369" i="18"/>
  <c r="EF366" i="18"/>
  <c r="CK23" i="27"/>
  <c r="EO349" i="18"/>
  <c r="EV362" i="18"/>
  <c r="EJ361" i="18"/>
  <c r="EM354" i="18"/>
  <c r="FM336" i="18"/>
  <c r="FM358" i="18"/>
  <c r="EF365" i="18"/>
  <c r="FG337" i="18"/>
  <c r="DY364" i="18"/>
  <c r="EH371" i="18"/>
  <c r="EM361" i="18"/>
  <c r="FK356" i="18"/>
  <c r="DZ365" i="18"/>
  <c r="EV353" i="18"/>
  <c r="EZ345" i="18"/>
  <c r="EG366" i="18"/>
  <c r="EE356" i="18"/>
  <c r="CJ23" i="27"/>
  <c r="EZ358" i="18"/>
  <c r="EY369" i="18"/>
  <c r="EB364" i="18"/>
  <c r="DZ336" i="18"/>
  <c r="EE348" i="18"/>
  <c r="FI345" i="18"/>
  <c r="EF358" i="18"/>
  <c r="EG367" i="18"/>
  <c r="FA371" i="18"/>
  <c r="EU360" i="18"/>
  <c r="DZ353" i="18"/>
  <c r="FA334" i="18"/>
  <c r="FC360" i="18"/>
  <c r="EU361" i="18"/>
  <c r="EW364" i="18"/>
  <c r="DX350" i="18"/>
  <c r="EH339" i="18"/>
  <c r="FN354" i="18"/>
  <c r="FB367" i="18"/>
  <c r="FB351" i="18"/>
  <c r="CC23" i="27"/>
  <c r="ED365" i="18"/>
  <c r="EA355" i="18"/>
  <c r="FL336" i="18"/>
  <c r="FK370" i="18"/>
  <c r="FC354" i="18"/>
  <c r="EE358" i="18"/>
  <c r="FC346" i="18"/>
  <c r="FC367" i="18"/>
  <c r="DY371" i="18"/>
  <c r="FE355" i="18"/>
  <c r="EY335" i="18"/>
  <c r="EY339" i="18"/>
  <c r="FE334" i="18"/>
  <c r="FJ348" i="18"/>
  <c r="EC344" i="18"/>
  <c r="DY360" i="18"/>
  <c r="EL336" i="18"/>
  <c r="EF346" i="18"/>
  <c r="EU352" i="18"/>
  <c r="EL360" i="18"/>
  <c r="EF337" i="18"/>
  <c r="FM355" i="18"/>
  <c r="FI359" i="18"/>
  <c r="DX361" i="18"/>
  <c r="CH18" i="27"/>
  <c r="EE351" i="18"/>
  <c r="ED355" i="18"/>
  <c r="FD346" i="18"/>
  <c r="EM345" i="18"/>
  <c r="FB345" i="18"/>
  <c r="BX18" i="27"/>
  <c r="EF344" i="18"/>
  <c r="EU343" i="18"/>
  <c r="EM352" i="18"/>
  <c r="FJ371" i="18"/>
  <c r="EO358" i="18"/>
  <c r="DX358" i="18"/>
  <c r="FJ341" i="18"/>
  <c r="FL343" i="18"/>
  <c r="FD357" i="18"/>
  <c r="EV338" i="18"/>
  <c r="EK366" i="18"/>
  <c r="EI354" i="18"/>
  <c r="FC339" i="18"/>
  <c r="FN353" i="18"/>
  <c r="EK346" i="18"/>
  <c r="FE369" i="18"/>
  <c r="EC353" i="18"/>
  <c r="EA350" i="18"/>
  <c r="DZ363" i="18"/>
  <c r="EA366" i="18"/>
  <c r="EI348" i="18"/>
  <c r="DY335" i="18"/>
  <c r="EK351" i="18"/>
  <c r="EG360" i="18"/>
  <c r="EB347" i="18"/>
  <c r="EL369" i="18"/>
  <c r="FI337" i="18"/>
  <c r="FN336" i="18"/>
  <c r="EK364" i="18"/>
  <c r="EU355" i="18"/>
  <c r="EL350" i="18"/>
  <c r="DX347" i="18"/>
  <c r="CB18" i="27"/>
  <c r="EP364" i="18"/>
  <c r="FC363" i="18"/>
  <c r="DZ347" i="18"/>
  <c r="FH350" i="18"/>
  <c r="FI348" i="18"/>
  <c r="EA338" i="18"/>
  <c r="FC348" i="18"/>
  <c r="FL339" i="18"/>
  <c r="DY343" i="18"/>
  <c r="FK369" i="18"/>
  <c r="FJ346" i="18"/>
  <c r="DZ351" i="18"/>
  <c r="EP367" i="18"/>
  <c r="FI365" i="18"/>
  <c r="FE354" i="18"/>
  <c r="EL337" i="18"/>
  <c r="EN349" i="18"/>
  <c r="EG364" i="18"/>
  <c r="EO339" i="18"/>
  <c r="FN338" i="18"/>
  <c r="EX342" i="18"/>
  <c r="FN355" i="18"/>
  <c r="EK339" i="18"/>
  <c r="EC341" i="18"/>
  <c r="FJ362" i="18"/>
  <c r="EP343" i="18"/>
  <c r="EB355" i="18"/>
  <c r="EX370" i="18"/>
  <c r="EU362" i="18"/>
  <c r="EC357" i="18"/>
  <c r="FJ365" i="18"/>
  <c r="EX354" i="18"/>
  <c r="EJ362" i="18"/>
  <c r="FH363" i="18"/>
  <c r="DY334" i="18"/>
  <c r="BZ18" i="27"/>
  <c r="EV363" i="18"/>
  <c r="EO356" i="18"/>
  <c r="EY352" i="18"/>
  <c r="EC356" i="18"/>
  <c r="EO366" i="18"/>
  <c r="DX341" i="18"/>
  <c r="FK360" i="18"/>
  <c r="FI344" i="18"/>
  <c r="EV359" i="18"/>
  <c r="EI343" i="18"/>
  <c r="FL364" i="18"/>
  <c r="FE342" i="18"/>
  <c r="FB362" i="18"/>
  <c r="EC345" i="18"/>
  <c r="EH365" i="18"/>
  <c r="EU344" i="18"/>
  <c r="DW359" i="18"/>
  <c r="EL357" i="18"/>
  <c r="FJ335" i="18"/>
  <c r="FL355" i="18"/>
  <c r="FD344" i="18"/>
  <c r="EM343" i="18"/>
  <c r="EP360" i="18"/>
  <c r="FD356" i="18"/>
  <c r="EV369" i="18"/>
  <c r="FN359" i="18"/>
  <c r="FM342" i="18"/>
  <c r="EF357" i="18"/>
  <c r="EU368" i="18"/>
  <c r="FM354" i="18"/>
  <c r="EX369" i="18"/>
  <c r="EB370" i="18"/>
  <c r="EP358" i="18"/>
  <c r="EC348" i="18"/>
  <c r="ED363" i="18"/>
  <c r="EV357" i="18"/>
  <c r="EY342" i="18"/>
  <c r="EI335" i="18"/>
  <c r="EU335" i="18"/>
  <c r="FE349" i="18"/>
  <c r="EA358" i="18"/>
  <c r="EE360" i="18"/>
  <c r="EN348" i="18"/>
  <c r="DX364" i="18"/>
  <c r="EV358" i="18"/>
  <c r="EK365" i="18"/>
  <c r="FE358" i="18"/>
  <c r="EB371" i="18"/>
  <c r="FM353" i="18"/>
  <c r="FN335" i="18"/>
  <c r="FB342" i="18"/>
  <c r="FA346" i="18"/>
  <c r="EV342" i="18"/>
  <c r="FG358" i="18"/>
  <c r="EG351" i="18"/>
  <c r="EU346" i="18"/>
  <c r="EC352" i="18"/>
  <c r="DY336" i="18"/>
  <c r="DY347" i="18"/>
  <c r="EN368" i="18"/>
  <c r="EN341" i="18"/>
  <c r="FN358" i="18"/>
  <c r="EE359" i="18"/>
  <c r="EP339" i="18"/>
  <c r="EA345" i="18"/>
  <c r="EK352" i="18"/>
  <c r="EU369" i="18"/>
  <c r="FC350" i="18"/>
  <c r="EO367" i="18"/>
  <c r="FK358" i="18"/>
  <c r="EH348" i="18"/>
  <c r="FI361" i="18"/>
  <c r="EY341" i="18"/>
  <c r="EX362" i="18"/>
  <c r="EJ344" i="18"/>
  <c r="EH349" i="18"/>
  <c r="FF356" i="18"/>
  <c r="EI362" i="18"/>
  <c r="DZ341" i="18"/>
  <c r="EG341" i="18"/>
  <c r="FA335" i="18"/>
  <c r="EF342" i="18"/>
  <c r="FH357" i="18"/>
  <c r="EC334" i="18"/>
  <c r="EN357" i="18"/>
  <c r="CP23" i="27"/>
  <c r="EL366" i="18"/>
  <c r="FM367" i="18"/>
  <c r="DW371" i="18"/>
  <c r="EJ335" i="18"/>
  <c r="FF334" i="18"/>
  <c r="EC371" i="18"/>
  <c r="EY344" i="18"/>
  <c r="FA353" i="18"/>
  <c r="EO360" i="18"/>
  <c r="EP338" i="18"/>
  <c r="EE342" i="18"/>
  <c r="EP355" i="18"/>
  <c r="DY354" i="18"/>
  <c r="CO18" i="27"/>
  <c r="FF338" i="18"/>
  <c r="EO364" i="18"/>
  <c r="EO357" i="18"/>
  <c r="FC349" i="18"/>
  <c r="EN338" i="18"/>
  <c r="FD354" i="18"/>
  <c r="FA365" i="18"/>
  <c r="FM368" i="18"/>
  <c r="FI367" i="18"/>
  <c r="EL339" i="18"/>
  <c r="EC336" i="18"/>
  <c r="FJ364" i="18"/>
  <c r="FJ359" i="18"/>
  <c r="DY356" i="18"/>
  <c r="CI23" i="27"/>
  <c r="FG347" i="18"/>
  <c r="EB346" i="18"/>
  <c r="FJ352" i="18"/>
  <c r="EL367" i="18"/>
  <c r="EV356" i="18"/>
  <c r="EP370" i="18"/>
  <c r="EX351" i="18"/>
  <c r="FJ353" i="18"/>
  <c r="EN359" i="18"/>
  <c r="EO348" i="18"/>
  <c r="FA367" i="18"/>
  <c r="EW341" i="18"/>
  <c r="EX356" i="18"/>
  <c r="EL347" i="18"/>
  <c r="EV365" i="18"/>
  <c r="DX353" i="18"/>
  <c r="EW353" i="18"/>
  <c r="EP359" i="18"/>
  <c r="FG335" i="18"/>
  <c r="DY348" i="18"/>
  <c r="DW361" i="18"/>
  <c r="DW367" i="18"/>
  <c r="EI347" i="18"/>
  <c r="FJ347" i="18"/>
  <c r="EY371" i="18"/>
  <c r="EC367" i="18"/>
  <c r="EB362" i="18"/>
  <c r="ED364" i="18"/>
  <c r="FD351" i="18"/>
  <c r="EJ363" i="18"/>
  <c r="EM370" i="18"/>
  <c r="EW344" i="18"/>
  <c r="EM346" i="18"/>
  <c r="EJ369" i="18"/>
  <c r="EY338" i="18"/>
  <c r="EI364" i="18"/>
  <c r="EW347" i="18"/>
  <c r="FN362" i="18"/>
  <c r="FM363" i="18"/>
  <c r="FI341" i="18"/>
  <c r="FD342" i="18"/>
  <c r="FC352" i="18"/>
  <c r="EV370" i="18"/>
  <c r="EN337" i="18"/>
  <c r="FG370" i="18"/>
  <c r="FD338" i="18"/>
  <c r="CE23" i="27"/>
  <c r="FH351" i="18"/>
  <c r="FJ351" i="18"/>
  <c r="DW342" i="18"/>
  <c r="FB335" i="18"/>
  <c r="EX344" i="18"/>
  <c r="FK348" i="18"/>
  <c r="ED339" i="18"/>
  <c r="EL371" i="18"/>
  <c r="FJ354" i="18"/>
  <c r="EM356" i="18"/>
  <c r="EE350" i="18"/>
  <c r="EO363" i="18"/>
  <c r="FF365" i="18"/>
  <c r="EU347" i="18"/>
  <c r="DZ355" i="18"/>
  <c r="FL347" i="18"/>
  <c r="FE337" i="18"/>
  <c r="EB351" i="18"/>
  <c r="EN369" i="18"/>
  <c r="EO355" i="18"/>
  <c r="EN364" i="18"/>
  <c r="FA366" i="18"/>
  <c r="FI368" i="18"/>
  <c r="EE354" i="18"/>
  <c r="EV366" i="18"/>
  <c r="FK347" i="18"/>
  <c r="EG345" i="18"/>
  <c r="EO345" i="18"/>
  <c r="DX365" i="18"/>
  <c r="EC349" i="18"/>
  <c r="FK355" i="18"/>
  <c r="EI366" i="18"/>
  <c r="EP357" i="18"/>
  <c r="FM340" i="18"/>
  <c r="DX355" i="18"/>
  <c r="DX363" i="18"/>
  <c r="EY346" i="18"/>
  <c r="FB347" i="18"/>
  <c r="EJ355" i="18"/>
  <c r="EN362" i="18"/>
  <c r="FI369" i="18"/>
  <c r="EU350" i="18"/>
  <c r="FJ357" i="18"/>
  <c r="FL354" i="18"/>
  <c r="EP361" i="18"/>
  <c r="FC336" i="18"/>
  <c r="FM362" i="18"/>
  <c r="EU349" i="18"/>
  <c r="EM350" i="18"/>
  <c r="EM338" i="18"/>
  <c r="FK361" i="18"/>
  <c r="EA356" i="18"/>
  <c r="EZ344" i="18"/>
  <c r="EH364" i="18"/>
  <c r="DX352" i="18"/>
  <c r="EC338" i="18"/>
  <c r="EE352" i="18"/>
  <c r="FF355" i="18"/>
  <c r="DW349" i="18"/>
  <c r="EH367" i="18"/>
  <c r="EA342" i="18"/>
  <c r="DX368" i="18"/>
  <c r="EO362" i="18"/>
  <c r="FH347" i="18"/>
  <c r="FB370" i="18"/>
  <c r="FG366" i="18"/>
  <c r="FC370" i="18"/>
  <c r="EO351" i="18"/>
  <c r="EW354" i="18"/>
  <c r="FK366" i="18"/>
  <c r="EW337" i="18"/>
  <c r="ED346" i="18"/>
  <c r="EJ358" i="18"/>
  <c r="ED362" i="18"/>
  <c r="EC364" i="18"/>
  <c r="EV348" i="18"/>
  <c r="FB339" i="18"/>
  <c r="EE368" i="18"/>
  <c r="FL348" i="18"/>
  <c r="FB358" i="18"/>
  <c r="EE344" i="18"/>
  <c r="DY346" i="18"/>
  <c r="EY357" i="18"/>
  <c r="X5" i="25"/>
  <c r="EA349" i="18"/>
  <c r="EU340" i="18"/>
  <c r="FK335" i="18"/>
  <c r="EG352" i="18"/>
  <c r="ET342" i="18" l="1"/>
  <c r="FO369" i="18"/>
  <c r="FO346" i="18"/>
  <c r="ET337" i="18"/>
  <c r="ET355" i="18"/>
  <c r="FO363" i="18"/>
  <c r="ET345" i="18"/>
  <c r="ET357" i="18"/>
  <c r="ET365" i="18"/>
  <c r="FO366" i="18"/>
  <c r="FO358" i="18"/>
  <c r="ET366" i="18"/>
  <c r="ET338" i="18"/>
  <c r="FO334" i="18"/>
  <c r="ET364" i="18"/>
  <c r="ET344" i="18"/>
  <c r="FO341" i="18"/>
  <c r="FO370" i="18"/>
  <c r="ET349" i="18"/>
  <c r="ET343" i="18"/>
  <c r="FO356" i="18"/>
  <c r="FO340" i="18"/>
  <c r="ET336" i="18"/>
  <c r="FO336" i="18"/>
  <c r="FO350" i="18"/>
  <c r="ET361" i="18"/>
  <c r="FO359" i="18"/>
  <c r="ET351" i="18"/>
  <c r="ET367" i="18"/>
  <c r="FO348" i="18"/>
  <c r="FO345" i="18"/>
  <c r="FO337" i="18"/>
  <c r="ET348" i="18"/>
  <c r="FO335" i="18"/>
  <c r="FO364" i="18"/>
  <c r="FO362" i="18"/>
  <c r="ET334" i="18"/>
  <c r="FO338" i="18"/>
  <c r="ET369" i="18"/>
  <c r="FO342" i="18"/>
  <c r="ET356" i="18"/>
  <c r="FO351" i="18"/>
  <c r="FO343" i="18"/>
  <c r="FO355" i="18"/>
  <c r="FO360" i="18"/>
  <c r="ET368" i="18"/>
  <c r="ET341" i="18"/>
  <c r="ET340" i="18"/>
  <c r="FO357" i="18"/>
  <c r="ET352" i="18"/>
  <c r="ET335" i="18"/>
  <c r="ET358" i="18"/>
  <c r="ET346" i="18"/>
  <c r="ET350" i="18"/>
  <c r="FO371" i="18"/>
  <c r="FO353" i="18"/>
  <c r="ET347" i="18"/>
  <c r="FO347" i="18"/>
  <c r="ET371" i="18"/>
  <c r="FO354" i="18"/>
  <c r="ET363" i="18"/>
  <c r="FO368" i="18"/>
  <c r="ET353" i="18"/>
  <c r="FO349" i="18"/>
  <c r="ET360" i="18"/>
  <c r="FO361" i="18"/>
  <c r="ET339" i="18"/>
  <c r="FO339" i="18"/>
  <c r="ET359" i="18"/>
  <c r="FO352" i="18"/>
  <c r="FO367" i="18"/>
  <c r="ET354" i="18"/>
  <c r="ET370" i="18"/>
  <c r="FO344" i="18"/>
  <c r="ET362" i="18"/>
  <c r="FO365" i="18"/>
  <c r="AD313" i="18"/>
  <c r="ES313" i="18" s="1"/>
  <c r="V313" i="18"/>
  <c r="EQ313" i="18" s="1"/>
  <c r="AD314" i="18"/>
  <c r="ES314" i="18" s="1"/>
  <c r="V314" i="18"/>
  <c r="EQ314" i="18" s="1"/>
  <c r="AD310" i="18"/>
  <c r="ES310" i="18" s="1"/>
  <c r="V310" i="18"/>
  <c r="EQ310" i="18" s="1"/>
  <c r="AD321" i="18"/>
  <c r="ES321" i="18" s="1"/>
  <c r="V321" i="18"/>
  <c r="EQ321" i="18" s="1"/>
  <c r="AD305" i="18"/>
  <c r="ES305" i="18" s="1"/>
  <c r="V305" i="18"/>
  <c r="EQ305" i="18" s="1"/>
  <c r="AD318" i="18"/>
  <c r="ES318" i="18" s="1"/>
  <c r="V318" i="18"/>
  <c r="EQ318" i="18" s="1"/>
  <c r="AD315" i="18"/>
  <c r="ES315" i="18" s="1"/>
  <c r="V315" i="18"/>
  <c r="EQ315" i="18" s="1"/>
  <c r="AD311" i="18"/>
  <c r="ES311" i="18" s="1"/>
  <c r="V311" i="18"/>
  <c r="EQ311" i="18" s="1"/>
  <c r="AD307" i="18"/>
  <c r="ES307" i="18" s="1"/>
  <c r="V307" i="18"/>
  <c r="EQ307" i="18" s="1"/>
  <c r="AD303" i="18"/>
  <c r="ES303" i="18" s="1"/>
  <c r="V303" i="18"/>
  <c r="EQ303" i="18" s="1"/>
  <c r="AD299" i="18"/>
  <c r="ES299" i="18" s="1"/>
  <c r="V299" i="18"/>
  <c r="EQ299" i="18" s="1"/>
  <c r="AD312" i="18"/>
  <c r="ES312" i="18" s="1"/>
  <c r="V312" i="18"/>
  <c r="EQ312" i="18" s="1"/>
  <c r="AD308" i="18"/>
  <c r="ES308" i="18" s="1"/>
  <c r="V308" i="18"/>
  <c r="EQ308" i="18" s="1"/>
  <c r="AD317" i="18"/>
  <c r="ES317" i="18" s="1"/>
  <c r="V317" i="18"/>
  <c r="EQ317" i="18" s="1"/>
  <c r="AD320" i="18"/>
  <c r="ES320" i="18" s="1"/>
  <c r="V320" i="18"/>
  <c r="EQ320" i="18" s="1"/>
  <c r="BL321" i="18"/>
  <c r="BL319" i="18"/>
  <c r="BL317" i="18"/>
  <c r="BL313" i="18"/>
  <c r="BL322" i="18"/>
  <c r="BL318" i="18"/>
  <c r="BL314" i="18"/>
  <c r="BL309" i="18"/>
  <c r="BL305" i="18"/>
  <c r="BL310" i="18"/>
  <c r="BL306" i="18"/>
  <c r="BL302" i="18"/>
  <c r="BL298" i="18"/>
  <c r="BL312" i="18"/>
  <c r="BL308" i="18"/>
  <c r="BL304" i="18"/>
  <c r="BL300" i="18"/>
  <c r="BL320" i="18"/>
  <c r="BL316" i="18"/>
  <c r="BL303" i="18"/>
  <c r="BL299" i="18"/>
  <c r="BL315" i="18"/>
  <c r="BL311" i="18"/>
  <c r="BL307" i="18"/>
  <c r="BL301" i="18"/>
  <c r="BL297" i="18"/>
  <c r="CK320" i="18"/>
  <c r="DA320" i="18"/>
  <c r="CL320" i="18"/>
  <c r="CT320" i="18"/>
  <c r="CM320" i="18"/>
  <c r="CU320" i="18"/>
  <c r="CN320" i="18"/>
  <c r="CV320" i="18"/>
  <c r="CO320" i="18"/>
  <c r="CW320" i="18"/>
  <c r="CH320" i="18"/>
  <c r="CP320" i="18"/>
  <c r="CX320" i="18"/>
  <c r="CQ320" i="18"/>
  <c r="CI320" i="18"/>
  <c r="CY320" i="18"/>
  <c r="CJ320" i="18"/>
  <c r="CR320" i="18"/>
  <c r="CZ320" i="18"/>
  <c r="CS320" i="18"/>
  <c r="CK312" i="18"/>
  <c r="CS312" i="18"/>
  <c r="DA312" i="18"/>
  <c r="CM312" i="18"/>
  <c r="CU312" i="18"/>
  <c r="CJ312" i="18"/>
  <c r="CL312" i="18"/>
  <c r="CW312" i="18"/>
  <c r="CN312" i="18"/>
  <c r="CX312" i="18"/>
  <c r="CO312" i="18"/>
  <c r="CY312" i="18"/>
  <c r="CP312" i="18"/>
  <c r="CZ312" i="18"/>
  <c r="CQ312" i="18"/>
  <c r="CH312" i="18"/>
  <c r="CR312" i="18"/>
  <c r="CI312" i="18"/>
  <c r="CT312" i="18"/>
  <c r="CV312" i="18"/>
  <c r="CO319" i="18"/>
  <c r="CH319" i="18"/>
  <c r="CP319" i="18"/>
  <c r="CX319" i="18"/>
  <c r="CI319" i="18"/>
  <c r="CQ319" i="18"/>
  <c r="CY319" i="18"/>
  <c r="CJ319" i="18"/>
  <c r="CR319" i="18"/>
  <c r="CZ319" i="18"/>
  <c r="CK319" i="18"/>
  <c r="CS319" i="18"/>
  <c r="DA319" i="18"/>
  <c r="CL319" i="18"/>
  <c r="CT319" i="18"/>
  <c r="CU319" i="18"/>
  <c r="CM319" i="18"/>
  <c r="CN319" i="18"/>
  <c r="CV319" i="18"/>
  <c r="CW319" i="18"/>
  <c r="CO311" i="18"/>
  <c r="CW311" i="18"/>
  <c r="CI311" i="18"/>
  <c r="CQ311" i="18"/>
  <c r="CY311" i="18"/>
  <c r="CJ311" i="18"/>
  <c r="CK311" i="18"/>
  <c r="CU311" i="18"/>
  <c r="CL311" i="18"/>
  <c r="CV311" i="18"/>
  <c r="CM311" i="18"/>
  <c r="CX311" i="18"/>
  <c r="CN311" i="18"/>
  <c r="CZ311" i="18"/>
  <c r="CP311" i="18"/>
  <c r="DA311" i="18"/>
  <c r="CR311" i="18"/>
  <c r="CH311" i="18"/>
  <c r="CS311" i="18"/>
  <c r="CT311" i="18"/>
  <c r="CO303" i="18"/>
  <c r="CW303" i="18"/>
  <c r="CI303" i="18"/>
  <c r="CQ303" i="18"/>
  <c r="CY303" i="18"/>
  <c r="CT303" i="18"/>
  <c r="CK303" i="18"/>
  <c r="CU303" i="18"/>
  <c r="CL303" i="18"/>
  <c r="CV303" i="18"/>
  <c r="CM303" i="18"/>
  <c r="CX303" i="18"/>
  <c r="CN303" i="18"/>
  <c r="CZ303" i="18"/>
  <c r="CP303" i="18"/>
  <c r="DA303" i="18"/>
  <c r="CR303" i="18"/>
  <c r="CH303" i="18"/>
  <c r="CS303" i="18"/>
  <c r="CJ303" i="18"/>
  <c r="CO305" i="18"/>
  <c r="CW305" i="18"/>
  <c r="CI305" i="18"/>
  <c r="CQ305" i="18"/>
  <c r="CY305" i="18"/>
  <c r="CL305" i="18"/>
  <c r="CM305" i="18"/>
  <c r="CX305" i="18"/>
  <c r="CN305" i="18"/>
  <c r="CZ305" i="18"/>
  <c r="CP305" i="18"/>
  <c r="DA305" i="18"/>
  <c r="CR305" i="18"/>
  <c r="CH305" i="18"/>
  <c r="CS305" i="18"/>
  <c r="CT305" i="18"/>
  <c r="CJ305" i="18"/>
  <c r="CK305" i="18"/>
  <c r="CU305" i="18"/>
  <c r="CV305" i="18"/>
  <c r="CS318" i="18"/>
  <c r="CL318" i="18"/>
  <c r="CT318" i="18"/>
  <c r="CM318" i="18"/>
  <c r="CU318" i="18"/>
  <c r="CN318" i="18"/>
  <c r="CV318" i="18"/>
  <c r="CO318" i="18"/>
  <c r="CW318" i="18"/>
  <c r="CH318" i="18"/>
  <c r="CP318" i="18"/>
  <c r="CX318" i="18"/>
  <c r="CI318" i="18"/>
  <c r="CY318" i="18"/>
  <c r="CQ318" i="18"/>
  <c r="CJ318" i="18"/>
  <c r="CR318" i="18"/>
  <c r="CZ318" i="18"/>
  <c r="CK318" i="18"/>
  <c r="DA318" i="18"/>
  <c r="CK310" i="18"/>
  <c r="CS310" i="18"/>
  <c r="DA310" i="18"/>
  <c r="CM310" i="18"/>
  <c r="CU310" i="18"/>
  <c r="CI310" i="18"/>
  <c r="CT310" i="18"/>
  <c r="CJ310" i="18"/>
  <c r="CV310" i="18"/>
  <c r="CL310" i="18"/>
  <c r="CW310" i="18"/>
  <c r="CN310" i="18"/>
  <c r="CX310" i="18"/>
  <c r="CO310" i="18"/>
  <c r="CY310" i="18"/>
  <c r="CP310" i="18"/>
  <c r="CZ310" i="18"/>
  <c r="CQ310" i="18"/>
  <c r="CH310" i="18"/>
  <c r="CR310" i="18"/>
  <c r="CK314" i="18"/>
  <c r="CS314" i="18"/>
  <c r="DA314" i="18"/>
  <c r="CM314" i="18"/>
  <c r="CU314" i="18"/>
  <c r="CN314" i="18"/>
  <c r="CO314" i="18"/>
  <c r="CY314" i="18"/>
  <c r="CP314" i="18"/>
  <c r="CZ314" i="18"/>
  <c r="CQ314" i="18"/>
  <c r="CH314" i="18"/>
  <c r="CR314" i="18"/>
  <c r="CI314" i="18"/>
  <c r="CT314" i="18"/>
  <c r="CV314" i="18"/>
  <c r="CJ314" i="18"/>
  <c r="CL314" i="18"/>
  <c r="CW314" i="18"/>
  <c r="CX314" i="18"/>
  <c r="CW321" i="18"/>
  <c r="CH321" i="18"/>
  <c r="CP321" i="18"/>
  <c r="CX321" i="18"/>
  <c r="CI321" i="18"/>
  <c r="CQ321" i="18"/>
  <c r="CY321" i="18"/>
  <c r="CJ321" i="18"/>
  <c r="CR321" i="18"/>
  <c r="CZ321" i="18"/>
  <c r="CK321" i="18"/>
  <c r="CS321" i="18"/>
  <c r="DA321" i="18"/>
  <c r="CL321" i="18"/>
  <c r="CT321" i="18"/>
  <c r="CM321" i="18"/>
  <c r="CU321" i="18"/>
  <c r="CN321" i="18"/>
  <c r="CV321" i="18"/>
  <c r="CO321" i="18"/>
  <c r="CO313" i="18"/>
  <c r="CW313" i="18"/>
  <c r="CI313" i="18"/>
  <c r="CQ313" i="18"/>
  <c r="CY313" i="18"/>
  <c r="CL313" i="18"/>
  <c r="CM313" i="18"/>
  <c r="CX313" i="18"/>
  <c r="CN313" i="18"/>
  <c r="CZ313" i="18"/>
  <c r="CP313" i="18"/>
  <c r="DA313" i="18"/>
  <c r="CR313" i="18"/>
  <c r="CH313" i="18"/>
  <c r="CS313" i="18"/>
  <c r="CJ313" i="18"/>
  <c r="CT313" i="18"/>
  <c r="CK313" i="18"/>
  <c r="CU313" i="18"/>
  <c r="CV313" i="18"/>
  <c r="CK302" i="18"/>
  <c r="CS302" i="18"/>
  <c r="DA302" i="18"/>
  <c r="CM302" i="18"/>
  <c r="CU302" i="18"/>
  <c r="CH302" i="18"/>
  <c r="CI302" i="18"/>
  <c r="CT302" i="18"/>
  <c r="CJ302" i="18"/>
  <c r="CV302" i="18"/>
  <c r="CL302" i="18"/>
  <c r="CW302" i="18"/>
  <c r="CN302" i="18"/>
  <c r="CX302" i="18"/>
  <c r="CO302" i="18"/>
  <c r="CY302" i="18"/>
  <c r="CP302" i="18"/>
  <c r="CZ302" i="18"/>
  <c r="CQ302" i="18"/>
  <c r="CR302" i="18"/>
  <c r="CW317" i="18"/>
  <c r="CH317" i="18"/>
  <c r="CP317" i="18"/>
  <c r="CX317" i="18"/>
  <c r="CI317" i="18"/>
  <c r="CQ317" i="18"/>
  <c r="CY317" i="18"/>
  <c r="CJ317" i="18"/>
  <c r="CR317" i="18"/>
  <c r="CZ317" i="18"/>
  <c r="CK317" i="18"/>
  <c r="CS317" i="18"/>
  <c r="DA317" i="18"/>
  <c r="CL317" i="18"/>
  <c r="CT317" i="18"/>
  <c r="CU317" i="18"/>
  <c r="CM317" i="18"/>
  <c r="CN317" i="18"/>
  <c r="CV317" i="18"/>
  <c r="CO317" i="18"/>
  <c r="CO309" i="18"/>
  <c r="CW309" i="18"/>
  <c r="CI309" i="18"/>
  <c r="CQ309" i="18"/>
  <c r="CY309" i="18"/>
  <c r="CR309" i="18"/>
  <c r="CH309" i="18"/>
  <c r="CS309" i="18"/>
  <c r="CJ309" i="18"/>
  <c r="CT309" i="18"/>
  <c r="CK309" i="18"/>
  <c r="CU309" i="18"/>
  <c r="CL309" i="18"/>
  <c r="CV309" i="18"/>
  <c r="CM309" i="18"/>
  <c r="CX309" i="18"/>
  <c r="CN309" i="18"/>
  <c r="CZ309" i="18"/>
  <c r="CP309" i="18"/>
  <c r="DA309" i="18"/>
  <c r="CO301" i="18"/>
  <c r="CW301" i="18"/>
  <c r="CI301" i="18"/>
  <c r="CQ301" i="18"/>
  <c r="CY301" i="18"/>
  <c r="CH301" i="18"/>
  <c r="CS301" i="18"/>
  <c r="CJ301" i="18"/>
  <c r="CT301" i="18"/>
  <c r="CK301" i="18"/>
  <c r="CU301" i="18"/>
  <c r="CL301" i="18"/>
  <c r="CV301" i="18"/>
  <c r="CM301" i="18"/>
  <c r="CX301" i="18"/>
  <c r="CN301" i="18"/>
  <c r="CZ301" i="18"/>
  <c r="CP301" i="18"/>
  <c r="DA301" i="18"/>
  <c r="CR301" i="18"/>
  <c r="CK316" i="18"/>
  <c r="CS316" i="18"/>
  <c r="DA316" i="18"/>
  <c r="CM316" i="18"/>
  <c r="CU316" i="18"/>
  <c r="CP316" i="18"/>
  <c r="CQ316" i="18"/>
  <c r="CH316" i="18"/>
  <c r="CR316" i="18"/>
  <c r="CI316" i="18"/>
  <c r="CT316" i="18"/>
  <c r="CJ316" i="18"/>
  <c r="CV316" i="18"/>
  <c r="CL316" i="18"/>
  <c r="CW316" i="18"/>
  <c r="CN316" i="18"/>
  <c r="CX316" i="18"/>
  <c r="CO316" i="18"/>
  <c r="CY316" i="18"/>
  <c r="CZ316" i="18"/>
  <c r="CK308" i="18"/>
  <c r="CS308" i="18"/>
  <c r="DA308" i="18"/>
  <c r="CM308" i="18"/>
  <c r="CU308" i="18"/>
  <c r="CQ308" i="18"/>
  <c r="CH308" i="18"/>
  <c r="CR308" i="18"/>
  <c r="CI308" i="18"/>
  <c r="CT308" i="18"/>
  <c r="CJ308" i="18"/>
  <c r="CV308" i="18"/>
  <c r="CL308" i="18"/>
  <c r="CW308" i="18"/>
  <c r="CX308" i="18"/>
  <c r="CN308" i="18"/>
  <c r="CO308" i="18"/>
  <c r="CY308" i="18"/>
  <c r="CP308" i="18"/>
  <c r="CZ308" i="18"/>
  <c r="CK300" i="18"/>
  <c r="CS300" i="18"/>
  <c r="DA300" i="18"/>
  <c r="CM300" i="18"/>
  <c r="CU300" i="18"/>
  <c r="CP300" i="18"/>
  <c r="CQ300" i="18"/>
  <c r="CH300" i="18"/>
  <c r="CR300" i="18"/>
  <c r="CI300" i="18"/>
  <c r="CT300" i="18"/>
  <c r="CJ300" i="18"/>
  <c r="CV300" i="18"/>
  <c r="CL300" i="18"/>
  <c r="CW300" i="18"/>
  <c r="CX300" i="18"/>
  <c r="CN300" i="18"/>
  <c r="CO300" i="18"/>
  <c r="CY300" i="18"/>
  <c r="CZ300" i="18"/>
  <c r="CO307" i="18"/>
  <c r="CW307" i="18"/>
  <c r="CI307" i="18"/>
  <c r="CQ307" i="18"/>
  <c r="CY307" i="18"/>
  <c r="CZ307" i="18"/>
  <c r="CP307" i="18"/>
  <c r="DA307" i="18"/>
  <c r="CR307" i="18"/>
  <c r="CH307" i="18"/>
  <c r="CS307" i="18"/>
  <c r="CJ307" i="18"/>
  <c r="CT307" i="18"/>
  <c r="CK307" i="18"/>
  <c r="CU307" i="18"/>
  <c r="CL307" i="18"/>
  <c r="CV307" i="18"/>
  <c r="CM307" i="18"/>
  <c r="CX307" i="18"/>
  <c r="CN307" i="18"/>
  <c r="CO299" i="18"/>
  <c r="CW299" i="18"/>
  <c r="CI299" i="18"/>
  <c r="CQ299" i="18"/>
  <c r="CY299" i="18"/>
  <c r="CN299" i="18"/>
  <c r="CP299" i="18"/>
  <c r="DA299" i="18"/>
  <c r="CR299" i="18"/>
  <c r="CH299" i="18"/>
  <c r="CS299" i="18"/>
  <c r="CJ299" i="18"/>
  <c r="CT299" i="18"/>
  <c r="CK299" i="18"/>
  <c r="CU299" i="18"/>
  <c r="CV299" i="18"/>
  <c r="CL299" i="18"/>
  <c r="CM299" i="18"/>
  <c r="CX299" i="18"/>
  <c r="CZ299" i="18"/>
  <c r="CK306" i="18"/>
  <c r="CS306" i="18"/>
  <c r="DA306" i="18"/>
  <c r="CM306" i="18"/>
  <c r="CU306" i="18"/>
  <c r="CX306" i="18"/>
  <c r="CO306" i="18"/>
  <c r="CY306" i="18"/>
  <c r="CP306" i="18"/>
  <c r="CZ306" i="18"/>
  <c r="CQ306" i="18"/>
  <c r="CH306" i="18"/>
  <c r="CR306" i="18"/>
  <c r="CI306" i="18"/>
  <c r="CT306" i="18"/>
  <c r="CJ306" i="18"/>
  <c r="CV306" i="18"/>
  <c r="CL306" i="18"/>
  <c r="CW306" i="18"/>
  <c r="CN306" i="18"/>
  <c r="CK298" i="18"/>
  <c r="CS298" i="18"/>
  <c r="DA298" i="18"/>
  <c r="CM298" i="18"/>
  <c r="CU298" i="18"/>
  <c r="CO298" i="18"/>
  <c r="CY298" i="18"/>
  <c r="CP298" i="18"/>
  <c r="CZ298" i="18"/>
  <c r="CQ298" i="18"/>
  <c r="CH298" i="18"/>
  <c r="CR298" i="18"/>
  <c r="CI298" i="18"/>
  <c r="CT298" i="18"/>
  <c r="CJ298" i="18"/>
  <c r="CV298" i="18"/>
  <c r="CL298" i="18"/>
  <c r="CW298" i="18"/>
  <c r="CN298" i="18"/>
  <c r="CX298" i="18"/>
  <c r="CO297" i="18"/>
  <c r="CW297" i="18"/>
  <c r="CI297" i="18"/>
  <c r="CQ297" i="18"/>
  <c r="CY297" i="18"/>
  <c r="CV297" i="18"/>
  <c r="CM297" i="18"/>
  <c r="CX297" i="18"/>
  <c r="CN297" i="18"/>
  <c r="CZ297" i="18"/>
  <c r="CP297" i="18"/>
  <c r="DA297" i="18"/>
  <c r="CR297" i="18"/>
  <c r="CH297" i="18"/>
  <c r="CS297" i="18"/>
  <c r="CJ297" i="18"/>
  <c r="CT297" i="18"/>
  <c r="CK297" i="18"/>
  <c r="CU297" i="18"/>
  <c r="CL297" i="18"/>
  <c r="CO315" i="18"/>
  <c r="CW315" i="18"/>
  <c r="CI315" i="18"/>
  <c r="CQ315" i="18"/>
  <c r="CY315" i="18"/>
  <c r="CN315" i="18"/>
  <c r="CP315" i="18"/>
  <c r="DA315" i="18"/>
  <c r="CR315" i="18"/>
  <c r="CH315" i="18"/>
  <c r="CS315" i="18"/>
  <c r="CJ315" i="18"/>
  <c r="CT315" i="18"/>
  <c r="CK315" i="18"/>
  <c r="CU315" i="18"/>
  <c r="CL315" i="18"/>
  <c r="CV315" i="18"/>
  <c r="CM315" i="18"/>
  <c r="CX315" i="18"/>
  <c r="CZ315" i="18"/>
  <c r="DA322" i="18"/>
  <c r="CL322" i="18"/>
  <c r="CT322" i="18"/>
  <c r="CM322" i="18"/>
  <c r="CU322" i="18"/>
  <c r="CN322" i="18"/>
  <c r="CV322" i="18"/>
  <c r="CO322" i="18"/>
  <c r="CW322" i="18"/>
  <c r="CH322" i="18"/>
  <c r="CP322" i="18"/>
  <c r="CX322" i="18"/>
  <c r="CQ322" i="18"/>
  <c r="CI322" i="18"/>
  <c r="CY322" i="18"/>
  <c r="CJ322" i="18"/>
  <c r="CR322" i="18"/>
  <c r="CZ322" i="18"/>
  <c r="CK322" i="18"/>
  <c r="CS322" i="18"/>
  <c r="CK304" i="18"/>
  <c r="CS304" i="18"/>
  <c r="DA304" i="18"/>
  <c r="CM304" i="18"/>
  <c r="CU304" i="18"/>
  <c r="CL304" i="18"/>
  <c r="CW304" i="18"/>
  <c r="CN304" i="18"/>
  <c r="CX304" i="18"/>
  <c r="CO304" i="18"/>
  <c r="CY304" i="18"/>
  <c r="CP304" i="18"/>
  <c r="CZ304" i="18"/>
  <c r="CQ304" i="18"/>
  <c r="CH304" i="18"/>
  <c r="CR304" i="18"/>
  <c r="CI304" i="18"/>
  <c r="CT304" i="18"/>
  <c r="CJ304" i="18"/>
  <c r="CV304" i="18"/>
  <c r="AJ328" i="18"/>
  <c r="AJ329" i="18"/>
  <c r="AJ323" i="18"/>
  <c r="AJ332" i="18"/>
  <c r="AJ330" i="18"/>
  <c r="AJ327" i="18"/>
  <c r="AJ325" i="18"/>
  <c r="AJ331" i="18"/>
  <c r="AJ326" i="18"/>
  <c r="AJ333" i="18"/>
  <c r="AJ324" i="18"/>
  <c r="DN321" i="18"/>
  <c r="DB318" i="18"/>
  <c r="DS310" i="18"/>
  <c r="DH302" i="18"/>
  <c r="DJ301" i="18"/>
  <c r="DI309" i="18"/>
  <c r="DR308" i="18"/>
  <c r="DE307" i="18"/>
  <c r="DE299" i="18"/>
  <c r="DO322" i="18"/>
  <c r="DU314" i="18"/>
  <c r="DF306" i="18"/>
  <c r="DG313" i="18"/>
  <c r="DG305" i="18"/>
  <c r="DT297" i="18"/>
  <c r="DO320" i="18"/>
  <c r="DL312" i="18"/>
  <c r="DD303" i="18"/>
  <c r="DV329" i="18"/>
  <c r="DV328" i="18"/>
  <c r="DV325" i="18"/>
  <c r="CG332" i="18"/>
  <c r="CG328" i="18"/>
  <c r="DV323" i="18"/>
  <c r="CG330" i="18"/>
  <c r="CG325" i="18"/>
  <c r="CG331" i="18"/>
  <c r="CG323" i="18"/>
  <c r="DV331" i="18"/>
  <c r="DV324" i="18"/>
  <c r="CG324" i="18"/>
  <c r="DV333" i="18"/>
  <c r="CG326" i="18"/>
  <c r="CG329" i="18"/>
  <c r="CG333" i="18"/>
  <c r="CG327" i="18"/>
  <c r="DV327" i="18"/>
  <c r="DV326" i="18"/>
  <c r="DV332" i="18"/>
  <c r="DV330" i="18"/>
  <c r="DN299" i="18"/>
  <c r="DC316" i="18"/>
  <c r="DP316" i="18"/>
  <c r="CB298" i="18"/>
  <c r="BS312" i="18"/>
  <c r="BM297" i="18"/>
  <c r="BX318" i="18"/>
  <c r="DT316" i="18"/>
  <c r="DQ316" i="18"/>
  <c r="DK299" i="18"/>
  <c r="DH316" i="18"/>
  <c r="CF311" i="18"/>
  <c r="DD316" i="18"/>
  <c r="DP310" i="18"/>
  <c r="DT318" i="18"/>
  <c r="DF310" i="18"/>
  <c r="DI303" i="18"/>
  <c r="BQ309" i="18"/>
  <c r="BZ301" i="18"/>
  <c r="DH303" i="18"/>
  <c r="DL313" i="18"/>
  <c r="DP309" i="18"/>
  <c r="BP304" i="18"/>
  <c r="DF303" i="18"/>
  <c r="BR310" i="18"/>
  <c r="DH309" i="18"/>
  <c r="AI308" i="18"/>
  <c r="DS303" i="18"/>
  <c r="DB303" i="18"/>
  <c r="DD309" i="18"/>
  <c r="DR303" i="18"/>
  <c r="BM321" i="18"/>
  <c r="DP303" i="18"/>
  <c r="DN303" i="18"/>
  <c r="BU317" i="18"/>
  <c r="CA315" i="18"/>
  <c r="DJ310" i="18"/>
  <c r="BT307" i="18"/>
  <c r="DJ303" i="18"/>
  <c r="DL311" i="18"/>
  <c r="DB311" i="18"/>
  <c r="DR311" i="18"/>
  <c r="DE298" i="18"/>
  <c r="DH298" i="18"/>
  <c r="DS298" i="18"/>
  <c r="DG317" i="18"/>
  <c r="DR317" i="18"/>
  <c r="DF316" i="18"/>
  <c r="DK316" i="18"/>
  <c r="DU316" i="18"/>
  <c r="DL316" i="18"/>
  <c r="DI316" i="18"/>
  <c r="DM316" i="18"/>
  <c r="DO316" i="18"/>
  <c r="DE316" i="18"/>
  <c r="DS316" i="18"/>
  <c r="DG316" i="18"/>
  <c r="DB315" i="18"/>
  <c r="DH315" i="18"/>
  <c r="BM313" i="18"/>
  <c r="BU303" i="18"/>
  <c r="DD300" i="18"/>
  <c r="DK300" i="18"/>
  <c r="DQ300" i="18"/>
  <c r="DO319" i="18"/>
  <c r="DI319" i="18"/>
  <c r="DE310" i="18"/>
  <c r="DC310" i="18"/>
  <c r="BP302" i="18"/>
  <c r="DL310" i="18"/>
  <c r="BX297" i="18"/>
  <c r="DD313" i="18"/>
  <c r="DI321" i="18"/>
  <c r="AI321" i="18"/>
  <c r="DD320" i="18"/>
  <c r="BP318" i="18"/>
  <c r="BR315" i="18"/>
  <c r="DB313" i="18"/>
  <c r="DT310" i="18"/>
  <c r="DH310" i="18"/>
  <c r="DO309" i="18"/>
  <c r="DP305" i="18"/>
  <c r="DQ303" i="18"/>
  <c r="DG303" i="18"/>
  <c r="DE301" i="18"/>
  <c r="DI300" i="18"/>
  <c r="DD299" i="18"/>
  <c r="BO298" i="18"/>
  <c r="DP321" i="18"/>
  <c r="DG320" i="18"/>
  <c r="DG312" i="18"/>
  <c r="DQ305" i="18"/>
  <c r="DG321" i="18"/>
  <c r="CC313" i="18"/>
  <c r="DN309" i="18"/>
  <c r="DL305" i="18"/>
  <c r="DE300" i="18"/>
  <c r="DB299" i="18"/>
  <c r="CC297" i="18"/>
  <c r="BQ321" i="18"/>
  <c r="DT319" i="18"/>
  <c r="BQ317" i="18"/>
  <c r="DR313" i="18"/>
  <c r="BS313" i="18"/>
  <c r="DU311" i="18"/>
  <c r="DR310" i="18"/>
  <c r="DD310" i="18"/>
  <c r="DK309" i="18"/>
  <c r="BP308" i="18"/>
  <c r="DC305" i="18"/>
  <c r="DO303" i="18"/>
  <c r="DC303" i="18"/>
  <c r="DC300" i="18"/>
  <c r="BS299" i="18"/>
  <c r="Z298" i="18"/>
  <c r="ER298" i="18" s="1"/>
  <c r="CB297" i="18"/>
  <c r="DN313" i="18"/>
  <c r="BY307" i="18"/>
  <c r="DU300" i="18"/>
  <c r="BY297" i="18"/>
  <c r="DR320" i="18"/>
  <c r="HL320" i="18"/>
  <c r="DG319" i="18"/>
  <c r="BP316" i="18"/>
  <c r="DM313" i="18"/>
  <c r="DT312" i="18"/>
  <c r="DE311" i="18"/>
  <c r="DN310" i="18"/>
  <c r="DB310" i="18"/>
  <c r="DF309" i="18"/>
  <c r="BM307" i="18"/>
  <c r="CC304" i="18"/>
  <c r="DK303" i="18"/>
  <c r="BW303" i="18"/>
  <c r="Z301" i="18"/>
  <c r="ER301" i="18" s="1"/>
  <c r="DS300" i="18"/>
  <c r="DR299" i="18"/>
  <c r="HL298" i="18"/>
  <c r="DJ320" i="18"/>
  <c r="DO312" i="18"/>
  <c r="DU321" i="18"/>
  <c r="DH320" i="18"/>
  <c r="AI314" i="18"/>
  <c r="DF313" i="18"/>
  <c r="AI312" i="18"/>
  <c r="BY311" i="18"/>
  <c r="DK310" i="18"/>
  <c r="DS309" i="18"/>
  <c r="DC309" i="18"/>
  <c r="BR306" i="18"/>
  <c r="DQ302" i="18"/>
  <c r="DM300" i="18"/>
  <c r="DL299" i="18"/>
  <c r="BQ297" i="18"/>
  <c r="AI305" i="18"/>
  <c r="AI299" i="18"/>
  <c r="AI303" i="18"/>
  <c r="Z318" i="18"/>
  <c r="ER318" i="18" s="1"/>
  <c r="HL312" i="18"/>
  <c r="AI311" i="18"/>
  <c r="Z314" i="18"/>
  <c r="ER314" i="18" s="1"/>
  <c r="HL297" i="18"/>
  <c r="HL313" i="18"/>
  <c r="AI304" i="18"/>
  <c r="HL322" i="18"/>
  <c r="DO321" i="18"/>
  <c r="DH319" i="18"/>
  <c r="BZ318" i="18"/>
  <c r="DI317" i="18"/>
  <c r="AI317" i="18"/>
  <c r="DR316" i="18"/>
  <c r="DJ316" i="18"/>
  <c r="DB316" i="18"/>
  <c r="BX314" i="18"/>
  <c r="DK313" i="18"/>
  <c r="BN312" i="18"/>
  <c r="DQ310" i="18"/>
  <c r="DI310" i="18"/>
  <c r="BU310" i="18"/>
  <c r="DL309" i="18"/>
  <c r="DB309" i="18"/>
  <c r="Z309" i="18"/>
  <c r="ER309" i="18" s="1"/>
  <c r="CB307" i="18"/>
  <c r="DU305" i="18"/>
  <c r="DL302" i="18"/>
  <c r="DU301" i="18"/>
  <c r="DD301" i="18"/>
  <c r="DR300" i="18"/>
  <c r="DJ300" i="18"/>
  <c r="DB300" i="18"/>
  <c r="CE299" i="18"/>
  <c r="CA298" i="18"/>
  <c r="DM322" i="18"/>
  <c r="Z313" i="18"/>
  <c r="ER313" i="18" s="1"/>
  <c r="EQ304" i="18"/>
  <c r="DI302" i="18"/>
  <c r="DT301" i="18"/>
  <c r="DB301" i="18"/>
  <c r="CD299" i="18"/>
  <c r="BX298" i="18"/>
  <c r="DJ322" i="18"/>
  <c r="DH321" i="18"/>
  <c r="DS319" i="18"/>
  <c r="DD319" i="18"/>
  <c r="BU318" i="18"/>
  <c r="DS315" i="18"/>
  <c r="BO315" i="18"/>
  <c r="DU313" i="18"/>
  <c r="DE313" i="18"/>
  <c r="DT311" i="18"/>
  <c r="DO310" i="18"/>
  <c r="DG310" i="18"/>
  <c r="DT309" i="18"/>
  <c r="DJ309" i="18"/>
  <c r="CB302" i="18"/>
  <c r="DR301" i="18"/>
  <c r="DP300" i="18"/>
  <c r="DH300" i="18"/>
  <c r="CA299" i="18"/>
  <c r="BW298" i="18"/>
  <c r="DQ319" i="18"/>
  <c r="DC319" i="18"/>
  <c r="BT318" i="18"/>
  <c r="BY302" i="18"/>
  <c r="DQ301" i="18"/>
  <c r="DO300" i="18"/>
  <c r="DG300" i="18"/>
  <c r="AI300" i="18"/>
  <c r="BV299" i="18"/>
  <c r="BT298" i="18"/>
  <c r="DG322" i="18"/>
  <c r="DO315" i="18"/>
  <c r="BY308" i="18"/>
  <c r="DF322" i="18"/>
  <c r="DE321" i="18"/>
  <c r="DP319" i="18"/>
  <c r="BX319" i="18"/>
  <c r="DN316" i="18"/>
  <c r="DK315" i="18"/>
  <c r="CB314" i="18"/>
  <c r="DQ313" i="18"/>
  <c r="DC313" i="18"/>
  <c r="DJ311" i="18"/>
  <c r="DU310" i="18"/>
  <c r="DM310" i="18"/>
  <c r="DQ309" i="18"/>
  <c r="DG309" i="18"/>
  <c r="BR308" i="18"/>
  <c r="BX307" i="18"/>
  <c r="DE305" i="18"/>
  <c r="BS302" i="18"/>
  <c r="DP301" i="18"/>
  <c r="DN300" i="18"/>
  <c r="DF300" i="18"/>
  <c r="HL300" i="18"/>
  <c r="BR299" i="18"/>
  <c r="DC298" i="18"/>
  <c r="BS298" i="18"/>
  <c r="AI297" i="18"/>
  <c r="CD321" i="18"/>
  <c r="DL319" i="18"/>
  <c r="CF318" i="18"/>
  <c r="DI315" i="18"/>
  <c r="BU314" i="18"/>
  <c r="DI311" i="18"/>
  <c r="BR302" i="18"/>
  <c r="DM301" i="18"/>
  <c r="BO299" i="18"/>
  <c r="CF298" i="18"/>
  <c r="BP298" i="18"/>
  <c r="DK319" i="18"/>
  <c r="AI313" i="18"/>
  <c r="DU302" i="18"/>
  <c r="BO302" i="18"/>
  <c r="DH301" i="18"/>
  <c r="HL301" i="18"/>
  <c r="DT300" i="18"/>
  <c r="DL300" i="18"/>
  <c r="BN299" i="18"/>
  <c r="CE298" i="18"/>
  <c r="BM298" i="18"/>
  <c r="EQ297" i="18"/>
  <c r="BU322" i="18"/>
  <c r="CE322" i="18"/>
  <c r="BM322" i="18"/>
  <c r="BX322" i="18"/>
  <c r="BV322" i="18"/>
  <c r="CF322" i="18"/>
  <c r="CD322" i="18"/>
  <c r="BW319" i="18"/>
  <c r="BT319" i="18"/>
  <c r="CD316" i="18"/>
  <c r="Z322" i="18"/>
  <c r="ER322" i="18" s="1"/>
  <c r="DP320" i="18"/>
  <c r="BS319" i="18"/>
  <c r="DO317" i="18"/>
  <c r="BZ316" i="18"/>
  <c r="BQ315" i="18"/>
  <c r="HL314" i="18"/>
  <c r="CA312" i="18"/>
  <c r="DJ312" i="18"/>
  <c r="DF312" i="18"/>
  <c r="DS312" i="18"/>
  <c r="DC312" i="18"/>
  <c r="DN311" i="18"/>
  <c r="BP310" i="18"/>
  <c r="CA310" i="18"/>
  <c r="BW308" i="18"/>
  <c r="BX308" i="18"/>
  <c r="CA308" i="18"/>
  <c r="BM308" i="18"/>
  <c r="CF308" i="18"/>
  <c r="BO308" i="18"/>
  <c r="CC322" i="18"/>
  <c r="BN322" i="18"/>
  <c r="DB321" i="18"/>
  <c r="DJ321" i="18"/>
  <c r="DR321" i="18"/>
  <c r="DD321" i="18"/>
  <c r="DL321" i="18"/>
  <c r="DT321" i="18"/>
  <c r="DC321" i="18"/>
  <c r="DK321" i="18"/>
  <c r="DS321" i="18"/>
  <c r="DQ317" i="18"/>
  <c r="CB322" i="18"/>
  <c r="BZ322" i="18"/>
  <c r="EQ322" i="18"/>
  <c r="DM321" i="18"/>
  <c r="DK317" i="18"/>
  <c r="Z316" i="18"/>
  <c r="ER316" i="18" s="1"/>
  <c r="CB315" i="18"/>
  <c r="DI314" i="18"/>
  <c r="BV312" i="18"/>
  <c r="CB311" i="18"/>
  <c r="BN311" i="18"/>
  <c r="DQ307" i="18"/>
  <c r="BN304" i="18"/>
  <c r="CD300" i="18"/>
  <c r="BY300" i="18"/>
  <c r="BN300" i="18"/>
  <c r="BQ300" i="18"/>
  <c r="BO309" i="18"/>
  <c r="BX309" i="18"/>
  <c r="BZ309" i="18"/>
  <c r="CB309" i="18"/>
  <c r="DN307" i="18"/>
  <c r="CC306" i="18"/>
  <c r="AI322" i="18"/>
  <c r="AD322" i="18"/>
  <c r="ES322" i="18" s="1"/>
  <c r="BR316" i="18"/>
  <c r="BW316" i="18"/>
  <c r="BV316" i="18"/>
  <c r="BT322" i="18"/>
  <c r="DI320" i="18"/>
  <c r="DK320" i="18"/>
  <c r="DT320" i="18"/>
  <c r="DC320" i="18"/>
  <c r="DN320" i="18"/>
  <c r="DB320" i="18"/>
  <c r="DL320" i="18"/>
  <c r="CF319" i="18"/>
  <c r="BR319" i="18"/>
  <c r="BO319" i="18"/>
  <c r="CA319" i="18"/>
  <c r="BQ319" i="18"/>
  <c r="BP319" i="18"/>
  <c r="CB319" i="18"/>
  <c r="CE319" i="18"/>
  <c r="BY315" i="18"/>
  <c r="DJ315" i="18"/>
  <c r="DL315" i="18"/>
  <c r="DC315" i="18"/>
  <c r="DP315" i="18"/>
  <c r="DR315" i="18"/>
  <c r="DD315" i="18"/>
  <c r="DQ315" i="18"/>
  <c r="DG315" i="18"/>
  <c r="BR322" i="18"/>
  <c r="BY319" i="18"/>
  <c r="DH317" i="18"/>
  <c r="DE317" i="18"/>
  <c r="DJ317" i="18"/>
  <c r="DS317" i="18"/>
  <c r="DC317" i="18"/>
  <c r="DL317" i="18"/>
  <c r="DU317" i="18"/>
  <c r="DD317" i="18"/>
  <c r="DM317" i="18"/>
  <c r="DN317" i="18"/>
  <c r="BP312" i="18"/>
  <c r="BZ312" i="18"/>
  <c r="CE312" i="18"/>
  <c r="DH307" i="18"/>
  <c r="DM307" i="18"/>
  <c r="DT307" i="18"/>
  <c r="HL307" i="18"/>
  <c r="DF307" i="18"/>
  <c r="DL307" i="18"/>
  <c r="BV306" i="18"/>
  <c r="BM306" i="18"/>
  <c r="BN306" i="18"/>
  <c r="BY306" i="18"/>
  <c r="BZ306" i="18"/>
  <c r="CE306" i="18"/>
  <c r="DU304" i="18"/>
  <c r="HL304" i="18"/>
  <c r="DF304" i="18"/>
  <c r="DM304" i="18"/>
  <c r="DT304" i="18"/>
  <c r="BY322" i="18"/>
  <c r="DF317" i="18"/>
  <c r="EQ316" i="18"/>
  <c r="AD316" i="18"/>
  <c r="ES316" i="18" s="1"/>
  <c r="BQ322" i="18"/>
  <c r="DP322" i="18"/>
  <c r="DD322" i="18"/>
  <c r="DT322" i="18"/>
  <c r="DQ321" i="18"/>
  <c r="DF321" i="18"/>
  <c r="DS320" i="18"/>
  <c r="DF320" i="18"/>
  <c r="Z319" i="18"/>
  <c r="ER319" i="18" s="1"/>
  <c r="DT317" i="18"/>
  <c r="DB317" i="18"/>
  <c r="DQ311" i="18"/>
  <c r="DD311" i="18"/>
  <c r="DM311" i="18"/>
  <c r="DF311" i="18"/>
  <c r="DO311" i="18"/>
  <c r="DG311" i="18"/>
  <c r="DP311" i="18"/>
  <c r="DH311" i="18"/>
  <c r="DI304" i="18"/>
  <c r="BP322" i="18"/>
  <c r="CF316" i="18"/>
  <c r="DQ320" i="18"/>
  <c r="Z315" i="18"/>
  <c r="ER315" i="18" s="1"/>
  <c r="BX315" i="18"/>
  <c r="BT314" i="18"/>
  <c r="CF314" i="18"/>
  <c r="BP314" i="18"/>
  <c r="BR314" i="18"/>
  <c r="BY304" i="18"/>
  <c r="CB304" i="18"/>
  <c r="BM304" i="18"/>
  <c r="CF304" i="18"/>
  <c r="DP318" i="18"/>
  <c r="HL316" i="18"/>
  <c r="HL310" i="18"/>
  <c r="HL321" i="18"/>
  <c r="BY321" i="18"/>
  <c r="DD318" i="18"/>
  <c r="BW315" i="18"/>
  <c r="DT313" i="18"/>
  <c r="DJ313" i="18"/>
  <c r="BZ313" i="18"/>
  <c r="BW312" i="18"/>
  <c r="DR309" i="18"/>
  <c r="BV307" i="18"/>
  <c r="Z307" i="18"/>
  <c r="ER307" i="18" s="1"/>
  <c r="DM305" i="18"/>
  <c r="BU304" i="18"/>
  <c r="DU303" i="18"/>
  <c r="DM303" i="18"/>
  <c r="DE303" i="18"/>
  <c r="DC302" i="18"/>
  <c r="EQ302" i="18"/>
  <c r="DL301" i="18"/>
  <c r="DT299" i="18"/>
  <c r="DG299" i="18"/>
  <c r="BZ299" i="18"/>
  <c r="DL298" i="18"/>
  <c r="BU297" i="18"/>
  <c r="Z297" i="18"/>
  <c r="ER297" i="18" s="1"/>
  <c r="HL317" i="18"/>
  <c r="BS315" i="18"/>
  <c r="HL315" i="18"/>
  <c r="DS313" i="18"/>
  <c r="DI313" i="18"/>
  <c r="BU313" i="18"/>
  <c r="AI310" i="18"/>
  <c r="BQ308" i="18"/>
  <c r="BU307" i="18"/>
  <c r="Z306" i="18"/>
  <c r="ER306" i="18" s="1"/>
  <c r="BT304" i="18"/>
  <c r="DT303" i="18"/>
  <c r="DL303" i="18"/>
  <c r="HL303" i="18"/>
  <c r="DB302" i="18"/>
  <c r="DI301" i="18"/>
  <c r="DS299" i="18"/>
  <c r="DF299" i="18"/>
  <c r="BW299" i="18"/>
  <c r="DK298" i="18"/>
  <c r="EQ298" i="18"/>
  <c r="BT297" i="18"/>
  <c r="CE315" i="18"/>
  <c r="BQ313" i="18"/>
  <c r="HL311" i="18"/>
  <c r="CF307" i="18"/>
  <c r="BQ307" i="18"/>
  <c r="HL305" i="18"/>
  <c r="DR302" i="18"/>
  <c r="BZ302" i="18"/>
  <c r="AD300" i="18"/>
  <c r="ES300" i="18" s="1"/>
  <c r="DO299" i="18"/>
  <c r="DC299" i="18"/>
  <c r="HL299" i="18"/>
  <c r="DG298" i="18"/>
  <c r="CF297" i="18"/>
  <c r="BP297" i="18"/>
  <c r="HL308" i="18"/>
  <c r="CD307" i="18"/>
  <c r="BN307" i="18"/>
  <c r="CA305" i="18"/>
  <c r="Z300" i="18"/>
  <c r="ER300" i="18" s="1"/>
  <c r="DT298" i="18"/>
  <c r="DD298" i="18"/>
  <c r="DP298" i="18"/>
  <c r="EQ309" i="18"/>
  <c r="BQ304" i="18"/>
  <c r="DD302" i="18"/>
  <c r="DJ299" i="18"/>
  <c r="DO298" i="18"/>
  <c r="BK322" i="18"/>
  <c r="BQ320" i="18"/>
  <c r="BY320" i="18"/>
  <c r="BT320" i="18"/>
  <c r="CB320" i="18"/>
  <c r="BM320" i="18"/>
  <c r="BU320" i="18"/>
  <c r="CC320" i="18"/>
  <c r="BS320" i="18"/>
  <c r="CF320" i="18"/>
  <c r="Z320" i="18"/>
  <c r="ER320" i="18" s="1"/>
  <c r="BW320" i="18"/>
  <c r="BX320" i="18"/>
  <c r="BN320" i="18"/>
  <c r="BZ320" i="18"/>
  <c r="BP320" i="18"/>
  <c r="CD320" i="18"/>
  <c r="Z321" i="18"/>
  <c r="ER321" i="18" s="1"/>
  <c r="CE320" i="18"/>
  <c r="BP321" i="18"/>
  <c r="BX321" i="18"/>
  <c r="CF321" i="18"/>
  <c r="BS321" i="18"/>
  <c r="CA321" i="18"/>
  <c r="BT321" i="18"/>
  <c r="CB321" i="18"/>
  <c r="BV321" i="18"/>
  <c r="BN321" i="18"/>
  <c r="BZ321" i="18"/>
  <c r="BO321" i="18"/>
  <c r="CC321" i="18"/>
  <c r="BR321" i="18"/>
  <c r="CE321" i="18"/>
  <c r="CA320" i="18"/>
  <c r="DC322" i="18"/>
  <c r="DK322" i="18"/>
  <c r="DS322" i="18"/>
  <c r="DE322" i="18"/>
  <c r="DN322" i="18"/>
  <c r="DH322" i="18"/>
  <c r="DQ322" i="18"/>
  <c r="DI322" i="18"/>
  <c r="DR322" i="18"/>
  <c r="DB322" i="18"/>
  <c r="DL322" i="18"/>
  <c r="DU322" i="18"/>
  <c r="BW321" i="18"/>
  <c r="BV320" i="18"/>
  <c r="BU321" i="18"/>
  <c r="BR320" i="18"/>
  <c r="BO320" i="18"/>
  <c r="AD319" i="18"/>
  <c r="ES319" i="18" s="1"/>
  <c r="HL319" i="18"/>
  <c r="BO322" i="18"/>
  <c r="BW322" i="18"/>
  <c r="BS322" i="18"/>
  <c r="CA322" i="18"/>
  <c r="BM319" i="18"/>
  <c r="BU319" i="18"/>
  <c r="CC319" i="18"/>
  <c r="DR318" i="18"/>
  <c r="BR318" i="18"/>
  <c r="AI318" i="18"/>
  <c r="BS317" i="18"/>
  <c r="DI318" i="18"/>
  <c r="DQ318" i="18"/>
  <c r="DC318" i="18"/>
  <c r="DK318" i="18"/>
  <c r="DS318" i="18"/>
  <c r="DF318" i="18"/>
  <c r="DN318" i="18"/>
  <c r="DG318" i="18"/>
  <c r="DO318" i="18"/>
  <c r="BR317" i="18"/>
  <c r="BZ317" i="18"/>
  <c r="BT317" i="18"/>
  <c r="CB317" i="18"/>
  <c r="BO317" i="18"/>
  <c r="BW317" i="18"/>
  <c r="CE317" i="18"/>
  <c r="BP317" i="18"/>
  <c r="BX317" i="18"/>
  <c r="CF317" i="18"/>
  <c r="AI320" i="18"/>
  <c r="DM318" i="18"/>
  <c r="CC318" i="18"/>
  <c r="BM318" i="18"/>
  <c r="CD317" i="18"/>
  <c r="BN317" i="18"/>
  <c r="DB319" i="18"/>
  <c r="DJ319" i="18"/>
  <c r="DR319" i="18"/>
  <c r="DE319" i="18"/>
  <c r="DM319" i="18"/>
  <c r="DU319" i="18"/>
  <c r="DF319" i="18"/>
  <c r="DN319" i="18"/>
  <c r="HL318" i="18"/>
  <c r="DL318" i="18"/>
  <c r="CB318" i="18"/>
  <c r="CC317" i="18"/>
  <c r="BM317" i="18"/>
  <c r="AI319" i="18"/>
  <c r="DJ318" i="18"/>
  <c r="CA317" i="18"/>
  <c r="DH318" i="18"/>
  <c r="BY317" i="18"/>
  <c r="DU318" i="18"/>
  <c r="DE318" i="18"/>
  <c r="BQ318" i="18"/>
  <c r="BY318" i="18"/>
  <c r="BS318" i="18"/>
  <c r="CA318" i="18"/>
  <c r="BN318" i="18"/>
  <c r="BV318" i="18"/>
  <c r="CD318" i="18"/>
  <c r="BO318" i="18"/>
  <c r="BW318" i="18"/>
  <c r="CE318" i="18"/>
  <c r="BV317" i="18"/>
  <c r="DC314" i="18"/>
  <c r="DK314" i="18"/>
  <c r="DS314" i="18"/>
  <c r="DF314" i="18"/>
  <c r="DN314" i="18"/>
  <c r="DG314" i="18"/>
  <c r="DO314" i="18"/>
  <c r="DJ314" i="18"/>
  <c r="DL314" i="18"/>
  <c r="DM314" i="18"/>
  <c r="DB314" i="18"/>
  <c r="DP314" i="18"/>
  <c r="DD314" i="18"/>
  <c r="DQ314" i="18"/>
  <c r="DE314" i="18"/>
  <c r="DR314" i="18"/>
  <c r="DH314" i="18"/>
  <c r="DT314" i="18"/>
  <c r="DU320" i="18"/>
  <c r="DM320" i="18"/>
  <c r="DE320" i="18"/>
  <c r="CD319" i="18"/>
  <c r="BV319" i="18"/>
  <c r="BN319" i="18"/>
  <c r="EQ319" i="18"/>
  <c r="DP317" i="18"/>
  <c r="Z317" i="18"/>
  <c r="ER317" i="18" s="1"/>
  <c r="BY316" i="18"/>
  <c r="BO316" i="18"/>
  <c r="DT315" i="18"/>
  <c r="CF315" i="18"/>
  <c r="BT315" i="18"/>
  <c r="BZ314" i="18"/>
  <c r="BM314" i="18"/>
  <c r="BY313" i="18"/>
  <c r="DK312" i="18"/>
  <c r="CD312" i="18"/>
  <c r="BR312" i="18"/>
  <c r="CC311" i="18"/>
  <c r="BY310" i="18"/>
  <c r="BX316" i="18"/>
  <c r="BN316" i="18"/>
  <c r="AI316" i="18"/>
  <c r="BM315" i="18"/>
  <c r="BU315" i="18"/>
  <c r="CC315" i="18"/>
  <c r="BY314" i="18"/>
  <c r="BV313" i="18"/>
  <c r="CB312" i="18"/>
  <c r="BO312" i="18"/>
  <c r="Z311" i="18"/>
  <c r="ER311" i="18" s="1"/>
  <c r="Z305" i="18"/>
  <c r="ER305" i="18" s="1"/>
  <c r="CB305" i="18"/>
  <c r="BM305" i="18"/>
  <c r="CF305" i="18"/>
  <c r="BP305" i="18"/>
  <c r="BQ305" i="18"/>
  <c r="BU305" i="18"/>
  <c r="BW305" i="18"/>
  <c r="BX305" i="18"/>
  <c r="DE312" i="18"/>
  <c r="DM312" i="18"/>
  <c r="DU312" i="18"/>
  <c r="DH312" i="18"/>
  <c r="DP312" i="18"/>
  <c r="DI312" i="18"/>
  <c r="DQ312" i="18"/>
  <c r="BS311" i="18"/>
  <c r="CA311" i="18"/>
  <c r="BO311" i="18"/>
  <c r="BX311" i="18"/>
  <c r="BQ311" i="18"/>
  <c r="BZ311" i="18"/>
  <c r="BU311" i="18"/>
  <c r="CD311" i="18"/>
  <c r="BM311" i="18"/>
  <c r="BV311" i="18"/>
  <c r="CE311" i="18"/>
  <c r="BW311" i="18"/>
  <c r="BZ319" i="18"/>
  <c r="CE316" i="18"/>
  <c r="BS316" i="18"/>
  <c r="BZ315" i="18"/>
  <c r="BP315" i="18"/>
  <c r="DE315" i="18"/>
  <c r="DM315" i="18"/>
  <c r="DU315" i="18"/>
  <c r="DF315" i="18"/>
  <c r="DN315" i="18"/>
  <c r="CD313" i="18"/>
  <c r="BR313" i="18"/>
  <c r="DR312" i="18"/>
  <c r="DD312" i="18"/>
  <c r="BT311" i="18"/>
  <c r="BT316" i="18"/>
  <c r="CB316" i="18"/>
  <c r="BM316" i="18"/>
  <c r="BU316" i="18"/>
  <c r="CC316" i="18"/>
  <c r="AI315" i="18"/>
  <c r="BS314" i="18"/>
  <c r="CA314" i="18"/>
  <c r="BN314" i="18"/>
  <c r="BV314" i="18"/>
  <c r="CD314" i="18"/>
  <c r="BO314" i="18"/>
  <c r="BW314" i="18"/>
  <c r="CE314" i="18"/>
  <c r="BT313" i="18"/>
  <c r="CB313" i="18"/>
  <c r="BO313" i="18"/>
  <c r="BW313" i="18"/>
  <c r="CE313" i="18"/>
  <c r="BP313" i="18"/>
  <c r="BX313" i="18"/>
  <c r="CF313" i="18"/>
  <c r="BM312" i="18"/>
  <c r="BU312" i="18"/>
  <c r="CC312" i="18"/>
  <c r="Z312" i="18"/>
  <c r="ER312" i="18" s="1"/>
  <c r="BR311" i="18"/>
  <c r="Z310" i="18"/>
  <c r="ER310" i="18" s="1"/>
  <c r="BQ310" i="18"/>
  <c r="BZ310" i="18"/>
  <c r="BS310" i="18"/>
  <c r="CC310" i="18"/>
  <c r="BM310" i="18"/>
  <c r="BV310" i="18"/>
  <c r="CE310" i="18"/>
  <c r="BN310" i="18"/>
  <c r="BW310" i="18"/>
  <c r="CF310" i="18"/>
  <c r="DF308" i="18"/>
  <c r="DN308" i="18"/>
  <c r="DJ308" i="18"/>
  <c r="DS308" i="18"/>
  <c r="DB308" i="18"/>
  <c r="DK308" i="18"/>
  <c r="DT308" i="18"/>
  <c r="DC308" i="18"/>
  <c r="DL308" i="18"/>
  <c r="DU308" i="18"/>
  <c r="DD308" i="18"/>
  <c r="DM308" i="18"/>
  <c r="DE308" i="18"/>
  <c r="DO308" i="18"/>
  <c r="DG308" i="18"/>
  <c r="DP308" i="18"/>
  <c r="DH308" i="18"/>
  <c r="DQ308" i="18"/>
  <c r="DH306" i="18"/>
  <c r="DP306" i="18"/>
  <c r="DC306" i="18"/>
  <c r="DK306" i="18"/>
  <c r="DS306" i="18"/>
  <c r="DD306" i="18"/>
  <c r="DL306" i="18"/>
  <c r="DT306" i="18"/>
  <c r="DG306" i="18"/>
  <c r="DU306" i="18"/>
  <c r="DI306" i="18"/>
  <c r="DJ306" i="18"/>
  <c r="DM306" i="18"/>
  <c r="DN306" i="18"/>
  <c r="DB306" i="18"/>
  <c r="DO306" i="18"/>
  <c r="DE306" i="18"/>
  <c r="DQ306" i="18"/>
  <c r="CA316" i="18"/>
  <c r="BQ316" i="18"/>
  <c r="CC314" i="18"/>
  <c r="BQ314" i="18"/>
  <c r="CA313" i="18"/>
  <c r="BN313" i="18"/>
  <c r="DN312" i="18"/>
  <c r="DB312" i="18"/>
  <c r="BT312" i="18"/>
  <c r="BP311" i="18"/>
  <c r="CD310" i="18"/>
  <c r="DI308" i="18"/>
  <c r="DR306" i="18"/>
  <c r="CD315" i="18"/>
  <c r="BV315" i="18"/>
  <c r="BN315" i="18"/>
  <c r="DP313" i="18"/>
  <c r="DH313" i="18"/>
  <c r="BY312" i="18"/>
  <c r="BQ312" i="18"/>
  <c r="DC311" i="18"/>
  <c r="DK311" i="18"/>
  <c r="DS311" i="18"/>
  <c r="BX310" i="18"/>
  <c r="BO310" i="18"/>
  <c r="CF309" i="18"/>
  <c r="BW309" i="18"/>
  <c r="BN309" i="18"/>
  <c r="DE309" i="18"/>
  <c r="DM309" i="18"/>
  <c r="DU309" i="18"/>
  <c r="CE308" i="18"/>
  <c r="BU308" i="18"/>
  <c r="DI307" i="18"/>
  <c r="CC307" i="18"/>
  <c r="BP307" i="18"/>
  <c r="BW306" i="18"/>
  <c r="DK305" i="18"/>
  <c r="BN305" i="18"/>
  <c r="BV305" i="18"/>
  <c r="CD305" i="18"/>
  <c r="BR305" i="18"/>
  <c r="BZ305" i="18"/>
  <c r="BO305" i="18"/>
  <c r="BY305" i="18"/>
  <c r="BS305" i="18"/>
  <c r="CC305" i="18"/>
  <c r="BT305" i="18"/>
  <c r="CE305" i="18"/>
  <c r="DO313" i="18"/>
  <c r="CF312" i="18"/>
  <c r="BX312" i="18"/>
  <c r="BT310" i="18"/>
  <c r="CB310" i="18"/>
  <c r="CE309" i="18"/>
  <c r="BV309" i="18"/>
  <c r="AI309" i="18"/>
  <c r="CC308" i="18"/>
  <c r="BT308" i="18"/>
  <c r="DU307" i="18"/>
  <c r="AI307" i="18"/>
  <c r="BO307" i="18"/>
  <c r="BW307" i="18"/>
  <c r="CE307" i="18"/>
  <c r="BR307" i="18"/>
  <c r="BZ307" i="18"/>
  <c r="BS307" i="18"/>
  <c r="CA307" i="18"/>
  <c r="Z303" i="18"/>
  <c r="ER303" i="18" s="1"/>
  <c r="BV303" i="18"/>
  <c r="BN303" i="18"/>
  <c r="BZ303" i="18"/>
  <c r="BO303" i="18"/>
  <c r="CC303" i="18"/>
  <c r="BQ303" i="18"/>
  <c r="CD303" i="18"/>
  <c r="HL309" i="18"/>
  <c r="CD309" i="18"/>
  <c r="BT309" i="18"/>
  <c r="CB308" i="18"/>
  <c r="BS308" i="18"/>
  <c r="Z308" i="18"/>
  <c r="ER308" i="18" s="1"/>
  <c r="DG307" i="18"/>
  <c r="DO307" i="18"/>
  <c r="DB307" i="18"/>
  <c r="DJ307" i="18"/>
  <c r="DR307" i="18"/>
  <c r="DC307" i="18"/>
  <c r="DK307" i="18"/>
  <c r="DS307" i="18"/>
  <c r="BU306" i="18"/>
  <c r="BS309" i="18"/>
  <c r="AD309" i="18"/>
  <c r="ES309" i="18" s="1"/>
  <c r="AD306" i="18"/>
  <c r="ES306" i="18" s="1"/>
  <c r="HL306" i="18"/>
  <c r="CA309" i="18"/>
  <c r="BR309" i="18"/>
  <c r="BZ308" i="18"/>
  <c r="BN308" i="18"/>
  <c r="BV308" i="18"/>
  <c r="CD308" i="18"/>
  <c r="DP307" i="18"/>
  <c r="DD307" i="18"/>
  <c r="CD306" i="18"/>
  <c r="BP306" i="18"/>
  <c r="BQ306" i="18"/>
  <c r="EQ306" i="18"/>
  <c r="BO306" i="18"/>
  <c r="BX306" i="18"/>
  <c r="CF306" i="18"/>
  <c r="BS306" i="18"/>
  <c r="CA306" i="18"/>
  <c r="BT306" i="18"/>
  <c r="CB306" i="18"/>
  <c r="DF305" i="18"/>
  <c r="DN305" i="18"/>
  <c r="DB305" i="18"/>
  <c r="DJ305" i="18"/>
  <c r="DR305" i="18"/>
  <c r="DD305" i="18"/>
  <c r="DO305" i="18"/>
  <c r="DH305" i="18"/>
  <c r="DS305" i="18"/>
  <c r="DI305" i="18"/>
  <c r="DT305" i="18"/>
  <c r="DG304" i="18"/>
  <c r="DO304" i="18"/>
  <c r="DB304" i="18"/>
  <c r="DJ304" i="18"/>
  <c r="DR304" i="18"/>
  <c r="DC304" i="18"/>
  <c r="DK304" i="18"/>
  <c r="DS304" i="18"/>
  <c r="DH304" i="18"/>
  <c r="DL304" i="18"/>
  <c r="DN304" i="18"/>
  <c r="DD304" i="18"/>
  <c r="DP304" i="18"/>
  <c r="DE304" i="18"/>
  <c r="DQ304" i="18"/>
  <c r="BM309" i="18"/>
  <c r="BU309" i="18"/>
  <c r="CC309" i="18"/>
  <c r="AI302" i="18"/>
  <c r="BS301" i="18"/>
  <c r="CA301" i="18"/>
  <c r="EQ301" i="18"/>
  <c r="BN301" i="18"/>
  <c r="BV301" i="18"/>
  <c r="CD301" i="18"/>
  <c r="BO301" i="18"/>
  <c r="BW301" i="18"/>
  <c r="CE301" i="18"/>
  <c r="BX301" i="18"/>
  <c r="BP301" i="18"/>
  <c r="CB301" i="18"/>
  <c r="BQ301" i="18"/>
  <c r="CC301" i="18"/>
  <c r="CF301" i="18"/>
  <c r="BM301" i="18"/>
  <c r="BR301" i="18"/>
  <c r="BT301" i="18"/>
  <c r="BU301" i="18"/>
  <c r="BY301" i="18"/>
  <c r="BY309" i="18"/>
  <c r="BP309" i="18"/>
  <c r="AI306" i="18"/>
  <c r="BX304" i="18"/>
  <c r="CE303" i="18"/>
  <c r="BR303" i="18"/>
  <c r="DO302" i="18"/>
  <c r="CE302" i="18"/>
  <c r="AD301" i="18"/>
  <c r="ES301" i="18" s="1"/>
  <c r="AI301" i="18"/>
  <c r="BV304" i="18"/>
  <c r="BP303" i="18"/>
  <c r="BX303" i="18"/>
  <c r="CF303" i="18"/>
  <c r="BS303" i="18"/>
  <c r="CA303" i="18"/>
  <c r="BT303" i="18"/>
  <c r="CB303" i="18"/>
  <c r="DM302" i="18"/>
  <c r="BM302" i="18"/>
  <c r="BU302" i="18"/>
  <c r="CC302" i="18"/>
  <c r="BV302" i="18"/>
  <c r="CD302" i="18"/>
  <c r="BQ302" i="18"/>
  <c r="CA302" i="18"/>
  <c r="Z302" i="18"/>
  <c r="ER302" i="18" s="1"/>
  <c r="BT302" i="18"/>
  <c r="CF302" i="18"/>
  <c r="BW302" i="18"/>
  <c r="AD304" i="18"/>
  <c r="ES304" i="18" s="1"/>
  <c r="BS300" i="18"/>
  <c r="CA300" i="18"/>
  <c r="BT300" i="18"/>
  <c r="CB300" i="18"/>
  <c r="BO300" i="18"/>
  <c r="BW300" i="18"/>
  <c r="CE300" i="18"/>
  <c r="BP300" i="18"/>
  <c r="BX300" i="18"/>
  <c r="CF300" i="18"/>
  <c r="EQ300" i="18"/>
  <c r="BU300" i="18"/>
  <c r="BZ300" i="18"/>
  <c r="BM300" i="18"/>
  <c r="CC300" i="18"/>
  <c r="DE297" i="18"/>
  <c r="DM297" i="18"/>
  <c r="DU297" i="18"/>
  <c r="DF297" i="18"/>
  <c r="DN297" i="18"/>
  <c r="DG297" i="18"/>
  <c r="DO297" i="18"/>
  <c r="DH297" i="18"/>
  <c r="DP297" i="18"/>
  <c r="DI297" i="18"/>
  <c r="DQ297" i="18"/>
  <c r="DB297" i="18"/>
  <c r="DJ297" i="18"/>
  <c r="DR297" i="18"/>
  <c r="DC297" i="18"/>
  <c r="DK297" i="18"/>
  <c r="DS297" i="18"/>
  <c r="DD297" i="18"/>
  <c r="DL297" i="18"/>
  <c r="Z304" i="18"/>
  <c r="ER304" i="18" s="1"/>
  <c r="BV300" i="18"/>
  <c r="CD304" i="18"/>
  <c r="BY303" i="18"/>
  <c r="BM303" i="18"/>
  <c r="BX302" i="18"/>
  <c r="HL302" i="18"/>
  <c r="AD302" i="18"/>
  <c r="ES302" i="18" s="1"/>
  <c r="BR300" i="18"/>
  <c r="AI298" i="18"/>
  <c r="BO304" i="18"/>
  <c r="BW304" i="18"/>
  <c r="CE304" i="18"/>
  <c r="BR304" i="18"/>
  <c r="BZ304" i="18"/>
  <c r="BS304" i="18"/>
  <c r="CA304" i="18"/>
  <c r="DE302" i="18"/>
  <c r="DF302" i="18"/>
  <c r="DN302" i="18"/>
  <c r="DG302" i="18"/>
  <c r="DP302" i="18"/>
  <c r="DJ302" i="18"/>
  <c r="DS302" i="18"/>
  <c r="DK302" i="18"/>
  <c r="DT302" i="18"/>
  <c r="DC301" i="18"/>
  <c r="DK301" i="18"/>
  <c r="DS301" i="18"/>
  <c r="DF301" i="18"/>
  <c r="DN301" i="18"/>
  <c r="DG301" i="18"/>
  <c r="DO301" i="18"/>
  <c r="BN302" i="18"/>
  <c r="DQ299" i="18"/>
  <c r="DI299" i="18"/>
  <c r="BY299" i="18"/>
  <c r="BQ299" i="18"/>
  <c r="DR298" i="18"/>
  <c r="DJ298" i="18"/>
  <c r="DB298" i="18"/>
  <c r="BZ298" i="18"/>
  <c r="BR298" i="18"/>
  <c r="CA297" i="18"/>
  <c r="BS297" i="18"/>
  <c r="DP299" i="18"/>
  <c r="DH299" i="18"/>
  <c r="CF299" i="18"/>
  <c r="BX299" i="18"/>
  <c r="BP299" i="18"/>
  <c r="Z299" i="18"/>
  <c r="ER299" i="18" s="1"/>
  <c r="DQ298" i="18"/>
  <c r="DI298" i="18"/>
  <c r="BY298" i="18"/>
  <c r="BQ298" i="18"/>
  <c r="AD298" i="18"/>
  <c r="ES298" i="18" s="1"/>
  <c r="BZ297" i="18"/>
  <c r="BR297" i="18"/>
  <c r="AD297" i="18"/>
  <c r="ES297" i="18" s="1"/>
  <c r="DU299" i="18"/>
  <c r="DM299" i="18"/>
  <c r="CC299" i="18"/>
  <c r="BU299" i="18"/>
  <c r="BM299" i="18"/>
  <c r="DN298" i="18"/>
  <c r="DF298" i="18"/>
  <c r="CD298" i="18"/>
  <c r="BV298" i="18"/>
  <c r="BN298" i="18"/>
  <c r="CE297" i="18"/>
  <c r="BW297" i="18"/>
  <c r="BO297" i="18"/>
  <c r="CB299" i="18"/>
  <c r="BT299" i="18"/>
  <c r="DU298" i="18"/>
  <c r="DM298" i="18"/>
  <c r="CC298" i="18"/>
  <c r="BU298" i="18"/>
  <c r="CD297" i="18"/>
  <c r="BV297" i="18"/>
  <c r="BN297" i="18"/>
  <c r="S5" i="25"/>
  <c r="Z5" i="25"/>
  <c r="T5" i="25"/>
  <c r="O5" i="25"/>
  <c r="AC5" i="25"/>
  <c r="K5" i="25"/>
  <c r="AB5" i="25"/>
  <c r="L2" i="21"/>
  <c r="Y5" i="25"/>
  <c r="AA5" i="25"/>
  <c r="FP340" i="18" l="1"/>
  <c r="FP363" i="18"/>
  <c r="FP335" i="18"/>
  <c r="FP342" i="18"/>
  <c r="FP336" i="18"/>
  <c r="FP368" i="18"/>
  <c r="FP359" i="18"/>
  <c r="FP370" i="18"/>
  <c r="FP366" i="18"/>
  <c r="FP341" i="18"/>
  <c r="FP362" i="18"/>
  <c r="FP338" i="18"/>
  <c r="FP355" i="18"/>
  <c r="FP343" i="18"/>
  <c r="FP347" i="18"/>
  <c r="FP367" i="18"/>
  <c r="FP345" i="18"/>
  <c r="FP346" i="18"/>
  <c r="FP360" i="18"/>
  <c r="FP356" i="18"/>
  <c r="FP350" i="18"/>
  <c r="FP358" i="18"/>
  <c r="FP337" i="18"/>
  <c r="FP371" i="18"/>
  <c r="FP364" i="18"/>
  <c r="FP349" i="18"/>
  <c r="FP352" i="18"/>
  <c r="FP353" i="18"/>
  <c r="FP369" i="18"/>
  <c r="FP334" i="18"/>
  <c r="FP354" i="18"/>
  <c r="FP351" i="18"/>
  <c r="FP344" i="18"/>
  <c r="FP357" i="18"/>
  <c r="FP348" i="18"/>
  <c r="FP361" i="18"/>
  <c r="FP365" i="18"/>
  <c r="FP339" i="18"/>
  <c r="AJ301" i="18"/>
  <c r="AJ304" i="18"/>
  <c r="AJ302" i="18"/>
  <c r="AJ322" i="18"/>
  <c r="AJ305" i="18"/>
  <c r="AJ306" i="18"/>
  <c r="AJ313" i="18"/>
  <c r="AJ299" i="18"/>
  <c r="AJ309" i="18"/>
  <c r="AJ319" i="18"/>
  <c r="AJ317" i="18"/>
  <c r="AJ321" i="18"/>
  <c r="AJ308" i="18"/>
  <c r="AJ318" i="18"/>
  <c r="AJ312" i="18"/>
  <c r="AJ298" i="18"/>
  <c r="AJ316" i="18"/>
  <c r="AJ311" i="18"/>
  <c r="AJ315" i="18"/>
  <c r="AJ320" i="18"/>
  <c r="AJ314" i="18"/>
  <c r="AJ310" i="18"/>
  <c r="AJ307" i="18"/>
  <c r="AJ297" i="18"/>
  <c r="AJ300" i="18"/>
  <c r="AJ303" i="18"/>
  <c r="DV300" i="18"/>
  <c r="DV316" i="18"/>
  <c r="DV310" i="18"/>
  <c r="DV303" i="18"/>
  <c r="DV317" i="18"/>
  <c r="DV321" i="18"/>
  <c r="CG298" i="18"/>
  <c r="DV299" i="18"/>
  <c r="CG306" i="18"/>
  <c r="CG309" i="18"/>
  <c r="DV308" i="18"/>
  <c r="CG321" i="18"/>
  <c r="CG308" i="18"/>
  <c r="DV309" i="18"/>
  <c r="CG313" i="18"/>
  <c r="DV315" i="18"/>
  <c r="CG322" i="18"/>
  <c r="DV301" i="18"/>
  <c r="DV302" i="18"/>
  <c r="CG304" i="18"/>
  <c r="DV311" i="18"/>
  <c r="DV313" i="18"/>
  <c r="DV318" i="18"/>
  <c r="DV306" i="18"/>
  <c r="CG316" i="18"/>
  <c r="CG311" i="18"/>
  <c r="CG315" i="18"/>
  <c r="DV297" i="18"/>
  <c r="CG312" i="18"/>
  <c r="DV314" i="18"/>
  <c r="CG302" i="18"/>
  <c r="DV304" i="18"/>
  <c r="DV307" i="18"/>
  <c r="CG314" i="18"/>
  <c r="CG300" i="18"/>
  <c r="CG301" i="18"/>
  <c r="CG297" i="18"/>
  <c r="DV312" i="18"/>
  <c r="CG305" i="18"/>
  <c r="CG317" i="18"/>
  <c r="CG320" i="18"/>
  <c r="CG299" i="18"/>
  <c r="DV298" i="18"/>
  <c r="CG303" i="18"/>
  <c r="DV305" i="18"/>
  <c r="CG307" i="18"/>
  <c r="CG318" i="18"/>
  <c r="DV322" i="18"/>
  <c r="CG310" i="18"/>
  <c r="DV320" i="18"/>
  <c r="DV319" i="18"/>
  <c r="CG319" i="18"/>
  <c r="BI10" i="18" l="1"/>
  <c r="BJ10" i="18"/>
  <c r="DB10" i="18"/>
  <c r="DC10" i="18"/>
  <c r="DD10" i="18"/>
  <c r="DE10" i="18"/>
  <c r="DF10" i="18"/>
  <c r="DG10" i="18"/>
  <c r="DH10" i="18"/>
  <c r="DI10" i="18"/>
  <c r="DJ10" i="18"/>
  <c r="DK10" i="18"/>
  <c r="DL10" i="18"/>
  <c r="DM10" i="18"/>
  <c r="DN10" i="18"/>
  <c r="DO10" i="18"/>
  <c r="DP10" i="18"/>
  <c r="DQ10" i="18"/>
  <c r="DR10" i="18"/>
  <c r="DS10" i="18"/>
  <c r="DT10" i="18"/>
  <c r="DU10" i="18"/>
  <c r="BI11" i="18"/>
  <c r="BJ11" i="18"/>
  <c r="DB11" i="18"/>
  <c r="DC11" i="18"/>
  <c r="DD11" i="18"/>
  <c r="DE11" i="18"/>
  <c r="DF11" i="18"/>
  <c r="DG11" i="18"/>
  <c r="DH11" i="18"/>
  <c r="DI11" i="18"/>
  <c r="DJ11" i="18"/>
  <c r="DK11" i="18"/>
  <c r="DL11" i="18"/>
  <c r="DM11" i="18"/>
  <c r="DN11" i="18"/>
  <c r="DO11" i="18"/>
  <c r="DP11" i="18"/>
  <c r="DQ11" i="18"/>
  <c r="DR11" i="18"/>
  <c r="DS11" i="18"/>
  <c r="DT11" i="18"/>
  <c r="DU11" i="18"/>
  <c r="BI12" i="18"/>
  <c r="BJ12" i="18"/>
  <c r="BI13" i="18"/>
  <c r="BJ13" i="18"/>
  <c r="DB13" i="18"/>
  <c r="DC13" i="18"/>
  <c r="DD13" i="18"/>
  <c r="DE13" i="18"/>
  <c r="DF13" i="18"/>
  <c r="DG13" i="18"/>
  <c r="DH13" i="18"/>
  <c r="DI13" i="18"/>
  <c r="DJ13" i="18"/>
  <c r="DK13" i="18"/>
  <c r="DL13" i="18"/>
  <c r="DM13" i="18"/>
  <c r="DN13" i="18"/>
  <c r="DO13" i="18"/>
  <c r="DP13" i="18"/>
  <c r="DQ13" i="18"/>
  <c r="DR13" i="18"/>
  <c r="DS13" i="18"/>
  <c r="DT13" i="18"/>
  <c r="DU13" i="18"/>
  <c r="BI14" i="18"/>
  <c r="BJ14" i="18"/>
  <c r="DB14" i="18"/>
  <c r="DC14" i="18"/>
  <c r="DD14" i="18"/>
  <c r="DE14" i="18"/>
  <c r="DF14" i="18"/>
  <c r="DG14" i="18"/>
  <c r="DH14" i="18"/>
  <c r="DI14" i="18"/>
  <c r="DJ14" i="18"/>
  <c r="DK14" i="18"/>
  <c r="DL14" i="18"/>
  <c r="DM14" i="18"/>
  <c r="DN14" i="18"/>
  <c r="DO14" i="18"/>
  <c r="DP14" i="18"/>
  <c r="DQ14" i="18"/>
  <c r="DR14" i="18"/>
  <c r="DS14" i="18"/>
  <c r="DT14" i="18"/>
  <c r="DU14" i="18"/>
  <c r="BI15" i="18"/>
  <c r="BJ15" i="18"/>
  <c r="DB15" i="18"/>
  <c r="DC15" i="18"/>
  <c r="DD15" i="18"/>
  <c r="DE15" i="18"/>
  <c r="DF15" i="18"/>
  <c r="DG15" i="18"/>
  <c r="DH15" i="18"/>
  <c r="DI15" i="18"/>
  <c r="DJ15" i="18"/>
  <c r="DK15" i="18"/>
  <c r="DL15" i="18"/>
  <c r="DM15" i="18"/>
  <c r="DN15" i="18"/>
  <c r="DO15" i="18"/>
  <c r="DP15" i="18"/>
  <c r="DQ15" i="18"/>
  <c r="DR15" i="18"/>
  <c r="DS15" i="18"/>
  <c r="DT15" i="18"/>
  <c r="DU15" i="18"/>
  <c r="BI16" i="18"/>
  <c r="BJ16" i="18"/>
  <c r="BI17" i="18"/>
  <c r="BJ17" i="18"/>
  <c r="BI18" i="18"/>
  <c r="BJ18" i="18"/>
  <c r="BI19" i="18"/>
  <c r="BJ19" i="18"/>
  <c r="DB19" i="18"/>
  <c r="DC19" i="18"/>
  <c r="DD19" i="18"/>
  <c r="DE19" i="18"/>
  <c r="DF19" i="18"/>
  <c r="DG19" i="18"/>
  <c r="DH19" i="18"/>
  <c r="DI19" i="18"/>
  <c r="DJ19" i="18"/>
  <c r="DK19" i="18"/>
  <c r="DL19" i="18"/>
  <c r="DM19" i="18"/>
  <c r="DN19" i="18"/>
  <c r="DO19" i="18"/>
  <c r="DP19" i="18"/>
  <c r="DQ19" i="18"/>
  <c r="DR19" i="18"/>
  <c r="DS19" i="18"/>
  <c r="DT19" i="18"/>
  <c r="DU19" i="18"/>
  <c r="BI20" i="18"/>
  <c r="BJ20" i="18"/>
  <c r="BI21" i="18"/>
  <c r="BJ21" i="18"/>
  <c r="BI22" i="18"/>
  <c r="BJ22" i="18"/>
  <c r="BI23" i="18"/>
  <c r="BJ23" i="18"/>
  <c r="BI24" i="18"/>
  <c r="BJ24" i="18"/>
  <c r="DB24" i="18"/>
  <c r="DC24" i="18"/>
  <c r="DD24" i="18"/>
  <c r="DE24" i="18"/>
  <c r="DF24" i="18"/>
  <c r="DG24" i="18"/>
  <c r="DH24" i="18"/>
  <c r="DI24" i="18"/>
  <c r="DJ24" i="18"/>
  <c r="DK24" i="18"/>
  <c r="DL24" i="18"/>
  <c r="DM24" i="18"/>
  <c r="DN24" i="18"/>
  <c r="DO24" i="18"/>
  <c r="DP24" i="18"/>
  <c r="DQ24" i="18"/>
  <c r="DR24" i="18"/>
  <c r="DS24" i="18"/>
  <c r="DT24" i="18"/>
  <c r="DU24" i="18"/>
  <c r="BI25" i="18"/>
  <c r="BJ25" i="18"/>
  <c r="DB25" i="18"/>
  <c r="DC25" i="18"/>
  <c r="DD25" i="18"/>
  <c r="DE25" i="18"/>
  <c r="DF25" i="18"/>
  <c r="DG25" i="18"/>
  <c r="DH25" i="18"/>
  <c r="DI25" i="18"/>
  <c r="DJ25" i="18"/>
  <c r="DK25" i="18"/>
  <c r="DL25" i="18"/>
  <c r="DM25" i="18"/>
  <c r="DN25" i="18"/>
  <c r="DO25" i="18"/>
  <c r="DP25" i="18"/>
  <c r="DQ25" i="18"/>
  <c r="DR25" i="18"/>
  <c r="DS25" i="18"/>
  <c r="DT25" i="18"/>
  <c r="DU25" i="18"/>
  <c r="BI26" i="18"/>
  <c r="BJ26" i="18"/>
  <c r="DC26" i="18"/>
  <c r="DD26" i="18"/>
  <c r="DE26" i="18"/>
  <c r="DF26" i="18"/>
  <c r="DG26" i="18"/>
  <c r="DH26" i="18"/>
  <c r="DI26" i="18"/>
  <c r="DJ26" i="18"/>
  <c r="DK26" i="18"/>
  <c r="DL26" i="18"/>
  <c r="DM26" i="18"/>
  <c r="DN26" i="18"/>
  <c r="DO26" i="18"/>
  <c r="DP26" i="18"/>
  <c r="DQ26" i="18"/>
  <c r="DR26" i="18"/>
  <c r="DS26" i="18"/>
  <c r="DT26" i="18"/>
  <c r="DU26" i="18"/>
  <c r="BI27" i="18"/>
  <c r="BJ27" i="18"/>
  <c r="BI28" i="18"/>
  <c r="BJ28" i="18"/>
  <c r="BI29" i="18"/>
  <c r="BJ29" i="18"/>
  <c r="BI30" i="18"/>
  <c r="BJ30" i="18"/>
  <c r="DB30" i="18"/>
  <c r="DC30" i="18"/>
  <c r="DD30" i="18"/>
  <c r="DE30" i="18"/>
  <c r="DF30" i="18"/>
  <c r="DG30" i="18"/>
  <c r="DH30" i="18"/>
  <c r="DI30" i="18"/>
  <c r="DJ30" i="18"/>
  <c r="DK30" i="18"/>
  <c r="DL30" i="18"/>
  <c r="DM30" i="18"/>
  <c r="DN30" i="18"/>
  <c r="DO30" i="18"/>
  <c r="DP30" i="18"/>
  <c r="DQ30" i="18"/>
  <c r="DR30" i="18"/>
  <c r="DS30" i="18"/>
  <c r="DT30" i="18"/>
  <c r="DU30" i="18"/>
  <c r="BI31" i="18"/>
  <c r="BJ31" i="18"/>
  <c r="BI32" i="18"/>
  <c r="BJ32" i="18"/>
  <c r="BI33" i="18"/>
  <c r="BJ33" i="18"/>
  <c r="BI34" i="18"/>
  <c r="BJ34" i="18"/>
  <c r="BI35" i="18"/>
  <c r="BJ35" i="18"/>
  <c r="BI36" i="18"/>
  <c r="BJ36" i="18"/>
  <c r="DB36" i="18"/>
  <c r="DC36" i="18"/>
  <c r="DD36" i="18"/>
  <c r="DE36" i="18"/>
  <c r="DF36" i="18"/>
  <c r="DG36" i="18"/>
  <c r="DH36" i="18"/>
  <c r="DI36" i="18"/>
  <c r="DJ36" i="18"/>
  <c r="DK36" i="18"/>
  <c r="DL36" i="18"/>
  <c r="DM36" i="18"/>
  <c r="DN36" i="18"/>
  <c r="DO36" i="18"/>
  <c r="DP36" i="18"/>
  <c r="DQ36" i="18"/>
  <c r="DR36" i="18"/>
  <c r="DS36" i="18"/>
  <c r="DT36" i="18"/>
  <c r="DU36" i="18"/>
  <c r="BI37" i="18"/>
  <c r="BJ37" i="18"/>
  <c r="BI38" i="18"/>
  <c r="BJ38" i="18"/>
  <c r="BI39" i="18"/>
  <c r="BJ39" i="18"/>
  <c r="BI40" i="18"/>
  <c r="BJ40" i="18"/>
  <c r="BI41" i="18"/>
  <c r="BJ41" i="18"/>
  <c r="BI42" i="18"/>
  <c r="BJ42" i="18"/>
  <c r="BI43" i="18"/>
  <c r="BJ43" i="18"/>
  <c r="BI44" i="18"/>
  <c r="BJ44" i="18"/>
  <c r="BI45" i="18"/>
  <c r="BJ45" i="18"/>
  <c r="BI46" i="18"/>
  <c r="BJ46" i="18"/>
  <c r="BI47" i="18"/>
  <c r="BJ47" i="18"/>
  <c r="BI48" i="18"/>
  <c r="BJ48" i="18"/>
  <c r="BI49" i="18"/>
  <c r="BJ49" i="18"/>
  <c r="BI50" i="18"/>
  <c r="BJ50" i="18"/>
  <c r="BI51" i="18"/>
  <c r="BJ51" i="18"/>
  <c r="BI52" i="18"/>
  <c r="BJ52" i="18"/>
  <c r="BI53" i="18"/>
  <c r="BJ53" i="18"/>
  <c r="BI54" i="18"/>
  <c r="BJ54" i="18"/>
  <c r="BI55" i="18"/>
  <c r="BJ55" i="18"/>
  <c r="BI56" i="18"/>
  <c r="BJ56" i="18"/>
  <c r="BI57" i="18"/>
  <c r="BJ57" i="18"/>
  <c r="BI58" i="18"/>
  <c r="BJ58" i="18"/>
  <c r="BI59" i="18"/>
  <c r="BJ59" i="18"/>
  <c r="BI60" i="18"/>
  <c r="BJ60" i="18"/>
  <c r="BI61" i="18"/>
  <c r="BJ61" i="18"/>
  <c r="BI62" i="18"/>
  <c r="BJ62" i="18"/>
  <c r="BI63" i="18"/>
  <c r="BJ63" i="18"/>
  <c r="BI64" i="18"/>
  <c r="BJ64" i="18"/>
  <c r="BI65" i="18"/>
  <c r="BJ65" i="18"/>
  <c r="BI66" i="18"/>
  <c r="BJ66" i="18"/>
  <c r="BI67" i="18"/>
  <c r="BJ67" i="18"/>
  <c r="BI68" i="18"/>
  <c r="BJ68" i="18"/>
  <c r="BI69" i="18"/>
  <c r="BJ69" i="18"/>
  <c r="BI70" i="18"/>
  <c r="BJ70" i="18"/>
  <c r="BI71" i="18"/>
  <c r="BJ71" i="18"/>
  <c r="BI72" i="18"/>
  <c r="BJ72" i="18"/>
  <c r="BI73" i="18"/>
  <c r="BJ73" i="18"/>
  <c r="BI74" i="18"/>
  <c r="BJ74" i="18"/>
  <c r="BI75" i="18"/>
  <c r="BJ75" i="18"/>
  <c r="BI76" i="18"/>
  <c r="BJ76" i="18"/>
  <c r="BI77" i="18"/>
  <c r="BJ77" i="18"/>
  <c r="BI78" i="18"/>
  <c r="BJ78" i="18"/>
  <c r="BI79" i="18"/>
  <c r="BJ79" i="18"/>
  <c r="BI80" i="18"/>
  <c r="BJ80" i="18"/>
  <c r="BI81" i="18"/>
  <c r="BJ81" i="18"/>
  <c r="BI82" i="18"/>
  <c r="BJ82" i="18"/>
  <c r="BI83" i="18"/>
  <c r="BJ83" i="18"/>
  <c r="BI84" i="18"/>
  <c r="BJ84" i="18"/>
  <c r="BI85" i="18"/>
  <c r="BJ85" i="18"/>
  <c r="BI86" i="18"/>
  <c r="BJ86" i="18"/>
  <c r="BI87" i="18"/>
  <c r="BJ87" i="18"/>
  <c r="BI88" i="18"/>
  <c r="BJ88" i="18"/>
  <c r="BI89" i="18"/>
  <c r="BJ89" i="18"/>
  <c r="BI90" i="18"/>
  <c r="BJ90" i="18"/>
  <c r="BI91" i="18"/>
  <c r="BJ91" i="18"/>
  <c r="BI92" i="18"/>
  <c r="BJ92" i="18"/>
  <c r="BI93" i="18"/>
  <c r="BJ93" i="18"/>
  <c r="BI94" i="18"/>
  <c r="BJ94" i="18"/>
  <c r="BI95" i="18"/>
  <c r="BJ95" i="18"/>
  <c r="BI96" i="18"/>
  <c r="BJ96" i="18"/>
  <c r="BI97" i="18"/>
  <c r="BJ97" i="18"/>
  <c r="BI98" i="18"/>
  <c r="BJ98" i="18"/>
  <c r="BI99" i="18"/>
  <c r="BJ99" i="18"/>
  <c r="BI100" i="18"/>
  <c r="BJ100" i="18"/>
  <c r="BI101" i="18"/>
  <c r="BJ101" i="18"/>
  <c r="BI102" i="18"/>
  <c r="BJ102" i="18"/>
  <c r="BI103" i="18"/>
  <c r="BJ103" i="18"/>
  <c r="BI104" i="18"/>
  <c r="BJ104" i="18"/>
  <c r="BI105" i="18"/>
  <c r="BJ105" i="18"/>
  <c r="BI106" i="18"/>
  <c r="BJ106" i="18"/>
  <c r="BI107" i="18"/>
  <c r="BJ107" i="18"/>
  <c r="BI108" i="18"/>
  <c r="BJ108" i="18"/>
  <c r="BI109" i="18"/>
  <c r="BJ109" i="18"/>
  <c r="BI110" i="18"/>
  <c r="BJ110" i="18"/>
  <c r="BI111" i="18"/>
  <c r="BJ111" i="18"/>
  <c r="BI112" i="18"/>
  <c r="BJ112" i="18"/>
  <c r="BI113" i="18"/>
  <c r="BJ113" i="18"/>
  <c r="BI114" i="18"/>
  <c r="BJ114" i="18"/>
  <c r="BI115" i="18"/>
  <c r="BJ115" i="18"/>
  <c r="BI116" i="18"/>
  <c r="BJ116" i="18"/>
  <c r="BI117" i="18"/>
  <c r="BJ117" i="18"/>
  <c r="BI118" i="18"/>
  <c r="BJ118" i="18"/>
  <c r="BI119" i="18"/>
  <c r="BJ119" i="18"/>
  <c r="BI120" i="18"/>
  <c r="BJ120" i="18"/>
  <c r="BI121" i="18"/>
  <c r="BJ121" i="18"/>
  <c r="BI122" i="18"/>
  <c r="BJ122" i="18"/>
  <c r="BI123" i="18"/>
  <c r="BJ123" i="18"/>
  <c r="BI124" i="18"/>
  <c r="BJ124" i="18"/>
  <c r="BI125" i="18"/>
  <c r="BJ125" i="18"/>
  <c r="BI126" i="18"/>
  <c r="BJ126" i="18"/>
  <c r="BI127" i="18"/>
  <c r="BJ127" i="18"/>
  <c r="BI128" i="18"/>
  <c r="BJ128" i="18"/>
  <c r="BI129" i="18"/>
  <c r="BJ129" i="18"/>
  <c r="BI130" i="18"/>
  <c r="BJ130" i="18"/>
  <c r="BI131" i="18"/>
  <c r="BJ131" i="18"/>
  <c r="BI132" i="18"/>
  <c r="BJ132" i="18"/>
  <c r="BI133" i="18"/>
  <c r="BJ133" i="18"/>
  <c r="BI134" i="18"/>
  <c r="BJ134" i="18"/>
  <c r="BI135" i="18"/>
  <c r="BJ135" i="18"/>
  <c r="BI136" i="18"/>
  <c r="BJ136" i="18"/>
  <c r="BI137" i="18"/>
  <c r="BJ137" i="18"/>
  <c r="BI138" i="18"/>
  <c r="BJ138" i="18"/>
  <c r="BI139" i="18"/>
  <c r="BJ139" i="18"/>
  <c r="BI140" i="18"/>
  <c r="BJ140" i="18"/>
  <c r="BI141" i="18"/>
  <c r="BJ141" i="18"/>
  <c r="BI142" i="18"/>
  <c r="BJ142" i="18"/>
  <c r="BI143" i="18"/>
  <c r="BJ143" i="18"/>
  <c r="BI144" i="18"/>
  <c r="BJ144" i="18"/>
  <c r="BI145" i="18"/>
  <c r="BJ145" i="18"/>
  <c r="BI146" i="18"/>
  <c r="BJ146" i="18"/>
  <c r="BI147" i="18"/>
  <c r="BJ147" i="18"/>
  <c r="BI148" i="18"/>
  <c r="BJ148" i="18"/>
  <c r="BI149" i="18"/>
  <c r="BJ149" i="18"/>
  <c r="BI150" i="18"/>
  <c r="BJ150" i="18"/>
  <c r="BI151" i="18"/>
  <c r="BJ151" i="18"/>
  <c r="BI152" i="18"/>
  <c r="BJ152" i="18"/>
  <c r="BI153" i="18"/>
  <c r="BJ153" i="18"/>
  <c r="BI154" i="18"/>
  <c r="BJ154" i="18"/>
  <c r="BI155" i="18"/>
  <c r="BJ155" i="18"/>
  <c r="BI156" i="18"/>
  <c r="BJ156" i="18"/>
  <c r="BI157" i="18"/>
  <c r="BJ157" i="18"/>
  <c r="BI158" i="18"/>
  <c r="BJ158" i="18"/>
  <c r="BI159" i="18"/>
  <c r="BJ159" i="18"/>
  <c r="BI160" i="18"/>
  <c r="BJ160" i="18"/>
  <c r="BI161" i="18"/>
  <c r="BJ161" i="18"/>
  <c r="BI162" i="18"/>
  <c r="BJ162" i="18"/>
  <c r="BI163" i="18"/>
  <c r="BJ163" i="18"/>
  <c r="BI164" i="18"/>
  <c r="BJ164" i="18"/>
  <c r="BI165" i="18"/>
  <c r="BJ165" i="18"/>
  <c r="BI166" i="18"/>
  <c r="BJ166" i="18"/>
  <c r="BI167" i="18"/>
  <c r="BJ167" i="18"/>
  <c r="BI168" i="18"/>
  <c r="BJ168" i="18"/>
  <c r="BI169" i="18"/>
  <c r="BJ169" i="18"/>
  <c r="BI170" i="18"/>
  <c r="BJ170" i="18"/>
  <c r="BI171" i="18"/>
  <c r="BJ171" i="18"/>
  <c r="BI172" i="18"/>
  <c r="BJ172" i="18"/>
  <c r="BI173" i="18"/>
  <c r="BJ173" i="18"/>
  <c r="BI174" i="18"/>
  <c r="BJ174" i="18"/>
  <c r="BI175" i="18"/>
  <c r="BJ175" i="18"/>
  <c r="BI176" i="18"/>
  <c r="BJ176" i="18"/>
  <c r="BI177" i="18"/>
  <c r="BJ177" i="18"/>
  <c r="BI178" i="18"/>
  <c r="BJ178" i="18"/>
  <c r="BI179" i="18"/>
  <c r="BJ179" i="18"/>
  <c r="BI180" i="18"/>
  <c r="BJ180" i="18"/>
  <c r="BI181" i="18"/>
  <c r="BJ181" i="18"/>
  <c r="BI182" i="18"/>
  <c r="BJ182" i="18"/>
  <c r="BI183" i="18"/>
  <c r="BJ183" i="18"/>
  <c r="BI184" i="18"/>
  <c r="BJ184" i="18"/>
  <c r="BI185" i="18"/>
  <c r="BJ185" i="18"/>
  <c r="BI186" i="18"/>
  <c r="BJ186" i="18"/>
  <c r="BI187" i="18"/>
  <c r="BJ187" i="18"/>
  <c r="BI188" i="18"/>
  <c r="BJ188" i="18"/>
  <c r="BI189" i="18"/>
  <c r="BJ189" i="18"/>
  <c r="BI190" i="18"/>
  <c r="BJ190" i="18"/>
  <c r="BI191" i="18"/>
  <c r="BJ191" i="18"/>
  <c r="BI192" i="18"/>
  <c r="BJ192" i="18"/>
  <c r="BI193" i="18"/>
  <c r="BJ193" i="18"/>
  <c r="BI194" i="18"/>
  <c r="BJ194" i="18"/>
  <c r="BI195" i="18"/>
  <c r="BJ195" i="18"/>
  <c r="BI196" i="18"/>
  <c r="BJ196" i="18"/>
  <c r="BI197" i="18"/>
  <c r="BJ197" i="18"/>
  <c r="BI198" i="18"/>
  <c r="BJ198" i="18"/>
  <c r="BI199" i="18"/>
  <c r="BJ199" i="18"/>
  <c r="BI200" i="18"/>
  <c r="BJ200" i="18"/>
  <c r="BI201" i="18"/>
  <c r="BJ201" i="18"/>
  <c r="BI202" i="18"/>
  <c r="BJ202" i="18"/>
  <c r="BI203" i="18"/>
  <c r="BJ203" i="18"/>
  <c r="BI204" i="18"/>
  <c r="BJ204" i="18"/>
  <c r="BI205" i="18"/>
  <c r="BJ205" i="18"/>
  <c r="BI206" i="18"/>
  <c r="BJ206" i="18"/>
  <c r="BI207" i="18"/>
  <c r="BJ207" i="18"/>
  <c r="BI208" i="18"/>
  <c r="BJ208" i="18"/>
  <c r="BI209" i="18"/>
  <c r="BJ209" i="18"/>
  <c r="BI210" i="18"/>
  <c r="BJ210" i="18"/>
  <c r="BI211" i="18"/>
  <c r="BJ211" i="18"/>
  <c r="BI212" i="18"/>
  <c r="BJ212" i="18"/>
  <c r="BI213" i="18"/>
  <c r="BJ213" i="18"/>
  <c r="BI214" i="18"/>
  <c r="BJ214" i="18"/>
  <c r="BI215" i="18"/>
  <c r="BJ215" i="18"/>
  <c r="BI216" i="18"/>
  <c r="BJ216" i="18"/>
  <c r="BI217" i="18"/>
  <c r="BJ217" i="18"/>
  <c r="BI218" i="18"/>
  <c r="BJ218" i="18"/>
  <c r="BI219" i="18"/>
  <c r="BJ219" i="18"/>
  <c r="BI220" i="18"/>
  <c r="BJ220" i="18"/>
  <c r="BI221" i="18"/>
  <c r="BJ221" i="18"/>
  <c r="BI222" i="18"/>
  <c r="BJ222" i="18"/>
  <c r="BI223" i="18"/>
  <c r="BJ223" i="18"/>
  <c r="BI224" i="18"/>
  <c r="BJ224" i="18"/>
  <c r="BI225" i="18"/>
  <c r="BJ225" i="18"/>
  <c r="BI226" i="18"/>
  <c r="BJ226" i="18"/>
  <c r="BI227" i="18"/>
  <c r="BJ227" i="18"/>
  <c r="BI228" i="18"/>
  <c r="BJ228" i="18"/>
  <c r="BI229" i="18"/>
  <c r="BJ229" i="18"/>
  <c r="BI230" i="18"/>
  <c r="BJ230" i="18"/>
  <c r="BI231" i="18"/>
  <c r="BJ231" i="18"/>
  <c r="BI232" i="18"/>
  <c r="BJ232" i="18"/>
  <c r="BI233" i="18"/>
  <c r="BJ233" i="18"/>
  <c r="BI234" i="18"/>
  <c r="BJ234" i="18"/>
  <c r="BI235" i="18"/>
  <c r="BJ235" i="18"/>
  <c r="BI236" i="18"/>
  <c r="BJ236" i="18"/>
  <c r="BI237" i="18"/>
  <c r="BJ237" i="18"/>
  <c r="BI238" i="18"/>
  <c r="BJ238" i="18"/>
  <c r="BI239" i="18"/>
  <c r="BJ239" i="18"/>
  <c r="BI240" i="18"/>
  <c r="BJ240" i="18"/>
  <c r="BI241" i="18"/>
  <c r="BJ241" i="18"/>
  <c r="BI242" i="18"/>
  <c r="BJ242" i="18"/>
  <c r="BI243" i="18"/>
  <c r="BJ243" i="18"/>
  <c r="BI244" i="18"/>
  <c r="BJ244" i="18"/>
  <c r="BI245" i="18"/>
  <c r="BJ245" i="18"/>
  <c r="BI246" i="18"/>
  <c r="BJ246" i="18"/>
  <c r="BI247" i="18"/>
  <c r="BJ247" i="18"/>
  <c r="BI248" i="18"/>
  <c r="BJ248" i="18"/>
  <c r="BI249" i="18"/>
  <c r="BJ249" i="18"/>
  <c r="BI250" i="18"/>
  <c r="BJ250" i="18"/>
  <c r="BI251" i="18"/>
  <c r="BJ251" i="18"/>
  <c r="BI252" i="18"/>
  <c r="BJ252" i="18"/>
  <c r="BI253" i="18"/>
  <c r="BJ253" i="18"/>
  <c r="BI254" i="18"/>
  <c r="BJ254" i="18"/>
  <c r="BI255" i="18"/>
  <c r="BJ255" i="18"/>
  <c r="BI256" i="18"/>
  <c r="BJ256" i="18"/>
  <c r="BI257" i="18"/>
  <c r="BJ257" i="18"/>
  <c r="BI258" i="18"/>
  <c r="BJ258" i="18"/>
  <c r="BI259" i="18"/>
  <c r="BJ259" i="18"/>
  <c r="BI260" i="18"/>
  <c r="BJ260" i="18"/>
  <c r="BI261" i="18"/>
  <c r="BJ261" i="18"/>
  <c r="BI262" i="18"/>
  <c r="BJ262" i="18"/>
  <c r="BI263" i="18"/>
  <c r="BJ263" i="18"/>
  <c r="BI264" i="18"/>
  <c r="BJ264" i="18"/>
  <c r="BI265" i="18"/>
  <c r="BJ265" i="18"/>
  <c r="BI266" i="18"/>
  <c r="BJ266" i="18"/>
  <c r="BI267" i="18"/>
  <c r="BJ267" i="18"/>
  <c r="BI268" i="18"/>
  <c r="BJ268" i="18"/>
  <c r="BI269" i="18"/>
  <c r="BJ269" i="18"/>
  <c r="BI270" i="18"/>
  <c r="BJ270" i="18"/>
  <c r="BI271" i="18"/>
  <c r="BJ271" i="18"/>
  <c r="BI272" i="18"/>
  <c r="BJ272" i="18"/>
  <c r="BI273" i="18"/>
  <c r="BJ273" i="18"/>
  <c r="BI274" i="18"/>
  <c r="BJ274" i="18"/>
  <c r="BI275" i="18"/>
  <c r="BJ275" i="18"/>
  <c r="BI276" i="18"/>
  <c r="BJ276" i="18"/>
  <c r="BI277" i="18"/>
  <c r="BJ277" i="18"/>
  <c r="BI278" i="18"/>
  <c r="BJ278" i="18"/>
  <c r="BI279" i="18"/>
  <c r="BJ279" i="18"/>
  <c r="BI280" i="18"/>
  <c r="BJ280" i="18"/>
  <c r="BI281" i="18"/>
  <c r="BJ281" i="18"/>
  <c r="BI282" i="18"/>
  <c r="BJ282" i="18"/>
  <c r="BI283" i="18"/>
  <c r="BJ283" i="18"/>
  <c r="BI284" i="18"/>
  <c r="BJ284" i="18"/>
  <c r="BI285" i="18"/>
  <c r="BJ285" i="18"/>
  <c r="BI286" i="18"/>
  <c r="BJ286" i="18"/>
  <c r="BI287" i="18"/>
  <c r="BJ287" i="18"/>
  <c r="BI288" i="18"/>
  <c r="BJ288" i="18"/>
  <c r="BI289" i="18"/>
  <c r="BJ289" i="18"/>
  <c r="BI290" i="18"/>
  <c r="BJ290" i="18"/>
  <c r="BI291" i="18"/>
  <c r="BJ291" i="18"/>
  <c r="BI292" i="18"/>
  <c r="BJ292" i="18"/>
  <c r="BI293" i="18"/>
  <c r="BJ293" i="18"/>
  <c r="BI294" i="18"/>
  <c r="BJ294" i="18"/>
  <c r="BI295" i="18"/>
  <c r="BJ295" i="18"/>
  <c r="BI296" i="18"/>
  <c r="BJ296" i="18"/>
  <c r="DB9" i="18"/>
  <c r="DC9" i="18"/>
  <c r="BK295" i="18" l="1"/>
  <c r="BK291" i="18"/>
  <c r="BK287" i="18"/>
  <c r="BK283" i="18"/>
  <c r="BK279" i="18"/>
  <c r="BK275" i="18"/>
  <c r="BK271" i="18"/>
  <c r="BK267" i="18"/>
  <c r="BK263" i="18"/>
  <c r="BK259" i="18"/>
  <c r="BK255" i="18"/>
  <c r="BK247" i="18"/>
  <c r="BK231" i="18"/>
  <c r="BK223" i="18"/>
  <c r="BK219" i="18"/>
  <c r="BK215" i="18"/>
  <c r="BK211" i="18"/>
  <c r="BK207" i="18"/>
  <c r="BK203" i="18"/>
  <c r="BK199" i="18"/>
  <c r="BK195" i="18"/>
  <c r="BK191" i="18"/>
  <c r="BK187" i="18"/>
  <c r="BK183" i="18"/>
  <c r="BK179" i="18"/>
  <c r="BK175" i="18"/>
  <c r="BK171" i="18"/>
  <c r="BK167" i="18"/>
  <c r="BK163" i="18"/>
  <c r="BK159" i="18"/>
  <c r="BK155" i="18"/>
  <c r="BK151" i="18"/>
  <c r="BK147" i="18"/>
  <c r="BK143" i="18"/>
  <c r="BK139" i="18"/>
  <c r="BK135" i="18"/>
  <c r="BK131" i="18"/>
  <c r="BK127" i="18"/>
  <c r="BK123" i="18"/>
  <c r="BK119" i="18"/>
  <c r="BK115" i="18"/>
  <c r="BK111" i="18"/>
  <c r="BK107" i="18"/>
  <c r="BK103" i="18"/>
  <c r="BK99" i="18"/>
  <c r="BK95" i="18"/>
  <c r="BK91" i="18"/>
  <c r="BK87" i="18"/>
  <c r="BK83" i="18"/>
  <c r="BK79" i="18"/>
  <c r="BK75" i="18"/>
  <c r="BK71" i="18"/>
  <c r="BK67" i="18"/>
  <c r="BK63" i="18"/>
  <c r="BK59" i="18"/>
  <c r="BK55" i="18"/>
  <c r="BK51" i="18"/>
  <c r="BK47" i="18"/>
  <c r="BK43" i="18"/>
  <c r="BK39" i="18"/>
  <c r="BK27" i="18"/>
  <c r="BK21" i="18"/>
  <c r="BK19" i="18"/>
  <c r="BK13" i="18"/>
  <c r="BK11" i="18"/>
  <c r="BK214" i="18"/>
  <c r="BK182" i="18"/>
  <c r="BK158" i="18"/>
  <c r="BK150" i="18"/>
  <c r="BK138" i="18"/>
  <c r="BK134" i="18"/>
  <c r="BK130" i="18"/>
  <c r="BK126" i="18"/>
  <c r="BK122" i="18"/>
  <c r="BK118" i="18"/>
  <c r="BK114" i="18"/>
  <c r="BK110" i="18"/>
  <c r="BK106" i="18"/>
  <c r="BK102" i="18"/>
  <c r="BK98" i="18"/>
  <c r="BK94" i="18"/>
  <c r="BK90" i="18"/>
  <c r="BK86" i="18"/>
  <c r="BK82" i="18"/>
  <c r="BK78" i="18"/>
  <c r="BK74" i="18"/>
  <c r="BK70" i="18"/>
  <c r="BK66" i="18"/>
  <c r="BK62" i="18"/>
  <c r="BK58" i="18"/>
  <c r="BK54" i="18"/>
  <c r="BK50" i="18"/>
  <c r="BK46" i="18"/>
  <c r="BK42" i="18"/>
  <c r="BK38" i="18"/>
  <c r="BK36" i="18"/>
  <c r="BK24" i="18"/>
  <c r="BK20" i="18"/>
  <c r="BK18" i="18"/>
  <c r="BK14" i="18"/>
  <c r="BK12" i="18"/>
  <c r="BK290" i="18"/>
  <c r="BK282" i="18"/>
  <c r="BK274" i="18"/>
  <c r="BK266" i="18"/>
  <c r="BK262" i="18"/>
  <c r="BK254" i="18"/>
  <c r="BK246" i="18"/>
  <c r="BK242" i="18"/>
  <c r="BK238" i="18"/>
  <c r="BK230" i="18"/>
  <c r="BK218" i="18"/>
  <c r="BK206" i="18"/>
  <c r="BK198" i="18"/>
  <c r="BK194" i="18"/>
  <c r="BK186" i="18"/>
  <c r="BK174" i="18"/>
  <c r="BK170" i="18"/>
  <c r="BK162" i="18"/>
  <c r="BK146" i="18"/>
  <c r="BK294" i="18"/>
  <c r="BK286" i="18"/>
  <c r="BK278" i="18"/>
  <c r="BK270" i="18"/>
  <c r="BK258" i="18"/>
  <c r="BK226" i="18"/>
  <c r="BK222" i="18"/>
  <c r="BK210" i="18"/>
  <c r="BK202" i="18"/>
  <c r="BK190" i="18"/>
  <c r="BK178" i="18"/>
  <c r="BK166" i="18"/>
  <c r="BK154" i="18"/>
  <c r="BK142" i="18"/>
  <c r="BK293" i="18"/>
  <c r="BK289" i="18"/>
  <c r="BK285" i="18"/>
  <c r="BK281" i="18"/>
  <c r="BK277" i="18"/>
  <c r="BK273" i="18"/>
  <c r="BK269" i="18"/>
  <c r="BK265" i="18"/>
  <c r="BK261" i="18"/>
  <c r="BK253" i="18"/>
  <c r="BK249" i="18"/>
  <c r="BK241" i="18"/>
  <c r="BK237" i="18"/>
  <c r="BK233" i="18"/>
  <c r="BK229" i="18"/>
  <c r="BK225" i="18"/>
  <c r="BK221" i="18"/>
  <c r="BK217" i="18"/>
  <c r="BK213" i="18"/>
  <c r="BK209" i="18"/>
  <c r="BK205" i="18"/>
  <c r="BK201" i="18"/>
  <c r="BK197" i="18"/>
  <c r="BK193" i="18"/>
  <c r="BK189" i="18"/>
  <c r="BK185" i="18"/>
  <c r="BK181" i="18"/>
  <c r="BK177" i="18"/>
  <c r="BK173" i="18"/>
  <c r="BK169" i="18"/>
  <c r="BK165" i="18"/>
  <c r="BK161" i="18"/>
  <c r="BK157" i="18"/>
  <c r="BK153" i="18"/>
  <c r="BK149" i="18"/>
  <c r="BK145" i="18"/>
  <c r="BK141" i="18"/>
  <c r="BK137" i="18"/>
  <c r="BK133" i="18"/>
  <c r="BK129" i="18"/>
  <c r="BK125" i="18"/>
  <c r="BK121" i="18"/>
  <c r="BK117" i="18"/>
  <c r="BK113" i="18"/>
  <c r="BK109" i="18"/>
  <c r="BK105" i="18"/>
  <c r="BK101" i="18"/>
  <c r="BK97" i="18"/>
  <c r="BK93" i="18"/>
  <c r="BK89" i="18"/>
  <c r="BK85" i="18"/>
  <c r="BK81" i="18"/>
  <c r="BK77" i="18"/>
  <c r="BK73" i="18"/>
  <c r="BK69" i="18"/>
  <c r="BK65" i="18"/>
  <c r="BK61" i="18"/>
  <c r="BK57" i="18"/>
  <c r="BK53" i="18"/>
  <c r="BK49" i="18"/>
  <c r="BK45" i="18"/>
  <c r="BK37" i="18"/>
  <c r="BK35" i="18"/>
  <c r="BK25" i="18"/>
  <c r="BK23" i="18"/>
  <c r="BK17" i="18"/>
  <c r="BK15" i="18"/>
  <c r="BK296" i="18"/>
  <c r="BK292" i="18"/>
  <c r="BK288" i="18"/>
  <c r="BK284" i="18"/>
  <c r="BK280" i="18"/>
  <c r="BK276" i="18"/>
  <c r="BK272" i="18"/>
  <c r="BK268" i="18"/>
  <c r="BK264" i="18"/>
  <c r="BK260" i="18"/>
  <c r="BK256" i="18"/>
  <c r="BK252" i="18"/>
  <c r="BK244" i="18"/>
  <c r="BK236" i="18"/>
  <c r="BK228" i="18"/>
  <c r="BK224" i="18"/>
  <c r="BK220" i="18"/>
  <c r="BK216" i="18"/>
  <c r="BK212" i="18"/>
  <c r="BK208" i="18"/>
  <c r="BK204" i="18"/>
  <c r="BK200" i="18"/>
  <c r="BK196" i="18"/>
  <c r="BK192" i="18"/>
  <c r="BK188" i="18"/>
  <c r="BK184" i="18"/>
  <c r="BK180" i="18"/>
  <c r="BK176" i="18"/>
  <c r="BK172" i="18"/>
  <c r="BK168" i="18"/>
  <c r="BK164" i="18"/>
  <c r="BK160" i="18"/>
  <c r="BK156" i="18"/>
  <c r="BK152" i="18"/>
  <c r="BK148" i="18"/>
  <c r="BK144" i="18"/>
  <c r="BK140" i="18"/>
  <c r="BK136" i="18"/>
  <c r="BK132" i="18"/>
  <c r="BK128" i="18"/>
  <c r="BK124" i="18"/>
  <c r="BK120" i="18"/>
  <c r="BK116" i="18"/>
  <c r="BK112" i="18"/>
  <c r="BK108" i="18"/>
  <c r="BK104" i="18"/>
  <c r="BK100" i="18"/>
  <c r="BK96" i="18"/>
  <c r="BK92" i="18"/>
  <c r="BK88" i="18"/>
  <c r="BK84" i="18"/>
  <c r="BK80" i="18"/>
  <c r="BK76" i="18"/>
  <c r="BK72" i="18"/>
  <c r="BK68" i="18"/>
  <c r="BK64" i="18"/>
  <c r="BK60" i="18"/>
  <c r="BK56" i="18"/>
  <c r="BK52" i="18"/>
  <c r="BK48" i="18"/>
  <c r="BK44" i="18"/>
  <c r="BK26" i="18"/>
  <c r="BK22" i="18"/>
  <c r="BK16" i="18"/>
  <c r="BK10" i="18"/>
  <c r="BK245" i="18"/>
  <c r="BK239" i="18"/>
  <c r="BK240" i="18"/>
  <c r="BK234" i="18"/>
  <c r="BK248" i="18"/>
  <c r="BK257" i="18"/>
  <c r="BK250" i="18"/>
  <c r="BK251" i="18"/>
  <c r="BK243" i="18"/>
  <c r="BK235" i="18"/>
  <c r="BK227" i="18"/>
  <c r="BK232" i="18"/>
  <c r="DV36" i="18"/>
  <c r="BK34" i="18"/>
  <c r="BK41" i="18"/>
  <c r="BK40" i="18"/>
  <c r="BK30" i="18"/>
  <c r="BK31" i="18"/>
  <c r="DV30" i="18"/>
  <c r="BK28" i="18"/>
  <c r="BK32" i="18"/>
  <c r="BK33" i="18"/>
  <c r="BK29" i="18"/>
  <c r="DV19" i="18"/>
  <c r="DV26" i="18"/>
  <c r="DV25" i="18"/>
  <c r="DV24" i="18"/>
  <c r="DV14" i="18"/>
  <c r="DV10" i="18"/>
  <c r="DV15" i="18"/>
  <c r="DV13" i="18"/>
  <c r="DV11" i="18"/>
  <c r="CP66" i="18" l="1"/>
  <c r="CX66" i="18"/>
  <c r="CT66" i="18"/>
  <c r="CM66" i="18"/>
  <c r="CU66" i="18"/>
  <c r="CO66" i="18"/>
  <c r="CW66" i="18"/>
  <c r="CS66" i="18"/>
  <c r="CY66" i="18"/>
  <c r="CN66" i="18"/>
  <c r="CQ66" i="18"/>
  <c r="CR66" i="18"/>
  <c r="CV66" i="18"/>
  <c r="CZ66" i="18"/>
  <c r="DA66" i="18"/>
  <c r="CS64" i="18"/>
  <c r="DA64" i="18"/>
  <c r="CM64" i="18"/>
  <c r="CU64" i="18"/>
  <c r="CT64" i="18"/>
  <c r="CO64" i="18"/>
  <c r="CY64" i="18"/>
  <c r="CP64" i="18"/>
  <c r="CZ64" i="18"/>
  <c r="CR64" i="18"/>
  <c r="CX64" i="18"/>
  <c r="CN64" i="18"/>
  <c r="CQ64" i="18"/>
  <c r="CV64" i="18"/>
  <c r="CW64" i="18"/>
  <c r="CH28" i="18"/>
  <c r="CP28" i="18"/>
  <c r="CX28" i="18"/>
  <c r="CK28" i="18"/>
  <c r="CS28" i="18"/>
  <c r="DA28" i="18"/>
  <c r="CL28" i="18"/>
  <c r="CT28" i="18"/>
  <c r="CO28" i="18"/>
  <c r="CW28" i="18"/>
  <c r="CV28" i="18"/>
  <c r="CJ28" i="18"/>
  <c r="CZ28" i="18"/>
  <c r="CQ28" i="18"/>
  <c r="CI28" i="18"/>
  <c r="CN28" i="18"/>
  <c r="CM28" i="18"/>
  <c r="CR28" i="18"/>
  <c r="CU28" i="18"/>
  <c r="CY28" i="18"/>
  <c r="DG28" i="18"/>
  <c r="DO28" i="18"/>
  <c r="DH28" i="18"/>
  <c r="DP28" i="18"/>
  <c r="DF28" i="18"/>
  <c r="DN28" i="18"/>
  <c r="DI28" i="18"/>
  <c r="DQ28" i="18"/>
  <c r="DB28" i="18"/>
  <c r="DJ28" i="18"/>
  <c r="DR28" i="18"/>
  <c r="DC28" i="18"/>
  <c r="DK28" i="18"/>
  <c r="DS28" i="18"/>
  <c r="DD28" i="18"/>
  <c r="DL28" i="18"/>
  <c r="DT28" i="18"/>
  <c r="DE28" i="18"/>
  <c r="DM28" i="18"/>
  <c r="DU28" i="18"/>
  <c r="DK64" i="18"/>
  <c r="DS64" i="18"/>
  <c r="DL64" i="18"/>
  <c r="DT64" i="18"/>
  <c r="DM64" i="18"/>
  <c r="DU64" i="18"/>
  <c r="DN64" i="18"/>
  <c r="DG64" i="18"/>
  <c r="DO64" i="18"/>
  <c r="DH64" i="18"/>
  <c r="DP64" i="18"/>
  <c r="DJ64" i="18"/>
  <c r="DR64" i="18"/>
  <c r="DI64" i="18"/>
  <c r="DQ64" i="18"/>
  <c r="DK66" i="18"/>
  <c r="DS66" i="18"/>
  <c r="DL66" i="18"/>
  <c r="DT66" i="18"/>
  <c r="DR66" i="18"/>
  <c r="DM66" i="18"/>
  <c r="DU66" i="18"/>
  <c r="DN66" i="18"/>
  <c r="DG66" i="18"/>
  <c r="DO66" i="18"/>
  <c r="DH66" i="18"/>
  <c r="DP66" i="18"/>
  <c r="DJ66" i="18"/>
  <c r="DI66" i="18"/>
  <c r="DQ66" i="18"/>
  <c r="CV13" i="27"/>
  <c r="CV14" i="27"/>
  <c r="CV15" i="27"/>
  <c r="DV28" i="18" l="1"/>
  <c r="CX7" i="27"/>
  <c r="CV8" i="27" s="1"/>
  <c r="CX8" i="27" l="1"/>
  <c r="CV9" i="27" s="1"/>
  <c r="CX9" i="27" l="1"/>
  <c r="CV12" i="27"/>
  <c r="AF290" i="18"/>
  <c r="AG290" i="18"/>
  <c r="BL290" i="18" s="1"/>
  <c r="AL290" i="18"/>
  <c r="AM290" i="18"/>
  <c r="V290" i="18" s="1"/>
  <c r="AF291" i="18"/>
  <c r="AG291" i="18"/>
  <c r="BL291" i="18" s="1"/>
  <c r="AL291" i="18"/>
  <c r="AM291" i="18"/>
  <c r="V291" i="18" s="1"/>
  <c r="AF292" i="18"/>
  <c r="AG292" i="18"/>
  <c r="BL292" i="18" s="1"/>
  <c r="AL292" i="18"/>
  <c r="AM292" i="18"/>
  <c r="V292" i="18" s="1"/>
  <c r="AF293" i="18"/>
  <c r="AG293" i="18"/>
  <c r="BL293" i="18" s="1"/>
  <c r="AL293" i="18"/>
  <c r="AM293" i="18"/>
  <c r="V293" i="18" s="1"/>
  <c r="AF294" i="18"/>
  <c r="AG294" i="18"/>
  <c r="BL294" i="18" s="1"/>
  <c r="AL294" i="18"/>
  <c r="AM294" i="18"/>
  <c r="V294" i="18" s="1"/>
  <c r="AF295" i="18"/>
  <c r="AG295" i="18"/>
  <c r="BL295" i="18" s="1"/>
  <c r="AL295" i="18"/>
  <c r="AM295" i="18"/>
  <c r="V295" i="18" s="1"/>
  <c r="AF296" i="18"/>
  <c r="AG296" i="18"/>
  <c r="BL296" i="18" s="1"/>
  <c r="AL296" i="18"/>
  <c r="AM296" i="18"/>
  <c r="V296" i="18" s="1"/>
  <c r="CV10" i="27" l="1"/>
  <c r="CX10" i="27" s="1"/>
  <c r="CK292" i="18"/>
  <c r="CS292" i="18"/>
  <c r="DA292" i="18"/>
  <c r="CM292" i="18"/>
  <c r="CU292" i="18"/>
  <c r="CQ292" i="18"/>
  <c r="CH292" i="18"/>
  <c r="CR292" i="18"/>
  <c r="CI292" i="18"/>
  <c r="CT292" i="18"/>
  <c r="CJ292" i="18"/>
  <c r="CV292" i="18"/>
  <c r="CL292" i="18"/>
  <c r="CW292" i="18"/>
  <c r="CX292" i="18"/>
  <c r="CN292" i="18"/>
  <c r="CO292" i="18"/>
  <c r="CY292" i="18"/>
  <c r="CP292" i="18"/>
  <c r="CZ292" i="18"/>
  <c r="CO295" i="18"/>
  <c r="CW295" i="18"/>
  <c r="CI295" i="18"/>
  <c r="CQ295" i="18"/>
  <c r="CY295" i="18"/>
  <c r="CK295" i="18"/>
  <c r="CU295" i="18"/>
  <c r="CL295" i="18"/>
  <c r="CV295" i="18"/>
  <c r="CM295" i="18"/>
  <c r="CX295" i="18"/>
  <c r="CN295" i="18"/>
  <c r="CZ295" i="18"/>
  <c r="CP295" i="18"/>
  <c r="DA295" i="18"/>
  <c r="CR295" i="18"/>
  <c r="CH295" i="18"/>
  <c r="CS295" i="18"/>
  <c r="CJ295" i="18"/>
  <c r="CT295" i="18"/>
  <c r="CK290" i="18"/>
  <c r="CS290" i="18"/>
  <c r="DA290" i="18"/>
  <c r="CM290" i="18"/>
  <c r="CU290" i="18"/>
  <c r="CN290" i="18"/>
  <c r="CX290" i="18"/>
  <c r="CO290" i="18"/>
  <c r="CY290" i="18"/>
  <c r="CP290" i="18"/>
  <c r="CZ290" i="18"/>
  <c r="CQ290" i="18"/>
  <c r="CH290" i="18"/>
  <c r="CR290" i="18"/>
  <c r="CI290" i="18"/>
  <c r="CT290" i="18"/>
  <c r="CJ290" i="18"/>
  <c r="CV290" i="18"/>
  <c r="CL290" i="18"/>
  <c r="CW290" i="18"/>
  <c r="CO293" i="18"/>
  <c r="CW293" i="18"/>
  <c r="CI293" i="18"/>
  <c r="CQ293" i="18"/>
  <c r="CY293" i="18"/>
  <c r="CR293" i="18"/>
  <c r="CH293" i="18"/>
  <c r="CS293" i="18"/>
  <c r="CJ293" i="18"/>
  <c r="CT293" i="18"/>
  <c r="CK293" i="18"/>
  <c r="CU293" i="18"/>
  <c r="CL293" i="18"/>
  <c r="CV293" i="18"/>
  <c r="CM293" i="18"/>
  <c r="CX293" i="18"/>
  <c r="CZ293" i="18"/>
  <c r="CN293" i="18"/>
  <c r="CP293" i="18"/>
  <c r="DA293" i="18"/>
  <c r="CK296" i="18"/>
  <c r="CS296" i="18"/>
  <c r="DA296" i="18"/>
  <c r="CM296" i="18"/>
  <c r="CU296" i="18"/>
  <c r="CJ296" i="18"/>
  <c r="CL296" i="18"/>
  <c r="CW296" i="18"/>
  <c r="CN296" i="18"/>
  <c r="CX296" i="18"/>
  <c r="CO296" i="18"/>
  <c r="CY296" i="18"/>
  <c r="CP296" i="18"/>
  <c r="CZ296" i="18"/>
  <c r="CQ296" i="18"/>
  <c r="CR296" i="18"/>
  <c r="CH296" i="18"/>
  <c r="CI296" i="18"/>
  <c r="CT296" i="18"/>
  <c r="CV296" i="18"/>
  <c r="CO291" i="18"/>
  <c r="CW291" i="18"/>
  <c r="CI291" i="18"/>
  <c r="CQ291" i="18"/>
  <c r="CY291" i="18"/>
  <c r="CZ291" i="18"/>
  <c r="CP291" i="18"/>
  <c r="DA291" i="18"/>
  <c r="CR291" i="18"/>
  <c r="CH291" i="18"/>
  <c r="CS291" i="18"/>
  <c r="CJ291" i="18"/>
  <c r="CT291" i="18"/>
  <c r="CK291" i="18"/>
  <c r="CU291" i="18"/>
  <c r="CL291" i="18"/>
  <c r="CV291" i="18"/>
  <c r="CM291" i="18"/>
  <c r="CX291" i="18"/>
  <c r="CN291" i="18"/>
  <c r="CK294" i="18"/>
  <c r="CS294" i="18"/>
  <c r="DA294" i="18"/>
  <c r="CM294" i="18"/>
  <c r="CU294" i="18"/>
  <c r="CR294" i="18"/>
  <c r="CI294" i="18"/>
  <c r="CT294" i="18"/>
  <c r="CJ294" i="18"/>
  <c r="CV294" i="18"/>
  <c r="CL294" i="18"/>
  <c r="CW294" i="18"/>
  <c r="CN294" i="18"/>
  <c r="CX294" i="18"/>
  <c r="CO294" i="18"/>
  <c r="CY294" i="18"/>
  <c r="CP294" i="18"/>
  <c r="CZ294" i="18"/>
  <c r="CQ294" i="18"/>
  <c r="CH294" i="18"/>
  <c r="CV11" i="27"/>
  <c r="HL293" i="18"/>
  <c r="HL294" i="18"/>
  <c r="HL292" i="18"/>
  <c r="DI291" i="18"/>
  <c r="DQ291" i="18"/>
  <c r="DB291" i="18"/>
  <c r="DR291" i="18"/>
  <c r="DJ291" i="18"/>
  <c r="DG291" i="18"/>
  <c r="DS291" i="18"/>
  <c r="DE291" i="18"/>
  <c r="DH291" i="18"/>
  <c r="DT291" i="18"/>
  <c r="DC291" i="18"/>
  <c r="DK291" i="18"/>
  <c r="DU291" i="18"/>
  <c r="DL291" i="18"/>
  <c r="DM291" i="18"/>
  <c r="DN291" i="18"/>
  <c r="DO291" i="18"/>
  <c r="DF291" i="18"/>
  <c r="DP291" i="18"/>
  <c r="DD291" i="18"/>
  <c r="BP296" i="18"/>
  <c r="BX296" i="18"/>
  <c r="CF296" i="18"/>
  <c r="BU296" i="18"/>
  <c r="CD296" i="18"/>
  <c r="BY296" i="18"/>
  <c r="BR296" i="18"/>
  <c r="CB296" i="18"/>
  <c r="BM296" i="18"/>
  <c r="BV296" i="18"/>
  <c r="CE296" i="18"/>
  <c r="BW296" i="18"/>
  <c r="BZ296" i="18"/>
  <c r="BN296" i="18"/>
  <c r="BO296" i="18"/>
  <c r="BQ296" i="18"/>
  <c r="CA296" i="18"/>
  <c r="BS296" i="18"/>
  <c r="BT296" i="18"/>
  <c r="CC296" i="18"/>
  <c r="DE294" i="18"/>
  <c r="DM294" i="18"/>
  <c r="DU294" i="18"/>
  <c r="DF294" i="18"/>
  <c r="DN294" i="18"/>
  <c r="DB294" i="18"/>
  <c r="DL294" i="18"/>
  <c r="DG294" i="18"/>
  <c r="DQ294" i="18"/>
  <c r="DJ294" i="18"/>
  <c r="DC294" i="18"/>
  <c r="DO294" i="18"/>
  <c r="DP294" i="18"/>
  <c r="DD294" i="18"/>
  <c r="DR294" i="18"/>
  <c r="DH294" i="18"/>
  <c r="DS294" i="18"/>
  <c r="DK294" i="18"/>
  <c r="DI294" i="18"/>
  <c r="DT294" i="18"/>
  <c r="BR295" i="18"/>
  <c r="BZ295" i="18"/>
  <c r="BS295" i="18"/>
  <c r="CA295" i="18"/>
  <c r="BV295" i="18"/>
  <c r="CF295" i="18"/>
  <c r="BT295" i="18"/>
  <c r="BM295" i="18"/>
  <c r="BW295" i="18"/>
  <c r="BX295" i="18"/>
  <c r="BY295" i="18"/>
  <c r="BP295" i="18"/>
  <c r="BN295" i="18"/>
  <c r="BO295" i="18"/>
  <c r="BQ295" i="18"/>
  <c r="CC295" i="18"/>
  <c r="CD295" i="18"/>
  <c r="BU295" i="18"/>
  <c r="CE295" i="18"/>
  <c r="CB295" i="18"/>
  <c r="BP291" i="18"/>
  <c r="BX291" i="18"/>
  <c r="CF291" i="18"/>
  <c r="BQ291" i="18"/>
  <c r="BY291" i="18"/>
  <c r="BR291" i="18"/>
  <c r="CB291" i="18"/>
  <c r="CE291" i="18"/>
  <c r="BV291" i="18"/>
  <c r="BS291" i="18"/>
  <c r="CC291" i="18"/>
  <c r="BW291" i="18"/>
  <c r="BT291" i="18"/>
  <c r="CD291" i="18"/>
  <c r="BU291" i="18"/>
  <c r="BM291" i="18"/>
  <c r="BN291" i="18"/>
  <c r="BO291" i="18"/>
  <c r="CA291" i="18"/>
  <c r="BZ291" i="18"/>
  <c r="DE292" i="18"/>
  <c r="DM292" i="18"/>
  <c r="DU292" i="18"/>
  <c r="DF292" i="18"/>
  <c r="DN292" i="18"/>
  <c r="DG292" i="18"/>
  <c r="DQ292" i="18"/>
  <c r="DC292" i="18"/>
  <c r="DH292" i="18"/>
  <c r="DR292" i="18"/>
  <c r="DI292" i="18"/>
  <c r="DS292" i="18"/>
  <c r="DJ292" i="18"/>
  <c r="DT292" i="18"/>
  <c r="DK292" i="18"/>
  <c r="DL292" i="18"/>
  <c r="DD292" i="18"/>
  <c r="DP292" i="18"/>
  <c r="DB292" i="18"/>
  <c r="DO292" i="18"/>
  <c r="BP293" i="18"/>
  <c r="BX293" i="18"/>
  <c r="CF293" i="18"/>
  <c r="BQ293" i="18"/>
  <c r="BY293" i="18"/>
  <c r="BM293" i="18"/>
  <c r="BW293" i="18"/>
  <c r="CB293" i="18"/>
  <c r="CE293" i="18"/>
  <c r="BN293" i="18"/>
  <c r="BZ293" i="18"/>
  <c r="BR293" i="18"/>
  <c r="BS293" i="18"/>
  <c r="BO293" i="18"/>
  <c r="CA293" i="18"/>
  <c r="CC293" i="18"/>
  <c r="BT293" i="18"/>
  <c r="CD293" i="18"/>
  <c r="BU293" i="18"/>
  <c r="BV293" i="18"/>
  <c r="DI296" i="18"/>
  <c r="DQ296" i="18"/>
  <c r="DH296" i="18"/>
  <c r="DR296" i="18"/>
  <c r="DU296" i="18"/>
  <c r="DJ296" i="18"/>
  <c r="DS296" i="18"/>
  <c r="DB296" i="18"/>
  <c r="DT296" i="18"/>
  <c r="DC296" i="18"/>
  <c r="DK296" i="18"/>
  <c r="DL296" i="18"/>
  <c r="DN296" i="18"/>
  <c r="DM296" i="18"/>
  <c r="DE296" i="18"/>
  <c r="DF296" i="18"/>
  <c r="DG296" i="18"/>
  <c r="DP296" i="18"/>
  <c r="DD296" i="18"/>
  <c r="DO296" i="18"/>
  <c r="BT292" i="18"/>
  <c r="CB292" i="18"/>
  <c r="BU292" i="18"/>
  <c r="BM292" i="18"/>
  <c r="CC292" i="18"/>
  <c r="BP292" i="18"/>
  <c r="BZ292" i="18"/>
  <c r="BQ292" i="18"/>
  <c r="CA292" i="18"/>
  <c r="CF292" i="18"/>
  <c r="BR292" i="18"/>
  <c r="CD292" i="18"/>
  <c r="BS292" i="18"/>
  <c r="CE292" i="18"/>
  <c r="BV292" i="18"/>
  <c r="BW292" i="18"/>
  <c r="BN292" i="18"/>
  <c r="BO292" i="18"/>
  <c r="BY292" i="18"/>
  <c r="BX292" i="18"/>
  <c r="BT294" i="18"/>
  <c r="CB294" i="18"/>
  <c r="BU294" i="18"/>
  <c r="BM294" i="18"/>
  <c r="CC294" i="18"/>
  <c r="BW294" i="18"/>
  <c r="CD294" i="18"/>
  <c r="BN294" i="18"/>
  <c r="BX294" i="18"/>
  <c r="BQ294" i="18"/>
  <c r="BO294" i="18"/>
  <c r="BY294" i="18"/>
  <c r="BP294" i="18"/>
  <c r="BZ294" i="18"/>
  <c r="CA294" i="18"/>
  <c r="BR294" i="18"/>
  <c r="CE294" i="18"/>
  <c r="BS294" i="18"/>
  <c r="BV294" i="18"/>
  <c r="CF294" i="18"/>
  <c r="BT290" i="18"/>
  <c r="CB290" i="18"/>
  <c r="BU290" i="18"/>
  <c r="BM290" i="18"/>
  <c r="CC290" i="18"/>
  <c r="BS290" i="18"/>
  <c r="CE290" i="18"/>
  <c r="BN290" i="18"/>
  <c r="BY290" i="18"/>
  <c r="BV290" i="18"/>
  <c r="CF290" i="18"/>
  <c r="BW290" i="18"/>
  <c r="BX290" i="18"/>
  <c r="BO290" i="18"/>
  <c r="BP290" i="18"/>
  <c r="BZ290" i="18"/>
  <c r="CA290" i="18"/>
  <c r="BR290" i="18"/>
  <c r="CD290" i="18"/>
  <c r="BQ290" i="18"/>
  <c r="DC295" i="18"/>
  <c r="DK295" i="18"/>
  <c r="DS295" i="18"/>
  <c r="DD295" i="18"/>
  <c r="DL295" i="18"/>
  <c r="DT295" i="18"/>
  <c r="DM295" i="18"/>
  <c r="DF295" i="18"/>
  <c r="DB295" i="18"/>
  <c r="DN295" i="18"/>
  <c r="DO295" i="18"/>
  <c r="DE295" i="18"/>
  <c r="DP295" i="18"/>
  <c r="DR295" i="18"/>
  <c r="DG295" i="18"/>
  <c r="DQ295" i="18"/>
  <c r="DI295" i="18"/>
  <c r="DJ295" i="18"/>
  <c r="DH295" i="18"/>
  <c r="DU295" i="18"/>
  <c r="HL296" i="18"/>
  <c r="DE290" i="18"/>
  <c r="DM290" i="18"/>
  <c r="DU290" i="18"/>
  <c r="DF290" i="18"/>
  <c r="DN290" i="18"/>
  <c r="DJ290" i="18"/>
  <c r="DT290" i="18"/>
  <c r="DO290" i="18"/>
  <c r="DH290" i="18"/>
  <c r="DK290" i="18"/>
  <c r="DD290" i="18"/>
  <c r="DB290" i="18"/>
  <c r="DL290" i="18"/>
  <c r="DC290" i="18"/>
  <c r="DP290" i="18"/>
  <c r="DQ290" i="18"/>
  <c r="DR290" i="18"/>
  <c r="DI290" i="18"/>
  <c r="DS290" i="18"/>
  <c r="DG290" i="18"/>
  <c r="DI293" i="18"/>
  <c r="DQ293" i="18"/>
  <c r="DB293" i="18"/>
  <c r="DR293" i="18"/>
  <c r="DJ293" i="18"/>
  <c r="DD293" i="18"/>
  <c r="DN293" i="18"/>
  <c r="DS293" i="18"/>
  <c r="DE293" i="18"/>
  <c r="DO293" i="18"/>
  <c r="DF293" i="18"/>
  <c r="DP293" i="18"/>
  <c r="DG293" i="18"/>
  <c r="DU293" i="18"/>
  <c r="DH293" i="18"/>
  <c r="DC293" i="18"/>
  <c r="DM293" i="18"/>
  <c r="DT293" i="18"/>
  <c r="DK293" i="18"/>
  <c r="DL293" i="18"/>
  <c r="HL291" i="18"/>
  <c r="AD295" i="18"/>
  <c r="ES295" i="18" s="1"/>
  <c r="HL295" i="18"/>
  <c r="AD290" i="18"/>
  <c r="ES290" i="18" s="1"/>
  <c r="HL290" i="18"/>
  <c r="EQ293" i="18"/>
  <c r="Z295" i="18"/>
  <c r="ER295" i="18" s="1"/>
  <c r="AI293" i="18"/>
  <c r="Z293" i="18"/>
  <c r="ER293" i="18" s="1"/>
  <c r="EQ296" i="18"/>
  <c r="EQ290" i="18"/>
  <c r="AI290" i="18"/>
  <c r="EQ291" i="18"/>
  <c r="AD292" i="18"/>
  <c r="ES292" i="18" s="1"/>
  <c r="EQ294" i="18"/>
  <c r="Z290" i="18"/>
  <c r="ER290" i="18" s="1"/>
  <c r="AI295" i="18"/>
  <c r="AI292" i="18"/>
  <c r="Z292" i="18"/>
  <c r="ER292" i="18" s="1"/>
  <c r="AD293" i="18"/>
  <c r="ES293" i="18" s="1"/>
  <c r="EQ292" i="18"/>
  <c r="AI294" i="18"/>
  <c r="AI291" i="18"/>
  <c r="AD291" i="18"/>
  <c r="ES291" i="18" s="1"/>
  <c r="Z291" i="18"/>
  <c r="ER291" i="18" s="1"/>
  <c r="AD294" i="18"/>
  <c r="ES294" i="18" s="1"/>
  <c r="Z296" i="18"/>
  <c r="ER296" i="18" s="1"/>
  <c r="Z294" i="18"/>
  <c r="ER294" i="18" s="1"/>
  <c r="AD296" i="18"/>
  <c r="ES296" i="18" s="1"/>
  <c r="AI296" i="18"/>
  <c r="EQ295" i="18"/>
  <c r="X9" i="18"/>
  <c r="Y9" i="18" s="1"/>
  <c r="T9" i="18"/>
  <c r="U9" i="18" s="1"/>
  <c r="AL282" i="18"/>
  <c r="AM282" i="18"/>
  <c r="V282" i="18" s="1"/>
  <c r="AL283" i="18"/>
  <c r="AM283" i="18"/>
  <c r="V283" i="18" s="1"/>
  <c r="AL284" i="18"/>
  <c r="AM284" i="18"/>
  <c r="V284" i="18" s="1"/>
  <c r="AL285" i="18"/>
  <c r="AM285" i="18"/>
  <c r="V285" i="18" s="1"/>
  <c r="AL286" i="18"/>
  <c r="AM286" i="18"/>
  <c r="V286" i="18" s="1"/>
  <c r="AL287" i="18"/>
  <c r="AM287" i="18"/>
  <c r="V287" i="18" s="1"/>
  <c r="AL288" i="18"/>
  <c r="AM288" i="18"/>
  <c r="V288" i="18" s="1"/>
  <c r="AL289" i="18"/>
  <c r="AM289" i="18"/>
  <c r="V289" i="18" s="1"/>
  <c r="AF281" i="18"/>
  <c r="AG281" i="18"/>
  <c r="BL281" i="18" s="1"/>
  <c r="AF282" i="18"/>
  <c r="AG282" i="18"/>
  <c r="BL282" i="18" s="1"/>
  <c r="AF283" i="18"/>
  <c r="AG283" i="18"/>
  <c r="BL283" i="18" s="1"/>
  <c r="AF284" i="18"/>
  <c r="AG284" i="18"/>
  <c r="BL284" i="18" s="1"/>
  <c r="AF285" i="18"/>
  <c r="AG285" i="18"/>
  <c r="BL285" i="18" s="1"/>
  <c r="AF286" i="18"/>
  <c r="AG286" i="18"/>
  <c r="BL286" i="18" s="1"/>
  <c r="AF287" i="18"/>
  <c r="AG287" i="18"/>
  <c r="BL287" i="18" s="1"/>
  <c r="AF288" i="18"/>
  <c r="AG288" i="18"/>
  <c r="BL288" i="18" s="1"/>
  <c r="AF289" i="18"/>
  <c r="AG289" i="18"/>
  <c r="BL289" i="18" s="1"/>
  <c r="DW9" i="18"/>
  <c r="CX11" i="27" l="1"/>
  <c r="CX12" i="27" s="1"/>
  <c r="CX13" i="27" s="1"/>
  <c r="CX14" i="27" s="1"/>
  <c r="CX15" i="27" s="1"/>
  <c r="CO289" i="18"/>
  <c r="CW289" i="18"/>
  <c r="CI289" i="18"/>
  <c r="CQ289" i="18"/>
  <c r="CY289" i="18"/>
  <c r="CL289" i="18"/>
  <c r="CM289" i="18"/>
  <c r="CX289" i="18"/>
  <c r="CN289" i="18"/>
  <c r="CZ289" i="18"/>
  <c r="CP289" i="18"/>
  <c r="DA289" i="18"/>
  <c r="CR289" i="18"/>
  <c r="CH289" i="18"/>
  <c r="CS289" i="18"/>
  <c r="CT289" i="18"/>
  <c r="CJ289" i="18"/>
  <c r="CK289" i="18"/>
  <c r="CU289" i="18"/>
  <c r="CV289" i="18"/>
  <c r="CO281" i="18"/>
  <c r="CW281" i="18"/>
  <c r="CI281" i="18"/>
  <c r="CQ281" i="18"/>
  <c r="CY281" i="18"/>
  <c r="CL281" i="18"/>
  <c r="CV281" i="18"/>
  <c r="CM281" i="18"/>
  <c r="CX281" i="18"/>
  <c r="CN281" i="18"/>
  <c r="CZ281" i="18"/>
  <c r="CP281" i="18"/>
  <c r="DA281" i="18"/>
  <c r="CR281" i="18"/>
  <c r="CH281" i="18"/>
  <c r="CS281" i="18"/>
  <c r="CJ281" i="18"/>
  <c r="CT281" i="18"/>
  <c r="CK281" i="18"/>
  <c r="CU281" i="18"/>
  <c r="CN273" i="18"/>
  <c r="CV273" i="18"/>
  <c r="CH273" i="18"/>
  <c r="CP273" i="18"/>
  <c r="CX273" i="18"/>
  <c r="CR273" i="18"/>
  <c r="CI273" i="18"/>
  <c r="CS273" i="18"/>
  <c r="CJ273" i="18"/>
  <c r="CT273" i="18"/>
  <c r="CK273" i="18"/>
  <c r="CU273" i="18"/>
  <c r="CL273" i="18"/>
  <c r="CW273" i="18"/>
  <c r="CM273" i="18"/>
  <c r="CY273" i="18"/>
  <c r="CO273" i="18"/>
  <c r="CZ273" i="18"/>
  <c r="CQ273" i="18"/>
  <c r="DA273" i="18"/>
  <c r="CN265" i="18"/>
  <c r="CV265" i="18"/>
  <c r="CH265" i="18"/>
  <c r="CP265" i="18"/>
  <c r="CX265" i="18"/>
  <c r="CR265" i="18"/>
  <c r="CI265" i="18"/>
  <c r="CS265" i="18"/>
  <c r="CJ265" i="18"/>
  <c r="CT265" i="18"/>
  <c r="CK265" i="18"/>
  <c r="CU265" i="18"/>
  <c r="CL265" i="18"/>
  <c r="CW265" i="18"/>
  <c r="CM265" i="18"/>
  <c r="CY265" i="18"/>
  <c r="CO265" i="18"/>
  <c r="CZ265" i="18"/>
  <c r="CQ265" i="18"/>
  <c r="DA265" i="18"/>
  <c r="CN257" i="18"/>
  <c r="CV257" i="18"/>
  <c r="CH257" i="18"/>
  <c r="CP257" i="18"/>
  <c r="CX257" i="18"/>
  <c r="CR257" i="18"/>
  <c r="CI257" i="18"/>
  <c r="CS257" i="18"/>
  <c r="CJ257" i="18"/>
  <c r="CT257" i="18"/>
  <c r="CK257" i="18"/>
  <c r="CU257" i="18"/>
  <c r="CL257" i="18"/>
  <c r="CW257" i="18"/>
  <c r="CM257" i="18"/>
  <c r="CY257" i="18"/>
  <c r="CO257" i="18"/>
  <c r="CZ257" i="18"/>
  <c r="CQ257" i="18"/>
  <c r="DA257" i="18"/>
  <c r="CN249" i="18"/>
  <c r="CV249" i="18"/>
  <c r="CH249" i="18"/>
  <c r="CP249" i="18"/>
  <c r="CX249" i="18"/>
  <c r="CR249" i="18"/>
  <c r="CI249" i="18"/>
  <c r="CS249" i="18"/>
  <c r="CJ249" i="18"/>
  <c r="CT249" i="18"/>
  <c r="CK249" i="18"/>
  <c r="CU249" i="18"/>
  <c r="CL249" i="18"/>
  <c r="CW249" i="18"/>
  <c r="CM249" i="18"/>
  <c r="CY249" i="18"/>
  <c r="CO249" i="18"/>
  <c r="CZ249" i="18"/>
  <c r="CQ249" i="18"/>
  <c r="DA249" i="18"/>
  <c r="CN241" i="18"/>
  <c r="CV241" i="18"/>
  <c r="CH241" i="18"/>
  <c r="CP241" i="18"/>
  <c r="CX241" i="18"/>
  <c r="CR241" i="18"/>
  <c r="CI241" i="18"/>
  <c r="CS241" i="18"/>
  <c r="CJ241" i="18"/>
  <c r="CT241" i="18"/>
  <c r="CK241" i="18"/>
  <c r="CU241" i="18"/>
  <c r="CL241" i="18"/>
  <c r="CW241" i="18"/>
  <c r="CM241" i="18"/>
  <c r="CY241" i="18"/>
  <c r="CO241" i="18"/>
  <c r="CZ241" i="18"/>
  <c r="CQ241" i="18"/>
  <c r="DA241" i="18"/>
  <c r="CN233" i="18"/>
  <c r="CV233" i="18"/>
  <c r="CH233" i="18"/>
  <c r="CP233" i="18"/>
  <c r="CX233" i="18"/>
  <c r="CR233" i="18"/>
  <c r="CI233" i="18"/>
  <c r="CS233" i="18"/>
  <c r="CJ233" i="18"/>
  <c r="CT233" i="18"/>
  <c r="CK233" i="18"/>
  <c r="CU233" i="18"/>
  <c r="CL233" i="18"/>
  <c r="CW233" i="18"/>
  <c r="CM233" i="18"/>
  <c r="CY233" i="18"/>
  <c r="CO233" i="18"/>
  <c r="CZ233" i="18"/>
  <c r="CQ233" i="18"/>
  <c r="DA233" i="18"/>
  <c r="CO225" i="18"/>
  <c r="CW225" i="18"/>
  <c r="CQ225" i="18"/>
  <c r="CY225" i="18"/>
  <c r="CM225" i="18"/>
  <c r="CX225" i="18"/>
  <c r="CN225" i="18"/>
  <c r="CZ225" i="18"/>
  <c r="CP225" i="18"/>
  <c r="DA225" i="18"/>
  <c r="CR225" i="18"/>
  <c r="CS225" i="18"/>
  <c r="CT225" i="18"/>
  <c r="CU225" i="18"/>
  <c r="CV225" i="18"/>
  <c r="CO217" i="18"/>
  <c r="CW217" i="18"/>
  <c r="CI217" i="18"/>
  <c r="CQ217" i="18"/>
  <c r="CY217" i="18"/>
  <c r="CM217" i="18"/>
  <c r="CX217" i="18"/>
  <c r="CN217" i="18"/>
  <c r="CZ217" i="18"/>
  <c r="CP217" i="18"/>
  <c r="DA217" i="18"/>
  <c r="CR217" i="18"/>
  <c r="CH217" i="18"/>
  <c r="CS217" i="18"/>
  <c r="CJ217" i="18"/>
  <c r="CT217" i="18"/>
  <c r="CK217" i="18"/>
  <c r="CU217" i="18"/>
  <c r="CL217" i="18"/>
  <c r="CV217" i="18"/>
  <c r="CO209" i="18"/>
  <c r="CW209" i="18"/>
  <c r="CI209" i="18"/>
  <c r="CQ209" i="18"/>
  <c r="CY209" i="18"/>
  <c r="CM209" i="18"/>
  <c r="CX209" i="18"/>
  <c r="CN209" i="18"/>
  <c r="CZ209" i="18"/>
  <c r="CP209" i="18"/>
  <c r="DA209" i="18"/>
  <c r="CR209" i="18"/>
  <c r="CH209" i="18"/>
  <c r="CS209" i="18"/>
  <c r="CJ209" i="18"/>
  <c r="CT209" i="18"/>
  <c r="CK209" i="18"/>
  <c r="CU209" i="18"/>
  <c r="CL209" i="18"/>
  <c r="CV209" i="18"/>
  <c r="CO201" i="18"/>
  <c r="CW201" i="18"/>
  <c r="CQ201" i="18"/>
  <c r="CY201" i="18"/>
  <c r="CM201" i="18"/>
  <c r="CX201" i="18"/>
  <c r="CN201" i="18"/>
  <c r="CZ201" i="18"/>
  <c r="CP201" i="18"/>
  <c r="DA201" i="18"/>
  <c r="CR201" i="18"/>
  <c r="CS201" i="18"/>
  <c r="CJ201" i="18"/>
  <c r="CT201" i="18"/>
  <c r="CK201" i="18"/>
  <c r="CU201" i="18"/>
  <c r="CL201" i="18"/>
  <c r="CV201" i="18"/>
  <c r="CM193" i="18"/>
  <c r="CU193" i="18"/>
  <c r="CO193" i="18"/>
  <c r="CW193" i="18"/>
  <c r="CP193" i="18"/>
  <c r="CY193" i="18"/>
  <c r="CX193" i="18"/>
  <c r="CZ193" i="18"/>
  <c r="CN193" i="18"/>
  <c r="DA193" i="18"/>
  <c r="CQ193" i="18"/>
  <c r="CR193" i="18"/>
  <c r="CS193" i="18"/>
  <c r="CT193" i="18"/>
  <c r="CV193" i="18"/>
  <c r="CM185" i="18"/>
  <c r="CU185" i="18"/>
  <c r="CO185" i="18"/>
  <c r="CW185" i="18"/>
  <c r="CQ185" i="18"/>
  <c r="DA185" i="18"/>
  <c r="CH185" i="18"/>
  <c r="CR185" i="18"/>
  <c r="CI185" i="18"/>
  <c r="CS185" i="18"/>
  <c r="CJ185" i="18"/>
  <c r="CT185" i="18"/>
  <c r="CK185" i="18"/>
  <c r="CV185" i="18"/>
  <c r="CL185" i="18"/>
  <c r="CX185" i="18"/>
  <c r="CN185" i="18"/>
  <c r="CY185" i="18"/>
  <c r="CP185" i="18"/>
  <c r="CZ185" i="18"/>
  <c r="CM177" i="18"/>
  <c r="CU177" i="18"/>
  <c r="CO177" i="18"/>
  <c r="CW177" i="18"/>
  <c r="CQ177" i="18"/>
  <c r="DA177" i="18"/>
  <c r="CH177" i="18"/>
  <c r="CR177" i="18"/>
  <c r="CI177" i="18"/>
  <c r="CS177" i="18"/>
  <c r="CJ177" i="18"/>
  <c r="CT177" i="18"/>
  <c r="CK177" i="18"/>
  <c r="CV177" i="18"/>
  <c r="CL177" i="18"/>
  <c r="CX177" i="18"/>
  <c r="CN177" i="18"/>
  <c r="CY177" i="18"/>
  <c r="CP177" i="18"/>
  <c r="CZ177" i="18"/>
  <c r="CM169" i="18"/>
  <c r="CU169" i="18"/>
  <c r="CO169" i="18"/>
  <c r="CW169" i="18"/>
  <c r="CQ169" i="18"/>
  <c r="DA169" i="18"/>
  <c r="CH169" i="18"/>
  <c r="CR169" i="18"/>
  <c r="CI169" i="18"/>
  <c r="CS169" i="18"/>
  <c r="CJ169" i="18"/>
  <c r="CT169" i="18"/>
  <c r="CK169" i="18"/>
  <c r="CV169" i="18"/>
  <c r="CL169" i="18"/>
  <c r="CX169" i="18"/>
  <c r="CN169" i="18"/>
  <c r="CY169" i="18"/>
  <c r="CP169" i="18"/>
  <c r="CZ169" i="18"/>
  <c r="CM161" i="18"/>
  <c r="CU161" i="18"/>
  <c r="CO161" i="18"/>
  <c r="CW161" i="18"/>
  <c r="CQ161" i="18"/>
  <c r="DA161" i="18"/>
  <c r="CH161" i="18"/>
  <c r="CR161" i="18"/>
  <c r="CI161" i="18"/>
  <c r="CS161" i="18"/>
  <c r="CJ161" i="18"/>
  <c r="CT161" i="18"/>
  <c r="CK161" i="18"/>
  <c r="CV161" i="18"/>
  <c r="CL161" i="18"/>
  <c r="CX161" i="18"/>
  <c r="CN161" i="18"/>
  <c r="CY161" i="18"/>
  <c r="CP161" i="18"/>
  <c r="CZ161" i="18"/>
  <c r="CM153" i="18"/>
  <c r="CU153" i="18"/>
  <c r="CO153" i="18"/>
  <c r="CW153" i="18"/>
  <c r="CQ153" i="18"/>
  <c r="DA153" i="18"/>
  <c r="CH153" i="18"/>
  <c r="CR153" i="18"/>
  <c r="CI153" i="18"/>
  <c r="CS153" i="18"/>
  <c r="CJ153" i="18"/>
  <c r="CT153" i="18"/>
  <c r="CK153" i="18"/>
  <c r="CV153" i="18"/>
  <c r="CL153" i="18"/>
  <c r="CX153" i="18"/>
  <c r="CN153" i="18"/>
  <c r="CY153" i="18"/>
  <c r="CP153" i="18"/>
  <c r="CZ153" i="18"/>
  <c r="CJ145" i="18"/>
  <c r="CR145" i="18"/>
  <c r="CL145" i="18"/>
  <c r="CK145" i="18"/>
  <c r="CU145" i="18"/>
  <c r="CN145" i="18"/>
  <c r="CW145" i="18"/>
  <c r="CP145" i="18"/>
  <c r="DA145" i="18"/>
  <c r="CQ145" i="18"/>
  <c r="CS145" i="18"/>
  <c r="CT145" i="18"/>
  <c r="CH145" i="18"/>
  <c r="CV145" i="18"/>
  <c r="CI145" i="18"/>
  <c r="CX145" i="18"/>
  <c r="CM145" i="18"/>
  <c r="CY145" i="18"/>
  <c r="CO145" i="18"/>
  <c r="CZ145" i="18"/>
  <c r="CJ137" i="18"/>
  <c r="CR137" i="18"/>
  <c r="CZ137" i="18"/>
  <c r="CL137" i="18"/>
  <c r="CT137" i="18"/>
  <c r="CO137" i="18"/>
  <c r="CY137" i="18"/>
  <c r="CP137" i="18"/>
  <c r="DA137" i="18"/>
  <c r="CQ137" i="18"/>
  <c r="CH137" i="18"/>
  <c r="CS137" i="18"/>
  <c r="CI137" i="18"/>
  <c r="CU137" i="18"/>
  <c r="CK137" i="18"/>
  <c r="CV137" i="18"/>
  <c r="CM137" i="18"/>
  <c r="CW137" i="18"/>
  <c r="CN137" i="18"/>
  <c r="CX137" i="18"/>
  <c r="CJ129" i="18"/>
  <c r="CR129" i="18"/>
  <c r="CZ129" i="18"/>
  <c r="CL129" i="18"/>
  <c r="CT129" i="18"/>
  <c r="CO129" i="18"/>
  <c r="CY129" i="18"/>
  <c r="CP129" i="18"/>
  <c r="DA129" i="18"/>
  <c r="CQ129" i="18"/>
  <c r="CH129" i="18"/>
  <c r="CS129" i="18"/>
  <c r="CI129" i="18"/>
  <c r="CU129" i="18"/>
  <c r="CK129" i="18"/>
  <c r="CV129" i="18"/>
  <c r="CM129" i="18"/>
  <c r="CW129" i="18"/>
  <c r="CN129" i="18"/>
  <c r="CX129" i="18"/>
  <c r="CJ119" i="18"/>
  <c r="CR119" i="18"/>
  <c r="CZ119" i="18"/>
  <c r="CL119" i="18"/>
  <c r="CT119" i="18"/>
  <c r="CH119" i="18"/>
  <c r="CS119" i="18"/>
  <c r="CK119" i="18"/>
  <c r="CV119" i="18"/>
  <c r="CW119" i="18"/>
  <c r="CI119" i="18"/>
  <c r="CX119" i="18"/>
  <c r="CM119" i="18"/>
  <c r="CY119" i="18"/>
  <c r="CN119" i="18"/>
  <c r="DA119" i="18"/>
  <c r="CO119" i="18"/>
  <c r="CP119" i="18"/>
  <c r="CQ119" i="18"/>
  <c r="CU119" i="18"/>
  <c r="CJ109" i="18"/>
  <c r="CR109" i="18"/>
  <c r="CZ109" i="18"/>
  <c r="CL109" i="18"/>
  <c r="CT109" i="18"/>
  <c r="CP109" i="18"/>
  <c r="DA109" i="18"/>
  <c r="CH109" i="18"/>
  <c r="CS109" i="18"/>
  <c r="CI109" i="18"/>
  <c r="CW109" i="18"/>
  <c r="CK109" i="18"/>
  <c r="CX109" i="18"/>
  <c r="CM109" i="18"/>
  <c r="CY109" i="18"/>
  <c r="CN109" i="18"/>
  <c r="CO109" i="18"/>
  <c r="CQ109" i="18"/>
  <c r="CU109" i="18"/>
  <c r="CV109" i="18"/>
  <c r="CJ101" i="18"/>
  <c r="CR101" i="18"/>
  <c r="CZ101" i="18"/>
  <c r="CL101" i="18"/>
  <c r="CT101" i="18"/>
  <c r="CP101" i="18"/>
  <c r="DA101" i="18"/>
  <c r="CH101" i="18"/>
  <c r="CS101" i="18"/>
  <c r="CM101" i="18"/>
  <c r="CY101" i="18"/>
  <c r="CN101" i="18"/>
  <c r="CO101" i="18"/>
  <c r="CQ101" i="18"/>
  <c r="CU101" i="18"/>
  <c r="CV101" i="18"/>
  <c r="CI101" i="18"/>
  <c r="CW101" i="18"/>
  <c r="CK101" i="18"/>
  <c r="CX101" i="18"/>
  <c r="CJ93" i="18"/>
  <c r="CR93" i="18"/>
  <c r="CZ93" i="18"/>
  <c r="CL93" i="18"/>
  <c r="CT93" i="18"/>
  <c r="CP93" i="18"/>
  <c r="DA93" i="18"/>
  <c r="CH93" i="18"/>
  <c r="CS93" i="18"/>
  <c r="CO93" i="18"/>
  <c r="CQ93" i="18"/>
  <c r="CU93" i="18"/>
  <c r="CV93" i="18"/>
  <c r="CI93" i="18"/>
  <c r="CW93" i="18"/>
  <c r="CK93" i="18"/>
  <c r="CX93" i="18"/>
  <c r="CM93" i="18"/>
  <c r="CY93" i="18"/>
  <c r="CN93" i="18"/>
  <c r="CJ85" i="18"/>
  <c r="CR85" i="18"/>
  <c r="CZ85" i="18"/>
  <c r="CL85" i="18"/>
  <c r="CT85" i="18"/>
  <c r="CP85" i="18"/>
  <c r="DA85" i="18"/>
  <c r="CH85" i="18"/>
  <c r="CS85" i="18"/>
  <c r="CU85" i="18"/>
  <c r="CV85" i="18"/>
  <c r="CI85" i="18"/>
  <c r="CW85" i="18"/>
  <c r="CK85" i="18"/>
  <c r="CX85" i="18"/>
  <c r="CM85" i="18"/>
  <c r="CY85" i="18"/>
  <c r="CN85" i="18"/>
  <c r="CO85" i="18"/>
  <c r="CQ85" i="18"/>
  <c r="CJ77" i="18"/>
  <c r="CR77" i="18"/>
  <c r="CZ77" i="18"/>
  <c r="CL77" i="18"/>
  <c r="CT77" i="18"/>
  <c r="CI77" i="18"/>
  <c r="CU77" i="18"/>
  <c r="CK77" i="18"/>
  <c r="CV77" i="18"/>
  <c r="CM77" i="18"/>
  <c r="CW77" i="18"/>
  <c r="CN77" i="18"/>
  <c r="CX77" i="18"/>
  <c r="CO77" i="18"/>
  <c r="CY77" i="18"/>
  <c r="CP77" i="18"/>
  <c r="DA77" i="18"/>
  <c r="CQ77" i="18"/>
  <c r="CH77" i="18"/>
  <c r="CS77" i="18"/>
  <c r="CL69" i="18"/>
  <c r="CT69" i="18"/>
  <c r="CH69" i="18"/>
  <c r="CP69" i="18"/>
  <c r="CX69" i="18"/>
  <c r="CI69" i="18"/>
  <c r="CQ69" i="18"/>
  <c r="CY69" i="18"/>
  <c r="CK69" i="18"/>
  <c r="CS69" i="18"/>
  <c r="DA69" i="18"/>
  <c r="CW69" i="18"/>
  <c r="CM69" i="18"/>
  <c r="CR69" i="18"/>
  <c r="CU69" i="18"/>
  <c r="CV69" i="18"/>
  <c r="CZ69" i="18"/>
  <c r="CJ69" i="18"/>
  <c r="CN69" i="18"/>
  <c r="CO69" i="18"/>
  <c r="CO57" i="18"/>
  <c r="CW57" i="18"/>
  <c r="CI57" i="18"/>
  <c r="CQ57" i="18"/>
  <c r="CY57" i="18"/>
  <c r="CK57" i="18"/>
  <c r="CU57" i="18"/>
  <c r="CP57" i="18"/>
  <c r="DA57" i="18"/>
  <c r="CR57" i="18"/>
  <c r="CJ57" i="18"/>
  <c r="CT57" i="18"/>
  <c r="CN57" i="18"/>
  <c r="CV57" i="18"/>
  <c r="CH57" i="18"/>
  <c r="CL57" i="18"/>
  <c r="CM57" i="18"/>
  <c r="CS57" i="18"/>
  <c r="CX57" i="18"/>
  <c r="CZ57" i="18"/>
  <c r="CH49" i="18"/>
  <c r="CP49" i="18"/>
  <c r="CX49" i="18"/>
  <c r="CK49" i="18"/>
  <c r="CS49" i="18"/>
  <c r="DA49" i="18"/>
  <c r="CO49" i="18"/>
  <c r="CZ49" i="18"/>
  <c r="CR49" i="18"/>
  <c r="CU49" i="18"/>
  <c r="CM49" i="18"/>
  <c r="CN49" i="18"/>
  <c r="CT49" i="18"/>
  <c r="CY49" i="18"/>
  <c r="CI49" i="18"/>
  <c r="CV49" i="18"/>
  <c r="CW49" i="18"/>
  <c r="CJ49" i="18"/>
  <c r="CL49" i="18"/>
  <c r="CQ49" i="18"/>
  <c r="CL40" i="18"/>
  <c r="CT40" i="18"/>
  <c r="CO40" i="18"/>
  <c r="CW40" i="18"/>
  <c r="CN40" i="18"/>
  <c r="CY40" i="18"/>
  <c r="CQ40" i="18"/>
  <c r="DA40" i="18"/>
  <c r="CP40" i="18"/>
  <c r="CI40" i="18"/>
  <c r="CV40" i="18"/>
  <c r="CJ40" i="18"/>
  <c r="CX40" i="18"/>
  <c r="CM40" i="18"/>
  <c r="CS40" i="18"/>
  <c r="CH40" i="18"/>
  <c r="CK40" i="18"/>
  <c r="CR40" i="18"/>
  <c r="CU40" i="18"/>
  <c r="CZ40" i="18"/>
  <c r="CL29" i="18"/>
  <c r="CT29" i="18"/>
  <c r="CO29" i="18"/>
  <c r="CW29" i="18"/>
  <c r="CH29" i="18"/>
  <c r="CP29" i="18"/>
  <c r="CX29" i="18"/>
  <c r="CK29" i="18"/>
  <c r="CS29" i="18"/>
  <c r="DA29" i="18"/>
  <c r="CR29" i="18"/>
  <c r="CV29" i="18"/>
  <c r="CQ29" i="18"/>
  <c r="CI29" i="18"/>
  <c r="CJ29" i="18"/>
  <c r="CN29" i="18"/>
  <c r="CZ29" i="18"/>
  <c r="CM29" i="18"/>
  <c r="CU29" i="18"/>
  <c r="CY29" i="18"/>
  <c r="CH16" i="18"/>
  <c r="CP16" i="18"/>
  <c r="CX16" i="18"/>
  <c r="CK16" i="18"/>
  <c r="CS16" i="18"/>
  <c r="DA16" i="18"/>
  <c r="CL16" i="18"/>
  <c r="CT16" i="18"/>
  <c r="CO16" i="18"/>
  <c r="CW16" i="18"/>
  <c r="CV16" i="18"/>
  <c r="CJ16" i="18"/>
  <c r="CZ16" i="18"/>
  <c r="CQ16" i="18"/>
  <c r="CR16" i="18"/>
  <c r="CY16" i="18"/>
  <c r="CI16" i="18"/>
  <c r="CM16" i="18"/>
  <c r="CN16" i="18"/>
  <c r="CU16" i="18"/>
  <c r="CN128" i="18"/>
  <c r="CV128" i="18"/>
  <c r="CP128" i="18"/>
  <c r="CX128" i="18"/>
  <c r="CM128" i="18"/>
  <c r="CY128" i="18"/>
  <c r="CO128" i="18"/>
  <c r="CZ128" i="18"/>
  <c r="CQ128" i="18"/>
  <c r="DA128" i="18"/>
  <c r="CR128" i="18"/>
  <c r="CS128" i="18"/>
  <c r="CT128" i="18"/>
  <c r="CU128" i="18"/>
  <c r="CW128" i="18"/>
  <c r="CK288" i="18"/>
  <c r="CS288" i="18"/>
  <c r="DA288" i="18"/>
  <c r="CM288" i="18"/>
  <c r="CU288" i="18"/>
  <c r="CJ288" i="18"/>
  <c r="CV288" i="18"/>
  <c r="CL288" i="18"/>
  <c r="CW288" i="18"/>
  <c r="CN288" i="18"/>
  <c r="CX288" i="18"/>
  <c r="CO288" i="18"/>
  <c r="CY288" i="18"/>
  <c r="CP288" i="18"/>
  <c r="CZ288" i="18"/>
  <c r="CQ288" i="18"/>
  <c r="CH288" i="18"/>
  <c r="CR288" i="18"/>
  <c r="CI288" i="18"/>
  <c r="CT288" i="18"/>
  <c r="CK280" i="18"/>
  <c r="CS280" i="18"/>
  <c r="DA280" i="18"/>
  <c r="CM280" i="18"/>
  <c r="CU280" i="18"/>
  <c r="CJ280" i="18"/>
  <c r="CV280" i="18"/>
  <c r="CL280" i="18"/>
  <c r="CW280" i="18"/>
  <c r="CN280" i="18"/>
  <c r="CX280" i="18"/>
  <c r="CO280" i="18"/>
  <c r="CY280" i="18"/>
  <c r="CP280" i="18"/>
  <c r="CZ280" i="18"/>
  <c r="CQ280" i="18"/>
  <c r="CH280" i="18"/>
  <c r="CR280" i="18"/>
  <c r="CI280" i="18"/>
  <c r="CT280" i="18"/>
  <c r="CJ272" i="18"/>
  <c r="CR272" i="18"/>
  <c r="CZ272" i="18"/>
  <c r="CL272" i="18"/>
  <c r="CT272" i="18"/>
  <c r="CP272" i="18"/>
  <c r="DA272" i="18"/>
  <c r="CQ272" i="18"/>
  <c r="CH272" i="18"/>
  <c r="CS272" i="18"/>
  <c r="CI272" i="18"/>
  <c r="CU272" i="18"/>
  <c r="CK272" i="18"/>
  <c r="CV272" i="18"/>
  <c r="CM272" i="18"/>
  <c r="CW272" i="18"/>
  <c r="CN272" i="18"/>
  <c r="CX272" i="18"/>
  <c r="CO272" i="18"/>
  <c r="CY272" i="18"/>
  <c r="CJ264" i="18"/>
  <c r="CR264" i="18"/>
  <c r="CZ264" i="18"/>
  <c r="CL264" i="18"/>
  <c r="CT264" i="18"/>
  <c r="CP264" i="18"/>
  <c r="DA264" i="18"/>
  <c r="CQ264" i="18"/>
  <c r="CH264" i="18"/>
  <c r="CS264" i="18"/>
  <c r="CI264" i="18"/>
  <c r="CU264" i="18"/>
  <c r="CK264" i="18"/>
  <c r="CV264" i="18"/>
  <c r="CM264" i="18"/>
  <c r="CW264" i="18"/>
  <c r="CN264" i="18"/>
  <c r="CX264" i="18"/>
  <c r="CO264" i="18"/>
  <c r="CY264" i="18"/>
  <c r="CJ256" i="18"/>
  <c r="CR256" i="18"/>
  <c r="CZ256" i="18"/>
  <c r="CL256" i="18"/>
  <c r="CT256" i="18"/>
  <c r="CP256" i="18"/>
  <c r="DA256" i="18"/>
  <c r="CQ256" i="18"/>
  <c r="CH256" i="18"/>
  <c r="CS256" i="18"/>
  <c r="CI256" i="18"/>
  <c r="CU256" i="18"/>
  <c r="CK256" i="18"/>
  <c r="CV256" i="18"/>
  <c r="CM256" i="18"/>
  <c r="CW256" i="18"/>
  <c r="CN256" i="18"/>
  <c r="CX256" i="18"/>
  <c r="CO256" i="18"/>
  <c r="CY256" i="18"/>
  <c r="CJ248" i="18"/>
  <c r="CR248" i="18"/>
  <c r="CZ248" i="18"/>
  <c r="CL248" i="18"/>
  <c r="CT248" i="18"/>
  <c r="CP248" i="18"/>
  <c r="DA248" i="18"/>
  <c r="CQ248" i="18"/>
  <c r="CH248" i="18"/>
  <c r="CS248" i="18"/>
  <c r="CI248" i="18"/>
  <c r="CU248" i="18"/>
  <c r="CK248" i="18"/>
  <c r="CV248" i="18"/>
  <c r="CM248" i="18"/>
  <c r="CW248" i="18"/>
  <c r="CN248" i="18"/>
  <c r="CX248" i="18"/>
  <c r="CO248" i="18"/>
  <c r="CY248" i="18"/>
  <c r="CJ240" i="18"/>
  <c r="CR240" i="18"/>
  <c r="CZ240" i="18"/>
  <c r="CL240" i="18"/>
  <c r="CT240" i="18"/>
  <c r="CP240" i="18"/>
  <c r="DA240" i="18"/>
  <c r="CQ240" i="18"/>
  <c r="CH240" i="18"/>
  <c r="CS240" i="18"/>
  <c r="CI240" i="18"/>
  <c r="CU240" i="18"/>
  <c r="CK240" i="18"/>
  <c r="CV240" i="18"/>
  <c r="CM240" i="18"/>
  <c r="CW240" i="18"/>
  <c r="CN240" i="18"/>
  <c r="CX240" i="18"/>
  <c r="CO240" i="18"/>
  <c r="CY240" i="18"/>
  <c r="CM232" i="18"/>
  <c r="CH232" i="18"/>
  <c r="CJ232" i="18"/>
  <c r="CR232" i="18"/>
  <c r="CZ232" i="18"/>
  <c r="CL232" i="18"/>
  <c r="CT232" i="18"/>
  <c r="CP232" i="18"/>
  <c r="DA232" i="18"/>
  <c r="CQ232" i="18"/>
  <c r="CS232" i="18"/>
  <c r="CU232" i="18"/>
  <c r="CI232" i="18"/>
  <c r="CV232" i="18"/>
  <c r="CK232" i="18"/>
  <c r="CW232" i="18"/>
  <c r="CN232" i="18"/>
  <c r="CX232" i="18"/>
  <c r="CO232" i="18"/>
  <c r="CY232" i="18"/>
  <c r="CK224" i="18"/>
  <c r="CS224" i="18"/>
  <c r="DA224" i="18"/>
  <c r="CM224" i="18"/>
  <c r="CU224" i="18"/>
  <c r="CL224" i="18"/>
  <c r="CW224" i="18"/>
  <c r="CN224" i="18"/>
  <c r="CX224" i="18"/>
  <c r="CO224" i="18"/>
  <c r="CY224" i="18"/>
  <c r="CP224" i="18"/>
  <c r="CZ224" i="18"/>
  <c r="CQ224" i="18"/>
  <c r="CH224" i="18"/>
  <c r="CR224" i="18"/>
  <c r="CI224" i="18"/>
  <c r="CT224" i="18"/>
  <c r="CJ224" i="18"/>
  <c r="CV224" i="18"/>
  <c r="CK216" i="18"/>
  <c r="CS216" i="18"/>
  <c r="DA216" i="18"/>
  <c r="CM216" i="18"/>
  <c r="CU216" i="18"/>
  <c r="CL216" i="18"/>
  <c r="CW216" i="18"/>
  <c r="CN216" i="18"/>
  <c r="CX216" i="18"/>
  <c r="CO216" i="18"/>
  <c r="CY216" i="18"/>
  <c r="CP216" i="18"/>
  <c r="CZ216" i="18"/>
  <c r="CQ216" i="18"/>
  <c r="CH216" i="18"/>
  <c r="CR216" i="18"/>
  <c r="CI216" i="18"/>
  <c r="CT216" i="18"/>
  <c r="CJ216" i="18"/>
  <c r="CV216" i="18"/>
  <c r="CK208" i="18"/>
  <c r="CS208" i="18"/>
  <c r="DA208" i="18"/>
  <c r="CM208" i="18"/>
  <c r="CU208" i="18"/>
  <c r="CL208" i="18"/>
  <c r="CW208" i="18"/>
  <c r="CN208" i="18"/>
  <c r="CX208" i="18"/>
  <c r="CO208" i="18"/>
  <c r="CY208" i="18"/>
  <c r="CP208" i="18"/>
  <c r="CZ208" i="18"/>
  <c r="CQ208" i="18"/>
  <c r="CH208" i="18"/>
  <c r="CR208" i="18"/>
  <c r="CI208" i="18"/>
  <c r="CT208" i="18"/>
  <c r="CJ208" i="18"/>
  <c r="CV208" i="18"/>
  <c r="CK200" i="18"/>
  <c r="CS200" i="18"/>
  <c r="DA200" i="18"/>
  <c r="CM200" i="18"/>
  <c r="CU200" i="18"/>
  <c r="CL200" i="18"/>
  <c r="CW200" i="18"/>
  <c r="CN200" i="18"/>
  <c r="CX200" i="18"/>
  <c r="CO200" i="18"/>
  <c r="CY200" i="18"/>
  <c r="CP200" i="18"/>
  <c r="CZ200" i="18"/>
  <c r="CQ200" i="18"/>
  <c r="CH200" i="18"/>
  <c r="CR200" i="18"/>
  <c r="CI200" i="18"/>
  <c r="CT200" i="18"/>
  <c r="CJ200" i="18"/>
  <c r="CV200" i="18"/>
  <c r="CI192" i="18"/>
  <c r="CQ192" i="18"/>
  <c r="CY192" i="18"/>
  <c r="CK192" i="18"/>
  <c r="CS192" i="18"/>
  <c r="DA192" i="18"/>
  <c r="CL192" i="18"/>
  <c r="CV192" i="18"/>
  <c r="CN192" i="18"/>
  <c r="CX192" i="18"/>
  <c r="CP192" i="18"/>
  <c r="CR192" i="18"/>
  <c r="CT192" i="18"/>
  <c r="CU192" i="18"/>
  <c r="CH192" i="18"/>
  <c r="CW192" i="18"/>
  <c r="CJ192" i="18"/>
  <c r="CZ192" i="18"/>
  <c r="CM192" i="18"/>
  <c r="CO192" i="18"/>
  <c r="CI184" i="18"/>
  <c r="CQ184" i="18"/>
  <c r="CY184" i="18"/>
  <c r="CK184" i="18"/>
  <c r="CS184" i="18"/>
  <c r="DA184" i="18"/>
  <c r="CO184" i="18"/>
  <c r="CZ184" i="18"/>
  <c r="CP184" i="18"/>
  <c r="CR184" i="18"/>
  <c r="CH184" i="18"/>
  <c r="CT184" i="18"/>
  <c r="CJ184" i="18"/>
  <c r="CU184" i="18"/>
  <c r="CL184" i="18"/>
  <c r="CV184" i="18"/>
  <c r="CM184" i="18"/>
  <c r="CW184" i="18"/>
  <c r="CN184" i="18"/>
  <c r="CX184" i="18"/>
  <c r="CI176" i="18"/>
  <c r="CQ176" i="18"/>
  <c r="CY176" i="18"/>
  <c r="CK176" i="18"/>
  <c r="CS176" i="18"/>
  <c r="DA176" i="18"/>
  <c r="CO176" i="18"/>
  <c r="CZ176" i="18"/>
  <c r="CP176" i="18"/>
  <c r="CR176" i="18"/>
  <c r="CH176" i="18"/>
  <c r="CT176" i="18"/>
  <c r="CJ176" i="18"/>
  <c r="CU176" i="18"/>
  <c r="CL176" i="18"/>
  <c r="CV176" i="18"/>
  <c r="CM176" i="18"/>
  <c r="CW176" i="18"/>
  <c r="CN176" i="18"/>
  <c r="CX176" i="18"/>
  <c r="CI168" i="18"/>
  <c r="CQ168" i="18"/>
  <c r="CY168" i="18"/>
  <c r="CK168" i="18"/>
  <c r="CS168" i="18"/>
  <c r="DA168" i="18"/>
  <c r="CO168" i="18"/>
  <c r="CZ168" i="18"/>
  <c r="CP168" i="18"/>
  <c r="CR168" i="18"/>
  <c r="CH168" i="18"/>
  <c r="CT168" i="18"/>
  <c r="CJ168" i="18"/>
  <c r="CU168" i="18"/>
  <c r="CL168" i="18"/>
  <c r="CV168" i="18"/>
  <c r="CM168" i="18"/>
  <c r="CW168" i="18"/>
  <c r="CN168" i="18"/>
  <c r="CX168" i="18"/>
  <c r="CI160" i="18"/>
  <c r="CQ160" i="18"/>
  <c r="CY160" i="18"/>
  <c r="CK160" i="18"/>
  <c r="CS160" i="18"/>
  <c r="DA160" i="18"/>
  <c r="CO160" i="18"/>
  <c r="CZ160" i="18"/>
  <c r="CP160" i="18"/>
  <c r="CR160" i="18"/>
  <c r="CH160" i="18"/>
  <c r="CT160" i="18"/>
  <c r="CJ160" i="18"/>
  <c r="CU160" i="18"/>
  <c r="CL160" i="18"/>
  <c r="CV160" i="18"/>
  <c r="CM160" i="18"/>
  <c r="CW160" i="18"/>
  <c r="CN160" i="18"/>
  <c r="CX160" i="18"/>
  <c r="CI152" i="18"/>
  <c r="CQ152" i="18"/>
  <c r="CY152" i="18"/>
  <c r="CK152" i="18"/>
  <c r="CS152" i="18"/>
  <c r="DA152" i="18"/>
  <c r="CO152" i="18"/>
  <c r="CZ152" i="18"/>
  <c r="CP152" i="18"/>
  <c r="CR152" i="18"/>
  <c r="CH152" i="18"/>
  <c r="CT152" i="18"/>
  <c r="CJ152" i="18"/>
  <c r="CU152" i="18"/>
  <c r="CL152" i="18"/>
  <c r="CV152" i="18"/>
  <c r="CM152" i="18"/>
  <c r="CW152" i="18"/>
  <c r="CN152" i="18"/>
  <c r="CX152" i="18"/>
  <c r="CN144" i="18"/>
  <c r="CV144" i="18"/>
  <c r="CH144" i="18"/>
  <c r="CP144" i="18"/>
  <c r="CX144" i="18"/>
  <c r="CJ144" i="18"/>
  <c r="CT144" i="18"/>
  <c r="CL144" i="18"/>
  <c r="CW144" i="18"/>
  <c r="CU144" i="18"/>
  <c r="CI144" i="18"/>
  <c r="CY144" i="18"/>
  <c r="CK144" i="18"/>
  <c r="CZ144" i="18"/>
  <c r="CM144" i="18"/>
  <c r="DA144" i="18"/>
  <c r="CO144" i="18"/>
  <c r="CQ144" i="18"/>
  <c r="CR144" i="18"/>
  <c r="CS144" i="18"/>
  <c r="CN136" i="18"/>
  <c r="CV136" i="18"/>
  <c r="CH136" i="18"/>
  <c r="CP136" i="18"/>
  <c r="CX136" i="18"/>
  <c r="CM136" i="18"/>
  <c r="CY136" i="18"/>
  <c r="CO136" i="18"/>
  <c r="CZ136" i="18"/>
  <c r="CQ136" i="18"/>
  <c r="DA136" i="18"/>
  <c r="CR136" i="18"/>
  <c r="CI136" i="18"/>
  <c r="CS136" i="18"/>
  <c r="CJ136" i="18"/>
  <c r="CT136" i="18"/>
  <c r="CK136" i="18"/>
  <c r="CU136" i="18"/>
  <c r="CL136" i="18"/>
  <c r="CW136" i="18"/>
  <c r="CN126" i="18"/>
  <c r="CV126" i="18"/>
  <c r="CH126" i="18"/>
  <c r="CP126" i="18"/>
  <c r="CX126" i="18"/>
  <c r="CK126" i="18"/>
  <c r="CU126" i="18"/>
  <c r="CL126" i="18"/>
  <c r="CW126" i="18"/>
  <c r="CM126" i="18"/>
  <c r="CY126" i="18"/>
  <c r="CO126" i="18"/>
  <c r="CZ126" i="18"/>
  <c r="CQ126" i="18"/>
  <c r="DA126" i="18"/>
  <c r="CR126" i="18"/>
  <c r="CI126" i="18"/>
  <c r="CS126" i="18"/>
  <c r="CJ126" i="18"/>
  <c r="CT126" i="18"/>
  <c r="CN118" i="18"/>
  <c r="CV118" i="18"/>
  <c r="CH118" i="18"/>
  <c r="CP118" i="18"/>
  <c r="CX118" i="18"/>
  <c r="CR118" i="18"/>
  <c r="CJ118" i="18"/>
  <c r="CT118" i="18"/>
  <c r="CM118" i="18"/>
  <c r="DA118" i="18"/>
  <c r="CO118" i="18"/>
  <c r="CQ118" i="18"/>
  <c r="CS118" i="18"/>
  <c r="CU118" i="18"/>
  <c r="CI118" i="18"/>
  <c r="CW118" i="18"/>
  <c r="CK118" i="18"/>
  <c r="CY118" i="18"/>
  <c r="CL118" i="18"/>
  <c r="CZ118" i="18"/>
  <c r="CN108" i="18"/>
  <c r="CV108" i="18"/>
  <c r="CH108" i="18"/>
  <c r="CP108" i="18"/>
  <c r="CX108" i="18"/>
  <c r="CO108" i="18"/>
  <c r="CZ108" i="18"/>
  <c r="CR108" i="18"/>
  <c r="CM108" i="18"/>
  <c r="CQ108" i="18"/>
  <c r="CS108" i="18"/>
  <c r="CT108" i="18"/>
  <c r="CI108" i="18"/>
  <c r="CU108" i="18"/>
  <c r="CJ108" i="18"/>
  <c r="CW108" i="18"/>
  <c r="CK108" i="18"/>
  <c r="CY108" i="18"/>
  <c r="CL108" i="18"/>
  <c r="DA108" i="18"/>
  <c r="CN100" i="18"/>
  <c r="CV100" i="18"/>
  <c r="CH100" i="18"/>
  <c r="CP100" i="18"/>
  <c r="CX100" i="18"/>
  <c r="CO100" i="18"/>
  <c r="CZ100" i="18"/>
  <c r="CR100" i="18"/>
  <c r="CS100" i="18"/>
  <c r="CT100" i="18"/>
  <c r="CI100" i="18"/>
  <c r="CU100" i="18"/>
  <c r="CJ100" i="18"/>
  <c r="CW100" i="18"/>
  <c r="CK100" i="18"/>
  <c r="CY100" i="18"/>
  <c r="CL100" i="18"/>
  <c r="DA100" i="18"/>
  <c r="CM100" i="18"/>
  <c r="CQ100" i="18"/>
  <c r="CN92" i="18"/>
  <c r="CV92" i="18"/>
  <c r="CH92" i="18"/>
  <c r="CP92" i="18"/>
  <c r="CX92" i="18"/>
  <c r="CO92" i="18"/>
  <c r="CZ92" i="18"/>
  <c r="CR92" i="18"/>
  <c r="CI92" i="18"/>
  <c r="CU92" i="18"/>
  <c r="CJ92" i="18"/>
  <c r="CW92" i="18"/>
  <c r="CK92" i="18"/>
  <c r="CY92" i="18"/>
  <c r="CL92" i="18"/>
  <c r="DA92" i="18"/>
  <c r="CM92" i="18"/>
  <c r="CQ92" i="18"/>
  <c r="CS92" i="18"/>
  <c r="CT92" i="18"/>
  <c r="CN84" i="18"/>
  <c r="CV84" i="18"/>
  <c r="CH84" i="18"/>
  <c r="CP84" i="18"/>
  <c r="CX84" i="18"/>
  <c r="CO84" i="18"/>
  <c r="CZ84" i="18"/>
  <c r="CR84" i="18"/>
  <c r="CK84" i="18"/>
  <c r="CY84" i="18"/>
  <c r="CL84" i="18"/>
  <c r="DA84" i="18"/>
  <c r="CM84" i="18"/>
  <c r="CQ84" i="18"/>
  <c r="CS84" i="18"/>
  <c r="CT84" i="18"/>
  <c r="CI84" i="18"/>
  <c r="CU84" i="18"/>
  <c r="CJ84" i="18"/>
  <c r="CW84" i="18"/>
  <c r="CN76" i="18"/>
  <c r="CV76" i="18"/>
  <c r="CH76" i="18"/>
  <c r="CP76" i="18"/>
  <c r="CX76" i="18"/>
  <c r="CI76" i="18"/>
  <c r="CS76" i="18"/>
  <c r="CJ76" i="18"/>
  <c r="CT76" i="18"/>
  <c r="CK76" i="18"/>
  <c r="CU76" i="18"/>
  <c r="CL76" i="18"/>
  <c r="CW76" i="18"/>
  <c r="CM76" i="18"/>
  <c r="CY76" i="18"/>
  <c r="CO76" i="18"/>
  <c r="CZ76" i="18"/>
  <c r="CQ76" i="18"/>
  <c r="DA76" i="18"/>
  <c r="CR76" i="18"/>
  <c r="CL67" i="18"/>
  <c r="CT67" i="18"/>
  <c r="CH67" i="18"/>
  <c r="CP67" i="18"/>
  <c r="CX67" i="18"/>
  <c r="CI67" i="18"/>
  <c r="CQ67" i="18"/>
  <c r="CY67" i="18"/>
  <c r="CK67" i="18"/>
  <c r="CS67" i="18"/>
  <c r="DA67" i="18"/>
  <c r="CO67" i="18"/>
  <c r="CU67" i="18"/>
  <c r="CN67" i="18"/>
  <c r="CR67" i="18"/>
  <c r="CV67" i="18"/>
  <c r="CW67" i="18"/>
  <c r="CZ67" i="18"/>
  <c r="CJ67" i="18"/>
  <c r="CM67" i="18"/>
  <c r="CK56" i="18"/>
  <c r="CS56" i="18"/>
  <c r="DA56" i="18"/>
  <c r="CM56" i="18"/>
  <c r="CU56" i="18"/>
  <c r="CI56" i="18"/>
  <c r="CT56" i="18"/>
  <c r="CO56" i="18"/>
  <c r="CY56" i="18"/>
  <c r="CP56" i="18"/>
  <c r="CZ56" i="18"/>
  <c r="CH56" i="18"/>
  <c r="CR56" i="18"/>
  <c r="CN56" i="18"/>
  <c r="CV56" i="18"/>
  <c r="CW56" i="18"/>
  <c r="CX56" i="18"/>
  <c r="CJ56" i="18"/>
  <c r="CL56" i="18"/>
  <c r="CQ56" i="18"/>
  <c r="CH47" i="18"/>
  <c r="CP47" i="18"/>
  <c r="CX47" i="18"/>
  <c r="CK47" i="18"/>
  <c r="CS47" i="18"/>
  <c r="DA47" i="18"/>
  <c r="CM47" i="18"/>
  <c r="CW47" i="18"/>
  <c r="CO47" i="18"/>
  <c r="CZ47" i="18"/>
  <c r="CR47" i="18"/>
  <c r="CJ47" i="18"/>
  <c r="CY47" i="18"/>
  <c r="CL47" i="18"/>
  <c r="CQ47" i="18"/>
  <c r="CI47" i="18"/>
  <c r="CN47" i="18"/>
  <c r="CT47" i="18"/>
  <c r="CU47" i="18"/>
  <c r="CV47" i="18"/>
  <c r="CH39" i="18"/>
  <c r="CP39" i="18"/>
  <c r="CX39" i="18"/>
  <c r="CK39" i="18"/>
  <c r="CS39" i="18"/>
  <c r="DA39" i="18"/>
  <c r="CM39" i="18"/>
  <c r="CW39" i="18"/>
  <c r="CO39" i="18"/>
  <c r="CZ39" i="18"/>
  <c r="CU39" i="18"/>
  <c r="CN39" i="18"/>
  <c r="CQ39" i="18"/>
  <c r="CT39" i="18"/>
  <c r="CJ39" i="18"/>
  <c r="CV39" i="18"/>
  <c r="CY39" i="18"/>
  <c r="CI39" i="18"/>
  <c r="CL39" i="18"/>
  <c r="CR39" i="18"/>
  <c r="CL27" i="18"/>
  <c r="CT27" i="18"/>
  <c r="CO27" i="18"/>
  <c r="CW27" i="18"/>
  <c r="CH27" i="18"/>
  <c r="CP27" i="18"/>
  <c r="CX27" i="18"/>
  <c r="CK27" i="18"/>
  <c r="CS27" i="18"/>
  <c r="DA27" i="18"/>
  <c r="CJ27" i="18"/>
  <c r="CZ27" i="18"/>
  <c r="CN27" i="18"/>
  <c r="CQ27" i="18"/>
  <c r="CY27" i="18"/>
  <c r="CM27" i="18"/>
  <c r="CV27" i="18"/>
  <c r="CI27" i="18"/>
  <c r="CR27" i="18"/>
  <c r="CU27" i="18"/>
  <c r="CH12" i="18"/>
  <c r="CP12" i="18"/>
  <c r="CX12" i="18"/>
  <c r="CK12" i="18"/>
  <c r="CS12" i="18"/>
  <c r="DA12" i="18"/>
  <c r="CL12" i="18"/>
  <c r="CT12" i="18"/>
  <c r="CO12" i="18"/>
  <c r="CW12" i="18"/>
  <c r="CR12" i="18"/>
  <c r="CV12" i="18"/>
  <c r="CN12" i="18"/>
  <c r="CZ12" i="18"/>
  <c r="CI12" i="18"/>
  <c r="CM12" i="18"/>
  <c r="CJ12" i="18"/>
  <c r="CQ12" i="18"/>
  <c r="CU12" i="18"/>
  <c r="CY12" i="18"/>
  <c r="CO287" i="18"/>
  <c r="CW287" i="18"/>
  <c r="CI287" i="18"/>
  <c r="CQ287" i="18"/>
  <c r="CY287" i="18"/>
  <c r="CJ287" i="18"/>
  <c r="CT287" i="18"/>
  <c r="CK287" i="18"/>
  <c r="CU287" i="18"/>
  <c r="CL287" i="18"/>
  <c r="CV287" i="18"/>
  <c r="CM287" i="18"/>
  <c r="CX287" i="18"/>
  <c r="CN287" i="18"/>
  <c r="CZ287" i="18"/>
  <c r="CP287" i="18"/>
  <c r="DA287" i="18"/>
  <c r="CR287" i="18"/>
  <c r="CH287" i="18"/>
  <c r="CS287" i="18"/>
  <c r="CO279" i="18"/>
  <c r="CW279" i="18"/>
  <c r="CI279" i="18"/>
  <c r="CQ279" i="18"/>
  <c r="CY279" i="18"/>
  <c r="CJ279" i="18"/>
  <c r="CT279" i="18"/>
  <c r="CK279" i="18"/>
  <c r="CU279" i="18"/>
  <c r="CL279" i="18"/>
  <c r="CV279" i="18"/>
  <c r="CM279" i="18"/>
  <c r="CX279" i="18"/>
  <c r="CN279" i="18"/>
  <c r="CZ279" i="18"/>
  <c r="CP279" i="18"/>
  <c r="DA279" i="18"/>
  <c r="CR279" i="18"/>
  <c r="CH279" i="18"/>
  <c r="CS279" i="18"/>
  <c r="CN271" i="18"/>
  <c r="CV271" i="18"/>
  <c r="CH271" i="18"/>
  <c r="CP271" i="18"/>
  <c r="CX271" i="18"/>
  <c r="CO271" i="18"/>
  <c r="CZ271" i="18"/>
  <c r="CQ271" i="18"/>
  <c r="DA271" i="18"/>
  <c r="CR271" i="18"/>
  <c r="CI271" i="18"/>
  <c r="CS271" i="18"/>
  <c r="CJ271" i="18"/>
  <c r="CT271" i="18"/>
  <c r="CK271" i="18"/>
  <c r="CU271" i="18"/>
  <c r="CL271" i="18"/>
  <c r="CW271" i="18"/>
  <c r="CM271" i="18"/>
  <c r="CY271" i="18"/>
  <c r="CN263" i="18"/>
  <c r="CV263" i="18"/>
  <c r="CH263" i="18"/>
  <c r="CP263" i="18"/>
  <c r="CX263" i="18"/>
  <c r="CO263" i="18"/>
  <c r="CZ263" i="18"/>
  <c r="CQ263" i="18"/>
  <c r="DA263" i="18"/>
  <c r="CR263" i="18"/>
  <c r="CI263" i="18"/>
  <c r="CS263" i="18"/>
  <c r="CJ263" i="18"/>
  <c r="CT263" i="18"/>
  <c r="CK263" i="18"/>
  <c r="CU263" i="18"/>
  <c r="CL263" i="18"/>
  <c r="CW263" i="18"/>
  <c r="CM263" i="18"/>
  <c r="CY263" i="18"/>
  <c r="CN255" i="18"/>
  <c r="CV255" i="18"/>
  <c r="CH255" i="18"/>
  <c r="CP255" i="18"/>
  <c r="CX255" i="18"/>
  <c r="CO255" i="18"/>
  <c r="CZ255" i="18"/>
  <c r="CQ255" i="18"/>
  <c r="DA255" i="18"/>
  <c r="CR255" i="18"/>
  <c r="CI255" i="18"/>
  <c r="CS255" i="18"/>
  <c r="CJ255" i="18"/>
  <c r="CT255" i="18"/>
  <c r="CK255" i="18"/>
  <c r="CU255" i="18"/>
  <c r="CL255" i="18"/>
  <c r="CW255" i="18"/>
  <c r="CM255" i="18"/>
  <c r="CY255" i="18"/>
  <c r="CN247" i="18"/>
  <c r="CV247" i="18"/>
  <c r="CH247" i="18"/>
  <c r="CP247" i="18"/>
  <c r="CX247" i="18"/>
  <c r="CO247" i="18"/>
  <c r="CZ247" i="18"/>
  <c r="CQ247" i="18"/>
  <c r="DA247" i="18"/>
  <c r="CR247" i="18"/>
  <c r="CI247" i="18"/>
  <c r="CS247" i="18"/>
  <c r="CJ247" i="18"/>
  <c r="CT247" i="18"/>
  <c r="CK247" i="18"/>
  <c r="CU247" i="18"/>
  <c r="CL247" i="18"/>
  <c r="CW247" i="18"/>
  <c r="CM247" i="18"/>
  <c r="CY247" i="18"/>
  <c r="CN239" i="18"/>
  <c r="CV239" i="18"/>
  <c r="CH239" i="18"/>
  <c r="CP239" i="18"/>
  <c r="CX239" i="18"/>
  <c r="CO239" i="18"/>
  <c r="CZ239" i="18"/>
  <c r="CQ239" i="18"/>
  <c r="DA239" i="18"/>
  <c r="CR239" i="18"/>
  <c r="CI239" i="18"/>
  <c r="CS239" i="18"/>
  <c r="CJ239" i="18"/>
  <c r="CT239" i="18"/>
  <c r="CK239" i="18"/>
  <c r="CU239" i="18"/>
  <c r="CL239" i="18"/>
  <c r="CW239" i="18"/>
  <c r="CM239" i="18"/>
  <c r="CY239" i="18"/>
  <c r="CI231" i="18"/>
  <c r="CQ231" i="18"/>
  <c r="CY231" i="18"/>
  <c r="CJ231" i="18"/>
  <c r="CR231" i="18"/>
  <c r="CZ231" i="18"/>
  <c r="CK231" i="18"/>
  <c r="CS231" i="18"/>
  <c r="DA231" i="18"/>
  <c r="CL231" i="18"/>
  <c r="CT231" i="18"/>
  <c r="CM231" i="18"/>
  <c r="CU231" i="18"/>
  <c r="CN231" i="18"/>
  <c r="CV231" i="18"/>
  <c r="CO231" i="18"/>
  <c r="CW231" i="18"/>
  <c r="CH231" i="18"/>
  <c r="CP231" i="18"/>
  <c r="CX231" i="18"/>
  <c r="CO223" i="18"/>
  <c r="CW223" i="18"/>
  <c r="CI223" i="18"/>
  <c r="CQ223" i="18"/>
  <c r="CY223" i="18"/>
  <c r="CK223" i="18"/>
  <c r="CU223" i="18"/>
  <c r="CL223" i="18"/>
  <c r="CV223" i="18"/>
  <c r="CM223" i="18"/>
  <c r="CX223" i="18"/>
  <c r="CN223" i="18"/>
  <c r="CZ223" i="18"/>
  <c r="CP223" i="18"/>
  <c r="DA223" i="18"/>
  <c r="CR223" i="18"/>
  <c r="CH223" i="18"/>
  <c r="CS223" i="18"/>
  <c r="CJ223" i="18"/>
  <c r="CT223" i="18"/>
  <c r="CO215" i="18"/>
  <c r="CW215" i="18"/>
  <c r="CI215" i="18"/>
  <c r="CQ215" i="18"/>
  <c r="CY215" i="18"/>
  <c r="CK215" i="18"/>
  <c r="CU215" i="18"/>
  <c r="CL215" i="18"/>
  <c r="CV215" i="18"/>
  <c r="CM215" i="18"/>
  <c r="CX215" i="18"/>
  <c r="CN215" i="18"/>
  <c r="CZ215" i="18"/>
  <c r="CP215" i="18"/>
  <c r="DA215" i="18"/>
  <c r="CR215" i="18"/>
  <c r="CH215" i="18"/>
  <c r="CS215" i="18"/>
  <c r="CJ215" i="18"/>
  <c r="CT215" i="18"/>
  <c r="CO207" i="18"/>
  <c r="CW207" i="18"/>
  <c r="CI207" i="18"/>
  <c r="CQ207" i="18"/>
  <c r="CY207" i="18"/>
  <c r="CK207" i="18"/>
  <c r="CU207" i="18"/>
  <c r="CL207" i="18"/>
  <c r="CV207" i="18"/>
  <c r="CM207" i="18"/>
  <c r="CX207" i="18"/>
  <c r="CN207" i="18"/>
  <c r="CZ207" i="18"/>
  <c r="CP207" i="18"/>
  <c r="DA207" i="18"/>
  <c r="CR207" i="18"/>
  <c r="CH207" i="18"/>
  <c r="CS207" i="18"/>
  <c r="CJ207" i="18"/>
  <c r="CT207" i="18"/>
  <c r="CO199" i="18"/>
  <c r="CW199" i="18"/>
  <c r="CI199" i="18"/>
  <c r="CQ199" i="18"/>
  <c r="CY199" i="18"/>
  <c r="CK199" i="18"/>
  <c r="CU199" i="18"/>
  <c r="CL199" i="18"/>
  <c r="CV199" i="18"/>
  <c r="CM199" i="18"/>
  <c r="CX199" i="18"/>
  <c r="CN199" i="18"/>
  <c r="CZ199" i="18"/>
  <c r="CP199" i="18"/>
  <c r="DA199" i="18"/>
  <c r="CR199" i="18"/>
  <c r="CH199" i="18"/>
  <c r="CS199" i="18"/>
  <c r="CJ199" i="18"/>
  <c r="CT199" i="18"/>
  <c r="CM191" i="18"/>
  <c r="CU191" i="18"/>
  <c r="CO191" i="18"/>
  <c r="CW191" i="18"/>
  <c r="CJ191" i="18"/>
  <c r="CT191" i="18"/>
  <c r="CL191" i="18"/>
  <c r="CX191" i="18"/>
  <c r="CH191" i="18"/>
  <c r="CV191" i="18"/>
  <c r="CI191" i="18"/>
  <c r="CY191" i="18"/>
  <c r="CK191" i="18"/>
  <c r="CZ191" i="18"/>
  <c r="CN191" i="18"/>
  <c r="DA191" i="18"/>
  <c r="CP191" i="18"/>
  <c r="CQ191" i="18"/>
  <c r="CR191" i="18"/>
  <c r="CS191" i="18"/>
  <c r="CM183" i="18"/>
  <c r="CU183" i="18"/>
  <c r="CO183" i="18"/>
  <c r="CW183" i="18"/>
  <c r="CN183" i="18"/>
  <c r="CY183" i="18"/>
  <c r="CP183" i="18"/>
  <c r="CZ183" i="18"/>
  <c r="CQ183" i="18"/>
  <c r="DA183" i="18"/>
  <c r="CH183" i="18"/>
  <c r="CR183" i="18"/>
  <c r="CI183" i="18"/>
  <c r="CS183" i="18"/>
  <c r="CJ183" i="18"/>
  <c r="CT183" i="18"/>
  <c r="CK183" i="18"/>
  <c r="CV183" i="18"/>
  <c r="CL183" i="18"/>
  <c r="CX183" i="18"/>
  <c r="CM175" i="18"/>
  <c r="CU175" i="18"/>
  <c r="CO175" i="18"/>
  <c r="CW175" i="18"/>
  <c r="CN175" i="18"/>
  <c r="CY175" i="18"/>
  <c r="CP175" i="18"/>
  <c r="CZ175" i="18"/>
  <c r="CQ175" i="18"/>
  <c r="DA175" i="18"/>
  <c r="CH175" i="18"/>
  <c r="CR175" i="18"/>
  <c r="CI175" i="18"/>
  <c r="CS175" i="18"/>
  <c r="CJ175" i="18"/>
  <c r="CT175" i="18"/>
  <c r="CK175" i="18"/>
  <c r="CV175" i="18"/>
  <c r="CL175" i="18"/>
  <c r="CX175" i="18"/>
  <c r="CM167" i="18"/>
  <c r="CU167" i="18"/>
  <c r="CO167" i="18"/>
  <c r="CW167" i="18"/>
  <c r="CN167" i="18"/>
  <c r="CY167" i="18"/>
  <c r="CP167" i="18"/>
  <c r="CZ167" i="18"/>
  <c r="CQ167" i="18"/>
  <c r="DA167" i="18"/>
  <c r="CH167" i="18"/>
  <c r="CR167" i="18"/>
  <c r="CI167" i="18"/>
  <c r="CS167" i="18"/>
  <c r="CJ167" i="18"/>
  <c r="CT167" i="18"/>
  <c r="CK167" i="18"/>
  <c r="CV167" i="18"/>
  <c r="CL167" i="18"/>
  <c r="CX167" i="18"/>
  <c r="CM159" i="18"/>
  <c r="CU159" i="18"/>
  <c r="CO159" i="18"/>
  <c r="CW159" i="18"/>
  <c r="CN159" i="18"/>
  <c r="CY159" i="18"/>
  <c r="CP159" i="18"/>
  <c r="CZ159" i="18"/>
  <c r="CQ159" i="18"/>
  <c r="DA159" i="18"/>
  <c r="CH159" i="18"/>
  <c r="CR159" i="18"/>
  <c r="CI159" i="18"/>
  <c r="CS159" i="18"/>
  <c r="CJ159" i="18"/>
  <c r="CT159" i="18"/>
  <c r="CK159" i="18"/>
  <c r="CV159" i="18"/>
  <c r="CL159" i="18"/>
  <c r="CX159" i="18"/>
  <c r="CM151" i="18"/>
  <c r="CU151" i="18"/>
  <c r="CO151" i="18"/>
  <c r="CW151" i="18"/>
  <c r="CN151" i="18"/>
  <c r="CY151" i="18"/>
  <c r="CP151" i="18"/>
  <c r="CZ151" i="18"/>
  <c r="CQ151" i="18"/>
  <c r="DA151" i="18"/>
  <c r="CH151" i="18"/>
  <c r="CR151" i="18"/>
  <c r="CI151" i="18"/>
  <c r="CS151" i="18"/>
  <c r="CJ151" i="18"/>
  <c r="CT151" i="18"/>
  <c r="CK151" i="18"/>
  <c r="CV151" i="18"/>
  <c r="CL151" i="18"/>
  <c r="CX151" i="18"/>
  <c r="CJ143" i="18"/>
  <c r="CR143" i="18"/>
  <c r="CZ143" i="18"/>
  <c r="CL143" i="18"/>
  <c r="CT143" i="18"/>
  <c r="CH143" i="18"/>
  <c r="CS143" i="18"/>
  <c r="CK143" i="18"/>
  <c r="CV143" i="18"/>
  <c r="CN143" i="18"/>
  <c r="DA143" i="18"/>
  <c r="CO143" i="18"/>
  <c r="CP143" i="18"/>
  <c r="CQ143" i="18"/>
  <c r="CU143" i="18"/>
  <c r="CW143" i="18"/>
  <c r="CI143" i="18"/>
  <c r="CX143" i="18"/>
  <c r="CM143" i="18"/>
  <c r="CY143" i="18"/>
  <c r="CJ135" i="18"/>
  <c r="CR135" i="18"/>
  <c r="CZ135" i="18"/>
  <c r="CL135" i="18"/>
  <c r="CT135" i="18"/>
  <c r="CM135" i="18"/>
  <c r="CW135" i="18"/>
  <c r="CN135" i="18"/>
  <c r="CX135" i="18"/>
  <c r="CO135" i="18"/>
  <c r="CY135" i="18"/>
  <c r="CP135" i="18"/>
  <c r="DA135" i="18"/>
  <c r="CQ135" i="18"/>
  <c r="CH135" i="18"/>
  <c r="CS135" i="18"/>
  <c r="CI135" i="18"/>
  <c r="CU135" i="18"/>
  <c r="CK135" i="18"/>
  <c r="CV135" i="18"/>
  <c r="CJ125" i="18"/>
  <c r="CR125" i="18"/>
  <c r="CZ125" i="18"/>
  <c r="CL125" i="18"/>
  <c r="CT125" i="18"/>
  <c r="CI125" i="18"/>
  <c r="CU125" i="18"/>
  <c r="CK125" i="18"/>
  <c r="CV125" i="18"/>
  <c r="CM125" i="18"/>
  <c r="CW125" i="18"/>
  <c r="CN125" i="18"/>
  <c r="CX125" i="18"/>
  <c r="CO125" i="18"/>
  <c r="CY125" i="18"/>
  <c r="CP125" i="18"/>
  <c r="DA125" i="18"/>
  <c r="CQ125" i="18"/>
  <c r="CH125" i="18"/>
  <c r="CS125" i="18"/>
  <c r="CJ115" i="18"/>
  <c r="CR115" i="18"/>
  <c r="CZ115" i="18"/>
  <c r="CL115" i="18"/>
  <c r="CT115" i="18"/>
  <c r="CN115" i="18"/>
  <c r="CX115" i="18"/>
  <c r="CP115" i="18"/>
  <c r="DA115" i="18"/>
  <c r="CQ115" i="18"/>
  <c r="CS115" i="18"/>
  <c r="CU115" i="18"/>
  <c r="CH115" i="18"/>
  <c r="CV115" i="18"/>
  <c r="CI115" i="18"/>
  <c r="CW115" i="18"/>
  <c r="CK115" i="18"/>
  <c r="CY115" i="18"/>
  <c r="CM115" i="18"/>
  <c r="CO115" i="18"/>
  <c r="CJ107" i="18"/>
  <c r="CR107" i="18"/>
  <c r="CZ107" i="18"/>
  <c r="CL107" i="18"/>
  <c r="CT107" i="18"/>
  <c r="CN107" i="18"/>
  <c r="CX107" i="18"/>
  <c r="CP107" i="18"/>
  <c r="DA107" i="18"/>
  <c r="CU107" i="18"/>
  <c r="CH107" i="18"/>
  <c r="CV107" i="18"/>
  <c r="CI107" i="18"/>
  <c r="CW107" i="18"/>
  <c r="CK107" i="18"/>
  <c r="CY107" i="18"/>
  <c r="CM107" i="18"/>
  <c r="CO107" i="18"/>
  <c r="CQ107" i="18"/>
  <c r="CS107" i="18"/>
  <c r="CJ99" i="18"/>
  <c r="CR99" i="18"/>
  <c r="CZ99" i="18"/>
  <c r="CL99" i="18"/>
  <c r="CT99" i="18"/>
  <c r="CN99" i="18"/>
  <c r="CX99" i="18"/>
  <c r="CP99" i="18"/>
  <c r="DA99" i="18"/>
  <c r="CI99" i="18"/>
  <c r="CW99" i="18"/>
  <c r="CK99" i="18"/>
  <c r="CY99" i="18"/>
  <c r="CM99" i="18"/>
  <c r="CO99" i="18"/>
  <c r="CQ99" i="18"/>
  <c r="CS99" i="18"/>
  <c r="CU99" i="18"/>
  <c r="CH99" i="18"/>
  <c r="CV99" i="18"/>
  <c r="CJ91" i="18"/>
  <c r="CR91" i="18"/>
  <c r="CZ91" i="18"/>
  <c r="CL91" i="18"/>
  <c r="CT91" i="18"/>
  <c r="CN91" i="18"/>
  <c r="CX91" i="18"/>
  <c r="CP91" i="18"/>
  <c r="DA91" i="18"/>
  <c r="CM91" i="18"/>
  <c r="CO91" i="18"/>
  <c r="CQ91" i="18"/>
  <c r="CS91" i="18"/>
  <c r="CU91" i="18"/>
  <c r="CH91" i="18"/>
  <c r="CV91" i="18"/>
  <c r="CI91" i="18"/>
  <c r="CW91" i="18"/>
  <c r="CK91" i="18"/>
  <c r="CY91" i="18"/>
  <c r="CJ83" i="18"/>
  <c r="CR83" i="18"/>
  <c r="CZ83" i="18"/>
  <c r="CL83" i="18"/>
  <c r="CT83" i="18"/>
  <c r="CQ83" i="18"/>
  <c r="CH83" i="18"/>
  <c r="CS83" i="18"/>
  <c r="CI83" i="18"/>
  <c r="CU83" i="18"/>
  <c r="CK83" i="18"/>
  <c r="CV83" i="18"/>
  <c r="CM83" i="18"/>
  <c r="CN83" i="18"/>
  <c r="CX83" i="18"/>
  <c r="CO83" i="18"/>
  <c r="CP83" i="18"/>
  <c r="DA83" i="18"/>
  <c r="CW83" i="18"/>
  <c r="CY83" i="18"/>
  <c r="CJ75" i="18"/>
  <c r="CR75" i="18"/>
  <c r="CZ75" i="18"/>
  <c r="CL75" i="18"/>
  <c r="CT75" i="18"/>
  <c r="CQ75" i="18"/>
  <c r="CS75" i="18"/>
  <c r="CU75" i="18"/>
  <c r="CK75" i="18"/>
  <c r="CV75" i="18"/>
  <c r="CM75" i="18"/>
  <c r="CW75" i="18"/>
  <c r="CN75" i="18"/>
  <c r="CX75" i="18"/>
  <c r="CO75" i="18"/>
  <c r="CY75" i="18"/>
  <c r="CP75" i="18"/>
  <c r="DA75" i="18"/>
  <c r="CO65" i="18"/>
  <c r="CI65" i="18"/>
  <c r="CK65" i="18"/>
  <c r="CT65" i="18"/>
  <c r="CP65" i="18"/>
  <c r="CX65" i="18"/>
  <c r="CQ65" i="18"/>
  <c r="CY65" i="18"/>
  <c r="CJ65" i="18"/>
  <c r="CS65" i="18"/>
  <c r="DA65" i="18"/>
  <c r="CW65" i="18"/>
  <c r="CL65" i="18"/>
  <c r="CM65" i="18"/>
  <c r="CN65" i="18"/>
  <c r="CR65" i="18"/>
  <c r="CU65" i="18"/>
  <c r="CV65" i="18"/>
  <c r="CZ65" i="18"/>
  <c r="CH65" i="18"/>
  <c r="CO55" i="18"/>
  <c r="CW55" i="18"/>
  <c r="CI55" i="18"/>
  <c r="CQ55" i="18"/>
  <c r="CY55" i="18"/>
  <c r="CH55" i="18"/>
  <c r="CS55" i="18"/>
  <c r="CM55" i="18"/>
  <c r="CX55" i="18"/>
  <c r="CN55" i="18"/>
  <c r="CZ55" i="18"/>
  <c r="CR55" i="18"/>
  <c r="CL55" i="18"/>
  <c r="CT55" i="18"/>
  <c r="CK55" i="18"/>
  <c r="CP55" i="18"/>
  <c r="CU55" i="18"/>
  <c r="CV55" i="18"/>
  <c r="DA55" i="18"/>
  <c r="CJ55" i="18"/>
  <c r="CL46" i="18"/>
  <c r="CT46" i="18"/>
  <c r="CO46" i="18"/>
  <c r="CW46" i="18"/>
  <c r="CK46" i="18"/>
  <c r="CV46" i="18"/>
  <c r="CN46" i="18"/>
  <c r="CY46" i="18"/>
  <c r="CI46" i="18"/>
  <c r="CX46" i="18"/>
  <c r="CQ46" i="18"/>
  <c r="CR46" i="18"/>
  <c r="CH46" i="18"/>
  <c r="CU46" i="18"/>
  <c r="CJ46" i="18"/>
  <c r="CM46" i="18"/>
  <c r="CP46" i="18"/>
  <c r="CS46" i="18"/>
  <c r="CZ46" i="18"/>
  <c r="DA46" i="18"/>
  <c r="CL38" i="18"/>
  <c r="CT38" i="18"/>
  <c r="CO38" i="18"/>
  <c r="CW38" i="18"/>
  <c r="CK38" i="18"/>
  <c r="CV38" i="18"/>
  <c r="CN38" i="18"/>
  <c r="CY38" i="18"/>
  <c r="CM38" i="18"/>
  <c r="DA38" i="18"/>
  <c r="CS38" i="18"/>
  <c r="CH38" i="18"/>
  <c r="CU38" i="18"/>
  <c r="CJ38" i="18"/>
  <c r="CZ38" i="18"/>
  <c r="CP38" i="18"/>
  <c r="CQ38" i="18"/>
  <c r="CR38" i="18"/>
  <c r="CX38" i="18"/>
  <c r="CI38" i="18"/>
  <c r="CL23" i="18"/>
  <c r="CT23" i="18"/>
  <c r="CO23" i="18"/>
  <c r="CW23" i="18"/>
  <c r="CH23" i="18"/>
  <c r="CP23" i="18"/>
  <c r="CX23" i="18"/>
  <c r="CK23" i="18"/>
  <c r="CS23" i="18"/>
  <c r="DA23" i="18"/>
  <c r="CV23" i="18"/>
  <c r="CJ23" i="18"/>
  <c r="CZ23" i="18"/>
  <c r="CU23" i="18"/>
  <c r="CM23" i="18"/>
  <c r="CN23" i="18"/>
  <c r="CR23" i="18"/>
  <c r="CY23" i="18"/>
  <c r="CI23" i="18"/>
  <c r="CQ23" i="18"/>
  <c r="CL34" i="18"/>
  <c r="CT34" i="18"/>
  <c r="CO34" i="18"/>
  <c r="CW34" i="18"/>
  <c r="CK34" i="18"/>
  <c r="CV34" i="18"/>
  <c r="CN34" i="18"/>
  <c r="CY34" i="18"/>
  <c r="CS34" i="18"/>
  <c r="CM34" i="18"/>
  <c r="DA34" i="18"/>
  <c r="CP34" i="18"/>
  <c r="CR34" i="18"/>
  <c r="CQ34" i="18"/>
  <c r="CU34" i="18"/>
  <c r="CX34" i="18"/>
  <c r="CZ34" i="18"/>
  <c r="CH34" i="18"/>
  <c r="CI34" i="18"/>
  <c r="CJ34" i="18"/>
  <c r="CK286" i="18"/>
  <c r="CS286" i="18"/>
  <c r="DA286" i="18"/>
  <c r="CM286" i="18"/>
  <c r="CU286" i="18"/>
  <c r="CH286" i="18"/>
  <c r="CR286" i="18"/>
  <c r="CI286" i="18"/>
  <c r="CT286" i="18"/>
  <c r="CJ286" i="18"/>
  <c r="CV286" i="18"/>
  <c r="CL286" i="18"/>
  <c r="CW286" i="18"/>
  <c r="CN286" i="18"/>
  <c r="CX286" i="18"/>
  <c r="CO286" i="18"/>
  <c r="CY286" i="18"/>
  <c r="CP286" i="18"/>
  <c r="CZ286" i="18"/>
  <c r="CQ286" i="18"/>
  <c r="CK278" i="18"/>
  <c r="CS278" i="18"/>
  <c r="DA278" i="18"/>
  <c r="CM278" i="18"/>
  <c r="CU278" i="18"/>
  <c r="CH278" i="18"/>
  <c r="CR278" i="18"/>
  <c r="CI278" i="18"/>
  <c r="CT278" i="18"/>
  <c r="CJ278" i="18"/>
  <c r="CV278" i="18"/>
  <c r="CL278" i="18"/>
  <c r="CW278" i="18"/>
  <c r="CN278" i="18"/>
  <c r="CX278" i="18"/>
  <c r="CO278" i="18"/>
  <c r="CY278" i="18"/>
  <c r="CP278" i="18"/>
  <c r="CZ278" i="18"/>
  <c r="CQ278" i="18"/>
  <c r="CJ270" i="18"/>
  <c r="CR270" i="18"/>
  <c r="CZ270" i="18"/>
  <c r="CL270" i="18"/>
  <c r="CT270" i="18"/>
  <c r="CN270" i="18"/>
  <c r="CX270" i="18"/>
  <c r="CO270" i="18"/>
  <c r="CY270" i="18"/>
  <c r="CP270" i="18"/>
  <c r="DA270" i="18"/>
  <c r="CQ270" i="18"/>
  <c r="CH270" i="18"/>
  <c r="CS270" i="18"/>
  <c r="CI270" i="18"/>
  <c r="CU270" i="18"/>
  <c r="CK270" i="18"/>
  <c r="CV270" i="18"/>
  <c r="CM270" i="18"/>
  <c r="CW270" i="18"/>
  <c r="CJ262" i="18"/>
  <c r="CR262" i="18"/>
  <c r="CZ262" i="18"/>
  <c r="CL262" i="18"/>
  <c r="CT262" i="18"/>
  <c r="CN262" i="18"/>
  <c r="CX262" i="18"/>
  <c r="CO262" i="18"/>
  <c r="CY262" i="18"/>
  <c r="CP262" i="18"/>
  <c r="DA262" i="18"/>
  <c r="CQ262" i="18"/>
  <c r="CH262" i="18"/>
  <c r="CS262" i="18"/>
  <c r="CI262" i="18"/>
  <c r="CU262" i="18"/>
  <c r="CK262" i="18"/>
  <c r="CV262" i="18"/>
  <c r="CM262" i="18"/>
  <c r="CW262" i="18"/>
  <c r="CJ254" i="18"/>
  <c r="CR254" i="18"/>
  <c r="CZ254" i="18"/>
  <c r="CL254" i="18"/>
  <c r="CT254" i="18"/>
  <c r="CN254" i="18"/>
  <c r="CX254" i="18"/>
  <c r="CO254" i="18"/>
  <c r="CY254" i="18"/>
  <c r="CP254" i="18"/>
  <c r="DA254" i="18"/>
  <c r="CQ254" i="18"/>
  <c r="CH254" i="18"/>
  <c r="CS254" i="18"/>
  <c r="CI254" i="18"/>
  <c r="CU254" i="18"/>
  <c r="CK254" i="18"/>
  <c r="CV254" i="18"/>
  <c r="CM254" i="18"/>
  <c r="CW254" i="18"/>
  <c r="CJ246" i="18"/>
  <c r="CR246" i="18"/>
  <c r="CZ246" i="18"/>
  <c r="CL246" i="18"/>
  <c r="CT246" i="18"/>
  <c r="CN246" i="18"/>
  <c r="CX246" i="18"/>
  <c r="CO246" i="18"/>
  <c r="CY246" i="18"/>
  <c r="CP246" i="18"/>
  <c r="DA246" i="18"/>
  <c r="CQ246" i="18"/>
  <c r="CH246" i="18"/>
  <c r="CS246" i="18"/>
  <c r="CI246" i="18"/>
  <c r="CU246" i="18"/>
  <c r="CK246" i="18"/>
  <c r="CV246" i="18"/>
  <c r="CM246" i="18"/>
  <c r="CW246" i="18"/>
  <c r="CJ238" i="18"/>
  <c r="CR238" i="18"/>
  <c r="CZ238" i="18"/>
  <c r="CL238" i="18"/>
  <c r="CT238" i="18"/>
  <c r="CN238" i="18"/>
  <c r="CX238" i="18"/>
  <c r="CO238" i="18"/>
  <c r="CY238" i="18"/>
  <c r="CP238" i="18"/>
  <c r="DA238" i="18"/>
  <c r="CQ238" i="18"/>
  <c r="CH238" i="18"/>
  <c r="CS238" i="18"/>
  <c r="CI238" i="18"/>
  <c r="CU238" i="18"/>
  <c r="CK238" i="18"/>
  <c r="CV238" i="18"/>
  <c r="CM238" i="18"/>
  <c r="CW238" i="18"/>
  <c r="CM230" i="18"/>
  <c r="CU230" i="18"/>
  <c r="CN230" i="18"/>
  <c r="CV230" i="18"/>
  <c r="CO230" i="18"/>
  <c r="CW230" i="18"/>
  <c r="CH230" i="18"/>
  <c r="CP230" i="18"/>
  <c r="CX230" i="18"/>
  <c r="CI230" i="18"/>
  <c r="CQ230" i="18"/>
  <c r="CY230" i="18"/>
  <c r="CJ230" i="18"/>
  <c r="CR230" i="18"/>
  <c r="CZ230" i="18"/>
  <c r="CK230" i="18"/>
  <c r="CS230" i="18"/>
  <c r="DA230" i="18"/>
  <c r="CL230" i="18"/>
  <c r="CT230" i="18"/>
  <c r="CK222" i="18"/>
  <c r="CS222" i="18"/>
  <c r="DA222" i="18"/>
  <c r="CM222" i="18"/>
  <c r="CU222" i="18"/>
  <c r="CI222" i="18"/>
  <c r="CT222" i="18"/>
  <c r="CJ222" i="18"/>
  <c r="CV222" i="18"/>
  <c r="CL222" i="18"/>
  <c r="CW222" i="18"/>
  <c r="CN222" i="18"/>
  <c r="CX222" i="18"/>
  <c r="CO222" i="18"/>
  <c r="CY222" i="18"/>
  <c r="CP222" i="18"/>
  <c r="CZ222" i="18"/>
  <c r="CQ222" i="18"/>
  <c r="CH222" i="18"/>
  <c r="CR222" i="18"/>
  <c r="CK214" i="18"/>
  <c r="CS214" i="18"/>
  <c r="DA214" i="18"/>
  <c r="CM214" i="18"/>
  <c r="CU214" i="18"/>
  <c r="CI214" i="18"/>
  <c r="CT214" i="18"/>
  <c r="CJ214" i="18"/>
  <c r="CV214" i="18"/>
  <c r="CL214" i="18"/>
  <c r="CW214" i="18"/>
  <c r="CN214" i="18"/>
  <c r="CX214" i="18"/>
  <c r="CO214" i="18"/>
  <c r="CY214" i="18"/>
  <c r="CP214" i="18"/>
  <c r="CZ214" i="18"/>
  <c r="CQ214" i="18"/>
  <c r="CH214" i="18"/>
  <c r="CR214" i="18"/>
  <c r="CK206" i="18"/>
  <c r="CS206" i="18"/>
  <c r="DA206" i="18"/>
  <c r="CM206" i="18"/>
  <c r="CU206" i="18"/>
  <c r="CI206" i="18"/>
  <c r="CT206" i="18"/>
  <c r="CJ206" i="18"/>
  <c r="CV206" i="18"/>
  <c r="CL206" i="18"/>
  <c r="CW206" i="18"/>
  <c r="CN206" i="18"/>
  <c r="CX206" i="18"/>
  <c r="CO206" i="18"/>
  <c r="CY206" i="18"/>
  <c r="CP206" i="18"/>
  <c r="CZ206" i="18"/>
  <c r="CQ206" i="18"/>
  <c r="CH206" i="18"/>
  <c r="CR206" i="18"/>
  <c r="CK198" i="18"/>
  <c r="CS198" i="18"/>
  <c r="DA198" i="18"/>
  <c r="CM198" i="18"/>
  <c r="CU198" i="18"/>
  <c r="CI198" i="18"/>
  <c r="CT198" i="18"/>
  <c r="CJ198" i="18"/>
  <c r="CV198" i="18"/>
  <c r="CL198" i="18"/>
  <c r="CW198" i="18"/>
  <c r="CN198" i="18"/>
  <c r="CX198" i="18"/>
  <c r="CO198" i="18"/>
  <c r="CY198" i="18"/>
  <c r="CP198" i="18"/>
  <c r="CZ198" i="18"/>
  <c r="CQ198" i="18"/>
  <c r="CH198" i="18"/>
  <c r="CR198" i="18"/>
  <c r="CI190" i="18"/>
  <c r="CQ190" i="18"/>
  <c r="CY190" i="18"/>
  <c r="CK190" i="18"/>
  <c r="CS190" i="18"/>
  <c r="DA190" i="18"/>
  <c r="CH190" i="18"/>
  <c r="CT190" i="18"/>
  <c r="CL190" i="18"/>
  <c r="CV190" i="18"/>
  <c r="CN190" i="18"/>
  <c r="CO190" i="18"/>
  <c r="CP190" i="18"/>
  <c r="CR190" i="18"/>
  <c r="CU190" i="18"/>
  <c r="CW190" i="18"/>
  <c r="CJ190" i="18"/>
  <c r="CX190" i="18"/>
  <c r="CM190" i="18"/>
  <c r="CZ190" i="18"/>
  <c r="CI182" i="18"/>
  <c r="CQ182" i="18"/>
  <c r="CY182" i="18"/>
  <c r="CK182" i="18"/>
  <c r="CS182" i="18"/>
  <c r="DA182" i="18"/>
  <c r="CM182" i="18"/>
  <c r="CW182" i="18"/>
  <c r="CN182" i="18"/>
  <c r="CX182" i="18"/>
  <c r="CO182" i="18"/>
  <c r="CZ182" i="18"/>
  <c r="CP182" i="18"/>
  <c r="CR182" i="18"/>
  <c r="CH182" i="18"/>
  <c r="CT182" i="18"/>
  <c r="CJ182" i="18"/>
  <c r="CU182" i="18"/>
  <c r="CL182" i="18"/>
  <c r="CV182" i="18"/>
  <c r="CI174" i="18"/>
  <c r="CQ174" i="18"/>
  <c r="CY174" i="18"/>
  <c r="CK174" i="18"/>
  <c r="CS174" i="18"/>
  <c r="DA174" i="18"/>
  <c r="CM174" i="18"/>
  <c r="CW174" i="18"/>
  <c r="CN174" i="18"/>
  <c r="CX174" i="18"/>
  <c r="CO174" i="18"/>
  <c r="CZ174" i="18"/>
  <c r="CP174" i="18"/>
  <c r="CR174" i="18"/>
  <c r="CH174" i="18"/>
  <c r="CT174" i="18"/>
  <c r="CJ174" i="18"/>
  <c r="CU174" i="18"/>
  <c r="CL174" i="18"/>
  <c r="CV174" i="18"/>
  <c r="CI166" i="18"/>
  <c r="CQ166" i="18"/>
  <c r="CY166" i="18"/>
  <c r="CK166" i="18"/>
  <c r="CS166" i="18"/>
  <c r="DA166" i="18"/>
  <c r="CM166" i="18"/>
  <c r="CW166" i="18"/>
  <c r="CN166" i="18"/>
  <c r="CX166" i="18"/>
  <c r="CO166" i="18"/>
  <c r="CZ166" i="18"/>
  <c r="CP166" i="18"/>
  <c r="CR166" i="18"/>
  <c r="CH166" i="18"/>
  <c r="CT166" i="18"/>
  <c r="CJ166" i="18"/>
  <c r="CU166" i="18"/>
  <c r="CL166" i="18"/>
  <c r="CV166" i="18"/>
  <c r="CI158" i="18"/>
  <c r="CQ158" i="18"/>
  <c r="CY158" i="18"/>
  <c r="CK158" i="18"/>
  <c r="CS158" i="18"/>
  <c r="DA158" i="18"/>
  <c r="CM158" i="18"/>
  <c r="CW158" i="18"/>
  <c r="CN158" i="18"/>
  <c r="CX158" i="18"/>
  <c r="CO158" i="18"/>
  <c r="CZ158" i="18"/>
  <c r="CP158" i="18"/>
  <c r="CR158" i="18"/>
  <c r="CH158" i="18"/>
  <c r="CT158" i="18"/>
  <c r="CJ158" i="18"/>
  <c r="CU158" i="18"/>
  <c r="CL158" i="18"/>
  <c r="CV158" i="18"/>
  <c r="CI150" i="18"/>
  <c r="CQ150" i="18"/>
  <c r="CY150" i="18"/>
  <c r="CK150" i="18"/>
  <c r="CS150" i="18"/>
  <c r="DA150" i="18"/>
  <c r="CM150" i="18"/>
  <c r="CW150" i="18"/>
  <c r="CN150" i="18"/>
  <c r="CX150" i="18"/>
  <c r="CO150" i="18"/>
  <c r="CZ150" i="18"/>
  <c r="CP150" i="18"/>
  <c r="CR150" i="18"/>
  <c r="CH150" i="18"/>
  <c r="CT150" i="18"/>
  <c r="CJ150" i="18"/>
  <c r="CU150" i="18"/>
  <c r="CL150" i="18"/>
  <c r="CV150" i="18"/>
  <c r="CN142" i="18"/>
  <c r="CV142" i="18"/>
  <c r="CH142" i="18"/>
  <c r="CP142" i="18"/>
  <c r="CX142" i="18"/>
  <c r="CR142" i="18"/>
  <c r="CJ142" i="18"/>
  <c r="CT142" i="18"/>
  <c r="CS142" i="18"/>
  <c r="CU142" i="18"/>
  <c r="CI142" i="18"/>
  <c r="CW142" i="18"/>
  <c r="CK142" i="18"/>
  <c r="CY142" i="18"/>
  <c r="CL142" i="18"/>
  <c r="CZ142" i="18"/>
  <c r="CM142" i="18"/>
  <c r="DA142" i="18"/>
  <c r="CO142" i="18"/>
  <c r="CQ142" i="18"/>
  <c r="CN134" i="18"/>
  <c r="CV134" i="18"/>
  <c r="CH134" i="18"/>
  <c r="CP134" i="18"/>
  <c r="CX134" i="18"/>
  <c r="CK134" i="18"/>
  <c r="CU134" i="18"/>
  <c r="CL134" i="18"/>
  <c r="CW134" i="18"/>
  <c r="CM134" i="18"/>
  <c r="CY134" i="18"/>
  <c r="CO134" i="18"/>
  <c r="CZ134" i="18"/>
  <c r="CQ134" i="18"/>
  <c r="DA134" i="18"/>
  <c r="CR134" i="18"/>
  <c r="CI134" i="18"/>
  <c r="CS134" i="18"/>
  <c r="CJ134" i="18"/>
  <c r="CT134" i="18"/>
  <c r="CH124" i="18"/>
  <c r="CN124" i="18"/>
  <c r="CV124" i="18"/>
  <c r="CP124" i="18"/>
  <c r="CX124" i="18"/>
  <c r="CI124" i="18"/>
  <c r="CS124" i="18"/>
  <c r="CJ124" i="18"/>
  <c r="CT124" i="18"/>
  <c r="CK124" i="18"/>
  <c r="CU124" i="18"/>
  <c r="CL124" i="18"/>
  <c r="CW124" i="18"/>
  <c r="CM124" i="18"/>
  <c r="CY124" i="18"/>
  <c r="CO124" i="18"/>
  <c r="CZ124" i="18"/>
  <c r="CQ124" i="18"/>
  <c r="DA124" i="18"/>
  <c r="CR124" i="18"/>
  <c r="CN114" i="18"/>
  <c r="CV114" i="18"/>
  <c r="CH114" i="18"/>
  <c r="CP114" i="18"/>
  <c r="CX114" i="18"/>
  <c r="CL114" i="18"/>
  <c r="CW114" i="18"/>
  <c r="CO114" i="18"/>
  <c r="CZ114" i="18"/>
  <c r="CI114" i="18"/>
  <c r="CU114" i="18"/>
  <c r="CJ114" i="18"/>
  <c r="CY114" i="18"/>
  <c r="CK114" i="18"/>
  <c r="DA114" i="18"/>
  <c r="CM114" i="18"/>
  <c r="CQ114" i="18"/>
  <c r="CR114" i="18"/>
  <c r="CS114" i="18"/>
  <c r="CT114" i="18"/>
  <c r="CN106" i="18"/>
  <c r="CV106" i="18"/>
  <c r="CH106" i="18"/>
  <c r="CP106" i="18"/>
  <c r="CX106" i="18"/>
  <c r="CL106" i="18"/>
  <c r="CW106" i="18"/>
  <c r="CO106" i="18"/>
  <c r="CZ106" i="18"/>
  <c r="CK106" i="18"/>
  <c r="DA106" i="18"/>
  <c r="CM106" i="18"/>
  <c r="CQ106" i="18"/>
  <c r="CR106" i="18"/>
  <c r="CS106" i="18"/>
  <c r="CT106" i="18"/>
  <c r="CI106" i="18"/>
  <c r="CU106" i="18"/>
  <c r="CJ106" i="18"/>
  <c r="CY106" i="18"/>
  <c r="CN98" i="18"/>
  <c r="CV98" i="18"/>
  <c r="CH98" i="18"/>
  <c r="CP98" i="18"/>
  <c r="CX98" i="18"/>
  <c r="CL98" i="18"/>
  <c r="CW98" i="18"/>
  <c r="CO98" i="18"/>
  <c r="CZ98" i="18"/>
  <c r="CQ98" i="18"/>
  <c r="CR98" i="18"/>
  <c r="CS98" i="18"/>
  <c r="CT98" i="18"/>
  <c r="CI98" i="18"/>
  <c r="CU98" i="18"/>
  <c r="CJ98" i="18"/>
  <c r="CY98" i="18"/>
  <c r="CK98" i="18"/>
  <c r="DA98" i="18"/>
  <c r="CM98" i="18"/>
  <c r="CN90" i="18"/>
  <c r="CV90" i="18"/>
  <c r="CH90" i="18"/>
  <c r="CP90" i="18"/>
  <c r="CX90" i="18"/>
  <c r="CL90" i="18"/>
  <c r="CW90" i="18"/>
  <c r="CO90" i="18"/>
  <c r="CZ90" i="18"/>
  <c r="CS90" i="18"/>
  <c r="CT90" i="18"/>
  <c r="CI90" i="18"/>
  <c r="CU90" i="18"/>
  <c r="CJ90" i="18"/>
  <c r="CY90" i="18"/>
  <c r="CK90" i="18"/>
  <c r="DA90" i="18"/>
  <c r="CM90" i="18"/>
  <c r="CQ90" i="18"/>
  <c r="CR90" i="18"/>
  <c r="CN82" i="18"/>
  <c r="CV82" i="18"/>
  <c r="CH82" i="18"/>
  <c r="CP82" i="18"/>
  <c r="CX82" i="18"/>
  <c r="CQ82" i="18"/>
  <c r="DA82" i="18"/>
  <c r="CR82" i="18"/>
  <c r="CI82" i="18"/>
  <c r="CS82" i="18"/>
  <c r="CJ82" i="18"/>
  <c r="CT82" i="18"/>
  <c r="CK82" i="18"/>
  <c r="CU82" i="18"/>
  <c r="CL82" i="18"/>
  <c r="CW82" i="18"/>
  <c r="CM82" i="18"/>
  <c r="CY82" i="18"/>
  <c r="CO82" i="18"/>
  <c r="CZ82" i="18"/>
  <c r="CM74" i="18"/>
  <c r="CO74" i="18"/>
  <c r="CW74" i="18"/>
  <c r="CK74" i="18"/>
  <c r="CU74" i="18"/>
  <c r="CN74" i="18"/>
  <c r="CX74" i="18"/>
  <c r="CP74" i="18"/>
  <c r="DA74" i="18"/>
  <c r="CQ74" i="18"/>
  <c r="CR74" i="18"/>
  <c r="CS74" i="18"/>
  <c r="CH74" i="18"/>
  <c r="CT74" i="18"/>
  <c r="CI74" i="18"/>
  <c r="CV74" i="18"/>
  <c r="CJ74" i="18"/>
  <c r="CY74" i="18"/>
  <c r="CL74" i="18"/>
  <c r="CZ74" i="18"/>
  <c r="CO63" i="18"/>
  <c r="CW63" i="18"/>
  <c r="CI63" i="18"/>
  <c r="CQ63" i="18"/>
  <c r="CY63" i="18"/>
  <c r="CH63" i="18"/>
  <c r="CS63" i="18"/>
  <c r="CM63" i="18"/>
  <c r="CX63" i="18"/>
  <c r="CN63" i="18"/>
  <c r="CZ63" i="18"/>
  <c r="CR63" i="18"/>
  <c r="CV63" i="18"/>
  <c r="CJ63" i="18"/>
  <c r="CU63" i="18"/>
  <c r="DA63" i="18"/>
  <c r="CK63" i="18"/>
  <c r="CL63" i="18"/>
  <c r="CP63" i="18"/>
  <c r="CT63" i="18"/>
  <c r="CK54" i="18"/>
  <c r="CS54" i="18"/>
  <c r="DA54" i="18"/>
  <c r="CM54" i="18"/>
  <c r="CU54" i="18"/>
  <c r="CQ54" i="18"/>
  <c r="CL54" i="18"/>
  <c r="CW54" i="18"/>
  <c r="CN54" i="18"/>
  <c r="CX54" i="18"/>
  <c r="CP54" i="18"/>
  <c r="CZ54" i="18"/>
  <c r="CJ54" i="18"/>
  <c r="CR54" i="18"/>
  <c r="CH54" i="18"/>
  <c r="CI54" i="18"/>
  <c r="CO54" i="18"/>
  <c r="CT54" i="18"/>
  <c r="CV54" i="18"/>
  <c r="CY54" i="18"/>
  <c r="CH45" i="18"/>
  <c r="CP45" i="18"/>
  <c r="CX45" i="18"/>
  <c r="CK45" i="18"/>
  <c r="CS45" i="18"/>
  <c r="DA45" i="18"/>
  <c r="CJ45" i="18"/>
  <c r="CU45" i="18"/>
  <c r="CM45" i="18"/>
  <c r="CW45" i="18"/>
  <c r="CO45" i="18"/>
  <c r="CV45" i="18"/>
  <c r="CI45" i="18"/>
  <c r="CY45" i="18"/>
  <c r="CN45" i="18"/>
  <c r="CT45" i="18"/>
  <c r="CZ45" i="18"/>
  <c r="CL45" i="18"/>
  <c r="CQ45" i="18"/>
  <c r="CR45" i="18"/>
  <c r="CH37" i="18"/>
  <c r="CP37" i="18"/>
  <c r="CX37" i="18"/>
  <c r="CK37" i="18"/>
  <c r="CS37" i="18"/>
  <c r="DA37" i="18"/>
  <c r="CJ37" i="18"/>
  <c r="CU37" i="18"/>
  <c r="CM37" i="18"/>
  <c r="CW37" i="18"/>
  <c r="CR37" i="18"/>
  <c r="CL37" i="18"/>
  <c r="CZ37" i="18"/>
  <c r="CN37" i="18"/>
  <c r="CQ37" i="18"/>
  <c r="CV37" i="18"/>
  <c r="CI37" i="18"/>
  <c r="CO37" i="18"/>
  <c r="CT37" i="18"/>
  <c r="CY37" i="18"/>
  <c r="CH22" i="18"/>
  <c r="CP22" i="18"/>
  <c r="CX22" i="18"/>
  <c r="CK22" i="18"/>
  <c r="CS22" i="18"/>
  <c r="DA22" i="18"/>
  <c r="CL22" i="18"/>
  <c r="CT22" i="18"/>
  <c r="CO22" i="18"/>
  <c r="CW22" i="18"/>
  <c r="CJ22" i="18"/>
  <c r="CZ22" i="18"/>
  <c r="CN22" i="18"/>
  <c r="CU22" i="18"/>
  <c r="CI22" i="18"/>
  <c r="CM22" i="18"/>
  <c r="CR22" i="18"/>
  <c r="CQ22" i="18"/>
  <c r="CV22" i="18"/>
  <c r="CY22" i="18"/>
  <c r="CS62" i="18"/>
  <c r="DA62" i="18"/>
  <c r="CM62" i="18"/>
  <c r="CU62" i="18"/>
  <c r="CQ62" i="18"/>
  <c r="CW62" i="18"/>
  <c r="CN62" i="18"/>
  <c r="CX62" i="18"/>
  <c r="CP62" i="18"/>
  <c r="CZ62" i="18"/>
  <c r="CV62" i="18"/>
  <c r="CO62" i="18"/>
  <c r="CR62" i="18"/>
  <c r="CT62" i="18"/>
  <c r="CY62" i="18"/>
  <c r="CO285" i="18"/>
  <c r="CW285" i="18"/>
  <c r="CI285" i="18"/>
  <c r="CQ285" i="18"/>
  <c r="CY285" i="18"/>
  <c r="CH285" i="18"/>
  <c r="CS285" i="18"/>
  <c r="CJ285" i="18"/>
  <c r="CT285" i="18"/>
  <c r="CK285" i="18"/>
  <c r="CU285" i="18"/>
  <c r="CL285" i="18"/>
  <c r="CV285" i="18"/>
  <c r="CM285" i="18"/>
  <c r="CX285" i="18"/>
  <c r="CN285" i="18"/>
  <c r="CZ285" i="18"/>
  <c r="CP285" i="18"/>
  <c r="DA285" i="18"/>
  <c r="CR285" i="18"/>
  <c r="CJ277" i="18"/>
  <c r="CK277" i="18"/>
  <c r="CO277" i="18"/>
  <c r="CW277" i="18"/>
  <c r="CH277" i="18"/>
  <c r="CI277" i="18"/>
  <c r="CQ277" i="18"/>
  <c r="CY277" i="18"/>
  <c r="CR277" i="18"/>
  <c r="CS277" i="18"/>
  <c r="CT277" i="18"/>
  <c r="CU277" i="18"/>
  <c r="CL277" i="18"/>
  <c r="CV277" i="18"/>
  <c r="CM277" i="18"/>
  <c r="CX277" i="18"/>
  <c r="CN277" i="18"/>
  <c r="CZ277" i="18"/>
  <c r="CP277" i="18"/>
  <c r="DA277" i="18"/>
  <c r="CN269" i="18"/>
  <c r="CV269" i="18"/>
  <c r="CH269" i="18"/>
  <c r="CP269" i="18"/>
  <c r="CX269" i="18"/>
  <c r="CL269" i="18"/>
  <c r="CW269" i="18"/>
  <c r="CM269" i="18"/>
  <c r="CY269" i="18"/>
  <c r="CO269" i="18"/>
  <c r="CZ269" i="18"/>
  <c r="CQ269" i="18"/>
  <c r="DA269" i="18"/>
  <c r="CR269" i="18"/>
  <c r="CI269" i="18"/>
  <c r="CS269" i="18"/>
  <c r="CJ269" i="18"/>
  <c r="CT269" i="18"/>
  <c r="CK269" i="18"/>
  <c r="CU269" i="18"/>
  <c r="CN261" i="18"/>
  <c r="CV261" i="18"/>
  <c r="CH261" i="18"/>
  <c r="CP261" i="18"/>
  <c r="CX261" i="18"/>
  <c r="CL261" i="18"/>
  <c r="CW261" i="18"/>
  <c r="CM261" i="18"/>
  <c r="CY261" i="18"/>
  <c r="CO261" i="18"/>
  <c r="CZ261" i="18"/>
  <c r="CQ261" i="18"/>
  <c r="DA261" i="18"/>
  <c r="CR261" i="18"/>
  <c r="CI261" i="18"/>
  <c r="CS261" i="18"/>
  <c r="CJ261" i="18"/>
  <c r="CT261" i="18"/>
  <c r="CK261" i="18"/>
  <c r="CU261" i="18"/>
  <c r="CN253" i="18"/>
  <c r="CV253" i="18"/>
  <c r="CH253" i="18"/>
  <c r="CP253" i="18"/>
  <c r="CX253" i="18"/>
  <c r="CL253" i="18"/>
  <c r="CW253" i="18"/>
  <c r="CM253" i="18"/>
  <c r="CY253" i="18"/>
  <c r="CO253" i="18"/>
  <c r="CZ253" i="18"/>
  <c r="CQ253" i="18"/>
  <c r="DA253" i="18"/>
  <c r="CR253" i="18"/>
  <c r="CI253" i="18"/>
  <c r="CS253" i="18"/>
  <c r="CJ253" i="18"/>
  <c r="CT253" i="18"/>
  <c r="CK253" i="18"/>
  <c r="CU253" i="18"/>
  <c r="CN245" i="18"/>
  <c r="CV245" i="18"/>
  <c r="CH245" i="18"/>
  <c r="CP245" i="18"/>
  <c r="CX245" i="18"/>
  <c r="CL245" i="18"/>
  <c r="CW245" i="18"/>
  <c r="CM245" i="18"/>
  <c r="CY245" i="18"/>
  <c r="CO245" i="18"/>
  <c r="CZ245" i="18"/>
  <c r="CQ245" i="18"/>
  <c r="DA245" i="18"/>
  <c r="CR245" i="18"/>
  <c r="CI245" i="18"/>
  <c r="CS245" i="18"/>
  <c r="CJ245" i="18"/>
  <c r="CT245" i="18"/>
  <c r="CK245" i="18"/>
  <c r="CU245" i="18"/>
  <c r="CN237" i="18"/>
  <c r="CV237" i="18"/>
  <c r="CH237" i="18"/>
  <c r="CP237" i="18"/>
  <c r="CX237" i="18"/>
  <c r="CL237" i="18"/>
  <c r="CW237" i="18"/>
  <c r="CM237" i="18"/>
  <c r="CY237" i="18"/>
  <c r="CO237" i="18"/>
  <c r="CZ237" i="18"/>
  <c r="CQ237" i="18"/>
  <c r="DA237" i="18"/>
  <c r="CR237" i="18"/>
  <c r="CI237" i="18"/>
  <c r="CS237" i="18"/>
  <c r="CJ237" i="18"/>
  <c r="CT237" i="18"/>
  <c r="CK237" i="18"/>
  <c r="CU237" i="18"/>
  <c r="CI229" i="18"/>
  <c r="CQ229" i="18"/>
  <c r="CY229" i="18"/>
  <c r="CJ229" i="18"/>
  <c r="CR229" i="18"/>
  <c r="CZ229" i="18"/>
  <c r="CK229" i="18"/>
  <c r="CS229" i="18"/>
  <c r="DA229" i="18"/>
  <c r="CL229" i="18"/>
  <c r="CT229" i="18"/>
  <c r="CM229" i="18"/>
  <c r="CU229" i="18"/>
  <c r="CN229" i="18"/>
  <c r="CV229" i="18"/>
  <c r="CO229" i="18"/>
  <c r="CW229" i="18"/>
  <c r="CH229" i="18"/>
  <c r="CP229" i="18"/>
  <c r="CX229" i="18"/>
  <c r="CO221" i="18"/>
  <c r="CW221" i="18"/>
  <c r="CI221" i="18"/>
  <c r="CQ221" i="18"/>
  <c r="CY221" i="18"/>
  <c r="CH221" i="18"/>
  <c r="CS221" i="18"/>
  <c r="CJ221" i="18"/>
  <c r="CT221" i="18"/>
  <c r="CK221" i="18"/>
  <c r="CU221" i="18"/>
  <c r="CL221" i="18"/>
  <c r="CV221" i="18"/>
  <c r="CM221" i="18"/>
  <c r="CX221" i="18"/>
  <c r="CN221" i="18"/>
  <c r="CZ221" i="18"/>
  <c r="CP221" i="18"/>
  <c r="DA221" i="18"/>
  <c r="CR221" i="18"/>
  <c r="CO213" i="18"/>
  <c r="CW213" i="18"/>
  <c r="CI213" i="18"/>
  <c r="CQ213" i="18"/>
  <c r="CY213" i="18"/>
  <c r="CH213" i="18"/>
  <c r="CS213" i="18"/>
  <c r="CJ213" i="18"/>
  <c r="CT213" i="18"/>
  <c r="CK213" i="18"/>
  <c r="CU213" i="18"/>
  <c r="CL213" i="18"/>
  <c r="CV213" i="18"/>
  <c r="CM213" i="18"/>
  <c r="CX213" i="18"/>
  <c r="CN213" i="18"/>
  <c r="CZ213" i="18"/>
  <c r="CP213" i="18"/>
  <c r="DA213" i="18"/>
  <c r="CR213" i="18"/>
  <c r="CO205" i="18"/>
  <c r="CW205" i="18"/>
  <c r="CI205" i="18"/>
  <c r="CQ205" i="18"/>
  <c r="CY205" i="18"/>
  <c r="CH205" i="18"/>
  <c r="CS205" i="18"/>
  <c r="CJ205" i="18"/>
  <c r="CT205" i="18"/>
  <c r="CK205" i="18"/>
  <c r="CU205" i="18"/>
  <c r="CL205" i="18"/>
  <c r="CV205" i="18"/>
  <c r="CM205" i="18"/>
  <c r="CX205" i="18"/>
  <c r="CN205" i="18"/>
  <c r="CZ205" i="18"/>
  <c r="CP205" i="18"/>
  <c r="DA205" i="18"/>
  <c r="CR205" i="18"/>
  <c r="CO197" i="18"/>
  <c r="CW197" i="18"/>
  <c r="CI197" i="18"/>
  <c r="CQ197" i="18"/>
  <c r="CY197" i="18"/>
  <c r="CH197" i="18"/>
  <c r="CS197" i="18"/>
  <c r="CJ197" i="18"/>
  <c r="CT197" i="18"/>
  <c r="CK197" i="18"/>
  <c r="CU197" i="18"/>
  <c r="CL197" i="18"/>
  <c r="CV197" i="18"/>
  <c r="CM197" i="18"/>
  <c r="CX197" i="18"/>
  <c r="CN197" i="18"/>
  <c r="CZ197" i="18"/>
  <c r="CP197" i="18"/>
  <c r="DA197" i="18"/>
  <c r="CR197" i="18"/>
  <c r="CM189" i="18"/>
  <c r="CU189" i="18"/>
  <c r="CO189" i="18"/>
  <c r="CW189" i="18"/>
  <c r="CH189" i="18"/>
  <c r="CR189" i="18"/>
  <c r="CJ189" i="18"/>
  <c r="CT189" i="18"/>
  <c r="CS189" i="18"/>
  <c r="CV189" i="18"/>
  <c r="CI189" i="18"/>
  <c r="CX189" i="18"/>
  <c r="CK189" i="18"/>
  <c r="CY189" i="18"/>
  <c r="CL189" i="18"/>
  <c r="CZ189" i="18"/>
  <c r="CN189" i="18"/>
  <c r="DA189" i="18"/>
  <c r="CP189" i="18"/>
  <c r="CQ189" i="18"/>
  <c r="CM181" i="18"/>
  <c r="CU181" i="18"/>
  <c r="CO181" i="18"/>
  <c r="CW181" i="18"/>
  <c r="CK181" i="18"/>
  <c r="CV181" i="18"/>
  <c r="CL181" i="18"/>
  <c r="CX181" i="18"/>
  <c r="CN181" i="18"/>
  <c r="CY181" i="18"/>
  <c r="CP181" i="18"/>
  <c r="CZ181" i="18"/>
  <c r="CQ181" i="18"/>
  <c r="DA181" i="18"/>
  <c r="CH181" i="18"/>
  <c r="CR181" i="18"/>
  <c r="CI181" i="18"/>
  <c r="CS181" i="18"/>
  <c r="CJ181" i="18"/>
  <c r="CT181" i="18"/>
  <c r="CM173" i="18"/>
  <c r="CU173" i="18"/>
  <c r="CO173" i="18"/>
  <c r="CW173" i="18"/>
  <c r="CK173" i="18"/>
  <c r="CV173" i="18"/>
  <c r="CL173" i="18"/>
  <c r="CX173" i="18"/>
  <c r="CN173" i="18"/>
  <c r="CY173" i="18"/>
  <c r="CP173" i="18"/>
  <c r="CZ173" i="18"/>
  <c r="CQ173" i="18"/>
  <c r="DA173" i="18"/>
  <c r="CH173" i="18"/>
  <c r="CR173" i="18"/>
  <c r="CI173" i="18"/>
  <c r="CS173" i="18"/>
  <c r="CJ173" i="18"/>
  <c r="CT173" i="18"/>
  <c r="CM165" i="18"/>
  <c r="CU165" i="18"/>
  <c r="CO165" i="18"/>
  <c r="CW165" i="18"/>
  <c r="CK165" i="18"/>
  <c r="CV165" i="18"/>
  <c r="CL165" i="18"/>
  <c r="CX165" i="18"/>
  <c r="CN165" i="18"/>
  <c r="CY165" i="18"/>
  <c r="CP165" i="18"/>
  <c r="CZ165" i="18"/>
  <c r="CQ165" i="18"/>
  <c r="DA165" i="18"/>
  <c r="CH165" i="18"/>
  <c r="CR165" i="18"/>
  <c r="CI165" i="18"/>
  <c r="CS165" i="18"/>
  <c r="CJ165" i="18"/>
  <c r="CT165" i="18"/>
  <c r="CM157" i="18"/>
  <c r="CU157" i="18"/>
  <c r="CO157" i="18"/>
  <c r="CW157" i="18"/>
  <c r="CK157" i="18"/>
  <c r="CV157" i="18"/>
  <c r="CL157" i="18"/>
  <c r="CX157" i="18"/>
  <c r="CN157" i="18"/>
  <c r="CY157" i="18"/>
  <c r="CP157" i="18"/>
  <c r="CZ157" i="18"/>
  <c r="CQ157" i="18"/>
  <c r="DA157" i="18"/>
  <c r="CH157" i="18"/>
  <c r="CR157" i="18"/>
  <c r="CI157" i="18"/>
  <c r="CS157" i="18"/>
  <c r="CJ157" i="18"/>
  <c r="CT157" i="18"/>
  <c r="CM149" i="18"/>
  <c r="CU149" i="18"/>
  <c r="CO149" i="18"/>
  <c r="CW149" i="18"/>
  <c r="CK149" i="18"/>
  <c r="CV149" i="18"/>
  <c r="CL149" i="18"/>
  <c r="CX149" i="18"/>
  <c r="CN149" i="18"/>
  <c r="CY149" i="18"/>
  <c r="CP149" i="18"/>
  <c r="CZ149" i="18"/>
  <c r="CQ149" i="18"/>
  <c r="DA149" i="18"/>
  <c r="CH149" i="18"/>
  <c r="CR149" i="18"/>
  <c r="CI149" i="18"/>
  <c r="CS149" i="18"/>
  <c r="CJ149" i="18"/>
  <c r="CT149" i="18"/>
  <c r="CJ141" i="18"/>
  <c r="CR141" i="18"/>
  <c r="CZ141" i="18"/>
  <c r="CL141" i="18"/>
  <c r="CT141" i="18"/>
  <c r="CP141" i="18"/>
  <c r="DA141" i="18"/>
  <c r="CH141" i="18"/>
  <c r="CS141" i="18"/>
  <c r="CK141" i="18"/>
  <c r="CX141" i="18"/>
  <c r="CM141" i="18"/>
  <c r="CY141" i="18"/>
  <c r="CN141" i="18"/>
  <c r="CO141" i="18"/>
  <c r="CQ141" i="18"/>
  <c r="CU141" i="18"/>
  <c r="CV141" i="18"/>
  <c r="CI141" i="18"/>
  <c r="CW141" i="18"/>
  <c r="CJ133" i="18"/>
  <c r="CR133" i="18"/>
  <c r="CZ133" i="18"/>
  <c r="CL133" i="18"/>
  <c r="CT133" i="18"/>
  <c r="CI133" i="18"/>
  <c r="CU133" i="18"/>
  <c r="CK133" i="18"/>
  <c r="CV133" i="18"/>
  <c r="CM133" i="18"/>
  <c r="CW133" i="18"/>
  <c r="CN133" i="18"/>
  <c r="CX133" i="18"/>
  <c r="CO133" i="18"/>
  <c r="CY133" i="18"/>
  <c r="CP133" i="18"/>
  <c r="DA133" i="18"/>
  <c r="CQ133" i="18"/>
  <c r="CH133" i="18"/>
  <c r="CS133" i="18"/>
  <c r="CJ123" i="18"/>
  <c r="CR123" i="18"/>
  <c r="CZ123" i="18"/>
  <c r="CL123" i="18"/>
  <c r="CT123" i="18"/>
  <c r="CN123" i="18"/>
  <c r="CX123" i="18"/>
  <c r="CP123" i="18"/>
  <c r="DA123" i="18"/>
  <c r="CM123" i="18"/>
  <c r="CO123" i="18"/>
  <c r="CQ123" i="18"/>
  <c r="CS123" i="18"/>
  <c r="CU123" i="18"/>
  <c r="CH123" i="18"/>
  <c r="CV123" i="18"/>
  <c r="CI123" i="18"/>
  <c r="CW123" i="18"/>
  <c r="CK123" i="18"/>
  <c r="CY123" i="18"/>
  <c r="CJ113" i="18"/>
  <c r="CR113" i="18"/>
  <c r="CZ113" i="18"/>
  <c r="CL113" i="18"/>
  <c r="CT113" i="18"/>
  <c r="CK113" i="18"/>
  <c r="CV113" i="18"/>
  <c r="CN113" i="18"/>
  <c r="CX113" i="18"/>
  <c r="CO113" i="18"/>
  <c r="CP113" i="18"/>
  <c r="CQ113" i="18"/>
  <c r="CS113" i="18"/>
  <c r="CU113" i="18"/>
  <c r="CH113" i="18"/>
  <c r="CW113" i="18"/>
  <c r="CI113" i="18"/>
  <c r="CY113" i="18"/>
  <c r="CM113" i="18"/>
  <c r="DA113" i="18"/>
  <c r="CJ105" i="18"/>
  <c r="CR105" i="18"/>
  <c r="CZ105" i="18"/>
  <c r="CL105" i="18"/>
  <c r="CT105" i="18"/>
  <c r="CK105" i="18"/>
  <c r="CV105" i="18"/>
  <c r="CN105" i="18"/>
  <c r="CX105" i="18"/>
  <c r="CQ105" i="18"/>
  <c r="CS105" i="18"/>
  <c r="CU105" i="18"/>
  <c r="CH105" i="18"/>
  <c r="CW105" i="18"/>
  <c r="CI105" i="18"/>
  <c r="CY105" i="18"/>
  <c r="CM105" i="18"/>
  <c r="DA105" i="18"/>
  <c r="CO105" i="18"/>
  <c r="CP105" i="18"/>
  <c r="CJ97" i="18"/>
  <c r="CR97" i="18"/>
  <c r="CZ97" i="18"/>
  <c r="CL97" i="18"/>
  <c r="CT97" i="18"/>
  <c r="CK97" i="18"/>
  <c r="CV97" i="18"/>
  <c r="CN97" i="18"/>
  <c r="CX97" i="18"/>
  <c r="CU97" i="18"/>
  <c r="CH97" i="18"/>
  <c r="CW97" i="18"/>
  <c r="CI97" i="18"/>
  <c r="CY97" i="18"/>
  <c r="CM97" i="18"/>
  <c r="DA97" i="18"/>
  <c r="CO97" i="18"/>
  <c r="CP97" i="18"/>
  <c r="CQ97" i="18"/>
  <c r="CS97" i="18"/>
  <c r="CJ89" i="18"/>
  <c r="CR89" i="18"/>
  <c r="CZ89" i="18"/>
  <c r="CL89" i="18"/>
  <c r="CT89" i="18"/>
  <c r="CK89" i="18"/>
  <c r="CV89" i="18"/>
  <c r="CN89" i="18"/>
  <c r="CX89" i="18"/>
  <c r="CI89" i="18"/>
  <c r="CY89" i="18"/>
  <c r="CM89" i="18"/>
  <c r="DA89" i="18"/>
  <c r="CO89" i="18"/>
  <c r="CP89" i="18"/>
  <c r="CQ89" i="18"/>
  <c r="CS89" i="18"/>
  <c r="CU89" i="18"/>
  <c r="CH89" i="18"/>
  <c r="CW89" i="18"/>
  <c r="CJ81" i="18"/>
  <c r="CR81" i="18"/>
  <c r="CZ81" i="18"/>
  <c r="CL81" i="18"/>
  <c r="CT81" i="18"/>
  <c r="CO81" i="18"/>
  <c r="CY81" i="18"/>
  <c r="CP81" i="18"/>
  <c r="DA81" i="18"/>
  <c r="CQ81" i="18"/>
  <c r="CH81" i="18"/>
  <c r="CS81" i="18"/>
  <c r="CI81" i="18"/>
  <c r="CU81" i="18"/>
  <c r="CK81" i="18"/>
  <c r="CV81" i="18"/>
  <c r="CM81" i="18"/>
  <c r="CW81" i="18"/>
  <c r="CN81" i="18"/>
  <c r="CX81" i="18"/>
  <c r="CL73" i="18"/>
  <c r="CT73" i="18"/>
  <c r="CI73" i="18"/>
  <c r="CQ73" i="18"/>
  <c r="CY73" i="18"/>
  <c r="CK73" i="18"/>
  <c r="CS73" i="18"/>
  <c r="DA73" i="18"/>
  <c r="CU73" i="18"/>
  <c r="CJ73" i="18"/>
  <c r="CW73" i="18"/>
  <c r="CR73" i="18"/>
  <c r="CV73" i="18"/>
  <c r="CX73" i="18"/>
  <c r="CH73" i="18"/>
  <c r="CZ73" i="18"/>
  <c r="CM73" i="18"/>
  <c r="CN73" i="18"/>
  <c r="CO73" i="18"/>
  <c r="CP73" i="18"/>
  <c r="CO61" i="18"/>
  <c r="CW61" i="18"/>
  <c r="CI61" i="18"/>
  <c r="CQ61" i="18"/>
  <c r="CY61" i="18"/>
  <c r="CP61" i="18"/>
  <c r="DA61" i="18"/>
  <c r="CK61" i="18"/>
  <c r="CU61" i="18"/>
  <c r="CL61" i="18"/>
  <c r="CV61" i="18"/>
  <c r="CN61" i="18"/>
  <c r="CZ61" i="18"/>
  <c r="CT61" i="18"/>
  <c r="CH61" i="18"/>
  <c r="CJ61" i="18"/>
  <c r="CM61" i="18"/>
  <c r="CR61" i="18"/>
  <c r="CS61" i="18"/>
  <c r="CX61" i="18"/>
  <c r="CH53" i="18"/>
  <c r="CP53" i="18"/>
  <c r="CX53" i="18"/>
  <c r="CK53" i="18"/>
  <c r="CS53" i="18"/>
  <c r="DA53" i="18"/>
  <c r="CJ53" i="18"/>
  <c r="CU53" i="18"/>
  <c r="CM53" i="18"/>
  <c r="CW53" i="18"/>
  <c r="CL53" i="18"/>
  <c r="CZ53" i="18"/>
  <c r="CR53" i="18"/>
  <c r="CT53" i="18"/>
  <c r="CI53" i="18"/>
  <c r="CY53" i="18"/>
  <c r="CN53" i="18"/>
  <c r="CV53" i="18"/>
  <c r="CO53" i="18"/>
  <c r="CQ53" i="18"/>
  <c r="CL44" i="18"/>
  <c r="CT44" i="18"/>
  <c r="CO44" i="18"/>
  <c r="CW44" i="18"/>
  <c r="CI44" i="18"/>
  <c r="CS44" i="18"/>
  <c r="CK44" i="18"/>
  <c r="CV44" i="18"/>
  <c r="CU44" i="18"/>
  <c r="CN44" i="18"/>
  <c r="DA44" i="18"/>
  <c r="CP44" i="18"/>
  <c r="CR44" i="18"/>
  <c r="CM44" i="18"/>
  <c r="CQ44" i="18"/>
  <c r="CX44" i="18"/>
  <c r="CH44" i="18"/>
  <c r="CJ44" i="18"/>
  <c r="CY44" i="18"/>
  <c r="CZ44" i="18"/>
  <c r="CH35" i="18"/>
  <c r="CP35" i="18"/>
  <c r="CX35" i="18"/>
  <c r="CK35" i="18"/>
  <c r="CS35" i="18"/>
  <c r="DA35" i="18"/>
  <c r="CM35" i="18"/>
  <c r="CW35" i="18"/>
  <c r="CO35" i="18"/>
  <c r="CZ35" i="18"/>
  <c r="CN35" i="18"/>
  <c r="CU35" i="18"/>
  <c r="CI35" i="18"/>
  <c r="CV35" i="18"/>
  <c r="CL35" i="18"/>
  <c r="CY35" i="18"/>
  <c r="CJ35" i="18"/>
  <c r="CQ35" i="18"/>
  <c r="CR35" i="18"/>
  <c r="CT35" i="18"/>
  <c r="CL21" i="18"/>
  <c r="CT21" i="18"/>
  <c r="CO21" i="18"/>
  <c r="CW21" i="18"/>
  <c r="CH21" i="18"/>
  <c r="CP21" i="18"/>
  <c r="CX21" i="18"/>
  <c r="CK21" i="18"/>
  <c r="CS21" i="18"/>
  <c r="DA21" i="18"/>
  <c r="CN21" i="18"/>
  <c r="CR21" i="18"/>
  <c r="CU21" i="18"/>
  <c r="CI21" i="18"/>
  <c r="CJ21" i="18"/>
  <c r="CQ21" i="18"/>
  <c r="CV21" i="18"/>
  <c r="CY21" i="18"/>
  <c r="CZ21" i="18"/>
  <c r="CM21" i="18"/>
  <c r="CP68" i="18"/>
  <c r="CX68" i="18"/>
  <c r="CT68" i="18"/>
  <c r="CM68" i="18"/>
  <c r="CU68" i="18"/>
  <c r="CO68" i="18"/>
  <c r="CW68" i="18"/>
  <c r="DA68" i="18"/>
  <c r="CQ68" i="18"/>
  <c r="CR68" i="18"/>
  <c r="CS68" i="18"/>
  <c r="CV68" i="18"/>
  <c r="CY68" i="18"/>
  <c r="CZ68" i="18"/>
  <c r="CN68" i="18"/>
  <c r="CK284" i="18"/>
  <c r="CS284" i="18"/>
  <c r="DA284" i="18"/>
  <c r="CM284" i="18"/>
  <c r="CU284" i="18"/>
  <c r="CP284" i="18"/>
  <c r="CZ284" i="18"/>
  <c r="CQ284" i="18"/>
  <c r="CH284" i="18"/>
  <c r="CR284" i="18"/>
  <c r="CI284" i="18"/>
  <c r="CT284" i="18"/>
  <c r="CJ284" i="18"/>
  <c r="CV284" i="18"/>
  <c r="CL284" i="18"/>
  <c r="CW284" i="18"/>
  <c r="CX284" i="18"/>
  <c r="CN284" i="18"/>
  <c r="CO284" i="18"/>
  <c r="CY284" i="18"/>
  <c r="CN276" i="18"/>
  <c r="CV276" i="18"/>
  <c r="CO276" i="18"/>
  <c r="CW276" i="18"/>
  <c r="CH276" i="18"/>
  <c r="CP276" i="18"/>
  <c r="CX276" i="18"/>
  <c r="CI276" i="18"/>
  <c r="CQ276" i="18"/>
  <c r="CY276" i="18"/>
  <c r="CJ276" i="18"/>
  <c r="CR276" i="18"/>
  <c r="CZ276" i="18"/>
  <c r="CK276" i="18"/>
  <c r="CS276" i="18"/>
  <c r="DA276" i="18"/>
  <c r="CL276" i="18"/>
  <c r="CT276" i="18"/>
  <c r="CM276" i="18"/>
  <c r="CU276" i="18"/>
  <c r="CJ268" i="18"/>
  <c r="CR268" i="18"/>
  <c r="CZ268" i="18"/>
  <c r="CL268" i="18"/>
  <c r="CT268" i="18"/>
  <c r="CK268" i="18"/>
  <c r="CV268" i="18"/>
  <c r="CM268" i="18"/>
  <c r="CW268" i="18"/>
  <c r="CN268" i="18"/>
  <c r="CX268" i="18"/>
  <c r="CO268" i="18"/>
  <c r="CY268" i="18"/>
  <c r="CP268" i="18"/>
  <c r="DA268" i="18"/>
  <c r="CQ268" i="18"/>
  <c r="CH268" i="18"/>
  <c r="CS268" i="18"/>
  <c r="CI268" i="18"/>
  <c r="CU268" i="18"/>
  <c r="CJ260" i="18"/>
  <c r="CR260" i="18"/>
  <c r="CZ260" i="18"/>
  <c r="CL260" i="18"/>
  <c r="CT260" i="18"/>
  <c r="CK260" i="18"/>
  <c r="CV260" i="18"/>
  <c r="CM260" i="18"/>
  <c r="CW260" i="18"/>
  <c r="CN260" i="18"/>
  <c r="CX260" i="18"/>
  <c r="CO260" i="18"/>
  <c r="CY260" i="18"/>
  <c r="CP260" i="18"/>
  <c r="DA260" i="18"/>
  <c r="CQ260" i="18"/>
  <c r="CH260" i="18"/>
  <c r="CS260" i="18"/>
  <c r="CI260" i="18"/>
  <c r="CU260" i="18"/>
  <c r="CJ252" i="18"/>
  <c r="CR252" i="18"/>
  <c r="CZ252" i="18"/>
  <c r="CL252" i="18"/>
  <c r="CT252" i="18"/>
  <c r="CK252" i="18"/>
  <c r="CV252" i="18"/>
  <c r="CM252" i="18"/>
  <c r="CW252" i="18"/>
  <c r="CN252" i="18"/>
  <c r="CX252" i="18"/>
  <c r="CO252" i="18"/>
  <c r="CY252" i="18"/>
  <c r="CP252" i="18"/>
  <c r="DA252" i="18"/>
  <c r="CQ252" i="18"/>
  <c r="CH252" i="18"/>
  <c r="CS252" i="18"/>
  <c r="CI252" i="18"/>
  <c r="CU252" i="18"/>
  <c r="CJ244" i="18"/>
  <c r="CR244" i="18"/>
  <c r="CZ244" i="18"/>
  <c r="CL244" i="18"/>
  <c r="CT244" i="18"/>
  <c r="CK244" i="18"/>
  <c r="CV244" i="18"/>
  <c r="CM244" i="18"/>
  <c r="CW244" i="18"/>
  <c r="CN244" i="18"/>
  <c r="CX244" i="18"/>
  <c r="CO244" i="18"/>
  <c r="CY244" i="18"/>
  <c r="CP244" i="18"/>
  <c r="DA244" i="18"/>
  <c r="CQ244" i="18"/>
  <c r="CH244" i="18"/>
  <c r="CS244" i="18"/>
  <c r="CI244" i="18"/>
  <c r="CU244" i="18"/>
  <c r="CJ236" i="18"/>
  <c r="CR236" i="18"/>
  <c r="CZ236" i="18"/>
  <c r="CL236" i="18"/>
  <c r="CT236" i="18"/>
  <c r="CK236" i="18"/>
  <c r="CV236" i="18"/>
  <c r="CM236" i="18"/>
  <c r="CW236" i="18"/>
  <c r="CN236" i="18"/>
  <c r="CX236" i="18"/>
  <c r="CO236" i="18"/>
  <c r="CY236" i="18"/>
  <c r="CP236" i="18"/>
  <c r="DA236" i="18"/>
  <c r="CQ236" i="18"/>
  <c r="CH236" i="18"/>
  <c r="CS236" i="18"/>
  <c r="CI236" i="18"/>
  <c r="CU236" i="18"/>
  <c r="CM228" i="18"/>
  <c r="CU228" i="18"/>
  <c r="CN228" i="18"/>
  <c r="CV228" i="18"/>
  <c r="CO228" i="18"/>
  <c r="CW228" i="18"/>
  <c r="CH228" i="18"/>
  <c r="CP228" i="18"/>
  <c r="CX228" i="18"/>
  <c r="CI228" i="18"/>
  <c r="CQ228" i="18"/>
  <c r="CY228" i="18"/>
  <c r="CJ228" i="18"/>
  <c r="CR228" i="18"/>
  <c r="CZ228" i="18"/>
  <c r="CK228" i="18"/>
  <c r="CS228" i="18"/>
  <c r="DA228" i="18"/>
  <c r="CL228" i="18"/>
  <c r="CT228" i="18"/>
  <c r="CK220" i="18"/>
  <c r="CS220" i="18"/>
  <c r="DA220" i="18"/>
  <c r="CM220" i="18"/>
  <c r="CU220" i="18"/>
  <c r="CQ220" i="18"/>
  <c r="CH220" i="18"/>
  <c r="CR220" i="18"/>
  <c r="CI220" i="18"/>
  <c r="CT220" i="18"/>
  <c r="CJ220" i="18"/>
  <c r="CV220" i="18"/>
  <c r="CL220" i="18"/>
  <c r="CW220" i="18"/>
  <c r="CN220" i="18"/>
  <c r="CX220" i="18"/>
  <c r="CO220" i="18"/>
  <c r="CY220" i="18"/>
  <c r="CP220" i="18"/>
  <c r="CZ220" i="18"/>
  <c r="CK212" i="18"/>
  <c r="CS212" i="18"/>
  <c r="DA212" i="18"/>
  <c r="CM212" i="18"/>
  <c r="CU212" i="18"/>
  <c r="CQ212" i="18"/>
  <c r="CH212" i="18"/>
  <c r="CR212" i="18"/>
  <c r="CI212" i="18"/>
  <c r="CT212" i="18"/>
  <c r="CJ212" i="18"/>
  <c r="CV212" i="18"/>
  <c r="CL212" i="18"/>
  <c r="CW212" i="18"/>
  <c r="CN212" i="18"/>
  <c r="CX212" i="18"/>
  <c r="CO212" i="18"/>
  <c r="CY212" i="18"/>
  <c r="CP212" i="18"/>
  <c r="CZ212" i="18"/>
  <c r="CK204" i="18"/>
  <c r="CS204" i="18"/>
  <c r="DA204" i="18"/>
  <c r="CM204" i="18"/>
  <c r="CU204" i="18"/>
  <c r="CQ204" i="18"/>
  <c r="CH204" i="18"/>
  <c r="CR204" i="18"/>
  <c r="CI204" i="18"/>
  <c r="CT204" i="18"/>
  <c r="CJ204" i="18"/>
  <c r="CV204" i="18"/>
  <c r="CL204" i="18"/>
  <c r="CW204" i="18"/>
  <c r="CN204" i="18"/>
  <c r="CX204" i="18"/>
  <c r="CO204" i="18"/>
  <c r="CY204" i="18"/>
  <c r="CP204" i="18"/>
  <c r="CZ204" i="18"/>
  <c r="CK196" i="18"/>
  <c r="CS196" i="18"/>
  <c r="DA196" i="18"/>
  <c r="CM196" i="18"/>
  <c r="CU196" i="18"/>
  <c r="CQ196" i="18"/>
  <c r="CH196" i="18"/>
  <c r="CR196" i="18"/>
  <c r="CI196" i="18"/>
  <c r="CT196" i="18"/>
  <c r="CJ196" i="18"/>
  <c r="CV196" i="18"/>
  <c r="CL196" i="18"/>
  <c r="CW196" i="18"/>
  <c r="CN196" i="18"/>
  <c r="CX196" i="18"/>
  <c r="CO196" i="18"/>
  <c r="CY196" i="18"/>
  <c r="CP196" i="18"/>
  <c r="CZ196" i="18"/>
  <c r="CI188" i="18"/>
  <c r="CQ188" i="18"/>
  <c r="CY188" i="18"/>
  <c r="CK188" i="18"/>
  <c r="CS188" i="18"/>
  <c r="DA188" i="18"/>
  <c r="CP188" i="18"/>
  <c r="CH188" i="18"/>
  <c r="CT188" i="18"/>
  <c r="CL188" i="18"/>
  <c r="CX188" i="18"/>
  <c r="CM188" i="18"/>
  <c r="CZ188" i="18"/>
  <c r="CN188" i="18"/>
  <c r="CO188" i="18"/>
  <c r="CR188" i="18"/>
  <c r="CU188" i="18"/>
  <c r="CV188" i="18"/>
  <c r="CJ188" i="18"/>
  <c r="CW188" i="18"/>
  <c r="CI180" i="18"/>
  <c r="CQ180" i="18"/>
  <c r="CY180" i="18"/>
  <c r="CK180" i="18"/>
  <c r="CS180" i="18"/>
  <c r="DA180" i="18"/>
  <c r="CJ180" i="18"/>
  <c r="CU180" i="18"/>
  <c r="CL180" i="18"/>
  <c r="CV180" i="18"/>
  <c r="CM180" i="18"/>
  <c r="CW180" i="18"/>
  <c r="CN180" i="18"/>
  <c r="CX180" i="18"/>
  <c r="CO180" i="18"/>
  <c r="CZ180" i="18"/>
  <c r="CP180" i="18"/>
  <c r="CR180" i="18"/>
  <c r="CH180" i="18"/>
  <c r="CT180" i="18"/>
  <c r="CI172" i="18"/>
  <c r="CQ172" i="18"/>
  <c r="CY172" i="18"/>
  <c r="CK172" i="18"/>
  <c r="CS172" i="18"/>
  <c r="DA172" i="18"/>
  <c r="CJ172" i="18"/>
  <c r="CU172" i="18"/>
  <c r="CL172" i="18"/>
  <c r="CV172" i="18"/>
  <c r="CM172" i="18"/>
  <c r="CW172" i="18"/>
  <c r="CN172" i="18"/>
  <c r="CX172" i="18"/>
  <c r="CO172" i="18"/>
  <c r="CZ172" i="18"/>
  <c r="CP172" i="18"/>
  <c r="CR172" i="18"/>
  <c r="CH172" i="18"/>
  <c r="CT172" i="18"/>
  <c r="CI164" i="18"/>
  <c r="CQ164" i="18"/>
  <c r="CY164" i="18"/>
  <c r="CK164" i="18"/>
  <c r="CS164" i="18"/>
  <c r="DA164" i="18"/>
  <c r="CJ164" i="18"/>
  <c r="CU164" i="18"/>
  <c r="CL164" i="18"/>
  <c r="CV164" i="18"/>
  <c r="CM164" i="18"/>
  <c r="CW164" i="18"/>
  <c r="CN164" i="18"/>
  <c r="CX164" i="18"/>
  <c r="CO164" i="18"/>
  <c r="CZ164" i="18"/>
  <c r="CP164" i="18"/>
  <c r="CR164" i="18"/>
  <c r="CH164" i="18"/>
  <c r="CT164" i="18"/>
  <c r="CI156" i="18"/>
  <c r="CQ156" i="18"/>
  <c r="CY156" i="18"/>
  <c r="CK156" i="18"/>
  <c r="CS156" i="18"/>
  <c r="DA156" i="18"/>
  <c r="CJ156" i="18"/>
  <c r="CU156" i="18"/>
  <c r="CL156" i="18"/>
  <c r="CV156" i="18"/>
  <c r="CM156" i="18"/>
  <c r="CW156" i="18"/>
  <c r="CN156" i="18"/>
  <c r="CX156" i="18"/>
  <c r="CO156" i="18"/>
  <c r="CZ156" i="18"/>
  <c r="CP156" i="18"/>
  <c r="CR156" i="18"/>
  <c r="CH156" i="18"/>
  <c r="CT156" i="18"/>
  <c r="CI148" i="18"/>
  <c r="CQ148" i="18"/>
  <c r="CY148" i="18"/>
  <c r="CK148" i="18"/>
  <c r="CS148" i="18"/>
  <c r="DA148" i="18"/>
  <c r="CJ148" i="18"/>
  <c r="CU148" i="18"/>
  <c r="CL148" i="18"/>
  <c r="CV148" i="18"/>
  <c r="CM148" i="18"/>
  <c r="CW148" i="18"/>
  <c r="CN148" i="18"/>
  <c r="CX148" i="18"/>
  <c r="CO148" i="18"/>
  <c r="CZ148" i="18"/>
  <c r="CP148" i="18"/>
  <c r="CR148" i="18"/>
  <c r="CH148" i="18"/>
  <c r="CT148" i="18"/>
  <c r="CN140" i="18"/>
  <c r="CV140" i="18"/>
  <c r="CP140" i="18"/>
  <c r="CX140" i="18"/>
  <c r="CO140" i="18"/>
  <c r="CZ140" i="18"/>
  <c r="CR140" i="18"/>
  <c r="CQ140" i="18"/>
  <c r="CS140" i="18"/>
  <c r="CT140" i="18"/>
  <c r="CU140" i="18"/>
  <c r="CW140" i="18"/>
  <c r="CY140" i="18"/>
  <c r="DA140" i="18"/>
  <c r="CM140" i="18"/>
  <c r="CN132" i="18"/>
  <c r="CV132" i="18"/>
  <c r="CH132" i="18"/>
  <c r="CP132" i="18"/>
  <c r="CX132" i="18"/>
  <c r="CI132" i="18"/>
  <c r="CS132" i="18"/>
  <c r="CJ132" i="18"/>
  <c r="CT132" i="18"/>
  <c r="CK132" i="18"/>
  <c r="CU132" i="18"/>
  <c r="CL132" i="18"/>
  <c r="CW132" i="18"/>
  <c r="CM132" i="18"/>
  <c r="CY132" i="18"/>
  <c r="CO132" i="18"/>
  <c r="CZ132" i="18"/>
  <c r="CQ132" i="18"/>
  <c r="DA132" i="18"/>
  <c r="CR132" i="18"/>
  <c r="CN122" i="18"/>
  <c r="CV122" i="18"/>
  <c r="CH122" i="18"/>
  <c r="CP122" i="18"/>
  <c r="CX122" i="18"/>
  <c r="CL122" i="18"/>
  <c r="CW122" i="18"/>
  <c r="CO122" i="18"/>
  <c r="CZ122" i="18"/>
  <c r="CS122" i="18"/>
  <c r="CT122" i="18"/>
  <c r="CI122" i="18"/>
  <c r="CU122" i="18"/>
  <c r="CJ122" i="18"/>
  <c r="CY122" i="18"/>
  <c r="CK122" i="18"/>
  <c r="DA122" i="18"/>
  <c r="CM122" i="18"/>
  <c r="CQ122" i="18"/>
  <c r="CR122" i="18"/>
  <c r="CN112" i="18"/>
  <c r="CV112" i="18"/>
  <c r="CH112" i="18"/>
  <c r="CP112" i="18"/>
  <c r="CX112" i="18"/>
  <c r="CJ112" i="18"/>
  <c r="CT112" i="18"/>
  <c r="CL112" i="18"/>
  <c r="CW112" i="18"/>
  <c r="CS112" i="18"/>
  <c r="CU112" i="18"/>
  <c r="CI112" i="18"/>
  <c r="CY112" i="18"/>
  <c r="CK112" i="18"/>
  <c r="CZ112" i="18"/>
  <c r="CM112" i="18"/>
  <c r="DA112" i="18"/>
  <c r="CO112" i="18"/>
  <c r="CQ112" i="18"/>
  <c r="CR112" i="18"/>
  <c r="CN104" i="18"/>
  <c r="CV104" i="18"/>
  <c r="CH104" i="18"/>
  <c r="CP104" i="18"/>
  <c r="CX104" i="18"/>
  <c r="CJ104" i="18"/>
  <c r="CT104" i="18"/>
  <c r="CL104" i="18"/>
  <c r="CW104" i="18"/>
  <c r="CI104" i="18"/>
  <c r="CY104" i="18"/>
  <c r="CK104" i="18"/>
  <c r="CZ104" i="18"/>
  <c r="CM104" i="18"/>
  <c r="DA104" i="18"/>
  <c r="CO104" i="18"/>
  <c r="CQ104" i="18"/>
  <c r="CR104" i="18"/>
  <c r="CS104" i="18"/>
  <c r="CU104" i="18"/>
  <c r="CN96" i="18"/>
  <c r="CV96" i="18"/>
  <c r="CH96" i="18"/>
  <c r="CP96" i="18"/>
  <c r="CX96" i="18"/>
  <c r="CJ96" i="18"/>
  <c r="CT96" i="18"/>
  <c r="CL96" i="18"/>
  <c r="CW96" i="18"/>
  <c r="CM96" i="18"/>
  <c r="DA96" i="18"/>
  <c r="CO96" i="18"/>
  <c r="CQ96" i="18"/>
  <c r="CR96" i="18"/>
  <c r="CS96" i="18"/>
  <c r="CU96" i="18"/>
  <c r="CI96" i="18"/>
  <c r="CY96" i="18"/>
  <c r="CK96" i="18"/>
  <c r="CZ96" i="18"/>
  <c r="CN88" i="18"/>
  <c r="CV88" i="18"/>
  <c r="CH88" i="18"/>
  <c r="CP88" i="18"/>
  <c r="CX88" i="18"/>
  <c r="CJ88" i="18"/>
  <c r="CT88" i="18"/>
  <c r="CL88" i="18"/>
  <c r="CW88" i="18"/>
  <c r="CQ88" i="18"/>
  <c r="CR88" i="18"/>
  <c r="CS88" i="18"/>
  <c r="CU88" i="18"/>
  <c r="CI88" i="18"/>
  <c r="CY88" i="18"/>
  <c r="CK88" i="18"/>
  <c r="CZ88" i="18"/>
  <c r="CM88" i="18"/>
  <c r="DA88" i="18"/>
  <c r="CO88" i="18"/>
  <c r="CN80" i="18"/>
  <c r="CV80" i="18"/>
  <c r="CP80" i="18"/>
  <c r="CX80" i="18"/>
  <c r="CM80" i="18"/>
  <c r="CY80" i="18"/>
  <c r="CO80" i="18"/>
  <c r="CZ80" i="18"/>
  <c r="CQ80" i="18"/>
  <c r="DA80" i="18"/>
  <c r="CR80" i="18"/>
  <c r="CS80" i="18"/>
  <c r="CJ80" i="18"/>
  <c r="CT80" i="18"/>
  <c r="CK80" i="18"/>
  <c r="CU80" i="18"/>
  <c r="CL80" i="18"/>
  <c r="CW80" i="18"/>
  <c r="CH72" i="18"/>
  <c r="CP72" i="18"/>
  <c r="CX72" i="18"/>
  <c r="CL72" i="18"/>
  <c r="CT72" i="18"/>
  <c r="CM72" i="18"/>
  <c r="CU72" i="18"/>
  <c r="CO72" i="18"/>
  <c r="CW72" i="18"/>
  <c r="CK72" i="18"/>
  <c r="DA72" i="18"/>
  <c r="CQ72" i="18"/>
  <c r="CV72" i="18"/>
  <c r="CY72" i="18"/>
  <c r="CZ72" i="18"/>
  <c r="CI72" i="18"/>
  <c r="CJ72" i="18"/>
  <c r="CN72" i="18"/>
  <c r="CR72" i="18"/>
  <c r="CS72" i="18"/>
  <c r="CK60" i="18"/>
  <c r="CS60" i="18"/>
  <c r="DA60" i="18"/>
  <c r="CM60" i="18"/>
  <c r="CU60" i="18"/>
  <c r="CO60" i="18"/>
  <c r="CY60" i="18"/>
  <c r="CI60" i="18"/>
  <c r="CT60" i="18"/>
  <c r="CJ60" i="18"/>
  <c r="CV60" i="18"/>
  <c r="CN60" i="18"/>
  <c r="CX60" i="18"/>
  <c r="CR60" i="18"/>
  <c r="CZ60" i="18"/>
  <c r="CH60" i="18"/>
  <c r="CL60" i="18"/>
  <c r="CP60" i="18"/>
  <c r="CQ60" i="18"/>
  <c r="CW60" i="18"/>
  <c r="CL52" i="18"/>
  <c r="CT52" i="18"/>
  <c r="CO52" i="18"/>
  <c r="CW52" i="18"/>
  <c r="CI52" i="18"/>
  <c r="CS52" i="18"/>
  <c r="CK52" i="18"/>
  <c r="CV52" i="18"/>
  <c r="CQ52" i="18"/>
  <c r="CJ52" i="18"/>
  <c r="CY52" i="18"/>
  <c r="CM52" i="18"/>
  <c r="CZ52" i="18"/>
  <c r="CP52" i="18"/>
  <c r="CX52" i="18"/>
  <c r="CH52" i="18"/>
  <c r="CN52" i="18"/>
  <c r="CR52" i="18"/>
  <c r="CU52" i="18"/>
  <c r="DA52" i="18"/>
  <c r="CH43" i="18"/>
  <c r="CP43" i="18"/>
  <c r="CX43" i="18"/>
  <c r="CK43" i="18"/>
  <c r="CS43" i="18"/>
  <c r="DA43" i="18"/>
  <c r="CR43" i="18"/>
  <c r="CJ43" i="18"/>
  <c r="CU43" i="18"/>
  <c r="CM43" i="18"/>
  <c r="CZ43" i="18"/>
  <c r="CT43" i="18"/>
  <c r="CV43" i="18"/>
  <c r="CL43" i="18"/>
  <c r="CY43" i="18"/>
  <c r="CI43" i="18"/>
  <c r="CN43" i="18"/>
  <c r="CO43" i="18"/>
  <c r="CQ43" i="18"/>
  <c r="CW43" i="18"/>
  <c r="CH33" i="18"/>
  <c r="CP33" i="18"/>
  <c r="CX33" i="18"/>
  <c r="CK33" i="18"/>
  <c r="CS33" i="18"/>
  <c r="DA33" i="18"/>
  <c r="CJ33" i="18"/>
  <c r="CU33" i="18"/>
  <c r="CM33" i="18"/>
  <c r="CW33" i="18"/>
  <c r="CL33" i="18"/>
  <c r="CZ33" i="18"/>
  <c r="CR33" i="18"/>
  <c r="CT33" i="18"/>
  <c r="CI33" i="18"/>
  <c r="CY33" i="18"/>
  <c r="CN33" i="18"/>
  <c r="CO33" i="18"/>
  <c r="CQ33" i="18"/>
  <c r="CV33" i="18"/>
  <c r="CH20" i="18"/>
  <c r="CP20" i="18"/>
  <c r="CX20" i="18"/>
  <c r="CK20" i="18"/>
  <c r="CS20" i="18"/>
  <c r="DA20" i="18"/>
  <c r="CL20" i="18"/>
  <c r="CT20" i="18"/>
  <c r="CO20" i="18"/>
  <c r="CW20" i="18"/>
  <c r="CR20" i="18"/>
  <c r="CV20" i="18"/>
  <c r="CQ20" i="18"/>
  <c r="CI20" i="18"/>
  <c r="CJ20" i="18"/>
  <c r="CN20" i="18"/>
  <c r="CM20" i="18"/>
  <c r="CU20" i="18"/>
  <c r="CY20" i="18"/>
  <c r="CZ20" i="18"/>
  <c r="CN116" i="18"/>
  <c r="CV116" i="18"/>
  <c r="CP116" i="18"/>
  <c r="CX116" i="18"/>
  <c r="CO116" i="18"/>
  <c r="CZ116" i="18"/>
  <c r="CR116" i="18"/>
  <c r="CY116" i="18"/>
  <c r="DA116" i="18"/>
  <c r="CM116" i="18"/>
  <c r="CQ116" i="18"/>
  <c r="CS116" i="18"/>
  <c r="CT116" i="18"/>
  <c r="CU116" i="18"/>
  <c r="CW116" i="18"/>
  <c r="CO283" i="18"/>
  <c r="CW283" i="18"/>
  <c r="CI283" i="18"/>
  <c r="CQ283" i="18"/>
  <c r="CY283" i="18"/>
  <c r="CN283" i="18"/>
  <c r="CZ283" i="18"/>
  <c r="CP283" i="18"/>
  <c r="DA283" i="18"/>
  <c r="CR283" i="18"/>
  <c r="CH283" i="18"/>
  <c r="CS283" i="18"/>
  <c r="CJ283" i="18"/>
  <c r="CT283" i="18"/>
  <c r="CK283" i="18"/>
  <c r="CU283" i="18"/>
  <c r="CL283" i="18"/>
  <c r="CV283" i="18"/>
  <c r="CM283" i="18"/>
  <c r="CX283" i="18"/>
  <c r="CH275" i="18"/>
  <c r="CJ275" i="18"/>
  <c r="CR275" i="18"/>
  <c r="CZ275" i="18"/>
  <c r="CK275" i="18"/>
  <c r="CS275" i="18"/>
  <c r="DA275" i="18"/>
  <c r="CL275" i="18"/>
  <c r="CT275" i="18"/>
  <c r="CM275" i="18"/>
  <c r="CU275" i="18"/>
  <c r="CN275" i="18"/>
  <c r="CV275" i="18"/>
  <c r="CO275" i="18"/>
  <c r="CW275" i="18"/>
  <c r="CP275" i="18"/>
  <c r="CX275" i="18"/>
  <c r="CI275" i="18"/>
  <c r="CQ275" i="18"/>
  <c r="CY275" i="18"/>
  <c r="CN267" i="18"/>
  <c r="CV267" i="18"/>
  <c r="CH267" i="18"/>
  <c r="CP267" i="18"/>
  <c r="CX267" i="18"/>
  <c r="CJ267" i="18"/>
  <c r="CT267" i="18"/>
  <c r="CK267" i="18"/>
  <c r="CU267" i="18"/>
  <c r="CL267" i="18"/>
  <c r="CW267" i="18"/>
  <c r="CM267" i="18"/>
  <c r="CY267" i="18"/>
  <c r="CO267" i="18"/>
  <c r="CZ267" i="18"/>
  <c r="CQ267" i="18"/>
  <c r="DA267" i="18"/>
  <c r="CR267" i="18"/>
  <c r="CI267" i="18"/>
  <c r="CS267" i="18"/>
  <c r="CN259" i="18"/>
  <c r="CV259" i="18"/>
  <c r="CH259" i="18"/>
  <c r="CP259" i="18"/>
  <c r="CX259" i="18"/>
  <c r="CJ259" i="18"/>
  <c r="CT259" i="18"/>
  <c r="CK259" i="18"/>
  <c r="CU259" i="18"/>
  <c r="CL259" i="18"/>
  <c r="CW259" i="18"/>
  <c r="CM259" i="18"/>
  <c r="CY259" i="18"/>
  <c r="CO259" i="18"/>
  <c r="CZ259" i="18"/>
  <c r="CQ259" i="18"/>
  <c r="DA259" i="18"/>
  <c r="CR259" i="18"/>
  <c r="CI259" i="18"/>
  <c r="CS259" i="18"/>
  <c r="CN251" i="18"/>
  <c r="CV251" i="18"/>
  <c r="CH251" i="18"/>
  <c r="CP251" i="18"/>
  <c r="CX251" i="18"/>
  <c r="CJ251" i="18"/>
  <c r="CT251" i="18"/>
  <c r="CK251" i="18"/>
  <c r="CU251" i="18"/>
  <c r="CL251" i="18"/>
  <c r="CW251" i="18"/>
  <c r="CM251" i="18"/>
  <c r="CY251" i="18"/>
  <c r="CO251" i="18"/>
  <c r="CZ251" i="18"/>
  <c r="CQ251" i="18"/>
  <c r="DA251" i="18"/>
  <c r="CR251" i="18"/>
  <c r="CI251" i="18"/>
  <c r="CS251" i="18"/>
  <c r="CN243" i="18"/>
  <c r="CV243" i="18"/>
  <c r="CH243" i="18"/>
  <c r="CP243" i="18"/>
  <c r="CX243" i="18"/>
  <c r="CJ243" i="18"/>
  <c r="CT243" i="18"/>
  <c r="CK243" i="18"/>
  <c r="CU243" i="18"/>
  <c r="CL243" i="18"/>
  <c r="CW243" i="18"/>
  <c r="CM243" i="18"/>
  <c r="CY243" i="18"/>
  <c r="CO243" i="18"/>
  <c r="CZ243" i="18"/>
  <c r="CQ243" i="18"/>
  <c r="DA243" i="18"/>
  <c r="CR243" i="18"/>
  <c r="CI243" i="18"/>
  <c r="CS243" i="18"/>
  <c r="CN235" i="18"/>
  <c r="CV235" i="18"/>
  <c r="CH235" i="18"/>
  <c r="CP235" i="18"/>
  <c r="CX235" i="18"/>
  <c r="CJ235" i="18"/>
  <c r="CT235" i="18"/>
  <c r="CK235" i="18"/>
  <c r="CU235" i="18"/>
  <c r="CL235" i="18"/>
  <c r="CW235" i="18"/>
  <c r="CM235" i="18"/>
  <c r="CY235" i="18"/>
  <c r="CO235" i="18"/>
  <c r="CZ235" i="18"/>
  <c r="CQ235" i="18"/>
  <c r="DA235" i="18"/>
  <c r="CR235" i="18"/>
  <c r="CI235" i="18"/>
  <c r="CS235" i="18"/>
  <c r="CO227" i="18"/>
  <c r="CW227" i="18"/>
  <c r="CI227" i="18"/>
  <c r="CP227" i="18"/>
  <c r="CY227" i="18"/>
  <c r="CQ227" i="18"/>
  <c r="CZ227" i="18"/>
  <c r="CH227" i="18"/>
  <c r="CR227" i="18"/>
  <c r="DA227" i="18"/>
  <c r="CJ227" i="18"/>
  <c r="CS227" i="18"/>
  <c r="CK227" i="18"/>
  <c r="CT227" i="18"/>
  <c r="CL227" i="18"/>
  <c r="CU227" i="18"/>
  <c r="CM227" i="18"/>
  <c r="CV227" i="18"/>
  <c r="CN227" i="18"/>
  <c r="CX227" i="18"/>
  <c r="CO219" i="18"/>
  <c r="CW219" i="18"/>
  <c r="CI219" i="18"/>
  <c r="CQ219" i="18"/>
  <c r="CY219" i="18"/>
  <c r="CP219" i="18"/>
  <c r="DA219" i="18"/>
  <c r="CR219" i="18"/>
  <c r="CH219" i="18"/>
  <c r="CS219" i="18"/>
  <c r="CJ219" i="18"/>
  <c r="CT219" i="18"/>
  <c r="CK219" i="18"/>
  <c r="CU219" i="18"/>
  <c r="CL219" i="18"/>
  <c r="CV219" i="18"/>
  <c r="CM219" i="18"/>
  <c r="CX219" i="18"/>
  <c r="CN219" i="18"/>
  <c r="CZ219" i="18"/>
  <c r="CO211" i="18"/>
  <c r="CW211" i="18"/>
  <c r="CI211" i="18"/>
  <c r="CQ211" i="18"/>
  <c r="CY211" i="18"/>
  <c r="CP211" i="18"/>
  <c r="DA211" i="18"/>
  <c r="CR211" i="18"/>
  <c r="CH211" i="18"/>
  <c r="CS211" i="18"/>
  <c r="CJ211" i="18"/>
  <c r="CT211" i="18"/>
  <c r="CK211" i="18"/>
  <c r="CU211" i="18"/>
  <c r="CL211" i="18"/>
  <c r="CV211" i="18"/>
  <c r="CM211" i="18"/>
  <c r="CX211" i="18"/>
  <c r="CN211" i="18"/>
  <c r="CZ211" i="18"/>
  <c r="CO203" i="18"/>
  <c r="CW203" i="18"/>
  <c r="CI203" i="18"/>
  <c r="CQ203" i="18"/>
  <c r="CY203" i="18"/>
  <c r="CP203" i="18"/>
  <c r="DA203" i="18"/>
  <c r="CR203" i="18"/>
  <c r="CH203" i="18"/>
  <c r="CS203" i="18"/>
  <c r="CJ203" i="18"/>
  <c r="CT203" i="18"/>
  <c r="CK203" i="18"/>
  <c r="CU203" i="18"/>
  <c r="CL203" i="18"/>
  <c r="CV203" i="18"/>
  <c r="CM203" i="18"/>
  <c r="CX203" i="18"/>
  <c r="CN203" i="18"/>
  <c r="CZ203" i="18"/>
  <c r="CO195" i="18"/>
  <c r="CW195" i="18"/>
  <c r="CI195" i="18"/>
  <c r="CQ195" i="18"/>
  <c r="CY195" i="18"/>
  <c r="CP195" i="18"/>
  <c r="DA195" i="18"/>
  <c r="CR195" i="18"/>
  <c r="CH195" i="18"/>
  <c r="CS195" i="18"/>
  <c r="CJ195" i="18"/>
  <c r="CT195" i="18"/>
  <c r="CK195" i="18"/>
  <c r="CU195" i="18"/>
  <c r="CL195" i="18"/>
  <c r="CV195" i="18"/>
  <c r="CM195" i="18"/>
  <c r="CX195" i="18"/>
  <c r="CN195" i="18"/>
  <c r="CZ195" i="18"/>
  <c r="CM187" i="18"/>
  <c r="CU187" i="18"/>
  <c r="CO187" i="18"/>
  <c r="CW187" i="18"/>
  <c r="CP187" i="18"/>
  <c r="CZ187" i="18"/>
  <c r="CH187" i="18"/>
  <c r="CR187" i="18"/>
  <c r="CQ187" i="18"/>
  <c r="CS187" i="18"/>
  <c r="CT187" i="18"/>
  <c r="CI187" i="18"/>
  <c r="CV187" i="18"/>
  <c r="CJ187" i="18"/>
  <c r="CX187" i="18"/>
  <c r="CK187" i="18"/>
  <c r="CY187" i="18"/>
  <c r="CL187" i="18"/>
  <c r="DA187" i="18"/>
  <c r="CN187" i="18"/>
  <c r="CM179" i="18"/>
  <c r="CU179" i="18"/>
  <c r="CO179" i="18"/>
  <c r="CW179" i="18"/>
  <c r="CI179" i="18"/>
  <c r="CS179" i="18"/>
  <c r="CJ179" i="18"/>
  <c r="CT179" i="18"/>
  <c r="CK179" i="18"/>
  <c r="CV179" i="18"/>
  <c r="CL179" i="18"/>
  <c r="CX179" i="18"/>
  <c r="CN179" i="18"/>
  <c r="CY179" i="18"/>
  <c r="CP179" i="18"/>
  <c r="CZ179" i="18"/>
  <c r="CQ179" i="18"/>
  <c r="DA179" i="18"/>
  <c r="CH179" i="18"/>
  <c r="CR179" i="18"/>
  <c r="CM171" i="18"/>
  <c r="CU171" i="18"/>
  <c r="CO171" i="18"/>
  <c r="CW171" i="18"/>
  <c r="CI171" i="18"/>
  <c r="CS171" i="18"/>
  <c r="CJ171" i="18"/>
  <c r="CT171" i="18"/>
  <c r="CK171" i="18"/>
  <c r="CV171" i="18"/>
  <c r="CL171" i="18"/>
  <c r="CX171" i="18"/>
  <c r="CN171" i="18"/>
  <c r="CY171" i="18"/>
  <c r="CP171" i="18"/>
  <c r="CZ171" i="18"/>
  <c r="CQ171" i="18"/>
  <c r="DA171" i="18"/>
  <c r="CH171" i="18"/>
  <c r="CR171" i="18"/>
  <c r="CM163" i="18"/>
  <c r="CU163" i="18"/>
  <c r="CO163" i="18"/>
  <c r="CW163" i="18"/>
  <c r="CS163" i="18"/>
  <c r="CT163" i="18"/>
  <c r="CV163" i="18"/>
  <c r="CX163" i="18"/>
  <c r="CN163" i="18"/>
  <c r="CY163" i="18"/>
  <c r="CP163" i="18"/>
  <c r="CZ163" i="18"/>
  <c r="CQ163" i="18"/>
  <c r="DA163" i="18"/>
  <c r="CR163" i="18"/>
  <c r="CM155" i="18"/>
  <c r="CU155" i="18"/>
  <c r="CO155" i="18"/>
  <c r="CW155" i="18"/>
  <c r="CI155" i="18"/>
  <c r="CS155" i="18"/>
  <c r="CJ155" i="18"/>
  <c r="CT155" i="18"/>
  <c r="CK155" i="18"/>
  <c r="CV155" i="18"/>
  <c r="CL155" i="18"/>
  <c r="CX155" i="18"/>
  <c r="CN155" i="18"/>
  <c r="CY155" i="18"/>
  <c r="CP155" i="18"/>
  <c r="CZ155" i="18"/>
  <c r="CQ155" i="18"/>
  <c r="DA155" i="18"/>
  <c r="CH155" i="18"/>
  <c r="CR155" i="18"/>
  <c r="CM147" i="18"/>
  <c r="CU147" i="18"/>
  <c r="CO147" i="18"/>
  <c r="CW147" i="18"/>
  <c r="CI147" i="18"/>
  <c r="CS147" i="18"/>
  <c r="CJ147" i="18"/>
  <c r="CT147" i="18"/>
  <c r="CK147" i="18"/>
  <c r="CV147" i="18"/>
  <c r="CL147" i="18"/>
  <c r="CX147" i="18"/>
  <c r="CN147" i="18"/>
  <c r="CY147" i="18"/>
  <c r="CP147" i="18"/>
  <c r="CZ147" i="18"/>
  <c r="CQ147" i="18"/>
  <c r="DA147" i="18"/>
  <c r="CH147" i="18"/>
  <c r="CR147" i="18"/>
  <c r="CJ139" i="18"/>
  <c r="CR139" i="18"/>
  <c r="CZ139" i="18"/>
  <c r="CL139" i="18"/>
  <c r="CT139" i="18"/>
  <c r="CH139" i="18"/>
  <c r="CI139" i="18"/>
  <c r="CK139" i="18"/>
  <c r="CM139" i="18"/>
  <c r="CN139" i="18"/>
  <c r="CX139" i="18"/>
  <c r="CP139" i="18"/>
  <c r="DA139" i="18"/>
  <c r="CV139" i="18"/>
  <c r="CW139" i="18"/>
  <c r="CY139" i="18"/>
  <c r="CO139" i="18"/>
  <c r="CQ139" i="18"/>
  <c r="CS139" i="18"/>
  <c r="CU139" i="18"/>
  <c r="CJ131" i="18"/>
  <c r="CR131" i="18"/>
  <c r="CZ131" i="18"/>
  <c r="CL131" i="18"/>
  <c r="CT131" i="18"/>
  <c r="CQ131" i="18"/>
  <c r="CH131" i="18"/>
  <c r="CS131" i="18"/>
  <c r="CI131" i="18"/>
  <c r="CU131" i="18"/>
  <c r="CK131" i="18"/>
  <c r="CV131" i="18"/>
  <c r="CM131" i="18"/>
  <c r="CW131" i="18"/>
  <c r="CN131" i="18"/>
  <c r="CX131" i="18"/>
  <c r="CO131" i="18"/>
  <c r="CY131" i="18"/>
  <c r="CP131" i="18"/>
  <c r="DA131" i="18"/>
  <c r="CJ121" i="18"/>
  <c r="CR121" i="18"/>
  <c r="CZ121" i="18"/>
  <c r="CL121" i="18"/>
  <c r="CT121" i="18"/>
  <c r="CK121" i="18"/>
  <c r="CV121" i="18"/>
  <c r="CN121" i="18"/>
  <c r="CX121" i="18"/>
  <c r="CI121" i="18"/>
  <c r="CY121" i="18"/>
  <c r="CM121" i="18"/>
  <c r="DA121" i="18"/>
  <c r="CO121" i="18"/>
  <c r="CP121" i="18"/>
  <c r="CQ121" i="18"/>
  <c r="CS121" i="18"/>
  <c r="CU121" i="18"/>
  <c r="CH121" i="18"/>
  <c r="CW121" i="18"/>
  <c r="CJ111" i="18"/>
  <c r="CR111" i="18"/>
  <c r="CZ111" i="18"/>
  <c r="CL111" i="18"/>
  <c r="CT111" i="18"/>
  <c r="CH111" i="18"/>
  <c r="CS111" i="18"/>
  <c r="CK111" i="18"/>
  <c r="CV111" i="18"/>
  <c r="CM111" i="18"/>
  <c r="CY111" i="18"/>
  <c r="CN111" i="18"/>
  <c r="DA111" i="18"/>
  <c r="CO111" i="18"/>
  <c r="CP111" i="18"/>
  <c r="CQ111" i="18"/>
  <c r="CU111" i="18"/>
  <c r="CW111" i="18"/>
  <c r="CI111" i="18"/>
  <c r="CX111" i="18"/>
  <c r="CJ103" i="18"/>
  <c r="CR103" i="18"/>
  <c r="CZ103" i="18"/>
  <c r="CL103" i="18"/>
  <c r="CT103" i="18"/>
  <c r="CH103" i="18"/>
  <c r="CS103" i="18"/>
  <c r="CK103" i="18"/>
  <c r="CV103" i="18"/>
  <c r="CO103" i="18"/>
  <c r="CP103" i="18"/>
  <c r="CQ103" i="18"/>
  <c r="CU103" i="18"/>
  <c r="CW103" i="18"/>
  <c r="CI103" i="18"/>
  <c r="CX103" i="18"/>
  <c r="CM103" i="18"/>
  <c r="CY103" i="18"/>
  <c r="CN103" i="18"/>
  <c r="DA103" i="18"/>
  <c r="CJ95" i="18"/>
  <c r="CR95" i="18"/>
  <c r="CZ95" i="18"/>
  <c r="CL95" i="18"/>
  <c r="CT95" i="18"/>
  <c r="CH95" i="18"/>
  <c r="CS95" i="18"/>
  <c r="CK95" i="18"/>
  <c r="CV95" i="18"/>
  <c r="CQ95" i="18"/>
  <c r="CU95" i="18"/>
  <c r="CW95" i="18"/>
  <c r="CI95" i="18"/>
  <c r="CX95" i="18"/>
  <c r="CM95" i="18"/>
  <c r="CY95" i="18"/>
  <c r="CN95" i="18"/>
  <c r="DA95" i="18"/>
  <c r="CO95" i="18"/>
  <c r="CP95" i="18"/>
  <c r="CJ87" i="18"/>
  <c r="CR87" i="18"/>
  <c r="CZ87" i="18"/>
  <c r="CL87" i="18"/>
  <c r="CT87" i="18"/>
  <c r="CH87" i="18"/>
  <c r="CS87" i="18"/>
  <c r="CK87" i="18"/>
  <c r="CV87" i="18"/>
  <c r="CW87" i="18"/>
  <c r="CI87" i="18"/>
  <c r="CX87" i="18"/>
  <c r="CM87" i="18"/>
  <c r="CY87" i="18"/>
  <c r="CN87" i="18"/>
  <c r="DA87" i="18"/>
  <c r="CO87" i="18"/>
  <c r="CP87" i="18"/>
  <c r="CQ87" i="18"/>
  <c r="CU87" i="18"/>
  <c r="CJ79" i="18"/>
  <c r="CR79" i="18"/>
  <c r="CZ79" i="18"/>
  <c r="CL79" i="18"/>
  <c r="CT79" i="18"/>
  <c r="CM79" i="18"/>
  <c r="CW79" i="18"/>
  <c r="CN79" i="18"/>
  <c r="CX79" i="18"/>
  <c r="CO79" i="18"/>
  <c r="CY79" i="18"/>
  <c r="CP79" i="18"/>
  <c r="DA79" i="18"/>
  <c r="CQ79" i="18"/>
  <c r="CH79" i="18"/>
  <c r="CS79" i="18"/>
  <c r="CI79" i="18"/>
  <c r="CU79" i="18"/>
  <c r="CK79" i="18"/>
  <c r="CV79" i="18"/>
  <c r="CT71" i="18"/>
  <c r="CP71" i="18"/>
  <c r="CX71" i="18"/>
  <c r="CQ71" i="18"/>
  <c r="CY71" i="18"/>
  <c r="CS71" i="18"/>
  <c r="DA71" i="18"/>
  <c r="CO71" i="18"/>
  <c r="CU71" i="18"/>
  <c r="CV71" i="18"/>
  <c r="CW71" i="18"/>
  <c r="CZ71" i="18"/>
  <c r="CM71" i="18"/>
  <c r="CN71" i="18"/>
  <c r="CR71" i="18"/>
  <c r="CO59" i="18"/>
  <c r="CW59" i="18"/>
  <c r="CI59" i="18"/>
  <c r="CQ59" i="18"/>
  <c r="CY59" i="18"/>
  <c r="CM59" i="18"/>
  <c r="CX59" i="18"/>
  <c r="CH59" i="18"/>
  <c r="CS59" i="18"/>
  <c r="CJ59" i="18"/>
  <c r="CT59" i="18"/>
  <c r="CL59" i="18"/>
  <c r="CV59" i="18"/>
  <c r="CR59" i="18"/>
  <c r="CZ59" i="18"/>
  <c r="CP59" i="18"/>
  <c r="CU59" i="18"/>
  <c r="DA59" i="18"/>
  <c r="CK59" i="18"/>
  <c r="CN59" i="18"/>
  <c r="CH51" i="18"/>
  <c r="CP51" i="18"/>
  <c r="CX51" i="18"/>
  <c r="CK51" i="18"/>
  <c r="CS51" i="18"/>
  <c r="DA51" i="18"/>
  <c r="CR51" i="18"/>
  <c r="CJ51" i="18"/>
  <c r="CU51" i="18"/>
  <c r="CI51" i="18"/>
  <c r="CW51" i="18"/>
  <c r="CO51" i="18"/>
  <c r="CQ51" i="18"/>
  <c r="CV51" i="18"/>
  <c r="CN51" i="18"/>
  <c r="CY51" i="18"/>
  <c r="CZ51" i="18"/>
  <c r="CL51" i="18"/>
  <c r="CM51" i="18"/>
  <c r="CT51" i="18"/>
  <c r="CL42" i="18"/>
  <c r="CT42" i="18"/>
  <c r="CO42" i="18"/>
  <c r="CW42" i="18"/>
  <c r="CQ42" i="18"/>
  <c r="DA42" i="18"/>
  <c r="CI42" i="18"/>
  <c r="CS42" i="18"/>
  <c r="CR42" i="18"/>
  <c r="CK42" i="18"/>
  <c r="CY42" i="18"/>
  <c r="CM42" i="18"/>
  <c r="CZ42" i="18"/>
  <c r="CP42" i="18"/>
  <c r="CX42" i="18"/>
  <c r="CV42" i="18"/>
  <c r="CH42" i="18"/>
  <c r="CJ42" i="18"/>
  <c r="CN42" i="18"/>
  <c r="CU42" i="18"/>
  <c r="CL32" i="18"/>
  <c r="CT32" i="18"/>
  <c r="CO32" i="18"/>
  <c r="CW32" i="18"/>
  <c r="CI32" i="18"/>
  <c r="CS32" i="18"/>
  <c r="CK32" i="18"/>
  <c r="CV32" i="18"/>
  <c r="CQ32" i="18"/>
  <c r="CJ32" i="18"/>
  <c r="CY32" i="18"/>
  <c r="CM32" i="18"/>
  <c r="CZ32" i="18"/>
  <c r="CP32" i="18"/>
  <c r="DA32" i="18"/>
  <c r="CH32" i="18"/>
  <c r="CN32" i="18"/>
  <c r="CR32" i="18"/>
  <c r="CU32" i="18"/>
  <c r="CX32" i="18"/>
  <c r="CH18" i="18"/>
  <c r="CP18" i="18"/>
  <c r="CX18" i="18"/>
  <c r="CK18" i="18"/>
  <c r="CS18" i="18"/>
  <c r="DA18" i="18"/>
  <c r="CL18" i="18"/>
  <c r="CT18" i="18"/>
  <c r="CO18" i="18"/>
  <c r="CW18" i="18"/>
  <c r="CN18" i="18"/>
  <c r="CR18" i="18"/>
  <c r="CI18" i="18"/>
  <c r="CU18" i="18"/>
  <c r="CV18" i="18"/>
  <c r="CZ18" i="18"/>
  <c r="CJ18" i="18"/>
  <c r="CM18" i="18"/>
  <c r="CQ18" i="18"/>
  <c r="CY18" i="18"/>
  <c r="CR117" i="18"/>
  <c r="CZ117" i="18"/>
  <c r="CT117" i="18"/>
  <c r="CP117" i="18"/>
  <c r="DA117" i="18"/>
  <c r="CS117" i="18"/>
  <c r="CU117" i="18"/>
  <c r="CV117" i="18"/>
  <c r="CW117" i="18"/>
  <c r="CX117" i="18"/>
  <c r="CM117" i="18"/>
  <c r="CY117" i="18"/>
  <c r="CN117" i="18"/>
  <c r="CO117" i="18"/>
  <c r="CQ117" i="18"/>
  <c r="CK282" i="18"/>
  <c r="CS282" i="18"/>
  <c r="DA282" i="18"/>
  <c r="CM282" i="18"/>
  <c r="CU282" i="18"/>
  <c r="CN282" i="18"/>
  <c r="CX282" i="18"/>
  <c r="CO282" i="18"/>
  <c r="CY282" i="18"/>
  <c r="CP282" i="18"/>
  <c r="CZ282" i="18"/>
  <c r="CQ282" i="18"/>
  <c r="CH282" i="18"/>
  <c r="CR282" i="18"/>
  <c r="CI282" i="18"/>
  <c r="CT282" i="18"/>
  <c r="CJ282" i="18"/>
  <c r="CV282" i="18"/>
  <c r="CL282" i="18"/>
  <c r="CW282" i="18"/>
  <c r="CJ274" i="18"/>
  <c r="CR274" i="18"/>
  <c r="CZ274" i="18"/>
  <c r="CL274" i="18"/>
  <c r="CT274" i="18"/>
  <c r="CH274" i="18"/>
  <c r="CS274" i="18"/>
  <c r="CI274" i="18"/>
  <c r="CU274" i="18"/>
  <c r="CK274" i="18"/>
  <c r="CV274" i="18"/>
  <c r="CM274" i="18"/>
  <c r="CW274" i="18"/>
  <c r="CN274" i="18"/>
  <c r="CX274" i="18"/>
  <c r="CO274" i="18"/>
  <c r="CY274" i="18"/>
  <c r="CP274" i="18"/>
  <c r="DA274" i="18"/>
  <c r="CQ274" i="18"/>
  <c r="CJ266" i="18"/>
  <c r="CR266" i="18"/>
  <c r="CZ266" i="18"/>
  <c r="CL266" i="18"/>
  <c r="CT266" i="18"/>
  <c r="CH266" i="18"/>
  <c r="CS266" i="18"/>
  <c r="CI266" i="18"/>
  <c r="CU266" i="18"/>
  <c r="CK266" i="18"/>
  <c r="CV266" i="18"/>
  <c r="CM266" i="18"/>
  <c r="CW266" i="18"/>
  <c r="CN266" i="18"/>
  <c r="CX266" i="18"/>
  <c r="CO266" i="18"/>
  <c r="CY266" i="18"/>
  <c r="CP266" i="18"/>
  <c r="DA266" i="18"/>
  <c r="CQ266" i="18"/>
  <c r="CJ258" i="18"/>
  <c r="CR258" i="18"/>
  <c r="CZ258" i="18"/>
  <c r="CL258" i="18"/>
  <c r="CT258" i="18"/>
  <c r="CH258" i="18"/>
  <c r="CS258" i="18"/>
  <c r="CI258" i="18"/>
  <c r="CU258" i="18"/>
  <c r="CK258" i="18"/>
  <c r="CV258" i="18"/>
  <c r="CM258" i="18"/>
  <c r="CW258" i="18"/>
  <c r="CN258" i="18"/>
  <c r="CX258" i="18"/>
  <c r="CO258" i="18"/>
  <c r="CY258" i="18"/>
  <c r="CP258" i="18"/>
  <c r="DA258" i="18"/>
  <c r="CQ258" i="18"/>
  <c r="CJ250" i="18"/>
  <c r="CR250" i="18"/>
  <c r="CZ250" i="18"/>
  <c r="CL250" i="18"/>
  <c r="CT250" i="18"/>
  <c r="CH250" i="18"/>
  <c r="CS250" i="18"/>
  <c r="CI250" i="18"/>
  <c r="CU250" i="18"/>
  <c r="CK250" i="18"/>
  <c r="CV250" i="18"/>
  <c r="CM250" i="18"/>
  <c r="CW250" i="18"/>
  <c r="CN250" i="18"/>
  <c r="CX250" i="18"/>
  <c r="CO250" i="18"/>
  <c r="CY250" i="18"/>
  <c r="CP250" i="18"/>
  <c r="DA250" i="18"/>
  <c r="CQ250" i="18"/>
  <c r="CJ242" i="18"/>
  <c r="CR242" i="18"/>
  <c r="CZ242" i="18"/>
  <c r="CL242" i="18"/>
  <c r="CT242" i="18"/>
  <c r="CH242" i="18"/>
  <c r="CS242" i="18"/>
  <c r="CI242" i="18"/>
  <c r="CU242" i="18"/>
  <c r="CK242" i="18"/>
  <c r="CV242" i="18"/>
  <c r="CM242" i="18"/>
  <c r="CW242" i="18"/>
  <c r="CN242" i="18"/>
  <c r="CX242" i="18"/>
  <c r="CO242" i="18"/>
  <c r="CY242" i="18"/>
  <c r="CP242" i="18"/>
  <c r="DA242" i="18"/>
  <c r="CQ242" i="18"/>
  <c r="CJ234" i="18"/>
  <c r="CR234" i="18"/>
  <c r="CZ234" i="18"/>
  <c r="CL234" i="18"/>
  <c r="CT234" i="18"/>
  <c r="CH234" i="18"/>
  <c r="CS234" i="18"/>
  <c r="CI234" i="18"/>
  <c r="CU234" i="18"/>
  <c r="CK234" i="18"/>
  <c r="CV234" i="18"/>
  <c r="CM234" i="18"/>
  <c r="CW234" i="18"/>
  <c r="CN234" i="18"/>
  <c r="CX234" i="18"/>
  <c r="CO234" i="18"/>
  <c r="CY234" i="18"/>
  <c r="CP234" i="18"/>
  <c r="DA234" i="18"/>
  <c r="CQ234" i="18"/>
  <c r="CK226" i="18"/>
  <c r="CS226" i="18"/>
  <c r="DA226" i="18"/>
  <c r="CM226" i="18"/>
  <c r="CU226" i="18"/>
  <c r="CO226" i="18"/>
  <c r="CY226" i="18"/>
  <c r="CP226" i="18"/>
  <c r="CZ226" i="18"/>
  <c r="CQ226" i="18"/>
  <c r="CH226" i="18"/>
  <c r="CR226" i="18"/>
  <c r="CI226" i="18"/>
  <c r="CT226" i="18"/>
  <c r="CJ226" i="18"/>
  <c r="CV226" i="18"/>
  <c r="CL226" i="18"/>
  <c r="CW226" i="18"/>
  <c r="CN226" i="18"/>
  <c r="CX226" i="18"/>
  <c r="CK218" i="18"/>
  <c r="CS218" i="18"/>
  <c r="DA218" i="18"/>
  <c r="CM218" i="18"/>
  <c r="CU218" i="18"/>
  <c r="CO218" i="18"/>
  <c r="CY218" i="18"/>
  <c r="CP218" i="18"/>
  <c r="CZ218" i="18"/>
  <c r="CQ218" i="18"/>
  <c r="CH218" i="18"/>
  <c r="CR218" i="18"/>
  <c r="CI218" i="18"/>
  <c r="CT218" i="18"/>
  <c r="CJ218" i="18"/>
  <c r="CV218" i="18"/>
  <c r="CL218" i="18"/>
  <c r="CW218" i="18"/>
  <c r="CN218" i="18"/>
  <c r="CX218" i="18"/>
  <c r="CK210" i="18"/>
  <c r="CS210" i="18"/>
  <c r="DA210" i="18"/>
  <c r="CM210" i="18"/>
  <c r="CU210" i="18"/>
  <c r="CO210" i="18"/>
  <c r="CY210" i="18"/>
  <c r="CP210" i="18"/>
  <c r="CZ210" i="18"/>
  <c r="CQ210" i="18"/>
  <c r="CH210" i="18"/>
  <c r="CR210" i="18"/>
  <c r="CI210" i="18"/>
  <c r="CT210" i="18"/>
  <c r="CJ210" i="18"/>
  <c r="CV210" i="18"/>
  <c r="CL210" i="18"/>
  <c r="CW210" i="18"/>
  <c r="CN210" i="18"/>
  <c r="CX210" i="18"/>
  <c r="CK202" i="18"/>
  <c r="CS202" i="18"/>
  <c r="DA202" i="18"/>
  <c r="CM202" i="18"/>
  <c r="CU202" i="18"/>
  <c r="CO202" i="18"/>
  <c r="CY202" i="18"/>
  <c r="CP202" i="18"/>
  <c r="CZ202" i="18"/>
  <c r="CQ202" i="18"/>
  <c r="CH202" i="18"/>
  <c r="CR202" i="18"/>
  <c r="CI202" i="18"/>
  <c r="CT202" i="18"/>
  <c r="CJ202" i="18"/>
  <c r="CV202" i="18"/>
  <c r="CL202" i="18"/>
  <c r="CW202" i="18"/>
  <c r="CN202" i="18"/>
  <c r="CX202" i="18"/>
  <c r="CK194" i="18"/>
  <c r="CS194" i="18"/>
  <c r="DA194" i="18"/>
  <c r="CM194" i="18"/>
  <c r="CU194" i="18"/>
  <c r="CO194" i="18"/>
  <c r="CY194" i="18"/>
  <c r="CP194" i="18"/>
  <c r="CZ194" i="18"/>
  <c r="CQ194" i="18"/>
  <c r="CH194" i="18"/>
  <c r="CR194" i="18"/>
  <c r="CI194" i="18"/>
  <c r="CT194" i="18"/>
  <c r="CJ194" i="18"/>
  <c r="CV194" i="18"/>
  <c r="CL194" i="18"/>
  <c r="CW194" i="18"/>
  <c r="CN194" i="18"/>
  <c r="CX194" i="18"/>
  <c r="CI186" i="18"/>
  <c r="CQ186" i="18"/>
  <c r="CY186" i="18"/>
  <c r="CK186" i="18"/>
  <c r="CS186" i="18"/>
  <c r="DA186" i="18"/>
  <c r="CR186" i="18"/>
  <c r="CH186" i="18"/>
  <c r="CJ186" i="18"/>
  <c r="CL186" i="18"/>
  <c r="CN186" i="18"/>
  <c r="CX186" i="18"/>
  <c r="CP186" i="18"/>
  <c r="CV186" i="18"/>
  <c r="CW186" i="18"/>
  <c r="CZ186" i="18"/>
  <c r="CM186" i="18"/>
  <c r="CO186" i="18"/>
  <c r="CT186" i="18"/>
  <c r="CU186" i="18"/>
  <c r="CI178" i="18"/>
  <c r="CQ178" i="18"/>
  <c r="CY178" i="18"/>
  <c r="CK178" i="18"/>
  <c r="CS178" i="18"/>
  <c r="DA178" i="18"/>
  <c r="CR178" i="18"/>
  <c r="CH178" i="18"/>
  <c r="CT178" i="18"/>
  <c r="CJ178" i="18"/>
  <c r="CU178" i="18"/>
  <c r="CL178" i="18"/>
  <c r="CV178" i="18"/>
  <c r="CM178" i="18"/>
  <c r="CW178" i="18"/>
  <c r="CN178" i="18"/>
  <c r="CX178" i="18"/>
  <c r="CO178" i="18"/>
  <c r="CZ178" i="18"/>
  <c r="CP178" i="18"/>
  <c r="CI170" i="18"/>
  <c r="CQ170" i="18"/>
  <c r="CY170" i="18"/>
  <c r="CK170" i="18"/>
  <c r="CS170" i="18"/>
  <c r="DA170" i="18"/>
  <c r="CR170" i="18"/>
  <c r="CH170" i="18"/>
  <c r="CT170" i="18"/>
  <c r="CJ170" i="18"/>
  <c r="CU170" i="18"/>
  <c r="CL170" i="18"/>
  <c r="CV170" i="18"/>
  <c r="CM170" i="18"/>
  <c r="CW170" i="18"/>
  <c r="CN170" i="18"/>
  <c r="CX170" i="18"/>
  <c r="CO170" i="18"/>
  <c r="CZ170" i="18"/>
  <c r="CP170" i="18"/>
  <c r="CI162" i="18"/>
  <c r="CQ162" i="18"/>
  <c r="CY162" i="18"/>
  <c r="CK162" i="18"/>
  <c r="CS162" i="18"/>
  <c r="DA162" i="18"/>
  <c r="CR162" i="18"/>
  <c r="CH162" i="18"/>
  <c r="CT162" i="18"/>
  <c r="CJ162" i="18"/>
  <c r="CU162" i="18"/>
  <c r="CL162" i="18"/>
  <c r="CV162" i="18"/>
  <c r="CM162" i="18"/>
  <c r="CW162" i="18"/>
  <c r="CN162" i="18"/>
  <c r="CX162" i="18"/>
  <c r="CO162" i="18"/>
  <c r="CZ162" i="18"/>
  <c r="CP162" i="18"/>
  <c r="CI154" i="18"/>
  <c r="CQ154" i="18"/>
  <c r="CY154" i="18"/>
  <c r="CK154" i="18"/>
  <c r="CS154" i="18"/>
  <c r="DA154" i="18"/>
  <c r="CR154" i="18"/>
  <c r="CH154" i="18"/>
  <c r="CT154" i="18"/>
  <c r="CJ154" i="18"/>
  <c r="CU154" i="18"/>
  <c r="CL154" i="18"/>
  <c r="CV154" i="18"/>
  <c r="CM154" i="18"/>
  <c r="CW154" i="18"/>
  <c r="CN154" i="18"/>
  <c r="CX154" i="18"/>
  <c r="CO154" i="18"/>
  <c r="CZ154" i="18"/>
  <c r="CP154" i="18"/>
  <c r="CI146" i="18"/>
  <c r="CQ146" i="18"/>
  <c r="CY146" i="18"/>
  <c r="CK146" i="18"/>
  <c r="CS146" i="18"/>
  <c r="DA146" i="18"/>
  <c r="CR146" i="18"/>
  <c r="CH146" i="18"/>
  <c r="CT146" i="18"/>
  <c r="CJ146" i="18"/>
  <c r="CU146" i="18"/>
  <c r="CL146" i="18"/>
  <c r="CV146" i="18"/>
  <c r="CM146" i="18"/>
  <c r="CW146" i="18"/>
  <c r="CN146" i="18"/>
  <c r="CX146" i="18"/>
  <c r="CO146" i="18"/>
  <c r="CZ146" i="18"/>
  <c r="CP146" i="18"/>
  <c r="CN138" i="18"/>
  <c r="CV138" i="18"/>
  <c r="CH138" i="18"/>
  <c r="CP138" i="18"/>
  <c r="CX138" i="18"/>
  <c r="CQ138" i="18"/>
  <c r="DA138" i="18"/>
  <c r="CR138" i="18"/>
  <c r="CI138" i="18"/>
  <c r="CS138" i="18"/>
  <c r="CJ138" i="18"/>
  <c r="CT138" i="18"/>
  <c r="CK138" i="18"/>
  <c r="CU138" i="18"/>
  <c r="CL138" i="18"/>
  <c r="CW138" i="18"/>
  <c r="CM138" i="18"/>
  <c r="CY138" i="18"/>
  <c r="CO138" i="18"/>
  <c r="CZ138" i="18"/>
  <c r="CN130" i="18"/>
  <c r="CV130" i="18"/>
  <c r="CP130" i="18"/>
  <c r="CX130" i="18"/>
  <c r="CQ130" i="18"/>
  <c r="DA130" i="18"/>
  <c r="CR130" i="18"/>
  <c r="CS130" i="18"/>
  <c r="CT130" i="18"/>
  <c r="CU130" i="18"/>
  <c r="CW130" i="18"/>
  <c r="CM130" i="18"/>
  <c r="CY130" i="18"/>
  <c r="CO130" i="18"/>
  <c r="CZ130" i="18"/>
  <c r="CN120" i="18"/>
  <c r="CV120" i="18"/>
  <c r="CH120" i="18"/>
  <c r="CP120" i="18"/>
  <c r="CX120" i="18"/>
  <c r="CJ120" i="18"/>
  <c r="CT120" i="18"/>
  <c r="CL120" i="18"/>
  <c r="CW120" i="18"/>
  <c r="CQ120" i="18"/>
  <c r="CR120" i="18"/>
  <c r="CS120" i="18"/>
  <c r="CU120" i="18"/>
  <c r="CI120" i="18"/>
  <c r="CY120" i="18"/>
  <c r="CK120" i="18"/>
  <c r="CZ120" i="18"/>
  <c r="CM120" i="18"/>
  <c r="DA120" i="18"/>
  <c r="CO120" i="18"/>
  <c r="CN110" i="18"/>
  <c r="CV110" i="18"/>
  <c r="CH110" i="18"/>
  <c r="CP110" i="18"/>
  <c r="CX110" i="18"/>
  <c r="CR110" i="18"/>
  <c r="CJ110" i="18"/>
  <c r="CT110" i="18"/>
  <c r="CQ110" i="18"/>
  <c r="CS110" i="18"/>
  <c r="CU110" i="18"/>
  <c r="CI110" i="18"/>
  <c r="CW110" i="18"/>
  <c r="CK110" i="18"/>
  <c r="CY110" i="18"/>
  <c r="CL110" i="18"/>
  <c r="CZ110" i="18"/>
  <c r="CM110" i="18"/>
  <c r="DA110" i="18"/>
  <c r="CO110" i="18"/>
  <c r="CN102" i="18"/>
  <c r="CV102" i="18"/>
  <c r="CH102" i="18"/>
  <c r="CP102" i="18"/>
  <c r="CX102" i="18"/>
  <c r="CR102" i="18"/>
  <c r="CJ102" i="18"/>
  <c r="CT102" i="18"/>
  <c r="CU102" i="18"/>
  <c r="CI102" i="18"/>
  <c r="CW102" i="18"/>
  <c r="CK102" i="18"/>
  <c r="CY102" i="18"/>
  <c r="CL102" i="18"/>
  <c r="CZ102" i="18"/>
  <c r="CM102" i="18"/>
  <c r="DA102" i="18"/>
  <c r="CO102" i="18"/>
  <c r="CQ102" i="18"/>
  <c r="CS102" i="18"/>
  <c r="CN94" i="18"/>
  <c r="CV94" i="18"/>
  <c r="CH94" i="18"/>
  <c r="CP94" i="18"/>
  <c r="CX94" i="18"/>
  <c r="CR94" i="18"/>
  <c r="CJ94" i="18"/>
  <c r="CT94" i="18"/>
  <c r="CK94" i="18"/>
  <c r="CY94" i="18"/>
  <c r="CL94" i="18"/>
  <c r="CZ94" i="18"/>
  <c r="CM94" i="18"/>
  <c r="DA94" i="18"/>
  <c r="CO94" i="18"/>
  <c r="CQ94" i="18"/>
  <c r="CS94" i="18"/>
  <c r="CU94" i="18"/>
  <c r="CI94" i="18"/>
  <c r="CW94" i="18"/>
  <c r="CN86" i="18"/>
  <c r="CV86" i="18"/>
  <c r="CH86" i="18"/>
  <c r="CP86" i="18"/>
  <c r="CX86" i="18"/>
  <c r="CR86" i="18"/>
  <c r="CJ86" i="18"/>
  <c r="CT86" i="18"/>
  <c r="CM86" i="18"/>
  <c r="DA86" i="18"/>
  <c r="CO86" i="18"/>
  <c r="CQ86" i="18"/>
  <c r="CS86" i="18"/>
  <c r="CU86" i="18"/>
  <c r="CI86" i="18"/>
  <c r="CW86" i="18"/>
  <c r="CK86" i="18"/>
  <c r="CY86" i="18"/>
  <c r="CL86" i="18"/>
  <c r="CZ86" i="18"/>
  <c r="CN78" i="18"/>
  <c r="CV78" i="18"/>
  <c r="CH78" i="18"/>
  <c r="CP78" i="18"/>
  <c r="CX78" i="18"/>
  <c r="CK78" i="18"/>
  <c r="CU78" i="18"/>
  <c r="CL78" i="18"/>
  <c r="CW78" i="18"/>
  <c r="CM78" i="18"/>
  <c r="CY78" i="18"/>
  <c r="CO78" i="18"/>
  <c r="CZ78" i="18"/>
  <c r="CQ78" i="18"/>
  <c r="DA78" i="18"/>
  <c r="CR78" i="18"/>
  <c r="CI78" i="18"/>
  <c r="CS78" i="18"/>
  <c r="CJ78" i="18"/>
  <c r="CT78" i="18"/>
  <c r="CP70" i="18"/>
  <c r="CX70" i="18"/>
  <c r="CT70" i="18"/>
  <c r="CM70" i="18"/>
  <c r="CU70" i="18"/>
  <c r="CO70" i="18"/>
  <c r="CW70" i="18"/>
  <c r="CS70" i="18"/>
  <c r="CY70" i="18"/>
  <c r="CR70" i="18"/>
  <c r="CV70" i="18"/>
  <c r="CZ70" i="18"/>
  <c r="DA70" i="18"/>
  <c r="CN70" i="18"/>
  <c r="CQ70" i="18"/>
  <c r="CK58" i="18"/>
  <c r="CS58" i="18"/>
  <c r="DA58" i="18"/>
  <c r="CM58" i="18"/>
  <c r="CU58" i="18"/>
  <c r="CL58" i="18"/>
  <c r="CW58" i="18"/>
  <c r="CQ58" i="18"/>
  <c r="CH58" i="18"/>
  <c r="CR58" i="18"/>
  <c r="CJ58" i="18"/>
  <c r="CV58" i="18"/>
  <c r="CP58" i="18"/>
  <c r="CX58" i="18"/>
  <c r="CI58" i="18"/>
  <c r="CN58" i="18"/>
  <c r="CO58" i="18"/>
  <c r="CT58" i="18"/>
  <c r="CY58" i="18"/>
  <c r="CZ58" i="18"/>
  <c r="CL50" i="18"/>
  <c r="CT50" i="18"/>
  <c r="CO50" i="18"/>
  <c r="CW50" i="18"/>
  <c r="CQ50" i="18"/>
  <c r="DA50" i="18"/>
  <c r="CI50" i="18"/>
  <c r="CS50" i="18"/>
  <c r="CN50" i="18"/>
  <c r="CH50" i="18"/>
  <c r="CV50" i="18"/>
  <c r="CJ50" i="18"/>
  <c r="CX50" i="18"/>
  <c r="CM50" i="18"/>
  <c r="CZ50" i="18"/>
  <c r="CK50" i="18"/>
  <c r="CP50" i="18"/>
  <c r="CR50" i="18"/>
  <c r="CU50" i="18"/>
  <c r="CY50" i="18"/>
  <c r="CH41" i="18"/>
  <c r="CP41" i="18"/>
  <c r="CX41" i="18"/>
  <c r="CK41" i="18"/>
  <c r="CS41" i="18"/>
  <c r="DA41" i="18"/>
  <c r="CO41" i="18"/>
  <c r="CZ41" i="18"/>
  <c r="CR41" i="18"/>
  <c r="CJ41" i="18"/>
  <c r="CW41" i="18"/>
  <c r="CQ41" i="18"/>
  <c r="CT41" i="18"/>
  <c r="CI41" i="18"/>
  <c r="CV41" i="18"/>
  <c r="CN41" i="18"/>
  <c r="CU41" i="18"/>
  <c r="CY41" i="18"/>
  <c r="CL41" i="18"/>
  <c r="CM41" i="18"/>
  <c r="CH31" i="18"/>
  <c r="CP31" i="18"/>
  <c r="CX31" i="18"/>
  <c r="CK31" i="18"/>
  <c r="CS31" i="18"/>
  <c r="DA31" i="18"/>
  <c r="CR31" i="18"/>
  <c r="CJ31" i="18"/>
  <c r="CU31" i="18"/>
  <c r="CI31" i="18"/>
  <c r="CW31" i="18"/>
  <c r="CO31" i="18"/>
  <c r="CQ31" i="18"/>
  <c r="CV31" i="18"/>
  <c r="CT31" i="18"/>
  <c r="CY31" i="18"/>
  <c r="CZ31" i="18"/>
  <c r="CL31" i="18"/>
  <c r="CM31" i="18"/>
  <c r="CN31" i="18"/>
  <c r="CL17" i="18"/>
  <c r="CT17" i="18"/>
  <c r="CO17" i="18"/>
  <c r="CW17" i="18"/>
  <c r="CH17" i="18"/>
  <c r="CP17" i="18"/>
  <c r="CX17" i="18"/>
  <c r="CK17" i="18"/>
  <c r="CS17" i="18"/>
  <c r="DA17" i="18"/>
  <c r="CR17" i="18"/>
  <c r="CV17" i="18"/>
  <c r="CI17" i="18"/>
  <c r="CQ17" i="18"/>
  <c r="CU17" i="18"/>
  <c r="CZ17" i="18"/>
  <c r="CM17" i="18"/>
  <c r="CN17" i="18"/>
  <c r="CY17" i="18"/>
  <c r="CJ17" i="18"/>
  <c r="CR127" i="18"/>
  <c r="CZ127" i="18"/>
  <c r="CT127" i="18"/>
  <c r="CM127" i="18"/>
  <c r="CW127" i="18"/>
  <c r="CN127" i="18"/>
  <c r="CX127" i="18"/>
  <c r="CO127" i="18"/>
  <c r="CY127" i="18"/>
  <c r="CP127" i="18"/>
  <c r="DA127" i="18"/>
  <c r="CQ127" i="18"/>
  <c r="CS127" i="18"/>
  <c r="CU127" i="18"/>
  <c r="CV127" i="18"/>
  <c r="AJ290" i="18"/>
  <c r="AJ292" i="18"/>
  <c r="AJ295" i="18"/>
  <c r="AJ293" i="18"/>
  <c r="AJ291" i="18"/>
  <c r="AJ296" i="18"/>
  <c r="AJ294" i="18"/>
  <c r="DC34" i="18"/>
  <c r="DK34" i="18"/>
  <c r="DS34" i="18"/>
  <c r="DD34" i="18"/>
  <c r="DL34" i="18"/>
  <c r="DT34" i="18"/>
  <c r="DR34" i="18"/>
  <c r="DE34" i="18"/>
  <c r="DM34" i="18"/>
  <c r="DU34" i="18"/>
  <c r="DF34" i="18"/>
  <c r="DN34" i="18"/>
  <c r="DG34" i="18"/>
  <c r="DO34" i="18"/>
  <c r="DH34" i="18"/>
  <c r="DP34" i="18"/>
  <c r="DJ34" i="18"/>
  <c r="DI34" i="18"/>
  <c r="DQ34" i="18"/>
  <c r="DB34" i="18"/>
  <c r="DK62" i="18"/>
  <c r="DS62" i="18"/>
  <c r="DL62" i="18"/>
  <c r="DT62" i="18"/>
  <c r="DM62" i="18"/>
  <c r="DU62" i="18"/>
  <c r="DN62" i="18"/>
  <c r="DO62" i="18"/>
  <c r="DP62" i="18"/>
  <c r="DR62" i="18"/>
  <c r="DQ62" i="18"/>
  <c r="DK68" i="18"/>
  <c r="DS68" i="18"/>
  <c r="DL68" i="18"/>
  <c r="DT68" i="18"/>
  <c r="DM68" i="18"/>
  <c r="DU68" i="18"/>
  <c r="DJ68" i="18"/>
  <c r="DN68" i="18"/>
  <c r="DG68" i="18"/>
  <c r="DO68" i="18"/>
  <c r="DR68" i="18"/>
  <c r="DH68" i="18"/>
  <c r="DP68" i="18"/>
  <c r="DI68" i="18"/>
  <c r="DQ68" i="18"/>
  <c r="DG116" i="18"/>
  <c r="DO116" i="18"/>
  <c r="DH116" i="18"/>
  <c r="DP116" i="18"/>
  <c r="DI116" i="18"/>
  <c r="DQ116" i="18"/>
  <c r="DJ116" i="18"/>
  <c r="DR116" i="18"/>
  <c r="DK116" i="18"/>
  <c r="DS116" i="18"/>
  <c r="DL116" i="18"/>
  <c r="DT116" i="18"/>
  <c r="DM116" i="18"/>
  <c r="DU116" i="18"/>
  <c r="DN116" i="18"/>
  <c r="DI117" i="18"/>
  <c r="DQ117" i="18"/>
  <c r="DJ117" i="18"/>
  <c r="DR117" i="18"/>
  <c r="DH117" i="18"/>
  <c r="DK117" i="18"/>
  <c r="DS117" i="18"/>
  <c r="DP117" i="18"/>
  <c r="DL117" i="18"/>
  <c r="DT117" i="18"/>
  <c r="DM117" i="18"/>
  <c r="DU117" i="18"/>
  <c r="DN117" i="18"/>
  <c r="DG117" i="18"/>
  <c r="DO117" i="18"/>
  <c r="DI127" i="18"/>
  <c r="DQ127" i="18"/>
  <c r="DJ127" i="18"/>
  <c r="DR127" i="18"/>
  <c r="DK127" i="18"/>
  <c r="DS127" i="18"/>
  <c r="DH127" i="18"/>
  <c r="DP127" i="18"/>
  <c r="DL127" i="18"/>
  <c r="DT127" i="18"/>
  <c r="DM127" i="18"/>
  <c r="DU127" i="18"/>
  <c r="DN127" i="18"/>
  <c r="DG127" i="18"/>
  <c r="DO127" i="18"/>
  <c r="DK128" i="18"/>
  <c r="DS128" i="18"/>
  <c r="DL128" i="18"/>
  <c r="DT128" i="18"/>
  <c r="DM128" i="18"/>
  <c r="DU128" i="18"/>
  <c r="DR128" i="18"/>
  <c r="DN128" i="18"/>
  <c r="DG128" i="18"/>
  <c r="DO128" i="18"/>
  <c r="DJ128" i="18"/>
  <c r="DH128" i="18"/>
  <c r="DP128" i="18"/>
  <c r="DI128" i="18"/>
  <c r="DQ128" i="18"/>
  <c r="DV291" i="18"/>
  <c r="BS262" i="18"/>
  <c r="CA262" i="18"/>
  <c r="BT262" i="18"/>
  <c r="CB262" i="18"/>
  <c r="BM262" i="18"/>
  <c r="BU262" i="18"/>
  <c r="CC262" i="18"/>
  <c r="BN262" i="18"/>
  <c r="BV262" i="18"/>
  <c r="CD262" i="18"/>
  <c r="BO262" i="18"/>
  <c r="BW262" i="18"/>
  <c r="CE262" i="18"/>
  <c r="BP262" i="18"/>
  <c r="BX262" i="18"/>
  <c r="CF262" i="18"/>
  <c r="BQ262" i="18"/>
  <c r="BY262" i="18"/>
  <c r="BR262" i="18"/>
  <c r="BZ262" i="18"/>
  <c r="BT206" i="18"/>
  <c r="CB206" i="18"/>
  <c r="BQ206" i="18"/>
  <c r="BZ206" i="18"/>
  <c r="BO206" i="18"/>
  <c r="BX206" i="18"/>
  <c r="BR206" i="18"/>
  <c r="CD206" i="18"/>
  <c r="BS206" i="18"/>
  <c r="CE206" i="18"/>
  <c r="BU206" i="18"/>
  <c r="CF206" i="18"/>
  <c r="BV206" i="18"/>
  <c r="BW206" i="18"/>
  <c r="BM206" i="18"/>
  <c r="BY206" i="18"/>
  <c r="BN206" i="18"/>
  <c r="CA206" i="18"/>
  <c r="BP206" i="18"/>
  <c r="CC206" i="18"/>
  <c r="BP150" i="18"/>
  <c r="BX150" i="18"/>
  <c r="BM150" i="18"/>
  <c r="BU150" i="18"/>
  <c r="CC150" i="18"/>
  <c r="BR150" i="18"/>
  <c r="CB150" i="18"/>
  <c r="BS150" i="18"/>
  <c r="CD150" i="18"/>
  <c r="BT150" i="18"/>
  <c r="CE150" i="18"/>
  <c r="BV150" i="18"/>
  <c r="CF150" i="18"/>
  <c r="BN150" i="18"/>
  <c r="BY150" i="18"/>
  <c r="BQ150" i="18"/>
  <c r="CA150" i="18"/>
  <c r="BZ150" i="18"/>
  <c r="BO150" i="18"/>
  <c r="BW150" i="18"/>
  <c r="DE288" i="18"/>
  <c r="DM288" i="18"/>
  <c r="DU288" i="18"/>
  <c r="DF288" i="18"/>
  <c r="DN288" i="18"/>
  <c r="DI288" i="18"/>
  <c r="DQ288" i="18"/>
  <c r="DC288" i="18"/>
  <c r="DL288" i="18"/>
  <c r="DD288" i="18"/>
  <c r="DJ288" i="18"/>
  <c r="DO288" i="18"/>
  <c r="DS288" i="18"/>
  <c r="DB288" i="18"/>
  <c r="DP288" i="18"/>
  <c r="DR288" i="18"/>
  <c r="DG288" i="18"/>
  <c r="DT288" i="18"/>
  <c r="DH288" i="18"/>
  <c r="DK288" i="18"/>
  <c r="DD280" i="18"/>
  <c r="DL280" i="18"/>
  <c r="DT280" i="18"/>
  <c r="DE280" i="18"/>
  <c r="DM280" i="18"/>
  <c r="DU280" i="18"/>
  <c r="DN280" i="18"/>
  <c r="DF280" i="18"/>
  <c r="DI280" i="18"/>
  <c r="DQ280" i="18"/>
  <c r="DB280" i="18"/>
  <c r="DJ280" i="18"/>
  <c r="DR280" i="18"/>
  <c r="DC280" i="18"/>
  <c r="DK280" i="18"/>
  <c r="DS280" i="18"/>
  <c r="DO280" i="18"/>
  <c r="DP280" i="18"/>
  <c r="DG280" i="18"/>
  <c r="DH280" i="18"/>
  <c r="DD272" i="18"/>
  <c r="DL272" i="18"/>
  <c r="DT272" i="18"/>
  <c r="DE272" i="18"/>
  <c r="DM272" i="18"/>
  <c r="DU272" i="18"/>
  <c r="DF272" i="18"/>
  <c r="DN272" i="18"/>
  <c r="DG272" i="18"/>
  <c r="DO272" i="18"/>
  <c r="DH272" i="18"/>
  <c r="DP272" i="18"/>
  <c r="DI272" i="18"/>
  <c r="DQ272" i="18"/>
  <c r="DB272" i="18"/>
  <c r="DJ272" i="18"/>
  <c r="DR272" i="18"/>
  <c r="DC272" i="18"/>
  <c r="DK272" i="18"/>
  <c r="DS272" i="18"/>
  <c r="DD264" i="18"/>
  <c r="DL264" i="18"/>
  <c r="DT264" i="18"/>
  <c r="DE264" i="18"/>
  <c r="DM264" i="18"/>
  <c r="DU264" i="18"/>
  <c r="DF264" i="18"/>
  <c r="DN264" i="18"/>
  <c r="DG264" i="18"/>
  <c r="DO264" i="18"/>
  <c r="DH264" i="18"/>
  <c r="DP264" i="18"/>
  <c r="DI264" i="18"/>
  <c r="DQ264" i="18"/>
  <c r="DB264" i="18"/>
  <c r="DJ264" i="18"/>
  <c r="DR264" i="18"/>
  <c r="DC264" i="18"/>
  <c r="DK264" i="18"/>
  <c r="DS264" i="18"/>
  <c r="DG256" i="18"/>
  <c r="DO256" i="18"/>
  <c r="DH256" i="18"/>
  <c r="DP256" i="18"/>
  <c r="DI256" i="18"/>
  <c r="DQ256" i="18"/>
  <c r="DB256" i="18"/>
  <c r="DJ256" i="18"/>
  <c r="DR256" i="18"/>
  <c r="DC256" i="18"/>
  <c r="DK256" i="18"/>
  <c r="DS256" i="18"/>
  <c r="DD256" i="18"/>
  <c r="DL256" i="18"/>
  <c r="DT256" i="18"/>
  <c r="DE256" i="18"/>
  <c r="DM256" i="18"/>
  <c r="DU256" i="18"/>
  <c r="DF256" i="18"/>
  <c r="DN256" i="18"/>
  <c r="DE248" i="18"/>
  <c r="DM248" i="18"/>
  <c r="DU248" i="18"/>
  <c r="DF248" i="18"/>
  <c r="DN248" i="18"/>
  <c r="DG248" i="18"/>
  <c r="DO248" i="18"/>
  <c r="DD248" i="18"/>
  <c r="DL248" i="18"/>
  <c r="DT248" i="18"/>
  <c r="DH248" i="18"/>
  <c r="DI248" i="18"/>
  <c r="DJ248" i="18"/>
  <c r="DK248" i="18"/>
  <c r="DP248" i="18"/>
  <c r="DQ248" i="18"/>
  <c r="DB248" i="18"/>
  <c r="DR248" i="18"/>
  <c r="DC248" i="18"/>
  <c r="DS248" i="18"/>
  <c r="DE240" i="18"/>
  <c r="DM240" i="18"/>
  <c r="DU240" i="18"/>
  <c r="DF240" i="18"/>
  <c r="DN240" i="18"/>
  <c r="DG240" i="18"/>
  <c r="DO240" i="18"/>
  <c r="DD240" i="18"/>
  <c r="DL240" i="18"/>
  <c r="DT240" i="18"/>
  <c r="DQ240" i="18"/>
  <c r="DB240" i="18"/>
  <c r="DR240" i="18"/>
  <c r="DC240" i="18"/>
  <c r="DS240" i="18"/>
  <c r="DH240" i="18"/>
  <c r="DI240" i="18"/>
  <c r="DJ240" i="18"/>
  <c r="DK240" i="18"/>
  <c r="DP240" i="18"/>
  <c r="DE232" i="18"/>
  <c r="DM232" i="18"/>
  <c r="DU232" i="18"/>
  <c r="DF232" i="18"/>
  <c r="DN232" i="18"/>
  <c r="DG232" i="18"/>
  <c r="DO232" i="18"/>
  <c r="DH232" i="18"/>
  <c r="DP232" i="18"/>
  <c r="DI232" i="18"/>
  <c r="DQ232" i="18"/>
  <c r="DB232" i="18"/>
  <c r="DJ232" i="18"/>
  <c r="DR232" i="18"/>
  <c r="DC232" i="18"/>
  <c r="DK232" i="18"/>
  <c r="DS232" i="18"/>
  <c r="DD232" i="18"/>
  <c r="DL232" i="18"/>
  <c r="DT232" i="18"/>
  <c r="DD224" i="18"/>
  <c r="DH224" i="18"/>
  <c r="DP224" i="18"/>
  <c r="DI224" i="18"/>
  <c r="DQ224" i="18"/>
  <c r="DJ224" i="18"/>
  <c r="DR224" i="18"/>
  <c r="DB224" i="18"/>
  <c r="DK224" i="18"/>
  <c r="DS224" i="18"/>
  <c r="DC224" i="18"/>
  <c r="DL224" i="18"/>
  <c r="DT224" i="18"/>
  <c r="DE224" i="18"/>
  <c r="DM224" i="18"/>
  <c r="DU224" i="18"/>
  <c r="DF224" i="18"/>
  <c r="DN224" i="18"/>
  <c r="DG224" i="18"/>
  <c r="DO224" i="18"/>
  <c r="DF216" i="18"/>
  <c r="DN216" i="18"/>
  <c r="DD216" i="18"/>
  <c r="DL216" i="18"/>
  <c r="DT216" i="18"/>
  <c r="DK216" i="18"/>
  <c r="DB216" i="18"/>
  <c r="DM216" i="18"/>
  <c r="DC216" i="18"/>
  <c r="DO216" i="18"/>
  <c r="DE216" i="18"/>
  <c r="DP216" i="18"/>
  <c r="DG216" i="18"/>
  <c r="DQ216" i="18"/>
  <c r="DH216" i="18"/>
  <c r="DR216" i="18"/>
  <c r="DI216" i="18"/>
  <c r="DS216" i="18"/>
  <c r="DJ216" i="18"/>
  <c r="DU216" i="18"/>
  <c r="DE208" i="18"/>
  <c r="DM208" i="18"/>
  <c r="DU208" i="18"/>
  <c r="DH208" i="18"/>
  <c r="DQ208" i="18"/>
  <c r="DF208" i="18"/>
  <c r="DO208" i="18"/>
  <c r="DC208" i="18"/>
  <c r="DP208" i="18"/>
  <c r="DD208" i="18"/>
  <c r="DR208" i="18"/>
  <c r="DG208" i="18"/>
  <c r="DS208" i="18"/>
  <c r="DI208" i="18"/>
  <c r="DT208" i="18"/>
  <c r="DJ208" i="18"/>
  <c r="DK208" i="18"/>
  <c r="DL208" i="18"/>
  <c r="DB208" i="18"/>
  <c r="DN208" i="18"/>
  <c r="DG200" i="18"/>
  <c r="DO200" i="18"/>
  <c r="DE200" i="18"/>
  <c r="DM200" i="18"/>
  <c r="DU200" i="18"/>
  <c r="DF200" i="18"/>
  <c r="DQ200" i="18"/>
  <c r="DH200" i="18"/>
  <c r="DR200" i="18"/>
  <c r="DK200" i="18"/>
  <c r="DB200" i="18"/>
  <c r="DL200" i="18"/>
  <c r="DC200" i="18"/>
  <c r="DN200" i="18"/>
  <c r="DJ200" i="18"/>
  <c r="DP200" i="18"/>
  <c r="DS200" i="18"/>
  <c r="DT200" i="18"/>
  <c r="DD200" i="18"/>
  <c r="DI200" i="18"/>
  <c r="DG192" i="18"/>
  <c r="DO192" i="18"/>
  <c r="DE192" i="18"/>
  <c r="DM192" i="18"/>
  <c r="DU192" i="18"/>
  <c r="DK192" i="18"/>
  <c r="DB192" i="18"/>
  <c r="DL192" i="18"/>
  <c r="DC192" i="18"/>
  <c r="DN192" i="18"/>
  <c r="DD192" i="18"/>
  <c r="DP192" i="18"/>
  <c r="DF192" i="18"/>
  <c r="DQ192" i="18"/>
  <c r="DH192" i="18"/>
  <c r="DR192" i="18"/>
  <c r="DI192" i="18"/>
  <c r="DS192" i="18"/>
  <c r="DJ192" i="18"/>
  <c r="DT192" i="18"/>
  <c r="DB184" i="18"/>
  <c r="DJ184" i="18"/>
  <c r="DR184" i="18"/>
  <c r="DC184" i="18"/>
  <c r="DK184" i="18"/>
  <c r="DS184" i="18"/>
  <c r="DD184" i="18"/>
  <c r="DL184" i="18"/>
  <c r="DT184" i="18"/>
  <c r="DE184" i="18"/>
  <c r="DM184" i="18"/>
  <c r="DU184" i="18"/>
  <c r="DF184" i="18"/>
  <c r="DN184" i="18"/>
  <c r="DG184" i="18"/>
  <c r="DO184" i="18"/>
  <c r="DH184" i="18"/>
  <c r="DP184" i="18"/>
  <c r="DI184" i="18"/>
  <c r="DQ184" i="18"/>
  <c r="DB176" i="18"/>
  <c r="DJ176" i="18"/>
  <c r="DR176" i="18"/>
  <c r="DC176" i="18"/>
  <c r="DK176" i="18"/>
  <c r="DS176" i="18"/>
  <c r="DD176" i="18"/>
  <c r="DL176" i="18"/>
  <c r="DT176" i="18"/>
  <c r="DE176" i="18"/>
  <c r="DM176" i="18"/>
  <c r="DU176" i="18"/>
  <c r="DF176" i="18"/>
  <c r="DN176" i="18"/>
  <c r="DG176" i="18"/>
  <c r="DO176" i="18"/>
  <c r="DH176" i="18"/>
  <c r="DP176" i="18"/>
  <c r="DI176" i="18"/>
  <c r="DQ176" i="18"/>
  <c r="DH168" i="18"/>
  <c r="DP168" i="18"/>
  <c r="DE168" i="18"/>
  <c r="DM168" i="18"/>
  <c r="DU168" i="18"/>
  <c r="DI168" i="18"/>
  <c r="DS168" i="18"/>
  <c r="DJ168" i="18"/>
  <c r="DT168" i="18"/>
  <c r="DK168" i="18"/>
  <c r="DB168" i="18"/>
  <c r="DL168" i="18"/>
  <c r="DC168" i="18"/>
  <c r="DN168" i="18"/>
  <c r="DD168" i="18"/>
  <c r="DO168" i="18"/>
  <c r="DF168" i="18"/>
  <c r="DQ168" i="18"/>
  <c r="DG168" i="18"/>
  <c r="DR168" i="18"/>
  <c r="DH160" i="18"/>
  <c r="DP160" i="18"/>
  <c r="DE160" i="18"/>
  <c r="DM160" i="18"/>
  <c r="DU160" i="18"/>
  <c r="DF160" i="18"/>
  <c r="DQ160" i="18"/>
  <c r="DG160" i="18"/>
  <c r="DR160" i="18"/>
  <c r="DI160" i="18"/>
  <c r="DS160" i="18"/>
  <c r="DJ160" i="18"/>
  <c r="DT160" i="18"/>
  <c r="DK160" i="18"/>
  <c r="DB160" i="18"/>
  <c r="DL160" i="18"/>
  <c r="DC160" i="18"/>
  <c r="DN160" i="18"/>
  <c r="DD160" i="18"/>
  <c r="DO160" i="18"/>
  <c r="DH152" i="18"/>
  <c r="DP152" i="18"/>
  <c r="DB152" i="18"/>
  <c r="DK152" i="18"/>
  <c r="DT152" i="18"/>
  <c r="DC152" i="18"/>
  <c r="DL152" i="18"/>
  <c r="DU152" i="18"/>
  <c r="DD152" i="18"/>
  <c r="DM152" i="18"/>
  <c r="DJ152" i="18"/>
  <c r="DS152" i="18"/>
  <c r="DQ152" i="18"/>
  <c r="DR152" i="18"/>
  <c r="DE152" i="18"/>
  <c r="DF152" i="18"/>
  <c r="DG152" i="18"/>
  <c r="DI152" i="18"/>
  <c r="DN152" i="18"/>
  <c r="DO152" i="18"/>
  <c r="DB144" i="18"/>
  <c r="DJ144" i="18"/>
  <c r="DR144" i="18"/>
  <c r="DH144" i="18"/>
  <c r="DP144" i="18"/>
  <c r="DK144" i="18"/>
  <c r="DU144" i="18"/>
  <c r="DF144" i="18"/>
  <c r="DQ144" i="18"/>
  <c r="DM144" i="18"/>
  <c r="DN144" i="18"/>
  <c r="DC144" i="18"/>
  <c r="DO144" i="18"/>
  <c r="DD144" i="18"/>
  <c r="DS144" i="18"/>
  <c r="DE144" i="18"/>
  <c r="DT144" i="18"/>
  <c r="DG144" i="18"/>
  <c r="DI144" i="18"/>
  <c r="DL144" i="18"/>
  <c r="DI136" i="18"/>
  <c r="DQ136" i="18"/>
  <c r="DG136" i="18"/>
  <c r="DO136" i="18"/>
  <c r="DH136" i="18"/>
  <c r="DS136" i="18"/>
  <c r="DD136" i="18"/>
  <c r="DN136" i="18"/>
  <c r="DB136" i="18"/>
  <c r="DP136" i="18"/>
  <c r="DC136" i="18"/>
  <c r="DR136" i="18"/>
  <c r="DE136" i="18"/>
  <c r="DT136" i="18"/>
  <c r="DF136" i="18"/>
  <c r="DU136" i="18"/>
  <c r="DJ136" i="18"/>
  <c r="DK136" i="18"/>
  <c r="DL136" i="18"/>
  <c r="DM136" i="18"/>
  <c r="DH126" i="18"/>
  <c r="DP126" i="18"/>
  <c r="DB126" i="18"/>
  <c r="DK126" i="18"/>
  <c r="DT126" i="18"/>
  <c r="DC126" i="18"/>
  <c r="DL126" i="18"/>
  <c r="DU126" i="18"/>
  <c r="DD126" i="18"/>
  <c r="DM126" i="18"/>
  <c r="DE126" i="18"/>
  <c r="DN126" i="18"/>
  <c r="DF126" i="18"/>
  <c r="DO126" i="18"/>
  <c r="DG126" i="18"/>
  <c r="DQ126" i="18"/>
  <c r="DI126" i="18"/>
  <c r="DR126" i="18"/>
  <c r="DJ126" i="18"/>
  <c r="DS126" i="18"/>
  <c r="DB118" i="18"/>
  <c r="DJ118" i="18"/>
  <c r="DR118" i="18"/>
  <c r="DH118" i="18"/>
  <c r="DP118" i="18"/>
  <c r="DD118" i="18"/>
  <c r="DN118" i="18"/>
  <c r="DE118" i="18"/>
  <c r="DO118" i="18"/>
  <c r="DF118" i="18"/>
  <c r="DQ118" i="18"/>
  <c r="DG118" i="18"/>
  <c r="DS118" i="18"/>
  <c r="DI118" i="18"/>
  <c r="DT118" i="18"/>
  <c r="DK118" i="18"/>
  <c r="DU118" i="18"/>
  <c r="DL118" i="18"/>
  <c r="DC118" i="18"/>
  <c r="DM118" i="18"/>
  <c r="DI108" i="18"/>
  <c r="DQ108" i="18"/>
  <c r="DG108" i="18"/>
  <c r="DO108" i="18"/>
  <c r="DE108" i="18"/>
  <c r="DP108" i="18"/>
  <c r="DJ108" i="18"/>
  <c r="DT108" i="18"/>
  <c r="DC108" i="18"/>
  <c r="DM108" i="18"/>
  <c r="DL108" i="18"/>
  <c r="DN108" i="18"/>
  <c r="DR108" i="18"/>
  <c r="DB108" i="18"/>
  <c r="DS108" i="18"/>
  <c r="DD108" i="18"/>
  <c r="DU108" i="18"/>
  <c r="DF108" i="18"/>
  <c r="DH108" i="18"/>
  <c r="DK108" i="18"/>
  <c r="DB100" i="18"/>
  <c r="DJ100" i="18"/>
  <c r="DR100" i="18"/>
  <c r="DH100" i="18"/>
  <c r="DP100" i="18"/>
  <c r="DG100" i="18"/>
  <c r="DS100" i="18"/>
  <c r="DE100" i="18"/>
  <c r="DO100" i="18"/>
  <c r="DL100" i="18"/>
  <c r="DM100" i="18"/>
  <c r="DN100" i="18"/>
  <c r="DC100" i="18"/>
  <c r="DQ100" i="18"/>
  <c r="DD100" i="18"/>
  <c r="DT100" i="18"/>
  <c r="DK100" i="18"/>
  <c r="DU100" i="18"/>
  <c r="DF100" i="18"/>
  <c r="DI100" i="18"/>
  <c r="DC92" i="18"/>
  <c r="DK92" i="18"/>
  <c r="DS92" i="18"/>
  <c r="DI92" i="18"/>
  <c r="DQ92" i="18"/>
  <c r="DH92" i="18"/>
  <c r="DT92" i="18"/>
  <c r="DF92" i="18"/>
  <c r="DP92" i="18"/>
  <c r="DM92" i="18"/>
  <c r="DN92" i="18"/>
  <c r="DB92" i="18"/>
  <c r="DO92" i="18"/>
  <c r="DD92" i="18"/>
  <c r="DR92" i="18"/>
  <c r="DE92" i="18"/>
  <c r="DU92" i="18"/>
  <c r="DG92" i="18"/>
  <c r="DJ92" i="18"/>
  <c r="DL92" i="18"/>
  <c r="DD84" i="18"/>
  <c r="DI84" i="18"/>
  <c r="DF84" i="18"/>
  <c r="DO84" i="18"/>
  <c r="DC84" i="18"/>
  <c r="DM84" i="18"/>
  <c r="DU84" i="18"/>
  <c r="DL84" i="18"/>
  <c r="DG84" i="18"/>
  <c r="DH84" i="18"/>
  <c r="DS84" i="18"/>
  <c r="DJ84" i="18"/>
  <c r="DT84" i="18"/>
  <c r="DB84" i="18"/>
  <c r="DE84" i="18"/>
  <c r="DK84" i="18"/>
  <c r="DN84" i="18"/>
  <c r="DP84" i="18"/>
  <c r="DQ84" i="18"/>
  <c r="DR84" i="18"/>
  <c r="DC76" i="18"/>
  <c r="DK76" i="18"/>
  <c r="DS76" i="18"/>
  <c r="DD76" i="18"/>
  <c r="DL76" i="18"/>
  <c r="DT76" i="18"/>
  <c r="DI76" i="18"/>
  <c r="DQ76" i="18"/>
  <c r="DE76" i="18"/>
  <c r="DP76" i="18"/>
  <c r="DH76" i="18"/>
  <c r="DJ76" i="18"/>
  <c r="DN76" i="18"/>
  <c r="DU76" i="18"/>
  <c r="DB76" i="18"/>
  <c r="DF76" i="18"/>
  <c r="DG76" i="18"/>
  <c r="DM76" i="18"/>
  <c r="DO76" i="18"/>
  <c r="DR76" i="18"/>
  <c r="DC67" i="18"/>
  <c r="DK67" i="18"/>
  <c r="DS67" i="18"/>
  <c r="DD67" i="18"/>
  <c r="DL67" i="18"/>
  <c r="DT67" i="18"/>
  <c r="DI67" i="18"/>
  <c r="DQ67" i="18"/>
  <c r="DB67" i="18"/>
  <c r="DJ67" i="18"/>
  <c r="DR67" i="18"/>
  <c r="DM67" i="18"/>
  <c r="DN67" i="18"/>
  <c r="DO67" i="18"/>
  <c r="DP67" i="18"/>
  <c r="DE67" i="18"/>
  <c r="DU67" i="18"/>
  <c r="DF67" i="18"/>
  <c r="DG67" i="18"/>
  <c r="DH67" i="18"/>
  <c r="DB56" i="18"/>
  <c r="DJ56" i="18"/>
  <c r="DR56" i="18"/>
  <c r="DC56" i="18"/>
  <c r="DK56" i="18"/>
  <c r="DS56" i="18"/>
  <c r="DH56" i="18"/>
  <c r="DP56" i="18"/>
  <c r="DN56" i="18"/>
  <c r="DD56" i="18"/>
  <c r="DO56" i="18"/>
  <c r="DE56" i="18"/>
  <c r="DQ56" i="18"/>
  <c r="DF56" i="18"/>
  <c r="DT56" i="18"/>
  <c r="DG56" i="18"/>
  <c r="DU56" i="18"/>
  <c r="DI56" i="18"/>
  <c r="DL56" i="18"/>
  <c r="DM56" i="18"/>
  <c r="DE47" i="18"/>
  <c r="DM47" i="18"/>
  <c r="DU47" i="18"/>
  <c r="DF47" i="18"/>
  <c r="DN47" i="18"/>
  <c r="DG47" i="18"/>
  <c r="DO47" i="18"/>
  <c r="DH47" i="18"/>
  <c r="DP47" i="18"/>
  <c r="DI47" i="18"/>
  <c r="DQ47" i="18"/>
  <c r="DB47" i="18"/>
  <c r="DJ47" i="18"/>
  <c r="DR47" i="18"/>
  <c r="DC47" i="18"/>
  <c r="DK47" i="18"/>
  <c r="DS47" i="18"/>
  <c r="DD47" i="18"/>
  <c r="DL47" i="18"/>
  <c r="DT47" i="18"/>
  <c r="DB39" i="18"/>
  <c r="DJ39" i="18"/>
  <c r="DR39" i="18"/>
  <c r="DC39" i="18"/>
  <c r="DL39" i="18"/>
  <c r="DU39" i="18"/>
  <c r="DD39" i="18"/>
  <c r="DM39" i="18"/>
  <c r="DI39" i="18"/>
  <c r="DS39" i="18"/>
  <c r="DK39" i="18"/>
  <c r="DN39" i="18"/>
  <c r="DO39" i="18"/>
  <c r="DP39" i="18"/>
  <c r="DE39" i="18"/>
  <c r="DQ39" i="18"/>
  <c r="DF39" i="18"/>
  <c r="DT39" i="18"/>
  <c r="DG39" i="18"/>
  <c r="DH39" i="18"/>
  <c r="DI27" i="18"/>
  <c r="DQ27" i="18"/>
  <c r="DE27" i="18"/>
  <c r="DM27" i="18"/>
  <c r="DU27" i="18"/>
  <c r="DG27" i="18"/>
  <c r="DR27" i="18"/>
  <c r="DH27" i="18"/>
  <c r="DS27" i="18"/>
  <c r="DD27" i="18"/>
  <c r="DO27" i="18"/>
  <c r="DN27" i="18"/>
  <c r="DP27" i="18"/>
  <c r="DK27" i="18"/>
  <c r="DF27" i="18"/>
  <c r="DJ27" i="18"/>
  <c r="DL27" i="18"/>
  <c r="DT27" i="18"/>
  <c r="DB27" i="18"/>
  <c r="DC27" i="18"/>
  <c r="DH12" i="18"/>
  <c r="DP12" i="18"/>
  <c r="DI12" i="18"/>
  <c r="DQ12" i="18"/>
  <c r="DB12" i="18"/>
  <c r="DJ12" i="18"/>
  <c r="DR12" i="18"/>
  <c r="DD12" i="18"/>
  <c r="DL12" i="18"/>
  <c r="DT12" i="18"/>
  <c r="DF12" i="18"/>
  <c r="DN12" i="18"/>
  <c r="DE12" i="18"/>
  <c r="DG12" i="18"/>
  <c r="DK12" i="18"/>
  <c r="DM12" i="18"/>
  <c r="DO12" i="18"/>
  <c r="DS12" i="18"/>
  <c r="DU12" i="18"/>
  <c r="DC12" i="18"/>
  <c r="DC48" i="18"/>
  <c r="DK48" i="18"/>
  <c r="DS48" i="18"/>
  <c r="DD48" i="18"/>
  <c r="DL48" i="18"/>
  <c r="DT48" i="18"/>
  <c r="DE48" i="18"/>
  <c r="DM48" i="18"/>
  <c r="DU48" i="18"/>
  <c r="DF48" i="18"/>
  <c r="DN48" i="18"/>
  <c r="DG48" i="18"/>
  <c r="DO48" i="18"/>
  <c r="DH48" i="18"/>
  <c r="DP48" i="18"/>
  <c r="DI48" i="18"/>
  <c r="DQ48" i="18"/>
  <c r="DB48" i="18"/>
  <c r="DJ48" i="18"/>
  <c r="DR48" i="18"/>
  <c r="DV296" i="18"/>
  <c r="BS286" i="18"/>
  <c r="CA286" i="18"/>
  <c r="BT286" i="18"/>
  <c r="CB286" i="18"/>
  <c r="BM286" i="18"/>
  <c r="CC286" i="18"/>
  <c r="BU286" i="18"/>
  <c r="BP286" i="18"/>
  <c r="BX286" i="18"/>
  <c r="CF286" i="18"/>
  <c r="BQ286" i="18"/>
  <c r="BY286" i="18"/>
  <c r="BR286" i="18"/>
  <c r="BZ286" i="18"/>
  <c r="BW286" i="18"/>
  <c r="CD286" i="18"/>
  <c r="CE286" i="18"/>
  <c r="BN286" i="18"/>
  <c r="BO286" i="18"/>
  <c r="BV286" i="18"/>
  <c r="BS278" i="18"/>
  <c r="CA278" i="18"/>
  <c r="BT278" i="18"/>
  <c r="CB278" i="18"/>
  <c r="BM278" i="18"/>
  <c r="CC278" i="18"/>
  <c r="BU278" i="18"/>
  <c r="BO278" i="18"/>
  <c r="BW278" i="18"/>
  <c r="CE278" i="18"/>
  <c r="BP278" i="18"/>
  <c r="BX278" i="18"/>
  <c r="CF278" i="18"/>
  <c r="BQ278" i="18"/>
  <c r="BY278" i="18"/>
  <c r="BR278" i="18"/>
  <c r="BZ278" i="18"/>
  <c r="BN278" i="18"/>
  <c r="BV278" i="18"/>
  <c r="CD278" i="18"/>
  <c r="BS270" i="18"/>
  <c r="CA270" i="18"/>
  <c r="BT270" i="18"/>
  <c r="CB270" i="18"/>
  <c r="BM270" i="18"/>
  <c r="BU270" i="18"/>
  <c r="CC270" i="18"/>
  <c r="BN270" i="18"/>
  <c r="BV270" i="18"/>
  <c r="CD270" i="18"/>
  <c r="BO270" i="18"/>
  <c r="BW270" i="18"/>
  <c r="CE270" i="18"/>
  <c r="BP270" i="18"/>
  <c r="BX270" i="18"/>
  <c r="CF270" i="18"/>
  <c r="BQ270" i="18"/>
  <c r="BY270" i="18"/>
  <c r="BR270" i="18"/>
  <c r="BZ270" i="18"/>
  <c r="BM214" i="18"/>
  <c r="BU214" i="18"/>
  <c r="CC214" i="18"/>
  <c r="BS214" i="18"/>
  <c r="CA214" i="18"/>
  <c r="BO214" i="18"/>
  <c r="BY214" i="18"/>
  <c r="BP214" i="18"/>
  <c r="BZ214" i="18"/>
  <c r="BQ214" i="18"/>
  <c r="CB214" i="18"/>
  <c r="BR214" i="18"/>
  <c r="CD214" i="18"/>
  <c r="BT214" i="18"/>
  <c r="CE214" i="18"/>
  <c r="BV214" i="18"/>
  <c r="CF214" i="18"/>
  <c r="BW214" i="18"/>
  <c r="BN214" i="18"/>
  <c r="BX214" i="18"/>
  <c r="BT158" i="18"/>
  <c r="CB158" i="18"/>
  <c r="BM158" i="18"/>
  <c r="BU158" i="18"/>
  <c r="CC158" i="18"/>
  <c r="BR158" i="18"/>
  <c r="BZ158" i="18"/>
  <c r="BW158" i="18"/>
  <c r="BX158" i="18"/>
  <c r="BN158" i="18"/>
  <c r="BY158" i="18"/>
  <c r="BO158" i="18"/>
  <c r="CA158" i="18"/>
  <c r="BP158" i="18"/>
  <c r="CD158" i="18"/>
  <c r="BQ158" i="18"/>
  <c r="CE158" i="18"/>
  <c r="BS158" i="18"/>
  <c r="CF158" i="18"/>
  <c r="BV158" i="18"/>
  <c r="HL287" i="18"/>
  <c r="HL283" i="18"/>
  <c r="BO285" i="18"/>
  <c r="BW285" i="18"/>
  <c r="CE285" i="18"/>
  <c r="BP285" i="18"/>
  <c r="BX285" i="18"/>
  <c r="CF285" i="18"/>
  <c r="BQ285" i="18"/>
  <c r="BY285" i="18"/>
  <c r="BT285" i="18"/>
  <c r="CB285" i="18"/>
  <c r="BM285" i="18"/>
  <c r="BU285" i="18"/>
  <c r="CC285" i="18"/>
  <c r="BN285" i="18"/>
  <c r="BV285" i="18"/>
  <c r="CD285" i="18"/>
  <c r="BR285" i="18"/>
  <c r="BS285" i="18"/>
  <c r="CA285" i="18"/>
  <c r="BZ285" i="18"/>
  <c r="BO277" i="18"/>
  <c r="BW277" i="18"/>
  <c r="CE277" i="18"/>
  <c r="BP277" i="18"/>
  <c r="BX277" i="18"/>
  <c r="CF277" i="18"/>
  <c r="BQ277" i="18"/>
  <c r="BY277" i="18"/>
  <c r="BS277" i="18"/>
  <c r="CA277" i="18"/>
  <c r="BT277" i="18"/>
  <c r="CB277" i="18"/>
  <c r="BM277" i="18"/>
  <c r="BU277" i="18"/>
  <c r="CC277" i="18"/>
  <c r="BN277" i="18"/>
  <c r="BV277" i="18"/>
  <c r="CD277" i="18"/>
  <c r="BR277" i="18"/>
  <c r="BZ277" i="18"/>
  <c r="BO269" i="18"/>
  <c r="BW269" i="18"/>
  <c r="CE269" i="18"/>
  <c r="BP269" i="18"/>
  <c r="BX269" i="18"/>
  <c r="CF269" i="18"/>
  <c r="BQ269" i="18"/>
  <c r="BY269" i="18"/>
  <c r="BR269" i="18"/>
  <c r="BZ269" i="18"/>
  <c r="BS269" i="18"/>
  <c r="CA269" i="18"/>
  <c r="BT269" i="18"/>
  <c r="CB269" i="18"/>
  <c r="BM269" i="18"/>
  <c r="BU269" i="18"/>
  <c r="CC269" i="18"/>
  <c r="BN269" i="18"/>
  <c r="BV269" i="18"/>
  <c r="CD269" i="18"/>
  <c r="BO261" i="18"/>
  <c r="BW261" i="18"/>
  <c r="CE261" i="18"/>
  <c r="BP261" i="18"/>
  <c r="BX261" i="18"/>
  <c r="CF261" i="18"/>
  <c r="BQ261" i="18"/>
  <c r="BY261" i="18"/>
  <c r="BR261" i="18"/>
  <c r="BZ261" i="18"/>
  <c r="BS261" i="18"/>
  <c r="CA261" i="18"/>
  <c r="BT261" i="18"/>
  <c r="CB261" i="18"/>
  <c r="BM261" i="18"/>
  <c r="BU261" i="18"/>
  <c r="CC261" i="18"/>
  <c r="BN261" i="18"/>
  <c r="BV261" i="18"/>
  <c r="CD261" i="18"/>
  <c r="BM253" i="18"/>
  <c r="BU253" i="18"/>
  <c r="CC253" i="18"/>
  <c r="BN253" i="18"/>
  <c r="BV253" i="18"/>
  <c r="CD253" i="18"/>
  <c r="BS253" i="18"/>
  <c r="CE253" i="18"/>
  <c r="BT253" i="18"/>
  <c r="CF253" i="18"/>
  <c r="BW253" i="18"/>
  <c r="BX253" i="18"/>
  <c r="BO253" i="18"/>
  <c r="BY253" i="18"/>
  <c r="BP253" i="18"/>
  <c r="BZ253" i="18"/>
  <c r="BQ253" i="18"/>
  <c r="CA253" i="18"/>
  <c r="BR253" i="18"/>
  <c r="CB253" i="18"/>
  <c r="BM245" i="18"/>
  <c r="BU245" i="18"/>
  <c r="CC245" i="18"/>
  <c r="BN245" i="18"/>
  <c r="BV245" i="18"/>
  <c r="CD245" i="18"/>
  <c r="BO245" i="18"/>
  <c r="BW245" i="18"/>
  <c r="CE245" i="18"/>
  <c r="BT245" i="18"/>
  <c r="CB245" i="18"/>
  <c r="BP245" i="18"/>
  <c r="CF245" i="18"/>
  <c r="BQ245" i="18"/>
  <c r="BR245" i="18"/>
  <c r="BS245" i="18"/>
  <c r="BX245" i="18"/>
  <c r="BY245" i="18"/>
  <c r="BZ245" i="18"/>
  <c r="CA245" i="18"/>
  <c r="BM237" i="18"/>
  <c r="BU237" i="18"/>
  <c r="CC237" i="18"/>
  <c r="BN237" i="18"/>
  <c r="BV237" i="18"/>
  <c r="CD237" i="18"/>
  <c r="BO237" i="18"/>
  <c r="BW237" i="18"/>
  <c r="CE237" i="18"/>
  <c r="BR237" i="18"/>
  <c r="BZ237" i="18"/>
  <c r="BS237" i="18"/>
  <c r="CA237" i="18"/>
  <c r="BT237" i="18"/>
  <c r="CB237" i="18"/>
  <c r="BQ237" i="18"/>
  <c r="BX237" i="18"/>
  <c r="BY237" i="18"/>
  <c r="CF237" i="18"/>
  <c r="BP237" i="18"/>
  <c r="BM229" i="18"/>
  <c r="BU229" i="18"/>
  <c r="CC229" i="18"/>
  <c r="BN229" i="18"/>
  <c r="BV229" i="18"/>
  <c r="CD229" i="18"/>
  <c r="BO229" i="18"/>
  <c r="BW229" i="18"/>
  <c r="CE229" i="18"/>
  <c r="BP229" i="18"/>
  <c r="BX229" i="18"/>
  <c r="CF229" i="18"/>
  <c r="BQ229" i="18"/>
  <c r="BY229" i="18"/>
  <c r="BR229" i="18"/>
  <c r="BZ229" i="18"/>
  <c r="BS229" i="18"/>
  <c r="CA229" i="18"/>
  <c r="BT229" i="18"/>
  <c r="CB229" i="18"/>
  <c r="BO221" i="18"/>
  <c r="BW221" i="18"/>
  <c r="CE221" i="18"/>
  <c r="BP221" i="18"/>
  <c r="BY221" i="18"/>
  <c r="BQ221" i="18"/>
  <c r="BZ221" i="18"/>
  <c r="BR221" i="18"/>
  <c r="CA221" i="18"/>
  <c r="BS221" i="18"/>
  <c r="CB221" i="18"/>
  <c r="BT221" i="18"/>
  <c r="CC221" i="18"/>
  <c r="BU221" i="18"/>
  <c r="CD221" i="18"/>
  <c r="BM221" i="18"/>
  <c r="BV221" i="18"/>
  <c r="CF221" i="18"/>
  <c r="BN221" i="18"/>
  <c r="BX221" i="18"/>
  <c r="BQ213" i="18"/>
  <c r="BY213" i="18"/>
  <c r="BO213" i="18"/>
  <c r="BW213" i="18"/>
  <c r="CE213" i="18"/>
  <c r="BP213" i="18"/>
  <c r="CA213" i="18"/>
  <c r="BR213" i="18"/>
  <c r="CB213" i="18"/>
  <c r="BS213" i="18"/>
  <c r="CC213" i="18"/>
  <c r="BT213" i="18"/>
  <c r="CD213" i="18"/>
  <c r="BU213" i="18"/>
  <c r="CF213" i="18"/>
  <c r="BV213" i="18"/>
  <c r="BM213" i="18"/>
  <c r="BX213" i="18"/>
  <c r="BN213" i="18"/>
  <c r="BZ213" i="18"/>
  <c r="BP205" i="18"/>
  <c r="BX205" i="18"/>
  <c r="CF205" i="18"/>
  <c r="BO205" i="18"/>
  <c r="BY205" i="18"/>
  <c r="BU205" i="18"/>
  <c r="BM205" i="18"/>
  <c r="BV205" i="18"/>
  <c r="CE205" i="18"/>
  <c r="BZ205" i="18"/>
  <c r="CA205" i="18"/>
  <c r="BN205" i="18"/>
  <c r="CB205" i="18"/>
  <c r="BQ205" i="18"/>
  <c r="CC205" i="18"/>
  <c r="BR205" i="18"/>
  <c r="CD205" i="18"/>
  <c r="BS205" i="18"/>
  <c r="BT205" i="18"/>
  <c r="BW205" i="18"/>
  <c r="BR197" i="18"/>
  <c r="BZ197" i="18"/>
  <c r="BP197" i="18"/>
  <c r="BX197" i="18"/>
  <c r="CF197" i="18"/>
  <c r="BU197" i="18"/>
  <c r="CE197" i="18"/>
  <c r="BV197" i="18"/>
  <c r="BN197" i="18"/>
  <c r="BY197" i="18"/>
  <c r="BO197" i="18"/>
  <c r="CA197" i="18"/>
  <c r="BQ197" i="18"/>
  <c r="CB197" i="18"/>
  <c r="BS197" i="18"/>
  <c r="CC197" i="18"/>
  <c r="BW197" i="18"/>
  <c r="CD197" i="18"/>
  <c r="BM197" i="18"/>
  <c r="BT197" i="18"/>
  <c r="BP189" i="18"/>
  <c r="BX189" i="18"/>
  <c r="CF189" i="18"/>
  <c r="BQ189" i="18"/>
  <c r="BY189" i="18"/>
  <c r="BN189" i="18"/>
  <c r="BV189" i="18"/>
  <c r="CD189" i="18"/>
  <c r="BO189" i="18"/>
  <c r="BW189" i="18"/>
  <c r="CE189" i="18"/>
  <c r="BU189" i="18"/>
  <c r="BZ189" i="18"/>
  <c r="CA189" i="18"/>
  <c r="CB189" i="18"/>
  <c r="BM189" i="18"/>
  <c r="CC189" i="18"/>
  <c r="BR189" i="18"/>
  <c r="BS189" i="18"/>
  <c r="BT189" i="18"/>
  <c r="BR181" i="18"/>
  <c r="BZ181" i="18"/>
  <c r="BS181" i="18"/>
  <c r="CA181" i="18"/>
  <c r="BT181" i="18"/>
  <c r="CB181" i="18"/>
  <c r="BM181" i="18"/>
  <c r="BU181" i="18"/>
  <c r="CC181" i="18"/>
  <c r="BN181" i="18"/>
  <c r="BV181" i="18"/>
  <c r="CD181" i="18"/>
  <c r="BO181" i="18"/>
  <c r="BW181" i="18"/>
  <c r="CE181" i="18"/>
  <c r="BP181" i="18"/>
  <c r="BX181" i="18"/>
  <c r="CF181" i="18"/>
  <c r="BQ181" i="18"/>
  <c r="BY181" i="18"/>
  <c r="BR173" i="18"/>
  <c r="BZ173" i="18"/>
  <c r="BS173" i="18"/>
  <c r="CA173" i="18"/>
  <c r="BT173" i="18"/>
  <c r="CB173" i="18"/>
  <c r="BM173" i="18"/>
  <c r="BU173" i="18"/>
  <c r="CC173" i="18"/>
  <c r="BN173" i="18"/>
  <c r="BV173" i="18"/>
  <c r="CD173" i="18"/>
  <c r="BO173" i="18"/>
  <c r="BW173" i="18"/>
  <c r="CE173" i="18"/>
  <c r="BP173" i="18"/>
  <c r="BX173" i="18"/>
  <c r="CF173" i="18"/>
  <c r="BQ173" i="18"/>
  <c r="BY173" i="18"/>
  <c r="BP165" i="18"/>
  <c r="BX165" i="18"/>
  <c r="CF165" i="18"/>
  <c r="BM165" i="18"/>
  <c r="BU165" i="18"/>
  <c r="CC165" i="18"/>
  <c r="BV165" i="18"/>
  <c r="BW165" i="18"/>
  <c r="BN165" i="18"/>
  <c r="BY165" i="18"/>
  <c r="BO165" i="18"/>
  <c r="BZ165" i="18"/>
  <c r="BQ165" i="18"/>
  <c r="CA165" i="18"/>
  <c r="BR165" i="18"/>
  <c r="CB165" i="18"/>
  <c r="BS165" i="18"/>
  <c r="CD165" i="18"/>
  <c r="BT165" i="18"/>
  <c r="CE165" i="18"/>
  <c r="BN157" i="18"/>
  <c r="BV157" i="18"/>
  <c r="CD157" i="18"/>
  <c r="BO157" i="18"/>
  <c r="BW157" i="18"/>
  <c r="CE157" i="18"/>
  <c r="BP157" i="18"/>
  <c r="BX157" i="18"/>
  <c r="CF157" i="18"/>
  <c r="BM157" i="18"/>
  <c r="BU157" i="18"/>
  <c r="CC157" i="18"/>
  <c r="BY157" i="18"/>
  <c r="BZ157" i="18"/>
  <c r="CA157" i="18"/>
  <c r="CB157" i="18"/>
  <c r="BQ157" i="18"/>
  <c r="BR157" i="18"/>
  <c r="BS157" i="18"/>
  <c r="BT157" i="18"/>
  <c r="BS149" i="18"/>
  <c r="CA149" i="18"/>
  <c r="BP149" i="18"/>
  <c r="BX149" i="18"/>
  <c r="CF149" i="18"/>
  <c r="BR149" i="18"/>
  <c r="CC149" i="18"/>
  <c r="BT149" i="18"/>
  <c r="CD149" i="18"/>
  <c r="BU149" i="18"/>
  <c r="CE149" i="18"/>
  <c r="BV149" i="18"/>
  <c r="BN149" i="18"/>
  <c r="BY149" i="18"/>
  <c r="BQ149" i="18"/>
  <c r="CB149" i="18"/>
  <c r="BM149" i="18"/>
  <c r="BO149" i="18"/>
  <c r="BW149" i="18"/>
  <c r="BZ149" i="18"/>
  <c r="BR141" i="18"/>
  <c r="BZ141" i="18"/>
  <c r="BP141" i="18"/>
  <c r="BX141" i="18"/>
  <c r="CF141" i="18"/>
  <c r="BV141" i="18"/>
  <c r="BS141" i="18"/>
  <c r="CC141" i="18"/>
  <c r="BW141" i="18"/>
  <c r="BY141" i="18"/>
  <c r="BM141" i="18"/>
  <c r="CA141" i="18"/>
  <c r="BN141" i="18"/>
  <c r="CB141" i="18"/>
  <c r="BO141" i="18"/>
  <c r="CD141" i="18"/>
  <c r="BQ141" i="18"/>
  <c r="CE141" i="18"/>
  <c r="BT141" i="18"/>
  <c r="BU141" i="18"/>
  <c r="BQ133" i="18"/>
  <c r="BY133" i="18"/>
  <c r="BO133" i="18"/>
  <c r="BW133" i="18"/>
  <c r="CE133" i="18"/>
  <c r="BT133" i="18"/>
  <c r="CD133" i="18"/>
  <c r="BP133" i="18"/>
  <c r="CA133" i="18"/>
  <c r="BU133" i="18"/>
  <c r="BV133" i="18"/>
  <c r="BX133" i="18"/>
  <c r="BZ133" i="18"/>
  <c r="BM133" i="18"/>
  <c r="CB133" i="18"/>
  <c r="BN133" i="18"/>
  <c r="CC133" i="18"/>
  <c r="BR133" i="18"/>
  <c r="CF133" i="18"/>
  <c r="BS133" i="18"/>
  <c r="BR125" i="18"/>
  <c r="BZ125" i="18"/>
  <c r="BU125" i="18"/>
  <c r="CD125" i="18"/>
  <c r="BM125" i="18"/>
  <c r="BV125" i="18"/>
  <c r="CE125" i="18"/>
  <c r="BN125" i="18"/>
  <c r="BW125" i="18"/>
  <c r="CF125" i="18"/>
  <c r="BO125" i="18"/>
  <c r="BX125" i="18"/>
  <c r="BP125" i="18"/>
  <c r="BY125" i="18"/>
  <c r="BQ125" i="18"/>
  <c r="CA125" i="18"/>
  <c r="BS125" i="18"/>
  <c r="CB125" i="18"/>
  <c r="BT125" i="18"/>
  <c r="CC125" i="18"/>
  <c r="BS117" i="18"/>
  <c r="BU117" i="18"/>
  <c r="CC117" i="18"/>
  <c r="BR117" i="18"/>
  <c r="CA117" i="18"/>
  <c r="BW117" i="18"/>
  <c r="BX117" i="18"/>
  <c r="BY117" i="18"/>
  <c r="BZ117" i="18"/>
  <c r="CB117" i="18"/>
  <c r="CD117" i="18"/>
  <c r="BT117" i="18"/>
  <c r="CE117" i="18"/>
  <c r="BV117" i="18"/>
  <c r="CF117" i="18"/>
  <c r="BT109" i="18"/>
  <c r="CB109" i="18"/>
  <c r="BR109" i="18"/>
  <c r="BZ109" i="18"/>
  <c r="BM109" i="18"/>
  <c r="BW109" i="18"/>
  <c r="BP109" i="18"/>
  <c r="CA109" i="18"/>
  <c r="BU109" i="18"/>
  <c r="CE109" i="18"/>
  <c r="BN109" i="18"/>
  <c r="CD109" i="18"/>
  <c r="BO109" i="18"/>
  <c r="CF109" i="18"/>
  <c r="BQ109" i="18"/>
  <c r="BS109" i="18"/>
  <c r="BV109" i="18"/>
  <c r="BX109" i="18"/>
  <c r="BY109" i="18"/>
  <c r="CC109" i="18"/>
  <c r="BO101" i="18"/>
  <c r="BW101" i="18"/>
  <c r="CE101" i="18"/>
  <c r="BM101" i="18"/>
  <c r="BU101" i="18"/>
  <c r="CC101" i="18"/>
  <c r="BR101" i="18"/>
  <c r="CB101" i="18"/>
  <c r="BP101" i="18"/>
  <c r="BZ101" i="18"/>
  <c r="BN101" i="18"/>
  <c r="CD101" i="18"/>
  <c r="BQ101" i="18"/>
  <c r="CF101" i="18"/>
  <c r="BS101" i="18"/>
  <c r="BT101" i="18"/>
  <c r="BV101" i="18"/>
  <c r="CA101" i="18"/>
  <c r="BX101" i="18"/>
  <c r="BY101" i="18"/>
  <c r="BP93" i="18"/>
  <c r="BX93" i="18"/>
  <c r="CF93" i="18"/>
  <c r="BN93" i="18"/>
  <c r="BV93" i="18"/>
  <c r="CD93" i="18"/>
  <c r="BS93" i="18"/>
  <c r="CC93" i="18"/>
  <c r="BQ93" i="18"/>
  <c r="CA93" i="18"/>
  <c r="BO93" i="18"/>
  <c r="CE93" i="18"/>
  <c r="BR93" i="18"/>
  <c r="BT93" i="18"/>
  <c r="BU93" i="18"/>
  <c r="BW93" i="18"/>
  <c r="BY93" i="18"/>
  <c r="BZ93" i="18"/>
  <c r="BM93" i="18"/>
  <c r="CB93" i="18"/>
  <c r="BS85" i="18"/>
  <c r="CA85" i="18"/>
  <c r="BQ85" i="18"/>
  <c r="BY85" i="18"/>
  <c r="BU85" i="18"/>
  <c r="CE85" i="18"/>
  <c r="BP85" i="18"/>
  <c r="CB85" i="18"/>
  <c r="BR85" i="18"/>
  <c r="CC85" i="18"/>
  <c r="BW85" i="18"/>
  <c r="BX85" i="18"/>
  <c r="BZ85" i="18"/>
  <c r="BM85" i="18"/>
  <c r="CD85" i="18"/>
  <c r="BN85" i="18"/>
  <c r="CF85" i="18"/>
  <c r="BO85" i="18"/>
  <c r="BT85" i="18"/>
  <c r="BV85" i="18"/>
  <c r="BO77" i="18"/>
  <c r="BW77" i="18"/>
  <c r="CE77" i="18"/>
  <c r="BP77" i="18"/>
  <c r="BX77" i="18"/>
  <c r="CF77" i="18"/>
  <c r="BM77" i="18"/>
  <c r="BU77" i="18"/>
  <c r="CC77" i="18"/>
  <c r="BR77" i="18"/>
  <c r="CD77" i="18"/>
  <c r="BV77" i="18"/>
  <c r="BN77" i="18"/>
  <c r="CA77" i="18"/>
  <c r="BZ77" i="18"/>
  <c r="CB77" i="18"/>
  <c r="BQ77" i="18"/>
  <c r="BS77" i="18"/>
  <c r="BT77" i="18"/>
  <c r="BY77" i="18"/>
  <c r="BR69" i="18"/>
  <c r="BZ69" i="18"/>
  <c r="BS69" i="18"/>
  <c r="CA69" i="18"/>
  <c r="BP69" i="18"/>
  <c r="BX69" i="18"/>
  <c r="CF69" i="18"/>
  <c r="BQ69" i="18"/>
  <c r="BY69" i="18"/>
  <c r="BM69" i="18"/>
  <c r="CC69" i="18"/>
  <c r="BN69" i="18"/>
  <c r="CD69" i="18"/>
  <c r="BO69" i="18"/>
  <c r="CE69" i="18"/>
  <c r="BT69" i="18"/>
  <c r="BU69" i="18"/>
  <c r="BV69" i="18"/>
  <c r="BW69" i="18"/>
  <c r="CB69" i="18"/>
  <c r="BS61" i="18"/>
  <c r="CA61" i="18"/>
  <c r="BP61" i="18"/>
  <c r="BX61" i="18"/>
  <c r="CF61" i="18"/>
  <c r="BO61" i="18"/>
  <c r="BZ61" i="18"/>
  <c r="BQ61" i="18"/>
  <c r="CB61" i="18"/>
  <c r="BT61" i="18"/>
  <c r="CD61" i="18"/>
  <c r="BU61" i="18"/>
  <c r="CE61" i="18"/>
  <c r="BV61" i="18"/>
  <c r="BM61" i="18"/>
  <c r="BW61" i="18"/>
  <c r="BN61" i="18"/>
  <c r="BY61" i="18"/>
  <c r="BR61" i="18"/>
  <c r="CC61" i="18"/>
  <c r="BR53" i="18"/>
  <c r="BZ53" i="18"/>
  <c r="BS53" i="18"/>
  <c r="CA53" i="18"/>
  <c r="BM53" i="18"/>
  <c r="BU53" i="18"/>
  <c r="BP53" i="18"/>
  <c r="BX53" i="18"/>
  <c r="CF53" i="18"/>
  <c r="BW53" i="18"/>
  <c r="BY53" i="18"/>
  <c r="CB53" i="18"/>
  <c r="BN53" i="18"/>
  <c r="CC53" i="18"/>
  <c r="BO53" i="18"/>
  <c r="CD53" i="18"/>
  <c r="BQ53" i="18"/>
  <c r="CE53" i="18"/>
  <c r="BT53" i="18"/>
  <c r="BV53" i="18"/>
  <c r="BP45" i="18"/>
  <c r="BX45" i="18"/>
  <c r="CF45" i="18"/>
  <c r="BM45" i="18"/>
  <c r="BU45" i="18"/>
  <c r="CC45" i="18"/>
  <c r="BW45" i="18"/>
  <c r="BN45" i="18"/>
  <c r="BY45" i="18"/>
  <c r="BO45" i="18"/>
  <c r="BZ45" i="18"/>
  <c r="BQ45" i="18"/>
  <c r="CA45" i="18"/>
  <c r="BR45" i="18"/>
  <c r="CB45" i="18"/>
  <c r="BS45" i="18"/>
  <c r="CD45" i="18"/>
  <c r="BT45" i="18"/>
  <c r="CE45" i="18"/>
  <c r="BV45" i="18"/>
  <c r="BM37" i="18"/>
  <c r="BU37" i="18"/>
  <c r="CC37" i="18"/>
  <c r="BR37" i="18"/>
  <c r="CA37" i="18"/>
  <c r="BS37" i="18"/>
  <c r="CB37" i="18"/>
  <c r="BP37" i="18"/>
  <c r="BY37" i="18"/>
  <c r="BZ37" i="18"/>
  <c r="BN37" i="18"/>
  <c r="CD37" i="18"/>
  <c r="BO37" i="18"/>
  <c r="CE37" i="18"/>
  <c r="BQ37" i="18"/>
  <c r="CF37" i="18"/>
  <c r="BT37" i="18"/>
  <c r="BV37" i="18"/>
  <c r="BW37" i="18"/>
  <c r="BX37" i="18"/>
  <c r="BS29" i="18"/>
  <c r="CA29" i="18"/>
  <c r="BO29" i="18"/>
  <c r="BW29" i="18"/>
  <c r="CE29" i="18"/>
  <c r="BT29" i="18"/>
  <c r="CD29" i="18"/>
  <c r="BU29" i="18"/>
  <c r="CF29" i="18"/>
  <c r="BQ29" i="18"/>
  <c r="CB29" i="18"/>
  <c r="BR29" i="18"/>
  <c r="BV29" i="18"/>
  <c r="BN29" i="18"/>
  <c r="BM29" i="18"/>
  <c r="BP29" i="18"/>
  <c r="BX29" i="18"/>
  <c r="BY29" i="18"/>
  <c r="BZ29" i="18"/>
  <c r="CC29" i="18"/>
  <c r="BP21" i="18"/>
  <c r="BX21" i="18"/>
  <c r="CF21" i="18"/>
  <c r="BQ21" i="18"/>
  <c r="BY21" i="18"/>
  <c r="BR21" i="18"/>
  <c r="BZ21" i="18"/>
  <c r="BT21" i="18"/>
  <c r="CB21" i="18"/>
  <c r="BN21" i="18"/>
  <c r="BV21" i="18"/>
  <c r="CD21" i="18"/>
  <c r="BS21" i="18"/>
  <c r="BU21" i="18"/>
  <c r="BW21" i="18"/>
  <c r="CC21" i="18"/>
  <c r="BM21" i="18"/>
  <c r="BO21" i="18"/>
  <c r="CA21" i="18"/>
  <c r="CE21" i="18"/>
  <c r="BM13" i="18"/>
  <c r="BU13" i="18"/>
  <c r="CC13" i="18"/>
  <c r="BN13" i="18"/>
  <c r="BV13" i="18"/>
  <c r="CD13" i="18"/>
  <c r="BO13" i="18"/>
  <c r="BW13" i="18"/>
  <c r="CE13" i="18"/>
  <c r="BQ13" i="18"/>
  <c r="BY13" i="18"/>
  <c r="BS13" i="18"/>
  <c r="CA13" i="18"/>
  <c r="BP13" i="18"/>
  <c r="BR13" i="18"/>
  <c r="BT13" i="18"/>
  <c r="BX13" i="18"/>
  <c r="BZ13" i="18"/>
  <c r="CB13" i="18"/>
  <c r="CF13" i="18"/>
  <c r="DH287" i="18"/>
  <c r="DP287" i="18"/>
  <c r="DI287" i="18"/>
  <c r="DQ287" i="18"/>
  <c r="DJ287" i="18"/>
  <c r="DB287" i="18"/>
  <c r="DR287" i="18"/>
  <c r="DE287" i="18"/>
  <c r="DM287" i="18"/>
  <c r="DU287" i="18"/>
  <c r="DG287" i="18"/>
  <c r="DO287" i="18"/>
  <c r="DF287" i="18"/>
  <c r="DN287" i="18"/>
  <c r="DK287" i="18"/>
  <c r="DL287" i="18"/>
  <c r="DT287" i="18"/>
  <c r="DC287" i="18"/>
  <c r="DS287" i="18"/>
  <c r="DD287" i="18"/>
  <c r="DH279" i="18"/>
  <c r="DP279" i="18"/>
  <c r="DI279" i="18"/>
  <c r="DQ279" i="18"/>
  <c r="DJ279" i="18"/>
  <c r="DB279" i="18"/>
  <c r="DR279" i="18"/>
  <c r="DD279" i="18"/>
  <c r="DL279" i="18"/>
  <c r="DT279" i="18"/>
  <c r="DE279" i="18"/>
  <c r="DM279" i="18"/>
  <c r="DU279" i="18"/>
  <c r="DF279" i="18"/>
  <c r="DN279" i="18"/>
  <c r="DG279" i="18"/>
  <c r="DO279" i="18"/>
  <c r="DK279" i="18"/>
  <c r="DC279" i="18"/>
  <c r="DS279" i="18"/>
  <c r="DH271" i="18"/>
  <c r="DP271" i="18"/>
  <c r="DI271" i="18"/>
  <c r="DQ271" i="18"/>
  <c r="DB271" i="18"/>
  <c r="DJ271" i="18"/>
  <c r="DR271" i="18"/>
  <c r="DC271" i="18"/>
  <c r="DK271" i="18"/>
  <c r="DS271" i="18"/>
  <c r="DD271" i="18"/>
  <c r="DL271" i="18"/>
  <c r="DT271" i="18"/>
  <c r="DE271" i="18"/>
  <c r="DM271" i="18"/>
  <c r="DU271" i="18"/>
  <c r="DF271" i="18"/>
  <c r="DN271" i="18"/>
  <c r="DG271" i="18"/>
  <c r="DO271" i="18"/>
  <c r="DH263" i="18"/>
  <c r="DP263" i="18"/>
  <c r="DI263" i="18"/>
  <c r="DQ263" i="18"/>
  <c r="DB263" i="18"/>
  <c r="DJ263" i="18"/>
  <c r="DR263" i="18"/>
  <c r="DC263" i="18"/>
  <c r="DK263" i="18"/>
  <c r="DS263" i="18"/>
  <c r="DD263" i="18"/>
  <c r="DL263" i="18"/>
  <c r="DT263" i="18"/>
  <c r="DE263" i="18"/>
  <c r="DM263" i="18"/>
  <c r="DU263" i="18"/>
  <c r="DF263" i="18"/>
  <c r="DN263" i="18"/>
  <c r="DG263" i="18"/>
  <c r="DO263" i="18"/>
  <c r="DB255" i="18"/>
  <c r="DJ255" i="18"/>
  <c r="DR255" i="18"/>
  <c r="DC255" i="18"/>
  <c r="DK255" i="18"/>
  <c r="DS255" i="18"/>
  <c r="DD255" i="18"/>
  <c r="DL255" i="18"/>
  <c r="DT255" i="18"/>
  <c r="DE255" i="18"/>
  <c r="DM255" i="18"/>
  <c r="DU255" i="18"/>
  <c r="DF255" i="18"/>
  <c r="DN255" i="18"/>
  <c r="DG255" i="18"/>
  <c r="DO255" i="18"/>
  <c r="DH255" i="18"/>
  <c r="DP255" i="18"/>
  <c r="DI255" i="18"/>
  <c r="DQ255" i="18"/>
  <c r="DH247" i="18"/>
  <c r="DP247" i="18"/>
  <c r="DI247" i="18"/>
  <c r="DQ247" i="18"/>
  <c r="DB247" i="18"/>
  <c r="DJ247" i="18"/>
  <c r="DR247" i="18"/>
  <c r="DG247" i="18"/>
  <c r="DO247" i="18"/>
  <c r="DD247" i="18"/>
  <c r="DT247" i="18"/>
  <c r="DE247" i="18"/>
  <c r="DU247" i="18"/>
  <c r="DF247" i="18"/>
  <c r="DK247" i="18"/>
  <c r="DL247" i="18"/>
  <c r="DM247" i="18"/>
  <c r="DN247" i="18"/>
  <c r="DC247" i="18"/>
  <c r="DS247" i="18"/>
  <c r="DH239" i="18"/>
  <c r="DP239" i="18"/>
  <c r="DI239" i="18"/>
  <c r="DQ239" i="18"/>
  <c r="DB239" i="18"/>
  <c r="DJ239" i="18"/>
  <c r="DR239" i="18"/>
  <c r="DF239" i="18"/>
  <c r="DN239" i="18"/>
  <c r="DG239" i="18"/>
  <c r="DO239" i="18"/>
  <c r="DL239" i="18"/>
  <c r="DM239" i="18"/>
  <c r="DS239" i="18"/>
  <c r="DT239" i="18"/>
  <c r="DC239" i="18"/>
  <c r="DU239" i="18"/>
  <c r="DD239" i="18"/>
  <c r="DE239" i="18"/>
  <c r="DK239" i="18"/>
  <c r="DH231" i="18"/>
  <c r="DP231" i="18"/>
  <c r="DI231" i="18"/>
  <c r="DQ231" i="18"/>
  <c r="DB231" i="18"/>
  <c r="DJ231" i="18"/>
  <c r="DR231" i="18"/>
  <c r="DC231" i="18"/>
  <c r="DK231" i="18"/>
  <c r="DS231" i="18"/>
  <c r="DD231" i="18"/>
  <c r="DL231" i="18"/>
  <c r="DT231" i="18"/>
  <c r="DE231" i="18"/>
  <c r="DM231" i="18"/>
  <c r="DU231" i="18"/>
  <c r="DF231" i="18"/>
  <c r="DN231" i="18"/>
  <c r="DG231" i="18"/>
  <c r="DO231" i="18"/>
  <c r="DH223" i="18"/>
  <c r="DP223" i="18"/>
  <c r="DF223" i="18"/>
  <c r="DO223" i="18"/>
  <c r="DG223" i="18"/>
  <c r="DQ223" i="18"/>
  <c r="DI223" i="18"/>
  <c r="DR223" i="18"/>
  <c r="DJ223" i="18"/>
  <c r="DS223" i="18"/>
  <c r="DB223" i="18"/>
  <c r="DK223" i="18"/>
  <c r="DT223" i="18"/>
  <c r="DC223" i="18"/>
  <c r="DL223" i="18"/>
  <c r="DU223" i="18"/>
  <c r="DD223" i="18"/>
  <c r="DM223" i="18"/>
  <c r="DE223" i="18"/>
  <c r="DN223" i="18"/>
  <c r="DB215" i="18"/>
  <c r="DJ215" i="18"/>
  <c r="DR215" i="18"/>
  <c r="DH215" i="18"/>
  <c r="DP215" i="18"/>
  <c r="DC215" i="18"/>
  <c r="DM215" i="18"/>
  <c r="DD215" i="18"/>
  <c r="DN215" i="18"/>
  <c r="DE215" i="18"/>
  <c r="DO215" i="18"/>
  <c r="DF215" i="18"/>
  <c r="DQ215" i="18"/>
  <c r="DG215" i="18"/>
  <c r="DS215" i="18"/>
  <c r="DI215" i="18"/>
  <c r="DT215" i="18"/>
  <c r="DK215" i="18"/>
  <c r="DU215" i="18"/>
  <c r="DL215" i="18"/>
  <c r="DI207" i="18"/>
  <c r="DQ207" i="18"/>
  <c r="DF207" i="18"/>
  <c r="DO207" i="18"/>
  <c r="DD207" i="18"/>
  <c r="DM207" i="18"/>
  <c r="DB207" i="18"/>
  <c r="DN207" i="18"/>
  <c r="DC207" i="18"/>
  <c r="DP207" i="18"/>
  <c r="DE207" i="18"/>
  <c r="DR207" i="18"/>
  <c r="DG207" i="18"/>
  <c r="DS207" i="18"/>
  <c r="DH207" i="18"/>
  <c r="DT207" i="18"/>
  <c r="DJ207" i="18"/>
  <c r="DU207" i="18"/>
  <c r="DK207" i="18"/>
  <c r="DL207" i="18"/>
  <c r="DC199" i="18"/>
  <c r="DK199" i="18"/>
  <c r="DS199" i="18"/>
  <c r="DI199" i="18"/>
  <c r="DQ199" i="18"/>
  <c r="DG199" i="18"/>
  <c r="DR199" i="18"/>
  <c r="DH199" i="18"/>
  <c r="DT199" i="18"/>
  <c r="DB199" i="18"/>
  <c r="DM199" i="18"/>
  <c r="DD199" i="18"/>
  <c r="DN199" i="18"/>
  <c r="DE199" i="18"/>
  <c r="DO199" i="18"/>
  <c r="DF199" i="18"/>
  <c r="DJ199" i="18"/>
  <c r="DL199" i="18"/>
  <c r="DP199" i="18"/>
  <c r="DU199" i="18"/>
  <c r="DC191" i="18"/>
  <c r="DK191" i="18"/>
  <c r="DS191" i="18"/>
  <c r="DI191" i="18"/>
  <c r="DQ191" i="18"/>
  <c r="DB191" i="18"/>
  <c r="DM191" i="18"/>
  <c r="DD191" i="18"/>
  <c r="DN191" i="18"/>
  <c r="DE191" i="18"/>
  <c r="DO191" i="18"/>
  <c r="DF191" i="18"/>
  <c r="DP191" i="18"/>
  <c r="DG191" i="18"/>
  <c r="DR191" i="18"/>
  <c r="DH191" i="18"/>
  <c r="DT191" i="18"/>
  <c r="DJ191" i="18"/>
  <c r="DU191" i="18"/>
  <c r="DL191" i="18"/>
  <c r="DE183" i="18"/>
  <c r="DM183" i="18"/>
  <c r="DU183" i="18"/>
  <c r="DF183" i="18"/>
  <c r="DN183" i="18"/>
  <c r="DG183" i="18"/>
  <c r="DO183" i="18"/>
  <c r="DH183" i="18"/>
  <c r="DP183" i="18"/>
  <c r="DI183" i="18"/>
  <c r="DQ183" i="18"/>
  <c r="DB183" i="18"/>
  <c r="DJ183" i="18"/>
  <c r="DR183" i="18"/>
  <c r="DC183" i="18"/>
  <c r="DK183" i="18"/>
  <c r="DS183" i="18"/>
  <c r="DD183" i="18"/>
  <c r="DL183" i="18"/>
  <c r="DT183" i="18"/>
  <c r="DE175" i="18"/>
  <c r="DM175" i="18"/>
  <c r="DU175" i="18"/>
  <c r="DF175" i="18"/>
  <c r="DN175" i="18"/>
  <c r="DG175" i="18"/>
  <c r="DO175" i="18"/>
  <c r="DH175" i="18"/>
  <c r="DP175" i="18"/>
  <c r="DI175" i="18"/>
  <c r="DQ175" i="18"/>
  <c r="DB175" i="18"/>
  <c r="DJ175" i="18"/>
  <c r="DR175" i="18"/>
  <c r="DC175" i="18"/>
  <c r="DK175" i="18"/>
  <c r="DS175" i="18"/>
  <c r="DD175" i="18"/>
  <c r="DL175" i="18"/>
  <c r="DT175" i="18"/>
  <c r="DC167" i="18"/>
  <c r="DK167" i="18"/>
  <c r="DS167" i="18"/>
  <c r="DH167" i="18"/>
  <c r="DP167" i="18"/>
  <c r="DI167" i="18"/>
  <c r="DT167" i="18"/>
  <c r="DJ167" i="18"/>
  <c r="DU167" i="18"/>
  <c r="DL167" i="18"/>
  <c r="DB167" i="18"/>
  <c r="DM167" i="18"/>
  <c r="DD167" i="18"/>
  <c r="DN167" i="18"/>
  <c r="DE167" i="18"/>
  <c r="DO167" i="18"/>
  <c r="DF167" i="18"/>
  <c r="DQ167" i="18"/>
  <c r="DG167" i="18"/>
  <c r="DR167" i="18"/>
  <c r="DC159" i="18"/>
  <c r="DK159" i="18"/>
  <c r="DS159" i="18"/>
  <c r="DH159" i="18"/>
  <c r="DP159" i="18"/>
  <c r="DF159" i="18"/>
  <c r="DQ159" i="18"/>
  <c r="DG159" i="18"/>
  <c r="DR159" i="18"/>
  <c r="DI159" i="18"/>
  <c r="DT159" i="18"/>
  <c r="DJ159" i="18"/>
  <c r="DU159" i="18"/>
  <c r="DL159" i="18"/>
  <c r="DB159" i="18"/>
  <c r="DM159" i="18"/>
  <c r="DD159" i="18"/>
  <c r="DN159" i="18"/>
  <c r="DE159" i="18"/>
  <c r="DO159" i="18"/>
  <c r="DC151" i="18"/>
  <c r="DK151" i="18"/>
  <c r="DS151" i="18"/>
  <c r="DH151" i="18"/>
  <c r="DQ151" i="18"/>
  <c r="DI151" i="18"/>
  <c r="DR151" i="18"/>
  <c r="DJ151" i="18"/>
  <c r="DT151" i="18"/>
  <c r="DB151" i="18"/>
  <c r="DL151" i="18"/>
  <c r="DU151" i="18"/>
  <c r="DE151" i="18"/>
  <c r="DN151" i="18"/>
  <c r="DG151" i="18"/>
  <c r="DP151" i="18"/>
  <c r="DD151" i="18"/>
  <c r="DF151" i="18"/>
  <c r="DM151" i="18"/>
  <c r="DO151" i="18"/>
  <c r="DE143" i="18"/>
  <c r="DM143" i="18"/>
  <c r="DU143" i="18"/>
  <c r="DC143" i="18"/>
  <c r="DK143" i="18"/>
  <c r="DS143" i="18"/>
  <c r="DJ143" i="18"/>
  <c r="DG143" i="18"/>
  <c r="DQ143" i="18"/>
  <c r="DO143" i="18"/>
  <c r="DB143" i="18"/>
  <c r="DP143" i="18"/>
  <c r="DD143" i="18"/>
  <c r="DR143" i="18"/>
  <c r="DF143" i="18"/>
  <c r="DT143" i="18"/>
  <c r="DH143" i="18"/>
  <c r="DI143" i="18"/>
  <c r="DL143" i="18"/>
  <c r="DN143" i="18"/>
  <c r="DD135" i="18"/>
  <c r="DL135" i="18"/>
  <c r="DT135" i="18"/>
  <c r="DB135" i="18"/>
  <c r="DJ135" i="18"/>
  <c r="DR135" i="18"/>
  <c r="DH135" i="18"/>
  <c r="DS135" i="18"/>
  <c r="DE135" i="18"/>
  <c r="DO135" i="18"/>
  <c r="DP135" i="18"/>
  <c r="DC135" i="18"/>
  <c r="DQ135" i="18"/>
  <c r="DF135" i="18"/>
  <c r="DU135" i="18"/>
  <c r="DG135" i="18"/>
  <c r="DI135" i="18"/>
  <c r="DK135" i="18"/>
  <c r="DM135" i="18"/>
  <c r="DN135" i="18"/>
  <c r="DC125" i="18"/>
  <c r="DK125" i="18"/>
  <c r="DS125" i="18"/>
  <c r="DH125" i="18"/>
  <c r="DQ125" i="18"/>
  <c r="DI125" i="18"/>
  <c r="DR125" i="18"/>
  <c r="DJ125" i="18"/>
  <c r="DT125" i="18"/>
  <c r="DB125" i="18"/>
  <c r="DL125" i="18"/>
  <c r="DU125" i="18"/>
  <c r="DD125" i="18"/>
  <c r="DM125" i="18"/>
  <c r="DE125" i="18"/>
  <c r="DN125" i="18"/>
  <c r="DF125" i="18"/>
  <c r="DO125" i="18"/>
  <c r="DG125" i="18"/>
  <c r="DP125" i="18"/>
  <c r="DE115" i="18"/>
  <c r="DM115" i="18"/>
  <c r="DU115" i="18"/>
  <c r="DH115" i="18"/>
  <c r="DQ115" i="18"/>
  <c r="DF115" i="18"/>
  <c r="DO115" i="18"/>
  <c r="DG115" i="18"/>
  <c r="DS115" i="18"/>
  <c r="DI115" i="18"/>
  <c r="DT115" i="18"/>
  <c r="DJ115" i="18"/>
  <c r="DK115" i="18"/>
  <c r="DL115" i="18"/>
  <c r="DB115" i="18"/>
  <c r="DN115" i="18"/>
  <c r="DC115" i="18"/>
  <c r="DP115" i="18"/>
  <c r="DD115" i="18"/>
  <c r="DR115" i="18"/>
  <c r="DE107" i="18"/>
  <c r="DM107" i="18"/>
  <c r="DU107" i="18"/>
  <c r="DC107" i="18"/>
  <c r="DK107" i="18"/>
  <c r="DS107" i="18"/>
  <c r="DG107" i="18"/>
  <c r="DQ107" i="18"/>
  <c r="DJ107" i="18"/>
  <c r="DD107" i="18"/>
  <c r="DO107" i="18"/>
  <c r="DH107" i="18"/>
  <c r="DI107" i="18"/>
  <c r="DL107" i="18"/>
  <c r="DN107" i="18"/>
  <c r="DP107" i="18"/>
  <c r="DR107" i="18"/>
  <c r="DB107" i="18"/>
  <c r="DT107" i="18"/>
  <c r="DF107" i="18"/>
  <c r="DE99" i="18"/>
  <c r="DM99" i="18"/>
  <c r="DU99" i="18"/>
  <c r="DC99" i="18"/>
  <c r="DK99" i="18"/>
  <c r="DS99" i="18"/>
  <c r="DH99" i="18"/>
  <c r="DR99" i="18"/>
  <c r="DF99" i="18"/>
  <c r="DP99" i="18"/>
  <c r="DL99" i="18"/>
  <c r="DN99" i="18"/>
  <c r="DO99" i="18"/>
  <c r="DB99" i="18"/>
  <c r="DQ99" i="18"/>
  <c r="DD99" i="18"/>
  <c r="DT99" i="18"/>
  <c r="DJ99" i="18"/>
  <c r="DG99" i="18"/>
  <c r="DI99" i="18"/>
  <c r="DE91" i="18"/>
  <c r="DM91" i="18"/>
  <c r="DU91" i="18"/>
  <c r="DC91" i="18"/>
  <c r="DK91" i="18"/>
  <c r="DS91" i="18"/>
  <c r="DH91" i="18"/>
  <c r="DR91" i="18"/>
  <c r="DF91" i="18"/>
  <c r="DP91" i="18"/>
  <c r="DL91" i="18"/>
  <c r="DN91" i="18"/>
  <c r="DO91" i="18"/>
  <c r="DB91" i="18"/>
  <c r="DQ91" i="18"/>
  <c r="DD91" i="18"/>
  <c r="DT91" i="18"/>
  <c r="DG91" i="18"/>
  <c r="DI91" i="18"/>
  <c r="DJ91" i="18"/>
  <c r="DG83" i="18"/>
  <c r="DO83" i="18"/>
  <c r="DD83" i="18"/>
  <c r="DL83" i="18"/>
  <c r="DT83" i="18"/>
  <c r="DH83" i="18"/>
  <c r="DR83" i="18"/>
  <c r="DE83" i="18"/>
  <c r="DP83" i="18"/>
  <c r="DN83" i="18"/>
  <c r="DI83" i="18"/>
  <c r="DJ83" i="18"/>
  <c r="DK83" i="18"/>
  <c r="DU83" i="18"/>
  <c r="DB83" i="18"/>
  <c r="DC83" i="18"/>
  <c r="DF83" i="18"/>
  <c r="DM83" i="18"/>
  <c r="DQ83" i="18"/>
  <c r="DS83" i="18"/>
  <c r="DF75" i="18"/>
  <c r="DN75" i="18"/>
  <c r="DG75" i="18"/>
  <c r="DO75" i="18"/>
  <c r="DD75" i="18"/>
  <c r="DL75" i="18"/>
  <c r="DT75" i="18"/>
  <c r="DJ75" i="18"/>
  <c r="DK75" i="18"/>
  <c r="DQ75" i="18"/>
  <c r="DE75" i="18"/>
  <c r="DR75" i="18"/>
  <c r="DI75" i="18"/>
  <c r="DU75" i="18"/>
  <c r="DP75" i="18"/>
  <c r="DS75" i="18"/>
  <c r="DH75" i="18"/>
  <c r="DM75" i="18"/>
  <c r="DC65" i="18"/>
  <c r="DK65" i="18"/>
  <c r="DS65" i="18"/>
  <c r="DD65" i="18"/>
  <c r="DL65" i="18"/>
  <c r="DT65" i="18"/>
  <c r="DF65" i="18"/>
  <c r="DN65" i="18"/>
  <c r="DG65" i="18"/>
  <c r="DO65" i="18"/>
  <c r="DI65" i="18"/>
  <c r="DQ65" i="18"/>
  <c r="DB65" i="18"/>
  <c r="DJ65" i="18"/>
  <c r="DR65" i="18"/>
  <c r="DE65" i="18"/>
  <c r="DH65" i="18"/>
  <c r="DM65" i="18"/>
  <c r="DP65" i="18"/>
  <c r="DU65" i="18"/>
  <c r="DE55" i="18"/>
  <c r="DM55" i="18"/>
  <c r="DU55" i="18"/>
  <c r="DF55" i="18"/>
  <c r="DN55" i="18"/>
  <c r="DC55" i="18"/>
  <c r="DK55" i="18"/>
  <c r="DS55" i="18"/>
  <c r="DH55" i="18"/>
  <c r="DT55" i="18"/>
  <c r="DI55" i="18"/>
  <c r="DJ55" i="18"/>
  <c r="DL55" i="18"/>
  <c r="DO55" i="18"/>
  <c r="DB55" i="18"/>
  <c r="DP55" i="18"/>
  <c r="DD55" i="18"/>
  <c r="DQ55" i="18"/>
  <c r="DG55" i="18"/>
  <c r="DR55" i="18"/>
  <c r="DE46" i="18"/>
  <c r="DM46" i="18"/>
  <c r="DG46" i="18"/>
  <c r="DP46" i="18"/>
  <c r="DH46" i="18"/>
  <c r="DQ46" i="18"/>
  <c r="DI46" i="18"/>
  <c r="DR46" i="18"/>
  <c r="DJ46" i="18"/>
  <c r="DS46" i="18"/>
  <c r="DB46" i="18"/>
  <c r="DK46" i="18"/>
  <c r="DT46" i="18"/>
  <c r="DC46" i="18"/>
  <c r="DL46" i="18"/>
  <c r="DU46" i="18"/>
  <c r="DD46" i="18"/>
  <c r="DN46" i="18"/>
  <c r="DF46" i="18"/>
  <c r="DO46" i="18"/>
  <c r="DD38" i="18"/>
  <c r="DL38" i="18"/>
  <c r="DT38" i="18"/>
  <c r="DH38" i="18"/>
  <c r="DQ38" i="18"/>
  <c r="DI38" i="18"/>
  <c r="DR38" i="18"/>
  <c r="DF38" i="18"/>
  <c r="DO38" i="18"/>
  <c r="DJ38" i="18"/>
  <c r="DK38" i="18"/>
  <c r="DM38" i="18"/>
  <c r="DN38" i="18"/>
  <c r="DB38" i="18"/>
  <c r="DP38" i="18"/>
  <c r="DC38" i="18"/>
  <c r="DS38" i="18"/>
  <c r="DE38" i="18"/>
  <c r="DU38" i="18"/>
  <c r="DG38" i="18"/>
  <c r="DI23" i="18"/>
  <c r="DQ23" i="18"/>
  <c r="DC23" i="18"/>
  <c r="DK23" i="18"/>
  <c r="DS23" i="18"/>
  <c r="DE23" i="18"/>
  <c r="DM23" i="18"/>
  <c r="DU23" i="18"/>
  <c r="DG23" i="18"/>
  <c r="DO23" i="18"/>
  <c r="DP23" i="18"/>
  <c r="DB23" i="18"/>
  <c r="DR23" i="18"/>
  <c r="DL23" i="18"/>
  <c r="DF23" i="18"/>
  <c r="DH23" i="18"/>
  <c r="DN23" i="18"/>
  <c r="DD23" i="18"/>
  <c r="DJ23" i="18"/>
  <c r="DT23" i="18"/>
  <c r="DV293" i="18"/>
  <c r="DV294" i="18"/>
  <c r="DD286" i="18"/>
  <c r="DL286" i="18"/>
  <c r="DT286" i="18"/>
  <c r="DE286" i="18"/>
  <c r="DM286" i="18"/>
  <c r="DU286" i="18"/>
  <c r="DF286" i="18"/>
  <c r="DN286" i="18"/>
  <c r="DI286" i="18"/>
  <c r="DQ286" i="18"/>
  <c r="DB286" i="18"/>
  <c r="DJ286" i="18"/>
  <c r="DR286" i="18"/>
  <c r="DC286" i="18"/>
  <c r="DK286" i="18"/>
  <c r="DS286" i="18"/>
  <c r="DG286" i="18"/>
  <c r="DH286" i="18"/>
  <c r="DO286" i="18"/>
  <c r="DP286" i="18"/>
  <c r="DD278" i="18"/>
  <c r="DL278" i="18"/>
  <c r="DT278" i="18"/>
  <c r="DE278" i="18"/>
  <c r="DM278" i="18"/>
  <c r="DU278" i="18"/>
  <c r="DF278" i="18"/>
  <c r="DN278" i="18"/>
  <c r="DH278" i="18"/>
  <c r="DP278" i="18"/>
  <c r="DI278" i="18"/>
  <c r="DQ278" i="18"/>
  <c r="DB278" i="18"/>
  <c r="DJ278" i="18"/>
  <c r="DR278" i="18"/>
  <c r="DC278" i="18"/>
  <c r="DK278" i="18"/>
  <c r="DS278" i="18"/>
  <c r="DG278" i="18"/>
  <c r="DO278" i="18"/>
  <c r="DD270" i="18"/>
  <c r="DL270" i="18"/>
  <c r="DT270" i="18"/>
  <c r="DE270" i="18"/>
  <c r="DM270" i="18"/>
  <c r="DU270" i="18"/>
  <c r="DF270" i="18"/>
  <c r="DN270" i="18"/>
  <c r="DG270" i="18"/>
  <c r="DO270" i="18"/>
  <c r="DH270" i="18"/>
  <c r="DP270" i="18"/>
  <c r="DI270" i="18"/>
  <c r="DQ270" i="18"/>
  <c r="DB270" i="18"/>
  <c r="DJ270" i="18"/>
  <c r="DR270" i="18"/>
  <c r="DC270" i="18"/>
  <c r="DK270" i="18"/>
  <c r="DS270" i="18"/>
  <c r="DD262" i="18"/>
  <c r="DL262" i="18"/>
  <c r="DT262" i="18"/>
  <c r="DE262" i="18"/>
  <c r="DM262" i="18"/>
  <c r="DU262" i="18"/>
  <c r="DF262" i="18"/>
  <c r="DN262" i="18"/>
  <c r="DG262" i="18"/>
  <c r="DO262" i="18"/>
  <c r="DH262" i="18"/>
  <c r="DP262" i="18"/>
  <c r="DI262" i="18"/>
  <c r="DQ262" i="18"/>
  <c r="DB262" i="18"/>
  <c r="DJ262" i="18"/>
  <c r="DR262" i="18"/>
  <c r="DC262" i="18"/>
  <c r="DK262" i="18"/>
  <c r="DS262" i="18"/>
  <c r="DC254" i="18"/>
  <c r="DK254" i="18"/>
  <c r="DS254" i="18"/>
  <c r="DD254" i="18"/>
  <c r="DL254" i="18"/>
  <c r="DT254" i="18"/>
  <c r="DG254" i="18"/>
  <c r="DQ254" i="18"/>
  <c r="DH254" i="18"/>
  <c r="DR254" i="18"/>
  <c r="DI254" i="18"/>
  <c r="DU254" i="18"/>
  <c r="DJ254" i="18"/>
  <c r="DM254" i="18"/>
  <c r="DB254" i="18"/>
  <c r="DN254" i="18"/>
  <c r="DE254" i="18"/>
  <c r="DO254" i="18"/>
  <c r="DF254" i="18"/>
  <c r="DP254" i="18"/>
  <c r="DC246" i="18"/>
  <c r="DK246" i="18"/>
  <c r="DS246" i="18"/>
  <c r="DD246" i="18"/>
  <c r="DL246" i="18"/>
  <c r="DT246" i="18"/>
  <c r="DE246" i="18"/>
  <c r="DM246" i="18"/>
  <c r="DU246" i="18"/>
  <c r="DB246" i="18"/>
  <c r="DJ246" i="18"/>
  <c r="DR246" i="18"/>
  <c r="DO246" i="18"/>
  <c r="DP246" i="18"/>
  <c r="DQ246" i="18"/>
  <c r="DF246" i="18"/>
  <c r="DG246" i="18"/>
  <c r="DH246" i="18"/>
  <c r="DI246" i="18"/>
  <c r="DN246" i="18"/>
  <c r="DC238" i="18"/>
  <c r="DK238" i="18"/>
  <c r="DS238" i="18"/>
  <c r="DD238" i="18"/>
  <c r="DL238" i="18"/>
  <c r="DT238" i="18"/>
  <c r="DE238" i="18"/>
  <c r="DM238" i="18"/>
  <c r="DU238" i="18"/>
  <c r="DH238" i="18"/>
  <c r="DP238" i="18"/>
  <c r="DI238" i="18"/>
  <c r="DQ238" i="18"/>
  <c r="DB238" i="18"/>
  <c r="DJ238" i="18"/>
  <c r="DR238" i="18"/>
  <c r="DF238" i="18"/>
  <c r="DG238" i="18"/>
  <c r="DN238" i="18"/>
  <c r="DO238" i="18"/>
  <c r="DC230" i="18"/>
  <c r="DK230" i="18"/>
  <c r="DS230" i="18"/>
  <c r="DD230" i="18"/>
  <c r="DL230" i="18"/>
  <c r="DT230" i="18"/>
  <c r="DE230" i="18"/>
  <c r="DM230" i="18"/>
  <c r="DU230" i="18"/>
  <c r="DF230" i="18"/>
  <c r="DN230" i="18"/>
  <c r="DG230" i="18"/>
  <c r="DO230" i="18"/>
  <c r="DH230" i="18"/>
  <c r="DP230" i="18"/>
  <c r="DI230" i="18"/>
  <c r="DQ230" i="18"/>
  <c r="DB230" i="18"/>
  <c r="DJ230" i="18"/>
  <c r="DR230" i="18"/>
  <c r="DD222" i="18"/>
  <c r="DL222" i="18"/>
  <c r="DT222" i="18"/>
  <c r="DE222" i="18"/>
  <c r="DN222" i="18"/>
  <c r="DF222" i="18"/>
  <c r="DO222" i="18"/>
  <c r="DG222" i="18"/>
  <c r="DP222" i="18"/>
  <c r="DH222" i="18"/>
  <c r="DQ222" i="18"/>
  <c r="DI222" i="18"/>
  <c r="DR222" i="18"/>
  <c r="DJ222" i="18"/>
  <c r="DS222" i="18"/>
  <c r="DB222" i="18"/>
  <c r="DK222" i="18"/>
  <c r="DU222" i="18"/>
  <c r="DC222" i="18"/>
  <c r="DM222" i="18"/>
  <c r="DF214" i="18"/>
  <c r="DN214" i="18"/>
  <c r="DD214" i="18"/>
  <c r="DL214" i="18"/>
  <c r="DT214" i="18"/>
  <c r="DE214" i="18"/>
  <c r="DP214" i="18"/>
  <c r="DG214" i="18"/>
  <c r="DQ214" i="18"/>
  <c r="DH214" i="18"/>
  <c r="DR214" i="18"/>
  <c r="DI214" i="18"/>
  <c r="DS214" i="18"/>
  <c r="DJ214" i="18"/>
  <c r="DU214" i="18"/>
  <c r="DK214" i="18"/>
  <c r="DB214" i="18"/>
  <c r="DM214" i="18"/>
  <c r="DC214" i="18"/>
  <c r="DO214" i="18"/>
  <c r="DE206" i="18"/>
  <c r="DM206" i="18"/>
  <c r="DU206" i="18"/>
  <c r="DD206" i="18"/>
  <c r="DN206" i="18"/>
  <c r="DB206" i="18"/>
  <c r="DK206" i="18"/>
  <c r="DT206" i="18"/>
  <c r="DJ206" i="18"/>
  <c r="DL206" i="18"/>
  <c r="DO206" i="18"/>
  <c r="DC206" i="18"/>
  <c r="DP206" i="18"/>
  <c r="DF206" i="18"/>
  <c r="DQ206" i="18"/>
  <c r="DG206" i="18"/>
  <c r="DR206" i="18"/>
  <c r="DH206" i="18"/>
  <c r="DS206" i="18"/>
  <c r="DI206" i="18"/>
  <c r="DG198" i="18"/>
  <c r="DO198" i="18"/>
  <c r="DE198" i="18"/>
  <c r="DM198" i="18"/>
  <c r="DU198" i="18"/>
  <c r="DJ198" i="18"/>
  <c r="DT198" i="18"/>
  <c r="DK198" i="18"/>
  <c r="DC198" i="18"/>
  <c r="DN198" i="18"/>
  <c r="DD198" i="18"/>
  <c r="DP198" i="18"/>
  <c r="DF198" i="18"/>
  <c r="DQ198" i="18"/>
  <c r="DH198" i="18"/>
  <c r="DR198" i="18"/>
  <c r="DB198" i="18"/>
  <c r="DI198" i="18"/>
  <c r="DL198" i="18"/>
  <c r="DS198" i="18"/>
  <c r="DF190" i="18"/>
  <c r="DG190" i="18"/>
  <c r="DO190" i="18"/>
  <c r="DE190" i="18"/>
  <c r="DM190" i="18"/>
  <c r="DU190" i="18"/>
  <c r="DC190" i="18"/>
  <c r="DP190" i="18"/>
  <c r="DD190" i="18"/>
  <c r="DQ190" i="18"/>
  <c r="DH190" i="18"/>
  <c r="DR190" i="18"/>
  <c r="DI190" i="18"/>
  <c r="DS190" i="18"/>
  <c r="DJ190" i="18"/>
  <c r="DT190" i="18"/>
  <c r="DK190" i="18"/>
  <c r="DL190" i="18"/>
  <c r="DB190" i="18"/>
  <c r="DN190" i="18"/>
  <c r="DH182" i="18"/>
  <c r="DP182" i="18"/>
  <c r="DI182" i="18"/>
  <c r="DQ182" i="18"/>
  <c r="DB182" i="18"/>
  <c r="DJ182" i="18"/>
  <c r="DR182" i="18"/>
  <c r="DC182" i="18"/>
  <c r="DK182" i="18"/>
  <c r="DS182" i="18"/>
  <c r="DD182" i="18"/>
  <c r="DL182" i="18"/>
  <c r="DT182" i="18"/>
  <c r="DE182" i="18"/>
  <c r="DM182" i="18"/>
  <c r="DU182" i="18"/>
  <c r="DF182" i="18"/>
  <c r="DN182" i="18"/>
  <c r="DG182" i="18"/>
  <c r="DO182" i="18"/>
  <c r="DH174" i="18"/>
  <c r="DP174" i="18"/>
  <c r="DI174" i="18"/>
  <c r="DQ174" i="18"/>
  <c r="DB174" i="18"/>
  <c r="DJ174" i="18"/>
  <c r="DR174" i="18"/>
  <c r="DC174" i="18"/>
  <c r="DK174" i="18"/>
  <c r="DS174" i="18"/>
  <c r="DD174" i="18"/>
  <c r="DL174" i="18"/>
  <c r="DT174" i="18"/>
  <c r="DE174" i="18"/>
  <c r="DM174" i="18"/>
  <c r="DU174" i="18"/>
  <c r="DF174" i="18"/>
  <c r="DN174" i="18"/>
  <c r="DG174" i="18"/>
  <c r="DO174" i="18"/>
  <c r="DF166" i="18"/>
  <c r="DN166" i="18"/>
  <c r="DC166" i="18"/>
  <c r="DK166" i="18"/>
  <c r="DS166" i="18"/>
  <c r="DJ166" i="18"/>
  <c r="DU166" i="18"/>
  <c r="DL166" i="18"/>
  <c r="DB166" i="18"/>
  <c r="DM166" i="18"/>
  <c r="DD166" i="18"/>
  <c r="DO166" i="18"/>
  <c r="DE166" i="18"/>
  <c r="DP166" i="18"/>
  <c r="DG166" i="18"/>
  <c r="DQ166" i="18"/>
  <c r="DH166" i="18"/>
  <c r="DR166" i="18"/>
  <c r="DI166" i="18"/>
  <c r="DT166" i="18"/>
  <c r="DE158" i="18"/>
  <c r="DM158" i="18"/>
  <c r="DU158" i="18"/>
  <c r="DF158" i="18"/>
  <c r="DN158" i="18"/>
  <c r="DC158" i="18"/>
  <c r="DK158" i="18"/>
  <c r="DS158" i="18"/>
  <c r="DD158" i="18"/>
  <c r="DQ158" i="18"/>
  <c r="DG158" i="18"/>
  <c r="DR158" i="18"/>
  <c r="DH158" i="18"/>
  <c r="DT158" i="18"/>
  <c r="DI158" i="18"/>
  <c r="DJ158" i="18"/>
  <c r="DL158" i="18"/>
  <c r="DO158" i="18"/>
  <c r="DB158" i="18"/>
  <c r="DP158" i="18"/>
  <c r="DF150" i="18"/>
  <c r="DN150" i="18"/>
  <c r="DG150" i="18"/>
  <c r="DP150" i="18"/>
  <c r="DH150" i="18"/>
  <c r="DQ150" i="18"/>
  <c r="DI150" i="18"/>
  <c r="DR150" i="18"/>
  <c r="DJ150" i="18"/>
  <c r="DS150" i="18"/>
  <c r="DC150" i="18"/>
  <c r="DL150" i="18"/>
  <c r="DU150" i="18"/>
  <c r="DE150" i="18"/>
  <c r="DO150" i="18"/>
  <c r="DB150" i="18"/>
  <c r="DD150" i="18"/>
  <c r="DK150" i="18"/>
  <c r="DM150" i="18"/>
  <c r="DT150" i="18"/>
  <c r="DH142" i="18"/>
  <c r="DP142" i="18"/>
  <c r="DF142" i="18"/>
  <c r="DN142" i="18"/>
  <c r="DB142" i="18"/>
  <c r="DL142" i="18"/>
  <c r="DI142" i="18"/>
  <c r="DS142" i="18"/>
  <c r="DD142" i="18"/>
  <c r="DR142" i="18"/>
  <c r="DE142" i="18"/>
  <c r="DT142" i="18"/>
  <c r="DG142" i="18"/>
  <c r="DU142" i="18"/>
  <c r="DJ142" i="18"/>
  <c r="DK142" i="18"/>
  <c r="DM142" i="18"/>
  <c r="DO142" i="18"/>
  <c r="DC142" i="18"/>
  <c r="DQ142" i="18"/>
  <c r="DG134" i="18"/>
  <c r="DO134" i="18"/>
  <c r="DE134" i="18"/>
  <c r="DM134" i="18"/>
  <c r="DU134" i="18"/>
  <c r="DJ134" i="18"/>
  <c r="DT134" i="18"/>
  <c r="DF134" i="18"/>
  <c r="DQ134" i="18"/>
  <c r="DC134" i="18"/>
  <c r="DR134" i="18"/>
  <c r="DD134" i="18"/>
  <c r="DS134" i="18"/>
  <c r="DH134" i="18"/>
  <c r="DI134" i="18"/>
  <c r="DK134" i="18"/>
  <c r="DL134" i="18"/>
  <c r="DN134" i="18"/>
  <c r="DB134" i="18"/>
  <c r="DP134" i="18"/>
  <c r="DF124" i="18"/>
  <c r="DN124" i="18"/>
  <c r="DG124" i="18"/>
  <c r="DP124" i="18"/>
  <c r="DH124" i="18"/>
  <c r="DQ124" i="18"/>
  <c r="DI124" i="18"/>
  <c r="DR124" i="18"/>
  <c r="DJ124" i="18"/>
  <c r="DS124" i="18"/>
  <c r="DB124" i="18"/>
  <c r="DK124" i="18"/>
  <c r="DT124" i="18"/>
  <c r="DC124" i="18"/>
  <c r="DL124" i="18"/>
  <c r="DU124" i="18"/>
  <c r="DD124" i="18"/>
  <c r="DM124" i="18"/>
  <c r="DE124" i="18"/>
  <c r="DO124" i="18"/>
  <c r="DI114" i="18"/>
  <c r="DQ114" i="18"/>
  <c r="DG114" i="18"/>
  <c r="DO114" i="18"/>
  <c r="DD114" i="18"/>
  <c r="DN114" i="18"/>
  <c r="DB114" i="18"/>
  <c r="DL114" i="18"/>
  <c r="DP114" i="18"/>
  <c r="DC114" i="18"/>
  <c r="DR114" i="18"/>
  <c r="DE114" i="18"/>
  <c r="DS114" i="18"/>
  <c r="DF114" i="18"/>
  <c r="DT114" i="18"/>
  <c r="DH114" i="18"/>
  <c r="DU114" i="18"/>
  <c r="DJ114" i="18"/>
  <c r="DK114" i="18"/>
  <c r="DM114" i="18"/>
  <c r="DI106" i="18"/>
  <c r="DQ106" i="18"/>
  <c r="DG106" i="18"/>
  <c r="DO106" i="18"/>
  <c r="DJ106" i="18"/>
  <c r="DT106" i="18"/>
  <c r="DC106" i="18"/>
  <c r="DM106" i="18"/>
  <c r="DF106" i="18"/>
  <c r="DR106" i="18"/>
  <c r="DD106" i="18"/>
  <c r="DU106" i="18"/>
  <c r="DE106" i="18"/>
  <c r="DH106" i="18"/>
  <c r="DK106" i="18"/>
  <c r="DL106" i="18"/>
  <c r="DN106" i="18"/>
  <c r="DP106" i="18"/>
  <c r="DB106" i="18"/>
  <c r="DS106" i="18"/>
  <c r="DG98" i="18"/>
  <c r="DO98" i="18"/>
  <c r="DE98" i="18"/>
  <c r="DM98" i="18"/>
  <c r="DU98" i="18"/>
  <c r="DI98" i="18"/>
  <c r="DS98" i="18"/>
  <c r="DF98" i="18"/>
  <c r="DQ98" i="18"/>
  <c r="DL98" i="18"/>
  <c r="DN98" i="18"/>
  <c r="DB98" i="18"/>
  <c r="DP98" i="18"/>
  <c r="DC98" i="18"/>
  <c r="DR98" i="18"/>
  <c r="DD98" i="18"/>
  <c r="DT98" i="18"/>
  <c r="DK98" i="18"/>
  <c r="DH98" i="18"/>
  <c r="DJ98" i="18"/>
  <c r="DG90" i="18"/>
  <c r="DO90" i="18"/>
  <c r="DE90" i="18"/>
  <c r="DM90" i="18"/>
  <c r="DU90" i="18"/>
  <c r="DI90" i="18"/>
  <c r="DS90" i="18"/>
  <c r="DF90" i="18"/>
  <c r="DQ90" i="18"/>
  <c r="DL90" i="18"/>
  <c r="DN90" i="18"/>
  <c r="DB90" i="18"/>
  <c r="DP90" i="18"/>
  <c r="DC90" i="18"/>
  <c r="DR90" i="18"/>
  <c r="DD90" i="18"/>
  <c r="DT90" i="18"/>
  <c r="DH90" i="18"/>
  <c r="DJ90" i="18"/>
  <c r="DK90" i="18"/>
  <c r="DB82" i="18"/>
  <c r="DJ82" i="18"/>
  <c r="DR82" i="18"/>
  <c r="DG82" i="18"/>
  <c r="DO82" i="18"/>
  <c r="DI82" i="18"/>
  <c r="DT82" i="18"/>
  <c r="DF82" i="18"/>
  <c r="DQ82" i="18"/>
  <c r="DC82" i="18"/>
  <c r="DP82" i="18"/>
  <c r="DK82" i="18"/>
  <c r="DL82" i="18"/>
  <c r="DM82" i="18"/>
  <c r="DN82" i="18"/>
  <c r="DS82" i="18"/>
  <c r="DU82" i="18"/>
  <c r="DD82" i="18"/>
  <c r="DE82" i="18"/>
  <c r="DH82" i="18"/>
  <c r="DI74" i="18"/>
  <c r="DQ74" i="18"/>
  <c r="DB74" i="18"/>
  <c r="DJ74" i="18"/>
  <c r="DR74" i="18"/>
  <c r="DG74" i="18"/>
  <c r="DO74" i="18"/>
  <c r="DD74" i="18"/>
  <c r="DP74" i="18"/>
  <c r="DE74" i="18"/>
  <c r="DS74" i="18"/>
  <c r="DK74" i="18"/>
  <c r="DL74" i="18"/>
  <c r="DM74" i="18"/>
  <c r="DC74" i="18"/>
  <c r="DN74" i="18"/>
  <c r="DF74" i="18"/>
  <c r="DH74" i="18"/>
  <c r="DT74" i="18"/>
  <c r="DU74" i="18"/>
  <c r="DF63" i="18"/>
  <c r="DN63" i="18"/>
  <c r="DC63" i="18"/>
  <c r="DH63" i="18"/>
  <c r="DQ63" i="18"/>
  <c r="DI63" i="18"/>
  <c r="DR63" i="18"/>
  <c r="DK63" i="18"/>
  <c r="DT63" i="18"/>
  <c r="DB63" i="18"/>
  <c r="DL63" i="18"/>
  <c r="DU63" i="18"/>
  <c r="DD63" i="18"/>
  <c r="DM63" i="18"/>
  <c r="DE63" i="18"/>
  <c r="DO63" i="18"/>
  <c r="DG63" i="18"/>
  <c r="DP63" i="18"/>
  <c r="DJ63" i="18"/>
  <c r="DS63" i="18"/>
  <c r="DH54" i="18"/>
  <c r="DP54" i="18"/>
  <c r="DI54" i="18"/>
  <c r="DQ54" i="18"/>
  <c r="DF54" i="18"/>
  <c r="DN54" i="18"/>
  <c r="DB54" i="18"/>
  <c r="DM54" i="18"/>
  <c r="DC54" i="18"/>
  <c r="DO54" i="18"/>
  <c r="DD54" i="18"/>
  <c r="DR54" i="18"/>
  <c r="DE54" i="18"/>
  <c r="DS54" i="18"/>
  <c r="DG54" i="18"/>
  <c r="DT54" i="18"/>
  <c r="DJ54" i="18"/>
  <c r="DU54" i="18"/>
  <c r="DK54" i="18"/>
  <c r="DL54" i="18"/>
  <c r="DI45" i="18"/>
  <c r="DQ45" i="18"/>
  <c r="DF45" i="18"/>
  <c r="DN45" i="18"/>
  <c r="DC45" i="18"/>
  <c r="DM45" i="18"/>
  <c r="DD45" i="18"/>
  <c r="DO45" i="18"/>
  <c r="DE45" i="18"/>
  <c r="DP45" i="18"/>
  <c r="DG45" i="18"/>
  <c r="DR45" i="18"/>
  <c r="DH45" i="18"/>
  <c r="DS45" i="18"/>
  <c r="DJ45" i="18"/>
  <c r="DT45" i="18"/>
  <c r="DK45" i="18"/>
  <c r="DU45" i="18"/>
  <c r="DB45" i="18"/>
  <c r="DL45" i="18"/>
  <c r="DF37" i="18"/>
  <c r="DN37" i="18"/>
  <c r="DE37" i="18"/>
  <c r="DO37" i="18"/>
  <c r="DG37" i="18"/>
  <c r="DP37" i="18"/>
  <c r="DC37" i="18"/>
  <c r="DL37" i="18"/>
  <c r="DU37" i="18"/>
  <c r="DJ37" i="18"/>
  <c r="DK37" i="18"/>
  <c r="DM37" i="18"/>
  <c r="DQ37" i="18"/>
  <c r="DB37" i="18"/>
  <c r="DR37" i="18"/>
  <c r="DD37" i="18"/>
  <c r="DS37" i="18"/>
  <c r="DH37" i="18"/>
  <c r="DT37" i="18"/>
  <c r="DI37" i="18"/>
  <c r="DE22" i="18"/>
  <c r="DM22" i="18"/>
  <c r="DU22" i="18"/>
  <c r="DG22" i="18"/>
  <c r="DO22" i="18"/>
  <c r="DI22" i="18"/>
  <c r="DQ22" i="18"/>
  <c r="DC22" i="18"/>
  <c r="DK22" i="18"/>
  <c r="DS22" i="18"/>
  <c r="DN22" i="18"/>
  <c r="DP22" i="18"/>
  <c r="DF22" i="18"/>
  <c r="DJ22" i="18"/>
  <c r="DR22" i="18"/>
  <c r="DT22" i="18"/>
  <c r="DB22" i="18"/>
  <c r="DH22" i="18"/>
  <c r="DL22" i="18"/>
  <c r="DD22" i="18"/>
  <c r="CG294" i="18"/>
  <c r="BR246" i="18"/>
  <c r="BZ246" i="18"/>
  <c r="BS246" i="18"/>
  <c r="CA246" i="18"/>
  <c r="BT246" i="18"/>
  <c r="CB246" i="18"/>
  <c r="BQ246" i="18"/>
  <c r="BY246" i="18"/>
  <c r="BN246" i="18"/>
  <c r="CD246" i="18"/>
  <c r="BO246" i="18"/>
  <c r="CE246" i="18"/>
  <c r="BP246" i="18"/>
  <c r="CF246" i="18"/>
  <c r="BU246" i="18"/>
  <c r="BV246" i="18"/>
  <c r="BW246" i="18"/>
  <c r="BX246" i="18"/>
  <c r="BM246" i="18"/>
  <c r="CC246" i="18"/>
  <c r="BN198" i="18"/>
  <c r="BV198" i="18"/>
  <c r="CD198" i="18"/>
  <c r="BT198" i="18"/>
  <c r="CB198" i="18"/>
  <c r="BS198" i="18"/>
  <c r="CE198" i="18"/>
  <c r="BU198" i="18"/>
  <c r="CF198" i="18"/>
  <c r="BM198" i="18"/>
  <c r="BX198" i="18"/>
  <c r="BO198" i="18"/>
  <c r="BY198" i="18"/>
  <c r="BP198" i="18"/>
  <c r="BZ198" i="18"/>
  <c r="BQ198" i="18"/>
  <c r="CA198" i="18"/>
  <c r="BR198" i="18"/>
  <c r="BW198" i="18"/>
  <c r="CC198" i="18"/>
  <c r="BO142" i="18"/>
  <c r="BW142" i="18"/>
  <c r="CE142" i="18"/>
  <c r="BM142" i="18"/>
  <c r="BU142" i="18"/>
  <c r="CC142" i="18"/>
  <c r="BV142" i="18"/>
  <c r="BR142" i="18"/>
  <c r="CB142" i="18"/>
  <c r="BT142" i="18"/>
  <c r="BX142" i="18"/>
  <c r="BY142" i="18"/>
  <c r="BZ142" i="18"/>
  <c r="BN142" i="18"/>
  <c r="CA142" i="18"/>
  <c r="BP142" i="18"/>
  <c r="CD142" i="18"/>
  <c r="BQ142" i="18"/>
  <c r="CF142" i="18"/>
  <c r="BS142" i="18"/>
  <c r="BP252" i="18"/>
  <c r="BX252" i="18"/>
  <c r="CF252" i="18"/>
  <c r="BQ252" i="18"/>
  <c r="BY252" i="18"/>
  <c r="BO252" i="18"/>
  <c r="BW252" i="18"/>
  <c r="CE252" i="18"/>
  <c r="BN252" i="18"/>
  <c r="CB252" i="18"/>
  <c r="BR252" i="18"/>
  <c r="CC252" i="18"/>
  <c r="BS252" i="18"/>
  <c r="CD252" i="18"/>
  <c r="BT252" i="18"/>
  <c r="BU252" i="18"/>
  <c r="BV252" i="18"/>
  <c r="BZ252" i="18"/>
  <c r="BM252" i="18"/>
  <c r="CA252" i="18"/>
  <c r="BM220" i="18"/>
  <c r="BS220" i="18"/>
  <c r="CA220" i="18"/>
  <c r="BN220" i="18"/>
  <c r="BW220" i="18"/>
  <c r="CF220" i="18"/>
  <c r="BO220" i="18"/>
  <c r="BX220" i="18"/>
  <c r="BP220" i="18"/>
  <c r="BY220" i="18"/>
  <c r="BQ220" i="18"/>
  <c r="BZ220" i="18"/>
  <c r="BR220" i="18"/>
  <c r="CB220" i="18"/>
  <c r="BT220" i="18"/>
  <c r="CC220" i="18"/>
  <c r="BU220" i="18"/>
  <c r="CD220" i="18"/>
  <c r="BV220" i="18"/>
  <c r="CE220" i="18"/>
  <c r="BN204" i="18"/>
  <c r="BV204" i="18"/>
  <c r="CD204" i="18"/>
  <c r="BT204" i="18"/>
  <c r="CB204" i="18"/>
  <c r="BR204" i="18"/>
  <c r="CC204" i="18"/>
  <c r="BO204" i="18"/>
  <c r="BY204" i="18"/>
  <c r="BP204" i="18"/>
  <c r="BZ204" i="18"/>
  <c r="BU204" i="18"/>
  <c r="BW204" i="18"/>
  <c r="BX204" i="18"/>
  <c r="CA204" i="18"/>
  <c r="CE204" i="18"/>
  <c r="BM204" i="18"/>
  <c r="CF204" i="18"/>
  <c r="BQ204" i="18"/>
  <c r="BS204" i="18"/>
  <c r="BS164" i="18"/>
  <c r="CA164" i="18"/>
  <c r="BP164" i="18"/>
  <c r="BX164" i="18"/>
  <c r="CF164" i="18"/>
  <c r="BV164" i="18"/>
  <c r="BM164" i="18"/>
  <c r="BW164" i="18"/>
  <c r="BN164" i="18"/>
  <c r="BY164" i="18"/>
  <c r="BO164" i="18"/>
  <c r="BZ164" i="18"/>
  <c r="BQ164" i="18"/>
  <c r="CB164" i="18"/>
  <c r="BR164" i="18"/>
  <c r="CC164" i="18"/>
  <c r="BT164" i="18"/>
  <c r="CD164" i="18"/>
  <c r="BU164" i="18"/>
  <c r="CE164" i="18"/>
  <c r="BT132" i="18"/>
  <c r="CB132" i="18"/>
  <c r="BR132" i="18"/>
  <c r="BZ132" i="18"/>
  <c r="BU132" i="18"/>
  <c r="CE132" i="18"/>
  <c r="BP132" i="18"/>
  <c r="CA132" i="18"/>
  <c r="BW132" i="18"/>
  <c r="BX132" i="18"/>
  <c r="BM132" i="18"/>
  <c r="BY132" i="18"/>
  <c r="BN132" i="18"/>
  <c r="CC132" i="18"/>
  <c r="BO132" i="18"/>
  <c r="CD132" i="18"/>
  <c r="BQ132" i="18"/>
  <c r="CF132" i="18"/>
  <c r="BS132" i="18"/>
  <c r="BV132" i="18"/>
  <c r="BM124" i="18"/>
  <c r="BU124" i="18"/>
  <c r="CC124" i="18"/>
  <c r="BS124" i="18"/>
  <c r="CB124" i="18"/>
  <c r="BT124" i="18"/>
  <c r="CD124" i="18"/>
  <c r="BV124" i="18"/>
  <c r="CE124" i="18"/>
  <c r="BN124" i="18"/>
  <c r="BW124" i="18"/>
  <c r="CF124" i="18"/>
  <c r="BO124" i="18"/>
  <c r="BX124" i="18"/>
  <c r="BP124" i="18"/>
  <c r="BY124" i="18"/>
  <c r="BQ124" i="18"/>
  <c r="BZ124" i="18"/>
  <c r="BR124" i="18"/>
  <c r="CA124" i="18"/>
  <c r="BW116" i="18"/>
  <c r="CE116" i="18"/>
  <c r="BU116" i="18"/>
  <c r="CD116" i="18"/>
  <c r="BS116" i="18"/>
  <c r="CB116" i="18"/>
  <c r="CA116" i="18"/>
  <c r="CC116" i="18"/>
  <c r="BR116" i="18"/>
  <c r="CF116" i="18"/>
  <c r="BT116" i="18"/>
  <c r="BV116" i="18"/>
  <c r="BX116" i="18"/>
  <c r="BY116" i="18"/>
  <c r="BZ116" i="18"/>
  <c r="BP108" i="18"/>
  <c r="BX108" i="18"/>
  <c r="CF108" i="18"/>
  <c r="BN108" i="18"/>
  <c r="BV108" i="18"/>
  <c r="CD108" i="18"/>
  <c r="BO108" i="18"/>
  <c r="BZ108" i="18"/>
  <c r="BS108" i="18"/>
  <c r="CC108" i="18"/>
  <c r="BW108" i="18"/>
  <c r="CA108" i="18"/>
  <c r="CB108" i="18"/>
  <c r="BM108" i="18"/>
  <c r="CE108" i="18"/>
  <c r="BQ108" i="18"/>
  <c r="BR108" i="18"/>
  <c r="BT108" i="18"/>
  <c r="BU108" i="18"/>
  <c r="BY108" i="18"/>
  <c r="BQ100" i="18"/>
  <c r="BY100" i="18"/>
  <c r="BO100" i="18"/>
  <c r="BW100" i="18"/>
  <c r="CE100" i="18"/>
  <c r="BR100" i="18"/>
  <c r="CB100" i="18"/>
  <c r="BN100" i="18"/>
  <c r="BZ100" i="18"/>
  <c r="BM100" i="18"/>
  <c r="CC100" i="18"/>
  <c r="BP100" i="18"/>
  <c r="CD100" i="18"/>
  <c r="BS100" i="18"/>
  <c r="CF100" i="18"/>
  <c r="BT100" i="18"/>
  <c r="BU100" i="18"/>
  <c r="CA100" i="18"/>
  <c r="BV100" i="18"/>
  <c r="BX100" i="18"/>
  <c r="BR92" i="18"/>
  <c r="BZ92" i="18"/>
  <c r="BP92" i="18"/>
  <c r="BX92" i="18"/>
  <c r="CF92" i="18"/>
  <c r="BS92" i="18"/>
  <c r="CC92" i="18"/>
  <c r="BO92" i="18"/>
  <c r="CA92" i="18"/>
  <c r="BN92" i="18"/>
  <c r="CD92" i="18"/>
  <c r="BQ92" i="18"/>
  <c r="CE92" i="18"/>
  <c r="BT92" i="18"/>
  <c r="BU92" i="18"/>
  <c r="BV92" i="18"/>
  <c r="BW92" i="18"/>
  <c r="BY92" i="18"/>
  <c r="BM92" i="18"/>
  <c r="CB92" i="18"/>
  <c r="BS84" i="18"/>
  <c r="CA84" i="18"/>
  <c r="BP84" i="18"/>
  <c r="BX84" i="18"/>
  <c r="CF84" i="18"/>
  <c r="BO84" i="18"/>
  <c r="BZ84" i="18"/>
  <c r="BM84" i="18"/>
  <c r="BW84" i="18"/>
  <c r="BQ84" i="18"/>
  <c r="CD84" i="18"/>
  <c r="BV84" i="18"/>
  <c r="BY84" i="18"/>
  <c r="CB84" i="18"/>
  <c r="CE84" i="18"/>
  <c r="BN84" i="18"/>
  <c r="BR84" i="18"/>
  <c r="BT84" i="18"/>
  <c r="BU84" i="18"/>
  <c r="CC84" i="18"/>
  <c r="BR76" i="18"/>
  <c r="BZ76" i="18"/>
  <c r="BS76" i="18"/>
  <c r="CA76" i="18"/>
  <c r="BP76" i="18"/>
  <c r="BX76" i="18"/>
  <c r="CF76" i="18"/>
  <c r="BU76" i="18"/>
  <c r="BV76" i="18"/>
  <c r="BN76" i="18"/>
  <c r="CB76" i="18"/>
  <c r="BO76" i="18"/>
  <c r="CC76" i="18"/>
  <c r="BT76" i="18"/>
  <c r="CE76" i="18"/>
  <c r="BY76" i="18"/>
  <c r="CD76" i="18"/>
  <c r="BM76" i="18"/>
  <c r="BQ76" i="18"/>
  <c r="BW76" i="18"/>
  <c r="BV68" i="18"/>
  <c r="CD68" i="18"/>
  <c r="BW68" i="18"/>
  <c r="CE68" i="18"/>
  <c r="BT68" i="18"/>
  <c r="CB68" i="18"/>
  <c r="BU68" i="18"/>
  <c r="CC68" i="18"/>
  <c r="CF68" i="18"/>
  <c r="BR68" i="18"/>
  <c r="BS68" i="18"/>
  <c r="BX68" i="18"/>
  <c r="BY68" i="18"/>
  <c r="BZ68" i="18"/>
  <c r="CA68" i="18"/>
  <c r="BO60" i="18"/>
  <c r="BW60" i="18"/>
  <c r="CE60" i="18"/>
  <c r="BT60" i="18"/>
  <c r="CB60" i="18"/>
  <c r="BR60" i="18"/>
  <c r="CC60" i="18"/>
  <c r="BS60" i="18"/>
  <c r="CD60" i="18"/>
  <c r="BV60" i="18"/>
  <c r="BM60" i="18"/>
  <c r="BX60" i="18"/>
  <c r="BN60" i="18"/>
  <c r="BY60" i="18"/>
  <c r="BP60" i="18"/>
  <c r="BZ60" i="18"/>
  <c r="BQ60" i="18"/>
  <c r="CA60" i="18"/>
  <c r="BU60" i="18"/>
  <c r="CF60" i="18"/>
  <c r="BM52" i="18"/>
  <c r="BU52" i="18"/>
  <c r="CC52" i="18"/>
  <c r="BN52" i="18"/>
  <c r="BV52" i="18"/>
  <c r="CD52" i="18"/>
  <c r="BP52" i="18"/>
  <c r="BX52" i="18"/>
  <c r="CF52" i="18"/>
  <c r="BS52" i="18"/>
  <c r="CA52" i="18"/>
  <c r="BW52" i="18"/>
  <c r="BY52" i="18"/>
  <c r="BZ52" i="18"/>
  <c r="CB52" i="18"/>
  <c r="BO52" i="18"/>
  <c r="CE52" i="18"/>
  <c r="BQ52" i="18"/>
  <c r="BR52" i="18"/>
  <c r="BT52" i="18"/>
  <c r="BS44" i="18"/>
  <c r="CA44" i="18"/>
  <c r="BP44" i="18"/>
  <c r="BX44" i="18"/>
  <c r="CF44" i="18"/>
  <c r="BM44" i="18"/>
  <c r="BW44" i="18"/>
  <c r="BN44" i="18"/>
  <c r="BY44" i="18"/>
  <c r="BO44" i="18"/>
  <c r="BZ44" i="18"/>
  <c r="BQ44" i="18"/>
  <c r="CB44" i="18"/>
  <c r="BR44" i="18"/>
  <c r="CC44" i="18"/>
  <c r="BT44" i="18"/>
  <c r="CD44" i="18"/>
  <c r="BU44" i="18"/>
  <c r="CE44" i="18"/>
  <c r="BV44" i="18"/>
  <c r="BQ36" i="18"/>
  <c r="BY36" i="18"/>
  <c r="BR36" i="18"/>
  <c r="BZ36" i="18"/>
  <c r="BO36" i="18"/>
  <c r="BW36" i="18"/>
  <c r="CE36" i="18"/>
  <c r="BX36" i="18"/>
  <c r="BM36" i="18"/>
  <c r="CA36" i="18"/>
  <c r="BU36" i="18"/>
  <c r="CC36" i="18"/>
  <c r="CD36" i="18"/>
  <c r="BN36" i="18"/>
  <c r="CF36" i="18"/>
  <c r="BP36" i="18"/>
  <c r="BS36" i="18"/>
  <c r="BT36" i="18"/>
  <c r="BV36" i="18"/>
  <c r="CB36" i="18"/>
  <c r="BN28" i="18"/>
  <c r="BV28" i="18"/>
  <c r="CD28" i="18"/>
  <c r="BR28" i="18"/>
  <c r="BZ28" i="18"/>
  <c r="BQ28" i="18"/>
  <c r="CB28" i="18"/>
  <c r="BS28" i="18"/>
  <c r="CC28" i="18"/>
  <c r="BO28" i="18"/>
  <c r="BY28" i="18"/>
  <c r="BU28" i="18"/>
  <c r="BW28" i="18"/>
  <c r="BP28" i="18"/>
  <c r="BX28" i="18"/>
  <c r="CA28" i="18"/>
  <c r="CE28" i="18"/>
  <c r="CF28" i="18"/>
  <c r="BM28" i="18"/>
  <c r="BT28" i="18"/>
  <c r="BT20" i="18"/>
  <c r="CB20" i="18"/>
  <c r="BM20" i="18"/>
  <c r="BU20" i="18"/>
  <c r="CC20" i="18"/>
  <c r="BN20" i="18"/>
  <c r="BV20" i="18"/>
  <c r="CD20" i="18"/>
  <c r="BP20" i="18"/>
  <c r="BX20" i="18"/>
  <c r="CF20" i="18"/>
  <c r="BR20" i="18"/>
  <c r="BZ20" i="18"/>
  <c r="BY20" i="18"/>
  <c r="CA20" i="18"/>
  <c r="CE20" i="18"/>
  <c r="BO20" i="18"/>
  <c r="BQ20" i="18"/>
  <c r="BS20" i="18"/>
  <c r="BW20" i="18"/>
  <c r="BO12" i="18"/>
  <c r="BW12" i="18"/>
  <c r="CE12" i="18"/>
  <c r="BP12" i="18"/>
  <c r="BX12" i="18"/>
  <c r="CF12" i="18"/>
  <c r="BQ12" i="18"/>
  <c r="BY12" i="18"/>
  <c r="BS12" i="18"/>
  <c r="CA12" i="18"/>
  <c r="BM12" i="18"/>
  <c r="BU12" i="18"/>
  <c r="CC12" i="18"/>
  <c r="BN12" i="18"/>
  <c r="BR12" i="18"/>
  <c r="BT12" i="18"/>
  <c r="BV12" i="18"/>
  <c r="BZ12" i="18"/>
  <c r="CB12" i="18"/>
  <c r="CD12" i="18"/>
  <c r="BS235" i="18"/>
  <c r="CA235" i="18"/>
  <c r="BT235" i="18"/>
  <c r="CB235" i="18"/>
  <c r="BM235" i="18"/>
  <c r="BU235" i="18"/>
  <c r="CC235" i="18"/>
  <c r="BN235" i="18"/>
  <c r="BV235" i="18"/>
  <c r="CD235" i="18"/>
  <c r="BP235" i="18"/>
  <c r="BX235" i="18"/>
  <c r="CF235" i="18"/>
  <c r="BQ235" i="18"/>
  <c r="BY235" i="18"/>
  <c r="BR235" i="18"/>
  <c r="BZ235" i="18"/>
  <c r="BO235" i="18"/>
  <c r="BW235" i="18"/>
  <c r="CE235" i="18"/>
  <c r="BR195" i="18"/>
  <c r="BZ195" i="18"/>
  <c r="BP195" i="18"/>
  <c r="BX195" i="18"/>
  <c r="CF195" i="18"/>
  <c r="BN195" i="18"/>
  <c r="BY195" i="18"/>
  <c r="BO195" i="18"/>
  <c r="CA195" i="18"/>
  <c r="BS195" i="18"/>
  <c r="CC195" i="18"/>
  <c r="BT195" i="18"/>
  <c r="CD195" i="18"/>
  <c r="BU195" i="18"/>
  <c r="CE195" i="18"/>
  <c r="BV195" i="18"/>
  <c r="BM195" i="18"/>
  <c r="BQ195" i="18"/>
  <c r="BW195" i="18"/>
  <c r="CB195" i="18"/>
  <c r="BP187" i="18"/>
  <c r="BX187" i="18"/>
  <c r="CF187" i="18"/>
  <c r="BQ187" i="18"/>
  <c r="BY187" i="18"/>
  <c r="BR187" i="18"/>
  <c r="BZ187" i="18"/>
  <c r="BN187" i="18"/>
  <c r="BV187" i="18"/>
  <c r="CD187" i="18"/>
  <c r="BO187" i="18"/>
  <c r="BW187" i="18"/>
  <c r="CE187" i="18"/>
  <c r="BS187" i="18"/>
  <c r="BT187" i="18"/>
  <c r="BU187" i="18"/>
  <c r="CA187" i="18"/>
  <c r="CB187" i="18"/>
  <c r="CC187" i="18"/>
  <c r="BM187" i="18"/>
  <c r="BP147" i="18"/>
  <c r="BX147" i="18"/>
  <c r="CF147" i="18"/>
  <c r="BN147" i="18"/>
  <c r="BV147" i="18"/>
  <c r="CD147" i="18"/>
  <c r="BR147" i="18"/>
  <c r="CB147" i="18"/>
  <c r="BM147" i="18"/>
  <c r="BY147" i="18"/>
  <c r="CA147" i="18"/>
  <c r="BO147" i="18"/>
  <c r="CC147" i="18"/>
  <c r="BQ147" i="18"/>
  <c r="CE147" i="18"/>
  <c r="BS147" i="18"/>
  <c r="BT147" i="18"/>
  <c r="BU147" i="18"/>
  <c r="BW147" i="18"/>
  <c r="BZ147" i="18"/>
  <c r="DH285" i="18"/>
  <c r="DP285" i="18"/>
  <c r="DI285" i="18"/>
  <c r="DQ285" i="18"/>
  <c r="DB285" i="18"/>
  <c r="DR285" i="18"/>
  <c r="DJ285" i="18"/>
  <c r="DE285" i="18"/>
  <c r="DM285" i="18"/>
  <c r="DU285" i="18"/>
  <c r="DF285" i="18"/>
  <c r="DN285" i="18"/>
  <c r="DG285" i="18"/>
  <c r="DO285" i="18"/>
  <c r="DL285" i="18"/>
  <c r="DS285" i="18"/>
  <c r="DT285" i="18"/>
  <c r="DD285" i="18"/>
  <c r="DC285" i="18"/>
  <c r="DK285" i="18"/>
  <c r="DH277" i="18"/>
  <c r="DP277" i="18"/>
  <c r="DI277" i="18"/>
  <c r="DQ277" i="18"/>
  <c r="DJ277" i="18"/>
  <c r="DB277" i="18"/>
  <c r="DR277" i="18"/>
  <c r="DD277" i="18"/>
  <c r="DL277" i="18"/>
  <c r="DT277" i="18"/>
  <c r="DE277" i="18"/>
  <c r="DM277" i="18"/>
  <c r="DU277" i="18"/>
  <c r="DF277" i="18"/>
  <c r="DN277" i="18"/>
  <c r="DG277" i="18"/>
  <c r="DO277" i="18"/>
  <c r="DK277" i="18"/>
  <c r="DC277" i="18"/>
  <c r="DS277" i="18"/>
  <c r="DH269" i="18"/>
  <c r="DP269" i="18"/>
  <c r="DI269" i="18"/>
  <c r="DQ269" i="18"/>
  <c r="DB269" i="18"/>
  <c r="DJ269" i="18"/>
  <c r="DR269" i="18"/>
  <c r="DC269" i="18"/>
  <c r="DK269" i="18"/>
  <c r="DS269" i="18"/>
  <c r="DD269" i="18"/>
  <c r="DL269" i="18"/>
  <c r="DT269" i="18"/>
  <c r="DE269" i="18"/>
  <c r="DM269" i="18"/>
  <c r="DU269" i="18"/>
  <c r="DF269" i="18"/>
  <c r="DN269" i="18"/>
  <c r="DG269" i="18"/>
  <c r="DO269" i="18"/>
  <c r="DH261" i="18"/>
  <c r="DP261" i="18"/>
  <c r="DI261" i="18"/>
  <c r="DQ261" i="18"/>
  <c r="DB261" i="18"/>
  <c r="DJ261" i="18"/>
  <c r="DR261" i="18"/>
  <c r="DC261" i="18"/>
  <c r="DK261" i="18"/>
  <c r="DS261" i="18"/>
  <c r="DD261" i="18"/>
  <c r="DL261" i="18"/>
  <c r="DT261" i="18"/>
  <c r="DE261" i="18"/>
  <c r="DM261" i="18"/>
  <c r="DU261" i="18"/>
  <c r="DF261" i="18"/>
  <c r="DN261" i="18"/>
  <c r="DG261" i="18"/>
  <c r="DO261" i="18"/>
  <c r="DF253" i="18"/>
  <c r="DN253" i="18"/>
  <c r="DG253" i="18"/>
  <c r="DO253" i="18"/>
  <c r="DJ253" i="18"/>
  <c r="DT253" i="18"/>
  <c r="DK253" i="18"/>
  <c r="DU253" i="18"/>
  <c r="DB253" i="18"/>
  <c r="DL253" i="18"/>
  <c r="DC253" i="18"/>
  <c r="DM253" i="18"/>
  <c r="DD253" i="18"/>
  <c r="DP253" i="18"/>
  <c r="DE253" i="18"/>
  <c r="DQ253" i="18"/>
  <c r="DH253" i="18"/>
  <c r="DR253" i="18"/>
  <c r="DI253" i="18"/>
  <c r="DS253" i="18"/>
  <c r="DF245" i="18"/>
  <c r="DN245" i="18"/>
  <c r="DG245" i="18"/>
  <c r="DO245" i="18"/>
  <c r="DH245" i="18"/>
  <c r="DP245" i="18"/>
  <c r="DE245" i="18"/>
  <c r="DM245" i="18"/>
  <c r="DU245" i="18"/>
  <c r="DQ245" i="18"/>
  <c r="DB245" i="18"/>
  <c r="DR245" i="18"/>
  <c r="DC245" i="18"/>
  <c r="DS245" i="18"/>
  <c r="DD245" i="18"/>
  <c r="DT245" i="18"/>
  <c r="DI245" i="18"/>
  <c r="DJ245" i="18"/>
  <c r="DK245" i="18"/>
  <c r="DL245" i="18"/>
  <c r="DF237" i="18"/>
  <c r="DN237" i="18"/>
  <c r="DG237" i="18"/>
  <c r="DO237" i="18"/>
  <c r="DH237" i="18"/>
  <c r="DP237" i="18"/>
  <c r="DC237" i="18"/>
  <c r="DK237" i="18"/>
  <c r="DS237" i="18"/>
  <c r="DD237" i="18"/>
  <c r="DL237" i="18"/>
  <c r="DT237" i="18"/>
  <c r="DE237" i="18"/>
  <c r="DM237" i="18"/>
  <c r="DU237" i="18"/>
  <c r="DR237" i="18"/>
  <c r="DB237" i="18"/>
  <c r="DI237" i="18"/>
  <c r="DJ237" i="18"/>
  <c r="DQ237" i="18"/>
  <c r="DF229" i="18"/>
  <c r="DN229" i="18"/>
  <c r="DG229" i="18"/>
  <c r="DO229" i="18"/>
  <c r="DH229" i="18"/>
  <c r="DP229" i="18"/>
  <c r="DI229" i="18"/>
  <c r="DQ229" i="18"/>
  <c r="DB229" i="18"/>
  <c r="DJ229" i="18"/>
  <c r="DR229" i="18"/>
  <c r="DC229" i="18"/>
  <c r="DK229" i="18"/>
  <c r="DS229" i="18"/>
  <c r="DD229" i="18"/>
  <c r="DL229" i="18"/>
  <c r="DT229" i="18"/>
  <c r="DE229" i="18"/>
  <c r="DM229" i="18"/>
  <c r="DU229" i="18"/>
  <c r="DH221" i="18"/>
  <c r="DP221" i="18"/>
  <c r="DC221" i="18"/>
  <c r="DL221" i="18"/>
  <c r="DU221" i="18"/>
  <c r="DD221" i="18"/>
  <c r="DM221" i="18"/>
  <c r="DE221" i="18"/>
  <c r="DN221" i="18"/>
  <c r="DF221" i="18"/>
  <c r="DO221" i="18"/>
  <c r="DG221" i="18"/>
  <c r="DQ221" i="18"/>
  <c r="DI221" i="18"/>
  <c r="DR221" i="18"/>
  <c r="DJ221" i="18"/>
  <c r="DS221" i="18"/>
  <c r="DB221" i="18"/>
  <c r="DK221" i="18"/>
  <c r="DT221" i="18"/>
  <c r="DB213" i="18"/>
  <c r="DJ213" i="18"/>
  <c r="DR213" i="18"/>
  <c r="DH213" i="18"/>
  <c r="DP213" i="18"/>
  <c r="DF213" i="18"/>
  <c r="DQ213" i="18"/>
  <c r="DG213" i="18"/>
  <c r="DS213" i="18"/>
  <c r="DI213" i="18"/>
  <c r="DT213" i="18"/>
  <c r="DK213" i="18"/>
  <c r="DU213" i="18"/>
  <c r="DL213" i="18"/>
  <c r="DC213" i="18"/>
  <c r="DM213" i="18"/>
  <c r="DD213" i="18"/>
  <c r="DN213" i="18"/>
  <c r="DE213" i="18"/>
  <c r="DO213" i="18"/>
  <c r="DI205" i="18"/>
  <c r="DQ205" i="18"/>
  <c r="DC205" i="18"/>
  <c r="DL205" i="18"/>
  <c r="DU205" i="18"/>
  <c r="DJ205" i="18"/>
  <c r="DS205" i="18"/>
  <c r="DF205" i="18"/>
  <c r="DR205" i="18"/>
  <c r="DG205" i="18"/>
  <c r="DT205" i="18"/>
  <c r="DH205" i="18"/>
  <c r="DK205" i="18"/>
  <c r="DM205" i="18"/>
  <c r="DB205" i="18"/>
  <c r="DN205" i="18"/>
  <c r="DD205" i="18"/>
  <c r="DO205" i="18"/>
  <c r="DE205" i="18"/>
  <c r="DP205" i="18"/>
  <c r="DC197" i="18"/>
  <c r="DK197" i="18"/>
  <c r="DS197" i="18"/>
  <c r="DI197" i="18"/>
  <c r="DQ197" i="18"/>
  <c r="DL197" i="18"/>
  <c r="DB197" i="18"/>
  <c r="DM197" i="18"/>
  <c r="DE197" i="18"/>
  <c r="DO197" i="18"/>
  <c r="DF197" i="18"/>
  <c r="DP197" i="18"/>
  <c r="DG197" i="18"/>
  <c r="DR197" i="18"/>
  <c r="DH197" i="18"/>
  <c r="DT197" i="18"/>
  <c r="DD197" i="18"/>
  <c r="DJ197" i="18"/>
  <c r="DN197" i="18"/>
  <c r="DU197" i="18"/>
  <c r="DI189" i="18"/>
  <c r="DQ189" i="18"/>
  <c r="DB189" i="18"/>
  <c r="DJ189" i="18"/>
  <c r="DR189" i="18"/>
  <c r="DG189" i="18"/>
  <c r="DH189" i="18"/>
  <c r="DP189" i="18"/>
  <c r="DF189" i="18"/>
  <c r="DU189" i="18"/>
  <c r="DK189" i="18"/>
  <c r="DL189" i="18"/>
  <c r="DM189" i="18"/>
  <c r="DN189" i="18"/>
  <c r="DC189" i="18"/>
  <c r="DO189" i="18"/>
  <c r="DD189" i="18"/>
  <c r="DS189" i="18"/>
  <c r="DE189" i="18"/>
  <c r="DT189" i="18"/>
  <c r="DC181" i="18"/>
  <c r="DK181" i="18"/>
  <c r="DS181" i="18"/>
  <c r="DD181" i="18"/>
  <c r="DL181" i="18"/>
  <c r="DT181" i="18"/>
  <c r="DE181" i="18"/>
  <c r="DM181" i="18"/>
  <c r="DU181" i="18"/>
  <c r="DF181" i="18"/>
  <c r="DN181" i="18"/>
  <c r="DG181" i="18"/>
  <c r="DO181" i="18"/>
  <c r="DH181" i="18"/>
  <c r="DP181" i="18"/>
  <c r="DI181" i="18"/>
  <c r="DQ181" i="18"/>
  <c r="DB181" i="18"/>
  <c r="DJ181" i="18"/>
  <c r="DR181" i="18"/>
  <c r="DC173" i="18"/>
  <c r="DK173" i="18"/>
  <c r="DS173" i="18"/>
  <c r="DD173" i="18"/>
  <c r="DL173" i="18"/>
  <c r="DT173" i="18"/>
  <c r="DE173" i="18"/>
  <c r="DM173" i="18"/>
  <c r="DU173" i="18"/>
  <c r="DF173" i="18"/>
  <c r="DN173" i="18"/>
  <c r="DG173" i="18"/>
  <c r="DO173" i="18"/>
  <c r="DH173" i="18"/>
  <c r="DP173" i="18"/>
  <c r="DI173" i="18"/>
  <c r="DQ173" i="18"/>
  <c r="DB173" i="18"/>
  <c r="DJ173" i="18"/>
  <c r="DR173" i="18"/>
  <c r="DI165" i="18"/>
  <c r="DQ165" i="18"/>
  <c r="DF165" i="18"/>
  <c r="DN165" i="18"/>
  <c r="DB165" i="18"/>
  <c r="DL165" i="18"/>
  <c r="DC165" i="18"/>
  <c r="DM165" i="18"/>
  <c r="DD165" i="18"/>
  <c r="DO165" i="18"/>
  <c r="DE165" i="18"/>
  <c r="DP165" i="18"/>
  <c r="DG165" i="18"/>
  <c r="DR165" i="18"/>
  <c r="DH165" i="18"/>
  <c r="DS165" i="18"/>
  <c r="DJ165" i="18"/>
  <c r="DT165" i="18"/>
  <c r="DK165" i="18"/>
  <c r="DU165" i="18"/>
  <c r="DG157" i="18"/>
  <c r="DO157" i="18"/>
  <c r="DH157" i="18"/>
  <c r="DP157" i="18"/>
  <c r="DI157" i="18"/>
  <c r="DQ157" i="18"/>
  <c r="DF157" i="18"/>
  <c r="DN157" i="18"/>
  <c r="DJ157" i="18"/>
  <c r="DK157" i="18"/>
  <c r="DL157" i="18"/>
  <c r="DM157" i="18"/>
  <c r="DB157" i="18"/>
  <c r="DR157" i="18"/>
  <c r="DC157" i="18"/>
  <c r="DS157" i="18"/>
  <c r="DD157" i="18"/>
  <c r="DT157" i="18"/>
  <c r="DE157" i="18"/>
  <c r="DU157" i="18"/>
  <c r="DD149" i="18"/>
  <c r="DL149" i="18"/>
  <c r="DT149" i="18"/>
  <c r="DI149" i="18"/>
  <c r="DQ149" i="18"/>
  <c r="DH149" i="18"/>
  <c r="DS149" i="18"/>
  <c r="DJ149" i="18"/>
  <c r="DU149" i="18"/>
  <c r="DK149" i="18"/>
  <c r="DB149" i="18"/>
  <c r="DM149" i="18"/>
  <c r="DE149" i="18"/>
  <c r="DO149" i="18"/>
  <c r="DG149" i="18"/>
  <c r="DR149" i="18"/>
  <c r="DF149" i="18"/>
  <c r="DN149" i="18"/>
  <c r="DP149" i="18"/>
  <c r="DC149" i="18"/>
  <c r="DC141" i="18"/>
  <c r="DK141" i="18"/>
  <c r="DS141" i="18"/>
  <c r="DI141" i="18"/>
  <c r="DQ141" i="18"/>
  <c r="DB141" i="18"/>
  <c r="DM141" i="18"/>
  <c r="DH141" i="18"/>
  <c r="DT141" i="18"/>
  <c r="DF141" i="18"/>
  <c r="DU141" i="18"/>
  <c r="DG141" i="18"/>
  <c r="DJ141" i="18"/>
  <c r="DL141" i="18"/>
  <c r="DN141" i="18"/>
  <c r="DO141" i="18"/>
  <c r="DD141" i="18"/>
  <c r="DP141" i="18"/>
  <c r="DE141" i="18"/>
  <c r="DR141" i="18"/>
  <c r="DB133" i="18"/>
  <c r="DJ133" i="18"/>
  <c r="DR133" i="18"/>
  <c r="DH133" i="18"/>
  <c r="DP133" i="18"/>
  <c r="DK133" i="18"/>
  <c r="DU133" i="18"/>
  <c r="DF133" i="18"/>
  <c r="DQ133" i="18"/>
  <c r="DD133" i="18"/>
  <c r="DS133" i="18"/>
  <c r="DE133" i="18"/>
  <c r="DT133" i="18"/>
  <c r="DG133" i="18"/>
  <c r="DI133" i="18"/>
  <c r="DL133" i="18"/>
  <c r="DM133" i="18"/>
  <c r="DN133" i="18"/>
  <c r="DC133" i="18"/>
  <c r="DO133" i="18"/>
  <c r="DI123" i="18"/>
  <c r="DQ123" i="18"/>
  <c r="DD123" i="18"/>
  <c r="DM123" i="18"/>
  <c r="DE123" i="18"/>
  <c r="DN123" i="18"/>
  <c r="DF123" i="18"/>
  <c r="DO123" i="18"/>
  <c r="DG123" i="18"/>
  <c r="DP123" i="18"/>
  <c r="DH123" i="18"/>
  <c r="DR123" i="18"/>
  <c r="DJ123" i="18"/>
  <c r="DS123" i="18"/>
  <c r="DB123" i="18"/>
  <c r="DK123" i="18"/>
  <c r="DT123" i="18"/>
  <c r="DC123" i="18"/>
  <c r="DL123" i="18"/>
  <c r="DU123" i="18"/>
  <c r="DE113" i="18"/>
  <c r="DM113" i="18"/>
  <c r="DU113" i="18"/>
  <c r="DC113" i="18"/>
  <c r="DK113" i="18"/>
  <c r="DS113" i="18"/>
  <c r="DF113" i="18"/>
  <c r="DP113" i="18"/>
  <c r="DB113" i="18"/>
  <c r="DN113" i="18"/>
  <c r="DQ113" i="18"/>
  <c r="DD113" i="18"/>
  <c r="DR113" i="18"/>
  <c r="DG113" i="18"/>
  <c r="DT113" i="18"/>
  <c r="DH113" i="18"/>
  <c r="DI113" i="18"/>
  <c r="DJ113" i="18"/>
  <c r="DL113" i="18"/>
  <c r="DO113" i="18"/>
  <c r="DE105" i="18"/>
  <c r="DM105" i="18"/>
  <c r="DU105" i="18"/>
  <c r="DC105" i="18"/>
  <c r="DK105" i="18"/>
  <c r="DS105" i="18"/>
  <c r="DI105" i="18"/>
  <c r="DJ105" i="18"/>
  <c r="DD105" i="18"/>
  <c r="DO105" i="18"/>
  <c r="DH105" i="18"/>
  <c r="DR105" i="18"/>
  <c r="DP105" i="18"/>
  <c r="DQ105" i="18"/>
  <c r="DT105" i="18"/>
  <c r="DB105" i="18"/>
  <c r="DF105" i="18"/>
  <c r="DG105" i="18"/>
  <c r="DL105" i="18"/>
  <c r="DN105" i="18"/>
  <c r="DI97" i="18"/>
  <c r="DQ97" i="18"/>
  <c r="DG97" i="18"/>
  <c r="DO97" i="18"/>
  <c r="DJ97" i="18"/>
  <c r="DT97" i="18"/>
  <c r="DF97" i="18"/>
  <c r="DR97" i="18"/>
  <c r="DM97" i="18"/>
  <c r="DB97" i="18"/>
  <c r="DN97" i="18"/>
  <c r="DC97" i="18"/>
  <c r="DP97" i="18"/>
  <c r="DD97" i="18"/>
  <c r="DS97" i="18"/>
  <c r="DE97" i="18"/>
  <c r="DU97" i="18"/>
  <c r="DL97" i="18"/>
  <c r="DH97" i="18"/>
  <c r="DK97" i="18"/>
  <c r="DI89" i="18"/>
  <c r="DQ89" i="18"/>
  <c r="DG89" i="18"/>
  <c r="DO89" i="18"/>
  <c r="DJ89" i="18"/>
  <c r="DT89" i="18"/>
  <c r="DF89" i="18"/>
  <c r="DR89" i="18"/>
  <c r="DM89" i="18"/>
  <c r="DB89" i="18"/>
  <c r="DN89" i="18"/>
  <c r="DC89" i="18"/>
  <c r="DP89" i="18"/>
  <c r="DD89" i="18"/>
  <c r="DS89" i="18"/>
  <c r="DE89" i="18"/>
  <c r="DU89" i="18"/>
  <c r="DH89" i="18"/>
  <c r="DK89" i="18"/>
  <c r="DL89" i="18"/>
  <c r="DE81" i="18"/>
  <c r="DM81" i="18"/>
  <c r="DU81" i="18"/>
  <c r="DB81" i="18"/>
  <c r="DJ81" i="18"/>
  <c r="DR81" i="18"/>
  <c r="DI81" i="18"/>
  <c r="DT81" i="18"/>
  <c r="DG81" i="18"/>
  <c r="DQ81" i="18"/>
  <c r="DC81" i="18"/>
  <c r="DP81" i="18"/>
  <c r="DK81" i="18"/>
  <c r="DL81" i="18"/>
  <c r="DN81" i="18"/>
  <c r="DD81" i="18"/>
  <c r="DF81" i="18"/>
  <c r="DH81" i="18"/>
  <c r="DO81" i="18"/>
  <c r="DS81" i="18"/>
  <c r="DD73" i="18"/>
  <c r="DL73" i="18"/>
  <c r="DT73" i="18"/>
  <c r="DE73" i="18"/>
  <c r="DM73" i="18"/>
  <c r="DU73" i="18"/>
  <c r="DB73" i="18"/>
  <c r="DJ73" i="18"/>
  <c r="DR73" i="18"/>
  <c r="DH73" i="18"/>
  <c r="DI73" i="18"/>
  <c r="DN73" i="18"/>
  <c r="DO73" i="18"/>
  <c r="DC73" i="18"/>
  <c r="DP73" i="18"/>
  <c r="DF73" i="18"/>
  <c r="DQ73" i="18"/>
  <c r="DG73" i="18"/>
  <c r="DS73" i="18"/>
  <c r="DK73" i="18"/>
  <c r="DD61" i="18"/>
  <c r="DL61" i="18"/>
  <c r="DT61" i="18"/>
  <c r="DI61" i="18"/>
  <c r="DQ61" i="18"/>
  <c r="DF61" i="18"/>
  <c r="DP61" i="18"/>
  <c r="DG61" i="18"/>
  <c r="DR61" i="18"/>
  <c r="DJ61" i="18"/>
  <c r="DU61" i="18"/>
  <c r="DK61" i="18"/>
  <c r="DB61" i="18"/>
  <c r="DM61" i="18"/>
  <c r="DC61" i="18"/>
  <c r="DN61" i="18"/>
  <c r="DE61" i="18"/>
  <c r="DO61" i="18"/>
  <c r="DH61" i="18"/>
  <c r="DS61" i="18"/>
  <c r="DC53" i="18"/>
  <c r="DK53" i="18"/>
  <c r="DS53" i="18"/>
  <c r="DD53" i="18"/>
  <c r="DL53" i="18"/>
  <c r="DT53" i="18"/>
  <c r="DI53" i="18"/>
  <c r="DQ53" i="18"/>
  <c r="DF53" i="18"/>
  <c r="DR53" i="18"/>
  <c r="DG53" i="18"/>
  <c r="DU53" i="18"/>
  <c r="DH53" i="18"/>
  <c r="DJ53" i="18"/>
  <c r="DM53" i="18"/>
  <c r="DN53" i="18"/>
  <c r="DB53" i="18"/>
  <c r="DO53" i="18"/>
  <c r="DE53" i="18"/>
  <c r="DP53" i="18"/>
  <c r="DD44" i="18"/>
  <c r="DL44" i="18"/>
  <c r="DT44" i="18"/>
  <c r="DI44" i="18"/>
  <c r="DQ44" i="18"/>
  <c r="DC44" i="18"/>
  <c r="DN44" i="18"/>
  <c r="DE44" i="18"/>
  <c r="DO44" i="18"/>
  <c r="DF44" i="18"/>
  <c r="DP44" i="18"/>
  <c r="DG44" i="18"/>
  <c r="DR44" i="18"/>
  <c r="DH44" i="18"/>
  <c r="DS44" i="18"/>
  <c r="DJ44" i="18"/>
  <c r="DU44" i="18"/>
  <c r="DK44" i="18"/>
  <c r="DB44" i="18"/>
  <c r="DM44" i="18"/>
  <c r="DD35" i="18"/>
  <c r="DL35" i="18"/>
  <c r="DT35" i="18"/>
  <c r="DE35" i="18"/>
  <c r="DM35" i="18"/>
  <c r="DU35" i="18"/>
  <c r="DB35" i="18"/>
  <c r="DJ35" i="18"/>
  <c r="DR35" i="18"/>
  <c r="DI35" i="18"/>
  <c r="DK35" i="18"/>
  <c r="DG35" i="18"/>
  <c r="DS35" i="18"/>
  <c r="DC35" i="18"/>
  <c r="DF35" i="18"/>
  <c r="DH35" i="18"/>
  <c r="DN35" i="18"/>
  <c r="DO35" i="18"/>
  <c r="DP35" i="18"/>
  <c r="DQ35" i="18"/>
  <c r="DI21" i="18"/>
  <c r="DQ21" i="18"/>
  <c r="DB21" i="18"/>
  <c r="DJ21" i="18"/>
  <c r="DR21" i="18"/>
  <c r="DC21" i="18"/>
  <c r="DK21" i="18"/>
  <c r="DS21" i="18"/>
  <c r="DE21" i="18"/>
  <c r="DM21" i="18"/>
  <c r="DU21" i="18"/>
  <c r="DG21" i="18"/>
  <c r="DO21" i="18"/>
  <c r="DH21" i="18"/>
  <c r="DL21" i="18"/>
  <c r="DN21" i="18"/>
  <c r="DT21" i="18"/>
  <c r="DD21" i="18"/>
  <c r="DF21" i="18"/>
  <c r="DP21" i="18"/>
  <c r="BR230" i="18"/>
  <c r="BZ230" i="18"/>
  <c r="BS230" i="18"/>
  <c r="CA230" i="18"/>
  <c r="BT230" i="18"/>
  <c r="CB230" i="18"/>
  <c r="BM230" i="18"/>
  <c r="BU230" i="18"/>
  <c r="CC230" i="18"/>
  <c r="BN230" i="18"/>
  <c r="BV230" i="18"/>
  <c r="CD230" i="18"/>
  <c r="BO230" i="18"/>
  <c r="BW230" i="18"/>
  <c r="CE230" i="18"/>
  <c r="BP230" i="18"/>
  <c r="BX230" i="18"/>
  <c r="CF230" i="18"/>
  <c r="BQ230" i="18"/>
  <c r="BY230" i="18"/>
  <c r="BO182" i="18"/>
  <c r="BW182" i="18"/>
  <c r="CE182" i="18"/>
  <c r="BP182" i="18"/>
  <c r="BX182" i="18"/>
  <c r="CF182" i="18"/>
  <c r="BQ182" i="18"/>
  <c r="BY182" i="18"/>
  <c r="BR182" i="18"/>
  <c r="BZ182" i="18"/>
  <c r="BS182" i="18"/>
  <c r="CA182" i="18"/>
  <c r="BT182" i="18"/>
  <c r="CB182" i="18"/>
  <c r="BM182" i="18"/>
  <c r="BU182" i="18"/>
  <c r="CC182" i="18"/>
  <c r="BN182" i="18"/>
  <c r="BV182" i="18"/>
  <c r="CD182" i="18"/>
  <c r="BP236" i="18"/>
  <c r="BX236" i="18"/>
  <c r="CF236" i="18"/>
  <c r="BQ236" i="18"/>
  <c r="BY236" i="18"/>
  <c r="BR236" i="18"/>
  <c r="BZ236" i="18"/>
  <c r="BS236" i="18"/>
  <c r="CA236" i="18"/>
  <c r="BM236" i="18"/>
  <c r="BU236" i="18"/>
  <c r="CC236" i="18"/>
  <c r="BN236" i="18"/>
  <c r="BV236" i="18"/>
  <c r="CD236" i="18"/>
  <c r="BO236" i="18"/>
  <c r="BW236" i="18"/>
  <c r="CE236" i="18"/>
  <c r="BT236" i="18"/>
  <c r="CB236" i="18"/>
  <c r="BT188" i="18"/>
  <c r="CB188" i="18"/>
  <c r="BM188" i="18"/>
  <c r="BU188" i="18"/>
  <c r="CC188" i="18"/>
  <c r="BN188" i="18"/>
  <c r="BV188" i="18"/>
  <c r="CD188" i="18"/>
  <c r="BR188" i="18"/>
  <c r="BZ188" i="18"/>
  <c r="BS188" i="18"/>
  <c r="CA188" i="18"/>
  <c r="CF188" i="18"/>
  <c r="BO188" i="18"/>
  <c r="BP188" i="18"/>
  <c r="BQ188" i="18"/>
  <c r="BW188" i="18"/>
  <c r="BX188" i="18"/>
  <c r="BY188" i="18"/>
  <c r="CE188" i="18"/>
  <c r="BN148" i="18"/>
  <c r="BV148" i="18"/>
  <c r="CD148" i="18"/>
  <c r="BS148" i="18"/>
  <c r="CA148" i="18"/>
  <c r="BT148" i="18"/>
  <c r="CE148" i="18"/>
  <c r="BU148" i="18"/>
  <c r="CF148" i="18"/>
  <c r="BW148" i="18"/>
  <c r="BM148" i="18"/>
  <c r="BX148" i="18"/>
  <c r="BO148" i="18"/>
  <c r="BY148" i="18"/>
  <c r="BP148" i="18"/>
  <c r="BZ148" i="18"/>
  <c r="BR148" i="18"/>
  <c r="CC148" i="18"/>
  <c r="BQ148" i="18"/>
  <c r="CB148" i="18"/>
  <c r="BS251" i="18"/>
  <c r="CA251" i="18"/>
  <c r="BT251" i="18"/>
  <c r="CB251" i="18"/>
  <c r="BM251" i="18"/>
  <c r="BU251" i="18"/>
  <c r="CC251" i="18"/>
  <c r="BR251" i="18"/>
  <c r="BZ251" i="18"/>
  <c r="BN251" i="18"/>
  <c r="CD251" i="18"/>
  <c r="BO251" i="18"/>
  <c r="CE251" i="18"/>
  <c r="BP251" i="18"/>
  <c r="CF251" i="18"/>
  <c r="BQ251" i="18"/>
  <c r="BV251" i="18"/>
  <c r="BW251" i="18"/>
  <c r="BX251" i="18"/>
  <c r="BY251" i="18"/>
  <c r="BP211" i="18"/>
  <c r="BX211" i="18"/>
  <c r="CF211" i="18"/>
  <c r="BQ211" i="18"/>
  <c r="BZ211" i="18"/>
  <c r="BN211" i="18"/>
  <c r="BW211" i="18"/>
  <c r="BY211" i="18"/>
  <c r="BM211" i="18"/>
  <c r="CA211" i="18"/>
  <c r="BO211" i="18"/>
  <c r="CB211" i="18"/>
  <c r="BR211" i="18"/>
  <c r="CC211" i="18"/>
  <c r="BS211" i="18"/>
  <c r="CD211" i="18"/>
  <c r="BT211" i="18"/>
  <c r="CE211" i="18"/>
  <c r="BU211" i="18"/>
  <c r="BV211" i="18"/>
  <c r="BM171" i="18"/>
  <c r="BU171" i="18"/>
  <c r="CC171" i="18"/>
  <c r="BR171" i="18"/>
  <c r="BZ171" i="18"/>
  <c r="BO171" i="18"/>
  <c r="BY171" i="18"/>
  <c r="BP171" i="18"/>
  <c r="CA171" i="18"/>
  <c r="BQ171" i="18"/>
  <c r="CB171" i="18"/>
  <c r="BS171" i="18"/>
  <c r="CD171" i="18"/>
  <c r="BT171" i="18"/>
  <c r="CE171" i="18"/>
  <c r="BV171" i="18"/>
  <c r="CF171" i="18"/>
  <c r="BW171" i="18"/>
  <c r="BN171" i="18"/>
  <c r="BX171" i="18"/>
  <c r="BO131" i="18"/>
  <c r="BW131" i="18"/>
  <c r="CE131" i="18"/>
  <c r="BM131" i="18"/>
  <c r="BU131" i="18"/>
  <c r="CC131" i="18"/>
  <c r="BV131" i="18"/>
  <c r="BR131" i="18"/>
  <c r="CB131" i="18"/>
  <c r="BZ131" i="18"/>
  <c r="BN131" i="18"/>
  <c r="CA131" i="18"/>
  <c r="BP131" i="18"/>
  <c r="CD131" i="18"/>
  <c r="BQ131" i="18"/>
  <c r="CF131" i="18"/>
  <c r="BS131" i="18"/>
  <c r="BT131" i="18"/>
  <c r="BX131" i="18"/>
  <c r="BY131" i="18"/>
  <c r="BT115" i="18"/>
  <c r="CB115" i="18"/>
  <c r="BU115" i="18"/>
  <c r="CD115" i="18"/>
  <c r="BR115" i="18"/>
  <c r="CA115" i="18"/>
  <c r="BN115" i="18"/>
  <c r="BY115" i="18"/>
  <c r="BO115" i="18"/>
  <c r="BZ115" i="18"/>
  <c r="BP115" i="18"/>
  <c r="CC115" i="18"/>
  <c r="BQ115" i="18"/>
  <c r="CE115" i="18"/>
  <c r="BS115" i="18"/>
  <c r="CF115" i="18"/>
  <c r="BV115" i="18"/>
  <c r="BW115" i="18"/>
  <c r="BM115" i="18"/>
  <c r="BX115" i="18"/>
  <c r="BT107" i="18"/>
  <c r="CB107" i="18"/>
  <c r="BR107" i="18"/>
  <c r="BZ107" i="18"/>
  <c r="BP107" i="18"/>
  <c r="CA107" i="18"/>
  <c r="BU107" i="18"/>
  <c r="CE107" i="18"/>
  <c r="BN107" i="18"/>
  <c r="BX107" i="18"/>
  <c r="BV107" i="18"/>
  <c r="BW107" i="18"/>
  <c r="BY107" i="18"/>
  <c r="CC107" i="18"/>
  <c r="BM107" i="18"/>
  <c r="CD107" i="18"/>
  <c r="BO107" i="18"/>
  <c r="CF107" i="18"/>
  <c r="BQ107" i="18"/>
  <c r="BS107" i="18"/>
  <c r="BN83" i="18"/>
  <c r="BV83" i="18"/>
  <c r="CD83" i="18"/>
  <c r="BS83" i="18"/>
  <c r="CA83" i="18"/>
  <c r="BQ83" i="18"/>
  <c r="CB83" i="18"/>
  <c r="BO83" i="18"/>
  <c r="BY83" i="18"/>
  <c r="BR83" i="18"/>
  <c r="CF83" i="18"/>
  <c r="BX83" i="18"/>
  <c r="BZ83" i="18"/>
  <c r="BM83" i="18"/>
  <c r="CC83" i="18"/>
  <c r="BW83" i="18"/>
  <c r="CE83" i="18"/>
  <c r="BP83" i="18"/>
  <c r="BT83" i="18"/>
  <c r="BU83" i="18"/>
  <c r="BU75" i="18"/>
  <c r="CC75" i="18"/>
  <c r="BV75" i="18"/>
  <c r="CD75" i="18"/>
  <c r="BS75" i="18"/>
  <c r="CA75" i="18"/>
  <c r="BP75" i="18"/>
  <c r="CB75" i="18"/>
  <c r="BQ75" i="18"/>
  <c r="CE75" i="18"/>
  <c r="BW75" i="18"/>
  <c r="BX75" i="18"/>
  <c r="BO75" i="18"/>
  <c r="BZ75" i="18"/>
  <c r="BR75" i="18"/>
  <c r="BT75" i="18"/>
  <c r="BY75" i="18"/>
  <c r="CF75" i="18"/>
  <c r="BR59" i="18"/>
  <c r="BZ59" i="18"/>
  <c r="BO59" i="18"/>
  <c r="BW59" i="18"/>
  <c r="CE59" i="18"/>
  <c r="BT59" i="18"/>
  <c r="CD59" i="18"/>
  <c r="BU59" i="18"/>
  <c r="CF59" i="18"/>
  <c r="BV59" i="18"/>
  <c r="BM59" i="18"/>
  <c r="BX59" i="18"/>
  <c r="BN59" i="18"/>
  <c r="BY59" i="18"/>
  <c r="BP59" i="18"/>
  <c r="CA59" i="18"/>
  <c r="BQ59" i="18"/>
  <c r="CB59" i="18"/>
  <c r="BS59" i="18"/>
  <c r="CC59" i="18"/>
  <c r="BM43" i="18"/>
  <c r="BU43" i="18"/>
  <c r="BN43" i="18"/>
  <c r="BV43" i="18"/>
  <c r="CD43" i="18"/>
  <c r="BS43" i="18"/>
  <c r="CA43" i="18"/>
  <c r="BY43" i="18"/>
  <c r="BO43" i="18"/>
  <c r="BZ43" i="18"/>
  <c r="BP43" i="18"/>
  <c r="CB43" i="18"/>
  <c r="BQ43" i="18"/>
  <c r="CC43" i="18"/>
  <c r="BR43" i="18"/>
  <c r="CE43" i="18"/>
  <c r="BT43" i="18"/>
  <c r="CF43" i="18"/>
  <c r="BW43" i="18"/>
  <c r="BX43" i="18"/>
  <c r="BP27" i="18"/>
  <c r="BX27" i="18"/>
  <c r="CF27" i="18"/>
  <c r="BT27" i="18"/>
  <c r="CB27" i="18"/>
  <c r="BQ27" i="18"/>
  <c r="CA27" i="18"/>
  <c r="BR27" i="18"/>
  <c r="CC27" i="18"/>
  <c r="BN27" i="18"/>
  <c r="BY27" i="18"/>
  <c r="CD27" i="18"/>
  <c r="BM27" i="18"/>
  <c r="CE27" i="18"/>
  <c r="BW27" i="18"/>
  <c r="BO27" i="18"/>
  <c r="BS27" i="18"/>
  <c r="BU27" i="18"/>
  <c r="BV27" i="18"/>
  <c r="BZ27" i="18"/>
  <c r="BP19" i="18"/>
  <c r="BX19" i="18"/>
  <c r="CF19" i="18"/>
  <c r="BQ19" i="18"/>
  <c r="BY19" i="18"/>
  <c r="BR19" i="18"/>
  <c r="BZ19" i="18"/>
  <c r="BT19" i="18"/>
  <c r="CB19" i="18"/>
  <c r="BN19" i="18"/>
  <c r="BV19" i="18"/>
  <c r="CD19" i="18"/>
  <c r="BU19" i="18"/>
  <c r="BW19" i="18"/>
  <c r="CA19" i="18"/>
  <c r="CE19" i="18"/>
  <c r="BM19" i="18"/>
  <c r="BO19" i="18"/>
  <c r="BS19" i="18"/>
  <c r="CC19" i="18"/>
  <c r="BQ11" i="18"/>
  <c r="BY11" i="18"/>
  <c r="BR11" i="18"/>
  <c r="BZ11" i="18"/>
  <c r="BS11" i="18"/>
  <c r="CA11" i="18"/>
  <c r="BM11" i="18"/>
  <c r="BU11" i="18"/>
  <c r="CC11" i="18"/>
  <c r="BO11" i="18"/>
  <c r="BW11" i="18"/>
  <c r="CE11" i="18"/>
  <c r="CD11" i="18"/>
  <c r="CF11" i="18"/>
  <c r="BN11" i="18"/>
  <c r="BP11" i="18"/>
  <c r="BT11" i="18"/>
  <c r="BV11" i="18"/>
  <c r="BX11" i="18"/>
  <c r="CB11" i="18"/>
  <c r="BN250" i="18"/>
  <c r="BV250" i="18"/>
  <c r="CD250" i="18"/>
  <c r="BO250" i="18"/>
  <c r="BW250" i="18"/>
  <c r="CE250" i="18"/>
  <c r="BP250" i="18"/>
  <c r="BX250" i="18"/>
  <c r="CF250" i="18"/>
  <c r="BM250" i="18"/>
  <c r="BU250" i="18"/>
  <c r="CC250" i="18"/>
  <c r="CA250" i="18"/>
  <c r="CB250" i="18"/>
  <c r="BQ250" i="18"/>
  <c r="BR250" i="18"/>
  <c r="BS250" i="18"/>
  <c r="BT250" i="18"/>
  <c r="BY250" i="18"/>
  <c r="BZ250" i="18"/>
  <c r="BN234" i="18"/>
  <c r="BV234" i="18"/>
  <c r="CD234" i="18"/>
  <c r="BO234" i="18"/>
  <c r="BW234" i="18"/>
  <c r="CE234" i="18"/>
  <c r="BP234" i="18"/>
  <c r="BX234" i="18"/>
  <c r="CF234" i="18"/>
  <c r="BQ234" i="18"/>
  <c r="BY234" i="18"/>
  <c r="BS234" i="18"/>
  <c r="CA234" i="18"/>
  <c r="BT234" i="18"/>
  <c r="CB234" i="18"/>
  <c r="BM234" i="18"/>
  <c r="BU234" i="18"/>
  <c r="CC234" i="18"/>
  <c r="BR234" i="18"/>
  <c r="BZ234" i="18"/>
  <c r="BN226" i="18"/>
  <c r="BV226" i="18"/>
  <c r="CD226" i="18"/>
  <c r="BO226" i="18"/>
  <c r="BW226" i="18"/>
  <c r="CE226" i="18"/>
  <c r="BP226" i="18"/>
  <c r="BX226" i="18"/>
  <c r="CF226" i="18"/>
  <c r="BQ226" i="18"/>
  <c r="BY226" i="18"/>
  <c r="BR226" i="18"/>
  <c r="BZ226" i="18"/>
  <c r="BS226" i="18"/>
  <c r="CA226" i="18"/>
  <c r="BT226" i="18"/>
  <c r="CB226" i="18"/>
  <c r="BM226" i="18"/>
  <c r="BU226" i="18"/>
  <c r="CC226" i="18"/>
  <c r="BM218" i="18"/>
  <c r="BU218" i="18"/>
  <c r="CC218" i="18"/>
  <c r="BS218" i="18"/>
  <c r="CA218" i="18"/>
  <c r="BQ218" i="18"/>
  <c r="CB218" i="18"/>
  <c r="BR218" i="18"/>
  <c r="CD218" i="18"/>
  <c r="BT218" i="18"/>
  <c r="CE218" i="18"/>
  <c r="BV218" i="18"/>
  <c r="CF218" i="18"/>
  <c r="BW218" i="18"/>
  <c r="BN218" i="18"/>
  <c r="BX218" i="18"/>
  <c r="BO218" i="18"/>
  <c r="BY218" i="18"/>
  <c r="BP218" i="18"/>
  <c r="BZ218" i="18"/>
  <c r="BT210" i="18"/>
  <c r="CB210" i="18"/>
  <c r="BO210" i="18"/>
  <c r="BX210" i="18"/>
  <c r="BM210" i="18"/>
  <c r="BV210" i="18"/>
  <c r="CE210" i="18"/>
  <c r="BS210" i="18"/>
  <c r="CF210" i="18"/>
  <c r="BU210" i="18"/>
  <c r="BW210" i="18"/>
  <c r="BY210" i="18"/>
  <c r="BN210" i="18"/>
  <c r="BZ210" i="18"/>
  <c r="BP210" i="18"/>
  <c r="CA210" i="18"/>
  <c r="BQ210" i="18"/>
  <c r="CC210" i="18"/>
  <c r="BR210" i="18"/>
  <c r="CD210" i="18"/>
  <c r="BN202" i="18"/>
  <c r="BV202" i="18"/>
  <c r="CD202" i="18"/>
  <c r="BT202" i="18"/>
  <c r="CB202" i="18"/>
  <c r="BW202" i="18"/>
  <c r="BM202" i="18"/>
  <c r="BX202" i="18"/>
  <c r="BR202" i="18"/>
  <c r="CC202" i="18"/>
  <c r="BS202" i="18"/>
  <c r="CE202" i="18"/>
  <c r="BQ202" i="18"/>
  <c r="BU202" i="18"/>
  <c r="BY202" i="18"/>
  <c r="BZ202" i="18"/>
  <c r="CA202" i="18"/>
  <c r="CF202" i="18"/>
  <c r="BO202" i="18"/>
  <c r="BP202" i="18"/>
  <c r="BN194" i="18"/>
  <c r="BV194" i="18"/>
  <c r="CD194" i="18"/>
  <c r="BT194" i="18"/>
  <c r="CB194" i="18"/>
  <c r="BQ194" i="18"/>
  <c r="CA194" i="18"/>
  <c r="BR194" i="18"/>
  <c r="CC194" i="18"/>
  <c r="BU194" i="18"/>
  <c r="CF194" i="18"/>
  <c r="BW194" i="18"/>
  <c r="BM194" i="18"/>
  <c r="BX194" i="18"/>
  <c r="BO194" i="18"/>
  <c r="BY194" i="18"/>
  <c r="BS194" i="18"/>
  <c r="BZ194" i="18"/>
  <c r="CE194" i="18"/>
  <c r="BP194" i="18"/>
  <c r="BS186" i="18"/>
  <c r="CA186" i="18"/>
  <c r="BT186" i="18"/>
  <c r="CB186" i="18"/>
  <c r="BM186" i="18"/>
  <c r="BU186" i="18"/>
  <c r="CC186" i="18"/>
  <c r="BN186" i="18"/>
  <c r="BV186" i="18"/>
  <c r="CD186" i="18"/>
  <c r="BP186" i="18"/>
  <c r="BQ186" i="18"/>
  <c r="BY186" i="18"/>
  <c r="BR186" i="18"/>
  <c r="BZ186" i="18"/>
  <c r="BO186" i="18"/>
  <c r="BW186" i="18"/>
  <c r="BX186" i="18"/>
  <c r="CE186" i="18"/>
  <c r="CF186" i="18"/>
  <c r="BS178" i="18"/>
  <c r="CA178" i="18"/>
  <c r="BT178" i="18"/>
  <c r="CB178" i="18"/>
  <c r="BM178" i="18"/>
  <c r="BU178" i="18"/>
  <c r="CC178" i="18"/>
  <c r="BN178" i="18"/>
  <c r="BV178" i="18"/>
  <c r="CD178" i="18"/>
  <c r="BO178" i="18"/>
  <c r="BW178" i="18"/>
  <c r="CE178" i="18"/>
  <c r="BP178" i="18"/>
  <c r="BX178" i="18"/>
  <c r="CF178" i="18"/>
  <c r="BQ178" i="18"/>
  <c r="BY178" i="18"/>
  <c r="BR178" i="18"/>
  <c r="BZ178" i="18"/>
  <c r="BP170" i="18"/>
  <c r="BX170" i="18"/>
  <c r="CF170" i="18"/>
  <c r="BM170" i="18"/>
  <c r="BU170" i="18"/>
  <c r="CC170" i="18"/>
  <c r="BQ170" i="18"/>
  <c r="CA170" i="18"/>
  <c r="BR170" i="18"/>
  <c r="CB170" i="18"/>
  <c r="BS170" i="18"/>
  <c r="CD170" i="18"/>
  <c r="BT170" i="18"/>
  <c r="CE170" i="18"/>
  <c r="BV170" i="18"/>
  <c r="BW170" i="18"/>
  <c r="BN170" i="18"/>
  <c r="BY170" i="18"/>
  <c r="BO170" i="18"/>
  <c r="BZ170" i="18"/>
  <c r="BQ162" i="18"/>
  <c r="BY162" i="18"/>
  <c r="BN162" i="18"/>
  <c r="BV162" i="18"/>
  <c r="CD162" i="18"/>
  <c r="BO162" i="18"/>
  <c r="BZ162" i="18"/>
  <c r="BP162" i="18"/>
  <c r="CA162" i="18"/>
  <c r="BR162" i="18"/>
  <c r="CB162" i="18"/>
  <c r="BS162" i="18"/>
  <c r="CC162" i="18"/>
  <c r="BT162" i="18"/>
  <c r="CE162" i="18"/>
  <c r="BU162" i="18"/>
  <c r="CF162" i="18"/>
  <c r="BW162" i="18"/>
  <c r="BM162" i="18"/>
  <c r="BX162" i="18"/>
  <c r="BR154" i="18"/>
  <c r="BZ154" i="18"/>
  <c r="BU154" i="18"/>
  <c r="CD154" i="18"/>
  <c r="BM154" i="18"/>
  <c r="BV154" i="18"/>
  <c r="CE154" i="18"/>
  <c r="BN154" i="18"/>
  <c r="BW154" i="18"/>
  <c r="CF154" i="18"/>
  <c r="BT154" i="18"/>
  <c r="CC154" i="18"/>
  <c r="CB154" i="18"/>
  <c r="BO154" i="18"/>
  <c r="BP154" i="18"/>
  <c r="BQ154" i="18"/>
  <c r="BS154" i="18"/>
  <c r="BX154" i="18"/>
  <c r="BY154" i="18"/>
  <c r="CA154" i="18"/>
  <c r="BS146" i="18"/>
  <c r="CA146" i="18"/>
  <c r="BQ146" i="18"/>
  <c r="BY146" i="18"/>
  <c r="BR146" i="18"/>
  <c r="CC146" i="18"/>
  <c r="BN146" i="18"/>
  <c r="BX146" i="18"/>
  <c r="BM146" i="18"/>
  <c r="CB146" i="18"/>
  <c r="BO146" i="18"/>
  <c r="CD146" i="18"/>
  <c r="BP146" i="18"/>
  <c r="CE146" i="18"/>
  <c r="BT146" i="18"/>
  <c r="CF146" i="18"/>
  <c r="BU146" i="18"/>
  <c r="BV146" i="18"/>
  <c r="BW146" i="18"/>
  <c r="BZ146" i="18"/>
  <c r="BS138" i="18"/>
  <c r="CA138" i="18"/>
  <c r="BQ138" i="18"/>
  <c r="BY138" i="18"/>
  <c r="BO138" i="18"/>
  <c r="BZ138" i="18"/>
  <c r="BV138" i="18"/>
  <c r="CF138" i="18"/>
  <c r="BP138" i="18"/>
  <c r="CD138" i="18"/>
  <c r="BR138" i="18"/>
  <c r="CE138" i="18"/>
  <c r="BT138" i="18"/>
  <c r="BU138" i="18"/>
  <c r="BW138" i="18"/>
  <c r="BX138" i="18"/>
  <c r="BM138" i="18"/>
  <c r="CB138" i="18"/>
  <c r="BN138" i="18"/>
  <c r="CC138" i="18"/>
  <c r="BR130" i="18"/>
  <c r="BZ130" i="18"/>
  <c r="BX130" i="18"/>
  <c r="CF130" i="18"/>
  <c r="BV130" i="18"/>
  <c r="BS130" i="18"/>
  <c r="CC130" i="18"/>
  <c r="CB130" i="18"/>
  <c r="CD130" i="18"/>
  <c r="CE130" i="18"/>
  <c r="BT130" i="18"/>
  <c r="BU130" i="18"/>
  <c r="BW130" i="18"/>
  <c r="BY130" i="18"/>
  <c r="CA130" i="18"/>
  <c r="BS122" i="18"/>
  <c r="CA122" i="18"/>
  <c r="BN122" i="18"/>
  <c r="BW122" i="18"/>
  <c r="CF122" i="18"/>
  <c r="BO122" i="18"/>
  <c r="BX122" i="18"/>
  <c r="BP122" i="18"/>
  <c r="BY122" i="18"/>
  <c r="BQ122" i="18"/>
  <c r="BZ122" i="18"/>
  <c r="BR122" i="18"/>
  <c r="CB122" i="18"/>
  <c r="BT122" i="18"/>
  <c r="CC122" i="18"/>
  <c r="BU122" i="18"/>
  <c r="CD122" i="18"/>
  <c r="BM122" i="18"/>
  <c r="BV122" i="18"/>
  <c r="CE122" i="18"/>
  <c r="BP114" i="18"/>
  <c r="BX114" i="18"/>
  <c r="CF114" i="18"/>
  <c r="BN114" i="18"/>
  <c r="BV114" i="18"/>
  <c r="CD114" i="18"/>
  <c r="BM114" i="18"/>
  <c r="BY114" i="18"/>
  <c r="BU114" i="18"/>
  <c r="BR114" i="18"/>
  <c r="CE114" i="18"/>
  <c r="BS114" i="18"/>
  <c r="BT114" i="18"/>
  <c r="BW114" i="18"/>
  <c r="BZ114" i="18"/>
  <c r="CA114" i="18"/>
  <c r="BO114" i="18"/>
  <c r="CB114" i="18"/>
  <c r="BQ114" i="18"/>
  <c r="CC114" i="18"/>
  <c r="BP106" i="18"/>
  <c r="BX106" i="18"/>
  <c r="CF106" i="18"/>
  <c r="BN106" i="18"/>
  <c r="BV106" i="18"/>
  <c r="CD106" i="18"/>
  <c r="BS106" i="18"/>
  <c r="CC106" i="18"/>
  <c r="BW106" i="18"/>
  <c r="BQ106" i="18"/>
  <c r="CA106" i="18"/>
  <c r="BR106" i="18"/>
  <c r="BT106" i="18"/>
  <c r="BU106" i="18"/>
  <c r="BY106" i="18"/>
  <c r="BZ106" i="18"/>
  <c r="CB106" i="18"/>
  <c r="BM106" i="18"/>
  <c r="CE106" i="18"/>
  <c r="BO106" i="18"/>
  <c r="BN98" i="18"/>
  <c r="BV98" i="18"/>
  <c r="CD98" i="18"/>
  <c r="BT98" i="18"/>
  <c r="CB98" i="18"/>
  <c r="BR98" i="18"/>
  <c r="CC98" i="18"/>
  <c r="BP98" i="18"/>
  <c r="BZ98" i="18"/>
  <c r="BO98" i="18"/>
  <c r="CE98" i="18"/>
  <c r="BQ98" i="18"/>
  <c r="CF98" i="18"/>
  <c r="BS98" i="18"/>
  <c r="BU98" i="18"/>
  <c r="BW98" i="18"/>
  <c r="BM98" i="18"/>
  <c r="CA98" i="18"/>
  <c r="BX98" i="18"/>
  <c r="BY98" i="18"/>
  <c r="BN90" i="18"/>
  <c r="BV90" i="18"/>
  <c r="CD90" i="18"/>
  <c r="BT90" i="18"/>
  <c r="CB90" i="18"/>
  <c r="BR90" i="18"/>
  <c r="CC90" i="18"/>
  <c r="BP90" i="18"/>
  <c r="BZ90" i="18"/>
  <c r="BO90" i="18"/>
  <c r="CE90" i="18"/>
  <c r="BQ90" i="18"/>
  <c r="CF90" i="18"/>
  <c r="BS90" i="18"/>
  <c r="BU90" i="18"/>
  <c r="BW90" i="18"/>
  <c r="BX90" i="18"/>
  <c r="BY90" i="18"/>
  <c r="BM90" i="18"/>
  <c r="CA90" i="18"/>
  <c r="BQ82" i="18"/>
  <c r="BY82" i="18"/>
  <c r="BN82" i="18"/>
  <c r="BV82" i="18"/>
  <c r="CD82" i="18"/>
  <c r="BS82" i="18"/>
  <c r="CC82" i="18"/>
  <c r="BP82" i="18"/>
  <c r="CA82" i="18"/>
  <c r="BT82" i="18"/>
  <c r="BZ82" i="18"/>
  <c r="BM82" i="18"/>
  <c r="CB82" i="18"/>
  <c r="BO82" i="18"/>
  <c r="CE82" i="18"/>
  <c r="BR82" i="18"/>
  <c r="BU82" i="18"/>
  <c r="BW82" i="18"/>
  <c r="BX82" i="18"/>
  <c r="CF82" i="18"/>
  <c r="BP74" i="18"/>
  <c r="BX74" i="18"/>
  <c r="CF74" i="18"/>
  <c r="BQ74" i="18"/>
  <c r="BY74" i="18"/>
  <c r="BN74" i="18"/>
  <c r="BV74" i="18"/>
  <c r="CD74" i="18"/>
  <c r="BU74" i="18"/>
  <c r="BW74" i="18"/>
  <c r="BM74" i="18"/>
  <c r="BO74" i="18"/>
  <c r="CB74" i="18"/>
  <c r="BR74" i="18"/>
  <c r="CC74" i="18"/>
  <c r="BS74" i="18"/>
  <c r="CE74" i="18"/>
  <c r="BT74" i="18"/>
  <c r="BZ74" i="18"/>
  <c r="CA74" i="18"/>
  <c r="BV66" i="18"/>
  <c r="CD66" i="18"/>
  <c r="BW66" i="18"/>
  <c r="CE66" i="18"/>
  <c r="BY66" i="18"/>
  <c r="BT66" i="18"/>
  <c r="CB66" i="18"/>
  <c r="BU66" i="18"/>
  <c r="CC66" i="18"/>
  <c r="CA66" i="18"/>
  <c r="CF66" i="18"/>
  <c r="BR66" i="18"/>
  <c r="BS66" i="18"/>
  <c r="BX66" i="18"/>
  <c r="BZ66" i="18"/>
  <c r="BT58" i="18"/>
  <c r="CB58" i="18"/>
  <c r="BQ58" i="18"/>
  <c r="BY58" i="18"/>
  <c r="BS58" i="18"/>
  <c r="CD58" i="18"/>
  <c r="BU58" i="18"/>
  <c r="CE58" i="18"/>
  <c r="BV58" i="18"/>
  <c r="CF58" i="18"/>
  <c r="BM58" i="18"/>
  <c r="BW58" i="18"/>
  <c r="BN58" i="18"/>
  <c r="BX58" i="18"/>
  <c r="BO58" i="18"/>
  <c r="BZ58" i="18"/>
  <c r="BP58" i="18"/>
  <c r="CA58" i="18"/>
  <c r="BR58" i="18"/>
  <c r="CC58" i="18"/>
  <c r="BS50" i="18"/>
  <c r="CA50" i="18"/>
  <c r="BT50" i="18"/>
  <c r="CB50" i="18"/>
  <c r="BM50" i="18"/>
  <c r="BU50" i="18"/>
  <c r="CC50" i="18"/>
  <c r="BN50" i="18"/>
  <c r="BV50" i="18"/>
  <c r="CD50" i="18"/>
  <c r="BO50" i="18"/>
  <c r="BW50" i="18"/>
  <c r="CE50" i="18"/>
  <c r="BP50" i="18"/>
  <c r="BX50" i="18"/>
  <c r="CF50" i="18"/>
  <c r="BQ50" i="18"/>
  <c r="BY50" i="18"/>
  <c r="BZ50" i="18"/>
  <c r="BR50" i="18"/>
  <c r="BP42" i="18"/>
  <c r="BX42" i="18"/>
  <c r="CF42" i="18"/>
  <c r="BQ42" i="18"/>
  <c r="BY42" i="18"/>
  <c r="BN42" i="18"/>
  <c r="BV42" i="18"/>
  <c r="CD42" i="18"/>
  <c r="BS42" i="18"/>
  <c r="CE42" i="18"/>
  <c r="BT42" i="18"/>
  <c r="BU42" i="18"/>
  <c r="BW42" i="18"/>
  <c r="BZ42" i="18"/>
  <c r="BM42" i="18"/>
  <c r="CA42" i="18"/>
  <c r="BO42" i="18"/>
  <c r="CB42" i="18"/>
  <c r="CC42" i="18"/>
  <c r="BR42" i="18"/>
  <c r="BN34" i="18"/>
  <c r="BV34" i="18"/>
  <c r="CD34" i="18"/>
  <c r="BO34" i="18"/>
  <c r="BW34" i="18"/>
  <c r="CE34" i="18"/>
  <c r="BT34" i="18"/>
  <c r="CB34" i="18"/>
  <c r="BU34" i="18"/>
  <c r="BX34" i="18"/>
  <c r="BR34" i="18"/>
  <c r="CF34" i="18"/>
  <c r="CA34" i="18"/>
  <c r="CC34" i="18"/>
  <c r="BM34" i="18"/>
  <c r="BP34" i="18"/>
  <c r="BQ34" i="18"/>
  <c r="BS34" i="18"/>
  <c r="BY34" i="18"/>
  <c r="BZ34" i="18"/>
  <c r="BT26" i="18"/>
  <c r="CB26" i="18"/>
  <c r="BP26" i="18"/>
  <c r="BX26" i="18"/>
  <c r="CF26" i="18"/>
  <c r="BN26" i="18"/>
  <c r="BY26" i="18"/>
  <c r="BO26" i="18"/>
  <c r="BZ26" i="18"/>
  <c r="BV26" i="18"/>
  <c r="BM26" i="18"/>
  <c r="CD26" i="18"/>
  <c r="BQ26" i="18"/>
  <c r="CE26" i="18"/>
  <c r="BU26" i="18"/>
  <c r="CA26" i="18"/>
  <c r="BS26" i="18"/>
  <c r="BW26" i="18"/>
  <c r="CC26" i="18"/>
  <c r="BR26" i="18"/>
  <c r="BS18" i="18"/>
  <c r="CA18" i="18"/>
  <c r="BT18" i="18"/>
  <c r="CB18" i="18"/>
  <c r="BM18" i="18"/>
  <c r="BU18" i="18"/>
  <c r="CC18" i="18"/>
  <c r="BO18" i="18"/>
  <c r="BW18" i="18"/>
  <c r="CE18" i="18"/>
  <c r="BQ18" i="18"/>
  <c r="BY18" i="18"/>
  <c r="BX18" i="18"/>
  <c r="BZ18" i="18"/>
  <c r="CD18" i="18"/>
  <c r="BN18" i="18"/>
  <c r="BP18" i="18"/>
  <c r="BR18" i="18"/>
  <c r="BV18" i="18"/>
  <c r="CF18" i="18"/>
  <c r="BS10" i="18"/>
  <c r="CA10" i="18"/>
  <c r="BT10" i="18"/>
  <c r="CB10" i="18"/>
  <c r="BM10" i="18"/>
  <c r="BU10" i="18"/>
  <c r="CC10" i="18"/>
  <c r="BN10" i="18"/>
  <c r="BV10" i="18"/>
  <c r="CD10" i="18"/>
  <c r="BO10" i="18"/>
  <c r="BW10" i="18"/>
  <c r="CE10" i="18"/>
  <c r="BP10" i="18"/>
  <c r="BX10" i="18"/>
  <c r="CF10" i="18"/>
  <c r="BQ10" i="18"/>
  <c r="BY10" i="18"/>
  <c r="BR10" i="18"/>
  <c r="BZ10" i="18"/>
  <c r="DD284" i="18"/>
  <c r="DL284" i="18"/>
  <c r="DT284" i="18"/>
  <c r="DE284" i="18"/>
  <c r="DM284" i="18"/>
  <c r="DU284" i="18"/>
  <c r="DN284" i="18"/>
  <c r="DF284" i="18"/>
  <c r="DI284" i="18"/>
  <c r="DQ284" i="18"/>
  <c r="DB284" i="18"/>
  <c r="DJ284" i="18"/>
  <c r="DR284" i="18"/>
  <c r="DC284" i="18"/>
  <c r="DK284" i="18"/>
  <c r="DS284" i="18"/>
  <c r="DO284" i="18"/>
  <c r="DG284" i="18"/>
  <c r="DH284" i="18"/>
  <c r="DP284" i="18"/>
  <c r="DD276" i="18"/>
  <c r="DL276" i="18"/>
  <c r="DT276" i="18"/>
  <c r="DE276" i="18"/>
  <c r="DM276" i="18"/>
  <c r="DU276" i="18"/>
  <c r="DN276" i="18"/>
  <c r="DF276" i="18"/>
  <c r="DH276" i="18"/>
  <c r="DP276" i="18"/>
  <c r="DI276" i="18"/>
  <c r="DQ276" i="18"/>
  <c r="DB276" i="18"/>
  <c r="DJ276" i="18"/>
  <c r="DR276" i="18"/>
  <c r="DC276" i="18"/>
  <c r="DK276" i="18"/>
  <c r="DS276" i="18"/>
  <c r="DG276" i="18"/>
  <c r="DO276" i="18"/>
  <c r="DD268" i="18"/>
  <c r="DL268" i="18"/>
  <c r="DT268" i="18"/>
  <c r="DE268" i="18"/>
  <c r="DM268" i="18"/>
  <c r="DU268" i="18"/>
  <c r="DF268" i="18"/>
  <c r="DN268" i="18"/>
  <c r="DG268" i="18"/>
  <c r="DO268" i="18"/>
  <c r="DH268" i="18"/>
  <c r="DP268" i="18"/>
  <c r="DI268" i="18"/>
  <c r="DQ268" i="18"/>
  <c r="DB268" i="18"/>
  <c r="DJ268" i="18"/>
  <c r="DR268" i="18"/>
  <c r="DC268" i="18"/>
  <c r="DK268" i="18"/>
  <c r="DS268" i="18"/>
  <c r="DC260" i="18"/>
  <c r="DK260" i="18"/>
  <c r="DS260" i="18"/>
  <c r="DD260" i="18"/>
  <c r="DL260" i="18"/>
  <c r="DT260" i="18"/>
  <c r="DE260" i="18"/>
  <c r="DM260" i="18"/>
  <c r="DU260" i="18"/>
  <c r="DF260" i="18"/>
  <c r="DN260" i="18"/>
  <c r="DG260" i="18"/>
  <c r="DO260" i="18"/>
  <c r="DH260" i="18"/>
  <c r="DP260" i="18"/>
  <c r="DI260" i="18"/>
  <c r="DQ260" i="18"/>
  <c r="DB260" i="18"/>
  <c r="DJ260" i="18"/>
  <c r="DR260" i="18"/>
  <c r="DI252" i="18"/>
  <c r="DQ252" i="18"/>
  <c r="DB252" i="18"/>
  <c r="DJ252" i="18"/>
  <c r="DR252" i="18"/>
  <c r="DH252" i="18"/>
  <c r="DK252" i="18"/>
  <c r="DU252" i="18"/>
  <c r="DL252" i="18"/>
  <c r="DM252" i="18"/>
  <c r="DC252" i="18"/>
  <c r="DN252" i="18"/>
  <c r="DD252" i="18"/>
  <c r="DO252" i="18"/>
  <c r="DE252" i="18"/>
  <c r="DP252" i="18"/>
  <c r="DF252" i="18"/>
  <c r="DS252" i="18"/>
  <c r="DG252" i="18"/>
  <c r="DT252" i="18"/>
  <c r="DI244" i="18"/>
  <c r="DQ244" i="18"/>
  <c r="DB244" i="18"/>
  <c r="DJ244" i="18"/>
  <c r="DR244" i="18"/>
  <c r="DC244" i="18"/>
  <c r="DK244" i="18"/>
  <c r="DS244" i="18"/>
  <c r="DH244" i="18"/>
  <c r="DP244" i="18"/>
  <c r="DL244" i="18"/>
  <c r="DM244" i="18"/>
  <c r="DN244" i="18"/>
  <c r="DO244" i="18"/>
  <c r="DD244" i="18"/>
  <c r="DT244" i="18"/>
  <c r="DE244" i="18"/>
  <c r="DU244" i="18"/>
  <c r="DF244" i="18"/>
  <c r="DG244" i="18"/>
  <c r="DI236" i="18"/>
  <c r="DQ236" i="18"/>
  <c r="DB236" i="18"/>
  <c r="DJ236" i="18"/>
  <c r="DR236" i="18"/>
  <c r="DC236" i="18"/>
  <c r="DK236" i="18"/>
  <c r="DS236" i="18"/>
  <c r="DF236" i="18"/>
  <c r="DN236" i="18"/>
  <c r="DG236" i="18"/>
  <c r="DO236" i="18"/>
  <c r="DH236" i="18"/>
  <c r="DP236" i="18"/>
  <c r="DE236" i="18"/>
  <c r="DL236" i="18"/>
  <c r="DM236" i="18"/>
  <c r="DT236" i="18"/>
  <c r="DU236" i="18"/>
  <c r="DD236" i="18"/>
  <c r="DI228" i="18"/>
  <c r="DQ228" i="18"/>
  <c r="DB228" i="18"/>
  <c r="DJ228" i="18"/>
  <c r="DR228" i="18"/>
  <c r="DC228" i="18"/>
  <c r="DK228" i="18"/>
  <c r="DS228" i="18"/>
  <c r="DD228" i="18"/>
  <c r="DL228" i="18"/>
  <c r="DT228" i="18"/>
  <c r="DE228" i="18"/>
  <c r="DM228" i="18"/>
  <c r="DU228" i="18"/>
  <c r="DF228" i="18"/>
  <c r="DN228" i="18"/>
  <c r="DG228" i="18"/>
  <c r="DO228" i="18"/>
  <c r="DH228" i="18"/>
  <c r="DP228" i="18"/>
  <c r="DD220" i="18"/>
  <c r="DL220" i="18"/>
  <c r="DT220" i="18"/>
  <c r="DJ220" i="18"/>
  <c r="DS220" i="18"/>
  <c r="DB220" i="18"/>
  <c r="DK220" i="18"/>
  <c r="DU220" i="18"/>
  <c r="DC220" i="18"/>
  <c r="DM220" i="18"/>
  <c r="DE220" i="18"/>
  <c r="DN220" i="18"/>
  <c r="DF220" i="18"/>
  <c r="DO220" i="18"/>
  <c r="DG220" i="18"/>
  <c r="DP220" i="18"/>
  <c r="DH220" i="18"/>
  <c r="DQ220" i="18"/>
  <c r="DI220" i="18"/>
  <c r="DR220" i="18"/>
  <c r="DE212" i="18"/>
  <c r="DF212" i="18"/>
  <c r="DN212" i="18"/>
  <c r="DC212" i="18"/>
  <c r="DL212" i="18"/>
  <c r="DT212" i="18"/>
  <c r="DI212" i="18"/>
  <c r="DS212" i="18"/>
  <c r="DJ212" i="18"/>
  <c r="DU212" i="18"/>
  <c r="DK212" i="18"/>
  <c r="DM212" i="18"/>
  <c r="DB212" i="18"/>
  <c r="DO212" i="18"/>
  <c r="DD212" i="18"/>
  <c r="DP212" i="18"/>
  <c r="DG212" i="18"/>
  <c r="DQ212" i="18"/>
  <c r="DH212" i="18"/>
  <c r="DR212" i="18"/>
  <c r="DG204" i="18"/>
  <c r="DO204" i="18"/>
  <c r="DE204" i="18"/>
  <c r="DM204" i="18"/>
  <c r="DU204" i="18"/>
  <c r="DI204" i="18"/>
  <c r="DS204" i="18"/>
  <c r="DD204" i="18"/>
  <c r="DP204" i="18"/>
  <c r="DF204" i="18"/>
  <c r="DQ204" i="18"/>
  <c r="DH204" i="18"/>
  <c r="DJ204" i="18"/>
  <c r="DK204" i="18"/>
  <c r="DL204" i="18"/>
  <c r="DN204" i="18"/>
  <c r="DR204" i="18"/>
  <c r="DB204" i="18"/>
  <c r="DT204" i="18"/>
  <c r="DC204" i="18"/>
  <c r="DG196" i="18"/>
  <c r="DO196" i="18"/>
  <c r="DE196" i="18"/>
  <c r="DM196" i="18"/>
  <c r="DU196" i="18"/>
  <c r="DC196" i="18"/>
  <c r="DN196" i="18"/>
  <c r="DD196" i="18"/>
  <c r="DP196" i="18"/>
  <c r="DH196" i="18"/>
  <c r="DR196" i="18"/>
  <c r="DI196" i="18"/>
  <c r="DS196" i="18"/>
  <c r="DJ196" i="18"/>
  <c r="DT196" i="18"/>
  <c r="DK196" i="18"/>
  <c r="DF196" i="18"/>
  <c r="DL196" i="18"/>
  <c r="DQ196" i="18"/>
  <c r="DB196" i="18"/>
  <c r="DD188" i="18"/>
  <c r="DL188" i="18"/>
  <c r="DT188" i="18"/>
  <c r="DE188" i="18"/>
  <c r="DM188" i="18"/>
  <c r="DU188" i="18"/>
  <c r="DF188" i="18"/>
  <c r="DB188" i="18"/>
  <c r="DJ188" i="18"/>
  <c r="DR188" i="18"/>
  <c r="DC188" i="18"/>
  <c r="DK188" i="18"/>
  <c r="DS188" i="18"/>
  <c r="DQ188" i="18"/>
  <c r="DG188" i="18"/>
  <c r="DH188" i="18"/>
  <c r="DI188" i="18"/>
  <c r="DN188" i="18"/>
  <c r="DO188" i="18"/>
  <c r="DP188" i="18"/>
  <c r="DF180" i="18"/>
  <c r="DN180" i="18"/>
  <c r="DG180" i="18"/>
  <c r="DO180" i="18"/>
  <c r="DH180" i="18"/>
  <c r="DP180" i="18"/>
  <c r="DI180" i="18"/>
  <c r="DQ180" i="18"/>
  <c r="DB180" i="18"/>
  <c r="DJ180" i="18"/>
  <c r="DR180" i="18"/>
  <c r="DC180" i="18"/>
  <c r="DK180" i="18"/>
  <c r="DS180" i="18"/>
  <c r="DD180" i="18"/>
  <c r="DL180" i="18"/>
  <c r="DT180" i="18"/>
  <c r="DE180" i="18"/>
  <c r="DM180" i="18"/>
  <c r="DU180" i="18"/>
  <c r="DF172" i="18"/>
  <c r="DN172" i="18"/>
  <c r="DG172" i="18"/>
  <c r="DO172" i="18"/>
  <c r="DH172" i="18"/>
  <c r="DP172" i="18"/>
  <c r="DI172" i="18"/>
  <c r="DQ172" i="18"/>
  <c r="DB172" i="18"/>
  <c r="DJ172" i="18"/>
  <c r="DR172" i="18"/>
  <c r="DC172" i="18"/>
  <c r="DK172" i="18"/>
  <c r="DS172" i="18"/>
  <c r="DD172" i="18"/>
  <c r="DL172" i="18"/>
  <c r="DT172" i="18"/>
  <c r="DE172" i="18"/>
  <c r="DM172" i="18"/>
  <c r="DU172" i="18"/>
  <c r="DD164" i="18"/>
  <c r="DL164" i="18"/>
  <c r="DT164" i="18"/>
  <c r="DI164" i="18"/>
  <c r="DQ164" i="18"/>
  <c r="DB164" i="18"/>
  <c r="DM164" i="18"/>
  <c r="DC164" i="18"/>
  <c r="DN164" i="18"/>
  <c r="DE164" i="18"/>
  <c r="DO164" i="18"/>
  <c r="DF164" i="18"/>
  <c r="DP164" i="18"/>
  <c r="DG164" i="18"/>
  <c r="DR164" i="18"/>
  <c r="DH164" i="18"/>
  <c r="DS164" i="18"/>
  <c r="DJ164" i="18"/>
  <c r="DU164" i="18"/>
  <c r="DK164" i="18"/>
  <c r="DB156" i="18"/>
  <c r="DJ156" i="18"/>
  <c r="DR156" i="18"/>
  <c r="DC156" i="18"/>
  <c r="DK156" i="18"/>
  <c r="DS156" i="18"/>
  <c r="DD156" i="18"/>
  <c r="DL156" i="18"/>
  <c r="DT156" i="18"/>
  <c r="DI156" i="18"/>
  <c r="DQ156" i="18"/>
  <c r="DE156" i="18"/>
  <c r="DU156" i="18"/>
  <c r="DF156" i="18"/>
  <c r="DG156" i="18"/>
  <c r="DH156" i="18"/>
  <c r="DM156" i="18"/>
  <c r="DN156" i="18"/>
  <c r="DO156" i="18"/>
  <c r="DP156" i="18"/>
  <c r="DG148" i="18"/>
  <c r="DO148" i="18"/>
  <c r="DD148" i="18"/>
  <c r="DL148" i="18"/>
  <c r="DT148" i="18"/>
  <c r="DJ148" i="18"/>
  <c r="DU148" i="18"/>
  <c r="DK148" i="18"/>
  <c r="DB148" i="18"/>
  <c r="DM148" i="18"/>
  <c r="DC148" i="18"/>
  <c r="DN148" i="18"/>
  <c r="DF148" i="18"/>
  <c r="DQ148" i="18"/>
  <c r="DI148" i="18"/>
  <c r="DS148" i="18"/>
  <c r="DR148" i="18"/>
  <c r="DE148" i="18"/>
  <c r="DH148" i="18"/>
  <c r="DP148" i="18"/>
  <c r="DN140" i="18"/>
  <c r="DL140" i="18"/>
  <c r="DT140" i="18"/>
  <c r="DO140" i="18"/>
  <c r="DJ140" i="18"/>
  <c r="DU140" i="18"/>
  <c r="DK140" i="18"/>
  <c r="DM140" i="18"/>
  <c r="DP140" i="18"/>
  <c r="DQ140" i="18"/>
  <c r="DR140" i="18"/>
  <c r="DS140" i="18"/>
  <c r="DE132" i="18"/>
  <c r="DM132" i="18"/>
  <c r="DU132" i="18"/>
  <c r="DC132" i="18"/>
  <c r="DK132" i="18"/>
  <c r="DS132" i="18"/>
  <c r="DJ132" i="18"/>
  <c r="DG132" i="18"/>
  <c r="DQ132" i="18"/>
  <c r="DF132" i="18"/>
  <c r="DT132" i="18"/>
  <c r="DH132" i="18"/>
  <c r="DI132" i="18"/>
  <c r="DL132" i="18"/>
  <c r="DN132" i="18"/>
  <c r="DO132" i="18"/>
  <c r="DB132" i="18"/>
  <c r="DP132" i="18"/>
  <c r="DD132" i="18"/>
  <c r="DR132" i="18"/>
  <c r="DD122" i="18"/>
  <c r="DL122" i="18"/>
  <c r="DT122" i="18"/>
  <c r="DJ122" i="18"/>
  <c r="DS122" i="18"/>
  <c r="DB122" i="18"/>
  <c r="DK122" i="18"/>
  <c r="DU122" i="18"/>
  <c r="DC122" i="18"/>
  <c r="DM122" i="18"/>
  <c r="DE122" i="18"/>
  <c r="DN122" i="18"/>
  <c r="DF122" i="18"/>
  <c r="DO122" i="18"/>
  <c r="DG122" i="18"/>
  <c r="DP122" i="18"/>
  <c r="DH122" i="18"/>
  <c r="DQ122" i="18"/>
  <c r="DI122" i="18"/>
  <c r="DR122" i="18"/>
  <c r="DI112" i="18"/>
  <c r="DQ112" i="18"/>
  <c r="DG112" i="18"/>
  <c r="DO112" i="18"/>
  <c r="DH112" i="18"/>
  <c r="DS112" i="18"/>
  <c r="DE112" i="18"/>
  <c r="DP112" i="18"/>
  <c r="DD112" i="18"/>
  <c r="DT112" i="18"/>
  <c r="DF112" i="18"/>
  <c r="DU112" i="18"/>
  <c r="DJ112" i="18"/>
  <c r="DK112" i="18"/>
  <c r="DL112" i="18"/>
  <c r="DM112" i="18"/>
  <c r="DB112" i="18"/>
  <c r="DN112" i="18"/>
  <c r="DC112" i="18"/>
  <c r="DR112" i="18"/>
  <c r="DF104" i="18"/>
  <c r="DN104" i="18"/>
  <c r="DE104" i="18"/>
  <c r="DO104" i="18"/>
  <c r="DC104" i="18"/>
  <c r="DL104" i="18"/>
  <c r="DU104" i="18"/>
  <c r="DI104" i="18"/>
  <c r="DT104" i="18"/>
  <c r="DJ104" i="18"/>
  <c r="DM104" i="18"/>
  <c r="DB104" i="18"/>
  <c r="DP104" i="18"/>
  <c r="DH104" i="18"/>
  <c r="DS104" i="18"/>
  <c r="DR104" i="18"/>
  <c r="DD104" i="18"/>
  <c r="DG104" i="18"/>
  <c r="DK104" i="18"/>
  <c r="DQ104" i="18"/>
  <c r="DC96" i="18"/>
  <c r="DK96" i="18"/>
  <c r="DS96" i="18"/>
  <c r="DI96" i="18"/>
  <c r="DQ96" i="18"/>
  <c r="DH96" i="18"/>
  <c r="DT96" i="18"/>
  <c r="DF96" i="18"/>
  <c r="DP96" i="18"/>
  <c r="DM96" i="18"/>
  <c r="DN96" i="18"/>
  <c r="DB96" i="18"/>
  <c r="DO96" i="18"/>
  <c r="DD96" i="18"/>
  <c r="DR96" i="18"/>
  <c r="DE96" i="18"/>
  <c r="DU96" i="18"/>
  <c r="DL96" i="18"/>
  <c r="DG96" i="18"/>
  <c r="DJ96" i="18"/>
  <c r="DC88" i="18"/>
  <c r="DK88" i="18"/>
  <c r="DS88" i="18"/>
  <c r="DI88" i="18"/>
  <c r="DQ88" i="18"/>
  <c r="DH88" i="18"/>
  <c r="DT88" i="18"/>
  <c r="DE88" i="18"/>
  <c r="DF88" i="18"/>
  <c r="DP88" i="18"/>
  <c r="DM88" i="18"/>
  <c r="DN88" i="18"/>
  <c r="DO88" i="18"/>
  <c r="DB88" i="18"/>
  <c r="DR88" i="18"/>
  <c r="DD88" i="18"/>
  <c r="DU88" i="18"/>
  <c r="DG88" i="18"/>
  <c r="DJ88" i="18"/>
  <c r="DL88" i="18"/>
  <c r="DH80" i="18"/>
  <c r="DP80" i="18"/>
  <c r="DE80" i="18"/>
  <c r="DM80" i="18"/>
  <c r="DU80" i="18"/>
  <c r="DJ80" i="18"/>
  <c r="DT80" i="18"/>
  <c r="DN80" i="18"/>
  <c r="DG80" i="18"/>
  <c r="DR80" i="18"/>
  <c r="DQ80" i="18"/>
  <c r="DF80" i="18"/>
  <c r="DI80" i="18"/>
  <c r="DK80" i="18"/>
  <c r="DL80" i="18"/>
  <c r="DO80" i="18"/>
  <c r="DS80" i="18"/>
  <c r="DD80" i="18"/>
  <c r="DG72" i="18"/>
  <c r="DO72" i="18"/>
  <c r="DH72" i="18"/>
  <c r="DP72" i="18"/>
  <c r="DE72" i="18"/>
  <c r="DM72" i="18"/>
  <c r="DU72" i="18"/>
  <c r="DB72" i="18"/>
  <c r="DN72" i="18"/>
  <c r="DC72" i="18"/>
  <c r="DQ72" i="18"/>
  <c r="DD72" i="18"/>
  <c r="DR72" i="18"/>
  <c r="DF72" i="18"/>
  <c r="DS72" i="18"/>
  <c r="DI72" i="18"/>
  <c r="DT72" i="18"/>
  <c r="DJ72" i="18"/>
  <c r="DK72" i="18"/>
  <c r="DL72" i="18"/>
  <c r="DG60" i="18"/>
  <c r="DO60" i="18"/>
  <c r="DD60" i="18"/>
  <c r="DL60" i="18"/>
  <c r="DT60" i="18"/>
  <c r="DH60" i="18"/>
  <c r="DR60" i="18"/>
  <c r="DI60" i="18"/>
  <c r="DS60" i="18"/>
  <c r="DK60" i="18"/>
  <c r="DB60" i="18"/>
  <c r="DM60" i="18"/>
  <c r="DC60" i="18"/>
  <c r="DN60" i="18"/>
  <c r="DE60" i="18"/>
  <c r="DP60" i="18"/>
  <c r="DF60" i="18"/>
  <c r="DQ60" i="18"/>
  <c r="DJ60" i="18"/>
  <c r="DU60" i="18"/>
  <c r="DF52" i="18"/>
  <c r="DN52" i="18"/>
  <c r="DG52" i="18"/>
  <c r="DO52" i="18"/>
  <c r="DI52" i="18"/>
  <c r="DQ52" i="18"/>
  <c r="DD52" i="18"/>
  <c r="DL52" i="18"/>
  <c r="DT52" i="18"/>
  <c r="DH52" i="18"/>
  <c r="DJ52" i="18"/>
  <c r="DK52" i="18"/>
  <c r="DM52" i="18"/>
  <c r="DP52" i="18"/>
  <c r="DB52" i="18"/>
  <c r="DR52" i="18"/>
  <c r="DC52" i="18"/>
  <c r="DS52" i="18"/>
  <c r="DE52" i="18"/>
  <c r="DU52" i="18"/>
  <c r="DG43" i="18"/>
  <c r="DO43" i="18"/>
  <c r="DD43" i="18"/>
  <c r="DL43" i="18"/>
  <c r="DT43" i="18"/>
  <c r="DE43" i="18"/>
  <c r="DP43" i="18"/>
  <c r="DF43" i="18"/>
  <c r="DQ43" i="18"/>
  <c r="DH43" i="18"/>
  <c r="DR43" i="18"/>
  <c r="DI43" i="18"/>
  <c r="DS43" i="18"/>
  <c r="DJ43" i="18"/>
  <c r="DU43" i="18"/>
  <c r="DK43" i="18"/>
  <c r="DB43" i="18"/>
  <c r="DM43" i="18"/>
  <c r="DC43" i="18"/>
  <c r="DN43" i="18"/>
  <c r="DB33" i="18"/>
  <c r="DJ33" i="18"/>
  <c r="DR33" i="18"/>
  <c r="DC33" i="18"/>
  <c r="DK33" i="18"/>
  <c r="DS33" i="18"/>
  <c r="DH33" i="18"/>
  <c r="DP33" i="18"/>
  <c r="DG33" i="18"/>
  <c r="DU33" i="18"/>
  <c r="DI33" i="18"/>
  <c r="DE33" i="18"/>
  <c r="DQ33" i="18"/>
  <c r="DD33" i="18"/>
  <c r="DF33" i="18"/>
  <c r="DL33" i="18"/>
  <c r="DM33" i="18"/>
  <c r="DN33" i="18"/>
  <c r="DO33" i="18"/>
  <c r="DT33" i="18"/>
  <c r="DE20" i="18"/>
  <c r="DM20" i="18"/>
  <c r="DU20" i="18"/>
  <c r="DF20" i="18"/>
  <c r="DN20" i="18"/>
  <c r="DG20" i="18"/>
  <c r="DO20" i="18"/>
  <c r="DI20" i="18"/>
  <c r="DQ20" i="18"/>
  <c r="DC20" i="18"/>
  <c r="DK20" i="18"/>
  <c r="DS20" i="18"/>
  <c r="DP20" i="18"/>
  <c r="DR20" i="18"/>
  <c r="DT20" i="18"/>
  <c r="DD20" i="18"/>
  <c r="DH20" i="18"/>
  <c r="DJ20" i="18"/>
  <c r="DB20" i="18"/>
  <c r="DL20" i="18"/>
  <c r="DV290" i="18"/>
  <c r="DV295" i="18"/>
  <c r="BR238" i="18"/>
  <c r="BZ238" i="18"/>
  <c r="BS238" i="18"/>
  <c r="CA238" i="18"/>
  <c r="BT238" i="18"/>
  <c r="CB238" i="18"/>
  <c r="BO238" i="18"/>
  <c r="BW238" i="18"/>
  <c r="CE238" i="18"/>
  <c r="BP238" i="18"/>
  <c r="BX238" i="18"/>
  <c r="CF238" i="18"/>
  <c r="BQ238" i="18"/>
  <c r="BY238" i="18"/>
  <c r="CC238" i="18"/>
  <c r="CD238" i="18"/>
  <c r="BM238" i="18"/>
  <c r="BN238" i="18"/>
  <c r="BU238" i="18"/>
  <c r="BV238" i="18"/>
  <c r="BO174" i="18"/>
  <c r="BW174" i="18"/>
  <c r="CE174" i="18"/>
  <c r="BP174" i="18"/>
  <c r="BX174" i="18"/>
  <c r="CF174" i="18"/>
  <c r="BQ174" i="18"/>
  <c r="BY174" i="18"/>
  <c r="BR174" i="18"/>
  <c r="BZ174" i="18"/>
  <c r="BS174" i="18"/>
  <c r="CA174" i="18"/>
  <c r="BT174" i="18"/>
  <c r="CB174" i="18"/>
  <c r="BM174" i="18"/>
  <c r="BU174" i="18"/>
  <c r="CC174" i="18"/>
  <c r="BN174" i="18"/>
  <c r="BV174" i="18"/>
  <c r="CD174" i="18"/>
  <c r="BP244" i="18"/>
  <c r="BX244" i="18"/>
  <c r="CF244" i="18"/>
  <c r="BQ244" i="18"/>
  <c r="BY244" i="18"/>
  <c r="BR244" i="18"/>
  <c r="BZ244" i="18"/>
  <c r="BO244" i="18"/>
  <c r="BW244" i="18"/>
  <c r="CE244" i="18"/>
  <c r="CA244" i="18"/>
  <c r="CB244" i="18"/>
  <c r="BM244" i="18"/>
  <c r="CC244" i="18"/>
  <c r="BN244" i="18"/>
  <c r="CD244" i="18"/>
  <c r="BS244" i="18"/>
  <c r="BT244" i="18"/>
  <c r="BU244" i="18"/>
  <c r="BV244" i="18"/>
  <c r="BN196" i="18"/>
  <c r="BV196" i="18"/>
  <c r="CD196" i="18"/>
  <c r="BT196" i="18"/>
  <c r="CB196" i="18"/>
  <c r="BM196" i="18"/>
  <c r="BX196" i="18"/>
  <c r="BO196" i="18"/>
  <c r="BY196" i="18"/>
  <c r="BQ196" i="18"/>
  <c r="CA196" i="18"/>
  <c r="BR196" i="18"/>
  <c r="CC196" i="18"/>
  <c r="BS196" i="18"/>
  <c r="CE196" i="18"/>
  <c r="BU196" i="18"/>
  <c r="CF196" i="18"/>
  <c r="BP196" i="18"/>
  <c r="BW196" i="18"/>
  <c r="BZ196" i="18"/>
  <c r="BQ156" i="18"/>
  <c r="BY156" i="18"/>
  <c r="BR156" i="18"/>
  <c r="BZ156" i="18"/>
  <c r="BS156" i="18"/>
  <c r="CA156" i="18"/>
  <c r="BP156" i="18"/>
  <c r="BX156" i="18"/>
  <c r="CF156" i="18"/>
  <c r="BT156" i="18"/>
  <c r="BU156" i="18"/>
  <c r="BV156" i="18"/>
  <c r="BW156" i="18"/>
  <c r="CB156" i="18"/>
  <c r="BM156" i="18"/>
  <c r="CC156" i="18"/>
  <c r="BN156" i="18"/>
  <c r="CD156" i="18"/>
  <c r="BO156" i="18"/>
  <c r="CE156" i="18"/>
  <c r="BM259" i="18"/>
  <c r="BU259" i="18"/>
  <c r="CC259" i="18"/>
  <c r="BN259" i="18"/>
  <c r="BV259" i="18"/>
  <c r="CD259" i="18"/>
  <c r="BO259" i="18"/>
  <c r="BW259" i="18"/>
  <c r="CE259" i="18"/>
  <c r="BP259" i="18"/>
  <c r="BX259" i="18"/>
  <c r="CF259" i="18"/>
  <c r="BQ259" i="18"/>
  <c r="BY259" i="18"/>
  <c r="BR259" i="18"/>
  <c r="BZ259" i="18"/>
  <c r="BS259" i="18"/>
  <c r="CA259" i="18"/>
  <c r="BT259" i="18"/>
  <c r="CB259" i="18"/>
  <c r="BQ219" i="18"/>
  <c r="BY219" i="18"/>
  <c r="BO219" i="18"/>
  <c r="BW219" i="18"/>
  <c r="CE219" i="18"/>
  <c r="BN219" i="18"/>
  <c r="BZ219" i="18"/>
  <c r="BP219" i="18"/>
  <c r="CA219" i="18"/>
  <c r="BR219" i="18"/>
  <c r="CB219" i="18"/>
  <c r="BS219" i="18"/>
  <c r="CC219" i="18"/>
  <c r="BT219" i="18"/>
  <c r="CD219" i="18"/>
  <c r="BU219" i="18"/>
  <c r="CF219" i="18"/>
  <c r="BV219" i="18"/>
  <c r="BM219" i="18"/>
  <c r="BX219" i="18"/>
  <c r="BV163" i="18"/>
  <c r="CD163" i="18"/>
  <c r="BS163" i="18"/>
  <c r="CA163" i="18"/>
  <c r="BX163" i="18"/>
  <c r="BY163" i="18"/>
  <c r="BZ163" i="18"/>
  <c r="CB163" i="18"/>
  <c r="BR163" i="18"/>
  <c r="CC163" i="18"/>
  <c r="BT163" i="18"/>
  <c r="CE163" i="18"/>
  <c r="BU163" i="18"/>
  <c r="CF163" i="18"/>
  <c r="BW163" i="18"/>
  <c r="BS282" i="18"/>
  <c r="CA282" i="18"/>
  <c r="BT282" i="18"/>
  <c r="CB282" i="18"/>
  <c r="BM282" i="18"/>
  <c r="CC282" i="18"/>
  <c r="BU282" i="18"/>
  <c r="BP282" i="18"/>
  <c r="BX282" i="18"/>
  <c r="CF282" i="18"/>
  <c r="BQ282" i="18"/>
  <c r="BY282" i="18"/>
  <c r="BR282" i="18"/>
  <c r="BZ282" i="18"/>
  <c r="BN282" i="18"/>
  <c r="BO282" i="18"/>
  <c r="BV282" i="18"/>
  <c r="CD282" i="18"/>
  <c r="BW282" i="18"/>
  <c r="CE282" i="18"/>
  <c r="BS274" i="18"/>
  <c r="CA274" i="18"/>
  <c r="BT274" i="18"/>
  <c r="CB274" i="18"/>
  <c r="BU274" i="18"/>
  <c r="BM274" i="18"/>
  <c r="CC274" i="18"/>
  <c r="BN274" i="18"/>
  <c r="BV274" i="18"/>
  <c r="CD274" i="18"/>
  <c r="BO274" i="18"/>
  <c r="BW274" i="18"/>
  <c r="CE274" i="18"/>
  <c r="BP274" i="18"/>
  <c r="BX274" i="18"/>
  <c r="CF274" i="18"/>
  <c r="BQ274" i="18"/>
  <c r="BY274" i="18"/>
  <c r="BR274" i="18"/>
  <c r="BZ274" i="18"/>
  <c r="BS266" i="18"/>
  <c r="CA266" i="18"/>
  <c r="BT266" i="18"/>
  <c r="CB266" i="18"/>
  <c r="BM266" i="18"/>
  <c r="BU266" i="18"/>
  <c r="CC266" i="18"/>
  <c r="BN266" i="18"/>
  <c r="BV266" i="18"/>
  <c r="CD266" i="18"/>
  <c r="BO266" i="18"/>
  <c r="BW266" i="18"/>
  <c r="CE266" i="18"/>
  <c r="BP266" i="18"/>
  <c r="BX266" i="18"/>
  <c r="CF266" i="18"/>
  <c r="BQ266" i="18"/>
  <c r="BY266" i="18"/>
  <c r="BR266" i="18"/>
  <c r="BZ266" i="18"/>
  <c r="BN242" i="18"/>
  <c r="BV242" i="18"/>
  <c r="CD242" i="18"/>
  <c r="BO242" i="18"/>
  <c r="BW242" i="18"/>
  <c r="CE242" i="18"/>
  <c r="BP242" i="18"/>
  <c r="BX242" i="18"/>
  <c r="CF242" i="18"/>
  <c r="BM242" i="18"/>
  <c r="BU242" i="18"/>
  <c r="CC242" i="18"/>
  <c r="BT242" i="18"/>
  <c r="BY242" i="18"/>
  <c r="BZ242" i="18"/>
  <c r="CA242" i="18"/>
  <c r="CB242" i="18"/>
  <c r="BQ242" i="18"/>
  <c r="BR242" i="18"/>
  <c r="BS242" i="18"/>
  <c r="BP289" i="18"/>
  <c r="BX289" i="18"/>
  <c r="CF289" i="18"/>
  <c r="BQ289" i="18"/>
  <c r="BY289" i="18"/>
  <c r="BU289" i="18"/>
  <c r="CE289" i="18"/>
  <c r="BN289" i="18"/>
  <c r="BV289" i="18"/>
  <c r="CB289" i="18"/>
  <c r="BM289" i="18"/>
  <c r="BW289" i="18"/>
  <c r="BZ289" i="18"/>
  <c r="BO289" i="18"/>
  <c r="BS289" i="18"/>
  <c r="CA289" i="18"/>
  <c r="BR289" i="18"/>
  <c r="BT289" i="18"/>
  <c r="CD289" i="18"/>
  <c r="CC289" i="18"/>
  <c r="BO281" i="18"/>
  <c r="BW281" i="18"/>
  <c r="CE281" i="18"/>
  <c r="BP281" i="18"/>
  <c r="BX281" i="18"/>
  <c r="CF281" i="18"/>
  <c r="BQ281" i="18"/>
  <c r="BY281" i="18"/>
  <c r="BT281" i="18"/>
  <c r="CB281" i="18"/>
  <c r="BM281" i="18"/>
  <c r="BU281" i="18"/>
  <c r="CC281" i="18"/>
  <c r="BN281" i="18"/>
  <c r="BV281" i="18"/>
  <c r="CD281" i="18"/>
  <c r="CA281" i="18"/>
  <c r="BR281" i="18"/>
  <c r="BS281" i="18"/>
  <c r="BZ281" i="18"/>
  <c r="BO273" i="18"/>
  <c r="BW273" i="18"/>
  <c r="CE273" i="18"/>
  <c r="BP273" i="18"/>
  <c r="BX273" i="18"/>
  <c r="CF273" i="18"/>
  <c r="BQ273" i="18"/>
  <c r="BY273" i="18"/>
  <c r="BR273" i="18"/>
  <c r="BZ273" i="18"/>
  <c r="BS273" i="18"/>
  <c r="CA273" i="18"/>
  <c r="BT273" i="18"/>
  <c r="CB273" i="18"/>
  <c r="BM273" i="18"/>
  <c r="BU273" i="18"/>
  <c r="CC273" i="18"/>
  <c r="BN273" i="18"/>
  <c r="BV273" i="18"/>
  <c r="CD273" i="18"/>
  <c r="BO265" i="18"/>
  <c r="BW265" i="18"/>
  <c r="CE265" i="18"/>
  <c r="BP265" i="18"/>
  <c r="BX265" i="18"/>
  <c r="CF265" i="18"/>
  <c r="BQ265" i="18"/>
  <c r="BY265" i="18"/>
  <c r="BR265" i="18"/>
  <c r="BZ265" i="18"/>
  <c r="BS265" i="18"/>
  <c r="CA265" i="18"/>
  <c r="BT265" i="18"/>
  <c r="CB265" i="18"/>
  <c r="BM265" i="18"/>
  <c r="BU265" i="18"/>
  <c r="CC265" i="18"/>
  <c r="BN265" i="18"/>
  <c r="BV265" i="18"/>
  <c r="CD265" i="18"/>
  <c r="BQ249" i="18"/>
  <c r="BY249" i="18"/>
  <c r="BR249" i="18"/>
  <c r="BZ249" i="18"/>
  <c r="BS249" i="18"/>
  <c r="CA249" i="18"/>
  <c r="BP249" i="18"/>
  <c r="BX249" i="18"/>
  <c r="CF249" i="18"/>
  <c r="BV249" i="18"/>
  <c r="BW249" i="18"/>
  <c r="CB249" i="18"/>
  <c r="BM249" i="18"/>
  <c r="CC249" i="18"/>
  <c r="BN249" i="18"/>
  <c r="CD249" i="18"/>
  <c r="BO249" i="18"/>
  <c r="CE249" i="18"/>
  <c r="BT249" i="18"/>
  <c r="BU249" i="18"/>
  <c r="BQ233" i="18"/>
  <c r="BY233" i="18"/>
  <c r="BR233" i="18"/>
  <c r="BZ233" i="18"/>
  <c r="BS233" i="18"/>
  <c r="CA233" i="18"/>
  <c r="BT233" i="18"/>
  <c r="CB233" i="18"/>
  <c r="BM233" i="18"/>
  <c r="BN233" i="18"/>
  <c r="BV233" i="18"/>
  <c r="CD233" i="18"/>
  <c r="BO233" i="18"/>
  <c r="BW233" i="18"/>
  <c r="CE233" i="18"/>
  <c r="BP233" i="18"/>
  <c r="BX233" i="18"/>
  <c r="CF233" i="18"/>
  <c r="BU233" i="18"/>
  <c r="CC233" i="18"/>
  <c r="BQ217" i="18"/>
  <c r="BY217" i="18"/>
  <c r="BO217" i="18"/>
  <c r="BW217" i="18"/>
  <c r="CE217" i="18"/>
  <c r="BS217" i="18"/>
  <c r="CC217" i="18"/>
  <c r="BT217" i="18"/>
  <c r="CD217" i="18"/>
  <c r="BU217" i="18"/>
  <c r="CF217" i="18"/>
  <c r="BV217" i="18"/>
  <c r="BM217" i="18"/>
  <c r="BX217" i="18"/>
  <c r="BN217" i="18"/>
  <c r="BZ217" i="18"/>
  <c r="BP217" i="18"/>
  <c r="CA217" i="18"/>
  <c r="BR217" i="18"/>
  <c r="CB217" i="18"/>
  <c r="BP209" i="18"/>
  <c r="BX209" i="18"/>
  <c r="CF209" i="18"/>
  <c r="BM209" i="18"/>
  <c r="BV209" i="18"/>
  <c r="CE209" i="18"/>
  <c r="BT209" i="18"/>
  <c r="CC209" i="18"/>
  <c r="BO209" i="18"/>
  <c r="CA209" i="18"/>
  <c r="BQ209" i="18"/>
  <c r="CB209" i="18"/>
  <c r="BR209" i="18"/>
  <c r="CD209" i="18"/>
  <c r="BS209" i="18"/>
  <c r="BU209" i="18"/>
  <c r="BW209" i="18"/>
  <c r="BY209" i="18"/>
  <c r="BN209" i="18"/>
  <c r="BZ209" i="18"/>
  <c r="BR201" i="18"/>
  <c r="BZ201" i="18"/>
  <c r="BP201" i="18"/>
  <c r="BX201" i="18"/>
  <c r="CF201" i="18"/>
  <c r="BW201" i="18"/>
  <c r="BY201" i="18"/>
  <c r="BS201" i="18"/>
  <c r="CC201" i="18"/>
  <c r="BT201" i="18"/>
  <c r="CD201" i="18"/>
  <c r="BU201" i="18"/>
  <c r="CE201" i="18"/>
  <c r="BQ201" i="18"/>
  <c r="BV201" i="18"/>
  <c r="CA201" i="18"/>
  <c r="CB201" i="18"/>
  <c r="BO201" i="18"/>
  <c r="BR193" i="18"/>
  <c r="BZ193" i="18"/>
  <c r="BX193" i="18"/>
  <c r="CF193" i="18"/>
  <c r="BS193" i="18"/>
  <c r="CC193" i="18"/>
  <c r="BT193" i="18"/>
  <c r="CD193" i="18"/>
  <c r="BU193" i="18"/>
  <c r="CE193" i="18"/>
  <c r="BV193" i="18"/>
  <c r="BW193" i="18"/>
  <c r="BY193" i="18"/>
  <c r="CA193" i="18"/>
  <c r="CB193" i="18"/>
  <c r="BN185" i="18"/>
  <c r="BV185" i="18"/>
  <c r="CD185" i="18"/>
  <c r="BO185" i="18"/>
  <c r="BW185" i="18"/>
  <c r="CE185" i="18"/>
  <c r="BP185" i="18"/>
  <c r="BX185" i="18"/>
  <c r="CF185" i="18"/>
  <c r="BQ185" i="18"/>
  <c r="BY185" i="18"/>
  <c r="BS185" i="18"/>
  <c r="CA185" i="18"/>
  <c r="BT185" i="18"/>
  <c r="CB185" i="18"/>
  <c r="BM185" i="18"/>
  <c r="BU185" i="18"/>
  <c r="CC185" i="18"/>
  <c r="BR185" i="18"/>
  <c r="BZ185" i="18"/>
  <c r="BN177" i="18"/>
  <c r="BV177" i="18"/>
  <c r="CD177" i="18"/>
  <c r="BO177" i="18"/>
  <c r="BW177" i="18"/>
  <c r="CE177" i="18"/>
  <c r="BP177" i="18"/>
  <c r="BX177" i="18"/>
  <c r="CF177" i="18"/>
  <c r="BQ177" i="18"/>
  <c r="BY177" i="18"/>
  <c r="BR177" i="18"/>
  <c r="BZ177" i="18"/>
  <c r="BS177" i="18"/>
  <c r="CA177" i="18"/>
  <c r="BT177" i="18"/>
  <c r="CB177" i="18"/>
  <c r="BM177" i="18"/>
  <c r="BU177" i="18"/>
  <c r="CC177" i="18"/>
  <c r="BT169" i="18"/>
  <c r="CB169" i="18"/>
  <c r="BQ169" i="18"/>
  <c r="BY169" i="18"/>
  <c r="BR169" i="18"/>
  <c r="CC169" i="18"/>
  <c r="BS169" i="18"/>
  <c r="CD169" i="18"/>
  <c r="BU169" i="18"/>
  <c r="CE169" i="18"/>
  <c r="BV169" i="18"/>
  <c r="CF169" i="18"/>
  <c r="BM169" i="18"/>
  <c r="BW169" i="18"/>
  <c r="BN169" i="18"/>
  <c r="BX169" i="18"/>
  <c r="BO169" i="18"/>
  <c r="BZ169" i="18"/>
  <c r="BP169" i="18"/>
  <c r="CA169" i="18"/>
  <c r="BT161" i="18"/>
  <c r="CB161" i="18"/>
  <c r="BQ161" i="18"/>
  <c r="BY161" i="18"/>
  <c r="BO161" i="18"/>
  <c r="BZ161" i="18"/>
  <c r="BP161" i="18"/>
  <c r="CA161" i="18"/>
  <c r="BR161" i="18"/>
  <c r="CC161" i="18"/>
  <c r="BS161" i="18"/>
  <c r="CD161" i="18"/>
  <c r="BU161" i="18"/>
  <c r="CE161" i="18"/>
  <c r="BV161" i="18"/>
  <c r="CF161" i="18"/>
  <c r="BM161" i="18"/>
  <c r="BW161" i="18"/>
  <c r="BN161" i="18"/>
  <c r="BX161" i="18"/>
  <c r="BT153" i="18"/>
  <c r="CB153" i="18"/>
  <c r="BQ153" i="18"/>
  <c r="BZ153" i="18"/>
  <c r="BR153" i="18"/>
  <c r="CA153" i="18"/>
  <c r="BS153" i="18"/>
  <c r="CC153" i="18"/>
  <c r="BP153" i="18"/>
  <c r="BY153" i="18"/>
  <c r="BV153" i="18"/>
  <c r="BW153" i="18"/>
  <c r="BX153" i="18"/>
  <c r="CD153" i="18"/>
  <c r="BM153" i="18"/>
  <c r="CE153" i="18"/>
  <c r="BN153" i="18"/>
  <c r="CF153" i="18"/>
  <c r="BO153" i="18"/>
  <c r="BU153" i="18"/>
  <c r="BN145" i="18"/>
  <c r="BV145" i="18"/>
  <c r="CD145" i="18"/>
  <c r="BT145" i="18"/>
  <c r="CB145" i="18"/>
  <c r="BS145" i="18"/>
  <c r="CE145" i="18"/>
  <c r="BP145" i="18"/>
  <c r="BZ145" i="18"/>
  <c r="BO145" i="18"/>
  <c r="CC145" i="18"/>
  <c r="BQ145" i="18"/>
  <c r="CF145" i="18"/>
  <c r="BR145" i="18"/>
  <c r="BU145" i="18"/>
  <c r="BW145" i="18"/>
  <c r="BX145" i="18"/>
  <c r="BY145" i="18"/>
  <c r="BM145" i="18"/>
  <c r="CA145" i="18"/>
  <c r="BN137" i="18"/>
  <c r="BV137" i="18"/>
  <c r="CD137" i="18"/>
  <c r="BT137" i="18"/>
  <c r="CB137" i="18"/>
  <c r="BQ137" i="18"/>
  <c r="CA137" i="18"/>
  <c r="BM137" i="18"/>
  <c r="BX137" i="18"/>
  <c r="BR137" i="18"/>
  <c r="CF137" i="18"/>
  <c r="BS137" i="18"/>
  <c r="BU137" i="18"/>
  <c r="BW137" i="18"/>
  <c r="BY137" i="18"/>
  <c r="BZ137" i="18"/>
  <c r="BO137" i="18"/>
  <c r="CC137" i="18"/>
  <c r="BP137" i="18"/>
  <c r="CE137" i="18"/>
  <c r="BM129" i="18"/>
  <c r="BU129" i="18"/>
  <c r="CC129" i="18"/>
  <c r="BQ129" i="18"/>
  <c r="BS129" i="18"/>
  <c r="CA129" i="18"/>
  <c r="BW129" i="18"/>
  <c r="BX129" i="18"/>
  <c r="BN129" i="18"/>
  <c r="BY129" i="18"/>
  <c r="BT129" i="18"/>
  <c r="CE129" i="18"/>
  <c r="BV129" i="18"/>
  <c r="BZ129" i="18"/>
  <c r="CB129" i="18"/>
  <c r="CD129" i="18"/>
  <c r="CF129" i="18"/>
  <c r="BO129" i="18"/>
  <c r="BP129" i="18"/>
  <c r="BR129" i="18"/>
  <c r="BN121" i="18"/>
  <c r="BV121" i="18"/>
  <c r="CD121" i="18"/>
  <c r="BT121" i="18"/>
  <c r="CB121" i="18"/>
  <c r="BS121" i="18"/>
  <c r="CE121" i="18"/>
  <c r="BU121" i="18"/>
  <c r="CF121" i="18"/>
  <c r="BW121" i="18"/>
  <c r="BM121" i="18"/>
  <c r="BX121" i="18"/>
  <c r="BO121" i="18"/>
  <c r="BY121" i="18"/>
  <c r="BP121" i="18"/>
  <c r="BZ121" i="18"/>
  <c r="BQ121" i="18"/>
  <c r="CA121" i="18"/>
  <c r="BR121" i="18"/>
  <c r="CC121" i="18"/>
  <c r="BT113" i="18"/>
  <c r="CB113" i="18"/>
  <c r="BR113" i="18"/>
  <c r="BZ113" i="18"/>
  <c r="BO113" i="18"/>
  <c r="BY113" i="18"/>
  <c r="BM113" i="18"/>
  <c r="BW113" i="18"/>
  <c r="BS113" i="18"/>
  <c r="CF113" i="18"/>
  <c r="BU113" i="18"/>
  <c r="BV113" i="18"/>
  <c r="BX113" i="18"/>
  <c r="CA113" i="18"/>
  <c r="BN113" i="18"/>
  <c r="CC113" i="18"/>
  <c r="BP113" i="18"/>
  <c r="CD113" i="18"/>
  <c r="BQ113" i="18"/>
  <c r="CE113" i="18"/>
  <c r="BQ105" i="18"/>
  <c r="BY105" i="18"/>
  <c r="BS105" i="18"/>
  <c r="CB105" i="18"/>
  <c r="BP105" i="18"/>
  <c r="BZ105" i="18"/>
  <c r="BR105" i="18"/>
  <c r="CD105" i="18"/>
  <c r="BT105" i="18"/>
  <c r="CE105" i="18"/>
  <c r="BW105" i="18"/>
  <c r="BO105" i="18"/>
  <c r="CC105" i="18"/>
  <c r="BX105" i="18"/>
  <c r="CA105" i="18"/>
  <c r="CF105" i="18"/>
  <c r="BM105" i="18"/>
  <c r="BN105" i="18"/>
  <c r="BU105" i="18"/>
  <c r="BV105" i="18"/>
  <c r="BP97" i="18"/>
  <c r="BX97" i="18"/>
  <c r="CF97" i="18"/>
  <c r="BN97" i="18"/>
  <c r="BV97" i="18"/>
  <c r="CD97" i="18"/>
  <c r="BS97" i="18"/>
  <c r="CC97" i="18"/>
  <c r="BQ97" i="18"/>
  <c r="CA97" i="18"/>
  <c r="BO97" i="18"/>
  <c r="CE97" i="18"/>
  <c r="BR97" i="18"/>
  <c r="BT97" i="18"/>
  <c r="BU97" i="18"/>
  <c r="BW97" i="18"/>
  <c r="BM97" i="18"/>
  <c r="CB97" i="18"/>
  <c r="BY97" i="18"/>
  <c r="BZ97" i="18"/>
  <c r="BP89" i="18"/>
  <c r="BX89" i="18"/>
  <c r="CF89" i="18"/>
  <c r="BN89" i="18"/>
  <c r="BV89" i="18"/>
  <c r="CD89" i="18"/>
  <c r="BS89" i="18"/>
  <c r="CC89" i="18"/>
  <c r="BQ89" i="18"/>
  <c r="CA89" i="18"/>
  <c r="BO89" i="18"/>
  <c r="CE89" i="18"/>
  <c r="BR89" i="18"/>
  <c r="BT89" i="18"/>
  <c r="BU89" i="18"/>
  <c r="BW89" i="18"/>
  <c r="BY89" i="18"/>
  <c r="BZ89" i="18"/>
  <c r="BM89" i="18"/>
  <c r="CB89" i="18"/>
  <c r="BT81" i="18"/>
  <c r="CB81" i="18"/>
  <c r="BQ81" i="18"/>
  <c r="BY81" i="18"/>
  <c r="BS81" i="18"/>
  <c r="CD81" i="18"/>
  <c r="BP81" i="18"/>
  <c r="CA81" i="18"/>
  <c r="BU81" i="18"/>
  <c r="BM81" i="18"/>
  <c r="BZ81" i="18"/>
  <c r="BN81" i="18"/>
  <c r="CC81" i="18"/>
  <c r="BO81" i="18"/>
  <c r="CE81" i="18"/>
  <c r="CF81" i="18"/>
  <c r="BR81" i="18"/>
  <c r="BV81" i="18"/>
  <c r="BW81" i="18"/>
  <c r="BX81" i="18"/>
  <c r="BS73" i="18"/>
  <c r="CA73" i="18"/>
  <c r="BT73" i="18"/>
  <c r="CB73" i="18"/>
  <c r="BQ73" i="18"/>
  <c r="BY73" i="18"/>
  <c r="BN73" i="18"/>
  <c r="BZ73" i="18"/>
  <c r="BO73" i="18"/>
  <c r="CC73" i="18"/>
  <c r="BR73" i="18"/>
  <c r="CE73" i="18"/>
  <c r="BU73" i="18"/>
  <c r="CF73" i="18"/>
  <c r="BV73" i="18"/>
  <c r="BW73" i="18"/>
  <c r="BM73" i="18"/>
  <c r="BX73" i="18"/>
  <c r="BP73" i="18"/>
  <c r="CD73" i="18"/>
  <c r="BR65" i="18"/>
  <c r="BZ65" i="18"/>
  <c r="BS65" i="18"/>
  <c r="CA65" i="18"/>
  <c r="BM65" i="18"/>
  <c r="BU65" i="18"/>
  <c r="CC65" i="18"/>
  <c r="BN65" i="18"/>
  <c r="BV65" i="18"/>
  <c r="CD65" i="18"/>
  <c r="BP65" i="18"/>
  <c r="BX65" i="18"/>
  <c r="CF65" i="18"/>
  <c r="BQ65" i="18"/>
  <c r="BY65" i="18"/>
  <c r="BW65" i="18"/>
  <c r="CB65" i="18"/>
  <c r="CE65" i="18"/>
  <c r="BO65" i="18"/>
  <c r="BT65" i="18"/>
  <c r="BN57" i="18"/>
  <c r="BV57" i="18"/>
  <c r="CD57" i="18"/>
  <c r="BO57" i="18"/>
  <c r="BW57" i="18"/>
  <c r="CE57" i="18"/>
  <c r="BT57" i="18"/>
  <c r="CB57" i="18"/>
  <c r="BP57" i="18"/>
  <c r="CA57" i="18"/>
  <c r="BQ57" i="18"/>
  <c r="CC57" i="18"/>
  <c r="BR57" i="18"/>
  <c r="CF57" i="18"/>
  <c r="BS57" i="18"/>
  <c r="BU57" i="18"/>
  <c r="BX57" i="18"/>
  <c r="BY57" i="18"/>
  <c r="BM57" i="18"/>
  <c r="BZ57" i="18"/>
  <c r="BO49" i="18"/>
  <c r="BW49" i="18"/>
  <c r="CE49" i="18"/>
  <c r="BP49" i="18"/>
  <c r="BX49" i="18"/>
  <c r="CF49" i="18"/>
  <c r="BQ49" i="18"/>
  <c r="BY49" i="18"/>
  <c r="BR49" i="18"/>
  <c r="BZ49" i="18"/>
  <c r="BS49" i="18"/>
  <c r="CA49" i="18"/>
  <c r="BT49" i="18"/>
  <c r="CB49" i="18"/>
  <c r="BM49" i="18"/>
  <c r="BU49" i="18"/>
  <c r="CC49" i="18"/>
  <c r="BN49" i="18"/>
  <c r="BV49" i="18"/>
  <c r="CD49" i="18"/>
  <c r="BT41" i="18"/>
  <c r="CB41" i="18"/>
  <c r="BM41" i="18"/>
  <c r="BU41" i="18"/>
  <c r="CC41" i="18"/>
  <c r="BR41" i="18"/>
  <c r="BZ41" i="18"/>
  <c r="BX41" i="18"/>
  <c r="BN41" i="18"/>
  <c r="BY41" i="18"/>
  <c r="BO41" i="18"/>
  <c r="CA41" i="18"/>
  <c r="BP41" i="18"/>
  <c r="CD41" i="18"/>
  <c r="BQ41" i="18"/>
  <c r="CE41" i="18"/>
  <c r="BS41" i="18"/>
  <c r="CF41" i="18"/>
  <c r="BV41" i="18"/>
  <c r="BW41" i="18"/>
  <c r="BQ33" i="18"/>
  <c r="BY33" i="18"/>
  <c r="BR33" i="18"/>
  <c r="BZ33" i="18"/>
  <c r="BO33" i="18"/>
  <c r="BW33" i="18"/>
  <c r="CE33" i="18"/>
  <c r="BM33" i="18"/>
  <c r="CA33" i="18"/>
  <c r="BN33" i="18"/>
  <c r="CB33" i="18"/>
  <c r="BV33" i="18"/>
  <c r="CF33" i="18"/>
  <c r="BP33" i="18"/>
  <c r="BS33" i="18"/>
  <c r="BT33" i="18"/>
  <c r="BU33" i="18"/>
  <c r="BX33" i="18"/>
  <c r="CC33" i="18"/>
  <c r="CD33" i="18"/>
  <c r="BP25" i="18"/>
  <c r="BX25" i="18"/>
  <c r="CF25" i="18"/>
  <c r="BT25" i="18"/>
  <c r="CB25" i="18"/>
  <c r="BV25" i="18"/>
  <c r="BM25" i="18"/>
  <c r="BW25" i="18"/>
  <c r="BS25" i="18"/>
  <c r="CD25" i="18"/>
  <c r="BN25" i="18"/>
  <c r="CC25" i="18"/>
  <c r="BO25" i="18"/>
  <c r="CE25" i="18"/>
  <c r="BU25" i="18"/>
  <c r="BZ25" i="18"/>
  <c r="CA25" i="18"/>
  <c r="BQ25" i="18"/>
  <c r="BR25" i="18"/>
  <c r="BY25" i="18"/>
  <c r="BM17" i="18"/>
  <c r="BU17" i="18"/>
  <c r="CC17" i="18"/>
  <c r="BN17" i="18"/>
  <c r="BV17" i="18"/>
  <c r="CD17" i="18"/>
  <c r="BO17" i="18"/>
  <c r="BW17" i="18"/>
  <c r="CE17" i="18"/>
  <c r="BQ17" i="18"/>
  <c r="BY17" i="18"/>
  <c r="BS17" i="18"/>
  <c r="CA17" i="18"/>
  <c r="CB17" i="18"/>
  <c r="CF17" i="18"/>
  <c r="BR17" i="18"/>
  <c r="BT17" i="18"/>
  <c r="BX17" i="18"/>
  <c r="BP17" i="18"/>
  <c r="BZ17" i="18"/>
  <c r="DH283" i="18"/>
  <c r="DP283" i="18"/>
  <c r="DI283" i="18"/>
  <c r="DQ283" i="18"/>
  <c r="DB283" i="18"/>
  <c r="DR283" i="18"/>
  <c r="DJ283" i="18"/>
  <c r="DE283" i="18"/>
  <c r="DM283" i="18"/>
  <c r="DU283" i="18"/>
  <c r="DF283" i="18"/>
  <c r="DN283" i="18"/>
  <c r="DG283" i="18"/>
  <c r="DO283" i="18"/>
  <c r="DT283" i="18"/>
  <c r="DC283" i="18"/>
  <c r="DK283" i="18"/>
  <c r="DD283" i="18"/>
  <c r="DL283" i="18"/>
  <c r="DS283" i="18"/>
  <c r="DH275" i="18"/>
  <c r="DP275" i="18"/>
  <c r="DI275" i="18"/>
  <c r="DQ275" i="18"/>
  <c r="DJ275" i="18"/>
  <c r="DB275" i="18"/>
  <c r="DR275" i="18"/>
  <c r="DC275" i="18"/>
  <c r="DK275" i="18"/>
  <c r="DS275" i="18"/>
  <c r="DD275" i="18"/>
  <c r="DL275" i="18"/>
  <c r="DT275" i="18"/>
  <c r="DE275" i="18"/>
  <c r="DM275" i="18"/>
  <c r="DU275" i="18"/>
  <c r="DF275" i="18"/>
  <c r="DN275" i="18"/>
  <c r="DG275" i="18"/>
  <c r="DO275" i="18"/>
  <c r="DH267" i="18"/>
  <c r="DP267" i="18"/>
  <c r="DI267" i="18"/>
  <c r="DQ267" i="18"/>
  <c r="DB267" i="18"/>
  <c r="DJ267" i="18"/>
  <c r="DR267" i="18"/>
  <c r="DC267" i="18"/>
  <c r="DK267" i="18"/>
  <c r="DS267" i="18"/>
  <c r="DD267" i="18"/>
  <c r="DL267" i="18"/>
  <c r="DT267" i="18"/>
  <c r="DE267" i="18"/>
  <c r="DM267" i="18"/>
  <c r="DU267" i="18"/>
  <c r="DF267" i="18"/>
  <c r="DN267" i="18"/>
  <c r="DG267" i="18"/>
  <c r="DO267" i="18"/>
  <c r="DF259" i="18"/>
  <c r="DN259" i="18"/>
  <c r="DG259" i="18"/>
  <c r="DO259" i="18"/>
  <c r="DH259" i="18"/>
  <c r="DP259" i="18"/>
  <c r="DI259" i="18"/>
  <c r="DQ259" i="18"/>
  <c r="DB259" i="18"/>
  <c r="DJ259" i="18"/>
  <c r="DR259" i="18"/>
  <c r="DC259" i="18"/>
  <c r="DK259" i="18"/>
  <c r="DS259" i="18"/>
  <c r="DD259" i="18"/>
  <c r="DL259" i="18"/>
  <c r="DT259" i="18"/>
  <c r="DE259" i="18"/>
  <c r="DM259" i="18"/>
  <c r="DU259" i="18"/>
  <c r="DD251" i="18"/>
  <c r="DL251" i="18"/>
  <c r="DT251" i="18"/>
  <c r="DE251" i="18"/>
  <c r="DM251" i="18"/>
  <c r="DU251" i="18"/>
  <c r="DF251" i="18"/>
  <c r="DN251" i="18"/>
  <c r="DC251" i="18"/>
  <c r="DK251" i="18"/>
  <c r="DS251" i="18"/>
  <c r="DO251" i="18"/>
  <c r="DP251" i="18"/>
  <c r="DQ251" i="18"/>
  <c r="DB251" i="18"/>
  <c r="DR251" i="18"/>
  <c r="DG251" i="18"/>
  <c r="DH251" i="18"/>
  <c r="DI251" i="18"/>
  <c r="DJ251" i="18"/>
  <c r="DD243" i="18"/>
  <c r="DL243" i="18"/>
  <c r="DT243" i="18"/>
  <c r="DE243" i="18"/>
  <c r="DM243" i="18"/>
  <c r="DU243" i="18"/>
  <c r="DF243" i="18"/>
  <c r="DN243" i="18"/>
  <c r="DC243" i="18"/>
  <c r="DK243" i="18"/>
  <c r="DS243" i="18"/>
  <c r="DH243" i="18"/>
  <c r="DI243" i="18"/>
  <c r="DJ243" i="18"/>
  <c r="DO243" i="18"/>
  <c r="DP243" i="18"/>
  <c r="DQ243" i="18"/>
  <c r="DB243" i="18"/>
  <c r="DR243" i="18"/>
  <c r="DG243" i="18"/>
  <c r="DD235" i="18"/>
  <c r="DL235" i="18"/>
  <c r="DT235" i="18"/>
  <c r="DE235" i="18"/>
  <c r="DM235" i="18"/>
  <c r="DU235" i="18"/>
  <c r="DF235" i="18"/>
  <c r="DN235" i="18"/>
  <c r="DG235" i="18"/>
  <c r="DO235" i="18"/>
  <c r="DI235" i="18"/>
  <c r="DQ235" i="18"/>
  <c r="DB235" i="18"/>
  <c r="DJ235" i="18"/>
  <c r="DR235" i="18"/>
  <c r="DC235" i="18"/>
  <c r="DK235" i="18"/>
  <c r="DS235" i="18"/>
  <c r="DH235" i="18"/>
  <c r="DP235" i="18"/>
  <c r="DD227" i="18"/>
  <c r="DL227" i="18"/>
  <c r="DT227" i="18"/>
  <c r="DE227" i="18"/>
  <c r="DM227" i="18"/>
  <c r="DU227" i="18"/>
  <c r="DF227" i="18"/>
  <c r="DN227" i="18"/>
  <c r="DG227" i="18"/>
  <c r="DO227" i="18"/>
  <c r="DH227" i="18"/>
  <c r="DP227" i="18"/>
  <c r="DI227" i="18"/>
  <c r="DQ227" i="18"/>
  <c r="DB227" i="18"/>
  <c r="DJ227" i="18"/>
  <c r="DR227" i="18"/>
  <c r="DC227" i="18"/>
  <c r="DK227" i="18"/>
  <c r="DS227" i="18"/>
  <c r="DB219" i="18"/>
  <c r="DJ219" i="18"/>
  <c r="DR219" i="18"/>
  <c r="DH219" i="18"/>
  <c r="DP219" i="18"/>
  <c r="DE219" i="18"/>
  <c r="DO219" i="18"/>
  <c r="DF219" i="18"/>
  <c r="DQ219" i="18"/>
  <c r="DG219" i="18"/>
  <c r="DS219" i="18"/>
  <c r="DI219" i="18"/>
  <c r="DT219" i="18"/>
  <c r="DK219" i="18"/>
  <c r="DU219" i="18"/>
  <c r="DL219" i="18"/>
  <c r="DC219" i="18"/>
  <c r="DM219" i="18"/>
  <c r="DD219" i="18"/>
  <c r="DN219" i="18"/>
  <c r="DI211" i="18"/>
  <c r="DQ211" i="18"/>
  <c r="DD211" i="18"/>
  <c r="DM211" i="18"/>
  <c r="DB211" i="18"/>
  <c r="DK211" i="18"/>
  <c r="DT211" i="18"/>
  <c r="DF211" i="18"/>
  <c r="DR211" i="18"/>
  <c r="DG211" i="18"/>
  <c r="DS211" i="18"/>
  <c r="DH211" i="18"/>
  <c r="DU211" i="18"/>
  <c r="DJ211" i="18"/>
  <c r="DL211" i="18"/>
  <c r="DN211" i="18"/>
  <c r="DC211" i="18"/>
  <c r="DO211" i="18"/>
  <c r="DE211" i="18"/>
  <c r="DP211" i="18"/>
  <c r="DC203" i="18"/>
  <c r="DK203" i="18"/>
  <c r="DS203" i="18"/>
  <c r="DI203" i="18"/>
  <c r="DQ203" i="18"/>
  <c r="DJ203" i="18"/>
  <c r="DU203" i="18"/>
  <c r="DF203" i="18"/>
  <c r="DP203" i="18"/>
  <c r="DG203" i="18"/>
  <c r="DR203" i="18"/>
  <c r="DO203" i="18"/>
  <c r="DB203" i="18"/>
  <c r="DT203" i="18"/>
  <c r="DD203" i="18"/>
  <c r="DE203" i="18"/>
  <c r="DH203" i="18"/>
  <c r="DL203" i="18"/>
  <c r="DM203" i="18"/>
  <c r="DN203" i="18"/>
  <c r="DC195" i="18"/>
  <c r="DK195" i="18"/>
  <c r="DS195" i="18"/>
  <c r="DI195" i="18"/>
  <c r="DQ195" i="18"/>
  <c r="DE195" i="18"/>
  <c r="DO195" i="18"/>
  <c r="DF195" i="18"/>
  <c r="DP195" i="18"/>
  <c r="DH195" i="18"/>
  <c r="DT195" i="18"/>
  <c r="DJ195" i="18"/>
  <c r="DU195" i="18"/>
  <c r="DL195" i="18"/>
  <c r="DB195" i="18"/>
  <c r="DM195" i="18"/>
  <c r="DR195" i="18"/>
  <c r="DD195" i="18"/>
  <c r="DG195" i="18"/>
  <c r="DN195" i="18"/>
  <c r="DH187" i="18"/>
  <c r="DP187" i="18"/>
  <c r="DI187" i="18"/>
  <c r="DQ187" i="18"/>
  <c r="DB187" i="18"/>
  <c r="DJ187" i="18"/>
  <c r="DR187" i="18"/>
  <c r="DF187" i="18"/>
  <c r="DN187" i="18"/>
  <c r="DG187" i="18"/>
  <c r="DO187" i="18"/>
  <c r="DE187" i="18"/>
  <c r="DK187" i="18"/>
  <c r="DL187" i="18"/>
  <c r="DM187" i="18"/>
  <c r="DS187" i="18"/>
  <c r="DT187" i="18"/>
  <c r="DC187" i="18"/>
  <c r="DU187" i="18"/>
  <c r="DD187" i="18"/>
  <c r="DI179" i="18"/>
  <c r="DQ179" i="18"/>
  <c r="DB179" i="18"/>
  <c r="DJ179" i="18"/>
  <c r="DR179" i="18"/>
  <c r="DC179" i="18"/>
  <c r="DK179" i="18"/>
  <c r="DS179" i="18"/>
  <c r="DD179" i="18"/>
  <c r="DL179" i="18"/>
  <c r="DT179" i="18"/>
  <c r="DE179" i="18"/>
  <c r="DM179" i="18"/>
  <c r="DU179" i="18"/>
  <c r="DF179" i="18"/>
  <c r="DN179" i="18"/>
  <c r="DG179" i="18"/>
  <c r="DO179" i="18"/>
  <c r="DH179" i="18"/>
  <c r="DP179" i="18"/>
  <c r="DF171" i="18"/>
  <c r="DN171" i="18"/>
  <c r="DC171" i="18"/>
  <c r="DK171" i="18"/>
  <c r="DS171" i="18"/>
  <c r="DE171" i="18"/>
  <c r="DP171" i="18"/>
  <c r="DG171" i="18"/>
  <c r="DQ171" i="18"/>
  <c r="DH171" i="18"/>
  <c r="DR171" i="18"/>
  <c r="DI171" i="18"/>
  <c r="DT171" i="18"/>
  <c r="DJ171" i="18"/>
  <c r="DU171" i="18"/>
  <c r="DL171" i="18"/>
  <c r="DB171" i="18"/>
  <c r="DM171" i="18"/>
  <c r="DD171" i="18"/>
  <c r="DO171" i="18"/>
  <c r="DG163" i="18"/>
  <c r="DO163" i="18"/>
  <c r="DL163" i="18"/>
  <c r="DT163" i="18"/>
  <c r="DN163" i="18"/>
  <c r="DP163" i="18"/>
  <c r="DQ163" i="18"/>
  <c r="DH163" i="18"/>
  <c r="DR163" i="18"/>
  <c r="DI163" i="18"/>
  <c r="DS163" i="18"/>
  <c r="DJ163" i="18"/>
  <c r="DU163" i="18"/>
  <c r="DK163" i="18"/>
  <c r="DM163" i="18"/>
  <c r="DD155" i="18"/>
  <c r="DL155" i="18"/>
  <c r="DT155" i="18"/>
  <c r="DE155" i="18"/>
  <c r="DM155" i="18"/>
  <c r="DU155" i="18"/>
  <c r="DF155" i="18"/>
  <c r="DN155" i="18"/>
  <c r="DC155" i="18"/>
  <c r="DK155" i="18"/>
  <c r="DS155" i="18"/>
  <c r="DP155" i="18"/>
  <c r="DQ155" i="18"/>
  <c r="DB155" i="18"/>
  <c r="DR155" i="18"/>
  <c r="DG155" i="18"/>
  <c r="DH155" i="18"/>
  <c r="DI155" i="18"/>
  <c r="DJ155" i="18"/>
  <c r="DO155" i="18"/>
  <c r="DI147" i="18"/>
  <c r="DG147" i="18"/>
  <c r="DO147" i="18"/>
  <c r="DH147" i="18"/>
  <c r="DR147" i="18"/>
  <c r="DD147" i="18"/>
  <c r="DN147" i="18"/>
  <c r="DK147" i="18"/>
  <c r="DL147" i="18"/>
  <c r="DM147" i="18"/>
  <c r="DB147" i="18"/>
  <c r="DP147" i="18"/>
  <c r="DC147" i="18"/>
  <c r="DQ147" i="18"/>
  <c r="DE147" i="18"/>
  <c r="DS147" i="18"/>
  <c r="DF147" i="18"/>
  <c r="DJ147" i="18"/>
  <c r="DU147" i="18"/>
  <c r="DT147" i="18"/>
  <c r="DI139" i="18"/>
  <c r="DQ139" i="18"/>
  <c r="DG139" i="18"/>
  <c r="DO139" i="18"/>
  <c r="DE139" i="18"/>
  <c r="DP139" i="18"/>
  <c r="DB139" i="18"/>
  <c r="DL139" i="18"/>
  <c r="DK139" i="18"/>
  <c r="DM139" i="18"/>
  <c r="DN139" i="18"/>
  <c r="DC139" i="18"/>
  <c r="DR139" i="18"/>
  <c r="DD139" i="18"/>
  <c r="DS139" i="18"/>
  <c r="DF139" i="18"/>
  <c r="DT139" i="18"/>
  <c r="DH139" i="18"/>
  <c r="DU139" i="18"/>
  <c r="DJ139" i="18"/>
  <c r="DH131" i="18"/>
  <c r="DP131" i="18"/>
  <c r="DF131" i="18"/>
  <c r="DN131" i="18"/>
  <c r="DB131" i="18"/>
  <c r="DL131" i="18"/>
  <c r="DI131" i="18"/>
  <c r="DS131" i="18"/>
  <c r="DJ131" i="18"/>
  <c r="DK131" i="18"/>
  <c r="DM131" i="18"/>
  <c r="DO131" i="18"/>
  <c r="DC131" i="18"/>
  <c r="DQ131" i="18"/>
  <c r="DD131" i="18"/>
  <c r="DR131" i="18"/>
  <c r="DE131" i="18"/>
  <c r="DT131" i="18"/>
  <c r="DG131" i="18"/>
  <c r="DU131" i="18"/>
  <c r="DG121" i="18"/>
  <c r="DO121" i="18"/>
  <c r="DI121" i="18"/>
  <c r="DR121" i="18"/>
  <c r="DJ121" i="18"/>
  <c r="DS121" i="18"/>
  <c r="DB121" i="18"/>
  <c r="DK121" i="18"/>
  <c r="DT121" i="18"/>
  <c r="DC121" i="18"/>
  <c r="DL121" i="18"/>
  <c r="DU121" i="18"/>
  <c r="DD121" i="18"/>
  <c r="DM121" i="18"/>
  <c r="DE121" i="18"/>
  <c r="DN121" i="18"/>
  <c r="DF121" i="18"/>
  <c r="DP121" i="18"/>
  <c r="DH121" i="18"/>
  <c r="DQ121" i="18"/>
  <c r="DE111" i="18"/>
  <c r="DM111" i="18"/>
  <c r="DU111" i="18"/>
  <c r="DC111" i="18"/>
  <c r="DK111" i="18"/>
  <c r="DS111" i="18"/>
  <c r="DI111" i="18"/>
  <c r="DT111" i="18"/>
  <c r="DG111" i="18"/>
  <c r="DQ111" i="18"/>
  <c r="DF111" i="18"/>
  <c r="DH111" i="18"/>
  <c r="DJ111" i="18"/>
  <c r="DL111" i="18"/>
  <c r="DN111" i="18"/>
  <c r="DO111" i="18"/>
  <c r="DB111" i="18"/>
  <c r="DP111" i="18"/>
  <c r="DD111" i="18"/>
  <c r="DR111" i="18"/>
  <c r="DC103" i="18"/>
  <c r="DK103" i="18"/>
  <c r="DS103" i="18"/>
  <c r="DI103" i="18"/>
  <c r="DQ103" i="18"/>
  <c r="DG103" i="18"/>
  <c r="DR103" i="18"/>
  <c r="DE103" i="18"/>
  <c r="DO103" i="18"/>
  <c r="DL103" i="18"/>
  <c r="DM103" i="18"/>
  <c r="DN103" i="18"/>
  <c r="DB103" i="18"/>
  <c r="DP103" i="18"/>
  <c r="DD103" i="18"/>
  <c r="DT103" i="18"/>
  <c r="DJ103" i="18"/>
  <c r="DF103" i="18"/>
  <c r="DH103" i="18"/>
  <c r="DU103" i="18"/>
  <c r="DE95" i="18"/>
  <c r="DM95" i="18"/>
  <c r="DU95" i="18"/>
  <c r="DC95" i="18"/>
  <c r="DK95" i="18"/>
  <c r="DS95" i="18"/>
  <c r="DH95" i="18"/>
  <c r="DR95" i="18"/>
  <c r="DF95" i="18"/>
  <c r="DP95" i="18"/>
  <c r="DL95" i="18"/>
  <c r="DN95" i="18"/>
  <c r="DO95" i="18"/>
  <c r="DB95" i="18"/>
  <c r="DQ95" i="18"/>
  <c r="DD95" i="18"/>
  <c r="DT95" i="18"/>
  <c r="DJ95" i="18"/>
  <c r="DG95" i="18"/>
  <c r="DI95" i="18"/>
  <c r="DE87" i="18"/>
  <c r="DM87" i="18"/>
  <c r="DU87" i="18"/>
  <c r="DC87" i="18"/>
  <c r="DK87" i="18"/>
  <c r="DS87" i="18"/>
  <c r="DH87" i="18"/>
  <c r="DR87" i="18"/>
  <c r="DD87" i="18"/>
  <c r="DO87" i="18"/>
  <c r="DF87" i="18"/>
  <c r="DP87" i="18"/>
  <c r="DB87" i="18"/>
  <c r="DG87" i="18"/>
  <c r="DI87" i="18"/>
  <c r="DJ87" i="18"/>
  <c r="DL87" i="18"/>
  <c r="DN87" i="18"/>
  <c r="DQ87" i="18"/>
  <c r="DT87" i="18"/>
  <c r="DC79" i="18"/>
  <c r="DK79" i="18"/>
  <c r="DS79" i="18"/>
  <c r="DH79" i="18"/>
  <c r="DP79" i="18"/>
  <c r="DJ79" i="18"/>
  <c r="DU79" i="18"/>
  <c r="DD79" i="18"/>
  <c r="DN79" i="18"/>
  <c r="DG79" i="18"/>
  <c r="DR79" i="18"/>
  <c r="DI79" i="18"/>
  <c r="DO79" i="18"/>
  <c r="DQ79" i="18"/>
  <c r="DB79" i="18"/>
  <c r="DT79" i="18"/>
  <c r="DE79" i="18"/>
  <c r="DM79" i="18"/>
  <c r="DF79" i="18"/>
  <c r="DL79" i="18"/>
  <c r="DK71" i="18"/>
  <c r="DS71" i="18"/>
  <c r="DL71" i="18"/>
  <c r="DT71" i="18"/>
  <c r="DI71" i="18"/>
  <c r="DQ71" i="18"/>
  <c r="DJ71" i="18"/>
  <c r="DR71" i="18"/>
  <c r="DP71" i="18"/>
  <c r="DU71" i="18"/>
  <c r="DG71" i="18"/>
  <c r="DH71" i="18"/>
  <c r="DM71" i="18"/>
  <c r="DN71" i="18"/>
  <c r="DO71" i="18"/>
  <c r="DB59" i="18"/>
  <c r="DJ59" i="18"/>
  <c r="DR59" i="18"/>
  <c r="DG59" i="18"/>
  <c r="DO59" i="18"/>
  <c r="DI59" i="18"/>
  <c r="DT59" i="18"/>
  <c r="DK59" i="18"/>
  <c r="DU59" i="18"/>
  <c r="DL59" i="18"/>
  <c r="DC59" i="18"/>
  <c r="DM59" i="18"/>
  <c r="DD59" i="18"/>
  <c r="DN59" i="18"/>
  <c r="DE59" i="18"/>
  <c r="DP59" i="18"/>
  <c r="DF59" i="18"/>
  <c r="DQ59" i="18"/>
  <c r="DH59" i="18"/>
  <c r="DS59" i="18"/>
  <c r="DI51" i="18"/>
  <c r="DQ51" i="18"/>
  <c r="DB51" i="18"/>
  <c r="DJ51" i="18"/>
  <c r="DR51" i="18"/>
  <c r="DD51" i="18"/>
  <c r="DL51" i="18"/>
  <c r="DT51" i="18"/>
  <c r="DG51" i="18"/>
  <c r="DO51" i="18"/>
  <c r="DE51" i="18"/>
  <c r="DU51" i="18"/>
  <c r="DF51" i="18"/>
  <c r="DH51" i="18"/>
  <c r="DK51" i="18"/>
  <c r="DM51" i="18"/>
  <c r="DN51" i="18"/>
  <c r="DP51" i="18"/>
  <c r="DC51" i="18"/>
  <c r="DS51" i="18"/>
  <c r="DI42" i="18"/>
  <c r="DQ42" i="18"/>
  <c r="DB42" i="18"/>
  <c r="DJ42" i="18"/>
  <c r="DR42" i="18"/>
  <c r="DG42" i="18"/>
  <c r="DO42" i="18"/>
  <c r="DM42" i="18"/>
  <c r="DC42" i="18"/>
  <c r="DN42" i="18"/>
  <c r="DD42" i="18"/>
  <c r="DP42" i="18"/>
  <c r="DE42" i="18"/>
  <c r="DS42" i="18"/>
  <c r="DF42" i="18"/>
  <c r="DT42" i="18"/>
  <c r="DH42" i="18"/>
  <c r="DU42" i="18"/>
  <c r="DK42" i="18"/>
  <c r="DL42" i="18"/>
  <c r="DD32" i="18"/>
  <c r="DL32" i="18"/>
  <c r="DT32" i="18"/>
  <c r="DE32" i="18"/>
  <c r="DM32" i="18"/>
  <c r="DU32" i="18"/>
  <c r="DB32" i="18"/>
  <c r="DJ32" i="18"/>
  <c r="DR32" i="18"/>
  <c r="DK32" i="18"/>
  <c r="DN32" i="18"/>
  <c r="DH32" i="18"/>
  <c r="DF32" i="18"/>
  <c r="DG32" i="18"/>
  <c r="DI32" i="18"/>
  <c r="DO32" i="18"/>
  <c r="DP32" i="18"/>
  <c r="DQ32" i="18"/>
  <c r="DS32" i="18"/>
  <c r="DC32" i="18"/>
  <c r="DD18" i="18"/>
  <c r="DL18" i="18"/>
  <c r="DT18" i="18"/>
  <c r="DE18" i="18"/>
  <c r="DM18" i="18"/>
  <c r="DU18" i="18"/>
  <c r="DF18" i="18"/>
  <c r="DN18" i="18"/>
  <c r="DH18" i="18"/>
  <c r="DP18" i="18"/>
  <c r="DB18" i="18"/>
  <c r="DJ18" i="18"/>
  <c r="DR18" i="18"/>
  <c r="DO18" i="18"/>
  <c r="DQ18" i="18"/>
  <c r="DS18" i="18"/>
  <c r="DC18" i="18"/>
  <c r="DG18" i="18"/>
  <c r="DI18" i="18"/>
  <c r="DK18" i="18"/>
  <c r="CG290" i="18"/>
  <c r="CG291" i="18"/>
  <c r="CG295" i="18"/>
  <c r="CG296" i="18"/>
  <c r="BR254" i="18"/>
  <c r="BZ254" i="18"/>
  <c r="BS254" i="18"/>
  <c r="CA254" i="18"/>
  <c r="BP254" i="18"/>
  <c r="CB254" i="18"/>
  <c r="BQ254" i="18"/>
  <c r="CC254" i="18"/>
  <c r="BT254" i="18"/>
  <c r="CD254" i="18"/>
  <c r="BU254" i="18"/>
  <c r="CE254" i="18"/>
  <c r="BV254" i="18"/>
  <c r="CF254" i="18"/>
  <c r="BM254" i="18"/>
  <c r="BW254" i="18"/>
  <c r="BN254" i="18"/>
  <c r="BX254" i="18"/>
  <c r="BO254" i="18"/>
  <c r="BY254" i="18"/>
  <c r="BN190" i="18"/>
  <c r="BV190" i="18"/>
  <c r="CD190" i="18"/>
  <c r="BO190" i="18"/>
  <c r="BW190" i="18"/>
  <c r="CE190" i="18"/>
  <c r="BM190" i="18"/>
  <c r="BU190" i="18"/>
  <c r="CC190" i="18"/>
  <c r="BX190" i="18"/>
  <c r="BY190" i="18"/>
  <c r="BZ190" i="18"/>
  <c r="BP190" i="18"/>
  <c r="CA190" i="18"/>
  <c r="BQ190" i="18"/>
  <c r="CB190" i="18"/>
  <c r="BR190" i="18"/>
  <c r="CF190" i="18"/>
  <c r="BS190" i="18"/>
  <c r="BT190" i="18"/>
  <c r="BN134" i="18"/>
  <c r="BV134" i="18"/>
  <c r="CD134" i="18"/>
  <c r="BT134" i="18"/>
  <c r="CB134" i="18"/>
  <c r="BS134" i="18"/>
  <c r="CE134" i="18"/>
  <c r="BP134" i="18"/>
  <c r="BZ134" i="18"/>
  <c r="BU134" i="18"/>
  <c r="BW134" i="18"/>
  <c r="BX134" i="18"/>
  <c r="BY134" i="18"/>
  <c r="BM134" i="18"/>
  <c r="CA134" i="18"/>
  <c r="BO134" i="18"/>
  <c r="CC134" i="18"/>
  <c r="BQ134" i="18"/>
  <c r="CF134" i="18"/>
  <c r="BR134" i="18"/>
  <c r="BO126" i="18"/>
  <c r="BW126" i="18"/>
  <c r="CE126" i="18"/>
  <c r="BN126" i="18"/>
  <c r="BX126" i="18"/>
  <c r="BP126" i="18"/>
  <c r="BY126" i="18"/>
  <c r="BQ126" i="18"/>
  <c r="BZ126" i="18"/>
  <c r="BR126" i="18"/>
  <c r="CA126" i="18"/>
  <c r="BS126" i="18"/>
  <c r="CB126" i="18"/>
  <c r="BT126" i="18"/>
  <c r="CC126" i="18"/>
  <c r="BU126" i="18"/>
  <c r="CD126" i="18"/>
  <c r="BM126" i="18"/>
  <c r="BV126" i="18"/>
  <c r="CF126" i="18"/>
  <c r="BQ118" i="18"/>
  <c r="BY118" i="18"/>
  <c r="BO118" i="18"/>
  <c r="BW118" i="18"/>
  <c r="CE118" i="18"/>
  <c r="BM118" i="18"/>
  <c r="BX118" i="18"/>
  <c r="BN118" i="18"/>
  <c r="BZ118" i="18"/>
  <c r="BP118" i="18"/>
  <c r="CA118" i="18"/>
  <c r="BR118" i="18"/>
  <c r="CB118" i="18"/>
  <c r="BS118" i="18"/>
  <c r="CC118" i="18"/>
  <c r="BT118" i="18"/>
  <c r="CD118" i="18"/>
  <c r="BU118" i="18"/>
  <c r="CF118" i="18"/>
  <c r="BV118" i="18"/>
  <c r="BP110" i="18"/>
  <c r="BX110" i="18"/>
  <c r="CF110" i="18"/>
  <c r="BN110" i="18"/>
  <c r="BV110" i="18"/>
  <c r="CD110" i="18"/>
  <c r="BU110" i="18"/>
  <c r="BS110" i="18"/>
  <c r="CC110" i="18"/>
  <c r="BM110" i="18"/>
  <c r="CA110" i="18"/>
  <c r="BO110" i="18"/>
  <c r="CB110" i="18"/>
  <c r="BQ110" i="18"/>
  <c r="CE110" i="18"/>
  <c r="BR110" i="18"/>
  <c r="BT110" i="18"/>
  <c r="BW110" i="18"/>
  <c r="BY110" i="18"/>
  <c r="BZ110" i="18"/>
  <c r="BT102" i="18"/>
  <c r="CB102" i="18"/>
  <c r="BR102" i="18"/>
  <c r="BZ102" i="18"/>
  <c r="BP102" i="18"/>
  <c r="CA102" i="18"/>
  <c r="BN102" i="18"/>
  <c r="BX102" i="18"/>
  <c r="BM102" i="18"/>
  <c r="CC102" i="18"/>
  <c r="BO102" i="18"/>
  <c r="CD102" i="18"/>
  <c r="BQ102" i="18"/>
  <c r="CE102" i="18"/>
  <c r="BS102" i="18"/>
  <c r="CF102" i="18"/>
  <c r="BU102" i="18"/>
  <c r="BY102" i="18"/>
  <c r="BV102" i="18"/>
  <c r="BW102" i="18"/>
  <c r="BN94" i="18"/>
  <c r="BV94" i="18"/>
  <c r="CD94" i="18"/>
  <c r="BT94" i="18"/>
  <c r="CB94" i="18"/>
  <c r="BR94" i="18"/>
  <c r="CC94" i="18"/>
  <c r="BP94" i="18"/>
  <c r="BZ94" i="18"/>
  <c r="BO94" i="18"/>
  <c r="CE94" i="18"/>
  <c r="BQ94" i="18"/>
  <c r="CF94" i="18"/>
  <c r="BS94" i="18"/>
  <c r="BU94" i="18"/>
  <c r="BW94" i="18"/>
  <c r="BX94" i="18"/>
  <c r="BY94" i="18"/>
  <c r="BM94" i="18"/>
  <c r="CA94" i="18"/>
  <c r="BQ86" i="18"/>
  <c r="BY86" i="18"/>
  <c r="BO86" i="18"/>
  <c r="BW86" i="18"/>
  <c r="CE86" i="18"/>
  <c r="BU86" i="18"/>
  <c r="CF86" i="18"/>
  <c r="BR86" i="18"/>
  <c r="CB86" i="18"/>
  <c r="BS86" i="18"/>
  <c r="CC86" i="18"/>
  <c r="BM86" i="18"/>
  <c r="CD86" i="18"/>
  <c r="BN86" i="18"/>
  <c r="BP86" i="18"/>
  <c r="BT86" i="18"/>
  <c r="BV86" i="18"/>
  <c r="BX86" i="18"/>
  <c r="BZ86" i="18"/>
  <c r="CA86" i="18"/>
  <c r="BM78" i="18"/>
  <c r="BU78" i="18"/>
  <c r="CC78" i="18"/>
  <c r="BR78" i="18"/>
  <c r="BZ78" i="18"/>
  <c r="BV78" i="18"/>
  <c r="CF78" i="18"/>
  <c r="BO78" i="18"/>
  <c r="BY78" i="18"/>
  <c r="BS78" i="18"/>
  <c r="CD78" i="18"/>
  <c r="BQ78" i="18"/>
  <c r="BW78" i="18"/>
  <c r="BX78" i="18"/>
  <c r="CA78" i="18"/>
  <c r="CB78" i="18"/>
  <c r="BN78" i="18"/>
  <c r="CE78" i="18"/>
  <c r="BP78" i="18"/>
  <c r="BT78" i="18"/>
  <c r="BV70" i="18"/>
  <c r="CD70" i="18"/>
  <c r="BW70" i="18"/>
  <c r="CE70" i="18"/>
  <c r="BT70" i="18"/>
  <c r="CB70" i="18"/>
  <c r="BU70" i="18"/>
  <c r="CC70" i="18"/>
  <c r="BR70" i="18"/>
  <c r="BS70" i="18"/>
  <c r="BX70" i="18"/>
  <c r="BY70" i="18"/>
  <c r="BZ70" i="18"/>
  <c r="CA70" i="18"/>
  <c r="CF70" i="18"/>
  <c r="BY62" i="18"/>
  <c r="BV62" i="18"/>
  <c r="CD62" i="18"/>
  <c r="CA62" i="18"/>
  <c r="CB62" i="18"/>
  <c r="CE62" i="18"/>
  <c r="CF62" i="18"/>
  <c r="BW62" i="18"/>
  <c r="BX62" i="18"/>
  <c r="BZ62" i="18"/>
  <c r="CC62" i="18"/>
  <c r="BO54" i="18"/>
  <c r="BW54" i="18"/>
  <c r="CE54" i="18"/>
  <c r="BP54" i="18"/>
  <c r="BX54" i="18"/>
  <c r="CF54" i="18"/>
  <c r="BM54" i="18"/>
  <c r="BU54" i="18"/>
  <c r="CC54" i="18"/>
  <c r="BS54" i="18"/>
  <c r="BT54" i="18"/>
  <c r="BV54" i="18"/>
  <c r="BY54" i="18"/>
  <c r="BZ54" i="18"/>
  <c r="BN54" i="18"/>
  <c r="CA54" i="18"/>
  <c r="BQ54" i="18"/>
  <c r="CB54" i="18"/>
  <c r="BR54" i="18"/>
  <c r="CD54" i="18"/>
  <c r="BM46" i="18"/>
  <c r="BU46" i="18"/>
  <c r="CC46" i="18"/>
  <c r="BT46" i="18"/>
  <c r="CD46" i="18"/>
  <c r="BV46" i="18"/>
  <c r="CE46" i="18"/>
  <c r="BN46" i="18"/>
  <c r="BW46" i="18"/>
  <c r="CF46" i="18"/>
  <c r="BO46" i="18"/>
  <c r="BX46" i="18"/>
  <c r="BP46" i="18"/>
  <c r="BY46" i="18"/>
  <c r="BQ46" i="18"/>
  <c r="BZ46" i="18"/>
  <c r="BR46" i="18"/>
  <c r="CA46" i="18"/>
  <c r="BS46" i="18"/>
  <c r="CB46" i="18"/>
  <c r="BS38" i="18"/>
  <c r="CA38" i="18"/>
  <c r="BU38" i="18"/>
  <c r="CD38" i="18"/>
  <c r="BM38" i="18"/>
  <c r="BV38" i="18"/>
  <c r="CE38" i="18"/>
  <c r="BR38" i="18"/>
  <c r="CB38" i="18"/>
  <c r="BY38" i="18"/>
  <c r="BN38" i="18"/>
  <c r="BZ38" i="18"/>
  <c r="BO38" i="18"/>
  <c r="CC38" i="18"/>
  <c r="BP38" i="18"/>
  <c r="CF38" i="18"/>
  <c r="BQ38" i="18"/>
  <c r="BT38" i="18"/>
  <c r="BW38" i="18"/>
  <c r="BX38" i="18"/>
  <c r="BP30" i="18"/>
  <c r="BX30" i="18"/>
  <c r="CF30" i="18"/>
  <c r="BR30" i="18"/>
  <c r="CA30" i="18"/>
  <c r="BS30" i="18"/>
  <c r="CB30" i="18"/>
  <c r="BO30" i="18"/>
  <c r="BY30" i="18"/>
  <c r="BW30" i="18"/>
  <c r="BZ30" i="18"/>
  <c r="BU30" i="18"/>
  <c r="BM30" i="18"/>
  <c r="BN30" i="18"/>
  <c r="BQ30" i="18"/>
  <c r="BT30" i="18"/>
  <c r="BV30" i="18"/>
  <c r="CC30" i="18"/>
  <c r="CD30" i="18"/>
  <c r="CE30" i="18"/>
  <c r="BT22" i="18"/>
  <c r="CB22" i="18"/>
  <c r="BN22" i="18"/>
  <c r="BV22" i="18"/>
  <c r="CD22" i="18"/>
  <c r="BP22" i="18"/>
  <c r="BX22" i="18"/>
  <c r="CF22" i="18"/>
  <c r="BR22" i="18"/>
  <c r="BZ22" i="18"/>
  <c r="BM22" i="18"/>
  <c r="CC22" i="18"/>
  <c r="BO22" i="18"/>
  <c r="CE22" i="18"/>
  <c r="BU22" i="18"/>
  <c r="BY22" i="18"/>
  <c r="BQ22" i="18"/>
  <c r="BS22" i="18"/>
  <c r="BW22" i="18"/>
  <c r="CA22" i="18"/>
  <c r="BS14" i="18"/>
  <c r="CA14" i="18"/>
  <c r="BT14" i="18"/>
  <c r="CB14" i="18"/>
  <c r="BM14" i="18"/>
  <c r="BU14" i="18"/>
  <c r="CC14" i="18"/>
  <c r="BO14" i="18"/>
  <c r="BW14" i="18"/>
  <c r="CE14" i="18"/>
  <c r="BQ14" i="18"/>
  <c r="BY14" i="18"/>
  <c r="BR14" i="18"/>
  <c r="BV14" i="18"/>
  <c r="BX14" i="18"/>
  <c r="BZ14" i="18"/>
  <c r="CD14" i="18"/>
  <c r="CF14" i="18"/>
  <c r="BN14" i="18"/>
  <c r="BP14" i="18"/>
  <c r="BR260" i="18"/>
  <c r="BZ260" i="18"/>
  <c r="BS260" i="18"/>
  <c r="CA260" i="18"/>
  <c r="BT260" i="18"/>
  <c r="CB260" i="18"/>
  <c r="BM260" i="18"/>
  <c r="BU260" i="18"/>
  <c r="CC260" i="18"/>
  <c r="BN260" i="18"/>
  <c r="BV260" i="18"/>
  <c r="CD260" i="18"/>
  <c r="BO260" i="18"/>
  <c r="BW260" i="18"/>
  <c r="CE260" i="18"/>
  <c r="BP260" i="18"/>
  <c r="BX260" i="18"/>
  <c r="CF260" i="18"/>
  <c r="BQ260" i="18"/>
  <c r="BY260" i="18"/>
  <c r="BT212" i="18"/>
  <c r="CB212" i="18"/>
  <c r="BR212" i="18"/>
  <c r="CA212" i="18"/>
  <c r="BP212" i="18"/>
  <c r="BY212" i="18"/>
  <c r="BO212" i="18"/>
  <c r="CC212" i="18"/>
  <c r="BQ212" i="18"/>
  <c r="CD212" i="18"/>
  <c r="BS212" i="18"/>
  <c r="CE212" i="18"/>
  <c r="BU212" i="18"/>
  <c r="CF212" i="18"/>
  <c r="BV212" i="18"/>
  <c r="BW212" i="18"/>
  <c r="BM212" i="18"/>
  <c r="BX212" i="18"/>
  <c r="BN212" i="18"/>
  <c r="BZ212" i="18"/>
  <c r="BM172" i="18"/>
  <c r="BU172" i="18"/>
  <c r="CC172" i="18"/>
  <c r="BN172" i="18"/>
  <c r="BV172" i="18"/>
  <c r="CD172" i="18"/>
  <c r="BO172" i="18"/>
  <c r="BW172" i="18"/>
  <c r="CE172" i="18"/>
  <c r="BP172" i="18"/>
  <c r="BX172" i="18"/>
  <c r="CF172" i="18"/>
  <c r="BQ172" i="18"/>
  <c r="BY172" i="18"/>
  <c r="BR172" i="18"/>
  <c r="BZ172" i="18"/>
  <c r="BS172" i="18"/>
  <c r="CA172" i="18"/>
  <c r="BT172" i="18"/>
  <c r="CB172" i="18"/>
  <c r="BO283" i="18"/>
  <c r="BW283" i="18"/>
  <c r="CE283" i="18"/>
  <c r="BP283" i="18"/>
  <c r="BX283" i="18"/>
  <c r="CF283" i="18"/>
  <c r="BY283" i="18"/>
  <c r="BQ283" i="18"/>
  <c r="BT283" i="18"/>
  <c r="CB283" i="18"/>
  <c r="BM283" i="18"/>
  <c r="BU283" i="18"/>
  <c r="CC283" i="18"/>
  <c r="BN283" i="18"/>
  <c r="BV283" i="18"/>
  <c r="CD283" i="18"/>
  <c r="BS283" i="18"/>
  <c r="BZ283" i="18"/>
  <c r="CA283" i="18"/>
  <c r="BR283" i="18"/>
  <c r="BO275" i="18"/>
  <c r="BW275" i="18"/>
  <c r="CE275" i="18"/>
  <c r="BP275" i="18"/>
  <c r="BX275" i="18"/>
  <c r="CF275" i="18"/>
  <c r="BQ275" i="18"/>
  <c r="BY275" i="18"/>
  <c r="BR275" i="18"/>
  <c r="BZ275" i="18"/>
  <c r="BS275" i="18"/>
  <c r="CA275" i="18"/>
  <c r="BT275" i="18"/>
  <c r="CB275" i="18"/>
  <c r="BM275" i="18"/>
  <c r="BU275" i="18"/>
  <c r="CC275" i="18"/>
  <c r="BN275" i="18"/>
  <c r="BV275" i="18"/>
  <c r="CD275" i="18"/>
  <c r="BO267" i="18"/>
  <c r="BW267" i="18"/>
  <c r="CE267" i="18"/>
  <c r="BP267" i="18"/>
  <c r="BX267" i="18"/>
  <c r="CF267" i="18"/>
  <c r="BQ267" i="18"/>
  <c r="BY267" i="18"/>
  <c r="BR267" i="18"/>
  <c r="BZ267" i="18"/>
  <c r="BS267" i="18"/>
  <c r="CA267" i="18"/>
  <c r="BT267" i="18"/>
  <c r="CB267" i="18"/>
  <c r="BM267" i="18"/>
  <c r="BU267" i="18"/>
  <c r="CC267" i="18"/>
  <c r="BN267" i="18"/>
  <c r="BV267" i="18"/>
  <c r="CD267" i="18"/>
  <c r="BS227" i="18"/>
  <c r="CA227" i="18"/>
  <c r="BT227" i="18"/>
  <c r="CB227" i="18"/>
  <c r="BM227" i="18"/>
  <c r="BU227" i="18"/>
  <c r="CC227" i="18"/>
  <c r="BN227" i="18"/>
  <c r="BV227" i="18"/>
  <c r="CD227" i="18"/>
  <c r="BO227" i="18"/>
  <c r="BW227" i="18"/>
  <c r="CE227" i="18"/>
  <c r="BP227" i="18"/>
  <c r="BX227" i="18"/>
  <c r="CF227" i="18"/>
  <c r="BQ227" i="18"/>
  <c r="BY227" i="18"/>
  <c r="BR227" i="18"/>
  <c r="BZ227" i="18"/>
  <c r="BP179" i="18"/>
  <c r="BX179" i="18"/>
  <c r="CF179" i="18"/>
  <c r="BQ179" i="18"/>
  <c r="BY179" i="18"/>
  <c r="BR179" i="18"/>
  <c r="BZ179" i="18"/>
  <c r="BS179" i="18"/>
  <c r="CA179" i="18"/>
  <c r="BT179" i="18"/>
  <c r="CB179" i="18"/>
  <c r="BM179" i="18"/>
  <c r="BU179" i="18"/>
  <c r="CC179" i="18"/>
  <c r="BN179" i="18"/>
  <c r="BV179" i="18"/>
  <c r="CD179" i="18"/>
  <c r="BO179" i="18"/>
  <c r="BW179" i="18"/>
  <c r="CE179" i="18"/>
  <c r="BP139" i="18"/>
  <c r="BX139" i="18"/>
  <c r="CF139" i="18"/>
  <c r="BN139" i="18"/>
  <c r="BV139" i="18"/>
  <c r="CD139" i="18"/>
  <c r="BO139" i="18"/>
  <c r="BZ139" i="18"/>
  <c r="BU139" i="18"/>
  <c r="BM139" i="18"/>
  <c r="CB139" i="18"/>
  <c r="BQ139" i="18"/>
  <c r="CC139" i="18"/>
  <c r="BR139" i="18"/>
  <c r="CE139" i="18"/>
  <c r="BS139" i="18"/>
  <c r="BT139" i="18"/>
  <c r="BW139" i="18"/>
  <c r="BY139" i="18"/>
  <c r="CA139" i="18"/>
  <c r="BP123" i="18"/>
  <c r="BX123" i="18"/>
  <c r="CF123" i="18"/>
  <c r="BQ123" i="18"/>
  <c r="BZ123" i="18"/>
  <c r="BR123" i="18"/>
  <c r="CA123" i="18"/>
  <c r="BS123" i="18"/>
  <c r="CB123" i="18"/>
  <c r="BT123" i="18"/>
  <c r="CC123" i="18"/>
  <c r="BU123" i="18"/>
  <c r="CD123" i="18"/>
  <c r="BM123" i="18"/>
  <c r="BV123" i="18"/>
  <c r="CE123" i="18"/>
  <c r="BN123" i="18"/>
  <c r="BW123" i="18"/>
  <c r="BO123" i="18"/>
  <c r="BY123" i="18"/>
  <c r="BT99" i="18"/>
  <c r="CB99" i="18"/>
  <c r="BR99" i="18"/>
  <c r="BZ99" i="18"/>
  <c r="BQ99" i="18"/>
  <c r="CC99" i="18"/>
  <c r="BO99" i="18"/>
  <c r="BY99" i="18"/>
  <c r="BN99" i="18"/>
  <c r="CD99" i="18"/>
  <c r="BP99" i="18"/>
  <c r="CE99" i="18"/>
  <c r="BS99" i="18"/>
  <c r="CF99" i="18"/>
  <c r="BU99" i="18"/>
  <c r="BV99" i="18"/>
  <c r="BM99" i="18"/>
  <c r="CA99" i="18"/>
  <c r="BW99" i="18"/>
  <c r="BX99" i="18"/>
  <c r="BT91" i="18"/>
  <c r="CB91" i="18"/>
  <c r="BR91" i="18"/>
  <c r="BZ91" i="18"/>
  <c r="BQ91" i="18"/>
  <c r="CC91" i="18"/>
  <c r="BO91" i="18"/>
  <c r="BY91" i="18"/>
  <c r="BN91" i="18"/>
  <c r="CD91" i="18"/>
  <c r="BP91" i="18"/>
  <c r="CE91" i="18"/>
  <c r="BS91" i="18"/>
  <c r="CF91" i="18"/>
  <c r="BU91" i="18"/>
  <c r="BV91" i="18"/>
  <c r="BW91" i="18"/>
  <c r="BX91" i="18"/>
  <c r="BM91" i="18"/>
  <c r="CA91" i="18"/>
  <c r="BR67" i="18"/>
  <c r="BZ67" i="18"/>
  <c r="BS67" i="18"/>
  <c r="CA67" i="18"/>
  <c r="BP67" i="18"/>
  <c r="BX67" i="18"/>
  <c r="CF67" i="18"/>
  <c r="BQ67" i="18"/>
  <c r="BY67" i="18"/>
  <c r="CB67" i="18"/>
  <c r="BM67" i="18"/>
  <c r="CC67" i="18"/>
  <c r="BN67" i="18"/>
  <c r="CD67" i="18"/>
  <c r="BO67" i="18"/>
  <c r="CE67" i="18"/>
  <c r="BT67" i="18"/>
  <c r="BU67" i="18"/>
  <c r="BV67" i="18"/>
  <c r="BW67" i="18"/>
  <c r="BP51" i="18"/>
  <c r="BX51" i="18"/>
  <c r="CF51" i="18"/>
  <c r="BQ51" i="18"/>
  <c r="BY51" i="18"/>
  <c r="BS51" i="18"/>
  <c r="CA51" i="18"/>
  <c r="BM51" i="18"/>
  <c r="BU51" i="18"/>
  <c r="CC51" i="18"/>
  <c r="BN51" i="18"/>
  <c r="BV51" i="18"/>
  <c r="CD51" i="18"/>
  <c r="BO51" i="18"/>
  <c r="BR51" i="18"/>
  <c r="BT51" i="18"/>
  <c r="BW51" i="18"/>
  <c r="BZ51" i="18"/>
  <c r="CB51" i="18"/>
  <c r="CE51" i="18"/>
  <c r="BS35" i="18"/>
  <c r="CA35" i="18"/>
  <c r="BT35" i="18"/>
  <c r="CB35" i="18"/>
  <c r="BQ35" i="18"/>
  <c r="BY35" i="18"/>
  <c r="BO35" i="18"/>
  <c r="CC35" i="18"/>
  <c r="BP35" i="18"/>
  <c r="CD35" i="18"/>
  <c r="BM35" i="18"/>
  <c r="BX35" i="18"/>
  <c r="CF35" i="18"/>
  <c r="BN35" i="18"/>
  <c r="BR35" i="18"/>
  <c r="BU35" i="18"/>
  <c r="BV35" i="18"/>
  <c r="BW35" i="18"/>
  <c r="BZ35" i="18"/>
  <c r="CE35" i="18"/>
  <c r="BP258" i="18"/>
  <c r="BX258" i="18"/>
  <c r="CF258" i="18"/>
  <c r="BQ258" i="18"/>
  <c r="BY258" i="18"/>
  <c r="BR258" i="18"/>
  <c r="BZ258" i="18"/>
  <c r="BS258" i="18"/>
  <c r="CA258" i="18"/>
  <c r="BT258" i="18"/>
  <c r="CB258" i="18"/>
  <c r="BM258" i="18"/>
  <c r="BU258" i="18"/>
  <c r="CC258" i="18"/>
  <c r="BN258" i="18"/>
  <c r="BV258" i="18"/>
  <c r="CD258" i="18"/>
  <c r="BO258" i="18"/>
  <c r="BW258" i="18"/>
  <c r="CE258" i="18"/>
  <c r="BS257" i="18"/>
  <c r="CA257" i="18"/>
  <c r="BT257" i="18"/>
  <c r="CB257" i="18"/>
  <c r="BM257" i="18"/>
  <c r="BU257" i="18"/>
  <c r="CC257" i="18"/>
  <c r="BN257" i="18"/>
  <c r="BV257" i="18"/>
  <c r="CD257" i="18"/>
  <c r="BO257" i="18"/>
  <c r="BW257" i="18"/>
  <c r="CE257" i="18"/>
  <c r="BP257" i="18"/>
  <c r="BX257" i="18"/>
  <c r="CF257" i="18"/>
  <c r="BQ257" i="18"/>
  <c r="BY257" i="18"/>
  <c r="BR257" i="18"/>
  <c r="BZ257" i="18"/>
  <c r="BQ241" i="18"/>
  <c r="BY241" i="18"/>
  <c r="BR241" i="18"/>
  <c r="BZ241" i="18"/>
  <c r="BS241" i="18"/>
  <c r="CA241" i="18"/>
  <c r="BP241" i="18"/>
  <c r="BX241" i="18"/>
  <c r="CF241" i="18"/>
  <c r="BO241" i="18"/>
  <c r="CE241" i="18"/>
  <c r="BT241" i="18"/>
  <c r="BU241" i="18"/>
  <c r="BV241" i="18"/>
  <c r="BW241" i="18"/>
  <c r="CB241" i="18"/>
  <c r="BM241" i="18"/>
  <c r="CC241" i="18"/>
  <c r="BN241" i="18"/>
  <c r="CD241" i="18"/>
  <c r="BS225" i="18"/>
  <c r="CA225" i="18"/>
  <c r="BT225" i="18"/>
  <c r="CB225" i="18"/>
  <c r="BU225" i="18"/>
  <c r="CC225" i="18"/>
  <c r="BV225" i="18"/>
  <c r="CD225" i="18"/>
  <c r="BW225" i="18"/>
  <c r="CE225" i="18"/>
  <c r="BX225" i="18"/>
  <c r="CF225" i="18"/>
  <c r="BY225" i="18"/>
  <c r="BR225" i="18"/>
  <c r="BZ225" i="18"/>
  <c r="BT288" i="18"/>
  <c r="CB288" i="18"/>
  <c r="BM288" i="18"/>
  <c r="CC288" i="18"/>
  <c r="BU288" i="18"/>
  <c r="BP288" i="18"/>
  <c r="BX288" i="18"/>
  <c r="CF288" i="18"/>
  <c r="BR288" i="18"/>
  <c r="BZ288" i="18"/>
  <c r="BN288" i="18"/>
  <c r="CD288" i="18"/>
  <c r="BV288" i="18"/>
  <c r="BO288" i="18"/>
  <c r="CE288" i="18"/>
  <c r="BQ288" i="18"/>
  <c r="BS288" i="18"/>
  <c r="CA288" i="18"/>
  <c r="BW288" i="18"/>
  <c r="BY288" i="18"/>
  <c r="BS280" i="18"/>
  <c r="CA280" i="18"/>
  <c r="BT280" i="18"/>
  <c r="CB280" i="18"/>
  <c r="BM280" i="18"/>
  <c r="CC280" i="18"/>
  <c r="BU280" i="18"/>
  <c r="BP280" i="18"/>
  <c r="BX280" i="18"/>
  <c r="CF280" i="18"/>
  <c r="BQ280" i="18"/>
  <c r="BY280" i="18"/>
  <c r="BR280" i="18"/>
  <c r="BZ280" i="18"/>
  <c r="BN280" i="18"/>
  <c r="BO280" i="18"/>
  <c r="BV280" i="18"/>
  <c r="BW280" i="18"/>
  <c r="CD280" i="18"/>
  <c r="CE280" i="18"/>
  <c r="BS272" i="18"/>
  <c r="CA272" i="18"/>
  <c r="BT272" i="18"/>
  <c r="CB272" i="18"/>
  <c r="BM272" i="18"/>
  <c r="BU272" i="18"/>
  <c r="CC272" i="18"/>
  <c r="BN272" i="18"/>
  <c r="BV272" i="18"/>
  <c r="CD272" i="18"/>
  <c r="BO272" i="18"/>
  <c r="BW272" i="18"/>
  <c r="CE272" i="18"/>
  <c r="BP272" i="18"/>
  <c r="BX272" i="18"/>
  <c r="CF272" i="18"/>
  <c r="BQ272" i="18"/>
  <c r="BY272" i="18"/>
  <c r="BR272" i="18"/>
  <c r="BZ272" i="18"/>
  <c r="BS264" i="18"/>
  <c r="CA264" i="18"/>
  <c r="BT264" i="18"/>
  <c r="CB264" i="18"/>
  <c r="BM264" i="18"/>
  <c r="BU264" i="18"/>
  <c r="CC264" i="18"/>
  <c r="BN264" i="18"/>
  <c r="BV264" i="18"/>
  <c r="CD264" i="18"/>
  <c r="BO264" i="18"/>
  <c r="BW264" i="18"/>
  <c r="CE264" i="18"/>
  <c r="BP264" i="18"/>
  <c r="BX264" i="18"/>
  <c r="CF264" i="18"/>
  <c r="BQ264" i="18"/>
  <c r="BY264" i="18"/>
  <c r="BR264" i="18"/>
  <c r="BZ264" i="18"/>
  <c r="BN256" i="18"/>
  <c r="BV256" i="18"/>
  <c r="CD256" i="18"/>
  <c r="BO256" i="18"/>
  <c r="BW256" i="18"/>
  <c r="CE256" i="18"/>
  <c r="BP256" i="18"/>
  <c r="BX256" i="18"/>
  <c r="CF256" i="18"/>
  <c r="BQ256" i="18"/>
  <c r="BY256" i="18"/>
  <c r="BR256" i="18"/>
  <c r="BZ256" i="18"/>
  <c r="BS256" i="18"/>
  <c r="CA256" i="18"/>
  <c r="BT256" i="18"/>
  <c r="CB256" i="18"/>
  <c r="BM256" i="18"/>
  <c r="BU256" i="18"/>
  <c r="CC256" i="18"/>
  <c r="BT248" i="18"/>
  <c r="CB248" i="18"/>
  <c r="BM248" i="18"/>
  <c r="BU248" i="18"/>
  <c r="CC248" i="18"/>
  <c r="BN248" i="18"/>
  <c r="BV248" i="18"/>
  <c r="CD248" i="18"/>
  <c r="BS248" i="18"/>
  <c r="CA248" i="18"/>
  <c r="BW248" i="18"/>
  <c r="BX248" i="18"/>
  <c r="BY248" i="18"/>
  <c r="BZ248" i="18"/>
  <c r="BO248" i="18"/>
  <c r="CE248" i="18"/>
  <c r="BP248" i="18"/>
  <c r="CF248" i="18"/>
  <c r="BQ248" i="18"/>
  <c r="BR248" i="18"/>
  <c r="BT240" i="18"/>
  <c r="CB240" i="18"/>
  <c r="BM240" i="18"/>
  <c r="BU240" i="18"/>
  <c r="CC240" i="18"/>
  <c r="BN240" i="18"/>
  <c r="BV240" i="18"/>
  <c r="CD240" i="18"/>
  <c r="BS240" i="18"/>
  <c r="CA240" i="18"/>
  <c r="BP240" i="18"/>
  <c r="CF240" i="18"/>
  <c r="BQ240" i="18"/>
  <c r="BR240" i="18"/>
  <c r="BW240" i="18"/>
  <c r="BX240" i="18"/>
  <c r="BY240" i="18"/>
  <c r="BZ240" i="18"/>
  <c r="BO240" i="18"/>
  <c r="CE240" i="18"/>
  <c r="BT232" i="18"/>
  <c r="CB232" i="18"/>
  <c r="BM232" i="18"/>
  <c r="BU232" i="18"/>
  <c r="CC232" i="18"/>
  <c r="BN232" i="18"/>
  <c r="BV232" i="18"/>
  <c r="CD232" i="18"/>
  <c r="BO232" i="18"/>
  <c r="BW232" i="18"/>
  <c r="CE232" i="18"/>
  <c r="BP232" i="18"/>
  <c r="BX232" i="18"/>
  <c r="CF232" i="18"/>
  <c r="BQ232" i="18"/>
  <c r="BY232" i="18"/>
  <c r="BR232" i="18"/>
  <c r="BZ232" i="18"/>
  <c r="BS232" i="18"/>
  <c r="CA232" i="18"/>
  <c r="BS224" i="18"/>
  <c r="CA224" i="18"/>
  <c r="BU224" i="18"/>
  <c r="CD224" i="18"/>
  <c r="BM224" i="18"/>
  <c r="BV224" i="18"/>
  <c r="CE224" i="18"/>
  <c r="BN224" i="18"/>
  <c r="BW224" i="18"/>
  <c r="CF224" i="18"/>
  <c r="BO224" i="18"/>
  <c r="BX224" i="18"/>
  <c r="BP224" i="18"/>
  <c r="BY224" i="18"/>
  <c r="BQ224" i="18"/>
  <c r="BZ224" i="18"/>
  <c r="BR224" i="18"/>
  <c r="CB224" i="18"/>
  <c r="BT224" i="18"/>
  <c r="CC224" i="18"/>
  <c r="BM216" i="18"/>
  <c r="BU216" i="18"/>
  <c r="CC216" i="18"/>
  <c r="BS216" i="18"/>
  <c r="CA216" i="18"/>
  <c r="BV216" i="18"/>
  <c r="CF216" i="18"/>
  <c r="BW216" i="18"/>
  <c r="BN216" i="18"/>
  <c r="BX216" i="18"/>
  <c r="BO216" i="18"/>
  <c r="BY216" i="18"/>
  <c r="BP216" i="18"/>
  <c r="BZ216" i="18"/>
  <c r="BQ216" i="18"/>
  <c r="CB216" i="18"/>
  <c r="BR216" i="18"/>
  <c r="CD216" i="18"/>
  <c r="BT216" i="18"/>
  <c r="CE216" i="18"/>
  <c r="BT208" i="18"/>
  <c r="CB208" i="18"/>
  <c r="BU208" i="18"/>
  <c r="CD208" i="18"/>
  <c r="BR208" i="18"/>
  <c r="CA208" i="18"/>
  <c r="BW208" i="18"/>
  <c r="BM208" i="18"/>
  <c r="BX208" i="18"/>
  <c r="BN208" i="18"/>
  <c r="BY208" i="18"/>
  <c r="BO208" i="18"/>
  <c r="BZ208" i="18"/>
  <c r="BP208" i="18"/>
  <c r="CC208" i="18"/>
  <c r="BQ208" i="18"/>
  <c r="CE208" i="18"/>
  <c r="BS208" i="18"/>
  <c r="CF208" i="18"/>
  <c r="BV208" i="18"/>
  <c r="BN200" i="18"/>
  <c r="BV200" i="18"/>
  <c r="CD200" i="18"/>
  <c r="BT200" i="18"/>
  <c r="CB200" i="18"/>
  <c r="BP200" i="18"/>
  <c r="BZ200" i="18"/>
  <c r="BQ200" i="18"/>
  <c r="CA200" i="18"/>
  <c r="BU200" i="18"/>
  <c r="CF200" i="18"/>
  <c r="BW200" i="18"/>
  <c r="BM200" i="18"/>
  <c r="BX200" i="18"/>
  <c r="BO200" i="18"/>
  <c r="BR200" i="18"/>
  <c r="BS200" i="18"/>
  <c r="BY200" i="18"/>
  <c r="CC200" i="18"/>
  <c r="CE200" i="18"/>
  <c r="BN192" i="18"/>
  <c r="BV192" i="18"/>
  <c r="CD192" i="18"/>
  <c r="BT192" i="18"/>
  <c r="CB192" i="18"/>
  <c r="BU192" i="18"/>
  <c r="CF192" i="18"/>
  <c r="BW192" i="18"/>
  <c r="BM192" i="18"/>
  <c r="BX192" i="18"/>
  <c r="BO192" i="18"/>
  <c r="BY192" i="18"/>
  <c r="BP192" i="18"/>
  <c r="BZ192" i="18"/>
  <c r="BQ192" i="18"/>
  <c r="CA192" i="18"/>
  <c r="BR192" i="18"/>
  <c r="CC192" i="18"/>
  <c r="BS192" i="18"/>
  <c r="CE192" i="18"/>
  <c r="BQ184" i="18"/>
  <c r="BY184" i="18"/>
  <c r="BR184" i="18"/>
  <c r="BZ184" i="18"/>
  <c r="BS184" i="18"/>
  <c r="CA184" i="18"/>
  <c r="BT184" i="18"/>
  <c r="CB184" i="18"/>
  <c r="BM184" i="18"/>
  <c r="BU184" i="18"/>
  <c r="CC184" i="18"/>
  <c r="BN184" i="18"/>
  <c r="BV184" i="18"/>
  <c r="CD184" i="18"/>
  <c r="BO184" i="18"/>
  <c r="BW184" i="18"/>
  <c r="CE184" i="18"/>
  <c r="BP184" i="18"/>
  <c r="BX184" i="18"/>
  <c r="CF184" i="18"/>
  <c r="BQ176" i="18"/>
  <c r="BY176" i="18"/>
  <c r="BR176" i="18"/>
  <c r="BZ176" i="18"/>
  <c r="BS176" i="18"/>
  <c r="CA176" i="18"/>
  <c r="BT176" i="18"/>
  <c r="CB176" i="18"/>
  <c r="BM176" i="18"/>
  <c r="BU176" i="18"/>
  <c r="CC176" i="18"/>
  <c r="BN176" i="18"/>
  <c r="BV176" i="18"/>
  <c r="CD176" i="18"/>
  <c r="BO176" i="18"/>
  <c r="BW176" i="18"/>
  <c r="CE176" i="18"/>
  <c r="BP176" i="18"/>
  <c r="BX176" i="18"/>
  <c r="CF176" i="18"/>
  <c r="BO168" i="18"/>
  <c r="BW168" i="18"/>
  <c r="CE168" i="18"/>
  <c r="BT168" i="18"/>
  <c r="CB168" i="18"/>
  <c r="BR168" i="18"/>
  <c r="CC168" i="18"/>
  <c r="BS168" i="18"/>
  <c r="CD168" i="18"/>
  <c r="BU168" i="18"/>
  <c r="CF168" i="18"/>
  <c r="BV168" i="18"/>
  <c r="BM168" i="18"/>
  <c r="BX168" i="18"/>
  <c r="BN168" i="18"/>
  <c r="BY168" i="18"/>
  <c r="BP168" i="18"/>
  <c r="BZ168" i="18"/>
  <c r="BQ168" i="18"/>
  <c r="CA168" i="18"/>
  <c r="BO160" i="18"/>
  <c r="BW160" i="18"/>
  <c r="CE160" i="18"/>
  <c r="BT160" i="18"/>
  <c r="CB160" i="18"/>
  <c r="BP160" i="18"/>
  <c r="BZ160" i="18"/>
  <c r="BQ160" i="18"/>
  <c r="CA160" i="18"/>
  <c r="BR160" i="18"/>
  <c r="CC160" i="18"/>
  <c r="BS160" i="18"/>
  <c r="CD160" i="18"/>
  <c r="BU160" i="18"/>
  <c r="CF160" i="18"/>
  <c r="BV160" i="18"/>
  <c r="BM160" i="18"/>
  <c r="BX160" i="18"/>
  <c r="BN160" i="18"/>
  <c r="BY160" i="18"/>
  <c r="BO152" i="18"/>
  <c r="BW152" i="18"/>
  <c r="CE152" i="18"/>
  <c r="BN152" i="18"/>
  <c r="BX152" i="18"/>
  <c r="BP152" i="18"/>
  <c r="BY152" i="18"/>
  <c r="BQ152" i="18"/>
  <c r="BZ152" i="18"/>
  <c r="BR152" i="18"/>
  <c r="BM152" i="18"/>
  <c r="BV152" i="18"/>
  <c r="CF152" i="18"/>
  <c r="CC152" i="18"/>
  <c r="CD152" i="18"/>
  <c r="BS152" i="18"/>
  <c r="BT152" i="18"/>
  <c r="BU152" i="18"/>
  <c r="CA152" i="18"/>
  <c r="CB152" i="18"/>
  <c r="BQ144" i="18"/>
  <c r="BY144" i="18"/>
  <c r="BO144" i="18"/>
  <c r="BW144" i="18"/>
  <c r="CE144" i="18"/>
  <c r="BT144" i="18"/>
  <c r="CD144" i="18"/>
  <c r="BP144" i="18"/>
  <c r="CA144" i="18"/>
  <c r="BN144" i="18"/>
  <c r="CC144" i="18"/>
  <c r="BR144" i="18"/>
  <c r="CF144" i="18"/>
  <c r="BS144" i="18"/>
  <c r="BU144" i="18"/>
  <c r="BV144" i="18"/>
  <c r="BX144" i="18"/>
  <c r="BZ144" i="18"/>
  <c r="BM144" i="18"/>
  <c r="CB144" i="18"/>
  <c r="BQ136" i="18"/>
  <c r="BY136" i="18"/>
  <c r="BO136" i="18"/>
  <c r="BW136" i="18"/>
  <c r="CE136" i="18"/>
  <c r="BS136" i="18"/>
  <c r="CC136" i="18"/>
  <c r="BN136" i="18"/>
  <c r="BZ136" i="18"/>
  <c r="BT136" i="18"/>
  <c r="BU136" i="18"/>
  <c r="BV136" i="18"/>
  <c r="BX136" i="18"/>
  <c r="CA136" i="18"/>
  <c r="BM136" i="18"/>
  <c r="CB136" i="18"/>
  <c r="BP136" i="18"/>
  <c r="CD136" i="18"/>
  <c r="BR136" i="18"/>
  <c r="CF136" i="18"/>
  <c r="BX128" i="18"/>
  <c r="CF128" i="18"/>
  <c r="BY128" i="18"/>
  <c r="BT128" i="18"/>
  <c r="CB128" i="18"/>
  <c r="BU128" i="18"/>
  <c r="CC128" i="18"/>
  <c r="BV128" i="18"/>
  <c r="CD128" i="18"/>
  <c r="BW128" i="18"/>
  <c r="BZ128" i="18"/>
  <c r="CA128" i="18"/>
  <c r="CE128" i="18"/>
  <c r="BS128" i="18"/>
  <c r="BR128" i="18"/>
  <c r="BQ120" i="18"/>
  <c r="BY120" i="18"/>
  <c r="BO120" i="18"/>
  <c r="BW120" i="18"/>
  <c r="CE120" i="18"/>
  <c r="BT120" i="18"/>
  <c r="CD120" i="18"/>
  <c r="BU120" i="18"/>
  <c r="CF120" i="18"/>
  <c r="BV120" i="18"/>
  <c r="BM120" i="18"/>
  <c r="BX120" i="18"/>
  <c r="BN120" i="18"/>
  <c r="BZ120" i="18"/>
  <c r="BP120" i="18"/>
  <c r="CA120" i="18"/>
  <c r="BR120" i="18"/>
  <c r="CB120" i="18"/>
  <c r="BS120" i="18"/>
  <c r="CC120" i="18"/>
  <c r="BP112" i="18"/>
  <c r="BX112" i="18"/>
  <c r="CF112" i="18"/>
  <c r="BN112" i="18"/>
  <c r="BV112" i="18"/>
  <c r="CD112" i="18"/>
  <c r="BR112" i="18"/>
  <c r="CB112" i="18"/>
  <c r="BO112" i="18"/>
  <c r="BZ112" i="18"/>
  <c r="BU112" i="18"/>
  <c r="BW112" i="18"/>
  <c r="BY112" i="18"/>
  <c r="CA112" i="18"/>
  <c r="BM112" i="18"/>
  <c r="CC112" i="18"/>
  <c r="BQ112" i="18"/>
  <c r="CE112" i="18"/>
  <c r="BS112" i="18"/>
  <c r="BT112" i="18"/>
  <c r="BO104" i="18"/>
  <c r="BW104" i="18"/>
  <c r="BM104" i="18"/>
  <c r="BU104" i="18"/>
  <c r="CC104" i="18"/>
  <c r="BQ104" i="18"/>
  <c r="CA104" i="18"/>
  <c r="BN104" i="18"/>
  <c r="BY104" i="18"/>
  <c r="CB104" i="18"/>
  <c r="BP104" i="18"/>
  <c r="CD104" i="18"/>
  <c r="BS104" i="18"/>
  <c r="CF104" i="18"/>
  <c r="BT104" i="18"/>
  <c r="BZ104" i="18"/>
  <c r="BR104" i="18"/>
  <c r="BV104" i="18"/>
  <c r="BX104" i="18"/>
  <c r="CE104" i="18"/>
  <c r="BR96" i="18"/>
  <c r="BZ96" i="18"/>
  <c r="BP96" i="18"/>
  <c r="BX96" i="18"/>
  <c r="CF96" i="18"/>
  <c r="BS96" i="18"/>
  <c r="CC96" i="18"/>
  <c r="BO96" i="18"/>
  <c r="CA96" i="18"/>
  <c r="BN96" i="18"/>
  <c r="CD96" i="18"/>
  <c r="BQ96" i="18"/>
  <c r="CE96" i="18"/>
  <c r="BT96" i="18"/>
  <c r="BU96" i="18"/>
  <c r="BV96" i="18"/>
  <c r="BM96" i="18"/>
  <c r="CB96" i="18"/>
  <c r="BW96" i="18"/>
  <c r="BY96" i="18"/>
  <c r="BR88" i="18"/>
  <c r="BZ88" i="18"/>
  <c r="BP88" i="18"/>
  <c r="BX88" i="18"/>
  <c r="CF88" i="18"/>
  <c r="BS88" i="18"/>
  <c r="CC88" i="18"/>
  <c r="BN88" i="18"/>
  <c r="BY88" i="18"/>
  <c r="BO88" i="18"/>
  <c r="CA88" i="18"/>
  <c r="CB88" i="18"/>
  <c r="CD88" i="18"/>
  <c r="BM88" i="18"/>
  <c r="CE88" i="18"/>
  <c r="BQ88" i="18"/>
  <c r="BT88" i="18"/>
  <c r="BU88" i="18"/>
  <c r="BV88" i="18"/>
  <c r="BW88" i="18"/>
  <c r="BO80" i="18"/>
  <c r="BW80" i="18"/>
  <c r="CE80" i="18"/>
  <c r="BT80" i="18"/>
  <c r="CB80" i="18"/>
  <c r="BS80" i="18"/>
  <c r="CD80" i="18"/>
  <c r="BX80" i="18"/>
  <c r="BQ80" i="18"/>
  <c r="CA80" i="18"/>
  <c r="CF80" i="18"/>
  <c r="BU80" i="18"/>
  <c r="BV80" i="18"/>
  <c r="BY80" i="18"/>
  <c r="BZ80" i="18"/>
  <c r="BP80" i="18"/>
  <c r="BR80" i="18"/>
  <c r="CC80" i="18"/>
  <c r="BN72" i="18"/>
  <c r="BV72" i="18"/>
  <c r="CD72" i="18"/>
  <c r="BO72" i="18"/>
  <c r="BW72" i="18"/>
  <c r="CE72" i="18"/>
  <c r="BT72" i="18"/>
  <c r="CB72" i="18"/>
  <c r="BM72" i="18"/>
  <c r="BS72" i="18"/>
  <c r="BU72" i="18"/>
  <c r="BX72" i="18"/>
  <c r="BY72" i="18"/>
  <c r="BZ72" i="18"/>
  <c r="BP72" i="18"/>
  <c r="CA72" i="18"/>
  <c r="BQ72" i="18"/>
  <c r="CC72" i="18"/>
  <c r="BR72" i="18"/>
  <c r="CF72" i="18"/>
  <c r="BY64" i="18"/>
  <c r="BU64" i="18"/>
  <c r="CD64" i="18"/>
  <c r="BV64" i="18"/>
  <c r="CE64" i="18"/>
  <c r="BX64" i="18"/>
  <c r="BZ64" i="18"/>
  <c r="BS64" i="18"/>
  <c r="CB64" i="18"/>
  <c r="BT64" i="18"/>
  <c r="CC64" i="18"/>
  <c r="BR64" i="18"/>
  <c r="BW64" i="18"/>
  <c r="CA64" i="18"/>
  <c r="CF64" i="18"/>
  <c r="BQ56" i="18"/>
  <c r="BY56" i="18"/>
  <c r="BR56" i="18"/>
  <c r="BZ56" i="18"/>
  <c r="BO56" i="18"/>
  <c r="BW56" i="18"/>
  <c r="CE56" i="18"/>
  <c r="BT56" i="18"/>
  <c r="CF56" i="18"/>
  <c r="BU56" i="18"/>
  <c r="BV56" i="18"/>
  <c r="BX56" i="18"/>
  <c r="BM56" i="18"/>
  <c r="CA56" i="18"/>
  <c r="BN56" i="18"/>
  <c r="CB56" i="18"/>
  <c r="BP56" i="18"/>
  <c r="CC56" i="18"/>
  <c r="BS56" i="18"/>
  <c r="CD56" i="18"/>
  <c r="BR48" i="18"/>
  <c r="BZ48" i="18"/>
  <c r="BS48" i="18"/>
  <c r="CA48" i="18"/>
  <c r="BT48" i="18"/>
  <c r="CB48" i="18"/>
  <c r="BM48" i="18"/>
  <c r="BU48" i="18"/>
  <c r="CC48" i="18"/>
  <c r="BN48" i="18"/>
  <c r="BV48" i="18"/>
  <c r="CD48" i="18"/>
  <c r="BO48" i="18"/>
  <c r="BW48" i="18"/>
  <c r="CE48" i="18"/>
  <c r="BP48" i="18"/>
  <c r="BX48" i="18"/>
  <c r="CF48" i="18"/>
  <c r="BQ48" i="18"/>
  <c r="BY48" i="18"/>
  <c r="BO40" i="18"/>
  <c r="BW40" i="18"/>
  <c r="CE40" i="18"/>
  <c r="BS40" i="18"/>
  <c r="CB40" i="18"/>
  <c r="BT40" i="18"/>
  <c r="CC40" i="18"/>
  <c r="BQ40" i="18"/>
  <c r="BZ40" i="18"/>
  <c r="BM40" i="18"/>
  <c r="CA40" i="18"/>
  <c r="BN40" i="18"/>
  <c r="CD40" i="18"/>
  <c r="BP40" i="18"/>
  <c r="CF40" i="18"/>
  <c r="BR40" i="18"/>
  <c r="BU40" i="18"/>
  <c r="BV40" i="18"/>
  <c r="BX40" i="18"/>
  <c r="BY40" i="18"/>
  <c r="BS32" i="18"/>
  <c r="CA32" i="18"/>
  <c r="BT32" i="18"/>
  <c r="CB32" i="18"/>
  <c r="BQ32" i="18"/>
  <c r="BY32" i="18"/>
  <c r="BP32" i="18"/>
  <c r="CD32" i="18"/>
  <c r="BR32" i="18"/>
  <c r="CE32" i="18"/>
  <c r="BN32" i="18"/>
  <c r="BZ32" i="18"/>
  <c r="BO32" i="18"/>
  <c r="BU32" i="18"/>
  <c r="BV32" i="18"/>
  <c r="BW32" i="18"/>
  <c r="BX32" i="18"/>
  <c r="CC32" i="18"/>
  <c r="CF32" i="18"/>
  <c r="BM32" i="18"/>
  <c r="BT24" i="18"/>
  <c r="CB24" i="18"/>
  <c r="BN24" i="18"/>
  <c r="BV24" i="18"/>
  <c r="CD24" i="18"/>
  <c r="BP24" i="18"/>
  <c r="BX24" i="18"/>
  <c r="CF24" i="18"/>
  <c r="BQ24" i="18"/>
  <c r="CC24" i="18"/>
  <c r="BR24" i="18"/>
  <c r="CE24" i="18"/>
  <c r="BM24" i="18"/>
  <c r="BZ24" i="18"/>
  <c r="CA24" i="18"/>
  <c r="BS24" i="18"/>
  <c r="BW24" i="18"/>
  <c r="BO24" i="18"/>
  <c r="BU24" i="18"/>
  <c r="BY24" i="18"/>
  <c r="BO16" i="18"/>
  <c r="BW16" i="18"/>
  <c r="CE16" i="18"/>
  <c r="BP16" i="18"/>
  <c r="BX16" i="18"/>
  <c r="CF16" i="18"/>
  <c r="BQ16" i="18"/>
  <c r="BY16" i="18"/>
  <c r="BS16" i="18"/>
  <c r="CA16" i="18"/>
  <c r="BM16" i="18"/>
  <c r="BU16" i="18"/>
  <c r="CC16" i="18"/>
  <c r="CD16" i="18"/>
  <c r="BN16" i="18"/>
  <c r="BT16" i="18"/>
  <c r="BV16" i="18"/>
  <c r="BZ16" i="18"/>
  <c r="BR16" i="18"/>
  <c r="CB16" i="18"/>
  <c r="DD282" i="18"/>
  <c r="DL282" i="18"/>
  <c r="DT282" i="18"/>
  <c r="DE282" i="18"/>
  <c r="DM282" i="18"/>
  <c r="DU282" i="18"/>
  <c r="DF282" i="18"/>
  <c r="DN282" i="18"/>
  <c r="DI282" i="18"/>
  <c r="DQ282" i="18"/>
  <c r="DB282" i="18"/>
  <c r="DJ282" i="18"/>
  <c r="DR282" i="18"/>
  <c r="DC282" i="18"/>
  <c r="DK282" i="18"/>
  <c r="DS282" i="18"/>
  <c r="DG282" i="18"/>
  <c r="DH282" i="18"/>
  <c r="DO282" i="18"/>
  <c r="DP282" i="18"/>
  <c r="DD274" i="18"/>
  <c r="DL274" i="18"/>
  <c r="DT274" i="18"/>
  <c r="DE274" i="18"/>
  <c r="DM274" i="18"/>
  <c r="DU274" i="18"/>
  <c r="DF274" i="18"/>
  <c r="DN274" i="18"/>
  <c r="DG274" i="18"/>
  <c r="DO274" i="18"/>
  <c r="DH274" i="18"/>
  <c r="DP274" i="18"/>
  <c r="DI274" i="18"/>
  <c r="DQ274" i="18"/>
  <c r="DB274" i="18"/>
  <c r="DJ274" i="18"/>
  <c r="DR274" i="18"/>
  <c r="DC274" i="18"/>
  <c r="DK274" i="18"/>
  <c r="DS274" i="18"/>
  <c r="DD266" i="18"/>
  <c r="DL266" i="18"/>
  <c r="DT266" i="18"/>
  <c r="DE266" i="18"/>
  <c r="DM266" i="18"/>
  <c r="DU266" i="18"/>
  <c r="DF266" i="18"/>
  <c r="DN266" i="18"/>
  <c r="DG266" i="18"/>
  <c r="DO266" i="18"/>
  <c r="DH266" i="18"/>
  <c r="DP266" i="18"/>
  <c r="DI266" i="18"/>
  <c r="DQ266" i="18"/>
  <c r="DB266" i="18"/>
  <c r="DJ266" i="18"/>
  <c r="DR266" i="18"/>
  <c r="DC266" i="18"/>
  <c r="DK266" i="18"/>
  <c r="DS266" i="18"/>
  <c r="DI258" i="18"/>
  <c r="DQ258" i="18"/>
  <c r="DB258" i="18"/>
  <c r="DJ258" i="18"/>
  <c r="DR258" i="18"/>
  <c r="DC258" i="18"/>
  <c r="DK258" i="18"/>
  <c r="DS258" i="18"/>
  <c r="DD258" i="18"/>
  <c r="DL258" i="18"/>
  <c r="DT258" i="18"/>
  <c r="DE258" i="18"/>
  <c r="DM258" i="18"/>
  <c r="DU258" i="18"/>
  <c r="DF258" i="18"/>
  <c r="DN258" i="18"/>
  <c r="DG258" i="18"/>
  <c r="DO258" i="18"/>
  <c r="DH258" i="18"/>
  <c r="DP258" i="18"/>
  <c r="DG250" i="18"/>
  <c r="DO250" i="18"/>
  <c r="DH250" i="18"/>
  <c r="DP250" i="18"/>
  <c r="DI250" i="18"/>
  <c r="DQ250" i="18"/>
  <c r="DF250" i="18"/>
  <c r="DN250" i="18"/>
  <c r="DL250" i="18"/>
  <c r="DM250" i="18"/>
  <c r="DB250" i="18"/>
  <c r="DR250" i="18"/>
  <c r="DC250" i="18"/>
  <c r="DS250" i="18"/>
  <c r="DD250" i="18"/>
  <c r="DT250" i="18"/>
  <c r="DE250" i="18"/>
  <c r="DU250" i="18"/>
  <c r="DJ250" i="18"/>
  <c r="DK250" i="18"/>
  <c r="DG242" i="18"/>
  <c r="DO242" i="18"/>
  <c r="DH242" i="18"/>
  <c r="DP242" i="18"/>
  <c r="DI242" i="18"/>
  <c r="DQ242" i="18"/>
  <c r="DF242" i="18"/>
  <c r="DN242" i="18"/>
  <c r="DE242" i="18"/>
  <c r="DU242" i="18"/>
  <c r="DJ242" i="18"/>
  <c r="DK242" i="18"/>
  <c r="DL242" i="18"/>
  <c r="DM242" i="18"/>
  <c r="DB242" i="18"/>
  <c r="DR242" i="18"/>
  <c r="DC242" i="18"/>
  <c r="DS242" i="18"/>
  <c r="DD242" i="18"/>
  <c r="DT242" i="18"/>
  <c r="DG234" i="18"/>
  <c r="DO234" i="18"/>
  <c r="DH234" i="18"/>
  <c r="DP234" i="18"/>
  <c r="DI234" i="18"/>
  <c r="DQ234" i="18"/>
  <c r="DB234" i="18"/>
  <c r="DJ234" i="18"/>
  <c r="DR234" i="18"/>
  <c r="DD234" i="18"/>
  <c r="DL234" i="18"/>
  <c r="DT234" i="18"/>
  <c r="DE234" i="18"/>
  <c r="DM234" i="18"/>
  <c r="DU234" i="18"/>
  <c r="DF234" i="18"/>
  <c r="DN234" i="18"/>
  <c r="DC234" i="18"/>
  <c r="DK234" i="18"/>
  <c r="DS234" i="18"/>
  <c r="DG226" i="18"/>
  <c r="DO226" i="18"/>
  <c r="DH226" i="18"/>
  <c r="DP226" i="18"/>
  <c r="DI226" i="18"/>
  <c r="DQ226" i="18"/>
  <c r="DB226" i="18"/>
  <c r="DJ226" i="18"/>
  <c r="DR226" i="18"/>
  <c r="DC226" i="18"/>
  <c r="DK226" i="18"/>
  <c r="DS226" i="18"/>
  <c r="DD226" i="18"/>
  <c r="DL226" i="18"/>
  <c r="DT226" i="18"/>
  <c r="DE226" i="18"/>
  <c r="DM226" i="18"/>
  <c r="DU226" i="18"/>
  <c r="DF226" i="18"/>
  <c r="DN226" i="18"/>
  <c r="DF218" i="18"/>
  <c r="DN218" i="18"/>
  <c r="DD218" i="18"/>
  <c r="DL218" i="18"/>
  <c r="DT218" i="18"/>
  <c r="DH218" i="18"/>
  <c r="DR218" i="18"/>
  <c r="DI218" i="18"/>
  <c r="DS218" i="18"/>
  <c r="DJ218" i="18"/>
  <c r="DU218" i="18"/>
  <c r="DK218" i="18"/>
  <c r="DB218" i="18"/>
  <c r="DM218" i="18"/>
  <c r="DC218" i="18"/>
  <c r="DO218" i="18"/>
  <c r="DE218" i="18"/>
  <c r="DP218" i="18"/>
  <c r="DG218" i="18"/>
  <c r="DQ218" i="18"/>
  <c r="DE210" i="18"/>
  <c r="DM210" i="18"/>
  <c r="DU210" i="18"/>
  <c r="DB210" i="18"/>
  <c r="DK210" i="18"/>
  <c r="DT210" i="18"/>
  <c r="DI210" i="18"/>
  <c r="DR210" i="18"/>
  <c r="DN210" i="18"/>
  <c r="DC210" i="18"/>
  <c r="DO210" i="18"/>
  <c r="DD210" i="18"/>
  <c r="DP210" i="18"/>
  <c r="DF210" i="18"/>
  <c r="DQ210" i="18"/>
  <c r="DG210" i="18"/>
  <c r="DS210" i="18"/>
  <c r="DH210" i="18"/>
  <c r="DJ210" i="18"/>
  <c r="DL210" i="18"/>
  <c r="DG202" i="18"/>
  <c r="DO202" i="18"/>
  <c r="DE202" i="18"/>
  <c r="DM202" i="18"/>
  <c r="DU202" i="18"/>
  <c r="DB202" i="18"/>
  <c r="DL202" i="18"/>
  <c r="DC202" i="18"/>
  <c r="DN202" i="18"/>
  <c r="DI202" i="18"/>
  <c r="DS202" i="18"/>
  <c r="DJ202" i="18"/>
  <c r="DT202" i="18"/>
  <c r="DH202" i="18"/>
  <c r="DK202" i="18"/>
  <c r="DP202" i="18"/>
  <c r="DQ202" i="18"/>
  <c r="DR202" i="18"/>
  <c r="DD202" i="18"/>
  <c r="DF202" i="18"/>
  <c r="DG194" i="18"/>
  <c r="DO194" i="18"/>
  <c r="DE194" i="18"/>
  <c r="DM194" i="18"/>
  <c r="DU194" i="18"/>
  <c r="DH194" i="18"/>
  <c r="DR194" i="18"/>
  <c r="DI194" i="18"/>
  <c r="DS194" i="18"/>
  <c r="DK194" i="18"/>
  <c r="DB194" i="18"/>
  <c r="DL194" i="18"/>
  <c r="DC194" i="18"/>
  <c r="DN194" i="18"/>
  <c r="DD194" i="18"/>
  <c r="DP194" i="18"/>
  <c r="DF194" i="18"/>
  <c r="DJ194" i="18"/>
  <c r="DQ194" i="18"/>
  <c r="DT194" i="18"/>
  <c r="DD186" i="18"/>
  <c r="DL186" i="18"/>
  <c r="DT186" i="18"/>
  <c r="DE186" i="18"/>
  <c r="DM186" i="18"/>
  <c r="DU186" i="18"/>
  <c r="DF186" i="18"/>
  <c r="DN186" i="18"/>
  <c r="DG186" i="18"/>
  <c r="DO186" i="18"/>
  <c r="DB186" i="18"/>
  <c r="DJ186" i="18"/>
  <c r="DR186" i="18"/>
  <c r="DC186" i="18"/>
  <c r="DK186" i="18"/>
  <c r="DS186" i="18"/>
  <c r="DH186" i="18"/>
  <c r="DI186" i="18"/>
  <c r="DP186" i="18"/>
  <c r="DQ186" i="18"/>
  <c r="DD178" i="18"/>
  <c r="DL178" i="18"/>
  <c r="DT178" i="18"/>
  <c r="DE178" i="18"/>
  <c r="DM178" i="18"/>
  <c r="DU178" i="18"/>
  <c r="DF178" i="18"/>
  <c r="DN178" i="18"/>
  <c r="DG178" i="18"/>
  <c r="DO178" i="18"/>
  <c r="DH178" i="18"/>
  <c r="DP178" i="18"/>
  <c r="DI178" i="18"/>
  <c r="DQ178" i="18"/>
  <c r="DB178" i="18"/>
  <c r="DJ178" i="18"/>
  <c r="DR178" i="18"/>
  <c r="DC178" i="18"/>
  <c r="DK178" i="18"/>
  <c r="DS178" i="18"/>
  <c r="DI170" i="18"/>
  <c r="DQ170" i="18"/>
  <c r="DF170" i="18"/>
  <c r="DN170" i="18"/>
  <c r="DG170" i="18"/>
  <c r="DR170" i="18"/>
  <c r="DH170" i="18"/>
  <c r="DS170" i="18"/>
  <c r="DJ170" i="18"/>
  <c r="DT170" i="18"/>
  <c r="DK170" i="18"/>
  <c r="DU170" i="18"/>
  <c r="DB170" i="18"/>
  <c r="DL170" i="18"/>
  <c r="DC170" i="18"/>
  <c r="DM170" i="18"/>
  <c r="DD170" i="18"/>
  <c r="DO170" i="18"/>
  <c r="DE170" i="18"/>
  <c r="DP170" i="18"/>
  <c r="DB162" i="18"/>
  <c r="DJ162" i="18"/>
  <c r="DR162" i="18"/>
  <c r="DG162" i="18"/>
  <c r="DO162" i="18"/>
  <c r="DE162" i="18"/>
  <c r="DP162" i="18"/>
  <c r="DF162" i="18"/>
  <c r="DQ162" i="18"/>
  <c r="DH162" i="18"/>
  <c r="DS162" i="18"/>
  <c r="DI162" i="18"/>
  <c r="DT162" i="18"/>
  <c r="DK162" i="18"/>
  <c r="DU162" i="18"/>
  <c r="DL162" i="18"/>
  <c r="DC162" i="18"/>
  <c r="DM162" i="18"/>
  <c r="DD162" i="18"/>
  <c r="DN162" i="18"/>
  <c r="DB154" i="18"/>
  <c r="DG154" i="18"/>
  <c r="DO154" i="18"/>
  <c r="DH154" i="18"/>
  <c r="DP154" i="18"/>
  <c r="DI154" i="18"/>
  <c r="DQ154" i="18"/>
  <c r="DF154" i="18"/>
  <c r="DN154" i="18"/>
  <c r="DM154" i="18"/>
  <c r="DR154" i="18"/>
  <c r="DC154" i="18"/>
  <c r="DS154" i="18"/>
  <c r="DD154" i="18"/>
  <c r="DT154" i="18"/>
  <c r="DE154" i="18"/>
  <c r="DU154" i="18"/>
  <c r="DJ154" i="18"/>
  <c r="DK154" i="18"/>
  <c r="DL154" i="18"/>
  <c r="DD146" i="18"/>
  <c r="DL146" i="18"/>
  <c r="DT146" i="18"/>
  <c r="DB146" i="18"/>
  <c r="DJ146" i="18"/>
  <c r="DR146" i="18"/>
  <c r="DH146" i="18"/>
  <c r="DS146" i="18"/>
  <c r="DE146" i="18"/>
  <c r="DO146" i="18"/>
  <c r="DK146" i="18"/>
  <c r="DM146" i="18"/>
  <c r="DN146" i="18"/>
  <c r="DP146" i="18"/>
  <c r="DC146" i="18"/>
  <c r="DQ146" i="18"/>
  <c r="DF146" i="18"/>
  <c r="DU146" i="18"/>
  <c r="DG146" i="18"/>
  <c r="DI146" i="18"/>
  <c r="DD138" i="18"/>
  <c r="DL138" i="18"/>
  <c r="DT138" i="18"/>
  <c r="DB138" i="18"/>
  <c r="DJ138" i="18"/>
  <c r="DR138" i="18"/>
  <c r="DF138" i="18"/>
  <c r="DP138" i="18"/>
  <c r="DM138" i="18"/>
  <c r="DN138" i="18"/>
  <c r="DO138" i="18"/>
  <c r="DC138" i="18"/>
  <c r="DQ138" i="18"/>
  <c r="DE138" i="18"/>
  <c r="DS138" i="18"/>
  <c r="DG138" i="18"/>
  <c r="DU138" i="18"/>
  <c r="DH138" i="18"/>
  <c r="DI138" i="18"/>
  <c r="DK138" i="18"/>
  <c r="DK130" i="18"/>
  <c r="DS130" i="18"/>
  <c r="DI130" i="18"/>
  <c r="DQ130" i="18"/>
  <c r="DM130" i="18"/>
  <c r="DH130" i="18"/>
  <c r="DT130" i="18"/>
  <c r="DL130" i="18"/>
  <c r="DN130" i="18"/>
  <c r="DO130" i="18"/>
  <c r="DP130" i="18"/>
  <c r="DR130" i="18"/>
  <c r="DU130" i="18"/>
  <c r="DG130" i="18"/>
  <c r="DJ130" i="18"/>
  <c r="DB120" i="18"/>
  <c r="DJ120" i="18"/>
  <c r="DR120" i="18"/>
  <c r="DH120" i="18"/>
  <c r="DP120" i="18"/>
  <c r="DK120" i="18"/>
  <c r="DU120" i="18"/>
  <c r="DL120" i="18"/>
  <c r="DC120" i="18"/>
  <c r="DM120" i="18"/>
  <c r="DD120" i="18"/>
  <c r="DN120" i="18"/>
  <c r="DE120" i="18"/>
  <c r="DO120" i="18"/>
  <c r="DF120" i="18"/>
  <c r="DQ120" i="18"/>
  <c r="DG120" i="18"/>
  <c r="DS120" i="18"/>
  <c r="DI120" i="18"/>
  <c r="DT120" i="18"/>
  <c r="DI110" i="18"/>
  <c r="DQ110" i="18"/>
  <c r="DG110" i="18"/>
  <c r="DO110" i="18"/>
  <c r="DB110" i="18"/>
  <c r="DL110" i="18"/>
  <c r="DJ110" i="18"/>
  <c r="DT110" i="18"/>
  <c r="DK110" i="18"/>
  <c r="DM110" i="18"/>
  <c r="DN110" i="18"/>
  <c r="DC110" i="18"/>
  <c r="DP110" i="18"/>
  <c r="DD110" i="18"/>
  <c r="DR110" i="18"/>
  <c r="DE110" i="18"/>
  <c r="DS110" i="18"/>
  <c r="DF110" i="18"/>
  <c r="DU110" i="18"/>
  <c r="DH110" i="18"/>
  <c r="DE102" i="18"/>
  <c r="DM102" i="18"/>
  <c r="DU102" i="18"/>
  <c r="DC102" i="18"/>
  <c r="DK102" i="18"/>
  <c r="DS102" i="18"/>
  <c r="DG102" i="18"/>
  <c r="DQ102" i="18"/>
  <c r="DD102" i="18"/>
  <c r="DO102" i="18"/>
  <c r="DJ102" i="18"/>
  <c r="DL102" i="18"/>
  <c r="DN102" i="18"/>
  <c r="DP102" i="18"/>
  <c r="DB102" i="18"/>
  <c r="DR102" i="18"/>
  <c r="DI102" i="18"/>
  <c r="DF102" i="18"/>
  <c r="DH102" i="18"/>
  <c r="DT102" i="18"/>
  <c r="DG94" i="18"/>
  <c r="DO94" i="18"/>
  <c r="DE94" i="18"/>
  <c r="DM94" i="18"/>
  <c r="DU94" i="18"/>
  <c r="DI94" i="18"/>
  <c r="DS94" i="18"/>
  <c r="DF94" i="18"/>
  <c r="DQ94" i="18"/>
  <c r="DL94" i="18"/>
  <c r="DN94" i="18"/>
  <c r="DB94" i="18"/>
  <c r="DP94" i="18"/>
  <c r="DC94" i="18"/>
  <c r="DR94" i="18"/>
  <c r="DD94" i="18"/>
  <c r="DT94" i="18"/>
  <c r="DH94" i="18"/>
  <c r="DJ94" i="18"/>
  <c r="DK94" i="18"/>
  <c r="DI86" i="18"/>
  <c r="DQ86" i="18"/>
  <c r="DG86" i="18"/>
  <c r="DO86" i="18"/>
  <c r="DK86" i="18"/>
  <c r="DU86" i="18"/>
  <c r="DF86" i="18"/>
  <c r="DR86" i="18"/>
  <c r="DH86" i="18"/>
  <c r="DS86" i="18"/>
  <c r="DN86" i="18"/>
  <c r="DB86" i="18"/>
  <c r="DP86" i="18"/>
  <c r="DC86" i="18"/>
  <c r="DT86" i="18"/>
  <c r="DD86" i="18"/>
  <c r="DE86" i="18"/>
  <c r="DJ86" i="18"/>
  <c r="DL86" i="18"/>
  <c r="DM86" i="18"/>
  <c r="DF78" i="18"/>
  <c r="DN78" i="18"/>
  <c r="DC78" i="18"/>
  <c r="DK78" i="18"/>
  <c r="DS78" i="18"/>
  <c r="DL78" i="18"/>
  <c r="DE78" i="18"/>
  <c r="DP78" i="18"/>
  <c r="DI78" i="18"/>
  <c r="DT78" i="18"/>
  <c r="DD78" i="18"/>
  <c r="DU78" i="18"/>
  <c r="DH78" i="18"/>
  <c r="DJ78" i="18"/>
  <c r="DM78" i="18"/>
  <c r="DO78" i="18"/>
  <c r="DQ78" i="18"/>
  <c r="DR78" i="18"/>
  <c r="DB78" i="18"/>
  <c r="DG78" i="18"/>
  <c r="DG70" i="18"/>
  <c r="DO70" i="18"/>
  <c r="DH70" i="18"/>
  <c r="DP70" i="18"/>
  <c r="DM70" i="18"/>
  <c r="DU70" i="18"/>
  <c r="DN70" i="18"/>
  <c r="DR70" i="18"/>
  <c r="DS70" i="18"/>
  <c r="DT70" i="18"/>
  <c r="DI70" i="18"/>
  <c r="DJ70" i="18"/>
  <c r="DK70" i="18"/>
  <c r="DL70" i="18"/>
  <c r="DQ70" i="18"/>
  <c r="DE58" i="18"/>
  <c r="DM58" i="18"/>
  <c r="DU58" i="18"/>
  <c r="DB58" i="18"/>
  <c r="DJ58" i="18"/>
  <c r="DR58" i="18"/>
  <c r="DI58" i="18"/>
  <c r="DT58" i="18"/>
  <c r="DK58" i="18"/>
  <c r="DL58" i="18"/>
  <c r="DC58" i="18"/>
  <c r="DN58" i="18"/>
  <c r="DD58" i="18"/>
  <c r="DO58" i="18"/>
  <c r="DF58" i="18"/>
  <c r="DP58" i="18"/>
  <c r="DG58" i="18"/>
  <c r="DQ58" i="18"/>
  <c r="DH58" i="18"/>
  <c r="DS58" i="18"/>
  <c r="DD50" i="18"/>
  <c r="DL50" i="18"/>
  <c r="DT50" i="18"/>
  <c r="DE50" i="18"/>
  <c r="DM50" i="18"/>
  <c r="DU50" i="18"/>
  <c r="DG50" i="18"/>
  <c r="DO50" i="18"/>
  <c r="DH50" i="18"/>
  <c r="DP50" i="18"/>
  <c r="DI50" i="18"/>
  <c r="DQ50" i="18"/>
  <c r="DB50" i="18"/>
  <c r="DJ50" i="18"/>
  <c r="DR50" i="18"/>
  <c r="DC50" i="18"/>
  <c r="DF50" i="18"/>
  <c r="DK50" i="18"/>
  <c r="DN50" i="18"/>
  <c r="DS50" i="18"/>
  <c r="DE41" i="18"/>
  <c r="DM41" i="18"/>
  <c r="DU41" i="18"/>
  <c r="DF41" i="18"/>
  <c r="DN41" i="18"/>
  <c r="DC41" i="18"/>
  <c r="DK41" i="18"/>
  <c r="DS41" i="18"/>
  <c r="DG41" i="18"/>
  <c r="DR41" i="18"/>
  <c r="DH41" i="18"/>
  <c r="DT41" i="18"/>
  <c r="DI41" i="18"/>
  <c r="DJ41" i="18"/>
  <c r="DL41" i="18"/>
  <c r="DO41" i="18"/>
  <c r="DB41" i="18"/>
  <c r="DP41" i="18"/>
  <c r="DD41" i="18"/>
  <c r="DQ41" i="18"/>
  <c r="DF31" i="18"/>
  <c r="DE31" i="18"/>
  <c r="DN31" i="18"/>
  <c r="DG31" i="18"/>
  <c r="DO31" i="18"/>
  <c r="DC31" i="18"/>
  <c r="DL31" i="18"/>
  <c r="DT31" i="18"/>
  <c r="DD31" i="18"/>
  <c r="DR31" i="18"/>
  <c r="DH31" i="18"/>
  <c r="DS31" i="18"/>
  <c r="DP31" i="18"/>
  <c r="DJ31" i="18"/>
  <c r="DK31" i="18"/>
  <c r="DM31" i="18"/>
  <c r="DQ31" i="18"/>
  <c r="DU31" i="18"/>
  <c r="DB31" i="18"/>
  <c r="DI31" i="18"/>
  <c r="DF17" i="18"/>
  <c r="DN17" i="18"/>
  <c r="DG17" i="18"/>
  <c r="DO17" i="18"/>
  <c r="DH17" i="18"/>
  <c r="DP17" i="18"/>
  <c r="DB17" i="18"/>
  <c r="DJ17" i="18"/>
  <c r="DR17" i="18"/>
  <c r="DD17" i="18"/>
  <c r="DL17" i="18"/>
  <c r="DT17" i="18"/>
  <c r="DS17" i="18"/>
  <c r="DU17" i="18"/>
  <c r="DC17" i="18"/>
  <c r="DI17" i="18"/>
  <c r="DK17" i="18"/>
  <c r="DM17" i="18"/>
  <c r="DE17" i="18"/>
  <c r="DQ17" i="18"/>
  <c r="DV292" i="18"/>
  <c r="BS222" i="18"/>
  <c r="CA222" i="18"/>
  <c r="BQ222" i="18"/>
  <c r="BZ222" i="18"/>
  <c r="BR222" i="18"/>
  <c r="CB222" i="18"/>
  <c r="BT222" i="18"/>
  <c r="CC222" i="18"/>
  <c r="BU222" i="18"/>
  <c r="CD222" i="18"/>
  <c r="BM222" i="18"/>
  <c r="BV222" i="18"/>
  <c r="CE222" i="18"/>
  <c r="BN222" i="18"/>
  <c r="BW222" i="18"/>
  <c r="CF222" i="18"/>
  <c r="BO222" i="18"/>
  <c r="BX222" i="18"/>
  <c r="BP222" i="18"/>
  <c r="BY222" i="18"/>
  <c r="BM166" i="18"/>
  <c r="BU166" i="18"/>
  <c r="CC166" i="18"/>
  <c r="BR166" i="18"/>
  <c r="BZ166" i="18"/>
  <c r="BT166" i="18"/>
  <c r="CE166" i="18"/>
  <c r="BV166" i="18"/>
  <c r="CF166" i="18"/>
  <c r="BW166" i="18"/>
  <c r="BN166" i="18"/>
  <c r="BX166" i="18"/>
  <c r="BO166" i="18"/>
  <c r="BY166" i="18"/>
  <c r="BP166" i="18"/>
  <c r="CA166" i="18"/>
  <c r="BQ166" i="18"/>
  <c r="CB166" i="18"/>
  <c r="BS166" i="18"/>
  <c r="CD166" i="18"/>
  <c r="BS284" i="18"/>
  <c r="CA284" i="18"/>
  <c r="BT284" i="18"/>
  <c r="CB284" i="18"/>
  <c r="BU284" i="18"/>
  <c r="CC284" i="18"/>
  <c r="BM284" i="18"/>
  <c r="BP284" i="18"/>
  <c r="BX284" i="18"/>
  <c r="CF284" i="18"/>
  <c r="BQ284" i="18"/>
  <c r="BY284" i="18"/>
  <c r="BR284" i="18"/>
  <c r="BZ284" i="18"/>
  <c r="CD284" i="18"/>
  <c r="CE284" i="18"/>
  <c r="BN284" i="18"/>
  <c r="BW284" i="18"/>
  <c r="BO284" i="18"/>
  <c r="BV284" i="18"/>
  <c r="BS276" i="18"/>
  <c r="CA276" i="18"/>
  <c r="BT276" i="18"/>
  <c r="CB276" i="18"/>
  <c r="BM276" i="18"/>
  <c r="CC276" i="18"/>
  <c r="BU276" i="18"/>
  <c r="BN276" i="18"/>
  <c r="BV276" i="18"/>
  <c r="CD276" i="18"/>
  <c r="BO276" i="18"/>
  <c r="BW276" i="18"/>
  <c r="CE276" i="18"/>
  <c r="BP276" i="18"/>
  <c r="BX276" i="18"/>
  <c r="CF276" i="18"/>
  <c r="BQ276" i="18"/>
  <c r="BY276" i="18"/>
  <c r="BR276" i="18"/>
  <c r="BZ276" i="18"/>
  <c r="BS268" i="18"/>
  <c r="CA268" i="18"/>
  <c r="BT268" i="18"/>
  <c r="CB268" i="18"/>
  <c r="BM268" i="18"/>
  <c r="BU268" i="18"/>
  <c r="CC268" i="18"/>
  <c r="BN268" i="18"/>
  <c r="BV268" i="18"/>
  <c r="CD268" i="18"/>
  <c r="BO268" i="18"/>
  <c r="BW268" i="18"/>
  <c r="CE268" i="18"/>
  <c r="BP268" i="18"/>
  <c r="BX268" i="18"/>
  <c r="CF268" i="18"/>
  <c r="BQ268" i="18"/>
  <c r="BY268" i="18"/>
  <c r="BR268" i="18"/>
  <c r="BZ268" i="18"/>
  <c r="BP228" i="18"/>
  <c r="BX228" i="18"/>
  <c r="CF228" i="18"/>
  <c r="BQ228" i="18"/>
  <c r="BY228" i="18"/>
  <c r="BR228" i="18"/>
  <c r="BZ228" i="18"/>
  <c r="BS228" i="18"/>
  <c r="CA228" i="18"/>
  <c r="BT228" i="18"/>
  <c r="CB228" i="18"/>
  <c r="BM228" i="18"/>
  <c r="BU228" i="18"/>
  <c r="CC228" i="18"/>
  <c r="BN228" i="18"/>
  <c r="BV228" i="18"/>
  <c r="CD228" i="18"/>
  <c r="BO228" i="18"/>
  <c r="BW228" i="18"/>
  <c r="CE228" i="18"/>
  <c r="BM180" i="18"/>
  <c r="BU180" i="18"/>
  <c r="CC180" i="18"/>
  <c r="BN180" i="18"/>
  <c r="BV180" i="18"/>
  <c r="CD180" i="18"/>
  <c r="BO180" i="18"/>
  <c r="BW180" i="18"/>
  <c r="CE180" i="18"/>
  <c r="BP180" i="18"/>
  <c r="BX180" i="18"/>
  <c r="CF180" i="18"/>
  <c r="BQ180" i="18"/>
  <c r="BY180" i="18"/>
  <c r="BR180" i="18"/>
  <c r="BZ180" i="18"/>
  <c r="BS180" i="18"/>
  <c r="CA180" i="18"/>
  <c r="BT180" i="18"/>
  <c r="CB180" i="18"/>
  <c r="BU140" i="18"/>
  <c r="CC140" i="18"/>
  <c r="CA140" i="18"/>
  <c r="BX140" i="18"/>
  <c r="CE140" i="18"/>
  <c r="BY140" i="18"/>
  <c r="BZ140" i="18"/>
  <c r="CB140" i="18"/>
  <c r="CD140" i="18"/>
  <c r="CF140" i="18"/>
  <c r="BV140" i="18"/>
  <c r="BW140" i="18"/>
  <c r="BS243" i="18"/>
  <c r="CA243" i="18"/>
  <c r="BT243" i="18"/>
  <c r="CB243" i="18"/>
  <c r="BM243" i="18"/>
  <c r="BU243" i="18"/>
  <c r="CC243" i="18"/>
  <c r="BR243" i="18"/>
  <c r="BZ243" i="18"/>
  <c r="BW243" i="18"/>
  <c r="BX243" i="18"/>
  <c r="BY243" i="18"/>
  <c r="BN243" i="18"/>
  <c r="CD243" i="18"/>
  <c r="BO243" i="18"/>
  <c r="CE243" i="18"/>
  <c r="BP243" i="18"/>
  <c r="CF243" i="18"/>
  <c r="BQ243" i="18"/>
  <c r="BV243" i="18"/>
  <c r="BR203" i="18"/>
  <c r="BZ203" i="18"/>
  <c r="BP203" i="18"/>
  <c r="BX203" i="18"/>
  <c r="CF203" i="18"/>
  <c r="BT203" i="18"/>
  <c r="CD203" i="18"/>
  <c r="BO203" i="18"/>
  <c r="CA203" i="18"/>
  <c r="BQ203" i="18"/>
  <c r="CB203" i="18"/>
  <c r="BM203" i="18"/>
  <c r="CE203" i="18"/>
  <c r="BN203" i="18"/>
  <c r="BS203" i="18"/>
  <c r="BU203" i="18"/>
  <c r="BV203" i="18"/>
  <c r="BW203" i="18"/>
  <c r="BY203" i="18"/>
  <c r="CC203" i="18"/>
  <c r="BS155" i="18"/>
  <c r="CA155" i="18"/>
  <c r="BT155" i="18"/>
  <c r="CB155" i="18"/>
  <c r="BM155" i="18"/>
  <c r="BU155" i="18"/>
  <c r="CC155" i="18"/>
  <c r="BR155" i="18"/>
  <c r="BZ155" i="18"/>
  <c r="BO155" i="18"/>
  <c r="CE155" i="18"/>
  <c r="BP155" i="18"/>
  <c r="CF155" i="18"/>
  <c r="BQ155" i="18"/>
  <c r="BV155" i="18"/>
  <c r="BW155" i="18"/>
  <c r="BX155" i="18"/>
  <c r="BY155" i="18"/>
  <c r="BN155" i="18"/>
  <c r="CD155" i="18"/>
  <c r="HL284" i="18"/>
  <c r="BO287" i="18"/>
  <c r="BW287" i="18"/>
  <c r="CE287" i="18"/>
  <c r="BP287" i="18"/>
  <c r="BX287" i="18"/>
  <c r="CF287" i="18"/>
  <c r="BQ287" i="18"/>
  <c r="BY287" i="18"/>
  <c r="BT287" i="18"/>
  <c r="CB287" i="18"/>
  <c r="BM287" i="18"/>
  <c r="BU287" i="18"/>
  <c r="CC287" i="18"/>
  <c r="BN287" i="18"/>
  <c r="BV287" i="18"/>
  <c r="CD287" i="18"/>
  <c r="BS287" i="18"/>
  <c r="BZ287" i="18"/>
  <c r="BR287" i="18"/>
  <c r="CA287" i="18"/>
  <c r="BO279" i="18"/>
  <c r="BW279" i="18"/>
  <c r="CE279" i="18"/>
  <c r="BP279" i="18"/>
  <c r="BX279" i="18"/>
  <c r="CF279" i="18"/>
  <c r="BQ279" i="18"/>
  <c r="BY279" i="18"/>
  <c r="BS279" i="18"/>
  <c r="CA279" i="18"/>
  <c r="BT279" i="18"/>
  <c r="CB279" i="18"/>
  <c r="BM279" i="18"/>
  <c r="BU279" i="18"/>
  <c r="CC279" i="18"/>
  <c r="BN279" i="18"/>
  <c r="BV279" i="18"/>
  <c r="CD279" i="18"/>
  <c r="BR279" i="18"/>
  <c r="BZ279" i="18"/>
  <c r="BO271" i="18"/>
  <c r="BW271" i="18"/>
  <c r="CE271" i="18"/>
  <c r="BP271" i="18"/>
  <c r="BX271" i="18"/>
  <c r="CF271" i="18"/>
  <c r="BQ271" i="18"/>
  <c r="BY271" i="18"/>
  <c r="BR271" i="18"/>
  <c r="BZ271" i="18"/>
  <c r="BS271" i="18"/>
  <c r="CA271" i="18"/>
  <c r="BT271" i="18"/>
  <c r="CB271" i="18"/>
  <c r="BM271" i="18"/>
  <c r="BU271" i="18"/>
  <c r="CC271" i="18"/>
  <c r="BN271" i="18"/>
  <c r="BV271" i="18"/>
  <c r="CD271" i="18"/>
  <c r="BO263" i="18"/>
  <c r="BW263" i="18"/>
  <c r="CE263" i="18"/>
  <c r="BP263" i="18"/>
  <c r="BX263" i="18"/>
  <c r="CF263" i="18"/>
  <c r="BQ263" i="18"/>
  <c r="BY263" i="18"/>
  <c r="BR263" i="18"/>
  <c r="BZ263" i="18"/>
  <c r="BS263" i="18"/>
  <c r="CA263" i="18"/>
  <c r="BT263" i="18"/>
  <c r="CB263" i="18"/>
  <c r="BM263" i="18"/>
  <c r="BU263" i="18"/>
  <c r="CC263" i="18"/>
  <c r="BN263" i="18"/>
  <c r="BV263" i="18"/>
  <c r="CD263" i="18"/>
  <c r="BO255" i="18"/>
  <c r="BP255" i="18"/>
  <c r="BQ255" i="18"/>
  <c r="BY255" i="18"/>
  <c r="BR255" i="18"/>
  <c r="BZ255" i="18"/>
  <c r="BS255" i="18"/>
  <c r="CA255" i="18"/>
  <c r="BT255" i="18"/>
  <c r="CB255" i="18"/>
  <c r="BU255" i="18"/>
  <c r="CC255" i="18"/>
  <c r="BV255" i="18"/>
  <c r="CD255" i="18"/>
  <c r="BM255" i="18"/>
  <c r="BW255" i="18"/>
  <c r="CE255" i="18"/>
  <c r="BN255" i="18"/>
  <c r="BX255" i="18"/>
  <c r="CF255" i="18"/>
  <c r="BO247" i="18"/>
  <c r="BW247" i="18"/>
  <c r="CE247" i="18"/>
  <c r="BP247" i="18"/>
  <c r="BX247" i="18"/>
  <c r="CF247" i="18"/>
  <c r="BQ247" i="18"/>
  <c r="BY247" i="18"/>
  <c r="BN247" i="18"/>
  <c r="BV247" i="18"/>
  <c r="CD247" i="18"/>
  <c r="BS247" i="18"/>
  <c r="BT247" i="18"/>
  <c r="BU247" i="18"/>
  <c r="BZ247" i="18"/>
  <c r="CA247" i="18"/>
  <c r="CB247" i="18"/>
  <c r="BM247" i="18"/>
  <c r="CC247" i="18"/>
  <c r="BR247" i="18"/>
  <c r="BO239" i="18"/>
  <c r="BW239" i="18"/>
  <c r="CE239" i="18"/>
  <c r="BP239" i="18"/>
  <c r="BX239" i="18"/>
  <c r="CF239" i="18"/>
  <c r="BQ239" i="18"/>
  <c r="BY239" i="18"/>
  <c r="BT239" i="18"/>
  <c r="CB239" i="18"/>
  <c r="BM239" i="18"/>
  <c r="BU239" i="18"/>
  <c r="CC239" i="18"/>
  <c r="BN239" i="18"/>
  <c r="BV239" i="18"/>
  <c r="CD239" i="18"/>
  <c r="BR239" i="18"/>
  <c r="BS239" i="18"/>
  <c r="BZ239" i="18"/>
  <c r="CA239" i="18"/>
  <c r="BO231" i="18"/>
  <c r="BW231" i="18"/>
  <c r="CE231" i="18"/>
  <c r="BP231" i="18"/>
  <c r="BX231" i="18"/>
  <c r="CF231" i="18"/>
  <c r="BQ231" i="18"/>
  <c r="BY231" i="18"/>
  <c r="BR231" i="18"/>
  <c r="BZ231" i="18"/>
  <c r="BS231" i="18"/>
  <c r="CA231" i="18"/>
  <c r="BT231" i="18"/>
  <c r="CB231" i="18"/>
  <c r="BM231" i="18"/>
  <c r="BU231" i="18"/>
  <c r="CC231" i="18"/>
  <c r="BN231" i="18"/>
  <c r="BV231" i="18"/>
  <c r="CD231" i="18"/>
  <c r="BO223" i="18"/>
  <c r="BW223" i="18"/>
  <c r="CE223" i="18"/>
  <c r="BS223" i="18"/>
  <c r="CB223" i="18"/>
  <c r="BT223" i="18"/>
  <c r="CC223" i="18"/>
  <c r="BU223" i="18"/>
  <c r="CD223" i="18"/>
  <c r="BM223" i="18"/>
  <c r="BV223" i="18"/>
  <c r="CF223" i="18"/>
  <c r="BN223" i="18"/>
  <c r="BX223" i="18"/>
  <c r="BP223" i="18"/>
  <c r="BY223" i="18"/>
  <c r="BQ223" i="18"/>
  <c r="BZ223" i="18"/>
  <c r="BR223" i="18"/>
  <c r="CA223" i="18"/>
  <c r="BQ215" i="18"/>
  <c r="BY215" i="18"/>
  <c r="BO215" i="18"/>
  <c r="BW215" i="18"/>
  <c r="CE215" i="18"/>
  <c r="BV215" i="18"/>
  <c r="BM215" i="18"/>
  <c r="BX215" i="18"/>
  <c r="BN215" i="18"/>
  <c r="BZ215" i="18"/>
  <c r="BP215" i="18"/>
  <c r="CA215" i="18"/>
  <c r="BR215" i="18"/>
  <c r="CB215" i="18"/>
  <c r="BS215" i="18"/>
  <c r="CC215" i="18"/>
  <c r="BT215" i="18"/>
  <c r="CD215" i="18"/>
  <c r="BU215" i="18"/>
  <c r="CF215" i="18"/>
  <c r="BP207" i="18"/>
  <c r="BX207" i="18"/>
  <c r="CF207" i="18"/>
  <c r="BS207" i="18"/>
  <c r="CB207" i="18"/>
  <c r="BQ207" i="18"/>
  <c r="BZ207" i="18"/>
  <c r="BU207" i="18"/>
  <c r="BV207" i="18"/>
  <c r="BW207" i="18"/>
  <c r="BM207" i="18"/>
  <c r="BY207" i="18"/>
  <c r="BN207" i="18"/>
  <c r="CA207" i="18"/>
  <c r="BO207" i="18"/>
  <c r="CC207" i="18"/>
  <c r="BR207" i="18"/>
  <c r="CD207" i="18"/>
  <c r="BT207" i="18"/>
  <c r="CE207" i="18"/>
  <c r="BR199" i="18"/>
  <c r="BZ199" i="18"/>
  <c r="BP199" i="18"/>
  <c r="BX199" i="18"/>
  <c r="CF199" i="18"/>
  <c r="BQ199" i="18"/>
  <c r="CB199" i="18"/>
  <c r="BS199" i="18"/>
  <c r="CC199" i="18"/>
  <c r="BV199" i="18"/>
  <c r="BM199" i="18"/>
  <c r="BW199" i="18"/>
  <c r="BN199" i="18"/>
  <c r="BY199" i="18"/>
  <c r="CE199" i="18"/>
  <c r="BO199" i="18"/>
  <c r="BT199" i="18"/>
  <c r="BU199" i="18"/>
  <c r="CA199" i="18"/>
  <c r="CD199" i="18"/>
  <c r="BR191" i="18"/>
  <c r="BZ191" i="18"/>
  <c r="BP191" i="18"/>
  <c r="BX191" i="18"/>
  <c r="CF191" i="18"/>
  <c r="BV191" i="18"/>
  <c r="BM191" i="18"/>
  <c r="BW191" i="18"/>
  <c r="BN191" i="18"/>
  <c r="BY191" i="18"/>
  <c r="BO191" i="18"/>
  <c r="CA191" i="18"/>
  <c r="BQ191" i="18"/>
  <c r="CB191" i="18"/>
  <c r="BS191" i="18"/>
  <c r="CC191" i="18"/>
  <c r="BT191" i="18"/>
  <c r="CD191" i="18"/>
  <c r="BU191" i="18"/>
  <c r="CE191" i="18"/>
  <c r="BT183" i="18"/>
  <c r="CB183" i="18"/>
  <c r="BM183" i="18"/>
  <c r="BU183" i="18"/>
  <c r="CC183" i="18"/>
  <c r="BN183" i="18"/>
  <c r="BV183" i="18"/>
  <c r="CD183" i="18"/>
  <c r="BO183" i="18"/>
  <c r="BW183" i="18"/>
  <c r="CE183" i="18"/>
  <c r="BP183" i="18"/>
  <c r="BX183" i="18"/>
  <c r="CF183" i="18"/>
  <c r="BQ183" i="18"/>
  <c r="BY183" i="18"/>
  <c r="BR183" i="18"/>
  <c r="BZ183" i="18"/>
  <c r="BS183" i="18"/>
  <c r="CA183" i="18"/>
  <c r="BT175" i="18"/>
  <c r="CB175" i="18"/>
  <c r="BM175" i="18"/>
  <c r="BU175" i="18"/>
  <c r="CC175" i="18"/>
  <c r="BN175" i="18"/>
  <c r="BV175" i="18"/>
  <c r="CD175" i="18"/>
  <c r="BO175" i="18"/>
  <c r="BW175" i="18"/>
  <c r="CE175" i="18"/>
  <c r="BP175" i="18"/>
  <c r="BX175" i="18"/>
  <c r="CF175" i="18"/>
  <c r="BQ175" i="18"/>
  <c r="BY175" i="18"/>
  <c r="BR175" i="18"/>
  <c r="BZ175" i="18"/>
  <c r="BS175" i="18"/>
  <c r="CA175" i="18"/>
  <c r="BR167" i="18"/>
  <c r="BZ167" i="18"/>
  <c r="BO167" i="18"/>
  <c r="BW167" i="18"/>
  <c r="CE167" i="18"/>
  <c r="BS167" i="18"/>
  <c r="CC167" i="18"/>
  <c r="BT167" i="18"/>
  <c r="CD167" i="18"/>
  <c r="BU167" i="18"/>
  <c r="CF167" i="18"/>
  <c r="BV167" i="18"/>
  <c r="BM167" i="18"/>
  <c r="BX167" i="18"/>
  <c r="BN167" i="18"/>
  <c r="BY167" i="18"/>
  <c r="BP167" i="18"/>
  <c r="CA167" i="18"/>
  <c r="BQ167" i="18"/>
  <c r="CB167" i="18"/>
  <c r="BR159" i="18"/>
  <c r="BZ159" i="18"/>
  <c r="BO159" i="18"/>
  <c r="BW159" i="18"/>
  <c r="CE159" i="18"/>
  <c r="BP159" i="18"/>
  <c r="CA159" i="18"/>
  <c r="BQ159" i="18"/>
  <c r="CB159" i="18"/>
  <c r="BS159" i="18"/>
  <c r="CC159" i="18"/>
  <c r="BT159" i="18"/>
  <c r="CD159" i="18"/>
  <c r="BU159" i="18"/>
  <c r="CF159" i="18"/>
  <c r="BV159" i="18"/>
  <c r="BM159" i="18"/>
  <c r="BX159" i="18"/>
  <c r="BN159" i="18"/>
  <c r="BY159" i="18"/>
  <c r="BR151" i="18"/>
  <c r="BZ151" i="18"/>
  <c r="BU151" i="18"/>
  <c r="CD151" i="18"/>
  <c r="BM151" i="18"/>
  <c r="BV151" i="18"/>
  <c r="CE151" i="18"/>
  <c r="BN151" i="18"/>
  <c r="BW151" i="18"/>
  <c r="CF151" i="18"/>
  <c r="BO151" i="18"/>
  <c r="BX151" i="18"/>
  <c r="BQ151" i="18"/>
  <c r="CA151" i="18"/>
  <c r="BT151" i="18"/>
  <c r="CC151" i="18"/>
  <c r="BP151" i="18"/>
  <c r="BS151" i="18"/>
  <c r="BY151" i="18"/>
  <c r="CB151" i="18"/>
  <c r="BT143" i="18"/>
  <c r="CB143" i="18"/>
  <c r="BR143" i="18"/>
  <c r="BZ143" i="18"/>
  <c r="BU143" i="18"/>
  <c r="CE143" i="18"/>
  <c r="BP143" i="18"/>
  <c r="CA143" i="18"/>
  <c r="BQ143" i="18"/>
  <c r="CF143" i="18"/>
  <c r="BS143" i="18"/>
  <c r="BV143" i="18"/>
  <c r="BW143" i="18"/>
  <c r="BX143" i="18"/>
  <c r="BM143" i="18"/>
  <c r="BY143" i="18"/>
  <c r="BN143" i="18"/>
  <c r="CC143" i="18"/>
  <c r="BO143" i="18"/>
  <c r="CD143" i="18"/>
  <c r="BT135" i="18"/>
  <c r="CB135" i="18"/>
  <c r="BR135" i="18"/>
  <c r="BZ135" i="18"/>
  <c r="BS135" i="18"/>
  <c r="CD135" i="18"/>
  <c r="BO135" i="18"/>
  <c r="BY135" i="18"/>
  <c r="BU135" i="18"/>
  <c r="BV135" i="18"/>
  <c r="BW135" i="18"/>
  <c r="BX135" i="18"/>
  <c r="BM135" i="18"/>
  <c r="CA135" i="18"/>
  <c r="BN135" i="18"/>
  <c r="CC135" i="18"/>
  <c r="BP135" i="18"/>
  <c r="CE135" i="18"/>
  <c r="BQ135" i="18"/>
  <c r="CF135" i="18"/>
  <c r="BT127" i="18"/>
  <c r="BZ127" i="18"/>
  <c r="BR127" i="18"/>
  <c r="CA127" i="18"/>
  <c r="BS127" i="18"/>
  <c r="CB127" i="18"/>
  <c r="BU127" i="18"/>
  <c r="CC127" i="18"/>
  <c r="BV127" i="18"/>
  <c r="CD127" i="18"/>
  <c r="BW127" i="18"/>
  <c r="CE127" i="18"/>
  <c r="BX127" i="18"/>
  <c r="CF127" i="18"/>
  <c r="BY127" i="18"/>
  <c r="BM119" i="18"/>
  <c r="BU119" i="18"/>
  <c r="CC119" i="18"/>
  <c r="BS119" i="18"/>
  <c r="CA119" i="18"/>
  <c r="BW119" i="18"/>
  <c r="BN119" i="18"/>
  <c r="BX119" i="18"/>
  <c r="BO119" i="18"/>
  <c r="BY119" i="18"/>
  <c r="BP119" i="18"/>
  <c r="BZ119" i="18"/>
  <c r="BQ119" i="18"/>
  <c r="CB119" i="18"/>
  <c r="BR119" i="18"/>
  <c r="CD119" i="18"/>
  <c r="BT119" i="18"/>
  <c r="CE119" i="18"/>
  <c r="BV119" i="18"/>
  <c r="CF119" i="18"/>
  <c r="BT111" i="18"/>
  <c r="CB111" i="18"/>
  <c r="BR111" i="18"/>
  <c r="BZ111" i="18"/>
  <c r="BS111" i="18"/>
  <c r="CD111" i="18"/>
  <c r="BP111" i="18"/>
  <c r="CA111" i="18"/>
  <c r="BW111" i="18"/>
  <c r="BX111" i="18"/>
  <c r="BM111" i="18"/>
  <c r="BY111" i="18"/>
  <c r="BN111" i="18"/>
  <c r="CC111" i="18"/>
  <c r="BO111" i="18"/>
  <c r="CE111" i="18"/>
  <c r="BQ111" i="18"/>
  <c r="CF111" i="18"/>
  <c r="BU111" i="18"/>
  <c r="BV111" i="18"/>
  <c r="BR103" i="18"/>
  <c r="BZ103" i="18"/>
  <c r="BP103" i="18"/>
  <c r="BX103" i="18"/>
  <c r="CF103" i="18"/>
  <c r="BQ103" i="18"/>
  <c r="CB103" i="18"/>
  <c r="BN103" i="18"/>
  <c r="BY103" i="18"/>
  <c r="BM103" i="18"/>
  <c r="CC103" i="18"/>
  <c r="BO103" i="18"/>
  <c r="CD103" i="18"/>
  <c r="BS103" i="18"/>
  <c r="CE103" i="18"/>
  <c r="BT103" i="18"/>
  <c r="BU103" i="18"/>
  <c r="CA103" i="18"/>
  <c r="BV103" i="18"/>
  <c r="BW103" i="18"/>
  <c r="BT95" i="18"/>
  <c r="CB95" i="18"/>
  <c r="BR95" i="18"/>
  <c r="BZ95" i="18"/>
  <c r="BQ95" i="18"/>
  <c r="CC95" i="18"/>
  <c r="BO95" i="18"/>
  <c r="BY95" i="18"/>
  <c r="BN95" i="18"/>
  <c r="CD95" i="18"/>
  <c r="BP95" i="18"/>
  <c r="CE95" i="18"/>
  <c r="BS95" i="18"/>
  <c r="CF95" i="18"/>
  <c r="BU95" i="18"/>
  <c r="BV95" i="18"/>
  <c r="BW95" i="18"/>
  <c r="BX95" i="18"/>
  <c r="BM95" i="18"/>
  <c r="CA95" i="18"/>
  <c r="BM87" i="18"/>
  <c r="BU87" i="18"/>
  <c r="CC87" i="18"/>
  <c r="BS87" i="18"/>
  <c r="CA87" i="18"/>
  <c r="BR87" i="18"/>
  <c r="CD87" i="18"/>
  <c r="BO87" i="18"/>
  <c r="BY87" i="18"/>
  <c r="BP87" i="18"/>
  <c r="BZ87" i="18"/>
  <c r="BT87" i="18"/>
  <c r="BV87" i="18"/>
  <c r="BW87" i="18"/>
  <c r="BX87" i="18"/>
  <c r="CB87" i="18"/>
  <c r="CE87" i="18"/>
  <c r="BN87" i="18"/>
  <c r="CF87" i="18"/>
  <c r="BQ87" i="18"/>
  <c r="BR79" i="18"/>
  <c r="BZ79" i="18"/>
  <c r="BO79" i="18"/>
  <c r="BW79" i="18"/>
  <c r="CE79" i="18"/>
  <c r="BT79" i="18"/>
  <c r="CD79" i="18"/>
  <c r="BM79" i="18"/>
  <c r="BX79" i="18"/>
  <c r="BQ79" i="18"/>
  <c r="CB79" i="18"/>
  <c r="BV79" i="18"/>
  <c r="CC79" i="18"/>
  <c r="BN79" i="18"/>
  <c r="CF79" i="18"/>
  <c r="BP79" i="18"/>
  <c r="BS79" i="18"/>
  <c r="BU79" i="18"/>
  <c r="BY79" i="18"/>
  <c r="CA79" i="18"/>
  <c r="BR71" i="18"/>
  <c r="BZ71" i="18"/>
  <c r="BS71" i="18"/>
  <c r="CA71" i="18"/>
  <c r="BX71" i="18"/>
  <c r="CF71" i="18"/>
  <c r="BY71" i="18"/>
  <c r="CE71" i="18"/>
  <c r="BT71" i="18"/>
  <c r="BU71" i="18"/>
  <c r="BV71" i="18"/>
  <c r="BW71" i="18"/>
  <c r="CB71" i="18"/>
  <c r="CC71" i="18"/>
  <c r="CD71" i="18"/>
  <c r="BM63" i="18"/>
  <c r="BU63" i="18"/>
  <c r="CC63" i="18"/>
  <c r="BR63" i="18"/>
  <c r="BZ63" i="18"/>
  <c r="BQ63" i="18"/>
  <c r="CB63" i="18"/>
  <c r="BS63" i="18"/>
  <c r="CD63" i="18"/>
  <c r="BV63" i="18"/>
  <c r="CF63" i="18"/>
  <c r="BW63" i="18"/>
  <c r="BN63" i="18"/>
  <c r="BX63" i="18"/>
  <c r="BO63" i="18"/>
  <c r="BY63" i="18"/>
  <c r="BP63" i="18"/>
  <c r="CA63" i="18"/>
  <c r="BT63" i="18"/>
  <c r="CE63" i="18"/>
  <c r="BT55" i="18"/>
  <c r="CB55" i="18"/>
  <c r="BM55" i="18"/>
  <c r="BU55" i="18"/>
  <c r="CC55" i="18"/>
  <c r="BR55" i="18"/>
  <c r="BZ55" i="18"/>
  <c r="BN55" i="18"/>
  <c r="BY55" i="18"/>
  <c r="BO55" i="18"/>
  <c r="CA55" i="18"/>
  <c r="BP55" i="18"/>
  <c r="CD55" i="18"/>
  <c r="BQ55" i="18"/>
  <c r="CE55" i="18"/>
  <c r="BS55" i="18"/>
  <c r="CF55" i="18"/>
  <c r="BV55" i="18"/>
  <c r="BW55" i="18"/>
  <c r="BX55" i="18"/>
  <c r="BT47" i="18"/>
  <c r="CB47" i="18"/>
  <c r="BM47" i="18"/>
  <c r="BU47" i="18"/>
  <c r="CC47" i="18"/>
  <c r="BN47" i="18"/>
  <c r="BV47" i="18"/>
  <c r="CD47" i="18"/>
  <c r="BO47" i="18"/>
  <c r="BW47" i="18"/>
  <c r="CE47" i="18"/>
  <c r="BP47" i="18"/>
  <c r="BX47" i="18"/>
  <c r="CF47" i="18"/>
  <c r="BQ47" i="18"/>
  <c r="BY47" i="18"/>
  <c r="BR47" i="18"/>
  <c r="BZ47" i="18"/>
  <c r="BS47" i="18"/>
  <c r="CA47" i="18"/>
  <c r="BQ39" i="18"/>
  <c r="BY39" i="18"/>
  <c r="BO39" i="18"/>
  <c r="BX39" i="18"/>
  <c r="BP39" i="18"/>
  <c r="BZ39" i="18"/>
  <c r="BM39" i="18"/>
  <c r="BV39" i="18"/>
  <c r="CE39" i="18"/>
  <c r="CB39" i="18"/>
  <c r="BN39" i="18"/>
  <c r="CC39" i="18"/>
  <c r="BR39" i="18"/>
  <c r="CD39" i="18"/>
  <c r="BS39" i="18"/>
  <c r="CF39" i="18"/>
  <c r="BT39" i="18"/>
  <c r="BU39" i="18"/>
  <c r="BW39" i="18"/>
  <c r="CA39" i="18"/>
  <c r="BM31" i="18"/>
  <c r="BU31" i="18"/>
  <c r="CC31" i="18"/>
  <c r="BR31" i="18"/>
  <c r="CA31" i="18"/>
  <c r="BS31" i="18"/>
  <c r="CB31" i="18"/>
  <c r="BP31" i="18"/>
  <c r="BY31" i="18"/>
  <c r="BV31" i="18"/>
  <c r="BW31" i="18"/>
  <c r="BQ31" i="18"/>
  <c r="CF31" i="18"/>
  <c r="BO31" i="18"/>
  <c r="BT31" i="18"/>
  <c r="BX31" i="18"/>
  <c r="BZ31" i="18"/>
  <c r="CD31" i="18"/>
  <c r="CE31" i="18"/>
  <c r="BN31" i="18"/>
  <c r="BP23" i="18"/>
  <c r="BX23" i="18"/>
  <c r="CF23" i="18"/>
  <c r="BR23" i="18"/>
  <c r="BZ23" i="18"/>
  <c r="BT23" i="18"/>
  <c r="CB23" i="18"/>
  <c r="BN23" i="18"/>
  <c r="BV23" i="18"/>
  <c r="CD23" i="18"/>
  <c r="BO23" i="18"/>
  <c r="CE23" i="18"/>
  <c r="BQ23" i="18"/>
  <c r="CA23" i="18"/>
  <c r="BY23" i="18"/>
  <c r="CC23" i="18"/>
  <c r="BM23" i="18"/>
  <c r="BU23" i="18"/>
  <c r="BS23" i="18"/>
  <c r="BW23" i="18"/>
  <c r="BQ15" i="18"/>
  <c r="BY15" i="18"/>
  <c r="BR15" i="18"/>
  <c r="BZ15" i="18"/>
  <c r="BS15" i="18"/>
  <c r="CA15" i="18"/>
  <c r="BM15" i="18"/>
  <c r="BU15" i="18"/>
  <c r="CC15" i="18"/>
  <c r="BO15" i="18"/>
  <c r="BW15" i="18"/>
  <c r="CE15" i="18"/>
  <c r="BX15" i="18"/>
  <c r="CB15" i="18"/>
  <c r="CD15" i="18"/>
  <c r="BN15" i="18"/>
  <c r="BP15" i="18"/>
  <c r="BT15" i="18"/>
  <c r="BV15" i="18"/>
  <c r="CF15" i="18"/>
  <c r="DI289" i="18"/>
  <c r="DQ289" i="18"/>
  <c r="DB289" i="18"/>
  <c r="DR289" i="18"/>
  <c r="DJ289" i="18"/>
  <c r="DL289" i="18"/>
  <c r="DE289" i="18"/>
  <c r="DF289" i="18"/>
  <c r="DH289" i="18"/>
  <c r="DC289" i="18"/>
  <c r="DM289" i="18"/>
  <c r="DP289" i="18"/>
  <c r="DD289" i="18"/>
  <c r="DN289" i="18"/>
  <c r="DO289" i="18"/>
  <c r="DS289" i="18"/>
  <c r="DT289" i="18"/>
  <c r="DK289" i="18"/>
  <c r="DU289" i="18"/>
  <c r="DG289" i="18"/>
  <c r="DH281" i="18"/>
  <c r="DP281" i="18"/>
  <c r="DI281" i="18"/>
  <c r="DQ281" i="18"/>
  <c r="DJ281" i="18"/>
  <c r="DB281" i="18"/>
  <c r="DR281" i="18"/>
  <c r="DE281" i="18"/>
  <c r="DM281" i="18"/>
  <c r="DU281" i="18"/>
  <c r="DF281" i="18"/>
  <c r="DN281" i="18"/>
  <c r="DG281" i="18"/>
  <c r="DO281" i="18"/>
  <c r="DC281" i="18"/>
  <c r="DD281" i="18"/>
  <c r="DK281" i="18"/>
  <c r="DL281" i="18"/>
  <c r="DS281" i="18"/>
  <c r="DT281" i="18"/>
  <c r="DH273" i="18"/>
  <c r="DP273" i="18"/>
  <c r="DI273" i="18"/>
  <c r="DQ273" i="18"/>
  <c r="DB273" i="18"/>
  <c r="DJ273" i="18"/>
  <c r="DR273" i="18"/>
  <c r="DC273" i="18"/>
  <c r="DK273" i="18"/>
  <c r="DS273" i="18"/>
  <c r="DD273" i="18"/>
  <c r="DL273" i="18"/>
  <c r="DT273" i="18"/>
  <c r="DE273" i="18"/>
  <c r="DM273" i="18"/>
  <c r="DU273" i="18"/>
  <c r="DF273" i="18"/>
  <c r="DN273" i="18"/>
  <c r="DG273" i="18"/>
  <c r="DO273" i="18"/>
  <c r="DH265" i="18"/>
  <c r="DP265" i="18"/>
  <c r="DI265" i="18"/>
  <c r="DQ265" i="18"/>
  <c r="DB265" i="18"/>
  <c r="DJ265" i="18"/>
  <c r="DR265" i="18"/>
  <c r="DC265" i="18"/>
  <c r="DK265" i="18"/>
  <c r="DS265" i="18"/>
  <c r="DD265" i="18"/>
  <c r="DL265" i="18"/>
  <c r="DT265" i="18"/>
  <c r="DE265" i="18"/>
  <c r="DM265" i="18"/>
  <c r="DU265" i="18"/>
  <c r="DF265" i="18"/>
  <c r="DN265" i="18"/>
  <c r="DG265" i="18"/>
  <c r="DO265" i="18"/>
  <c r="DD257" i="18"/>
  <c r="DL257" i="18"/>
  <c r="DT257" i="18"/>
  <c r="DE257" i="18"/>
  <c r="DM257" i="18"/>
  <c r="DU257" i="18"/>
  <c r="DF257" i="18"/>
  <c r="DN257" i="18"/>
  <c r="DG257" i="18"/>
  <c r="DO257" i="18"/>
  <c r="DH257" i="18"/>
  <c r="DP257" i="18"/>
  <c r="DI257" i="18"/>
  <c r="DQ257" i="18"/>
  <c r="DB257" i="18"/>
  <c r="DJ257" i="18"/>
  <c r="DR257" i="18"/>
  <c r="DC257" i="18"/>
  <c r="DK257" i="18"/>
  <c r="DS257" i="18"/>
  <c r="DB249" i="18"/>
  <c r="DJ249" i="18"/>
  <c r="DR249" i="18"/>
  <c r="DC249" i="18"/>
  <c r="DK249" i="18"/>
  <c r="DS249" i="18"/>
  <c r="DD249" i="18"/>
  <c r="DL249" i="18"/>
  <c r="DT249" i="18"/>
  <c r="DI249" i="18"/>
  <c r="DQ249" i="18"/>
  <c r="DG249" i="18"/>
  <c r="DH249" i="18"/>
  <c r="DM249" i="18"/>
  <c r="DN249" i="18"/>
  <c r="DO249" i="18"/>
  <c r="DP249" i="18"/>
  <c r="DE249" i="18"/>
  <c r="DU249" i="18"/>
  <c r="DF249" i="18"/>
  <c r="DB241" i="18"/>
  <c r="DJ241" i="18"/>
  <c r="DR241" i="18"/>
  <c r="DC241" i="18"/>
  <c r="DK241" i="18"/>
  <c r="DS241" i="18"/>
  <c r="DD241" i="18"/>
  <c r="DL241" i="18"/>
  <c r="DT241" i="18"/>
  <c r="DI241" i="18"/>
  <c r="DQ241" i="18"/>
  <c r="DP241" i="18"/>
  <c r="DE241" i="18"/>
  <c r="DU241" i="18"/>
  <c r="DF241" i="18"/>
  <c r="DG241" i="18"/>
  <c r="DH241" i="18"/>
  <c r="DM241" i="18"/>
  <c r="DN241" i="18"/>
  <c r="DO241" i="18"/>
  <c r="DB233" i="18"/>
  <c r="DJ233" i="18"/>
  <c r="DR233" i="18"/>
  <c r="DC233" i="18"/>
  <c r="DK233" i="18"/>
  <c r="DS233" i="18"/>
  <c r="DD233" i="18"/>
  <c r="DL233" i="18"/>
  <c r="DT233" i="18"/>
  <c r="DE233" i="18"/>
  <c r="DM233" i="18"/>
  <c r="DU233" i="18"/>
  <c r="DG233" i="18"/>
  <c r="DO233" i="18"/>
  <c r="DH233" i="18"/>
  <c r="DP233" i="18"/>
  <c r="DI233" i="18"/>
  <c r="DQ233" i="18"/>
  <c r="DF233" i="18"/>
  <c r="DN233" i="18"/>
  <c r="DL225" i="18"/>
  <c r="DT225" i="18"/>
  <c r="DM225" i="18"/>
  <c r="DU225" i="18"/>
  <c r="DN225" i="18"/>
  <c r="DG225" i="18"/>
  <c r="DO225" i="18"/>
  <c r="DH225" i="18"/>
  <c r="DP225" i="18"/>
  <c r="DI225" i="18"/>
  <c r="DQ225" i="18"/>
  <c r="DJ225" i="18"/>
  <c r="DR225" i="18"/>
  <c r="DK225" i="18"/>
  <c r="DS225" i="18"/>
  <c r="DB217" i="18"/>
  <c r="DJ217" i="18"/>
  <c r="DR217" i="18"/>
  <c r="DH217" i="18"/>
  <c r="DP217" i="18"/>
  <c r="DI217" i="18"/>
  <c r="DT217" i="18"/>
  <c r="DK217" i="18"/>
  <c r="DU217" i="18"/>
  <c r="DL217" i="18"/>
  <c r="DC217" i="18"/>
  <c r="DM217" i="18"/>
  <c r="DD217" i="18"/>
  <c r="DN217" i="18"/>
  <c r="DE217" i="18"/>
  <c r="DO217" i="18"/>
  <c r="DF217" i="18"/>
  <c r="DQ217" i="18"/>
  <c r="DG217" i="18"/>
  <c r="DS217" i="18"/>
  <c r="DI209" i="18"/>
  <c r="DQ209" i="18"/>
  <c r="DJ209" i="18"/>
  <c r="DS209" i="18"/>
  <c r="DG209" i="18"/>
  <c r="DP209" i="18"/>
  <c r="DH209" i="18"/>
  <c r="DU209" i="18"/>
  <c r="DK209" i="18"/>
  <c r="DL209" i="18"/>
  <c r="DB209" i="18"/>
  <c r="DM209" i="18"/>
  <c r="DC209" i="18"/>
  <c r="DN209" i="18"/>
  <c r="DD209" i="18"/>
  <c r="DO209" i="18"/>
  <c r="DE209" i="18"/>
  <c r="DR209" i="18"/>
  <c r="DF209" i="18"/>
  <c r="DT209" i="18"/>
  <c r="DK201" i="18"/>
  <c r="DS201" i="18"/>
  <c r="DI201" i="18"/>
  <c r="DQ201" i="18"/>
  <c r="DD201" i="18"/>
  <c r="DN201" i="18"/>
  <c r="DE201" i="18"/>
  <c r="DO201" i="18"/>
  <c r="DH201" i="18"/>
  <c r="DJ201" i="18"/>
  <c r="DU201" i="18"/>
  <c r="DL201" i="18"/>
  <c r="DP201" i="18"/>
  <c r="DR201" i="18"/>
  <c r="DT201" i="18"/>
  <c r="DF201" i="18"/>
  <c r="DG201" i="18"/>
  <c r="DM201" i="18"/>
  <c r="DK193" i="18"/>
  <c r="DS193" i="18"/>
  <c r="DI193" i="18"/>
  <c r="DQ193" i="18"/>
  <c r="DH193" i="18"/>
  <c r="DT193" i="18"/>
  <c r="DJ193" i="18"/>
  <c r="DU193" i="18"/>
  <c r="DL193" i="18"/>
  <c r="DM193" i="18"/>
  <c r="DN193" i="18"/>
  <c r="DO193" i="18"/>
  <c r="DP193" i="18"/>
  <c r="DG193" i="18"/>
  <c r="DR193" i="18"/>
  <c r="DG185" i="18"/>
  <c r="DO185" i="18"/>
  <c r="DH185" i="18"/>
  <c r="DP185" i="18"/>
  <c r="DI185" i="18"/>
  <c r="DQ185" i="18"/>
  <c r="DB185" i="18"/>
  <c r="DJ185" i="18"/>
  <c r="DR185" i="18"/>
  <c r="DD185" i="18"/>
  <c r="DL185" i="18"/>
  <c r="DT185" i="18"/>
  <c r="DE185" i="18"/>
  <c r="DM185" i="18"/>
  <c r="DU185" i="18"/>
  <c r="DF185" i="18"/>
  <c r="DN185" i="18"/>
  <c r="DS185" i="18"/>
  <c r="DC185" i="18"/>
  <c r="DK185" i="18"/>
  <c r="DG177" i="18"/>
  <c r="DO177" i="18"/>
  <c r="DH177" i="18"/>
  <c r="DP177" i="18"/>
  <c r="DI177" i="18"/>
  <c r="DQ177" i="18"/>
  <c r="DB177" i="18"/>
  <c r="DJ177" i="18"/>
  <c r="DR177" i="18"/>
  <c r="DC177" i="18"/>
  <c r="DK177" i="18"/>
  <c r="DS177" i="18"/>
  <c r="DD177" i="18"/>
  <c r="DL177" i="18"/>
  <c r="DT177" i="18"/>
  <c r="DE177" i="18"/>
  <c r="DM177" i="18"/>
  <c r="DU177" i="18"/>
  <c r="DF177" i="18"/>
  <c r="DN177" i="18"/>
  <c r="DE169" i="18"/>
  <c r="DM169" i="18"/>
  <c r="DU169" i="18"/>
  <c r="DB169" i="18"/>
  <c r="DJ169" i="18"/>
  <c r="DR169" i="18"/>
  <c r="DH169" i="18"/>
  <c r="DS169" i="18"/>
  <c r="DI169" i="18"/>
  <c r="DT169" i="18"/>
  <c r="DK169" i="18"/>
  <c r="DL169" i="18"/>
  <c r="DC169" i="18"/>
  <c r="DN169" i="18"/>
  <c r="DD169" i="18"/>
  <c r="DO169" i="18"/>
  <c r="DF169" i="18"/>
  <c r="DP169" i="18"/>
  <c r="DG169" i="18"/>
  <c r="DQ169" i="18"/>
  <c r="DE161" i="18"/>
  <c r="DM161" i="18"/>
  <c r="DU161" i="18"/>
  <c r="DB161" i="18"/>
  <c r="DJ161" i="18"/>
  <c r="DR161" i="18"/>
  <c r="DF161" i="18"/>
  <c r="DP161" i="18"/>
  <c r="DG161" i="18"/>
  <c r="DQ161" i="18"/>
  <c r="DH161" i="18"/>
  <c r="DS161" i="18"/>
  <c r="DI161" i="18"/>
  <c r="DT161" i="18"/>
  <c r="DK161" i="18"/>
  <c r="DL161" i="18"/>
  <c r="DC161" i="18"/>
  <c r="DN161" i="18"/>
  <c r="DD161" i="18"/>
  <c r="DO161" i="18"/>
  <c r="DE153" i="18"/>
  <c r="DM153" i="18"/>
  <c r="DU153" i="18"/>
  <c r="DD153" i="18"/>
  <c r="DN153" i="18"/>
  <c r="DF153" i="18"/>
  <c r="DO153" i="18"/>
  <c r="DG153" i="18"/>
  <c r="DP153" i="18"/>
  <c r="DC153" i="18"/>
  <c r="DL153" i="18"/>
  <c r="DI153" i="18"/>
  <c r="DJ153" i="18"/>
  <c r="DK153" i="18"/>
  <c r="DQ153" i="18"/>
  <c r="DR153" i="18"/>
  <c r="DS153" i="18"/>
  <c r="DB153" i="18"/>
  <c r="DT153" i="18"/>
  <c r="DH153" i="18"/>
  <c r="DG145" i="18"/>
  <c r="DO145" i="18"/>
  <c r="DE145" i="18"/>
  <c r="DM145" i="18"/>
  <c r="DU145" i="18"/>
  <c r="DJ145" i="18"/>
  <c r="DT145" i="18"/>
  <c r="DF145" i="18"/>
  <c r="DQ145" i="18"/>
  <c r="DL145" i="18"/>
  <c r="DN145" i="18"/>
  <c r="DB145" i="18"/>
  <c r="DP145" i="18"/>
  <c r="DC145" i="18"/>
  <c r="DR145" i="18"/>
  <c r="DD145" i="18"/>
  <c r="DS145" i="18"/>
  <c r="DH145" i="18"/>
  <c r="DI145" i="18"/>
  <c r="DK145" i="18"/>
  <c r="DG137" i="18"/>
  <c r="DO137" i="18"/>
  <c r="DE137" i="18"/>
  <c r="DM137" i="18"/>
  <c r="DU137" i="18"/>
  <c r="DH137" i="18"/>
  <c r="DR137" i="18"/>
  <c r="DC137" i="18"/>
  <c r="DN137" i="18"/>
  <c r="DP137" i="18"/>
  <c r="DB137" i="18"/>
  <c r="DQ137" i="18"/>
  <c r="DD137" i="18"/>
  <c r="DS137" i="18"/>
  <c r="DF137" i="18"/>
  <c r="DT137" i="18"/>
  <c r="DI137" i="18"/>
  <c r="DJ137" i="18"/>
  <c r="DK137" i="18"/>
  <c r="DL137" i="18"/>
  <c r="DF129" i="18"/>
  <c r="DN129" i="18"/>
  <c r="DD129" i="18"/>
  <c r="DL129" i="18"/>
  <c r="DT129" i="18"/>
  <c r="DB129" i="18"/>
  <c r="DC129" i="18"/>
  <c r="DO129" i="18"/>
  <c r="DE129" i="18"/>
  <c r="DP129" i="18"/>
  <c r="DJ129" i="18"/>
  <c r="DU129" i="18"/>
  <c r="DK129" i="18"/>
  <c r="DM129" i="18"/>
  <c r="DQ129" i="18"/>
  <c r="DR129" i="18"/>
  <c r="DS129" i="18"/>
  <c r="DG129" i="18"/>
  <c r="DH129" i="18"/>
  <c r="DI129" i="18"/>
  <c r="DF119" i="18"/>
  <c r="DN119" i="18"/>
  <c r="DD119" i="18"/>
  <c r="DL119" i="18"/>
  <c r="DT119" i="18"/>
  <c r="DB119" i="18"/>
  <c r="DM119" i="18"/>
  <c r="DC119" i="18"/>
  <c r="DO119" i="18"/>
  <c r="DE119" i="18"/>
  <c r="DP119" i="18"/>
  <c r="DG119" i="18"/>
  <c r="DQ119" i="18"/>
  <c r="DH119" i="18"/>
  <c r="DR119" i="18"/>
  <c r="DI119" i="18"/>
  <c r="DS119" i="18"/>
  <c r="DJ119" i="18"/>
  <c r="DU119" i="18"/>
  <c r="DK119" i="18"/>
  <c r="DE109" i="18"/>
  <c r="DM109" i="18"/>
  <c r="DU109" i="18"/>
  <c r="DC109" i="18"/>
  <c r="DK109" i="18"/>
  <c r="DS109" i="18"/>
  <c r="DB109" i="18"/>
  <c r="DN109" i="18"/>
  <c r="DJ109" i="18"/>
  <c r="DO109" i="18"/>
  <c r="DP109" i="18"/>
  <c r="DD109" i="18"/>
  <c r="DQ109" i="18"/>
  <c r="DF109" i="18"/>
  <c r="DR109" i="18"/>
  <c r="DG109" i="18"/>
  <c r="DT109" i="18"/>
  <c r="DH109" i="18"/>
  <c r="DI109" i="18"/>
  <c r="DL109" i="18"/>
  <c r="DH101" i="18"/>
  <c r="DP101" i="18"/>
  <c r="DF101" i="18"/>
  <c r="DN101" i="18"/>
  <c r="DI101" i="18"/>
  <c r="DS101" i="18"/>
  <c r="DE101" i="18"/>
  <c r="DQ101" i="18"/>
  <c r="DL101" i="18"/>
  <c r="DM101" i="18"/>
  <c r="DB101" i="18"/>
  <c r="DO101" i="18"/>
  <c r="DC101" i="18"/>
  <c r="DR101" i="18"/>
  <c r="DD101" i="18"/>
  <c r="DT101" i="18"/>
  <c r="DK101" i="18"/>
  <c r="DG101" i="18"/>
  <c r="DJ101" i="18"/>
  <c r="DU101" i="18"/>
  <c r="DI93" i="18"/>
  <c r="DQ93" i="18"/>
  <c r="DG93" i="18"/>
  <c r="DO93" i="18"/>
  <c r="DJ93" i="18"/>
  <c r="DT93" i="18"/>
  <c r="DF93" i="18"/>
  <c r="DR93" i="18"/>
  <c r="DM93" i="18"/>
  <c r="DB93" i="18"/>
  <c r="DN93" i="18"/>
  <c r="DC93" i="18"/>
  <c r="DP93" i="18"/>
  <c r="DD93" i="18"/>
  <c r="DS93" i="18"/>
  <c r="DE93" i="18"/>
  <c r="DU93" i="18"/>
  <c r="DH93" i="18"/>
  <c r="DK93" i="18"/>
  <c r="DL93" i="18"/>
  <c r="DD85" i="18"/>
  <c r="DL85" i="18"/>
  <c r="DT85" i="18"/>
  <c r="DB85" i="18"/>
  <c r="DJ85" i="18"/>
  <c r="DR85" i="18"/>
  <c r="DK85" i="18"/>
  <c r="DG85" i="18"/>
  <c r="DQ85" i="18"/>
  <c r="DH85" i="18"/>
  <c r="DS85" i="18"/>
  <c r="DI85" i="18"/>
  <c r="DM85" i="18"/>
  <c r="DN85" i="18"/>
  <c r="DO85" i="18"/>
  <c r="DP85" i="18"/>
  <c r="DC85" i="18"/>
  <c r="DU85" i="18"/>
  <c r="DE85" i="18"/>
  <c r="DF85" i="18"/>
  <c r="DH77" i="18"/>
  <c r="DP77" i="18"/>
  <c r="DI77" i="18"/>
  <c r="DQ77" i="18"/>
  <c r="DF77" i="18"/>
  <c r="DN77" i="18"/>
  <c r="DL77" i="18"/>
  <c r="DD77" i="18"/>
  <c r="DR77" i="18"/>
  <c r="DJ77" i="18"/>
  <c r="DU77" i="18"/>
  <c r="DO77" i="18"/>
  <c r="DB77" i="18"/>
  <c r="DT77" i="18"/>
  <c r="DC77" i="18"/>
  <c r="DE77" i="18"/>
  <c r="DG77" i="18"/>
  <c r="DK77" i="18"/>
  <c r="DM77" i="18"/>
  <c r="DS77" i="18"/>
  <c r="DC69" i="18"/>
  <c r="DK69" i="18"/>
  <c r="DS69" i="18"/>
  <c r="DD69" i="18"/>
  <c r="DL69" i="18"/>
  <c r="DT69" i="18"/>
  <c r="DI69" i="18"/>
  <c r="DQ69" i="18"/>
  <c r="DB69" i="18"/>
  <c r="DJ69" i="18"/>
  <c r="DR69" i="18"/>
  <c r="DN69" i="18"/>
  <c r="DO69" i="18"/>
  <c r="DP69" i="18"/>
  <c r="DE69" i="18"/>
  <c r="DU69" i="18"/>
  <c r="DF69" i="18"/>
  <c r="DG69" i="18"/>
  <c r="DH69" i="18"/>
  <c r="DM69" i="18"/>
  <c r="DG57" i="18"/>
  <c r="DH57" i="18"/>
  <c r="DP57" i="18"/>
  <c r="DE57" i="18"/>
  <c r="DM57" i="18"/>
  <c r="DU57" i="18"/>
  <c r="DJ57" i="18"/>
  <c r="DT57" i="18"/>
  <c r="DK57" i="18"/>
  <c r="DL57" i="18"/>
  <c r="DB57" i="18"/>
  <c r="DN57" i="18"/>
  <c r="DC57" i="18"/>
  <c r="DO57" i="18"/>
  <c r="DD57" i="18"/>
  <c r="DQ57" i="18"/>
  <c r="DF57" i="18"/>
  <c r="DR57" i="18"/>
  <c r="DI57" i="18"/>
  <c r="DS57" i="18"/>
  <c r="DH49" i="18"/>
  <c r="DP49" i="18"/>
  <c r="DI49" i="18"/>
  <c r="DQ49" i="18"/>
  <c r="DB49" i="18"/>
  <c r="DJ49" i="18"/>
  <c r="DR49" i="18"/>
  <c r="DC49" i="18"/>
  <c r="DK49" i="18"/>
  <c r="DS49" i="18"/>
  <c r="DD49" i="18"/>
  <c r="DL49" i="18"/>
  <c r="DT49" i="18"/>
  <c r="DE49" i="18"/>
  <c r="DM49" i="18"/>
  <c r="DU49" i="18"/>
  <c r="DF49" i="18"/>
  <c r="DN49" i="18"/>
  <c r="DG49" i="18"/>
  <c r="DO49" i="18"/>
  <c r="DH40" i="18"/>
  <c r="DF40" i="18"/>
  <c r="DO40" i="18"/>
  <c r="DG40" i="18"/>
  <c r="DP40" i="18"/>
  <c r="DD40" i="18"/>
  <c r="DM40" i="18"/>
  <c r="DU40" i="18"/>
  <c r="DK40" i="18"/>
  <c r="DL40" i="18"/>
  <c r="DN40" i="18"/>
  <c r="DB40" i="18"/>
  <c r="DQ40" i="18"/>
  <c r="DC40" i="18"/>
  <c r="DR40" i="18"/>
  <c r="DE40" i="18"/>
  <c r="DS40" i="18"/>
  <c r="DI40" i="18"/>
  <c r="DT40" i="18"/>
  <c r="DJ40" i="18"/>
  <c r="DC29" i="18"/>
  <c r="DK29" i="18"/>
  <c r="DS29" i="18"/>
  <c r="DG29" i="18"/>
  <c r="DO29" i="18"/>
  <c r="DI29" i="18"/>
  <c r="DT29" i="18"/>
  <c r="DJ29" i="18"/>
  <c r="DU29" i="18"/>
  <c r="DF29" i="18"/>
  <c r="DQ29" i="18"/>
  <c r="DD29" i="18"/>
  <c r="DE29" i="18"/>
  <c r="DP29" i="18"/>
  <c r="DB29" i="18"/>
  <c r="DH29" i="18"/>
  <c r="DL29" i="18"/>
  <c r="DM29" i="18"/>
  <c r="DN29" i="18"/>
  <c r="DR29" i="18"/>
  <c r="DH16" i="18"/>
  <c r="DP16" i="18"/>
  <c r="DI16" i="18"/>
  <c r="DQ16" i="18"/>
  <c r="DB16" i="18"/>
  <c r="DJ16" i="18"/>
  <c r="DR16" i="18"/>
  <c r="DD16" i="18"/>
  <c r="DL16" i="18"/>
  <c r="DT16" i="18"/>
  <c r="DF16" i="18"/>
  <c r="DN16" i="18"/>
  <c r="DU16" i="18"/>
  <c r="DC16" i="18"/>
  <c r="DE16" i="18"/>
  <c r="DK16" i="18"/>
  <c r="DM16" i="18"/>
  <c r="DO16" i="18"/>
  <c r="DG16" i="18"/>
  <c r="DS16" i="18"/>
  <c r="CG292" i="18"/>
  <c r="CG293" i="18"/>
  <c r="AD288" i="18"/>
  <c r="ES288" i="18" s="1"/>
  <c r="HL288" i="18"/>
  <c r="AD286" i="18"/>
  <c r="ES286" i="18" s="1"/>
  <c r="HL286" i="18"/>
  <c r="AD282" i="18"/>
  <c r="ES282" i="18" s="1"/>
  <c r="HL282" i="18"/>
  <c r="AD289" i="18"/>
  <c r="ES289" i="18" s="1"/>
  <c r="HL289" i="18"/>
  <c r="AD285" i="18"/>
  <c r="ES285" i="18" s="1"/>
  <c r="HL285" i="18"/>
  <c r="EQ283" i="18"/>
  <c r="EQ284" i="18"/>
  <c r="Z287" i="18"/>
  <c r="ER287" i="18" s="1"/>
  <c r="AI282" i="18"/>
  <c r="AI284" i="18"/>
  <c r="EQ288" i="18"/>
  <c r="Z283" i="18"/>
  <c r="ER283" i="18" s="1"/>
  <c r="AI288" i="18"/>
  <c r="AI286" i="18"/>
  <c r="AD284" i="18"/>
  <c r="ES284" i="18" s="1"/>
  <c r="Z284" i="18"/>
  <c r="ER284" i="18" s="1"/>
  <c r="Z288" i="18"/>
  <c r="ER288" i="18" s="1"/>
  <c r="AD283" i="18"/>
  <c r="ES283" i="18" s="1"/>
  <c r="EQ286" i="18"/>
  <c r="AD287" i="18"/>
  <c r="ES287" i="18" s="1"/>
  <c r="EQ287" i="18"/>
  <c r="Z282" i="18"/>
  <c r="ER282" i="18" s="1"/>
  <c r="EQ282" i="18"/>
  <c r="AI287" i="18"/>
  <c r="AI283" i="18"/>
  <c r="Z286" i="18"/>
  <c r="ER286" i="18" s="1"/>
  <c r="EQ289" i="18"/>
  <c r="Z285" i="18"/>
  <c r="ER285" i="18" s="1"/>
  <c r="EQ285" i="18"/>
  <c r="Z289" i="18"/>
  <c r="ER289" i="18" s="1"/>
  <c r="AI289" i="18"/>
  <c r="AI285" i="18"/>
  <c r="F23" i="2"/>
  <c r="E23" i="2"/>
  <c r="BW23" i="27" s="1"/>
  <c r="D23" i="2"/>
  <c r="GO420" i="18" l="1"/>
  <c r="GL420" i="18"/>
  <c r="GE420" i="18"/>
  <c r="HG420" i="18"/>
  <c r="GA420" i="18"/>
  <c r="FY418" i="18"/>
  <c r="GD420" i="18"/>
  <c r="HA420" i="18"/>
  <c r="GJ420" i="18"/>
  <c r="HG418" i="18"/>
  <c r="GX418" i="18"/>
  <c r="GV417" i="18"/>
  <c r="GU417" i="18"/>
  <c r="GU418" i="18"/>
  <c r="HD420" i="18"/>
  <c r="GT418" i="18"/>
  <c r="HH417" i="18"/>
  <c r="HC418" i="18"/>
  <c r="GI420" i="18"/>
  <c r="GY420" i="18"/>
  <c r="FS417" i="18"/>
  <c r="FW418" i="18"/>
  <c r="GR418" i="18"/>
  <c r="GS420" i="18"/>
  <c r="GZ420" i="18"/>
  <c r="HE418" i="18"/>
  <c r="GW418" i="18"/>
  <c r="HB420" i="18"/>
  <c r="GA418" i="18"/>
  <c r="HH420" i="18"/>
  <c r="GI418" i="18"/>
  <c r="GG417" i="18"/>
  <c r="GF418" i="18"/>
  <c r="GG420" i="18"/>
  <c r="GL417" i="18"/>
  <c r="FX420" i="18"/>
  <c r="GK417" i="18"/>
  <c r="GB417" i="18"/>
  <c r="FU418" i="18"/>
  <c r="HB418" i="18"/>
  <c r="GC420" i="18"/>
  <c r="FW417" i="18"/>
  <c r="FT418" i="18"/>
  <c r="FU420" i="18"/>
  <c r="GB420" i="18"/>
  <c r="GG418" i="18"/>
  <c r="FT420" i="18"/>
  <c r="FS420" i="18"/>
  <c r="GY418" i="18"/>
  <c r="FZ420" i="18"/>
  <c r="HE417" i="18"/>
  <c r="HD418" i="18"/>
  <c r="HE420" i="18"/>
  <c r="HJ417" i="18"/>
  <c r="GV420" i="18"/>
  <c r="HI417" i="18"/>
  <c r="GZ417" i="18"/>
  <c r="GN418" i="18"/>
  <c r="FV420" i="18"/>
  <c r="HI418" i="18"/>
  <c r="GF417" i="18"/>
  <c r="GE418" i="18"/>
  <c r="FU417" i="18"/>
  <c r="GA417" i="18"/>
  <c r="HD417" i="18"/>
  <c r="GS417" i="18"/>
  <c r="GO421" i="18"/>
  <c r="HC420" i="18"/>
  <c r="GH420" i="18"/>
  <c r="GH417" i="18"/>
  <c r="GS418" i="18"/>
  <c r="GF420" i="18"/>
  <c r="HI420" i="18"/>
  <c r="HH418" i="18"/>
  <c r="GI417" i="18"/>
  <c r="GR420" i="18"/>
  <c r="GQ420" i="18"/>
  <c r="FZ417" i="18"/>
  <c r="GX420" i="18"/>
  <c r="FS418" i="18"/>
  <c r="FY417" i="18"/>
  <c r="FX418" i="18"/>
  <c r="FY420" i="18"/>
  <c r="GD417" i="18"/>
  <c r="GL418" i="18"/>
  <c r="GC417" i="18"/>
  <c r="FT417" i="18"/>
  <c r="GZ418" i="18"/>
  <c r="GH418" i="18"/>
  <c r="FV417" i="18"/>
  <c r="GO419" i="18"/>
  <c r="HF420" i="18"/>
  <c r="HF417" i="18"/>
  <c r="HF418" i="18"/>
  <c r="GT417" i="18"/>
  <c r="FZ418" i="18"/>
  <c r="FV418" i="18"/>
  <c r="GT420" i="18"/>
  <c r="GK420" i="18"/>
  <c r="GJ418" i="18"/>
  <c r="HG417" i="18"/>
  <c r="HA418" i="18"/>
  <c r="GB418" i="18"/>
  <c r="GX417" i="18"/>
  <c r="GK418" i="18"/>
  <c r="GQ418" i="18"/>
  <c r="GW417" i="18"/>
  <c r="GV418" i="18"/>
  <c r="GW420" i="18"/>
  <c r="HB417" i="18"/>
  <c r="HJ418" i="18"/>
  <c r="HA417" i="18"/>
  <c r="GR417" i="18"/>
  <c r="GC418" i="18"/>
  <c r="GE417" i="18"/>
  <c r="GD418" i="18"/>
  <c r="FW420" i="18"/>
  <c r="GQ417" i="18"/>
  <c r="HC417" i="18"/>
  <c r="HJ420" i="18"/>
  <c r="GU420" i="18"/>
  <c r="GY417" i="18"/>
  <c r="FX417" i="18"/>
  <c r="GJ417" i="18"/>
  <c r="GM418" i="18"/>
  <c r="GN422" i="18"/>
  <c r="FW419" i="18"/>
  <c r="FV419" i="18"/>
  <c r="GY419" i="18"/>
  <c r="GI419" i="18"/>
  <c r="GS419" i="18"/>
  <c r="HE419" i="18"/>
  <c r="GS422" i="18"/>
  <c r="HD422" i="18"/>
  <c r="GI422" i="18"/>
  <c r="FS422" i="18"/>
  <c r="GE422" i="18"/>
  <c r="GZ421" i="18"/>
  <c r="FU421" i="18"/>
  <c r="FY421" i="18"/>
  <c r="GD421" i="18"/>
  <c r="GG419" i="18"/>
  <c r="GS421" i="18"/>
  <c r="GP422" i="18"/>
  <c r="GM420" i="18"/>
  <c r="GU419" i="18"/>
  <c r="GT419" i="18"/>
  <c r="GA419" i="18"/>
  <c r="HG419" i="18"/>
  <c r="FY419" i="18"/>
  <c r="FT422" i="18"/>
  <c r="GC422" i="18"/>
  <c r="FW422" i="18"/>
  <c r="FZ422" i="18"/>
  <c r="GQ422" i="18"/>
  <c r="HC422" i="18"/>
  <c r="GA421" i="18"/>
  <c r="GJ421" i="18"/>
  <c r="GU421" i="18"/>
  <c r="HJ421" i="18"/>
  <c r="GH421" i="18"/>
  <c r="GF422" i="18"/>
  <c r="GQ421" i="18"/>
  <c r="GP417" i="18"/>
  <c r="GP420" i="18"/>
  <c r="GM419" i="18"/>
  <c r="GE419" i="18"/>
  <c r="GH419" i="18"/>
  <c r="GK419" i="18"/>
  <c r="GQ419" i="18"/>
  <c r="GW419" i="18"/>
  <c r="GR422" i="18"/>
  <c r="HA422" i="18"/>
  <c r="GU422" i="18"/>
  <c r="GX422" i="18"/>
  <c r="GV422" i="18"/>
  <c r="FX421" i="18"/>
  <c r="GY421" i="18"/>
  <c r="HH421" i="18"/>
  <c r="FW421" i="18"/>
  <c r="GL421" i="18"/>
  <c r="HF421" i="18"/>
  <c r="GZ419" i="18"/>
  <c r="GJ422" i="18"/>
  <c r="GW422" i="18"/>
  <c r="HD421" i="18"/>
  <c r="FZ421" i="18"/>
  <c r="HG422" i="18"/>
  <c r="HB421" i="18"/>
  <c r="GO418" i="18"/>
  <c r="GO417" i="18"/>
  <c r="GM417" i="18"/>
  <c r="HC419" i="18"/>
  <c r="HF419" i="18"/>
  <c r="HI419" i="18"/>
  <c r="HA419" i="18"/>
  <c r="GB422" i="18"/>
  <c r="GK422" i="18"/>
  <c r="GG422" i="18"/>
  <c r="GL422" i="18"/>
  <c r="FX422" i="18"/>
  <c r="GV421" i="18"/>
  <c r="GI421" i="18"/>
  <c r="HC421" i="18"/>
  <c r="HI421" i="18"/>
  <c r="FV421" i="18"/>
  <c r="GY422" i="18"/>
  <c r="HA421" i="18"/>
  <c r="FU419" i="18"/>
  <c r="GB421" i="18"/>
  <c r="GN420" i="18"/>
  <c r="GP421" i="18"/>
  <c r="FX419" i="18"/>
  <c r="GX419" i="18"/>
  <c r="GB419" i="18"/>
  <c r="FS419" i="18"/>
  <c r="GC419" i="18"/>
  <c r="GZ422" i="18"/>
  <c r="HI422" i="18"/>
  <c r="HE422" i="18"/>
  <c r="HJ422" i="18"/>
  <c r="GA422" i="18"/>
  <c r="GF421" i="18"/>
  <c r="HG421" i="18"/>
  <c r="GE421" i="18"/>
  <c r="GK421" i="18"/>
  <c r="GT421" i="18"/>
  <c r="GO422" i="18"/>
  <c r="GN421" i="18"/>
  <c r="GP418" i="18"/>
  <c r="GV419" i="18"/>
  <c r="FZ419" i="18"/>
  <c r="FT419" i="18"/>
  <c r="GD419" i="18"/>
  <c r="FV422" i="18"/>
  <c r="HF422" i="18"/>
  <c r="FT421" i="18"/>
  <c r="GG421" i="18"/>
  <c r="FU422" i="18"/>
  <c r="GD422" i="18"/>
  <c r="GP419" i="18"/>
  <c r="GF419" i="18"/>
  <c r="HH419" i="18"/>
  <c r="GL419" i="18"/>
  <c r="GR419" i="18"/>
  <c r="HB419" i="18"/>
  <c r="HH422" i="18"/>
  <c r="GT422" i="18"/>
  <c r="FY422" i="18"/>
  <c r="GH422" i="18"/>
  <c r="HB422" i="18"/>
  <c r="FS421" i="18"/>
  <c r="GR421" i="18"/>
  <c r="HE421" i="18"/>
  <c r="GX421" i="18"/>
  <c r="GC421" i="18"/>
  <c r="FQ417" i="18"/>
  <c r="FQ420" i="18"/>
  <c r="FR420" i="18" s="1"/>
  <c r="HK420" i="18" s="1"/>
  <c r="HM420" i="18" s="1"/>
  <c r="GN417" i="18"/>
  <c r="HD419" i="18"/>
  <c r="GJ419" i="18"/>
  <c r="HJ419" i="18"/>
  <c r="GW421" i="18"/>
  <c r="GM421" i="18"/>
  <c r="FQ421" i="18"/>
  <c r="GM422" i="18"/>
  <c r="FQ422" i="18"/>
  <c r="GN419" i="18"/>
  <c r="FQ418" i="18"/>
  <c r="FR418" i="18" s="1"/>
  <c r="HK418" i="18" s="1"/>
  <c r="HM418" i="18" s="1"/>
  <c r="FQ419" i="18"/>
  <c r="FR419" i="18" s="1"/>
  <c r="HK419" i="18" s="1"/>
  <c r="HM419" i="18" s="1"/>
  <c r="GM416" i="18"/>
  <c r="HC416" i="18"/>
  <c r="HI416" i="18"/>
  <c r="HH416" i="18"/>
  <c r="GG416" i="18"/>
  <c r="GF416" i="18"/>
  <c r="GE416" i="18"/>
  <c r="HG416" i="18"/>
  <c r="GC416" i="18"/>
  <c r="GB416" i="18"/>
  <c r="HE416" i="18"/>
  <c r="HD416" i="18"/>
  <c r="GT416" i="18"/>
  <c r="GI416" i="18"/>
  <c r="HA416" i="18"/>
  <c r="GZ416" i="18"/>
  <c r="FY416" i="18"/>
  <c r="FW416" i="18"/>
  <c r="FV416" i="18"/>
  <c r="GL416" i="18"/>
  <c r="FT416" i="18"/>
  <c r="GW416" i="18"/>
  <c r="GU416" i="18"/>
  <c r="HJ416" i="18"/>
  <c r="GR416" i="18"/>
  <c r="FS416" i="18"/>
  <c r="GH416" i="18"/>
  <c r="FU416" i="18"/>
  <c r="GD416" i="18"/>
  <c r="GQ416" i="18"/>
  <c r="HF416" i="18"/>
  <c r="FX416" i="18"/>
  <c r="GY416" i="18"/>
  <c r="GS416" i="18"/>
  <c r="HB416" i="18"/>
  <c r="GX416" i="18"/>
  <c r="GV416" i="18"/>
  <c r="GO416" i="18"/>
  <c r="GA416" i="18"/>
  <c r="GK416" i="18"/>
  <c r="GJ416" i="18"/>
  <c r="FZ416" i="18"/>
  <c r="GP416" i="18"/>
  <c r="GN416" i="18"/>
  <c r="FQ416" i="18"/>
  <c r="FR416" i="18" s="1"/>
  <c r="HK416" i="18" s="1"/>
  <c r="HM416" i="18" s="1"/>
  <c r="GO414" i="18"/>
  <c r="GA412" i="18"/>
  <c r="GG412" i="18"/>
  <c r="GE412" i="18"/>
  <c r="GL412" i="18"/>
  <c r="FU412" i="18"/>
  <c r="GO415" i="18"/>
  <c r="GO413" i="18"/>
  <c r="FS412" i="18"/>
  <c r="GV412" i="18"/>
  <c r="HE412" i="18"/>
  <c r="HC412" i="18"/>
  <c r="HJ412" i="18"/>
  <c r="GS412" i="18"/>
  <c r="GQ412" i="18"/>
  <c r="FX412" i="18"/>
  <c r="FY412" i="18"/>
  <c r="FW412" i="18"/>
  <c r="GD412" i="18"/>
  <c r="GJ412" i="18"/>
  <c r="FZ412" i="18"/>
  <c r="GW412" i="18"/>
  <c r="GU412" i="18"/>
  <c r="HB412" i="18"/>
  <c r="HH412" i="18"/>
  <c r="GX412" i="18"/>
  <c r="FV412" i="18"/>
  <c r="GK412" i="18"/>
  <c r="GB412" i="18"/>
  <c r="GN413" i="18"/>
  <c r="HF412" i="18"/>
  <c r="GF412" i="18"/>
  <c r="GT412" i="18"/>
  <c r="HI412" i="18"/>
  <c r="GZ412" i="18"/>
  <c r="GH412" i="18"/>
  <c r="HD412" i="18"/>
  <c r="HG412" i="18"/>
  <c r="GC412" i="18"/>
  <c r="FT412" i="18"/>
  <c r="GO412" i="18"/>
  <c r="GY412" i="18"/>
  <c r="GI412" i="18"/>
  <c r="HA412" i="18"/>
  <c r="GR412" i="18"/>
  <c r="HB414" i="18"/>
  <c r="GI414" i="18"/>
  <c r="GN414" i="18"/>
  <c r="GW415" i="18"/>
  <c r="GF414" i="18"/>
  <c r="GY414" i="18"/>
  <c r="GI415" i="18"/>
  <c r="GQ415" i="18"/>
  <c r="HJ414" i="18"/>
  <c r="GB414" i="18"/>
  <c r="GL415" i="18"/>
  <c r="HD415" i="18"/>
  <c r="FW414" i="18"/>
  <c r="GC415" i="18"/>
  <c r="HF414" i="18"/>
  <c r="GP414" i="18"/>
  <c r="HG415" i="18"/>
  <c r="FU414" i="18"/>
  <c r="GN412" i="18"/>
  <c r="FW415" i="18"/>
  <c r="FV415" i="18"/>
  <c r="GX415" i="18"/>
  <c r="FT415" i="18"/>
  <c r="HA415" i="18"/>
  <c r="GK415" i="18"/>
  <c r="GU414" i="18"/>
  <c r="GW414" i="18"/>
  <c r="GS414" i="18"/>
  <c r="GH414" i="18"/>
  <c r="GQ414" i="18"/>
  <c r="HJ415" i="18"/>
  <c r="FY414" i="18"/>
  <c r="GP413" i="18"/>
  <c r="GU415" i="18"/>
  <c r="GT415" i="18"/>
  <c r="FZ415" i="18"/>
  <c r="GR415" i="18"/>
  <c r="GY415" i="18"/>
  <c r="FV414" i="18"/>
  <c r="GE414" i="18"/>
  <c r="GG414" i="18"/>
  <c r="GK414" i="18"/>
  <c r="HA414" i="18"/>
  <c r="FS414" i="18"/>
  <c r="GE415" i="18"/>
  <c r="GH415" i="18"/>
  <c r="HH415" i="18"/>
  <c r="GD415" i="18"/>
  <c r="GA415" i="18"/>
  <c r="GT414" i="18"/>
  <c r="HC414" i="18"/>
  <c r="HE414" i="18"/>
  <c r="HI414" i="18"/>
  <c r="GC414" i="18"/>
  <c r="HE415" i="18"/>
  <c r="GJ414" i="18"/>
  <c r="GG415" i="18"/>
  <c r="HD414" i="18"/>
  <c r="GA414" i="18"/>
  <c r="GF415" i="18"/>
  <c r="GN415" i="18"/>
  <c r="HC415" i="18"/>
  <c r="HF415" i="18"/>
  <c r="GJ415" i="18"/>
  <c r="HB415" i="18"/>
  <c r="GS415" i="18"/>
  <c r="GD414" i="18"/>
  <c r="FX414" i="18"/>
  <c r="FT414" i="18"/>
  <c r="FZ414" i="18"/>
  <c r="HG414" i="18"/>
  <c r="GP415" i="18"/>
  <c r="GM415" i="18"/>
  <c r="FX415" i="18"/>
  <c r="FY415" i="18"/>
  <c r="GB415" i="18"/>
  <c r="FS415" i="18"/>
  <c r="FU415" i="18"/>
  <c r="GV414" i="18"/>
  <c r="GR414" i="18"/>
  <c r="GX414" i="18"/>
  <c r="GP412" i="18"/>
  <c r="GV415" i="18"/>
  <c r="GZ415" i="18"/>
  <c r="GL414" i="18"/>
  <c r="GZ414" i="18"/>
  <c r="GM412" i="18"/>
  <c r="HH414" i="18"/>
  <c r="HI415" i="18"/>
  <c r="FQ413" i="18"/>
  <c r="FQ415" i="18"/>
  <c r="FR415" i="18" s="1"/>
  <c r="HK415" i="18" s="1"/>
  <c r="HM415" i="18" s="1"/>
  <c r="GK413" i="18"/>
  <c r="HI413" i="18"/>
  <c r="GU413" i="18"/>
  <c r="GY413" i="18"/>
  <c r="HG413" i="18"/>
  <c r="GW413" i="18"/>
  <c r="FQ412" i="18"/>
  <c r="FR412" i="18" s="1"/>
  <c r="HK412" i="18" s="1"/>
  <c r="HM412" i="18" s="1"/>
  <c r="FV413" i="18"/>
  <c r="GE413" i="18"/>
  <c r="GZ413" i="18"/>
  <c r="GI413" i="18"/>
  <c r="FY413" i="18"/>
  <c r="GT413" i="18"/>
  <c r="HC413" i="18"/>
  <c r="GB413" i="18"/>
  <c r="FZ413" i="18"/>
  <c r="HF413" i="18"/>
  <c r="FU413" i="18"/>
  <c r="GD413" i="18"/>
  <c r="FX413" i="18"/>
  <c r="GG413" i="18"/>
  <c r="GX413" i="18"/>
  <c r="GH413" i="18"/>
  <c r="GS413" i="18"/>
  <c r="HB413" i="18"/>
  <c r="GV413" i="18"/>
  <c r="HE413" i="18"/>
  <c r="GR413" i="18"/>
  <c r="GM414" i="18"/>
  <c r="FQ414" i="18"/>
  <c r="GC413" i="18"/>
  <c r="GL413" i="18"/>
  <c r="GF413" i="18"/>
  <c r="GQ413" i="18"/>
  <c r="FT413" i="18"/>
  <c r="HA413" i="18"/>
  <c r="HJ413" i="18"/>
  <c r="HD413" i="18"/>
  <c r="FS413" i="18"/>
  <c r="HH413" i="18"/>
  <c r="FW413" i="18"/>
  <c r="GA413" i="18"/>
  <c r="GJ413" i="18"/>
  <c r="GM413" i="18"/>
  <c r="GP411" i="18"/>
  <c r="HA411" i="18"/>
  <c r="HB411" i="18"/>
  <c r="GZ411" i="18"/>
  <c r="HD411" i="18"/>
  <c r="FS411" i="18"/>
  <c r="GM411" i="18"/>
  <c r="GK411" i="18"/>
  <c r="GL411" i="18"/>
  <c r="FW411" i="18"/>
  <c r="FY411" i="18"/>
  <c r="GQ411" i="18"/>
  <c r="HI411" i="18"/>
  <c r="HJ411" i="18"/>
  <c r="GW411" i="18"/>
  <c r="GA411" i="18"/>
  <c r="HG411" i="18"/>
  <c r="HH411" i="18"/>
  <c r="GE411" i="18"/>
  <c r="GH411" i="18"/>
  <c r="GG411" i="18"/>
  <c r="GY411" i="18"/>
  <c r="GJ411" i="18"/>
  <c r="HC411" i="18"/>
  <c r="HF411" i="18"/>
  <c r="HE411" i="18"/>
  <c r="GI411" i="18"/>
  <c r="FU411" i="18"/>
  <c r="FV411" i="18"/>
  <c r="FZ411" i="18"/>
  <c r="FX411" i="18"/>
  <c r="GR411" i="18"/>
  <c r="GS411" i="18"/>
  <c r="GT411" i="18"/>
  <c r="GX411" i="18"/>
  <c r="GV411" i="18"/>
  <c r="FT411" i="18"/>
  <c r="GC411" i="18"/>
  <c r="GD411" i="18"/>
  <c r="GB411" i="18"/>
  <c r="GF411" i="18"/>
  <c r="GO411" i="18"/>
  <c r="GU411" i="18"/>
  <c r="GN411" i="18"/>
  <c r="FQ411" i="18"/>
  <c r="FR411" i="18" s="1"/>
  <c r="HK411" i="18" s="1"/>
  <c r="HM411" i="18" s="1"/>
  <c r="GM410" i="18"/>
  <c r="GE410" i="18"/>
  <c r="HD410" i="18"/>
  <c r="FU410" i="18"/>
  <c r="GV410" i="18"/>
  <c r="GT410" i="18"/>
  <c r="GO405" i="18"/>
  <c r="GS407" i="18"/>
  <c r="GD404" i="18"/>
  <c r="GR408" i="18"/>
  <c r="GF407" i="18"/>
  <c r="GL406" i="18"/>
  <c r="GD407" i="18"/>
  <c r="GS408" i="18"/>
  <c r="HG405" i="18"/>
  <c r="GR407" i="18"/>
  <c r="GT405" i="18"/>
  <c r="GZ407" i="18"/>
  <c r="FW406" i="18"/>
  <c r="GA407" i="18"/>
  <c r="GR405" i="18"/>
  <c r="FX408" i="18"/>
  <c r="HE404" i="18"/>
  <c r="FX407" i="18"/>
  <c r="GF404" i="18"/>
  <c r="HI406" i="18"/>
  <c r="GW405" i="18"/>
  <c r="GR406" i="18"/>
  <c r="GZ404" i="18"/>
  <c r="HG404" i="18"/>
  <c r="GR404" i="18"/>
  <c r="HC410" i="18"/>
  <c r="FS410" i="18"/>
  <c r="GB410" i="18"/>
  <c r="GI410" i="18"/>
  <c r="FT410" i="18"/>
  <c r="GP410" i="18"/>
  <c r="GO406" i="18"/>
  <c r="HC404" i="18"/>
  <c r="HH408" i="18"/>
  <c r="HB408" i="18"/>
  <c r="GK405" i="18"/>
  <c r="HD407" i="18"/>
  <c r="HJ406" i="18"/>
  <c r="HB407" i="18"/>
  <c r="FV407" i="18"/>
  <c r="FW405" i="18"/>
  <c r="FS408" i="18"/>
  <c r="GH406" i="18"/>
  <c r="GV404" i="18"/>
  <c r="GH408" i="18"/>
  <c r="FS407" i="18"/>
  <c r="GY407" i="18"/>
  <c r="FT405" i="18"/>
  <c r="GV408" i="18"/>
  <c r="FS406" i="18"/>
  <c r="GG404" i="18"/>
  <c r="GV407" i="18"/>
  <c r="HD404" i="18"/>
  <c r="GC406" i="18"/>
  <c r="GK404" i="18"/>
  <c r="GF405" i="18"/>
  <c r="FT404" i="18"/>
  <c r="GI404" i="18"/>
  <c r="FZ410" i="18"/>
  <c r="GQ410" i="18"/>
  <c r="GZ410" i="18"/>
  <c r="HG410" i="18"/>
  <c r="GR410" i="18"/>
  <c r="GO410" i="18"/>
  <c r="GE404" i="18"/>
  <c r="GJ408" i="18"/>
  <c r="GD408" i="18"/>
  <c r="HI405" i="18"/>
  <c r="FZ405" i="18"/>
  <c r="GI406" i="18"/>
  <c r="GT407" i="18"/>
  <c r="GU405" i="18"/>
  <c r="GQ408" i="18"/>
  <c r="HF406" i="18"/>
  <c r="FX404" i="18"/>
  <c r="HF408" i="18"/>
  <c r="GQ407" i="18"/>
  <c r="HC405" i="18"/>
  <c r="GG408" i="18"/>
  <c r="HD406" i="18"/>
  <c r="HJ404" i="18"/>
  <c r="GI407" i="18"/>
  <c r="GQ406" i="18"/>
  <c r="GD406" i="18"/>
  <c r="HA406" i="18"/>
  <c r="HI404" i="18"/>
  <c r="HD405" i="18"/>
  <c r="GX410" i="18"/>
  <c r="GH410" i="18"/>
  <c r="GY410" i="18"/>
  <c r="GK410" i="18"/>
  <c r="FW410" i="18"/>
  <c r="FY406" i="18"/>
  <c r="GA405" i="18"/>
  <c r="GX405" i="18"/>
  <c r="HG406" i="18"/>
  <c r="FZ406" i="18"/>
  <c r="GW404" i="18"/>
  <c r="GL407" i="18"/>
  <c r="FX406" i="18"/>
  <c r="FZ408" i="18"/>
  <c r="GE405" i="18"/>
  <c r="HE408" i="18"/>
  <c r="GF406" i="18"/>
  <c r="GL404" i="18"/>
  <c r="HG407" i="18"/>
  <c r="GC405" i="18"/>
  <c r="HB406" i="18"/>
  <c r="GG407" i="18"/>
  <c r="FU406" i="18"/>
  <c r="GC404" i="18"/>
  <c r="GJ406" i="18"/>
  <c r="FX405" i="18"/>
  <c r="GY404" i="18"/>
  <c r="GH404" i="18"/>
  <c r="GM404" i="18"/>
  <c r="HE405" i="18"/>
  <c r="GX404" i="18"/>
  <c r="GC410" i="18"/>
  <c r="HF410" i="18"/>
  <c r="GA410" i="18"/>
  <c r="HI410" i="18"/>
  <c r="GU410" i="18"/>
  <c r="GO408" i="18"/>
  <c r="GW406" i="18"/>
  <c r="GY405" i="18"/>
  <c r="GB408" i="18"/>
  <c r="GL408" i="18"/>
  <c r="FV408" i="18"/>
  <c r="GX406" i="18"/>
  <c r="FY404" i="18"/>
  <c r="GI408" i="18"/>
  <c r="HJ407" i="18"/>
  <c r="GV406" i="18"/>
  <c r="GX408" i="18"/>
  <c r="GS405" i="18"/>
  <c r="FY408" i="18"/>
  <c r="GT406" i="18"/>
  <c r="GT404" i="18"/>
  <c r="FZ407" i="18"/>
  <c r="HA405" i="18"/>
  <c r="GL405" i="18"/>
  <c r="HE407" i="18"/>
  <c r="GS406" i="18"/>
  <c r="HA404" i="18"/>
  <c r="HH406" i="18"/>
  <c r="GV405" i="18"/>
  <c r="HF404" i="18"/>
  <c r="HH404" i="18"/>
  <c r="HA410" i="18"/>
  <c r="GL410" i="18"/>
  <c r="GJ410" i="18"/>
  <c r="GG410" i="18"/>
  <c r="GW410" i="18"/>
  <c r="GJ405" i="18"/>
  <c r="HC408" i="18"/>
  <c r="GZ408" i="18"/>
  <c r="HJ408" i="18"/>
  <c r="GT408" i="18"/>
  <c r="GK408" i="18"/>
  <c r="HG408" i="18"/>
  <c r="GC407" i="18"/>
  <c r="GH405" i="18"/>
  <c r="GK407" i="18"/>
  <c r="HE406" i="18"/>
  <c r="FU405" i="18"/>
  <c r="GW408" i="18"/>
  <c r="FV406" i="18"/>
  <c r="FV404" i="18"/>
  <c r="GX407" i="18"/>
  <c r="HJ405" i="18"/>
  <c r="FY407" i="18"/>
  <c r="GG405" i="18"/>
  <c r="FU404" i="18"/>
  <c r="GB406" i="18"/>
  <c r="GJ404" i="18"/>
  <c r="FS404" i="18"/>
  <c r="FZ404" i="18"/>
  <c r="GZ406" i="18"/>
  <c r="GM409" i="18"/>
  <c r="GD410" i="18"/>
  <c r="HJ410" i="18"/>
  <c r="HH410" i="18"/>
  <c r="HE410" i="18"/>
  <c r="FY410" i="18"/>
  <c r="HH405" i="18"/>
  <c r="GE408" i="18"/>
  <c r="HA408" i="18"/>
  <c r="GE407" i="18"/>
  <c r="FW408" i="18"/>
  <c r="GA406" i="18"/>
  <c r="FW407" i="18"/>
  <c r="HI408" i="18"/>
  <c r="GA408" i="18"/>
  <c r="HA407" i="18"/>
  <c r="HF405" i="18"/>
  <c r="HI407" i="18"/>
  <c r="GG406" i="18"/>
  <c r="GU404" i="18"/>
  <c r="GJ407" i="18"/>
  <c r="HB405" i="18"/>
  <c r="GF408" i="18"/>
  <c r="GE406" i="18"/>
  <c r="FS405" i="18"/>
  <c r="HF407" i="18"/>
  <c r="GB405" i="18"/>
  <c r="GW407" i="18"/>
  <c r="GS404" i="18"/>
  <c r="GQ404" i="18"/>
  <c r="HB410" i="18"/>
  <c r="GF410" i="18"/>
  <c r="GS410" i="18"/>
  <c r="FX410" i="18"/>
  <c r="FV410" i="18"/>
  <c r="GM403" i="18"/>
  <c r="GO407" i="18"/>
  <c r="FU407" i="18"/>
  <c r="HB404" i="18"/>
  <c r="FT408" i="18"/>
  <c r="GC408" i="18"/>
  <c r="HC407" i="18"/>
  <c r="GU408" i="18"/>
  <c r="GY406" i="18"/>
  <c r="GU407" i="18"/>
  <c r="FU408" i="18"/>
  <c r="GI405" i="18"/>
  <c r="GY408" i="18"/>
  <c r="FT407" i="18"/>
  <c r="FV405" i="18"/>
  <c r="GB407" i="18"/>
  <c r="GU406" i="18"/>
  <c r="FW404" i="18"/>
  <c r="HH407" i="18"/>
  <c r="GD405" i="18"/>
  <c r="HD408" i="18"/>
  <c r="HC406" i="18"/>
  <c r="GQ405" i="18"/>
  <c r="GH407" i="18"/>
  <c r="GZ405" i="18"/>
  <c r="GK406" i="18"/>
  <c r="FY405" i="18"/>
  <c r="FT406" i="18"/>
  <c r="GB404" i="18"/>
  <c r="GA404" i="18"/>
  <c r="FQ409" i="18"/>
  <c r="GJ409" i="18"/>
  <c r="HI409" i="18"/>
  <c r="GZ409" i="18"/>
  <c r="GE409" i="18"/>
  <c r="HB409" i="18"/>
  <c r="GS409" i="18"/>
  <c r="GN409" i="18"/>
  <c r="GN404" i="18"/>
  <c r="GP408" i="18"/>
  <c r="HG409" i="18"/>
  <c r="GC409" i="18"/>
  <c r="GP406" i="18"/>
  <c r="GI409" i="18"/>
  <c r="GP404" i="18"/>
  <c r="FT409" i="18"/>
  <c r="GX409" i="18"/>
  <c r="GR409" i="18"/>
  <c r="FZ409" i="18"/>
  <c r="HH409" i="18"/>
  <c r="GG409" i="18"/>
  <c r="GY409" i="18"/>
  <c r="GN406" i="18"/>
  <c r="GN410" i="18"/>
  <c r="GM408" i="18"/>
  <c r="GP407" i="18"/>
  <c r="GP403" i="18"/>
  <c r="GK409" i="18"/>
  <c r="HC409" i="18"/>
  <c r="FU409" i="18"/>
  <c r="GN408" i="18"/>
  <c r="GT409" i="18"/>
  <c r="GN405" i="18"/>
  <c r="GO403" i="18"/>
  <c r="GV409" i="18"/>
  <c r="GU409" i="18"/>
  <c r="GM406" i="18"/>
  <c r="GF409" i="18"/>
  <c r="GH409" i="18"/>
  <c r="HJ409" i="18"/>
  <c r="GW409" i="18"/>
  <c r="GQ409" i="18"/>
  <c r="GO409" i="18"/>
  <c r="FS409" i="18"/>
  <c r="GP405" i="18"/>
  <c r="FX409" i="18"/>
  <c r="FW409" i="18"/>
  <c r="GP409" i="18"/>
  <c r="FV409" i="18"/>
  <c r="HA409" i="18"/>
  <c r="GM405" i="18"/>
  <c r="HE409" i="18"/>
  <c r="GA409" i="18"/>
  <c r="FQ410" i="18"/>
  <c r="FR410" i="18" s="1"/>
  <c r="HK410" i="18" s="1"/>
  <c r="HM410" i="18" s="1"/>
  <c r="HD409" i="18"/>
  <c r="HF409" i="18"/>
  <c r="GL409" i="18"/>
  <c r="FY409" i="18"/>
  <c r="GM407" i="18"/>
  <c r="GN407" i="18"/>
  <c r="GB409" i="18"/>
  <c r="GD409" i="18"/>
  <c r="GO404" i="18"/>
  <c r="FQ408" i="18"/>
  <c r="FQ406" i="18"/>
  <c r="FQ404" i="18"/>
  <c r="FQ407" i="18"/>
  <c r="FR407" i="18" s="1"/>
  <c r="HK407" i="18" s="1"/>
  <c r="HM407" i="18" s="1"/>
  <c r="FQ405" i="18"/>
  <c r="FZ403" i="18"/>
  <c r="GW403" i="18"/>
  <c r="GA403" i="18"/>
  <c r="GS403" i="18"/>
  <c r="GC403" i="18"/>
  <c r="GX403" i="18"/>
  <c r="FY403" i="18"/>
  <c r="GY403" i="18"/>
  <c r="FS403" i="18"/>
  <c r="HC403" i="18"/>
  <c r="GI403" i="18"/>
  <c r="GD403" i="18"/>
  <c r="GZ403" i="18"/>
  <c r="GQ403" i="18"/>
  <c r="GE403" i="18"/>
  <c r="HG403" i="18"/>
  <c r="HB403" i="18"/>
  <c r="GB403" i="18"/>
  <c r="GK403" i="18"/>
  <c r="FX403" i="18"/>
  <c r="HF403" i="18"/>
  <c r="HE403" i="18"/>
  <c r="HJ403" i="18"/>
  <c r="HI403" i="18"/>
  <c r="GV403" i="18"/>
  <c r="GH403" i="18"/>
  <c r="GG403" i="18"/>
  <c r="GL403" i="18"/>
  <c r="FT403" i="18"/>
  <c r="GF403" i="18"/>
  <c r="FV403" i="18"/>
  <c r="GJ403" i="18"/>
  <c r="FW403" i="18"/>
  <c r="GR403" i="18"/>
  <c r="HD403" i="18"/>
  <c r="GT403" i="18"/>
  <c r="HH403" i="18"/>
  <c r="GU403" i="18"/>
  <c r="FU403" i="18"/>
  <c r="HA403" i="18"/>
  <c r="GN403" i="18"/>
  <c r="FQ403" i="18"/>
  <c r="FR403" i="18" s="1"/>
  <c r="HK403" i="18" s="1"/>
  <c r="HM403" i="18" s="1"/>
  <c r="GO397" i="18"/>
  <c r="GI399" i="18"/>
  <c r="GD399" i="18"/>
  <c r="GZ401" i="18"/>
  <c r="GY399" i="18"/>
  <c r="GS401" i="18"/>
  <c r="GR402" i="18"/>
  <c r="GC400" i="18"/>
  <c r="GE401" i="18"/>
  <c r="FV400" i="18"/>
  <c r="GD397" i="18"/>
  <c r="GL401" i="18"/>
  <c r="FU400" i="18"/>
  <c r="HA397" i="18"/>
  <c r="HJ402" i="18"/>
  <c r="GA401" i="18"/>
  <c r="GZ400" i="18"/>
  <c r="GS402" i="18"/>
  <c r="GY400" i="18"/>
  <c r="FS397" i="18"/>
  <c r="FX401" i="18"/>
  <c r="FV399" i="18"/>
  <c r="GK396" i="18"/>
  <c r="GH400" i="18"/>
  <c r="GJ398" i="18"/>
  <c r="GY397" i="18"/>
  <c r="GB393" i="18"/>
  <c r="FS398" i="18"/>
  <c r="GV396" i="18"/>
  <c r="GK399" i="18"/>
  <c r="FZ398" i="18"/>
  <c r="GG396" i="18"/>
  <c r="HC400" i="18"/>
  <c r="GR399" i="18"/>
  <c r="FW397" i="18"/>
  <c r="FY395" i="18"/>
  <c r="GT397" i="18"/>
  <c r="GV395" i="18"/>
  <c r="GH395" i="18"/>
  <c r="GT394" i="18"/>
  <c r="GQ393" i="18"/>
  <c r="HF393" i="18"/>
  <c r="HC395" i="18"/>
  <c r="GR394" i="18"/>
  <c r="GA394" i="18"/>
  <c r="GV393" i="18"/>
  <c r="GU393" i="18"/>
  <c r="GU396" i="18"/>
  <c r="HE394" i="18"/>
  <c r="GT393" i="18"/>
  <c r="HA393" i="18"/>
  <c r="GZ396" i="18"/>
  <c r="HB401" i="18"/>
  <c r="GU398" i="18"/>
  <c r="FY399" i="18"/>
  <c r="HJ398" i="18"/>
  <c r="HH396" i="18"/>
  <c r="HA399" i="18"/>
  <c r="GJ399" i="18"/>
  <c r="HB396" i="18"/>
  <c r="GC394" i="18"/>
  <c r="FY393" i="18"/>
  <c r="FZ397" i="18"/>
  <c r="FX394" i="18"/>
  <c r="HB395" i="18"/>
  <c r="HD397" i="18"/>
  <c r="HB394" i="18"/>
  <c r="HD393" i="18"/>
  <c r="HI393" i="18"/>
  <c r="GR400" i="18"/>
  <c r="FU401" i="18"/>
  <c r="GO398" i="18"/>
  <c r="HG399" i="18"/>
  <c r="HB399" i="18"/>
  <c r="GB401" i="18"/>
  <c r="GZ402" i="18"/>
  <c r="GV399" i="18"/>
  <c r="FW402" i="18"/>
  <c r="GK401" i="18"/>
  <c r="GI402" i="18"/>
  <c r="HA400" i="18"/>
  <c r="HC401" i="18"/>
  <c r="HE399" i="18"/>
  <c r="HB397" i="18"/>
  <c r="HJ401" i="18"/>
  <c r="GS400" i="18"/>
  <c r="GS395" i="18"/>
  <c r="GD402" i="18"/>
  <c r="GY401" i="18"/>
  <c r="GX399" i="18"/>
  <c r="GH401" i="18"/>
  <c r="HJ399" i="18"/>
  <c r="GQ397" i="18"/>
  <c r="GV401" i="18"/>
  <c r="GT399" i="18"/>
  <c r="HI396" i="18"/>
  <c r="HF400" i="18"/>
  <c r="HH398" i="18"/>
  <c r="GA397" i="18"/>
  <c r="GZ393" i="18"/>
  <c r="GQ398" i="18"/>
  <c r="FX396" i="18"/>
  <c r="HI399" i="18"/>
  <c r="GX398" i="18"/>
  <c r="GT396" i="18"/>
  <c r="FW400" i="18"/>
  <c r="GG398" i="18"/>
  <c r="GW395" i="18"/>
  <c r="FV397" i="18"/>
  <c r="FX395" i="18"/>
  <c r="GT395" i="18"/>
  <c r="GK394" i="18"/>
  <c r="FZ393" i="18"/>
  <c r="FW395" i="18"/>
  <c r="GG393" i="18"/>
  <c r="GY394" i="18"/>
  <c r="GH394" i="18"/>
  <c r="HF397" i="18"/>
  <c r="GJ395" i="18"/>
  <c r="FY394" i="18"/>
  <c r="GF394" i="18"/>
  <c r="FU393" i="18"/>
  <c r="GD398" i="18"/>
  <c r="FV402" i="18"/>
  <c r="FZ401" i="18"/>
  <c r="HG400" i="18"/>
  <c r="GZ398" i="18"/>
  <c r="HG397" i="18"/>
  <c r="GX395" i="18"/>
  <c r="HD398" i="18"/>
  <c r="GL394" i="18"/>
  <c r="GJ394" i="18"/>
  <c r="FZ394" i="18"/>
  <c r="HG395" i="18"/>
  <c r="GL396" i="18"/>
  <c r="GH398" i="18"/>
  <c r="GL395" i="18"/>
  <c r="GS394" i="18"/>
  <c r="HC393" i="18"/>
  <c r="GO393" i="18"/>
  <c r="HC402" i="18"/>
  <c r="GB397" i="18"/>
  <c r="GF402" i="18"/>
  <c r="GB402" i="18"/>
  <c r="FX399" i="18"/>
  <c r="GU402" i="18"/>
  <c r="HI401" i="18"/>
  <c r="HG402" i="18"/>
  <c r="HB398" i="18"/>
  <c r="FW401" i="18"/>
  <c r="GG399" i="18"/>
  <c r="GB396" i="18"/>
  <c r="GD401" i="18"/>
  <c r="FU395" i="18"/>
  <c r="HB402" i="18"/>
  <c r="FZ399" i="18"/>
  <c r="HF401" i="18"/>
  <c r="GL399" i="18"/>
  <c r="FU398" i="18"/>
  <c r="GI400" i="18"/>
  <c r="GL398" i="18"/>
  <c r="GA396" i="18"/>
  <c r="FZ400" i="18"/>
  <c r="GB398" i="18"/>
  <c r="GJ396" i="18"/>
  <c r="GI397" i="18"/>
  <c r="HA395" i="18"/>
  <c r="GC399" i="18"/>
  <c r="FV396" i="18"/>
  <c r="GU400" i="18"/>
  <c r="HE398" i="18"/>
  <c r="GF396" i="18"/>
  <c r="GF398" i="18"/>
  <c r="GD396" i="18"/>
  <c r="GC396" i="18"/>
  <c r="FV395" i="18"/>
  <c r="GI393" i="18"/>
  <c r="HI394" i="18"/>
  <c r="GX393" i="18"/>
  <c r="GU395" i="18"/>
  <c r="HE393" i="18"/>
  <c r="HF394" i="18"/>
  <c r="GH397" i="18"/>
  <c r="HH395" i="18"/>
  <c r="GW394" i="18"/>
  <c r="GI395" i="18"/>
  <c r="HD394" i="18"/>
  <c r="GS393" i="18"/>
  <c r="GU401" i="18"/>
  <c r="HD399" i="18"/>
  <c r="FS401" i="18"/>
  <c r="GK402" i="18"/>
  <c r="GS398" i="18"/>
  <c r="GX400" i="18"/>
  <c r="GI398" i="18"/>
  <c r="GC395" i="18"/>
  <c r="GG397" i="18"/>
  <c r="FY398" i="18"/>
  <c r="HA396" i="18"/>
  <c r="HG393" i="18"/>
  <c r="GH396" i="18"/>
  <c r="FS394" i="18"/>
  <c r="GL393" i="18"/>
  <c r="FW399" i="18"/>
  <c r="FX397" i="18"/>
  <c r="GE397" i="18"/>
  <c r="GX396" i="18"/>
  <c r="GR395" i="18"/>
  <c r="GA399" i="18"/>
  <c r="GO395" i="18"/>
  <c r="GE402" i="18"/>
  <c r="GZ397" i="18"/>
  <c r="HD402" i="18"/>
  <c r="GY402" i="18"/>
  <c r="GR401" i="18"/>
  <c r="GD400" i="18"/>
  <c r="GC398" i="18"/>
  <c r="GY396" i="18"/>
  <c r="HD396" i="18"/>
  <c r="GB395" i="18"/>
  <c r="HC396" i="18"/>
  <c r="GC401" i="18"/>
  <c r="GG401" i="18"/>
  <c r="GA402" i="18"/>
  <c r="FT401" i="18"/>
  <c r="HB400" i="18"/>
  <c r="FS402" i="18"/>
  <c r="GH402" i="18"/>
  <c r="GQ399" i="18"/>
  <c r="HE395" i="18"/>
  <c r="GG402" i="18"/>
  <c r="FV401" i="18"/>
  <c r="GF399" i="18"/>
  <c r="HA398" i="18"/>
  <c r="GT402" i="18"/>
  <c r="GQ401" i="18"/>
  <c r="FW398" i="18"/>
  <c r="HI402" i="18"/>
  <c r="GX401" i="18"/>
  <c r="GW399" i="18"/>
  <c r="GL397" i="18"/>
  <c r="FX400" i="18"/>
  <c r="GK397" i="18"/>
  <c r="HD395" i="18"/>
  <c r="GE399" i="18"/>
  <c r="FT398" i="18"/>
  <c r="FY396" i="18"/>
  <c r="HG398" i="18"/>
  <c r="GW397" i="18"/>
  <c r="GE394" i="18"/>
  <c r="FU399" i="18"/>
  <c r="HE397" i="18"/>
  <c r="FZ395" i="18"/>
  <c r="HH399" i="18"/>
  <c r="GW398" i="18"/>
  <c r="FU396" i="18"/>
  <c r="FX398" i="18"/>
  <c r="FT396" i="18"/>
  <c r="HJ394" i="18"/>
  <c r="GA393" i="18"/>
  <c r="HA394" i="18"/>
  <c r="HF396" i="18"/>
  <c r="HH394" i="18"/>
  <c r="GW393" i="18"/>
  <c r="GQ394" i="18"/>
  <c r="GX394" i="18"/>
  <c r="GX397" i="18"/>
  <c r="GZ395" i="18"/>
  <c r="HJ393" i="18"/>
  <c r="GA395" i="18"/>
  <c r="GV394" i="18"/>
  <c r="FT400" i="18"/>
  <c r="FX402" i="18"/>
  <c r="HH402" i="18"/>
  <c r="GJ401" i="18"/>
  <c r="HE400" i="18"/>
  <c r="GF400" i="18"/>
  <c r="FU397" i="18"/>
  <c r="GL400" i="18"/>
  <c r="HA402" i="18"/>
  <c r="GT398" i="18"/>
  <c r="HF399" i="18"/>
  <c r="GJ397" i="18"/>
  <c r="HG396" i="18"/>
  <c r="GU394" i="18"/>
  <c r="HI395" i="18"/>
  <c r="GZ394" i="18"/>
  <c r="HB393" i="18"/>
  <c r="FY400" i="18"/>
  <c r="GQ400" i="18"/>
  <c r="GO394" i="18"/>
  <c r="HA401" i="18"/>
  <c r="HE401" i="18"/>
  <c r="GW401" i="18"/>
  <c r="GV402" i="18"/>
  <c r="GJ400" i="18"/>
  <c r="GJ402" i="18"/>
  <c r="GQ402" i="18"/>
  <c r="HF402" i="18"/>
  <c r="GG400" i="18"/>
  <c r="FS399" i="18"/>
  <c r="GG395" i="18"/>
  <c r="HE402" i="18"/>
  <c r="GT401" i="18"/>
  <c r="GE398" i="18"/>
  <c r="GS397" i="18"/>
  <c r="HJ400" i="18"/>
  <c r="FT397" i="18"/>
  <c r="GC402" i="18"/>
  <c r="GK400" i="18"/>
  <c r="FV398" i="18"/>
  <c r="HJ397" i="18"/>
  <c r="GV400" i="18"/>
  <c r="HI397" i="18"/>
  <c r="GF395" i="18"/>
  <c r="HC399" i="18"/>
  <c r="GR398" i="18"/>
  <c r="GW396" i="18"/>
  <c r="GA398" i="18"/>
  <c r="FY397" i="18"/>
  <c r="HC394" i="18"/>
  <c r="GS399" i="18"/>
  <c r="GV397" i="18"/>
  <c r="FW394" i="18"/>
  <c r="GB399" i="18"/>
  <c r="GF397" i="18"/>
  <c r="GS396" i="18"/>
  <c r="GV398" i="18"/>
  <c r="GR396" i="18"/>
  <c r="FS396" i="18"/>
  <c r="GD394" i="18"/>
  <c r="GY393" i="18"/>
  <c r="FU394" i="18"/>
  <c r="FZ396" i="18"/>
  <c r="GB394" i="18"/>
  <c r="GF393" i="18"/>
  <c r="GE393" i="18"/>
  <c r="GE396" i="18"/>
  <c r="FT395" i="18"/>
  <c r="GD393" i="18"/>
  <c r="GY395" i="18"/>
  <c r="GK393" i="18"/>
  <c r="GW400" i="18"/>
  <c r="FY401" i="18"/>
  <c r="FS400" i="18"/>
  <c r="HH400" i="18"/>
  <c r="FZ402" i="18"/>
  <c r="GK398" i="18"/>
  <c r="FY402" i="18"/>
  <c r="HC398" i="18"/>
  <c r="GI401" i="18"/>
  <c r="GR397" i="18"/>
  <c r="HI400" i="18"/>
  <c r="GF401" i="18"/>
  <c r="GJ393" i="18"/>
  <c r="GY398" i="18"/>
  <c r="FT393" i="18"/>
  <c r="GZ399" i="18"/>
  <c r="GQ396" i="18"/>
  <c r="GI394" i="18"/>
  <c r="FS395" i="18"/>
  <c r="GC397" i="18"/>
  <c r="GA400" i="18"/>
  <c r="GD395" i="18"/>
  <c r="GE400" i="18"/>
  <c r="HF395" i="18"/>
  <c r="HE396" i="18"/>
  <c r="GT400" i="18"/>
  <c r="GL402" i="18"/>
  <c r="FT399" i="18"/>
  <c r="FV394" i="18"/>
  <c r="HG394" i="18"/>
  <c r="GQ395" i="18"/>
  <c r="GK395" i="18"/>
  <c r="GX402" i="18"/>
  <c r="FV393" i="18"/>
  <c r="HD401" i="18"/>
  <c r="GU397" i="18"/>
  <c r="GC393" i="18"/>
  <c r="FT394" i="18"/>
  <c r="FT402" i="18"/>
  <c r="HI398" i="18"/>
  <c r="HG401" i="18"/>
  <c r="GH399" i="18"/>
  <c r="GI396" i="18"/>
  <c r="FX393" i="18"/>
  <c r="FW393" i="18"/>
  <c r="GU399" i="18"/>
  <c r="FU402" i="18"/>
  <c r="HJ396" i="18"/>
  <c r="GR393" i="18"/>
  <c r="HJ395" i="18"/>
  <c r="FS393" i="18"/>
  <c r="HH401" i="18"/>
  <c r="GG394" i="18"/>
  <c r="HH397" i="18"/>
  <c r="GW402" i="18"/>
  <c r="GB400" i="18"/>
  <c r="HH393" i="18"/>
  <c r="HF398" i="18"/>
  <c r="HC397" i="18"/>
  <c r="GH393" i="18"/>
  <c r="FW396" i="18"/>
  <c r="HD400" i="18"/>
  <c r="GE395" i="18"/>
  <c r="GN396" i="18"/>
  <c r="GM398" i="18"/>
  <c r="GO401" i="18"/>
  <c r="GP396" i="18"/>
  <c r="GN402" i="18"/>
  <c r="GP400" i="18"/>
  <c r="GM402" i="18"/>
  <c r="GM399" i="18"/>
  <c r="GN393" i="18"/>
  <c r="GM400" i="18"/>
  <c r="GN399" i="18"/>
  <c r="GM401" i="18"/>
  <c r="GN394" i="18"/>
  <c r="GN401" i="18"/>
  <c r="GN400" i="18"/>
  <c r="GN395" i="18"/>
  <c r="GP397" i="18"/>
  <c r="GM396" i="18"/>
  <c r="GM395" i="18"/>
  <c r="GO399" i="18"/>
  <c r="GN397" i="18"/>
  <c r="GP398" i="18"/>
  <c r="GO400" i="18"/>
  <c r="GM397" i="18"/>
  <c r="GP394" i="18"/>
  <c r="GO396" i="18"/>
  <c r="GP399" i="18"/>
  <c r="GN398" i="18"/>
  <c r="GO402" i="18"/>
  <c r="GP393" i="18"/>
  <c r="GP401" i="18"/>
  <c r="GM393" i="18"/>
  <c r="GP402" i="18"/>
  <c r="GP395" i="18"/>
  <c r="GM394" i="18"/>
  <c r="FQ393" i="18"/>
  <c r="FR393" i="18" s="1"/>
  <c r="HK393" i="18" s="1"/>
  <c r="HM393" i="18" s="1"/>
  <c r="FQ395" i="18"/>
  <c r="FR395" i="18" s="1"/>
  <c r="HK395" i="18" s="1"/>
  <c r="HM395" i="18" s="1"/>
  <c r="FQ396" i="18"/>
  <c r="FR396" i="18" s="1"/>
  <c r="HK396" i="18" s="1"/>
  <c r="HM396" i="18" s="1"/>
  <c r="FQ398" i="18"/>
  <c r="FQ394" i="18"/>
  <c r="FQ401" i="18"/>
  <c r="FQ402" i="18"/>
  <c r="FQ400" i="18"/>
  <c r="FR400" i="18" s="1"/>
  <c r="HK400" i="18" s="1"/>
  <c r="HM400" i="18" s="1"/>
  <c r="FQ399" i="18"/>
  <c r="FR399" i="18" s="1"/>
  <c r="HK399" i="18" s="1"/>
  <c r="HM399" i="18" s="1"/>
  <c r="FQ397" i="18"/>
  <c r="FR397" i="18" s="1"/>
  <c r="HK397" i="18" s="1"/>
  <c r="HM397" i="18" s="1"/>
  <c r="GS391" i="18"/>
  <c r="FS391" i="18"/>
  <c r="HC392" i="18"/>
  <c r="HA391" i="18"/>
  <c r="GD392" i="18"/>
  <c r="GD389" i="18"/>
  <c r="GX392" i="18"/>
  <c r="GW390" i="18"/>
  <c r="GU387" i="18"/>
  <c r="FV388" i="18"/>
  <c r="FT391" i="18"/>
  <c r="GD390" i="18"/>
  <c r="GF388" i="18"/>
  <c r="FT390" i="18"/>
  <c r="HC387" i="18"/>
  <c r="GZ392" i="18"/>
  <c r="GK390" i="18"/>
  <c r="GW389" i="18"/>
  <c r="FX391" i="18"/>
  <c r="FX389" i="18"/>
  <c r="GK387" i="18"/>
  <c r="FZ386" i="18"/>
  <c r="FW388" i="18"/>
  <c r="GG386" i="18"/>
  <c r="GK388" i="18"/>
  <c r="FZ387" i="18"/>
  <c r="FZ390" i="18"/>
  <c r="GB388" i="18"/>
  <c r="GL386" i="18"/>
  <c r="HG388" i="18"/>
  <c r="FX387" i="18"/>
  <c r="GO386" i="18"/>
  <c r="GV392" i="18"/>
  <c r="GU390" i="18"/>
  <c r="FV391" i="18"/>
  <c r="GG390" i="18"/>
  <c r="GG388" i="18"/>
  <c r="GA389" i="18"/>
  <c r="GQ390" i="18"/>
  <c r="GA387" i="18"/>
  <c r="GB387" i="18"/>
  <c r="FW389" i="18"/>
  <c r="GC386" i="18"/>
  <c r="GK392" i="18"/>
  <c r="GQ391" i="18"/>
  <c r="GE392" i="18"/>
  <c r="GC391" i="18"/>
  <c r="HB392" i="18"/>
  <c r="HB389" i="18"/>
  <c r="GQ387" i="18"/>
  <c r="GE391" i="18"/>
  <c r="GG389" i="18"/>
  <c r="GR386" i="18"/>
  <c r="GF389" i="18"/>
  <c r="GR391" i="18"/>
  <c r="FS389" i="18"/>
  <c r="GS390" i="18"/>
  <c r="HG387" i="18"/>
  <c r="HI389" i="18"/>
  <c r="GH391" i="18"/>
  <c r="FT392" i="18"/>
  <c r="GZ390" i="18"/>
  <c r="FY389" i="18"/>
  <c r="GA392" i="18"/>
  <c r="GV391" i="18"/>
  <c r="GV389" i="18"/>
  <c r="GI386" i="18"/>
  <c r="HI387" i="18"/>
  <c r="GX386" i="18"/>
  <c r="GU388" i="18"/>
  <c r="HE386" i="18"/>
  <c r="HI388" i="18"/>
  <c r="GX387" i="18"/>
  <c r="GX390" i="18"/>
  <c r="GZ388" i="18"/>
  <c r="HJ386" i="18"/>
  <c r="GA388" i="18"/>
  <c r="GV387" i="18"/>
  <c r="GU392" i="18"/>
  <c r="GA391" i="18"/>
  <c r="GT389" i="18"/>
  <c r="GJ391" i="18"/>
  <c r="GL389" i="18"/>
  <c r="HE391" i="18"/>
  <c r="GA390" i="18"/>
  <c r="FZ389" i="18"/>
  <c r="FU388" i="18"/>
  <c r="GG387" i="18"/>
  <c r="GL392" i="18"/>
  <c r="HI392" i="18"/>
  <c r="GI391" i="18"/>
  <c r="GD391" i="18"/>
  <c r="GT392" i="18"/>
  <c r="HA392" i="18"/>
  <c r="FY392" i="18"/>
  <c r="FS387" i="18"/>
  <c r="HC391" i="18"/>
  <c r="HE389" i="18"/>
  <c r="FT386" i="18"/>
  <c r="HD389" i="18"/>
  <c r="FV387" i="18"/>
  <c r="HC390" i="18"/>
  <c r="GQ389" i="18"/>
  <c r="FU390" i="18"/>
  <c r="GI387" i="18"/>
  <c r="GK389" i="18"/>
  <c r="HF391" i="18"/>
  <c r="GR392" i="18"/>
  <c r="GB390" i="18"/>
  <c r="FZ388" i="18"/>
  <c r="GY392" i="18"/>
  <c r="GJ390" i="18"/>
  <c r="FY388" i="18"/>
  <c r="HG386" i="18"/>
  <c r="GC387" i="18"/>
  <c r="GH389" i="18"/>
  <c r="GJ387" i="18"/>
  <c r="FY386" i="18"/>
  <c r="GC388" i="18"/>
  <c r="GE386" i="18"/>
  <c r="GE389" i="18"/>
  <c r="FT388" i="18"/>
  <c r="GD386" i="18"/>
  <c r="GY388" i="18"/>
  <c r="GK386" i="18"/>
  <c r="HD390" i="18"/>
  <c r="GI392" i="18"/>
  <c r="GT390" i="18"/>
  <c r="GX391" i="18"/>
  <c r="GY386" i="18"/>
  <c r="GF386" i="18"/>
  <c r="FV386" i="18"/>
  <c r="GO387" i="18"/>
  <c r="GO390" i="18"/>
  <c r="HJ392" i="18"/>
  <c r="FW392" i="18"/>
  <c r="HG391" i="18"/>
  <c r="HB391" i="18"/>
  <c r="FV392" i="18"/>
  <c r="GC392" i="18"/>
  <c r="GW392" i="18"/>
  <c r="HG392" i="18"/>
  <c r="FW391" i="18"/>
  <c r="FV389" i="18"/>
  <c r="FU389" i="18"/>
  <c r="GT387" i="18"/>
  <c r="GE390" i="18"/>
  <c r="HE388" i="18"/>
  <c r="HJ389" i="18"/>
  <c r="HJ390" i="18"/>
  <c r="GY389" i="18"/>
  <c r="FZ391" i="18"/>
  <c r="GG391" i="18"/>
  <c r="GX388" i="18"/>
  <c r="GQ392" i="18"/>
  <c r="HH390" i="18"/>
  <c r="GW388" i="18"/>
  <c r="GA386" i="18"/>
  <c r="HA387" i="18"/>
  <c r="HF389" i="18"/>
  <c r="HH387" i="18"/>
  <c r="GW386" i="18"/>
  <c r="HA388" i="18"/>
  <c r="HC386" i="18"/>
  <c r="HC389" i="18"/>
  <c r="GR388" i="18"/>
  <c r="HB386" i="18"/>
  <c r="FS388" i="18"/>
  <c r="HI386" i="18"/>
  <c r="HI391" i="18"/>
  <c r="GU391" i="18"/>
  <c r="GS389" i="18"/>
  <c r="GL390" i="18"/>
  <c r="GD387" i="18"/>
  <c r="FU387" i="18"/>
  <c r="FW386" i="18"/>
  <c r="GQ388" i="18"/>
  <c r="GO388" i="18"/>
  <c r="HJ391" i="18"/>
  <c r="FT389" i="18"/>
  <c r="GS392" i="18"/>
  <c r="GF392" i="18"/>
  <c r="GG392" i="18"/>
  <c r="HF388" i="18"/>
  <c r="HF392" i="18"/>
  <c r="HG390" i="18"/>
  <c r="FX388" i="18"/>
  <c r="FX390" i="18"/>
  <c r="HJ388" i="18"/>
  <c r="GB391" i="18"/>
  <c r="GC389" i="18"/>
  <c r="HJ387" i="18"/>
  <c r="GB389" i="18"/>
  <c r="GC390" i="18"/>
  <c r="GD388" i="18"/>
  <c r="HH392" i="18"/>
  <c r="GW391" i="18"/>
  <c r="HH389" i="18"/>
  <c r="HH386" i="18"/>
  <c r="GF391" i="18"/>
  <c r="GI389" i="18"/>
  <c r="GB386" i="18"/>
  <c r="FS386" i="18"/>
  <c r="GH386" i="18"/>
  <c r="GE388" i="18"/>
  <c r="FT387" i="18"/>
  <c r="FX386" i="18"/>
  <c r="GH387" i="18"/>
  <c r="GH390" i="18"/>
  <c r="GJ388" i="18"/>
  <c r="FY387" i="18"/>
  <c r="GF387" i="18"/>
  <c r="FU386" i="18"/>
  <c r="FU391" i="18"/>
  <c r="HD392" i="18"/>
  <c r="GI390" i="18"/>
  <c r="GL388" i="18"/>
  <c r="GL387" i="18"/>
  <c r="GJ392" i="18"/>
  <c r="GJ386" i="18"/>
  <c r="GZ386" i="18"/>
  <c r="GZ387" i="18"/>
  <c r="GU389" i="18"/>
  <c r="HD387" i="18"/>
  <c r="FV390" i="18"/>
  <c r="HF386" i="18"/>
  <c r="GL391" i="18"/>
  <c r="GY391" i="18"/>
  <c r="FY390" i="18"/>
  <c r="GT388" i="18"/>
  <c r="HB390" i="18"/>
  <c r="GB392" i="18"/>
  <c r="GR387" i="18"/>
  <c r="HH388" i="18"/>
  <c r="HA386" i="18"/>
  <c r="FS390" i="18"/>
  <c r="HE392" i="18"/>
  <c r="GV388" i="18"/>
  <c r="GZ389" i="18"/>
  <c r="FY391" i="18"/>
  <c r="HD386" i="18"/>
  <c r="HE387" i="18"/>
  <c r="GS386" i="18"/>
  <c r="GR389" i="18"/>
  <c r="HA390" i="18"/>
  <c r="GS387" i="18"/>
  <c r="GT386" i="18"/>
  <c r="FW390" i="18"/>
  <c r="GR390" i="18"/>
  <c r="HF387" i="18"/>
  <c r="GF390" i="18"/>
  <c r="GT391" i="18"/>
  <c r="FW387" i="18"/>
  <c r="HH391" i="18"/>
  <c r="HD388" i="18"/>
  <c r="HI390" i="18"/>
  <c r="FS392" i="18"/>
  <c r="GQ386" i="18"/>
  <c r="GV386" i="18"/>
  <c r="GW387" i="18"/>
  <c r="GH388" i="18"/>
  <c r="GZ391" i="18"/>
  <c r="HD391" i="18"/>
  <c r="GS388" i="18"/>
  <c r="GO389" i="18"/>
  <c r="HE390" i="18"/>
  <c r="GY390" i="18"/>
  <c r="FX392" i="18"/>
  <c r="FU392" i="18"/>
  <c r="GH392" i="18"/>
  <c r="GV390" i="18"/>
  <c r="HA389" i="18"/>
  <c r="HB388" i="18"/>
  <c r="GJ389" i="18"/>
  <c r="HG389" i="18"/>
  <c r="GX389" i="18"/>
  <c r="GU386" i="18"/>
  <c r="GI388" i="18"/>
  <c r="GK391" i="18"/>
  <c r="FZ392" i="18"/>
  <c r="GE387" i="18"/>
  <c r="HB387" i="18"/>
  <c r="GY387" i="18"/>
  <c r="HC388" i="18"/>
  <c r="HF390" i="18"/>
  <c r="GM387" i="18"/>
  <c r="GO392" i="18"/>
  <c r="GP387" i="18"/>
  <c r="FQ389" i="18"/>
  <c r="FR389" i="18" s="1"/>
  <c r="HK389" i="18" s="1"/>
  <c r="HM389" i="18" s="1"/>
  <c r="GN386" i="18"/>
  <c r="GM391" i="18"/>
  <c r="GN387" i="18"/>
  <c r="GM386" i="18"/>
  <c r="FQ390" i="18"/>
  <c r="FR390" i="18" s="1"/>
  <c r="HK390" i="18" s="1"/>
  <c r="HM390" i="18" s="1"/>
  <c r="GM392" i="18"/>
  <c r="GN392" i="18"/>
  <c r="GP390" i="18"/>
  <c r="GM389" i="18"/>
  <c r="GN391" i="18"/>
  <c r="GN390" i="18"/>
  <c r="GM390" i="18"/>
  <c r="GP386" i="18"/>
  <c r="GN388" i="18"/>
  <c r="GP388" i="18"/>
  <c r="GP391" i="18"/>
  <c r="GN389" i="18"/>
  <c r="GO391" i="18"/>
  <c r="GP392" i="18"/>
  <c r="GP389" i="18"/>
  <c r="GM388" i="18"/>
  <c r="FQ386" i="18"/>
  <c r="FR386" i="18" s="1"/>
  <c r="HK386" i="18" s="1"/>
  <c r="HM386" i="18" s="1"/>
  <c r="FQ391" i="18"/>
  <c r="FQ388" i="18"/>
  <c r="FQ387" i="18"/>
  <c r="FQ392" i="18"/>
  <c r="FR392" i="18" s="1"/>
  <c r="HK392" i="18" s="1"/>
  <c r="HM392" i="18" s="1"/>
  <c r="CV22" i="27"/>
  <c r="BW22" i="27"/>
  <c r="GO384" i="18"/>
  <c r="GO385" i="18"/>
  <c r="HJ385" i="18"/>
  <c r="GA384" i="18"/>
  <c r="FS385" i="18"/>
  <c r="GY385" i="18"/>
  <c r="HB382" i="18"/>
  <c r="GW384" i="18"/>
  <c r="FY385" i="18"/>
  <c r="HG385" i="18"/>
  <c r="GQ384" i="18"/>
  <c r="HE384" i="18"/>
  <c r="HD385" i="18"/>
  <c r="HJ382" i="18"/>
  <c r="GW383" i="18"/>
  <c r="HI382" i="18"/>
  <c r="GX381" i="18"/>
  <c r="HF384" i="18"/>
  <c r="HH382" i="18"/>
  <c r="GW381" i="18"/>
  <c r="GI382" i="18"/>
  <c r="HD381" i="18"/>
  <c r="HI383" i="18"/>
  <c r="GX385" i="18"/>
  <c r="GZ383" i="18"/>
  <c r="HI381" i="18"/>
  <c r="GK385" i="18"/>
  <c r="GE384" i="18"/>
  <c r="GC381" i="18"/>
  <c r="GV381" i="18"/>
  <c r="HA381" i="18"/>
  <c r="HI384" i="18"/>
  <c r="GQ385" i="18"/>
  <c r="GS384" i="18"/>
  <c r="GD382" i="18"/>
  <c r="FY384" i="18"/>
  <c r="GW385" i="18"/>
  <c r="GI385" i="18"/>
  <c r="GH383" i="18"/>
  <c r="HE383" i="18"/>
  <c r="GF385" i="18"/>
  <c r="HC382" i="18"/>
  <c r="GC382" i="18"/>
  <c r="HG382" i="18"/>
  <c r="GD381" i="18"/>
  <c r="HC381" i="18"/>
  <c r="GM381" i="18"/>
  <c r="GK384" i="18"/>
  <c r="FU384" i="18"/>
  <c r="GU382" i="18"/>
  <c r="HH384" i="18"/>
  <c r="GV385" i="18"/>
  <c r="HF383" i="18"/>
  <c r="GG383" i="18"/>
  <c r="GT385" i="18"/>
  <c r="HC385" i="18"/>
  <c r="GE382" i="18"/>
  <c r="HA382" i="18"/>
  <c r="HI385" i="18"/>
  <c r="GX384" i="18"/>
  <c r="HA383" i="18"/>
  <c r="GO382" i="18"/>
  <c r="GI381" i="18"/>
  <c r="FV382" i="18"/>
  <c r="FW382" i="18"/>
  <c r="GJ384" i="18"/>
  <c r="FX385" i="18"/>
  <c r="GA381" i="18"/>
  <c r="HE385" i="18"/>
  <c r="GR381" i="18"/>
  <c r="FV385" i="18"/>
  <c r="GQ381" i="18"/>
  <c r="FT385" i="18"/>
  <c r="HD383" i="18"/>
  <c r="FU382" i="18"/>
  <c r="GC385" i="18"/>
  <c r="GE383" i="18"/>
  <c r="FT382" i="18"/>
  <c r="HB383" i="18"/>
  <c r="GY382" i="18"/>
  <c r="GF384" i="18"/>
  <c r="FU383" i="18"/>
  <c r="FW381" i="18"/>
  <c r="FW384" i="18"/>
  <c r="GG382" i="18"/>
  <c r="FV381" i="18"/>
  <c r="GF382" i="18"/>
  <c r="FU381" i="18"/>
  <c r="GO383" i="18"/>
  <c r="GU384" i="18"/>
  <c r="GI383" i="18"/>
  <c r="GS381" i="18"/>
  <c r="GC383" i="18"/>
  <c r="GZ382" i="18"/>
  <c r="HB381" i="18"/>
  <c r="GO381" i="18"/>
  <c r="HG381" i="18"/>
  <c r="GT382" i="18"/>
  <c r="HH381" i="18"/>
  <c r="GR384" i="18"/>
  <c r="GI384" i="18"/>
  <c r="GY381" i="18"/>
  <c r="GG385" i="18"/>
  <c r="FT381" i="18"/>
  <c r="GC384" i="18"/>
  <c r="FS381" i="18"/>
  <c r="GR385" i="18"/>
  <c r="GF383" i="18"/>
  <c r="GS382" i="18"/>
  <c r="HA385" i="18"/>
  <c r="HC383" i="18"/>
  <c r="GR382" i="18"/>
  <c r="GD383" i="18"/>
  <c r="HD384" i="18"/>
  <c r="GS383" i="18"/>
  <c r="GU381" i="18"/>
  <c r="HE382" i="18"/>
  <c r="GT381" i="18"/>
  <c r="HD382" i="18"/>
  <c r="HC384" i="18"/>
  <c r="GD385" i="18"/>
  <c r="GJ381" i="18"/>
  <c r="FT384" i="18"/>
  <c r="HG384" i="18"/>
  <c r="GU385" i="18"/>
  <c r="HA384" i="18"/>
  <c r="GB384" i="18"/>
  <c r="FX383" i="18"/>
  <c r="GH381" i="18"/>
  <c r="FU385" i="18"/>
  <c r="FW383" i="18"/>
  <c r="GG381" i="18"/>
  <c r="FV383" i="18"/>
  <c r="FS382" i="18"/>
  <c r="FX384" i="18"/>
  <c r="GH382" i="18"/>
  <c r="GH385" i="18"/>
  <c r="GJ383" i="18"/>
  <c r="FY382" i="18"/>
  <c r="GL384" i="18"/>
  <c r="HG383" i="18"/>
  <c r="FX382" i="18"/>
  <c r="FZ385" i="18"/>
  <c r="GD384" i="18"/>
  <c r="FS383" i="18"/>
  <c r="GE385" i="18"/>
  <c r="FZ384" i="18"/>
  <c r="FX381" i="18"/>
  <c r="FV384" i="18"/>
  <c r="HJ383" i="18"/>
  <c r="HB385" i="18"/>
  <c r="GB385" i="18"/>
  <c r="GJ385" i="18"/>
  <c r="GB381" i="18"/>
  <c r="FW385" i="18"/>
  <c r="GX383" i="18"/>
  <c r="GZ384" i="18"/>
  <c r="GV383" i="18"/>
  <c r="HF381" i="18"/>
  <c r="GS385" i="18"/>
  <c r="GU383" i="18"/>
  <c r="HE381" i="18"/>
  <c r="GT383" i="18"/>
  <c r="GQ382" i="18"/>
  <c r="GV384" i="18"/>
  <c r="HF382" i="18"/>
  <c r="HF385" i="18"/>
  <c r="HH383" i="18"/>
  <c r="GW382" i="18"/>
  <c r="HJ384" i="18"/>
  <c r="GA383" i="18"/>
  <c r="GV382" i="18"/>
  <c r="GN384" i="18"/>
  <c r="GL381" i="18"/>
  <c r="GK381" i="18"/>
  <c r="GX382" i="18"/>
  <c r="HJ381" i="18"/>
  <c r="GL383" i="18"/>
  <c r="FT383" i="18"/>
  <c r="GR383" i="18"/>
  <c r="GM382" i="18"/>
  <c r="GL385" i="18"/>
  <c r="GY384" i="18"/>
  <c r="GA385" i="18"/>
  <c r="GZ385" i="18"/>
  <c r="HH385" i="18"/>
  <c r="GZ381" i="18"/>
  <c r="FS384" i="18"/>
  <c r="GG384" i="18"/>
  <c r="FZ383" i="18"/>
  <c r="FY383" i="18"/>
  <c r="GK382" i="18"/>
  <c r="FZ381" i="18"/>
  <c r="GH384" i="18"/>
  <c r="GJ382" i="18"/>
  <c r="FY381" i="18"/>
  <c r="GF381" i="18"/>
  <c r="GK383" i="18"/>
  <c r="FZ382" i="18"/>
  <c r="GB383" i="18"/>
  <c r="GY383" i="18"/>
  <c r="HB384" i="18"/>
  <c r="GL382" i="18"/>
  <c r="GB382" i="18"/>
  <c r="GE381" i="18"/>
  <c r="GQ383" i="18"/>
  <c r="GA382" i="18"/>
  <c r="GT384" i="18"/>
  <c r="GM384" i="18"/>
  <c r="GP382" i="18"/>
  <c r="FQ381" i="18"/>
  <c r="GP385" i="18"/>
  <c r="GP384" i="18"/>
  <c r="GN381" i="18"/>
  <c r="GN385" i="18"/>
  <c r="GP381" i="18"/>
  <c r="GM383" i="18"/>
  <c r="GN382" i="18"/>
  <c r="GP383" i="18"/>
  <c r="GM385" i="18"/>
  <c r="GN383" i="18"/>
  <c r="FQ384" i="18"/>
  <c r="FR384" i="18" s="1"/>
  <c r="HK384" i="18" s="1"/>
  <c r="HM384" i="18" s="1"/>
  <c r="FQ382" i="18"/>
  <c r="FQ383" i="18"/>
  <c r="FR383" i="18" s="1"/>
  <c r="HK383" i="18" s="1"/>
  <c r="HM383" i="18" s="1"/>
  <c r="FQ385" i="18"/>
  <c r="GF378" i="18"/>
  <c r="FU379" i="18"/>
  <c r="GE379" i="18"/>
  <c r="GR379" i="18"/>
  <c r="GL380" i="18"/>
  <c r="GZ378" i="18"/>
  <c r="HE380" i="18"/>
  <c r="HH379" i="18"/>
  <c r="GU377" i="18"/>
  <c r="GK380" i="18"/>
  <c r="GI378" i="18"/>
  <c r="GI380" i="18"/>
  <c r="FX379" i="18"/>
  <c r="GJ377" i="18"/>
  <c r="FW379" i="18"/>
  <c r="FZ376" i="18"/>
  <c r="GQ373" i="18"/>
  <c r="HH373" i="18"/>
  <c r="HJ378" i="18"/>
  <c r="FU377" i="18"/>
  <c r="HB374" i="18"/>
  <c r="HF376" i="18"/>
  <c r="HF373" i="18"/>
  <c r="HE376" i="18"/>
  <c r="GZ373" i="18"/>
  <c r="HA376" i="18"/>
  <c r="HI377" i="18"/>
  <c r="GS374" i="18"/>
  <c r="GL374" i="18"/>
  <c r="GJ374" i="18"/>
  <c r="FY373" i="18"/>
  <c r="HG374" i="18"/>
  <c r="FX373" i="18"/>
  <c r="GC375" i="18"/>
  <c r="GE373" i="18"/>
  <c r="GE376" i="18"/>
  <c r="FT375" i="18"/>
  <c r="GD373" i="18"/>
  <c r="GL376" i="18"/>
  <c r="HG375" i="18"/>
  <c r="FX374" i="18"/>
  <c r="GO376" i="18"/>
  <c r="HD378" i="18"/>
  <c r="GS379" i="18"/>
  <c r="HC379" i="18"/>
  <c r="FT379" i="18"/>
  <c r="HJ380" i="18"/>
  <c r="GB378" i="18"/>
  <c r="HI379" i="18"/>
  <c r="GJ379" i="18"/>
  <c r="FW377" i="18"/>
  <c r="HI380" i="18"/>
  <c r="FS380" i="18"/>
  <c r="GX378" i="18"/>
  <c r="HG380" i="18"/>
  <c r="HH377" i="18"/>
  <c r="GU379" i="18"/>
  <c r="GX376" i="18"/>
  <c r="GJ376" i="18"/>
  <c r="FT380" i="18"/>
  <c r="GD378" i="18"/>
  <c r="GS377" i="18"/>
  <c r="GD374" i="18"/>
  <c r="GH376" i="18"/>
  <c r="GH373" i="18"/>
  <c r="GB373" i="18"/>
  <c r="GF375" i="18"/>
  <c r="GA377" i="18"/>
  <c r="HJ374" i="18"/>
  <c r="HH374" i="18"/>
  <c r="GW373" i="18"/>
  <c r="GA374" i="18"/>
  <c r="GV373" i="18"/>
  <c r="HA375" i="18"/>
  <c r="HC373" i="18"/>
  <c r="HC376" i="18"/>
  <c r="GR375" i="18"/>
  <c r="HB373" i="18"/>
  <c r="HJ376" i="18"/>
  <c r="GA375" i="18"/>
  <c r="GV374" i="18"/>
  <c r="GO377" i="18"/>
  <c r="GF380" i="18"/>
  <c r="GE378" i="18"/>
  <c r="FW378" i="18"/>
  <c r="GC378" i="18"/>
  <c r="FV380" i="18"/>
  <c r="GK379" i="18"/>
  <c r="GY379" i="18"/>
  <c r="FY380" i="18"/>
  <c r="FU380" i="18"/>
  <c r="GQ380" i="18"/>
  <c r="FZ378" i="18"/>
  <c r="GA380" i="18"/>
  <c r="HF378" i="18"/>
  <c r="GH380" i="18"/>
  <c r="GG378" i="18"/>
  <c r="GV375" i="18"/>
  <c r="HH376" i="18"/>
  <c r="GR380" i="18"/>
  <c r="HB378" i="18"/>
  <c r="HG376" i="18"/>
  <c r="GI373" i="18"/>
  <c r="FT376" i="18"/>
  <c r="GC377" i="18"/>
  <c r="FS376" i="18"/>
  <c r="GL377" i="18"/>
  <c r="HD375" i="18"/>
  <c r="GY377" i="18"/>
  <c r="FZ373" i="18"/>
  <c r="FT373" i="18"/>
  <c r="GB374" i="18"/>
  <c r="GD375" i="18"/>
  <c r="GY374" i="18"/>
  <c r="GF376" i="18"/>
  <c r="FU375" i="18"/>
  <c r="FW373" i="18"/>
  <c r="FW376" i="18"/>
  <c r="GG374" i="18"/>
  <c r="FV373" i="18"/>
  <c r="GD376" i="18"/>
  <c r="GY375" i="18"/>
  <c r="GK373" i="18"/>
  <c r="GO374" i="18"/>
  <c r="HD380" i="18"/>
  <c r="HC378" i="18"/>
  <c r="GU378" i="18"/>
  <c r="HA378" i="18"/>
  <c r="GT380" i="18"/>
  <c r="GQ378" i="18"/>
  <c r="GA379" i="18"/>
  <c r="GW380" i="18"/>
  <c r="GS380" i="18"/>
  <c r="HG379" i="18"/>
  <c r="FV377" i="18"/>
  <c r="GY380" i="18"/>
  <c r="GH378" i="18"/>
  <c r="HF380" i="18"/>
  <c r="HE378" i="18"/>
  <c r="FX375" i="18"/>
  <c r="GW376" i="18"/>
  <c r="GG379" i="18"/>
  <c r="FV378" i="18"/>
  <c r="GI376" i="18"/>
  <c r="HG373" i="18"/>
  <c r="GR376" i="18"/>
  <c r="HA377" i="18"/>
  <c r="GQ376" i="18"/>
  <c r="HJ377" i="18"/>
  <c r="FV374" i="18"/>
  <c r="GB376" i="18"/>
  <c r="GX373" i="18"/>
  <c r="GR373" i="18"/>
  <c r="GZ374" i="18"/>
  <c r="HB375" i="18"/>
  <c r="HD376" i="18"/>
  <c r="GS375" i="18"/>
  <c r="GU373" i="18"/>
  <c r="GU376" i="18"/>
  <c r="HE374" i="18"/>
  <c r="GT373" i="18"/>
  <c r="HB376" i="18"/>
  <c r="FS375" i="18"/>
  <c r="HI373" i="18"/>
  <c r="GO373" i="18"/>
  <c r="GO379" i="18"/>
  <c r="FX380" i="18"/>
  <c r="FU378" i="18"/>
  <c r="HJ379" i="18"/>
  <c r="GR378" i="18"/>
  <c r="GZ379" i="18"/>
  <c r="FS378" i="18"/>
  <c r="GQ379" i="18"/>
  <c r="HH378" i="18"/>
  <c r="HC380" i="18"/>
  <c r="GJ380" i="18"/>
  <c r="GI379" i="18"/>
  <c r="GT377" i="18"/>
  <c r="GW378" i="18"/>
  <c r="FZ380" i="18"/>
  <c r="FX378" i="18"/>
  <c r="GK374" i="18"/>
  <c r="FY376" i="18"/>
  <c r="HE379" i="18"/>
  <c r="GT378" i="18"/>
  <c r="FU376" i="18"/>
  <c r="GD377" i="18"/>
  <c r="HF375" i="18"/>
  <c r="GG375" i="18"/>
  <c r="GB377" i="18"/>
  <c r="GT374" i="18"/>
  <c r="GZ376" i="18"/>
  <c r="GA376" i="18"/>
  <c r="GE375" i="18"/>
  <c r="FT374" i="18"/>
  <c r="GT375" i="18"/>
  <c r="FS374" i="18"/>
  <c r="GV376" i="18"/>
  <c r="GH374" i="18"/>
  <c r="GH377" i="18"/>
  <c r="GJ375" i="18"/>
  <c r="FY374" i="18"/>
  <c r="GG377" i="18"/>
  <c r="FV376" i="18"/>
  <c r="GQ375" i="18"/>
  <c r="GC373" i="18"/>
  <c r="GV380" i="18"/>
  <c r="GS378" i="18"/>
  <c r="GL379" i="18"/>
  <c r="FT378" i="18"/>
  <c r="GB379" i="18"/>
  <c r="GV377" i="18"/>
  <c r="FS379" i="18"/>
  <c r="GJ378" i="18"/>
  <c r="GE380" i="18"/>
  <c r="HH380" i="18"/>
  <c r="GX379" i="18"/>
  <c r="GD380" i="18"/>
  <c r="HF379" i="18"/>
  <c r="FY378" i="18"/>
  <c r="GX380" i="18"/>
  <c r="GV378" i="18"/>
  <c r="HI374" i="18"/>
  <c r="GE374" i="18"/>
  <c r="FY379" i="18"/>
  <c r="GS376" i="18"/>
  <c r="HB377" i="18"/>
  <c r="GH375" i="18"/>
  <c r="GQ377" i="18"/>
  <c r="HE375" i="18"/>
  <c r="GZ377" i="18"/>
  <c r="GA373" i="18"/>
  <c r="FZ375" i="18"/>
  <c r="GY376" i="18"/>
  <c r="HC375" i="18"/>
  <c r="GR374" i="18"/>
  <c r="FV375" i="18"/>
  <c r="GQ374" i="18"/>
  <c r="FX376" i="18"/>
  <c r="HF374" i="18"/>
  <c r="HF377" i="18"/>
  <c r="HH375" i="18"/>
  <c r="GW374" i="18"/>
  <c r="HE377" i="18"/>
  <c r="GT376" i="18"/>
  <c r="HA373" i="18"/>
  <c r="GO375" i="18"/>
  <c r="GD379" i="18"/>
  <c r="GI377" i="18"/>
  <c r="HA379" i="18"/>
  <c r="GF377" i="18"/>
  <c r="HI378" i="18"/>
  <c r="FX377" i="18"/>
  <c r="HA380" i="18"/>
  <c r="GY378" i="18"/>
  <c r="FW380" i="18"/>
  <c r="GB380" i="18"/>
  <c r="FZ379" i="18"/>
  <c r="HB380" i="18"/>
  <c r="GH379" i="18"/>
  <c r="FV379" i="18"/>
  <c r="GF379" i="18"/>
  <c r="GK376" i="18"/>
  <c r="HC374" i="18"/>
  <c r="GW379" i="18"/>
  <c r="GE377" i="18"/>
  <c r="HJ375" i="18"/>
  <c r="FT377" i="18"/>
  <c r="GC374" i="18"/>
  <c r="FS377" i="18"/>
  <c r="FW374" i="18"/>
  <c r="GY373" i="18"/>
  <c r="GX375" i="18"/>
  <c r="GW375" i="18"/>
  <c r="FW375" i="18"/>
  <c r="GG373" i="18"/>
  <c r="GF373" i="18"/>
  <c r="GK375" i="18"/>
  <c r="FZ374" i="18"/>
  <c r="FZ377" i="18"/>
  <c r="GB375" i="18"/>
  <c r="GL373" i="18"/>
  <c r="FY377" i="18"/>
  <c r="GF374" i="18"/>
  <c r="FU373" i="18"/>
  <c r="GO378" i="18"/>
  <c r="HB379" i="18"/>
  <c r="HG377" i="18"/>
  <c r="GC379" i="18"/>
  <c r="HD377" i="18"/>
  <c r="GK378" i="18"/>
  <c r="GG380" i="18"/>
  <c r="GC380" i="18"/>
  <c r="GA378" i="18"/>
  <c r="GU380" i="18"/>
  <c r="GZ380" i="18"/>
  <c r="HG378" i="18"/>
  <c r="GV379" i="18"/>
  <c r="GT379" i="18"/>
  <c r="HD379" i="18"/>
  <c r="HI376" i="18"/>
  <c r="FS373" i="18"/>
  <c r="GJ373" i="18"/>
  <c r="GL378" i="18"/>
  <c r="HC377" i="18"/>
  <c r="GL375" i="18"/>
  <c r="GR377" i="18"/>
  <c r="HA374" i="18"/>
  <c r="GG376" i="18"/>
  <c r="GU374" i="18"/>
  <c r="GC376" i="18"/>
  <c r="GK377" i="18"/>
  <c r="FU374" i="18"/>
  <c r="FY375" i="18"/>
  <c r="GU375" i="18"/>
  <c r="HE373" i="18"/>
  <c r="GI374" i="18"/>
  <c r="HD373" i="18"/>
  <c r="HI375" i="18"/>
  <c r="GX374" i="18"/>
  <c r="GX377" i="18"/>
  <c r="GZ375" i="18"/>
  <c r="HJ373" i="18"/>
  <c r="GW377" i="18"/>
  <c r="GI375" i="18"/>
  <c r="HD374" i="18"/>
  <c r="GS373" i="18"/>
  <c r="GP380" i="18"/>
  <c r="GM375" i="18"/>
  <c r="GN378" i="18"/>
  <c r="GN377" i="18"/>
  <c r="GN373" i="18"/>
  <c r="GM377" i="18"/>
  <c r="GM376" i="18"/>
  <c r="GN379" i="18"/>
  <c r="GP377" i="18"/>
  <c r="GM380" i="18"/>
  <c r="GN380" i="18"/>
  <c r="GN374" i="18"/>
  <c r="GM374" i="18"/>
  <c r="GP373" i="18"/>
  <c r="GO380" i="18"/>
  <c r="GP375" i="18"/>
  <c r="GM379" i="18"/>
  <c r="GP378" i="18"/>
  <c r="GM373" i="18"/>
  <c r="GP374" i="18"/>
  <c r="GP379" i="18"/>
  <c r="GN376" i="18"/>
  <c r="GP376" i="18"/>
  <c r="GN375" i="18"/>
  <c r="GM378" i="18"/>
  <c r="FQ374" i="18"/>
  <c r="FQ380" i="18"/>
  <c r="FQ376" i="18"/>
  <c r="FQ373" i="18"/>
  <c r="FR373" i="18" s="1"/>
  <c r="HK373" i="18" s="1"/>
  <c r="HM373" i="18" s="1"/>
  <c r="FQ375" i="18"/>
  <c r="FR375" i="18" s="1"/>
  <c r="HK375" i="18" s="1"/>
  <c r="HM375" i="18" s="1"/>
  <c r="FQ377" i="18"/>
  <c r="FQ378" i="18"/>
  <c r="FR378" i="18" s="1"/>
  <c r="HK378" i="18" s="1"/>
  <c r="HM378" i="18" s="1"/>
  <c r="FQ379" i="18"/>
  <c r="GO372" i="18"/>
  <c r="HH372" i="18"/>
  <c r="HC372" i="18"/>
  <c r="GG372" i="18"/>
  <c r="GZ372" i="18"/>
  <c r="GK372" i="18"/>
  <c r="GX372" i="18"/>
  <c r="GE372" i="18"/>
  <c r="HE372" i="18"/>
  <c r="GB372" i="18"/>
  <c r="HI372" i="18"/>
  <c r="GL372" i="18"/>
  <c r="GC372" i="18"/>
  <c r="FZ372" i="18"/>
  <c r="GU372" i="18"/>
  <c r="GY372" i="18"/>
  <c r="FY372" i="18"/>
  <c r="FW372" i="18"/>
  <c r="HJ372" i="18"/>
  <c r="GA372" i="18"/>
  <c r="HA372" i="18"/>
  <c r="GW372" i="18"/>
  <c r="GR372" i="18"/>
  <c r="GD372" i="18"/>
  <c r="GH372" i="18"/>
  <c r="FU372" i="18"/>
  <c r="GV372" i="18"/>
  <c r="GT372" i="18"/>
  <c r="FS372" i="18"/>
  <c r="FX372" i="18"/>
  <c r="FT372" i="18"/>
  <c r="HB372" i="18"/>
  <c r="HF372" i="18"/>
  <c r="GS372" i="18"/>
  <c r="GQ372" i="18"/>
  <c r="HG372" i="18"/>
  <c r="GF372" i="18"/>
  <c r="GJ372" i="18"/>
  <c r="GI372" i="18"/>
  <c r="FV372" i="18"/>
  <c r="HD372" i="18"/>
  <c r="GP372" i="18"/>
  <c r="GO362" i="18"/>
  <c r="GO350" i="18"/>
  <c r="GO349" i="18"/>
  <c r="GM372" i="18"/>
  <c r="GO356" i="18"/>
  <c r="GO358" i="18"/>
  <c r="GN372" i="18"/>
  <c r="GO366" i="18"/>
  <c r="GO353" i="18"/>
  <c r="GO369" i="18"/>
  <c r="GO351" i="18"/>
  <c r="GO355" i="18"/>
  <c r="GO367" i="18"/>
  <c r="GO371" i="18"/>
  <c r="GO364" i="18"/>
  <c r="GO357" i="18"/>
  <c r="GO370" i="18"/>
  <c r="GN354" i="18"/>
  <c r="GM358" i="18"/>
  <c r="GN362" i="18"/>
  <c r="GN371" i="18"/>
  <c r="GN353" i="18"/>
  <c r="GM353" i="18"/>
  <c r="GO354" i="18"/>
  <c r="GM362" i="18"/>
  <c r="GW367" i="18"/>
  <c r="GI367" i="18"/>
  <c r="FV359" i="18"/>
  <c r="GC367" i="18"/>
  <c r="HH369" i="18"/>
  <c r="GK364" i="18"/>
  <c r="GA368" i="18"/>
  <c r="GD366" i="18"/>
  <c r="FW371" i="18"/>
  <c r="FT364" i="18"/>
  <c r="HI368" i="18"/>
  <c r="FX363" i="18"/>
  <c r="GW366" i="18"/>
  <c r="FY370" i="18"/>
  <c r="HJ355" i="18"/>
  <c r="HJ357" i="18"/>
  <c r="FY371" i="18"/>
  <c r="GD370" i="18"/>
  <c r="HE367" i="18"/>
  <c r="HH366" i="18"/>
  <c r="FZ369" i="18"/>
  <c r="HJ360" i="18"/>
  <c r="FY362" i="18"/>
  <c r="GB360" i="18"/>
  <c r="FU361" i="18"/>
  <c r="GS357" i="18"/>
  <c r="HB355" i="18"/>
  <c r="GZ353" i="18"/>
  <c r="HF354" i="18"/>
  <c r="FX350" i="18"/>
  <c r="HI353" i="18"/>
  <c r="HC351" i="18"/>
  <c r="GQ362" i="18"/>
  <c r="GM355" i="18"/>
  <c r="GM354" i="18"/>
  <c r="GM368" i="18"/>
  <c r="GM349" i="18"/>
  <c r="GO360" i="18"/>
  <c r="GM356" i="18"/>
  <c r="GN357" i="18"/>
  <c r="HE369" i="18"/>
  <c r="GW358" i="18"/>
  <c r="GB366" i="18"/>
  <c r="GT359" i="18"/>
  <c r="HA367" i="18"/>
  <c r="GJ369" i="18"/>
  <c r="HI364" i="18"/>
  <c r="GY368" i="18"/>
  <c r="HB366" i="18"/>
  <c r="GU371" i="18"/>
  <c r="GR364" i="18"/>
  <c r="GX364" i="18"/>
  <c r="GR358" i="18"/>
  <c r="GI366" i="18"/>
  <c r="FY361" i="18"/>
  <c r="GG353" i="18"/>
  <c r="GW371" i="18"/>
  <c r="HB370" i="18"/>
  <c r="FU368" i="18"/>
  <c r="GI368" i="18"/>
  <c r="GY364" i="18"/>
  <c r="GX369" i="18"/>
  <c r="GL360" i="18"/>
  <c r="GW362" i="18"/>
  <c r="GZ360" i="18"/>
  <c r="GS361" i="18"/>
  <c r="GF360" i="18"/>
  <c r="GB353" i="18"/>
  <c r="GH354" i="18"/>
  <c r="FX353" i="18"/>
  <c r="HB351" i="18"/>
  <c r="GN356" i="18"/>
  <c r="GN352" i="18"/>
  <c r="GM366" i="18"/>
  <c r="GN350" i="18"/>
  <c r="GO361" i="18"/>
  <c r="GO359" i="18"/>
  <c r="GN363" i="18"/>
  <c r="GG369" i="18"/>
  <c r="FY358" i="18"/>
  <c r="GZ366" i="18"/>
  <c r="GF354" i="18"/>
  <c r="HD361" i="18"/>
  <c r="GF366" i="18"/>
  <c r="GZ355" i="18"/>
  <c r="GB367" i="18"/>
  <c r="GV356" i="18"/>
  <c r="HC363" i="18"/>
  <c r="FZ364" i="18"/>
  <c r="FT358" i="18"/>
  <c r="HG366" i="18"/>
  <c r="GW361" i="18"/>
  <c r="HE353" i="18"/>
  <c r="GY369" i="18"/>
  <c r="GS368" i="18"/>
  <c r="HG368" i="18"/>
  <c r="GA364" i="18"/>
  <c r="GJ367" i="18"/>
  <c r="GY362" i="18"/>
  <c r="GS360" i="18"/>
  <c r="GV357" i="18"/>
  <c r="FW359" i="18"/>
  <c r="HD360" i="18"/>
  <c r="GQ353" i="18"/>
  <c r="FZ357" i="18"/>
  <c r="GG355" i="18"/>
  <c r="GV353" i="18"/>
  <c r="GN360" i="18"/>
  <c r="GN361" i="18"/>
  <c r="GN348" i="18"/>
  <c r="GN359" i="18"/>
  <c r="GO352" i="18"/>
  <c r="GN351" i="18"/>
  <c r="GM369" i="18"/>
  <c r="HE361" i="18"/>
  <c r="HF361" i="18"/>
  <c r="HD354" i="18"/>
  <c r="GF361" i="18"/>
  <c r="HD366" i="18"/>
  <c r="GB355" i="18"/>
  <c r="GZ367" i="18"/>
  <c r="FX356" i="18"/>
  <c r="GE363" i="18"/>
  <c r="GF358" i="18"/>
  <c r="GH362" i="18"/>
  <c r="GE371" i="18"/>
  <c r="GK370" i="18"/>
  <c r="GB356" i="18"/>
  <c r="GL362" i="18"/>
  <c r="FX355" i="18"/>
  <c r="GA369" i="18"/>
  <c r="GQ370" i="18"/>
  <c r="GU366" i="18"/>
  <c r="FX365" i="18"/>
  <c r="HH367" i="18"/>
  <c r="GA362" i="18"/>
  <c r="FU360" i="18"/>
  <c r="FX357" i="18"/>
  <c r="GU359" i="18"/>
  <c r="FT357" i="18"/>
  <c r="FS353" i="18"/>
  <c r="GX357" i="18"/>
  <c r="HE355" i="18"/>
  <c r="GT351" i="18"/>
  <c r="GH348" i="18"/>
  <c r="GN365" i="18"/>
  <c r="GN364" i="18"/>
  <c r="GN367" i="18"/>
  <c r="GM361" i="18"/>
  <c r="GO363" i="18"/>
  <c r="GM365" i="18"/>
  <c r="GN366" i="18"/>
  <c r="GG361" i="18"/>
  <c r="GH361" i="18"/>
  <c r="GQ361" i="18"/>
  <c r="HH362" i="18"/>
  <c r="HB356" i="18"/>
  <c r="FW365" i="18"/>
  <c r="GT371" i="18"/>
  <c r="HG360" i="18"/>
  <c r="HD371" i="18"/>
  <c r="HJ364" i="18"/>
  <c r="HD358" i="18"/>
  <c r="HF362" i="18"/>
  <c r="HC371" i="18"/>
  <c r="HI370" i="18"/>
  <c r="GZ356" i="18"/>
  <c r="HJ362" i="18"/>
  <c r="GV355" i="18"/>
  <c r="GV370" i="18"/>
  <c r="FS370" i="18"/>
  <c r="FW366" i="18"/>
  <c r="GV365" i="18"/>
  <c r="FS366" i="18"/>
  <c r="GI361" i="18"/>
  <c r="GU360" i="18"/>
  <c r="HI355" i="18"/>
  <c r="FU358" i="18"/>
  <c r="FS355" i="18"/>
  <c r="GR357" i="18"/>
  <c r="FT355" i="18"/>
  <c r="HG355" i="18"/>
  <c r="FZ353" i="18"/>
  <c r="FV351" i="18"/>
  <c r="HF348" i="18"/>
  <c r="HA348" i="18"/>
  <c r="GL358" i="18"/>
  <c r="GZ359" i="18"/>
  <c r="GD349" i="18"/>
  <c r="GU355" i="18"/>
  <c r="FS348" i="18"/>
  <c r="FS351" i="18"/>
  <c r="GU351" i="18"/>
  <c r="HD359" i="18"/>
  <c r="HJ370" i="18"/>
  <c r="GH363" i="18"/>
  <c r="HI366" i="18"/>
  <c r="HF366" i="18"/>
  <c r="GE362" i="18"/>
  <c r="GX365" i="18"/>
  <c r="HC361" i="18"/>
  <c r="FV357" i="18"/>
  <c r="FT359" i="18"/>
  <c r="HA351" i="18"/>
  <c r="GL350" i="18"/>
  <c r="GS353" i="18"/>
  <c r="GG349" i="18"/>
  <c r="FT360" i="18"/>
  <c r="GB369" i="18"/>
  <c r="HJ368" i="18"/>
  <c r="GJ368" i="18"/>
  <c r="GC364" i="18"/>
  <c r="GX366" i="18"/>
  <c r="HA365" i="18"/>
  <c r="FV363" i="18"/>
  <c r="GJ361" i="18"/>
  <c r="GU361" i="18"/>
  <c r="GH360" i="18"/>
  <c r="GR356" i="18"/>
  <c r="GE349" i="18"/>
  <c r="FY353" i="18"/>
  <c r="HG352" i="18"/>
  <c r="GS351" i="18"/>
  <c r="HH349" i="18"/>
  <c r="GV349" i="18"/>
  <c r="GB371" i="18"/>
  <c r="FZ367" i="18"/>
  <c r="FV369" i="18"/>
  <c r="GN369" i="18"/>
  <c r="GM348" i="18"/>
  <c r="GO365" i="18"/>
  <c r="GM364" i="18"/>
  <c r="GM371" i="18"/>
  <c r="GO368" i="18"/>
  <c r="GN370" i="18"/>
  <c r="HD370" i="18"/>
  <c r="GU364" i="18"/>
  <c r="GJ362" i="18"/>
  <c r="GD356" i="18"/>
  <c r="GU365" i="18"/>
  <c r="FV371" i="18"/>
  <c r="GI360" i="18"/>
  <c r="GF371" i="18"/>
  <c r="GL364" i="18"/>
  <c r="HI358" i="18"/>
  <c r="GS370" i="18"/>
  <c r="GV367" i="18"/>
  <c r="GE369" i="18"/>
  <c r="HA359" i="18"/>
  <c r="HI361" i="18"/>
  <c r="FS371" i="18"/>
  <c r="FX370" i="18"/>
  <c r="HF364" i="18"/>
  <c r="FZ368" i="18"/>
  <c r="GQ366" i="18"/>
  <c r="HG361" i="18"/>
  <c r="FW360" i="18"/>
  <c r="GK355" i="18"/>
  <c r="GS358" i="18"/>
  <c r="GQ355" i="18"/>
  <c r="HH359" i="18"/>
  <c r="GR355" i="18"/>
  <c r="GI355" i="18"/>
  <c r="GX353" i="18"/>
  <c r="GG350" i="18"/>
  <c r="GG348" i="18"/>
  <c r="HA360" i="18"/>
  <c r="HJ358" i="18"/>
  <c r="GK357" i="18"/>
  <c r="GA355" i="18"/>
  <c r="GW352" i="18"/>
  <c r="GQ348" i="18"/>
  <c r="FZ348" i="18"/>
  <c r="FV348" i="18"/>
  <c r="GV371" i="18"/>
  <c r="GI369" i="18"/>
  <c r="GH366" i="18"/>
  <c r="HC362" i="18"/>
  <c r="HB363" i="18"/>
  <c r="GJ363" i="18"/>
  <c r="GD358" i="18"/>
  <c r="GI358" i="18"/>
  <c r="GR359" i="18"/>
  <c r="GC351" i="18"/>
  <c r="GK354" i="18"/>
  <c r="GI351" i="18"/>
  <c r="FU353" i="18"/>
  <c r="HE349" i="18"/>
  <c r="GR360" i="18"/>
  <c r="GZ369" i="18"/>
  <c r="FS369" i="18"/>
  <c r="HH368" i="18"/>
  <c r="HA364" i="18"/>
  <c r="FZ366" i="18"/>
  <c r="GU362" i="18"/>
  <c r="FU363" i="18"/>
  <c r="FS359" i="18"/>
  <c r="FW361" i="18"/>
  <c r="HF360" i="18"/>
  <c r="FT356" i="18"/>
  <c r="GD354" i="18"/>
  <c r="GK356" i="18"/>
  <c r="GY349" i="18"/>
  <c r="GF350" i="18"/>
  <c r="FU350" i="18"/>
  <c r="GY360" i="18"/>
  <c r="GZ371" i="18"/>
  <c r="GX367" i="18"/>
  <c r="GT369" i="18"/>
  <c r="GT365" i="18"/>
  <c r="GN358" i="18"/>
  <c r="GM360" i="18"/>
  <c r="GM357" i="18"/>
  <c r="GO348" i="18"/>
  <c r="GM351" i="18"/>
  <c r="GN349" i="18"/>
  <c r="GM359" i="18"/>
  <c r="GF370" i="18"/>
  <c r="FW364" i="18"/>
  <c r="FS361" i="18"/>
  <c r="GW368" i="18"/>
  <c r="HA371" i="18"/>
  <c r="GD365" i="18"/>
  <c r="GZ354" i="18"/>
  <c r="GF369" i="18"/>
  <c r="GF368" i="18"/>
  <c r="GR362" i="18"/>
  <c r="GK358" i="18"/>
  <c r="FU370" i="18"/>
  <c r="FX367" i="18"/>
  <c r="HC369" i="18"/>
  <c r="GC359" i="18"/>
  <c r="GK361" i="18"/>
  <c r="GQ371" i="18"/>
  <c r="HB367" i="18"/>
  <c r="FS364" i="18"/>
  <c r="GH364" i="18"/>
  <c r="GX368" i="18"/>
  <c r="FW363" i="18"/>
  <c r="GB364" i="18"/>
  <c r="HF359" i="18"/>
  <c r="GI357" i="18"/>
  <c r="FY356" i="18"/>
  <c r="GJ359" i="18"/>
  <c r="GJ355" i="18"/>
  <c r="GY353" i="18"/>
  <c r="HE350" i="18"/>
  <c r="HE348" i="18"/>
  <c r="GC360" i="18"/>
  <c r="HC357" i="18"/>
  <c r="HI357" i="18"/>
  <c r="GY355" i="18"/>
  <c r="FY352" i="18"/>
  <c r="GD352" i="18"/>
  <c r="GX348" i="18"/>
  <c r="GT348" i="18"/>
  <c r="FX371" i="18"/>
  <c r="HG369" i="18"/>
  <c r="HJ369" i="18"/>
  <c r="GK369" i="18"/>
  <c r="FV364" i="18"/>
  <c r="GD360" i="18"/>
  <c r="GD363" i="18"/>
  <c r="HH363" i="18"/>
  <c r="HB358" i="18"/>
  <c r="HG358" i="18"/>
  <c r="GB357" i="18"/>
  <c r="GE353" i="18"/>
  <c r="HI354" i="18"/>
  <c r="HG351" i="18"/>
  <c r="GH351" i="18"/>
  <c r="GF349" i="18"/>
  <c r="FZ370" i="18"/>
  <c r="GI370" i="18"/>
  <c r="GQ369" i="18"/>
  <c r="GQ367" i="18"/>
  <c r="GI365" i="18"/>
  <c r="GC369" i="18"/>
  <c r="FW362" i="18"/>
  <c r="GS363" i="18"/>
  <c r="GQ359" i="18"/>
  <c r="GT358" i="18"/>
  <c r="GY358" i="18"/>
  <c r="HB354" i="18"/>
  <c r="HI356" i="18"/>
  <c r="GA349" i="18"/>
  <c r="HD350" i="18"/>
  <c r="GS350" i="18"/>
  <c r="GA360" i="18"/>
  <c r="GR370" i="18"/>
  <c r="GJ365" i="18"/>
  <c r="GS366" i="18"/>
  <c r="GN368" i="18"/>
  <c r="GM367" i="18"/>
  <c r="GM363" i="18"/>
  <c r="GM350" i="18"/>
  <c r="GN355" i="18"/>
  <c r="GM352" i="18"/>
  <c r="GM370" i="18"/>
  <c r="FY367" i="18"/>
  <c r="HG367" i="18"/>
  <c r="FY368" i="18"/>
  <c r="GC371" i="18"/>
  <c r="HB365" i="18"/>
  <c r="GB354" i="18"/>
  <c r="HD369" i="18"/>
  <c r="HD368" i="18"/>
  <c r="FT362" i="18"/>
  <c r="GK368" i="18"/>
  <c r="GV363" i="18"/>
  <c r="FY366" i="18"/>
  <c r="GW370" i="18"/>
  <c r="GL355" i="18"/>
  <c r="GL357" i="18"/>
  <c r="GD367" i="18"/>
  <c r="GQ364" i="18"/>
  <c r="GG367" i="18"/>
  <c r="GJ366" i="18"/>
  <c r="GU363" i="18"/>
  <c r="GZ364" i="18"/>
  <c r="GH359" i="18"/>
  <c r="HG357" i="18"/>
  <c r="GW356" i="18"/>
  <c r="FU357" i="18"/>
  <c r="GD355" i="18"/>
  <c r="HH355" i="18"/>
  <c r="GA353" i="18"/>
  <c r="GV350" i="18"/>
  <c r="GK353" i="18"/>
  <c r="GE351" i="18"/>
  <c r="GE357" i="18"/>
  <c r="GJ353" i="18"/>
  <c r="FZ355" i="18"/>
  <c r="FY350" i="18"/>
  <c r="HB352" i="18"/>
  <c r="FY348" i="18"/>
  <c r="FU348" i="18"/>
  <c r="GU370" i="18"/>
  <c r="GA367" i="18"/>
  <c r="GL369" i="18"/>
  <c r="HI369" i="18"/>
  <c r="GT364" i="18"/>
  <c r="HB360" i="18"/>
  <c r="HA363" i="18"/>
  <c r="GY359" i="18"/>
  <c r="FX359" i="18"/>
  <c r="GZ357" i="18"/>
  <c r="HC353" i="18"/>
  <c r="GU352" i="18"/>
  <c r="GQ352" i="18"/>
  <c r="HF351" i="18"/>
  <c r="HD349" i="18"/>
  <c r="GX370" i="18"/>
  <c r="HG370" i="18"/>
  <c r="HA370" i="18"/>
  <c r="FS367" i="18"/>
  <c r="HG365" i="18"/>
  <c r="HA369" i="18"/>
  <c r="FS363" i="18"/>
  <c r="GT362" i="18"/>
  <c r="GY361" i="18"/>
  <c r="FV358" i="18"/>
  <c r="GA358" i="18"/>
  <c r="FS357" i="18"/>
  <c r="GL352" i="18"/>
  <c r="FZ350" i="18"/>
  <c r="HD352" i="18"/>
  <c r="GK349" i="18"/>
  <c r="FW348" i="18"/>
  <c r="GA370" i="18"/>
  <c r="FT370" i="18"/>
  <c r="HH365" i="18"/>
  <c r="FU366" i="18"/>
  <c r="GB362" i="18"/>
  <c r="HB348" i="18"/>
  <c r="FX360" i="18"/>
  <c r="FY354" i="18"/>
  <c r="GI359" i="18"/>
  <c r="HG363" i="18"/>
  <c r="FT366" i="18"/>
  <c r="GD362" i="18"/>
  <c r="FZ365" i="18"/>
  <c r="GT357" i="18"/>
  <c r="GR353" i="18"/>
  <c r="FW349" i="18"/>
  <c r="HA350" i="18"/>
  <c r="HF371" i="18"/>
  <c r="GC370" i="18"/>
  <c r="HF367" i="18"/>
  <c r="GE365" i="18"/>
  <c r="HA362" i="18"/>
  <c r="GY357" i="18"/>
  <c r="GG356" i="18"/>
  <c r="HJ352" i="18"/>
  <c r="GF352" i="18"/>
  <c r="GU348" i="18"/>
  <c r="GD368" i="18"/>
  <c r="GS369" i="18"/>
  <c r="GR365" i="18"/>
  <c r="GS362" i="18"/>
  <c r="GR363" i="18"/>
  <c r="HE359" i="18"/>
  <c r="GJ358" i="18"/>
  <c r="GT356" i="18"/>
  <c r="HH354" i="18"/>
  <c r="GZ348" i="18"/>
  <c r="FX352" i="18"/>
  <c r="HJ353" i="18"/>
  <c r="HD351" i="18"/>
  <c r="FZ371" i="18"/>
  <c r="HI371" i="18"/>
  <c r="GT368" i="18"/>
  <c r="GR368" i="18"/>
  <c r="GY363" i="18"/>
  <c r="FX362" i="18"/>
  <c r="HD363" i="18"/>
  <c r="HC364" i="18"/>
  <c r="GH356" i="18"/>
  <c r="FV354" i="18"/>
  <c r="GA352" i="18"/>
  <c r="GY348" i="18"/>
  <c r="GD353" i="18"/>
  <c r="FU349" i="18"/>
  <c r="GX352" i="18"/>
  <c r="GW351" i="18"/>
  <c r="HA352" i="18"/>
  <c r="GY350" i="18"/>
  <c r="HJ367" i="18"/>
  <c r="GW369" i="18"/>
  <c r="HC366" i="18"/>
  <c r="HE365" i="18"/>
  <c r="GS367" i="18"/>
  <c r="FZ359" i="18"/>
  <c r="GR361" i="18"/>
  <c r="GT360" i="18"/>
  <c r="HF355" i="18"/>
  <c r="GI356" i="18"/>
  <c r="GS359" i="18"/>
  <c r="GI353" i="18"/>
  <c r="FS354" i="18"/>
  <c r="FW353" i="18"/>
  <c r="GJ351" i="18"/>
  <c r="FU352" i="18"/>
  <c r="GL348" i="18"/>
  <c r="FQ372" i="18"/>
  <c r="FR372" i="18" s="1"/>
  <c r="HK372" i="18" s="1"/>
  <c r="HM372" i="18" s="1"/>
  <c r="GC348" i="18"/>
  <c r="GB359" i="18"/>
  <c r="FW355" i="18"/>
  <c r="GQ351" i="18"/>
  <c r="GF359" i="18"/>
  <c r="HF363" i="18"/>
  <c r="GR366" i="18"/>
  <c r="HB362" i="18"/>
  <c r="GA359" i="18"/>
  <c r="FT353" i="18"/>
  <c r="GU349" i="18"/>
  <c r="GE348" i="18"/>
  <c r="GJ370" i="18"/>
  <c r="HG371" i="18"/>
  <c r="GD369" i="18"/>
  <c r="GT363" i="18"/>
  <c r="HC358" i="18"/>
  <c r="FZ358" i="18"/>
  <c r="GE356" i="18"/>
  <c r="FV350" i="18"/>
  <c r="FY349" i="18"/>
  <c r="HB368" i="18"/>
  <c r="FU369" i="18"/>
  <c r="FT365" i="18"/>
  <c r="FU362" i="18"/>
  <c r="FT363" i="18"/>
  <c r="GG359" i="18"/>
  <c r="HH358" i="18"/>
  <c r="GJ354" i="18"/>
  <c r="GB348" i="18"/>
  <c r="GV352" i="18"/>
  <c r="GJ348" i="18"/>
  <c r="HF352" i="18"/>
  <c r="GX371" i="18"/>
  <c r="GK371" i="18"/>
  <c r="FV368" i="18"/>
  <c r="HJ366" i="18"/>
  <c r="HD365" i="18"/>
  <c r="GV362" i="18"/>
  <c r="GF363" i="18"/>
  <c r="GE364" i="18"/>
  <c r="HF356" i="18"/>
  <c r="GT354" i="18"/>
  <c r="GY352" i="18"/>
  <c r="GA348" i="18"/>
  <c r="HB353" i="18"/>
  <c r="GS349" i="18"/>
  <c r="FZ352" i="18"/>
  <c r="FY351" i="18"/>
  <c r="GE350" i="18"/>
  <c r="GA371" i="18"/>
  <c r="FU371" i="18"/>
  <c r="FX366" i="18"/>
  <c r="FW369" i="18"/>
  <c r="GG365" i="18"/>
  <c r="FU365" i="18"/>
  <c r="FX361" i="18"/>
  <c r="GI362" i="18"/>
  <c r="HE362" i="18"/>
  <c r="GJ360" i="18"/>
  <c r="HA361" i="18"/>
  <c r="HA357" i="18"/>
  <c r="HG353" i="18"/>
  <c r="GH357" i="18"/>
  <c r="GH353" i="18"/>
  <c r="FT348" i="18"/>
  <c r="GS352" i="18"/>
  <c r="HJ348" i="18"/>
  <c r="HH353" i="18"/>
  <c r="GW350" i="18"/>
  <c r="GW348" i="18"/>
  <c r="FW370" i="18"/>
  <c r="FZ363" i="18"/>
  <c r="GK362" i="18"/>
  <c r="HH357" i="18"/>
  <c r="HF358" i="18"/>
  <c r="GJ352" i="18"/>
  <c r="HJ350" i="18"/>
  <c r="HC348" i="18"/>
  <c r="HH370" i="18"/>
  <c r="GI371" i="18"/>
  <c r="HB369" i="18"/>
  <c r="GQ363" i="18"/>
  <c r="GA361" i="18"/>
  <c r="GE358" i="18"/>
  <c r="GX358" i="18"/>
  <c r="HC356" i="18"/>
  <c r="GT350" i="18"/>
  <c r="GW349" i="18"/>
  <c r="GZ365" i="18"/>
  <c r="GU367" i="18"/>
  <c r="HD362" i="18"/>
  <c r="HE364" i="18"/>
  <c r="GX361" i="18"/>
  <c r="GX356" i="18"/>
  <c r="HJ359" i="18"/>
  <c r="FT352" i="18"/>
  <c r="GF348" i="18"/>
  <c r="GC356" i="18"/>
  <c r="GV348" i="18"/>
  <c r="HH348" i="18"/>
  <c r="GH352" i="18"/>
  <c r="GG368" i="18"/>
  <c r="FT369" i="18"/>
  <c r="GL366" i="18"/>
  <c r="GF365" i="18"/>
  <c r="HB361" i="18"/>
  <c r="GA356" i="18"/>
  <c r="GD359" i="18"/>
  <c r="HJ354" i="18"/>
  <c r="FU356" i="18"/>
  <c r="HI351" i="18"/>
  <c r="HE351" i="18"/>
  <c r="GK352" i="18"/>
  <c r="GJ350" i="18"/>
  <c r="HC350" i="18"/>
  <c r="GY371" i="18"/>
  <c r="GS371" i="18"/>
  <c r="GV366" i="18"/>
  <c r="GU369" i="18"/>
  <c r="GH368" i="18"/>
  <c r="GS365" i="18"/>
  <c r="GV361" i="18"/>
  <c r="HG362" i="18"/>
  <c r="GG362" i="18"/>
  <c r="HH360" i="18"/>
  <c r="GC361" i="18"/>
  <c r="GC357" i="18"/>
  <c r="GC355" i="18"/>
  <c r="HF357" i="18"/>
  <c r="HF353" i="18"/>
  <c r="GR348" i="18"/>
  <c r="FW350" i="18"/>
  <c r="GQ350" i="18"/>
  <c r="FS362" i="18"/>
  <c r="FU355" i="18"/>
  <c r="GG352" i="18"/>
  <c r="GK350" i="18"/>
  <c r="HC370" i="18"/>
  <c r="GX363" i="18"/>
  <c r="HI362" i="18"/>
  <c r="GJ357" i="18"/>
  <c r="GH358" i="18"/>
  <c r="HH352" i="18"/>
  <c r="FS352" i="18"/>
  <c r="FY360" i="18"/>
  <c r="FV370" i="18"/>
  <c r="GL368" i="18"/>
  <c r="GC366" i="18"/>
  <c r="GE368" i="18"/>
  <c r="GB363" i="18"/>
  <c r="GJ356" i="18"/>
  <c r="GW353" i="18"/>
  <c r="FU351" i="18"/>
  <c r="FX349" i="18"/>
  <c r="GB365" i="18"/>
  <c r="FW367" i="18"/>
  <c r="GF362" i="18"/>
  <c r="GG364" i="18"/>
  <c r="FZ361" i="18"/>
  <c r="FZ356" i="18"/>
  <c r="GL359" i="18"/>
  <c r="GR352" i="18"/>
  <c r="HD348" i="18"/>
  <c r="HA356" i="18"/>
  <c r="FX348" i="18"/>
  <c r="GC349" i="18"/>
  <c r="HE368" i="18"/>
  <c r="GR369" i="18"/>
  <c r="GQ365" i="18"/>
  <c r="GG370" i="18"/>
  <c r="FS360" i="18"/>
  <c r="GD361" i="18"/>
  <c r="GY356" i="18"/>
  <c r="HB359" i="18"/>
  <c r="GL354" i="18"/>
  <c r="GS356" i="18"/>
  <c r="GK351" i="18"/>
  <c r="GG351" i="18"/>
  <c r="HI352" i="18"/>
  <c r="HH350" i="18"/>
  <c r="GT353" i="18"/>
  <c r="GH349" i="18"/>
  <c r="GG371" i="18"/>
  <c r="FX368" i="18"/>
  <c r="GI364" i="18"/>
  <c r="FV366" i="18"/>
  <c r="HF368" i="18"/>
  <c r="GH369" i="18"/>
  <c r="GJ364" i="18"/>
  <c r="GK360" i="18"/>
  <c r="GG360" i="18"/>
  <c r="GG357" i="18"/>
  <c r="HC359" i="18"/>
  <c r="HA355" i="18"/>
  <c r="GY351" i="18"/>
  <c r="GU350" i="18"/>
  <c r="FY357" i="18"/>
  <c r="GS355" i="18"/>
  <c r="HE352" i="18"/>
  <c r="HI350" i="18"/>
  <c r="GE370" i="18"/>
  <c r="FS368" i="18"/>
  <c r="FT367" i="18"/>
  <c r="GE361" i="18"/>
  <c r="HD356" i="18"/>
  <c r="HC352" i="18"/>
  <c r="GW360" i="18"/>
  <c r="GT370" i="18"/>
  <c r="HA366" i="18"/>
  <c r="HC368" i="18"/>
  <c r="GZ363" i="18"/>
  <c r="HH356" i="18"/>
  <c r="GQ357" i="18"/>
  <c r="GX350" i="18"/>
  <c r="HI349" i="18"/>
  <c r="GY370" i="18"/>
  <c r="GZ368" i="18"/>
  <c r="FV365" i="18"/>
  <c r="GE360" i="18"/>
  <c r="GZ361" i="18"/>
  <c r="FW358" i="18"/>
  <c r="FW357" i="18"/>
  <c r="GE354" i="18"/>
  <c r="FW356" i="18"/>
  <c r="GG354" i="18"/>
  <c r="GT352" i="18"/>
  <c r="HA349" i="18"/>
  <c r="GL363" i="18"/>
  <c r="GL371" i="18"/>
  <c r="GR371" i="18"/>
  <c r="FS365" i="18"/>
  <c r="HE370" i="18"/>
  <c r="HI367" i="18"/>
  <c r="GQ360" i="18"/>
  <c r="FY364" i="18"/>
  <c r="FY359" i="18"/>
  <c r="GK359" i="18"/>
  <c r="GY354" i="18"/>
  <c r="FX354" i="18"/>
  <c r="FV349" i="18"/>
  <c r="GB352" i="18"/>
  <c r="FT349" i="18"/>
  <c r="GI350" i="18"/>
  <c r="FV353" i="18"/>
  <c r="HF349" i="18"/>
  <c r="HE371" i="18"/>
  <c r="GV368" i="18"/>
  <c r="HG364" i="18"/>
  <c r="GT366" i="18"/>
  <c r="GA366" i="18"/>
  <c r="HF369" i="18"/>
  <c r="HH364" i="18"/>
  <c r="HI360" i="18"/>
  <c r="HE360" i="18"/>
  <c r="HE357" i="18"/>
  <c r="GE359" i="18"/>
  <c r="FS356" i="18"/>
  <c r="GZ351" i="18"/>
  <c r="GA351" i="18"/>
  <c r="FS349" i="18"/>
  <c r="FZ349" i="18"/>
  <c r="FS350" i="18"/>
  <c r="GW357" i="18"/>
  <c r="HB349" i="18"/>
  <c r="FW351" i="18"/>
  <c r="GL370" i="18"/>
  <c r="GQ368" i="18"/>
  <c r="GR367" i="18"/>
  <c r="GC363" i="18"/>
  <c r="GV359" i="18"/>
  <c r="GF356" i="18"/>
  <c r="GE352" i="18"/>
  <c r="HJ349" i="18"/>
  <c r="HI363" i="18"/>
  <c r="HH371" i="18"/>
  <c r="GK365" i="18"/>
  <c r="GE367" i="18"/>
  <c r="GC365" i="18"/>
  <c r="HH361" i="18"/>
  <c r="HD357" i="18"/>
  <c r="GT355" i="18"/>
  <c r="HA354" i="18"/>
  <c r="FZ351" i="18"/>
  <c r="FX369" i="18"/>
  <c r="GB368" i="18"/>
  <c r="GZ362" i="18"/>
  <c r="HC360" i="18"/>
  <c r="GB361" i="18"/>
  <c r="GU358" i="18"/>
  <c r="GU357" i="18"/>
  <c r="FS358" i="18"/>
  <c r="HC354" i="18"/>
  <c r="GU356" i="18"/>
  <c r="HE354" i="18"/>
  <c r="FV352" i="18"/>
  <c r="GB349" i="18"/>
  <c r="HJ363" i="18"/>
  <c r="HJ371" i="18"/>
  <c r="FT371" i="18"/>
  <c r="GA365" i="18"/>
  <c r="HD367" i="18"/>
  <c r="GK367" i="18"/>
  <c r="FY363" i="18"/>
  <c r="GW364" i="18"/>
  <c r="GW359" i="18"/>
  <c r="HI359" i="18"/>
  <c r="GA354" i="18"/>
  <c r="GV354" i="18"/>
  <c r="GT349" i="18"/>
  <c r="GZ352" i="18"/>
  <c r="GR349" i="18"/>
  <c r="HG350" i="18"/>
  <c r="FT351" i="18"/>
  <c r="GB350" i="18"/>
  <c r="GH370" i="18"/>
  <c r="GZ370" i="18"/>
  <c r="GC368" i="18"/>
  <c r="GD364" i="18"/>
  <c r="GY366" i="18"/>
  <c r="FU364" i="18"/>
  <c r="FV361" i="18"/>
  <c r="GX362" i="18"/>
  <c r="FX358" i="18"/>
  <c r="HA358" i="18"/>
  <c r="HB357" i="18"/>
  <c r="GQ356" i="18"/>
  <c r="GB351" i="18"/>
  <c r="HB350" i="18"/>
  <c r="GF353" i="18"/>
  <c r="GQ349" i="18"/>
  <c r="GX349" i="18"/>
  <c r="GK348" i="18"/>
  <c r="GD351" i="18"/>
  <c r="GX355" i="18"/>
  <c r="GC353" i="18"/>
  <c r="GS348" i="18"/>
  <c r="GY367" i="18"/>
  <c r="GK366" i="18"/>
  <c r="GL365" i="18"/>
  <c r="GL361" i="18"/>
  <c r="FY355" i="18"/>
  <c r="GE355" i="18"/>
  <c r="GL349" i="18"/>
  <c r="GK363" i="18"/>
  <c r="GJ371" i="18"/>
  <c r="HI365" i="18"/>
  <c r="HC367" i="18"/>
  <c r="FV362" i="18"/>
  <c r="GF357" i="18"/>
  <c r="FV355" i="18"/>
  <c r="GC354" i="18"/>
  <c r="GX351" i="18"/>
  <c r="GV369" i="18"/>
  <c r="GW365" i="18"/>
  <c r="GU368" i="18"/>
  <c r="HE363" i="18"/>
  <c r="GF364" i="18"/>
  <c r="HJ356" i="18"/>
  <c r="GX360" i="18"/>
  <c r="GQ358" i="18"/>
  <c r="GR354" i="18"/>
  <c r="HG354" i="18"/>
  <c r="FU354" i="18"/>
  <c r="GZ349" i="18"/>
  <c r="GH365" i="18"/>
  <c r="HB371" i="18"/>
  <c r="FV367" i="18"/>
  <c r="GY365" i="18"/>
  <c r="GF367" i="18"/>
  <c r="HE366" i="18"/>
  <c r="GW363" i="18"/>
  <c r="FX364" i="18"/>
  <c r="GZ358" i="18"/>
  <c r="GG358" i="18"/>
  <c r="GX354" i="18"/>
  <c r="HD355" i="18"/>
  <c r="GH350" i="18"/>
  <c r="GI349" i="18"/>
  <c r="FX351" i="18"/>
  <c r="HJ351" i="18"/>
  <c r="GR351" i="18"/>
  <c r="GZ350" i="18"/>
  <c r="HF370" i="18"/>
  <c r="GB370" i="18"/>
  <c r="HA368" i="18"/>
  <c r="HB364" i="18"/>
  <c r="GS364" i="18"/>
  <c r="GT361" i="18"/>
  <c r="FZ362" i="18"/>
  <c r="GV358" i="18"/>
  <c r="GC358" i="18"/>
  <c r="GD357" i="18"/>
  <c r="FW354" i="18"/>
  <c r="GD350" i="18"/>
  <c r="HD353" i="18"/>
  <c r="GI348" i="18"/>
  <c r="FT350" i="18"/>
  <c r="HI348" i="18"/>
  <c r="GD348" i="18"/>
  <c r="GV360" i="18"/>
  <c r="GW354" i="18"/>
  <c r="HA353" i="18"/>
  <c r="HG359" i="18"/>
  <c r="GI363" i="18"/>
  <c r="HJ365" i="18"/>
  <c r="HJ361" i="18"/>
  <c r="GW355" i="18"/>
  <c r="HC355" i="18"/>
  <c r="FW352" i="18"/>
  <c r="GC350" i="18"/>
  <c r="GH371" i="18"/>
  <c r="GH367" i="18"/>
  <c r="HC365" i="18"/>
  <c r="GC362" i="18"/>
  <c r="GA357" i="18"/>
  <c r="HE356" i="18"/>
  <c r="HC349" i="18"/>
  <c r="GI352" i="18"/>
  <c r="GJ349" i="18"/>
  <c r="FY365" i="18"/>
  <c r="FW368" i="18"/>
  <c r="GG363" i="18"/>
  <c r="HD364" i="18"/>
  <c r="GL356" i="18"/>
  <c r="FZ360" i="18"/>
  <c r="FV356" i="18"/>
  <c r="FT354" i="18"/>
  <c r="GI354" i="18"/>
  <c r="GS354" i="18"/>
  <c r="GL353" i="18"/>
  <c r="GF351" i="18"/>
  <c r="HF365" i="18"/>
  <c r="GD371" i="18"/>
  <c r="GT367" i="18"/>
  <c r="FT368" i="18"/>
  <c r="GA363" i="18"/>
  <c r="GG366" i="18"/>
  <c r="GV364" i="18"/>
  <c r="GB358" i="18"/>
  <c r="HE358" i="18"/>
  <c r="FZ354" i="18"/>
  <c r="GF355" i="18"/>
  <c r="HF350" i="18"/>
  <c r="HG349" i="18"/>
  <c r="GV351" i="18"/>
  <c r="GL351" i="18"/>
  <c r="GC352" i="18"/>
  <c r="GA350" i="18"/>
  <c r="GL367" i="18"/>
  <c r="FY369" i="18"/>
  <c r="GE366" i="18"/>
  <c r="FU367" i="18"/>
  <c r="GX359" i="18"/>
  <c r="FT361" i="18"/>
  <c r="FV360" i="18"/>
  <c r="GH355" i="18"/>
  <c r="HG356" i="18"/>
  <c r="FU359" i="18"/>
  <c r="GU354" i="18"/>
  <c r="GQ354" i="18"/>
  <c r="GU353" i="18"/>
  <c r="HH351" i="18"/>
  <c r="HG348" i="18"/>
  <c r="GR350" i="18"/>
  <c r="GP361" i="18"/>
  <c r="FQ350" i="18"/>
  <c r="FR350" i="18" s="1"/>
  <c r="HK350" i="18" s="1"/>
  <c r="HM350" i="18" s="1"/>
  <c r="GP356" i="18"/>
  <c r="GP360" i="18"/>
  <c r="FQ353" i="18"/>
  <c r="GP369" i="18"/>
  <c r="FQ349" i="18"/>
  <c r="GP357" i="18"/>
  <c r="FQ370" i="18"/>
  <c r="FR370" i="18" s="1"/>
  <c r="HK370" i="18" s="1"/>
  <c r="HM370" i="18" s="1"/>
  <c r="FQ368" i="18"/>
  <c r="FR368" i="18" s="1"/>
  <c r="HK368" i="18" s="1"/>
  <c r="HM368" i="18" s="1"/>
  <c r="FQ367" i="18"/>
  <c r="FR367" i="18" s="1"/>
  <c r="HK367" i="18" s="1"/>
  <c r="HM367" i="18" s="1"/>
  <c r="GP353" i="18"/>
  <c r="GP352" i="18"/>
  <c r="GP370" i="18"/>
  <c r="GP363" i="18"/>
  <c r="GP366" i="18"/>
  <c r="GP364" i="18"/>
  <c r="GP362" i="18"/>
  <c r="FQ365" i="18"/>
  <c r="FR365" i="18" s="1"/>
  <c r="HK365" i="18" s="1"/>
  <c r="HM365" i="18" s="1"/>
  <c r="GP354" i="18"/>
  <c r="GP348" i="18"/>
  <c r="GP358" i="18"/>
  <c r="GP349" i="18"/>
  <c r="GP350" i="18"/>
  <c r="GP365" i="18"/>
  <c r="GP371" i="18"/>
  <c r="FQ360" i="18"/>
  <c r="FR360" i="18" s="1"/>
  <c r="HK360" i="18" s="1"/>
  <c r="HM360" i="18" s="1"/>
  <c r="GP367" i="18"/>
  <c r="FQ358" i="18"/>
  <c r="GP355" i="18"/>
  <c r="GP351" i="18"/>
  <c r="GP368" i="18"/>
  <c r="FQ352" i="18"/>
  <c r="FR352" i="18" s="1"/>
  <c r="HK352" i="18" s="1"/>
  <c r="HM352" i="18" s="1"/>
  <c r="FQ351" i="18"/>
  <c r="FR351" i="18" s="1"/>
  <c r="HK351" i="18" s="1"/>
  <c r="HM351" i="18" s="1"/>
  <c r="GP359" i="18"/>
  <c r="FQ357" i="18"/>
  <c r="FQ361" i="18"/>
  <c r="FR361" i="18" s="1"/>
  <c r="HK361" i="18" s="1"/>
  <c r="HM361" i="18" s="1"/>
  <c r="FQ369" i="18"/>
  <c r="FQ362" i="18"/>
  <c r="FQ371" i="18"/>
  <c r="FQ354" i="18"/>
  <c r="FQ363" i="18"/>
  <c r="FQ356" i="18"/>
  <c r="FR356" i="18" s="1"/>
  <c r="HK356" i="18" s="1"/>
  <c r="HM356" i="18" s="1"/>
  <c r="FQ355" i="18"/>
  <c r="FQ364" i="18"/>
  <c r="FQ359" i="18"/>
  <c r="FR359" i="18" s="1"/>
  <c r="HK359" i="18" s="1"/>
  <c r="HM359" i="18" s="1"/>
  <c r="FQ366" i="18"/>
  <c r="FQ348" i="18"/>
  <c r="FR348" i="18" s="1"/>
  <c r="HK348" i="18" s="1"/>
  <c r="HM348" i="18" s="1"/>
  <c r="HE347" i="18"/>
  <c r="GQ347" i="18"/>
  <c r="GE347" i="18"/>
  <c r="GL347" i="18"/>
  <c r="GC347" i="18"/>
  <c r="FY347" i="18"/>
  <c r="FS347" i="18"/>
  <c r="HC347" i="18"/>
  <c r="HJ347" i="18"/>
  <c r="HA347" i="18"/>
  <c r="GB347" i="18"/>
  <c r="GW347" i="18"/>
  <c r="FX347" i="18"/>
  <c r="FW347" i="18"/>
  <c r="GD347" i="18"/>
  <c r="FU347" i="18"/>
  <c r="GZ347" i="18"/>
  <c r="HH347" i="18"/>
  <c r="GV347" i="18"/>
  <c r="GU347" i="18"/>
  <c r="HB347" i="18"/>
  <c r="GS347" i="18"/>
  <c r="GJ347" i="18"/>
  <c r="GR347" i="18"/>
  <c r="GH347" i="18"/>
  <c r="FV347" i="18"/>
  <c r="GA347" i="18"/>
  <c r="GI347" i="18"/>
  <c r="FT347" i="18"/>
  <c r="HF347" i="18"/>
  <c r="GT347" i="18"/>
  <c r="GY347" i="18"/>
  <c r="HG347" i="18"/>
  <c r="GF347" i="18"/>
  <c r="FZ347" i="18"/>
  <c r="GK347" i="18"/>
  <c r="GG347" i="18"/>
  <c r="HD347" i="18"/>
  <c r="GX347" i="18"/>
  <c r="HI347" i="18"/>
  <c r="GO347" i="18"/>
  <c r="GN347" i="18"/>
  <c r="GP347" i="18"/>
  <c r="GM347" i="18"/>
  <c r="FQ347" i="18"/>
  <c r="FR347" i="18" s="1"/>
  <c r="HK347" i="18" s="1"/>
  <c r="HM347" i="18" s="1"/>
  <c r="GB346" i="18"/>
  <c r="GR346" i="18"/>
  <c r="FX346" i="18"/>
  <c r="GQ346" i="18"/>
  <c r="GT346" i="18"/>
  <c r="FZ346" i="18"/>
  <c r="GG346" i="18"/>
  <c r="HG346" i="18"/>
  <c r="GA346" i="18"/>
  <c r="HF346" i="18"/>
  <c r="GU346" i="18"/>
  <c r="FY346" i="18"/>
  <c r="HE346" i="18"/>
  <c r="GI346" i="18"/>
  <c r="GY346" i="18"/>
  <c r="GH346" i="18"/>
  <c r="FW346" i="18"/>
  <c r="GW346" i="18"/>
  <c r="GX346" i="18"/>
  <c r="HC346" i="18"/>
  <c r="HJ346" i="18"/>
  <c r="HI346" i="18"/>
  <c r="HH346" i="18"/>
  <c r="GF346" i="18"/>
  <c r="FT346" i="18"/>
  <c r="FS346" i="18"/>
  <c r="GS346" i="18"/>
  <c r="GE346" i="18"/>
  <c r="GD346" i="18"/>
  <c r="GC346" i="18"/>
  <c r="GZ346" i="18"/>
  <c r="FV346" i="18"/>
  <c r="GL346" i="18"/>
  <c r="GO346" i="18"/>
  <c r="GJ346" i="18"/>
  <c r="HD346" i="18"/>
  <c r="HB346" i="18"/>
  <c r="HA346" i="18"/>
  <c r="GM346" i="18"/>
  <c r="GV346" i="18"/>
  <c r="FU346" i="18"/>
  <c r="GK346" i="18"/>
  <c r="GP346" i="18"/>
  <c r="GN346" i="18"/>
  <c r="FQ346" i="18"/>
  <c r="FR346" i="18" s="1"/>
  <c r="HK346" i="18" s="1"/>
  <c r="HM346" i="18" s="1"/>
  <c r="GO343" i="18"/>
  <c r="GQ343" i="18"/>
  <c r="HH344" i="18"/>
  <c r="HJ345" i="18"/>
  <c r="GV343" i="18"/>
  <c r="FU345" i="18"/>
  <c r="GT343" i="18"/>
  <c r="GV344" i="18"/>
  <c r="GB344" i="18"/>
  <c r="GY344" i="18"/>
  <c r="GJ345" i="18"/>
  <c r="GY345" i="18"/>
  <c r="GJ343" i="18"/>
  <c r="GS344" i="18"/>
  <c r="HH345" i="18"/>
  <c r="FS345" i="18"/>
  <c r="HF344" i="18"/>
  <c r="HJ343" i="18"/>
  <c r="HA343" i="18"/>
  <c r="GL344" i="18"/>
  <c r="HG343" i="18"/>
  <c r="HE345" i="18"/>
  <c r="GH343" i="18"/>
  <c r="GE345" i="18"/>
  <c r="FT344" i="18"/>
  <c r="FZ345" i="18"/>
  <c r="FV345" i="18"/>
  <c r="FS344" i="18"/>
  <c r="GH344" i="18"/>
  <c r="GW345" i="18"/>
  <c r="GB345" i="18"/>
  <c r="GL343" i="18"/>
  <c r="GR343" i="18"/>
  <c r="GQ345" i="18"/>
  <c r="GC343" i="18"/>
  <c r="HJ344" i="18"/>
  <c r="GA343" i="18"/>
  <c r="GG345" i="18"/>
  <c r="HF343" i="18"/>
  <c r="GR344" i="18"/>
  <c r="GX345" i="18"/>
  <c r="GQ344" i="18"/>
  <c r="GZ345" i="18"/>
  <c r="HC345" i="18"/>
  <c r="GD344" i="18"/>
  <c r="GY343" i="18"/>
  <c r="HD345" i="18"/>
  <c r="FZ343" i="18"/>
  <c r="FW345" i="18"/>
  <c r="GG343" i="18"/>
  <c r="GU344" i="18"/>
  <c r="GF343" i="18"/>
  <c r="FZ344" i="18"/>
  <c r="GK345" i="18"/>
  <c r="FT345" i="18"/>
  <c r="GD343" i="18"/>
  <c r="GF344" i="18"/>
  <c r="FU343" i="18"/>
  <c r="HB344" i="18"/>
  <c r="GF345" i="18"/>
  <c r="GX343" i="18"/>
  <c r="GU345" i="18"/>
  <c r="HE343" i="18"/>
  <c r="FW344" i="18"/>
  <c r="GI344" i="18"/>
  <c r="HD343" i="18"/>
  <c r="GX344" i="18"/>
  <c r="HI345" i="18"/>
  <c r="GR345" i="18"/>
  <c r="HB343" i="18"/>
  <c r="GI345" i="18"/>
  <c r="HD344" i="18"/>
  <c r="GS343" i="18"/>
  <c r="FU344" i="18"/>
  <c r="GD345" i="18"/>
  <c r="FW343" i="18"/>
  <c r="FY344" i="18"/>
  <c r="GK343" i="18"/>
  <c r="GI343" i="18"/>
  <c r="HI344" i="18"/>
  <c r="GU343" i="18"/>
  <c r="HC344" i="18"/>
  <c r="FV344" i="18"/>
  <c r="FS343" i="18"/>
  <c r="HA344" i="18"/>
  <c r="GV345" i="18"/>
  <c r="GJ344" i="18"/>
  <c r="FY343" i="18"/>
  <c r="GL345" i="18"/>
  <c r="HG344" i="18"/>
  <c r="FX343" i="18"/>
  <c r="GE343" i="18"/>
  <c r="GS345" i="18"/>
  <c r="GG344" i="18"/>
  <c r="FV343" i="18"/>
  <c r="HG345" i="18"/>
  <c r="FX344" i="18"/>
  <c r="GO344" i="18"/>
  <c r="GT344" i="18"/>
  <c r="GC344" i="18"/>
  <c r="FX345" i="18"/>
  <c r="GW343" i="18"/>
  <c r="GA344" i="18"/>
  <c r="HC343" i="18"/>
  <c r="HE344" i="18"/>
  <c r="GA345" i="18"/>
  <c r="HH343" i="18"/>
  <c r="GB343" i="18"/>
  <c r="GK344" i="18"/>
  <c r="GH345" i="18"/>
  <c r="GC345" i="18"/>
  <c r="GE344" i="18"/>
  <c r="GZ343" i="18"/>
  <c r="GZ344" i="18"/>
  <c r="HF345" i="18"/>
  <c r="HB345" i="18"/>
  <c r="HA345" i="18"/>
  <c r="GW344" i="18"/>
  <c r="HI343" i="18"/>
  <c r="GT345" i="18"/>
  <c r="FY345" i="18"/>
  <c r="FT343" i="18"/>
  <c r="FQ344" i="18"/>
  <c r="GN345" i="18"/>
  <c r="GM344" i="18"/>
  <c r="GP345" i="18"/>
  <c r="GN343" i="18"/>
  <c r="GP343" i="18"/>
  <c r="GM345" i="18"/>
  <c r="GP344" i="18"/>
  <c r="GO345" i="18"/>
  <c r="GM343" i="18"/>
  <c r="GN344" i="18"/>
  <c r="FQ345" i="18"/>
  <c r="FR345" i="18" s="1"/>
  <c r="HK345" i="18" s="1"/>
  <c r="HM345" i="18" s="1"/>
  <c r="FQ343" i="18"/>
  <c r="FR343" i="18" s="1"/>
  <c r="HK343" i="18" s="1"/>
  <c r="HM343" i="18" s="1"/>
  <c r="FT341" i="18"/>
  <c r="GC341" i="18"/>
  <c r="HG342" i="18"/>
  <c r="HF342" i="18"/>
  <c r="GM341" i="18"/>
  <c r="GI341" i="18"/>
  <c r="GC342" i="18"/>
  <c r="GE341" i="18"/>
  <c r="HJ342" i="18"/>
  <c r="FW341" i="18"/>
  <c r="GI342" i="18"/>
  <c r="GR341" i="18"/>
  <c r="GD342" i="18"/>
  <c r="GY341" i="18"/>
  <c r="FZ341" i="18"/>
  <c r="GG341" i="18"/>
  <c r="HH341" i="18"/>
  <c r="GU341" i="18"/>
  <c r="FY342" i="18"/>
  <c r="GZ341" i="18"/>
  <c r="GF342" i="18"/>
  <c r="FU341" i="18"/>
  <c r="HB342" i="18"/>
  <c r="GX341" i="18"/>
  <c r="HE341" i="18"/>
  <c r="FS342" i="18"/>
  <c r="GK342" i="18"/>
  <c r="GU342" i="18"/>
  <c r="GW342" i="18"/>
  <c r="GB341" i="18"/>
  <c r="HD342" i="18"/>
  <c r="GS341" i="18"/>
  <c r="GO342" i="18"/>
  <c r="GO341" i="18"/>
  <c r="FV342" i="18"/>
  <c r="FS341" i="18"/>
  <c r="GJ342" i="18"/>
  <c r="FY341" i="18"/>
  <c r="GQ342" i="18"/>
  <c r="HI342" i="18"/>
  <c r="FW342" i="18"/>
  <c r="GL341" i="18"/>
  <c r="GH341" i="18"/>
  <c r="FX342" i="18"/>
  <c r="HC342" i="18"/>
  <c r="FX341" i="18"/>
  <c r="GY342" i="18"/>
  <c r="HG341" i="18"/>
  <c r="GV341" i="18"/>
  <c r="GH342" i="18"/>
  <c r="GA341" i="18"/>
  <c r="HE342" i="18"/>
  <c r="HA341" i="18"/>
  <c r="HB341" i="18"/>
  <c r="GL342" i="18"/>
  <c r="HC341" i="18"/>
  <c r="FV341" i="18"/>
  <c r="GJ341" i="18"/>
  <c r="GT342" i="18"/>
  <c r="GQ341" i="18"/>
  <c r="HH342" i="18"/>
  <c r="GW341" i="18"/>
  <c r="GF341" i="18"/>
  <c r="FU342" i="18"/>
  <c r="HJ341" i="18"/>
  <c r="HF341" i="18"/>
  <c r="GV342" i="18"/>
  <c r="GN341" i="18"/>
  <c r="GE342" i="18"/>
  <c r="GB342" i="18"/>
  <c r="HA342" i="18"/>
  <c r="HD341" i="18"/>
  <c r="GS342" i="18"/>
  <c r="FZ342" i="18"/>
  <c r="GD341" i="18"/>
  <c r="GA342" i="18"/>
  <c r="GK341" i="18"/>
  <c r="GZ342" i="18"/>
  <c r="GX342" i="18"/>
  <c r="HI341" i="18"/>
  <c r="FT342" i="18"/>
  <c r="GG342" i="18"/>
  <c r="GR342" i="18"/>
  <c r="GT341" i="18"/>
  <c r="GP342" i="18"/>
  <c r="GN342" i="18"/>
  <c r="GM342" i="18"/>
  <c r="GP341" i="18"/>
  <c r="FQ342" i="18"/>
  <c r="FR342" i="18" s="1"/>
  <c r="HK342" i="18" s="1"/>
  <c r="HM342" i="18" s="1"/>
  <c r="FQ341" i="18"/>
  <c r="FV338" i="18"/>
  <c r="GZ337" i="18"/>
  <c r="FW338" i="18"/>
  <c r="GZ340" i="18"/>
  <c r="HJ338" i="18"/>
  <c r="GA337" i="18"/>
  <c r="HA338" i="18"/>
  <c r="HF340" i="18"/>
  <c r="HH338" i="18"/>
  <c r="GW337" i="18"/>
  <c r="HB339" i="18"/>
  <c r="HG340" i="18"/>
  <c r="GF340" i="18"/>
  <c r="GE337" i="18"/>
  <c r="FX340" i="18"/>
  <c r="FW340" i="18"/>
  <c r="GG338" i="18"/>
  <c r="FV337" i="18"/>
  <c r="GY340" i="18"/>
  <c r="GI339" i="18"/>
  <c r="HD338" i="18"/>
  <c r="GS337" i="18"/>
  <c r="GB338" i="18"/>
  <c r="GG340" i="18"/>
  <c r="FS338" i="18"/>
  <c r="FS340" i="18"/>
  <c r="GV340" i="18"/>
  <c r="GT337" i="18"/>
  <c r="GK339" i="18"/>
  <c r="GC339" i="18"/>
  <c r="HJ340" i="18"/>
  <c r="FT338" i="18"/>
  <c r="HI339" i="18"/>
  <c r="GW338" i="18"/>
  <c r="GO338" i="18"/>
  <c r="HF339" i="18"/>
  <c r="GK340" i="18"/>
  <c r="GR340" i="18"/>
  <c r="GD338" i="18"/>
  <c r="GY337" i="18"/>
  <c r="GS338" i="18"/>
  <c r="FZ340" i="18"/>
  <c r="FV339" i="18"/>
  <c r="HE338" i="18"/>
  <c r="GX339" i="18"/>
  <c r="GH339" i="18"/>
  <c r="HI340" i="18"/>
  <c r="FT340" i="18"/>
  <c r="HB338" i="18"/>
  <c r="FU338" i="18"/>
  <c r="GX340" i="18"/>
  <c r="GZ338" i="18"/>
  <c r="HE340" i="18"/>
  <c r="GT339" i="18"/>
  <c r="GQ338" i="18"/>
  <c r="GQ340" i="18"/>
  <c r="GB337" i="18"/>
  <c r="GE339" i="18"/>
  <c r="GD340" i="18"/>
  <c r="FZ339" i="18"/>
  <c r="GS340" i="18"/>
  <c r="HE339" i="18"/>
  <c r="GT338" i="18"/>
  <c r="GQ337" i="18"/>
  <c r="HF337" i="18"/>
  <c r="HC339" i="18"/>
  <c r="GR338" i="18"/>
  <c r="GW340" i="18"/>
  <c r="GI338" i="18"/>
  <c r="HD337" i="18"/>
  <c r="HD339" i="18"/>
  <c r="GH338" i="18"/>
  <c r="HH337" i="18"/>
  <c r="GS339" i="18"/>
  <c r="GB339" i="18"/>
  <c r="GL337" i="18"/>
  <c r="HH340" i="18"/>
  <c r="HB340" i="18"/>
  <c r="FS339" i="18"/>
  <c r="HI337" i="18"/>
  <c r="FW339" i="18"/>
  <c r="HG338" i="18"/>
  <c r="GF339" i="18"/>
  <c r="GJ337" i="18"/>
  <c r="FU339" i="18"/>
  <c r="HJ337" i="18"/>
  <c r="FV340" i="18"/>
  <c r="GC337" i="18"/>
  <c r="GH340" i="18"/>
  <c r="GD339" i="18"/>
  <c r="GV339" i="18"/>
  <c r="HC340" i="18"/>
  <c r="GA340" i="18"/>
  <c r="FU337" i="18"/>
  <c r="GU340" i="18"/>
  <c r="FX338" i="18"/>
  <c r="GJ339" i="18"/>
  <c r="GA339" i="18"/>
  <c r="FU340" i="18"/>
  <c r="FS337" i="18"/>
  <c r="FY340" i="18"/>
  <c r="HH339" i="18"/>
  <c r="HA340" i="18"/>
  <c r="HC338" i="18"/>
  <c r="FY339" i="18"/>
  <c r="GK338" i="18"/>
  <c r="FZ337" i="18"/>
  <c r="GG337" i="18"/>
  <c r="GL339" i="18"/>
  <c r="FX337" i="18"/>
  <c r="HF338" i="18"/>
  <c r="GZ339" i="18"/>
  <c r="GJ340" i="18"/>
  <c r="GQ339" i="18"/>
  <c r="GJ338" i="18"/>
  <c r="GY338" i="18"/>
  <c r="GX338" i="18"/>
  <c r="HB337" i="18"/>
  <c r="GF338" i="18"/>
  <c r="HD340" i="18"/>
  <c r="HG339" i="18"/>
  <c r="FY338" i="18"/>
  <c r="GG339" i="18"/>
  <c r="HA339" i="18"/>
  <c r="GY339" i="18"/>
  <c r="GC340" i="18"/>
  <c r="GE338" i="18"/>
  <c r="GW339" i="18"/>
  <c r="GI337" i="18"/>
  <c r="HI338" i="18"/>
  <c r="GX337" i="18"/>
  <c r="GU339" i="18"/>
  <c r="HE337" i="18"/>
  <c r="HJ339" i="18"/>
  <c r="GA338" i="18"/>
  <c r="GV337" i="18"/>
  <c r="FX339" i="18"/>
  <c r="FZ338" i="18"/>
  <c r="FT337" i="18"/>
  <c r="GE340" i="18"/>
  <c r="FT339" i="18"/>
  <c r="GD337" i="18"/>
  <c r="GT340" i="18"/>
  <c r="HA337" i="18"/>
  <c r="GO337" i="18"/>
  <c r="GU338" i="18"/>
  <c r="GB340" i="18"/>
  <c r="GL338" i="18"/>
  <c r="HG337" i="18"/>
  <c r="GC338" i="18"/>
  <c r="FY337" i="18"/>
  <c r="GI340" i="18"/>
  <c r="GR337" i="18"/>
  <c r="GR339" i="18"/>
  <c r="HC337" i="18"/>
  <c r="GL340" i="18"/>
  <c r="FW337" i="18"/>
  <c r="GV338" i="18"/>
  <c r="GH337" i="18"/>
  <c r="GF337" i="18"/>
  <c r="GU337" i="18"/>
  <c r="GK337" i="18"/>
  <c r="GO339" i="18"/>
  <c r="GN338" i="18"/>
  <c r="FQ337" i="18"/>
  <c r="FR337" i="18" s="1"/>
  <c r="HK337" i="18" s="1"/>
  <c r="HM337" i="18" s="1"/>
  <c r="GD335" i="18"/>
  <c r="GY334" i="18"/>
  <c r="HI335" i="18"/>
  <c r="FZ334" i="18"/>
  <c r="GE336" i="18"/>
  <c r="FT335" i="18"/>
  <c r="HG335" i="18"/>
  <c r="FX334" i="18"/>
  <c r="GK336" i="18"/>
  <c r="GW336" i="18"/>
  <c r="GJ336" i="18"/>
  <c r="FY335" i="18"/>
  <c r="HC335" i="18"/>
  <c r="GF335" i="18"/>
  <c r="FU334" i="18"/>
  <c r="GP339" i="18"/>
  <c r="GP337" i="18"/>
  <c r="HB335" i="18"/>
  <c r="GK335" i="18"/>
  <c r="GX334" i="18"/>
  <c r="HC336" i="18"/>
  <c r="GR335" i="18"/>
  <c r="GA335" i="18"/>
  <c r="GV334" i="18"/>
  <c r="HI336" i="18"/>
  <c r="FY336" i="18"/>
  <c r="HH336" i="18"/>
  <c r="GW335" i="18"/>
  <c r="GE335" i="18"/>
  <c r="GI336" i="18"/>
  <c r="HD335" i="18"/>
  <c r="GS334" i="18"/>
  <c r="GM337" i="18"/>
  <c r="GM339" i="18"/>
  <c r="FV335" i="18"/>
  <c r="FS334" i="18"/>
  <c r="GC335" i="18"/>
  <c r="HH334" i="18"/>
  <c r="FW336" i="18"/>
  <c r="GG334" i="18"/>
  <c r="GY335" i="18"/>
  <c r="GH336" i="18"/>
  <c r="GX335" i="18"/>
  <c r="GC336" i="18"/>
  <c r="GB336" i="18"/>
  <c r="GL334" i="18"/>
  <c r="GU335" i="18"/>
  <c r="HG336" i="18"/>
  <c r="FX335" i="18"/>
  <c r="GP340" i="18"/>
  <c r="GM338" i="18"/>
  <c r="GT335" i="18"/>
  <c r="GQ334" i="18"/>
  <c r="HA335" i="18"/>
  <c r="GJ334" i="18"/>
  <c r="GU336" i="18"/>
  <c r="HE334" i="18"/>
  <c r="HF336" i="18"/>
  <c r="FZ335" i="18"/>
  <c r="HA336" i="18"/>
  <c r="GZ336" i="18"/>
  <c r="HJ334" i="18"/>
  <c r="FW335" i="18"/>
  <c r="GA336" i="18"/>
  <c r="GV335" i="18"/>
  <c r="GP338" i="18"/>
  <c r="GN339" i="18"/>
  <c r="GO335" i="18"/>
  <c r="GR334" i="18"/>
  <c r="FZ336" i="18"/>
  <c r="GS335" i="18"/>
  <c r="GG336" i="18"/>
  <c r="GJ335" i="18"/>
  <c r="FY334" i="18"/>
  <c r="FS335" i="18"/>
  <c r="GL336" i="18"/>
  <c r="GE334" i="18"/>
  <c r="FU336" i="18"/>
  <c r="FT336" i="18"/>
  <c r="GD334" i="18"/>
  <c r="FX336" i="18"/>
  <c r="GY336" i="18"/>
  <c r="GK334" i="18"/>
  <c r="GM340" i="18"/>
  <c r="GN337" i="18"/>
  <c r="GN334" i="18"/>
  <c r="GO334" i="18"/>
  <c r="FT334" i="18"/>
  <c r="GI334" i="18"/>
  <c r="GX336" i="18"/>
  <c r="FU335" i="18"/>
  <c r="HE336" i="18"/>
  <c r="HH335" i="18"/>
  <c r="GW334" i="18"/>
  <c r="GQ335" i="18"/>
  <c r="HJ336" i="18"/>
  <c r="HC334" i="18"/>
  <c r="GS336" i="18"/>
  <c r="GR336" i="18"/>
  <c r="HB334" i="18"/>
  <c r="GV336" i="18"/>
  <c r="FS336" i="18"/>
  <c r="HI334" i="18"/>
  <c r="GO340" i="18"/>
  <c r="GN340" i="18"/>
  <c r="GL335" i="18"/>
  <c r="HG334" i="18"/>
  <c r="GB334" i="18"/>
  <c r="GH334" i="18"/>
  <c r="GF336" i="18"/>
  <c r="GB335" i="18"/>
  <c r="GF334" i="18"/>
  <c r="FV336" i="18"/>
  <c r="FW334" i="18"/>
  <c r="GH335" i="18"/>
  <c r="GG335" i="18"/>
  <c r="FV334" i="18"/>
  <c r="HB336" i="18"/>
  <c r="GQ336" i="18"/>
  <c r="GC334" i="18"/>
  <c r="GO336" i="18"/>
  <c r="HJ335" i="18"/>
  <c r="GA334" i="18"/>
  <c r="GZ334" i="18"/>
  <c r="HF334" i="18"/>
  <c r="HD336" i="18"/>
  <c r="GZ335" i="18"/>
  <c r="GI335" i="18"/>
  <c r="HD334" i="18"/>
  <c r="GT336" i="18"/>
  <c r="GU334" i="18"/>
  <c r="HF335" i="18"/>
  <c r="HE335" i="18"/>
  <c r="GT334" i="18"/>
  <c r="GD336" i="18"/>
  <c r="HA334" i="18"/>
  <c r="GN336" i="18"/>
  <c r="GP335" i="18"/>
  <c r="FQ336" i="18"/>
  <c r="FR336" i="18" s="1"/>
  <c r="HK336" i="18" s="1"/>
  <c r="HM336" i="18" s="1"/>
  <c r="GM334" i="18"/>
  <c r="FQ339" i="18"/>
  <c r="FR339" i="18" s="1"/>
  <c r="HK339" i="18" s="1"/>
  <c r="HM339" i="18" s="1"/>
  <c r="GP334" i="18"/>
  <c r="GM335" i="18"/>
  <c r="FQ338" i="18"/>
  <c r="GP336" i="18"/>
  <c r="GN335" i="18"/>
  <c r="FQ340" i="18"/>
  <c r="FR340" i="18" s="1"/>
  <c r="HK340" i="18" s="1"/>
  <c r="HM340" i="18" s="1"/>
  <c r="GM336" i="18"/>
  <c r="FQ335" i="18"/>
  <c r="FQ334" i="18"/>
  <c r="FR334" i="18" s="1"/>
  <c r="HK334" i="18" s="1"/>
  <c r="HM334" i="18" s="1"/>
  <c r="CZ6" i="18"/>
  <c r="DA6" i="18"/>
  <c r="CY6" i="18"/>
  <c r="CM6" i="18"/>
  <c r="CT6" i="18"/>
  <c r="CN6" i="18"/>
  <c r="CS6" i="18"/>
  <c r="CV6" i="18"/>
  <c r="CU6" i="18"/>
  <c r="CR6" i="18"/>
  <c r="CQ6" i="18"/>
  <c r="CW6" i="18"/>
  <c r="CP6" i="18"/>
  <c r="CO6" i="18"/>
  <c r="AJ283" i="18"/>
  <c r="AJ282" i="18"/>
  <c r="AJ285" i="18"/>
  <c r="AJ287" i="18"/>
  <c r="AJ289" i="18"/>
  <c r="AJ284" i="18"/>
  <c r="AJ286" i="18"/>
  <c r="AJ288" i="18"/>
  <c r="GO330" i="18"/>
  <c r="GM324" i="18"/>
  <c r="GO326" i="18"/>
  <c r="GO332" i="18"/>
  <c r="GO324" i="18"/>
  <c r="GO327" i="18"/>
  <c r="GO328" i="18"/>
  <c r="GO333" i="18"/>
  <c r="GN327" i="18"/>
  <c r="GN325" i="18"/>
  <c r="GO331" i="18"/>
  <c r="GM326" i="18"/>
  <c r="GM333" i="18"/>
  <c r="GN330" i="18"/>
  <c r="GM328" i="18"/>
  <c r="GM330" i="18"/>
  <c r="GN333" i="18"/>
  <c r="GN328" i="18"/>
  <c r="GN331" i="18"/>
  <c r="GO329" i="18"/>
  <c r="GN323" i="18"/>
  <c r="GN326" i="18"/>
  <c r="GN332" i="18"/>
  <c r="GM332" i="18"/>
  <c r="GM327" i="18"/>
  <c r="GO323" i="18"/>
  <c r="GM329" i="18"/>
  <c r="GN329" i="18"/>
  <c r="GM331" i="18"/>
  <c r="GM323" i="18"/>
  <c r="GN324" i="18"/>
  <c r="GM325" i="18"/>
  <c r="GO325" i="18"/>
  <c r="GO314" i="18"/>
  <c r="GO320" i="18"/>
  <c r="GO303" i="18"/>
  <c r="GO299" i="18"/>
  <c r="GO317" i="18"/>
  <c r="GO310" i="18"/>
  <c r="GO321" i="18"/>
  <c r="GO308" i="18"/>
  <c r="GO307" i="18"/>
  <c r="GO313" i="18"/>
  <c r="GO312" i="18"/>
  <c r="GO305" i="18"/>
  <c r="GN314" i="18"/>
  <c r="GO318" i="18"/>
  <c r="GO315" i="18"/>
  <c r="GO311" i="18"/>
  <c r="GN301" i="18"/>
  <c r="GM315" i="18"/>
  <c r="GN304" i="18"/>
  <c r="GN302" i="18"/>
  <c r="GN298" i="18"/>
  <c r="GO316" i="18"/>
  <c r="GN320" i="18"/>
  <c r="GM304" i="18"/>
  <c r="GO302" i="18"/>
  <c r="GM306" i="18"/>
  <c r="GN310" i="18"/>
  <c r="GM313" i="18"/>
  <c r="GN318" i="18"/>
  <c r="GN316" i="18"/>
  <c r="GO322" i="18"/>
  <c r="GM310" i="18"/>
  <c r="GM301" i="18"/>
  <c r="GN307" i="18"/>
  <c r="GM308" i="18"/>
  <c r="GO301" i="18"/>
  <c r="GN319" i="18"/>
  <c r="GN308" i="18"/>
  <c r="GM314" i="18"/>
  <c r="GO306" i="18"/>
  <c r="GO297" i="18"/>
  <c r="GN317" i="18"/>
  <c r="GM297" i="18"/>
  <c r="GM317" i="18"/>
  <c r="GN303" i="18"/>
  <c r="GM320" i="18"/>
  <c r="GM309" i="18"/>
  <c r="GN306" i="18"/>
  <c r="GO319" i="18"/>
  <c r="GN305" i="18"/>
  <c r="GM322" i="18"/>
  <c r="GM305" i="18"/>
  <c r="GM300" i="18"/>
  <c r="GO309" i="18"/>
  <c r="GN299" i="18"/>
  <c r="GN321" i="18"/>
  <c r="GM302" i="18"/>
  <c r="GM299" i="18"/>
  <c r="GO298" i="18"/>
  <c r="GO304" i="18"/>
  <c r="GM311" i="18"/>
  <c r="GM303" i="18"/>
  <c r="GO300" i="18"/>
  <c r="GN312" i="18"/>
  <c r="GN311" i="18"/>
  <c r="GN322" i="18"/>
  <c r="GM319" i="18"/>
  <c r="GM298" i="18"/>
  <c r="GM318" i="18"/>
  <c r="GM321" i="18"/>
  <c r="GM307" i="18"/>
  <c r="GM312" i="18"/>
  <c r="GN315" i="18"/>
  <c r="GN300" i="18"/>
  <c r="GN309" i="18"/>
  <c r="GN313" i="18"/>
  <c r="GN297" i="18"/>
  <c r="GM316" i="18"/>
  <c r="GM286" i="18"/>
  <c r="GO284" i="18"/>
  <c r="GM284" i="18"/>
  <c r="GM282" i="18"/>
  <c r="GN289" i="18"/>
  <c r="GM283" i="18"/>
  <c r="GM287" i="18"/>
  <c r="GN285" i="18"/>
  <c r="GO287" i="18"/>
  <c r="GN283" i="18"/>
  <c r="GO285" i="18"/>
  <c r="GO288" i="18"/>
  <c r="GM293" i="18"/>
  <c r="GO291" i="18"/>
  <c r="GO292" i="18"/>
  <c r="GN286" i="18"/>
  <c r="GO283" i="18"/>
  <c r="GO289" i="18"/>
  <c r="GN293" i="18"/>
  <c r="GM290" i="18"/>
  <c r="GM289" i="18"/>
  <c r="GN288" i="18"/>
  <c r="GN295" i="18"/>
  <c r="GN291" i="18"/>
  <c r="GN292" i="18"/>
  <c r="GM288" i="18"/>
  <c r="GN284" i="18"/>
  <c r="GN287" i="18"/>
  <c r="GO282" i="18"/>
  <c r="GM291" i="18"/>
  <c r="GM294" i="18"/>
  <c r="GO295" i="18"/>
  <c r="GN296" i="18"/>
  <c r="GM292" i="18"/>
  <c r="GM295" i="18"/>
  <c r="GM296" i="18"/>
  <c r="GO290" i="18"/>
  <c r="GN282" i="18"/>
  <c r="GO296" i="18"/>
  <c r="GO294" i="18"/>
  <c r="GO293" i="18"/>
  <c r="GO286" i="18"/>
  <c r="GM285" i="18"/>
  <c r="GN290" i="18"/>
  <c r="GN294" i="18"/>
  <c r="CG58" i="18"/>
  <c r="CG115" i="18"/>
  <c r="DV34" i="18"/>
  <c r="CG204" i="18"/>
  <c r="CG114" i="18"/>
  <c r="DV150" i="18"/>
  <c r="DV38" i="18"/>
  <c r="DV91" i="18"/>
  <c r="DV223" i="18"/>
  <c r="CG69" i="18"/>
  <c r="DV101" i="18"/>
  <c r="DV137" i="18"/>
  <c r="DV177" i="18"/>
  <c r="DV257" i="18"/>
  <c r="CG112" i="18"/>
  <c r="CG216" i="18"/>
  <c r="CG224" i="18"/>
  <c r="DV102" i="18"/>
  <c r="DV194" i="18"/>
  <c r="DV234" i="18"/>
  <c r="DV266" i="18"/>
  <c r="CG136" i="18"/>
  <c r="CG144" i="18"/>
  <c r="CG161" i="18"/>
  <c r="CG166" i="18"/>
  <c r="CG238" i="18"/>
  <c r="DV33" i="18"/>
  <c r="DV172" i="18"/>
  <c r="DV212" i="18"/>
  <c r="DV276" i="18"/>
  <c r="CG27" i="18"/>
  <c r="DV53" i="18"/>
  <c r="DV61" i="18"/>
  <c r="CG87" i="18"/>
  <c r="CG254" i="18"/>
  <c r="DV51" i="18"/>
  <c r="DV79" i="18"/>
  <c r="DV195" i="18"/>
  <c r="DV227" i="18"/>
  <c r="DV93" i="18"/>
  <c r="CG96" i="18"/>
  <c r="CG168" i="18"/>
  <c r="CG240" i="18"/>
  <c r="CG257" i="18"/>
  <c r="CG179" i="18"/>
  <c r="CG14" i="18"/>
  <c r="CG46" i="18"/>
  <c r="CG118" i="18"/>
  <c r="CG126" i="18"/>
  <c r="DV243" i="18"/>
  <c r="CG25" i="18"/>
  <c r="CG57" i="18"/>
  <c r="CG81" i="18"/>
  <c r="CG105" i="18"/>
  <c r="CG153" i="18"/>
  <c r="CG185" i="18"/>
  <c r="CG233" i="18"/>
  <c r="CG219" i="18"/>
  <c r="CG259" i="18"/>
  <c r="CG244" i="18"/>
  <c r="DV104" i="18"/>
  <c r="CG90" i="18"/>
  <c r="CG210" i="18"/>
  <c r="CG250" i="18"/>
  <c r="CG11" i="18"/>
  <c r="CG59" i="18"/>
  <c r="CG131" i="18"/>
  <c r="CG171" i="18"/>
  <c r="CG147" i="18"/>
  <c r="CG60" i="18"/>
  <c r="CG246" i="18"/>
  <c r="DV90" i="18"/>
  <c r="DV151" i="18"/>
  <c r="DV191" i="18"/>
  <c r="DV199" i="18"/>
  <c r="DV287" i="18"/>
  <c r="CG125" i="18"/>
  <c r="CG237" i="18"/>
  <c r="CG253" i="18"/>
  <c r="CG214" i="18"/>
  <c r="CG270" i="18"/>
  <c r="DV39" i="18"/>
  <c r="DV56" i="18"/>
  <c r="DV144" i="18"/>
  <c r="DV176" i="18"/>
  <c r="CG207" i="18"/>
  <c r="DV281" i="18"/>
  <c r="CG15" i="18"/>
  <c r="DV49" i="18"/>
  <c r="DV241" i="18"/>
  <c r="DV265" i="18"/>
  <c r="CG155" i="18"/>
  <c r="DV110" i="18"/>
  <c r="DV120" i="18"/>
  <c r="DV154" i="18"/>
  <c r="CG152" i="18"/>
  <c r="CG176" i="18"/>
  <c r="CG272" i="18"/>
  <c r="CG241" i="18"/>
  <c r="CG258" i="18"/>
  <c r="CG123" i="18"/>
  <c r="CG212" i="18"/>
  <c r="CG260" i="18"/>
  <c r="CG134" i="18"/>
  <c r="DV18" i="18"/>
  <c r="DV42" i="18"/>
  <c r="DV59" i="18"/>
  <c r="DV87" i="18"/>
  <c r="DV103" i="18"/>
  <c r="DV111" i="18"/>
  <c r="DV187" i="18"/>
  <c r="DV203" i="18"/>
  <c r="DV235" i="18"/>
  <c r="DV259" i="18"/>
  <c r="DV267" i="18"/>
  <c r="DV283" i="18"/>
  <c r="CG49" i="18"/>
  <c r="DV236" i="18"/>
  <c r="DV252" i="18"/>
  <c r="DV284" i="18"/>
  <c r="CG10" i="18"/>
  <c r="CG18" i="18"/>
  <c r="CG34" i="18"/>
  <c r="CG82" i="18"/>
  <c r="CG106" i="18"/>
  <c r="CG170" i="18"/>
  <c r="CG186" i="18"/>
  <c r="CG202" i="18"/>
  <c r="CG234" i="18"/>
  <c r="CG188" i="18"/>
  <c r="DV189" i="18"/>
  <c r="DV197" i="18"/>
  <c r="CG187" i="18"/>
  <c r="CG195" i="18"/>
  <c r="CG252" i="18"/>
  <c r="DV74" i="18"/>
  <c r="DV106" i="18"/>
  <c r="DV114" i="18"/>
  <c r="DV124" i="18"/>
  <c r="DV158" i="18"/>
  <c r="DV190" i="18"/>
  <c r="DV222" i="18"/>
  <c r="DV262" i="18"/>
  <c r="DV286" i="18"/>
  <c r="DV215" i="18"/>
  <c r="DV239" i="18"/>
  <c r="DV271" i="18"/>
  <c r="CG37" i="18"/>
  <c r="CG85" i="18"/>
  <c r="CG109" i="18"/>
  <c r="CG221" i="18"/>
  <c r="CG285" i="18"/>
  <c r="CG158" i="18"/>
  <c r="DV47" i="18"/>
  <c r="DV224" i="18"/>
  <c r="DV232" i="18"/>
  <c r="DV109" i="18"/>
  <c r="CG167" i="18"/>
  <c r="CG203" i="18"/>
  <c r="CG72" i="18"/>
  <c r="DV85" i="18"/>
  <c r="DV169" i="18"/>
  <c r="CG23" i="18"/>
  <c r="CG239" i="18"/>
  <c r="CG263" i="18"/>
  <c r="CG243" i="18"/>
  <c r="CG180" i="18"/>
  <c r="DV58" i="18"/>
  <c r="DV94" i="18"/>
  <c r="DV146" i="18"/>
  <c r="DV210" i="18"/>
  <c r="CG56" i="18"/>
  <c r="CG104" i="18"/>
  <c r="CG30" i="18"/>
  <c r="DV131" i="18"/>
  <c r="CG17" i="18"/>
  <c r="CG217" i="18"/>
  <c r="CG289" i="18"/>
  <c r="CG266" i="18"/>
  <c r="DV164" i="18"/>
  <c r="DV204" i="18"/>
  <c r="CG218" i="18"/>
  <c r="CG19" i="18"/>
  <c r="CG107" i="18"/>
  <c r="CG236" i="18"/>
  <c r="DV44" i="18"/>
  <c r="DV89" i="18"/>
  <c r="DV173" i="18"/>
  <c r="DV221" i="18"/>
  <c r="DV277" i="18"/>
  <c r="CG76" i="18"/>
  <c r="CG84" i="18"/>
  <c r="CG100" i="18"/>
  <c r="CG108" i="18"/>
  <c r="CG124" i="18"/>
  <c r="CG142" i="18"/>
  <c r="DV175" i="18"/>
  <c r="CG93" i="18"/>
  <c r="CG197" i="18"/>
  <c r="CG277" i="18"/>
  <c r="CG286" i="18"/>
  <c r="DV27" i="18"/>
  <c r="DV76" i="18"/>
  <c r="DV160" i="18"/>
  <c r="DV168" i="18"/>
  <c r="DV192" i="18"/>
  <c r="DV200" i="18"/>
  <c r="DV256" i="18"/>
  <c r="DV272" i="18"/>
  <c r="DV280" i="18"/>
  <c r="CG262" i="18"/>
  <c r="DV165" i="18"/>
  <c r="DV237" i="18"/>
  <c r="DV253" i="18"/>
  <c r="DV261" i="18"/>
  <c r="CG36" i="18"/>
  <c r="CG44" i="18"/>
  <c r="CG198" i="18"/>
  <c r="DV182" i="18"/>
  <c r="DV278" i="18"/>
  <c r="DV83" i="18"/>
  <c r="DV115" i="18"/>
  <c r="DV143" i="18"/>
  <c r="CG45" i="18"/>
  <c r="CG205" i="18"/>
  <c r="CG229" i="18"/>
  <c r="CG269" i="18"/>
  <c r="DV48" i="18"/>
  <c r="DV108" i="18"/>
  <c r="DV288" i="18"/>
  <c r="CG150" i="18"/>
  <c r="CG206" i="18"/>
  <c r="DV78" i="18"/>
  <c r="CG121" i="18"/>
  <c r="DV156" i="18"/>
  <c r="DV129" i="18"/>
  <c r="DV153" i="18"/>
  <c r="CG55" i="18"/>
  <c r="CG63" i="18"/>
  <c r="CG103" i="18"/>
  <c r="CG215" i="18"/>
  <c r="CG228" i="18"/>
  <c r="CG276" i="18"/>
  <c r="DV202" i="18"/>
  <c r="CG16" i="18"/>
  <c r="CG32" i="18"/>
  <c r="CG40" i="18"/>
  <c r="CG48" i="18"/>
  <c r="CG120" i="18"/>
  <c r="CG200" i="18"/>
  <c r="CG256" i="18"/>
  <c r="CG264" i="18"/>
  <c r="CG67" i="18"/>
  <c r="CG139" i="18"/>
  <c r="CG275" i="18"/>
  <c r="CG78" i="18"/>
  <c r="CG94" i="18"/>
  <c r="DV95" i="18"/>
  <c r="DV275" i="18"/>
  <c r="CG65" i="18"/>
  <c r="CG97" i="18"/>
  <c r="CG169" i="18"/>
  <c r="CG177" i="18"/>
  <c r="CG273" i="18"/>
  <c r="CG282" i="18"/>
  <c r="CG196" i="18"/>
  <c r="DV72" i="18"/>
  <c r="DV96" i="18"/>
  <c r="DV188" i="18"/>
  <c r="DV196" i="18"/>
  <c r="CG50" i="18"/>
  <c r="CG122" i="18"/>
  <c r="CG162" i="18"/>
  <c r="CG178" i="18"/>
  <c r="CG211" i="18"/>
  <c r="CG148" i="18"/>
  <c r="DV81" i="18"/>
  <c r="DV105" i="18"/>
  <c r="CG28" i="18"/>
  <c r="CG92" i="18"/>
  <c r="CG132" i="18"/>
  <c r="DV98" i="18"/>
  <c r="DV99" i="18"/>
  <c r="DV107" i="18"/>
  <c r="DV125" i="18"/>
  <c r="DV279" i="18"/>
  <c r="CG157" i="18"/>
  <c r="CG181" i="18"/>
  <c r="DV12" i="18"/>
  <c r="DV67" i="18"/>
  <c r="DV100" i="18"/>
  <c r="DV118" i="18"/>
  <c r="DV136" i="18"/>
  <c r="DV152" i="18"/>
  <c r="DV184" i="18"/>
  <c r="DV248" i="18"/>
  <c r="CG192" i="18"/>
  <c r="DV16" i="18"/>
  <c r="DV69" i="18"/>
  <c r="DV77" i="18"/>
  <c r="DV217" i="18"/>
  <c r="DV233" i="18"/>
  <c r="DV249" i="18"/>
  <c r="DV273" i="18"/>
  <c r="CG31" i="18"/>
  <c r="CG135" i="18"/>
  <c r="CG143" i="18"/>
  <c r="CG159" i="18"/>
  <c r="CG191" i="18"/>
  <c r="CG231" i="18"/>
  <c r="CG287" i="18"/>
  <c r="CG222" i="18"/>
  <c r="DV41" i="18"/>
  <c r="DV50" i="18"/>
  <c r="DV162" i="18"/>
  <c r="DV170" i="18"/>
  <c r="DV218" i="18"/>
  <c r="CG232" i="18"/>
  <c r="CG248" i="18"/>
  <c r="CG288" i="18"/>
  <c r="CG99" i="18"/>
  <c r="CG227" i="18"/>
  <c r="CG283" i="18"/>
  <c r="CG172" i="18"/>
  <c r="CG110" i="18"/>
  <c r="DV155" i="18"/>
  <c r="DV171" i="18"/>
  <c r="DV211" i="18"/>
  <c r="DV219" i="18"/>
  <c r="CG33" i="18"/>
  <c r="CG89" i="18"/>
  <c r="CG137" i="18"/>
  <c r="CG249" i="18"/>
  <c r="CG281" i="18"/>
  <c r="CG174" i="18"/>
  <c r="DV20" i="18"/>
  <c r="DV43" i="18"/>
  <c r="DV52" i="18"/>
  <c r="DV60" i="18"/>
  <c r="DV132" i="18"/>
  <c r="DV228" i="18"/>
  <c r="DV244" i="18"/>
  <c r="DV268" i="18"/>
  <c r="CG42" i="18"/>
  <c r="CG138" i="18"/>
  <c r="CG146" i="18"/>
  <c r="CG226" i="18"/>
  <c r="CG43" i="18"/>
  <c r="DV21" i="18"/>
  <c r="DV35" i="18"/>
  <c r="DV73" i="18"/>
  <c r="DV123" i="18"/>
  <c r="DV149" i="18"/>
  <c r="DV205" i="18"/>
  <c r="DV245" i="18"/>
  <c r="CG52" i="18"/>
  <c r="CG164" i="18"/>
  <c r="DV45" i="18"/>
  <c r="DV54" i="18"/>
  <c r="DV134" i="18"/>
  <c r="DV254" i="18"/>
  <c r="DV270" i="18"/>
  <c r="DV65" i="18"/>
  <c r="DV231" i="18"/>
  <c r="DV247" i="18"/>
  <c r="DV255" i="18"/>
  <c r="DV263" i="18"/>
  <c r="CG61" i="18"/>
  <c r="CG141" i="18"/>
  <c r="CG245" i="18"/>
  <c r="CG278" i="18"/>
  <c r="DV92" i="18"/>
  <c r="DV240" i="18"/>
  <c r="DV145" i="18"/>
  <c r="CG95" i="18"/>
  <c r="CG151" i="18"/>
  <c r="CG183" i="18"/>
  <c r="CG199" i="18"/>
  <c r="CG223" i="18"/>
  <c r="CG247" i="18"/>
  <c r="CG255" i="18"/>
  <c r="CG279" i="18"/>
  <c r="DV86" i="18"/>
  <c r="DV138" i="18"/>
  <c r="CG24" i="18"/>
  <c r="CG88" i="18"/>
  <c r="CG184" i="18"/>
  <c r="CG208" i="18"/>
  <c r="CG280" i="18"/>
  <c r="CG51" i="18"/>
  <c r="CG91" i="18"/>
  <c r="CG22" i="18"/>
  <c r="CG86" i="18"/>
  <c r="CG102" i="18"/>
  <c r="CG190" i="18"/>
  <c r="CG73" i="18"/>
  <c r="CG274" i="18"/>
  <c r="DV88" i="18"/>
  <c r="DV122" i="18"/>
  <c r="DV220" i="18"/>
  <c r="DV260" i="18"/>
  <c r="CG74" i="18"/>
  <c r="CG154" i="18"/>
  <c r="CG194" i="18"/>
  <c r="CG83" i="18"/>
  <c r="CG251" i="18"/>
  <c r="DV97" i="18"/>
  <c r="DV141" i="18"/>
  <c r="DV181" i="18"/>
  <c r="CG235" i="18"/>
  <c r="CG20" i="18"/>
  <c r="CG220" i="18"/>
  <c r="DV37" i="18"/>
  <c r="DV63" i="18"/>
  <c r="DV206" i="18"/>
  <c r="DV230" i="18"/>
  <c r="DV238" i="18"/>
  <c r="DV246" i="18"/>
  <c r="DV23" i="18"/>
  <c r="DV135" i="18"/>
  <c r="DV183" i="18"/>
  <c r="CG21" i="18"/>
  <c r="CG29" i="18"/>
  <c r="CG77" i="18"/>
  <c r="CG101" i="18"/>
  <c r="CG149" i="18"/>
  <c r="CG165" i="18"/>
  <c r="CG189" i="18"/>
  <c r="CG213" i="18"/>
  <c r="DV126" i="18"/>
  <c r="DV208" i="18"/>
  <c r="DV216" i="18"/>
  <c r="DV264" i="18"/>
  <c r="DV258" i="18"/>
  <c r="DV40" i="18"/>
  <c r="DV119" i="18"/>
  <c r="DV161" i="18"/>
  <c r="DV29" i="18"/>
  <c r="DV57" i="18"/>
  <c r="DV185" i="18"/>
  <c r="DV209" i="18"/>
  <c r="DV289" i="18"/>
  <c r="CG39" i="18"/>
  <c r="CG47" i="18"/>
  <c r="CG79" i="18"/>
  <c r="CG111" i="18"/>
  <c r="CG119" i="18"/>
  <c r="CG175" i="18"/>
  <c r="CG271" i="18"/>
  <c r="CG268" i="18"/>
  <c r="CG284" i="18"/>
  <c r="DV17" i="18"/>
  <c r="DV31" i="18"/>
  <c r="DV178" i="18"/>
  <c r="DV186" i="18"/>
  <c r="DV226" i="18"/>
  <c r="DV242" i="18"/>
  <c r="DV250" i="18"/>
  <c r="DV274" i="18"/>
  <c r="DV282" i="18"/>
  <c r="CG160" i="18"/>
  <c r="CG35" i="18"/>
  <c r="CG267" i="18"/>
  <c r="CG38" i="18"/>
  <c r="CG54" i="18"/>
  <c r="DV32" i="18"/>
  <c r="DV121" i="18"/>
  <c r="DV139" i="18"/>
  <c r="DV147" i="18"/>
  <c r="DV179" i="18"/>
  <c r="DV251" i="18"/>
  <c r="CG41" i="18"/>
  <c r="CG113" i="18"/>
  <c r="CG129" i="18"/>
  <c r="CG145" i="18"/>
  <c r="CG209" i="18"/>
  <c r="CG265" i="18"/>
  <c r="CG242" i="18"/>
  <c r="CG156" i="18"/>
  <c r="DV112" i="18"/>
  <c r="DV148" i="18"/>
  <c r="DV180" i="18"/>
  <c r="CG26" i="18"/>
  <c r="CG98" i="18"/>
  <c r="CG182" i="18"/>
  <c r="CG230" i="18"/>
  <c r="DV113" i="18"/>
  <c r="DV133" i="18"/>
  <c r="DV157" i="18"/>
  <c r="DV213" i="18"/>
  <c r="DV229" i="18"/>
  <c r="DV269" i="18"/>
  <c r="DV285" i="18"/>
  <c r="CG12" i="18"/>
  <c r="DV22" i="18"/>
  <c r="DV82" i="18"/>
  <c r="DV142" i="18"/>
  <c r="DV166" i="18"/>
  <c r="DV174" i="18"/>
  <c r="DV198" i="18"/>
  <c r="DV214" i="18"/>
  <c r="DV46" i="18"/>
  <c r="DV55" i="18"/>
  <c r="DV159" i="18"/>
  <c r="DV167" i="18"/>
  <c r="DV207" i="18"/>
  <c r="CG13" i="18"/>
  <c r="CG53" i="18"/>
  <c r="CG133" i="18"/>
  <c r="CG173" i="18"/>
  <c r="CG261" i="18"/>
  <c r="DV84" i="18"/>
  <c r="AG7" i="18"/>
  <c r="FR417" i="18" l="1"/>
  <c r="HK417" i="18" s="1"/>
  <c r="HM417" i="18" s="1"/>
  <c r="FR422" i="18"/>
  <c r="HK422" i="18" s="1"/>
  <c r="HM422" i="18" s="1"/>
  <c r="FR421" i="18"/>
  <c r="HK421" i="18" s="1"/>
  <c r="HM421" i="18" s="1"/>
  <c r="FR413" i="18"/>
  <c r="HK413" i="18" s="1"/>
  <c r="HM413" i="18" s="1"/>
  <c r="FR414" i="18"/>
  <c r="HK414" i="18" s="1"/>
  <c r="HM414" i="18" s="1"/>
  <c r="FR405" i="18"/>
  <c r="HK405" i="18" s="1"/>
  <c r="HM405" i="18" s="1"/>
  <c r="FR404" i="18"/>
  <c r="HK404" i="18" s="1"/>
  <c r="HM404" i="18" s="1"/>
  <c r="FR406" i="18"/>
  <c r="HK406" i="18" s="1"/>
  <c r="HM406" i="18" s="1"/>
  <c r="FR409" i="18"/>
  <c r="HK409" i="18" s="1"/>
  <c r="HM409" i="18" s="1"/>
  <c r="FR408" i="18"/>
  <c r="HK408" i="18" s="1"/>
  <c r="HM408" i="18" s="1"/>
  <c r="FR398" i="18"/>
  <c r="HK398" i="18" s="1"/>
  <c r="HM398" i="18" s="1"/>
  <c r="FR402" i="18"/>
  <c r="HK402" i="18" s="1"/>
  <c r="HM402" i="18" s="1"/>
  <c r="FR401" i="18"/>
  <c r="HK401" i="18" s="1"/>
  <c r="HM401" i="18" s="1"/>
  <c r="FR394" i="18"/>
  <c r="HK394" i="18" s="1"/>
  <c r="HM394" i="18" s="1"/>
  <c r="FR387" i="18"/>
  <c r="HK387" i="18" s="1"/>
  <c r="HM387" i="18" s="1"/>
  <c r="FR391" i="18"/>
  <c r="HK391" i="18" s="1"/>
  <c r="HM391" i="18" s="1"/>
  <c r="FR388" i="18"/>
  <c r="HK388" i="18" s="1"/>
  <c r="HM388" i="18" s="1"/>
  <c r="FR385" i="18"/>
  <c r="HK385" i="18" s="1"/>
  <c r="HM385" i="18" s="1"/>
  <c r="FR382" i="18"/>
  <c r="HK382" i="18" s="1"/>
  <c r="HM382" i="18" s="1"/>
  <c r="FR381" i="18"/>
  <c r="HK381" i="18" s="1"/>
  <c r="HM381" i="18" s="1"/>
  <c r="FR379" i="18"/>
  <c r="HK379" i="18" s="1"/>
  <c r="HM379" i="18" s="1"/>
  <c r="FR377" i="18"/>
  <c r="HK377" i="18" s="1"/>
  <c r="HM377" i="18" s="1"/>
  <c r="FR376" i="18"/>
  <c r="HK376" i="18" s="1"/>
  <c r="HM376" i="18" s="1"/>
  <c r="FR380" i="18"/>
  <c r="HK380" i="18" s="1"/>
  <c r="HM380" i="18" s="1"/>
  <c r="FR374" i="18"/>
  <c r="HK374" i="18" s="1"/>
  <c r="HM374" i="18" s="1"/>
  <c r="FR363" i="18"/>
  <c r="HK363" i="18" s="1"/>
  <c r="HM363" i="18" s="1"/>
  <c r="FR354" i="18"/>
  <c r="HK354" i="18" s="1"/>
  <c r="HM354" i="18" s="1"/>
  <c r="FR366" i="18"/>
  <c r="HK366" i="18" s="1"/>
  <c r="HM366" i="18" s="1"/>
  <c r="FR362" i="18"/>
  <c r="HK362" i="18" s="1"/>
  <c r="HM362" i="18" s="1"/>
  <c r="FR349" i="18"/>
  <c r="HK349" i="18" s="1"/>
  <c r="HM349" i="18" s="1"/>
  <c r="FR371" i="18"/>
  <c r="HK371" i="18" s="1"/>
  <c r="HM371" i="18" s="1"/>
  <c r="FR369" i="18"/>
  <c r="HK369" i="18" s="1"/>
  <c r="HM369" i="18" s="1"/>
  <c r="FR364" i="18"/>
  <c r="HK364" i="18" s="1"/>
  <c r="HM364" i="18" s="1"/>
  <c r="FR358" i="18"/>
  <c r="HK358" i="18" s="1"/>
  <c r="HM358" i="18" s="1"/>
  <c r="FR353" i="18"/>
  <c r="HK353" i="18" s="1"/>
  <c r="HM353" i="18" s="1"/>
  <c r="FR355" i="18"/>
  <c r="HK355" i="18" s="1"/>
  <c r="HM355" i="18" s="1"/>
  <c r="FR357" i="18"/>
  <c r="HK357" i="18" s="1"/>
  <c r="HM357" i="18" s="1"/>
  <c r="FR344" i="18"/>
  <c r="HK344" i="18" s="1"/>
  <c r="HM344" i="18" s="1"/>
  <c r="FR341" i="18"/>
  <c r="HK341" i="18" s="1"/>
  <c r="HM341" i="18" s="1"/>
  <c r="FR338" i="18"/>
  <c r="HK338" i="18" s="1"/>
  <c r="HM338" i="18" s="1"/>
  <c r="FR335" i="18"/>
  <c r="HK335" i="18" s="1"/>
  <c r="HM335" i="18" s="1"/>
  <c r="B2" i="21"/>
  <c r="B17" i="2"/>
  <c r="B18" i="2"/>
  <c r="B19" i="2"/>
  <c r="B20" i="2"/>
  <c r="B21" i="2"/>
  <c r="B16" i="2"/>
  <c r="CT10" i="27" l="1"/>
  <c r="CU10" i="27" s="1"/>
  <c r="CW10" i="27"/>
  <c r="CT12" i="27"/>
  <c r="CU12" i="27" s="1"/>
  <c r="CW12" i="27"/>
  <c r="CT14" i="27"/>
  <c r="CU14" i="27" s="1"/>
  <c r="CW14" i="27"/>
  <c r="G6" i="2" l="1"/>
  <c r="AF265" i="18" l="1"/>
  <c r="AG265" i="18"/>
  <c r="BL265" i="18" s="1"/>
  <c r="AL265" i="18"/>
  <c r="AM265" i="18"/>
  <c r="V265" i="18" s="1"/>
  <c r="AF266" i="18"/>
  <c r="AG266" i="18"/>
  <c r="BL266" i="18" s="1"/>
  <c r="AL266" i="18"/>
  <c r="AM266" i="18"/>
  <c r="V266" i="18" s="1"/>
  <c r="AF267" i="18"/>
  <c r="AG267" i="18"/>
  <c r="BL267" i="18" s="1"/>
  <c r="AL267" i="18"/>
  <c r="AM267" i="18"/>
  <c r="V267" i="18" s="1"/>
  <c r="AF268" i="18"/>
  <c r="AG268" i="18"/>
  <c r="BL268" i="18" s="1"/>
  <c r="AL268" i="18"/>
  <c r="AM268" i="18"/>
  <c r="V268" i="18" s="1"/>
  <c r="AF269" i="18"/>
  <c r="AG269" i="18"/>
  <c r="BL269" i="18" s="1"/>
  <c r="AL269" i="18"/>
  <c r="AM269" i="18"/>
  <c r="V269" i="18" s="1"/>
  <c r="AF270" i="18"/>
  <c r="AG270" i="18"/>
  <c r="BL270" i="18" s="1"/>
  <c r="AL270" i="18"/>
  <c r="AM270" i="18"/>
  <c r="V270" i="18" s="1"/>
  <c r="AF271" i="18"/>
  <c r="AG271" i="18"/>
  <c r="BL271" i="18" s="1"/>
  <c r="AL271" i="18"/>
  <c r="AM271" i="18"/>
  <c r="V271" i="18" s="1"/>
  <c r="AF272" i="18"/>
  <c r="AG272" i="18"/>
  <c r="BL272" i="18" s="1"/>
  <c r="AL272" i="18"/>
  <c r="AM272" i="18"/>
  <c r="V272" i="18" s="1"/>
  <c r="AF273" i="18"/>
  <c r="AG273" i="18"/>
  <c r="BL273" i="18" s="1"/>
  <c r="AL273" i="18"/>
  <c r="AM273" i="18"/>
  <c r="V273" i="18" s="1"/>
  <c r="AF274" i="18"/>
  <c r="AG274" i="18"/>
  <c r="BL274" i="18" s="1"/>
  <c r="AL274" i="18"/>
  <c r="AM274" i="18"/>
  <c r="V274" i="18" s="1"/>
  <c r="AF275" i="18"/>
  <c r="AG275" i="18"/>
  <c r="BL275" i="18" s="1"/>
  <c r="AL275" i="18"/>
  <c r="AM275" i="18"/>
  <c r="V275" i="18" s="1"/>
  <c r="AF276" i="18"/>
  <c r="AG276" i="18"/>
  <c r="BL276" i="18" s="1"/>
  <c r="AL276" i="18"/>
  <c r="AM276" i="18"/>
  <c r="V276" i="18" s="1"/>
  <c r="AF277" i="18"/>
  <c r="AG277" i="18"/>
  <c r="BL277" i="18" s="1"/>
  <c r="AL277" i="18"/>
  <c r="AM277" i="18"/>
  <c r="V277" i="18" s="1"/>
  <c r="AF278" i="18"/>
  <c r="AG278" i="18"/>
  <c r="BL278" i="18" s="1"/>
  <c r="AL278" i="18"/>
  <c r="AM278" i="18"/>
  <c r="V278" i="18" s="1"/>
  <c r="AF279" i="18"/>
  <c r="AG279" i="18"/>
  <c r="BL279" i="18" s="1"/>
  <c r="AL279" i="18"/>
  <c r="AM279" i="18"/>
  <c r="V279" i="18" s="1"/>
  <c r="AF280" i="18"/>
  <c r="AG280" i="18"/>
  <c r="BL280" i="18" s="1"/>
  <c r="AL280" i="18"/>
  <c r="AM280" i="18"/>
  <c r="V280" i="18" s="1"/>
  <c r="AL281" i="18"/>
  <c r="AM281" i="18"/>
  <c r="V281" i="18" s="1"/>
  <c r="HL278" i="18" l="1"/>
  <c r="HL272" i="18"/>
  <c r="HL279" i="18"/>
  <c r="EQ280" i="18"/>
  <c r="GM280" i="18" s="1"/>
  <c r="HL280" i="18"/>
  <c r="Z274" i="18"/>
  <c r="ER274" i="18" s="1"/>
  <c r="GN274" i="18" s="1"/>
  <c r="HL274" i="18"/>
  <c r="EQ266" i="18"/>
  <c r="GM266" i="18" s="1"/>
  <c r="HL266" i="18"/>
  <c r="Z271" i="18"/>
  <c r="ER271" i="18" s="1"/>
  <c r="GN271" i="18" s="1"/>
  <c r="HL271" i="18"/>
  <c r="EQ265" i="18"/>
  <c r="GM265" i="18" s="1"/>
  <c r="HL265" i="18"/>
  <c r="EQ276" i="18"/>
  <c r="GM276" i="18" s="1"/>
  <c r="HL276" i="18"/>
  <c r="Z270" i="18"/>
  <c r="ER270" i="18" s="1"/>
  <c r="GN270" i="18" s="1"/>
  <c r="HL270" i="18"/>
  <c r="Z273" i="18"/>
  <c r="ER273" i="18" s="1"/>
  <c r="GN273" i="18" s="1"/>
  <c r="HL273" i="18"/>
  <c r="EQ267" i="18"/>
  <c r="GM267" i="18" s="1"/>
  <c r="HL267" i="18"/>
  <c r="AD268" i="18"/>
  <c r="ES268" i="18" s="1"/>
  <c r="GO268" i="18" s="1"/>
  <c r="HL268" i="18"/>
  <c r="EQ275" i="18"/>
  <c r="GM275" i="18" s="1"/>
  <c r="HL275" i="18"/>
  <c r="AI281" i="18"/>
  <c r="HL281" i="18"/>
  <c r="EQ277" i="18"/>
  <c r="GM277" i="18" s="1"/>
  <c r="HL277" i="18"/>
  <c r="EQ269" i="18"/>
  <c r="GM269" i="18" s="1"/>
  <c r="HL269" i="18"/>
  <c r="Z281" i="18"/>
  <c r="ER281" i="18" s="1"/>
  <c r="GN281" i="18" s="1"/>
  <c r="AD281" i="18"/>
  <c r="ES281" i="18" s="1"/>
  <c r="GO281" i="18" s="1"/>
  <c r="EQ281" i="18"/>
  <c r="GM281" i="18" s="1"/>
  <c r="AI265" i="18"/>
  <c r="AI268" i="18"/>
  <c r="Z276" i="18"/>
  <c r="ER276" i="18" s="1"/>
  <c r="GN276" i="18" s="1"/>
  <c r="Z268" i="18"/>
  <c r="ER268" i="18" s="1"/>
  <c r="GN268" i="18" s="1"/>
  <c r="AI276" i="18"/>
  <c r="AD266" i="18"/>
  <c r="ES266" i="18" s="1"/>
  <c r="GO266" i="18" s="1"/>
  <c r="AD276" i="18"/>
  <c r="ES276" i="18" s="1"/>
  <c r="GO276" i="18" s="1"/>
  <c r="Z275" i="18"/>
  <c r="ER275" i="18" s="1"/>
  <c r="GN275" i="18" s="1"/>
  <c r="AI266" i="18"/>
  <c r="AI280" i="18"/>
  <c r="Z280" i="18"/>
  <c r="ER280" i="18" s="1"/>
  <c r="GN280" i="18" s="1"/>
  <c r="AI269" i="18"/>
  <c r="EQ273" i="18"/>
  <c r="GM273" i="18" s="1"/>
  <c r="AI275" i="18"/>
  <c r="AD271" i="18"/>
  <c r="ES271" i="18" s="1"/>
  <c r="GO271" i="18" s="1"/>
  <c r="AI267" i="18"/>
  <c r="AI271" i="18"/>
  <c r="EQ271" i="18"/>
  <c r="GM271" i="18" s="1"/>
  <c r="EQ274" i="18"/>
  <c r="GM274" i="18" s="1"/>
  <c r="Z278" i="18"/>
  <c r="ER278" i="18" s="1"/>
  <c r="GN278" i="18" s="1"/>
  <c r="EQ278" i="18"/>
  <c r="GM278" i="18" s="1"/>
  <c r="AD278" i="18"/>
  <c r="ES278" i="18" s="1"/>
  <c r="GO278" i="18" s="1"/>
  <c r="AI278" i="18"/>
  <c r="AD280" i="18"/>
  <c r="ES280" i="18" s="1"/>
  <c r="GO280" i="18" s="1"/>
  <c r="AD279" i="18"/>
  <c r="ES279" i="18" s="1"/>
  <c r="GO279" i="18" s="1"/>
  <c r="Z279" i="18"/>
  <c r="ER279" i="18" s="1"/>
  <c r="GN279" i="18" s="1"/>
  <c r="AD277" i="18"/>
  <c r="ES277" i="18" s="1"/>
  <c r="GO277" i="18" s="1"/>
  <c r="EQ272" i="18"/>
  <c r="GM272" i="18" s="1"/>
  <c r="Z272" i="18"/>
  <c r="ER272" i="18" s="1"/>
  <c r="GN272" i="18" s="1"/>
  <c r="AD272" i="18"/>
  <c r="ES272" i="18" s="1"/>
  <c r="GO272" i="18" s="1"/>
  <c r="EQ279" i="18"/>
  <c r="GM279" i="18" s="1"/>
  <c r="Z277" i="18"/>
  <c r="ER277" i="18" s="1"/>
  <c r="GN277" i="18" s="1"/>
  <c r="AI277" i="18"/>
  <c r="AI273" i="18"/>
  <c r="AI279" i="18"/>
  <c r="AD275" i="18"/>
  <c r="ES275" i="18" s="1"/>
  <c r="GO275" i="18" s="1"/>
  <c r="AI274" i="18"/>
  <c r="AD273" i="18"/>
  <c r="ES273" i="18" s="1"/>
  <c r="GO273" i="18" s="1"/>
  <c r="AI272" i="18"/>
  <c r="AI270" i="18"/>
  <c r="AD274" i="18"/>
  <c r="ES274" i="18" s="1"/>
  <c r="GO274" i="18" s="1"/>
  <c r="AD270" i="18"/>
  <c r="ES270" i="18" s="1"/>
  <c r="GO270" i="18" s="1"/>
  <c r="EQ270" i="18"/>
  <c r="GM270" i="18" s="1"/>
  <c r="EQ268" i="18"/>
  <c r="GM268" i="18" s="1"/>
  <c r="AD267" i="18"/>
  <c r="ES267" i="18" s="1"/>
  <c r="GO267" i="18" s="1"/>
  <c r="Z267" i="18"/>
  <c r="ER267" i="18" s="1"/>
  <c r="GN267" i="18" s="1"/>
  <c r="Z266" i="18"/>
  <c r="ER266" i="18" s="1"/>
  <c r="GN266" i="18" s="1"/>
  <c r="AD269" i="18"/>
  <c r="ES269" i="18" s="1"/>
  <c r="GO269" i="18" s="1"/>
  <c r="AD265" i="18"/>
  <c r="ES265" i="18" s="1"/>
  <c r="GO265" i="18" s="1"/>
  <c r="Z269" i="18"/>
  <c r="ER269" i="18" s="1"/>
  <c r="GN269" i="18" s="1"/>
  <c r="Z265" i="18"/>
  <c r="ER265" i="18" s="1"/>
  <c r="GN265" i="18" s="1"/>
  <c r="AJ278" i="18" l="1"/>
  <c r="AJ275" i="18"/>
  <c r="AJ276" i="18"/>
  <c r="AJ270" i="18"/>
  <c r="AJ267" i="18"/>
  <c r="AJ274" i="18"/>
  <c r="AJ269" i="18"/>
  <c r="AJ280" i="18"/>
  <c r="AJ268" i="18"/>
  <c r="AJ277" i="18"/>
  <c r="AJ271" i="18"/>
  <c r="AJ266" i="18"/>
  <c r="AJ265" i="18"/>
  <c r="AJ279" i="18"/>
  <c r="AJ273" i="18"/>
  <c r="AJ281" i="18"/>
  <c r="AJ272" i="18"/>
  <c r="AG9" i="18"/>
  <c r="AG10" i="18"/>
  <c r="BL10" i="18" s="1"/>
  <c r="AG11" i="18"/>
  <c r="BL11" i="18" s="1"/>
  <c r="AG12" i="18"/>
  <c r="BL12" i="18" s="1"/>
  <c r="AG13" i="18"/>
  <c r="BL13" i="18" s="1"/>
  <c r="AG14" i="18"/>
  <c r="BL14" i="18" s="1"/>
  <c r="AG15" i="18"/>
  <c r="BL15" i="18" s="1"/>
  <c r="AG16" i="18"/>
  <c r="BL16" i="18" s="1"/>
  <c r="AG17" i="18"/>
  <c r="BL17" i="18" s="1"/>
  <c r="AG18" i="18"/>
  <c r="BL18" i="18" s="1"/>
  <c r="AG19" i="18"/>
  <c r="BL19" i="18" s="1"/>
  <c r="AG20" i="18"/>
  <c r="BL20" i="18" s="1"/>
  <c r="AG21" i="18"/>
  <c r="BL21" i="18" s="1"/>
  <c r="AG22" i="18"/>
  <c r="BL22" i="18" s="1"/>
  <c r="AG23" i="18"/>
  <c r="BL23" i="18" s="1"/>
  <c r="AG24" i="18"/>
  <c r="BL24" i="18" s="1"/>
  <c r="AG25" i="18"/>
  <c r="BL25" i="18" s="1"/>
  <c r="AG26" i="18"/>
  <c r="BL26" i="18" s="1"/>
  <c r="AG27" i="18"/>
  <c r="BL27" i="18" s="1"/>
  <c r="AG28" i="18"/>
  <c r="BL28" i="18" s="1"/>
  <c r="AG29" i="18"/>
  <c r="BL29" i="18" s="1"/>
  <c r="AG30" i="18"/>
  <c r="BL30" i="18" s="1"/>
  <c r="AG31" i="18"/>
  <c r="BL31" i="18" s="1"/>
  <c r="AG32" i="18"/>
  <c r="BL32" i="18" s="1"/>
  <c r="AG33" i="18"/>
  <c r="BL33" i="18" s="1"/>
  <c r="AG34" i="18"/>
  <c r="BL34" i="18" s="1"/>
  <c r="AG35" i="18"/>
  <c r="BL35" i="18" s="1"/>
  <c r="AG36" i="18"/>
  <c r="BL36" i="18" s="1"/>
  <c r="AG37" i="18"/>
  <c r="BL37" i="18" s="1"/>
  <c r="AG38" i="18"/>
  <c r="BL38" i="18" s="1"/>
  <c r="AG39" i="18"/>
  <c r="BL39" i="18" s="1"/>
  <c r="AG40" i="18"/>
  <c r="BL40" i="18" s="1"/>
  <c r="AG41" i="18"/>
  <c r="BL41" i="18" s="1"/>
  <c r="AG42" i="18"/>
  <c r="BL42" i="18" s="1"/>
  <c r="AG43" i="18"/>
  <c r="BL43" i="18" s="1"/>
  <c r="AG44" i="18"/>
  <c r="BL44" i="18" s="1"/>
  <c r="AG45" i="18"/>
  <c r="BL45" i="18" s="1"/>
  <c r="AG46" i="18"/>
  <c r="BL46" i="18" s="1"/>
  <c r="AG47" i="18"/>
  <c r="BL47" i="18" s="1"/>
  <c r="AG48" i="18"/>
  <c r="BL48" i="18" s="1"/>
  <c r="AG49" i="18"/>
  <c r="BL49" i="18" s="1"/>
  <c r="AG50" i="18"/>
  <c r="BL50" i="18" s="1"/>
  <c r="AG51" i="18"/>
  <c r="BL51" i="18" s="1"/>
  <c r="AG52" i="18"/>
  <c r="BL52" i="18" s="1"/>
  <c r="AG53" i="18"/>
  <c r="BL53" i="18" s="1"/>
  <c r="AG54" i="18"/>
  <c r="BL54" i="18" s="1"/>
  <c r="AG55" i="18"/>
  <c r="BL55" i="18" s="1"/>
  <c r="AG56" i="18"/>
  <c r="BL56" i="18" s="1"/>
  <c r="AG57" i="18"/>
  <c r="BL57" i="18" s="1"/>
  <c r="AG58" i="18"/>
  <c r="BL58" i="18" s="1"/>
  <c r="AG59" i="18"/>
  <c r="BL59" i="18" s="1"/>
  <c r="AG60" i="18"/>
  <c r="BL60" i="18" s="1"/>
  <c r="AG61" i="18"/>
  <c r="BL61" i="18" s="1"/>
  <c r="AG62" i="18"/>
  <c r="BL62" i="18" s="1"/>
  <c r="AG63" i="18"/>
  <c r="BL63" i="18" s="1"/>
  <c r="AG64" i="18"/>
  <c r="BL64" i="18" s="1"/>
  <c r="AG65" i="18"/>
  <c r="BL65" i="18" s="1"/>
  <c r="AG66" i="18"/>
  <c r="BL66" i="18" s="1"/>
  <c r="AG67" i="18"/>
  <c r="BL67" i="18" s="1"/>
  <c r="AG68" i="18"/>
  <c r="BL68" i="18" s="1"/>
  <c r="AG69" i="18"/>
  <c r="BL69" i="18" s="1"/>
  <c r="AG70" i="18"/>
  <c r="BL70" i="18" s="1"/>
  <c r="AG71" i="18"/>
  <c r="BL71" i="18" s="1"/>
  <c r="AG72" i="18"/>
  <c r="BL72" i="18" s="1"/>
  <c r="AG73" i="18"/>
  <c r="BL73" i="18" s="1"/>
  <c r="AG74" i="18"/>
  <c r="BL74" i="18" s="1"/>
  <c r="AG75" i="18"/>
  <c r="BL75" i="18" s="1"/>
  <c r="AG76" i="18"/>
  <c r="BL76" i="18" s="1"/>
  <c r="AG77" i="18"/>
  <c r="BL77" i="18" s="1"/>
  <c r="BL78" i="18"/>
  <c r="AG79" i="18"/>
  <c r="BL79" i="18" s="1"/>
  <c r="AG80" i="18"/>
  <c r="BL80" i="18" s="1"/>
  <c r="AG81" i="18"/>
  <c r="BL81" i="18" s="1"/>
  <c r="AG82" i="18"/>
  <c r="BL82" i="18" s="1"/>
  <c r="AG83" i="18"/>
  <c r="BL83" i="18" s="1"/>
  <c r="AG84" i="18"/>
  <c r="BL84" i="18" s="1"/>
  <c r="AG85" i="18"/>
  <c r="BL85" i="18" s="1"/>
  <c r="AG86" i="18"/>
  <c r="BL86" i="18" s="1"/>
  <c r="AG87" i="18"/>
  <c r="BL87" i="18" s="1"/>
  <c r="AG88" i="18"/>
  <c r="BL88" i="18" s="1"/>
  <c r="AG89" i="18"/>
  <c r="BL89" i="18" s="1"/>
  <c r="AG90" i="18"/>
  <c r="BL90" i="18" s="1"/>
  <c r="AG91" i="18"/>
  <c r="BL91" i="18" s="1"/>
  <c r="AG92" i="18"/>
  <c r="BL92" i="18" s="1"/>
  <c r="AG93" i="18"/>
  <c r="BL93" i="18" s="1"/>
  <c r="AG94" i="18"/>
  <c r="BL94" i="18" s="1"/>
  <c r="AG95" i="18"/>
  <c r="BL95" i="18" s="1"/>
  <c r="AG96" i="18"/>
  <c r="BL96" i="18" s="1"/>
  <c r="AG97" i="18"/>
  <c r="BL97" i="18" s="1"/>
  <c r="AG98" i="18"/>
  <c r="BL98" i="18" s="1"/>
  <c r="AG99" i="18"/>
  <c r="BL99" i="18" s="1"/>
  <c r="AG100" i="18"/>
  <c r="BL100" i="18" s="1"/>
  <c r="AG101" i="18"/>
  <c r="BL101" i="18" s="1"/>
  <c r="AG102" i="18"/>
  <c r="BL102" i="18" s="1"/>
  <c r="AG103" i="18"/>
  <c r="BL103" i="18" s="1"/>
  <c r="AG104" i="18"/>
  <c r="BL104" i="18" s="1"/>
  <c r="AG105" i="18"/>
  <c r="BL105" i="18" s="1"/>
  <c r="AG106" i="18"/>
  <c r="BL106" i="18" s="1"/>
  <c r="AG107" i="18"/>
  <c r="BL107" i="18" s="1"/>
  <c r="AG108" i="18"/>
  <c r="BL108" i="18" s="1"/>
  <c r="AG109" i="18"/>
  <c r="BL109" i="18" s="1"/>
  <c r="AG110" i="18"/>
  <c r="BL110" i="18" s="1"/>
  <c r="AG111" i="18"/>
  <c r="BL111" i="18" s="1"/>
  <c r="AG112" i="18"/>
  <c r="BL112" i="18" s="1"/>
  <c r="AG113" i="18"/>
  <c r="BL113" i="18" s="1"/>
  <c r="AG114" i="18"/>
  <c r="BL114" i="18" s="1"/>
  <c r="AG115" i="18"/>
  <c r="BL115" i="18" s="1"/>
  <c r="AG116" i="18"/>
  <c r="BL116" i="18" s="1"/>
  <c r="AG117" i="18"/>
  <c r="BL117" i="18" s="1"/>
  <c r="AG118" i="18"/>
  <c r="BL118" i="18" s="1"/>
  <c r="AG119" i="18"/>
  <c r="BL119" i="18" s="1"/>
  <c r="AG120" i="18"/>
  <c r="BL120" i="18" s="1"/>
  <c r="AG121" i="18"/>
  <c r="BL121" i="18" s="1"/>
  <c r="AG122" i="18"/>
  <c r="BL122" i="18" s="1"/>
  <c r="AG123" i="18"/>
  <c r="BL123" i="18" s="1"/>
  <c r="AG124" i="18"/>
  <c r="BL124" i="18" s="1"/>
  <c r="AG125" i="18"/>
  <c r="BL125" i="18" s="1"/>
  <c r="AG126" i="18"/>
  <c r="BL126" i="18" s="1"/>
  <c r="AG127" i="18"/>
  <c r="BL127" i="18" s="1"/>
  <c r="AG128" i="18"/>
  <c r="BL128" i="18" s="1"/>
  <c r="AG129" i="18"/>
  <c r="BL129" i="18" s="1"/>
  <c r="AG130" i="18"/>
  <c r="BL130" i="18" s="1"/>
  <c r="AG131" i="18"/>
  <c r="BL131" i="18" s="1"/>
  <c r="AG132" i="18"/>
  <c r="BL132" i="18" s="1"/>
  <c r="AG133" i="18"/>
  <c r="BL133" i="18" s="1"/>
  <c r="AG134" i="18"/>
  <c r="BL134" i="18" s="1"/>
  <c r="AG135" i="18"/>
  <c r="BL135" i="18" s="1"/>
  <c r="AG136" i="18"/>
  <c r="BL136" i="18" s="1"/>
  <c r="AG137" i="18"/>
  <c r="BL137" i="18" s="1"/>
  <c r="AG138" i="18"/>
  <c r="BL138" i="18" s="1"/>
  <c r="AG139" i="18"/>
  <c r="BL139" i="18" s="1"/>
  <c r="AG140" i="18"/>
  <c r="BL140" i="18" s="1"/>
  <c r="AG141" i="18"/>
  <c r="BL141" i="18" s="1"/>
  <c r="AG142" i="18"/>
  <c r="BL142" i="18" s="1"/>
  <c r="AG143" i="18"/>
  <c r="BL143" i="18" s="1"/>
  <c r="AG144" i="18"/>
  <c r="BL144" i="18" s="1"/>
  <c r="AG145" i="18"/>
  <c r="BL145" i="18" s="1"/>
  <c r="AG146" i="18"/>
  <c r="BL146" i="18" s="1"/>
  <c r="AG147" i="18"/>
  <c r="BL147" i="18" s="1"/>
  <c r="AG148" i="18"/>
  <c r="BL148" i="18" s="1"/>
  <c r="AG149" i="18"/>
  <c r="BL149" i="18" s="1"/>
  <c r="AG150" i="18"/>
  <c r="BL150" i="18" s="1"/>
  <c r="AG151" i="18"/>
  <c r="BL151" i="18" s="1"/>
  <c r="AG152" i="18"/>
  <c r="BL152" i="18" s="1"/>
  <c r="AG153" i="18"/>
  <c r="BL153" i="18" s="1"/>
  <c r="AG154" i="18"/>
  <c r="BL154" i="18" s="1"/>
  <c r="AG155" i="18"/>
  <c r="BL155" i="18" s="1"/>
  <c r="AG156" i="18"/>
  <c r="BL156" i="18" s="1"/>
  <c r="AG157" i="18"/>
  <c r="BL157" i="18" s="1"/>
  <c r="AG158" i="18"/>
  <c r="BL158" i="18" s="1"/>
  <c r="AG159" i="18"/>
  <c r="BL159" i="18" s="1"/>
  <c r="AG160" i="18"/>
  <c r="BL160" i="18" s="1"/>
  <c r="AG161" i="18"/>
  <c r="BL161" i="18" s="1"/>
  <c r="AG162" i="18"/>
  <c r="BL162" i="18" s="1"/>
  <c r="AG163" i="18"/>
  <c r="BL163" i="18" s="1"/>
  <c r="AG164" i="18"/>
  <c r="BL164" i="18" s="1"/>
  <c r="AG165" i="18"/>
  <c r="BL165" i="18" s="1"/>
  <c r="AG166" i="18"/>
  <c r="BL166" i="18" s="1"/>
  <c r="AG167" i="18"/>
  <c r="BL167" i="18" s="1"/>
  <c r="AG168" i="18"/>
  <c r="BL168" i="18" s="1"/>
  <c r="AG169" i="18"/>
  <c r="BL169" i="18" s="1"/>
  <c r="AG170" i="18"/>
  <c r="BL170" i="18" s="1"/>
  <c r="AG171" i="18"/>
  <c r="BL171" i="18" s="1"/>
  <c r="AG172" i="18"/>
  <c r="BL172" i="18" s="1"/>
  <c r="AG173" i="18"/>
  <c r="BL173" i="18" s="1"/>
  <c r="AG174" i="18"/>
  <c r="BL174" i="18" s="1"/>
  <c r="AG175" i="18"/>
  <c r="BL175" i="18" s="1"/>
  <c r="AG176" i="18"/>
  <c r="BL176" i="18" s="1"/>
  <c r="AG177" i="18"/>
  <c r="BL177" i="18" s="1"/>
  <c r="AG178" i="18"/>
  <c r="BL178" i="18" s="1"/>
  <c r="AG179" i="18"/>
  <c r="BL179" i="18" s="1"/>
  <c r="AG180" i="18"/>
  <c r="BL180" i="18" s="1"/>
  <c r="AG181" i="18"/>
  <c r="BL181" i="18" s="1"/>
  <c r="AG182" i="18"/>
  <c r="BL182" i="18" s="1"/>
  <c r="AG183" i="18"/>
  <c r="BL183" i="18" s="1"/>
  <c r="AG184" i="18"/>
  <c r="BL184" i="18" s="1"/>
  <c r="AG185" i="18"/>
  <c r="BL185" i="18" s="1"/>
  <c r="AG186" i="18"/>
  <c r="BL186" i="18" s="1"/>
  <c r="AG187" i="18"/>
  <c r="BL187" i="18" s="1"/>
  <c r="AG188" i="18"/>
  <c r="BL188" i="18" s="1"/>
  <c r="AG189" i="18"/>
  <c r="BL189" i="18" s="1"/>
  <c r="AG190" i="18"/>
  <c r="BL190" i="18" s="1"/>
  <c r="AG191" i="18"/>
  <c r="BL191" i="18" s="1"/>
  <c r="AG192" i="18"/>
  <c r="BL192" i="18" s="1"/>
  <c r="AG193" i="18"/>
  <c r="BL193" i="18" s="1"/>
  <c r="AG194" i="18"/>
  <c r="BL194" i="18" s="1"/>
  <c r="AG195" i="18"/>
  <c r="BL195" i="18" s="1"/>
  <c r="AG196" i="18"/>
  <c r="BL196" i="18" s="1"/>
  <c r="AG197" i="18"/>
  <c r="BL197" i="18" s="1"/>
  <c r="AG198" i="18"/>
  <c r="BL198" i="18" s="1"/>
  <c r="AG199" i="18"/>
  <c r="BL199" i="18" s="1"/>
  <c r="AG200" i="18"/>
  <c r="BL200" i="18" s="1"/>
  <c r="AG201" i="18"/>
  <c r="BL201" i="18" s="1"/>
  <c r="AG202" i="18"/>
  <c r="BL202" i="18" s="1"/>
  <c r="AG203" i="18"/>
  <c r="BL203" i="18" s="1"/>
  <c r="AG204" i="18"/>
  <c r="BL204" i="18" s="1"/>
  <c r="AG205" i="18"/>
  <c r="BL205" i="18" s="1"/>
  <c r="AG206" i="18"/>
  <c r="BL206" i="18" s="1"/>
  <c r="AG207" i="18"/>
  <c r="BL207" i="18" s="1"/>
  <c r="AG208" i="18"/>
  <c r="BL208" i="18" s="1"/>
  <c r="AG209" i="18"/>
  <c r="BL209" i="18" s="1"/>
  <c r="AG210" i="18"/>
  <c r="BL210" i="18" s="1"/>
  <c r="AG211" i="18"/>
  <c r="BL211" i="18" s="1"/>
  <c r="AG212" i="18"/>
  <c r="BL212" i="18" s="1"/>
  <c r="AG213" i="18"/>
  <c r="BL213" i="18" s="1"/>
  <c r="AG214" i="18"/>
  <c r="BL214" i="18" s="1"/>
  <c r="AG215" i="18"/>
  <c r="BL215" i="18" s="1"/>
  <c r="AG216" i="18"/>
  <c r="BL216" i="18" s="1"/>
  <c r="AG217" i="18"/>
  <c r="BL217" i="18" s="1"/>
  <c r="AG218" i="18"/>
  <c r="BL218" i="18" s="1"/>
  <c r="AG219" i="18"/>
  <c r="BL219" i="18" s="1"/>
  <c r="AG220" i="18"/>
  <c r="BL220" i="18" s="1"/>
  <c r="AG221" i="18"/>
  <c r="BL221" i="18" s="1"/>
  <c r="AG222" i="18"/>
  <c r="BL222" i="18" s="1"/>
  <c r="AG223" i="18"/>
  <c r="BL223" i="18" s="1"/>
  <c r="AG224" i="18"/>
  <c r="BL224" i="18" s="1"/>
  <c r="AG225" i="18"/>
  <c r="BL225" i="18" s="1"/>
  <c r="AG226" i="18"/>
  <c r="BL226" i="18" s="1"/>
  <c r="AG227" i="18"/>
  <c r="BL227" i="18" s="1"/>
  <c r="AG228" i="18"/>
  <c r="BL228" i="18" s="1"/>
  <c r="AG229" i="18"/>
  <c r="BL229" i="18" s="1"/>
  <c r="AG230" i="18"/>
  <c r="BL230" i="18" s="1"/>
  <c r="AG231" i="18"/>
  <c r="BL231" i="18" s="1"/>
  <c r="AG232" i="18"/>
  <c r="BL232" i="18" s="1"/>
  <c r="AG233" i="18"/>
  <c r="BL233" i="18" s="1"/>
  <c r="AG234" i="18"/>
  <c r="BL234" i="18" s="1"/>
  <c r="AG235" i="18"/>
  <c r="BL235" i="18" s="1"/>
  <c r="AG236" i="18"/>
  <c r="BL236" i="18" s="1"/>
  <c r="AG237" i="18"/>
  <c r="BL237" i="18" s="1"/>
  <c r="AG238" i="18"/>
  <c r="BL238" i="18" s="1"/>
  <c r="AG239" i="18"/>
  <c r="BL239" i="18" s="1"/>
  <c r="AG240" i="18"/>
  <c r="BL240" i="18" s="1"/>
  <c r="AG241" i="18"/>
  <c r="BL241" i="18" s="1"/>
  <c r="AG242" i="18"/>
  <c r="BL242" i="18" s="1"/>
  <c r="AG243" i="18"/>
  <c r="BL243" i="18" s="1"/>
  <c r="AG244" i="18"/>
  <c r="BL244" i="18" s="1"/>
  <c r="AG245" i="18"/>
  <c r="BL245" i="18" s="1"/>
  <c r="AG246" i="18"/>
  <c r="BL246" i="18" s="1"/>
  <c r="AG247" i="18"/>
  <c r="BL247" i="18" s="1"/>
  <c r="AG248" i="18"/>
  <c r="BL248" i="18" s="1"/>
  <c r="AG249" i="18"/>
  <c r="BL249" i="18" s="1"/>
  <c r="AG250" i="18"/>
  <c r="BL250" i="18" s="1"/>
  <c r="AG251" i="18"/>
  <c r="BL251" i="18" s="1"/>
  <c r="AG252" i="18"/>
  <c r="BL252" i="18" s="1"/>
  <c r="AG253" i="18"/>
  <c r="BL253" i="18" s="1"/>
  <c r="AG254" i="18"/>
  <c r="BL254" i="18" s="1"/>
  <c r="AG255" i="18"/>
  <c r="BL255" i="18" s="1"/>
  <c r="AG256" i="18"/>
  <c r="BL256" i="18" s="1"/>
  <c r="AG257" i="18"/>
  <c r="BL257" i="18" s="1"/>
  <c r="AG258" i="18"/>
  <c r="BL258" i="18" s="1"/>
  <c r="AG259" i="18"/>
  <c r="BL259" i="18" s="1"/>
  <c r="AG260" i="18"/>
  <c r="BL260" i="18" s="1"/>
  <c r="AG261" i="18"/>
  <c r="BL261" i="18" s="1"/>
  <c r="AG262" i="18"/>
  <c r="BL262" i="18" s="1"/>
  <c r="AG263" i="18"/>
  <c r="BL263" i="18" s="1"/>
  <c r="AG264" i="18"/>
  <c r="BL264" i="18" s="1"/>
  <c r="EU9" i="18"/>
  <c r="CR21" i="27" l="1"/>
  <c r="CW9" i="27"/>
  <c r="CT9" i="27"/>
  <c r="CU9" i="27" s="1"/>
  <c r="CW8" i="27"/>
  <c r="CT8" i="27"/>
  <c r="CU8" i="27" s="1"/>
  <c r="E2" i="27"/>
  <c r="CF9" i="18" l="1"/>
  <c r="CE9" i="18"/>
  <c r="CD9" i="18"/>
  <c r="CC9" i="18"/>
  <c r="CB9" i="18"/>
  <c r="CA9" i="18"/>
  <c r="BZ9" i="18"/>
  <c r="BY9" i="18"/>
  <c r="BX9" i="18"/>
  <c r="BW9" i="18"/>
  <c r="BV9" i="18"/>
  <c r="BU9" i="18"/>
  <c r="BT9" i="18"/>
  <c r="BS9" i="18"/>
  <c r="BR9" i="18"/>
  <c r="BQ9" i="18"/>
  <c r="BP9" i="18"/>
  <c r="BO9" i="18"/>
  <c r="BN9" i="18"/>
  <c r="BM9" i="18" l="1"/>
  <c r="DU9" i="18" l="1"/>
  <c r="DT9" i="18"/>
  <c r="DS9" i="18"/>
  <c r="DR9" i="18"/>
  <c r="DQ9" i="18"/>
  <c r="DP9" i="18"/>
  <c r="DO9" i="18"/>
  <c r="DN9" i="18"/>
  <c r="DM9" i="18"/>
  <c r="DL9" i="18"/>
  <c r="DK9" i="18"/>
  <c r="DJ9" i="18"/>
  <c r="DI9" i="18"/>
  <c r="DH9" i="18"/>
  <c r="DG9" i="18"/>
  <c r="DF9" i="18"/>
  <c r="DE9" i="18"/>
  <c r="DD9" i="18"/>
  <c r="AL10" i="18" l="1"/>
  <c r="AL11" i="18"/>
  <c r="AL12" i="18"/>
  <c r="AL13" i="18"/>
  <c r="AL14" i="18"/>
  <c r="AL15" i="18"/>
  <c r="AL16" i="18"/>
  <c r="AL17" i="18"/>
  <c r="AL18" i="18"/>
  <c r="AL19" i="18"/>
  <c r="AL20" i="18"/>
  <c r="AL21" i="18"/>
  <c r="AL22" i="18"/>
  <c r="AL23" i="18"/>
  <c r="AL24" i="18"/>
  <c r="AL25" i="18"/>
  <c r="AL26" i="18"/>
  <c r="AL27" i="18"/>
  <c r="AL28" i="18"/>
  <c r="AL29" i="18"/>
  <c r="AL30" i="18"/>
  <c r="AL31" i="18"/>
  <c r="AL32" i="18"/>
  <c r="AL33" i="18"/>
  <c r="AL34" i="18"/>
  <c r="AL35" i="18"/>
  <c r="AL36" i="18"/>
  <c r="AL37" i="18"/>
  <c r="AL38" i="18"/>
  <c r="AL39" i="18"/>
  <c r="AL40" i="18"/>
  <c r="AL41" i="18"/>
  <c r="AL42" i="18"/>
  <c r="AL43" i="18"/>
  <c r="AL44" i="18"/>
  <c r="AL45" i="18"/>
  <c r="AL46" i="18"/>
  <c r="AL47" i="18"/>
  <c r="AL48" i="18"/>
  <c r="AL49" i="18"/>
  <c r="AL50" i="18"/>
  <c r="AL51" i="18"/>
  <c r="AL52" i="18"/>
  <c r="AL53" i="18"/>
  <c r="AL54" i="18"/>
  <c r="AL55" i="18"/>
  <c r="AL56" i="18"/>
  <c r="AL57" i="18"/>
  <c r="AL58" i="18"/>
  <c r="AL59" i="18"/>
  <c r="AL60" i="18"/>
  <c r="AL61" i="18"/>
  <c r="AL62" i="18"/>
  <c r="AL63" i="18"/>
  <c r="AL64" i="18"/>
  <c r="AL65" i="18"/>
  <c r="AL66" i="18"/>
  <c r="AL67" i="18"/>
  <c r="AL68" i="18"/>
  <c r="AL69" i="18"/>
  <c r="AL70" i="18"/>
  <c r="AL71" i="18"/>
  <c r="AL72" i="18"/>
  <c r="AL73" i="18"/>
  <c r="AL74" i="18"/>
  <c r="AL75" i="18"/>
  <c r="AL76" i="18"/>
  <c r="AL77" i="18"/>
  <c r="AL78" i="18"/>
  <c r="AL79" i="18"/>
  <c r="AL80" i="18"/>
  <c r="AL81" i="18"/>
  <c r="AL82" i="18"/>
  <c r="AL83" i="18"/>
  <c r="AL84" i="18"/>
  <c r="AL85" i="18"/>
  <c r="AL86" i="18"/>
  <c r="AL87" i="18"/>
  <c r="AL88" i="18"/>
  <c r="AL89" i="18"/>
  <c r="AL90" i="18"/>
  <c r="AL91" i="18"/>
  <c r="AL92" i="18"/>
  <c r="AL93" i="18"/>
  <c r="AL94" i="18"/>
  <c r="AL95" i="18"/>
  <c r="AL96" i="18"/>
  <c r="AL97" i="18"/>
  <c r="AL98" i="18"/>
  <c r="AL99" i="18"/>
  <c r="AL100" i="18"/>
  <c r="AL101" i="18"/>
  <c r="AL102" i="18"/>
  <c r="AL103" i="18"/>
  <c r="AL104" i="18"/>
  <c r="AL105" i="18"/>
  <c r="AL106" i="18"/>
  <c r="AL107" i="18"/>
  <c r="AL108" i="18"/>
  <c r="AL109" i="18"/>
  <c r="AL110" i="18"/>
  <c r="AL111" i="18"/>
  <c r="AL112" i="18"/>
  <c r="AL113" i="18"/>
  <c r="AL114" i="18"/>
  <c r="AL115" i="18"/>
  <c r="AL116" i="18"/>
  <c r="AL117" i="18"/>
  <c r="AL118" i="18"/>
  <c r="AL119" i="18"/>
  <c r="AL120" i="18"/>
  <c r="AL121" i="18"/>
  <c r="AL122" i="18"/>
  <c r="AL123" i="18"/>
  <c r="AL124" i="18"/>
  <c r="AL125" i="18"/>
  <c r="AL126" i="18"/>
  <c r="AL127" i="18"/>
  <c r="AL128" i="18"/>
  <c r="AL129" i="18"/>
  <c r="AL130" i="18"/>
  <c r="AL131" i="18"/>
  <c r="AL132" i="18"/>
  <c r="AL133" i="18"/>
  <c r="AL134" i="18"/>
  <c r="AL135" i="18"/>
  <c r="AL136" i="18"/>
  <c r="AL137" i="18"/>
  <c r="AL138" i="18"/>
  <c r="AL139" i="18"/>
  <c r="AL140" i="18"/>
  <c r="AL141" i="18"/>
  <c r="AL142" i="18"/>
  <c r="AL143" i="18"/>
  <c r="AL144" i="18"/>
  <c r="AL145" i="18"/>
  <c r="AL146" i="18"/>
  <c r="AL147" i="18"/>
  <c r="AL148" i="18"/>
  <c r="AL149" i="18"/>
  <c r="AL150" i="18"/>
  <c r="AL151" i="18"/>
  <c r="AL152" i="18"/>
  <c r="AL153" i="18"/>
  <c r="AL154" i="18"/>
  <c r="AL155" i="18"/>
  <c r="AL156" i="18"/>
  <c r="AL157" i="18"/>
  <c r="AL158" i="18"/>
  <c r="AL159" i="18"/>
  <c r="AL160" i="18"/>
  <c r="AL161" i="18"/>
  <c r="AL162" i="18"/>
  <c r="AL163" i="18"/>
  <c r="AL164" i="18"/>
  <c r="AL165" i="18"/>
  <c r="AL166" i="18"/>
  <c r="AL167" i="18"/>
  <c r="AL168" i="18"/>
  <c r="AL169" i="18"/>
  <c r="AL170" i="18"/>
  <c r="AL171" i="18"/>
  <c r="AL172" i="18"/>
  <c r="AL173" i="18"/>
  <c r="AL174" i="18"/>
  <c r="AL175" i="18"/>
  <c r="AL176" i="18"/>
  <c r="AL177" i="18"/>
  <c r="AL178" i="18"/>
  <c r="AL179" i="18"/>
  <c r="AL180" i="18"/>
  <c r="AL181" i="18"/>
  <c r="AL182" i="18"/>
  <c r="AL183" i="18"/>
  <c r="AL184" i="18"/>
  <c r="AL185" i="18"/>
  <c r="AL186" i="18"/>
  <c r="AL187" i="18"/>
  <c r="AL188" i="18"/>
  <c r="AL189" i="18"/>
  <c r="AL190" i="18"/>
  <c r="AL191" i="18"/>
  <c r="AL192" i="18"/>
  <c r="AL193" i="18"/>
  <c r="AL194" i="18"/>
  <c r="AL195" i="18"/>
  <c r="AL196" i="18"/>
  <c r="AL197" i="18"/>
  <c r="AL198" i="18"/>
  <c r="AL199" i="18"/>
  <c r="AL200" i="18"/>
  <c r="AL201" i="18"/>
  <c r="AL202" i="18"/>
  <c r="AL203" i="18"/>
  <c r="AL204" i="18"/>
  <c r="AL205" i="18"/>
  <c r="AL206" i="18"/>
  <c r="AL207" i="18"/>
  <c r="AL208" i="18"/>
  <c r="AL209" i="18"/>
  <c r="AL210" i="18"/>
  <c r="AL211" i="18"/>
  <c r="AL212" i="18"/>
  <c r="AL213" i="18"/>
  <c r="AL214" i="18"/>
  <c r="AL215" i="18"/>
  <c r="AL216" i="18"/>
  <c r="AL217" i="18"/>
  <c r="AL218" i="18"/>
  <c r="AL219" i="18"/>
  <c r="AL220" i="18"/>
  <c r="AL221" i="18"/>
  <c r="AL222" i="18"/>
  <c r="AL223" i="18"/>
  <c r="AL224" i="18"/>
  <c r="AL225" i="18"/>
  <c r="AL226" i="18"/>
  <c r="AL227" i="18"/>
  <c r="AL228" i="18"/>
  <c r="AL229" i="18"/>
  <c r="AL230" i="18"/>
  <c r="AL231" i="18"/>
  <c r="AL232" i="18"/>
  <c r="AL233" i="18"/>
  <c r="AL234" i="18"/>
  <c r="AL235" i="18"/>
  <c r="AL236" i="18"/>
  <c r="AL237" i="18"/>
  <c r="AL238" i="18"/>
  <c r="AL239" i="18"/>
  <c r="AL240" i="18"/>
  <c r="AL241" i="18"/>
  <c r="AL242" i="18"/>
  <c r="AL243" i="18"/>
  <c r="AL244" i="18"/>
  <c r="AL245" i="18"/>
  <c r="AL246" i="18"/>
  <c r="AL247" i="18"/>
  <c r="AL248" i="18"/>
  <c r="AL249" i="18"/>
  <c r="AL250" i="18"/>
  <c r="AL251" i="18"/>
  <c r="AL252" i="18"/>
  <c r="AL253" i="18"/>
  <c r="AL254" i="18"/>
  <c r="AL255" i="18"/>
  <c r="AL256" i="18"/>
  <c r="AL257" i="18"/>
  <c r="AL258" i="18"/>
  <c r="AL259" i="18"/>
  <c r="AL260" i="18"/>
  <c r="AL261" i="18"/>
  <c r="AL262" i="18"/>
  <c r="AL263" i="18"/>
  <c r="AL264" i="18"/>
  <c r="AL9" i="18"/>
  <c r="AF10" i="18"/>
  <c r="AF11" i="18"/>
  <c r="AF12" i="18"/>
  <c r="AF13" i="18"/>
  <c r="AF14" i="18"/>
  <c r="AF15" i="18"/>
  <c r="AF16" i="18"/>
  <c r="AF17" i="18"/>
  <c r="AF18" i="18"/>
  <c r="AF19" i="18"/>
  <c r="AF20" i="18"/>
  <c r="AF21" i="18"/>
  <c r="AF22" i="18"/>
  <c r="AF23" i="18"/>
  <c r="AF24" i="18"/>
  <c r="AF25" i="18"/>
  <c r="AF26" i="18"/>
  <c r="AF27"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9" i="18"/>
  <c r="AM26" i="18" l="1"/>
  <c r="HL26" i="18" l="1"/>
  <c r="V26" i="18"/>
  <c r="EQ26" i="18" s="1"/>
  <c r="GM26" i="18" s="1"/>
  <c r="DM6" i="18"/>
  <c r="DN6" i="18"/>
  <c r="DS6" i="18"/>
  <c r="DR6" i="18"/>
  <c r="DQ6" i="18"/>
  <c r="DL6" i="18"/>
  <c r="DO6" i="18"/>
  <c r="DT6" i="18"/>
  <c r="DP6" i="18"/>
  <c r="DU6" i="18"/>
  <c r="DK6" i="18"/>
  <c r="AD26" i="18"/>
  <c r="ES26" i="18" s="1"/>
  <c r="GO26" i="18" s="1"/>
  <c r="Z26" i="18"/>
  <c r="ER26" i="18" s="1"/>
  <c r="GN26" i="18" s="1"/>
  <c r="AM10" i="18" l="1"/>
  <c r="AM11" i="18"/>
  <c r="AM12" i="18"/>
  <c r="AM13" i="18"/>
  <c r="AM14" i="18"/>
  <c r="AM15" i="18"/>
  <c r="AM16" i="18"/>
  <c r="AM17" i="18"/>
  <c r="AM18" i="18"/>
  <c r="AM19" i="18"/>
  <c r="AM20" i="18"/>
  <c r="AM22" i="18"/>
  <c r="AM23" i="18"/>
  <c r="AM24" i="18"/>
  <c r="AM25" i="18"/>
  <c r="AM27" i="18"/>
  <c r="AM28" i="18"/>
  <c r="AM29" i="18"/>
  <c r="AM30" i="18"/>
  <c r="AM31" i="18"/>
  <c r="AM32" i="18"/>
  <c r="AM33" i="18"/>
  <c r="AM34" i="18"/>
  <c r="AM35" i="18"/>
  <c r="AM36" i="18"/>
  <c r="AM37" i="18"/>
  <c r="AM38" i="18"/>
  <c r="AM39" i="18"/>
  <c r="AM40" i="18"/>
  <c r="AM41" i="18"/>
  <c r="AM42" i="18"/>
  <c r="AM43" i="18"/>
  <c r="AM44" i="18"/>
  <c r="AM45" i="18"/>
  <c r="AM46" i="18"/>
  <c r="AM47" i="18"/>
  <c r="AM48" i="18"/>
  <c r="AM49" i="18"/>
  <c r="AM50" i="18"/>
  <c r="AM51" i="18"/>
  <c r="AM52" i="18"/>
  <c r="AM53" i="18"/>
  <c r="AM54" i="18"/>
  <c r="AM57" i="18"/>
  <c r="AM58" i="18"/>
  <c r="AM59" i="18"/>
  <c r="AM60" i="18"/>
  <c r="AM61" i="18"/>
  <c r="AM63" i="18"/>
  <c r="AM65" i="18"/>
  <c r="AM67" i="18"/>
  <c r="AM69" i="18"/>
  <c r="AM72" i="18"/>
  <c r="AM73" i="18"/>
  <c r="AM74" i="18"/>
  <c r="AM76" i="18"/>
  <c r="AM77" i="18"/>
  <c r="AM78" i="18"/>
  <c r="AM79" i="18"/>
  <c r="AM81" i="18"/>
  <c r="AM82" i="18"/>
  <c r="AM83" i="18"/>
  <c r="AM84" i="18"/>
  <c r="AM85" i="18"/>
  <c r="AM86" i="18"/>
  <c r="AM87" i="18"/>
  <c r="AM88" i="18"/>
  <c r="AM89" i="18"/>
  <c r="AM90" i="18"/>
  <c r="AM91" i="18"/>
  <c r="AM92" i="18"/>
  <c r="AM93" i="18"/>
  <c r="AM94" i="18"/>
  <c r="AM95" i="18"/>
  <c r="AM96" i="18"/>
  <c r="AM97" i="18"/>
  <c r="AM98" i="18"/>
  <c r="AM99" i="18"/>
  <c r="AM100" i="18"/>
  <c r="AM101" i="18"/>
  <c r="AM102" i="18"/>
  <c r="AM103" i="18"/>
  <c r="AM104" i="18"/>
  <c r="AM105" i="18"/>
  <c r="AM106" i="18"/>
  <c r="AM109" i="18"/>
  <c r="AM110" i="18"/>
  <c r="AM111" i="18"/>
  <c r="AM112" i="18"/>
  <c r="AM113" i="18"/>
  <c r="AM114" i="18"/>
  <c r="AM115" i="18"/>
  <c r="AM118" i="18"/>
  <c r="AM120" i="18"/>
  <c r="AM122" i="18"/>
  <c r="AM123" i="18"/>
  <c r="AM125" i="18"/>
  <c r="AM129" i="18"/>
  <c r="AM131" i="18"/>
  <c r="AM132" i="18"/>
  <c r="AM133" i="18"/>
  <c r="AM134" i="18"/>
  <c r="AM135" i="18"/>
  <c r="AM136" i="18"/>
  <c r="AM137" i="18"/>
  <c r="AM138" i="18"/>
  <c r="AM141" i="18"/>
  <c r="AM142" i="18"/>
  <c r="AM144" i="18"/>
  <c r="AM145" i="18"/>
  <c r="AM146" i="18"/>
  <c r="AM147" i="18"/>
  <c r="AM148" i="18"/>
  <c r="AM149" i="18"/>
  <c r="AM150" i="18"/>
  <c r="AM151" i="18"/>
  <c r="AM152" i="18"/>
  <c r="AM153" i="18"/>
  <c r="AM154" i="18"/>
  <c r="AM155" i="18"/>
  <c r="AM156" i="18"/>
  <c r="AM157" i="18"/>
  <c r="AM158" i="18"/>
  <c r="AM159" i="18"/>
  <c r="AM160" i="18"/>
  <c r="AM161" i="18"/>
  <c r="AM162" i="18"/>
  <c r="AM164" i="18"/>
  <c r="AM165" i="18"/>
  <c r="AM166" i="18"/>
  <c r="AM167" i="18"/>
  <c r="AM168" i="18"/>
  <c r="AM169" i="18"/>
  <c r="AM170" i="18"/>
  <c r="AM171" i="18"/>
  <c r="AM172" i="18"/>
  <c r="AM173" i="18"/>
  <c r="AM174" i="18"/>
  <c r="AM176" i="18"/>
  <c r="AM177" i="18"/>
  <c r="AM178" i="18"/>
  <c r="AM180" i="18"/>
  <c r="AM181" i="18"/>
  <c r="AM182" i="18"/>
  <c r="AM183" i="18"/>
  <c r="AM184" i="18"/>
  <c r="AM185" i="18"/>
  <c r="AM186" i="18"/>
  <c r="AM187" i="18"/>
  <c r="AM188" i="18"/>
  <c r="AM189" i="18"/>
  <c r="AM190" i="18"/>
  <c r="AM191" i="18"/>
  <c r="AM192" i="18"/>
  <c r="AM194" i="18"/>
  <c r="AM195" i="18"/>
  <c r="AM196" i="18"/>
  <c r="AM197" i="18"/>
  <c r="AM198" i="18"/>
  <c r="AM199" i="18"/>
  <c r="AM200" i="18"/>
  <c r="AM202" i="18"/>
  <c r="AM203" i="18"/>
  <c r="AM204" i="18"/>
  <c r="AM205" i="18"/>
  <c r="AM206" i="18"/>
  <c r="AM207" i="18"/>
  <c r="AM208" i="18"/>
  <c r="AM209" i="18"/>
  <c r="AM210" i="18"/>
  <c r="AM211" i="18"/>
  <c r="AM212" i="18"/>
  <c r="AM213" i="18"/>
  <c r="AM214" i="18"/>
  <c r="AM215" i="18"/>
  <c r="AM216" i="18"/>
  <c r="AM217" i="18"/>
  <c r="AM218" i="18"/>
  <c r="AM219" i="18"/>
  <c r="AM220" i="18"/>
  <c r="AM221" i="18"/>
  <c r="AM222" i="18"/>
  <c r="AM223" i="18"/>
  <c r="AM224" i="18"/>
  <c r="AM226" i="18"/>
  <c r="AM227" i="18"/>
  <c r="AM228" i="18"/>
  <c r="AM229" i="18"/>
  <c r="AM230" i="18"/>
  <c r="AM231" i="18"/>
  <c r="AM232" i="18"/>
  <c r="AM233" i="18"/>
  <c r="AM234" i="18"/>
  <c r="AM235" i="18"/>
  <c r="AM236" i="18"/>
  <c r="AM237" i="18"/>
  <c r="AM238" i="18"/>
  <c r="AM239" i="18"/>
  <c r="AM240" i="18"/>
  <c r="AM241" i="18"/>
  <c r="AM242" i="18"/>
  <c r="AM243" i="18"/>
  <c r="AM244" i="18"/>
  <c r="AM245" i="18"/>
  <c r="AM246" i="18"/>
  <c r="AM247" i="18"/>
  <c r="AM248" i="18"/>
  <c r="AM249" i="18"/>
  <c r="AM250" i="18"/>
  <c r="AM251" i="18"/>
  <c r="AM252" i="18"/>
  <c r="AM253" i="18"/>
  <c r="AM254" i="18"/>
  <c r="AM255" i="18"/>
  <c r="AM256" i="18"/>
  <c r="AM257" i="18"/>
  <c r="AM258" i="18"/>
  <c r="AM259" i="18"/>
  <c r="AM261" i="18"/>
  <c r="AM262" i="18"/>
  <c r="AM263" i="18"/>
  <c r="AM264" i="18"/>
  <c r="HL241" i="18" l="1"/>
  <c r="V241" i="18"/>
  <c r="HL233" i="18"/>
  <c r="V233" i="18"/>
  <c r="HL224" i="18"/>
  <c r="V224" i="18"/>
  <c r="EQ224" i="18" s="1"/>
  <c r="GM224" i="18" s="1"/>
  <c r="HL216" i="18"/>
  <c r="V216" i="18"/>
  <c r="EQ216" i="18" s="1"/>
  <c r="GM216" i="18" s="1"/>
  <c r="HL208" i="18"/>
  <c r="V208" i="18"/>
  <c r="EQ208" i="18" s="1"/>
  <c r="GM208" i="18" s="1"/>
  <c r="HL199" i="18"/>
  <c r="V199" i="18"/>
  <c r="EQ199" i="18" s="1"/>
  <c r="GM199" i="18" s="1"/>
  <c r="HL190" i="18"/>
  <c r="V190" i="18"/>
  <c r="EQ190" i="18" s="1"/>
  <c r="GM190" i="18" s="1"/>
  <c r="HL182" i="18"/>
  <c r="V182" i="18"/>
  <c r="EQ182" i="18" s="1"/>
  <c r="GM182" i="18" s="1"/>
  <c r="HL172" i="18"/>
  <c r="V172" i="18"/>
  <c r="HL164" i="18"/>
  <c r="V164" i="18"/>
  <c r="HL155" i="18"/>
  <c r="V155" i="18"/>
  <c r="EQ155" i="18" s="1"/>
  <c r="GM155" i="18" s="1"/>
  <c r="HL147" i="18"/>
  <c r="V147" i="18"/>
  <c r="EQ147" i="18" s="1"/>
  <c r="GM147" i="18" s="1"/>
  <c r="HL136" i="18"/>
  <c r="V136" i="18"/>
  <c r="HL123" i="18"/>
  <c r="V123" i="18"/>
  <c r="HL111" i="18"/>
  <c r="V111" i="18"/>
  <c r="EQ111" i="18" s="1"/>
  <c r="GM111" i="18" s="1"/>
  <c r="HL101" i="18"/>
  <c r="V101" i="18"/>
  <c r="EQ101" i="18" s="1"/>
  <c r="GM101" i="18" s="1"/>
  <c r="HL93" i="18"/>
  <c r="V93" i="18"/>
  <c r="EQ93" i="18" s="1"/>
  <c r="GM93" i="18" s="1"/>
  <c r="HL85" i="18"/>
  <c r="V85" i="18"/>
  <c r="EQ85" i="18" s="1"/>
  <c r="GM85" i="18" s="1"/>
  <c r="HL76" i="18"/>
  <c r="V76" i="18"/>
  <c r="EQ76" i="18" s="1"/>
  <c r="GM76" i="18" s="1"/>
  <c r="HL61" i="18"/>
  <c r="V61" i="18"/>
  <c r="EQ61" i="18" s="1"/>
  <c r="GM61" i="18" s="1"/>
  <c r="HL51" i="18"/>
  <c r="V51" i="18"/>
  <c r="EQ51" i="18" s="1"/>
  <c r="GM51" i="18" s="1"/>
  <c r="HL43" i="18"/>
  <c r="V43" i="18"/>
  <c r="HL35" i="18"/>
  <c r="V35" i="18"/>
  <c r="EQ35" i="18" s="1"/>
  <c r="GM35" i="18" s="1"/>
  <c r="HL27" i="18"/>
  <c r="V27" i="18"/>
  <c r="EQ27" i="18" s="1"/>
  <c r="GM27" i="18" s="1"/>
  <c r="HL17" i="18"/>
  <c r="V17" i="18"/>
  <c r="HL232" i="18"/>
  <c r="V232" i="18"/>
  <c r="HL223" i="18"/>
  <c r="V223" i="18"/>
  <c r="EQ223" i="18" s="1"/>
  <c r="GM223" i="18" s="1"/>
  <c r="HL215" i="18"/>
  <c r="V215" i="18"/>
  <c r="EQ215" i="18" s="1"/>
  <c r="GM215" i="18" s="1"/>
  <c r="HL207" i="18"/>
  <c r="V207" i="18"/>
  <c r="EQ207" i="18" s="1"/>
  <c r="GM207" i="18" s="1"/>
  <c r="HL198" i="18"/>
  <c r="V198" i="18"/>
  <c r="EQ198" i="18" s="1"/>
  <c r="GM198" i="18" s="1"/>
  <c r="HL189" i="18"/>
  <c r="V189" i="18"/>
  <c r="EQ189" i="18" s="1"/>
  <c r="GM189" i="18" s="1"/>
  <c r="HL181" i="18"/>
  <c r="V181" i="18"/>
  <c r="EQ181" i="18" s="1"/>
  <c r="GM181" i="18" s="1"/>
  <c r="HL171" i="18"/>
  <c r="V171" i="18"/>
  <c r="EQ171" i="18" s="1"/>
  <c r="GM171" i="18" s="1"/>
  <c r="HL162" i="18"/>
  <c r="V162" i="18"/>
  <c r="HL154" i="18"/>
  <c r="V154" i="18"/>
  <c r="EQ154" i="18" s="1"/>
  <c r="GM154" i="18" s="1"/>
  <c r="HL146" i="18"/>
  <c r="V146" i="18"/>
  <c r="EQ146" i="18" s="1"/>
  <c r="GM146" i="18" s="1"/>
  <c r="HL135" i="18"/>
  <c r="V135" i="18"/>
  <c r="HL122" i="18"/>
  <c r="V122" i="18"/>
  <c r="EQ122" i="18" s="1"/>
  <c r="GM122" i="18" s="1"/>
  <c r="HL110" i="18"/>
  <c r="V110" i="18"/>
  <c r="EQ110" i="18" s="1"/>
  <c r="GM110" i="18" s="1"/>
  <c r="HL100" i="18"/>
  <c r="V100" i="18"/>
  <c r="EQ100" i="18" s="1"/>
  <c r="GM100" i="18" s="1"/>
  <c r="HL92" i="18"/>
  <c r="V92" i="18"/>
  <c r="EQ92" i="18" s="1"/>
  <c r="GM92" i="18" s="1"/>
  <c r="HL84" i="18"/>
  <c r="V84" i="18"/>
  <c r="EQ84" i="18" s="1"/>
  <c r="GM84" i="18" s="1"/>
  <c r="HL74" i="18"/>
  <c r="V74" i="18"/>
  <c r="EQ74" i="18" s="1"/>
  <c r="GM74" i="18" s="1"/>
  <c r="HL60" i="18"/>
  <c r="V60" i="18"/>
  <c r="EQ60" i="18" s="1"/>
  <c r="GM60" i="18" s="1"/>
  <c r="HL50" i="18"/>
  <c r="V50" i="18"/>
  <c r="EQ50" i="18" s="1"/>
  <c r="GM50" i="18" s="1"/>
  <c r="HL42" i="18"/>
  <c r="V42" i="18"/>
  <c r="HL34" i="18"/>
  <c r="V34" i="18"/>
  <c r="EQ34" i="18" s="1"/>
  <c r="GM34" i="18" s="1"/>
  <c r="HL25" i="18"/>
  <c r="V25" i="18"/>
  <c r="EQ25" i="18" s="1"/>
  <c r="GM25" i="18" s="1"/>
  <c r="HL16" i="18"/>
  <c r="V16" i="18"/>
  <c r="HL249" i="18"/>
  <c r="V249" i="18"/>
  <c r="EQ249" i="18" s="1"/>
  <c r="GM249" i="18" s="1"/>
  <c r="HL214" i="18"/>
  <c r="V214" i="18"/>
  <c r="EQ214" i="18" s="1"/>
  <c r="GM214" i="18" s="1"/>
  <c r="HL197" i="18"/>
  <c r="V197" i="18"/>
  <c r="EQ197" i="18" s="1"/>
  <c r="GM197" i="18" s="1"/>
  <c r="HL188" i="18"/>
  <c r="V188" i="18"/>
  <c r="EQ188" i="18" s="1"/>
  <c r="GM188" i="18" s="1"/>
  <c r="HL180" i="18"/>
  <c r="V180" i="18"/>
  <c r="EQ180" i="18" s="1"/>
  <c r="GM180" i="18" s="1"/>
  <c r="HL170" i="18"/>
  <c r="V170" i="18"/>
  <c r="EQ170" i="18" s="1"/>
  <c r="GM170" i="18" s="1"/>
  <c r="HL161" i="18"/>
  <c r="V161" i="18"/>
  <c r="EQ161" i="18" s="1"/>
  <c r="GM161" i="18" s="1"/>
  <c r="HL153" i="18"/>
  <c r="V153" i="18"/>
  <c r="EQ153" i="18" s="1"/>
  <c r="GM153" i="18" s="1"/>
  <c r="HL145" i="18"/>
  <c r="V145" i="18"/>
  <c r="HL134" i="18"/>
  <c r="V134" i="18"/>
  <c r="EQ134" i="18" s="1"/>
  <c r="GM134" i="18" s="1"/>
  <c r="HL120" i="18"/>
  <c r="V120" i="18"/>
  <c r="EQ120" i="18" s="1"/>
  <c r="GM120" i="18" s="1"/>
  <c r="HL109" i="18"/>
  <c r="V109" i="18"/>
  <c r="HL99" i="18"/>
  <c r="V99" i="18"/>
  <c r="EQ99" i="18" s="1"/>
  <c r="GM99" i="18" s="1"/>
  <c r="HL91" i="18"/>
  <c r="V91" i="18"/>
  <c r="EQ91" i="18" s="1"/>
  <c r="GM91" i="18" s="1"/>
  <c r="HL83" i="18"/>
  <c r="V83" i="18"/>
  <c r="EQ83" i="18" s="1"/>
  <c r="GM83" i="18" s="1"/>
  <c r="HL73" i="18"/>
  <c r="V73" i="18"/>
  <c r="EQ73" i="18" s="1"/>
  <c r="GM73" i="18" s="1"/>
  <c r="HL59" i="18"/>
  <c r="V59" i="18"/>
  <c r="EQ59" i="18" s="1"/>
  <c r="GM59" i="18" s="1"/>
  <c r="HL49" i="18"/>
  <c r="V49" i="18"/>
  <c r="EQ49" i="18" s="1"/>
  <c r="GM49" i="18" s="1"/>
  <c r="HL41" i="18"/>
  <c r="V41" i="18"/>
  <c r="EQ41" i="18" s="1"/>
  <c r="GM41" i="18" s="1"/>
  <c r="HL33" i="18"/>
  <c r="V33" i="18"/>
  <c r="EQ33" i="18" s="1"/>
  <c r="GM33" i="18" s="1"/>
  <c r="HL24" i="18"/>
  <c r="V24" i="18"/>
  <c r="EQ24" i="18" s="1"/>
  <c r="GM24" i="18" s="1"/>
  <c r="HL15" i="18"/>
  <c r="V15" i="18"/>
  <c r="EQ15" i="18" s="1"/>
  <c r="GM15" i="18" s="1"/>
  <c r="HL240" i="18"/>
  <c r="V240" i="18"/>
  <c r="EQ240" i="18" s="1"/>
  <c r="GM240" i="18" s="1"/>
  <c r="HL239" i="18"/>
  <c r="V239" i="18"/>
  <c r="HL263" i="18"/>
  <c r="V263" i="18"/>
  <c r="EQ263" i="18" s="1"/>
  <c r="GM263" i="18" s="1"/>
  <c r="HL230" i="18"/>
  <c r="V230" i="18"/>
  <c r="EQ230" i="18" s="1"/>
  <c r="GM230" i="18" s="1"/>
  <c r="HL221" i="18"/>
  <c r="V221" i="18"/>
  <c r="EQ221" i="18" s="1"/>
  <c r="GM221" i="18" s="1"/>
  <c r="HL213" i="18"/>
  <c r="V213" i="18"/>
  <c r="EQ213" i="18" s="1"/>
  <c r="GM213" i="18" s="1"/>
  <c r="HL205" i="18"/>
  <c r="V205" i="18"/>
  <c r="EQ205" i="18" s="1"/>
  <c r="GM205" i="18" s="1"/>
  <c r="HL196" i="18"/>
  <c r="V196" i="18"/>
  <c r="EQ196" i="18" s="1"/>
  <c r="GM196" i="18" s="1"/>
  <c r="HL187" i="18"/>
  <c r="V187" i="18"/>
  <c r="EQ187" i="18" s="1"/>
  <c r="GM187" i="18" s="1"/>
  <c r="HL178" i="18"/>
  <c r="V178" i="18"/>
  <c r="EQ178" i="18" s="1"/>
  <c r="GM178" i="18" s="1"/>
  <c r="HL169" i="18"/>
  <c r="V169" i="18"/>
  <c r="EQ169" i="18" s="1"/>
  <c r="GM169" i="18" s="1"/>
  <c r="HL160" i="18"/>
  <c r="V160" i="18"/>
  <c r="EQ160" i="18" s="1"/>
  <c r="GM160" i="18" s="1"/>
  <c r="HL152" i="18"/>
  <c r="V152" i="18"/>
  <c r="EQ152" i="18" s="1"/>
  <c r="GM152" i="18" s="1"/>
  <c r="HL144" i="18"/>
  <c r="V144" i="18"/>
  <c r="HL133" i="18"/>
  <c r="V133" i="18"/>
  <c r="HL118" i="18"/>
  <c r="V118" i="18"/>
  <c r="EQ118" i="18" s="1"/>
  <c r="GM118" i="18" s="1"/>
  <c r="HL106" i="18"/>
  <c r="V106" i="18"/>
  <c r="EQ106" i="18" s="1"/>
  <c r="GM106" i="18" s="1"/>
  <c r="HL98" i="18"/>
  <c r="V98" i="18"/>
  <c r="EQ98" i="18" s="1"/>
  <c r="GM98" i="18" s="1"/>
  <c r="HL90" i="18"/>
  <c r="V90" i="18"/>
  <c r="EQ90" i="18" s="1"/>
  <c r="GM90" i="18" s="1"/>
  <c r="HL82" i="18"/>
  <c r="V82" i="18"/>
  <c r="EQ82" i="18" s="1"/>
  <c r="GM82" i="18" s="1"/>
  <c r="HL72" i="18"/>
  <c r="V72" i="18"/>
  <c r="EQ72" i="18" s="1"/>
  <c r="GM72" i="18" s="1"/>
  <c r="HL58" i="18"/>
  <c r="V58" i="18"/>
  <c r="EQ58" i="18" s="1"/>
  <c r="GM58" i="18" s="1"/>
  <c r="HL48" i="18"/>
  <c r="V48" i="18"/>
  <c r="EQ48" i="18" s="1"/>
  <c r="GM48" i="18" s="1"/>
  <c r="HL40" i="18"/>
  <c r="V40" i="18"/>
  <c r="EQ40" i="18" s="1"/>
  <c r="GM40" i="18" s="1"/>
  <c r="HL32" i="18"/>
  <c r="V32" i="18"/>
  <c r="EQ32" i="18" s="1"/>
  <c r="GM32" i="18" s="1"/>
  <c r="HL23" i="18"/>
  <c r="V23" i="18"/>
  <c r="HL14" i="18"/>
  <c r="V14" i="18"/>
  <c r="HL255" i="18"/>
  <c r="V255" i="18"/>
  <c r="EQ255" i="18" s="1"/>
  <c r="GM255" i="18" s="1"/>
  <c r="HL231" i="18"/>
  <c r="V231" i="18"/>
  <c r="EQ231" i="18" s="1"/>
  <c r="GM231" i="18" s="1"/>
  <c r="HL246" i="18"/>
  <c r="V246" i="18"/>
  <c r="EQ246" i="18" s="1"/>
  <c r="GM246" i="18" s="1"/>
  <c r="HL253" i="18"/>
  <c r="V253" i="18"/>
  <c r="EQ253" i="18" s="1"/>
  <c r="GM253" i="18" s="1"/>
  <c r="HL245" i="18"/>
  <c r="V245" i="18"/>
  <c r="EQ245" i="18" s="1"/>
  <c r="GM245" i="18" s="1"/>
  <c r="HL237" i="18"/>
  <c r="V237" i="18"/>
  <c r="EQ237" i="18" s="1"/>
  <c r="GM237" i="18" s="1"/>
  <c r="HL229" i="18"/>
  <c r="V229" i="18"/>
  <c r="HL220" i="18"/>
  <c r="V220" i="18"/>
  <c r="HL212" i="18"/>
  <c r="V212" i="18"/>
  <c r="EQ212" i="18" s="1"/>
  <c r="GM212" i="18" s="1"/>
  <c r="HL204" i="18"/>
  <c r="V204" i="18"/>
  <c r="EQ204" i="18" s="1"/>
  <c r="GM204" i="18" s="1"/>
  <c r="HL195" i="18"/>
  <c r="V195" i="18"/>
  <c r="HL186" i="18"/>
  <c r="V186" i="18"/>
  <c r="EQ186" i="18" s="1"/>
  <c r="GM186" i="18" s="1"/>
  <c r="HL177" i="18"/>
  <c r="V177" i="18"/>
  <c r="EQ177" i="18" s="1"/>
  <c r="GM177" i="18" s="1"/>
  <c r="HL168" i="18"/>
  <c r="V168" i="18"/>
  <c r="EQ168" i="18" s="1"/>
  <c r="GM168" i="18" s="1"/>
  <c r="HL159" i="18"/>
  <c r="V159" i="18"/>
  <c r="EQ159" i="18" s="1"/>
  <c r="GM159" i="18" s="1"/>
  <c r="HL151" i="18"/>
  <c r="V151" i="18"/>
  <c r="EQ151" i="18" s="1"/>
  <c r="GM151" i="18" s="1"/>
  <c r="HL142" i="18"/>
  <c r="V142" i="18"/>
  <c r="EQ142" i="18" s="1"/>
  <c r="GM142" i="18" s="1"/>
  <c r="HL132" i="18"/>
  <c r="V132" i="18"/>
  <c r="EQ132" i="18" s="1"/>
  <c r="GM132" i="18" s="1"/>
  <c r="HL115" i="18"/>
  <c r="V115" i="18"/>
  <c r="EQ115" i="18" s="1"/>
  <c r="GM115" i="18" s="1"/>
  <c r="HL105" i="18"/>
  <c r="V105" i="18"/>
  <c r="EQ105" i="18" s="1"/>
  <c r="GM105" i="18" s="1"/>
  <c r="HL97" i="18"/>
  <c r="V97" i="18"/>
  <c r="EQ97" i="18" s="1"/>
  <c r="GM97" i="18" s="1"/>
  <c r="HL89" i="18"/>
  <c r="V89" i="18"/>
  <c r="EQ89" i="18" s="1"/>
  <c r="GM89" i="18" s="1"/>
  <c r="HL81" i="18"/>
  <c r="V81" i="18"/>
  <c r="HL69" i="18"/>
  <c r="V69" i="18"/>
  <c r="HL57" i="18"/>
  <c r="V57" i="18"/>
  <c r="EQ57" i="18" s="1"/>
  <c r="GM57" i="18" s="1"/>
  <c r="HL47" i="18"/>
  <c r="V47" i="18"/>
  <c r="EQ47" i="18" s="1"/>
  <c r="GM47" i="18" s="1"/>
  <c r="HL39" i="18"/>
  <c r="V39" i="18"/>
  <c r="EQ39" i="18" s="1"/>
  <c r="GM39" i="18" s="1"/>
  <c r="HL31" i="18"/>
  <c r="V31" i="18"/>
  <c r="EQ31" i="18" s="1"/>
  <c r="GM31" i="18" s="1"/>
  <c r="HL22" i="18"/>
  <c r="V22" i="18"/>
  <c r="EQ22" i="18" s="1"/>
  <c r="GM22" i="18" s="1"/>
  <c r="HL13" i="18"/>
  <c r="V13" i="18"/>
  <c r="EQ13" i="18" s="1"/>
  <c r="GM13" i="18" s="1"/>
  <c r="HL256" i="18"/>
  <c r="V256" i="18"/>
  <c r="EQ256" i="18" s="1"/>
  <c r="GM256" i="18" s="1"/>
  <c r="HL222" i="18"/>
  <c r="V222" i="18"/>
  <c r="HL254" i="18"/>
  <c r="V254" i="18"/>
  <c r="EQ254" i="18" s="1"/>
  <c r="GM254" i="18" s="1"/>
  <c r="HL252" i="18"/>
  <c r="V252" i="18"/>
  <c r="EQ252" i="18" s="1"/>
  <c r="GM252" i="18" s="1"/>
  <c r="HL236" i="18"/>
  <c r="V236" i="18"/>
  <c r="HL228" i="18"/>
  <c r="V228" i="18"/>
  <c r="EQ228" i="18" s="1"/>
  <c r="GM228" i="18" s="1"/>
  <c r="HL219" i="18"/>
  <c r="V219" i="18"/>
  <c r="EQ219" i="18" s="1"/>
  <c r="GM219" i="18" s="1"/>
  <c r="HL211" i="18"/>
  <c r="V211" i="18"/>
  <c r="EQ211" i="18" s="1"/>
  <c r="GM211" i="18" s="1"/>
  <c r="HL203" i="18"/>
  <c r="V203" i="18"/>
  <c r="EQ203" i="18" s="1"/>
  <c r="GM203" i="18" s="1"/>
  <c r="HL194" i="18"/>
  <c r="V194" i="18"/>
  <c r="EQ194" i="18" s="1"/>
  <c r="GM194" i="18" s="1"/>
  <c r="HL185" i="18"/>
  <c r="V185" i="18"/>
  <c r="EQ185" i="18" s="1"/>
  <c r="GM185" i="18" s="1"/>
  <c r="HL176" i="18"/>
  <c r="V176" i="18"/>
  <c r="EQ176" i="18" s="1"/>
  <c r="GM176" i="18" s="1"/>
  <c r="HL167" i="18"/>
  <c r="V167" i="18"/>
  <c r="EQ167" i="18" s="1"/>
  <c r="GM167" i="18" s="1"/>
  <c r="HL158" i="18"/>
  <c r="V158" i="18"/>
  <c r="EQ158" i="18" s="1"/>
  <c r="GM158" i="18" s="1"/>
  <c r="HL150" i="18"/>
  <c r="V150" i="18"/>
  <c r="EQ150" i="18" s="1"/>
  <c r="GM150" i="18" s="1"/>
  <c r="HL141" i="18"/>
  <c r="V141" i="18"/>
  <c r="EQ141" i="18" s="1"/>
  <c r="GM141" i="18" s="1"/>
  <c r="HL131" i="18"/>
  <c r="V131" i="18"/>
  <c r="HL114" i="18"/>
  <c r="V114" i="18"/>
  <c r="HL104" i="18"/>
  <c r="V104" i="18"/>
  <c r="EQ104" i="18" s="1"/>
  <c r="GM104" i="18" s="1"/>
  <c r="HL96" i="18"/>
  <c r="V96" i="18"/>
  <c r="EQ96" i="18" s="1"/>
  <c r="GM96" i="18" s="1"/>
  <c r="HL88" i="18"/>
  <c r="V88" i="18"/>
  <c r="EQ88" i="18" s="1"/>
  <c r="GM88" i="18" s="1"/>
  <c r="HL79" i="18"/>
  <c r="V79" i="18"/>
  <c r="EQ79" i="18" s="1"/>
  <c r="GM79" i="18" s="1"/>
  <c r="HL67" i="18"/>
  <c r="V67" i="18"/>
  <c r="EQ67" i="18" s="1"/>
  <c r="GM67" i="18" s="1"/>
  <c r="HL54" i="18"/>
  <c r="V54" i="18"/>
  <c r="EQ54" i="18" s="1"/>
  <c r="GM54" i="18" s="1"/>
  <c r="HL46" i="18"/>
  <c r="V46" i="18"/>
  <c r="EQ46" i="18" s="1"/>
  <c r="GM46" i="18" s="1"/>
  <c r="HL38" i="18"/>
  <c r="V38" i="18"/>
  <c r="EQ38" i="18" s="1"/>
  <c r="GM38" i="18" s="1"/>
  <c r="HL30" i="18"/>
  <c r="V30" i="18"/>
  <c r="EQ30" i="18" s="1"/>
  <c r="GM30" i="18" s="1"/>
  <c r="HL20" i="18"/>
  <c r="V20" i="18"/>
  <c r="EQ20" i="18" s="1"/>
  <c r="GM20" i="18" s="1"/>
  <c r="HL12" i="18"/>
  <c r="V12" i="18"/>
  <c r="HL257" i="18"/>
  <c r="V257" i="18"/>
  <c r="EQ257" i="18" s="1"/>
  <c r="GM257" i="18" s="1"/>
  <c r="HL248" i="18"/>
  <c r="V248" i="18"/>
  <c r="EQ248" i="18" s="1"/>
  <c r="GM248" i="18" s="1"/>
  <c r="HL247" i="18"/>
  <c r="V247" i="18"/>
  <c r="EQ247" i="18" s="1"/>
  <c r="GM247" i="18" s="1"/>
  <c r="HL238" i="18"/>
  <c r="V238" i="18"/>
  <c r="EQ238" i="18" s="1"/>
  <c r="GM238" i="18" s="1"/>
  <c r="HL261" i="18"/>
  <c r="V261" i="18"/>
  <c r="EQ261" i="18" s="1"/>
  <c r="GM261" i="18" s="1"/>
  <c r="HL259" i="18"/>
  <c r="V259" i="18"/>
  <c r="EQ259" i="18" s="1"/>
  <c r="GM259" i="18" s="1"/>
  <c r="HL243" i="18"/>
  <c r="V243" i="18"/>
  <c r="EQ243" i="18" s="1"/>
  <c r="GM243" i="18" s="1"/>
  <c r="HL235" i="18"/>
  <c r="V235" i="18"/>
  <c r="EQ235" i="18" s="1"/>
  <c r="GM235" i="18" s="1"/>
  <c r="HL227" i="18"/>
  <c r="V227" i="18"/>
  <c r="EQ227" i="18" s="1"/>
  <c r="GM227" i="18" s="1"/>
  <c r="HL218" i="18"/>
  <c r="V218" i="18"/>
  <c r="EQ218" i="18" s="1"/>
  <c r="GM218" i="18" s="1"/>
  <c r="HL210" i="18"/>
  <c r="V210" i="18"/>
  <c r="EQ210" i="18" s="1"/>
  <c r="GM210" i="18" s="1"/>
  <c r="HL202" i="18"/>
  <c r="V202" i="18"/>
  <c r="HL192" i="18"/>
  <c r="V192" i="18"/>
  <c r="EQ192" i="18" s="1"/>
  <c r="GM192" i="18" s="1"/>
  <c r="HL184" i="18"/>
  <c r="V184" i="18"/>
  <c r="EQ184" i="18" s="1"/>
  <c r="GM184" i="18" s="1"/>
  <c r="HL174" i="18"/>
  <c r="V174" i="18"/>
  <c r="EQ174" i="18" s="1"/>
  <c r="GM174" i="18" s="1"/>
  <c r="HL166" i="18"/>
  <c r="V166" i="18"/>
  <c r="EQ166" i="18" s="1"/>
  <c r="GM166" i="18" s="1"/>
  <c r="HL157" i="18"/>
  <c r="V157" i="18"/>
  <c r="EQ157" i="18" s="1"/>
  <c r="GM157" i="18" s="1"/>
  <c r="HL149" i="18"/>
  <c r="V149" i="18"/>
  <c r="EQ149" i="18" s="1"/>
  <c r="GM149" i="18" s="1"/>
  <c r="HL138" i="18"/>
  <c r="V138" i="18"/>
  <c r="EQ138" i="18" s="1"/>
  <c r="GM138" i="18" s="1"/>
  <c r="HL129" i="18"/>
  <c r="V129" i="18"/>
  <c r="HL113" i="18"/>
  <c r="V113" i="18"/>
  <c r="EQ113" i="18" s="1"/>
  <c r="GM113" i="18" s="1"/>
  <c r="HL103" i="18"/>
  <c r="V103" i="18"/>
  <c r="EQ103" i="18" s="1"/>
  <c r="GM103" i="18" s="1"/>
  <c r="HL95" i="18"/>
  <c r="V95" i="18"/>
  <c r="EQ95" i="18" s="1"/>
  <c r="GM95" i="18" s="1"/>
  <c r="HL87" i="18"/>
  <c r="V87" i="18"/>
  <c r="HL78" i="18"/>
  <c r="V78" i="18"/>
  <c r="EQ78" i="18" s="1"/>
  <c r="GM78" i="18" s="1"/>
  <c r="HL65" i="18"/>
  <c r="V65" i="18"/>
  <c r="EQ65" i="18" s="1"/>
  <c r="GM65" i="18" s="1"/>
  <c r="HL53" i="18"/>
  <c r="V53" i="18"/>
  <c r="EQ53" i="18" s="1"/>
  <c r="GM53" i="18" s="1"/>
  <c r="HL45" i="18"/>
  <c r="V45" i="18"/>
  <c r="EQ45" i="18" s="1"/>
  <c r="GM45" i="18" s="1"/>
  <c r="HL37" i="18"/>
  <c r="V37" i="18"/>
  <c r="EQ37" i="18" s="1"/>
  <c r="GM37" i="18" s="1"/>
  <c r="HL29" i="18"/>
  <c r="V29" i="18"/>
  <c r="EQ29" i="18" s="1"/>
  <c r="GM29" i="18" s="1"/>
  <c r="HL19" i="18"/>
  <c r="V19" i="18"/>
  <c r="EQ19" i="18" s="1"/>
  <c r="GM19" i="18" s="1"/>
  <c r="HL11" i="18"/>
  <c r="V11" i="18"/>
  <c r="EQ11" i="18" s="1"/>
  <c r="GM11" i="18" s="1"/>
  <c r="HL264" i="18"/>
  <c r="V264" i="18"/>
  <c r="EQ264" i="18" s="1"/>
  <c r="GM264" i="18" s="1"/>
  <c r="HL206" i="18"/>
  <c r="V206" i="18"/>
  <c r="EQ206" i="18" s="1"/>
  <c r="GM206" i="18" s="1"/>
  <c r="HL262" i="18"/>
  <c r="V262" i="18"/>
  <c r="EQ262" i="18" s="1"/>
  <c r="GM262" i="18" s="1"/>
  <c r="HL244" i="18"/>
  <c r="V244" i="18"/>
  <c r="HL251" i="18"/>
  <c r="V251" i="18"/>
  <c r="EQ251" i="18" s="1"/>
  <c r="GM251" i="18" s="1"/>
  <c r="HL258" i="18"/>
  <c r="V258" i="18"/>
  <c r="EQ258" i="18" s="1"/>
  <c r="GM258" i="18" s="1"/>
  <c r="HL250" i="18"/>
  <c r="V250" i="18"/>
  <c r="EQ250" i="18" s="1"/>
  <c r="GM250" i="18" s="1"/>
  <c r="HL242" i="18"/>
  <c r="V242" i="18"/>
  <c r="EQ242" i="18" s="1"/>
  <c r="GM242" i="18" s="1"/>
  <c r="HL234" i="18"/>
  <c r="V234" i="18"/>
  <c r="EQ234" i="18" s="1"/>
  <c r="GM234" i="18" s="1"/>
  <c r="HL226" i="18"/>
  <c r="V226" i="18"/>
  <c r="EQ226" i="18" s="1"/>
  <c r="GM226" i="18" s="1"/>
  <c r="HL217" i="18"/>
  <c r="V217" i="18"/>
  <c r="EQ217" i="18" s="1"/>
  <c r="GM217" i="18" s="1"/>
  <c r="HL209" i="18"/>
  <c r="V209" i="18"/>
  <c r="EQ209" i="18" s="1"/>
  <c r="GM209" i="18" s="1"/>
  <c r="HL200" i="18"/>
  <c r="V200" i="18"/>
  <c r="HL191" i="18"/>
  <c r="V191" i="18"/>
  <c r="EQ191" i="18" s="1"/>
  <c r="GM191" i="18" s="1"/>
  <c r="HL183" i="18"/>
  <c r="V183" i="18"/>
  <c r="EQ183" i="18" s="1"/>
  <c r="GM183" i="18" s="1"/>
  <c r="HL173" i="18"/>
  <c r="V173" i="18"/>
  <c r="EQ173" i="18" s="1"/>
  <c r="GM173" i="18" s="1"/>
  <c r="HL165" i="18"/>
  <c r="V165" i="18"/>
  <c r="EQ165" i="18" s="1"/>
  <c r="GM165" i="18" s="1"/>
  <c r="HL156" i="18"/>
  <c r="V156" i="18"/>
  <c r="EQ156" i="18" s="1"/>
  <c r="GM156" i="18" s="1"/>
  <c r="HL148" i="18"/>
  <c r="V148" i="18"/>
  <c r="EQ148" i="18" s="1"/>
  <c r="GM148" i="18" s="1"/>
  <c r="HL137" i="18"/>
  <c r="V137" i="18"/>
  <c r="EQ137" i="18" s="1"/>
  <c r="GM137" i="18" s="1"/>
  <c r="HL125" i="18"/>
  <c r="V125" i="18"/>
  <c r="EQ125" i="18" s="1"/>
  <c r="GM125" i="18" s="1"/>
  <c r="HL112" i="18"/>
  <c r="V112" i="18"/>
  <c r="EQ112" i="18" s="1"/>
  <c r="GM112" i="18" s="1"/>
  <c r="HL102" i="18"/>
  <c r="V102" i="18"/>
  <c r="EQ102" i="18" s="1"/>
  <c r="GM102" i="18" s="1"/>
  <c r="HL94" i="18"/>
  <c r="V94" i="18"/>
  <c r="EQ94" i="18" s="1"/>
  <c r="GM94" i="18" s="1"/>
  <c r="HL86" i="18"/>
  <c r="V86" i="18"/>
  <c r="EQ86" i="18" s="1"/>
  <c r="GM86" i="18" s="1"/>
  <c r="HL77" i="18"/>
  <c r="V77" i="18"/>
  <c r="EQ77" i="18" s="1"/>
  <c r="GM77" i="18" s="1"/>
  <c r="HL63" i="18"/>
  <c r="V63" i="18"/>
  <c r="EQ63" i="18" s="1"/>
  <c r="GM63" i="18" s="1"/>
  <c r="HL52" i="18"/>
  <c r="V52" i="18"/>
  <c r="HL44" i="18"/>
  <c r="V44" i="18"/>
  <c r="EQ44" i="18" s="1"/>
  <c r="GM44" i="18" s="1"/>
  <c r="HL36" i="18"/>
  <c r="V36" i="18"/>
  <c r="EQ36" i="18" s="1"/>
  <c r="GM36" i="18" s="1"/>
  <c r="HL28" i="18"/>
  <c r="V28" i="18"/>
  <c r="EQ28" i="18" s="1"/>
  <c r="GM28" i="18" s="1"/>
  <c r="HL18" i="18"/>
  <c r="V18" i="18"/>
  <c r="EQ18" i="18" s="1"/>
  <c r="GM18" i="18" s="1"/>
  <c r="HL10" i="18"/>
  <c r="V10" i="18"/>
  <c r="EQ10" i="18" s="1"/>
  <c r="GM10" i="18" s="1"/>
  <c r="AI144" i="18"/>
  <c r="AI23" i="18"/>
  <c r="Z230" i="18"/>
  <c r="ER230" i="18" s="1"/>
  <c r="GN230" i="18" s="1"/>
  <c r="AD230" i="18"/>
  <c r="ES230" i="18" s="1"/>
  <c r="GO230" i="18" s="1"/>
  <c r="Z166" i="18"/>
  <c r="ER166" i="18" s="1"/>
  <c r="GN166" i="18" s="1"/>
  <c r="AD166" i="18"/>
  <c r="ES166" i="18" s="1"/>
  <c r="GO166" i="18" s="1"/>
  <c r="Z134" i="18"/>
  <c r="ER134" i="18" s="1"/>
  <c r="GN134" i="18" s="1"/>
  <c r="AD134" i="18"/>
  <c r="ES134" i="18" s="1"/>
  <c r="GO134" i="18" s="1"/>
  <c r="Z32" i="18"/>
  <c r="ER32" i="18" s="1"/>
  <c r="GN32" i="18" s="1"/>
  <c r="AD32" i="18"/>
  <c r="ES32" i="18" s="1"/>
  <c r="GO32" i="18" s="1"/>
  <c r="Z137" i="18"/>
  <c r="ER137" i="18" s="1"/>
  <c r="GN137" i="18" s="1"/>
  <c r="AD137" i="18"/>
  <c r="ES137" i="18" s="1"/>
  <c r="GO137" i="18" s="1"/>
  <c r="Z111" i="18"/>
  <c r="ER111" i="18" s="1"/>
  <c r="GN111" i="18" s="1"/>
  <c r="AD111" i="18"/>
  <c r="ES111" i="18" s="1"/>
  <c r="GO111" i="18" s="1"/>
  <c r="Z51" i="18"/>
  <c r="ER51" i="18" s="1"/>
  <c r="GN51" i="18" s="1"/>
  <c r="AD51" i="18"/>
  <c r="ES51" i="18" s="1"/>
  <c r="GO51" i="18" s="1"/>
  <c r="Z252" i="18"/>
  <c r="ER252" i="18" s="1"/>
  <c r="GN252" i="18" s="1"/>
  <c r="AD252" i="18"/>
  <c r="ES252" i="18" s="1"/>
  <c r="GO252" i="18" s="1"/>
  <c r="Z244" i="18"/>
  <c r="ER244" i="18" s="1"/>
  <c r="GN244" i="18" s="1"/>
  <c r="AD244" i="18"/>
  <c r="ES244" i="18" s="1"/>
  <c r="GO244" i="18" s="1"/>
  <c r="Z236" i="18"/>
  <c r="ER236" i="18" s="1"/>
  <c r="GN236" i="18" s="1"/>
  <c r="AD236" i="18"/>
  <c r="ES236" i="18" s="1"/>
  <c r="GO236" i="18" s="1"/>
  <c r="Z228" i="18"/>
  <c r="ER228" i="18" s="1"/>
  <c r="GN228" i="18" s="1"/>
  <c r="AD228" i="18"/>
  <c r="ES228" i="18" s="1"/>
  <c r="GO228" i="18" s="1"/>
  <c r="Z220" i="18"/>
  <c r="ER220" i="18" s="1"/>
  <c r="GN220" i="18" s="1"/>
  <c r="AD220" i="18"/>
  <c r="ES220" i="18" s="1"/>
  <c r="GO220" i="18" s="1"/>
  <c r="Z212" i="18"/>
  <c r="ER212" i="18" s="1"/>
  <c r="GN212" i="18" s="1"/>
  <c r="AD212" i="18"/>
  <c r="ES212" i="18" s="1"/>
  <c r="GO212" i="18" s="1"/>
  <c r="Z204" i="18"/>
  <c r="ER204" i="18" s="1"/>
  <c r="GN204" i="18" s="1"/>
  <c r="AD204" i="18"/>
  <c r="ES204" i="18" s="1"/>
  <c r="GO204" i="18" s="1"/>
  <c r="Z196" i="18"/>
  <c r="ER196" i="18" s="1"/>
  <c r="GN196" i="18" s="1"/>
  <c r="AD196" i="18"/>
  <c r="ES196" i="18" s="1"/>
  <c r="GO196" i="18" s="1"/>
  <c r="Z185" i="18"/>
  <c r="ER185" i="18" s="1"/>
  <c r="GN185" i="18" s="1"/>
  <c r="AD185" i="18"/>
  <c r="ES185" i="18" s="1"/>
  <c r="GO185" i="18" s="1"/>
  <c r="Z172" i="18"/>
  <c r="ER172" i="18" s="1"/>
  <c r="GN172" i="18" s="1"/>
  <c r="AD172" i="18"/>
  <c r="ES172" i="18" s="1"/>
  <c r="GO172" i="18" s="1"/>
  <c r="Z164" i="18"/>
  <c r="ER164" i="18" s="1"/>
  <c r="GN164" i="18" s="1"/>
  <c r="AD164" i="18"/>
  <c r="ES164" i="18" s="1"/>
  <c r="GO164" i="18" s="1"/>
  <c r="Z156" i="18"/>
  <c r="ER156" i="18" s="1"/>
  <c r="GN156" i="18" s="1"/>
  <c r="AD156" i="18"/>
  <c r="ES156" i="18" s="1"/>
  <c r="GO156" i="18" s="1"/>
  <c r="Z148" i="18"/>
  <c r="ER148" i="18" s="1"/>
  <c r="GN148" i="18" s="1"/>
  <c r="AD148" i="18"/>
  <c r="ES148" i="18" s="1"/>
  <c r="GO148" i="18" s="1"/>
  <c r="Z132" i="18"/>
  <c r="ER132" i="18" s="1"/>
  <c r="GN132" i="18" s="1"/>
  <c r="AD132" i="18"/>
  <c r="ES132" i="18" s="1"/>
  <c r="GO132" i="18" s="1"/>
  <c r="Z114" i="18"/>
  <c r="ER114" i="18" s="1"/>
  <c r="GN114" i="18" s="1"/>
  <c r="AD114" i="18"/>
  <c r="ES114" i="18" s="1"/>
  <c r="GO114" i="18" s="1"/>
  <c r="Z104" i="18"/>
  <c r="ER104" i="18" s="1"/>
  <c r="GN104" i="18" s="1"/>
  <c r="AD104" i="18"/>
  <c r="ES104" i="18" s="1"/>
  <c r="GO104" i="18" s="1"/>
  <c r="Z96" i="18"/>
  <c r="ER96" i="18" s="1"/>
  <c r="GN96" i="18" s="1"/>
  <c r="AD96" i="18"/>
  <c r="ES96" i="18" s="1"/>
  <c r="GO96" i="18" s="1"/>
  <c r="Z88" i="18"/>
  <c r="ER88" i="18" s="1"/>
  <c r="GN88" i="18" s="1"/>
  <c r="AD88" i="18"/>
  <c r="ES88" i="18" s="1"/>
  <c r="GO88" i="18" s="1"/>
  <c r="Z72" i="18"/>
  <c r="ER72" i="18" s="1"/>
  <c r="GN72" i="18" s="1"/>
  <c r="AD72" i="18"/>
  <c r="ES72" i="18" s="1"/>
  <c r="GO72" i="18" s="1"/>
  <c r="Z54" i="18"/>
  <c r="ER54" i="18" s="1"/>
  <c r="GN54" i="18" s="1"/>
  <c r="AD54" i="18"/>
  <c r="ES54" i="18" s="1"/>
  <c r="GO54" i="18" s="1"/>
  <c r="Z46" i="18"/>
  <c r="ER46" i="18" s="1"/>
  <c r="GN46" i="18" s="1"/>
  <c r="AD46" i="18"/>
  <c r="ES46" i="18" s="1"/>
  <c r="GO46" i="18" s="1"/>
  <c r="Z38" i="18"/>
  <c r="ER38" i="18" s="1"/>
  <c r="GN38" i="18" s="1"/>
  <c r="AD38" i="18"/>
  <c r="ES38" i="18" s="1"/>
  <c r="GO38" i="18" s="1"/>
  <c r="Z30" i="18"/>
  <c r="ER30" i="18" s="1"/>
  <c r="GN30" i="18" s="1"/>
  <c r="AD30" i="18"/>
  <c r="ES30" i="18" s="1"/>
  <c r="GO30" i="18" s="1"/>
  <c r="Z25" i="18"/>
  <c r="ER25" i="18" s="1"/>
  <c r="GN25" i="18" s="1"/>
  <c r="AD25" i="18"/>
  <c r="ES25" i="18" s="1"/>
  <c r="GO25" i="18" s="1"/>
  <c r="Z17" i="18"/>
  <c r="ER17" i="18" s="1"/>
  <c r="GN17" i="18" s="1"/>
  <c r="AD17" i="18"/>
  <c r="ES17" i="18" s="1"/>
  <c r="GO17" i="18" s="1"/>
  <c r="Z262" i="18"/>
  <c r="ER262" i="18" s="1"/>
  <c r="GN262" i="18" s="1"/>
  <c r="AD262" i="18"/>
  <c r="ES262" i="18" s="1"/>
  <c r="GO262" i="18" s="1"/>
  <c r="Z198" i="18"/>
  <c r="ER198" i="18" s="1"/>
  <c r="GN198" i="18" s="1"/>
  <c r="AD198" i="18"/>
  <c r="ES198" i="18" s="1"/>
  <c r="GO198" i="18" s="1"/>
  <c r="Z150" i="18"/>
  <c r="ER150" i="18" s="1"/>
  <c r="GN150" i="18" s="1"/>
  <c r="AD150" i="18"/>
  <c r="ES150" i="18" s="1"/>
  <c r="GO150" i="18" s="1"/>
  <c r="Z98" i="18"/>
  <c r="ER98" i="18" s="1"/>
  <c r="GN98" i="18" s="1"/>
  <c r="AD98" i="18"/>
  <c r="ES98" i="18" s="1"/>
  <c r="GO98" i="18" s="1"/>
  <c r="Z90" i="18"/>
  <c r="ER90" i="18" s="1"/>
  <c r="GN90" i="18" s="1"/>
  <c r="AD90" i="18"/>
  <c r="ES90" i="18" s="1"/>
  <c r="GO90" i="18" s="1"/>
  <c r="Z40" i="18"/>
  <c r="ER40" i="18" s="1"/>
  <c r="GN40" i="18" s="1"/>
  <c r="AD40" i="18"/>
  <c r="ES40" i="18" s="1"/>
  <c r="GO40" i="18" s="1"/>
  <c r="Z161" i="18"/>
  <c r="ER161" i="18" s="1"/>
  <c r="GN161" i="18" s="1"/>
  <c r="AD161" i="18"/>
  <c r="ES161" i="18" s="1"/>
  <c r="GO161" i="18" s="1"/>
  <c r="Z85" i="18"/>
  <c r="ER85" i="18" s="1"/>
  <c r="GN85" i="18" s="1"/>
  <c r="AD85" i="18"/>
  <c r="ES85" i="18" s="1"/>
  <c r="GO85" i="18" s="1"/>
  <c r="Z43" i="18"/>
  <c r="ER43" i="18" s="1"/>
  <c r="GN43" i="18" s="1"/>
  <c r="AD43" i="18"/>
  <c r="ES43" i="18" s="1"/>
  <c r="GO43" i="18" s="1"/>
  <c r="Z22" i="18"/>
  <c r="ER22" i="18" s="1"/>
  <c r="GN22" i="18" s="1"/>
  <c r="AD22" i="18"/>
  <c r="ES22" i="18" s="1"/>
  <c r="GO22" i="18" s="1"/>
  <c r="Z263" i="18"/>
  <c r="ER263" i="18" s="1"/>
  <c r="GN263" i="18" s="1"/>
  <c r="AD263" i="18"/>
  <c r="ES263" i="18" s="1"/>
  <c r="GO263" i="18" s="1"/>
  <c r="Z255" i="18"/>
  <c r="ER255" i="18" s="1"/>
  <c r="GN255" i="18" s="1"/>
  <c r="AD255" i="18"/>
  <c r="ES255" i="18" s="1"/>
  <c r="GO255" i="18" s="1"/>
  <c r="Z247" i="18"/>
  <c r="ER247" i="18" s="1"/>
  <c r="GN247" i="18" s="1"/>
  <c r="AD247" i="18"/>
  <c r="ES247" i="18" s="1"/>
  <c r="GO247" i="18" s="1"/>
  <c r="Z239" i="18"/>
  <c r="ER239" i="18" s="1"/>
  <c r="GN239" i="18" s="1"/>
  <c r="AD239" i="18"/>
  <c r="ES239" i="18" s="1"/>
  <c r="GO239" i="18" s="1"/>
  <c r="Z231" i="18"/>
  <c r="ER231" i="18" s="1"/>
  <c r="GN231" i="18" s="1"/>
  <c r="AD231" i="18"/>
  <c r="ES231" i="18" s="1"/>
  <c r="GO231" i="18" s="1"/>
  <c r="Z223" i="18"/>
  <c r="ER223" i="18" s="1"/>
  <c r="GN223" i="18" s="1"/>
  <c r="AD223" i="18"/>
  <c r="ES223" i="18" s="1"/>
  <c r="GO223" i="18" s="1"/>
  <c r="Z215" i="18"/>
  <c r="ER215" i="18" s="1"/>
  <c r="GN215" i="18" s="1"/>
  <c r="AD215" i="18"/>
  <c r="ES215" i="18" s="1"/>
  <c r="GO215" i="18" s="1"/>
  <c r="Z207" i="18"/>
  <c r="ER207" i="18" s="1"/>
  <c r="GN207" i="18" s="1"/>
  <c r="AD207" i="18"/>
  <c r="ES207" i="18" s="1"/>
  <c r="GO207" i="18" s="1"/>
  <c r="Z199" i="18"/>
  <c r="ER199" i="18" s="1"/>
  <c r="GN199" i="18" s="1"/>
  <c r="AD199" i="18"/>
  <c r="ES199" i="18" s="1"/>
  <c r="GO199" i="18" s="1"/>
  <c r="Z188" i="18"/>
  <c r="ER188" i="18" s="1"/>
  <c r="GN188" i="18" s="1"/>
  <c r="AD188" i="18"/>
  <c r="ES188" i="18" s="1"/>
  <c r="GO188" i="18" s="1"/>
  <c r="Z180" i="18"/>
  <c r="ER180" i="18" s="1"/>
  <c r="GN180" i="18" s="1"/>
  <c r="AD180" i="18"/>
  <c r="ES180" i="18" s="1"/>
  <c r="GO180" i="18" s="1"/>
  <c r="Z167" i="18"/>
  <c r="ER167" i="18" s="1"/>
  <c r="GN167" i="18" s="1"/>
  <c r="AD167" i="18"/>
  <c r="ES167" i="18" s="1"/>
  <c r="GO167" i="18" s="1"/>
  <c r="Z159" i="18"/>
  <c r="ER159" i="18" s="1"/>
  <c r="GN159" i="18" s="1"/>
  <c r="AD159" i="18"/>
  <c r="ES159" i="18" s="1"/>
  <c r="GO159" i="18" s="1"/>
  <c r="Z151" i="18"/>
  <c r="ER151" i="18" s="1"/>
  <c r="GN151" i="18" s="1"/>
  <c r="AD151" i="18"/>
  <c r="ES151" i="18" s="1"/>
  <c r="GO151" i="18" s="1"/>
  <c r="Z135" i="18"/>
  <c r="ER135" i="18" s="1"/>
  <c r="GN135" i="18" s="1"/>
  <c r="AD135" i="18"/>
  <c r="ES135" i="18" s="1"/>
  <c r="GO135" i="18" s="1"/>
  <c r="Z109" i="18"/>
  <c r="ER109" i="18" s="1"/>
  <c r="GN109" i="18" s="1"/>
  <c r="AD109" i="18"/>
  <c r="ES109" i="18" s="1"/>
  <c r="GO109" i="18" s="1"/>
  <c r="Z99" i="18"/>
  <c r="ER99" i="18" s="1"/>
  <c r="GN99" i="18" s="1"/>
  <c r="AD99" i="18"/>
  <c r="ES99" i="18" s="1"/>
  <c r="GO99" i="18" s="1"/>
  <c r="Z91" i="18"/>
  <c r="ER91" i="18" s="1"/>
  <c r="GN91" i="18" s="1"/>
  <c r="AD91" i="18"/>
  <c r="ES91" i="18" s="1"/>
  <c r="GO91" i="18" s="1"/>
  <c r="Z83" i="18"/>
  <c r="ER83" i="18" s="1"/>
  <c r="GN83" i="18" s="1"/>
  <c r="AD83" i="18"/>
  <c r="ES83" i="18" s="1"/>
  <c r="GO83" i="18" s="1"/>
  <c r="Z67" i="18"/>
  <c r="ER67" i="18" s="1"/>
  <c r="GN67" i="18" s="1"/>
  <c r="AD67" i="18"/>
  <c r="ES67" i="18" s="1"/>
  <c r="GO67" i="18" s="1"/>
  <c r="Z59" i="18"/>
  <c r="ER59" i="18" s="1"/>
  <c r="GN59" i="18" s="1"/>
  <c r="AD59" i="18"/>
  <c r="ES59" i="18" s="1"/>
  <c r="GO59" i="18" s="1"/>
  <c r="Z49" i="18"/>
  <c r="ER49" i="18" s="1"/>
  <c r="GN49" i="18" s="1"/>
  <c r="AD49" i="18"/>
  <c r="ES49" i="18" s="1"/>
  <c r="GO49" i="18" s="1"/>
  <c r="Z41" i="18"/>
  <c r="ER41" i="18" s="1"/>
  <c r="GN41" i="18" s="1"/>
  <c r="AD41" i="18"/>
  <c r="ES41" i="18" s="1"/>
  <c r="GO41" i="18" s="1"/>
  <c r="Z33" i="18"/>
  <c r="ER33" i="18" s="1"/>
  <c r="GN33" i="18" s="1"/>
  <c r="AD33" i="18"/>
  <c r="ES33" i="18" s="1"/>
  <c r="GO33" i="18" s="1"/>
  <c r="Z20" i="18"/>
  <c r="ER20" i="18" s="1"/>
  <c r="GN20" i="18" s="1"/>
  <c r="AD20" i="18"/>
  <c r="ES20" i="18" s="1"/>
  <c r="GO20" i="18" s="1"/>
  <c r="Z12" i="18"/>
  <c r="ER12" i="18" s="1"/>
  <c r="GN12" i="18" s="1"/>
  <c r="AD12" i="18"/>
  <c r="ES12" i="18" s="1"/>
  <c r="GO12" i="18" s="1"/>
  <c r="Z222" i="18"/>
  <c r="ER222" i="18" s="1"/>
  <c r="GN222" i="18" s="1"/>
  <c r="AD222" i="18"/>
  <c r="ES222" i="18" s="1"/>
  <c r="GO222" i="18" s="1"/>
  <c r="Z206" i="18"/>
  <c r="ER206" i="18" s="1"/>
  <c r="GN206" i="18" s="1"/>
  <c r="AD206" i="18"/>
  <c r="ES206" i="18" s="1"/>
  <c r="GO206" i="18" s="1"/>
  <c r="Z106" i="18"/>
  <c r="ER106" i="18" s="1"/>
  <c r="GN106" i="18" s="1"/>
  <c r="AD106" i="18"/>
  <c r="ES106" i="18" s="1"/>
  <c r="GO106" i="18" s="1"/>
  <c r="Z11" i="18"/>
  <c r="ER11" i="18" s="1"/>
  <c r="GN11" i="18" s="1"/>
  <c r="AD11" i="18"/>
  <c r="ES11" i="18" s="1"/>
  <c r="GO11" i="18" s="1"/>
  <c r="Z233" i="18"/>
  <c r="ER233" i="18" s="1"/>
  <c r="GN233" i="18" s="1"/>
  <c r="AD233" i="18"/>
  <c r="ES233" i="18" s="1"/>
  <c r="GO233" i="18" s="1"/>
  <c r="Z217" i="18"/>
  <c r="ER217" i="18" s="1"/>
  <c r="GN217" i="18" s="1"/>
  <c r="AD217" i="18"/>
  <c r="ES217" i="18" s="1"/>
  <c r="GO217" i="18" s="1"/>
  <c r="Z169" i="18"/>
  <c r="ER169" i="18" s="1"/>
  <c r="GN169" i="18" s="1"/>
  <c r="AD169" i="18"/>
  <c r="ES169" i="18" s="1"/>
  <c r="GO169" i="18" s="1"/>
  <c r="Z61" i="18"/>
  <c r="ER61" i="18" s="1"/>
  <c r="GN61" i="18" s="1"/>
  <c r="AD61" i="18"/>
  <c r="ES61" i="18" s="1"/>
  <c r="GO61" i="18" s="1"/>
  <c r="Z258" i="18"/>
  <c r="ER258" i="18" s="1"/>
  <c r="GN258" i="18" s="1"/>
  <c r="AD258" i="18"/>
  <c r="ES258" i="18" s="1"/>
  <c r="GO258" i="18" s="1"/>
  <c r="Z250" i="18"/>
  <c r="ER250" i="18" s="1"/>
  <c r="GN250" i="18" s="1"/>
  <c r="AD250" i="18"/>
  <c r="ES250" i="18" s="1"/>
  <c r="GO250" i="18" s="1"/>
  <c r="Z242" i="18"/>
  <c r="ER242" i="18" s="1"/>
  <c r="GN242" i="18" s="1"/>
  <c r="AD242" i="18"/>
  <c r="ES242" i="18" s="1"/>
  <c r="GO242" i="18" s="1"/>
  <c r="Z234" i="18"/>
  <c r="ER234" i="18" s="1"/>
  <c r="GN234" i="18" s="1"/>
  <c r="AD234" i="18"/>
  <c r="ES234" i="18" s="1"/>
  <c r="GO234" i="18" s="1"/>
  <c r="Z226" i="18"/>
  <c r="ER226" i="18" s="1"/>
  <c r="GN226" i="18" s="1"/>
  <c r="AD226" i="18"/>
  <c r="ES226" i="18" s="1"/>
  <c r="GO226" i="18" s="1"/>
  <c r="Z218" i="18"/>
  <c r="ER218" i="18" s="1"/>
  <c r="GN218" i="18" s="1"/>
  <c r="AD218" i="18"/>
  <c r="ES218" i="18" s="1"/>
  <c r="GO218" i="18" s="1"/>
  <c r="Z210" i="18"/>
  <c r="ER210" i="18" s="1"/>
  <c r="GN210" i="18" s="1"/>
  <c r="AD210" i="18"/>
  <c r="ES210" i="18" s="1"/>
  <c r="GO210" i="18" s="1"/>
  <c r="Z202" i="18"/>
  <c r="ER202" i="18" s="1"/>
  <c r="GN202" i="18" s="1"/>
  <c r="AD202" i="18"/>
  <c r="ES202" i="18" s="1"/>
  <c r="GO202" i="18" s="1"/>
  <c r="Z194" i="18"/>
  <c r="ER194" i="18" s="1"/>
  <c r="GN194" i="18" s="1"/>
  <c r="AD194" i="18"/>
  <c r="ES194" i="18" s="1"/>
  <c r="GO194" i="18" s="1"/>
  <c r="Z191" i="18"/>
  <c r="ER191" i="18" s="1"/>
  <c r="GN191" i="18" s="1"/>
  <c r="AD191" i="18"/>
  <c r="ES191" i="18" s="1"/>
  <c r="GO191" i="18" s="1"/>
  <c r="Z183" i="18"/>
  <c r="ER183" i="18" s="1"/>
  <c r="GN183" i="18" s="1"/>
  <c r="AD183" i="18"/>
  <c r="ES183" i="18" s="1"/>
  <c r="GO183" i="18" s="1"/>
  <c r="Z178" i="18"/>
  <c r="ER178" i="18" s="1"/>
  <c r="GN178" i="18" s="1"/>
  <c r="AD178" i="18"/>
  <c r="ES178" i="18" s="1"/>
  <c r="GO178" i="18" s="1"/>
  <c r="Z170" i="18"/>
  <c r="ER170" i="18" s="1"/>
  <c r="GN170" i="18" s="1"/>
  <c r="AD170" i="18"/>
  <c r="ES170" i="18" s="1"/>
  <c r="GO170" i="18" s="1"/>
  <c r="Z162" i="18"/>
  <c r="ER162" i="18" s="1"/>
  <c r="GN162" i="18" s="1"/>
  <c r="AD162" i="18"/>
  <c r="ES162" i="18" s="1"/>
  <c r="GO162" i="18" s="1"/>
  <c r="Z154" i="18"/>
  <c r="ER154" i="18" s="1"/>
  <c r="GN154" i="18" s="1"/>
  <c r="AD154" i="18"/>
  <c r="ES154" i="18" s="1"/>
  <c r="GO154" i="18" s="1"/>
  <c r="Z146" i="18"/>
  <c r="ER146" i="18" s="1"/>
  <c r="GN146" i="18" s="1"/>
  <c r="AD146" i="18"/>
  <c r="ES146" i="18" s="1"/>
  <c r="GO146" i="18" s="1"/>
  <c r="Z138" i="18"/>
  <c r="ER138" i="18" s="1"/>
  <c r="GN138" i="18" s="1"/>
  <c r="AD138" i="18"/>
  <c r="ES138" i="18" s="1"/>
  <c r="GO138" i="18" s="1"/>
  <c r="Z122" i="18"/>
  <c r="ER122" i="18" s="1"/>
  <c r="GN122" i="18" s="1"/>
  <c r="AD122" i="18"/>
  <c r="ES122" i="18" s="1"/>
  <c r="GO122" i="18" s="1"/>
  <c r="Z112" i="18"/>
  <c r="ER112" i="18" s="1"/>
  <c r="GN112" i="18" s="1"/>
  <c r="AD112" i="18"/>
  <c r="ES112" i="18" s="1"/>
  <c r="GO112" i="18" s="1"/>
  <c r="Z102" i="18"/>
  <c r="ER102" i="18" s="1"/>
  <c r="GN102" i="18" s="1"/>
  <c r="AD102" i="18"/>
  <c r="ES102" i="18" s="1"/>
  <c r="GO102" i="18" s="1"/>
  <c r="Z94" i="18"/>
  <c r="ER94" i="18" s="1"/>
  <c r="GN94" i="18" s="1"/>
  <c r="AD94" i="18"/>
  <c r="ES94" i="18" s="1"/>
  <c r="GO94" i="18" s="1"/>
  <c r="Z86" i="18"/>
  <c r="ER86" i="18" s="1"/>
  <c r="GN86" i="18" s="1"/>
  <c r="AD86" i="18"/>
  <c r="ES86" i="18" s="1"/>
  <c r="GO86" i="18" s="1"/>
  <c r="Z78" i="18"/>
  <c r="ER78" i="18" s="1"/>
  <c r="GN78" i="18" s="1"/>
  <c r="AD78" i="18"/>
  <c r="ES78" i="18" s="1"/>
  <c r="GO78" i="18" s="1"/>
  <c r="Z52" i="18"/>
  <c r="ER52" i="18" s="1"/>
  <c r="GN52" i="18" s="1"/>
  <c r="AD52" i="18"/>
  <c r="ES52" i="18" s="1"/>
  <c r="GO52" i="18" s="1"/>
  <c r="Z44" i="18"/>
  <c r="ER44" i="18" s="1"/>
  <c r="GN44" i="18" s="1"/>
  <c r="AD44" i="18"/>
  <c r="ES44" i="18" s="1"/>
  <c r="GO44" i="18" s="1"/>
  <c r="Z36" i="18"/>
  <c r="ER36" i="18" s="1"/>
  <c r="GN36" i="18" s="1"/>
  <c r="AD36" i="18"/>
  <c r="ES36" i="18" s="1"/>
  <c r="GO36" i="18" s="1"/>
  <c r="Z28" i="18"/>
  <c r="ER28" i="18" s="1"/>
  <c r="GN28" i="18" s="1"/>
  <c r="AD28" i="18"/>
  <c r="ES28" i="18" s="1"/>
  <c r="GO28" i="18" s="1"/>
  <c r="Z23" i="18"/>
  <c r="ER23" i="18" s="1"/>
  <c r="GN23" i="18" s="1"/>
  <c r="AD23" i="18"/>
  <c r="ES23" i="18" s="1"/>
  <c r="GO23" i="18" s="1"/>
  <c r="Z15" i="18"/>
  <c r="ER15" i="18" s="1"/>
  <c r="GN15" i="18" s="1"/>
  <c r="AD15" i="18"/>
  <c r="ES15" i="18" s="1"/>
  <c r="GO15" i="18" s="1"/>
  <c r="Z214" i="18"/>
  <c r="ER214" i="18" s="1"/>
  <c r="GN214" i="18" s="1"/>
  <c r="AD214" i="18"/>
  <c r="ES214" i="18" s="1"/>
  <c r="GO214" i="18" s="1"/>
  <c r="Z158" i="18"/>
  <c r="ER158" i="18" s="1"/>
  <c r="GN158" i="18" s="1"/>
  <c r="AD158" i="18"/>
  <c r="ES158" i="18" s="1"/>
  <c r="GO158" i="18" s="1"/>
  <c r="Z142" i="18"/>
  <c r="ER142" i="18" s="1"/>
  <c r="GN142" i="18" s="1"/>
  <c r="AD142" i="18"/>
  <c r="ES142" i="18" s="1"/>
  <c r="GO142" i="18" s="1"/>
  <c r="Z74" i="18"/>
  <c r="ER74" i="18" s="1"/>
  <c r="GN74" i="18" s="1"/>
  <c r="AD74" i="18"/>
  <c r="ES74" i="18" s="1"/>
  <c r="GO74" i="18" s="1"/>
  <c r="Z48" i="18"/>
  <c r="ER48" i="18" s="1"/>
  <c r="GN48" i="18" s="1"/>
  <c r="AD48" i="18"/>
  <c r="ES48" i="18" s="1"/>
  <c r="GO48" i="18" s="1"/>
  <c r="Z177" i="18"/>
  <c r="ER177" i="18" s="1"/>
  <c r="GN177" i="18" s="1"/>
  <c r="AD177" i="18"/>
  <c r="ES177" i="18" s="1"/>
  <c r="GO177" i="18" s="1"/>
  <c r="Z153" i="18"/>
  <c r="ER153" i="18" s="1"/>
  <c r="GN153" i="18" s="1"/>
  <c r="AD153" i="18"/>
  <c r="ES153" i="18" s="1"/>
  <c r="GO153" i="18" s="1"/>
  <c r="Z93" i="18"/>
  <c r="ER93" i="18" s="1"/>
  <c r="GN93" i="18" s="1"/>
  <c r="AD93" i="18"/>
  <c r="ES93" i="18" s="1"/>
  <c r="GO93" i="18" s="1"/>
  <c r="Z77" i="18"/>
  <c r="ER77" i="18" s="1"/>
  <c r="GN77" i="18" s="1"/>
  <c r="AD77" i="18"/>
  <c r="ES77" i="18" s="1"/>
  <c r="GO77" i="18" s="1"/>
  <c r="Z27" i="18"/>
  <c r="ER27" i="18" s="1"/>
  <c r="GN27" i="18" s="1"/>
  <c r="AD27" i="18"/>
  <c r="ES27" i="18" s="1"/>
  <c r="GO27" i="18" s="1"/>
  <c r="Z261" i="18"/>
  <c r="ER261" i="18" s="1"/>
  <c r="GN261" i="18" s="1"/>
  <c r="AD261" i="18"/>
  <c r="ES261" i="18" s="1"/>
  <c r="GO261" i="18" s="1"/>
  <c r="Z253" i="18"/>
  <c r="ER253" i="18" s="1"/>
  <c r="GN253" i="18" s="1"/>
  <c r="AD253" i="18"/>
  <c r="ES253" i="18" s="1"/>
  <c r="GO253" i="18" s="1"/>
  <c r="Z245" i="18"/>
  <c r="ER245" i="18" s="1"/>
  <c r="GN245" i="18" s="1"/>
  <c r="AD245" i="18"/>
  <c r="ES245" i="18" s="1"/>
  <c r="GO245" i="18" s="1"/>
  <c r="Z237" i="18"/>
  <c r="ER237" i="18" s="1"/>
  <c r="GN237" i="18" s="1"/>
  <c r="AD237" i="18"/>
  <c r="ES237" i="18" s="1"/>
  <c r="GO237" i="18" s="1"/>
  <c r="Z229" i="18"/>
  <c r="ER229" i="18" s="1"/>
  <c r="GN229" i="18" s="1"/>
  <c r="AD229" i="18"/>
  <c r="ES229" i="18" s="1"/>
  <c r="GO229" i="18" s="1"/>
  <c r="Z221" i="18"/>
  <c r="ER221" i="18" s="1"/>
  <c r="GN221" i="18" s="1"/>
  <c r="AD221" i="18"/>
  <c r="ES221" i="18" s="1"/>
  <c r="GO221" i="18" s="1"/>
  <c r="Z213" i="18"/>
  <c r="ER213" i="18" s="1"/>
  <c r="GN213" i="18" s="1"/>
  <c r="AD213" i="18"/>
  <c r="ES213" i="18" s="1"/>
  <c r="GO213" i="18" s="1"/>
  <c r="Z205" i="18"/>
  <c r="ER205" i="18" s="1"/>
  <c r="GN205" i="18" s="1"/>
  <c r="AD205" i="18"/>
  <c r="ES205" i="18" s="1"/>
  <c r="GO205" i="18" s="1"/>
  <c r="Z197" i="18"/>
  <c r="ER197" i="18" s="1"/>
  <c r="GN197" i="18" s="1"/>
  <c r="AD197" i="18"/>
  <c r="ES197" i="18" s="1"/>
  <c r="GO197" i="18" s="1"/>
  <c r="Z186" i="18"/>
  <c r="ER186" i="18" s="1"/>
  <c r="GN186" i="18" s="1"/>
  <c r="AD186" i="18"/>
  <c r="ES186" i="18" s="1"/>
  <c r="GO186" i="18" s="1"/>
  <c r="Z173" i="18"/>
  <c r="ER173" i="18" s="1"/>
  <c r="GN173" i="18" s="1"/>
  <c r="AD173" i="18"/>
  <c r="ES173" i="18" s="1"/>
  <c r="GO173" i="18" s="1"/>
  <c r="Z165" i="18"/>
  <c r="ER165" i="18" s="1"/>
  <c r="GN165" i="18" s="1"/>
  <c r="AD165" i="18"/>
  <c r="ES165" i="18" s="1"/>
  <c r="GO165" i="18" s="1"/>
  <c r="Z157" i="18"/>
  <c r="ER157" i="18" s="1"/>
  <c r="GN157" i="18" s="1"/>
  <c r="AD157" i="18"/>
  <c r="ES157" i="18" s="1"/>
  <c r="GO157" i="18" s="1"/>
  <c r="Z149" i="18"/>
  <c r="ER149" i="18" s="1"/>
  <c r="GN149" i="18" s="1"/>
  <c r="AD149" i="18"/>
  <c r="ES149" i="18" s="1"/>
  <c r="GO149" i="18" s="1"/>
  <c r="Z141" i="18"/>
  <c r="ER141" i="18" s="1"/>
  <c r="GN141" i="18" s="1"/>
  <c r="AD141" i="18"/>
  <c r="ES141" i="18" s="1"/>
  <c r="GO141" i="18" s="1"/>
  <c r="Z133" i="18"/>
  <c r="ER133" i="18" s="1"/>
  <c r="GN133" i="18" s="1"/>
  <c r="AD133" i="18"/>
  <c r="ES133" i="18" s="1"/>
  <c r="GO133" i="18" s="1"/>
  <c r="Z125" i="18"/>
  <c r="ER125" i="18" s="1"/>
  <c r="GN125" i="18" s="1"/>
  <c r="AD125" i="18"/>
  <c r="ES125" i="18" s="1"/>
  <c r="GO125" i="18" s="1"/>
  <c r="Z120" i="18"/>
  <c r="ER120" i="18" s="1"/>
  <c r="GN120" i="18" s="1"/>
  <c r="AD120" i="18"/>
  <c r="ES120" i="18" s="1"/>
  <c r="GO120" i="18" s="1"/>
  <c r="Z115" i="18"/>
  <c r="ER115" i="18" s="1"/>
  <c r="GN115" i="18" s="1"/>
  <c r="AD115" i="18"/>
  <c r="ES115" i="18" s="1"/>
  <c r="GO115" i="18" s="1"/>
  <c r="Z105" i="18"/>
  <c r="ER105" i="18" s="1"/>
  <c r="GN105" i="18" s="1"/>
  <c r="AD105" i="18"/>
  <c r="ES105" i="18" s="1"/>
  <c r="GO105" i="18" s="1"/>
  <c r="Z97" i="18"/>
  <c r="ER97" i="18" s="1"/>
  <c r="GN97" i="18" s="1"/>
  <c r="AD97" i="18"/>
  <c r="ES97" i="18" s="1"/>
  <c r="GO97" i="18" s="1"/>
  <c r="Z89" i="18"/>
  <c r="ER89" i="18" s="1"/>
  <c r="GN89" i="18" s="1"/>
  <c r="AD89" i="18"/>
  <c r="ES89" i="18" s="1"/>
  <c r="GO89" i="18" s="1"/>
  <c r="Z81" i="18"/>
  <c r="ER81" i="18" s="1"/>
  <c r="GN81" i="18" s="1"/>
  <c r="AD81" i="18"/>
  <c r="ES81" i="18" s="1"/>
  <c r="GO81" i="18" s="1"/>
  <c r="Z73" i="18"/>
  <c r="ER73" i="18" s="1"/>
  <c r="GN73" i="18" s="1"/>
  <c r="AD73" i="18"/>
  <c r="ES73" i="18" s="1"/>
  <c r="GO73" i="18" s="1"/>
  <c r="Z65" i="18"/>
  <c r="ER65" i="18" s="1"/>
  <c r="GN65" i="18" s="1"/>
  <c r="AD65" i="18"/>
  <c r="ES65" i="18" s="1"/>
  <c r="GO65" i="18" s="1"/>
  <c r="Z57" i="18"/>
  <c r="ER57" i="18" s="1"/>
  <c r="GN57" i="18" s="1"/>
  <c r="AD57" i="18"/>
  <c r="ES57" i="18" s="1"/>
  <c r="GO57" i="18" s="1"/>
  <c r="Z47" i="18"/>
  <c r="ER47" i="18" s="1"/>
  <c r="GN47" i="18" s="1"/>
  <c r="AD47" i="18"/>
  <c r="ES47" i="18" s="1"/>
  <c r="GO47" i="18" s="1"/>
  <c r="Z39" i="18"/>
  <c r="ER39" i="18" s="1"/>
  <c r="GN39" i="18" s="1"/>
  <c r="AD39" i="18"/>
  <c r="ES39" i="18" s="1"/>
  <c r="GO39" i="18" s="1"/>
  <c r="Z31" i="18"/>
  <c r="ER31" i="18" s="1"/>
  <c r="GN31" i="18" s="1"/>
  <c r="AD31" i="18"/>
  <c r="ES31" i="18" s="1"/>
  <c r="GO31" i="18" s="1"/>
  <c r="Z18" i="18"/>
  <c r="ER18" i="18" s="1"/>
  <c r="GN18" i="18" s="1"/>
  <c r="AD18" i="18"/>
  <c r="ES18" i="18" s="1"/>
  <c r="GO18" i="18" s="1"/>
  <c r="Z10" i="18"/>
  <c r="ER10" i="18" s="1"/>
  <c r="GN10" i="18" s="1"/>
  <c r="AD10" i="18"/>
  <c r="ES10" i="18" s="1"/>
  <c r="GO10" i="18" s="1"/>
  <c r="Z254" i="18"/>
  <c r="ER254" i="18" s="1"/>
  <c r="GN254" i="18" s="1"/>
  <c r="AD254" i="18"/>
  <c r="ES254" i="18" s="1"/>
  <c r="GO254" i="18" s="1"/>
  <c r="Z174" i="18"/>
  <c r="ER174" i="18" s="1"/>
  <c r="GN174" i="18" s="1"/>
  <c r="AD174" i="18"/>
  <c r="ES174" i="18" s="1"/>
  <c r="GO174" i="18" s="1"/>
  <c r="Z82" i="18"/>
  <c r="ER82" i="18" s="1"/>
  <c r="GN82" i="18" s="1"/>
  <c r="AD82" i="18"/>
  <c r="ES82" i="18" s="1"/>
  <c r="GO82" i="18" s="1"/>
  <c r="Z58" i="18"/>
  <c r="ER58" i="18" s="1"/>
  <c r="GN58" i="18" s="1"/>
  <c r="AD58" i="18"/>
  <c r="ES58" i="18" s="1"/>
  <c r="GO58" i="18" s="1"/>
  <c r="Z190" i="18"/>
  <c r="ER190" i="18" s="1"/>
  <c r="GN190" i="18" s="1"/>
  <c r="AD190" i="18"/>
  <c r="ES190" i="18" s="1"/>
  <c r="GO190" i="18" s="1"/>
  <c r="Z101" i="18"/>
  <c r="ER101" i="18" s="1"/>
  <c r="GN101" i="18" s="1"/>
  <c r="AD101" i="18"/>
  <c r="ES101" i="18" s="1"/>
  <c r="GO101" i="18" s="1"/>
  <c r="Z69" i="18"/>
  <c r="ER69" i="18" s="1"/>
  <c r="GN69" i="18" s="1"/>
  <c r="AD69" i="18"/>
  <c r="ES69" i="18" s="1"/>
  <c r="GO69" i="18" s="1"/>
  <c r="Z35" i="18"/>
  <c r="ER35" i="18" s="1"/>
  <c r="GN35" i="18" s="1"/>
  <c r="AD35" i="18"/>
  <c r="ES35" i="18" s="1"/>
  <c r="GO35" i="18" s="1"/>
  <c r="Z264" i="18"/>
  <c r="ER264" i="18" s="1"/>
  <c r="GN264" i="18" s="1"/>
  <c r="AD264" i="18"/>
  <c r="ES264" i="18" s="1"/>
  <c r="GO264" i="18" s="1"/>
  <c r="Z256" i="18"/>
  <c r="ER256" i="18" s="1"/>
  <c r="GN256" i="18" s="1"/>
  <c r="AD256" i="18"/>
  <c r="ES256" i="18" s="1"/>
  <c r="GO256" i="18" s="1"/>
  <c r="Z248" i="18"/>
  <c r="ER248" i="18" s="1"/>
  <c r="GN248" i="18" s="1"/>
  <c r="AD248" i="18"/>
  <c r="ES248" i="18" s="1"/>
  <c r="GO248" i="18" s="1"/>
  <c r="Z240" i="18"/>
  <c r="ER240" i="18" s="1"/>
  <c r="GN240" i="18" s="1"/>
  <c r="AD240" i="18"/>
  <c r="ES240" i="18" s="1"/>
  <c r="GO240" i="18" s="1"/>
  <c r="Z232" i="18"/>
  <c r="ER232" i="18" s="1"/>
  <c r="GN232" i="18" s="1"/>
  <c r="AD232" i="18"/>
  <c r="ES232" i="18" s="1"/>
  <c r="GO232" i="18" s="1"/>
  <c r="Z224" i="18"/>
  <c r="ER224" i="18" s="1"/>
  <c r="GN224" i="18" s="1"/>
  <c r="AD224" i="18"/>
  <c r="ES224" i="18" s="1"/>
  <c r="GO224" i="18" s="1"/>
  <c r="Z216" i="18"/>
  <c r="ER216" i="18" s="1"/>
  <c r="GN216" i="18" s="1"/>
  <c r="AD216" i="18"/>
  <c r="ES216" i="18" s="1"/>
  <c r="GO216" i="18" s="1"/>
  <c r="Z208" i="18"/>
  <c r="ER208" i="18" s="1"/>
  <c r="GN208" i="18" s="1"/>
  <c r="AD208" i="18"/>
  <c r="ES208" i="18" s="1"/>
  <c r="GO208" i="18" s="1"/>
  <c r="Z200" i="18"/>
  <c r="ER200" i="18" s="1"/>
  <c r="GN200" i="18" s="1"/>
  <c r="AD200" i="18"/>
  <c r="ES200" i="18" s="1"/>
  <c r="GO200" i="18" s="1"/>
  <c r="Z192" i="18"/>
  <c r="ER192" i="18" s="1"/>
  <c r="GN192" i="18" s="1"/>
  <c r="AD192" i="18"/>
  <c r="ES192" i="18" s="1"/>
  <c r="GO192" i="18" s="1"/>
  <c r="Z189" i="18"/>
  <c r="ER189" i="18" s="1"/>
  <c r="GN189" i="18" s="1"/>
  <c r="AD189" i="18"/>
  <c r="ES189" i="18" s="1"/>
  <c r="GO189" i="18" s="1"/>
  <c r="Z181" i="18"/>
  <c r="ER181" i="18" s="1"/>
  <c r="GN181" i="18" s="1"/>
  <c r="AD181" i="18"/>
  <c r="ES181" i="18" s="1"/>
  <c r="GO181" i="18" s="1"/>
  <c r="Z176" i="18"/>
  <c r="ER176" i="18" s="1"/>
  <c r="GN176" i="18" s="1"/>
  <c r="AD176" i="18"/>
  <c r="ES176" i="18" s="1"/>
  <c r="GO176" i="18" s="1"/>
  <c r="Z168" i="18"/>
  <c r="ER168" i="18" s="1"/>
  <c r="GN168" i="18" s="1"/>
  <c r="AD168" i="18"/>
  <c r="ES168" i="18" s="1"/>
  <c r="GO168" i="18" s="1"/>
  <c r="Z160" i="18"/>
  <c r="ER160" i="18" s="1"/>
  <c r="GN160" i="18" s="1"/>
  <c r="AD160" i="18"/>
  <c r="ES160" i="18" s="1"/>
  <c r="GO160" i="18" s="1"/>
  <c r="Z152" i="18"/>
  <c r="ER152" i="18" s="1"/>
  <c r="GN152" i="18" s="1"/>
  <c r="AD152" i="18"/>
  <c r="ES152" i="18" s="1"/>
  <c r="GO152" i="18" s="1"/>
  <c r="Z144" i="18"/>
  <c r="ER144" i="18" s="1"/>
  <c r="GN144" i="18" s="1"/>
  <c r="AD144" i="18"/>
  <c r="ES144" i="18" s="1"/>
  <c r="GO144" i="18" s="1"/>
  <c r="Z136" i="18"/>
  <c r="ER136" i="18" s="1"/>
  <c r="GN136" i="18" s="1"/>
  <c r="AD136" i="18"/>
  <c r="ES136" i="18" s="1"/>
  <c r="GO136" i="18" s="1"/>
  <c r="Z110" i="18"/>
  <c r="ER110" i="18" s="1"/>
  <c r="GN110" i="18" s="1"/>
  <c r="AD110" i="18"/>
  <c r="ES110" i="18" s="1"/>
  <c r="GO110" i="18" s="1"/>
  <c r="Z100" i="18"/>
  <c r="ER100" i="18" s="1"/>
  <c r="GN100" i="18" s="1"/>
  <c r="AD100" i="18"/>
  <c r="ES100" i="18" s="1"/>
  <c r="GO100" i="18" s="1"/>
  <c r="Z92" i="18"/>
  <c r="ER92" i="18" s="1"/>
  <c r="GN92" i="18" s="1"/>
  <c r="AD92" i="18"/>
  <c r="ES92" i="18" s="1"/>
  <c r="GO92" i="18" s="1"/>
  <c r="Z84" i="18"/>
  <c r="ER84" i="18" s="1"/>
  <c r="GN84" i="18" s="1"/>
  <c r="AD84" i="18"/>
  <c r="ES84" i="18" s="1"/>
  <c r="GO84" i="18" s="1"/>
  <c r="Z76" i="18"/>
  <c r="ER76" i="18" s="1"/>
  <c r="GN76" i="18" s="1"/>
  <c r="AD76" i="18"/>
  <c r="ES76" i="18" s="1"/>
  <c r="GO76" i="18" s="1"/>
  <c r="Z60" i="18"/>
  <c r="ER60" i="18" s="1"/>
  <c r="GN60" i="18" s="1"/>
  <c r="AD60" i="18"/>
  <c r="ES60" i="18" s="1"/>
  <c r="GO60" i="18" s="1"/>
  <c r="Z50" i="18"/>
  <c r="ER50" i="18" s="1"/>
  <c r="GN50" i="18" s="1"/>
  <c r="AD50" i="18"/>
  <c r="ES50" i="18" s="1"/>
  <c r="GO50" i="18" s="1"/>
  <c r="Z42" i="18"/>
  <c r="ER42" i="18" s="1"/>
  <c r="GN42" i="18" s="1"/>
  <c r="AD42" i="18"/>
  <c r="ES42" i="18" s="1"/>
  <c r="GO42" i="18" s="1"/>
  <c r="Z34" i="18"/>
  <c r="ER34" i="18" s="1"/>
  <c r="GN34" i="18" s="1"/>
  <c r="AD34" i="18"/>
  <c r="ES34" i="18" s="1"/>
  <c r="GO34" i="18" s="1"/>
  <c r="Z13" i="18"/>
  <c r="ER13" i="18" s="1"/>
  <c r="GN13" i="18" s="1"/>
  <c r="AD13" i="18"/>
  <c r="ES13" i="18" s="1"/>
  <c r="GO13" i="18" s="1"/>
  <c r="Z246" i="18"/>
  <c r="ER246" i="18" s="1"/>
  <c r="GN246" i="18" s="1"/>
  <c r="AD246" i="18"/>
  <c r="ES246" i="18" s="1"/>
  <c r="GO246" i="18" s="1"/>
  <c r="Z238" i="18"/>
  <c r="ER238" i="18" s="1"/>
  <c r="GN238" i="18" s="1"/>
  <c r="AD238" i="18"/>
  <c r="ES238" i="18" s="1"/>
  <c r="GO238" i="18" s="1"/>
  <c r="Z187" i="18"/>
  <c r="ER187" i="18" s="1"/>
  <c r="GN187" i="18" s="1"/>
  <c r="AD187" i="18"/>
  <c r="ES187" i="18" s="1"/>
  <c r="GO187" i="18" s="1"/>
  <c r="Z19" i="18"/>
  <c r="ER19" i="18" s="1"/>
  <c r="GN19" i="18" s="1"/>
  <c r="AD19" i="18"/>
  <c r="ES19" i="18" s="1"/>
  <c r="GO19" i="18" s="1"/>
  <c r="Z257" i="18"/>
  <c r="ER257" i="18" s="1"/>
  <c r="GN257" i="18" s="1"/>
  <c r="AD257" i="18"/>
  <c r="ES257" i="18" s="1"/>
  <c r="GO257" i="18" s="1"/>
  <c r="Z249" i="18"/>
  <c r="ER249" i="18" s="1"/>
  <c r="GN249" i="18" s="1"/>
  <c r="AD249" i="18"/>
  <c r="ES249" i="18" s="1"/>
  <c r="GO249" i="18" s="1"/>
  <c r="Z241" i="18"/>
  <c r="ER241" i="18" s="1"/>
  <c r="GN241" i="18" s="1"/>
  <c r="AD241" i="18"/>
  <c r="ES241" i="18" s="1"/>
  <c r="GO241" i="18" s="1"/>
  <c r="Z209" i="18"/>
  <c r="ER209" i="18" s="1"/>
  <c r="GN209" i="18" s="1"/>
  <c r="AD209" i="18"/>
  <c r="ES209" i="18" s="1"/>
  <c r="GO209" i="18" s="1"/>
  <c r="Z182" i="18"/>
  <c r="ER182" i="18" s="1"/>
  <c r="GN182" i="18" s="1"/>
  <c r="AD182" i="18"/>
  <c r="ES182" i="18" s="1"/>
  <c r="GO182" i="18" s="1"/>
  <c r="Z145" i="18"/>
  <c r="ER145" i="18" s="1"/>
  <c r="GN145" i="18" s="1"/>
  <c r="AD145" i="18"/>
  <c r="ES145" i="18" s="1"/>
  <c r="GO145" i="18" s="1"/>
  <c r="Z129" i="18"/>
  <c r="ER129" i="18" s="1"/>
  <c r="GN129" i="18" s="1"/>
  <c r="AD129" i="18"/>
  <c r="ES129" i="18" s="1"/>
  <c r="GO129" i="18" s="1"/>
  <c r="Z14" i="18"/>
  <c r="ER14" i="18" s="1"/>
  <c r="GN14" i="18" s="1"/>
  <c r="AD14" i="18"/>
  <c r="ES14" i="18" s="1"/>
  <c r="GO14" i="18" s="1"/>
  <c r="Z259" i="18"/>
  <c r="ER259" i="18" s="1"/>
  <c r="GN259" i="18" s="1"/>
  <c r="AD259" i="18"/>
  <c r="ES259" i="18" s="1"/>
  <c r="GO259" i="18" s="1"/>
  <c r="Z251" i="18"/>
  <c r="ER251" i="18" s="1"/>
  <c r="GN251" i="18" s="1"/>
  <c r="AD251" i="18"/>
  <c r="ES251" i="18" s="1"/>
  <c r="GO251" i="18" s="1"/>
  <c r="Z243" i="18"/>
  <c r="ER243" i="18" s="1"/>
  <c r="GN243" i="18" s="1"/>
  <c r="AD243" i="18"/>
  <c r="ES243" i="18" s="1"/>
  <c r="GO243" i="18" s="1"/>
  <c r="Z235" i="18"/>
  <c r="ER235" i="18" s="1"/>
  <c r="GN235" i="18" s="1"/>
  <c r="AD235" i="18"/>
  <c r="ES235" i="18" s="1"/>
  <c r="GO235" i="18" s="1"/>
  <c r="Z227" i="18"/>
  <c r="ER227" i="18" s="1"/>
  <c r="GN227" i="18" s="1"/>
  <c r="AD227" i="18"/>
  <c r="ES227" i="18" s="1"/>
  <c r="GO227" i="18" s="1"/>
  <c r="Z219" i="18"/>
  <c r="ER219" i="18" s="1"/>
  <c r="GN219" i="18" s="1"/>
  <c r="AD219" i="18"/>
  <c r="ES219" i="18" s="1"/>
  <c r="GO219" i="18" s="1"/>
  <c r="Z211" i="18"/>
  <c r="ER211" i="18" s="1"/>
  <c r="GN211" i="18" s="1"/>
  <c r="AD211" i="18"/>
  <c r="ES211" i="18" s="1"/>
  <c r="GO211" i="18" s="1"/>
  <c r="Z203" i="18"/>
  <c r="ER203" i="18" s="1"/>
  <c r="GN203" i="18" s="1"/>
  <c r="AD203" i="18"/>
  <c r="ES203" i="18" s="1"/>
  <c r="GO203" i="18" s="1"/>
  <c r="Z195" i="18"/>
  <c r="ER195" i="18" s="1"/>
  <c r="GN195" i="18" s="1"/>
  <c r="AD195" i="18"/>
  <c r="ES195" i="18" s="1"/>
  <c r="GO195" i="18" s="1"/>
  <c r="Z184" i="18"/>
  <c r="ER184" i="18" s="1"/>
  <c r="GN184" i="18" s="1"/>
  <c r="AD184" i="18"/>
  <c r="ES184" i="18" s="1"/>
  <c r="GO184" i="18" s="1"/>
  <c r="Z171" i="18"/>
  <c r="ER171" i="18" s="1"/>
  <c r="GN171" i="18" s="1"/>
  <c r="AD171" i="18"/>
  <c r="ES171" i="18" s="1"/>
  <c r="GO171" i="18" s="1"/>
  <c r="Z155" i="18"/>
  <c r="ER155" i="18" s="1"/>
  <c r="GN155" i="18" s="1"/>
  <c r="AD155" i="18"/>
  <c r="ES155" i="18" s="1"/>
  <c r="GO155" i="18" s="1"/>
  <c r="Z147" i="18"/>
  <c r="ER147" i="18" s="1"/>
  <c r="GN147" i="18" s="1"/>
  <c r="AD147" i="18"/>
  <c r="ES147" i="18" s="1"/>
  <c r="GO147" i="18" s="1"/>
  <c r="Z131" i="18"/>
  <c r="ER131" i="18" s="1"/>
  <c r="GN131" i="18" s="1"/>
  <c r="AD131" i="18"/>
  <c r="ES131" i="18" s="1"/>
  <c r="GO131" i="18" s="1"/>
  <c r="Z123" i="18"/>
  <c r="ER123" i="18" s="1"/>
  <c r="GN123" i="18" s="1"/>
  <c r="AD123" i="18"/>
  <c r="ES123" i="18" s="1"/>
  <c r="GO123" i="18" s="1"/>
  <c r="Z118" i="18"/>
  <c r="ER118" i="18" s="1"/>
  <c r="GN118" i="18" s="1"/>
  <c r="AD118" i="18"/>
  <c r="ES118" i="18" s="1"/>
  <c r="GO118" i="18" s="1"/>
  <c r="Z113" i="18"/>
  <c r="ER113" i="18" s="1"/>
  <c r="GN113" i="18" s="1"/>
  <c r="AD113" i="18"/>
  <c r="ES113" i="18" s="1"/>
  <c r="GO113" i="18" s="1"/>
  <c r="Z103" i="18"/>
  <c r="ER103" i="18" s="1"/>
  <c r="GN103" i="18" s="1"/>
  <c r="AD103" i="18"/>
  <c r="ES103" i="18" s="1"/>
  <c r="GO103" i="18" s="1"/>
  <c r="Z95" i="18"/>
  <c r="ER95" i="18" s="1"/>
  <c r="GN95" i="18" s="1"/>
  <c r="AD95" i="18"/>
  <c r="ES95" i="18" s="1"/>
  <c r="GO95" i="18" s="1"/>
  <c r="Z87" i="18"/>
  <c r="ER87" i="18" s="1"/>
  <c r="GN87" i="18" s="1"/>
  <c r="AD87" i="18"/>
  <c r="ES87" i="18" s="1"/>
  <c r="GO87" i="18" s="1"/>
  <c r="Z79" i="18"/>
  <c r="ER79" i="18" s="1"/>
  <c r="GN79" i="18" s="1"/>
  <c r="AD79" i="18"/>
  <c r="ES79" i="18" s="1"/>
  <c r="GO79" i="18" s="1"/>
  <c r="Z63" i="18"/>
  <c r="ER63" i="18" s="1"/>
  <c r="GN63" i="18" s="1"/>
  <c r="AD63" i="18"/>
  <c r="ES63" i="18" s="1"/>
  <c r="GO63" i="18" s="1"/>
  <c r="Z53" i="18"/>
  <c r="ER53" i="18" s="1"/>
  <c r="GN53" i="18" s="1"/>
  <c r="AD53" i="18"/>
  <c r="ES53" i="18" s="1"/>
  <c r="GO53" i="18" s="1"/>
  <c r="Z45" i="18"/>
  <c r="ER45" i="18" s="1"/>
  <c r="GN45" i="18" s="1"/>
  <c r="AD45" i="18"/>
  <c r="ES45" i="18" s="1"/>
  <c r="GO45" i="18" s="1"/>
  <c r="Z37" i="18"/>
  <c r="ER37" i="18" s="1"/>
  <c r="GN37" i="18" s="1"/>
  <c r="AD37" i="18"/>
  <c r="ES37" i="18" s="1"/>
  <c r="GO37" i="18" s="1"/>
  <c r="Z29" i="18"/>
  <c r="ER29" i="18" s="1"/>
  <c r="GN29" i="18" s="1"/>
  <c r="AD29" i="18"/>
  <c r="ES29" i="18" s="1"/>
  <c r="GO29" i="18" s="1"/>
  <c r="Z24" i="18"/>
  <c r="ER24" i="18" s="1"/>
  <c r="GN24" i="18" s="1"/>
  <c r="AD24" i="18"/>
  <c r="ES24" i="18" s="1"/>
  <c r="GO24" i="18" s="1"/>
  <c r="Z16" i="18"/>
  <c r="ER16" i="18" s="1"/>
  <c r="GN16" i="18" s="1"/>
  <c r="AD16" i="18"/>
  <c r="ES16" i="18" s="1"/>
  <c r="GO16" i="18" s="1"/>
  <c r="EQ109" i="18"/>
  <c r="GM109" i="18" s="1"/>
  <c r="EQ195" i="18"/>
  <c r="GM195" i="18" s="1"/>
  <c r="EQ144" i="18"/>
  <c r="GM144" i="18" s="1"/>
  <c r="EQ136" i="18"/>
  <c r="GM136" i="18" s="1"/>
  <c r="EQ43" i="18"/>
  <c r="GM43" i="18" s="1"/>
  <c r="EQ14" i="18"/>
  <c r="GM14" i="18" s="1"/>
  <c r="EQ133" i="18"/>
  <c r="GM133" i="18" s="1"/>
  <c r="EQ222" i="18"/>
  <c r="GM222" i="18" s="1"/>
  <c r="EQ131" i="18"/>
  <c r="GM131" i="18" s="1"/>
  <c r="EQ123" i="18"/>
  <c r="GM123" i="18" s="1"/>
  <c r="EQ17" i="18"/>
  <c r="GM17" i="18" s="1"/>
  <c r="EQ69" i="18"/>
  <c r="GM69" i="18" s="1"/>
  <c r="EQ241" i="18"/>
  <c r="GM241" i="18" s="1"/>
  <c r="EQ233" i="18"/>
  <c r="GM233" i="18" s="1"/>
  <c r="EQ12" i="18"/>
  <c r="GM12" i="18" s="1"/>
  <c r="EQ244" i="18"/>
  <c r="GM244" i="18" s="1"/>
  <c r="EQ236" i="18"/>
  <c r="GM236" i="18" s="1"/>
  <c r="EQ220" i="18"/>
  <c r="GM220" i="18" s="1"/>
  <c r="EQ145" i="18"/>
  <c r="GM145" i="18" s="1"/>
  <c r="EQ129" i="18"/>
  <c r="GM129" i="18" s="1"/>
  <c r="EQ81" i="18"/>
  <c r="GM81" i="18" s="1"/>
  <c r="EQ52" i="18"/>
  <c r="GM52" i="18" s="1"/>
  <c r="EQ23" i="18"/>
  <c r="GM23" i="18" s="1"/>
  <c r="EQ239" i="18"/>
  <c r="GM239" i="18" s="1"/>
  <c r="EQ172" i="18"/>
  <c r="GM172" i="18" s="1"/>
  <c r="EQ164" i="18"/>
  <c r="GM164" i="18" s="1"/>
  <c r="EQ232" i="18"/>
  <c r="GM232" i="18" s="1"/>
  <c r="EQ202" i="18"/>
  <c r="GM202" i="18" s="1"/>
  <c r="EQ135" i="18"/>
  <c r="GM135" i="18" s="1"/>
  <c r="EQ87" i="18"/>
  <c r="GM87" i="18" s="1"/>
  <c r="EQ42" i="18"/>
  <c r="GM42" i="18" s="1"/>
  <c r="EQ200" i="18"/>
  <c r="GM200" i="18" s="1"/>
  <c r="EQ229" i="18"/>
  <c r="GM229" i="18" s="1"/>
  <c r="EQ162" i="18"/>
  <c r="GM162" i="18" s="1"/>
  <c r="EQ114" i="18"/>
  <c r="GM114" i="18" s="1"/>
  <c r="EQ16" i="18"/>
  <c r="GM16" i="18" s="1"/>
  <c r="AI224" i="18"/>
  <c r="AI189" i="18"/>
  <c r="AI69" i="18"/>
  <c r="AI136" i="18"/>
  <c r="AI112" i="18"/>
  <c r="AI43" i="18"/>
  <c r="AI214" i="18"/>
  <c r="AI187" i="18"/>
  <c r="AI171" i="18"/>
  <c r="AI131" i="18"/>
  <c r="AI123" i="18"/>
  <c r="AI181" i="18"/>
  <c r="AI166" i="18"/>
  <c r="AI81" i="18"/>
  <c r="AI263" i="18"/>
  <c r="AI255" i="18"/>
  <c r="AI247" i="18"/>
  <c r="AI239" i="18"/>
  <c r="AI231" i="18"/>
  <c r="AI223" i="18"/>
  <c r="AI215" i="18"/>
  <c r="AI47" i="18"/>
  <c r="AI195" i="18"/>
  <c r="AI111" i="18"/>
  <c r="AI42" i="18"/>
  <c r="AI261" i="18"/>
  <c r="AI158" i="18"/>
  <c r="AI153" i="18"/>
  <c r="AI17" i="18"/>
  <c r="AI41" i="18"/>
  <c r="AI15" i="18"/>
  <c r="AI149" i="18"/>
  <c r="AI113" i="18"/>
  <c r="AI244" i="18"/>
  <c r="AI178" i="18"/>
  <c r="AI40" i="18"/>
  <c r="AI27" i="18"/>
  <c r="AI206" i="18"/>
  <c r="AI186" i="18"/>
  <c r="AI248" i="18"/>
  <c r="AI236" i="18"/>
  <c r="AI196" i="18"/>
  <c r="AI58" i="18"/>
  <c r="AI45" i="18"/>
  <c r="AI93" i="18"/>
  <c r="AI78" i="18"/>
  <c r="AI256" i="18"/>
  <c r="AI253" i="18"/>
  <c r="AI220" i="18"/>
  <c r="AI174" i="18"/>
  <c r="AI262" i="18"/>
  <c r="AI216" i="18"/>
  <c r="AI188" i="18"/>
  <c r="AI60" i="18"/>
  <c r="AI150" i="18"/>
  <c r="AI129" i="18"/>
  <c r="AI160" i="18"/>
  <c r="AI44" i="18"/>
  <c r="AI120" i="18"/>
  <c r="AI264" i="18"/>
  <c r="AI238" i="18"/>
  <c r="AI204" i="18"/>
  <c r="AI212" i="18"/>
  <c r="AI203" i="18"/>
  <c r="AI197" i="18"/>
  <c r="AI172" i="18"/>
  <c r="AI109" i="18"/>
  <c r="AI141" i="18"/>
  <c r="AI110" i="18"/>
  <c r="AI97" i="18"/>
  <c r="AI73" i="18"/>
  <c r="AI54" i="18"/>
  <c r="AI74" i="18"/>
  <c r="AI87" i="18"/>
  <c r="AI49" i="18"/>
  <c r="AI31" i="18"/>
  <c r="AI252" i="18"/>
  <c r="AI245" i="18"/>
  <c r="AI237" i="18"/>
  <c r="AI208" i="18"/>
  <c r="AI222" i="18"/>
  <c r="AI246" i="18"/>
  <c r="AI230" i="18"/>
  <c r="AI229" i="18"/>
  <c r="AI228" i="18"/>
  <c r="AI207" i="18"/>
  <c r="AI254" i="18"/>
  <c r="AI240" i="18"/>
  <c r="AI232" i="18"/>
  <c r="AI180" i="18"/>
  <c r="AI170" i="18"/>
  <c r="AI168" i="18"/>
  <c r="AI164" i="18"/>
  <c r="AI152" i="18"/>
  <c r="AI146" i="18"/>
  <c r="AI134" i="18"/>
  <c r="AI142" i="18"/>
  <c r="AI194" i="18"/>
  <c r="AI176" i="18"/>
  <c r="AI148" i="18"/>
  <c r="AI185" i="18"/>
  <c r="AI162" i="18"/>
  <c r="AI133" i="18"/>
  <c r="AI132" i="18"/>
  <c r="AI101" i="18"/>
  <c r="AI99" i="18"/>
  <c r="AI85" i="18"/>
  <c r="AI84" i="18"/>
  <c r="AI95" i="18"/>
  <c r="AI105" i="18"/>
  <c r="AI98" i="18"/>
  <c r="AI138" i="18"/>
  <c r="AI106" i="18"/>
  <c r="AI91" i="18"/>
  <c r="AI90" i="18"/>
  <c r="AI89" i="18"/>
  <c r="AI32" i="18"/>
  <c r="AI34" i="18"/>
  <c r="AI72" i="18"/>
  <c r="AI63" i="18"/>
  <c r="AI52" i="18"/>
  <c r="AI51" i="18"/>
  <c r="AI38" i="18"/>
  <c r="AI19" i="18"/>
  <c r="AI18" i="18"/>
  <c r="AI10" i="18"/>
  <c r="AI258" i="18"/>
  <c r="AI257" i="18"/>
  <c r="AI249" i="18"/>
  <c r="AI233" i="18"/>
  <c r="AI241" i="18"/>
  <c r="AI221" i="18"/>
  <c r="AI209" i="18"/>
  <c r="AI259" i="18"/>
  <c r="AI251" i="18"/>
  <c r="AI243" i="18"/>
  <c r="AI235" i="18"/>
  <c r="AI227" i="18"/>
  <c r="AI250" i="18"/>
  <c r="AI242" i="18"/>
  <c r="AI234" i="18"/>
  <c r="AI226" i="18"/>
  <c r="AI217" i="18"/>
  <c r="AI177" i="18"/>
  <c r="AI219" i="18"/>
  <c r="AI198" i="18"/>
  <c r="AI213" i="18"/>
  <c r="AI205" i="18"/>
  <c r="AI202" i="18"/>
  <c r="AI211" i="18"/>
  <c r="AI218" i="18"/>
  <c r="AI210" i="18"/>
  <c r="AI182" i="18"/>
  <c r="AI190" i="18"/>
  <c r="AI199" i="18"/>
  <c r="AI200" i="18"/>
  <c r="AI192" i="18"/>
  <c r="AI184" i="18"/>
  <c r="AI191" i="18"/>
  <c r="AI183" i="18"/>
  <c r="AI167" i="18"/>
  <c r="AI135" i="18"/>
  <c r="AI154" i="18"/>
  <c r="AI159" i="18"/>
  <c r="AI169" i="18"/>
  <c r="AI161" i="18"/>
  <c r="AI151" i="18"/>
  <c r="AI147" i="18"/>
  <c r="AI145" i="18"/>
  <c r="AI173" i="18"/>
  <c r="AI165" i="18"/>
  <c r="AI157" i="18"/>
  <c r="AI156" i="18"/>
  <c r="AI155" i="18"/>
  <c r="AI137" i="18"/>
  <c r="AI115" i="18"/>
  <c r="AI118" i="18"/>
  <c r="AI125" i="18"/>
  <c r="AI114" i="18"/>
  <c r="AI122" i="18"/>
  <c r="AI100" i="18"/>
  <c r="AI92" i="18"/>
  <c r="AI103" i="18"/>
  <c r="AI102" i="18"/>
  <c r="AI96" i="18"/>
  <c r="AI83" i="18"/>
  <c r="AI104" i="18"/>
  <c r="AI88" i="18"/>
  <c r="AI79" i="18"/>
  <c r="AI94" i="18"/>
  <c r="AI86" i="18"/>
  <c r="AI82" i="18"/>
  <c r="AI67" i="18"/>
  <c r="AI77" i="18"/>
  <c r="AI76" i="18"/>
  <c r="AI65" i="18"/>
  <c r="AI57" i="18"/>
  <c r="AI61" i="18"/>
  <c r="AI53" i="18"/>
  <c r="AI50" i="18"/>
  <c r="AI46" i="18"/>
  <c r="AI59" i="18"/>
  <c r="AI48" i="18"/>
  <c r="AI39" i="18"/>
  <c r="AI33" i="18"/>
  <c r="AI35" i="18"/>
  <c r="AI37" i="18"/>
  <c r="AI24" i="18"/>
  <c r="AI36" i="18"/>
  <c r="AI29" i="18"/>
  <c r="AI30" i="18"/>
  <c r="AI28" i="18"/>
  <c r="AI26" i="18"/>
  <c r="AI14" i="18"/>
  <c r="AI25" i="18"/>
  <c r="AI22" i="18"/>
  <c r="AI20" i="18"/>
  <c r="AI13" i="18"/>
  <c r="AI12" i="18"/>
  <c r="AI11" i="18"/>
  <c r="AI16" i="18"/>
  <c r="AJ57" i="18" l="1"/>
  <c r="AJ173" i="18"/>
  <c r="AJ32" i="18"/>
  <c r="AJ256" i="18"/>
  <c r="AJ48" i="18"/>
  <c r="AJ100" i="18"/>
  <c r="AJ115" i="18"/>
  <c r="AJ145" i="18"/>
  <c r="AJ191" i="18"/>
  <c r="AJ192" i="18"/>
  <c r="AJ210" i="18"/>
  <c r="AJ211" i="18"/>
  <c r="AJ217" i="18"/>
  <c r="AJ242" i="18"/>
  <c r="AJ235" i="18"/>
  <c r="AJ38" i="18"/>
  <c r="AJ52" i="18"/>
  <c r="AJ90" i="18"/>
  <c r="AJ162" i="18"/>
  <c r="AJ148" i="18"/>
  <c r="AJ229" i="18"/>
  <c r="AJ222" i="18"/>
  <c r="AJ252" i="18"/>
  <c r="AJ54" i="18"/>
  <c r="AJ141" i="18"/>
  <c r="AJ120" i="18"/>
  <c r="AJ262" i="18"/>
  <c r="AJ17" i="18"/>
  <c r="AJ195" i="18"/>
  <c r="AJ263" i="18"/>
  <c r="AJ171" i="18"/>
  <c r="AJ224" i="18"/>
  <c r="AJ94" i="18"/>
  <c r="AJ228" i="18"/>
  <c r="AJ60" i="18"/>
  <c r="AJ111" i="18"/>
  <c r="AJ29" i="18"/>
  <c r="AJ50" i="18"/>
  <c r="AJ104" i="18"/>
  <c r="AJ125" i="18"/>
  <c r="AJ137" i="18"/>
  <c r="AJ14" i="18"/>
  <c r="AJ36" i="18"/>
  <c r="AJ39" i="18"/>
  <c r="AJ53" i="18"/>
  <c r="AJ76" i="18"/>
  <c r="AJ83" i="18"/>
  <c r="AJ102" i="18"/>
  <c r="AJ118" i="18"/>
  <c r="AJ155" i="18"/>
  <c r="AJ161" i="18"/>
  <c r="AJ135" i="18"/>
  <c r="AJ190" i="18"/>
  <c r="AJ213" i="18"/>
  <c r="AJ259" i="18"/>
  <c r="AJ10" i="18"/>
  <c r="AJ91" i="18"/>
  <c r="AJ254" i="18"/>
  <c r="AJ230" i="18"/>
  <c r="AJ31" i="18"/>
  <c r="AJ87" i="18"/>
  <c r="AJ197" i="18"/>
  <c r="AJ174" i="18"/>
  <c r="AJ153" i="18"/>
  <c r="AJ47" i="18"/>
  <c r="AJ187" i="18"/>
  <c r="AJ46" i="18"/>
  <c r="AJ51" i="18"/>
  <c r="AJ12" i="18"/>
  <c r="AJ26" i="18"/>
  <c r="AJ103" i="18"/>
  <c r="AJ114" i="18"/>
  <c r="AJ218" i="18"/>
  <c r="AJ198" i="18"/>
  <c r="AJ250" i="18"/>
  <c r="AJ63" i="18"/>
  <c r="AJ106" i="18"/>
  <c r="AJ98" i="18"/>
  <c r="AJ84" i="18"/>
  <c r="AJ185" i="18"/>
  <c r="AJ176" i="18"/>
  <c r="AJ164" i="18"/>
  <c r="AJ203" i="18"/>
  <c r="AJ238" i="18"/>
  <c r="AJ44" i="18"/>
  <c r="AJ220" i="18"/>
  <c r="AJ78" i="18"/>
  <c r="AJ196" i="18"/>
  <c r="AJ186" i="18"/>
  <c r="AJ149" i="18"/>
  <c r="AJ158" i="18"/>
  <c r="AJ215" i="18"/>
  <c r="AJ81" i="18"/>
  <c r="AJ214" i="18"/>
  <c r="AJ25" i="18"/>
  <c r="AJ151" i="18"/>
  <c r="AJ19" i="18"/>
  <c r="AJ245" i="18"/>
  <c r="AJ22" i="18"/>
  <c r="AJ16" i="18"/>
  <c r="AJ65" i="18"/>
  <c r="AJ200" i="18"/>
  <c r="AJ243" i="18"/>
  <c r="AJ221" i="18"/>
  <c r="AJ18" i="18"/>
  <c r="AJ72" i="18"/>
  <c r="AJ105" i="18"/>
  <c r="AJ85" i="18"/>
  <c r="AJ132" i="18"/>
  <c r="AJ152" i="18"/>
  <c r="AJ232" i="18"/>
  <c r="AJ207" i="18"/>
  <c r="AJ208" i="18"/>
  <c r="AJ73" i="18"/>
  <c r="AJ264" i="18"/>
  <c r="AJ93" i="18"/>
  <c r="AJ206" i="18"/>
  <c r="AJ113" i="18"/>
  <c r="AJ15" i="18"/>
  <c r="AJ223" i="18"/>
  <c r="AJ166" i="18"/>
  <c r="AJ43" i="18"/>
  <c r="AJ67" i="18"/>
  <c r="AJ257" i="18"/>
  <c r="AJ95" i="18"/>
  <c r="AJ13" i="18"/>
  <c r="AJ24" i="18"/>
  <c r="AJ79" i="18"/>
  <c r="AJ169" i="18"/>
  <c r="AJ61" i="18"/>
  <c r="AJ82" i="18"/>
  <c r="AJ156" i="18"/>
  <c r="AJ226" i="18"/>
  <c r="AJ209" i="18"/>
  <c r="AJ241" i="18"/>
  <c r="AJ133" i="18"/>
  <c r="AJ194" i="18"/>
  <c r="AJ168" i="18"/>
  <c r="AJ246" i="18"/>
  <c r="AJ74" i="18"/>
  <c r="AJ97" i="18"/>
  <c r="AJ212" i="18"/>
  <c r="AJ204" i="18"/>
  <c r="AJ129" i="18"/>
  <c r="AJ236" i="18"/>
  <c r="AJ244" i="18"/>
  <c r="AJ231" i="18"/>
  <c r="AJ181" i="18"/>
  <c r="AJ112" i="18"/>
  <c r="AJ30" i="18"/>
  <c r="AJ205" i="18"/>
  <c r="AJ89" i="18"/>
  <c r="AJ41" i="18"/>
  <c r="AJ189" i="18"/>
  <c r="AJ20" i="18"/>
  <c r="AJ28" i="18"/>
  <c r="AJ37" i="18"/>
  <c r="AJ59" i="18"/>
  <c r="AJ77" i="18"/>
  <c r="AJ86" i="18"/>
  <c r="AJ88" i="18"/>
  <c r="AJ96" i="18"/>
  <c r="AJ122" i="18"/>
  <c r="AJ157" i="18"/>
  <c r="AJ159" i="18"/>
  <c r="AJ167" i="18"/>
  <c r="AJ184" i="18"/>
  <c r="AJ227" i="18"/>
  <c r="AJ233" i="18"/>
  <c r="AJ258" i="18"/>
  <c r="AJ34" i="18"/>
  <c r="AJ138" i="18"/>
  <c r="AJ99" i="18"/>
  <c r="AJ142" i="18"/>
  <c r="AJ134" i="18"/>
  <c r="AJ170" i="18"/>
  <c r="AJ110" i="18"/>
  <c r="AJ150" i="18"/>
  <c r="AJ188" i="18"/>
  <c r="AJ45" i="18"/>
  <c r="AJ248" i="18"/>
  <c r="AJ261" i="18"/>
  <c r="AJ239" i="18"/>
  <c r="AJ123" i="18"/>
  <c r="AJ136" i="18"/>
  <c r="AJ92" i="18"/>
  <c r="AJ177" i="18"/>
  <c r="AJ40" i="18"/>
  <c r="AJ255" i="18"/>
  <c r="AJ11" i="18"/>
  <c r="AJ23" i="18"/>
  <c r="AJ35" i="18"/>
  <c r="AJ33" i="18"/>
  <c r="AJ165" i="18"/>
  <c r="AJ147" i="18"/>
  <c r="AJ154" i="18"/>
  <c r="AJ183" i="18"/>
  <c r="AJ199" i="18"/>
  <c r="AJ182" i="18"/>
  <c r="AJ202" i="18"/>
  <c r="AJ219" i="18"/>
  <c r="AJ234" i="18"/>
  <c r="AJ251" i="18"/>
  <c r="AJ249" i="18"/>
  <c r="AJ101" i="18"/>
  <c r="AJ144" i="18"/>
  <c r="AJ146" i="18"/>
  <c r="AJ180" i="18"/>
  <c r="AJ240" i="18"/>
  <c r="AJ237" i="18"/>
  <c r="AJ49" i="18"/>
  <c r="AJ109" i="18"/>
  <c r="AJ172" i="18"/>
  <c r="AJ160" i="18"/>
  <c r="AJ216" i="18"/>
  <c r="AJ253" i="18"/>
  <c r="AJ58" i="18"/>
  <c r="AJ27" i="18"/>
  <c r="AJ178" i="18"/>
  <c r="AJ42" i="18"/>
  <c r="AJ247" i="18"/>
  <c r="AJ131" i="18"/>
  <c r="AJ69" i="18"/>
  <c r="F5" i="18" l="1"/>
  <c r="BJ9" i="18"/>
  <c r="BI9" i="18"/>
  <c r="BL9" i="18" s="1"/>
  <c r="AE4" i="21"/>
  <c r="R5" i="25"/>
  <c r="J5" i="25"/>
  <c r="N5" i="25"/>
  <c r="AD4" i="21"/>
  <c r="CR18" i="27" l="1"/>
  <c r="BK9" i="18"/>
  <c r="CB19" i="27"/>
  <c r="CH19" i="27"/>
  <c r="CE19" i="27"/>
  <c r="CK19" i="27"/>
  <c r="CO19" i="27"/>
  <c r="BX19" i="27"/>
  <c r="CC19" i="27"/>
  <c r="BZ19" i="27"/>
  <c r="CF19" i="27"/>
  <c r="CD19" i="27"/>
  <c r="CA19" i="27"/>
  <c r="CJ19" i="27"/>
  <c r="CP19" i="27"/>
  <c r="CN19" i="27"/>
  <c r="CI19" i="27"/>
  <c r="CL19" i="27"/>
  <c r="CG19" i="27"/>
  <c r="BY19" i="27"/>
  <c r="CQ19" i="27"/>
  <c r="CM19" i="27"/>
  <c r="CJ20" i="27" l="1"/>
  <c r="CG20" i="27"/>
  <c r="CL20" i="27"/>
  <c r="CK20" i="27"/>
  <c r="CF20" i="27"/>
  <c r="CD20" i="27"/>
  <c r="CM20" i="27"/>
  <c r="CC20" i="27"/>
  <c r="CO20" i="27"/>
  <c r="CE20" i="27"/>
  <c r="BY20" i="27"/>
  <c r="CQ20" i="27"/>
  <c r="CI20" i="27"/>
  <c r="BZ20" i="27"/>
  <c r="CN20" i="27"/>
  <c r="CP20" i="27"/>
  <c r="CB20" i="27"/>
  <c r="BX20" i="27"/>
  <c r="CR19" i="27"/>
  <c r="CA20" i="27"/>
  <c r="CH20" i="27"/>
  <c r="BL6" i="18"/>
  <c r="AL7" i="18"/>
  <c r="AN4" i="18" s="1"/>
  <c r="F9" i="2"/>
  <c r="F3" i="21" s="1"/>
  <c r="F2" i="21"/>
  <c r="G8" i="2"/>
  <c r="AN3" i="18"/>
  <c r="G7" i="2"/>
  <c r="G5" i="2"/>
  <c r="BY22" i="27"/>
  <c r="CR20" i="27" l="1"/>
  <c r="I5" i="27"/>
  <c r="AD5" i="27"/>
  <c r="BX17" i="27"/>
  <c r="AY5" i="27"/>
  <c r="AP4" i="18"/>
  <c r="AQ4" i="18"/>
  <c r="AR4" i="18"/>
  <c r="AO4" i="18"/>
  <c r="I5" i="21"/>
  <c r="BX5" i="27"/>
  <c r="AS4" i="18"/>
  <c r="BA4" i="18"/>
  <c r="BA5" i="18" s="1"/>
  <c r="AT4" i="18"/>
  <c r="BB4" i="18"/>
  <c r="BB5" i="18" s="1"/>
  <c r="AX4" i="18"/>
  <c r="AX5" i="18" s="1"/>
  <c r="AU4" i="18"/>
  <c r="BC4" i="18"/>
  <c r="BC5" i="18" s="1"/>
  <c r="BE4" i="18"/>
  <c r="BE5" i="18" s="1"/>
  <c r="AV4" i="18"/>
  <c r="BD4" i="18"/>
  <c r="BD5" i="18" s="1"/>
  <c r="BF4" i="18"/>
  <c r="BF5" i="18" s="1"/>
  <c r="AW4" i="18"/>
  <c r="AW5" i="18" s="1"/>
  <c r="BG4" i="18"/>
  <c r="BG5" i="18" s="1"/>
  <c r="AZ4" i="18"/>
  <c r="AZ5" i="18" s="1"/>
  <c r="AY4" i="18"/>
  <c r="AY5" i="18" s="1"/>
  <c r="AO3" i="18"/>
  <c r="BZ22" i="27"/>
  <c r="CH22" i="27"/>
  <c r="CJ22" i="27"/>
  <c r="CB22" i="27"/>
  <c r="CD22" i="27"/>
  <c r="BX22" i="27"/>
  <c r="CQ22" i="27"/>
  <c r="CE22" i="27"/>
  <c r="CG22" i="27"/>
  <c r="CO22" i="27"/>
  <c r="CP22" i="27"/>
  <c r="CL22" i="27"/>
  <c r="CI22" i="27"/>
  <c r="CF22" i="27"/>
  <c r="CM22" i="27"/>
  <c r="CA22" i="27"/>
  <c r="CK22" i="27"/>
  <c r="CC22" i="27"/>
  <c r="CN22" i="27"/>
  <c r="DB75" i="18" l="1"/>
  <c r="CH75" i="18"/>
  <c r="BM75" i="18"/>
  <c r="AM75" i="18"/>
  <c r="V75" i="18" s="1"/>
  <c r="DD70" i="18"/>
  <c r="CJ70" i="18"/>
  <c r="BO70" i="18"/>
  <c r="DE70" i="18"/>
  <c r="BP70" i="18"/>
  <c r="CK70" i="18"/>
  <c r="DB70" i="18"/>
  <c r="BM70" i="18"/>
  <c r="CH70" i="18"/>
  <c r="AM70" i="18"/>
  <c r="V70" i="18" s="1"/>
  <c r="CI70" i="18"/>
  <c r="DC70" i="18"/>
  <c r="BN70" i="18"/>
  <c r="CL70" i="18"/>
  <c r="DF70" i="18"/>
  <c r="BQ70" i="18"/>
  <c r="AN5" i="18"/>
  <c r="AR5" i="18"/>
  <c r="AP5" i="18"/>
  <c r="AZ5" i="27"/>
  <c r="AE5" i="27"/>
  <c r="BY17" i="27"/>
  <c r="J5" i="27"/>
  <c r="CR22" i="27"/>
  <c r="CT22" i="27" s="1"/>
  <c r="AO5" i="18"/>
  <c r="AQ5" i="18"/>
  <c r="AU5" i="18"/>
  <c r="AT5" i="18"/>
  <c r="AV5" i="18"/>
  <c r="AS5" i="18"/>
  <c r="AR1" i="18"/>
  <c r="BY5" i="27"/>
  <c r="J5" i="21"/>
  <c r="AP3" i="18"/>
  <c r="AF5" i="27" s="1"/>
  <c r="AM4" i="18"/>
  <c r="AM6" i="18" s="1"/>
  <c r="CI80" i="18" l="1"/>
  <c r="BN80" i="18"/>
  <c r="DC80" i="18"/>
  <c r="HL75" i="18"/>
  <c r="Z75" i="18"/>
  <c r="ER75" i="18" s="1"/>
  <c r="GN75" i="18" s="1"/>
  <c r="AD75" i="18"/>
  <c r="ES75" i="18" s="1"/>
  <c r="GO75" i="18" s="1"/>
  <c r="EQ75" i="18"/>
  <c r="GM75" i="18" s="1"/>
  <c r="AI75" i="18"/>
  <c r="AJ75" i="18" s="1"/>
  <c r="BN75" i="18"/>
  <c r="CG75" i="18" s="1"/>
  <c r="DC75" i="18"/>
  <c r="DV75" i="18" s="1"/>
  <c r="CI75" i="18"/>
  <c r="CH163" i="18"/>
  <c r="BP68" i="18"/>
  <c r="CG70" i="18"/>
  <c r="BO68" i="18"/>
  <c r="CI68" i="18"/>
  <c r="HL70" i="18"/>
  <c r="EQ70" i="18"/>
  <c r="GM70" i="18" s="1"/>
  <c r="AI70" i="18"/>
  <c r="AJ70" i="18" s="1"/>
  <c r="Z70" i="18"/>
  <c r="ER70" i="18" s="1"/>
  <c r="GN70" i="18" s="1"/>
  <c r="AD70" i="18"/>
  <c r="ES70" i="18" s="1"/>
  <c r="GO70" i="18" s="1"/>
  <c r="BM68" i="18"/>
  <c r="BQ68" i="18"/>
  <c r="DV70" i="18"/>
  <c r="CI163" i="18"/>
  <c r="CL225" i="18"/>
  <c r="BP225" i="18"/>
  <c r="CH66" i="18"/>
  <c r="DB66" i="18"/>
  <c r="BM66" i="18"/>
  <c r="BM225" i="18"/>
  <c r="DB225" i="18"/>
  <c r="CH225" i="18"/>
  <c r="CL163" i="18"/>
  <c r="DF163" i="18"/>
  <c r="BQ163" i="18"/>
  <c r="CI62" i="18"/>
  <c r="CL116" i="18"/>
  <c r="CK66" i="18"/>
  <c r="CL193" i="18"/>
  <c r="CL66" i="18"/>
  <c r="CK62" i="18"/>
  <c r="CJ66" i="18"/>
  <c r="CL128" i="18"/>
  <c r="CL127" i="18"/>
  <c r="CK64" i="18"/>
  <c r="CH62" i="18"/>
  <c r="CI66" i="18"/>
  <c r="CH64" i="18"/>
  <c r="CJ62" i="18"/>
  <c r="CI64" i="18"/>
  <c r="CL117" i="18"/>
  <c r="CL140" i="18"/>
  <c r="CL130" i="18"/>
  <c r="CJ64" i="18"/>
  <c r="CL64" i="18"/>
  <c r="CL62" i="18"/>
  <c r="BP64" i="18"/>
  <c r="K5" i="27"/>
  <c r="BA5" i="27"/>
  <c r="DE64" i="18"/>
  <c r="DF64" i="18"/>
  <c r="BP62" i="18"/>
  <c r="DE62" i="18"/>
  <c r="DC66" i="18"/>
  <c r="BN66" i="18"/>
  <c r="DE66" i="18"/>
  <c r="BP66" i="18"/>
  <c r="BQ64" i="18"/>
  <c r="BS140" i="18"/>
  <c r="DH140" i="18"/>
  <c r="DG140" i="18"/>
  <c r="BR140" i="18"/>
  <c r="DI140" i="18"/>
  <c r="BT140" i="18"/>
  <c r="DD66" i="18"/>
  <c r="BO66" i="18"/>
  <c r="BO62" i="18"/>
  <c r="DD62" i="18"/>
  <c r="BO64" i="18"/>
  <c r="DD64" i="18"/>
  <c r="DF117" i="18"/>
  <c r="BQ117" i="18"/>
  <c r="DF130" i="18"/>
  <c r="BQ130" i="18"/>
  <c r="DF140" i="18"/>
  <c r="BQ140" i="18"/>
  <c r="DF128" i="18"/>
  <c r="BQ128" i="18"/>
  <c r="DF116" i="18"/>
  <c r="BQ116" i="18"/>
  <c r="DF193" i="18"/>
  <c r="BQ193" i="18"/>
  <c r="DF127" i="18"/>
  <c r="BQ127" i="18"/>
  <c r="DB62" i="18"/>
  <c r="BM62" i="18"/>
  <c r="DB64" i="18"/>
  <c r="BM64" i="18"/>
  <c r="DC62" i="18"/>
  <c r="BN62" i="18"/>
  <c r="DC64" i="18"/>
  <c r="BN64" i="18"/>
  <c r="DG62" i="18"/>
  <c r="BR62" i="18"/>
  <c r="DJ62" i="18"/>
  <c r="DJ6" i="18" s="1"/>
  <c r="BU62" i="18"/>
  <c r="BQ62" i="18"/>
  <c r="DF62" i="18"/>
  <c r="DF66" i="18"/>
  <c r="BQ66" i="18"/>
  <c r="BS62" i="18"/>
  <c r="DH62" i="18"/>
  <c r="BT62" i="18"/>
  <c r="DI62" i="18"/>
  <c r="AM66" i="18"/>
  <c r="AM62" i="18"/>
  <c r="AM64" i="18"/>
  <c r="BZ5" i="27"/>
  <c r="BZ17" i="27"/>
  <c r="K5" i="21"/>
  <c r="CA6" i="18"/>
  <c r="CE6" i="18"/>
  <c r="BZ6" i="18"/>
  <c r="CD6" i="18"/>
  <c r="AM9" i="18"/>
  <c r="HL9" i="18" s="1"/>
  <c r="AM5" i="18"/>
  <c r="AQ3" i="18"/>
  <c r="AG5" i="27" s="1"/>
  <c r="HL64" i="18" l="1"/>
  <c r="V64" i="18"/>
  <c r="EQ64" i="18" s="1"/>
  <c r="GM64" i="18" s="1"/>
  <c r="HL62" i="18"/>
  <c r="V62" i="18"/>
  <c r="EQ62" i="18" s="1"/>
  <c r="GM62" i="18" s="1"/>
  <c r="HL66" i="18"/>
  <c r="V66" i="18"/>
  <c r="EQ66" i="18" s="1"/>
  <c r="GM66" i="18" s="1"/>
  <c r="CI201" i="18"/>
  <c r="DC201" i="18"/>
  <c r="BN201" i="18"/>
  <c r="CH201" i="18"/>
  <c r="BM201" i="18"/>
  <c r="DB201" i="18"/>
  <c r="AM201" i="18"/>
  <c r="V201" i="18" s="1"/>
  <c r="BM80" i="18"/>
  <c r="CG80" i="18" s="1"/>
  <c r="CH80" i="18"/>
  <c r="DB80" i="18"/>
  <c r="DV80" i="18" s="1"/>
  <c r="AM80" i="18"/>
  <c r="V80" i="18" s="1"/>
  <c r="DB163" i="18"/>
  <c r="BM163" i="18"/>
  <c r="CK68" i="18"/>
  <c r="DE68" i="18"/>
  <c r="DB68" i="18"/>
  <c r="DC163" i="18"/>
  <c r="CH68" i="18"/>
  <c r="DF68" i="18"/>
  <c r="DC68" i="18"/>
  <c r="BN163" i="18"/>
  <c r="DD68" i="18"/>
  <c r="CL68" i="18"/>
  <c r="BQ225" i="18"/>
  <c r="DF225" i="18"/>
  <c r="CK225" i="18"/>
  <c r="BN68" i="18"/>
  <c r="CG68" i="18" s="1"/>
  <c r="BQ71" i="18"/>
  <c r="CL71" i="18"/>
  <c r="DF71" i="18"/>
  <c r="CJ68" i="18"/>
  <c r="DC71" i="18"/>
  <c r="CI71" i="18"/>
  <c r="BN71" i="18"/>
  <c r="DB71" i="18"/>
  <c r="BM71" i="18"/>
  <c r="CH71" i="18"/>
  <c r="AM71" i="18"/>
  <c r="V71" i="18" s="1"/>
  <c r="AM68" i="18"/>
  <c r="DD71" i="18"/>
  <c r="CJ71" i="18"/>
  <c r="BO71" i="18"/>
  <c r="DE225" i="18"/>
  <c r="BP71" i="18"/>
  <c r="CK71" i="18"/>
  <c r="DE71" i="18"/>
  <c r="CI225" i="18"/>
  <c r="BN225" i="18"/>
  <c r="DC225" i="18"/>
  <c r="DD163" i="18"/>
  <c r="BO163" i="18"/>
  <c r="CJ163" i="18"/>
  <c r="BP163" i="18"/>
  <c r="CK163" i="18"/>
  <c r="DE163" i="18"/>
  <c r="AM163" i="18"/>
  <c r="V163" i="18" s="1"/>
  <c r="AM225" i="18"/>
  <c r="V225" i="18" s="1"/>
  <c r="BO225" i="18"/>
  <c r="DD225" i="18"/>
  <c r="CJ225" i="18"/>
  <c r="CI116" i="18"/>
  <c r="CH140" i="18"/>
  <c r="CJ117" i="18"/>
  <c r="CJ128" i="18"/>
  <c r="CK193" i="18"/>
  <c r="CK116" i="18"/>
  <c r="CH193" i="18"/>
  <c r="CI140" i="18"/>
  <c r="CH117" i="18"/>
  <c r="CJ127" i="18"/>
  <c r="CJ116" i="18"/>
  <c r="CJ193" i="18"/>
  <c r="CK127" i="18"/>
  <c r="CH130" i="18"/>
  <c r="CJ130" i="18"/>
  <c r="CK130" i="18"/>
  <c r="CK140" i="18"/>
  <c r="CH127" i="18"/>
  <c r="CH128" i="18"/>
  <c r="CJ140" i="18"/>
  <c r="CI193" i="18"/>
  <c r="CI130" i="18"/>
  <c r="CK117" i="18"/>
  <c r="CI127" i="18"/>
  <c r="CI117" i="18"/>
  <c r="CK128" i="18"/>
  <c r="CH116" i="18"/>
  <c r="CI128" i="18"/>
  <c r="DE127" i="18"/>
  <c r="DE140" i="18"/>
  <c r="DD117" i="18"/>
  <c r="DE193" i="18"/>
  <c r="DE116" i="18"/>
  <c r="CX6" i="18"/>
  <c r="BP117" i="18"/>
  <c r="BP128" i="18"/>
  <c r="L5" i="27"/>
  <c r="BB5" i="27"/>
  <c r="BP140" i="18"/>
  <c r="DE117" i="18"/>
  <c r="BP127" i="18"/>
  <c r="BP116" i="18"/>
  <c r="BO130" i="18"/>
  <c r="DD127" i="18"/>
  <c r="BO140" i="18"/>
  <c r="DE128" i="18"/>
  <c r="DD128" i="18"/>
  <c r="DE130" i="18"/>
  <c r="BO193" i="18"/>
  <c r="BP193" i="18"/>
  <c r="BO117" i="18"/>
  <c r="BO116" i="18"/>
  <c r="BP130" i="18"/>
  <c r="DD116" i="18"/>
  <c r="DD140" i="18"/>
  <c r="DG6" i="18"/>
  <c r="DI6" i="18"/>
  <c r="BO128" i="18"/>
  <c r="DD130" i="18"/>
  <c r="DH6" i="18"/>
  <c r="BO127" i="18"/>
  <c r="DD193" i="18"/>
  <c r="CG66" i="18"/>
  <c r="DV66" i="18"/>
  <c r="CG62" i="18"/>
  <c r="DV62" i="18"/>
  <c r="CG64" i="18"/>
  <c r="DV64" i="18"/>
  <c r="BN193" i="18"/>
  <c r="DC193" i="18"/>
  <c r="BN127" i="18"/>
  <c r="DC127" i="18"/>
  <c r="DC128" i="18"/>
  <c r="BN128" i="18"/>
  <c r="DC116" i="18"/>
  <c r="BN116" i="18"/>
  <c r="DC140" i="18"/>
  <c r="BN140" i="18"/>
  <c r="DB127" i="18"/>
  <c r="BM127" i="18"/>
  <c r="DC130" i="18"/>
  <c r="BN130" i="18"/>
  <c r="DC117" i="18"/>
  <c r="BN117" i="18"/>
  <c r="DB116" i="18"/>
  <c r="BM116" i="18"/>
  <c r="BM130" i="18"/>
  <c r="DB130" i="18"/>
  <c r="DB140" i="18"/>
  <c r="BM140" i="18"/>
  <c r="BM193" i="18"/>
  <c r="DB193" i="18"/>
  <c r="DB117" i="18"/>
  <c r="BM117" i="18"/>
  <c r="DB128" i="18"/>
  <c r="BM128" i="18"/>
  <c r="Z66" i="18"/>
  <c r="ER66" i="18" s="1"/>
  <c r="GN66" i="18" s="1"/>
  <c r="AD66" i="18"/>
  <c r="ES66" i="18" s="1"/>
  <c r="GO66" i="18" s="1"/>
  <c r="AI66" i="18"/>
  <c r="AM193" i="18"/>
  <c r="V193" i="18" s="1"/>
  <c r="AD64" i="18"/>
  <c r="ES64" i="18" s="1"/>
  <c r="GO64" i="18" s="1"/>
  <c r="AI64" i="18"/>
  <c r="Z64" i="18"/>
  <c r="ER64" i="18" s="1"/>
  <c r="GN64" i="18" s="1"/>
  <c r="AM127" i="18"/>
  <c r="V127" i="18" s="1"/>
  <c r="AM130" i="18"/>
  <c r="AD62" i="18"/>
  <c r="ES62" i="18" s="1"/>
  <c r="GO62" i="18" s="1"/>
  <c r="AI62" i="18"/>
  <c r="Z62" i="18"/>
  <c r="ER62" i="18" s="1"/>
  <c r="GN62" i="18" s="1"/>
  <c r="AM140" i="18"/>
  <c r="AM119" i="18"/>
  <c r="AM175" i="18"/>
  <c r="V175" i="18" s="1"/>
  <c r="AM21" i="18"/>
  <c r="AM124" i="18"/>
  <c r="V124" i="18" s="1"/>
  <c r="AM260" i="18"/>
  <c r="AM126" i="18"/>
  <c r="AM128" i="18"/>
  <c r="AM139" i="18"/>
  <c r="AM143" i="18"/>
  <c r="V143" i="18" s="1"/>
  <c r="AM116" i="18"/>
  <c r="AM121" i="18"/>
  <c r="AM179" i="18"/>
  <c r="AM55" i="18"/>
  <c r="CA5" i="27"/>
  <c r="CA17" i="27"/>
  <c r="CF6" i="18"/>
  <c r="L5" i="21"/>
  <c r="AD9" i="18"/>
  <c r="AM108" i="18"/>
  <c r="AM107" i="18"/>
  <c r="AM56" i="18"/>
  <c r="AM117" i="18"/>
  <c r="V9" i="18"/>
  <c r="Z9" i="18"/>
  <c r="AI9" i="18"/>
  <c r="AR3" i="18"/>
  <c r="AH5" i="27" s="1"/>
  <c r="HL117" i="18" l="1"/>
  <c r="V117" i="18"/>
  <c r="EQ117" i="18" s="1"/>
  <c r="GM117" i="18" s="1"/>
  <c r="HL107" i="18"/>
  <c r="V107" i="18"/>
  <c r="EQ107" i="18" s="1"/>
  <c r="GM107" i="18" s="1"/>
  <c r="HL179" i="18"/>
  <c r="V179" i="18"/>
  <c r="EQ179" i="18" s="1"/>
  <c r="GM179" i="18" s="1"/>
  <c r="HL108" i="18"/>
  <c r="V108" i="18"/>
  <c r="EQ108" i="18" s="1"/>
  <c r="GM108" i="18" s="1"/>
  <c r="HL121" i="18"/>
  <c r="V121" i="18"/>
  <c r="EQ121" i="18" s="1"/>
  <c r="GM121" i="18" s="1"/>
  <c r="HL21" i="18"/>
  <c r="V21" i="18"/>
  <c r="EQ21" i="18" s="1"/>
  <c r="GM21" i="18" s="1"/>
  <c r="HL130" i="18"/>
  <c r="V130" i="18"/>
  <c r="EQ130" i="18" s="1"/>
  <c r="GM130" i="18" s="1"/>
  <c r="Z68" i="18"/>
  <c r="ER68" i="18" s="1"/>
  <c r="GN68" i="18" s="1"/>
  <c r="V68" i="18"/>
  <c r="EQ68" i="18" s="1"/>
  <c r="GM68" i="18" s="1"/>
  <c r="HL56" i="18"/>
  <c r="V56" i="18"/>
  <c r="EQ56" i="18" s="1"/>
  <c r="GM56" i="18" s="1"/>
  <c r="HL55" i="18"/>
  <c r="V55" i="18"/>
  <c r="EQ55" i="18" s="1"/>
  <c r="GM55" i="18" s="1"/>
  <c r="HL116" i="18"/>
  <c r="V116" i="18"/>
  <c r="EQ116" i="18" s="1"/>
  <c r="GM116" i="18" s="1"/>
  <c r="HL119" i="18"/>
  <c r="V119" i="18"/>
  <c r="EQ119" i="18" s="1"/>
  <c r="GM119" i="18" s="1"/>
  <c r="HL126" i="18"/>
  <c r="V126" i="18"/>
  <c r="EQ126" i="18" s="1"/>
  <c r="GM126" i="18" s="1"/>
  <c r="HL260" i="18"/>
  <c r="V260" i="18"/>
  <c r="EQ260" i="18" s="1"/>
  <c r="GM260" i="18" s="1"/>
  <c r="HL139" i="18"/>
  <c r="V139" i="18"/>
  <c r="EQ139" i="18" s="1"/>
  <c r="GM139" i="18" s="1"/>
  <c r="HL140" i="18"/>
  <c r="V140" i="18"/>
  <c r="EQ140" i="18" s="1"/>
  <c r="GM140" i="18" s="1"/>
  <c r="HL128" i="18"/>
  <c r="V128" i="18"/>
  <c r="EQ128" i="18" s="1"/>
  <c r="GM128" i="18" s="1"/>
  <c r="DV201" i="18"/>
  <c r="CG201" i="18"/>
  <c r="HL201" i="18"/>
  <c r="Z201" i="18"/>
  <c r="ER201" i="18" s="1"/>
  <c r="GN201" i="18" s="1"/>
  <c r="AD201" i="18"/>
  <c r="ES201" i="18" s="1"/>
  <c r="GO201" i="18" s="1"/>
  <c r="EQ201" i="18"/>
  <c r="GM201" i="18" s="1"/>
  <c r="AI201" i="18"/>
  <c r="AJ201" i="18" s="1"/>
  <c r="HL80" i="18"/>
  <c r="EQ80" i="18"/>
  <c r="GM80" i="18" s="1"/>
  <c r="AI80" i="18"/>
  <c r="AJ80" i="18" s="1"/>
  <c r="Z80" i="18"/>
  <c r="ER80" i="18" s="1"/>
  <c r="GN80" i="18" s="1"/>
  <c r="AD80" i="18"/>
  <c r="ES80" i="18" s="1"/>
  <c r="GO80" i="18" s="1"/>
  <c r="AI68" i="18"/>
  <c r="AJ68" i="18" s="1"/>
  <c r="DV68" i="18"/>
  <c r="CL6" i="18"/>
  <c r="HL68" i="18"/>
  <c r="DV71" i="18"/>
  <c r="AD68" i="18"/>
  <c r="ES68" i="18" s="1"/>
  <c r="GO68" i="18" s="1"/>
  <c r="CG225" i="18"/>
  <c r="HL71" i="18"/>
  <c r="Z71" i="18"/>
  <c r="ER71" i="18" s="1"/>
  <c r="GN71" i="18" s="1"/>
  <c r="AD71" i="18"/>
  <c r="ES71" i="18" s="1"/>
  <c r="GO71" i="18" s="1"/>
  <c r="EQ71" i="18"/>
  <c r="GM71" i="18" s="1"/>
  <c r="AI71" i="18"/>
  <c r="AJ71" i="18" s="1"/>
  <c r="CG71" i="18"/>
  <c r="DV225" i="18"/>
  <c r="DV163" i="18"/>
  <c r="CG163" i="18"/>
  <c r="HL163" i="18"/>
  <c r="Z163" i="18"/>
  <c r="ER163" i="18" s="1"/>
  <c r="GN163" i="18" s="1"/>
  <c r="AD163" i="18"/>
  <c r="ES163" i="18" s="1"/>
  <c r="GO163" i="18" s="1"/>
  <c r="EQ163" i="18"/>
  <c r="GM163" i="18" s="1"/>
  <c r="AI163" i="18"/>
  <c r="AJ163" i="18" s="1"/>
  <c r="HL225" i="18"/>
  <c r="Z225" i="18"/>
  <c r="ER225" i="18" s="1"/>
  <c r="GN225" i="18" s="1"/>
  <c r="AD225" i="18"/>
  <c r="ES225" i="18" s="1"/>
  <c r="GO225" i="18" s="1"/>
  <c r="AI225" i="18"/>
  <c r="AJ225" i="18" s="1"/>
  <c r="EQ225" i="18"/>
  <c r="GM225" i="18" s="1"/>
  <c r="CH6" i="18"/>
  <c r="CJ6" i="18"/>
  <c r="CK6" i="18"/>
  <c r="CI6" i="18"/>
  <c r="AJ66" i="18"/>
  <c r="AJ64" i="18"/>
  <c r="AJ62" i="18"/>
  <c r="AJ9" i="18"/>
  <c r="M5" i="27"/>
  <c r="BC5" i="27"/>
  <c r="CG127" i="18"/>
  <c r="DV140" i="18"/>
  <c r="CG117" i="18"/>
  <c r="CG116" i="18"/>
  <c r="DV117" i="18"/>
  <c r="DV116" i="18"/>
  <c r="CG128" i="18"/>
  <c r="CG130" i="18"/>
  <c r="CG193" i="18"/>
  <c r="CG140" i="18"/>
  <c r="DV130" i="18"/>
  <c r="DV128" i="18"/>
  <c r="DV127" i="18"/>
  <c r="DV193" i="18"/>
  <c r="AI143" i="18"/>
  <c r="HL143" i="18"/>
  <c r="AI193" i="18"/>
  <c r="HL193" i="18"/>
  <c r="AI124" i="18"/>
  <c r="HL124" i="18"/>
  <c r="AI175" i="18"/>
  <c r="HL175" i="18"/>
  <c r="AD127" i="18"/>
  <c r="ES127" i="18" s="1"/>
  <c r="GO127" i="18" s="1"/>
  <c r="HL127" i="18"/>
  <c r="Z193" i="18"/>
  <c r="ER193" i="18" s="1"/>
  <c r="GN193" i="18" s="1"/>
  <c r="AD193" i="18"/>
  <c r="ES193" i="18" s="1"/>
  <c r="GO193" i="18" s="1"/>
  <c r="EQ193" i="18"/>
  <c r="GM193" i="18" s="1"/>
  <c r="Z127" i="18"/>
  <c r="ER127" i="18" s="1"/>
  <c r="GN127" i="18" s="1"/>
  <c r="EQ127" i="18"/>
  <c r="GM127" i="18" s="1"/>
  <c r="AD130" i="18"/>
  <c r="ES130" i="18" s="1"/>
  <c r="GO130" i="18" s="1"/>
  <c r="AI130" i="18"/>
  <c r="Z130" i="18"/>
  <c r="ER130" i="18" s="1"/>
  <c r="GN130" i="18" s="1"/>
  <c r="AI127" i="18"/>
  <c r="AD140" i="18"/>
  <c r="ES140" i="18" s="1"/>
  <c r="GO140" i="18" s="1"/>
  <c r="AI140" i="18"/>
  <c r="Z140" i="18"/>
  <c r="ER140" i="18" s="1"/>
  <c r="GN140" i="18" s="1"/>
  <c r="AI119" i="18"/>
  <c r="EQ175" i="18"/>
  <c r="GM175" i="18" s="1"/>
  <c r="AD119" i="18"/>
  <c r="ES119" i="18" s="1"/>
  <c r="GO119" i="18" s="1"/>
  <c r="Z119" i="18"/>
  <c r="ER119" i="18" s="1"/>
  <c r="GN119" i="18" s="1"/>
  <c r="AD175" i="18"/>
  <c r="ES175" i="18" s="1"/>
  <c r="GO175" i="18" s="1"/>
  <c r="AI21" i="18"/>
  <c r="AD21" i="18"/>
  <c r="ES21" i="18" s="1"/>
  <c r="GO21" i="18" s="1"/>
  <c r="Z21" i="18"/>
  <c r="ER21" i="18" s="1"/>
  <c r="GN21" i="18" s="1"/>
  <c r="AD124" i="18"/>
  <c r="ES124" i="18" s="1"/>
  <c r="GO124" i="18" s="1"/>
  <c r="EQ124" i="18"/>
  <c r="GM124" i="18" s="1"/>
  <c r="Z175" i="18"/>
  <c r="ER175" i="18" s="1"/>
  <c r="GN175" i="18" s="1"/>
  <c r="Z124" i="18"/>
  <c r="ER124" i="18" s="1"/>
  <c r="GN124" i="18" s="1"/>
  <c r="Z139" i="18"/>
  <c r="ER139" i="18" s="1"/>
  <c r="GN139" i="18" s="1"/>
  <c r="AD139" i="18"/>
  <c r="ES139" i="18" s="1"/>
  <c r="GO139" i="18" s="1"/>
  <c r="AI139" i="18"/>
  <c r="AI128" i="18"/>
  <c r="Z128" i="18"/>
  <c r="ER128" i="18" s="1"/>
  <c r="GN128" i="18" s="1"/>
  <c r="AD128" i="18"/>
  <c r="ES128" i="18" s="1"/>
  <c r="GO128" i="18" s="1"/>
  <c r="Z260" i="18"/>
  <c r="ER260" i="18" s="1"/>
  <c r="GN260" i="18" s="1"/>
  <c r="AI260" i="18"/>
  <c r="AD260" i="18"/>
  <c r="ES260" i="18" s="1"/>
  <c r="GO260" i="18" s="1"/>
  <c r="AD143" i="18"/>
  <c r="ES143" i="18" s="1"/>
  <c r="GO143" i="18" s="1"/>
  <c r="EQ143" i="18"/>
  <c r="GM143" i="18" s="1"/>
  <c r="Z143" i="18"/>
  <c r="ER143" i="18" s="1"/>
  <c r="GN143" i="18" s="1"/>
  <c r="Z126" i="18"/>
  <c r="ER126" i="18" s="1"/>
  <c r="GN126" i="18" s="1"/>
  <c r="AD126" i="18"/>
  <c r="ES126" i="18" s="1"/>
  <c r="GO126" i="18" s="1"/>
  <c r="AI126" i="18"/>
  <c r="AI116" i="18"/>
  <c r="Z116" i="18"/>
  <c r="ER116" i="18" s="1"/>
  <c r="GN116" i="18" s="1"/>
  <c r="AD116" i="18"/>
  <c r="ES116" i="18" s="1"/>
  <c r="GO116" i="18" s="1"/>
  <c r="AI121" i="18"/>
  <c r="AD121" i="18"/>
  <c r="ES121" i="18" s="1"/>
  <c r="GO121" i="18" s="1"/>
  <c r="Z121" i="18"/>
  <c r="ER121" i="18" s="1"/>
  <c r="GN121" i="18" s="1"/>
  <c r="AD179" i="18"/>
  <c r="ES179" i="18" s="1"/>
  <c r="GO179" i="18" s="1"/>
  <c r="AI55" i="18"/>
  <c r="Z179" i="18"/>
  <c r="ER179" i="18" s="1"/>
  <c r="GN179" i="18" s="1"/>
  <c r="Z55" i="18"/>
  <c r="ER55" i="18" s="1"/>
  <c r="GN55" i="18" s="1"/>
  <c r="DE6" i="18"/>
  <c r="AD55" i="18"/>
  <c r="ES55" i="18" s="1"/>
  <c r="GO55" i="18" s="1"/>
  <c r="DF6" i="18"/>
  <c r="AI179" i="18"/>
  <c r="CB5" i="27"/>
  <c r="CB17" i="27"/>
  <c r="AD107" i="18"/>
  <c r="ES107" i="18" s="1"/>
  <c r="GO107" i="18" s="1"/>
  <c r="AD117" i="18"/>
  <c r="ES117" i="18" s="1"/>
  <c r="GO117" i="18" s="1"/>
  <c r="AD56" i="18"/>
  <c r="ES56" i="18" s="1"/>
  <c r="GO56" i="18" s="1"/>
  <c r="AD108" i="18"/>
  <c r="ES108" i="18" s="1"/>
  <c r="GO108" i="18" s="1"/>
  <c r="M5" i="21"/>
  <c r="ES9" i="18"/>
  <c r="GO9" i="18" s="1"/>
  <c r="BW6" i="18"/>
  <c r="BX6" i="18"/>
  <c r="CB6" i="18"/>
  <c r="DC6" i="18"/>
  <c r="DD6" i="18"/>
  <c r="DB6" i="18"/>
  <c r="AI108" i="18"/>
  <c r="Z108" i="18"/>
  <c r="ER108" i="18" s="1"/>
  <c r="GN108" i="18" s="1"/>
  <c r="ER9" i="18"/>
  <c r="GN9" i="18" s="1"/>
  <c r="EQ9" i="18"/>
  <c r="GM9" i="18" s="1"/>
  <c r="AI56" i="18"/>
  <c r="AI107" i="18"/>
  <c r="Z107" i="18"/>
  <c r="ER107" i="18" s="1"/>
  <c r="GN107" i="18" s="1"/>
  <c r="Z56" i="18"/>
  <c r="ER56" i="18" s="1"/>
  <c r="GN56" i="18" s="1"/>
  <c r="Z117" i="18"/>
  <c r="ER117" i="18" s="1"/>
  <c r="GN117" i="18" s="1"/>
  <c r="AI117" i="18"/>
  <c r="AS3" i="18"/>
  <c r="AI5" i="27" s="1"/>
  <c r="BM6" i="18"/>
  <c r="AI7" i="18" l="1"/>
  <c r="AJ21" i="18"/>
  <c r="AJ175" i="18"/>
  <c r="AJ121" i="18"/>
  <c r="AJ140" i="18"/>
  <c r="AJ124" i="18"/>
  <c r="AJ127" i="18"/>
  <c r="AJ55" i="18"/>
  <c r="AJ128" i="18"/>
  <c r="AJ119" i="18"/>
  <c r="AJ193" i="18"/>
  <c r="AJ179" i="18"/>
  <c r="AJ116" i="18"/>
  <c r="AJ139" i="18"/>
  <c r="AJ130" i="18"/>
  <c r="AJ126" i="18"/>
  <c r="AJ260" i="18"/>
  <c r="AJ143" i="18"/>
  <c r="N5" i="27"/>
  <c r="BD5" i="27"/>
  <c r="CC17" i="27"/>
  <c r="CC5" i="27"/>
  <c r="N5" i="21"/>
  <c r="GO6" i="18"/>
  <c r="AJ117" i="18"/>
  <c r="AJ56" i="18"/>
  <c r="AJ107" i="18"/>
  <c r="AJ108" i="18"/>
  <c r="DV9" i="18"/>
  <c r="DV6" i="18" s="1"/>
  <c r="BY6" i="18"/>
  <c r="CC6" i="18"/>
  <c r="AT3" i="18"/>
  <c r="AJ5" i="27" s="1"/>
  <c r="BO6" i="18"/>
  <c r="BN6" i="18"/>
  <c r="AJ7" i="18" l="1"/>
  <c r="O5" i="27"/>
  <c r="BE5" i="27"/>
  <c r="CD17" i="27"/>
  <c r="CD5" i="27"/>
  <c r="O5" i="21"/>
  <c r="GM6" i="18"/>
  <c r="GN6" i="18"/>
  <c r="CG9" i="18"/>
  <c r="AU3" i="18"/>
  <c r="AK5" i="27" s="1"/>
  <c r="BP6" i="18"/>
  <c r="P5" i="27" l="1"/>
  <c r="BF5" i="27"/>
  <c r="CE17" i="27"/>
  <c r="CE5" i="27"/>
  <c r="CG6" i="18"/>
  <c r="P5" i="21"/>
  <c r="AV3" i="18"/>
  <c r="AL5" i="27" s="1"/>
  <c r="BQ6" i="18"/>
  <c r="Q5" i="27" l="1"/>
  <c r="BG5" i="27"/>
  <c r="CF17" i="27"/>
  <c r="CF5" i="27"/>
  <c r="Q5" i="21"/>
  <c r="AW3" i="18"/>
  <c r="AM5" i="27" s="1"/>
  <c r="BR6" i="18"/>
  <c r="R5" i="27" l="1"/>
  <c r="BH5" i="27"/>
  <c r="CG17" i="27"/>
  <c r="CG5" i="27"/>
  <c r="R5" i="21"/>
  <c r="AX3" i="18"/>
  <c r="AN5" i="27" s="1"/>
  <c r="S5" i="27" l="1"/>
  <c r="BI5" i="27"/>
  <c r="CH5" i="27"/>
  <c r="CH17" i="27"/>
  <c r="S5" i="21"/>
  <c r="AY3" i="18"/>
  <c r="AO5" i="27" s="1"/>
  <c r="BS6" i="18"/>
  <c r="T5" i="27" l="1"/>
  <c r="BJ5" i="27"/>
  <c r="CI17" i="27"/>
  <c r="CI5" i="27"/>
  <c r="T5" i="21"/>
  <c r="AZ3" i="18"/>
  <c r="AP5" i="27" s="1"/>
  <c r="BT6" i="18"/>
  <c r="F7" i="2"/>
  <c r="U5" i="27" l="1"/>
  <c r="BK5" i="27"/>
  <c r="CJ5" i="27"/>
  <c r="CJ17" i="27"/>
  <c r="BA4" i="27"/>
  <c r="U5" i="21"/>
  <c r="BA3" i="18"/>
  <c r="AQ5" i="27" s="1"/>
  <c r="BU6" i="18"/>
  <c r="V5" i="27" l="1"/>
  <c r="BL5" i="27"/>
  <c r="CK17" i="27"/>
  <c r="BC4" i="27"/>
  <c r="CK5" i="27"/>
  <c r="V5" i="21"/>
  <c r="BB3" i="18"/>
  <c r="AR5" i="27" s="1"/>
  <c r="BV6" i="18"/>
  <c r="W5" i="27" l="1"/>
  <c r="BM5" i="27"/>
  <c r="CL17" i="27"/>
  <c r="BE4" i="27"/>
  <c r="CL5" i="27"/>
  <c r="W5" i="21"/>
  <c r="BC3" i="18"/>
  <c r="AS5" i="27" s="1"/>
  <c r="EQ6" i="18"/>
  <c r="ER6" i="18"/>
  <c r="ES6" i="18"/>
  <c r="X5" i="27" l="1"/>
  <c r="BN5" i="27"/>
  <c r="CM17" i="27"/>
  <c r="BG4" i="27"/>
  <c r="CM5" i="27"/>
  <c r="X5" i="21"/>
  <c r="BD3" i="18"/>
  <c r="AT5" i="27" s="1"/>
  <c r="Y5" i="27" l="1"/>
  <c r="BO5" i="27"/>
  <c r="CN17" i="27"/>
  <c r="BI4" i="27"/>
  <c r="CN5" i="27"/>
  <c r="Y5" i="21"/>
  <c r="BE3" i="18"/>
  <c r="AU5" i="27" s="1"/>
  <c r="Z5" i="27" l="1"/>
  <c r="BP5" i="27"/>
  <c r="CO5" i="27"/>
  <c r="CO17" i="27"/>
  <c r="BK4" i="27"/>
  <c r="Z5" i="21"/>
  <c r="BF3" i="18"/>
  <c r="AV5" i="27" s="1"/>
  <c r="AA5" i="27" l="1"/>
  <c r="BQ5" i="27"/>
  <c r="CP5" i="27"/>
  <c r="CP17" i="27"/>
  <c r="BM4" i="27"/>
  <c r="AA5" i="21"/>
  <c r="BG3" i="18"/>
  <c r="BR5" i="27" l="1"/>
  <c r="AW5" i="27"/>
  <c r="AB5" i="21"/>
  <c r="AB5" i="27"/>
  <c r="BO4" i="27"/>
  <c r="CQ5" i="27"/>
  <c r="CQ17" i="27"/>
  <c r="CW7" i="27" l="1"/>
  <c r="CT7" i="27"/>
  <c r="CU7" i="27" s="1"/>
  <c r="CV18" i="27"/>
  <c r="CV19" i="27" l="1"/>
  <c r="CT19" i="27" s="1"/>
  <c r="CT18" i="27"/>
  <c r="CW18" i="27"/>
  <c r="CT13" i="27"/>
  <c r="CU13" i="27" s="1"/>
  <c r="CW13" i="27"/>
  <c r="CW11" i="27"/>
  <c r="CT11" i="27"/>
  <c r="CU11" i="27" s="1"/>
  <c r="CW22" i="27"/>
  <c r="CU18" i="27" l="1"/>
  <c r="CT20" i="27"/>
  <c r="CV20" i="27"/>
  <c r="CW19" i="27"/>
  <c r="CU19" i="27"/>
  <c r="CU22" i="27"/>
  <c r="CV23" i="27" l="1"/>
  <c r="CW20" i="27"/>
  <c r="CV24" i="27" l="1"/>
  <c r="CU20" i="27"/>
  <c r="FS9" i="18"/>
  <c r="GQ9" i="18"/>
  <c r="CR23" i="27" l="1"/>
  <c r="CT23" i="27" s="1"/>
  <c r="CT24" i="27" s="1"/>
  <c r="CW23" i="27" l="1"/>
  <c r="CU23" i="27" l="1"/>
  <c r="BX24" i="27"/>
  <c r="BY24" i="27"/>
  <c r="CB24" i="27"/>
  <c r="CK24" i="27"/>
  <c r="CE24" i="27"/>
  <c r="CD24" i="27"/>
  <c r="CM24" i="27"/>
  <c r="CG24" i="27"/>
  <c r="CP24" i="27"/>
  <c r="CJ24" i="27"/>
  <c r="CA24" i="27"/>
  <c r="BZ24" i="27"/>
  <c r="CC24" i="27"/>
  <c r="CO24" i="27"/>
  <c r="CH24" i="27"/>
  <c r="CQ24" i="27"/>
  <c r="CI24" i="27"/>
  <c r="CF24" i="27"/>
  <c r="CN24" i="27"/>
  <c r="CL24" i="27"/>
  <c r="CR24" i="27" l="1"/>
  <c r="CW24" i="27" l="1"/>
  <c r="M3" i="21"/>
  <c r="AC7" i="25"/>
  <c r="CR26" i="27"/>
  <c r="CU24" i="27"/>
  <c r="FS6" i="18" l="1"/>
  <c r="GQ6" i="18"/>
  <c r="EK259" i="18"/>
  <c r="EG47" i="18"/>
  <c r="EM43" i="18"/>
  <c r="DX207" i="18"/>
  <c r="EE32" i="18"/>
  <c r="EC247" i="18"/>
  <c r="EL321" i="18"/>
  <c r="EB31" i="18"/>
  <c r="EJ232" i="18"/>
  <c r="EH10" i="18"/>
  <c r="FJ83" i="18"/>
  <c r="ED65" i="18"/>
  <c r="EJ326" i="18"/>
  <c r="EA80" i="18"/>
  <c r="EF67" i="18"/>
  <c r="EG67" i="18"/>
  <c r="DW312" i="18"/>
  <c r="ED147" i="18"/>
  <c r="DZ203" i="18"/>
  <c r="EE295" i="18"/>
  <c r="EJ56" i="18"/>
  <c r="DX265" i="18"/>
  <c r="EH320" i="18"/>
  <c r="EP327" i="18"/>
  <c r="EM332" i="18"/>
  <c r="EH170" i="18"/>
  <c r="EL168" i="18"/>
  <c r="EI122" i="18"/>
  <c r="EN248" i="18"/>
  <c r="EB327" i="18"/>
  <c r="EC55" i="18"/>
  <c r="FH179" i="18"/>
  <c r="EO158" i="18"/>
  <c r="DZ111" i="18"/>
  <c r="FN278" i="18"/>
  <c r="DY115" i="18"/>
  <c r="EZ51" i="18"/>
  <c r="DW234" i="18"/>
  <c r="DY192" i="18"/>
  <c r="DY56" i="18"/>
  <c r="EC303" i="18"/>
  <c r="EU332" i="18"/>
  <c r="EX309" i="18"/>
  <c r="DW32" i="18"/>
  <c r="EE221" i="18"/>
  <c r="EK295" i="18"/>
  <c r="EF208" i="18"/>
  <c r="DX186" i="18"/>
  <c r="ED328" i="18"/>
  <c r="EO79" i="18"/>
  <c r="EG191" i="18"/>
  <c r="EK112" i="18"/>
  <c r="EP289" i="18"/>
  <c r="EF287" i="18"/>
  <c r="EO187" i="18"/>
  <c r="EI88" i="18"/>
  <c r="EZ276" i="18"/>
  <c r="EM57" i="18"/>
  <c r="DW247" i="18"/>
  <c r="EE111" i="18"/>
  <c r="EG295" i="18"/>
  <c r="EC279" i="18"/>
  <c r="EP270" i="18"/>
  <c r="EG294" i="18"/>
  <c r="DX136" i="18"/>
  <c r="EH65" i="18"/>
  <c r="EO89" i="18"/>
  <c r="ED23" i="18"/>
  <c r="FK137" i="18"/>
  <c r="EN238" i="18"/>
  <c r="EN263" i="18"/>
  <c r="EM320" i="18"/>
  <c r="EB287" i="18"/>
  <c r="EA298" i="18"/>
  <c r="EE87" i="18"/>
  <c r="EG149" i="18"/>
  <c r="EE266" i="18"/>
  <c r="ED180" i="18"/>
  <c r="EC87" i="18"/>
  <c r="EP239" i="18"/>
  <c r="EK126" i="18"/>
  <c r="EO48" i="18"/>
  <c r="DZ20" i="18"/>
  <c r="ED323" i="18"/>
  <c r="DX264" i="18"/>
  <c r="EK258" i="18"/>
  <c r="EF327" i="18"/>
  <c r="EO327" i="18"/>
  <c r="FG72" i="18"/>
  <c r="DX116" i="18"/>
  <c r="DZ183" i="18"/>
  <c r="DY291" i="18"/>
  <c r="FM326" i="18"/>
  <c r="DW10" i="18"/>
  <c r="EG32" i="18"/>
  <c r="EK271" i="18"/>
  <c r="EI229" i="18"/>
  <c r="EL234" i="18"/>
  <c r="EC272" i="18"/>
  <c r="FI36" i="18"/>
  <c r="EM184" i="18"/>
  <c r="EH136" i="18"/>
  <c r="EK48" i="18"/>
  <c r="EC16" i="18"/>
  <c r="EJ18" i="18"/>
  <c r="DX111" i="18"/>
  <c r="EB280" i="18"/>
  <c r="EF199" i="18"/>
  <c r="FE188" i="18"/>
  <c r="DX154" i="18"/>
  <c r="DY181" i="18"/>
  <c r="EC106" i="18"/>
  <c r="EP107" i="18"/>
  <c r="EB152" i="18"/>
  <c r="EA29" i="18"/>
  <c r="EG272" i="18"/>
  <c r="EL119" i="18"/>
  <c r="DW207" i="18"/>
  <c r="EN193" i="18"/>
  <c r="DZ170" i="18"/>
  <c r="EF310" i="18"/>
  <c r="DY173" i="18"/>
  <c r="DZ279" i="18"/>
  <c r="EJ127" i="18"/>
  <c r="EC192" i="18"/>
  <c r="DY233" i="18"/>
  <c r="EH176" i="18"/>
  <c r="EH145" i="18"/>
  <c r="EO98" i="18"/>
  <c r="DZ332" i="18"/>
  <c r="EF216" i="18"/>
  <c r="EF274" i="18"/>
  <c r="EL197" i="18"/>
  <c r="EG240" i="18"/>
  <c r="EL151" i="18"/>
  <c r="EH226" i="18"/>
  <c r="EC323" i="18"/>
  <c r="EO41" i="18"/>
  <c r="EJ305" i="18"/>
  <c r="EM156" i="18"/>
  <c r="EF183" i="18"/>
  <c r="DW18" i="18"/>
  <c r="EC275" i="18"/>
  <c r="DW143" i="18"/>
  <c r="EK296" i="18"/>
  <c r="DX135" i="18"/>
  <c r="DZ93" i="18"/>
  <c r="EE173" i="18"/>
  <c r="EK12" i="18"/>
  <c r="EI237" i="18"/>
  <c r="ED72" i="18"/>
  <c r="EJ25" i="18"/>
  <c r="EE282" i="18"/>
  <c r="EJ135" i="18"/>
  <c r="DY126" i="18"/>
  <c r="EE208" i="18"/>
  <c r="EI15" i="18"/>
  <c r="EB244" i="18"/>
  <c r="EB84" i="18"/>
  <c r="DX251" i="18"/>
  <c r="EO161" i="18"/>
  <c r="DX208" i="18"/>
  <c r="DY23" i="18"/>
  <c r="EJ314" i="18"/>
  <c r="EM319" i="18"/>
  <c r="EN71" i="18"/>
  <c r="EK65" i="18"/>
  <c r="DY42" i="18"/>
  <c r="DW84" i="18"/>
  <c r="EN73" i="18"/>
  <c r="EA26" i="18"/>
  <c r="ED263" i="18"/>
  <c r="DX65" i="18"/>
  <c r="EK151" i="18"/>
  <c r="EA144" i="18"/>
  <c r="EC311" i="18"/>
  <c r="EI264" i="18"/>
  <c r="DY319" i="18"/>
  <c r="FN305" i="18"/>
  <c r="EB217" i="18"/>
  <c r="EF191" i="18"/>
  <c r="EE263" i="18"/>
  <c r="FA181" i="18"/>
  <c r="EK232" i="18"/>
  <c r="EI145" i="18"/>
  <c r="EE108" i="18"/>
  <c r="EH332" i="18"/>
  <c r="DZ281" i="18"/>
  <c r="EM91" i="18"/>
  <c r="EE210" i="18"/>
  <c r="EL247" i="18"/>
  <c r="EN257" i="18"/>
  <c r="ED288" i="18"/>
  <c r="EJ33" i="18"/>
  <c r="DY282" i="18"/>
  <c r="ED146" i="18"/>
  <c r="EI170" i="18"/>
  <c r="EK329" i="18"/>
  <c r="EC289" i="18"/>
  <c r="EN16" i="18"/>
  <c r="FB321" i="18"/>
  <c r="EN307" i="18"/>
  <c r="FD188" i="18"/>
  <c r="EB37" i="18"/>
  <c r="DZ223" i="18"/>
  <c r="EN15" i="18"/>
  <c r="EK212" i="18"/>
  <c r="EE320" i="18"/>
  <c r="DX54" i="18"/>
  <c r="EE48" i="18"/>
  <c r="EL95" i="18"/>
  <c r="FL16" i="18"/>
  <c r="EI200" i="18"/>
  <c r="EG328" i="18"/>
  <c r="EF257" i="18"/>
  <c r="EI119" i="18"/>
  <c r="FD176" i="18"/>
  <c r="DY276" i="18"/>
  <c r="EV95" i="18"/>
  <c r="ED103" i="18"/>
  <c r="EH319" i="18"/>
  <c r="EH31" i="18"/>
  <c r="ED154" i="18"/>
  <c r="EI97" i="18"/>
  <c r="FD141" i="18"/>
  <c r="EE95" i="18"/>
  <c r="ED173" i="18"/>
  <c r="EA42" i="18"/>
  <c r="FK189" i="18"/>
  <c r="DW200" i="18"/>
  <c r="EM106" i="18"/>
  <c r="EB254" i="18"/>
  <c r="EF122" i="18"/>
  <c r="EJ43" i="18"/>
  <c r="EE296" i="18"/>
  <c r="DW272" i="18"/>
  <c r="DW217" i="18"/>
  <c r="EA35" i="18"/>
  <c r="DY39" i="18"/>
  <c r="ED177" i="18"/>
  <c r="EN264" i="18"/>
  <c r="FE297" i="18"/>
  <c r="DW266" i="18"/>
  <c r="EI128" i="18"/>
  <c r="EE72" i="18"/>
  <c r="EE135" i="18"/>
  <c r="EO286" i="18"/>
  <c r="EG119" i="18"/>
  <c r="DZ255" i="18"/>
  <c r="DZ25" i="18"/>
  <c r="EA282" i="18"/>
  <c r="DX79" i="18"/>
  <c r="EK108" i="18"/>
  <c r="EC129" i="18"/>
  <c r="EM10" i="18"/>
  <c r="EP202" i="18"/>
  <c r="EJ97" i="18"/>
  <c r="EP42" i="18"/>
  <c r="DY36" i="18"/>
  <c r="EF71" i="18"/>
  <c r="EE284" i="18"/>
  <c r="EH247" i="18"/>
  <c r="EP27" i="18"/>
  <c r="EA138" i="18"/>
  <c r="FE305" i="18"/>
  <c r="EP63" i="18"/>
  <c r="EF280" i="18"/>
  <c r="DZ314" i="18"/>
  <c r="EK138" i="18"/>
  <c r="EM263" i="18"/>
  <c r="EL17" i="18"/>
  <c r="EI225" i="18"/>
  <c r="EA73" i="18"/>
  <c r="EA271" i="18"/>
  <c r="EK50" i="18"/>
  <c r="EG234" i="18"/>
  <c r="EB136" i="18"/>
  <c r="EA170" i="18"/>
  <c r="EM293" i="18"/>
  <c r="DX35" i="18"/>
  <c r="EH216" i="18"/>
  <c r="DX130" i="18"/>
  <c r="EE64" i="18"/>
  <c r="EK297" i="18"/>
  <c r="EB256" i="18"/>
  <c r="EP50" i="18"/>
  <c r="DW176" i="18"/>
  <c r="EM307" i="18"/>
  <c r="EB11" i="18"/>
  <c r="EE313" i="18"/>
  <c r="EA228" i="18"/>
  <c r="DX89" i="18"/>
  <c r="EH41" i="18"/>
  <c r="EI288" i="18"/>
  <c r="EC200" i="18"/>
  <c r="EK225" i="18"/>
  <c r="ED320" i="18"/>
  <c r="EC48" i="18"/>
  <c r="EN144" i="18"/>
  <c r="EL90" i="18"/>
  <c r="FK49" i="18"/>
  <c r="ED144" i="18"/>
  <c r="EV169" i="18"/>
  <c r="EA183" i="18"/>
  <c r="DX239" i="18"/>
  <c r="EA139" i="18"/>
  <c r="EP72" i="18"/>
  <c r="EL280" i="18"/>
  <c r="EH296" i="18"/>
  <c r="EJ283" i="18"/>
  <c r="FF117" i="18"/>
  <c r="EW319" i="18"/>
  <c r="ED81" i="18"/>
  <c r="EC31" i="18"/>
  <c r="EL16" i="18"/>
  <c r="DZ263" i="18"/>
  <c r="EG271" i="18"/>
  <c r="DW288" i="18"/>
  <c r="DX106" i="18"/>
  <c r="EK168" i="18"/>
  <c r="EC74" i="18"/>
  <c r="EG154" i="18"/>
  <c r="EI65" i="18"/>
  <c r="EN137" i="18"/>
  <c r="EJ71" i="18"/>
  <c r="EP31" i="18"/>
  <c r="EO34" i="18"/>
  <c r="EF137" i="18"/>
  <c r="EI75" i="18"/>
  <c r="EA319" i="18"/>
  <c r="DZ103" i="18"/>
  <c r="DZ57" i="18"/>
  <c r="DY127" i="18"/>
  <c r="DZ30" i="18"/>
  <c r="EN79" i="18"/>
  <c r="DW256" i="18"/>
  <c r="EN243" i="18"/>
  <c r="EN110" i="18"/>
  <c r="EE98" i="18"/>
  <c r="EC18" i="18"/>
  <c r="EM65" i="18"/>
  <c r="DX120" i="18"/>
  <c r="EB151" i="18"/>
  <c r="EB72" i="18"/>
  <c r="ED331" i="18"/>
  <c r="ED57" i="18"/>
  <c r="FG277" i="18"/>
  <c r="EM225" i="18"/>
  <c r="EA240" i="18"/>
  <c r="EG25" i="18"/>
  <c r="EE63" i="18"/>
  <c r="FL323" i="18"/>
  <c r="EL186" i="18"/>
  <c r="EI41" i="18"/>
  <c r="EN104" i="18"/>
  <c r="EG215" i="18"/>
  <c r="DZ118" i="18"/>
  <c r="EG307" i="18"/>
  <c r="EM305" i="18"/>
  <c r="EG123" i="18"/>
  <c r="EB82" i="18"/>
  <c r="EZ154" i="18"/>
  <c r="EH26" i="18"/>
  <c r="EN131" i="18"/>
  <c r="DZ257" i="18"/>
  <c r="EF305" i="18"/>
  <c r="DW265" i="18"/>
  <c r="EK24" i="18"/>
  <c r="FJ190" i="18"/>
  <c r="EO215" i="18"/>
  <c r="EH92" i="18"/>
  <c r="EE134" i="18"/>
  <c r="EG183" i="18"/>
  <c r="EK58" i="18"/>
  <c r="EA200" i="18"/>
  <c r="EB251" i="18"/>
  <c r="DY312" i="18"/>
  <c r="EK137" i="18"/>
  <c r="EB160" i="18"/>
  <c r="EN122" i="18"/>
  <c r="EN43" i="18"/>
  <c r="EN25" i="18"/>
  <c r="EK286" i="18"/>
  <c r="EN143" i="18"/>
  <c r="DW262" i="18"/>
  <c r="EC210" i="18"/>
  <c r="EE168" i="18"/>
  <c r="EG216" i="18"/>
  <c r="DX168" i="18"/>
  <c r="EC327" i="18"/>
  <c r="EP219" i="18"/>
  <c r="EG176" i="18"/>
  <c r="EP306" i="18"/>
  <c r="EC259" i="18"/>
  <c r="EN33" i="18"/>
  <c r="EO135" i="18"/>
  <c r="FI299" i="18"/>
  <c r="EH79" i="18"/>
  <c r="EJ112" i="18"/>
  <c r="EA31" i="18"/>
  <c r="EA296" i="18"/>
  <c r="EG124" i="18"/>
  <c r="EI98" i="18"/>
  <c r="EE51" i="18"/>
  <c r="DZ160" i="18"/>
  <c r="EP318" i="18"/>
  <c r="EL327" i="18"/>
  <c r="EH207" i="18"/>
  <c r="EL15" i="18"/>
  <c r="EM67" i="18"/>
  <c r="EF324" i="18"/>
  <c r="EO289" i="18"/>
  <c r="EL64" i="18"/>
  <c r="DZ50" i="18"/>
  <c r="DY314" i="18"/>
  <c r="EP232" i="18"/>
  <c r="EI172" i="18"/>
  <c r="FH321" i="18"/>
  <c r="EK175" i="18"/>
  <c r="EB58" i="18"/>
  <c r="EL194" i="18"/>
  <c r="EG43" i="18"/>
  <c r="EL135" i="18"/>
  <c r="EJ276" i="18"/>
  <c r="EF306" i="18"/>
  <c r="EE333" i="18"/>
  <c r="DZ322" i="18"/>
  <c r="EW333" i="18"/>
  <c r="EH142" i="18"/>
  <c r="EF312" i="18"/>
  <c r="EG111" i="18"/>
  <c r="EN108" i="18"/>
  <c r="EC63" i="18"/>
  <c r="EI90" i="18"/>
  <c r="EJ95" i="18"/>
  <c r="DZ208" i="18"/>
  <c r="ED287" i="18"/>
  <c r="EB111" i="18"/>
  <c r="EA322" i="18"/>
  <c r="EP299" i="18"/>
  <c r="DX268" i="18"/>
  <c r="FL48" i="18"/>
  <c r="EN170" i="18"/>
  <c r="EF251" i="18"/>
  <c r="EI44" i="18"/>
  <c r="EO133" i="18"/>
  <c r="EC132" i="18"/>
  <c r="EI91" i="18"/>
  <c r="EN273" i="18"/>
  <c r="DZ258" i="18"/>
  <c r="EN247" i="18"/>
  <c r="EF184" i="18"/>
  <c r="EN103" i="18"/>
  <c r="DW127" i="18"/>
  <c r="EE10" i="18"/>
  <c r="DZ272" i="18"/>
  <c r="DY15" i="18"/>
  <c r="DZ307" i="18"/>
  <c r="EB161" i="18"/>
  <c r="EB143" i="18"/>
  <c r="EP199" i="18"/>
  <c r="EN209" i="18"/>
  <c r="EH237" i="18"/>
  <c r="EE73" i="18"/>
  <c r="ED185" i="18"/>
  <c r="EL201" i="18"/>
  <c r="EF128" i="18"/>
  <c r="EI295" i="18"/>
  <c r="EG175" i="18"/>
  <c r="EI106" i="18"/>
  <c r="EE33" i="18"/>
  <c r="EL243" i="18"/>
  <c r="EA248" i="18"/>
  <c r="EG99" i="18"/>
  <c r="EL81" i="18"/>
  <c r="EI243" i="18"/>
  <c r="DW227" i="18"/>
  <c r="DX90" i="18"/>
  <c r="EA231" i="18"/>
  <c r="EO331" i="18"/>
  <c r="EH143" i="18"/>
  <c r="EJ83" i="18"/>
  <c r="EE216" i="18"/>
  <c r="DX42" i="18"/>
  <c r="EJ219" i="18"/>
  <c r="DX142" i="18"/>
  <c r="EM132" i="18"/>
  <c r="ED133" i="18"/>
  <c r="EL36" i="18"/>
  <c r="EO65" i="18"/>
  <c r="DY122" i="18"/>
  <c r="EM109" i="18"/>
  <c r="EN146" i="18"/>
  <c r="EM146" i="18"/>
  <c r="DW175" i="18"/>
  <c r="DZ295" i="18"/>
  <c r="EF271" i="18"/>
  <c r="EN57" i="18"/>
  <c r="EK223" i="18"/>
  <c r="EN272" i="18"/>
  <c r="EG206" i="18"/>
  <c r="EO281" i="18"/>
  <c r="EC177" i="18"/>
  <c r="FL107" i="18"/>
  <c r="EK63" i="18"/>
  <c r="EJ176" i="18"/>
  <c r="FN313" i="18"/>
  <c r="EJ155" i="18"/>
  <c r="DY263" i="18"/>
  <c r="EM216" i="18"/>
  <c r="EM202" i="18"/>
  <c r="EN129" i="18"/>
  <c r="EP10" i="18"/>
  <c r="EI296" i="18"/>
  <c r="EG135" i="18"/>
  <c r="EB279" i="18"/>
  <c r="EA39" i="18"/>
  <c r="EK171" i="18"/>
  <c r="EG322" i="18"/>
  <c r="EG109" i="18"/>
  <c r="EE310" i="18"/>
  <c r="EF260" i="18"/>
  <c r="EA128" i="18"/>
  <c r="EH87" i="18"/>
  <c r="EP280" i="18"/>
  <c r="DZ39" i="18"/>
  <c r="EJ184" i="18"/>
  <c r="DZ260" i="18"/>
  <c r="DW81" i="18"/>
  <c r="FK314" i="18"/>
  <c r="FD327" i="18"/>
  <c r="EE162" i="18"/>
  <c r="EF156" i="18"/>
  <c r="EC39" i="18"/>
  <c r="DY209" i="18"/>
  <c r="EB83" i="18"/>
  <c r="EP24" i="18"/>
  <c r="FI332" i="18"/>
  <c r="DX218" i="18"/>
  <c r="EE122" i="18"/>
  <c r="EL328" i="18"/>
  <c r="DY256" i="18"/>
  <c r="EL72" i="18"/>
  <c r="DW41" i="18"/>
  <c r="EO74" i="18"/>
  <c r="DY253" i="18"/>
  <c r="EA125" i="18"/>
  <c r="DZ254" i="18"/>
  <c r="EO223" i="18"/>
  <c r="EM296" i="18"/>
  <c r="DX82" i="18"/>
  <c r="FM13" i="18"/>
  <c r="FN72" i="18"/>
  <c r="EB80" i="18"/>
  <c r="EF95" i="18"/>
  <c r="ED131" i="18"/>
  <c r="EA65" i="18"/>
  <c r="EN138" i="18"/>
  <c r="EP23" i="18"/>
  <c r="EB289" i="18"/>
  <c r="FJ258" i="18"/>
  <c r="FJ310" i="18"/>
  <c r="EV287" i="18"/>
  <c r="EI160" i="18"/>
  <c r="EH241" i="18"/>
  <c r="EA147" i="18"/>
  <c r="EC185" i="18"/>
  <c r="EE248" i="18"/>
  <c r="EB224" i="18"/>
  <c r="EO160" i="18"/>
  <c r="EJ215" i="18"/>
  <c r="EB316" i="18"/>
  <c r="ED211" i="18"/>
  <c r="EB176" i="18"/>
  <c r="EO238" i="18"/>
  <c r="DW129" i="18"/>
  <c r="EB130" i="18"/>
  <c r="EB79" i="18"/>
  <c r="EI137" i="18"/>
  <c r="EN319" i="18"/>
  <c r="EO127" i="18"/>
  <c r="DZ104" i="18"/>
  <c r="EL212" i="18"/>
  <c r="EB71" i="18"/>
  <c r="DX88" i="18"/>
  <c r="EL271" i="18"/>
  <c r="EI191" i="18"/>
  <c r="EA261" i="18"/>
  <c r="EB264" i="18"/>
  <c r="FK308" i="18"/>
  <c r="EE31" i="18"/>
  <c r="EN194" i="18"/>
  <c r="EN279" i="18"/>
  <c r="FG50" i="18"/>
  <c r="DX183" i="18"/>
  <c r="EH263" i="18"/>
  <c r="EA146" i="18"/>
  <c r="EB259" i="18"/>
  <c r="EB231" i="18"/>
  <c r="EE305" i="18"/>
  <c r="EE97" i="18"/>
  <c r="EF115" i="18"/>
  <c r="EC127" i="18"/>
  <c r="DW40" i="18"/>
  <c r="EM215" i="18"/>
  <c r="FC291" i="18"/>
  <c r="EJ92" i="18"/>
  <c r="FA74" i="18"/>
  <c r="EP59" i="18"/>
  <c r="EB186" i="18"/>
  <c r="EG169" i="18"/>
  <c r="EN315" i="18"/>
  <c r="EI257" i="18"/>
  <c r="FH325" i="18"/>
  <c r="EK305" i="18"/>
  <c r="DX312" i="18"/>
  <c r="EE183" i="18"/>
  <c r="EA83" i="18"/>
  <c r="EK240" i="18"/>
  <c r="EH104" i="18"/>
  <c r="EN23" i="18"/>
  <c r="EG79" i="18"/>
  <c r="EB87" i="18"/>
  <c r="EF111" i="18"/>
  <c r="FD220" i="18"/>
  <c r="DY41" i="18"/>
  <c r="EE75" i="18"/>
  <c r="DY180" i="18"/>
  <c r="DY157" i="18"/>
  <c r="EH153" i="18"/>
  <c r="DZ324" i="18"/>
  <c r="EN172" i="18"/>
  <c r="EB233" i="18"/>
  <c r="DY175" i="18"/>
  <c r="EL60" i="18"/>
  <c r="EK327" i="18"/>
  <c r="FF264" i="18"/>
  <c r="EO87" i="18"/>
  <c r="DX39" i="18"/>
  <c r="DX49" i="18"/>
  <c r="EH138" i="18"/>
  <c r="EP197" i="18"/>
  <c r="EE311" i="18"/>
  <c r="DW179" i="18"/>
  <c r="FF274" i="18"/>
  <c r="DW67" i="18"/>
  <c r="EB117" i="18"/>
  <c r="FK312" i="18"/>
  <c r="EJ319" i="18"/>
  <c r="EN199" i="18"/>
  <c r="DZ47" i="18"/>
  <c r="EC330" i="18"/>
  <c r="EL177" i="18"/>
  <c r="DX63" i="18"/>
  <c r="DY178" i="18"/>
  <c r="ED84" i="18"/>
  <c r="DX311" i="18"/>
  <c r="EH66" i="18"/>
  <c r="DX330" i="18"/>
  <c r="EG23" i="18"/>
  <c r="EM143" i="18"/>
  <c r="EW327" i="18"/>
  <c r="EN80" i="18"/>
  <c r="DX215" i="18"/>
  <c r="EO272" i="18"/>
  <c r="EO129" i="18"/>
  <c r="EB107" i="18"/>
  <c r="DZ122" i="18"/>
  <c r="EO23" i="18"/>
  <c r="EG224" i="18"/>
  <c r="FN12" i="18"/>
  <c r="ED201" i="18"/>
  <c r="EG24" i="18"/>
  <c r="EG265" i="18"/>
  <c r="EH305" i="18"/>
  <c r="EG64" i="18"/>
  <c r="EN75" i="18"/>
  <c r="EP287" i="18"/>
  <c r="DW88" i="18"/>
  <c r="EO233" i="18"/>
  <c r="EE184" i="18"/>
  <c r="EA189" i="18"/>
  <c r="EU97" i="18"/>
  <c r="EG211" i="18"/>
  <c r="ED42" i="18"/>
  <c r="EM270" i="18"/>
  <c r="EF276" i="18"/>
  <c r="DZ98" i="18"/>
  <c r="EI320" i="18"/>
  <c r="EJ55" i="18"/>
  <c r="EI247" i="18"/>
  <c r="EK158" i="18"/>
  <c r="EF22" i="18"/>
  <c r="EJ136" i="18"/>
  <c r="EY298" i="18"/>
  <c r="EC226" i="18"/>
  <c r="EH55" i="18"/>
  <c r="EC154" i="18"/>
  <c r="EE19" i="18"/>
  <c r="DX320" i="18"/>
  <c r="FH301" i="18"/>
  <c r="FC109" i="18"/>
  <c r="EH114" i="18"/>
  <c r="EB40" i="18"/>
  <c r="EP79" i="18"/>
  <c r="DZ190" i="18"/>
  <c r="EK304" i="18"/>
  <c r="FB23" i="18"/>
  <c r="EO210" i="18"/>
  <c r="FM114" i="18"/>
  <c r="EN255" i="18"/>
  <c r="EJ160" i="18"/>
  <c r="EP271" i="18"/>
  <c r="EP231" i="18"/>
  <c r="EL290" i="18"/>
  <c r="ED256" i="18"/>
  <c r="EJ208" i="18"/>
  <c r="DW311" i="18"/>
  <c r="EE272" i="18"/>
  <c r="DY198" i="18"/>
  <c r="DY215" i="18"/>
  <c r="DW43" i="18"/>
  <c r="EK201" i="18"/>
  <c r="EJ192" i="18"/>
  <c r="EM105" i="18"/>
  <c r="DW284" i="18"/>
  <c r="DW303" i="18"/>
  <c r="EE129" i="18"/>
  <c r="DW36" i="18"/>
  <c r="EM279" i="18"/>
  <c r="EP56" i="18"/>
  <c r="EC183" i="18"/>
  <c r="FH292" i="18"/>
  <c r="FL330" i="18"/>
  <c r="EF320" i="18"/>
  <c r="EJ193" i="18"/>
  <c r="FC328" i="18"/>
  <c r="DX303" i="18"/>
  <c r="EC287" i="18"/>
  <c r="EL56" i="18"/>
  <c r="EC58" i="18"/>
  <c r="EX52" i="18"/>
  <c r="EN12" i="18"/>
  <c r="EM258" i="18"/>
  <c r="EF322" i="18"/>
  <c r="DZ267" i="18"/>
  <c r="EK11" i="18"/>
  <c r="DW25" i="18"/>
  <c r="EH72" i="18"/>
  <c r="EN34" i="18"/>
  <c r="EE232" i="18"/>
  <c r="EC47" i="18"/>
  <c r="DZ174" i="18"/>
  <c r="DY255" i="18"/>
  <c r="DW15" i="18"/>
  <c r="DX160" i="18"/>
  <c r="EL214" i="18"/>
  <c r="ED313" i="18"/>
  <c r="EK167" i="18"/>
  <c r="EJ154" i="18"/>
  <c r="EV91" i="18"/>
  <c r="DY89" i="18"/>
  <c r="EM135" i="18"/>
  <c r="EH217" i="18"/>
  <c r="DY121" i="18"/>
  <c r="EA151" i="18"/>
  <c r="EO20" i="18"/>
  <c r="EK31" i="18"/>
  <c r="DZ42" i="18"/>
  <c r="EP170" i="18"/>
  <c r="DY111" i="18"/>
  <c r="DW77" i="18"/>
  <c r="DX196" i="18"/>
  <c r="EB193" i="18"/>
  <c r="EM74" i="18"/>
  <c r="DY247" i="18"/>
  <c r="DY140" i="18"/>
  <c r="EG36" i="18"/>
  <c r="FF205" i="18"/>
  <c r="EI281" i="18"/>
  <c r="EI80" i="18"/>
  <c r="EK164" i="18"/>
  <c r="EO209" i="18"/>
  <c r="EP95" i="18"/>
  <c r="FJ284" i="18"/>
  <c r="EG27" i="18"/>
  <c r="EF40" i="18"/>
  <c r="EE37" i="18"/>
  <c r="EG122" i="18"/>
  <c r="EJ255" i="18"/>
  <c r="EE47" i="18"/>
  <c r="DW111" i="18"/>
  <c r="EA58" i="18"/>
  <c r="EH39" i="18"/>
  <c r="EB184" i="18"/>
  <c r="EG168" i="18"/>
  <c r="EP288" i="18"/>
  <c r="EB112" i="18"/>
  <c r="EK59" i="18"/>
  <c r="DY18" i="18"/>
  <c r="EC300" i="18"/>
  <c r="EN145" i="18"/>
  <c r="EP137" i="18"/>
  <c r="EL55" i="18"/>
  <c r="EO124" i="18"/>
  <c r="EY290" i="18"/>
  <c r="EF185" i="18"/>
  <c r="DW73" i="18"/>
  <c r="EI153" i="18"/>
  <c r="EA269" i="18"/>
  <c r="EM60" i="18"/>
  <c r="EH329" i="18"/>
  <c r="EJ280" i="18"/>
  <c r="FA329" i="18"/>
  <c r="EM83" i="18"/>
  <c r="EL196" i="18"/>
  <c r="EB303" i="18"/>
  <c r="ED149" i="18"/>
  <c r="DZ169" i="18"/>
  <c r="EN166" i="18"/>
  <c r="EK160" i="18"/>
  <c r="EB332" i="18"/>
  <c r="DZ44" i="18"/>
  <c r="DY223" i="18"/>
  <c r="DX327" i="18"/>
  <c r="EN184" i="18"/>
  <c r="FH281" i="18"/>
  <c r="EO163" i="18"/>
  <c r="EB178" i="18"/>
  <c r="DX96" i="18"/>
  <c r="ED215" i="18"/>
  <c r="EF328" i="18"/>
  <c r="EO43" i="18"/>
  <c r="EM33" i="18"/>
  <c r="DW250" i="18"/>
  <c r="DX185" i="18"/>
  <c r="EM16" i="18"/>
  <c r="EN153" i="18"/>
  <c r="EI63" i="18"/>
  <c r="EE56" i="18"/>
  <c r="EJ246" i="18"/>
  <c r="EI249" i="18"/>
  <c r="ED312" i="18"/>
  <c r="EK143" i="18"/>
  <c r="ED56" i="18"/>
  <c r="DX192" i="18"/>
  <c r="EK99" i="18"/>
  <c r="EE278" i="18"/>
  <c r="EE90" i="18"/>
  <c r="EB135" i="18"/>
  <c r="EJ167" i="18"/>
  <c r="EA20" i="18"/>
  <c r="EZ189" i="18"/>
  <c r="DX184" i="18"/>
  <c r="EK199" i="18"/>
  <c r="EO32" i="18"/>
  <c r="EB257" i="18"/>
  <c r="EH15" i="18"/>
  <c r="EJ159" i="18"/>
  <c r="EN324" i="18"/>
  <c r="EP149" i="18"/>
  <c r="EM140" i="18"/>
  <c r="DZ102" i="18"/>
  <c r="EP218" i="18"/>
  <c r="EE283" i="18"/>
  <c r="EP57" i="18"/>
  <c r="EA165" i="18"/>
  <c r="FF284" i="18"/>
  <c r="EB134" i="18"/>
  <c r="DX57" i="18"/>
  <c r="EO168" i="18"/>
  <c r="EN32" i="18"/>
  <c r="EP235" i="18"/>
  <c r="DZ87" i="18"/>
  <c r="DY73" i="18"/>
  <c r="DZ234" i="18"/>
  <c r="EL304" i="18"/>
  <c r="EK109" i="18"/>
  <c r="EH333" i="18"/>
  <c r="EN113" i="18"/>
  <c r="EO240" i="18"/>
  <c r="EP66" i="18"/>
  <c r="FD133" i="18"/>
  <c r="EJ81" i="18"/>
  <c r="EH154" i="18"/>
  <c r="EP304" i="18"/>
  <c r="ED20" i="18"/>
  <c r="DW213" i="18"/>
  <c r="EA235" i="18"/>
  <c r="EC112" i="18"/>
  <c r="DZ24" i="18"/>
  <c r="EX318" i="18"/>
  <c r="DZ320" i="18"/>
  <c r="EE281" i="18"/>
  <c r="EC136" i="18"/>
  <c r="EJ164" i="18"/>
  <c r="DZ232" i="18"/>
  <c r="EL42" i="18"/>
  <c r="DW23" i="18"/>
  <c r="EL233" i="18"/>
  <c r="EO176" i="18"/>
  <c r="EM76" i="18"/>
  <c r="EH111" i="18"/>
  <c r="EG310" i="18"/>
  <c r="EO95" i="18"/>
  <c r="DY112" i="18"/>
  <c r="DX64" i="18"/>
  <c r="EJ48" i="18"/>
  <c r="FI89" i="18"/>
  <c r="EM197" i="18"/>
  <c r="DW120" i="18"/>
  <c r="EC250" i="18"/>
  <c r="FF141" i="18"/>
  <c r="EL224" i="18"/>
  <c r="FJ168" i="18"/>
  <c r="ED192" i="18"/>
  <c r="DW130" i="18"/>
  <c r="ED217" i="18"/>
  <c r="EW304" i="18"/>
  <c r="FF151" i="18"/>
  <c r="DZ168" i="18"/>
  <c r="EJ106" i="18"/>
  <c r="EF201" i="18"/>
  <c r="EX327" i="18"/>
  <c r="ED169" i="18"/>
  <c r="EF256" i="18"/>
  <c r="FK278" i="18"/>
  <c r="FH278" i="18"/>
  <c r="EA135" i="18"/>
  <c r="ED248" i="18"/>
  <c r="DW296" i="18"/>
  <c r="EG315" i="18"/>
  <c r="EJ322" i="18"/>
  <c r="EP250" i="18"/>
  <c r="EM42" i="18"/>
  <c r="EK197" i="18"/>
  <c r="EF272" i="18"/>
  <c r="FD252" i="18"/>
  <c r="EF44" i="18"/>
  <c r="EC49" i="18"/>
  <c r="EK320" i="18"/>
  <c r="FJ331" i="18"/>
  <c r="EE89" i="18"/>
  <c r="EA307" i="18"/>
  <c r="FI199" i="18"/>
  <c r="EK273" i="18"/>
  <c r="ED89" i="18"/>
  <c r="EH22" i="18"/>
  <c r="EA105" i="18"/>
  <c r="EP324" i="18"/>
  <c r="FI32" i="18"/>
  <c r="EJ126" i="18"/>
  <c r="DZ131" i="18"/>
  <c r="EO204" i="18"/>
  <c r="EM151" i="18"/>
  <c r="EM119" i="18"/>
  <c r="FJ224" i="18"/>
  <c r="EI47" i="18"/>
  <c r="EB145" i="18"/>
  <c r="EB194" i="18"/>
  <c r="FJ172" i="18"/>
  <c r="FH277" i="18"/>
  <c r="DY33" i="18"/>
  <c r="DX122" i="18"/>
  <c r="EJ15" i="18"/>
  <c r="EE202" i="18"/>
  <c r="EN48" i="18"/>
  <c r="DY330" i="18"/>
  <c r="EE264" i="18"/>
  <c r="EH98" i="18"/>
  <c r="EK84" i="18"/>
  <c r="DX266" i="18"/>
  <c r="EG297" i="18"/>
  <c r="EO321" i="18"/>
  <c r="ED34" i="18"/>
  <c r="EK47" i="18"/>
  <c r="EN56" i="18"/>
  <c r="EB213" i="18"/>
  <c r="EF187" i="18"/>
  <c r="EO108" i="18"/>
  <c r="FM254" i="18"/>
  <c r="EO112" i="18"/>
  <c r="EL221" i="18"/>
  <c r="EH34" i="18"/>
  <c r="EG208" i="18"/>
  <c r="DZ81" i="18"/>
  <c r="ED151" i="18"/>
  <c r="EL209" i="18"/>
  <c r="EN181" i="18"/>
  <c r="FJ45" i="18"/>
  <c r="DX313" i="18"/>
  <c r="EE279" i="18"/>
  <c r="EC262" i="18"/>
  <c r="DX280" i="18"/>
  <c r="EF91" i="18"/>
  <c r="EE235" i="18"/>
  <c r="ED175" i="18"/>
  <c r="EA192" i="18"/>
  <c r="EI48" i="18"/>
  <c r="EG289" i="18"/>
  <c r="EP73" i="18"/>
  <c r="ED83" i="18"/>
  <c r="EN66" i="18"/>
  <c r="EA287" i="18"/>
  <c r="ED247" i="18"/>
  <c r="EE332" i="18"/>
  <c r="EK22" i="18"/>
  <c r="EM82" i="18"/>
  <c r="EK80" i="18"/>
  <c r="EO137" i="18"/>
  <c r="EH24" i="18"/>
  <c r="EM283" i="18"/>
  <c r="EN63" i="18"/>
  <c r="FG226" i="18"/>
  <c r="EP155" i="18"/>
  <c r="EB88" i="18"/>
  <c r="DX241" i="18"/>
  <c r="DX287" i="18"/>
  <c r="DX240" i="18"/>
  <c r="FH105" i="18"/>
  <c r="DY271" i="18"/>
  <c r="EI86" i="18"/>
  <c r="EP184" i="18"/>
  <c r="EA275" i="18"/>
  <c r="FI226" i="18"/>
  <c r="ED55" i="18"/>
  <c r="EO27" i="18"/>
  <c r="EL10" i="18"/>
  <c r="FG154" i="18"/>
  <c r="DY200" i="18"/>
  <c r="FF135" i="18"/>
  <c r="EL175" i="18"/>
  <c r="EC231" i="18"/>
  <c r="ED124" i="18"/>
  <c r="EJ242" i="18"/>
  <c r="EA241" i="18"/>
  <c r="EA160" i="18"/>
  <c r="DW328" i="18"/>
  <c r="EF321" i="18"/>
  <c r="EI297" i="18"/>
  <c r="EF295" i="18"/>
  <c r="EM243" i="18"/>
  <c r="EK122" i="18"/>
  <c r="EB95" i="18"/>
  <c r="EF58" i="18"/>
  <c r="FM194" i="18"/>
  <c r="ED47" i="18"/>
  <c r="EC25" i="18"/>
  <c r="EC268" i="18"/>
  <c r="FK319" i="18"/>
  <c r="EA213" i="18"/>
  <c r="FH280" i="18"/>
  <c r="EL258" i="18"/>
  <c r="EX117" i="18"/>
  <c r="FC85" i="18"/>
  <c r="ED68" i="18"/>
  <c r="EG231" i="18"/>
  <c r="EI120" i="18"/>
  <c r="ED270" i="18"/>
  <c r="EP246" i="18"/>
  <c r="EP191" i="18"/>
  <c r="EC186" i="18"/>
  <c r="EJ82" i="18"/>
  <c r="ED218" i="18"/>
  <c r="EB93" i="18"/>
  <c r="EO287" i="18"/>
  <c r="EJ119" i="18"/>
  <c r="DX169" i="18"/>
  <c r="EH160" i="18"/>
  <c r="FG160" i="18"/>
  <c r="EE41" i="18"/>
  <c r="DX200" i="18"/>
  <c r="FC208" i="18"/>
  <c r="EF175" i="18"/>
  <c r="EP320" i="18"/>
  <c r="EG172" i="18"/>
  <c r="EZ258" i="18"/>
  <c r="EL313" i="18"/>
  <c r="FC315" i="18"/>
  <c r="EB191" i="18"/>
  <c r="EK73" i="18"/>
  <c r="FD330" i="18"/>
  <c r="DZ311" i="18"/>
  <c r="FE66" i="18"/>
  <c r="DX276" i="18"/>
  <c r="FG153" i="18"/>
  <c r="ED283" i="18"/>
  <c r="EP168" i="18"/>
  <c r="FB107" i="18"/>
  <c r="DZ159" i="18"/>
  <c r="FH12" i="18"/>
  <c r="EI16" i="18"/>
  <c r="EB263" i="18"/>
  <c r="EK313" i="18"/>
  <c r="FH330" i="18"/>
  <c r="EI242" i="18"/>
  <c r="EI23" i="18"/>
  <c r="DX138" i="18"/>
  <c r="EA295" i="18"/>
  <c r="EK234" i="18"/>
  <c r="EK118" i="18"/>
  <c r="DZ15" i="18"/>
  <c r="EO117" i="18"/>
  <c r="EB159" i="18"/>
  <c r="EM271" i="18"/>
  <c r="EL236" i="18"/>
  <c r="EW75" i="18"/>
  <c r="EP145" i="18"/>
  <c r="ED91" i="18"/>
  <c r="EB66" i="18"/>
  <c r="EJ239" i="18"/>
  <c r="EC70" i="18"/>
  <c r="EL180" i="18"/>
  <c r="EO182" i="18"/>
  <c r="EL295" i="18"/>
  <c r="EF282" i="18"/>
  <c r="EL171" i="18"/>
  <c r="EK134" i="18"/>
  <c r="ED112" i="18"/>
  <c r="EP165" i="18"/>
  <c r="EB223" i="18"/>
  <c r="ED272" i="18"/>
  <c r="EL52" i="18"/>
  <c r="EN18" i="18"/>
  <c r="EI319" i="18"/>
  <c r="EF47" i="18"/>
  <c r="EN74" i="18"/>
  <c r="EF104" i="18"/>
  <c r="EG55" i="18"/>
  <c r="DZ262" i="18"/>
  <c r="EN329" i="18"/>
  <c r="EM56" i="18"/>
  <c r="DZ278" i="18"/>
  <c r="EO175" i="18"/>
  <c r="EI201" i="18"/>
  <c r="EN239" i="18"/>
  <c r="EG192" i="18"/>
  <c r="EA210" i="18"/>
  <c r="DY123" i="18"/>
  <c r="EU86" i="18"/>
  <c r="EO64" i="18"/>
  <c r="EN185" i="18"/>
  <c r="EH49" i="18"/>
  <c r="EF56" i="18"/>
  <c r="EL217" i="18"/>
  <c r="DX223" i="18"/>
  <c r="EC175" i="18"/>
  <c r="EC164" i="18"/>
  <c r="ED324" i="18"/>
  <c r="DW208" i="18"/>
  <c r="DW219" i="18"/>
  <c r="EN281" i="18"/>
  <c r="EL79" i="18"/>
  <c r="FI60" i="18"/>
  <c r="EP48" i="18"/>
  <c r="EG327" i="18"/>
  <c r="DX217" i="18"/>
  <c r="DX30" i="18"/>
  <c r="EJ264" i="18"/>
  <c r="EM41" i="18"/>
  <c r="DZ264" i="18"/>
  <c r="EA320" i="18"/>
  <c r="EO33" i="18"/>
  <c r="DX72" i="18"/>
  <c r="ED28" i="18"/>
  <c r="EF289" i="18"/>
  <c r="EI254" i="18"/>
  <c r="EA25" i="18"/>
  <c r="EM85" i="18"/>
  <c r="EO73" i="18"/>
  <c r="EI192" i="18"/>
  <c r="EP175" i="18"/>
  <c r="EO107" i="18"/>
  <c r="EK95" i="18"/>
  <c r="EA16" i="18"/>
  <c r="EB10" i="18"/>
  <c r="EL231" i="18"/>
  <c r="EB313" i="18"/>
  <c r="EF161" i="18"/>
  <c r="DW159" i="18"/>
  <c r="EM183" i="18"/>
  <c r="EH240" i="18"/>
  <c r="EM55" i="18"/>
  <c r="DZ14" i="18"/>
  <c r="DZ74" i="18"/>
  <c r="EA143" i="18"/>
  <c r="EE214" i="18"/>
  <c r="EK61" i="18"/>
  <c r="EM251" i="18"/>
  <c r="EK312" i="18"/>
  <c r="FG61" i="18"/>
  <c r="EG324" i="18"/>
  <c r="EP215" i="18"/>
  <c r="EN64" i="18"/>
  <c r="ED309" i="18"/>
  <c r="DZ199" i="18"/>
  <c r="EA226" i="18"/>
  <c r="EI46" i="18"/>
  <c r="EC82" i="18"/>
  <c r="EG146" i="18"/>
  <c r="EP119" i="18"/>
  <c r="DW145" i="18"/>
  <c r="EM245" i="18"/>
  <c r="EM84" i="18"/>
  <c r="EJ196" i="18"/>
  <c r="EC234" i="18"/>
  <c r="EL200" i="18"/>
  <c r="EZ112" i="18"/>
  <c r="EC109" i="18"/>
  <c r="EG204" i="18"/>
  <c r="FG113" i="18"/>
  <c r="EI234" i="18"/>
  <c r="EZ306" i="18"/>
  <c r="EI38" i="18"/>
  <c r="EA227" i="18"/>
  <c r="EH119" i="18"/>
  <c r="EG330" i="18"/>
  <c r="EG161" i="18"/>
  <c r="EC83" i="18"/>
  <c r="EL184" i="18"/>
  <c r="EF146" i="18"/>
  <c r="EE247" i="18"/>
  <c r="EI96" i="18"/>
  <c r="EK231" i="18"/>
  <c r="EA273" i="18"/>
  <c r="EJ17" i="18"/>
  <c r="EH188" i="18"/>
  <c r="EA131" i="18"/>
  <c r="DZ155" i="18"/>
  <c r="DW151" i="18"/>
  <c r="EK105" i="18"/>
  <c r="FG169" i="18"/>
  <c r="FA291" i="18"/>
  <c r="DX284" i="18"/>
  <c r="EC158" i="18"/>
  <c r="EA114" i="18"/>
  <c r="EL252" i="18"/>
  <c r="EH131" i="18"/>
  <c r="EA265" i="18"/>
  <c r="EC40" i="18"/>
  <c r="FB143" i="18"/>
  <c r="DZ249" i="18"/>
  <c r="FA305" i="18"/>
  <c r="EN87" i="18"/>
  <c r="EA85" i="18"/>
  <c r="FN134" i="18"/>
  <c r="DY261" i="18"/>
  <c r="EI322" i="18"/>
  <c r="FL242" i="18"/>
  <c r="EP151" i="18"/>
  <c r="EL257" i="18"/>
  <c r="EI53" i="18"/>
  <c r="DY243" i="18"/>
  <c r="DZ288" i="18"/>
  <c r="EH83" i="18"/>
  <c r="EE312" i="18"/>
  <c r="EL204" i="18"/>
  <c r="ED24" i="18"/>
  <c r="EE261" i="18"/>
  <c r="EC75" i="18"/>
  <c r="DX105" i="18"/>
  <c r="EP162" i="18"/>
  <c r="EL24" i="18"/>
  <c r="EG313" i="18"/>
  <c r="EB198" i="18"/>
  <c r="EB138" i="18"/>
  <c r="DW215" i="18"/>
  <c r="EP251" i="18"/>
  <c r="DZ29" i="18"/>
  <c r="EO239" i="18"/>
  <c r="DX133" i="18"/>
  <c r="EG137" i="18"/>
  <c r="EC151" i="18"/>
  <c r="FF207" i="18"/>
  <c r="EJ327" i="18"/>
  <c r="ED189" i="18"/>
  <c r="EF45" i="18"/>
  <c r="EJ133" i="18"/>
  <c r="FE80" i="18"/>
  <c r="EM154" i="18"/>
  <c r="DW248" i="18"/>
  <c r="DZ119" i="18"/>
  <c r="EM24" i="18"/>
  <c r="FD315" i="18"/>
  <c r="EE18" i="18"/>
  <c r="EF88" i="18"/>
  <c r="EH81" i="18"/>
  <c r="DW172" i="18"/>
  <c r="EX314" i="18"/>
  <c r="EH95" i="18"/>
  <c r="ED40" i="18"/>
  <c r="DX324" i="18"/>
  <c r="DY208" i="18"/>
  <c r="EB219" i="18"/>
  <c r="EH223" i="18"/>
  <c r="EO126" i="18"/>
  <c r="EN67" i="18"/>
  <c r="EI107" i="18"/>
  <c r="EB288" i="18"/>
  <c r="FI262" i="18"/>
  <c r="EP104" i="18"/>
  <c r="EJ148" i="18"/>
  <c r="ED251" i="18"/>
  <c r="EJ256" i="18"/>
  <c r="EO40" i="18"/>
  <c r="EO313" i="18"/>
  <c r="DW56" i="18"/>
  <c r="EK195" i="18"/>
  <c r="EN47" i="18"/>
  <c r="EF178" i="18"/>
  <c r="EG233" i="18"/>
  <c r="EB306" i="18"/>
  <c r="EC26" i="18"/>
  <c r="EB148" i="18"/>
  <c r="EC284" i="18"/>
  <c r="ED183" i="18"/>
  <c r="EI43" i="18"/>
  <c r="EH76" i="18"/>
  <c r="FN11" i="18"/>
  <c r="EB209" i="18"/>
  <c r="EJ259" i="18"/>
  <c r="EJ91" i="18"/>
  <c r="EM231" i="18"/>
  <c r="EH203" i="18"/>
  <c r="FG290" i="18"/>
  <c r="EC148" i="18"/>
  <c r="DZ55" i="18"/>
  <c r="EE143" i="18"/>
  <c r="EL192" i="18"/>
  <c r="EL69" i="18"/>
  <c r="EK288" i="18"/>
  <c r="EE11" i="18"/>
  <c r="DW271" i="18"/>
  <c r="EI256" i="18"/>
  <c r="EG129" i="18"/>
  <c r="EI167" i="18"/>
  <c r="EA57" i="18"/>
  <c r="EA329" i="18"/>
  <c r="ED253" i="18"/>
  <c r="EH257" i="18"/>
  <c r="EB174" i="18"/>
  <c r="DW285" i="18"/>
  <c r="DX199" i="18"/>
  <c r="EH162" i="18"/>
  <c r="EI130" i="18"/>
  <c r="EE240" i="18"/>
  <c r="ED161" i="18"/>
  <c r="EH271" i="18"/>
  <c r="ED242" i="18"/>
  <c r="EM195" i="18"/>
  <c r="DY40" i="18"/>
  <c r="ED168" i="18"/>
  <c r="EF225" i="18"/>
  <c r="EF16" i="18"/>
  <c r="EC236" i="18"/>
  <c r="EO241" i="18"/>
  <c r="EG184" i="18"/>
  <c r="EO256" i="18"/>
  <c r="EF239" i="18"/>
  <c r="EF162" i="18"/>
  <c r="EI267" i="18"/>
  <c r="ED220" i="18"/>
  <c r="EC64" i="18"/>
  <c r="EI129" i="18"/>
  <c r="EC114" i="18"/>
  <c r="DY311" i="18"/>
  <c r="DZ58" i="18"/>
  <c r="EL46" i="18"/>
  <c r="EB108" i="18"/>
  <c r="EL241" i="18"/>
  <c r="FB303" i="18"/>
  <c r="FD264" i="18"/>
  <c r="EB268" i="18"/>
  <c r="EN106" i="18"/>
  <c r="EC208" i="18"/>
  <c r="EL218" i="18"/>
  <c r="DZ95" i="18"/>
  <c r="EL144" i="18"/>
  <c r="EL173" i="18"/>
  <c r="EB207" i="18"/>
  <c r="EJ153" i="18"/>
  <c r="EM81" i="18"/>
  <c r="DY197" i="18"/>
  <c r="DZ154" i="18"/>
  <c r="EE65" i="18"/>
  <c r="DY264" i="18"/>
  <c r="EC32" i="18"/>
  <c r="FN45" i="18"/>
  <c r="DW269" i="18"/>
  <c r="DZ16" i="18"/>
  <c r="EL111" i="18"/>
  <c r="EC24" i="18"/>
  <c r="EJ139" i="18"/>
  <c r="EC103" i="18"/>
  <c r="DX156" i="18"/>
  <c r="EZ43" i="18"/>
  <c r="EJ230" i="18"/>
  <c r="EO277" i="18"/>
  <c r="EI271" i="18"/>
  <c r="DW167" i="18"/>
  <c r="EJ46" i="18"/>
  <c r="EE239" i="18"/>
  <c r="ED10" i="18"/>
  <c r="EM98" i="18"/>
  <c r="FK173" i="18"/>
  <c r="EL41" i="18"/>
  <c r="DZ197" i="18"/>
  <c r="EL167" i="18"/>
  <c r="ED314" i="18"/>
  <c r="EG320" i="18"/>
  <c r="DX234" i="18"/>
  <c r="ED122" i="18"/>
  <c r="EN217" i="18"/>
  <c r="EL25" i="18"/>
  <c r="EM291" i="18"/>
  <c r="EB324" i="18"/>
  <c r="FA98" i="18"/>
  <c r="EN39" i="18"/>
  <c r="DZ157" i="18"/>
  <c r="EJ31" i="18"/>
  <c r="EB92" i="18"/>
  <c r="EA272" i="18"/>
  <c r="EG72" i="18"/>
  <c r="EM127" i="18"/>
  <c r="EE120" i="18"/>
  <c r="EK124" i="18"/>
  <c r="EI166" i="18"/>
  <c r="EJ137" i="18"/>
  <c r="EC223" i="18"/>
  <c r="EN151" i="18"/>
  <c r="EU108" i="18"/>
  <c r="EE300" i="18"/>
  <c r="EO303" i="18"/>
  <c r="DZ114" i="18"/>
  <c r="DW188" i="18"/>
  <c r="FB25" i="18"/>
  <c r="EF135" i="18"/>
  <c r="EI26" i="18"/>
  <c r="EJ195" i="18"/>
  <c r="EN17" i="18"/>
  <c r="DX17" i="18"/>
  <c r="EE224" i="18"/>
  <c r="EP34" i="18"/>
  <c r="DZ217" i="18"/>
  <c r="EH105" i="18"/>
  <c r="EB34" i="18"/>
  <c r="EA222" i="18"/>
  <c r="EL154" i="18"/>
  <c r="EP84" i="18"/>
  <c r="EP313" i="18"/>
  <c r="EE26" i="18"/>
  <c r="DX161" i="18"/>
  <c r="EJ19" i="18"/>
  <c r="ED121" i="18"/>
  <c r="EN11" i="18"/>
  <c r="EA195" i="18"/>
  <c r="EN120" i="18"/>
  <c r="EV53" i="18"/>
  <c r="EJ201" i="18"/>
  <c r="EK306" i="18"/>
  <c r="EK281" i="18"/>
  <c r="EK34" i="18"/>
  <c r="EP28" i="18"/>
  <c r="EI72" i="18"/>
  <c r="EP32" i="18"/>
  <c r="EM273" i="18"/>
  <c r="EE25" i="18"/>
  <c r="EZ42" i="18"/>
  <c r="DY82" i="18"/>
  <c r="EK16" i="18"/>
  <c r="DX305" i="18"/>
  <c r="FB223" i="18"/>
  <c r="EJ200" i="18"/>
  <c r="EA208" i="18"/>
  <c r="EH134" i="18"/>
  <c r="EA122" i="18"/>
  <c r="DZ11" i="18"/>
  <c r="EA59" i="18"/>
  <c r="EM277" i="18"/>
  <c r="EM294" i="18"/>
  <c r="EI248" i="18"/>
  <c r="EV128" i="18"/>
  <c r="EL23" i="18"/>
  <c r="EJ65" i="18"/>
  <c r="EA14" i="18"/>
  <c r="EB144" i="18"/>
  <c r="EP65" i="18"/>
  <c r="ED105" i="18"/>
  <c r="EJ329" i="18"/>
  <c r="EJ44" i="18"/>
  <c r="FM71" i="18"/>
  <c r="EP21" i="18"/>
  <c r="EZ278" i="18"/>
  <c r="EB200" i="18"/>
  <c r="FI183" i="18"/>
  <c r="EJ218" i="18"/>
  <c r="EE71" i="18"/>
  <c r="DZ227" i="18"/>
  <c r="EK298" i="18"/>
  <c r="FE222" i="18"/>
  <c r="EA306" i="18"/>
  <c r="DX164" i="18"/>
  <c r="EZ331" i="18"/>
  <c r="EP249" i="18"/>
  <c r="EE231" i="18"/>
  <c r="EG200" i="18"/>
  <c r="ED114" i="18"/>
  <c r="EI193" i="18"/>
  <c r="EE268" i="18"/>
  <c r="ED282" i="18"/>
  <c r="EN175" i="18"/>
  <c r="EY320" i="18"/>
  <c r="EN49" i="18"/>
  <c r="DY328" i="18"/>
  <c r="DZ40" i="18"/>
  <c r="EG170" i="18"/>
  <c r="DY16" i="18"/>
  <c r="EK159" i="18"/>
  <c r="EE273" i="18"/>
  <c r="DZ73" i="18"/>
  <c r="EC240" i="18"/>
  <c r="EH233" i="18"/>
  <c r="EC215" i="18"/>
  <c r="EG28" i="18"/>
  <c r="EF159" i="18"/>
  <c r="EM177" i="18"/>
  <c r="EK40" i="18"/>
  <c r="EP116" i="18"/>
  <c r="EB211" i="18"/>
  <c r="FH71" i="18"/>
  <c r="EH303" i="18"/>
  <c r="DW259" i="18"/>
  <c r="EV273" i="18"/>
  <c r="EZ57" i="18"/>
  <c r="EP329" i="18"/>
  <c r="EA96" i="18"/>
  <c r="EY123" i="18"/>
  <c r="FN64" i="18"/>
  <c r="EC56" i="18"/>
  <c r="EA211" i="18"/>
  <c r="ED25" i="18"/>
  <c r="FJ123" i="18"/>
  <c r="EE330" i="18"/>
  <c r="EP88" i="18"/>
  <c r="EC44" i="18"/>
  <c r="EG80" i="18"/>
  <c r="EK224" i="18"/>
  <c r="FJ98" i="18"/>
  <c r="EE286" i="18"/>
  <c r="EA162" i="18"/>
  <c r="DX299" i="18"/>
  <c r="DZ285" i="18"/>
  <c r="EI117" i="18"/>
  <c r="FC176" i="18"/>
  <c r="FE253" i="18"/>
  <c r="EA157" i="18"/>
  <c r="EB258" i="18"/>
  <c r="DW135" i="18"/>
  <c r="DZ303" i="18"/>
  <c r="FB76" i="18"/>
  <c r="DZ247" i="18"/>
  <c r="FK195" i="18"/>
  <c r="ED200" i="18"/>
  <c r="EJ325" i="18"/>
  <c r="EI311" i="18"/>
  <c r="EM219" i="18"/>
  <c r="FM77" i="18"/>
  <c r="EL113" i="18"/>
  <c r="EA283" i="18"/>
  <c r="EB240" i="18"/>
  <c r="DZ215" i="18"/>
  <c r="EO248" i="18"/>
  <c r="EV323" i="18"/>
  <c r="EL235" i="18"/>
  <c r="EJ320" i="18"/>
  <c r="EF231" i="18"/>
  <c r="EG50" i="18"/>
  <c r="EH258" i="18"/>
  <c r="DW263" i="18"/>
  <c r="EN304" i="18"/>
  <c r="EH12" i="18"/>
  <c r="DZ297" i="18"/>
  <c r="EC119" i="18"/>
  <c r="ED209" i="18"/>
  <c r="EP224" i="18"/>
  <c r="DX231" i="18"/>
  <c r="EI59" i="18"/>
  <c r="EN95" i="18"/>
  <c r="EH35" i="18"/>
  <c r="EY308" i="18"/>
  <c r="EF319" i="18"/>
  <c r="EM164" i="18"/>
  <c r="EM255" i="18"/>
  <c r="EB76" i="18"/>
  <c r="EK255" i="18"/>
  <c r="EL281" i="18"/>
  <c r="FL81" i="18"/>
  <c r="FN325" i="18"/>
  <c r="DY29" i="18"/>
  <c r="EP186" i="18"/>
  <c r="EO329" i="18"/>
  <c r="EW330" i="18"/>
  <c r="EC143" i="18"/>
  <c r="EJ298" i="18"/>
  <c r="EI68" i="18"/>
  <c r="DY25" i="18"/>
  <c r="EG193" i="18"/>
  <c r="EB114" i="18"/>
  <c r="EA303" i="18"/>
  <c r="EC153" i="18"/>
  <c r="ED317" i="18"/>
  <c r="EB101" i="18"/>
  <c r="EG164" i="18"/>
  <c r="EN180" i="18"/>
  <c r="EP295" i="18"/>
  <c r="EE249" i="18"/>
  <c r="EM306" i="18"/>
  <c r="DX159" i="18"/>
  <c r="EL31" i="18"/>
  <c r="EA223" i="18"/>
  <c r="EA115" i="18"/>
  <c r="EX296" i="18"/>
  <c r="EI235" i="18"/>
  <c r="FF93" i="18"/>
  <c r="EB94" i="18"/>
  <c r="EG26" i="18"/>
  <c r="EB47" i="18"/>
  <c r="EJ47" i="18"/>
  <c r="EK280" i="18"/>
  <c r="EK91" i="18"/>
  <c r="EU219" i="18"/>
  <c r="EG186" i="18"/>
  <c r="EJ131" i="18"/>
  <c r="EE257" i="18"/>
  <c r="EL265" i="18"/>
  <c r="ED235" i="18"/>
  <c r="EZ300" i="18"/>
  <c r="EE161" i="18"/>
  <c r="EG63" i="18"/>
  <c r="DZ126" i="18"/>
  <c r="EK133" i="18"/>
  <c r="EB55" i="18"/>
  <c r="EI176" i="18"/>
  <c r="EK20" i="18"/>
  <c r="EK23" i="18"/>
  <c r="EG73" i="18"/>
  <c r="ED280" i="18"/>
  <c r="EG275" i="18"/>
  <c r="FI224" i="18"/>
  <c r="EL287" i="18"/>
  <c r="EP152" i="18"/>
  <c r="EH11" i="18"/>
  <c r="DX145" i="18"/>
  <c r="EH283" i="18"/>
  <c r="EF96" i="18"/>
  <c r="DX55" i="18"/>
  <c r="EO292" i="18"/>
  <c r="EL140" i="18"/>
  <c r="DY159" i="18"/>
  <c r="DY138" i="18"/>
  <c r="EB284" i="18"/>
  <c r="ED297" i="18"/>
  <c r="EL34" i="18"/>
  <c r="EO68" i="18"/>
  <c r="EL143" i="18"/>
  <c r="EO151" i="18"/>
  <c r="DW95" i="18"/>
  <c r="EM113" i="18"/>
  <c r="EB65" i="18"/>
  <c r="EN169" i="18"/>
  <c r="EE40" i="18"/>
  <c r="EJ240" i="18"/>
  <c r="DW55" i="18"/>
  <c r="DW103" i="18"/>
  <c r="EG69" i="18"/>
  <c r="DY143" i="18"/>
  <c r="FL50" i="18"/>
  <c r="DY201" i="18"/>
  <c r="FN330" i="18"/>
  <c r="EW186" i="18"/>
  <c r="EE170" i="18"/>
  <c r="EF223" i="18"/>
  <c r="EX323" i="18"/>
  <c r="EH208" i="18"/>
  <c r="EO52" i="18"/>
  <c r="EO191" i="18"/>
  <c r="EC121" i="18"/>
  <c r="EC264" i="18"/>
  <c r="EW18" i="18"/>
  <c r="EH310" i="18"/>
  <c r="FD117" i="18"/>
  <c r="EA179" i="18"/>
  <c r="EI66" i="18"/>
  <c r="EA311" i="18"/>
  <c r="EB127" i="18"/>
  <c r="EV291" i="18"/>
  <c r="EB250" i="18"/>
  <c r="EK111" i="18"/>
  <c r="DY231" i="18"/>
  <c r="EG136" i="18"/>
  <c r="FH299" i="18"/>
  <c r="ED104" i="18"/>
  <c r="EJ151" i="18"/>
  <c r="FF325" i="18"/>
  <c r="ED106" i="18"/>
  <c r="EN306" i="18"/>
  <c r="FA163" i="18"/>
  <c r="EE116" i="18"/>
  <c r="EL232" i="18"/>
  <c r="EC115" i="18"/>
  <c r="DZ62" i="18"/>
  <c r="DX249" i="18"/>
  <c r="ED117" i="18"/>
  <c r="EN59" i="18"/>
  <c r="ED167" i="18"/>
  <c r="EP120" i="18"/>
  <c r="FA113" i="18"/>
  <c r="EF121" i="18"/>
  <c r="EA142" i="18"/>
  <c r="FK313" i="18"/>
  <c r="EC135" i="18"/>
  <c r="EL47" i="18"/>
  <c r="ED225" i="18"/>
  <c r="EI115" i="18"/>
  <c r="EB302" i="18"/>
  <c r="DX256" i="18"/>
  <c r="FM313" i="18"/>
  <c r="EA288" i="18"/>
  <c r="DY133" i="18"/>
  <c r="ED130" i="18"/>
  <c r="EJ23" i="18"/>
  <c r="FA120" i="18"/>
  <c r="EP272" i="18"/>
  <c r="EA175" i="18"/>
  <c r="DY176" i="18"/>
  <c r="EK285" i="18"/>
  <c r="EC309" i="18"/>
  <c r="EM104" i="18"/>
  <c r="ED319" i="18"/>
  <c r="EB281" i="18"/>
  <c r="EP53" i="18"/>
  <c r="EH94" i="18"/>
  <c r="DX87" i="18"/>
  <c r="FI21" i="18"/>
  <c r="FJ275" i="18"/>
  <c r="EN111" i="18"/>
  <c r="EN271" i="18"/>
  <c r="EY124" i="18"/>
  <c r="DY234" i="18"/>
  <c r="EA164" i="18"/>
  <c r="EC15" i="18"/>
  <c r="EE101" i="18"/>
  <c r="DW112" i="18"/>
  <c r="FA225" i="18"/>
  <c r="EL120" i="18"/>
  <c r="EI207" i="18"/>
  <c r="DY279" i="18"/>
  <c r="EG112" i="18"/>
  <c r="EW162" i="18"/>
  <c r="EM262" i="18"/>
  <c r="EH187" i="18"/>
  <c r="EL329" i="18"/>
  <c r="EY230" i="18"/>
  <c r="EK19" i="18"/>
  <c r="EC54" i="18"/>
  <c r="ED107" i="18"/>
  <c r="EA252" i="18"/>
  <c r="EL152" i="18"/>
  <c r="EH290" i="18"/>
  <c r="EL312" i="18"/>
  <c r="EA87" i="18"/>
  <c r="EW181" i="18"/>
  <c r="EV224" i="18"/>
  <c r="FE240" i="18"/>
  <c r="EB300" i="18"/>
  <c r="EK144" i="18"/>
  <c r="EA194" i="18"/>
  <c r="EB121" i="18"/>
  <c r="EC255" i="18"/>
  <c r="EY291" i="18"/>
  <c r="EC243" i="18"/>
  <c r="EU48" i="18"/>
  <c r="EE138" i="18"/>
  <c r="EI162" i="18"/>
  <c r="EH48" i="18"/>
  <c r="EC35" i="18"/>
  <c r="EL185" i="18"/>
  <c r="DW72" i="18"/>
  <c r="DZ65" i="18"/>
  <c r="EV325" i="18"/>
  <c r="FE158" i="18"/>
  <c r="EA234" i="18"/>
  <c r="EK100" i="18"/>
  <c r="EM17" i="18"/>
  <c r="EJ103" i="18"/>
  <c r="EG14" i="18"/>
  <c r="EP166" i="18"/>
  <c r="EC65" i="18"/>
  <c r="FC218" i="18"/>
  <c r="DZ305" i="18"/>
  <c r="EL62" i="18"/>
  <c r="EL330" i="18"/>
  <c r="EB265" i="18"/>
  <c r="EO216" i="18"/>
  <c r="EP229" i="18"/>
  <c r="EA233" i="18"/>
  <c r="EI54" i="18"/>
  <c r="EM26" i="18"/>
  <c r="EB120" i="18"/>
  <c r="EL292" i="18"/>
  <c r="DY317" i="18"/>
  <c r="FF193" i="18"/>
  <c r="EA305" i="18"/>
  <c r="FE25" i="18"/>
  <c r="DX275" i="18"/>
  <c r="FH123" i="18"/>
  <c r="EO134" i="18"/>
  <c r="EI24" i="18"/>
  <c r="EG141" i="18"/>
  <c r="EC242" i="18"/>
  <c r="FL44" i="18"/>
  <c r="FE325" i="18"/>
  <c r="EM301" i="18"/>
  <c r="EW60" i="18"/>
  <c r="FK185" i="18"/>
  <c r="DW214" i="18"/>
  <c r="EM102" i="18"/>
  <c r="EC207" i="18"/>
  <c r="EJ279" i="18"/>
  <c r="DX84" i="18"/>
  <c r="DX59" i="18"/>
  <c r="EX280" i="18"/>
  <c r="EE275" i="18"/>
  <c r="EL325" i="18"/>
  <c r="EN229" i="18"/>
  <c r="EF140" i="18"/>
  <c r="EJ104" i="18"/>
  <c r="EA149" i="18"/>
  <c r="EP283" i="18"/>
  <c r="EL128" i="18"/>
  <c r="EB132" i="18"/>
  <c r="EH210" i="18"/>
  <c r="EN41" i="18"/>
  <c r="DW75" i="18"/>
  <c r="DZ239" i="18"/>
  <c r="EL298" i="18"/>
  <c r="EJ266" i="18"/>
  <c r="EC38" i="18"/>
  <c r="FL157" i="18"/>
  <c r="EB44" i="18"/>
  <c r="EY260" i="18"/>
  <c r="DW157" i="18"/>
  <c r="DY235" i="18"/>
  <c r="DX11" i="18"/>
  <c r="EC239" i="18"/>
  <c r="EK32" i="18"/>
  <c r="FK276" i="18"/>
  <c r="FC16" i="18"/>
  <c r="EF141" i="18"/>
  <c r="EG274" i="18"/>
  <c r="FJ121" i="18"/>
  <c r="EK217" i="18"/>
  <c r="EO114" i="18"/>
  <c r="ED223" i="18"/>
  <c r="FM130" i="18"/>
  <c r="FB164" i="18"/>
  <c r="EX157" i="18"/>
  <c r="FI117" i="18"/>
  <c r="EK188" i="18"/>
  <c r="FA277" i="18"/>
  <c r="FC311" i="18"/>
  <c r="FI304" i="18"/>
  <c r="EF68" i="18"/>
  <c r="ED199" i="18"/>
  <c r="EF36" i="18"/>
  <c r="EL264" i="18"/>
  <c r="EG160" i="18"/>
  <c r="FI313" i="18"/>
  <c r="EH174" i="18"/>
  <c r="FD96" i="18"/>
  <c r="EZ144" i="18"/>
  <c r="DW246" i="18"/>
  <c r="FB314" i="18"/>
  <c r="ED226" i="18"/>
  <c r="EO156" i="18"/>
  <c r="FK88" i="18"/>
  <c r="EJ328" i="18"/>
  <c r="EN311" i="18"/>
  <c r="EI114" i="18"/>
  <c r="EM312" i="18"/>
  <c r="EF25" i="18"/>
  <c r="EL107" i="18"/>
  <c r="EL87" i="18"/>
  <c r="EO16" i="18"/>
  <c r="EK284" i="18"/>
  <c r="EO144" i="18"/>
  <c r="EX82" i="18"/>
  <c r="EK26" i="18"/>
  <c r="EC201" i="18"/>
  <c r="EI49" i="18"/>
  <c r="DW249" i="18"/>
  <c r="EG255" i="18"/>
  <c r="FE216" i="18"/>
  <c r="FJ67" i="18"/>
  <c r="FD326" i="18"/>
  <c r="DZ184" i="18"/>
  <c r="EV50" i="18"/>
  <c r="FB309" i="18"/>
  <c r="EH264" i="18"/>
  <c r="FJ292" i="18"/>
  <c r="EP148" i="18"/>
  <c r="DY106" i="18"/>
  <c r="EG148" i="18"/>
  <c r="EM224" i="18"/>
  <c r="ED125" i="18"/>
  <c r="FC13" i="18"/>
  <c r="FF269" i="18"/>
  <c r="ED271" i="18"/>
  <c r="EG287" i="18"/>
  <c r="EO279" i="18"/>
  <c r="EI199" i="18"/>
  <c r="FL307" i="18"/>
  <c r="EA55" i="18"/>
  <c r="EI272" i="18"/>
  <c r="EO120" i="18"/>
  <c r="FE284" i="18"/>
  <c r="EA323" i="18"/>
  <c r="EF249" i="18"/>
  <c r="EL14" i="18"/>
  <c r="EA299" i="18"/>
  <c r="EC150" i="18"/>
  <c r="EM212" i="18"/>
  <c r="EY47" i="18"/>
  <c r="EJ157" i="18"/>
  <c r="EN297" i="18"/>
  <c r="EF207" i="18"/>
  <c r="EH126" i="18"/>
  <c r="EI174" i="18"/>
  <c r="FF74" i="18"/>
  <c r="DZ35" i="18"/>
  <c r="DY74" i="18"/>
  <c r="EA124" i="18"/>
  <c r="DY195" i="18"/>
  <c r="EG77" i="18"/>
  <c r="DW12" i="18"/>
  <c r="EK169" i="18"/>
  <c r="DW223" i="18"/>
  <c r="FB256" i="18"/>
  <c r="EB18" i="18"/>
  <c r="FA182" i="18"/>
  <c r="ED207" i="18"/>
  <c r="EL193" i="18"/>
  <c r="FM146" i="18"/>
  <c r="DZ304" i="18"/>
  <c r="EF13" i="18"/>
  <c r="DX233" i="18"/>
  <c r="EK110" i="18"/>
  <c r="EI92" i="18"/>
  <c r="EC261" i="18"/>
  <c r="EK162" i="18"/>
  <c r="EI139" i="18"/>
  <c r="EL103" i="18"/>
  <c r="EP328" i="18"/>
  <c r="EH144" i="18"/>
  <c r="FE329" i="18"/>
  <c r="EO166" i="18"/>
  <c r="EM317" i="18"/>
  <c r="EA88" i="18"/>
  <c r="EM257" i="18"/>
  <c r="EF87" i="18"/>
  <c r="EA22" i="18"/>
  <c r="EK315" i="18"/>
  <c r="DX97" i="18"/>
  <c r="DW329" i="18"/>
  <c r="EC188" i="18"/>
  <c r="DX114" i="18"/>
  <c r="FG48" i="18"/>
  <c r="EO25" i="18"/>
  <c r="FG21" i="18"/>
  <c r="EM268" i="18"/>
  <c r="DX176" i="18"/>
  <c r="EM170" i="18"/>
  <c r="EO309" i="18"/>
  <c r="EZ50" i="18"/>
  <c r="DZ269" i="18"/>
  <c r="FN145" i="18"/>
  <c r="EI226" i="18"/>
  <c r="FD209" i="18"/>
  <c r="EH239" i="18"/>
  <c r="EB25" i="18"/>
  <c r="FN135" i="18"/>
  <c r="DW299" i="18"/>
  <c r="EA47" i="18"/>
  <c r="DW305" i="18"/>
  <c r="EA121" i="18"/>
  <c r="EF74" i="18"/>
  <c r="EI151" i="18"/>
  <c r="EO10" i="18"/>
  <c r="DY105" i="18"/>
  <c r="EZ301" i="18"/>
  <c r="EP82" i="18"/>
  <c r="DZ209" i="18"/>
  <c r="DW153" i="18"/>
  <c r="FH291" i="18"/>
  <c r="EF226" i="18"/>
  <c r="ED302" i="18"/>
  <c r="EI108" i="18"/>
  <c r="EN119" i="18"/>
  <c r="EC182" i="18"/>
  <c r="FG107" i="18"/>
  <c r="EI171" i="18"/>
  <c r="EI279" i="18"/>
  <c r="FC170" i="18"/>
  <c r="EP325" i="18"/>
  <c r="DX201" i="18"/>
  <c r="EC155" i="18"/>
  <c r="EK239" i="18"/>
  <c r="EJ32" i="18"/>
  <c r="DW96" i="18"/>
  <c r="FE19" i="18"/>
  <c r="DY152" i="18"/>
  <c r="DZ125" i="18"/>
  <c r="EP97" i="18"/>
  <c r="EH89" i="18"/>
  <c r="EE271" i="18"/>
  <c r="FN179" i="18"/>
  <c r="EF73" i="18"/>
  <c r="EV309" i="18"/>
  <c r="EH47" i="18"/>
  <c r="ED15" i="18"/>
  <c r="DY240" i="18"/>
  <c r="FK170" i="18"/>
  <c r="DZ302" i="18"/>
  <c r="DW45" i="18"/>
  <c r="FL248" i="18"/>
  <c r="FF213" i="18"/>
  <c r="EO235" i="18"/>
  <c r="EG292" i="18"/>
  <c r="DY298" i="18"/>
  <c r="EH172" i="18"/>
  <c r="EL71" i="18"/>
  <c r="EE223" i="18"/>
  <c r="EP29" i="18"/>
  <c r="EI169" i="18"/>
  <c r="EF120" i="18"/>
  <c r="FN307" i="18"/>
  <c r="FE234" i="18"/>
  <c r="EK154" i="18"/>
  <c r="FK129" i="18"/>
  <c r="EI180" i="18"/>
  <c r="EO49" i="18"/>
  <c r="FA110" i="18"/>
  <c r="EC232" i="18"/>
  <c r="ED26" i="18"/>
  <c r="EP311" i="18"/>
  <c r="EO201" i="18"/>
  <c r="ED240" i="18"/>
  <c r="FC282" i="18"/>
  <c r="EK268" i="18"/>
  <c r="EP187" i="18"/>
  <c r="FF322" i="18"/>
  <c r="EU302" i="18"/>
  <c r="EV150" i="18"/>
  <c r="FM199" i="18"/>
  <c r="FD64" i="18"/>
  <c r="EP40" i="18"/>
  <c r="DZ43" i="18"/>
  <c r="FE310" i="18"/>
  <c r="EM299" i="18"/>
  <c r="EG113" i="18"/>
  <c r="EN160" i="18"/>
  <c r="EX221" i="18"/>
  <c r="DX24" i="18"/>
  <c r="EJ257" i="18"/>
  <c r="DX113" i="18"/>
  <c r="FI189" i="18"/>
  <c r="EA67" i="18"/>
  <c r="DX47" i="18"/>
  <c r="EO177" i="18"/>
  <c r="EP234" i="18"/>
  <c r="DZ220" i="18"/>
  <c r="EI28" i="18"/>
  <c r="EH71" i="18"/>
  <c r="EF33" i="18"/>
  <c r="EO19" i="18"/>
  <c r="EG267" i="18"/>
  <c r="EW313" i="18"/>
  <c r="DZ94" i="18"/>
  <c r="EF83" i="18"/>
  <c r="EA111" i="18"/>
  <c r="DX108" i="18"/>
  <c r="EX265" i="18"/>
  <c r="DZ231" i="18"/>
  <c r="EP188" i="18"/>
  <c r="EI305" i="18"/>
  <c r="EF217" i="18"/>
  <c r="FK325" i="18"/>
  <c r="DZ243" i="18"/>
  <c r="EM111" i="18"/>
  <c r="FL289" i="18"/>
  <c r="EZ66" i="18"/>
  <c r="EL162" i="18"/>
  <c r="EE60" i="18"/>
  <c r="EN215" i="18"/>
  <c r="EB208" i="18"/>
  <c r="FK212" i="18"/>
  <c r="EJ331" i="18"/>
  <c r="EV327" i="18"/>
  <c r="EF32" i="18"/>
  <c r="FE268" i="18"/>
  <c r="EH199" i="18"/>
  <c r="EM218" i="18"/>
  <c r="EF117" i="18"/>
  <c r="EC266" i="18"/>
  <c r="ED304" i="18"/>
  <c r="EC52" i="18"/>
  <c r="EN203" i="18"/>
  <c r="EK42" i="18"/>
  <c r="EM179" i="18"/>
  <c r="DZ235" i="18"/>
  <c r="EG140" i="18"/>
  <c r="DZ49" i="18"/>
  <c r="EK222" i="18"/>
  <c r="DZ67" i="18"/>
  <c r="FJ277" i="18"/>
  <c r="FF91" i="18"/>
  <c r="EP39" i="18"/>
  <c r="FB322" i="18"/>
  <c r="EH57" i="18"/>
  <c r="EM261" i="18"/>
  <c r="EY55" i="18"/>
  <c r="EO243" i="18"/>
  <c r="EH167" i="18"/>
  <c r="DY161" i="18"/>
  <c r="DX91" i="18"/>
  <c r="EP83" i="18"/>
  <c r="EH25" i="18"/>
  <c r="EM90" i="18"/>
  <c r="EJ70" i="18"/>
  <c r="FD229" i="18"/>
  <c r="ED179" i="18"/>
  <c r="DX153" i="18"/>
  <c r="DW137" i="18"/>
  <c r="EF273" i="18"/>
  <c r="DZ271" i="18"/>
  <c r="EA247" i="18"/>
  <c r="EC280" i="18"/>
  <c r="EM89" i="18"/>
  <c r="DW195" i="18"/>
  <c r="EL183" i="18"/>
  <c r="DZ51" i="18"/>
  <c r="EJ122" i="18"/>
  <c r="EB238" i="18"/>
  <c r="EF89" i="18"/>
  <c r="EO130" i="18"/>
  <c r="EE153" i="18"/>
  <c r="EP71" i="18"/>
  <c r="EV248" i="18"/>
  <c r="EO37" i="18"/>
  <c r="EM32" i="18"/>
  <c r="EL206" i="18"/>
  <c r="EE152" i="18"/>
  <c r="FH117" i="18"/>
  <c r="FJ213" i="18"/>
  <c r="EW218" i="18"/>
  <c r="EJ234" i="18"/>
  <c r="FM32" i="18"/>
  <c r="FL151" i="18"/>
  <c r="EL311" i="18"/>
  <c r="EB253" i="18"/>
  <c r="EA237" i="18"/>
  <c r="EN224" i="18"/>
  <c r="EL97" i="18"/>
  <c r="EG145" i="18"/>
  <c r="EJ73" i="18"/>
  <c r="EJ34" i="18"/>
  <c r="FL271" i="18"/>
  <c r="EJ182" i="18"/>
  <c r="EB103" i="18"/>
  <c r="EG232" i="18"/>
  <c r="DY327" i="18"/>
  <c r="FF122" i="18"/>
  <c r="EE92" i="18"/>
  <c r="EM88" i="18"/>
  <c r="EI232" i="18"/>
  <c r="EL20" i="18"/>
  <c r="DY266" i="18"/>
  <c r="EH331" i="18"/>
  <c r="FK50" i="18"/>
  <c r="EF255" i="18"/>
  <c r="EP67" i="18"/>
  <c r="EK207" i="18"/>
  <c r="FB232" i="18"/>
  <c r="EA242" i="18"/>
  <c r="EX85" i="18"/>
  <c r="FA326" i="18"/>
  <c r="FK260" i="18"/>
  <c r="EF248" i="18"/>
  <c r="EC161" i="18"/>
  <c r="EF55" i="18"/>
  <c r="EE175" i="18"/>
  <c r="EF163" i="18"/>
  <c r="EL297" i="18"/>
  <c r="FB53" i="18"/>
  <c r="EU140" i="18"/>
  <c r="EW213" i="18"/>
  <c r="EO200" i="18"/>
  <c r="DW21" i="18"/>
  <c r="DW104" i="18"/>
  <c r="EF290" i="18"/>
  <c r="EN256" i="18"/>
  <c r="DY260" i="18"/>
  <c r="EM289" i="18"/>
  <c r="FK233" i="18"/>
  <c r="EJ224" i="18"/>
  <c r="EI13" i="18"/>
  <c r="EG199" i="18"/>
  <c r="DX300" i="18"/>
  <c r="EI195" i="18"/>
  <c r="EG227" i="18"/>
  <c r="EP123" i="18"/>
  <c r="EU62" i="18"/>
  <c r="EA297" i="18"/>
  <c r="DZ64" i="18"/>
  <c r="EO105" i="18"/>
  <c r="FC327" i="18"/>
  <c r="EN201" i="18"/>
  <c r="EG83" i="18"/>
  <c r="EA262" i="18"/>
  <c r="EM324" i="18"/>
  <c r="EB129" i="18"/>
  <c r="EB308" i="18"/>
  <c r="EA103" i="18"/>
  <c r="FM283" i="18"/>
  <c r="EA255" i="18"/>
  <c r="FG168" i="18"/>
  <c r="EY309" i="18"/>
  <c r="EC256" i="18"/>
  <c r="EC222" i="18"/>
  <c r="EU333" i="18"/>
  <c r="EE113" i="18"/>
  <c r="EX243" i="18"/>
  <c r="EK242" i="18"/>
  <c r="EO320" i="18"/>
  <c r="EB49" i="18"/>
  <c r="DY155" i="18"/>
  <c r="DX33" i="18"/>
  <c r="EJ39" i="18"/>
  <c r="EM87" i="18"/>
  <c r="EN235" i="18"/>
  <c r="FL264" i="18"/>
  <c r="FA132" i="18"/>
  <c r="EK282" i="18"/>
  <c r="EO101" i="18"/>
  <c r="FG31" i="18"/>
  <c r="FE63" i="18"/>
  <c r="EB203" i="18"/>
  <c r="EO104" i="18"/>
  <c r="EV249" i="18"/>
  <c r="EJ175" i="18"/>
  <c r="EI240" i="18"/>
  <c r="EL314" i="18"/>
  <c r="EL96" i="18"/>
  <c r="FH144" i="18"/>
  <c r="DY96" i="18"/>
  <c r="EC61" i="18"/>
  <c r="FI112" i="18"/>
  <c r="ED264" i="18"/>
  <c r="EU158" i="18"/>
  <c r="FM34" i="18"/>
  <c r="EN210" i="18"/>
  <c r="DX50" i="18"/>
  <c r="EH243" i="18"/>
  <c r="DY226" i="18"/>
  <c r="EF167" i="18"/>
  <c r="EG65" i="18"/>
  <c r="EV282" i="18"/>
  <c r="EA257" i="18"/>
  <c r="ED306" i="18"/>
  <c r="ED129" i="18"/>
  <c r="EP292" i="18"/>
  <c r="ED38" i="18"/>
  <c r="EP257" i="18"/>
  <c r="EB96" i="18"/>
  <c r="EK220" i="18"/>
  <c r="EK38" i="18"/>
  <c r="EL159" i="18"/>
  <c r="EI273" i="18"/>
  <c r="DY224" i="18"/>
  <c r="EJ263" i="18"/>
  <c r="ED13" i="18"/>
  <c r="DY79" i="18"/>
  <c r="EF144" i="18"/>
  <c r="EM129" i="18"/>
  <c r="DW105" i="18"/>
  <c r="DX213" i="18"/>
  <c r="EL145" i="18"/>
  <c r="EC138" i="18"/>
  <c r="EJ292" i="18"/>
  <c r="EF304" i="18"/>
  <c r="EK127" i="18"/>
  <c r="EL288" i="18"/>
  <c r="DY286" i="18"/>
  <c r="EK103" i="18"/>
  <c r="EJ132" i="18"/>
  <c r="EA129" i="18"/>
  <c r="EP237" i="18"/>
  <c r="EK264" i="18"/>
  <c r="EH149" i="18"/>
  <c r="EH137" i="18"/>
  <c r="DW287" i="18"/>
  <c r="FD83" i="18"/>
  <c r="EF103" i="18"/>
  <c r="FD261" i="18"/>
  <c r="DX246" i="18"/>
  <c r="EW323" i="18"/>
  <c r="EO75" i="18"/>
  <c r="EA49" i="18"/>
  <c r="FA274" i="18"/>
  <c r="EP216" i="18"/>
  <c r="EH280" i="18"/>
  <c r="EO72" i="18"/>
  <c r="EO253" i="18"/>
  <c r="EM120" i="18"/>
  <c r="EI209" i="18"/>
  <c r="EM187" i="18"/>
  <c r="EN222" i="18"/>
  <c r="FN58" i="18"/>
  <c r="EO80" i="18"/>
  <c r="DX92" i="18"/>
  <c r="EI220" i="18"/>
  <c r="EG296" i="18"/>
  <c r="EM123" i="18"/>
  <c r="DW42" i="18"/>
  <c r="EL147" i="18"/>
  <c r="DY20" i="18"/>
  <c r="EP241" i="18"/>
  <c r="EL155" i="18"/>
  <c r="ED127" i="18"/>
  <c r="EC42" i="18"/>
  <c r="EB63" i="18"/>
  <c r="EJ166" i="18"/>
  <c r="FK311" i="18"/>
  <c r="EC84" i="18"/>
  <c r="EP143" i="18"/>
  <c r="DX98" i="18"/>
  <c r="EE298" i="18"/>
  <c r="FC288" i="18"/>
  <c r="EI258" i="18"/>
  <c r="EO219" i="18"/>
  <c r="FB268" i="18"/>
  <c r="EP319" i="18"/>
  <c r="EG249" i="18"/>
  <c r="DY283" i="18"/>
  <c r="DX255" i="18"/>
  <c r="EE159" i="18"/>
  <c r="DX194" i="18"/>
  <c r="DY92" i="18"/>
  <c r="EF234" i="18"/>
  <c r="FE169" i="18"/>
  <c r="EB89" i="18"/>
  <c r="EN58" i="18"/>
  <c r="EK249" i="18"/>
  <c r="DZ219" i="18"/>
  <c r="DY147" i="18"/>
  <c r="EG130" i="18"/>
  <c r="EL157" i="18"/>
  <c r="EG157" i="18"/>
  <c r="EO311" i="18"/>
  <c r="EH27" i="18"/>
  <c r="EB202" i="18"/>
  <c r="EH135" i="18"/>
  <c r="EG131" i="18"/>
  <c r="FB280" i="18"/>
  <c r="EI324" i="18"/>
  <c r="EG226" i="18"/>
  <c r="FK172" i="18"/>
  <c r="DX272" i="18"/>
  <c r="EB242" i="18"/>
  <c r="FG271" i="18"/>
  <c r="EV231" i="18"/>
  <c r="EO38" i="18"/>
  <c r="EA159" i="18"/>
  <c r="EP198" i="18"/>
  <c r="EF19" i="18"/>
  <c r="FB186" i="18"/>
  <c r="EG101" i="18"/>
  <c r="EJ312" i="18"/>
  <c r="FA307" i="18"/>
  <c r="EG103" i="18"/>
  <c r="EL283" i="18"/>
  <c r="DX181" i="18"/>
  <c r="FA302" i="18"/>
  <c r="FH69" i="18"/>
  <c r="DZ275" i="18"/>
  <c r="FA32" i="18"/>
  <c r="EA69" i="18"/>
  <c r="EC286" i="18"/>
  <c r="DZ298" i="18"/>
  <c r="DW185" i="18"/>
  <c r="FJ82" i="18"/>
  <c r="EW305" i="18"/>
  <c r="EO265" i="18"/>
  <c r="EI230" i="18"/>
  <c r="EM144" i="18"/>
  <c r="EL63" i="18"/>
  <c r="EO47" i="18"/>
  <c r="EJ93" i="18"/>
  <c r="ED111" i="18"/>
  <c r="DZ151" i="18"/>
  <c r="EN236" i="18"/>
  <c r="EE302" i="18"/>
  <c r="EM298" i="18"/>
  <c r="EI127" i="18"/>
  <c r="EP258" i="18"/>
  <c r="ED143" i="18"/>
  <c r="EN54" i="18"/>
  <c r="EP144" i="18"/>
  <c r="EM97" i="18"/>
  <c r="EN139" i="18"/>
  <c r="EN84" i="18"/>
  <c r="DY11" i="18"/>
  <c r="EG128" i="18"/>
  <c r="EZ308" i="18"/>
  <c r="EA202" i="18"/>
  <c r="EY10" i="18"/>
  <c r="EH313" i="18"/>
  <c r="EI11" i="18"/>
  <c r="EO192" i="18"/>
  <c r="FK292" i="18"/>
  <c r="EM80" i="18"/>
  <c r="EO308" i="18"/>
  <c r="EP130" i="18"/>
  <c r="EA145" i="18"/>
  <c r="EB221" i="18"/>
  <c r="DZ248" i="18"/>
  <c r="DX190" i="18"/>
  <c r="FD319" i="18"/>
  <c r="EJ138" i="18"/>
  <c r="EG121" i="18"/>
  <c r="EO110" i="18"/>
  <c r="EM265" i="18"/>
  <c r="ED296" i="18"/>
  <c r="EL216" i="18"/>
  <c r="EJ11" i="18"/>
  <c r="EW157" i="18"/>
  <c r="EA196" i="18"/>
  <c r="EF30" i="18"/>
  <c r="EI104" i="18"/>
  <c r="DW169" i="18"/>
  <c r="EK194" i="18"/>
  <c r="DZ88" i="18"/>
  <c r="EG147" i="18"/>
  <c r="EF48" i="18"/>
  <c r="EH218" i="18"/>
  <c r="EE195" i="18"/>
  <c r="EE66" i="18"/>
  <c r="EX63" i="18"/>
  <c r="EC124" i="18"/>
  <c r="FD44" i="18"/>
  <c r="EB168" i="18"/>
  <c r="EA123" i="18"/>
  <c r="FK234" i="18"/>
  <c r="EV270" i="18"/>
  <c r="EJ311" i="18"/>
  <c r="EB104" i="18"/>
  <c r="EE243" i="18"/>
  <c r="EE154" i="18"/>
  <c r="EP185" i="18"/>
  <c r="EY312" i="18"/>
  <c r="EG16" i="18"/>
  <c r="EM207" i="18"/>
  <c r="EC320" i="18"/>
  <c r="DX248" i="18"/>
  <c r="EH321" i="18"/>
  <c r="EL18" i="18"/>
  <c r="EY205" i="18"/>
  <c r="EU114" i="18"/>
  <c r="EN270" i="18"/>
  <c r="FB178" i="18"/>
  <c r="DY273" i="18"/>
  <c r="FK141" i="18"/>
  <c r="FN327" i="18"/>
  <c r="EP74" i="18"/>
  <c r="EP60" i="18"/>
  <c r="EG213" i="18"/>
  <c r="EG260" i="18"/>
  <c r="FH307" i="18"/>
  <c r="EW298" i="18"/>
  <c r="EB124" i="18"/>
  <c r="DX332" i="18"/>
  <c r="ED66" i="18"/>
  <c r="EW169" i="18"/>
  <c r="EJ75" i="18"/>
  <c r="FC285" i="18"/>
  <c r="EE24" i="18"/>
  <c r="EE23" i="18"/>
  <c r="EP305" i="18"/>
  <c r="EM160" i="18"/>
  <c r="EK27" i="18"/>
  <c r="EH189" i="18"/>
  <c r="DX333" i="18"/>
  <c r="FG227" i="18"/>
  <c r="EF303" i="18"/>
  <c r="EZ96" i="18"/>
  <c r="EM280" i="18"/>
  <c r="EU105" i="18"/>
  <c r="DX318" i="18"/>
  <c r="EA132" i="18"/>
  <c r="EH73" i="18"/>
  <c r="EC199" i="18"/>
  <c r="FA42" i="18"/>
  <c r="EJ28" i="18"/>
  <c r="DZ120" i="18"/>
  <c r="EH88" i="18"/>
  <c r="FM271" i="18"/>
  <c r="EP125" i="18"/>
  <c r="EX325" i="18"/>
  <c r="EL286" i="18"/>
  <c r="EC80" i="18"/>
  <c r="FK105" i="18"/>
  <c r="EO323" i="18"/>
  <c r="EH78" i="18"/>
  <c r="EM327" i="18"/>
  <c r="EA187" i="18"/>
  <c r="EH151" i="18"/>
  <c r="DY287" i="18"/>
  <c r="EK93" i="18"/>
  <c r="EU176" i="18"/>
  <c r="DY34" i="18"/>
  <c r="FE252" i="18"/>
  <c r="EI303" i="18"/>
  <c r="EL137" i="18"/>
  <c r="DW264" i="18"/>
  <c r="EA79" i="18"/>
  <c r="EE58" i="18"/>
  <c r="FF82" i="18"/>
  <c r="DX15" i="18"/>
  <c r="EO136" i="18"/>
  <c r="DY239" i="18"/>
  <c r="DX146" i="18"/>
  <c r="FD29" i="18"/>
  <c r="EN251" i="18"/>
  <c r="EK324" i="18"/>
  <c r="EV315" i="18"/>
  <c r="EL138" i="18"/>
  <c r="EE242" i="18"/>
  <c r="FJ33" i="18"/>
  <c r="DX129" i="18"/>
  <c r="EL58" i="18"/>
  <c r="EJ140" i="18"/>
  <c r="EM145" i="18"/>
  <c r="EH43" i="18"/>
  <c r="EU284" i="18"/>
  <c r="DY307" i="18"/>
  <c r="EX25" i="18"/>
  <c r="FC267" i="18"/>
  <c r="EK148" i="18"/>
  <c r="FD32" i="18"/>
  <c r="EC159" i="18"/>
  <c r="EL89" i="18"/>
  <c r="EF264" i="18"/>
  <c r="EH308" i="18"/>
  <c r="EH63" i="18"/>
  <c r="FG112" i="18"/>
  <c r="EJ113" i="18"/>
  <c r="EK216" i="18"/>
  <c r="DW261" i="18"/>
  <c r="FH204" i="18"/>
  <c r="EM130" i="18"/>
  <c r="DY49" i="18"/>
  <c r="EH124" i="18"/>
  <c r="EJ300" i="18"/>
  <c r="DZ273" i="18"/>
  <c r="EY212" i="18"/>
  <c r="EH327" i="18"/>
  <c r="EC168" i="18"/>
  <c r="EP190" i="18"/>
  <c r="EH193" i="18"/>
  <c r="EH246" i="18"/>
  <c r="ED33" i="18"/>
  <c r="FJ326" i="18"/>
  <c r="EG81" i="18"/>
  <c r="EZ117" i="18"/>
  <c r="ED258" i="18"/>
  <c r="DX132" i="18"/>
  <c r="FC320" i="18"/>
  <c r="EC187" i="18"/>
  <c r="EE204" i="18"/>
  <c r="EA191" i="18"/>
  <c r="EO96" i="18"/>
  <c r="FF261" i="18"/>
  <c r="EA127" i="18"/>
  <c r="EH169" i="18"/>
  <c r="EM239" i="18"/>
  <c r="EN191" i="18"/>
  <c r="EA24" i="18"/>
  <c r="EO236" i="18"/>
  <c r="EK116" i="18"/>
  <c r="DZ108" i="18"/>
  <c r="FB327" i="18"/>
  <c r="EA46" i="18"/>
  <c r="EW130" i="18"/>
  <c r="EA19" i="18"/>
  <c r="FA257" i="18"/>
  <c r="EI283" i="18"/>
  <c r="EH275" i="18"/>
  <c r="EH295" i="18"/>
  <c r="EN312" i="18"/>
  <c r="EY187" i="18"/>
  <c r="DZ32" i="18"/>
  <c r="EO275" i="18"/>
  <c r="DY290" i="18"/>
  <c r="EH139" i="18"/>
  <c r="FN141" i="18"/>
  <c r="EF99" i="18"/>
  <c r="EM191" i="18"/>
  <c r="EE192" i="18"/>
  <c r="ED307" i="18"/>
  <c r="DW327" i="18"/>
  <c r="ED16" i="18"/>
  <c r="EO162" i="18"/>
  <c r="EC305" i="18"/>
  <c r="EK184" i="18"/>
  <c r="FM266" i="18"/>
  <c r="EM234" i="18"/>
  <c r="EM161" i="18"/>
  <c r="EP115" i="18"/>
  <c r="FL185" i="18"/>
  <c r="EB329" i="18"/>
  <c r="EG331" i="18"/>
  <c r="EC78" i="18"/>
  <c r="EM168" i="18"/>
  <c r="EH234" i="18"/>
  <c r="FJ289" i="18"/>
  <c r="EN98" i="18"/>
  <c r="EW262" i="18"/>
  <c r="EN163" i="18"/>
  <c r="FA308" i="18"/>
  <c r="EO328" i="18"/>
  <c r="EO102" i="18"/>
  <c r="EP41" i="18"/>
  <c r="DZ242" i="18"/>
  <c r="DW166" i="18"/>
  <c r="DZ161" i="18"/>
  <c r="EH50" i="18"/>
  <c r="EJ295" i="18"/>
  <c r="EF69" i="18"/>
  <c r="EK85" i="18"/>
  <c r="DY136" i="18"/>
  <c r="EY116" i="18"/>
  <c r="FF289" i="18"/>
  <c r="DZ280" i="18"/>
  <c r="EH121" i="18"/>
  <c r="EY28" i="18"/>
  <c r="EL117" i="18"/>
  <c r="EJ149" i="18"/>
  <c r="EP101" i="18"/>
  <c r="FG332" i="18"/>
  <c r="EI175" i="18"/>
  <c r="EP26" i="18"/>
  <c r="EE319" i="18"/>
  <c r="DZ145" i="18"/>
  <c r="FI320" i="18"/>
  <c r="DW245" i="18"/>
  <c r="FE323" i="18"/>
  <c r="EK221" i="18"/>
  <c r="FD241" i="18"/>
  <c r="EW134" i="18"/>
  <c r="EE78" i="18"/>
  <c r="FN112" i="18"/>
  <c r="EN196" i="18"/>
  <c r="EK307" i="18"/>
  <c r="EO294" i="18"/>
  <c r="FG289" i="18"/>
  <c r="DZ91" i="18"/>
  <c r="EZ237" i="18"/>
  <c r="FM309" i="18"/>
  <c r="FI191" i="18"/>
  <c r="EJ189" i="18"/>
  <c r="EZ235" i="18"/>
  <c r="FN303" i="18"/>
  <c r="DW33" i="18"/>
  <c r="EG252" i="18"/>
  <c r="EN183" i="18"/>
  <c r="EN283" i="18"/>
  <c r="EM107" i="18"/>
  <c r="EA37" i="18"/>
  <c r="EB74" i="18"/>
  <c r="FK48" i="18"/>
  <c r="DZ89" i="18"/>
  <c r="FE292" i="18"/>
  <c r="FN65" i="18"/>
  <c r="FJ318" i="18"/>
  <c r="DX323" i="18"/>
  <c r="EO121" i="18"/>
  <c r="EP330" i="18"/>
  <c r="FN32" i="18"/>
  <c r="EC45" i="18"/>
  <c r="FH216" i="18"/>
  <c r="DY47" i="18"/>
  <c r="DZ177" i="18"/>
  <c r="FA170" i="18"/>
  <c r="FH306" i="18"/>
  <c r="EI328" i="18"/>
  <c r="DW221" i="18"/>
  <c r="FG304" i="18"/>
  <c r="DX296" i="18"/>
  <c r="EL100" i="18"/>
  <c r="DY95" i="18"/>
  <c r="ED87" i="18"/>
  <c r="EV18" i="18"/>
  <c r="EM95" i="18"/>
  <c r="EZ246" i="18"/>
  <c r="FG294" i="18"/>
  <c r="FE159" i="18"/>
  <c r="DW282" i="18"/>
  <c r="EE121" i="18"/>
  <c r="EA284" i="18"/>
  <c r="EI83" i="18"/>
  <c r="FL237" i="18"/>
  <c r="EZ87" i="18"/>
  <c r="EV61" i="18"/>
  <c r="EH196" i="18"/>
  <c r="FC294" i="18"/>
  <c r="EF281" i="18"/>
  <c r="EZ304" i="18"/>
  <c r="DW257" i="18"/>
  <c r="DX314" i="18"/>
  <c r="FA194" i="18"/>
  <c r="EA12" i="18"/>
  <c r="FL21" i="18"/>
  <c r="EE79" i="18"/>
  <c r="DW79" i="18"/>
  <c r="DZ194" i="18"/>
  <c r="ED60" i="18"/>
  <c r="EF102" i="18"/>
  <c r="FE92" i="18"/>
  <c r="EE212" i="18"/>
  <c r="EY317" i="18"/>
  <c r="EI110" i="18"/>
  <c r="FG192" i="18"/>
  <c r="EY282" i="18"/>
  <c r="EE181" i="18"/>
  <c r="EF52" i="18"/>
  <c r="EW47" i="18"/>
  <c r="EK49" i="18"/>
  <c r="EH182" i="18"/>
  <c r="EN78" i="18"/>
  <c r="EI179" i="18"/>
  <c r="FI263" i="18"/>
  <c r="FA240" i="18"/>
  <c r="FH285" i="18"/>
  <c r="EV105" i="18"/>
  <c r="EC66" i="18"/>
  <c r="EU303" i="18"/>
  <c r="FE227" i="18"/>
  <c r="FC105" i="18"/>
  <c r="EL57" i="18"/>
  <c r="EO228" i="18"/>
  <c r="EJ98" i="18"/>
  <c r="DZ96" i="18"/>
  <c r="DY191" i="18"/>
  <c r="EJ120" i="18"/>
  <c r="EZ208" i="18"/>
  <c r="DY19" i="18"/>
  <c r="ED59" i="18"/>
  <c r="FK290" i="18"/>
  <c r="EL67" i="18"/>
  <c r="FE320" i="18"/>
  <c r="EH268" i="18"/>
  <c r="EO59" i="18"/>
  <c r="EH80" i="18"/>
  <c r="EK69" i="18"/>
  <c r="EL11" i="18"/>
  <c r="EL77" i="18"/>
  <c r="FI311" i="18"/>
  <c r="EK89" i="18"/>
  <c r="EB255" i="18"/>
  <c r="EJ118" i="18"/>
  <c r="DX139" i="18"/>
  <c r="EV261" i="18"/>
  <c r="EN24" i="18"/>
  <c r="EN167" i="18"/>
  <c r="DZ130" i="18"/>
  <c r="EB331" i="18"/>
  <c r="EU98" i="18"/>
  <c r="EK323" i="18"/>
  <c r="EJ241" i="18"/>
  <c r="DW89" i="18"/>
  <c r="FH127" i="18"/>
  <c r="ED18" i="18"/>
  <c r="EK330" i="18"/>
  <c r="EE327" i="18"/>
  <c r="DZ19" i="18"/>
  <c r="FC134" i="18"/>
  <c r="FF178" i="18"/>
  <c r="FC110" i="18"/>
  <c r="EL13" i="18"/>
  <c r="EX313" i="18"/>
  <c r="DW178" i="18"/>
  <c r="EN92" i="18"/>
  <c r="EJ199" i="18"/>
  <c r="FA48" i="18"/>
  <c r="FA136" i="18"/>
  <c r="EC17" i="18"/>
  <c r="EB247" i="18"/>
  <c r="FJ248" i="18"/>
  <c r="EH307" i="18"/>
  <c r="DY285" i="18"/>
  <c r="EC53" i="18"/>
  <c r="EI178" i="18"/>
  <c r="DX31" i="18"/>
  <c r="FJ72" i="18"/>
  <c r="EJ198" i="18"/>
  <c r="EZ262" i="18"/>
  <c r="FI306" i="18"/>
  <c r="EI146" i="18"/>
  <c r="DZ252" i="18"/>
  <c r="EP153" i="18"/>
  <c r="EJ217" i="18"/>
  <c r="EB272" i="18"/>
  <c r="EY202" i="18"/>
  <c r="EZ113" i="18"/>
  <c r="EI89" i="18"/>
  <c r="FK125" i="18"/>
  <c r="EU185" i="18"/>
  <c r="DY90" i="18"/>
  <c r="EP124" i="18"/>
  <c r="EH21" i="18"/>
  <c r="EL50" i="18"/>
  <c r="DZ251" i="18"/>
  <c r="FF236" i="18"/>
  <c r="FG176" i="18"/>
  <c r="EP13" i="18"/>
  <c r="EW112" i="18"/>
  <c r="EL122" i="18"/>
  <c r="EC241" i="18"/>
  <c r="EI123" i="18"/>
  <c r="FM280" i="18"/>
  <c r="DX286" i="18"/>
  <c r="DX317" i="18"/>
  <c r="EL282" i="18"/>
  <c r="FK154" i="18"/>
  <c r="DX83" i="18"/>
  <c r="EP136" i="18"/>
  <c r="ED152" i="18"/>
  <c r="EX305" i="18"/>
  <c r="EK94" i="18"/>
  <c r="FH97" i="18"/>
  <c r="FM150" i="18"/>
  <c r="EI39" i="18"/>
  <c r="EL331" i="18"/>
  <c r="EI213" i="18"/>
  <c r="EW34" i="18"/>
  <c r="FK18" i="18"/>
  <c r="FB179" i="18"/>
  <c r="DZ56" i="18"/>
  <c r="EC95" i="18"/>
  <c r="FA125" i="18"/>
  <c r="EY23" i="18"/>
  <c r="EF293" i="18"/>
  <c r="FN296" i="18"/>
  <c r="FD163" i="18"/>
  <c r="FM144" i="18"/>
  <c r="FN140" i="18"/>
  <c r="EE119" i="18"/>
  <c r="EG279" i="18"/>
  <c r="EF171" i="18"/>
  <c r="FC182" i="18"/>
  <c r="EA120" i="18"/>
  <c r="EP114" i="18"/>
  <c r="EP233" i="18"/>
  <c r="EA312" i="18"/>
  <c r="FE211" i="18"/>
  <c r="FH239" i="18"/>
  <c r="EU213" i="18"/>
  <c r="FG140" i="18"/>
  <c r="DY113" i="18"/>
  <c r="EP167" i="18"/>
  <c r="FI78" i="18"/>
  <c r="EZ138" i="18"/>
  <c r="FM320" i="18"/>
  <c r="FG241" i="18"/>
  <c r="DW82" i="18"/>
  <c r="EN187" i="18"/>
  <c r="FK194" i="18"/>
  <c r="FM258" i="18"/>
  <c r="EA27" i="18"/>
  <c r="EM230" i="18"/>
  <c r="FG171" i="18"/>
  <c r="ED308" i="18"/>
  <c r="EP17" i="18"/>
  <c r="EI274" i="18"/>
  <c r="DY280" i="18"/>
  <c r="EH287" i="18"/>
  <c r="EC263" i="18"/>
  <c r="FJ180" i="18"/>
  <c r="EI163" i="18"/>
  <c r="EG34" i="18"/>
  <c r="EE70" i="18"/>
  <c r="EF218" i="18"/>
  <c r="EL172" i="18"/>
  <c r="EH146" i="18"/>
  <c r="DX51" i="18"/>
  <c r="DZ90" i="18"/>
  <c r="EH297" i="18"/>
  <c r="EF51" i="18"/>
  <c r="EO264" i="18"/>
  <c r="EI261" i="18"/>
  <c r="EH42" i="18"/>
  <c r="EE326" i="18"/>
  <c r="EK33" i="18"/>
  <c r="FI170" i="18"/>
  <c r="FD104" i="18"/>
  <c r="EC254" i="18"/>
  <c r="FM25" i="18"/>
  <c r="EX308" i="18"/>
  <c r="FA258" i="18"/>
  <c r="DW52" i="18"/>
  <c r="FN35" i="18"/>
  <c r="EJ289" i="18"/>
  <c r="DY272" i="18"/>
  <c r="EL105" i="18"/>
  <c r="EI294" i="18"/>
  <c r="FH329" i="18"/>
  <c r="FL160" i="18"/>
  <c r="DX85" i="18"/>
  <c r="EB239" i="18"/>
  <c r="EK247" i="18"/>
  <c r="FA242" i="18"/>
  <c r="EN72" i="18"/>
  <c r="EN321" i="18"/>
  <c r="ED148" i="18"/>
  <c r="FL283" i="18"/>
  <c r="FD36" i="18"/>
  <c r="EP212" i="18"/>
  <c r="FC256" i="18"/>
  <c r="FL299" i="18"/>
  <c r="DZ113" i="18"/>
  <c r="EN211" i="18"/>
  <c r="EH248" i="18"/>
  <c r="EM152" i="18"/>
  <c r="DW47" i="18"/>
  <c r="FD290" i="18"/>
  <c r="FC81" i="18"/>
  <c r="EN40" i="18"/>
  <c r="EA72" i="18"/>
  <c r="DX75" i="18"/>
  <c r="EX41" i="18"/>
  <c r="EE206" i="18"/>
  <c r="EI141" i="18"/>
  <c r="EB163" i="18"/>
  <c r="EU60" i="18"/>
  <c r="DZ31" i="18"/>
  <c r="EI184" i="18"/>
  <c r="FJ264" i="18"/>
  <c r="FA22" i="18"/>
  <c r="EY52" i="18"/>
  <c r="EE322" i="18"/>
  <c r="EN127" i="18"/>
  <c r="EB309" i="18"/>
  <c r="EJ238" i="18"/>
  <c r="DX279" i="18"/>
  <c r="EO261" i="18"/>
  <c r="FE210" i="18"/>
  <c r="EM52" i="18"/>
  <c r="FF208" i="18"/>
  <c r="DZ306" i="18"/>
  <c r="FC131" i="18"/>
  <c r="DZ171" i="18"/>
  <c r="FF150" i="18"/>
  <c r="EO147" i="18"/>
  <c r="EE127" i="18"/>
  <c r="DW230" i="18"/>
  <c r="FN281" i="18"/>
  <c r="DY12" i="18"/>
  <c r="EJ100" i="18"/>
  <c r="DW17" i="18"/>
  <c r="EM13" i="18"/>
  <c r="FL315" i="18"/>
  <c r="FG157" i="18"/>
  <c r="FI157" i="18"/>
  <c r="EN290" i="18"/>
  <c r="EG259" i="18"/>
  <c r="FG232" i="18"/>
  <c r="FE270" i="18"/>
  <c r="FH151" i="18"/>
  <c r="FE276" i="18"/>
  <c r="FH305" i="18"/>
  <c r="FM281" i="18"/>
  <c r="EK303" i="18"/>
  <c r="EO128" i="18"/>
  <c r="DX76" i="18"/>
  <c r="FM232" i="18"/>
  <c r="FH315" i="18"/>
  <c r="EI73" i="18"/>
  <c r="FE31" i="18"/>
  <c r="DY62" i="18"/>
  <c r="FI87" i="18"/>
  <c r="EJ38" i="18"/>
  <c r="FE214" i="18"/>
  <c r="FE130" i="18"/>
  <c r="EU173" i="18"/>
  <c r="EK228" i="18"/>
  <c r="FE156" i="18"/>
  <c r="EY180" i="18"/>
  <c r="EB169" i="18"/>
  <c r="EG20" i="18"/>
  <c r="EW315" i="18"/>
  <c r="FG326" i="18"/>
  <c r="EL324" i="18"/>
  <c r="EC88" i="18"/>
  <c r="FC265" i="18"/>
  <c r="FB24" i="18"/>
  <c r="EP171" i="18"/>
  <c r="FC27" i="18"/>
  <c r="FF330" i="18"/>
  <c r="EA133" i="18"/>
  <c r="EU270" i="18"/>
  <c r="EP195" i="18"/>
  <c r="FN275" i="18"/>
  <c r="EP140" i="18"/>
  <c r="EC224" i="18"/>
  <c r="EH56" i="18"/>
  <c r="FL210" i="18"/>
  <c r="EX179" i="18"/>
  <c r="EC216" i="18"/>
  <c r="EL32" i="18"/>
  <c r="EM142" i="18"/>
  <c r="EP129" i="18"/>
  <c r="EO199" i="18"/>
  <c r="DW121" i="18"/>
  <c r="EY196" i="18"/>
  <c r="EB51" i="18"/>
  <c r="DY44" i="18"/>
  <c r="EA17" i="18"/>
  <c r="FF188" i="18"/>
  <c r="DX321" i="18"/>
  <c r="FC263" i="18"/>
  <c r="EO305" i="18"/>
  <c r="EJ316" i="18"/>
  <c r="EE180" i="18"/>
  <c r="EF221" i="18"/>
  <c r="EF152" i="18"/>
  <c r="EP321" i="18"/>
  <c r="DX243" i="18"/>
  <c r="EI56" i="18"/>
  <c r="EU74" i="18"/>
  <c r="FK303" i="18"/>
  <c r="ED305" i="18"/>
  <c r="EP43" i="18"/>
  <c r="EK238" i="18"/>
  <c r="DZ22" i="18"/>
  <c r="EW108" i="18"/>
  <c r="EI126" i="18"/>
  <c r="EB48" i="18"/>
  <c r="EP55" i="18"/>
  <c r="ED101" i="18"/>
  <c r="DY32" i="18"/>
  <c r="EF308" i="18"/>
  <c r="FF171" i="18"/>
  <c r="EO325" i="18"/>
  <c r="FH26" i="18"/>
  <c r="EG39" i="18"/>
  <c r="FN9" i="18"/>
  <c r="DW243" i="18"/>
  <c r="EA217" i="18"/>
  <c r="EM235" i="18"/>
  <c r="FA210" i="18"/>
  <c r="EA168" i="18"/>
  <c r="FK262" i="18"/>
  <c r="FC185" i="18"/>
  <c r="EH129" i="18"/>
  <c r="EG22" i="18"/>
  <c r="EV197" i="18"/>
  <c r="EH231" i="18"/>
  <c r="EN128" i="18"/>
  <c r="EN20" i="18"/>
  <c r="EK120" i="18"/>
  <c r="FB168" i="18"/>
  <c r="EJ72" i="18"/>
  <c r="FC308" i="18"/>
  <c r="EV259" i="18"/>
  <c r="EC100" i="18"/>
  <c r="FH246" i="18"/>
  <c r="EH110" i="18"/>
  <c r="EE144" i="18"/>
  <c r="DZ128" i="18"/>
  <c r="EE324" i="18"/>
  <c r="FH34" i="18"/>
  <c r="FE76" i="18"/>
  <c r="EH184" i="18"/>
  <c r="EA118" i="18"/>
  <c r="EO185" i="18"/>
  <c r="EY236" i="18"/>
  <c r="EW176" i="18"/>
  <c r="FA238" i="18"/>
  <c r="EC213" i="18"/>
  <c r="EZ305" i="18"/>
  <c r="EE103" i="18"/>
  <c r="EH38" i="18"/>
  <c r="FF50" i="18"/>
  <c r="EZ162" i="18"/>
  <c r="FM49" i="18"/>
  <c r="EJ68" i="18"/>
  <c r="FC95" i="18"/>
  <c r="EN333" i="18"/>
  <c r="EP279" i="18"/>
  <c r="EV22" i="18"/>
  <c r="EK66" i="18"/>
  <c r="EX50" i="18"/>
  <c r="EN237" i="18"/>
  <c r="EY153" i="18"/>
  <c r="EP91" i="18"/>
  <c r="EJ209" i="18"/>
  <c r="FC300" i="18"/>
  <c r="EU131" i="18"/>
  <c r="EK75" i="18"/>
  <c r="EA259" i="18"/>
  <c r="FC52" i="18"/>
  <c r="FE279" i="18"/>
  <c r="EM248" i="18"/>
  <c r="EL83" i="18"/>
  <c r="EI325" i="18"/>
  <c r="FK251" i="18"/>
  <c r="FJ153" i="18"/>
  <c r="EV299" i="18"/>
  <c r="EB116" i="18"/>
  <c r="ED98" i="18"/>
  <c r="EV179" i="18"/>
  <c r="EM228" i="18"/>
  <c r="DW57" i="18"/>
  <c r="EK41" i="18"/>
  <c r="FD142" i="18"/>
  <c r="EN278" i="18"/>
  <c r="EK311" i="18"/>
  <c r="EG241" i="18"/>
  <c r="EK322" i="18"/>
  <c r="EL187" i="18"/>
  <c r="EJ324" i="18"/>
  <c r="FD204" i="18"/>
  <c r="EY107" i="18"/>
  <c r="EO150" i="18"/>
  <c r="DZ133" i="18"/>
  <c r="EK141" i="18"/>
  <c r="EC258" i="18"/>
  <c r="EH107" i="18"/>
  <c r="EE147" i="18"/>
  <c r="EZ120" i="18"/>
  <c r="EN277" i="18"/>
  <c r="DZ299" i="18"/>
  <c r="EN195" i="18"/>
  <c r="FG89" i="18"/>
  <c r="FE16" i="18"/>
  <c r="ED71" i="18"/>
  <c r="EE148" i="18"/>
  <c r="ED232" i="18"/>
  <c r="EO184" i="18"/>
  <c r="ED96" i="18"/>
  <c r="EA232" i="18"/>
  <c r="DW279" i="18"/>
  <c r="EP223" i="18"/>
  <c r="EC167" i="18"/>
  <c r="DY289" i="18"/>
  <c r="EB285" i="18"/>
  <c r="FG293" i="18"/>
  <c r="DX52" i="18"/>
  <c r="EK125" i="18"/>
  <c r="FM172" i="18"/>
  <c r="EU254" i="18"/>
  <c r="EJ210" i="18"/>
  <c r="FE14" i="18"/>
  <c r="EP25" i="18"/>
  <c r="EF298" i="18"/>
  <c r="EE16" i="18"/>
  <c r="EK36" i="18"/>
  <c r="EK139" i="18"/>
  <c r="EX133" i="18"/>
  <c r="FF203" i="18"/>
  <c r="DY109" i="18"/>
  <c r="DY179" i="18"/>
  <c r="EH33" i="18"/>
  <c r="EA119" i="18"/>
  <c r="EN230" i="18"/>
  <c r="DW193" i="18"/>
  <c r="DX230" i="18"/>
  <c r="EB122" i="18"/>
  <c r="EI239" i="18"/>
  <c r="EE236" i="18"/>
  <c r="EC91" i="18"/>
  <c r="EJ142" i="18"/>
  <c r="EE45" i="18"/>
  <c r="EI105" i="18"/>
  <c r="DY258" i="18"/>
  <c r="EL299" i="18"/>
  <c r="EE199" i="18"/>
  <c r="DY51" i="18"/>
  <c r="FI284" i="18"/>
  <c r="FK330" i="18"/>
  <c r="ED182" i="18"/>
  <c r="EO62" i="18"/>
  <c r="EH200" i="18"/>
  <c r="DX288" i="18"/>
  <c r="EE241" i="18"/>
  <c r="EX291" i="18"/>
  <c r="EK97" i="18"/>
  <c r="DZ172" i="18"/>
  <c r="EE14" i="18"/>
  <c r="EG300" i="18"/>
  <c r="EE55" i="18"/>
  <c r="EC189" i="18"/>
  <c r="EB179" i="18"/>
  <c r="EO270" i="18"/>
  <c r="EP264" i="18"/>
  <c r="EU200" i="18"/>
  <c r="EN96" i="18"/>
  <c r="EJ27" i="18"/>
  <c r="EC50" i="18"/>
  <c r="EO195" i="18"/>
  <c r="FK301" i="18"/>
  <c r="DX310" i="18"/>
  <c r="FJ192" i="18"/>
  <c r="EJ99" i="18"/>
  <c r="EZ316" i="18"/>
  <c r="EV10" i="18"/>
  <c r="EY292" i="18"/>
  <c r="DZ127" i="18"/>
  <c r="EP135" i="18"/>
  <c r="EJ145" i="18"/>
  <c r="EA95" i="18"/>
  <c r="DZ76" i="18"/>
  <c r="EH292" i="18"/>
  <c r="EH293" i="18"/>
  <c r="EZ35" i="18"/>
  <c r="EC10" i="18"/>
  <c r="EL70" i="18"/>
  <c r="EY199" i="18"/>
  <c r="FE311" i="18"/>
  <c r="EE265" i="18"/>
  <c r="FI90" i="18"/>
  <c r="EP179" i="18"/>
  <c r="FF266" i="18"/>
  <c r="EF181" i="18"/>
  <c r="EU144" i="18"/>
  <c r="FC302" i="18"/>
  <c r="EY158" i="18"/>
  <c r="EG33" i="18"/>
  <c r="FI34" i="18"/>
  <c r="FI165" i="18"/>
  <c r="EU41" i="18"/>
  <c r="EL49" i="18"/>
  <c r="EM125" i="18"/>
  <c r="FK140" i="18"/>
  <c r="EC333" i="18"/>
  <c r="EN176" i="18"/>
  <c r="ED62" i="18"/>
  <c r="ED132" i="18"/>
  <c r="FM60" i="18"/>
  <c r="EK79" i="18"/>
  <c r="EX149" i="18"/>
  <c r="EU127" i="18"/>
  <c r="EA10" i="18"/>
  <c r="EP15" i="18"/>
  <c r="EL279" i="18"/>
  <c r="EI124" i="18"/>
  <c r="FM257" i="18"/>
  <c r="DZ105" i="18"/>
  <c r="FJ233" i="18"/>
  <c r="FN59" i="18"/>
  <c r="EM246" i="18"/>
  <c r="EY29" i="18"/>
  <c r="DX134" i="18"/>
  <c r="EY331" i="18"/>
  <c r="EI102" i="18"/>
  <c r="EN212" i="18"/>
  <c r="EZ243" i="18"/>
  <c r="EZ181" i="18"/>
  <c r="FF200" i="18"/>
  <c r="DZ192" i="18"/>
  <c r="EL229" i="18"/>
  <c r="EW78" i="18"/>
  <c r="DX216" i="18"/>
  <c r="EH161" i="18"/>
  <c r="EK54" i="18"/>
  <c r="ED48" i="18"/>
  <c r="EG159" i="18"/>
  <c r="FN321" i="18"/>
  <c r="DW140" i="18"/>
  <c r="FJ130" i="18"/>
  <c r="EF253" i="18"/>
  <c r="EB171" i="18"/>
  <c r="EK88" i="18"/>
  <c r="DY21" i="18"/>
  <c r="EN51" i="18"/>
  <c r="EF265" i="18"/>
  <c r="FK200" i="18"/>
  <c r="EO9" i="18"/>
  <c r="FA333" i="18"/>
  <c r="EV281" i="18"/>
  <c r="EJ287" i="18"/>
  <c r="DZ315" i="18"/>
  <c r="EP260" i="18"/>
  <c r="ED295" i="18"/>
  <c r="DX267" i="18"/>
  <c r="EY48" i="18"/>
  <c r="DW107" i="18"/>
  <c r="FM113" i="18"/>
  <c r="FN323" i="18"/>
  <c r="FN185" i="18"/>
  <c r="EH326" i="18"/>
  <c r="EA102" i="18"/>
  <c r="FM94" i="18"/>
  <c r="EF311" i="18"/>
  <c r="EM36" i="18"/>
  <c r="EJ50" i="18"/>
  <c r="FJ77" i="18"/>
  <c r="EI33" i="18"/>
  <c r="EF15" i="18"/>
  <c r="EP273" i="18"/>
  <c r="EM333" i="18"/>
  <c r="EK321" i="18"/>
  <c r="EX253" i="18"/>
  <c r="DY119" i="18"/>
  <c r="FC114" i="18"/>
  <c r="FL293" i="18"/>
  <c r="EU166" i="18"/>
  <c r="FN165" i="18"/>
  <c r="EG162" i="18"/>
  <c r="EF250" i="18"/>
  <c r="EN88" i="18"/>
  <c r="EO12" i="18"/>
  <c r="EF92" i="18"/>
  <c r="EP290" i="18"/>
  <c r="EX204" i="18"/>
  <c r="EP221" i="18"/>
  <c r="DZ78" i="18"/>
  <c r="FM291" i="18"/>
  <c r="FL229" i="18"/>
  <c r="FG83" i="18"/>
  <c r="EO21" i="18"/>
  <c r="DZ207" i="18"/>
  <c r="EM180" i="18"/>
  <c r="EB54" i="18"/>
  <c r="DZ17" i="18"/>
  <c r="EF166" i="18"/>
  <c r="EK113" i="18"/>
  <c r="EJ89" i="18"/>
  <c r="EP52" i="18"/>
  <c r="EF269" i="18"/>
  <c r="EJ90" i="18"/>
  <c r="EB292" i="18"/>
  <c r="EM159" i="18"/>
  <c r="FI327" i="18"/>
  <c r="DW209" i="18"/>
  <c r="FI333" i="18"/>
  <c r="EK140" i="18"/>
  <c r="EF202" i="18"/>
  <c r="EF114" i="18"/>
  <c r="FL66" i="18"/>
  <c r="FG264" i="18"/>
  <c r="EC290" i="18"/>
  <c r="EH178" i="18"/>
  <c r="EK87" i="18"/>
  <c r="EA38" i="18"/>
  <c r="DZ142" i="18"/>
  <c r="FA129" i="18"/>
  <c r="EV204" i="18"/>
  <c r="ED69" i="18"/>
  <c r="EN192" i="18"/>
  <c r="FL29" i="18"/>
  <c r="EV48" i="18"/>
  <c r="EU188" i="18"/>
  <c r="EH46" i="18"/>
  <c r="FN133" i="18"/>
  <c r="EI71" i="18"/>
  <c r="FE137" i="18"/>
  <c r="EH186" i="18"/>
  <c r="EN19" i="18"/>
  <c r="EN168" i="18"/>
  <c r="EB236" i="18"/>
  <c r="FM245" i="18"/>
  <c r="FG201" i="18"/>
  <c r="EM233" i="18"/>
  <c r="EB181" i="18"/>
  <c r="EH77" i="18"/>
  <c r="EL27" i="18"/>
  <c r="FH159" i="18"/>
  <c r="EV176" i="18"/>
  <c r="DY329" i="18"/>
  <c r="EM46" i="18"/>
  <c r="EM114" i="18"/>
  <c r="DY107" i="18"/>
  <c r="EF62" i="18"/>
  <c r="ED30" i="18"/>
  <c r="EY51" i="18"/>
  <c r="DX165" i="18"/>
  <c r="EP45" i="18"/>
  <c r="FN167" i="18"/>
  <c r="EC156" i="18"/>
  <c r="EE107" i="18"/>
  <c r="FM166" i="18"/>
  <c r="EA328" i="18"/>
  <c r="EB262" i="18"/>
  <c r="FD179" i="18"/>
  <c r="EV290" i="18"/>
  <c r="EI155" i="18"/>
  <c r="ED115" i="18"/>
  <c r="FF45" i="18"/>
  <c r="FB270" i="18"/>
  <c r="EJ16" i="18"/>
  <c r="DX210" i="18"/>
  <c r="FF233" i="18"/>
  <c r="EG321" i="18"/>
  <c r="FL257" i="18"/>
  <c r="EF41" i="18"/>
  <c r="EM295" i="18"/>
  <c r="EE258" i="18"/>
  <c r="FG46" i="18"/>
  <c r="FD322" i="18"/>
  <c r="EC206" i="18"/>
  <c r="EE226" i="18"/>
  <c r="EX187" i="18"/>
  <c r="EJ123" i="18"/>
  <c r="EB210" i="18"/>
  <c r="EK155" i="18"/>
  <c r="FK332" i="18"/>
  <c r="EY18" i="18"/>
  <c r="EP35" i="18"/>
  <c r="DY160" i="18"/>
  <c r="EU298" i="18"/>
  <c r="EI188" i="18"/>
  <c r="FL25" i="18"/>
  <c r="DX297" i="18"/>
  <c r="EZ261" i="18"/>
  <c r="FB111" i="18"/>
  <c r="FF332" i="18"/>
  <c r="FA37" i="18"/>
  <c r="EN105" i="18"/>
  <c r="EN83" i="18"/>
  <c r="EB147" i="18"/>
  <c r="FB216" i="18"/>
  <c r="EK176" i="18"/>
  <c r="EL21" i="18"/>
  <c r="FB326" i="18"/>
  <c r="DX32" i="18"/>
  <c r="EE177" i="18"/>
  <c r="EK17" i="18"/>
  <c r="FH327" i="18"/>
  <c r="EO58" i="18"/>
  <c r="ED64" i="18"/>
  <c r="EF332" i="18"/>
  <c r="EI206" i="18"/>
  <c r="DW128" i="18"/>
  <c r="EA141" i="18"/>
  <c r="EJ57" i="18"/>
  <c r="DY149" i="18"/>
  <c r="DY55" i="18"/>
  <c r="EI263" i="18"/>
  <c r="FA282" i="18"/>
  <c r="EI310" i="18"/>
  <c r="FK167" i="18"/>
  <c r="EL134" i="18"/>
  <c r="EI32" i="18"/>
  <c r="FD307" i="18"/>
  <c r="EH278" i="18"/>
  <c r="ED93" i="18"/>
  <c r="EM165" i="18"/>
  <c r="EA18" i="18"/>
  <c r="EH181" i="18"/>
  <c r="EE316" i="18"/>
  <c r="FK68" i="18"/>
  <c r="EZ283" i="18"/>
  <c r="EJ12" i="18"/>
  <c r="FI276" i="18"/>
  <c r="FK102" i="18"/>
  <c r="EV271" i="18"/>
  <c r="DY45" i="18"/>
  <c r="EE255" i="18"/>
  <c r="EM220" i="18"/>
  <c r="EB266" i="18"/>
  <c r="EA281" i="18"/>
  <c r="FH153" i="18"/>
  <c r="EN156" i="18"/>
  <c r="DY288" i="18"/>
  <c r="EI198" i="18"/>
  <c r="EK70" i="18"/>
  <c r="EJ24" i="18"/>
  <c r="FH251" i="18"/>
  <c r="FI166" i="18"/>
  <c r="EA279" i="18"/>
  <c r="EP296" i="18"/>
  <c r="EE145" i="18"/>
  <c r="FF149" i="18"/>
  <c r="FD275" i="18"/>
  <c r="DW160" i="18"/>
  <c r="EF179" i="18"/>
  <c r="EF326" i="18"/>
  <c r="EU257" i="18"/>
  <c r="EF177" i="18"/>
  <c r="FG199" i="18"/>
  <c r="DY205" i="18"/>
  <c r="DW267" i="18"/>
  <c r="EK250" i="18"/>
  <c r="DW51" i="18"/>
  <c r="DY43" i="18"/>
  <c r="EI181" i="18"/>
  <c r="DW108" i="18"/>
  <c r="EA136" i="18"/>
  <c r="FD174" i="18"/>
  <c r="EG163" i="18"/>
  <c r="DZ101" i="18"/>
  <c r="FA221" i="18"/>
  <c r="FM220" i="18"/>
  <c r="FF220" i="18"/>
  <c r="FI197" i="18"/>
  <c r="FN25" i="18"/>
  <c r="EI140" i="18"/>
  <c r="ED266" i="18"/>
  <c r="EK82" i="18"/>
  <c r="EJ281" i="18"/>
  <c r="EG319" i="18"/>
  <c r="FH40" i="18"/>
  <c r="EF139" i="18"/>
  <c r="FE149" i="18"/>
  <c r="EB141" i="18"/>
  <c r="FJ266" i="18"/>
  <c r="EN94" i="18"/>
  <c r="DZ147" i="18"/>
  <c r="EM190" i="18"/>
  <c r="EW27" i="18"/>
  <c r="EE140" i="18"/>
  <c r="EE194" i="18"/>
  <c r="EJ180" i="18"/>
  <c r="DW295" i="18"/>
  <c r="EI149" i="18"/>
  <c r="EY293" i="18"/>
  <c r="EN231" i="18"/>
  <c r="FA203" i="18"/>
  <c r="EG41" i="18"/>
  <c r="EB294" i="18"/>
  <c r="FK51" i="18"/>
  <c r="DW258" i="18"/>
  <c r="EO317" i="18"/>
  <c r="EY238" i="18"/>
  <c r="DY219" i="18"/>
  <c r="FJ217" i="18"/>
  <c r="FC139" i="18"/>
  <c r="DW69" i="18"/>
  <c r="EW289" i="18"/>
  <c r="EE124" i="18"/>
  <c r="EE102" i="18"/>
  <c r="ED160" i="18"/>
  <c r="EC123" i="18"/>
  <c r="FB175" i="18"/>
  <c r="EE86" i="18"/>
  <c r="DW106" i="18"/>
  <c r="DY13" i="18"/>
  <c r="FD68" i="18"/>
  <c r="EK200" i="18"/>
  <c r="EO193" i="18"/>
  <c r="DZ140" i="18"/>
  <c r="EK57" i="18"/>
  <c r="EC125" i="18"/>
  <c r="FC331" i="18"/>
  <c r="EI77" i="18"/>
  <c r="EF174" i="18"/>
  <c r="EB290" i="18"/>
  <c r="EM126" i="18"/>
  <c r="EL191" i="18"/>
  <c r="EB225" i="18"/>
  <c r="EK299" i="18"/>
  <c r="EA331" i="18"/>
  <c r="FG119" i="18"/>
  <c r="FN229" i="18"/>
  <c r="FL313" i="18"/>
  <c r="DX23" i="18"/>
  <c r="DZ265" i="18"/>
  <c r="FC257" i="18"/>
  <c r="EN42" i="18"/>
  <c r="EI260" i="18"/>
  <c r="EU77" i="18"/>
  <c r="FI158" i="18"/>
  <c r="EP247" i="18"/>
  <c r="EF34" i="18"/>
  <c r="EF38" i="18"/>
  <c r="EB328" i="18"/>
  <c r="FK72" i="18"/>
  <c r="FB36" i="18"/>
  <c r="FE48" i="18"/>
  <c r="EW207" i="18"/>
  <c r="EM25" i="18"/>
  <c r="EB227" i="18"/>
  <c r="DZ100" i="18"/>
  <c r="EA276" i="18"/>
  <c r="EI159" i="18"/>
  <c r="EG94" i="18"/>
  <c r="EH123" i="18"/>
  <c r="EB249" i="18"/>
  <c r="FK131" i="18"/>
  <c r="EH324" i="18"/>
  <c r="EJ67" i="18"/>
  <c r="FN83" i="18"/>
  <c r="EM232" i="18"/>
  <c r="EM75" i="18"/>
  <c r="DZ97" i="18"/>
  <c r="EO88" i="18"/>
  <c r="FN122" i="18"/>
  <c r="EN178" i="18"/>
  <c r="FF259" i="18"/>
  <c r="EY19" i="18"/>
  <c r="EO35" i="18"/>
  <c r="FC249" i="18"/>
  <c r="DY48" i="18"/>
  <c r="DY67" i="18"/>
  <c r="DZ226" i="18"/>
  <c r="EW87" i="18"/>
  <c r="FA97" i="18"/>
  <c r="EG281" i="18"/>
  <c r="EI14" i="18"/>
  <c r="EE57" i="18"/>
  <c r="DZ216" i="18"/>
  <c r="EH190" i="18"/>
  <c r="EK196" i="18"/>
  <c r="EO115" i="18"/>
  <c r="DY229" i="18"/>
  <c r="FE99" i="18"/>
  <c r="EN216" i="18"/>
  <c r="FE299" i="18"/>
  <c r="FN322" i="18"/>
  <c r="DZ276" i="18"/>
  <c r="DZ179" i="18"/>
  <c r="FF87" i="18"/>
  <c r="EA186" i="18"/>
  <c r="EE52" i="18"/>
  <c r="FF294" i="18"/>
  <c r="EH265" i="18"/>
  <c r="FI307" i="18"/>
  <c r="FI271" i="18"/>
  <c r="EP332" i="18"/>
  <c r="DX285" i="18"/>
  <c r="FB105" i="18"/>
  <c r="EH211" i="18"/>
  <c r="DZ204" i="18"/>
  <c r="EG44" i="18"/>
  <c r="ED22" i="18"/>
  <c r="FM324" i="18"/>
  <c r="FF33" i="18"/>
  <c r="FB250" i="18"/>
  <c r="EG174" i="18"/>
  <c r="EC310" i="18"/>
  <c r="FB298" i="18"/>
  <c r="FC70" i="18"/>
  <c r="FN18" i="18"/>
  <c r="FB11" i="18"/>
  <c r="FH320" i="18"/>
  <c r="EI306" i="18"/>
  <c r="DW186" i="18"/>
  <c r="DY217" i="18"/>
  <c r="FL275" i="18"/>
  <c r="EP156" i="18"/>
  <c r="EU193" i="18"/>
  <c r="DW61" i="18"/>
  <c r="FG320" i="18"/>
  <c r="FN73" i="18"/>
  <c r="EH69" i="18"/>
  <c r="EY227" i="18"/>
  <c r="DZ283" i="18"/>
  <c r="EZ127" i="18"/>
  <c r="EL104" i="18"/>
  <c r="EJ271" i="18"/>
  <c r="DY57" i="18"/>
  <c r="EF124" i="18"/>
  <c r="FA157" i="18"/>
  <c r="FL170" i="18"/>
  <c r="DZ86" i="18"/>
  <c r="EK219" i="18"/>
  <c r="EU35" i="18"/>
  <c r="DX306" i="18"/>
  <c r="FK316" i="18"/>
  <c r="EA260" i="18"/>
  <c r="FB31" i="18"/>
  <c r="EH23" i="18"/>
  <c r="FE161" i="18"/>
  <c r="FK26" i="18"/>
  <c r="EJ318" i="18"/>
  <c r="EX223" i="18"/>
  <c r="FB119" i="18"/>
  <c r="EC60" i="18"/>
  <c r="FF56" i="18"/>
  <c r="EK146" i="18"/>
  <c r="EI50" i="18"/>
  <c r="EN91" i="18"/>
  <c r="EF292" i="18"/>
  <c r="EL160" i="18"/>
  <c r="EG46" i="18"/>
  <c r="FK267" i="18"/>
  <c r="DW196" i="18"/>
  <c r="FF243" i="18"/>
  <c r="EI321" i="18"/>
  <c r="ED88" i="18"/>
  <c r="EY185" i="18"/>
  <c r="FC281" i="18"/>
  <c r="FL95" i="18"/>
  <c r="FH170" i="18"/>
  <c r="EC196" i="18"/>
  <c r="EG247" i="18"/>
  <c r="FL212" i="18"/>
  <c r="EU182" i="18"/>
  <c r="EE325" i="18"/>
  <c r="EI34" i="18"/>
  <c r="EO57" i="18"/>
  <c r="FG200" i="18"/>
  <c r="EW172" i="18"/>
  <c r="FI232" i="18"/>
  <c r="EK163" i="18"/>
  <c r="FE324" i="18"/>
  <c r="FI193" i="18"/>
  <c r="FB291" i="18"/>
  <c r="FH274" i="18"/>
  <c r="FL35" i="18"/>
  <c r="EN121" i="18"/>
  <c r="EX304" i="18"/>
  <c r="FA273" i="18"/>
  <c r="FM149" i="18"/>
  <c r="DW239" i="18"/>
  <c r="EC218" i="18"/>
  <c r="FE154" i="18"/>
  <c r="EG115" i="18"/>
  <c r="EX330" i="18"/>
  <c r="DW144" i="18"/>
  <c r="EA109" i="18"/>
  <c r="EA75" i="18"/>
  <c r="FG122" i="18"/>
  <c r="DW80" i="18"/>
  <c r="EP117" i="18"/>
  <c r="FK144" i="18"/>
  <c r="EL82" i="18"/>
  <c r="DX16" i="18"/>
  <c r="EW258" i="18"/>
  <c r="EU321" i="18"/>
  <c r="FK201" i="18"/>
  <c r="FM284" i="18"/>
  <c r="FB52" i="18"/>
  <c r="FF144" i="18"/>
  <c r="FI296" i="18"/>
  <c r="EW277" i="18"/>
  <c r="FA151" i="18"/>
  <c r="FM191" i="18"/>
  <c r="FL108" i="18"/>
  <c r="EH261" i="18"/>
  <c r="FD168" i="18"/>
  <c r="EJ141" i="18"/>
  <c r="EL161" i="18"/>
  <c r="ED80" i="18"/>
  <c r="FC213" i="18"/>
  <c r="DX112" i="18"/>
  <c r="EG37" i="18"/>
  <c r="DW98" i="18"/>
  <c r="EM176" i="18"/>
  <c r="EW156" i="18"/>
  <c r="EO31" i="18"/>
  <c r="FG299" i="18"/>
  <c r="EH185" i="18"/>
  <c r="EW128" i="18"/>
  <c r="FF52" i="18"/>
  <c r="FC262" i="18"/>
  <c r="FG29" i="18"/>
  <c r="EX27" i="18"/>
  <c r="EX100" i="18"/>
  <c r="EK35" i="18"/>
  <c r="FE69" i="18"/>
  <c r="EM150" i="18"/>
  <c r="EU301" i="18"/>
  <c r="EZ183" i="18"/>
  <c r="EE328" i="18"/>
  <c r="EU297" i="18"/>
  <c r="FC94" i="18"/>
  <c r="EI332" i="18"/>
  <c r="EB81" i="18"/>
  <c r="FB296" i="18"/>
  <c r="EI265" i="18"/>
  <c r="FG313" i="18"/>
  <c r="FE261" i="18"/>
  <c r="FA169" i="18"/>
  <c r="FJ170" i="18"/>
  <c r="EE238" i="18"/>
  <c r="FB199" i="18"/>
  <c r="FF102" i="18"/>
  <c r="EF70" i="18"/>
  <c r="FH231" i="18"/>
  <c r="EP308" i="18"/>
  <c r="EJ158" i="18"/>
  <c r="FI49" i="18"/>
  <c r="EG318" i="18"/>
  <c r="FN119" i="18"/>
  <c r="EF165" i="18"/>
  <c r="EV112" i="18"/>
  <c r="EF26" i="18"/>
  <c r="EO326" i="18"/>
  <c r="EI222" i="18"/>
  <c r="FE246" i="18"/>
  <c r="EF169" i="18"/>
  <c r="DY297" i="18"/>
  <c r="EB311" i="18"/>
  <c r="EE114" i="18"/>
  <c r="EG165" i="18"/>
  <c r="FN56" i="18"/>
  <c r="EC203" i="18"/>
  <c r="EP127" i="18"/>
  <c r="ED252" i="18"/>
  <c r="FK89" i="18"/>
  <c r="FN150" i="18"/>
  <c r="EG304" i="18"/>
  <c r="EM153" i="18"/>
  <c r="FF228" i="18"/>
  <c r="EW187" i="18"/>
  <c r="EE196" i="18"/>
  <c r="ED321" i="18"/>
  <c r="EL112" i="18"/>
  <c r="DX117" i="18"/>
  <c r="FG258" i="18"/>
  <c r="EW36" i="18"/>
  <c r="FJ101" i="18"/>
  <c r="EA130" i="18"/>
  <c r="EI154" i="18"/>
  <c r="EH225" i="18"/>
  <c r="DY250" i="18"/>
  <c r="EC157" i="18"/>
  <c r="EI233" i="18"/>
  <c r="EK25" i="18"/>
  <c r="EM267" i="18"/>
  <c r="FE97" i="18"/>
  <c r="FC286" i="18"/>
  <c r="FJ327" i="18"/>
  <c r="EH140" i="18"/>
  <c r="EV333" i="18"/>
  <c r="EH61" i="18"/>
  <c r="FD317" i="18"/>
  <c r="FL100" i="18"/>
  <c r="DY227" i="18"/>
  <c r="EW235" i="18"/>
  <c r="EG84" i="18"/>
  <c r="FD325" i="18"/>
  <c r="EO103" i="18"/>
  <c r="FG42" i="18"/>
  <c r="FD162" i="18"/>
  <c r="DZ325" i="18"/>
  <c r="EN295" i="18"/>
  <c r="FF320" i="18"/>
  <c r="EX209" i="18"/>
  <c r="FK55" i="18"/>
  <c r="EO205" i="18"/>
  <c r="ED279" i="18"/>
  <c r="DW141" i="18"/>
  <c r="EV182" i="18"/>
  <c r="ED245" i="18"/>
  <c r="EY181" i="18"/>
  <c r="EH201" i="18"/>
  <c r="EY246" i="18"/>
  <c r="EN268" i="18"/>
  <c r="FG24" i="18"/>
  <c r="EC14" i="18"/>
  <c r="EI216" i="18"/>
  <c r="EY67" i="18"/>
  <c r="EK190" i="18"/>
  <c r="EZ224" i="18"/>
  <c r="EI31" i="18"/>
  <c r="EZ326" i="18"/>
  <c r="EG171" i="18"/>
  <c r="FD190" i="18"/>
  <c r="FL259" i="18"/>
  <c r="FB252" i="18"/>
  <c r="EM40" i="18"/>
  <c r="EW280" i="18"/>
  <c r="EZ212" i="18"/>
  <c r="EU124" i="18"/>
  <c r="EC282" i="18"/>
  <c r="DX29" i="18"/>
  <c r="EC220" i="18"/>
  <c r="EN327" i="18"/>
  <c r="DZ167" i="18"/>
  <c r="DY171" i="18"/>
  <c r="EL256" i="18"/>
  <c r="EZ67" i="18"/>
  <c r="EK161" i="18"/>
  <c r="EW140" i="18"/>
  <c r="FF299" i="18"/>
  <c r="DW91" i="18"/>
  <c r="DW24" i="18"/>
  <c r="EX13" i="18"/>
  <c r="EB205" i="18"/>
  <c r="FA35" i="18"/>
  <c r="EG19" i="18"/>
  <c r="EA256" i="18"/>
  <c r="FB324" i="18"/>
  <c r="FF273" i="18"/>
  <c r="FE190" i="18"/>
  <c r="EZ322" i="18"/>
  <c r="EX333" i="18"/>
  <c r="DW125" i="18"/>
  <c r="EP87" i="18"/>
  <c r="EK119" i="18"/>
  <c r="DZ233" i="18"/>
  <c r="EM223" i="18"/>
  <c r="FJ160" i="18"/>
  <c r="EP276" i="18"/>
  <c r="EN284" i="18"/>
  <c r="EN112" i="18"/>
  <c r="DX18" i="18"/>
  <c r="EG132" i="18"/>
  <c r="EN322" i="18"/>
  <c r="FN186" i="18"/>
  <c r="FF73" i="18"/>
  <c r="EX137" i="18"/>
  <c r="FA284" i="18"/>
  <c r="FA158" i="18"/>
  <c r="EO76" i="18"/>
  <c r="EP183" i="18"/>
  <c r="FC59" i="18"/>
  <c r="EP92" i="18"/>
  <c r="EP259" i="18"/>
  <c r="FB57" i="18"/>
  <c r="EZ78" i="18"/>
  <c r="EI189" i="18"/>
  <c r="FJ32" i="18"/>
  <c r="EC314" i="18"/>
  <c r="FC275" i="18"/>
  <c r="FI292" i="18"/>
  <c r="EF11" i="18"/>
  <c r="EN135" i="18"/>
  <c r="EB229" i="18"/>
  <c r="FG331" i="18"/>
  <c r="EK67" i="18"/>
  <c r="FL284" i="18"/>
  <c r="EO46" i="18"/>
  <c r="FH136" i="18"/>
  <c r="EY289" i="18"/>
  <c r="EI37" i="18"/>
  <c r="EM264" i="18"/>
  <c r="EX80" i="18"/>
  <c r="FK111" i="18"/>
  <c r="EL255" i="18"/>
  <c r="EK209" i="18"/>
  <c r="FM56" i="18"/>
  <c r="FF249" i="18"/>
  <c r="DZ191" i="18"/>
  <c r="EE182" i="18"/>
  <c r="FM331" i="18"/>
  <c r="EB139" i="18"/>
  <c r="EB275" i="18"/>
  <c r="EP80" i="18"/>
  <c r="DX78" i="18"/>
  <c r="EU123" i="18"/>
  <c r="EG223" i="18"/>
  <c r="EP58" i="18"/>
  <c r="EI304" i="18"/>
  <c r="FJ138" i="18"/>
  <c r="FN43" i="18"/>
  <c r="EL9" i="18"/>
  <c r="ED186" i="18"/>
  <c r="EJ30" i="18"/>
  <c r="FB108" i="18"/>
  <c r="EZ260" i="18"/>
  <c r="EV266" i="18"/>
  <c r="FG137" i="18"/>
  <c r="FJ110" i="18"/>
  <c r="FK310" i="18"/>
  <c r="EJ79" i="18"/>
  <c r="EJ226" i="18"/>
  <c r="EN68" i="18"/>
  <c r="EY258" i="18"/>
  <c r="EI218" i="18"/>
  <c r="FE38" i="18"/>
  <c r="FE36" i="18"/>
  <c r="FH156" i="18"/>
  <c r="EJ20" i="18"/>
  <c r="EJ303" i="18"/>
  <c r="EC257" i="18"/>
  <c r="ED138" i="18"/>
  <c r="FD311" i="18"/>
  <c r="FN259" i="18"/>
  <c r="EL210" i="18"/>
  <c r="EY190" i="18"/>
  <c r="ED332" i="18"/>
  <c r="EY217" i="18"/>
  <c r="EX317" i="18"/>
  <c r="EM100" i="18"/>
  <c r="FC269" i="18"/>
  <c r="FB94" i="18"/>
  <c r="EM11" i="18"/>
  <c r="EY252" i="18"/>
  <c r="EC94" i="18"/>
  <c r="EV162" i="18"/>
  <c r="EU206" i="18"/>
  <c r="FC244" i="18"/>
  <c r="FH59" i="18"/>
  <c r="FL34" i="18"/>
  <c r="EF198" i="18"/>
  <c r="EU126" i="18"/>
  <c r="EL29" i="18"/>
  <c r="EJ291" i="18"/>
  <c r="FF227" i="18"/>
  <c r="EW127" i="18"/>
  <c r="EF12" i="18"/>
  <c r="ED229" i="18"/>
  <c r="EG197" i="18"/>
  <c r="EH51" i="18"/>
  <c r="FB251" i="18"/>
  <c r="FC193" i="18"/>
  <c r="FD100" i="18"/>
  <c r="FA34" i="18"/>
  <c r="DW216" i="18"/>
  <c r="FD136" i="18"/>
  <c r="FK106" i="18"/>
  <c r="FE84" i="18"/>
  <c r="EJ147" i="18"/>
  <c r="FB58" i="18"/>
  <c r="EM9" i="18"/>
  <c r="EK189" i="18"/>
  <c r="EG212" i="18"/>
  <c r="FN297" i="18"/>
  <c r="EV186" i="18"/>
  <c r="EV90" i="18"/>
  <c r="FM274" i="18"/>
  <c r="EH244" i="18"/>
  <c r="FN130" i="18"/>
  <c r="FA78" i="18"/>
  <c r="EI278" i="18"/>
  <c r="EH165" i="18"/>
  <c r="FN34" i="18"/>
  <c r="EI255" i="18"/>
  <c r="EP203" i="18"/>
  <c r="EC273" i="18"/>
  <c r="EX73" i="18"/>
  <c r="EK62" i="18"/>
  <c r="EU159" i="18"/>
  <c r="FN177" i="18"/>
  <c r="FB274" i="18"/>
  <c r="EB220" i="18"/>
  <c r="EE299" i="18"/>
  <c r="FF108" i="18"/>
  <c r="FC104" i="18"/>
  <c r="EH74" i="18"/>
  <c r="DZ290" i="18"/>
  <c r="EK275" i="18"/>
  <c r="EW192" i="18"/>
  <c r="EF209" i="18"/>
  <c r="DY183" i="18"/>
  <c r="EG228" i="18"/>
  <c r="EE49" i="18"/>
  <c r="DZ240" i="18"/>
  <c r="EL22" i="18"/>
  <c r="EX33" i="18"/>
  <c r="FF277" i="18"/>
  <c r="EA176" i="18"/>
  <c r="FI140" i="18"/>
  <c r="FK60" i="18"/>
  <c r="EI228" i="18"/>
  <c r="ED157" i="18"/>
  <c r="EB50" i="18"/>
  <c r="EC43" i="18"/>
  <c r="FF316" i="18"/>
  <c r="EY85" i="18"/>
  <c r="FG308" i="18"/>
  <c r="EZ182" i="18"/>
  <c r="FB310" i="18"/>
  <c r="DZ201" i="18"/>
  <c r="DX322" i="18"/>
  <c r="FM16" i="18"/>
  <c r="EE174" i="18"/>
  <c r="EJ301" i="18"/>
  <c r="EX285" i="18"/>
  <c r="EP307" i="18"/>
  <c r="DW325" i="18"/>
  <c r="EJ40" i="18"/>
  <c r="EO259" i="18"/>
  <c r="FA303" i="18"/>
  <c r="EI323" i="18"/>
  <c r="DW211" i="18"/>
  <c r="EJ313" i="18"/>
  <c r="FI45" i="18"/>
  <c r="EH235" i="18"/>
  <c r="EL91" i="18"/>
  <c r="FF268" i="18"/>
  <c r="EE27" i="18"/>
  <c r="FB165" i="18"/>
  <c r="FJ287" i="18"/>
  <c r="FL58" i="18"/>
  <c r="FB124" i="18"/>
  <c r="EW226" i="18"/>
  <c r="ED128" i="18"/>
  <c r="EX156" i="18"/>
  <c r="EK150" i="18"/>
  <c r="FC221" i="18"/>
  <c r="ED11" i="18"/>
  <c r="EH206" i="18"/>
  <c r="FG317" i="18"/>
  <c r="FD306" i="18"/>
  <c r="FF143" i="18"/>
  <c r="EB23" i="18"/>
  <c r="ED327" i="18"/>
  <c r="EU80" i="18"/>
  <c r="EW39" i="18"/>
  <c r="EE99" i="18"/>
  <c r="EC169" i="18"/>
  <c r="FI231" i="18"/>
  <c r="FC191" i="18"/>
  <c r="EH255" i="18"/>
  <c r="EX241" i="18"/>
  <c r="EY215" i="18"/>
  <c r="FM285" i="18"/>
  <c r="EV27" i="18"/>
  <c r="DZ124" i="18"/>
  <c r="EA158" i="18"/>
  <c r="FB160" i="18"/>
  <c r="DY332" i="18"/>
  <c r="FB286" i="18"/>
  <c r="DW210" i="18"/>
  <c r="EI316" i="18"/>
  <c r="EF323" i="18"/>
  <c r="EE252" i="18"/>
  <c r="EL269" i="18"/>
  <c r="FK283" i="18"/>
  <c r="DZ173" i="18"/>
  <c r="FE187" i="18"/>
  <c r="EU178" i="18"/>
  <c r="EM331" i="18"/>
  <c r="FL312" i="18"/>
  <c r="EI135" i="18"/>
  <c r="DY151" i="18"/>
  <c r="ED259" i="18"/>
  <c r="DZ137" i="18"/>
  <c r="EM69" i="18"/>
  <c r="FF26" i="18"/>
  <c r="FC35" i="18"/>
  <c r="EI57" i="18"/>
  <c r="FD167" i="18"/>
  <c r="FH46" i="18"/>
  <c r="EY274" i="18"/>
  <c r="ED35" i="18"/>
  <c r="EE193" i="18"/>
  <c r="EO188" i="18"/>
  <c r="EH113" i="18"/>
  <c r="EG311" i="18"/>
  <c r="ED113" i="18"/>
  <c r="EE211" i="18"/>
  <c r="EZ313" i="18"/>
  <c r="EN274" i="18"/>
  <c r="EZ76" i="18"/>
  <c r="FA180" i="18"/>
  <c r="DZ328" i="18"/>
  <c r="EI147" i="18"/>
  <c r="EH20" i="18"/>
  <c r="EV296" i="18"/>
  <c r="FE288" i="18"/>
  <c r="FA292" i="18"/>
  <c r="EJ323" i="18"/>
  <c r="FL164" i="18"/>
  <c r="DX34" i="18"/>
  <c r="EF136" i="18"/>
  <c r="FI62" i="18"/>
  <c r="EJ170" i="18"/>
  <c r="EE230" i="18"/>
  <c r="FG325" i="18"/>
  <c r="EL285" i="18"/>
  <c r="EL261" i="18"/>
  <c r="EW281" i="18"/>
  <c r="EG244" i="18"/>
  <c r="FB82" i="18"/>
  <c r="FC26" i="18"/>
  <c r="DX170" i="18"/>
  <c r="ED78" i="18"/>
  <c r="FM109" i="18"/>
  <c r="FD278" i="18"/>
  <c r="EM221" i="18"/>
  <c r="FF40" i="18"/>
  <c r="FE107" i="18"/>
  <c r="FD231" i="18"/>
  <c r="EY32" i="18"/>
  <c r="FL129" i="18"/>
  <c r="DY162" i="18"/>
  <c r="FN265" i="18"/>
  <c r="EH316" i="18"/>
  <c r="EC110" i="18"/>
  <c r="FF161" i="18"/>
  <c r="EW300" i="18"/>
  <c r="FE303" i="18"/>
  <c r="EN159" i="18"/>
  <c r="FC173" i="18"/>
  <c r="EP180" i="18"/>
  <c r="EC111" i="18"/>
  <c r="FA51" i="18"/>
  <c r="DX212" i="18"/>
  <c r="FJ316" i="18"/>
  <c r="EA98" i="18"/>
  <c r="EU54" i="18"/>
  <c r="EK178" i="18"/>
  <c r="FJ154" i="18"/>
  <c r="FC278" i="18"/>
  <c r="EM316" i="18"/>
  <c r="FG65" i="18"/>
  <c r="DW182" i="18"/>
  <c r="FK96" i="18"/>
  <c r="FM273" i="18"/>
  <c r="DW161" i="18"/>
  <c r="EU290" i="18"/>
  <c r="FM29" i="18"/>
  <c r="EV324" i="18"/>
  <c r="FD222" i="18"/>
  <c r="FJ71" i="18"/>
  <c r="FA76" i="18"/>
  <c r="EV235" i="18"/>
  <c r="FM167" i="18"/>
  <c r="FD84" i="18"/>
  <c r="FA263" i="18"/>
  <c r="FD10" i="18"/>
  <c r="FF251" i="18"/>
  <c r="FD72" i="18"/>
  <c r="EM134" i="18"/>
  <c r="EF262" i="18"/>
  <c r="DZ77" i="18"/>
  <c r="DX100" i="18"/>
  <c r="EG230" i="18"/>
  <c r="ED12" i="18"/>
  <c r="FD197" i="18"/>
  <c r="EE167" i="18"/>
  <c r="FC202" i="18"/>
  <c r="EH198" i="18"/>
  <c r="FD293" i="18"/>
  <c r="EY327" i="18"/>
  <c r="EN280" i="18"/>
  <c r="EF106" i="18"/>
  <c r="DY237" i="18"/>
  <c r="EX138" i="18"/>
  <c r="EK256" i="18"/>
  <c r="EA204" i="18"/>
  <c r="EY22" i="18"/>
  <c r="EF212" i="18"/>
  <c r="EU249" i="18"/>
  <c r="EN10" i="18"/>
  <c r="DX220" i="18"/>
  <c r="FA265" i="18"/>
  <c r="FB126" i="18"/>
  <c r="EL254" i="18"/>
  <c r="FC236" i="18"/>
  <c r="EW228" i="18"/>
  <c r="EP139" i="18"/>
  <c r="FA321" i="18"/>
  <c r="DW132" i="18"/>
  <c r="FA65" i="18"/>
  <c r="EY315" i="18"/>
  <c r="FF230" i="18"/>
  <c r="FI217" i="18"/>
  <c r="EB75" i="18"/>
  <c r="DW191" i="18"/>
  <c r="FG174" i="18"/>
  <c r="ED53" i="18"/>
  <c r="FE215" i="18"/>
  <c r="DZ266" i="18"/>
  <c r="FK318" i="18"/>
  <c r="FA241" i="18"/>
  <c r="FJ306" i="18"/>
  <c r="DZ61" i="18"/>
  <c r="EK310" i="18"/>
  <c r="EY88" i="18"/>
  <c r="ED136" i="18"/>
  <c r="DY53" i="18"/>
  <c r="EZ65" i="18"/>
  <c r="FG68" i="18"/>
  <c r="EY11" i="18"/>
  <c r="EL123" i="18"/>
  <c r="EY294" i="18"/>
  <c r="EK202" i="18"/>
  <c r="EZ101" i="18"/>
  <c r="FF169" i="18"/>
  <c r="FB219" i="18"/>
  <c r="FM287" i="18"/>
  <c r="EM58" i="18"/>
  <c r="EV130" i="18"/>
  <c r="EG282" i="18"/>
  <c r="EL75" i="18"/>
  <c r="EP142" i="18"/>
  <c r="EZ111" i="18"/>
  <c r="FI261" i="18"/>
  <c r="FM126" i="18"/>
  <c r="EY46" i="18"/>
  <c r="FH143" i="18"/>
  <c r="EM30" i="18"/>
  <c r="EU250" i="18"/>
  <c r="EJ173" i="18"/>
  <c r="FB283" i="18"/>
  <c r="EX44" i="18"/>
  <c r="EH267" i="18"/>
  <c r="FI145" i="18"/>
  <c r="EV99" i="18"/>
  <c r="FL102" i="18"/>
  <c r="FC45" i="18"/>
  <c r="DY10" i="18"/>
  <c r="EG178" i="18"/>
  <c r="EB330" i="18"/>
  <c r="FH29" i="18"/>
  <c r="EE93" i="18"/>
  <c r="EC296" i="18"/>
  <c r="DW240" i="18"/>
  <c r="FI85" i="18"/>
  <c r="EL278" i="18"/>
  <c r="FC136" i="18"/>
  <c r="EP22" i="18"/>
  <c r="EG286" i="18"/>
  <c r="EL211" i="18"/>
  <c r="EO225" i="18"/>
  <c r="FB157" i="18"/>
  <c r="EP227" i="18"/>
  <c r="EO250" i="18"/>
  <c r="EV172" i="18"/>
  <c r="EE205" i="18"/>
  <c r="FH145" i="18"/>
  <c r="FA215" i="18"/>
  <c r="EI318" i="18"/>
  <c r="EU172" i="18"/>
  <c r="FL9" i="18"/>
  <c r="ED265" i="18"/>
  <c r="FJ272" i="18"/>
  <c r="DY242" i="18"/>
  <c r="FM221" i="18"/>
  <c r="EX217" i="18"/>
  <c r="FN266" i="18"/>
  <c r="EO212" i="18"/>
  <c r="FA313" i="18"/>
  <c r="EJ161" i="18"/>
  <c r="EB115" i="18"/>
  <c r="EM185" i="18"/>
  <c r="DW48" i="18"/>
  <c r="FJ84" i="18"/>
  <c r="EA89" i="18"/>
  <c r="ED198" i="18"/>
  <c r="EJ124" i="18"/>
  <c r="EV13" i="18"/>
  <c r="EG288" i="18"/>
  <c r="EX175" i="18"/>
  <c r="DZ326" i="18"/>
  <c r="DZ261" i="18"/>
  <c r="EV272" i="18"/>
  <c r="EH300" i="18"/>
  <c r="EX94" i="18"/>
  <c r="EC128" i="18"/>
  <c r="EU224" i="18"/>
  <c r="DW97" i="18"/>
  <c r="DY83" i="18"/>
  <c r="FB63" i="18"/>
  <c r="FF275" i="18"/>
  <c r="FL269" i="18"/>
  <c r="DW30" i="18"/>
  <c r="EO157" i="18"/>
  <c r="EZ289" i="18"/>
  <c r="DZ253" i="18"/>
  <c r="EN205" i="18"/>
  <c r="EG85" i="18"/>
  <c r="FG87" i="18"/>
  <c r="FN178" i="18"/>
  <c r="EA106" i="18"/>
  <c r="DX123" i="18"/>
  <c r="FC51" i="18"/>
  <c r="EO301" i="18"/>
  <c r="DZ187" i="18"/>
  <c r="FD284" i="18"/>
  <c r="EX255" i="18"/>
  <c r="FH318" i="18"/>
  <c r="FE153" i="18"/>
  <c r="EB226" i="18"/>
  <c r="DX289" i="18"/>
  <c r="EF301" i="18"/>
  <c r="EF220" i="18"/>
  <c r="EV170" i="18"/>
  <c r="FB231" i="18"/>
  <c r="FL27" i="18"/>
  <c r="EC265" i="18"/>
  <c r="EN9" i="18"/>
  <c r="ED41" i="18"/>
  <c r="EO143" i="18"/>
  <c r="FA82" i="18"/>
  <c r="EG270" i="18"/>
  <c r="FM241" i="18"/>
  <c r="DW64" i="18"/>
  <c r="FL325" i="18"/>
  <c r="FG67" i="18"/>
  <c r="EX173" i="18"/>
  <c r="FK289" i="18"/>
  <c r="EG93" i="18"/>
  <c r="EU210" i="18"/>
  <c r="FJ55" i="18"/>
  <c r="FH190" i="18"/>
  <c r="FM181" i="18"/>
  <c r="EK276" i="18"/>
  <c r="FK299" i="18"/>
  <c r="EN223" i="18"/>
  <c r="EJ80" i="18"/>
  <c r="EL273" i="18"/>
  <c r="EA258" i="18"/>
  <c r="FM115" i="18"/>
  <c r="FN81" i="18"/>
  <c r="EP252" i="18"/>
  <c r="FJ238" i="18"/>
  <c r="EC96" i="18"/>
  <c r="EP244" i="18"/>
  <c r="EW136" i="18"/>
  <c r="ED159" i="18"/>
  <c r="EN65" i="18"/>
  <c r="ED139" i="18"/>
  <c r="DY28" i="18"/>
  <c r="FI57" i="18"/>
  <c r="EI9" i="18"/>
  <c r="EG87" i="18"/>
  <c r="DY98" i="18"/>
  <c r="FI323" i="18"/>
  <c r="EN246" i="18"/>
  <c r="ED233" i="18"/>
  <c r="EO155" i="18"/>
  <c r="FA192" i="18"/>
  <c r="EO152" i="18"/>
  <c r="ED224" i="18"/>
  <c r="DW49" i="18"/>
  <c r="EE96" i="18"/>
  <c r="EI168" i="18"/>
  <c r="EL227" i="18"/>
  <c r="EA34" i="18"/>
  <c r="FD37" i="18"/>
  <c r="DY156" i="18"/>
  <c r="DX295" i="18"/>
  <c r="ED203" i="18"/>
  <c r="EH230" i="18"/>
  <c r="DZ185" i="18"/>
  <c r="FE88" i="18"/>
  <c r="EC230" i="18"/>
  <c r="EJ134" i="18"/>
  <c r="FD53" i="18"/>
  <c r="EC297" i="18"/>
  <c r="DY202" i="18"/>
  <c r="EF63" i="18"/>
  <c r="EP16" i="18"/>
  <c r="FG93" i="18"/>
  <c r="EM49" i="18"/>
  <c r="EM281" i="18"/>
  <c r="FG11" i="18"/>
  <c r="EP76" i="18"/>
  <c r="EE321" i="18"/>
  <c r="FK138" i="18"/>
  <c r="EG35" i="18"/>
  <c r="EM47" i="18"/>
  <c r="FF326" i="18"/>
  <c r="EW211" i="18"/>
  <c r="EW321" i="18"/>
  <c r="EH215" i="18"/>
  <c r="EA113" i="18"/>
  <c r="EK96" i="18"/>
  <c r="EB276" i="18"/>
  <c r="EI253" i="18"/>
  <c r="EN204" i="18"/>
  <c r="FH70" i="18"/>
  <c r="EZ123" i="18"/>
  <c r="FB117" i="18"/>
  <c r="EW265" i="18"/>
  <c r="EP78" i="18"/>
  <c r="FK109" i="18"/>
  <c r="FK294" i="18"/>
  <c r="ED301" i="18"/>
  <c r="EX144" i="18"/>
  <c r="FA281" i="18"/>
  <c r="EZ17" i="18"/>
  <c r="FJ73" i="18"/>
  <c r="EM322" i="18"/>
  <c r="EK185" i="18"/>
  <c r="EU68" i="18"/>
  <c r="FC270" i="18"/>
  <c r="FF255" i="18"/>
  <c r="EH191" i="18"/>
  <c r="FD92" i="18"/>
  <c r="EG66" i="18"/>
  <c r="FD151" i="18"/>
  <c r="EO217" i="18"/>
  <c r="EY295" i="18"/>
  <c r="FD137" i="18"/>
  <c r="EK328" i="18"/>
  <c r="DX174" i="18"/>
  <c r="EG89" i="18"/>
  <c r="ED109" i="18"/>
  <c r="EU316" i="18"/>
  <c r="EJ299" i="18"/>
  <c r="FG38" i="18"/>
  <c r="FC279" i="18"/>
  <c r="FI73" i="18"/>
  <c r="EB68" i="18"/>
  <c r="ED333" i="18"/>
  <c r="EA21" i="18"/>
  <c r="FD269" i="18"/>
  <c r="FE243" i="18"/>
  <c r="EJ152" i="18"/>
  <c r="EF49" i="18"/>
  <c r="EF155" i="18"/>
  <c r="EM250" i="18"/>
  <c r="FN54" i="18"/>
  <c r="EZ210" i="18"/>
  <c r="EJ191" i="18"/>
  <c r="FM82" i="18"/>
  <c r="EY330" i="18"/>
  <c r="EV175" i="18"/>
  <c r="EZ187" i="18"/>
  <c r="DZ202" i="18"/>
  <c r="DX193" i="18"/>
  <c r="FG76" i="18"/>
  <c r="FD77" i="18"/>
  <c r="EZ129" i="18"/>
  <c r="EP322" i="18"/>
  <c r="FF137" i="18"/>
  <c r="FA231" i="18"/>
  <c r="FN181" i="18"/>
  <c r="FI316" i="18"/>
  <c r="EK149" i="18"/>
  <c r="EL316" i="18"/>
  <c r="DZ331" i="18"/>
  <c r="FK20" i="18"/>
  <c r="EK331" i="18"/>
  <c r="FD314" i="18"/>
  <c r="FG39" i="18"/>
  <c r="EA225" i="18"/>
  <c r="FF16" i="18"/>
  <c r="DZ139" i="18"/>
  <c r="EU39" i="18"/>
  <c r="EX34" i="18"/>
  <c r="EC253" i="18"/>
  <c r="EZ201" i="18"/>
  <c r="EJ194" i="18"/>
  <c r="DY78" i="18"/>
  <c r="EC326" i="18"/>
  <c r="FC79" i="18"/>
  <c r="FJ314" i="18"/>
  <c r="EX113" i="18"/>
  <c r="FG37" i="18"/>
  <c r="FI239" i="18"/>
  <c r="FM81" i="18"/>
  <c r="EM204" i="18"/>
  <c r="FF276" i="18"/>
  <c r="FL161" i="18"/>
  <c r="FB130" i="18"/>
  <c r="EV123" i="18"/>
  <c r="EB78" i="18"/>
  <c r="FB62" i="18"/>
  <c r="FC19" i="18"/>
  <c r="EY97" i="18"/>
  <c r="EL315" i="18"/>
  <c r="EY275" i="18"/>
  <c r="EN13" i="18"/>
  <c r="EL19" i="18"/>
  <c r="EW256" i="18"/>
  <c r="FI147" i="18"/>
  <c r="FJ104" i="18"/>
  <c r="EL94" i="18"/>
  <c r="EL176" i="18"/>
  <c r="EM240" i="18"/>
  <c r="FC120" i="18"/>
  <c r="DY294" i="18"/>
  <c r="EW332" i="18"/>
  <c r="EL240" i="18"/>
  <c r="EC202" i="18"/>
  <c r="EA167" i="18"/>
  <c r="FK242" i="18"/>
  <c r="FF163" i="18"/>
  <c r="FH132" i="18"/>
  <c r="EL332" i="18"/>
  <c r="FB197" i="18"/>
  <c r="FC312" i="18"/>
  <c r="EN232" i="18"/>
  <c r="FL115" i="18"/>
  <c r="FC248" i="18"/>
  <c r="FM61" i="18"/>
  <c r="EC152" i="18"/>
  <c r="FI297" i="18"/>
  <c r="EF188" i="18"/>
  <c r="EE104" i="18"/>
  <c r="DY97" i="18"/>
  <c r="DW319" i="18"/>
  <c r="FI176" i="18"/>
  <c r="EC180" i="18"/>
  <c r="FL327" i="18"/>
  <c r="EI250" i="18"/>
  <c r="FN89" i="18"/>
  <c r="EW299" i="18"/>
  <c r="EU155" i="18"/>
  <c r="ED176" i="18"/>
  <c r="DY210" i="18"/>
  <c r="EA140" i="18"/>
  <c r="FI106" i="18"/>
  <c r="FE40" i="18"/>
  <c r="EM244" i="18"/>
  <c r="EP189" i="18"/>
  <c r="EW227" i="18"/>
  <c r="EJ221" i="18"/>
  <c r="EK15" i="18"/>
  <c r="DW251" i="18"/>
  <c r="ED178" i="18"/>
  <c r="EZ77" i="18"/>
  <c r="DW199" i="18"/>
  <c r="FK85" i="18"/>
  <c r="FG257" i="18"/>
  <c r="FF155" i="18"/>
  <c r="EO332" i="18"/>
  <c r="EV222" i="18"/>
  <c r="EA108" i="18"/>
  <c r="FC119" i="18"/>
  <c r="FI289" i="18"/>
  <c r="EC57" i="18"/>
  <c r="EL225" i="18"/>
  <c r="FL287" i="18"/>
  <c r="EA314" i="18"/>
  <c r="EI300" i="18"/>
  <c r="EU179" i="18"/>
  <c r="FF35" i="18"/>
  <c r="EF23" i="18"/>
  <c r="DX121" i="18"/>
  <c r="FM290" i="18"/>
  <c r="EB293" i="18"/>
  <c r="FG262" i="18"/>
  <c r="DZ41" i="18"/>
  <c r="FJ129" i="18"/>
  <c r="EB59" i="18"/>
  <c r="DY221" i="18"/>
  <c r="FN188" i="18"/>
  <c r="EX92" i="18"/>
  <c r="FE89" i="18"/>
  <c r="FI214" i="18"/>
  <c r="EJ213" i="18"/>
  <c r="EP159" i="18"/>
  <c r="EI144" i="18"/>
  <c r="EK253" i="18"/>
  <c r="DY63" i="18"/>
  <c r="FM47" i="18"/>
  <c r="EN133" i="18"/>
  <c r="FE328" i="18"/>
  <c r="FM100" i="18"/>
  <c r="DY322" i="18"/>
  <c r="EZ34" i="18"/>
  <c r="ED27" i="18"/>
  <c r="FI79" i="18"/>
  <c r="EZ244" i="18"/>
  <c r="FK240" i="18"/>
  <c r="EG283" i="18"/>
  <c r="EP315" i="18"/>
  <c r="EJ216" i="18"/>
  <c r="EZ256" i="18"/>
  <c r="EK39" i="18"/>
  <c r="DX258" i="18"/>
  <c r="EZ45" i="18"/>
  <c r="EI221" i="18"/>
  <c r="FA259" i="18"/>
  <c r="FH129" i="18"/>
  <c r="DY174" i="18"/>
  <c r="EI143" i="18"/>
  <c r="FH300" i="18"/>
  <c r="EY188" i="18"/>
  <c r="EF211" i="18"/>
  <c r="FH260" i="18"/>
  <c r="FH213" i="18"/>
  <c r="FD66" i="18"/>
  <c r="EK293" i="18"/>
  <c r="FG225" i="18"/>
  <c r="FM88" i="18"/>
  <c r="EO231" i="18"/>
  <c r="FK284" i="18"/>
  <c r="EI280" i="18"/>
  <c r="EO218" i="18"/>
  <c r="EP282" i="18"/>
  <c r="EU53" i="18"/>
  <c r="EG202" i="18"/>
  <c r="EO283" i="18"/>
  <c r="DZ138" i="18"/>
  <c r="EG118" i="18"/>
  <c r="EG105" i="18"/>
  <c r="FK151" i="18"/>
  <c r="EU317" i="18"/>
  <c r="FL295" i="18"/>
  <c r="FL326" i="18"/>
  <c r="EC113" i="18"/>
  <c r="EN253" i="18"/>
  <c r="EI217" i="18"/>
  <c r="EX88" i="18"/>
  <c r="DY69" i="18"/>
  <c r="FG79" i="18"/>
  <c r="EE297" i="18"/>
  <c r="EZ165" i="18"/>
  <c r="EF143" i="18"/>
  <c r="FF309" i="18"/>
  <c r="EK44" i="18"/>
  <c r="FH15" i="18"/>
  <c r="EF168" i="18"/>
  <c r="EC271" i="18"/>
  <c r="FH130" i="18"/>
  <c r="FE60" i="18"/>
  <c r="FM244" i="18"/>
  <c r="FM116" i="18"/>
  <c r="EA249" i="18"/>
  <c r="EN221" i="18"/>
  <c r="DX53" i="18"/>
  <c r="FF197" i="18"/>
  <c r="EJ156" i="18"/>
  <c r="FA216" i="18"/>
  <c r="DX282" i="18"/>
  <c r="FH101" i="18"/>
  <c r="EZ132" i="18"/>
  <c r="FJ252" i="18"/>
  <c r="FL13" i="18"/>
  <c r="EN53" i="18"/>
  <c r="FD186" i="18"/>
  <c r="FH194" i="18"/>
  <c r="FM123" i="18"/>
  <c r="EP331" i="18"/>
  <c r="DZ246" i="18"/>
  <c r="FM214" i="18"/>
  <c r="FA310" i="18"/>
  <c r="FE202" i="18"/>
  <c r="DW19" i="18"/>
  <c r="FE20" i="18"/>
  <c r="EU174" i="18"/>
  <c r="EF285" i="18"/>
  <c r="DY135" i="18"/>
  <c r="EL274" i="18"/>
  <c r="EK179" i="18"/>
  <c r="EM259" i="18"/>
  <c r="FI245" i="18"/>
  <c r="FB282" i="18"/>
  <c r="FI76" i="18"/>
  <c r="FB115" i="18"/>
  <c r="EF27" i="18"/>
  <c r="FB116" i="18"/>
  <c r="FC201" i="18"/>
  <c r="FF21" i="18"/>
  <c r="DX173" i="18"/>
  <c r="FG263" i="18"/>
  <c r="DY304" i="18"/>
  <c r="EP256" i="18"/>
  <c r="FD238" i="18"/>
  <c r="FM140" i="18"/>
  <c r="FC314" i="18"/>
  <c r="FG228" i="18"/>
  <c r="EW204" i="18"/>
  <c r="EU218" i="18"/>
  <c r="FC234" i="18"/>
  <c r="EK187" i="18"/>
  <c r="EE176" i="18"/>
  <c r="EY273" i="18"/>
  <c r="DW316" i="18"/>
  <c r="EA245" i="18"/>
  <c r="EV120" i="18"/>
  <c r="FN68" i="18"/>
  <c r="EZ97" i="18"/>
  <c r="FH247" i="18"/>
  <c r="FI23" i="18"/>
  <c r="FE15" i="18"/>
  <c r="FJ97" i="18"/>
  <c r="FL83" i="18"/>
  <c r="FC227" i="18"/>
  <c r="FH163" i="18"/>
  <c r="EV308" i="18"/>
  <c r="EY265" i="18"/>
  <c r="DX162" i="18"/>
  <c r="FL261" i="18"/>
  <c r="FF25" i="18"/>
  <c r="EZ18" i="18"/>
  <c r="FG152" i="18"/>
  <c r="FC46" i="18"/>
  <c r="EX272" i="18"/>
  <c r="EG125" i="18"/>
  <c r="EN158" i="18"/>
  <c r="DW187" i="18"/>
  <c r="EC181" i="18"/>
  <c r="EW13" i="18"/>
  <c r="EX310" i="18"/>
  <c r="EK9" i="18"/>
  <c r="EH179" i="18"/>
  <c r="EH84" i="18"/>
  <c r="DX60" i="18"/>
  <c r="EP20" i="18"/>
  <c r="EI82" i="18"/>
  <c r="EO266" i="18"/>
  <c r="DY91" i="18"/>
  <c r="FF324" i="18"/>
  <c r="EE213" i="18"/>
  <c r="EA32" i="18"/>
  <c r="ED310" i="18"/>
  <c r="EC9" i="18"/>
  <c r="FE232" i="18"/>
  <c r="FJ283" i="18"/>
  <c r="EO291" i="18"/>
  <c r="EG203" i="18"/>
  <c r="EA41" i="18"/>
  <c r="FB147" i="18"/>
  <c r="EM211" i="18"/>
  <c r="FN50" i="18"/>
  <c r="FI310" i="18"/>
  <c r="DX257" i="18"/>
  <c r="FD184" i="18"/>
  <c r="EE260" i="18"/>
  <c r="EB105" i="18"/>
  <c r="EG180" i="18"/>
  <c r="EC229" i="18"/>
  <c r="EG235" i="18"/>
  <c r="EK314" i="18"/>
  <c r="DX10" i="18"/>
  <c r="EB102" i="18"/>
  <c r="EC278" i="18"/>
  <c r="DY142" i="18"/>
  <c r="EK53" i="18"/>
  <c r="DX198" i="18"/>
  <c r="EG190" i="18"/>
  <c r="FB210" i="18"/>
  <c r="FL328" i="18"/>
  <c r="EO122" i="18"/>
  <c r="ED298" i="18"/>
  <c r="ED191" i="18"/>
  <c r="FB306" i="18"/>
  <c r="EY122" i="18"/>
  <c r="EG291" i="18"/>
  <c r="EU90" i="18"/>
  <c r="EZ202" i="18"/>
  <c r="DW146" i="18"/>
  <c r="EM311" i="18"/>
  <c r="FF250" i="18"/>
  <c r="EE69" i="18"/>
  <c r="ED85" i="18"/>
  <c r="EC281" i="18"/>
  <c r="FB246" i="18"/>
  <c r="FC232" i="18"/>
  <c r="FD296" i="18"/>
  <c r="DX214" i="18"/>
  <c r="EK145" i="18"/>
  <c r="EF192" i="18"/>
  <c r="EC85" i="18"/>
  <c r="FG296" i="18"/>
  <c r="EB269" i="18"/>
  <c r="DY137" i="18"/>
  <c r="FJ54" i="18"/>
  <c r="EL202" i="18"/>
  <c r="FN326" i="18"/>
  <c r="EC29" i="18"/>
  <c r="FN113" i="18"/>
  <c r="FG17" i="18"/>
  <c r="EK60" i="18"/>
  <c r="FE151" i="18"/>
  <c r="EW155" i="18"/>
  <c r="FF80" i="18"/>
  <c r="EG51" i="18"/>
  <c r="FD149" i="18"/>
  <c r="FE175" i="18"/>
  <c r="EM27" i="18"/>
  <c r="EN190" i="18"/>
  <c r="EI150" i="18"/>
  <c r="EY130" i="18"/>
  <c r="EV84" i="18"/>
  <c r="FD303" i="18"/>
  <c r="EE259" i="18"/>
  <c r="FM186" i="18"/>
  <c r="EC23" i="18"/>
  <c r="EM73" i="18"/>
  <c r="DY46" i="18"/>
  <c r="FD282" i="18"/>
  <c r="EM201" i="18"/>
  <c r="FG32" i="18"/>
  <c r="FG138" i="18"/>
  <c r="EA289" i="18"/>
  <c r="EN259" i="18"/>
  <c r="FF148" i="18"/>
  <c r="EV59" i="18"/>
  <c r="EF288" i="18"/>
  <c r="EP12" i="18"/>
  <c r="DY31" i="18"/>
  <c r="ED303" i="18"/>
  <c r="FA101" i="18"/>
  <c r="EV188" i="18"/>
  <c r="EH150" i="18"/>
  <c r="FH56" i="18"/>
  <c r="EP206" i="18"/>
  <c r="EC22" i="18"/>
  <c r="FA244" i="18"/>
  <c r="FF167" i="18"/>
  <c r="EF31" i="18"/>
  <c r="FL231" i="18"/>
  <c r="DW202" i="18"/>
  <c r="EE112" i="18"/>
  <c r="FE42" i="18"/>
  <c r="EF14" i="18"/>
  <c r="FA207" i="18"/>
  <c r="DW183" i="18"/>
  <c r="EU91" i="18"/>
  <c r="DX13" i="18"/>
  <c r="DZ166" i="18"/>
  <c r="FM92" i="18"/>
  <c r="EB187" i="18"/>
  <c r="FJ75" i="18"/>
  <c r="FG155" i="18"/>
  <c r="EF263" i="18"/>
  <c r="EM256" i="18"/>
  <c r="DX235" i="18"/>
  <c r="EG71" i="18"/>
  <c r="DY323" i="18"/>
  <c r="EM15" i="18"/>
  <c r="EP317" i="18"/>
  <c r="DZ176" i="18"/>
  <c r="DY269" i="18"/>
  <c r="EK227" i="18"/>
  <c r="EZ286" i="18"/>
  <c r="EJ105" i="18"/>
  <c r="EB297" i="18"/>
  <c r="EC178" i="18"/>
  <c r="FF146" i="18"/>
  <c r="EJ51" i="18"/>
  <c r="EH101" i="18"/>
  <c r="EM147" i="18"/>
  <c r="FI228" i="18"/>
  <c r="FM300" i="18"/>
  <c r="FN76" i="18"/>
  <c r="FE228" i="18"/>
  <c r="FG311" i="18"/>
  <c r="EO310" i="18"/>
  <c r="FM275" i="18"/>
  <c r="EM23" i="18"/>
  <c r="EP131" i="18"/>
  <c r="FF327" i="18"/>
  <c r="FG86" i="18"/>
  <c r="FK205" i="18"/>
  <c r="FD107" i="18"/>
  <c r="FN225" i="18"/>
  <c r="DZ175" i="18"/>
  <c r="EJ168" i="18"/>
  <c r="EM103" i="18"/>
  <c r="EN161" i="18"/>
  <c r="EL88" i="18"/>
  <c r="EW144" i="18"/>
  <c r="FL308" i="18"/>
  <c r="FB264" i="18"/>
  <c r="DW86" i="18"/>
  <c r="FE219" i="18"/>
  <c r="FH249" i="18"/>
  <c r="EH249" i="18"/>
  <c r="EB137" i="18"/>
  <c r="EV28" i="18"/>
  <c r="EN70" i="18"/>
  <c r="FE53" i="18"/>
  <c r="FF215" i="18"/>
  <c r="DZ200" i="18"/>
  <c r="EB218" i="18"/>
  <c r="EC137" i="18"/>
  <c r="EL195" i="18"/>
  <c r="EL43" i="18"/>
  <c r="FC272" i="18"/>
  <c r="EK230" i="18"/>
  <c r="FJ231" i="18"/>
  <c r="EJ297" i="18"/>
  <c r="EC332" i="18"/>
  <c r="EG59" i="18"/>
  <c r="EC79" i="18"/>
  <c r="EU280" i="18"/>
  <c r="FF234" i="18"/>
  <c r="FE71" i="18"/>
  <c r="EH16" i="18"/>
  <c r="ED134" i="18"/>
  <c r="EE20" i="18"/>
  <c r="FN256" i="18"/>
  <c r="EK210" i="18"/>
  <c r="EH252" i="18"/>
  <c r="EW279" i="18"/>
  <c r="FN60" i="18"/>
  <c r="DZ69" i="18"/>
  <c r="EN97" i="18"/>
  <c r="EJ203" i="18"/>
  <c r="EJ114" i="18"/>
  <c r="FD332" i="18"/>
  <c r="DZ163" i="18"/>
  <c r="DW28" i="18"/>
  <c r="FB56" i="18"/>
  <c r="EH183" i="18"/>
  <c r="DY194" i="18"/>
  <c r="EK147" i="18"/>
  <c r="EW254" i="18"/>
  <c r="EO189" i="18"/>
  <c r="FA193" i="18"/>
  <c r="EV190" i="18"/>
  <c r="FC17" i="18"/>
  <c r="EI183" i="18"/>
  <c r="FJ61" i="18"/>
  <c r="DZ289" i="18"/>
  <c r="EM96" i="18"/>
  <c r="ED243" i="18"/>
  <c r="EU128" i="18"/>
  <c r="EY128" i="18"/>
  <c r="DX274" i="18"/>
  <c r="EL136" i="18"/>
  <c r="EN157" i="18"/>
  <c r="FL244" i="18"/>
  <c r="FN263" i="18"/>
  <c r="DZ312" i="18"/>
  <c r="FM161" i="18"/>
  <c r="FI252" i="18"/>
  <c r="FM85" i="18"/>
  <c r="EI55" i="18"/>
  <c r="FH333" i="18"/>
  <c r="DW117" i="18"/>
  <c r="FM38" i="18"/>
  <c r="EJ60" i="18"/>
  <c r="EP128" i="18"/>
  <c r="EV111" i="18"/>
  <c r="EU236" i="18"/>
  <c r="EP111" i="18"/>
  <c r="EB319" i="18"/>
  <c r="FA77" i="18"/>
  <c r="DY24" i="18"/>
  <c r="FJ329" i="18"/>
  <c r="EG62" i="18"/>
  <c r="FN69" i="18"/>
  <c r="DX206" i="18"/>
  <c r="DW119" i="18"/>
  <c r="DY60" i="18"/>
  <c r="EW208" i="18"/>
  <c r="FF154" i="18"/>
  <c r="EE307" i="18"/>
  <c r="FH250" i="18"/>
  <c r="FM95" i="18"/>
  <c r="EE178" i="18"/>
  <c r="FF166" i="18"/>
  <c r="EE169" i="18"/>
  <c r="EO173" i="18"/>
  <c r="FI222" i="18"/>
  <c r="DW268" i="18"/>
  <c r="EK181" i="18"/>
  <c r="FF179" i="18"/>
  <c r="FL20" i="18"/>
  <c r="FL73" i="18"/>
  <c r="EP275" i="18"/>
  <c r="FF301" i="18"/>
  <c r="DY85" i="18"/>
  <c r="DW224" i="18"/>
  <c r="FH268" i="18"/>
  <c r="FL137" i="18"/>
  <c r="FD250" i="18"/>
  <c r="EF18" i="18"/>
  <c r="EW257" i="18"/>
  <c r="EF294" i="18"/>
  <c r="EU18" i="18"/>
  <c r="FL131" i="18"/>
  <c r="FA137" i="18"/>
  <c r="FB60" i="18"/>
  <c r="FA171" i="18"/>
  <c r="EK115" i="18"/>
  <c r="EW123" i="18"/>
  <c r="DY129" i="18"/>
  <c r="EC21" i="18"/>
  <c r="FE193" i="18"/>
  <c r="EZ41" i="18"/>
  <c r="FH202" i="18"/>
  <c r="EW247" i="18"/>
  <c r="FJ120" i="18"/>
  <c r="FJ299" i="18"/>
  <c r="DX74" i="18"/>
  <c r="FK101" i="18"/>
  <c r="EZ169" i="18"/>
  <c r="FM195" i="18"/>
  <c r="EZ271" i="18"/>
  <c r="FL281" i="18"/>
  <c r="DW22" i="18"/>
  <c r="EE91" i="18"/>
  <c r="EM210" i="18"/>
  <c r="EH14" i="18"/>
  <c r="EW205" i="18"/>
  <c r="DZ54" i="18"/>
  <c r="DW131" i="18"/>
  <c r="EF149" i="18"/>
  <c r="FD150" i="18"/>
  <c r="FD321" i="18"/>
  <c r="EO304" i="18"/>
  <c r="EN50" i="18"/>
  <c r="EV36" i="18"/>
  <c r="EU306" i="18"/>
  <c r="EM63" i="18"/>
  <c r="EG134" i="18"/>
  <c r="EN173" i="18"/>
  <c r="DX167" i="18"/>
  <c r="DX172" i="18"/>
  <c r="EF219" i="18"/>
  <c r="EH195" i="18"/>
  <c r="FJ62" i="18"/>
  <c r="EY297" i="18"/>
  <c r="EB42" i="18"/>
  <c r="DY300" i="18"/>
  <c r="EK106" i="18"/>
  <c r="FJ271" i="18"/>
  <c r="EF138" i="18"/>
  <c r="EI177" i="18"/>
  <c r="EX164" i="18"/>
  <c r="EJ171" i="18"/>
  <c r="FK181" i="18"/>
  <c r="EP333" i="18"/>
  <c r="FN149" i="18"/>
  <c r="EN249" i="18"/>
  <c r="FL321" i="18"/>
  <c r="EL320" i="18"/>
  <c r="EA253" i="18"/>
  <c r="EY74" i="18"/>
  <c r="FD310" i="18"/>
  <c r="FD217" i="18"/>
  <c r="EI112" i="18"/>
  <c r="FH162" i="18"/>
  <c r="EB274" i="18"/>
  <c r="EW57" i="18"/>
  <c r="EI148" i="18"/>
  <c r="EJ14" i="18"/>
  <c r="EI231" i="18"/>
  <c r="EG243" i="18"/>
  <c r="EY324" i="18"/>
  <c r="FB287" i="18"/>
  <c r="FJ108" i="18"/>
  <c r="DW212" i="18"/>
  <c r="FC304" i="18"/>
  <c r="FI255" i="18"/>
  <c r="ED210" i="18"/>
  <c r="EA193" i="18"/>
  <c r="EX112" i="18"/>
  <c r="FE257" i="18"/>
  <c r="EK237" i="18"/>
  <c r="FG223" i="18"/>
  <c r="EL305" i="18"/>
  <c r="EF291" i="18"/>
  <c r="DZ38" i="18"/>
  <c r="EO213" i="18"/>
  <c r="EW303" i="18"/>
  <c r="DZ52" i="18"/>
  <c r="FD124" i="18"/>
  <c r="EC298" i="18"/>
  <c r="EV9" i="18"/>
  <c r="DY193" i="18"/>
  <c r="FA201" i="18"/>
  <c r="FE96" i="18"/>
  <c r="EK45" i="18"/>
  <c r="DY313" i="18"/>
  <c r="EE207" i="18"/>
  <c r="FI28" i="18"/>
  <c r="FJ297" i="18"/>
  <c r="EI187" i="18"/>
  <c r="FM159" i="18"/>
  <c r="EJ102" i="18"/>
  <c r="EX319" i="18"/>
  <c r="EW232" i="18"/>
  <c r="EY91" i="18"/>
  <c r="FH189" i="18"/>
  <c r="DX202" i="18"/>
  <c r="FC15" i="18"/>
  <c r="EC331" i="18"/>
  <c r="EM163" i="18"/>
  <c r="FC309" i="18"/>
  <c r="DZ238" i="18"/>
  <c r="EO171" i="18"/>
  <c r="EX289" i="18"/>
  <c r="DX316" i="18"/>
  <c r="EI203" i="18"/>
  <c r="EV263" i="18"/>
  <c r="EK291" i="18"/>
  <c r="DY267" i="18"/>
  <c r="FB156" i="18"/>
  <c r="ED137" i="18"/>
  <c r="EG302" i="18"/>
  <c r="FG170" i="18"/>
  <c r="EZ320" i="18"/>
  <c r="EL190" i="18"/>
  <c r="EM31" i="18"/>
  <c r="EV237" i="18"/>
  <c r="EG263" i="18"/>
  <c r="DZ82" i="18"/>
  <c r="EL37" i="18"/>
  <c r="EJ294" i="18"/>
  <c r="EG17" i="18"/>
  <c r="FD254" i="18"/>
  <c r="FL189" i="18"/>
  <c r="FA122" i="18"/>
  <c r="EI12" i="18"/>
  <c r="FN170" i="18"/>
  <c r="DZ148" i="18"/>
  <c r="FI200" i="18"/>
  <c r="EB230" i="18"/>
  <c r="EM178" i="18"/>
  <c r="EB140" i="18"/>
  <c r="EK102" i="18"/>
  <c r="EB199" i="18"/>
  <c r="FF288" i="18"/>
  <c r="EH128" i="18"/>
  <c r="EC141" i="18"/>
  <c r="EP121" i="18"/>
  <c r="DY218" i="18"/>
  <c r="EK257" i="18"/>
  <c r="FN219" i="18"/>
  <c r="EV195" i="18"/>
  <c r="FK208" i="18"/>
  <c r="FI180" i="18"/>
  <c r="FJ302" i="18"/>
  <c r="EI214" i="18"/>
  <c r="FF96" i="18"/>
  <c r="EP99" i="18"/>
  <c r="FJ15" i="18"/>
  <c r="FG288" i="18"/>
  <c r="EX28" i="18"/>
  <c r="EE68" i="18"/>
  <c r="FE204" i="18"/>
  <c r="FH108" i="18"/>
  <c r="FE285" i="18"/>
  <c r="DX271" i="18"/>
  <c r="EL296" i="18"/>
  <c r="EV310" i="18"/>
  <c r="FL103" i="18"/>
  <c r="DY216" i="18"/>
  <c r="EU228" i="18"/>
  <c r="EO139" i="18"/>
  <c r="FL45" i="18"/>
  <c r="FM316" i="18"/>
  <c r="EA54" i="18"/>
  <c r="FE258" i="18"/>
  <c r="FM171" i="18"/>
  <c r="EO172" i="18"/>
  <c r="ED246" i="18"/>
  <c r="EX129" i="18"/>
  <c r="FE330" i="18"/>
  <c r="EF261" i="18"/>
  <c r="EC233" i="18"/>
  <c r="EI290" i="18"/>
  <c r="EH147" i="18"/>
  <c r="EY328" i="18"/>
  <c r="EP18" i="18"/>
  <c r="ED197" i="18"/>
  <c r="EE155" i="18"/>
  <c r="FC164" i="18"/>
  <c r="EP138" i="18"/>
  <c r="EE317" i="18"/>
  <c r="FH107" i="18"/>
  <c r="EH317" i="18"/>
  <c r="DX290" i="18"/>
  <c r="FH73" i="18"/>
  <c r="EN325" i="18"/>
  <c r="EU163" i="18"/>
  <c r="FB240" i="18"/>
  <c r="FF139" i="18"/>
  <c r="FF318" i="18"/>
  <c r="FB38" i="18"/>
  <c r="EV62" i="18"/>
  <c r="FI125" i="18"/>
  <c r="FE112" i="18"/>
  <c r="EC288" i="18"/>
  <c r="EB16" i="18"/>
  <c r="EM101" i="18"/>
  <c r="FB263" i="18"/>
  <c r="FC118" i="18"/>
  <c r="FK122" i="18"/>
  <c r="EN266" i="18"/>
  <c r="EB149" i="18"/>
  <c r="FD312" i="18"/>
  <c r="EF238" i="18"/>
  <c r="EL127" i="18"/>
  <c r="EF50" i="18"/>
  <c r="ED37" i="18"/>
  <c r="EZ88" i="18"/>
  <c r="EP147" i="18"/>
  <c r="EO39" i="18"/>
  <c r="FC113" i="18"/>
  <c r="EH9" i="18"/>
  <c r="EV157" i="18"/>
  <c r="FE254" i="18"/>
  <c r="FN158" i="18"/>
  <c r="FC58" i="18"/>
  <c r="EW329" i="18"/>
  <c r="EH64" i="18"/>
  <c r="EA251" i="18"/>
  <c r="EP77" i="18"/>
  <c r="EO208" i="18"/>
  <c r="EM321" i="18"/>
  <c r="DY251" i="18"/>
  <c r="EW160" i="18"/>
  <c r="EP297" i="18"/>
  <c r="FL220" i="18"/>
  <c r="EC283" i="18"/>
  <c r="FJ220" i="18"/>
  <c r="EN31" i="18"/>
  <c r="FE17" i="18"/>
  <c r="FJ285" i="18"/>
  <c r="FE321" i="18"/>
  <c r="ED277" i="18"/>
  <c r="EM110" i="18"/>
  <c r="EE187" i="18"/>
  <c r="EH273" i="18"/>
  <c r="EO224" i="18"/>
  <c r="FD277" i="18"/>
  <c r="DX315" i="18"/>
  <c r="EF20" i="18"/>
  <c r="EU313" i="18"/>
  <c r="EG276" i="18"/>
  <c r="EU307" i="18"/>
  <c r="EA99" i="18"/>
  <c r="FM55" i="18"/>
  <c r="FB42" i="18"/>
  <c r="FC156" i="18"/>
  <c r="FB114" i="18"/>
  <c r="FH244" i="18"/>
  <c r="EE303" i="18"/>
  <c r="FC287" i="18"/>
  <c r="FK277" i="18"/>
  <c r="EP208" i="18"/>
  <c r="EE76" i="18"/>
  <c r="FD125" i="18"/>
  <c r="EU215" i="18"/>
  <c r="DX20" i="18"/>
  <c r="DX187" i="18"/>
  <c r="EO296" i="18"/>
  <c r="EC69" i="18"/>
  <c r="EF39" i="18"/>
  <c r="FL152" i="18"/>
  <c r="EE253" i="18"/>
  <c r="EW311" i="18"/>
  <c r="FJ218" i="18"/>
  <c r="DY154" i="18"/>
  <c r="DW225" i="18"/>
  <c r="EY299" i="18"/>
  <c r="EC194" i="18"/>
  <c r="FG108" i="18"/>
  <c r="EE244" i="18"/>
  <c r="EP89" i="18"/>
  <c r="ED43" i="18"/>
  <c r="EY101" i="18"/>
  <c r="FH266" i="18"/>
  <c r="FB102" i="18"/>
  <c r="FF131" i="18"/>
  <c r="EA236" i="18"/>
  <c r="FK193" i="18"/>
  <c r="EZ216" i="18"/>
  <c r="EL68" i="18"/>
  <c r="EZ324" i="18"/>
  <c r="EP281" i="18"/>
  <c r="FC210" i="18"/>
  <c r="EG201" i="18"/>
  <c r="EU282" i="18"/>
  <c r="EU129" i="18"/>
  <c r="DW65" i="18"/>
  <c r="DY241" i="18"/>
  <c r="EE215" i="18"/>
  <c r="EW174" i="18"/>
  <c r="EA300" i="18"/>
  <c r="FF209" i="18"/>
  <c r="DW11" i="18"/>
  <c r="FI208" i="18"/>
  <c r="ED330" i="18"/>
  <c r="EE105" i="18"/>
  <c r="EG269" i="18"/>
  <c r="EM227" i="18"/>
  <c r="EE38" i="18"/>
  <c r="FM286" i="18"/>
  <c r="EK121" i="18"/>
  <c r="FD56" i="18"/>
  <c r="EZ104" i="18"/>
  <c r="EJ110" i="18"/>
  <c r="EW113" i="18"/>
  <c r="FI179" i="18"/>
  <c r="EC101" i="18"/>
  <c r="FJ282" i="18"/>
  <c r="FK228" i="18"/>
  <c r="FG28" i="18"/>
  <c r="FI65" i="18"/>
  <c r="EK266" i="18"/>
  <c r="FB80" i="18"/>
  <c r="EW189" i="18"/>
  <c r="EU242" i="18"/>
  <c r="DX40" i="18"/>
  <c r="FN315" i="18"/>
  <c r="EE157" i="18"/>
  <c r="FH298" i="18"/>
  <c r="EG239" i="18"/>
  <c r="FJ132" i="18"/>
  <c r="FL99" i="18"/>
  <c r="EZ270" i="18"/>
  <c r="EW195" i="18"/>
  <c r="FK266" i="18"/>
  <c r="EI134" i="18"/>
  <c r="EK215" i="18"/>
  <c r="EC170" i="18"/>
  <c r="EI302" i="18"/>
  <c r="FH88" i="18"/>
  <c r="DY130" i="18"/>
  <c r="EV64" i="18"/>
  <c r="DY110" i="18"/>
  <c r="EI317" i="18"/>
  <c r="EH281" i="18"/>
  <c r="FJ28" i="18"/>
  <c r="DY59" i="18"/>
  <c r="EI299" i="18"/>
  <c r="EZ176" i="18"/>
  <c r="FH242" i="18"/>
  <c r="FD65" i="18"/>
  <c r="EX32" i="18"/>
  <c r="ED195" i="18"/>
  <c r="EZ46" i="18"/>
  <c r="FH35" i="18"/>
  <c r="FF64" i="18"/>
  <c r="EE160" i="18"/>
  <c r="EF333" i="18"/>
  <c r="FM211" i="18"/>
  <c r="FA145" i="18"/>
  <c r="FG181" i="18"/>
  <c r="FM160" i="18"/>
  <c r="EI136" i="18"/>
  <c r="FE220" i="18"/>
  <c r="FC157" i="18"/>
  <c r="EM171" i="18"/>
  <c r="FC37" i="18"/>
  <c r="EB216" i="18"/>
  <c r="FD62" i="18"/>
  <c r="EC89" i="18"/>
  <c r="DZ117" i="18"/>
  <c r="EK233" i="18"/>
  <c r="FL149" i="18"/>
  <c r="DW229" i="18"/>
  <c r="EL53" i="18"/>
  <c r="FM18" i="18"/>
  <c r="FA46" i="18"/>
  <c r="EZ288" i="18"/>
  <c r="EM136" i="18"/>
  <c r="FK123" i="18"/>
  <c r="DX140" i="18"/>
  <c r="FI246" i="18"/>
  <c r="EJ260" i="18"/>
  <c r="EW71" i="18"/>
  <c r="FA133" i="18"/>
  <c r="DZ259" i="18"/>
  <c r="FH57" i="18"/>
  <c r="FI13" i="18"/>
  <c r="FA264" i="18"/>
  <c r="EO314" i="18"/>
  <c r="FI209" i="18"/>
  <c r="EM196" i="18"/>
  <c r="EL163" i="18"/>
  <c r="EN123" i="18"/>
  <c r="DY244" i="18"/>
  <c r="EC324" i="18"/>
  <c r="EA201" i="18"/>
  <c r="DW308" i="18"/>
  <c r="FM48" i="18"/>
  <c r="EE234" i="18"/>
  <c r="EG326" i="18"/>
  <c r="EP204" i="18"/>
  <c r="DW283" i="18"/>
  <c r="DZ18" i="18"/>
  <c r="EP291" i="18"/>
  <c r="EO273" i="18"/>
  <c r="FJ91" i="18"/>
  <c r="FG56" i="18"/>
  <c r="EK172" i="18"/>
  <c r="EE331" i="18"/>
  <c r="EO230" i="18"/>
  <c r="EI161" i="18"/>
  <c r="EV118" i="18"/>
  <c r="FL19" i="18"/>
  <c r="FH68" i="18"/>
  <c r="EH222" i="18"/>
  <c r="EE219" i="18"/>
  <c r="EB162" i="18"/>
  <c r="FK61" i="18"/>
  <c r="FD308" i="18"/>
  <c r="EW85" i="18"/>
  <c r="EG106" i="18"/>
  <c r="FD28" i="18"/>
  <c r="EV313" i="18"/>
  <c r="ED36" i="18"/>
  <c r="EN298" i="18"/>
  <c r="FM78" i="18"/>
  <c r="EO148" i="18"/>
  <c r="EO207" i="18"/>
  <c r="FE282" i="18"/>
  <c r="EN207" i="18"/>
  <c r="EV74" i="18"/>
  <c r="EO141" i="18"/>
  <c r="EP154" i="18"/>
  <c r="EA181" i="18"/>
  <c r="DX277" i="18"/>
  <c r="FB276" i="18"/>
  <c r="FK219" i="18"/>
  <c r="EL317" i="18"/>
  <c r="EH224" i="18"/>
  <c r="EN189" i="18"/>
  <c r="FN26" i="18"/>
  <c r="FC153" i="18"/>
  <c r="FE306" i="18"/>
  <c r="FD156" i="18"/>
  <c r="EI245" i="18"/>
  <c r="EB314" i="18"/>
  <c r="EX181" i="18"/>
  <c r="EJ26" i="18"/>
  <c r="EC292" i="18"/>
  <c r="FE298" i="18"/>
  <c r="FE230" i="18"/>
  <c r="EC308" i="18"/>
  <c r="EC313" i="18"/>
  <c r="EI219" i="18"/>
  <c r="EG210" i="18"/>
  <c r="EU100" i="18"/>
  <c r="EV275" i="18"/>
  <c r="FC329" i="18"/>
  <c r="DY70" i="18"/>
  <c r="EE59" i="18"/>
  <c r="EB85" i="18"/>
  <c r="FE111" i="18"/>
  <c r="FG194" i="18"/>
  <c r="EP225" i="18"/>
  <c r="FD196" i="18"/>
  <c r="FF287" i="18"/>
  <c r="EU94" i="18"/>
  <c r="DY206" i="18"/>
  <c r="EP277" i="18"/>
  <c r="DZ27" i="18"/>
  <c r="EI197" i="18"/>
  <c r="EY131" i="18"/>
  <c r="EM34" i="18"/>
  <c r="EV210" i="18"/>
  <c r="FF130" i="18"/>
  <c r="EV58" i="18"/>
  <c r="FC143" i="18"/>
  <c r="EH315" i="18"/>
  <c r="FJ167" i="18"/>
  <c r="FK153" i="18"/>
  <c r="FJ9" i="18"/>
  <c r="EM122" i="18"/>
  <c r="FH248" i="18"/>
  <c r="EH103" i="18"/>
  <c r="FK243" i="18"/>
  <c r="DY236" i="18"/>
  <c r="FE269" i="18"/>
  <c r="EK104" i="18"/>
  <c r="DX191" i="18"/>
  <c r="FG248" i="18"/>
  <c r="EL275" i="18"/>
  <c r="EK72" i="18"/>
  <c r="EO315" i="18"/>
  <c r="FA322" i="18"/>
  <c r="EX18" i="18"/>
  <c r="EE15" i="18"/>
  <c r="EY92" i="18"/>
  <c r="EA13" i="18"/>
  <c r="EN55" i="18"/>
  <c r="FC296" i="18"/>
  <c r="FN10" i="18"/>
  <c r="EJ183" i="18"/>
  <c r="EC248" i="18"/>
  <c r="EL33" i="18"/>
  <c r="EP298" i="18"/>
  <c r="DZ330" i="18"/>
  <c r="EV122" i="18"/>
  <c r="DW189" i="18"/>
  <c r="FB51" i="18"/>
  <c r="EV265" i="18"/>
  <c r="FI22" i="18"/>
  <c r="DZ323" i="18"/>
  <c r="DW35" i="18"/>
  <c r="FL61" i="18"/>
  <c r="FB98" i="18"/>
  <c r="EB267" i="18"/>
  <c r="FN91" i="18"/>
  <c r="FH134" i="18"/>
  <c r="EU47" i="18"/>
  <c r="EE130" i="18"/>
  <c r="FH99" i="18"/>
  <c r="DX171" i="18"/>
  <c r="FD59" i="18"/>
  <c r="EP248" i="18"/>
  <c r="EY210" i="18"/>
  <c r="EA207" i="18"/>
  <c r="EA178" i="18"/>
  <c r="EW21" i="18"/>
  <c r="DY116" i="18"/>
  <c r="EZ38" i="18"/>
  <c r="EW137" i="18"/>
  <c r="EK244" i="18"/>
  <c r="DW124" i="18"/>
  <c r="DW34" i="18"/>
  <c r="EX154" i="18"/>
  <c r="EF80" i="18"/>
  <c r="FL51" i="18"/>
  <c r="FM58" i="18"/>
  <c r="DY14" i="18"/>
  <c r="DZ34" i="18"/>
  <c r="EJ286" i="18"/>
  <c r="EN140" i="18"/>
  <c r="FJ323" i="18"/>
  <c r="EW138" i="18"/>
  <c r="FC251" i="18"/>
  <c r="ED230" i="18"/>
  <c r="EV56" i="18"/>
  <c r="EI308" i="18"/>
  <c r="EO330" i="18"/>
  <c r="EM133" i="18"/>
  <c r="FG161" i="18"/>
  <c r="EM86" i="18"/>
  <c r="EE254" i="18"/>
  <c r="FB166" i="18"/>
  <c r="EX270" i="18"/>
  <c r="FK186" i="18"/>
  <c r="EZ11" i="18"/>
  <c r="EH322" i="18"/>
  <c r="FD323" i="18"/>
  <c r="EG167" i="18"/>
  <c r="EB113" i="18"/>
  <c r="FJ243" i="18"/>
  <c r="EF279" i="18"/>
  <c r="FK15" i="18"/>
  <c r="FG302" i="18"/>
  <c r="EY313" i="18"/>
  <c r="EG114" i="18"/>
  <c r="EJ74" i="18"/>
  <c r="FC258" i="18"/>
  <c r="FH72" i="18"/>
  <c r="FJ134" i="18"/>
  <c r="EF86" i="18"/>
  <c r="EA154" i="18"/>
  <c r="FL240" i="18"/>
  <c r="EM38" i="18"/>
  <c r="ED171" i="18"/>
  <c r="DZ162" i="18"/>
  <c r="FC190" i="18"/>
  <c r="EY86" i="18"/>
  <c r="EZ74" i="18"/>
  <c r="EA250" i="18"/>
  <c r="EV23" i="18"/>
  <c r="EV203" i="18"/>
  <c r="EZ115" i="18"/>
  <c r="DY88" i="18"/>
  <c r="DW292" i="18"/>
  <c r="EW139" i="18"/>
  <c r="EC36" i="18"/>
  <c r="EW168" i="18"/>
  <c r="FN111" i="18"/>
  <c r="ED244" i="18"/>
  <c r="FM57" i="18"/>
  <c r="EF160" i="18"/>
  <c r="FC112" i="18"/>
  <c r="FG75" i="18"/>
  <c r="EB12" i="18"/>
  <c r="FN37" i="18"/>
  <c r="EM21" i="18"/>
  <c r="FC298" i="18"/>
  <c r="FI266" i="18"/>
  <c r="FK120" i="18"/>
  <c r="EL284" i="18"/>
  <c r="EA313" i="18"/>
  <c r="EC307" i="18"/>
  <c r="FK73" i="18"/>
  <c r="EG293" i="18"/>
  <c r="EW182" i="18"/>
  <c r="EY161" i="18"/>
  <c r="DX319" i="18"/>
  <c r="DZ282" i="18"/>
  <c r="EA60" i="18"/>
  <c r="FA43" i="18"/>
  <c r="EW52" i="18"/>
  <c r="DW184" i="18"/>
  <c r="EH298" i="18"/>
  <c r="EP103" i="18"/>
  <c r="EJ35" i="18"/>
  <c r="EZ186" i="18"/>
  <c r="EK319" i="18"/>
  <c r="EB305" i="18"/>
  <c r="EP255" i="18"/>
  <c r="FD118" i="18"/>
  <c r="EL131" i="18"/>
  <c r="EC166" i="18"/>
  <c r="FN294" i="18"/>
  <c r="FF211" i="18"/>
  <c r="FB47" i="18"/>
  <c r="EV164" i="18"/>
  <c r="DY120" i="18"/>
  <c r="EH173" i="18"/>
  <c r="ED158" i="18"/>
  <c r="ED120" i="18"/>
  <c r="EC73" i="18"/>
  <c r="EI156" i="18"/>
  <c r="FB271" i="18"/>
  <c r="EZ240" i="18"/>
  <c r="FE287" i="18"/>
  <c r="EA81" i="18"/>
  <c r="FH114" i="18"/>
  <c r="EO282" i="18"/>
  <c r="DW241" i="18"/>
  <c r="EZ272" i="18"/>
  <c r="FD115" i="18"/>
  <c r="FA198" i="18"/>
  <c r="EW88" i="18"/>
  <c r="FG184" i="18"/>
  <c r="EG207" i="18"/>
  <c r="FJ69" i="18"/>
  <c r="FN169" i="18"/>
  <c r="EE290" i="18"/>
  <c r="DY316" i="18"/>
  <c r="FN287" i="18"/>
  <c r="EG214" i="18"/>
  <c r="ED49" i="18"/>
  <c r="EY201" i="18"/>
  <c r="EX276" i="18"/>
  <c r="FE251" i="18"/>
  <c r="EF61" i="18"/>
  <c r="EN332" i="18"/>
  <c r="FC271" i="18"/>
  <c r="FK91" i="18"/>
  <c r="EP38" i="18"/>
  <c r="EU43" i="18"/>
  <c r="ED329" i="18"/>
  <c r="FG242" i="18"/>
  <c r="FI44" i="18"/>
  <c r="EM54" i="18"/>
  <c r="FK286" i="18"/>
  <c r="DZ221" i="18"/>
  <c r="FI184" i="18"/>
  <c r="EJ265" i="18"/>
  <c r="EB282" i="18"/>
  <c r="EP118" i="18"/>
  <c r="ED153" i="18"/>
  <c r="EN300" i="18"/>
  <c r="FH233" i="18"/>
  <c r="DX69" i="18"/>
  <c r="EB52" i="18"/>
  <c r="FD324" i="18"/>
  <c r="FJ150" i="18"/>
  <c r="FA149" i="18"/>
  <c r="EA70" i="18"/>
  <c r="EB312" i="18"/>
  <c r="EZ125" i="18"/>
  <c r="DX180" i="18"/>
  <c r="FN223" i="18"/>
  <c r="FG276" i="18"/>
  <c r="FC64" i="18"/>
  <c r="FE301" i="18"/>
  <c r="FM170" i="18"/>
  <c r="EU156" i="18"/>
  <c r="EV239" i="18"/>
  <c r="FM111" i="18"/>
  <c r="FN302" i="18"/>
  <c r="DZ112" i="18"/>
  <c r="EW282" i="18"/>
  <c r="FB220" i="18"/>
  <c r="EI326" i="18"/>
  <c r="EN152" i="18"/>
  <c r="EY105" i="18"/>
  <c r="DZ63" i="18"/>
  <c r="EW248" i="18"/>
  <c r="EB215" i="18"/>
  <c r="EI158" i="18"/>
  <c r="FF195" i="18"/>
  <c r="EX240" i="18"/>
  <c r="EM315" i="18"/>
  <c r="FM193" i="18"/>
  <c r="FG44" i="18"/>
  <c r="EF93" i="18"/>
  <c r="FB312" i="18"/>
  <c r="FH52" i="18"/>
  <c r="EF150" i="18"/>
  <c r="EE200" i="18"/>
  <c r="EY168" i="18"/>
  <c r="EG127" i="18"/>
  <c r="EZ44" i="18"/>
  <c r="EX282" i="18"/>
  <c r="EI194" i="18"/>
  <c r="FH141" i="18"/>
  <c r="EU177" i="18"/>
  <c r="FL273" i="18"/>
  <c r="FN300" i="18"/>
  <c r="FF53" i="18"/>
  <c r="EJ116" i="18"/>
  <c r="DZ245" i="18"/>
  <c r="EA216" i="18"/>
  <c r="FC43" i="18"/>
  <c r="FE184" i="18"/>
  <c r="FM259" i="18"/>
  <c r="EF100" i="18"/>
  <c r="FH228" i="18"/>
  <c r="EK269" i="18"/>
  <c r="EB98" i="18"/>
  <c r="EC76" i="18"/>
  <c r="FI67" i="18"/>
  <c r="FB68" i="18"/>
  <c r="FC215" i="18"/>
  <c r="EY182" i="18"/>
  <c r="EX118" i="18"/>
  <c r="EA112" i="18"/>
  <c r="EH106" i="18"/>
  <c r="FM153" i="18"/>
  <c r="DY153" i="18"/>
  <c r="FL79" i="18"/>
  <c r="EO145" i="18"/>
  <c r="FD12" i="18"/>
  <c r="FJ147" i="18"/>
  <c r="EX267" i="18"/>
  <c r="EO333" i="18"/>
  <c r="EV132" i="18"/>
  <c r="FC198" i="18"/>
  <c r="EF224" i="18"/>
  <c r="EI42" i="18"/>
  <c r="EC274" i="18"/>
  <c r="FJ263" i="18"/>
  <c r="FN205" i="18"/>
  <c r="EA230" i="18"/>
  <c r="EZ85" i="18"/>
  <c r="FC88" i="18"/>
  <c r="EX14" i="18"/>
  <c r="EF278" i="18"/>
  <c r="FN156" i="18"/>
  <c r="EB228" i="18"/>
  <c r="EG143" i="18"/>
  <c r="FK174" i="18"/>
  <c r="EE43" i="18"/>
  <c r="EZ161" i="18"/>
  <c r="EV178" i="18"/>
  <c r="FH82" i="18"/>
  <c r="EP46" i="18"/>
  <c r="ED118" i="18"/>
  <c r="EF127" i="18"/>
  <c r="EO81" i="18"/>
  <c r="EC51" i="18"/>
  <c r="EK326" i="18"/>
  <c r="FE9" i="18"/>
  <c r="FC60" i="18"/>
  <c r="DY158" i="18"/>
  <c r="FL177" i="18"/>
  <c r="FH121" i="18"/>
  <c r="EF65" i="18"/>
  <c r="EJ63" i="18"/>
  <c r="DY303" i="18"/>
  <c r="DW158" i="18"/>
  <c r="EV165" i="18"/>
  <c r="EF10" i="18"/>
  <c r="EE288" i="18"/>
  <c r="EX205" i="18"/>
  <c r="EB321" i="18"/>
  <c r="FI303" i="18"/>
  <c r="EH90" i="18"/>
  <c r="EF101" i="18"/>
  <c r="FM33" i="18"/>
  <c r="EG13" i="18"/>
  <c r="DW92" i="18"/>
  <c r="EL259" i="18"/>
  <c r="FG33" i="18"/>
  <c r="FL303" i="18"/>
  <c r="DW197" i="18"/>
  <c r="FI318" i="18"/>
  <c r="FN317" i="18"/>
  <c r="EH228" i="18"/>
  <c r="EZ150" i="18"/>
  <c r="EW260" i="18"/>
  <c r="FL291" i="18"/>
  <c r="FH224" i="18"/>
  <c r="FM233" i="18"/>
  <c r="DX36" i="18"/>
  <c r="EV302" i="18"/>
  <c r="EG120" i="18"/>
  <c r="FB20" i="18"/>
  <c r="FG142" i="18"/>
  <c r="DZ132" i="18"/>
  <c r="FM76" i="18"/>
  <c r="DX304" i="18"/>
  <c r="EP303" i="18"/>
  <c r="FI105" i="18"/>
  <c r="EB30" i="18"/>
  <c r="EM290" i="18"/>
  <c r="EW269" i="18"/>
  <c r="EK101" i="18"/>
  <c r="EG329" i="18"/>
  <c r="EK37" i="18"/>
  <c r="ED257" i="18"/>
  <c r="FE103" i="18"/>
  <c r="FL267" i="18"/>
  <c r="EZ89" i="18"/>
  <c r="FJ221" i="18"/>
  <c r="EM330" i="18"/>
  <c r="EF81" i="18"/>
  <c r="EK117" i="18"/>
  <c r="EP106" i="18"/>
  <c r="EM39" i="18"/>
  <c r="FB85" i="18"/>
  <c r="EU208" i="18"/>
  <c r="EY63" i="18"/>
  <c r="EP108" i="18"/>
  <c r="EP96" i="18"/>
  <c r="DZ230" i="18"/>
  <c r="EE164" i="18"/>
  <c r="FG74" i="18"/>
  <c r="EJ77" i="18"/>
  <c r="EB315" i="18"/>
  <c r="EB190" i="18"/>
  <c r="EE308" i="18"/>
  <c r="FA95" i="18"/>
  <c r="FG310" i="18"/>
  <c r="EF173" i="18"/>
  <c r="FM73" i="18"/>
  <c r="EA15" i="18"/>
  <c r="FH296" i="18"/>
  <c r="EC86" i="18"/>
  <c r="EM93" i="18"/>
  <c r="EO257" i="18"/>
  <c r="EV151" i="18"/>
  <c r="ED86" i="18"/>
  <c r="DY189" i="18"/>
  <c r="EV30" i="18"/>
  <c r="EV86" i="18"/>
  <c r="EZ259" i="18"/>
  <c r="EW284" i="18"/>
  <c r="FH11" i="18"/>
  <c r="EK292" i="18"/>
  <c r="FN51" i="18"/>
  <c r="DW226" i="18"/>
  <c r="DW323" i="18"/>
  <c r="EP172" i="18"/>
  <c r="EE256" i="18"/>
  <c r="EZ172" i="18"/>
  <c r="DY100" i="18"/>
  <c r="FC9" i="18"/>
  <c r="EN317" i="18"/>
  <c r="EM131" i="18"/>
  <c r="EN102" i="18"/>
  <c r="EN85" i="18"/>
  <c r="ED290" i="18"/>
  <c r="FB193" i="18"/>
  <c r="EJ220" i="18"/>
  <c r="EE35" i="18"/>
  <c r="DZ153" i="18"/>
  <c r="EZ48" i="18"/>
  <c r="EO85" i="18"/>
  <c r="FF113" i="18"/>
  <c r="EE280" i="18"/>
  <c r="ED273" i="18"/>
  <c r="EW26" i="18"/>
  <c r="FH133" i="18"/>
  <c r="DW13" i="18"/>
  <c r="EA48" i="18"/>
  <c r="FF42" i="18"/>
  <c r="FM240" i="18"/>
  <c r="ED299" i="18"/>
  <c r="FK190" i="18"/>
  <c r="FE167" i="18"/>
  <c r="FC241" i="18"/>
  <c r="FC137" i="18"/>
  <c r="EH314" i="18"/>
  <c r="EV160" i="18"/>
  <c r="FE313" i="18"/>
  <c r="FJ176" i="18"/>
  <c r="EY45" i="18"/>
  <c r="EU323" i="18"/>
  <c r="EX322" i="18"/>
  <c r="FD45" i="18"/>
  <c r="EM297" i="18"/>
  <c r="EL170" i="18"/>
  <c r="FD240" i="18"/>
  <c r="EZ106" i="18"/>
  <c r="FL146" i="18"/>
  <c r="EG74" i="18"/>
  <c r="FH168" i="18"/>
  <c r="EA33" i="18"/>
  <c r="EH285" i="18"/>
  <c r="EM275" i="18"/>
  <c r="FD298" i="18"/>
  <c r="EU203" i="18"/>
  <c r="FI270" i="18"/>
  <c r="EL276" i="18"/>
  <c r="EW210" i="18"/>
  <c r="DW320" i="18"/>
  <c r="ED267" i="18"/>
  <c r="EK136" i="18"/>
  <c r="EY157" i="18"/>
  <c r="EA148" i="18"/>
  <c r="FH160" i="18"/>
  <c r="EV321" i="18"/>
  <c r="EZ21" i="18"/>
  <c r="FN172" i="18"/>
  <c r="DW301" i="18"/>
  <c r="FA178" i="18"/>
  <c r="EB77" i="18"/>
  <c r="FE197" i="18"/>
  <c r="EC71" i="18"/>
  <c r="FJ178" i="18"/>
  <c r="EE314" i="18"/>
  <c r="EF112" i="18"/>
  <c r="EG48" i="18"/>
  <c r="FK307" i="18"/>
  <c r="EO66" i="18"/>
  <c r="FF281" i="18"/>
  <c r="FB162" i="18"/>
  <c r="FI324" i="18"/>
  <c r="FF194" i="18"/>
  <c r="FG269" i="18"/>
  <c r="FE177" i="18"/>
  <c r="EA84" i="18"/>
  <c r="EP210" i="18"/>
  <c r="DY296" i="18"/>
  <c r="FK40" i="18"/>
  <c r="EP294" i="18"/>
  <c r="FL226" i="18"/>
  <c r="EM266" i="18"/>
  <c r="EO299" i="18"/>
  <c r="FA26" i="18"/>
  <c r="FD200" i="18"/>
  <c r="EN109" i="18"/>
  <c r="FJ59" i="18"/>
  <c r="EF232" i="18"/>
  <c r="FB122" i="18"/>
  <c r="EF145" i="18"/>
  <c r="FN184" i="18"/>
  <c r="EY310" i="18"/>
  <c r="FH261" i="18"/>
  <c r="EY284" i="18"/>
  <c r="EA56" i="18"/>
  <c r="EA177" i="18"/>
  <c r="EM303" i="18"/>
  <c r="FN272" i="18"/>
  <c r="EU96" i="18"/>
  <c r="FN236" i="18"/>
  <c r="DY131" i="18"/>
  <c r="EZ26" i="18"/>
  <c r="EU157" i="18"/>
  <c r="DZ196" i="18"/>
  <c r="FD301" i="18"/>
  <c r="ED194" i="18"/>
  <c r="EJ42" i="18"/>
  <c r="FB142" i="18"/>
  <c r="FM277" i="18"/>
  <c r="FJ155" i="18"/>
  <c r="EK173" i="18"/>
  <c r="EM128" i="18"/>
  <c r="EE100" i="18"/>
  <c r="DW114" i="18"/>
  <c r="FH326" i="18"/>
  <c r="DY228" i="18"/>
  <c r="EO18" i="18"/>
  <c r="EO267" i="18"/>
  <c r="FF164" i="18"/>
  <c r="DX128" i="18"/>
  <c r="DW74" i="18"/>
  <c r="EO146" i="18"/>
  <c r="EV218" i="18"/>
  <c r="ED74" i="18"/>
  <c r="EA263" i="18"/>
  <c r="EB235" i="18"/>
  <c r="EA326" i="18"/>
  <c r="EV69" i="18"/>
  <c r="EC176" i="18"/>
  <c r="EG166" i="18"/>
  <c r="DW122" i="18"/>
  <c r="EV280" i="18"/>
  <c r="EJ128" i="18"/>
  <c r="FH254" i="18"/>
  <c r="EU113" i="18"/>
  <c r="ED237" i="18"/>
  <c r="EC13" i="18"/>
  <c r="EB26" i="18"/>
  <c r="EY59" i="18"/>
  <c r="EE245" i="18"/>
  <c r="FH192" i="18"/>
  <c r="DZ178" i="18"/>
  <c r="EB241" i="18"/>
  <c r="DW294" i="18"/>
  <c r="FJ259" i="18"/>
  <c r="FB120" i="18"/>
  <c r="EI125" i="18"/>
  <c r="EO69" i="18"/>
  <c r="EI60" i="18"/>
  <c r="FD90" i="18"/>
  <c r="EV212" i="18"/>
  <c r="EJ307" i="18"/>
  <c r="FH269" i="18"/>
  <c r="FJ309" i="18"/>
  <c r="EC116" i="18"/>
  <c r="EA91" i="18"/>
  <c r="FI251" i="18"/>
  <c r="FC247" i="18"/>
  <c r="EJ237" i="18"/>
  <c r="EW266" i="18"/>
  <c r="EC238" i="18"/>
  <c r="EB33" i="18"/>
  <c r="FF85" i="18"/>
  <c r="EG268" i="18"/>
  <c r="EA64" i="18"/>
  <c r="FD42" i="18"/>
  <c r="FF107" i="18"/>
  <c r="FB267" i="18"/>
  <c r="FF279" i="18"/>
  <c r="FL74" i="18"/>
  <c r="EZ329" i="18"/>
  <c r="FG314" i="18"/>
  <c r="ED260" i="18"/>
  <c r="FJ225" i="18"/>
  <c r="FA275" i="18"/>
  <c r="FL78" i="18"/>
  <c r="EE77" i="18"/>
  <c r="EB32" i="18"/>
  <c r="EB64" i="18"/>
  <c r="EP158" i="18"/>
  <c r="EI18" i="18"/>
  <c r="EW233" i="18"/>
  <c r="EW220" i="18"/>
  <c r="EN242" i="18"/>
  <c r="DX102" i="18"/>
  <c r="EF284" i="18"/>
  <c r="FB293" i="18"/>
  <c r="DW39" i="18"/>
  <c r="EH158" i="18"/>
  <c r="EN101" i="18"/>
  <c r="FI302" i="18"/>
  <c r="EE165" i="18"/>
  <c r="FK216" i="18"/>
  <c r="EH291" i="18"/>
  <c r="EP122" i="18"/>
  <c r="EV312" i="18"/>
  <c r="DX236" i="18"/>
  <c r="EI276" i="18"/>
  <c r="FM83" i="18"/>
  <c r="DY22" i="18"/>
  <c r="FD274" i="18"/>
  <c r="EB170" i="18"/>
  <c r="EB106" i="18"/>
  <c r="EC235" i="18"/>
  <c r="EE39" i="18"/>
  <c r="FL28" i="18"/>
  <c r="EM249" i="18"/>
  <c r="EV143" i="18"/>
  <c r="EB29" i="18"/>
  <c r="FA224" i="18"/>
  <c r="EC126" i="18"/>
  <c r="FA183" i="18"/>
  <c r="FL270" i="18"/>
  <c r="EU36" i="18"/>
  <c r="FE59" i="18"/>
  <c r="EJ249" i="18"/>
  <c r="EW107" i="18"/>
  <c r="EK56" i="18"/>
  <c r="FH152" i="18"/>
  <c r="EL322" i="18"/>
  <c r="EI286" i="18"/>
  <c r="FC148" i="18"/>
  <c r="DX25" i="18"/>
  <c r="FN200" i="18"/>
  <c r="DY81" i="18"/>
  <c r="EV146" i="18"/>
  <c r="FN230" i="18"/>
  <c r="EE301" i="18"/>
  <c r="EC90" i="18"/>
  <c r="FK252" i="18"/>
  <c r="FE51" i="18"/>
  <c r="EL132" i="18"/>
  <c r="EV45" i="18"/>
  <c r="FN70" i="18"/>
  <c r="EC144" i="18"/>
  <c r="EL266" i="18"/>
  <c r="FF263" i="18"/>
  <c r="FN144" i="18"/>
  <c r="EZ199" i="18"/>
  <c r="FI315" i="18"/>
  <c r="EA218" i="18"/>
  <c r="FE241" i="18"/>
  <c r="DY262" i="18"/>
  <c r="EB261" i="18"/>
  <c r="DZ318" i="18"/>
  <c r="EW109" i="18"/>
  <c r="DW253" i="18"/>
  <c r="EO106" i="18"/>
  <c r="DY166" i="18"/>
  <c r="FF17" i="18"/>
  <c r="ED82" i="18"/>
  <c r="EN296" i="18"/>
  <c r="EH256" i="18"/>
  <c r="FL225" i="18"/>
  <c r="DY265" i="18"/>
  <c r="FD218" i="18"/>
  <c r="EX35" i="18"/>
  <c r="EA286" i="18"/>
  <c r="EA214" i="18"/>
  <c r="EF215" i="18"/>
  <c r="FM35" i="18"/>
  <c r="FA56" i="18"/>
  <c r="EG256" i="18"/>
  <c r="EJ315" i="18"/>
  <c r="EL267" i="18"/>
  <c r="EG151" i="18"/>
  <c r="EK165" i="18"/>
  <c r="FE79" i="18"/>
  <c r="EE251" i="18"/>
  <c r="FG207" i="18"/>
  <c r="FA166" i="18"/>
  <c r="DW156" i="18"/>
  <c r="DY295" i="18"/>
  <c r="EK270" i="18"/>
  <c r="EO22" i="18"/>
  <c r="EE197" i="18"/>
  <c r="EN99" i="18"/>
  <c r="EK267" i="18"/>
  <c r="FN125" i="18"/>
  <c r="DW313" i="18"/>
  <c r="FI69" i="18"/>
  <c r="DX95" i="18"/>
  <c r="EK129" i="18"/>
  <c r="DW233" i="18"/>
  <c r="FM192" i="18"/>
  <c r="EF229" i="18"/>
  <c r="EB43" i="18"/>
  <c r="FI97" i="18"/>
  <c r="EO165" i="18"/>
  <c r="EL101" i="18"/>
  <c r="DZ213" i="18"/>
  <c r="EH270" i="18"/>
  <c r="EC142" i="18"/>
  <c r="EG117" i="18"/>
  <c r="FH302" i="18"/>
  <c r="EJ121" i="18"/>
  <c r="FF242" i="18"/>
  <c r="EJ202" i="18"/>
  <c r="FC100" i="18"/>
  <c r="FH324" i="18"/>
  <c r="EU322" i="18"/>
  <c r="FB189" i="18"/>
  <c r="EA310" i="18"/>
  <c r="FC145" i="18"/>
  <c r="FG22" i="18"/>
  <c r="EG254" i="18"/>
  <c r="FM21" i="18"/>
  <c r="FH111" i="18"/>
  <c r="EM50" i="18"/>
  <c r="EY20" i="18"/>
  <c r="FK11" i="18"/>
  <c r="EW217" i="18"/>
  <c r="FM145" i="18"/>
  <c r="ED145" i="18"/>
  <c r="EG251" i="18"/>
  <c r="EO180" i="18"/>
  <c r="DX177" i="18"/>
  <c r="FC219" i="18"/>
  <c r="FA208" i="18"/>
  <c r="EP62" i="18"/>
  <c r="FL191" i="18"/>
  <c r="EL223" i="18"/>
  <c r="DX56" i="18"/>
  <c r="DZ158" i="18"/>
  <c r="FJ40" i="18"/>
  <c r="EF254" i="18"/>
  <c r="FC38" i="18"/>
  <c r="EN126" i="18"/>
  <c r="FB225" i="18"/>
  <c r="FL92" i="18"/>
  <c r="FF114" i="18"/>
  <c r="DZ228" i="18"/>
  <c r="EZ191" i="18"/>
  <c r="FM296" i="18"/>
  <c r="EO99" i="18"/>
  <c r="EL199" i="18"/>
  <c r="EV116" i="18"/>
  <c r="EL39" i="18"/>
  <c r="ED208" i="18"/>
  <c r="EO232" i="18"/>
  <c r="DY281" i="18"/>
  <c r="DZ236" i="18"/>
  <c r="FM299" i="18"/>
  <c r="FD285" i="18"/>
  <c r="EJ49" i="18"/>
  <c r="EG45" i="18"/>
  <c r="FN289" i="18"/>
  <c r="EL164" i="18"/>
  <c r="DW286" i="18"/>
  <c r="FI194" i="18"/>
  <c r="EM64" i="18"/>
  <c r="EI138" i="18"/>
  <c r="FB188" i="18"/>
  <c r="EI40" i="18"/>
  <c r="EJ207" i="18"/>
  <c r="EE190" i="18"/>
  <c r="DZ123" i="18"/>
  <c r="FA288" i="18"/>
  <c r="EA215" i="18"/>
  <c r="FG315" i="18"/>
  <c r="FI129" i="18"/>
  <c r="ED73" i="18"/>
  <c r="ED250" i="18"/>
  <c r="EA309" i="18"/>
  <c r="EJ288" i="18"/>
  <c r="EM121" i="18"/>
  <c r="EL203" i="18"/>
  <c r="EK81" i="18"/>
  <c r="EO249" i="18"/>
  <c r="EA62" i="18"/>
  <c r="FL297" i="18"/>
  <c r="DX247" i="18"/>
  <c r="FL285" i="18"/>
  <c r="EI62" i="18"/>
  <c r="EF237" i="18"/>
  <c r="EF126" i="18"/>
  <c r="EW146" i="18"/>
  <c r="FM185" i="18"/>
  <c r="EC146" i="18"/>
  <c r="EC190" i="18"/>
  <c r="DX104" i="18"/>
  <c r="EZ249" i="18"/>
  <c r="EJ212" i="18"/>
  <c r="EH311" i="18"/>
  <c r="EF233" i="18"/>
  <c r="FD161" i="18"/>
  <c r="EJ282" i="18"/>
  <c r="EM252" i="18"/>
  <c r="FK333" i="18"/>
  <c r="EO26" i="18"/>
  <c r="FI280" i="18"/>
  <c r="ED123" i="18"/>
  <c r="EN303" i="18"/>
  <c r="FE55" i="18"/>
  <c r="FI113" i="18"/>
  <c r="EJ248" i="18"/>
  <c r="EL139" i="18"/>
  <c r="EW171" i="18"/>
  <c r="FM289" i="18"/>
  <c r="EC108" i="18"/>
  <c r="FI94" i="18"/>
  <c r="DX103" i="18"/>
  <c r="FC68" i="18"/>
  <c r="EH204" i="18"/>
  <c r="EV307" i="18"/>
  <c r="EI309" i="18"/>
  <c r="EM68" i="18"/>
  <c r="EP75" i="18"/>
  <c r="EL99" i="18"/>
  <c r="EH75" i="18"/>
  <c r="EV65" i="18"/>
  <c r="EV252" i="18"/>
  <c r="EZ281" i="18"/>
  <c r="EU152" i="18"/>
  <c r="FG149" i="18"/>
  <c r="FK238" i="18"/>
  <c r="EU212" i="18"/>
  <c r="DX291" i="18"/>
  <c r="FC212" i="18"/>
  <c r="EL80" i="18"/>
  <c r="FI33" i="18"/>
  <c r="DY124" i="18"/>
  <c r="EY228" i="18"/>
  <c r="FB279" i="18"/>
  <c r="EK46" i="18"/>
  <c r="DZ152" i="18"/>
  <c r="DX66" i="18"/>
  <c r="FD160" i="18"/>
  <c r="EP243" i="18"/>
  <c r="EG21" i="18"/>
  <c r="EO197" i="18"/>
  <c r="EH205" i="18"/>
  <c r="EJ309" i="18"/>
  <c r="EY214" i="18"/>
  <c r="EZ253" i="18"/>
  <c r="FA135" i="18"/>
  <c r="EX233" i="18"/>
  <c r="EB90" i="18"/>
  <c r="EU110" i="18"/>
  <c r="FM256" i="18"/>
  <c r="FM315" i="18"/>
  <c r="EX231" i="18"/>
  <c r="EJ267" i="18"/>
  <c r="EM78" i="18"/>
  <c r="EU283" i="18"/>
  <c r="EP164" i="18"/>
  <c r="EW25" i="18"/>
  <c r="EL121" i="18"/>
  <c r="EP176" i="18"/>
  <c r="FH195" i="18"/>
  <c r="EW42" i="18"/>
  <c r="ED300" i="18"/>
  <c r="DY187" i="18"/>
  <c r="DW50" i="18"/>
  <c r="FH215" i="18"/>
  <c r="EH250" i="18"/>
  <c r="EV93" i="18"/>
  <c r="EK289" i="18"/>
  <c r="FH135" i="18"/>
  <c r="EN82" i="18"/>
  <c r="EO97" i="18"/>
  <c r="EM313" i="18"/>
  <c r="FB323" i="18"/>
  <c r="FI55" i="18"/>
  <c r="DY165" i="18"/>
  <c r="EJ146" i="18"/>
  <c r="FA150" i="18"/>
  <c r="EC270" i="18"/>
  <c r="FD175" i="18"/>
  <c r="FI277" i="18"/>
  <c r="ED51" i="18"/>
  <c r="EG56" i="18"/>
  <c r="FK218" i="18"/>
  <c r="EW45" i="18"/>
  <c r="EL300" i="18"/>
  <c r="EE269" i="18"/>
  <c r="EZ250" i="18"/>
  <c r="EG253" i="18"/>
  <c r="DX99" i="18"/>
  <c r="DZ10" i="18"/>
  <c r="EL44" i="18"/>
  <c r="FK295" i="18"/>
  <c r="EJ247" i="18"/>
  <c r="FH245" i="18"/>
  <c r="FK229" i="18"/>
  <c r="EC228" i="18"/>
  <c r="ED39" i="18"/>
  <c r="EE106" i="18"/>
  <c r="EA90" i="18"/>
  <c r="EA51" i="18"/>
  <c r="EP64" i="18"/>
  <c r="EN301" i="18"/>
  <c r="EG196" i="18"/>
  <c r="DY220" i="18"/>
  <c r="EN165" i="18"/>
  <c r="FK113" i="18"/>
  <c r="EL289" i="18"/>
  <c r="EI116" i="18"/>
  <c r="FN102" i="18"/>
  <c r="EB62" i="18"/>
  <c r="FK287" i="18"/>
  <c r="DW66" i="18"/>
  <c r="EX93" i="18"/>
  <c r="DY141" i="18"/>
  <c r="FK29" i="18"/>
  <c r="EU111" i="18"/>
  <c r="EM236" i="18"/>
  <c r="FC163" i="18"/>
  <c r="EN150" i="18"/>
  <c r="EG38" i="18"/>
  <c r="EI22" i="18"/>
  <c r="FF86" i="18"/>
  <c r="EF46" i="18"/>
  <c r="FJ52" i="18"/>
  <c r="EW161" i="18"/>
  <c r="ED99" i="18"/>
  <c r="ED193" i="18"/>
  <c r="FD280" i="18"/>
  <c r="EN305" i="18"/>
  <c r="EM282" i="18"/>
  <c r="FN202" i="18"/>
  <c r="FM69" i="18"/>
  <c r="EY285" i="18"/>
  <c r="EG158" i="18"/>
  <c r="EG187" i="18"/>
  <c r="EF204" i="18"/>
  <c r="EE318" i="18"/>
  <c r="FF229" i="18"/>
  <c r="FM106" i="18"/>
  <c r="FC30" i="18"/>
  <c r="EY170" i="18"/>
  <c r="FJ290" i="18"/>
  <c r="FH267" i="18"/>
  <c r="FE34" i="18"/>
  <c r="EA238" i="18"/>
  <c r="FM152" i="18"/>
  <c r="FE145" i="18"/>
  <c r="FC259" i="18"/>
  <c r="EG217" i="18"/>
  <c r="FM121" i="18"/>
  <c r="FE277" i="18"/>
  <c r="EN291" i="18"/>
  <c r="FK84" i="18"/>
  <c r="EY178" i="18"/>
  <c r="FN333" i="18"/>
  <c r="EW264" i="18"/>
  <c r="EY229" i="18"/>
  <c r="FL68" i="18"/>
  <c r="EP284" i="18"/>
  <c r="EO90" i="18"/>
  <c r="EO245" i="18"/>
  <c r="EY110" i="18"/>
  <c r="EI287" i="18"/>
  <c r="EN218" i="18"/>
  <c r="FD270" i="18"/>
  <c r="EV208" i="18"/>
  <c r="EK107" i="18"/>
  <c r="EN115" i="18"/>
  <c r="EN46" i="18"/>
  <c r="FI25" i="18"/>
  <c r="FK34" i="18"/>
  <c r="FI101" i="18"/>
  <c r="FG120" i="18"/>
  <c r="EV194" i="18"/>
  <c r="EG273" i="18"/>
  <c r="EB41" i="18"/>
  <c r="FA161" i="18"/>
  <c r="ED219" i="18"/>
  <c r="DX245" i="18"/>
  <c r="DW171" i="18"/>
  <c r="FG265" i="18"/>
  <c r="DW277" i="18"/>
  <c r="EA321" i="18"/>
  <c r="FM203" i="18"/>
  <c r="DZ144" i="18"/>
  <c r="FG71" i="18"/>
  <c r="FF296" i="18"/>
  <c r="EA308" i="18"/>
  <c r="FJ164" i="18"/>
  <c r="EU102" i="18"/>
  <c r="EI74" i="18"/>
  <c r="EW331" i="18"/>
  <c r="EB299" i="18"/>
  <c r="EZ290" i="18"/>
  <c r="FA189" i="18"/>
  <c r="DX189" i="18"/>
  <c r="DW218" i="18"/>
  <c r="EB212" i="18"/>
  <c r="EK130" i="18"/>
  <c r="DX80" i="18"/>
  <c r="FJ114" i="18"/>
  <c r="DY54" i="18"/>
  <c r="EF230" i="18"/>
  <c r="FA94" i="18"/>
  <c r="FA245" i="18"/>
  <c r="DW139" i="18"/>
  <c r="EJ211" i="18"/>
  <c r="FL180" i="18"/>
  <c r="FE104" i="18"/>
  <c r="EA190" i="18"/>
  <c r="FA233" i="18"/>
  <c r="EO280" i="18"/>
  <c r="DX203" i="18"/>
  <c r="EX160" i="18"/>
  <c r="DX229" i="18"/>
  <c r="EC77" i="18"/>
  <c r="FD236" i="18"/>
  <c r="EZ232" i="18"/>
  <c r="ED291" i="18"/>
  <c r="FH222" i="18"/>
  <c r="EJ150" i="18"/>
  <c r="EC92" i="18"/>
  <c r="FF159" i="18"/>
  <c r="FB152" i="18"/>
  <c r="EF60" i="18"/>
  <c r="EE137" i="18"/>
  <c r="FN253" i="18"/>
  <c r="FJ19" i="18"/>
  <c r="FF300" i="18"/>
  <c r="FA295" i="18"/>
  <c r="EL215" i="18"/>
  <c r="EK153" i="18"/>
  <c r="EM254" i="18"/>
  <c r="EZ314" i="18"/>
  <c r="EF64" i="18"/>
  <c r="FC179" i="18"/>
  <c r="FF38" i="18"/>
  <c r="DW62" i="18"/>
  <c r="EH309" i="18"/>
  <c r="EI251" i="18"/>
  <c r="FC301" i="18"/>
  <c r="EK213" i="18"/>
  <c r="EP30" i="18"/>
  <c r="EV187" i="18"/>
  <c r="FB83" i="18"/>
  <c r="FB40" i="18"/>
  <c r="DW118" i="18"/>
  <c r="FI40" i="18"/>
  <c r="FI275" i="18"/>
  <c r="ED239" i="18"/>
  <c r="EX307" i="18"/>
  <c r="EU115" i="18"/>
  <c r="FI38" i="18"/>
  <c r="EK170" i="18"/>
  <c r="FN228" i="18"/>
  <c r="FB253" i="18"/>
  <c r="EF210" i="18"/>
  <c r="FA117" i="18"/>
  <c r="EJ270" i="18"/>
  <c r="EB73" i="18"/>
  <c r="EK86" i="18"/>
  <c r="FB44" i="18"/>
  <c r="EJ228" i="18"/>
  <c r="EE123" i="18"/>
  <c r="FC186" i="18"/>
  <c r="DX163" i="18"/>
  <c r="EG10" i="18"/>
  <c r="FI181" i="18"/>
  <c r="EH17" i="18"/>
  <c r="FM40" i="18"/>
  <c r="EL85" i="18"/>
  <c r="FA99" i="18"/>
  <c r="FA260" i="18"/>
  <c r="FM22" i="18"/>
  <c r="EP268" i="18"/>
  <c r="FG180" i="18"/>
  <c r="EC293" i="18"/>
  <c r="EE85" i="18"/>
  <c r="FH178" i="18"/>
  <c r="FN155" i="18"/>
  <c r="EN114" i="18"/>
  <c r="FM294" i="18"/>
  <c r="FA249" i="18"/>
  <c r="FG14" i="18"/>
  <c r="FB316" i="18"/>
  <c r="FI127" i="18"/>
  <c r="EL272" i="18"/>
  <c r="EC41" i="18"/>
  <c r="EX131" i="18"/>
  <c r="FN38" i="18"/>
  <c r="EI133" i="18"/>
  <c r="EI35" i="18"/>
  <c r="DZ229" i="18"/>
  <c r="FG319" i="18"/>
  <c r="DX125" i="18"/>
  <c r="EU24" i="18"/>
  <c r="DY9" i="18"/>
  <c r="FM51" i="18"/>
  <c r="EA44" i="18"/>
  <c r="FH265" i="18"/>
  <c r="EA209" i="18"/>
  <c r="FC122" i="18"/>
  <c r="FA228" i="18"/>
  <c r="FB123" i="18"/>
  <c r="FN30" i="18"/>
  <c r="FK322" i="18"/>
  <c r="FK164" i="18"/>
  <c r="EU154" i="18"/>
  <c r="EB28" i="18"/>
  <c r="EU262" i="18"/>
  <c r="DX283" i="18"/>
  <c r="FF265" i="18"/>
  <c r="EP110" i="18"/>
  <c r="EB277" i="18"/>
  <c r="FK302" i="18"/>
  <c r="DW314" i="18"/>
  <c r="EK277" i="18"/>
  <c r="EN197" i="18"/>
  <c r="FM53" i="18"/>
  <c r="EK71" i="18"/>
  <c r="FM237" i="18"/>
  <c r="EZ149" i="18"/>
  <c r="EU274" i="18"/>
  <c r="EX110" i="18"/>
  <c r="FI66" i="18"/>
  <c r="FK143" i="18"/>
  <c r="EX143" i="18"/>
  <c r="EB197" i="18"/>
  <c r="FD213" i="18"/>
  <c r="FH273" i="18"/>
  <c r="EW79" i="18"/>
  <c r="FB26" i="18"/>
  <c r="FB288" i="18"/>
  <c r="EX258" i="18"/>
  <c r="EJ143" i="18"/>
  <c r="EC118" i="18"/>
  <c r="EP19" i="18"/>
  <c r="FJ64" i="18"/>
  <c r="FL294" i="18"/>
  <c r="EA254" i="18"/>
  <c r="EW170" i="18"/>
  <c r="EI25" i="18"/>
  <c r="EW239" i="18"/>
  <c r="EF123" i="18"/>
  <c r="EA173" i="18"/>
  <c r="FJ312" i="18"/>
  <c r="FD286" i="18"/>
  <c r="EW104" i="18"/>
  <c r="FL40" i="18"/>
  <c r="EC267" i="18"/>
  <c r="FH223" i="18"/>
  <c r="EM193" i="18"/>
  <c r="EY58" i="18"/>
  <c r="EE289" i="18"/>
  <c r="EV331" i="18"/>
  <c r="EP86" i="18"/>
  <c r="DW276" i="18"/>
  <c r="FF303" i="18"/>
  <c r="ED58" i="18"/>
  <c r="EI52" i="18"/>
  <c r="DW149" i="18"/>
  <c r="DY87" i="18"/>
  <c r="DX27" i="18"/>
  <c r="FA90" i="18"/>
  <c r="EV240" i="18"/>
  <c r="EW74" i="18"/>
  <c r="FC31" i="18"/>
  <c r="EO170" i="18"/>
  <c r="FJ111" i="18"/>
  <c r="DX58" i="18"/>
  <c r="EC179" i="18"/>
  <c r="EX107" i="18"/>
  <c r="EF194" i="18"/>
  <c r="EX91" i="18"/>
  <c r="FM263" i="18"/>
  <c r="FH84" i="18"/>
  <c r="FK57" i="18"/>
  <c r="EJ88" i="18"/>
  <c r="EX263" i="18"/>
  <c r="EU10" i="18"/>
  <c r="EY175" i="18"/>
  <c r="EP309" i="18"/>
  <c r="EZ39" i="18"/>
  <c r="EV205" i="18"/>
  <c r="FE182" i="18"/>
  <c r="FF118" i="18"/>
  <c r="FM27" i="18"/>
  <c r="DY117" i="18"/>
  <c r="EC312" i="18"/>
  <c r="DX197" i="18"/>
  <c r="FB69" i="18"/>
  <c r="EF78" i="18"/>
  <c r="FA279" i="18"/>
  <c r="EN299" i="18"/>
  <c r="EC237" i="18"/>
  <c r="FD212" i="18"/>
  <c r="EI29" i="18"/>
  <c r="FG260" i="18"/>
  <c r="FN17" i="18"/>
  <c r="EF325" i="18"/>
  <c r="EI224" i="18"/>
  <c r="EE185" i="18"/>
  <c r="EO28" i="18"/>
  <c r="FA130" i="18"/>
  <c r="DY172" i="18"/>
  <c r="FK231" i="18"/>
  <c r="EH163" i="18"/>
  <c r="FD120" i="18"/>
  <c r="EG96" i="18"/>
  <c r="EC171" i="18"/>
  <c r="FN13" i="18"/>
  <c r="EM70" i="18"/>
  <c r="EE146" i="18"/>
  <c r="EZ82" i="18"/>
  <c r="EA332" i="18"/>
  <c r="FL232" i="18"/>
  <c r="FG77" i="18"/>
  <c r="EC295" i="18"/>
  <c r="EN282" i="18"/>
  <c r="EM328" i="18"/>
  <c r="EP301" i="18"/>
  <c r="DW190" i="18"/>
  <c r="FG66" i="18"/>
  <c r="EL307" i="18"/>
  <c r="FM129" i="18"/>
  <c r="EX228" i="18"/>
  <c r="EB196" i="18"/>
  <c r="EN154" i="18"/>
  <c r="EA324" i="18"/>
  <c r="EG316" i="18"/>
  <c r="EV276" i="18"/>
  <c r="FL194" i="18"/>
  <c r="EU171" i="18"/>
  <c r="EU227" i="18"/>
  <c r="EE133" i="18"/>
  <c r="FE326" i="18"/>
  <c r="FA47" i="18"/>
  <c r="EW44" i="18"/>
  <c r="EB38" i="18"/>
  <c r="FG215" i="18"/>
  <c r="FB129" i="18"/>
  <c r="FD14" i="18"/>
  <c r="EA333" i="18"/>
  <c r="FC111" i="18"/>
  <c r="FM101" i="18"/>
  <c r="FK128" i="18"/>
  <c r="FB295" i="18"/>
  <c r="FH48" i="18"/>
  <c r="EY100" i="18"/>
  <c r="EH330" i="18"/>
  <c r="EX148" i="18"/>
  <c r="EU277" i="18"/>
  <c r="EW98" i="18"/>
  <c r="ED119" i="18"/>
  <c r="FF204" i="18"/>
  <c r="FM67" i="18"/>
  <c r="EB142" i="18"/>
  <c r="DX331" i="18"/>
  <c r="FA70" i="18"/>
  <c r="FL310" i="18"/>
  <c r="FL116" i="18"/>
  <c r="EW55" i="18"/>
  <c r="EA203" i="18"/>
  <c r="EC11" i="18"/>
  <c r="EJ321" i="18"/>
  <c r="FL311" i="18"/>
  <c r="FE281" i="18"/>
  <c r="EF242" i="18"/>
  <c r="EM108" i="18"/>
  <c r="EO214" i="18"/>
  <c r="DZ13" i="18"/>
  <c r="EG332" i="18"/>
  <c r="FM138" i="18"/>
  <c r="FN139" i="18"/>
  <c r="DY103" i="18"/>
  <c r="EM115" i="18"/>
  <c r="EW122" i="18"/>
  <c r="EV52" i="18"/>
  <c r="ED190" i="18"/>
  <c r="EK317" i="18"/>
  <c r="DZ121" i="18"/>
  <c r="FJ300" i="18"/>
  <c r="DZ316" i="18"/>
  <c r="EU142" i="18"/>
  <c r="EH86" i="18"/>
  <c r="FL247" i="18"/>
  <c r="FL209" i="18"/>
  <c r="FG92" i="18"/>
  <c r="DW116" i="18"/>
  <c r="EM174" i="18"/>
  <c r="FK9" i="18"/>
  <c r="FH128" i="18"/>
  <c r="FL332" i="18"/>
  <c r="EE291" i="18"/>
  <c r="FB158" i="18"/>
  <c r="DY186" i="18"/>
  <c r="EM148" i="18"/>
  <c r="EZ204" i="18"/>
  <c r="EU211" i="18"/>
  <c r="EX128" i="18"/>
  <c r="DY72" i="18"/>
  <c r="FH252" i="18"/>
  <c r="FD94" i="18"/>
  <c r="EX180" i="18"/>
  <c r="EI94" i="18"/>
  <c r="EO322" i="18"/>
  <c r="FC189" i="18"/>
  <c r="FA62" i="18"/>
  <c r="FH186" i="18"/>
  <c r="FI233" i="18"/>
  <c r="EO169" i="18"/>
  <c r="EV304" i="18"/>
  <c r="EY314" i="18"/>
  <c r="FM98" i="18"/>
  <c r="EX199" i="18"/>
  <c r="EC19" i="18"/>
  <c r="EW119" i="18"/>
  <c r="EG181" i="18"/>
  <c r="EU245" i="18"/>
  <c r="EH220" i="18"/>
  <c r="FD328" i="18"/>
  <c r="FG187" i="18"/>
  <c r="EE125" i="18"/>
  <c r="FG110" i="18"/>
  <c r="FK25" i="18"/>
  <c r="FA253" i="18"/>
  <c r="EI36" i="18"/>
  <c r="EW100" i="18"/>
  <c r="EW124" i="18"/>
  <c r="EM278" i="18"/>
  <c r="FD263" i="18"/>
  <c r="FL134" i="18"/>
  <c r="EM276" i="18"/>
  <c r="EV255" i="18"/>
  <c r="EE218" i="18"/>
  <c r="FN41" i="18"/>
  <c r="FK182" i="18"/>
  <c r="EH32" i="18"/>
  <c r="EY195" i="18"/>
  <c r="EW229" i="18"/>
  <c r="FH79" i="18"/>
  <c r="FH148" i="18"/>
  <c r="FK221" i="18"/>
  <c r="FM125" i="18"/>
  <c r="FD152" i="18"/>
  <c r="EF182" i="18"/>
  <c r="DW44" i="18"/>
  <c r="FG208" i="18"/>
  <c r="EO119" i="18"/>
  <c r="EF66" i="18"/>
  <c r="FL119" i="18"/>
  <c r="EE228" i="18"/>
  <c r="FE239" i="18"/>
  <c r="EW167" i="18"/>
  <c r="EF267" i="18"/>
  <c r="EW151" i="18"/>
  <c r="EG60" i="18"/>
  <c r="FI204" i="18"/>
  <c r="FK297" i="18"/>
  <c r="FJ257" i="18"/>
  <c r="FI31" i="18"/>
  <c r="EW99" i="18"/>
  <c r="EW294" i="18"/>
  <c r="EH245" i="18"/>
  <c r="FN318" i="18"/>
  <c r="EY329" i="18"/>
  <c r="FL126" i="18"/>
  <c r="EW242" i="18"/>
  <c r="FG283" i="18"/>
  <c r="EZ10" i="18"/>
  <c r="EU295" i="18"/>
  <c r="EG54" i="18"/>
  <c r="EW35" i="18"/>
  <c r="FK30" i="18"/>
  <c r="DY94" i="18"/>
  <c r="EP54" i="18"/>
  <c r="EU49" i="18"/>
  <c r="EI103" i="18"/>
  <c r="FJ286" i="18"/>
  <c r="FH174" i="18"/>
  <c r="EK218" i="18"/>
  <c r="ED255" i="18"/>
  <c r="FH219" i="18"/>
  <c r="EU267" i="18"/>
  <c r="FD302" i="18"/>
  <c r="FB113" i="18"/>
  <c r="FI291" i="18"/>
  <c r="EH141" i="18"/>
  <c r="EP261" i="18"/>
  <c r="ED249" i="18"/>
  <c r="EB232" i="18"/>
  <c r="FJ117" i="18"/>
  <c r="FJ157" i="18"/>
  <c r="EA77" i="18"/>
  <c r="EF59" i="18"/>
  <c r="EF151" i="18"/>
  <c r="EY326" i="18"/>
  <c r="EY108" i="18"/>
  <c r="FA261" i="18"/>
  <c r="EV225" i="18"/>
  <c r="FC264" i="18"/>
  <c r="EB248" i="18"/>
  <c r="EY279" i="18"/>
  <c r="DX155" i="18"/>
  <c r="ED19" i="18"/>
  <c r="EJ214" i="18"/>
  <c r="EN208" i="18"/>
  <c r="FK256" i="18"/>
  <c r="EU26" i="18"/>
  <c r="ED311" i="18"/>
  <c r="EZ71" i="18"/>
  <c r="EP192" i="18"/>
  <c r="EU76" i="18"/>
  <c r="FF92" i="18"/>
  <c r="EH180" i="18"/>
  <c r="FH75" i="18"/>
  <c r="FK160" i="18"/>
  <c r="DZ205" i="18"/>
  <c r="FE191" i="18"/>
  <c r="FK270" i="18"/>
  <c r="FD97" i="18"/>
  <c r="EZ188" i="18"/>
  <c r="EL310" i="18"/>
  <c r="EV127" i="18"/>
  <c r="EH125" i="18"/>
  <c r="EJ229" i="18"/>
  <c r="DZ222" i="18"/>
  <c r="EG298" i="18"/>
  <c r="FL63" i="18"/>
  <c r="FA84" i="18"/>
  <c r="EM155" i="18"/>
  <c r="FH297" i="18"/>
  <c r="FM112" i="18"/>
  <c r="EU293" i="18"/>
  <c r="EJ117" i="18"/>
  <c r="EL84" i="18"/>
  <c r="EE131" i="18"/>
  <c r="FL76" i="18"/>
  <c r="FM142" i="18"/>
  <c r="EV214" i="18"/>
  <c r="FG90" i="18"/>
  <c r="FB159" i="18"/>
  <c r="FE194" i="18"/>
  <c r="EB45" i="18"/>
  <c r="EF77" i="18"/>
  <c r="DW126" i="18"/>
  <c r="FJ31" i="18"/>
  <c r="EB35" i="18"/>
  <c r="FB32" i="18"/>
  <c r="DX71" i="18"/>
  <c r="EK261" i="18"/>
  <c r="EY72" i="18"/>
  <c r="EU256" i="18"/>
  <c r="FJ95" i="18"/>
  <c r="FK150" i="18"/>
  <c r="EM37" i="18"/>
  <c r="ED202" i="18"/>
  <c r="FC162" i="18"/>
  <c r="FM202" i="18"/>
  <c r="FB330" i="18"/>
  <c r="EB325" i="18"/>
  <c r="FD164" i="18"/>
  <c r="EX216" i="18"/>
  <c r="EX56" i="18"/>
  <c r="FG139" i="18"/>
  <c r="EJ268" i="18"/>
  <c r="FC77" i="18"/>
  <c r="EW184" i="18"/>
  <c r="EX286" i="18"/>
  <c r="FA103" i="18"/>
  <c r="EV131" i="18"/>
  <c r="EH13" i="18"/>
  <c r="FL110" i="18"/>
  <c r="DZ84" i="18"/>
  <c r="FJ151" i="18"/>
  <c r="EC102" i="18"/>
  <c r="EM269" i="18"/>
  <c r="FL144" i="18"/>
  <c r="DY274" i="18"/>
  <c r="FM23" i="18"/>
  <c r="EA137" i="18"/>
  <c r="DY101" i="18"/>
  <c r="EX185" i="18"/>
  <c r="FI80" i="18"/>
  <c r="EY118" i="18"/>
  <c r="FI283" i="18"/>
  <c r="EV207" i="18"/>
  <c r="FM325" i="18"/>
  <c r="FL260" i="18"/>
  <c r="FC56" i="18"/>
  <c r="EP265" i="18"/>
  <c r="FC220" i="18"/>
  <c r="EW322" i="18"/>
  <c r="DZ291" i="18"/>
  <c r="FB292" i="18"/>
  <c r="EX125" i="18"/>
  <c r="FK65" i="18"/>
  <c r="FJ256" i="18"/>
  <c r="EH156" i="18"/>
  <c r="EY35" i="18"/>
  <c r="FF177" i="18"/>
  <c r="EM323" i="18"/>
  <c r="FL184" i="18"/>
  <c r="EC62" i="18"/>
  <c r="FA146" i="18"/>
  <c r="FI330" i="18"/>
  <c r="DZ60" i="18"/>
  <c r="EC165" i="18"/>
  <c r="FL159" i="18"/>
  <c r="EU38" i="18"/>
  <c r="EI157" i="18"/>
  <c r="EW273" i="18"/>
  <c r="FD46" i="18"/>
  <c r="FG109" i="18"/>
  <c r="EY174" i="18"/>
  <c r="EX264" i="18"/>
  <c r="FJ183" i="18"/>
  <c r="EU252" i="18"/>
  <c r="FB109" i="18"/>
  <c r="FJ68" i="18"/>
  <c r="EP109" i="18"/>
  <c r="FL36" i="18"/>
  <c r="EC212" i="18"/>
  <c r="EY89" i="18"/>
  <c r="EY225" i="18"/>
  <c r="FJ146" i="18"/>
  <c r="EJ69" i="18"/>
  <c r="EV184" i="18"/>
  <c r="EJ163" i="18"/>
  <c r="EC163" i="18"/>
  <c r="FC223" i="18"/>
  <c r="EK74" i="18"/>
  <c r="EM314" i="18"/>
  <c r="EI262" i="18"/>
  <c r="EF243" i="18"/>
  <c r="FC230" i="18"/>
  <c r="DW165" i="18"/>
  <c r="EN313" i="18"/>
  <c r="FF24" i="18"/>
  <c r="EV136" i="18"/>
  <c r="FH74" i="18"/>
  <c r="EL35" i="18"/>
  <c r="EK262" i="18"/>
  <c r="FF192" i="18"/>
  <c r="FN14" i="18"/>
  <c r="DX232" i="18"/>
  <c r="FK33" i="18"/>
  <c r="FN252" i="18"/>
  <c r="EX198" i="18"/>
  <c r="DZ327" i="18"/>
  <c r="EC285" i="18"/>
  <c r="FH119" i="18"/>
  <c r="ED54" i="18"/>
  <c r="EZ142" i="18"/>
  <c r="EW33" i="18"/>
  <c r="FA71" i="18"/>
  <c r="EG266" i="18"/>
  <c r="EV234" i="18"/>
  <c r="FL156" i="18"/>
  <c r="FF260" i="18"/>
  <c r="FG307" i="18"/>
  <c r="EN69" i="18"/>
  <c r="EK131" i="18"/>
  <c r="EC304" i="18"/>
  <c r="FA213" i="18"/>
  <c r="FI120" i="18"/>
  <c r="EP160" i="18"/>
  <c r="FF128" i="18"/>
  <c r="FC91" i="18"/>
  <c r="FC242" i="18"/>
  <c r="FN108" i="18"/>
  <c r="FD210" i="18"/>
  <c r="FG286" i="18"/>
  <c r="DZ99" i="18"/>
  <c r="FC138" i="18"/>
  <c r="FC180" i="18"/>
  <c r="FB48" i="18"/>
  <c r="EP33" i="18"/>
  <c r="FB317" i="18"/>
  <c r="DY188" i="18"/>
  <c r="FH272" i="18"/>
  <c r="FG281" i="18"/>
  <c r="FK257" i="18"/>
  <c r="FL265" i="18"/>
  <c r="FF162" i="18"/>
  <c r="EM325" i="18"/>
  <c r="EE323" i="18"/>
  <c r="EL59" i="18"/>
  <c r="FA246" i="18"/>
  <c r="FM158" i="18"/>
  <c r="FM310" i="18"/>
  <c r="EU119" i="18"/>
  <c r="EC147" i="18"/>
  <c r="EY144" i="18"/>
  <c r="ED67" i="18"/>
  <c r="EY114" i="18"/>
  <c r="FF258" i="18"/>
  <c r="EW268" i="18"/>
  <c r="FF180" i="18"/>
  <c r="EU265" i="18"/>
  <c r="EE250" i="18"/>
  <c r="EA244" i="18"/>
  <c r="EF266" i="18"/>
  <c r="FG287" i="18"/>
  <c r="EL323" i="18"/>
  <c r="FM43" i="18"/>
  <c r="ED326" i="18"/>
  <c r="FG266" i="18"/>
  <c r="ED165" i="18"/>
  <c r="FC225" i="18"/>
  <c r="FD169" i="18"/>
  <c r="EC139" i="18"/>
  <c r="EK278" i="18"/>
  <c r="FK291" i="18"/>
  <c r="FK38" i="18"/>
  <c r="EY69" i="18"/>
  <c r="DZ156" i="18"/>
  <c r="EL133" i="18"/>
  <c r="FG124" i="18"/>
  <c r="EG152" i="18"/>
  <c r="EE198" i="18"/>
  <c r="FD289" i="18"/>
  <c r="FG298" i="18"/>
  <c r="EM288" i="18"/>
  <c r="FK285" i="18"/>
  <c r="FL329" i="18"/>
  <c r="EV149" i="18"/>
  <c r="EI210" i="18"/>
  <c r="FH169" i="18"/>
  <c r="DW244" i="18"/>
  <c r="EK274" i="18"/>
  <c r="EX108" i="18"/>
  <c r="EZ307" i="18"/>
  <c r="FB67" i="18"/>
  <c r="FH201" i="18"/>
  <c r="EI246" i="18"/>
  <c r="EN202" i="18"/>
  <c r="FI285" i="18"/>
  <c r="FN128" i="18"/>
  <c r="EW317" i="18"/>
  <c r="FI109" i="18"/>
  <c r="EJ78" i="18"/>
  <c r="EM158" i="18"/>
  <c r="EZ292" i="18"/>
  <c r="EA28" i="18"/>
  <c r="FF282" i="18"/>
  <c r="FE316" i="18"/>
  <c r="FL305" i="18"/>
  <c r="EE17" i="18"/>
  <c r="EI315" i="18"/>
  <c r="FL14" i="18"/>
  <c r="DX48" i="18"/>
  <c r="EL179" i="18"/>
  <c r="EM72" i="18"/>
  <c r="EZ168" i="18"/>
  <c r="EC197" i="18"/>
  <c r="EX101" i="18"/>
  <c r="FG148" i="18"/>
  <c r="EB150" i="18"/>
  <c r="FG229" i="18"/>
  <c r="EP105" i="18"/>
  <c r="FC99" i="18"/>
  <c r="DW330" i="18"/>
  <c r="EK246" i="18"/>
  <c r="FC74" i="18"/>
  <c r="DZ46" i="18"/>
  <c r="EV42" i="18"/>
  <c r="FD316" i="18"/>
  <c r="EU143" i="18"/>
  <c r="EW296" i="18"/>
  <c r="FE206" i="18"/>
  <c r="FA40" i="18"/>
  <c r="EA316" i="18"/>
  <c r="FI93" i="18"/>
  <c r="FL120" i="18"/>
  <c r="DW274" i="18"/>
  <c r="EB296" i="18"/>
  <c r="EY232" i="18"/>
  <c r="FM230" i="18"/>
  <c r="EO186" i="18"/>
  <c r="FI248" i="18"/>
  <c r="EX306" i="18"/>
  <c r="FC322" i="18"/>
  <c r="EI164" i="18"/>
  <c r="FL197" i="18"/>
  <c r="FH22" i="18"/>
  <c r="FE322" i="18"/>
  <c r="FF101" i="18"/>
  <c r="FA319" i="18"/>
  <c r="FM136" i="18"/>
  <c r="FJ268" i="18"/>
  <c r="EN62" i="18"/>
  <c r="EU285" i="18"/>
  <c r="EL114" i="18"/>
  <c r="EO278" i="18"/>
  <c r="ED150" i="18"/>
  <c r="FB234" i="18"/>
  <c r="EH166" i="18"/>
  <c r="FC196" i="18"/>
  <c r="FM165" i="18"/>
  <c r="FC310" i="18"/>
  <c r="FF136" i="18"/>
  <c r="EB243" i="18"/>
  <c r="FB307" i="18"/>
  <c r="FG202" i="18"/>
  <c r="EM71" i="18"/>
  <c r="DX205" i="18"/>
  <c r="EN86" i="18"/>
  <c r="FD109" i="18"/>
  <c r="DW102" i="18"/>
  <c r="FD329" i="18"/>
  <c r="EF200" i="18"/>
  <c r="FB103" i="18"/>
  <c r="EX299" i="18"/>
  <c r="EV328" i="18"/>
  <c r="DZ195" i="18"/>
  <c r="EU146" i="18"/>
  <c r="FL112" i="18"/>
  <c r="EU132" i="18"/>
  <c r="FG220" i="18"/>
  <c r="EW129" i="18"/>
  <c r="FA235" i="18"/>
  <c r="EE191" i="18"/>
  <c r="FK86" i="18"/>
  <c r="EJ107" i="18"/>
  <c r="FJ222" i="18"/>
  <c r="EZ152" i="18"/>
  <c r="EG15" i="18"/>
  <c r="FM103" i="18"/>
  <c r="FI178" i="18"/>
  <c r="FB37" i="18"/>
  <c r="EN14" i="18"/>
  <c r="EN225" i="18"/>
  <c r="DZ92" i="18"/>
  <c r="FH172" i="18"/>
  <c r="FF22" i="18"/>
  <c r="EO167" i="18"/>
  <c r="EY264" i="18"/>
  <c r="EG325" i="18"/>
  <c r="DW78" i="18"/>
  <c r="EX161" i="18"/>
  <c r="EC302" i="18"/>
  <c r="EP286" i="18"/>
  <c r="EL102" i="18"/>
  <c r="FN47" i="18"/>
  <c r="EN198" i="18"/>
  <c r="EY288" i="18"/>
  <c r="EY44" i="18"/>
  <c r="EC46" i="18"/>
  <c r="FJ182" i="18"/>
  <c r="EM226" i="18"/>
  <c r="EX192" i="18"/>
  <c r="FH332" i="18"/>
  <c r="EX279" i="18"/>
  <c r="FE27" i="18"/>
  <c r="FG278" i="18"/>
  <c r="FK124" i="18"/>
  <c r="DY214" i="18"/>
  <c r="DX308" i="18"/>
  <c r="EP47" i="18"/>
  <c r="FH185" i="18"/>
  <c r="FC167" i="18"/>
  <c r="FM190" i="18"/>
  <c r="DY232" i="18"/>
  <c r="EC34" i="18"/>
  <c r="EM188" i="18"/>
  <c r="DX188" i="18"/>
  <c r="EC174" i="18"/>
  <c r="FB184" i="18"/>
  <c r="EU320" i="18"/>
  <c r="EZ293" i="18"/>
  <c r="EX311" i="18"/>
  <c r="FG250" i="18"/>
  <c r="FE45" i="18"/>
  <c r="EE201" i="18"/>
  <c r="FN221" i="18"/>
  <c r="EW105" i="18"/>
  <c r="FG167" i="18"/>
  <c r="EU272" i="18"/>
  <c r="ED110" i="18"/>
  <c r="EW147" i="18"/>
  <c r="FL322" i="18"/>
  <c r="DX41" i="18"/>
  <c r="FD58" i="18"/>
  <c r="EH253" i="18"/>
  <c r="EA23" i="18"/>
  <c r="FG132" i="18"/>
  <c r="EX268" i="18"/>
  <c r="EK302" i="18"/>
  <c r="FN211" i="18"/>
  <c r="FN254" i="18"/>
  <c r="EI314" i="18"/>
  <c r="EG75" i="18"/>
  <c r="EB133" i="18"/>
  <c r="FF100" i="18"/>
  <c r="EL178" i="18"/>
  <c r="FJ148" i="18"/>
  <c r="EF252" i="18"/>
  <c r="EL158" i="18"/>
  <c r="ED44" i="18"/>
  <c r="EM309" i="18"/>
  <c r="FL301" i="18"/>
  <c r="EL263" i="18"/>
  <c r="EJ222" i="18"/>
  <c r="EY16" i="18"/>
  <c r="FJ144" i="18"/>
  <c r="FN308" i="18"/>
  <c r="FD246" i="18"/>
  <c r="FB121" i="18"/>
  <c r="EW83" i="18"/>
  <c r="EP36" i="18"/>
  <c r="EG299" i="18"/>
  <c r="EI190" i="18"/>
  <c r="FJ162" i="18"/>
  <c r="EC249" i="18"/>
  <c r="FC325" i="18"/>
  <c r="EC68" i="18"/>
  <c r="FI81" i="18"/>
  <c r="EM139" i="18"/>
  <c r="EF299" i="18"/>
  <c r="FM99" i="18"/>
  <c r="FA126" i="18"/>
  <c r="FA20" i="18"/>
  <c r="FF14" i="18"/>
  <c r="FF222" i="18"/>
  <c r="EA174" i="18"/>
  <c r="FH118" i="18"/>
  <c r="EJ185" i="18"/>
  <c r="FE121" i="18"/>
  <c r="DW63" i="18"/>
  <c r="DX178" i="18"/>
  <c r="FI68" i="18"/>
  <c r="EX247" i="18"/>
  <c r="EZ84" i="18"/>
  <c r="EY306" i="18"/>
  <c r="EN233" i="18"/>
  <c r="EK55" i="18"/>
  <c r="EX165" i="18"/>
  <c r="EG242" i="18"/>
  <c r="DW27" i="18"/>
  <c r="FL82" i="18"/>
  <c r="FD255" i="18"/>
  <c r="EA45" i="18"/>
  <c r="FC203" i="18"/>
  <c r="EW179" i="18"/>
  <c r="EA66" i="18"/>
  <c r="EH67" i="18"/>
  <c r="EZ318" i="18"/>
  <c r="FG279" i="18"/>
  <c r="EK251" i="18"/>
  <c r="EX324" i="18"/>
  <c r="DW164" i="18"/>
  <c r="EY223" i="18"/>
  <c r="EO71" i="18"/>
  <c r="DY308" i="18"/>
  <c r="EU135" i="18"/>
  <c r="DW60" i="18"/>
  <c r="EK214" i="18"/>
  <c r="EC214" i="18"/>
  <c r="EV283" i="18"/>
  <c r="FH110" i="18"/>
  <c r="EV37" i="18"/>
  <c r="FD114" i="18"/>
  <c r="FK239" i="18"/>
  <c r="FD103" i="18"/>
  <c r="EY280" i="18"/>
  <c r="EO300" i="18"/>
  <c r="EY148" i="18"/>
  <c r="FA251" i="18"/>
  <c r="FH51" i="18"/>
  <c r="EZ327" i="18"/>
  <c r="EX260" i="18"/>
  <c r="FJ201" i="18"/>
  <c r="FI202" i="18"/>
  <c r="EV35" i="18"/>
  <c r="FM59" i="18"/>
  <c r="EV17" i="18"/>
  <c r="DX252" i="18"/>
  <c r="FI108" i="18"/>
  <c r="FF256" i="18"/>
  <c r="FA66" i="18"/>
  <c r="FK133" i="18"/>
  <c r="FE176" i="18"/>
  <c r="EY302" i="18"/>
  <c r="EV303" i="18"/>
  <c r="FI219" i="18"/>
  <c r="DY76" i="18"/>
  <c r="FE90" i="18"/>
  <c r="FJ229" i="18"/>
  <c r="FN98" i="18"/>
  <c r="DW310" i="18"/>
  <c r="FM175" i="18"/>
  <c r="DW307" i="18"/>
  <c r="DY252" i="18"/>
  <c r="FB86" i="18"/>
  <c r="EY60" i="18"/>
  <c r="FF19" i="18"/>
  <c r="EP194" i="18"/>
  <c r="FD67" i="18"/>
  <c r="EB201" i="18"/>
  <c r="FA159" i="18"/>
  <c r="FE255" i="18"/>
  <c r="EU312" i="18"/>
  <c r="EO42" i="18"/>
  <c r="EF109" i="18"/>
  <c r="EF317" i="18"/>
  <c r="FJ22" i="18"/>
  <c r="EE287" i="18"/>
  <c r="FM314" i="18"/>
  <c r="DW260" i="18"/>
  <c r="EA221" i="18"/>
  <c r="FL154" i="18"/>
  <c r="FH331" i="18"/>
  <c r="EH36" i="18"/>
  <c r="FG34" i="18"/>
  <c r="FN264" i="18"/>
  <c r="FD122" i="18"/>
  <c r="FA114" i="18"/>
  <c r="FM65" i="18"/>
  <c r="FG41" i="18"/>
  <c r="EY93" i="18"/>
  <c r="EJ244" i="18"/>
  <c r="FL136" i="18"/>
  <c r="EU271" i="18"/>
  <c r="ED228" i="18"/>
  <c r="DX328" i="18"/>
  <c r="FD198" i="18"/>
  <c r="FI61" i="18"/>
  <c r="EK279" i="18"/>
  <c r="EH130" i="18"/>
  <c r="EX171" i="18"/>
  <c r="EI285" i="18"/>
  <c r="EO154" i="18"/>
  <c r="FK255" i="18"/>
  <c r="EX9" i="18"/>
  <c r="FD235" i="18"/>
  <c r="DZ284" i="18"/>
  <c r="EP262" i="18"/>
  <c r="EX51" i="18"/>
  <c r="EG18" i="18"/>
  <c r="FB318" i="18"/>
  <c r="FF315" i="18"/>
  <c r="ED135" i="18"/>
  <c r="FJ94" i="18"/>
  <c r="FI186" i="18"/>
  <c r="EM304" i="18"/>
  <c r="DX28" i="18"/>
  <c r="EF240" i="18"/>
  <c r="EV256" i="18"/>
  <c r="EA212" i="18"/>
  <c r="FM80" i="18"/>
  <c r="FK215" i="18"/>
  <c r="EX109" i="18"/>
  <c r="EF241" i="18"/>
  <c r="EN26" i="18"/>
  <c r="FI301" i="18"/>
  <c r="EI293" i="18"/>
  <c r="DZ198" i="18"/>
  <c r="EB128" i="18"/>
  <c r="EN116" i="18"/>
  <c r="FI150" i="18"/>
  <c r="DW16" i="18"/>
  <c r="FN148" i="18"/>
  <c r="FC303" i="18"/>
  <c r="EV180" i="18"/>
  <c r="FD239" i="18"/>
  <c r="EA317" i="18"/>
  <c r="FD283" i="18"/>
  <c r="EY179" i="18"/>
  <c r="DY325" i="18"/>
  <c r="FC231" i="18"/>
  <c r="FC103" i="18"/>
  <c r="FK165" i="18"/>
  <c r="DY275" i="18"/>
  <c r="FI104" i="18"/>
  <c r="DW14" i="18"/>
  <c r="FC293" i="18"/>
  <c r="FN271" i="18"/>
  <c r="FN332" i="18"/>
  <c r="FE172" i="18"/>
  <c r="DZ256" i="18"/>
  <c r="EV12" i="18"/>
  <c r="EA36" i="18"/>
  <c r="EN254" i="18"/>
  <c r="EO247" i="18"/>
  <c r="EO252" i="18"/>
  <c r="DZ68" i="18"/>
  <c r="EF283" i="18"/>
  <c r="DW136" i="18"/>
  <c r="ED318" i="18"/>
  <c r="FH62" i="18"/>
  <c r="FF190" i="18"/>
  <c r="EX190" i="18"/>
  <c r="FA324" i="18"/>
  <c r="FA91" i="18"/>
  <c r="DX86" i="18"/>
  <c r="DY309" i="18"/>
  <c r="EV109" i="18"/>
  <c r="FF217" i="18"/>
  <c r="EW110" i="18"/>
  <c r="EB167" i="18"/>
  <c r="FI247" i="18"/>
  <c r="FA68" i="18"/>
  <c r="FK132" i="18"/>
  <c r="EM92" i="18"/>
  <c r="FG73" i="18"/>
  <c r="FL320" i="18"/>
  <c r="FJ251" i="18"/>
  <c r="FD23" i="18"/>
  <c r="FD281" i="18"/>
  <c r="FL227" i="18"/>
  <c r="EO53" i="18"/>
  <c r="FL97" i="18"/>
  <c r="EJ304" i="18"/>
  <c r="FC10" i="18"/>
  <c r="EY73" i="18"/>
  <c r="FE289" i="18"/>
  <c r="DW194" i="18"/>
  <c r="FJ298" i="18"/>
  <c r="EI17" i="18"/>
  <c r="EL174" i="18"/>
  <c r="EW29" i="18"/>
  <c r="EU99" i="18"/>
  <c r="EX232" i="18"/>
  <c r="FB319" i="18"/>
  <c r="ED164" i="18"/>
  <c r="DY222" i="18"/>
  <c r="FE317" i="18"/>
  <c r="EK128" i="18"/>
  <c r="FB244" i="18"/>
  <c r="FL306" i="18"/>
  <c r="EL253" i="18"/>
  <c r="DY146" i="18"/>
  <c r="EB56" i="18"/>
  <c r="FE275" i="18"/>
  <c r="EO194" i="18"/>
  <c r="FE116" i="18"/>
  <c r="FM184" i="18"/>
  <c r="EG42" i="18"/>
  <c r="EY66" i="18"/>
  <c r="FH20" i="18"/>
  <c r="FC160" i="18"/>
  <c r="EZ52" i="18"/>
  <c r="EJ236" i="18"/>
  <c r="FA154" i="18"/>
  <c r="EI329" i="18"/>
  <c r="EI95" i="18"/>
  <c r="FL181" i="18"/>
  <c r="FN314" i="18"/>
  <c r="EO179" i="18"/>
  <c r="EG248" i="18"/>
  <c r="EK193" i="18"/>
  <c r="EG102" i="18"/>
  <c r="FD299" i="18"/>
  <c r="EO319" i="18"/>
  <c r="EB185" i="18"/>
  <c r="EJ54" i="18"/>
  <c r="EP213" i="18"/>
  <c r="ED170" i="18"/>
  <c r="EO93" i="18"/>
  <c r="FH92" i="18"/>
  <c r="EP100" i="18"/>
  <c r="FK52" i="18"/>
  <c r="FB84" i="18"/>
  <c r="FL87" i="18"/>
  <c r="FG318" i="18"/>
  <c r="FK130" i="18"/>
  <c r="FG53" i="18"/>
  <c r="EJ310" i="18"/>
  <c r="EH209" i="18"/>
  <c r="FE173" i="18"/>
  <c r="DZ28" i="18"/>
  <c r="FH65" i="18"/>
  <c r="EK191" i="18"/>
  <c r="EF259" i="18"/>
  <c r="EJ227" i="18"/>
  <c r="EL93" i="18"/>
  <c r="FF321" i="18"/>
  <c r="DZ310" i="18"/>
  <c r="EH159" i="18"/>
  <c r="EZ252" i="18"/>
  <c r="FA118" i="18"/>
  <c r="EU12" i="18"/>
  <c r="EY147" i="18"/>
  <c r="EN164" i="18"/>
  <c r="FH36" i="18"/>
  <c r="FH237" i="18"/>
  <c r="EZ56" i="18"/>
  <c r="FM212" i="18"/>
  <c r="EE292" i="18"/>
  <c r="EL237" i="18"/>
  <c r="DW29" i="18"/>
  <c r="EF297" i="18"/>
  <c r="EB278" i="18"/>
  <c r="FD266" i="18"/>
  <c r="EI244" i="18"/>
  <c r="FA167" i="18"/>
  <c r="EL98" i="18"/>
  <c r="DY52" i="18"/>
  <c r="EB189" i="18"/>
  <c r="FK19" i="18"/>
  <c r="FJ18" i="18"/>
  <c r="FJ66" i="18"/>
  <c r="FN74" i="18"/>
  <c r="FB106" i="18"/>
  <c r="FG105" i="18"/>
  <c r="FI9" i="18"/>
  <c r="EI307" i="18"/>
  <c r="FD194" i="18"/>
  <c r="EW82" i="18"/>
  <c r="DW235" i="18"/>
  <c r="DZ193" i="18"/>
  <c r="FA18" i="18"/>
  <c r="FK180" i="18"/>
  <c r="EV29" i="18"/>
  <c r="EU255" i="18"/>
  <c r="EX124" i="18"/>
  <c r="EZ321" i="18"/>
  <c r="FE185" i="18"/>
  <c r="FE106" i="18"/>
  <c r="FI295" i="18"/>
  <c r="FN279" i="18"/>
  <c r="DZ26" i="18"/>
  <c r="EP141" i="18"/>
  <c r="EU30" i="18"/>
  <c r="FL255" i="18"/>
  <c r="EX262" i="18"/>
  <c r="DZ224" i="18"/>
  <c r="FM50" i="18"/>
  <c r="EA156" i="18"/>
  <c r="FE123" i="18"/>
  <c r="DZ313" i="18"/>
  <c r="FM137" i="18"/>
  <c r="DZ180" i="18"/>
  <c r="FF81" i="18"/>
  <c r="DZ135" i="18"/>
  <c r="EN227" i="18"/>
  <c r="FN120" i="18"/>
  <c r="EB304" i="18"/>
  <c r="FI274" i="18"/>
  <c r="EV232" i="18"/>
  <c r="EN302" i="18"/>
  <c r="FE122" i="18"/>
  <c r="EM173" i="18"/>
  <c r="DW331" i="18"/>
  <c r="FC205" i="18"/>
  <c r="FM79" i="18"/>
  <c r="FB237" i="18"/>
  <c r="EU167" i="18"/>
  <c r="FE83" i="18"/>
  <c r="EL129" i="18"/>
  <c r="EA264" i="18"/>
  <c r="EH93" i="18"/>
  <c r="EV221" i="18"/>
  <c r="EX297" i="18"/>
  <c r="DW31" i="18"/>
  <c r="EY106" i="18"/>
  <c r="EM20" i="18"/>
  <c r="EM172" i="18"/>
  <c r="EU40" i="18"/>
  <c r="FJ212" i="18"/>
  <c r="DW154" i="18"/>
  <c r="EB323" i="18"/>
  <c r="EO234" i="18"/>
  <c r="DZ116" i="18"/>
  <c r="EZ193" i="18"/>
  <c r="FN53" i="18"/>
  <c r="FN82" i="18"/>
  <c r="EL318" i="18"/>
  <c r="ED196" i="18"/>
  <c r="EM182" i="18"/>
  <c r="EI69" i="18"/>
  <c r="DX227" i="18"/>
  <c r="EN179" i="18"/>
  <c r="EY226" i="18"/>
  <c r="EG209" i="18"/>
  <c r="EE82" i="18"/>
  <c r="FL318" i="18"/>
  <c r="FA214" i="18"/>
  <c r="FB259" i="18"/>
  <c r="EI284" i="18"/>
  <c r="EP326" i="18"/>
  <c r="FC92" i="18"/>
  <c r="EH152" i="18"/>
  <c r="FH61" i="18"/>
  <c r="FB181" i="18"/>
  <c r="EX277" i="18"/>
  <c r="FI329" i="18"/>
  <c r="EY133" i="18"/>
  <c r="DX307" i="18"/>
  <c r="DW220" i="18"/>
  <c r="EK98" i="18"/>
  <c r="EH175" i="18"/>
  <c r="EI61" i="18"/>
  <c r="EP157" i="18"/>
  <c r="EE94" i="18"/>
  <c r="EL226" i="18"/>
  <c r="FI236" i="18"/>
  <c r="FM225" i="18"/>
  <c r="FC184" i="18"/>
  <c r="FB257" i="18"/>
  <c r="FB118" i="18"/>
  <c r="FH13" i="18"/>
  <c r="FB22" i="18"/>
  <c r="EZ302" i="18"/>
  <c r="FJ317" i="18"/>
  <c r="EU225" i="18"/>
  <c r="EF170" i="18"/>
  <c r="EZ299" i="18"/>
  <c r="EH19" i="18"/>
  <c r="EH294" i="18"/>
  <c r="FE312" i="18"/>
  <c r="EN60" i="18"/>
  <c r="EA166" i="18"/>
  <c r="EY177" i="18"/>
  <c r="FL198" i="18"/>
  <c r="FG179" i="18"/>
  <c r="FG329" i="18"/>
  <c r="FK147" i="18"/>
  <c r="FM169" i="18"/>
  <c r="FI325" i="18"/>
  <c r="EV320" i="18"/>
  <c r="FI213" i="18"/>
  <c r="EE67" i="18"/>
  <c r="EC195" i="18"/>
  <c r="DY204" i="18"/>
  <c r="EX121" i="18"/>
  <c r="EX283" i="18"/>
  <c r="FL142" i="18"/>
  <c r="EH157" i="18"/>
  <c r="EA268" i="18"/>
  <c r="EJ172" i="18"/>
  <c r="DX12" i="18"/>
  <c r="FA138" i="18"/>
  <c r="EU29" i="18"/>
  <c r="DY169" i="18"/>
  <c r="FG146" i="18"/>
  <c r="FE327" i="18"/>
  <c r="FA195" i="18"/>
  <c r="EB183" i="18"/>
  <c r="EY75" i="18"/>
  <c r="EF203" i="18"/>
  <c r="EW270" i="18"/>
  <c r="DW232" i="18"/>
  <c r="FE11" i="18"/>
  <c r="DZ72" i="18"/>
  <c r="DY320" i="18"/>
  <c r="FA134" i="18"/>
  <c r="FB78" i="18"/>
  <c r="FF105" i="18"/>
  <c r="EJ272" i="18"/>
  <c r="FG175" i="18"/>
  <c r="EY145" i="18"/>
  <c r="EU75" i="18"/>
  <c r="FB297" i="18"/>
  <c r="FM128" i="18"/>
  <c r="EP285" i="18"/>
  <c r="FE124" i="18"/>
  <c r="FL42" i="18"/>
  <c r="FG178" i="18"/>
  <c r="EC294" i="18"/>
  <c r="FF305" i="18"/>
  <c r="FC192" i="18"/>
  <c r="FK10" i="18"/>
  <c r="DW332" i="18"/>
  <c r="EB195" i="18"/>
  <c r="EB153" i="18"/>
  <c r="FL130" i="18"/>
  <c r="FK99" i="18"/>
  <c r="EY54" i="18"/>
  <c r="FC107" i="18"/>
  <c r="EA52" i="18"/>
  <c r="FM182" i="18"/>
  <c r="FH112" i="18"/>
  <c r="EE132" i="18"/>
  <c r="DX37" i="18"/>
  <c r="EX219" i="18"/>
  <c r="EZ251" i="18"/>
  <c r="EI298" i="18"/>
  <c r="EO56" i="18"/>
  <c r="DY301" i="18"/>
  <c r="ED14" i="18"/>
  <c r="DY150" i="18"/>
  <c r="EV125" i="18"/>
  <c r="FF133" i="18"/>
  <c r="FE245" i="18"/>
  <c r="FI51" i="18"/>
  <c r="DW59" i="18"/>
  <c r="FH196" i="18"/>
  <c r="DW231" i="18"/>
  <c r="FD247" i="18"/>
  <c r="EU81" i="18"/>
  <c r="FE129" i="18"/>
  <c r="FA174" i="18"/>
  <c r="FE235" i="18"/>
  <c r="EZ47" i="18"/>
  <c r="FD55" i="18"/>
  <c r="FE140" i="18"/>
  <c r="EC162" i="18"/>
  <c r="EO276" i="18"/>
  <c r="DZ211" i="18"/>
  <c r="EO290" i="18"/>
  <c r="EW240" i="18"/>
  <c r="EH132" i="18"/>
  <c r="FI174" i="18"/>
  <c r="EH18" i="18"/>
  <c r="DX77" i="18"/>
  <c r="FF156" i="18"/>
  <c r="FE57" i="18"/>
  <c r="EC72" i="18"/>
  <c r="EA74" i="18"/>
  <c r="EY171" i="18"/>
  <c r="EP209" i="18"/>
  <c r="FJ330" i="18"/>
  <c r="FH255" i="18"/>
  <c r="FK157" i="18"/>
  <c r="EP98" i="18"/>
  <c r="EK152" i="18"/>
  <c r="FC177" i="18"/>
  <c r="EZ139" i="18"/>
  <c r="FH276" i="18"/>
  <c r="FC222" i="18"/>
  <c r="ED21" i="18"/>
  <c r="EN52" i="18"/>
  <c r="EX136" i="18"/>
  <c r="EZ319" i="18"/>
  <c r="FD172" i="18"/>
  <c r="FB54" i="18"/>
  <c r="EG333" i="18"/>
  <c r="DZ165" i="18"/>
  <c r="FL54" i="18"/>
  <c r="EX184" i="18"/>
  <c r="DW222" i="18"/>
  <c r="ED285" i="18"/>
  <c r="FA209" i="18"/>
  <c r="EZ184" i="18"/>
  <c r="EL126" i="18"/>
  <c r="FN304" i="18"/>
  <c r="FK323" i="18"/>
  <c r="FJ205" i="18"/>
  <c r="EM79" i="18"/>
  <c r="FK103" i="18"/>
  <c r="FH328" i="18"/>
  <c r="EI266" i="18"/>
  <c r="EF147" i="18"/>
  <c r="EY240" i="18"/>
  <c r="FN107" i="18"/>
  <c r="EV137" i="18"/>
  <c r="FA144" i="18"/>
  <c r="EP207" i="18"/>
  <c r="FA202" i="18"/>
  <c r="DW237" i="18"/>
  <c r="FN163" i="18"/>
  <c r="EW61" i="18"/>
  <c r="FD148" i="18"/>
  <c r="DY30" i="18"/>
  <c r="EZ264" i="18"/>
  <c r="EG31" i="18"/>
  <c r="DZ237" i="18"/>
  <c r="FN175" i="18"/>
  <c r="FG305" i="18"/>
  <c r="EZ309" i="18"/>
  <c r="ED187" i="18"/>
  <c r="FF290" i="18"/>
  <c r="EY62" i="18"/>
  <c r="EB27" i="18"/>
  <c r="EE294" i="18"/>
  <c r="EZ19" i="18"/>
  <c r="FD40" i="18"/>
  <c r="FG54" i="18"/>
  <c r="EU311" i="18"/>
  <c r="EO14" i="18"/>
  <c r="EV258" i="18"/>
  <c r="EH164" i="18"/>
  <c r="EV60" i="18"/>
  <c r="DY80" i="18"/>
  <c r="FG127" i="18"/>
  <c r="EV129" i="18"/>
  <c r="EP133" i="18"/>
  <c r="EN265" i="18"/>
  <c r="EH58" i="18"/>
  <c r="FG295" i="18"/>
  <c r="DX14" i="18"/>
  <c r="EG262" i="18"/>
  <c r="EW96" i="18"/>
  <c r="FB313" i="18"/>
  <c r="EW200" i="18"/>
  <c r="EU72" i="18"/>
  <c r="EN90" i="18"/>
  <c r="FA211" i="18"/>
  <c r="FG166" i="18"/>
  <c r="EM247" i="18"/>
  <c r="FD132" i="18"/>
  <c r="FJ131" i="18"/>
  <c r="EF189" i="18"/>
  <c r="EP310" i="18"/>
  <c r="EU64" i="18"/>
  <c r="FB277" i="18"/>
  <c r="FN132" i="18"/>
  <c r="FL192" i="18"/>
  <c r="DZ129" i="18"/>
  <c r="EB14" i="18"/>
  <c r="EA161" i="18"/>
  <c r="FI43" i="18"/>
  <c r="FN316" i="18"/>
  <c r="EB252" i="18"/>
  <c r="FJ78" i="18"/>
  <c r="FA75" i="18"/>
  <c r="EN289" i="18"/>
  <c r="EF42" i="18"/>
  <c r="EL213" i="18"/>
  <c r="EY90" i="18"/>
  <c r="DX262" i="18"/>
  <c r="FB43" i="18"/>
  <c r="FK112" i="18"/>
  <c r="EL181" i="18"/>
  <c r="FG249" i="18"/>
  <c r="EU231" i="18"/>
  <c r="FD195" i="18"/>
  <c r="FH18" i="18"/>
  <c r="EB172" i="18"/>
  <c r="EH148" i="18"/>
  <c r="DY104" i="18"/>
  <c r="EX15" i="18"/>
  <c r="FD251" i="18"/>
  <c r="FG327" i="18"/>
  <c r="FN22" i="18"/>
  <c r="DW90" i="18"/>
  <c r="FM248" i="18"/>
  <c r="EA239" i="18"/>
  <c r="DX293" i="18"/>
  <c r="FB211" i="18"/>
  <c r="EP81" i="18"/>
  <c r="EE267" i="18"/>
  <c r="FH85" i="18"/>
  <c r="FJ191" i="18"/>
  <c r="EW62" i="18"/>
  <c r="EC316" i="18"/>
  <c r="FA184" i="18"/>
  <c r="FJ128" i="18"/>
  <c r="EJ10" i="18"/>
  <c r="EC107" i="18"/>
  <c r="FJ127" i="18"/>
  <c r="FN27" i="18"/>
  <c r="EY83" i="18"/>
  <c r="EJ231" i="18"/>
  <c r="FM301" i="18"/>
  <c r="EX332" i="18"/>
  <c r="FM162" i="18"/>
  <c r="EL109" i="18"/>
  <c r="EM149" i="18"/>
  <c r="FB294" i="18"/>
  <c r="FH41" i="18"/>
  <c r="EC221" i="18"/>
  <c r="EP44" i="18"/>
  <c r="FI230" i="18"/>
  <c r="FF99" i="18"/>
  <c r="EI67" i="18"/>
  <c r="FN86" i="18"/>
  <c r="FK275" i="18"/>
  <c r="EL141" i="18"/>
  <c r="EY270" i="18"/>
  <c r="EH232" i="18"/>
  <c r="EL148" i="18"/>
  <c r="ED284" i="18"/>
  <c r="ED156" i="18"/>
  <c r="FB144" i="18"/>
  <c r="EJ109" i="18"/>
  <c r="EU61" i="18"/>
  <c r="EB53" i="18"/>
  <c r="EH259" i="18"/>
  <c r="DW326" i="18"/>
  <c r="FI114" i="18"/>
  <c r="FJ115" i="18"/>
  <c r="FD82" i="18"/>
  <c r="FC48" i="18"/>
  <c r="FM173" i="18"/>
  <c r="FD295" i="18"/>
  <c r="EI196" i="18"/>
  <c r="EO113" i="18"/>
  <c r="FM279" i="18"/>
  <c r="EY262" i="18"/>
  <c r="EP269" i="18"/>
  <c r="EU134" i="18"/>
  <c r="EV148" i="18"/>
  <c r="EU239" i="18"/>
  <c r="FJ247" i="18"/>
  <c r="EF330" i="18"/>
  <c r="FL60" i="18"/>
  <c r="EC133" i="18"/>
  <c r="EX119" i="18"/>
  <c r="EH213" i="18"/>
  <c r="FL195" i="18"/>
  <c r="EZ105" i="18"/>
  <c r="FK282" i="18"/>
  <c r="EU246" i="18"/>
  <c r="FN87" i="18"/>
  <c r="FC83" i="18"/>
  <c r="EV138" i="18"/>
  <c r="FE264" i="18"/>
  <c r="EM19" i="18"/>
  <c r="ED216" i="18"/>
  <c r="FK320" i="18"/>
  <c r="EH82" i="18"/>
  <c r="EH269" i="18"/>
  <c r="EY99" i="18"/>
  <c r="DW270" i="18"/>
  <c r="DX144" i="18"/>
  <c r="FL43" i="18"/>
  <c r="DZ214" i="18"/>
  <c r="FI137" i="18"/>
  <c r="EX295" i="18"/>
  <c r="FC268" i="18"/>
  <c r="EZ215" i="18"/>
  <c r="EX16" i="18"/>
  <c r="EX288" i="18"/>
  <c r="FF9" i="18"/>
  <c r="FH208" i="18"/>
  <c r="DW148" i="18"/>
  <c r="FF103" i="18"/>
  <c r="FA278" i="18"/>
  <c r="EZ141" i="18"/>
  <c r="FG291" i="18"/>
  <c r="EH312" i="18"/>
  <c r="EV140" i="18"/>
  <c r="EC173" i="18"/>
  <c r="EM112" i="18"/>
  <c r="EI252" i="18"/>
  <c r="EL165" i="18"/>
  <c r="EP70" i="18"/>
  <c r="EF98" i="18"/>
  <c r="FD17" i="18"/>
  <c r="EU63" i="18"/>
  <c r="DX226" i="18"/>
  <c r="FL30" i="18"/>
  <c r="DX260" i="18"/>
  <c r="EL238" i="18"/>
  <c r="EJ61" i="18"/>
  <c r="FA262" i="18"/>
  <c r="FK326" i="18"/>
  <c r="EO164" i="18"/>
  <c r="DY35" i="18"/>
  <c r="FM42" i="18"/>
  <c r="EW253" i="18"/>
  <c r="DW180" i="18"/>
  <c r="EF35" i="18"/>
  <c r="EC329" i="18"/>
  <c r="EH28" i="18"/>
  <c r="FJ293" i="18"/>
  <c r="EZ69" i="18"/>
  <c r="DZ136" i="18"/>
  <c r="DX237" i="18"/>
  <c r="DX228" i="18"/>
  <c r="EX29" i="18"/>
  <c r="EI87" i="18"/>
  <c r="FH282" i="18"/>
  <c r="FH206" i="18"/>
  <c r="FJ14" i="18"/>
  <c r="EU237" i="18"/>
  <c r="EM99" i="18"/>
  <c r="ED75" i="18"/>
  <c r="FK90" i="18"/>
  <c r="EA184" i="18"/>
  <c r="FE249" i="18"/>
  <c r="FI177" i="18"/>
  <c r="EI301" i="18"/>
  <c r="EJ188" i="18"/>
  <c r="EJ273" i="18"/>
  <c r="EJ87" i="18"/>
  <c r="EV294" i="18"/>
  <c r="EW49" i="18"/>
  <c r="EO70" i="18"/>
  <c r="EE217" i="18"/>
  <c r="FD182" i="18"/>
  <c r="FK100" i="18"/>
  <c r="EC252" i="18"/>
  <c r="EB298" i="18"/>
  <c r="EY219" i="18"/>
  <c r="EY224" i="18"/>
  <c r="EJ181" i="18"/>
  <c r="ED236" i="18"/>
  <c r="FJ50" i="18"/>
  <c r="FA191" i="18"/>
  <c r="DW291" i="18"/>
  <c r="EC306" i="18"/>
  <c r="EM138" i="18"/>
  <c r="EG82" i="18"/>
  <c r="EW301" i="18"/>
  <c r="FG297" i="18"/>
  <c r="EY204" i="18"/>
  <c r="DZ79" i="18"/>
  <c r="FH253" i="18"/>
  <c r="EJ233" i="18"/>
  <c r="EA270" i="18"/>
  <c r="EM310" i="18"/>
  <c r="DX294" i="18"/>
  <c r="EV274" i="18"/>
  <c r="FG188" i="18"/>
  <c r="FI139" i="18"/>
  <c r="EB118" i="18"/>
  <c r="ED261" i="18"/>
  <c r="EW283" i="18"/>
  <c r="EI152" i="18"/>
  <c r="EX303" i="18"/>
  <c r="FD26" i="18"/>
  <c r="FJ196" i="18"/>
  <c r="EJ13" i="18"/>
  <c r="FA152" i="18"/>
  <c r="EJ76" i="18"/>
  <c r="EN44" i="18"/>
  <c r="EX95" i="18"/>
  <c r="FI144" i="18"/>
  <c r="FD185" i="18"/>
  <c r="FG256" i="18"/>
  <c r="EO295" i="18"/>
  <c r="FH95" i="18"/>
  <c r="FF28" i="18"/>
  <c r="EM274" i="18"/>
  <c r="ED90" i="18"/>
  <c r="EY237" i="18"/>
  <c r="EF153" i="18"/>
  <c r="FL167" i="18"/>
  <c r="DW142" i="18"/>
  <c r="EE50" i="18"/>
  <c r="EV213" i="18"/>
  <c r="EZ248" i="18"/>
  <c r="FD291" i="18"/>
  <c r="FH217" i="18"/>
  <c r="DW152" i="18"/>
  <c r="EA304" i="18"/>
  <c r="EZ160" i="18"/>
  <c r="FN193" i="18"/>
  <c r="FB200" i="18"/>
  <c r="EK186" i="18"/>
  <c r="DY230" i="18"/>
  <c r="EW118" i="18"/>
  <c r="FI216" i="18"/>
  <c r="FA104" i="18"/>
  <c r="FN143" i="18"/>
  <c r="FE295" i="18"/>
  <c r="FK75" i="18"/>
  <c r="FD113" i="18"/>
  <c r="EZ234" i="18"/>
  <c r="EE62" i="18"/>
  <c r="EP178" i="18"/>
  <c r="EC328" i="18"/>
  <c r="FL105" i="18"/>
  <c r="FI321" i="18"/>
  <c r="EW145" i="18"/>
  <c r="EZ148" i="18"/>
  <c r="EH122" i="18"/>
  <c r="FI234" i="18"/>
  <c r="EG107" i="18"/>
  <c r="EU101" i="18"/>
  <c r="DW147" i="18"/>
  <c r="FA179" i="18"/>
  <c r="FI268" i="18"/>
  <c r="FB87" i="18"/>
  <c r="FA243" i="18"/>
  <c r="EM208" i="18"/>
  <c r="FL217" i="18"/>
  <c r="FA162" i="18"/>
  <c r="EH262" i="18"/>
  <c r="EK51" i="18"/>
  <c r="FH146" i="18"/>
  <c r="FB243" i="18"/>
  <c r="DX263" i="18"/>
  <c r="EL166" i="18"/>
  <c r="FI123" i="18"/>
  <c r="FJ280" i="18"/>
  <c r="EL26" i="18"/>
  <c r="EV49" i="18"/>
  <c r="EV191" i="18"/>
  <c r="EV117" i="18"/>
  <c r="EL108" i="18"/>
  <c r="DY58" i="18"/>
  <c r="DX224" i="18"/>
  <c r="FG282" i="18"/>
  <c r="EW65" i="18"/>
  <c r="EG306" i="18"/>
  <c r="FH238" i="18"/>
  <c r="FG158" i="18"/>
  <c r="FL71" i="18"/>
  <c r="FB284" i="18"/>
  <c r="FK83" i="18"/>
  <c r="EW297" i="18"/>
  <c r="EB19" i="18"/>
  <c r="EF57" i="18"/>
  <c r="FN116" i="18"/>
  <c r="FD79" i="18"/>
  <c r="EB166" i="18"/>
  <c r="FC121" i="18"/>
  <c r="EE315" i="18"/>
  <c r="FF224" i="18"/>
  <c r="DY211" i="18"/>
  <c r="EY33" i="18"/>
  <c r="FM322" i="18"/>
  <c r="EE151" i="18"/>
  <c r="FM242" i="18"/>
  <c r="EB326" i="18"/>
  <c r="EP312" i="18"/>
  <c r="FH180" i="18"/>
  <c r="EW103" i="18"/>
  <c r="EY287" i="18"/>
  <c r="FA276" i="18"/>
  <c r="EV284" i="18"/>
  <c r="EX163" i="18"/>
  <c r="EJ332" i="18"/>
  <c r="FK139" i="18"/>
  <c r="FA250" i="18"/>
  <c r="EU25" i="18"/>
  <c r="FG151" i="18"/>
  <c r="EJ197" i="18"/>
  <c r="EJ178" i="18"/>
  <c r="FG64" i="18"/>
  <c r="EU183" i="18"/>
  <c r="FE64" i="18"/>
  <c r="EE285" i="18"/>
  <c r="EF37" i="18"/>
  <c r="EX102" i="18"/>
  <c r="FD57" i="18"/>
  <c r="FD123" i="18"/>
  <c r="EP242" i="18"/>
  <c r="FE180" i="18"/>
  <c r="EX65" i="18"/>
  <c r="FG25" i="18"/>
  <c r="FJ60" i="18"/>
  <c r="EY221" i="18"/>
  <c r="EO54" i="18"/>
  <c r="FL221" i="18"/>
  <c r="EE209" i="18"/>
  <c r="DX43" i="18"/>
  <c r="FL128" i="18"/>
  <c r="EI291" i="18"/>
  <c r="FD101" i="18"/>
  <c r="EG277" i="18"/>
  <c r="EV177" i="18"/>
  <c r="FC324" i="18"/>
  <c r="FH86" i="18"/>
  <c r="EJ254" i="18"/>
  <c r="EV98" i="18"/>
  <c r="FF125" i="18"/>
  <c r="FH286" i="18"/>
  <c r="FA294" i="18"/>
  <c r="EV44" i="18"/>
  <c r="EP323" i="18"/>
  <c r="FE22" i="18"/>
  <c r="EZ222" i="18"/>
  <c r="FC307" i="18"/>
  <c r="FI96" i="18"/>
  <c r="EW132" i="18"/>
  <c r="EV55" i="18"/>
  <c r="DW315" i="18"/>
  <c r="EY113" i="18"/>
  <c r="EY82" i="18"/>
  <c r="EV82" i="18"/>
  <c r="EI30" i="18"/>
  <c r="DX148" i="18"/>
  <c r="EX153" i="18"/>
  <c r="FI278" i="18"/>
  <c r="FA80" i="18"/>
  <c r="EW94" i="18"/>
  <c r="EY134" i="18"/>
  <c r="FD268" i="18"/>
  <c r="FB75" i="18"/>
  <c r="FA45" i="18"/>
  <c r="FN226" i="18"/>
  <c r="EH214" i="18"/>
  <c r="FI305" i="18"/>
  <c r="FI258" i="18"/>
  <c r="EW194" i="18"/>
  <c r="FK225" i="18"/>
  <c r="FJ253" i="18"/>
  <c r="FD22" i="18"/>
  <c r="FD20" i="18"/>
  <c r="EH60" i="18"/>
  <c r="EH108" i="18"/>
  <c r="EM61" i="18"/>
  <c r="EK182" i="18"/>
  <c r="FB328" i="18"/>
  <c r="EX294" i="18"/>
  <c r="FB230" i="18"/>
  <c r="FN299" i="18"/>
  <c r="EN186" i="18"/>
  <c r="FB320" i="18"/>
  <c r="EA199" i="18"/>
  <c r="FA28" i="18"/>
  <c r="FJ166" i="18"/>
  <c r="EP220" i="18"/>
  <c r="FK108" i="18"/>
  <c r="FN78" i="18"/>
  <c r="EZ225" i="18"/>
  <c r="FL67" i="18"/>
  <c r="EL106" i="18"/>
  <c r="FG162" i="18"/>
  <c r="EU223" i="18"/>
  <c r="FN324" i="18"/>
  <c r="EX196" i="18"/>
  <c r="FG195" i="18"/>
  <c r="FK296" i="18"/>
  <c r="FL300" i="18"/>
  <c r="FH58" i="18"/>
  <c r="FD51" i="18"/>
  <c r="FF257" i="18"/>
  <c r="EF316" i="18"/>
  <c r="FM46" i="18"/>
  <c r="EN323" i="18"/>
  <c r="FI290" i="18"/>
  <c r="DW255" i="18"/>
  <c r="EC122" i="18"/>
  <c r="EO29" i="18"/>
  <c r="FM321" i="18"/>
  <c r="DY114" i="18"/>
  <c r="EF236" i="18"/>
  <c r="FM187" i="18"/>
  <c r="EN141" i="18"/>
  <c r="EW76" i="18"/>
  <c r="FJ199" i="18"/>
  <c r="FH80" i="18"/>
  <c r="ED204" i="18"/>
  <c r="EX275" i="18"/>
  <c r="EY71" i="18"/>
  <c r="FH188" i="18"/>
  <c r="EJ36" i="18"/>
  <c r="FJ90" i="18"/>
  <c r="FJ25" i="18"/>
  <c r="FC44" i="18"/>
  <c r="EZ137" i="18"/>
  <c r="EU278" i="18"/>
  <c r="EY198" i="18"/>
  <c r="EI289" i="18"/>
  <c r="EK77" i="18"/>
  <c r="DX250" i="18"/>
  <c r="EX10" i="18"/>
  <c r="FC141" i="18"/>
  <c r="FI136" i="18"/>
  <c r="EF213" i="18"/>
  <c r="EY156" i="18"/>
  <c r="FH106" i="18"/>
  <c r="DY17" i="18"/>
  <c r="EW67" i="18"/>
  <c r="DW109" i="18"/>
  <c r="EB283" i="18"/>
  <c r="FH256" i="18"/>
  <c r="EL124" i="18"/>
  <c r="EB131" i="18"/>
  <c r="EW307" i="18"/>
  <c r="EW53" i="18"/>
  <c r="EA220" i="18"/>
  <c r="FN192" i="18"/>
  <c r="EY104" i="18"/>
  <c r="FD138" i="18"/>
  <c r="EB119" i="18"/>
  <c r="FD70" i="18"/>
  <c r="EX249" i="18"/>
  <c r="EW11" i="18"/>
  <c r="EO196" i="18"/>
  <c r="FG333" i="18"/>
  <c r="FN204" i="18"/>
  <c r="FE308" i="18"/>
  <c r="EO318" i="18"/>
  <c r="EI79" i="18"/>
  <c r="FC228" i="18"/>
  <c r="EZ24" i="18"/>
  <c r="FJ320" i="18"/>
  <c r="EA325" i="18"/>
  <c r="DY245" i="18"/>
  <c r="FJ158" i="18"/>
  <c r="FJ230" i="18"/>
  <c r="EP228" i="18"/>
  <c r="EV251" i="18"/>
  <c r="EA40" i="18"/>
  <c r="FJ249" i="18"/>
  <c r="FC93" i="18"/>
  <c r="EZ227" i="18"/>
  <c r="FE85" i="18"/>
  <c r="EF17" i="18"/>
  <c r="FG183" i="18"/>
  <c r="FI288" i="18"/>
  <c r="FC299" i="18"/>
  <c r="FK53" i="18"/>
  <c r="FG19" i="18"/>
  <c r="FI229" i="18"/>
  <c r="EV114" i="18"/>
  <c r="EY209" i="18"/>
  <c r="FA298" i="18"/>
  <c r="FB148" i="18"/>
  <c r="FH124" i="18"/>
  <c r="FE271" i="18"/>
  <c r="FB227" i="18"/>
  <c r="EK13" i="18"/>
  <c r="FL266" i="18"/>
  <c r="FA254" i="18"/>
  <c r="FB265" i="18"/>
  <c r="FA325" i="18"/>
  <c r="EY17" i="18"/>
  <c r="EG194" i="18"/>
  <c r="EC184" i="18"/>
  <c r="EJ165" i="18"/>
  <c r="FL317" i="18"/>
  <c r="EK21" i="18"/>
  <c r="EU240" i="18"/>
  <c r="EO94" i="18"/>
  <c r="EY14" i="18"/>
  <c r="EC321" i="18"/>
  <c r="FG274" i="18"/>
  <c r="EX48" i="18"/>
  <c r="EG108" i="18"/>
  <c r="EX147" i="18"/>
  <c r="EY109" i="18"/>
  <c r="FM231" i="18"/>
  <c r="EW191" i="18"/>
  <c r="FD233" i="18"/>
  <c r="FM9" i="18"/>
  <c r="FI267" i="18"/>
  <c r="FF314" i="18"/>
  <c r="FE47" i="18"/>
  <c r="FL10" i="18"/>
  <c r="EH62" i="18"/>
  <c r="FA105" i="18"/>
  <c r="FB281" i="18"/>
  <c r="EE109" i="18"/>
  <c r="FI122" i="18"/>
  <c r="EO255" i="18"/>
  <c r="FJ70" i="18"/>
  <c r="FL72" i="18"/>
  <c r="EG139" i="18"/>
  <c r="FC18" i="18"/>
  <c r="FM196" i="18"/>
  <c r="FJ324" i="18"/>
  <c r="EX316" i="18"/>
  <c r="EH236" i="18"/>
  <c r="FH161" i="18"/>
  <c r="EJ206" i="18"/>
  <c r="FC67" i="18"/>
  <c r="FI300" i="18"/>
  <c r="FE203" i="18"/>
  <c r="DZ333" i="18"/>
  <c r="FJ161" i="18"/>
  <c r="EV141" i="18"/>
  <c r="EH286" i="18"/>
  <c r="EM200" i="18"/>
  <c r="FG80" i="18"/>
  <c r="EA82" i="18"/>
  <c r="EN177" i="18"/>
  <c r="EZ118" i="18"/>
  <c r="FE242" i="18"/>
  <c r="FA306" i="18"/>
  <c r="FI250" i="18"/>
  <c r="EF172" i="18"/>
  <c r="FL23" i="18"/>
  <c r="EI238" i="18"/>
  <c r="FN62" i="18"/>
  <c r="FG129" i="18"/>
  <c r="EA71" i="18"/>
  <c r="FL57" i="18"/>
  <c r="EY160" i="18"/>
  <c r="EG92" i="18"/>
  <c r="FH102" i="18"/>
  <c r="FF219" i="18"/>
  <c r="EU268" i="18"/>
  <c r="EV228" i="18"/>
  <c r="EU214" i="18"/>
  <c r="FD87" i="18"/>
  <c r="EC33" i="18"/>
  <c r="ED155" i="18"/>
  <c r="FJ204" i="18"/>
  <c r="FN84" i="18"/>
  <c r="FL179" i="18"/>
  <c r="EW183" i="18"/>
  <c r="EV230" i="18"/>
  <c r="EB333" i="18"/>
  <c r="EV88" i="18"/>
  <c r="EU226" i="18"/>
  <c r="EA277" i="18"/>
  <c r="FI19" i="18"/>
  <c r="EU57" i="18"/>
  <c r="EI64" i="18"/>
  <c r="FD49" i="18"/>
  <c r="FA165" i="18"/>
  <c r="EY151" i="18"/>
  <c r="EU151" i="18"/>
  <c r="FB39" i="18"/>
  <c r="FB96" i="18"/>
  <c r="FL11" i="18"/>
  <c r="EV245" i="18"/>
  <c r="EN309" i="18"/>
  <c r="EB110" i="18"/>
  <c r="FJ332" i="18"/>
  <c r="EX57" i="18"/>
  <c r="EX257" i="18"/>
  <c r="EI223" i="18"/>
  <c r="DY305" i="18"/>
  <c r="FN319" i="18"/>
  <c r="EZ130" i="18"/>
  <c r="EZ291" i="18"/>
  <c r="FK13" i="18"/>
  <c r="FF72" i="18"/>
  <c r="FG106" i="18"/>
  <c r="FM122" i="18"/>
  <c r="EW153" i="18"/>
  <c r="EV242" i="18"/>
  <c r="EY126" i="18"/>
  <c r="EM186" i="18"/>
  <c r="FM19" i="18"/>
  <c r="EB175" i="18"/>
  <c r="FN199" i="18"/>
  <c r="EV217" i="18"/>
  <c r="DZ107" i="18"/>
  <c r="FE41" i="18"/>
  <c r="EW126" i="18"/>
  <c r="FG45" i="18"/>
  <c r="FK31" i="18"/>
  <c r="FF270" i="18"/>
  <c r="FJ102" i="18"/>
  <c r="DW309" i="18"/>
  <c r="EV15" i="18"/>
  <c r="EV83" i="18"/>
  <c r="FI99" i="18"/>
  <c r="DX281" i="18"/>
  <c r="DZ36" i="18"/>
  <c r="EV243" i="18"/>
  <c r="EX301" i="18"/>
  <c r="FD267" i="18"/>
  <c r="FG177" i="18"/>
  <c r="FA31" i="18"/>
  <c r="EJ86" i="18"/>
  <c r="EK235" i="18"/>
  <c r="FL262" i="18"/>
  <c r="FE68" i="18"/>
  <c r="FB170" i="18"/>
  <c r="EJ261" i="18"/>
  <c r="EX197" i="18"/>
  <c r="EV47" i="18"/>
  <c r="FC72" i="18"/>
  <c r="EA302" i="18"/>
  <c r="EI84" i="18"/>
  <c r="EB177" i="18"/>
  <c r="FG118" i="18"/>
  <c r="EW175" i="18"/>
  <c r="FD63" i="18"/>
  <c r="EW101" i="18"/>
  <c r="FG70" i="18"/>
  <c r="EJ190" i="18"/>
  <c r="EW224" i="18"/>
  <c r="EG57" i="18"/>
  <c r="FF88" i="18"/>
  <c r="FI121" i="18"/>
  <c r="FB214" i="18"/>
  <c r="EH254" i="18"/>
  <c r="EM203" i="18"/>
  <c r="DW298" i="18"/>
  <c r="FM96" i="18"/>
  <c r="EH192" i="18"/>
  <c r="EV220" i="18"/>
  <c r="FJ37" i="18"/>
  <c r="EF275" i="18"/>
  <c r="FD234" i="18"/>
  <c r="FC80" i="18"/>
  <c r="EF246" i="18"/>
  <c r="FF83" i="18"/>
  <c r="FH317" i="18"/>
  <c r="FI50" i="18"/>
  <c r="EX135" i="18"/>
  <c r="EH202" i="18"/>
  <c r="EW278" i="18"/>
  <c r="FA330" i="18"/>
  <c r="FB61" i="18"/>
  <c r="FJ311" i="18"/>
  <c r="FC276" i="18"/>
  <c r="EF43" i="18"/>
  <c r="EO242" i="18"/>
  <c r="FH319" i="18"/>
  <c r="FA156" i="18"/>
  <c r="EY61" i="18"/>
  <c r="EX256" i="18"/>
  <c r="FM329" i="18"/>
  <c r="EB245" i="18"/>
  <c r="FK196" i="18"/>
  <c r="DY144" i="18"/>
  <c r="FH81" i="18"/>
  <c r="DZ287" i="18"/>
  <c r="FI205" i="18"/>
  <c r="EE276" i="18"/>
  <c r="EG61" i="18"/>
  <c r="FB266" i="18"/>
  <c r="EN136" i="18"/>
  <c r="EB260" i="18"/>
  <c r="EW133" i="18"/>
  <c r="EW165" i="18"/>
  <c r="FD18" i="18"/>
  <c r="FM174" i="18"/>
  <c r="FI298" i="18"/>
  <c r="FA67" i="18"/>
  <c r="EY76" i="18"/>
  <c r="EG284" i="18"/>
  <c r="EV121" i="18"/>
  <c r="FM297" i="18"/>
  <c r="FF49" i="18"/>
  <c r="EO84" i="18"/>
  <c r="FE115" i="18"/>
  <c r="DX175" i="18"/>
  <c r="EK333" i="18"/>
  <c r="ED17" i="18"/>
  <c r="FG323" i="18"/>
  <c r="EY125" i="18"/>
  <c r="DZ37" i="18"/>
  <c r="EJ144" i="18"/>
  <c r="EY78" i="18"/>
  <c r="EB21" i="18"/>
  <c r="EN286" i="18"/>
  <c r="FC98" i="18"/>
  <c r="EV72" i="18"/>
  <c r="EF130" i="18"/>
  <c r="EE46" i="18"/>
  <c r="EE163" i="18"/>
  <c r="FN44" i="18"/>
  <c r="FL113" i="18"/>
  <c r="EH177" i="18"/>
  <c r="FG212" i="18"/>
  <c r="FB300" i="18"/>
  <c r="FI98" i="18"/>
  <c r="EY301" i="18"/>
  <c r="EA172" i="18"/>
  <c r="ED94" i="18"/>
  <c r="FJ29" i="18"/>
  <c r="EO288" i="18"/>
  <c r="DY310" i="18"/>
  <c r="FF271" i="18"/>
  <c r="FK274" i="18"/>
  <c r="EG52" i="18"/>
  <c r="EK132" i="18"/>
  <c r="FI74" i="18"/>
  <c r="EL239" i="18"/>
  <c r="FE50" i="18"/>
  <c r="DY177" i="18"/>
  <c r="EX96" i="18"/>
  <c r="EC205" i="18"/>
  <c r="EF286" i="18"/>
  <c r="EL66" i="18"/>
  <c r="FN267" i="18"/>
  <c r="FM205" i="18"/>
  <c r="EN285" i="18"/>
  <c r="EZ275" i="18"/>
  <c r="EZ274" i="18"/>
  <c r="FC165" i="18"/>
  <c r="FI235" i="18"/>
  <c r="FN241" i="18"/>
  <c r="FJ274" i="18"/>
  <c r="EZ9" i="18"/>
  <c r="EF318" i="18"/>
  <c r="EE293" i="18"/>
  <c r="EJ251" i="18"/>
  <c r="EO132" i="18"/>
  <c r="EN330" i="18"/>
  <c r="FK114" i="18"/>
  <c r="FH31" i="18"/>
  <c r="EV100" i="18"/>
  <c r="EB24" i="18"/>
  <c r="FG13" i="18"/>
  <c r="FH116" i="18"/>
  <c r="FG98" i="18"/>
  <c r="FA230" i="18"/>
  <c r="EX39" i="18"/>
  <c r="FJ116" i="18"/>
  <c r="FL268" i="18"/>
  <c r="DY64" i="18"/>
  <c r="EN244" i="18"/>
  <c r="EX84" i="18"/>
  <c r="FM222" i="18"/>
  <c r="FA175" i="18"/>
  <c r="FE267" i="18"/>
  <c r="FI54" i="18"/>
  <c r="DZ33" i="18"/>
  <c r="FF184" i="18"/>
  <c r="FG62" i="18"/>
  <c r="EU308" i="18"/>
  <c r="FH44" i="18"/>
  <c r="EO302" i="18"/>
  <c r="EX302" i="18"/>
  <c r="FF51" i="18"/>
  <c r="EU117" i="18"/>
  <c r="FJ184" i="18"/>
  <c r="EM124" i="18"/>
  <c r="EN22" i="18"/>
  <c r="EG195" i="18"/>
  <c r="EW325" i="18"/>
  <c r="EN155" i="18"/>
  <c r="FL62" i="18"/>
  <c r="DX126" i="18"/>
  <c r="EU11" i="18"/>
  <c r="FI161" i="18"/>
  <c r="FC195" i="18"/>
  <c r="EX37" i="18"/>
  <c r="FC96" i="18"/>
  <c r="DX143" i="18"/>
  <c r="FN97" i="18"/>
  <c r="EE9" i="18"/>
  <c r="EC276" i="18"/>
  <c r="EI268" i="18"/>
  <c r="EU329" i="18"/>
  <c r="FF187" i="18"/>
  <c r="EM18" i="18"/>
  <c r="DZ182" i="18"/>
  <c r="DY306" i="18"/>
  <c r="DW280" i="18"/>
  <c r="FA55" i="18"/>
  <c r="FH53" i="18"/>
  <c r="FA15" i="18"/>
  <c r="FH19" i="18"/>
  <c r="EU217" i="18"/>
  <c r="EV246" i="18"/>
  <c r="FK97" i="18"/>
  <c r="EY172" i="18"/>
  <c r="FH157" i="18"/>
  <c r="EJ66" i="18"/>
  <c r="EH155" i="18"/>
  <c r="EH299" i="18"/>
  <c r="FC255" i="18"/>
  <c r="EX214" i="18"/>
  <c r="EW48" i="18"/>
  <c r="FE266" i="18"/>
  <c r="FC123" i="18"/>
  <c r="FA108" i="18"/>
  <c r="FF55" i="18"/>
  <c r="FB258" i="18"/>
  <c r="EG133" i="18"/>
  <c r="FH183" i="18"/>
  <c r="FL37" i="18"/>
  <c r="FC174" i="18"/>
  <c r="FM148" i="18"/>
  <c r="EI227" i="18"/>
  <c r="FB74" i="18"/>
  <c r="FB15" i="18"/>
  <c r="DX238" i="18"/>
  <c r="FM265" i="18"/>
  <c r="FJ23" i="18"/>
  <c r="DY293" i="18"/>
  <c r="EA61" i="18"/>
  <c r="DY164" i="18"/>
  <c r="FM293" i="18"/>
  <c r="EY266" i="18"/>
  <c r="DX150" i="18"/>
  <c r="EU300" i="18"/>
  <c r="EH289" i="18"/>
  <c r="FK162" i="18"/>
  <c r="FA115" i="18"/>
  <c r="FD128" i="18"/>
  <c r="FL123" i="18"/>
  <c r="FL90" i="18"/>
  <c r="DW177" i="18"/>
  <c r="EW293" i="18"/>
  <c r="EW292" i="18"/>
  <c r="DY270" i="18"/>
  <c r="EF97" i="18"/>
  <c r="DY108" i="18"/>
  <c r="EA78" i="18"/>
  <c r="EX111" i="18"/>
  <c r="FF110" i="18"/>
  <c r="FH21" i="18"/>
  <c r="EZ263" i="18"/>
  <c r="EY261" i="18"/>
  <c r="EJ21" i="18"/>
  <c r="FD304" i="18"/>
  <c r="EO226" i="18"/>
  <c r="EZ135" i="18"/>
  <c r="EB310" i="18"/>
  <c r="EM199" i="18"/>
  <c r="EZ245" i="18"/>
  <c r="FD226" i="18"/>
  <c r="EV102" i="18"/>
  <c r="EH197" i="18"/>
  <c r="EK157" i="18"/>
  <c r="EF148" i="18"/>
  <c r="FL219" i="18"/>
  <c r="EK92" i="18"/>
  <c r="EE262" i="18"/>
  <c r="EF94" i="18"/>
  <c r="EH54" i="18"/>
  <c r="FN268" i="18"/>
  <c r="EK28" i="18"/>
  <c r="DY199" i="18"/>
  <c r="FK223" i="18"/>
  <c r="FB104" i="18"/>
  <c r="FJ93" i="18"/>
  <c r="EE84" i="18"/>
  <c r="EI21" i="18"/>
  <c r="EE158" i="18"/>
  <c r="EV268" i="18"/>
  <c r="EP181" i="18"/>
  <c r="FL183" i="18"/>
  <c r="FC66" i="18"/>
  <c r="FB169" i="18"/>
  <c r="FH43" i="18"/>
  <c r="FL141" i="18"/>
  <c r="FM75" i="18"/>
  <c r="FM217" i="18"/>
  <c r="FB204" i="18"/>
  <c r="EK180" i="18"/>
  <c r="FA327" i="18"/>
  <c r="FE10" i="18"/>
  <c r="FF221" i="18"/>
  <c r="EL150" i="18"/>
  <c r="FB79" i="18"/>
  <c r="DZ212" i="18"/>
  <c r="EW275" i="18"/>
  <c r="FC36" i="18"/>
  <c r="FN232" i="18"/>
  <c r="FN61" i="18"/>
  <c r="ED276" i="18"/>
  <c r="DX46" i="18"/>
  <c r="FI154" i="18"/>
  <c r="FA160" i="18"/>
  <c r="FE62" i="18"/>
  <c r="FK306" i="18"/>
  <c r="DX179" i="18"/>
  <c r="EL28" i="18"/>
  <c r="EU192" i="18"/>
  <c r="FI11" i="18"/>
  <c r="EU31" i="18"/>
  <c r="FL148" i="18"/>
  <c r="FF308" i="18"/>
  <c r="FG99" i="18"/>
  <c r="FM178" i="18"/>
  <c r="FF120" i="18"/>
  <c r="EX222" i="18"/>
  <c r="EZ91" i="18"/>
  <c r="EF113" i="18"/>
  <c r="FH158" i="18"/>
  <c r="EJ187" i="18"/>
  <c r="FF31" i="18"/>
  <c r="EJ85" i="18"/>
  <c r="FF297" i="18"/>
  <c r="EB237" i="18"/>
  <c r="FK315" i="18"/>
  <c r="DW113" i="18"/>
  <c r="FB17" i="18"/>
  <c r="FB187" i="18"/>
  <c r="EN28" i="18"/>
  <c r="DW181" i="18"/>
  <c r="EG323" i="18"/>
  <c r="ED108" i="18"/>
  <c r="EF54" i="18"/>
  <c r="EV198" i="18"/>
  <c r="EI211" i="18"/>
  <c r="FK42" i="18"/>
  <c r="FF232" i="18"/>
  <c r="FN21" i="18"/>
  <c r="EU220" i="18"/>
  <c r="FN168" i="18"/>
  <c r="EW15" i="18"/>
  <c r="FG16" i="18"/>
  <c r="FM303" i="18"/>
  <c r="DW54" i="18"/>
  <c r="EZ297" i="18"/>
  <c r="FH177" i="18"/>
  <c r="FD129" i="18"/>
  <c r="FH175" i="18"/>
  <c r="FL104" i="18"/>
  <c r="EV229" i="18"/>
  <c r="EE88" i="18"/>
  <c r="EW149" i="18"/>
  <c r="FE26" i="18"/>
  <c r="FK273" i="18"/>
  <c r="FN99" i="18"/>
  <c r="FH89" i="18"/>
  <c r="EN213" i="18"/>
  <c r="FB273" i="18"/>
  <c r="FF57" i="18"/>
  <c r="EZ298" i="18"/>
  <c r="FB154" i="18"/>
  <c r="EL12" i="18"/>
  <c r="EY127" i="18"/>
  <c r="FL178" i="18"/>
  <c r="EC219" i="18"/>
  <c r="EZ72" i="18"/>
  <c r="EP163" i="18"/>
  <c r="EP193" i="18"/>
  <c r="EF197" i="18"/>
  <c r="EV279" i="18"/>
  <c r="DY333" i="18"/>
  <c r="FA128" i="18"/>
  <c r="EU112" i="18"/>
  <c r="EU42" i="18"/>
  <c r="EV79" i="18"/>
  <c r="FF295" i="18"/>
  <c r="EE233" i="18"/>
  <c r="FN105" i="18"/>
  <c r="EV31" i="18"/>
  <c r="DW236" i="18"/>
  <c r="EE128" i="18"/>
  <c r="FD206" i="18"/>
  <c r="FF235" i="18"/>
  <c r="FM253" i="18"/>
  <c r="EI121" i="18"/>
  <c r="EJ243" i="18"/>
  <c r="EE156" i="18"/>
  <c r="FL145" i="18"/>
  <c r="FB224" i="18"/>
  <c r="FH50" i="18"/>
  <c r="FB77" i="18"/>
  <c r="FL234" i="18"/>
  <c r="EK114" i="18"/>
  <c r="FM262" i="18"/>
  <c r="EW198" i="18"/>
  <c r="EJ186" i="18"/>
  <c r="EZ294" i="18"/>
  <c r="FA272" i="18"/>
  <c r="EX242" i="18"/>
  <c r="FG58" i="18"/>
  <c r="EV173" i="18"/>
  <c r="FJ198" i="18"/>
  <c r="EG218" i="18"/>
  <c r="EB126" i="18"/>
  <c r="EW219" i="18"/>
  <c r="FG261" i="18"/>
  <c r="EM286" i="18"/>
  <c r="EM242" i="18"/>
  <c r="EC130" i="18"/>
  <c r="FA139" i="18"/>
  <c r="EU264" i="18"/>
  <c r="FA39" i="18"/>
  <c r="EW143" i="18"/>
  <c r="EV147" i="18"/>
  <c r="EY272" i="18"/>
  <c r="DY315" i="18"/>
  <c r="FA197" i="18"/>
  <c r="EJ37" i="18"/>
  <c r="FC240" i="18"/>
  <c r="ED212" i="18"/>
  <c r="FL274" i="18"/>
  <c r="FJ106" i="18"/>
  <c r="FD43" i="18"/>
  <c r="EF105" i="18"/>
  <c r="FK166" i="18"/>
  <c r="EW238" i="18"/>
  <c r="FH322" i="18"/>
  <c r="EL319" i="18"/>
  <c r="EB9" i="18"/>
  <c r="FK59" i="18"/>
  <c r="EH171" i="18"/>
  <c r="DY50" i="18"/>
  <c r="DZ48" i="18"/>
  <c r="FK250" i="18"/>
  <c r="EC277" i="18"/>
  <c r="EX312" i="18"/>
  <c r="FE209" i="18"/>
  <c r="FK329" i="18"/>
  <c r="FF225" i="18"/>
  <c r="FL139" i="18"/>
  <c r="FA73" i="18"/>
  <c r="EU288" i="18"/>
  <c r="EV133" i="18"/>
  <c r="FM236" i="18"/>
  <c r="EX89" i="18"/>
  <c r="EP274" i="18"/>
  <c r="EL244" i="18"/>
  <c r="FH258" i="18"/>
  <c r="EO190" i="18"/>
  <c r="EU289" i="18"/>
  <c r="DX149" i="18"/>
  <c r="FH313" i="18"/>
  <c r="EB123" i="18"/>
  <c r="EV158" i="18"/>
  <c r="EU165" i="18"/>
  <c r="EB91" i="18"/>
  <c r="EV115" i="18"/>
  <c r="EK229" i="18"/>
  <c r="EX78" i="18"/>
  <c r="FI131" i="18"/>
  <c r="DX242" i="18"/>
  <c r="FE224" i="18"/>
  <c r="EZ109" i="18"/>
  <c r="FJ81" i="18"/>
  <c r="EA30" i="18"/>
  <c r="FB49" i="18"/>
  <c r="EZ147" i="18"/>
  <c r="EV226" i="18"/>
  <c r="EO78" i="18"/>
  <c r="EN130" i="18"/>
  <c r="FB194" i="18"/>
  <c r="EC81" i="18"/>
  <c r="EX46" i="18"/>
  <c r="DZ80" i="18"/>
  <c r="EX193" i="18"/>
  <c r="FI83" i="18"/>
  <c r="EH120" i="18"/>
  <c r="EZ163" i="18"/>
  <c r="FD333" i="18"/>
  <c r="FL235" i="18"/>
  <c r="FL272" i="18"/>
  <c r="EW22" i="18"/>
  <c r="FG173" i="18"/>
  <c r="EZ217" i="18"/>
  <c r="FL251" i="18"/>
  <c r="ED214" i="18"/>
  <c r="EF302" i="18"/>
  <c r="EG153" i="18"/>
  <c r="EK18" i="18"/>
  <c r="EX320" i="18"/>
  <c r="ED206" i="18"/>
  <c r="EZ266" i="18"/>
  <c r="FL203" i="18"/>
  <c r="FK21" i="18"/>
  <c r="EU229" i="18"/>
  <c r="EX169" i="18"/>
  <c r="FL174" i="18"/>
  <c r="FB205" i="18"/>
  <c r="FM12" i="18"/>
  <c r="EA301" i="18"/>
  <c r="EW263" i="18"/>
  <c r="FF43" i="18"/>
  <c r="EV40" i="18"/>
  <c r="FI135" i="18"/>
  <c r="EL246" i="18"/>
  <c r="FK261" i="18"/>
  <c r="FN171" i="18"/>
  <c r="FH27" i="18"/>
  <c r="FC306" i="18"/>
  <c r="EL309" i="18"/>
  <c r="EZ192" i="18"/>
  <c r="FJ165" i="18"/>
  <c r="FG267" i="18"/>
  <c r="EO123" i="18"/>
  <c r="EI313" i="18"/>
  <c r="FG189" i="18"/>
  <c r="EL149" i="18"/>
  <c r="EJ125" i="18"/>
  <c r="FF123" i="18"/>
  <c r="FN183" i="18"/>
  <c r="EH284" i="18"/>
  <c r="FD260" i="18"/>
  <c r="FF147" i="18"/>
  <c r="EK241" i="18"/>
  <c r="EW93" i="18"/>
  <c r="FB110" i="18"/>
  <c r="FB245" i="18"/>
  <c r="FJ315" i="18"/>
  <c r="FL59" i="18"/>
  <c r="EW148" i="18"/>
  <c r="FE170" i="18"/>
  <c r="DX147" i="18"/>
  <c r="EL268" i="18"/>
  <c r="FF54" i="18"/>
  <c r="EU259" i="18"/>
  <c r="EN148" i="18"/>
  <c r="FJ261" i="18"/>
  <c r="EP150" i="18"/>
  <c r="FF63" i="18"/>
  <c r="FK293" i="18"/>
  <c r="EC227" i="18"/>
  <c r="FK47" i="18"/>
  <c r="EE80" i="18"/>
  <c r="EW31" i="18"/>
  <c r="EF331" i="18"/>
  <c r="EV104" i="18"/>
  <c r="FE114" i="18"/>
  <c r="FF98" i="18"/>
  <c r="DY299" i="18"/>
  <c r="FC147" i="18"/>
  <c r="FE273" i="18"/>
  <c r="EN310" i="18"/>
  <c r="FJ11" i="18"/>
  <c r="FI126" i="18"/>
  <c r="FD230" i="18"/>
  <c r="FD244" i="18"/>
  <c r="FF198" i="18"/>
  <c r="FF112" i="18"/>
  <c r="EX225" i="18"/>
  <c r="FL205" i="18"/>
  <c r="FM44" i="18"/>
  <c r="EW193" i="18"/>
  <c r="DX302" i="18"/>
  <c r="FN293" i="18"/>
  <c r="EU248" i="18"/>
  <c r="EA9" i="18"/>
  <c r="EO324" i="18"/>
  <c r="EY208" i="18"/>
  <c r="FL199" i="18"/>
  <c r="EZ273" i="18"/>
  <c r="FA11" i="18"/>
  <c r="EB318" i="18"/>
  <c r="EN328" i="18"/>
  <c r="EG12" i="18"/>
  <c r="FL239" i="18"/>
  <c r="FD189" i="18"/>
  <c r="EF24" i="18"/>
  <c r="EF247" i="18"/>
  <c r="EG142" i="18"/>
  <c r="EY322" i="18"/>
  <c r="FE238" i="18"/>
  <c r="FF247" i="18"/>
  <c r="EZ79" i="18"/>
  <c r="EJ252" i="18"/>
  <c r="FM269" i="18"/>
  <c r="EZ315" i="18"/>
  <c r="FN96" i="18"/>
  <c r="EU122" i="18"/>
  <c r="EU324" i="18"/>
  <c r="EW69" i="18"/>
  <c r="FA9" i="18"/>
  <c r="FG309" i="18"/>
  <c r="EU251" i="18"/>
  <c r="FB30" i="18"/>
  <c r="FA30" i="18"/>
  <c r="EW241" i="18"/>
  <c r="EM192" i="18"/>
  <c r="DW168" i="18"/>
  <c r="FE165" i="18"/>
  <c r="FG213" i="18"/>
  <c r="FH104" i="18"/>
  <c r="EP238" i="18"/>
  <c r="EJ296" i="18"/>
  <c r="EY40" i="18"/>
  <c r="FL32" i="18"/>
  <c r="EN30" i="18"/>
  <c r="EE83" i="18"/>
  <c r="EH227" i="18"/>
  <c r="FI192" i="18"/>
  <c r="EJ169" i="18"/>
  <c r="FA289" i="18"/>
  <c r="FG165" i="18"/>
  <c r="FC102" i="18"/>
  <c r="EC246" i="18"/>
  <c r="ED50" i="18"/>
  <c r="EG250" i="18"/>
  <c r="EC317" i="18"/>
  <c r="EZ99" i="18"/>
  <c r="FI225" i="18"/>
  <c r="EA116" i="18"/>
  <c r="EZ31" i="18"/>
  <c r="FL85" i="18"/>
  <c r="EB322" i="18"/>
  <c r="DY170" i="18"/>
  <c r="EN252" i="18"/>
  <c r="EJ96" i="18"/>
  <c r="FM110" i="18"/>
  <c r="EJ111" i="18"/>
  <c r="DX270" i="18"/>
  <c r="FN231" i="18"/>
  <c r="FG204" i="18"/>
  <c r="EH238" i="18"/>
  <c r="FF238" i="18"/>
  <c r="EH274" i="18"/>
  <c r="FH198" i="18"/>
  <c r="DY84" i="18"/>
  <c r="EN35" i="18"/>
  <c r="EO60" i="18"/>
  <c r="DY259" i="18"/>
  <c r="FH193" i="18"/>
  <c r="FJ210" i="18"/>
  <c r="EU247" i="18"/>
  <c r="DW281" i="18"/>
  <c r="EY241" i="18"/>
  <c r="FJ57" i="18"/>
  <c r="EU19" i="18"/>
  <c r="DY182" i="18"/>
  <c r="FM228" i="18"/>
  <c r="EG78" i="18"/>
  <c r="FL86" i="18"/>
  <c r="EK174" i="18"/>
  <c r="EO17" i="18"/>
  <c r="FM213" i="18"/>
  <c r="EU88" i="18"/>
  <c r="EY233" i="18"/>
  <c r="EC120" i="18"/>
  <c r="FF121" i="18"/>
  <c r="FI269" i="18"/>
  <c r="EX166" i="18"/>
  <c r="EX321" i="18"/>
  <c r="EC198" i="18"/>
  <c r="FB304" i="18"/>
  <c r="EV73" i="18"/>
  <c r="EZ325" i="18"/>
  <c r="FD158" i="18"/>
  <c r="FC47" i="18"/>
  <c r="EW154" i="18"/>
  <c r="DX107" i="18"/>
  <c r="EV101" i="18"/>
  <c r="DZ143" i="18"/>
  <c r="EI118" i="18"/>
  <c r="EV329" i="18"/>
  <c r="FL80" i="18"/>
  <c r="EF72" i="18"/>
  <c r="EY235" i="18"/>
  <c r="FJ194" i="18"/>
  <c r="FJ89" i="18"/>
  <c r="EO51" i="18"/>
  <c r="EE150" i="18"/>
  <c r="FF310" i="18"/>
  <c r="EX176" i="18"/>
  <c r="EY95" i="18"/>
  <c r="EY321" i="18"/>
  <c r="FG36" i="18"/>
  <c r="EZ98" i="18"/>
  <c r="FB59" i="18"/>
  <c r="DX93" i="18"/>
  <c r="FL98" i="18"/>
  <c r="FE78" i="18"/>
  <c r="EO159" i="18"/>
  <c r="EH40" i="18"/>
  <c r="FE183" i="18"/>
  <c r="ED286" i="18"/>
  <c r="FI243" i="18"/>
  <c r="EP267" i="18"/>
  <c r="FN161" i="18"/>
  <c r="FN57" i="18"/>
  <c r="FF272" i="18"/>
  <c r="ED174" i="18"/>
  <c r="FB329" i="18"/>
  <c r="EK325" i="18"/>
  <c r="EG312" i="18"/>
  <c r="ED45" i="18"/>
  <c r="ED231" i="18"/>
  <c r="FD193" i="18"/>
  <c r="FG211" i="18"/>
  <c r="EV250" i="18"/>
  <c r="FF134" i="18"/>
  <c r="EG309" i="18"/>
  <c r="EM162" i="18"/>
  <c r="EL74" i="18"/>
  <c r="FN222" i="18"/>
  <c r="EX146" i="18"/>
  <c r="EX274" i="18"/>
  <c r="FE294" i="18"/>
  <c r="FI151" i="18"/>
  <c r="EN226" i="18"/>
  <c r="EY207" i="18"/>
  <c r="EZ114" i="18"/>
  <c r="EY254" i="18"/>
  <c r="FF119" i="18"/>
  <c r="FF293" i="18"/>
  <c r="EZ200" i="18"/>
  <c r="EU170" i="18"/>
  <c r="FH207" i="18"/>
  <c r="EN293" i="18"/>
  <c r="EN262" i="18"/>
  <c r="FI331" i="18"/>
  <c r="FE30" i="18"/>
  <c r="FJ197" i="18"/>
  <c r="EJ274" i="18"/>
  <c r="FM157" i="18"/>
  <c r="EG236" i="18"/>
  <c r="FN164" i="18"/>
  <c r="EI236" i="18"/>
  <c r="FB331" i="18"/>
  <c r="FL24" i="18"/>
  <c r="FL65" i="18"/>
  <c r="DW324" i="18"/>
  <c r="FD309" i="18"/>
  <c r="EZ157" i="18"/>
  <c r="FI10" i="18"/>
  <c r="FA131" i="18"/>
  <c r="FF323" i="18"/>
  <c r="EY25" i="18"/>
  <c r="FN244" i="18"/>
  <c r="EU234" i="18"/>
  <c r="EB273" i="18"/>
  <c r="FG121" i="18"/>
  <c r="FK272" i="18"/>
  <c r="FN208" i="18"/>
  <c r="FI171" i="18"/>
  <c r="FH309" i="18"/>
  <c r="EA76" i="18"/>
  <c r="EI270" i="18"/>
  <c r="FC130" i="18"/>
  <c r="FN137" i="18"/>
  <c r="EV57" i="18"/>
  <c r="FF66" i="18"/>
  <c r="EZ136" i="18"/>
  <c r="FG20" i="18"/>
  <c r="EN260" i="18"/>
  <c r="EJ290" i="18"/>
  <c r="EV199" i="18"/>
  <c r="EM29" i="18"/>
  <c r="FE274" i="18"/>
  <c r="EW163" i="18"/>
  <c r="FG147" i="18"/>
  <c r="FD13" i="18"/>
  <c r="EO111" i="18"/>
  <c r="FF181" i="18"/>
  <c r="EJ41" i="18"/>
  <c r="EV38" i="18"/>
  <c r="EX103" i="18"/>
  <c r="FK305" i="18"/>
  <c r="FN49" i="18"/>
  <c r="FC54" i="18"/>
  <c r="EX215" i="18"/>
  <c r="FL22" i="18"/>
  <c r="EU222" i="18"/>
  <c r="FB242" i="18"/>
  <c r="EB173" i="18"/>
  <c r="DX21" i="18"/>
  <c r="FI134" i="18"/>
  <c r="EU269" i="18"/>
  <c r="EE277" i="18"/>
  <c r="EU45" i="18"/>
  <c r="FC21" i="18"/>
  <c r="FA19" i="18"/>
  <c r="FN92" i="18"/>
  <c r="EF222" i="18"/>
  <c r="FK32" i="18"/>
  <c r="DY168" i="18"/>
  <c r="FI39" i="18"/>
  <c r="EI202" i="18"/>
  <c r="DW170" i="18"/>
  <c r="ED116" i="18"/>
  <c r="EL48" i="18"/>
  <c r="EP132" i="18"/>
  <c r="EU331" i="18"/>
  <c r="EY303" i="18"/>
  <c r="ED29" i="18"/>
  <c r="FA285" i="18"/>
  <c r="FF173" i="18"/>
  <c r="EE225" i="18"/>
  <c r="FF111" i="18"/>
  <c r="FF185" i="18"/>
  <c r="EB154" i="18"/>
  <c r="FB99" i="18"/>
  <c r="EW326" i="18"/>
  <c r="EP169" i="18"/>
  <c r="EJ253" i="18"/>
  <c r="EY137" i="18"/>
  <c r="FJ260" i="18"/>
  <c r="FC116" i="18"/>
  <c r="FA267" i="18"/>
  <c r="FD38" i="18"/>
  <c r="FF168" i="18"/>
  <c r="FI124" i="18"/>
  <c r="FB167" i="18"/>
  <c r="FI210" i="18"/>
  <c r="EG264" i="18"/>
  <c r="EN21" i="18"/>
  <c r="EU275" i="18"/>
  <c r="EK64" i="18"/>
  <c r="EW9" i="18"/>
  <c r="EU190" i="18"/>
  <c r="FN80" i="18"/>
  <c r="EA330" i="18"/>
  <c r="EZ175" i="18"/>
  <c r="FC140" i="18"/>
  <c r="FL224" i="18"/>
  <c r="EK29" i="18"/>
  <c r="EX60" i="18"/>
  <c r="EE53" i="18"/>
  <c r="EZ221" i="18"/>
  <c r="EE13" i="18"/>
  <c r="DW38" i="18"/>
  <c r="EG98" i="18"/>
  <c r="FB315" i="18"/>
  <c r="EZ185" i="18"/>
  <c r="FF175" i="18"/>
  <c r="EV238" i="18"/>
  <c r="FG285" i="18"/>
  <c r="FM120" i="18"/>
  <c r="DZ146" i="18"/>
  <c r="FA72" i="18"/>
  <c r="EL326" i="18"/>
  <c r="EE115" i="18"/>
  <c r="DW99" i="18"/>
  <c r="FF183" i="18"/>
  <c r="FM41" i="18"/>
  <c r="FF75" i="18"/>
  <c r="FL223" i="18"/>
  <c r="EF90" i="18"/>
  <c r="EP113" i="18"/>
  <c r="FJ273" i="18"/>
  <c r="EV71" i="18"/>
  <c r="EE136" i="18"/>
  <c r="FJ262" i="18"/>
  <c r="EZ330" i="18"/>
  <c r="FD69" i="18"/>
  <c r="EH97" i="18"/>
  <c r="ED92" i="18"/>
  <c r="FG321" i="18"/>
  <c r="FJ234" i="18"/>
  <c r="EK166" i="18"/>
  <c r="EK135" i="18"/>
  <c r="DX195" i="18"/>
  <c r="EF21" i="18"/>
  <c r="EA285" i="18"/>
  <c r="EY257" i="18"/>
  <c r="EF119" i="18"/>
  <c r="FJ92" i="18"/>
  <c r="EX26" i="18"/>
  <c r="EX68" i="18"/>
  <c r="EO67" i="18"/>
  <c r="FI128" i="18"/>
  <c r="FN295" i="18"/>
  <c r="FI195" i="18"/>
  <c r="FE155" i="18"/>
  <c r="FN182" i="18"/>
  <c r="FK156" i="18"/>
  <c r="EF300" i="18"/>
  <c r="EM229" i="18"/>
  <c r="FB161" i="18"/>
  <c r="EX105" i="18"/>
  <c r="EH328" i="18"/>
  <c r="EU133" i="18"/>
  <c r="FG94" i="18"/>
  <c r="FN42" i="18"/>
  <c r="EW223" i="18"/>
  <c r="EN117" i="18"/>
  <c r="EL294" i="18"/>
  <c r="FG57" i="18"/>
  <c r="EK123" i="18"/>
  <c r="FB229" i="18"/>
  <c r="FN114" i="18"/>
  <c r="FA61" i="18"/>
  <c r="EW64" i="18"/>
  <c r="EH116" i="18"/>
  <c r="EV77" i="18"/>
  <c r="EJ269" i="18"/>
  <c r="FL188" i="18"/>
  <c r="EV311" i="18"/>
  <c r="DZ292" i="18"/>
  <c r="EN241" i="18"/>
  <c r="FD288" i="18"/>
  <c r="EV20" i="18"/>
  <c r="EE227" i="18"/>
  <c r="FC14" i="18"/>
  <c r="EV206" i="18"/>
  <c r="FK271" i="18"/>
  <c r="FA318" i="18"/>
  <c r="FN173" i="18"/>
  <c r="EG198" i="18"/>
  <c r="EU195" i="18"/>
  <c r="EE139" i="18"/>
  <c r="EN147" i="18"/>
  <c r="EA205" i="18"/>
  <c r="ED293" i="18"/>
  <c r="FH211" i="18"/>
  <c r="FE218" i="18"/>
  <c r="EN258" i="18"/>
  <c r="EY94" i="18"/>
  <c r="EY197" i="18"/>
  <c r="EX97" i="18"/>
  <c r="DW37" i="18"/>
  <c r="FN15" i="18"/>
  <c r="DY99" i="18"/>
  <c r="EA86" i="18"/>
  <c r="EL248" i="18"/>
  <c r="FC243" i="18"/>
  <c r="EP253" i="18"/>
  <c r="DX115" i="18"/>
  <c r="EV154" i="18"/>
  <c r="DY26" i="18"/>
  <c r="FA41" i="18"/>
  <c r="DZ85" i="18"/>
  <c r="FA255" i="18"/>
  <c r="FC55" i="18"/>
  <c r="DY125" i="18"/>
  <c r="EK245" i="18"/>
  <c r="EF125" i="18"/>
  <c r="EO178" i="18"/>
  <c r="EO306" i="18"/>
  <c r="FA21" i="18"/>
  <c r="FB272" i="18"/>
  <c r="FG123" i="18"/>
  <c r="DW306" i="18"/>
  <c r="EV277" i="18"/>
  <c r="EU162" i="18"/>
  <c r="FA52" i="18"/>
  <c r="FN206" i="18"/>
  <c r="FB132" i="18"/>
  <c r="EZ254" i="18"/>
  <c r="FN257" i="18"/>
  <c r="EZ241" i="18"/>
  <c r="EY268" i="18"/>
  <c r="FN309" i="18"/>
  <c r="FJ35" i="18"/>
  <c r="FN261" i="18"/>
  <c r="FD30" i="18"/>
  <c r="FL193" i="18"/>
  <c r="EI85" i="18"/>
  <c r="EC245" i="18"/>
  <c r="FD131" i="18"/>
  <c r="FN227" i="18"/>
  <c r="FL135" i="18"/>
  <c r="EA294" i="18"/>
  <c r="EX186" i="18"/>
  <c r="FL276" i="18"/>
  <c r="FA304" i="18"/>
  <c r="FJ51" i="18"/>
  <c r="FJ103" i="18"/>
  <c r="EH272" i="18"/>
  <c r="EG317" i="18"/>
  <c r="FI142" i="18"/>
  <c r="EN276" i="18"/>
  <c r="EE29" i="18"/>
  <c r="FJ17" i="18"/>
  <c r="EN331" i="18"/>
  <c r="FG85" i="18"/>
  <c r="EV297" i="18"/>
  <c r="EO55" i="18"/>
  <c r="FF15" i="18"/>
  <c r="FG82" i="18"/>
  <c r="EZ92" i="18"/>
  <c r="EB214" i="18"/>
  <c r="FI240" i="18"/>
  <c r="FL26" i="18"/>
  <c r="EU253" i="18"/>
  <c r="FM327" i="18"/>
  <c r="EG11" i="18"/>
  <c r="FK94" i="18"/>
  <c r="DX278" i="18"/>
  <c r="EN134" i="18"/>
  <c r="FK236" i="18"/>
  <c r="FB209" i="18"/>
  <c r="FJ125" i="18"/>
  <c r="FG221" i="18"/>
  <c r="EV75" i="18"/>
  <c r="EO63" i="18"/>
  <c r="FB112" i="18"/>
  <c r="EO82" i="18"/>
  <c r="DW204" i="18"/>
  <c r="DX127" i="18"/>
  <c r="FL109" i="18"/>
  <c r="ED77" i="18"/>
  <c r="EY24" i="18"/>
  <c r="ED61" i="18"/>
  <c r="FM308" i="18"/>
  <c r="FL245" i="18"/>
  <c r="EW202" i="18"/>
  <c r="EY30" i="18"/>
  <c r="EO316" i="18"/>
  <c r="FG12" i="18"/>
  <c r="FC126" i="18"/>
  <c r="FD221" i="18"/>
  <c r="FK16" i="18"/>
  <c r="EH282" i="18"/>
  <c r="EJ277" i="18"/>
  <c r="EV139" i="18"/>
  <c r="EJ52" i="18"/>
  <c r="EI333" i="18"/>
  <c r="FD48" i="18"/>
  <c r="FK17" i="18"/>
  <c r="EX21" i="18"/>
  <c r="EU23" i="18"/>
  <c r="EY231" i="18"/>
  <c r="FL114" i="18"/>
  <c r="FL207" i="18"/>
  <c r="FC39" i="18"/>
  <c r="FG100" i="18"/>
  <c r="FH310" i="18"/>
  <c r="FM91" i="18"/>
  <c r="EZ32" i="18"/>
  <c r="FK168" i="18"/>
  <c r="EI45" i="18"/>
  <c r="EG104" i="18"/>
  <c r="EC28" i="18"/>
  <c r="EY34" i="18"/>
  <c r="EB295" i="18"/>
  <c r="FI58" i="18"/>
  <c r="DX298" i="18"/>
  <c r="DW201" i="18"/>
  <c r="FD112" i="18"/>
  <c r="FE192" i="18"/>
  <c r="EO258" i="18"/>
  <c r="EX273" i="18"/>
  <c r="FE144" i="18"/>
  <c r="EO298" i="18"/>
  <c r="EU180" i="18"/>
  <c r="EZ219" i="18"/>
  <c r="EA315" i="18"/>
  <c r="EX200" i="18"/>
  <c r="EG182" i="18"/>
  <c r="FJ223" i="18"/>
  <c r="FH83" i="18"/>
  <c r="FI203" i="18"/>
  <c r="FA234" i="18"/>
  <c r="FC50" i="18"/>
  <c r="FE199" i="18"/>
  <c r="DW138" i="18"/>
  <c r="EJ115" i="18"/>
  <c r="EW159" i="18"/>
  <c r="EX177" i="18"/>
  <c r="EA185" i="18"/>
  <c r="ED262" i="18"/>
  <c r="DW101" i="18"/>
  <c r="EY155" i="18"/>
  <c r="EY206" i="18"/>
  <c r="ED184" i="18"/>
  <c r="ED325" i="18"/>
  <c r="EY251" i="18"/>
  <c r="EY248" i="18"/>
  <c r="EI312" i="18"/>
  <c r="FA36" i="18"/>
  <c r="FE256" i="18"/>
  <c r="FJ38" i="18"/>
  <c r="FM201" i="18"/>
  <c r="EW80" i="18"/>
  <c r="FF248" i="18"/>
  <c r="EA280" i="18"/>
  <c r="EK43" i="18"/>
  <c r="FI12" i="18"/>
  <c r="FA87" i="18"/>
  <c r="FB138" i="18"/>
  <c r="ED238" i="18"/>
  <c r="FJ100" i="18"/>
  <c r="EW46" i="18"/>
  <c r="EW68" i="18"/>
  <c r="EM28" i="18"/>
  <c r="EY191" i="18"/>
  <c r="EJ317" i="18"/>
  <c r="FJ186" i="18"/>
  <c r="FJ232" i="18"/>
  <c r="FI286" i="18"/>
  <c r="EZ164" i="18"/>
  <c r="EI330" i="18"/>
  <c r="FN286" i="18"/>
  <c r="FJ86" i="18"/>
  <c r="EG219" i="18"/>
  <c r="EX170" i="18"/>
  <c r="EA293" i="18"/>
  <c r="EP236" i="18"/>
  <c r="DZ141" i="18"/>
  <c r="EP200" i="18"/>
  <c r="EX36" i="18"/>
  <c r="EC211" i="18"/>
  <c r="EN38" i="18"/>
  <c r="DZ250" i="18"/>
  <c r="DX109" i="18"/>
  <c r="EK283" i="18"/>
  <c r="EG205" i="18"/>
  <c r="EZ146" i="18"/>
  <c r="EH30" i="18"/>
  <c r="DX62" i="18"/>
  <c r="FN36" i="18"/>
  <c r="EX298" i="18"/>
  <c r="EU27" i="18"/>
  <c r="EM14" i="18"/>
  <c r="EN93" i="18"/>
  <c r="EN240" i="18"/>
  <c r="EU67" i="18"/>
  <c r="EH212" i="18"/>
  <c r="FE37" i="18"/>
  <c r="EG278" i="18"/>
  <c r="FC292" i="18"/>
  <c r="FI308" i="18"/>
  <c r="EA224" i="18"/>
  <c r="EO262" i="18"/>
  <c r="FB226" i="18"/>
  <c r="FM93" i="18"/>
  <c r="FJ203" i="18"/>
  <c r="EZ194" i="18"/>
  <c r="EM44" i="18"/>
  <c r="EO221" i="18"/>
  <c r="FM134" i="18"/>
  <c r="EX114" i="18"/>
  <c r="EW245" i="18"/>
  <c r="EH266" i="18"/>
  <c r="FK184" i="18"/>
  <c r="FJ171" i="18"/>
  <c r="FM151" i="18"/>
  <c r="FK43" i="18"/>
  <c r="FJ140" i="18"/>
  <c r="EV41" i="18"/>
  <c r="EY216" i="18"/>
  <c r="EU149" i="18"/>
  <c r="FN79" i="18"/>
  <c r="EL54" i="18"/>
  <c r="EV322" i="18"/>
  <c r="FC181" i="18"/>
  <c r="FB212" i="18"/>
  <c r="ED32" i="18"/>
  <c r="FI322" i="18"/>
  <c r="EY68" i="18"/>
  <c r="EF186" i="18"/>
  <c r="DW133" i="18"/>
  <c r="DY145" i="18"/>
  <c r="FM155" i="18"/>
  <c r="FG136" i="18"/>
  <c r="FN240" i="18"/>
  <c r="EZ36" i="18"/>
  <c r="FB208" i="18"/>
  <c r="DY249" i="18"/>
  <c r="EY149" i="18"/>
  <c r="FL286" i="18"/>
  <c r="FI143" i="18"/>
  <c r="FI59" i="18"/>
  <c r="FK183" i="18"/>
  <c r="FE205" i="18"/>
  <c r="EV16" i="18"/>
  <c r="EN206" i="18"/>
  <c r="EM116" i="18"/>
  <c r="FC61" i="18"/>
  <c r="FI92" i="18"/>
  <c r="DZ164" i="18"/>
  <c r="EH242" i="18"/>
  <c r="FK145" i="18"/>
  <c r="EM45" i="18"/>
  <c r="EY281" i="18"/>
  <c r="EK332" i="18"/>
  <c r="FC23" i="18"/>
  <c r="FG203" i="18"/>
  <c r="FB18" i="18"/>
  <c r="FK176" i="18"/>
  <c r="FI314" i="18"/>
  <c r="EZ178" i="18"/>
  <c r="EV244" i="18"/>
  <c r="FC199" i="18"/>
  <c r="EZ173" i="18"/>
  <c r="FL163" i="18"/>
  <c r="FE105" i="18"/>
  <c r="EX130" i="18"/>
  <c r="FK66" i="18"/>
  <c r="FF206" i="18"/>
  <c r="FE293" i="18"/>
  <c r="EL228" i="18"/>
  <c r="EX140" i="18"/>
  <c r="EC117" i="18"/>
  <c r="FJ53" i="18"/>
  <c r="EW295" i="18"/>
  <c r="EW72" i="18"/>
  <c r="FB203" i="18"/>
  <c r="EU164" i="18"/>
  <c r="FM133" i="18"/>
  <c r="FI254" i="18"/>
  <c r="EX182" i="18"/>
  <c r="FF286" i="18"/>
  <c r="FK63" i="18"/>
  <c r="EA198" i="18"/>
  <c r="EG185" i="18"/>
  <c r="EF244" i="18"/>
  <c r="EI100" i="18"/>
  <c r="EL219" i="18"/>
  <c r="EI19" i="18"/>
  <c r="FF145" i="18"/>
  <c r="FC86" i="18"/>
  <c r="EU50" i="18"/>
  <c r="EX162" i="18"/>
  <c r="EZ53" i="18"/>
  <c r="FE225" i="18"/>
  <c r="EW216" i="18"/>
  <c r="EV241" i="18"/>
  <c r="FG9" i="18"/>
  <c r="EC97" i="18"/>
  <c r="DZ225" i="18"/>
  <c r="EX42" i="18"/>
  <c r="FN88" i="18"/>
  <c r="FE39" i="18"/>
  <c r="EL125" i="18"/>
  <c r="EP300" i="18"/>
  <c r="EH168" i="18"/>
  <c r="EU55" i="18"/>
  <c r="EZ238" i="18"/>
  <c r="FK98" i="18"/>
  <c r="EU51" i="18"/>
  <c r="EG30" i="18"/>
  <c r="EZ25" i="18"/>
  <c r="FB238" i="18"/>
  <c r="EV317" i="18"/>
  <c r="DX119" i="18"/>
  <c r="EX168" i="18"/>
  <c r="FA12" i="18"/>
  <c r="EF110" i="18"/>
  <c r="DY68" i="18"/>
  <c r="FK254" i="18"/>
  <c r="FB228" i="18"/>
  <c r="EX67" i="18"/>
  <c r="FG251" i="18"/>
  <c r="FB215" i="18"/>
  <c r="DW58" i="18"/>
  <c r="FH209" i="18"/>
  <c r="EI131" i="18"/>
  <c r="FK93" i="18"/>
  <c r="FJ142" i="18"/>
  <c r="DY257" i="18"/>
  <c r="EX167" i="18"/>
  <c r="EG155" i="18"/>
  <c r="FB285" i="18"/>
  <c r="FF214" i="18"/>
  <c r="FK211" i="18"/>
  <c r="FG111" i="18"/>
  <c r="FJ301" i="18"/>
  <c r="FH60" i="18"/>
  <c r="EY119" i="18"/>
  <c r="FJ188" i="18"/>
  <c r="FL18" i="18"/>
  <c r="FM127" i="18"/>
  <c r="EU305" i="18"/>
  <c r="FE221" i="18"/>
  <c r="EW246" i="18"/>
  <c r="FN52" i="18"/>
  <c r="FK22" i="18"/>
  <c r="FG209" i="18"/>
  <c r="EO246" i="18"/>
  <c r="FJ291" i="18"/>
  <c r="EW141" i="18"/>
  <c r="EN118" i="18"/>
  <c r="FF199" i="18"/>
  <c r="EY222" i="18"/>
  <c r="EC319" i="18"/>
  <c r="FD16" i="18"/>
  <c r="FM11" i="18"/>
  <c r="EA206" i="18"/>
  <c r="FD127" i="18"/>
  <c r="EP263" i="18"/>
  <c r="EX238" i="18"/>
  <c r="FK169" i="18"/>
  <c r="FA92" i="18"/>
  <c r="FF317" i="18"/>
  <c r="FD265" i="18"/>
  <c r="FB290" i="18"/>
  <c r="FL304" i="18"/>
  <c r="EV67" i="18"/>
  <c r="EU153" i="18"/>
  <c r="FN238" i="18"/>
  <c r="FE290" i="18"/>
  <c r="FI211" i="18"/>
  <c r="EK263" i="18"/>
  <c r="FN152" i="18"/>
  <c r="FA269" i="18"/>
  <c r="FE138" i="18"/>
  <c r="EU328" i="18"/>
  <c r="FG47" i="18"/>
  <c r="FJ156" i="18"/>
  <c r="FM229" i="18"/>
  <c r="FE75" i="18"/>
  <c r="EV68" i="18"/>
  <c r="EE54" i="18"/>
  <c r="FE136" i="18"/>
  <c r="EY193" i="18"/>
  <c r="EN200" i="18"/>
  <c r="EF75" i="18"/>
  <c r="DY148" i="18"/>
  <c r="EP211" i="18"/>
  <c r="EA50" i="18"/>
  <c r="FL165" i="18"/>
  <c r="EX269" i="18"/>
  <c r="EA169" i="18"/>
  <c r="FN55" i="18"/>
  <c r="DW205" i="18"/>
  <c r="EX38" i="18"/>
  <c r="EV185" i="18"/>
  <c r="EL78" i="18"/>
  <c r="FA79" i="18"/>
  <c r="EP161" i="18"/>
  <c r="FN282" i="18"/>
  <c r="FG128" i="18"/>
  <c r="FA293" i="18"/>
  <c r="EZ90" i="18"/>
  <c r="DY321" i="18"/>
  <c r="EG303" i="18"/>
  <c r="FM292" i="18"/>
  <c r="FD144" i="18"/>
  <c r="FB29" i="18"/>
  <c r="EL115" i="18"/>
  <c r="EE149" i="18"/>
  <c r="FJ137" i="18"/>
  <c r="EY111" i="18"/>
  <c r="EY184" i="18"/>
  <c r="FD110" i="18"/>
  <c r="FL214" i="18"/>
  <c r="EF132" i="18"/>
  <c r="FD237" i="18"/>
  <c r="EJ129" i="18"/>
  <c r="EM217" i="18"/>
  <c r="EF270" i="18"/>
  <c r="FC129" i="18"/>
  <c r="ED213" i="18"/>
  <c r="EH251" i="18"/>
  <c r="EM62" i="18"/>
  <c r="FE52" i="18"/>
  <c r="EA152" i="18"/>
  <c r="FK37" i="18"/>
  <c r="FJ288" i="18"/>
  <c r="FD292" i="18"/>
  <c r="FF302" i="18"/>
  <c r="EX122" i="18"/>
  <c r="FF129" i="18"/>
  <c r="EL73" i="18"/>
  <c r="FN147" i="18"/>
  <c r="EE30" i="18"/>
  <c r="FI47" i="18"/>
  <c r="FK328" i="18"/>
  <c r="FJ303" i="18"/>
  <c r="EV85" i="18"/>
  <c r="EZ195" i="18"/>
  <c r="FM176" i="18"/>
  <c r="EM175" i="18"/>
  <c r="FG141" i="18"/>
  <c r="FJ44" i="18"/>
  <c r="EG29" i="18"/>
  <c r="FB301" i="18"/>
  <c r="FM238" i="18"/>
  <c r="FE248" i="18"/>
  <c r="DY61" i="18"/>
  <c r="EX19" i="18"/>
  <c r="FK214" i="18"/>
  <c r="FJ96" i="18"/>
  <c r="FE33" i="18"/>
  <c r="FC289" i="18"/>
  <c r="EM94" i="18"/>
  <c r="FJ219" i="18"/>
  <c r="FF241" i="18"/>
  <c r="FE65" i="18"/>
  <c r="FI207" i="18"/>
  <c r="EE117" i="18"/>
  <c r="FE237" i="18"/>
  <c r="FL53" i="18"/>
  <c r="FN126" i="18"/>
  <c r="FA148" i="18"/>
  <c r="FA232" i="18"/>
  <c r="FA271" i="18"/>
  <c r="FB88" i="18"/>
  <c r="EX191" i="18"/>
  <c r="EM329" i="18"/>
  <c r="FK159" i="18"/>
  <c r="EZ296" i="18"/>
  <c r="FM14" i="18"/>
  <c r="EV11" i="18"/>
  <c r="DW228" i="18"/>
  <c r="FC254" i="18"/>
  <c r="EB39" i="18"/>
  <c r="FH304" i="18"/>
  <c r="EY38" i="18"/>
  <c r="FF23" i="18"/>
  <c r="EZ83" i="18"/>
  <c r="FB198" i="18"/>
  <c r="DX326" i="18"/>
  <c r="FH200" i="18"/>
  <c r="EU37" i="18"/>
  <c r="FE29" i="18"/>
  <c r="FE128" i="18"/>
  <c r="FD143" i="18"/>
  <c r="EL61" i="18"/>
  <c r="FM168" i="18"/>
  <c r="EX86" i="18"/>
  <c r="FN66" i="18"/>
  <c r="FD105" i="18"/>
  <c r="FM143" i="18"/>
  <c r="EV278" i="18"/>
  <c r="FJ56" i="18"/>
  <c r="FH289" i="18"/>
  <c r="EY325" i="18"/>
  <c r="FB70" i="18"/>
  <c r="FL41" i="18"/>
  <c r="FH262" i="18"/>
  <c r="FG216" i="18"/>
  <c r="EJ22" i="18"/>
  <c r="EW73" i="18"/>
  <c r="EB301" i="18"/>
  <c r="EJ174" i="18"/>
  <c r="FM104" i="18"/>
  <c r="EK208" i="18"/>
  <c r="EX55" i="18"/>
  <c r="FA266" i="18"/>
  <c r="DZ300" i="18"/>
  <c r="EB155" i="18"/>
  <c r="EB164" i="18"/>
  <c r="FB174" i="18"/>
  <c r="FH150" i="18"/>
  <c r="FA297" i="18"/>
  <c r="DW134" i="18"/>
  <c r="FE189" i="18"/>
  <c r="FH218" i="18"/>
  <c r="FI82" i="18"/>
  <c r="EG53" i="18"/>
  <c r="EC131" i="18"/>
  <c r="FD320" i="18"/>
  <c r="FH288" i="18"/>
  <c r="EK192" i="18"/>
  <c r="EW212" i="18"/>
  <c r="FD191" i="18"/>
  <c r="FL216" i="18"/>
  <c r="EU82" i="18"/>
  <c r="FI218" i="18"/>
  <c r="DX94" i="18"/>
  <c r="FB133" i="18"/>
  <c r="EX132" i="18"/>
  <c r="EM166" i="18"/>
  <c r="FM264" i="18"/>
  <c r="EX76" i="18"/>
  <c r="FC207" i="18"/>
  <c r="FJ245" i="18"/>
  <c r="FC233" i="18"/>
  <c r="EN132" i="18"/>
  <c r="EU141" i="18"/>
  <c r="FL324" i="18"/>
  <c r="EG86" i="18"/>
  <c r="EY300" i="18"/>
  <c r="FN195" i="18"/>
  <c r="EV113" i="18"/>
  <c r="EU168" i="18"/>
  <c r="EL306" i="18"/>
  <c r="EO45" i="18"/>
  <c r="FJ149" i="18"/>
  <c r="FH42" i="18"/>
  <c r="EH45" i="18"/>
  <c r="FN67" i="18"/>
  <c r="FL52" i="18"/>
  <c r="FM219" i="18"/>
  <c r="FC317" i="18"/>
  <c r="FI167" i="18"/>
  <c r="EF228" i="18"/>
  <c r="FJ49" i="18"/>
  <c r="EC149" i="18"/>
  <c r="EE237" i="18"/>
  <c r="EO203" i="18"/>
  <c r="FA168" i="18"/>
  <c r="DY102" i="18"/>
  <c r="EZ110" i="18"/>
  <c r="FL124" i="18"/>
  <c r="EZ33" i="18"/>
  <c r="FF252" i="18"/>
  <c r="ED46" i="18"/>
  <c r="EZ140" i="18"/>
  <c r="FL17" i="18"/>
  <c r="DZ134" i="18"/>
  <c r="FH294" i="18"/>
  <c r="EX300" i="18"/>
  <c r="EV219" i="18"/>
  <c r="EF180" i="18"/>
  <c r="EJ285" i="18"/>
  <c r="FB149" i="18"/>
  <c r="DW278" i="18"/>
  <c r="FI42" i="18"/>
  <c r="FN276" i="18"/>
  <c r="FA222" i="18"/>
  <c r="FN280" i="18"/>
  <c r="EW267" i="18"/>
  <c r="FN331" i="18"/>
  <c r="FJ319" i="18"/>
  <c r="EN100" i="18"/>
  <c r="DW254" i="18"/>
  <c r="FI88" i="18"/>
  <c r="EX239" i="18"/>
  <c r="EF296" i="18"/>
  <c r="EZ242" i="18"/>
  <c r="FF71" i="18"/>
  <c r="FH14" i="18"/>
  <c r="EU147" i="18"/>
  <c r="EO268" i="18"/>
  <c r="EO61" i="18"/>
  <c r="FH205" i="18"/>
  <c r="FK80" i="18"/>
  <c r="FB146" i="18"/>
  <c r="DY238" i="18"/>
  <c r="FM210" i="18"/>
  <c r="EW56" i="18"/>
  <c r="EE309" i="18"/>
  <c r="EM77" i="18"/>
  <c r="EW41" i="18"/>
  <c r="FA187" i="18"/>
  <c r="EW250" i="18"/>
  <c r="FC149" i="18"/>
  <c r="FC90" i="18"/>
  <c r="EU233" i="18"/>
  <c r="EW17" i="18"/>
  <c r="EV119" i="18"/>
  <c r="FB55" i="18"/>
  <c r="FH45" i="18"/>
  <c r="EV215" i="18"/>
  <c r="EN81" i="18"/>
  <c r="FA188" i="18"/>
  <c r="EG179" i="18"/>
  <c r="FH109" i="18"/>
  <c r="EP214" i="18"/>
  <c r="FA29" i="18"/>
  <c r="FB202" i="18"/>
  <c r="FC142" i="18"/>
  <c r="FM17" i="18"/>
  <c r="FI241" i="18"/>
  <c r="EX174" i="18"/>
  <c r="FJ189" i="18"/>
  <c r="FJ193" i="18"/>
  <c r="FH295" i="18"/>
  <c r="FC188" i="18"/>
  <c r="FG218" i="18"/>
  <c r="FD166" i="18"/>
  <c r="EX211" i="18"/>
  <c r="FE58" i="18"/>
  <c r="FJ313" i="18"/>
  <c r="EV300" i="18"/>
  <c r="FA219" i="18"/>
  <c r="DY75" i="18"/>
  <c r="EG220" i="18"/>
  <c r="FA10" i="18"/>
  <c r="FD214" i="18"/>
  <c r="FC260" i="18"/>
  <c r="DZ294" i="18"/>
  <c r="FH165" i="18"/>
  <c r="EL169" i="18"/>
  <c r="FC89" i="18"/>
  <c r="EZ22" i="18"/>
  <c r="FA102" i="18"/>
  <c r="EO229" i="18"/>
  <c r="DW238" i="18"/>
  <c r="FD232" i="18"/>
  <c r="FC62" i="18"/>
  <c r="EZ277" i="18"/>
  <c r="EV267" i="18"/>
  <c r="FC144" i="18"/>
  <c r="DX26" i="18"/>
  <c r="FI138" i="18"/>
  <c r="FG131" i="18"/>
  <c r="FD76" i="18"/>
  <c r="EO237" i="18"/>
  <c r="FK269" i="18"/>
  <c r="FE217" i="18"/>
  <c r="EH102" i="18"/>
  <c r="FE125" i="18"/>
  <c r="FI265" i="18"/>
  <c r="EF82" i="18"/>
  <c r="FF174" i="18"/>
  <c r="DX151" i="18"/>
  <c r="EM205" i="18"/>
  <c r="DY139" i="18"/>
  <c r="FN198" i="18"/>
  <c r="FA236" i="18"/>
  <c r="FA256" i="18"/>
  <c r="FC171" i="18"/>
  <c r="EG285" i="18"/>
  <c r="FM252" i="18"/>
  <c r="EI81" i="18"/>
  <c r="EK198" i="18"/>
  <c r="EH52" i="18"/>
  <c r="EK203" i="18"/>
  <c r="EA197" i="18"/>
  <c r="EU34" i="18"/>
  <c r="EX69" i="18"/>
  <c r="FM154" i="18"/>
  <c r="FG255" i="18"/>
  <c r="EF313" i="18"/>
  <c r="DY38" i="18"/>
  <c r="FE163" i="18"/>
  <c r="FH236" i="18"/>
  <c r="EW231" i="18"/>
  <c r="FE174" i="18"/>
  <c r="FK163" i="18"/>
  <c r="DW322" i="18"/>
  <c r="FJ325" i="18"/>
  <c r="FJ46" i="18"/>
  <c r="EZ231" i="18"/>
  <c r="DY163" i="18"/>
  <c r="FI198" i="18"/>
  <c r="EN261" i="18"/>
  <c r="FM209" i="18"/>
  <c r="EW308" i="18"/>
  <c r="FC206" i="18"/>
  <c r="FC49" i="18"/>
  <c r="FJ239" i="18"/>
  <c r="FC273" i="18"/>
  <c r="EV209" i="18"/>
  <c r="FJ43" i="18"/>
  <c r="EC291" i="18"/>
  <c r="FC175" i="18"/>
  <c r="FJ174" i="18"/>
  <c r="EF84" i="18"/>
  <c r="FE260" i="18"/>
  <c r="FG164" i="18"/>
  <c r="FJ294" i="18"/>
  <c r="FH226" i="18"/>
  <c r="EX31" i="18"/>
  <c r="FK70" i="18"/>
  <c r="EO244" i="18"/>
  <c r="EY307" i="18"/>
  <c r="FK92" i="18"/>
  <c r="EZ213" i="18"/>
  <c r="FB34" i="18"/>
  <c r="ED222" i="18"/>
  <c r="EW54" i="18"/>
  <c r="EY286" i="18"/>
  <c r="FM163" i="18"/>
  <c r="FK226" i="18"/>
  <c r="EY166" i="18"/>
  <c r="FL138" i="18"/>
  <c r="FK79" i="18"/>
  <c r="EH115" i="18"/>
  <c r="FD245" i="18"/>
  <c r="EJ84" i="18"/>
  <c r="FL175" i="18"/>
  <c r="EA110" i="18"/>
  <c r="EW164" i="18"/>
  <c r="EE306" i="18"/>
  <c r="EG177" i="18"/>
  <c r="FA247" i="18"/>
  <c r="EI331" i="18"/>
  <c r="FB89" i="18"/>
  <c r="FD170" i="18"/>
  <c r="DY248" i="18"/>
  <c r="FD297" i="18"/>
  <c r="FN29" i="18"/>
  <c r="DW110" i="18"/>
  <c r="FC41" i="18"/>
  <c r="FA218" i="18"/>
  <c r="EU292" i="18"/>
  <c r="ED274" i="18"/>
  <c r="EH276" i="18"/>
  <c r="EV254" i="18"/>
  <c r="FC297" i="18"/>
  <c r="EX259" i="18"/>
  <c r="EV174" i="18"/>
  <c r="ED70" i="18"/>
  <c r="FN154" i="18"/>
  <c r="EU121" i="18"/>
  <c r="EG116" i="18"/>
  <c r="EG188" i="18"/>
  <c r="FJ246" i="18"/>
  <c r="EB182" i="18"/>
  <c r="EV167" i="18"/>
  <c r="EX229" i="18"/>
  <c r="FC20" i="18"/>
  <c r="EE110" i="18"/>
  <c r="EM59" i="18"/>
  <c r="EU109" i="18"/>
  <c r="FI148" i="18"/>
  <c r="FN127" i="18"/>
  <c r="EZ15" i="18"/>
  <c r="DZ329" i="18"/>
  <c r="EL45" i="18"/>
  <c r="EZ269" i="18"/>
  <c r="EP11" i="18"/>
  <c r="FJ159" i="18"/>
  <c r="FD31" i="18"/>
  <c r="FG91" i="18"/>
  <c r="EY15" i="18"/>
  <c r="EW91" i="18"/>
  <c r="FL117" i="18"/>
  <c r="FI77" i="18"/>
  <c r="EM326" i="18"/>
  <c r="EU87" i="18"/>
  <c r="FH115" i="18"/>
  <c r="EU299" i="18"/>
  <c r="FF65" i="18"/>
  <c r="FA268" i="18"/>
  <c r="EU136" i="18"/>
  <c r="FA111" i="18"/>
  <c r="EA63" i="18"/>
  <c r="FI63" i="18"/>
  <c r="EX210" i="18"/>
  <c r="FH9" i="18"/>
  <c r="FM206" i="18"/>
  <c r="FN306" i="18"/>
  <c r="FC151" i="18"/>
  <c r="FL238" i="18"/>
  <c r="FH98" i="18"/>
  <c r="EG144" i="18"/>
  <c r="EL205" i="18"/>
  <c r="FF152" i="18"/>
  <c r="EV126" i="18"/>
  <c r="EI113" i="18"/>
  <c r="FF140" i="18"/>
  <c r="FK149" i="18"/>
  <c r="EW320" i="18"/>
  <c r="FN196" i="18"/>
  <c r="FJ215" i="18"/>
  <c r="EY87" i="18"/>
  <c r="FB235" i="18"/>
  <c r="EC315" i="18"/>
  <c r="EX90" i="18"/>
  <c r="FB172" i="18"/>
  <c r="EN245" i="18"/>
  <c r="EM48" i="18"/>
  <c r="EV301" i="18"/>
  <c r="EO220" i="18"/>
  <c r="EX227" i="18"/>
  <c r="FF89" i="18"/>
  <c r="EN124" i="18"/>
  <c r="EG229" i="18"/>
  <c r="EZ54" i="18"/>
  <c r="EC59" i="18"/>
  <c r="EX47" i="18"/>
  <c r="FG236" i="18"/>
  <c r="EX254" i="18"/>
  <c r="FL182" i="18"/>
  <c r="EE188" i="18"/>
  <c r="EW199" i="18"/>
  <c r="EY256" i="18"/>
  <c r="FI72" i="18"/>
  <c r="FF138" i="18"/>
  <c r="FL302" i="18"/>
  <c r="FN310" i="18"/>
  <c r="FN212" i="18"/>
  <c r="EP314" i="18"/>
  <c r="FE223" i="18"/>
  <c r="EN149" i="18"/>
  <c r="EB157" i="18"/>
  <c r="FI149" i="18"/>
  <c r="EL30" i="18"/>
  <c r="EG97" i="18"/>
  <c r="FK222" i="18"/>
  <c r="DX38" i="18"/>
  <c r="EW209" i="18"/>
  <c r="FM197" i="18"/>
  <c r="FE333" i="18"/>
  <c r="EV171" i="18"/>
  <c r="FM278" i="18"/>
  <c r="FG205" i="18"/>
  <c r="FF60" i="18"/>
  <c r="EH219" i="18"/>
  <c r="FG268" i="18"/>
  <c r="FN249" i="18"/>
  <c r="EN320" i="18"/>
  <c r="FD41" i="18"/>
  <c r="FN312" i="18"/>
  <c r="FJ163" i="18"/>
  <c r="FA23" i="18"/>
  <c r="EW81" i="18"/>
  <c r="FF196" i="18"/>
  <c r="EC172" i="18"/>
  <c r="EK205" i="18"/>
  <c r="EW120" i="18"/>
  <c r="EI205" i="18"/>
  <c r="EX59" i="18"/>
  <c r="EV97" i="18"/>
  <c r="EU21" i="18"/>
  <c r="FG49" i="18"/>
  <c r="FM36" i="18"/>
  <c r="EY332" i="18"/>
  <c r="EF28" i="18"/>
  <c r="EP37" i="18"/>
  <c r="EM167" i="18"/>
  <c r="FG84" i="18"/>
  <c r="EA278" i="18"/>
  <c r="FM295" i="18"/>
  <c r="DZ115" i="18"/>
  <c r="EP201" i="18"/>
  <c r="EK204" i="18"/>
  <c r="FN311" i="18"/>
  <c r="EV159" i="18"/>
  <c r="EU319" i="18"/>
  <c r="EX150" i="18"/>
  <c r="EH91" i="18"/>
  <c r="FD165" i="18"/>
  <c r="FA206" i="18"/>
  <c r="FK198" i="18"/>
  <c r="EZ55" i="18"/>
  <c r="EK183" i="18"/>
  <c r="EK287" i="18"/>
  <c r="FE143" i="18"/>
  <c r="EV257" i="18"/>
  <c r="ED140" i="18"/>
  <c r="ED268" i="18"/>
  <c r="EA188" i="18"/>
  <c r="FL158" i="18"/>
  <c r="FC246" i="18"/>
  <c r="EP196" i="18"/>
  <c r="DX118" i="18"/>
  <c r="EV78" i="18"/>
  <c r="FD271" i="18"/>
  <c r="EO260" i="18"/>
  <c r="EP177" i="18"/>
  <c r="EN292" i="18"/>
  <c r="FL190" i="18"/>
  <c r="EV161" i="18"/>
  <c r="FE208" i="18"/>
  <c r="EV201" i="18"/>
  <c r="EV110" i="18"/>
  <c r="FF285" i="18"/>
  <c r="EP51" i="18"/>
  <c r="FJ276" i="18"/>
  <c r="EA155" i="18"/>
  <c r="EV286" i="18"/>
  <c r="EV103" i="18"/>
  <c r="DX273" i="18"/>
  <c r="EX53" i="18"/>
  <c r="EU181" i="18"/>
  <c r="FD203" i="18"/>
  <c r="FK74" i="18"/>
  <c r="FI244" i="18"/>
  <c r="EJ108" i="18"/>
  <c r="FC266" i="18"/>
  <c r="EZ12" i="18"/>
  <c r="EU263" i="18"/>
  <c r="EX123" i="18"/>
  <c r="DW203" i="18"/>
  <c r="EB57" i="18"/>
  <c r="EZ40" i="18"/>
  <c r="FE102" i="18"/>
  <c r="ED76" i="18"/>
  <c r="FA270" i="18"/>
  <c r="FJ21" i="18"/>
  <c r="FL140" i="18"/>
  <c r="FI188" i="18"/>
  <c r="FN329" i="18"/>
  <c r="FK171" i="18"/>
  <c r="FG97" i="18"/>
  <c r="EL245" i="18"/>
  <c r="EW310" i="18"/>
  <c r="EH117" i="18"/>
  <c r="FK244" i="18"/>
  <c r="FJ177" i="18"/>
  <c r="EW10" i="18"/>
  <c r="FH284" i="18"/>
  <c r="FJ26" i="18"/>
  <c r="EC99" i="18"/>
  <c r="FA312" i="18"/>
  <c r="EH304" i="18"/>
  <c r="EV89" i="18"/>
  <c r="FB139" i="18"/>
  <c r="EX22" i="18"/>
  <c r="FJ80" i="18"/>
  <c r="FI182" i="18"/>
  <c r="FE265" i="18"/>
  <c r="FM249" i="18"/>
  <c r="EA104" i="18"/>
  <c r="FF304" i="18"/>
  <c r="EV66" i="18"/>
  <c r="EX115" i="18"/>
  <c r="DY331" i="18"/>
  <c r="FG163" i="18"/>
  <c r="FK110" i="18"/>
  <c r="FG88" i="18"/>
  <c r="FE198" i="18"/>
  <c r="EX206" i="18"/>
  <c r="FD201" i="18"/>
  <c r="FH308" i="18"/>
  <c r="EE222" i="18"/>
  <c r="FG303" i="18"/>
  <c r="EV153" i="18"/>
  <c r="FD258" i="18"/>
  <c r="FD153" i="18"/>
  <c r="EZ177" i="18"/>
  <c r="EG76" i="18"/>
  <c r="EF53" i="18"/>
  <c r="EO227" i="18"/>
  <c r="EX246" i="18"/>
  <c r="FL252" i="18"/>
  <c r="ED322" i="18"/>
  <c r="EX12" i="18"/>
  <c r="FL169" i="18"/>
  <c r="FC117" i="18"/>
  <c r="FJ36" i="18"/>
  <c r="FA177" i="18"/>
  <c r="FL70" i="18"/>
  <c r="EY9" i="18"/>
  <c r="FB241" i="18"/>
  <c r="EF133" i="18"/>
  <c r="FK203" i="18"/>
  <c r="FN262" i="18"/>
  <c r="FN224" i="18"/>
  <c r="EG138" i="18"/>
  <c r="EE166" i="18"/>
  <c r="FK210" i="18"/>
  <c r="FD192" i="18"/>
  <c r="EY77" i="18"/>
  <c r="FH10" i="18"/>
  <c r="EY276" i="18"/>
  <c r="EU139" i="18"/>
  <c r="DW317" i="18"/>
  <c r="EV318" i="18"/>
  <c r="EM253" i="18"/>
  <c r="EC322" i="18"/>
  <c r="FN250" i="18"/>
  <c r="FI130" i="18"/>
  <c r="EU273" i="18"/>
  <c r="FA49" i="18"/>
  <c r="EU294" i="18"/>
  <c r="EU258" i="18"/>
  <c r="DZ241" i="18"/>
  <c r="EM66" i="18"/>
  <c r="FH259" i="18"/>
  <c r="EJ278" i="18"/>
  <c r="FE93" i="18"/>
  <c r="FE166" i="18"/>
  <c r="FE101" i="18"/>
  <c r="EY81" i="18"/>
  <c r="EL188" i="18"/>
  <c r="EZ70" i="18"/>
  <c r="FD134" i="18"/>
  <c r="FB333" i="18"/>
  <c r="FA141" i="18"/>
  <c r="FF94" i="18"/>
  <c r="FL132" i="18"/>
  <c r="DZ286" i="18"/>
  <c r="FJ321" i="18"/>
  <c r="FH96" i="18"/>
  <c r="DW173" i="18"/>
  <c r="DW198" i="18"/>
  <c r="FG135" i="18"/>
  <c r="EL308" i="18"/>
  <c r="FJ34" i="18"/>
  <c r="FC332" i="18"/>
  <c r="FB95" i="18"/>
  <c r="FK331" i="18"/>
  <c r="EE172" i="18"/>
  <c r="FB141" i="18"/>
  <c r="FB91" i="18"/>
  <c r="EI132" i="18"/>
  <c r="EI93" i="18"/>
  <c r="FB289" i="18"/>
  <c r="FC22" i="18"/>
  <c r="EU209" i="18"/>
  <c r="FC283" i="18"/>
  <c r="FK45" i="18"/>
  <c r="FJ141" i="18"/>
  <c r="FL118" i="18"/>
  <c r="EU84" i="18"/>
  <c r="FD208" i="18"/>
  <c r="EP226" i="18"/>
  <c r="FB128" i="18"/>
  <c r="EH325" i="18"/>
  <c r="FA185" i="18"/>
  <c r="FN197" i="18"/>
  <c r="EW234" i="18"/>
  <c r="DZ308" i="18"/>
  <c r="EU169" i="18"/>
  <c r="EO91" i="18"/>
  <c r="FF202" i="18"/>
  <c r="DY167" i="18"/>
  <c r="EI10" i="18"/>
  <c r="FI53" i="18"/>
  <c r="FJ107" i="18"/>
  <c r="EA43" i="18"/>
  <c r="EY189" i="18"/>
  <c r="FE44" i="18"/>
  <c r="FF218" i="18"/>
  <c r="FM234" i="18"/>
  <c r="FN100" i="18"/>
  <c r="FF29" i="18"/>
  <c r="EV223" i="18"/>
  <c r="FE49" i="18"/>
  <c r="FH142" i="18"/>
  <c r="EX99" i="18"/>
  <c r="EZ190" i="18"/>
  <c r="EZ279" i="18"/>
  <c r="EY154" i="18"/>
  <c r="FN151" i="18"/>
  <c r="FK78" i="18"/>
  <c r="EJ177" i="18"/>
  <c r="ED102" i="18"/>
  <c r="EC145" i="18"/>
  <c r="FG328" i="18"/>
  <c r="EZ156" i="18"/>
  <c r="FM247" i="18"/>
  <c r="FD61" i="18"/>
  <c r="EO307" i="18"/>
  <c r="DZ83" i="18"/>
  <c r="FD318" i="18"/>
  <c r="FI27" i="18"/>
  <c r="FB195" i="18"/>
  <c r="FM86" i="18"/>
  <c r="EV32" i="18"/>
  <c r="FC34" i="18"/>
  <c r="FN207" i="18"/>
  <c r="FF62" i="18"/>
  <c r="FM305" i="18"/>
  <c r="FG63" i="18"/>
  <c r="EI78" i="18"/>
  <c r="FI257" i="18"/>
  <c r="FF37" i="18"/>
  <c r="EY152" i="18"/>
  <c r="EI259" i="18"/>
  <c r="DX124" i="18"/>
  <c r="EY267" i="18"/>
  <c r="EA53" i="18"/>
  <c r="EJ130" i="18"/>
  <c r="FN320" i="18"/>
  <c r="FI201" i="18"/>
  <c r="FN301" i="18"/>
  <c r="FE23" i="18"/>
  <c r="DY284" i="18"/>
  <c r="FN234" i="18"/>
  <c r="FA88" i="18"/>
  <c r="ED126" i="18"/>
  <c r="EG49" i="18"/>
  <c r="EW314" i="18"/>
  <c r="FC261" i="18"/>
  <c r="EW125" i="18"/>
  <c r="FI141" i="18"/>
  <c r="FJ79" i="18"/>
  <c r="EZ180" i="18"/>
  <c r="FF70" i="18"/>
  <c r="DY86" i="18"/>
  <c r="FB73" i="18"/>
  <c r="EO251" i="18"/>
  <c r="FD256" i="18"/>
  <c r="FH197" i="18"/>
  <c r="EU16" i="18"/>
  <c r="FN48" i="18"/>
  <c r="FE200" i="18"/>
  <c r="EB100" i="18"/>
  <c r="FJ179" i="18"/>
  <c r="FH214" i="18"/>
  <c r="EX145" i="18"/>
  <c r="EA274" i="18"/>
  <c r="EW102" i="18"/>
  <c r="EU314" i="18"/>
  <c r="EW43" i="18"/>
  <c r="FM15" i="18"/>
  <c r="EY218" i="18"/>
  <c r="FJ304" i="18"/>
  <c r="FK155" i="18"/>
  <c r="FD313" i="18"/>
  <c r="DW289" i="18"/>
  <c r="FH25" i="18"/>
  <c r="FN146" i="18"/>
  <c r="EF118" i="18"/>
  <c r="FJ226" i="18"/>
  <c r="DZ319" i="18"/>
  <c r="FL121" i="18"/>
  <c r="DX222" i="18"/>
  <c r="EF107" i="18"/>
  <c r="FG273" i="18"/>
  <c r="FI153" i="18"/>
  <c r="DY268" i="18"/>
  <c r="FD146" i="18"/>
  <c r="EM214" i="18"/>
  <c r="FF61" i="18"/>
  <c r="FC211" i="18"/>
  <c r="DX152" i="18"/>
  <c r="FK209" i="18"/>
  <c r="FM224" i="18"/>
  <c r="FG190" i="18"/>
  <c r="FG245" i="18"/>
  <c r="FC235" i="18"/>
  <c r="EH100" i="18"/>
  <c r="EG225" i="18"/>
  <c r="EL116" i="18"/>
  <c r="FK327" i="18"/>
  <c r="ED9" i="18"/>
  <c r="FF32" i="18"/>
  <c r="DX158" i="18"/>
  <c r="EA97" i="18"/>
  <c r="DY292" i="18"/>
  <c r="EW306" i="18"/>
  <c r="FF109" i="18"/>
  <c r="FM124" i="18"/>
  <c r="FG51" i="18"/>
  <c r="EW316" i="18"/>
  <c r="EO13" i="18"/>
  <c r="EW19" i="18"/>
  <c r="EA292" i="18"/>
  <c r="DZ75" i="18"/>
  <c r="FE307" i="18"/>
  <c r="EX220" i="18"/>
  <c r="EA267" i="18"/>
  <c r="FM311" i="18"/>
  <c r="EN214" i="18"/>
  <c r="EK236" i="18"/>
  <c r="EC301" i="18"/>
  <c r="EC244" i="18"/>
  <c r="EW244" i="18"/>
  <c r="FB92" i="18"/>
  <c r="FF36" i="18"/>
  <c r="FF67" i="18"/>
  <c r="FB182" i="18"/>
  <c r="FB35" i="18"/>
  <c r="EJ275" i="18"/>
  <c r="FD25" i="18"/>
  <c r="EI327" i="18"/>
  <c r="EU150" i="18"/>
  <c r="FC250" i="18"/>
  <c r="EX127" i="18"/>
  <c r="EW14" i="18"/>
  <c r="FE134" i="18"/>
  <c r="FC73" i="18"/>
  <c r="FD159" i="18"/>
  <c r="FM276" i="18"/>
  <c r="FK187" i="18"/>
  <c r="EB286" i="18"/>
  <c r="EY27" i="18"/>
  <c r="DZ309" i="18"/>
  <c r="DZ45" i="18"/>
  <c r="EN228" i="18"/>
  <c r="ED188" i="18"/>
  <c r="FK246" i="18"/>
  <c r="FD135" i="18"/>
  <c r="FH76" i="18"/>
  <c r="FL150" i="18"/>
  <c r="FM183" i="18"/>
  <c r="EV200" i="18"/>
  <c r="FH33" i="18"/>
  <c r="EO30" i="18"/>
  <c r="EO24" i="18"/>
  <c r="FH227" i="18"/>
  <c r="FM31" i="18"/>
  <c r="FF34" i="18"/>
  <c r="FK27" i="18"/>
  <c r="EH53" i="18"/>
  <c r="EY39" i="18"/>
  <c r="FK115" i="18"/>
  <c r="EI76" i="18"/>
  <c r="FC168" i="18"/>
  <c r="FA155" i="18"/>
  <c r="EF196" i="18"/>
  <c r="ED227" i="18"/>
  <c r="FE28" i="18"/>
  <c r="FA248" i="18"/>
  <c r="FD139" i="18"/>
  <c r="EL303" i="18"/>
  <c r="EM53" i="18"/>
  <c r="FG240" i="18"/>
  <c r="FE61" i="18"/>
  <c r="FE229" i="18"/>
  <c r="EW243" i="18"/>
  <c r="EI241" i="18"/>
  <c r="DZ268" i="18"/>
  <c r="FA106" i="18"/>
  <c r="FA153" i="18"/>
  <c r="EI20" i="18"/>
  <c r="EB99" i="18"/>
  <c r="EX116" i="18"/>
  <c r="EY165" i="18"/>
  <c r="FF46" i="18"/>
  <c r="FN292" i="18"/>
  <c r="FI102" i="18"/>
  <c r="FF278" i="18"/>
  <c r="EW285" i="18"/>
  <c r="DZ181" i="18"/>
  <c r="EY255" i="18"/>
  <c r="FI103" i="18"/>
  <c r="EI51" i="18"/>
  <c r="FG133" i="18"/>
  <c r="EW150" i="18"/>
  <c r="FL282" i="18"/>
  <c r="FD98" i="18"/>
  <c r="EC37" i="18"/>
  <c r="FL314" i="18"/>
  <c r="FI287" i="18"/>
  <c r="EZ223" i="18"/>
  <c r="EF195" i="18"/>
  <c r="FA127" i="18"/>
  <c r="EE274" i="18"/>
  <c r="FH323" i="18"/>
  <c r="FE108" i="18"/>
  <c r="EY283" i="18"/>
  <c r="FE77" i="18"/>
  <c r="FA283" i="18"/>
  <c r="FD140" i="18"/>
  <c r="EC93" i="18"/>
  <c r="EZ328" i="18"/>
  <c r="FB192" i="18"/>
  <c r="EJ29" i="18"/>
  <c r="FC237" i="18"/>
  <c r="FF319" i="18"/>
  <c r="FL38" i="18"/>
  <c r="EY135" i="18"/>
  <c r="EV189" i="18"/>
  <c r="EZ60" i="18"/>
  <c r="EZ16" i="18"/>
  <c r="DY134" i="18"/>
  <c r="FH270" i="18"/>
  <c r="FN123" i="18"/>
  <c r="FL31" i="18"/>
  <c r="EX244" i="18"/>
  <c r="DW76" i="18"/>
  <c r="FM68" i="18"/>
  <c r="FF12" i="18"/>
  <c r="FK245" i="18"/>
  <c r="EY42" i="18"/>
  <c r="DW242" i="18"/>
  <c r="EV96" i="18"/>
  <c r="FF210" i="18"/>
  <c r="FM306" i="18"/>
  <c r="EB317" i="18"/>
  <c r="EU93" i="18"/>
  <c r="EY234" i="18"/>
  <c r="FJ88" i="18"/>
  <c r="EL51" i="18"/>
  <c r="FK161" i="18"/>
  <c r="EN250" i="18"/>
  <c r="EH277" i="18"/>
  <c r="FL49" i="18"/>
  <c r="EZ62" i="18"/>
  <c r="EZ58" i="18"/>
  <c r="EH70" i="18"/>
  <c r="EC251" i="18"/>
  <c r="EL333" i="18"/>
  <c r="EZ145" i="18"/>
  <c r="FN166" i="18"/>
  <c r="EY64" i="18"/>
  <c r="EW23" i="18"/>
  <c r="FH66" i="18"/>
  <c r="FE315" i="18"/>
  <c r="FJ296" i="18"/>
  <c r="EO181" i="18"/>
  <c r="EV306" i="18"/>
  <c r="FH139" i="18"/>
  <c r="EY249" i="18"/>
  <c r="FF69" i="18"/>
  <c r="EU286" i="18"/>
  <c r="EJ223" i="18"/>
  <c r="FK300" i="18"/>
  <c r="FA142" i="18"/>
  <c r="FA196" i="18"/>
  <c r="FD215" i="18"/>
  <c r="FC32" i="18"/>
  <c r="EU327" i="18"/>
  <c r="EZ73" i="18"/>
  <c r="DX182" i="18"/>
  <c r="FD242" i="18"/>
  <c r="EV233" i="18"/>
  <c r="FE46" i="18"/>
  <c r="FE162" i="18"/>
  <c r="FJ74" i="18"/>
  <c r="FI91" i="18"/>
  <c r="FC209" i="18"/>
  <c r="ED63" i="18"/>
  <c r="FL288" i="18"/>
  <c r="EW58" i="18"/>
  <c r="ED95" i="18"/>
  <c r="FJ47" i="18"/>
  <c r="EH68" i="18"/>
  <c r="EV135" i="18"/>
  <c r="FH243" i="18"/>
  <c r="FG55" i="18"/>
  <c r="DX141" i="18"/>
  <c r="FA13" i="18"/>
  <c r="EE141" i="18"/>
  <c r="FB19" i="18"/>
  <c r="EM189" i="18"/>
  <c r="FG134" i="18"/>
  <c r="EJ258" i="18"/>
  <c r="EA229" i="18"/>
  <c r="FC245" i="18"/>
  <c r="FB254" i="18"/>
  <c r="EU201" i="18"/>
  <c r="FK46" i="18"/>
  <c r="EO11" i="18"/>
  <c r="EW290" i="18"/>
  <c r="FM330" i="18"/>
  <c r="FL280" i="18"/>
  <c r="FL88" i="18"/>
  <c r="FF298" i="18"/>
  <c r="EZ287" i="18"/>
  <c r="FB137" i="18"/>
  <c r="EB20" i="18"/>
  <c r="EY269" i="18"/>
  <c r="EI173" i="18"/>
  <c r="DW300" i="18"/>
  <c r="EN288" i="18"/>
  <c r="FA147" i="18"/>
  <c r="FG23" i="18"/>
  <c r="FE141" i="18"/>
  <c r="FK248" i="18"/>
  <c r="DX9" i="18"/>
  <c r="FH225" i="18"/>
  <c r="FH212" i="18"/>
  <c r="FB64" i="18"/>
  <c r="EW152" i="18"/>
  <c r="EF329" i="18"/>
  <c r="FE24" i="18"/>
  <c r="EF309" i="18"/>
  <c r="FL222" i="18"/>
  <c r="EP278" i="18"/>
  <c r="EL222" i="18"/>
  <c r="EI275" i="18"/>
  <c r="FH63" i="18"/>
  <c r="EO174" i="18"/>
  <c r="FL250" i="18"/>
  <c r="FN93" i="18"/>
  <c r="EW230" i="18"/>
  <c r="EF214" i="18"/>
  <c r="FH122" i="18"/>
  <c r="DZ23" i="18"/>
  <c r="FJ187" i="18"/>
  <c r="EB61" i="18"/>
  <c r="EF235" i="18"/>
  <c r="FK217" i="18"/>
  <c r="FN191" i="18"/>
  <c r="FL77" i="18"/>
  <c r="EZ61" i="18"/>
  <c r="EG173" i="18"/>
  <c r="FD300" i="18"/>
  <c r="FH113" i="18"/>
  <c r="EY278" i="18"/>
  <c r="EX287" i="18"/>
  <c r="EP146" i="18"/>
  <c r="EG261" i="18"/>
  <c r="EU95" i="18"/>
  <c r="EG100" i="18"/>
  <c r="EK260" i="18"/>
  <c r="DW275" i="18"/>
  <c r="EV21" i="18"/>
  <c r="FB27" i="18"/>
  <c r="EV202" i="18"/>
  <c r="EN171" i="18"/>
  <c r="FI196" i="18"/>
  <c r="EX315" i="18"/>
  <c r="EY319" i="18"/>
  <c r="DZ317" i="18"/>
  <c r="FE272" i="18"/>
  <c r="EL86" i="18"/>
  <c r="EV124" i="18"/>
  <c r="EO86" i="18"/>
  <c r="EZ128" i="18"/>
  <c r="FL246" i="18"/>
  <c r="EZ179" i="18"/>
  <c r="EL153" i="18"/>
  <c r="FB311" i="18"/>
  <c r="FD89" i="18"/>
  <c r="FB207" i="18"/>
  <c r="FK206" i="18"/>
  <c r="EJ302" i="18"/>
  <c r="FF189" i="18"/>
  <c r="EK272" i="18"/>
  <c r="EB206" i="18"/>
  <c r="FD74" i="18"/>
  <c r="FD121" i="18"/>
  <c r="EA11" i="18"/>
  <c r="EL242" i="18"/>
  <c r="EU32" i="18"/>
  <c r="FN31" i="18"/>
  <c r="FM261" i="18"/>
  <c r="FJ41" i="18"/>
  <c r="EG246" i="18"/>
  <c r="FE226" i="18"/>
  <c r="FD99" i="18"/>
  <c r="FL319" i="18"/>
  <c r="EU92" i="18"/>
  <c r="EX62" i="18"/>
  <c r="FA119" i="18"/>
  <c r="FM118" i="18"/>
  <c r="FK265" i="18"/>
  <c r="EH109" i="18"/>
  <c r="FK197" i="18"/>
  <c r="EN269" i="18"/>
  <c r="FN284" i="18"/>
  <c r="EI99" i="18"/>
  <c r="FN194" i="18"/>
  <c r="FN103" i="18"/>
  <c r="FB125" i="18"/>
  <c r="FF10" i="18"/>
  <c r="EW197" i="18"/>
  <c r="EM141" i="18"/>
  <c r="EZ247" i="18"/>
  <c r="FB302" i="18"/>
  <c r="EX245" i="18"/>
  <c r="FE179" i="18"/>
  <c r="EJ162" i="18"/>
  <c r="EW190" i="18"/>
  <c r="ED181" i="18"/>
  <c r="FM20" i="18"/>
  <c r="EV39" i="18"/>
  <c r="FK148" i="18"/>
  <c r="EP217" i="18"/>
  <c r="EG314" i="18"/>
  <c r="FA121" i="18"/>
  <c r="FK224" i="18"/>
  <c r="EG301" i="18"/>
  <c r="EW261" i="18"/>
  <c r="EH260" i="18"/>
  <c r="EC20" i="18"/>
  <c r="DW87" i="18"/>
  <c r="FF240" i="18"/>
  <c r="EG280" i="18"/>
  <c r="FM117" i="18"/>
  <c r="EA153" i="18"/>
  <c r="FD224" i="18"/>
  <c r="FI227" i="18"/>
  <c r="EX155" i="18"/>
  <c r="EX194" i="18"/>
  <c r="EJ94" i="18"/>
  <c r="DW318" i="18"/>
  <c r="EM285" i="18"/>
  <c r="FL253" i="18"/>
  <c r="EO44" i="18"/>
  <c r="FE139" i="18"/>
  <c r="ED278" i="18"/>
  <c r="FC239" i="18"/>
  <c r="EU20" i="18"/>
  <c r="EL118" i="18"/>
  <c r="EW221" i="18"/>
  <c r="FN24" i="18"/>
  <c r="FB248" i="18"/>
  <c r="FK232" i="18"/>
  <c r="EZ174" i="18"/>
  <c r="FN75" i="18"/>
  <c r="FE168" i="18"/>
  <c r="EI186" i="18"/>
  <c r="FG145" i="18"/>
  <c r="FG52" i="18"/>
  <c r="FN274" i="18"/>
  <c r="FD126" i="18"/>
  <c r="DX44" i="18"/>
  <c r="FN153" i="18"/>
  <c r="FN118" i="18"/>
  <c r="FL166" i="18"/>
  <c r="FD75" i="18"/>
  <c r="FD272" i="18"/>
  <c r="EA150" i="18"/>
  <c r="EC225" i="18"/>
  <c r="FN277" i="18"/>
  <c r="DW174" i="18"/>
  <c r="EL146" i="18"/>
  <c r="EU15" i="18"/>
  <c r="FN160" i="18"/>
  <c r="FG224" i="18"/>
  <c r="FH38" i="18"/>
  <c r="FE113" i="18"/>
  <c r="FB150" i="18"/>
  <c r="EM300" i="18"/>
  <c r="EW117" i="18"/>
  <c r="FM139" i="18"/>
  <c r="FI155" i="18"/>
  <c r="EU120" i="18"/>
  <c r="EY139" i="18"/>
  <c r="EZ81" i="18"/>
  <c r="FG114" i="18"/>
  <c r="FA109" i="18"/>
  <c r="FG275" i="18"/>
  <c r="FE236" i="18"/>
  <c r="FF262" i="18"/>
  <c r="FB196" i="18"/>
  <c r="FF142" i="18"/>
  <c r="EO118" i="18"/>
  <c r="EV81" i="18"/>
  <c r="EJ53" i="18"/>
  <c r="EY305" i="18"/>
  <c r="EY271" i="18"/>
  <c r="FK158" i="18"/>
  <c r="EJ235" i="18"/>
  <c r="FG252" i="18"/>
  <c r="FF253" i="18"/>
  <c r="FJ152" i="18"/>
  <c r="FM333" i="18"/>
  <c r="FK142" i="18"/>
  <c r="EW188" i="18"/>
  <c r="DX166" i="18"/>
  <c r="FC71" i="18"/>
  <c r="DX211" i="18"/>
  <c r="FH87" i="18"/>
  <c r="FD108" i="18"/>
  <c r="FA290" i="18"/>
  <c r="DZ110" i="18"/>
  <c r="EU79" i="18"/>
  <c r="EY120" i="18"/>
  <c r="FN106" i="18"/>
  <c r="EO297" i="18"/>
  <c r="EA94" i="18"/>
  <c r="EL40" i="18"/>
  <c r="EX81" i="18"/>
  <c r="FB134" i="18"/>
  <c r="FD171" i="18"/>
  <c r="EB320" i="18"/>
  <c r="FC318" i="18"/>
  <c r="ED52" i="18"/>
  <c r="FH203" i="18"/>
  <c r="EC30" i="18"/>
  <c r="DZ210" i="18"/>
  <c r="FG300" i="18"/>
  <c r="FC204" i="18"/>
  <c r="EX61" i="18"/>
  <c r="EM287" i="18"/>
  <c r="FN187" i="18"/>
  <c r="FN131" i="18"/>
  <c r="EU232" i="18"/>
  <c r="FF104" i="18"/>
  <c r="ED162" i="18"/>
  <c r="DY196" i="18"/>
  <c r="FN298" i="18"/>
  <c r="EP173" i="18"/>
  <c r="FF244" i="18"/>
  <c r="EM35" i="18"/>
  <c r="EG58" i="18"/>
  <c r="FM107" i="18"/>
  <c r="EB97" i="18"/>
  <c r="FC214" i="18"/>
  <c r="FD181" i="18"/>
  <c r="FA69" i="18"/>
  <c r="FE201" i="18"/>
  <c r="FD207" i="18"/>
  <c r="EY220" i="18"/>
  <c r="FE213" i="18"/>
  <c r="EV155" i="18"/>
  <c r="EI277" i="18"/>
  <c r="EB146" i="18"/>
  <c r="EW302" i="18"/>
  <c r="FC76" i="18"/>
  <c r="FJ175" i="18"/>
  <c r="FC217" i="18"/>
  <c r="DZ293" i="18"/>
  <c r="DZ321" i="18"/>
  <c r="FG237" i="18"/>
  <c r="FB163" i="18"/>
  <c r="EG305" i="18"/>
  <c r="DW68" i="18"/>
  <c r="FH241" i="18"/>
  <c r="EB69" i="18"/>
  <c r="EW251" i="18"/>
  <c r="FD116" i="18"/>
  <c r="EL208" i="18"/>
  <c r="EM194" i="18"/>
  <c r="EF79" i="18"/>
  <c r="FG193" i="18"/>
  <c r="EZ239" i="18"/>
  <c r="FL298" i="18"/>
  <c r="EY70" i="18"/>
  <c r="FI164" i="18"/>
  <c r="EL230" i="18"/>
  <c r="FF79" i="18"/>
  <c r="EC318" i="18"/>
  <c r="DZ277" i="18"/>
  <c r="FK321" i="18"/>
  <c r="EY121" i="18"/>
  <c r="FI256" i="18"/>
  <c r="FA252" i="18"/>
  <c r="FM90" i="18"/>
  <c r="FG15" i="18"/>
  <c r="EM260" i="18"/>
  <c r="EZ166" i="18"/>
  <c r="FF312" i="18"/>
  <c r="EC217" i="18"/>
  <c r="EV314" i="18"/>
  <c r="EC67" i="18"/>
  <c r="FK24" i="18"/>
  <c r="FC161" i="18"/>
  <c r="EZ158" i="18"/>
  <c r="EW115" i="18"/>
  <c r="FM268" i="18"/>
  <c r="EI109" i="18"/>
  <c r="FN136" i="18"/>
  <c r="FC316" i="18"/>
  <c r="EY41" i="18"/>
  <c r="FE18" i="18"/>
  <c r="FE247" i="18"/>
  <c r="EB271" i="18"/>
  <c r="FK87" i="18"/>
  <c r="EU138" i="18"/>
  <c r="FJ333" i="18"/>
  <c r="FL201" i="18"/>
  <c r="FA60" i="18"/>
  <c r="EW121" i="18"/>
  <c r="FN28" i="18"/>
  <c r="FA57" i="18"/>
  <c r="EW203" i="18"/>
  <c r="EE189" i="18"/>
  <c r="FH187" i="18"/>
  <c r="EO222" i="18"/>
  <c r="EV142" i="18"/>
  <c r="EV70" i="18"/>
  <c r="FK127" i="18"/>
  <c r="FG198" i="18"/>
  <c r="EZ107" i="18"/>
  <c r="EP9" i="18"/>
  <c r="FJ76" i="18"/>
  <c r="FB12" i="18"/>
  <c r="ED281" i="18"/>
  <c r="EX120" i="18"/>
  <c r="EN219" i="18"/>
  <c r="EW328" i="18"/>
  <c r="FI221" i="18"/>
  <c r="FL211" i="18"/>
  <c r="FJ278" i="18"/>
  <c r="FE43" i="18"/>
  <c r="EV332" i="18"/>
  <c r="EK252" i="18"/>
  <c r="FI95" i="18"/>
  <c r="EH323" i="18"/>
  <c r="FN251" i="18"/>
  <c r="EB165" i="18"/>
  <c r="EH85" i="18"/>
  <c r="FB153" i="18"/>
  <c r="FN242" i="18"/>
  <c r="EJ250" i="18"/>
  <c r="FC87" i="18"/>
  <c r="EL277" i="18"/>
  <c r="FH210" i="18"/>
  <c r="FF283" i="18"/>
  <c r="FL91" i="18"/>
  <c r="FN235" i="18"/>
  <c r="EN45" i="18"/>
  <c r="FD50" i="18"/>
  <c r="DW26" i="18"/>
  <c r="FK146" i="18"/>
  <c r="FM37" i="18"/>
  <c r="FM177" i="18"/>
  <c r="EB67" i="18"/>
  <c r="FH221" i="18"/>
  <c r="EN234" i="18"/>
  <c r="EN77" i="18"/>
  <c r="EF258" i="18"/>
  <c r="FM226" i="18"/>
  <c r="FB305" i="18"/>
  <c r="FE283" i="18"/>
  <c r="EK300" i="18"/>
  <c r="EY203" i="18"/>
  <c r="EV168" i="18"/>
  <c r="FG306" i="18"/>
  <c r="EY56" i="18"/>
  <c r="FI46" i="18"/>
  <c r="EG110" i="18"/>
  <c r="FM208" i="18"/>
  <c r="FK279" i="18"/>
  <c r="EY323" i="18"/>
  <c r="EW286" i="18"/>
  <c r="FM302" i="18"/>
  <c r="FD35" i="18"/>
  <c r="FM72" i="18"/>
  <c r="FF59" i="18"/>
  <c r="FE110" i="18"/>
  <c r="EX79" i="18"/>
  <c r="EX66" i="18"/>
  <c r="FN85" i="18"/>
  <c r="EX23" i="18"/>
  <c r="EL182" i="18"/>
  <c r="EZ171" i="18"/>
  <c r="FC238" i="18"/>
  <c r="EX17" i="18"/>
  <c r="FN190" i="18"/>
  <c r="FM45" i="18"/>
  <c r="FC65" i="18"/>
  <c r="FM332" i="18"/>
  <c r="FB72" i="18"/>
  <c r="FA317" i="18"/>
  <c r="EW274" i="18"/>
  <c r="EY141" i="18"/>
  <c r="EB156" i="18"/>
  <c r="FC197" i="18"/>
  <c r="EV92" i="18"/>
  <c r="FH103" i="18"/>
  <c r="EH318" i="18"/>
  <c r="EY244" i="18"/>
  <c r="EU33" i="18"/>
  <c r="FN138" i="18"/>
  <c r="EK156" i="18"/>
  <c r="DX81" i="18"/>
  <c r="FJ39" i="18"/>
  <c r="FE87" i="18"/>
  <c r="EN142" i="18"/>
  <c r="EH118" i="18"/>
  <c r="EI215" i="18"/>
  <c r="FD155" i="18"/>
  <c r="FF18" i="18"/>
  <c r="EF277" i="18"/>
  <c r="EX188" i="18"/>
  <c r="EK294" i="18"/>
  <c r="EY65" i="18"/>
  <c r="FI17" i="18"/>
  <c r="DY207" i="18"/>
  <c r="EF205" i="18"/>
  <c r="EU279" i="18"/>
  <c r="EB291" i="18"/>
  <c r="EZ68" i="18"/>
  <c r="EU137" i="18"/>
  <c r="DY302" i="18"/>
  <c r="DX67" i="18"/>
  <c r="EU28" i="18"/>
  <c r="ED254" i="18"/>
  <c r="FE331" i="18"/>
  <c r="EW271" i="18"/>
  <c r="FJ195" i="18"/>
  <c r="FG312" i="18"/>
  <c r="FI185" i="18"/>
  <c r="FJ305" i="18"/>
  <c r="DW163" i="18"/>
  <c r="EU241" i="18"/>
  <c r="FH311" i="18"/>
  <c r="EO285" i="18"/>
  <c r="FA237" i="18"/>
  <c r="EH288" i="18"/>
  <c r="FI328" i="18"/>
  <c r="FC330" i="18"/>
  <c r="EV319" i="18"/>
  <c r="FI48" i="18"/>
  <c r="EZ267" i="18"/>
  <c r="EW324" i="18"/>
  <c r="FE262" i="18"/>
  <c r="EV156" i="18"/>
  <c r="EP230" i="18"/>
  <c r="EX83" i="18"/>
  <c r="FM223" i="18"/>
  <c r="FD73" i="18"/>
  <c r="FN189" i="18"/>
  <c r="EU148" i="18"/>
  <c r="FM141" i="18"/>
  <c r="FH279" i="18"/>
  <c r="FJ250" i="18"/>
  <c r="EE229" i="18"/>
  <c r="FE35" i="18"/>
  <c r="DY278" i="18"/>
  <c r="FN90" i="18"/>
  <c r="FH293" i="18"/>
  <c r="EZ29" i="18"/>
  <c r="FM39" i="18"/>
  <c r="FD119" i="18"/>
  <c r="EX24" i="18"/>
  <c r="FC42" i="18"/>
  <c r="EJ293" i="18"/>
  <c r="FM10" i="18"/>
  <c r="FN283" i="18"/>
  <c r="DY185" i="18"/>
  <c r="FG280" i="18"/>
  <c r="DZ59" i="18"/>
  <c r="EZ13" i="18"/>
  <c r="FM180" i="18"/>
  <c r="EK177" i="18"/>
  <c r="EY186" i="18"/>
  <c r="EW38" i="18"/>
  <c r="FD202" i="18"/>
  <c r="EJ59" i="18"/>
  <c r="EU89" i="18"/>
  <c r="EM213" i="18"/>
  <c r="EN316" i="18"/>
  <c r="EL302" i="18"/>
  <c r="FG43" i="18"/>
  <c r="FC305" i="18"/>
  <c r="FL15" i="18"/>
  <c r="EW178" i="18"/>
  <c r="EG237" i="18"/>
  <c r="FL292" i="18"/>
  <c r="EU330" i="18"/>
  <c r="FC124" i="18"/>
  <c r="EE186" i="18"/>
  <c r="DX101" i="18"/>
  <c r="FN115" i="18"/>
  <c r="EX75" i="18"/>
  <c r="EV145" i="18"/>
  <c r="FN129" i="18"/>
  <c r="FB183" i="18"/>
  <c r="EA243" i="18"/>
  <c r="EH44" i="18"/>
  <c r="FB33" i="18"/>
  <c r="EI212" i="18"/>
  <c r="FC319" i="18"/>
  <c r="FC97" i="18"/>
  <c r="FN95" i="18"/>
  <c r="EU261" i="18"/>
  <c r="FC132" i="18"/>
  <c r="DW150" i="18"/>
  <c r="DZ106" i="18"/>
  <c r="EC98" i="18"/>
  <c r="FB145" i="18"/>
  <c r="FB332" i="18"/>
  <c r="FE32" i="18"/>
  <c r="EI182" i="18"/>
  <c r="FI249" i="18"/>
  <c r="FL153" i="18"/>
  <c r="EM318" i="18"/>
  <c r="FM28" i="18"/>
  <c r="EB270" i="18"/>
  <c r="FJ124" i="18"/>
  <c r="EV227" i="18"/>
  <c r="FK14" i="18"/>
  <c r="FB65" i="18"/>
  <c r="EF108" i="18"/>
  <c r="FC172" i="18"/>
  <c r="FM243" i="18"/>
  <c r="FA331" i="18"/>
  <c r="EW92" i="18"/>
  <c r="FJ16" i="18"/>
  <c r="DY246" i="18"/>
  <c r="FI152" i="18"/>
  <c r="DY254" i="18"/>
  <c r="EY239" i="18"/>
  <c r="FI272" i="18"/>
  <c r="FN291" i="18"/>
  <c r="FK281" i="18"/>
  <c r="EP302" i="18"/>
  <c r="FC152" i="18"/>
  <c r="FJ169" i="18"/>
  <c r="FJ65" i="18"/>
  <c r="FB206" i="18"/>
  <c r="FF44" i="18"/>
  <c r="FG270" i="18"/>
  <c r="EV326" i="18"/>
  <c r="EX235" i="18"/>
  <c r="FN243" i="18"/>
  <c r="EH302" i="18"/>
  <c r="FE286" i="18"/>
  <c r="EN287" i="18"/>
  <c r="EM241" i="18"/>
  <c r="FB185" i="18"/>
  <c r="EZ30" i="18"/>
  <c r="EZ131" i="18"/>
  <c r="FD243" i="18"/>
  <c r="EF129" i="18"/>
  <c r="FD24" i="18"/>
  <c r="EZ230" i="18"/>
  <c r="FN77" i="18"/>
  <c r="DZ66" i="18"/>
  <c r="EV134" i="18"/>
  <c r="FK317" i="18"/>
  <c r="FJ85" i="18"/>
  <c r="FM102" i="18"/>
  <c r="EM209" i="18"/>
  <c r="FG125" i="18"/>
  <c r="EH127" i="18"/>
  <c r="EF158" i="18"/>
  <c r="FA314" i="18"/>
  <c r="EX139" i="18"/>
  <c r="FJ12" i="18"/>
  <c r="EA93" i="18"/>
  <c r="EW276" i="18"/>
  <c r="FE291" i="18"/>
  <c r="EO149" i="18"/>
  <c r="EC269" i="18"/>
  <c r="FA300" i="18"/>
  <c r="FK135" i="18"/>
  <c r="FA59" i="18"/>
  <c r="FJ240" i="18"/>
  <c r="EL262" i="18"/>
  <c r="EY253" i="18"/>
  <c r="FI162" i="18"/>
  <c r="FN245" i="18"/>
  <c r="EX250" i="18"/>
  <c r="EY277" i="18"/>
  <c r="EU244" i="18"/>
  <c r="EG290" i="18"/>
  <c r="EX70" i="18"/>
  <c r="FI312" i="18"/>
  <c r="EF315" i="18"/>
  <c r="EW225" i="18"/>
  <c r="FK56" i="18"/>
  <c r="DW46" i="18"/>
  <c r="FM200" i="18"/>
  <c r="EK316" i="18"/>
  <c r="FA14" i="18"/>
  <c r="FD248" i="18"/>
  <c r="FC29" i="18"/>
  <c r="FE278" i="18"/>
  <c r="EU281" i="18"/>
  <c r="FE86" i="18"/>
  <c r="FM282" i="18"/>
  <c r="FG35" i="18"/>
  <c r="FL236" i="18"/>
  <c r="FE160" i="18"/>
  <c r="FF216" i="18"/>
  <c r="EU52" i="18"/>
  <c r="FH303" i="18"/>
  <c r="EY53" i="18"/>
  <c r="FH140" i="18"/>
  <c r="EO254" i="18"/>
  <c r="FD157" i="18"/>
  <c r="FN290" i="18"/>
  <c r="EG245" i="18"/>
  <c r="EW63" i="18"/>
  <c r="FG30" i="18"/>
  <c r="FA85" i="18"/>
  <c r="FM30" i="18"/>
  <c r="FK175" i="18"/>
  <c r="FF13" i="18"/>
  <c r="FB180" i="18"/>
  <c r="EJ64" i="18"/>
  <c r="EH96" i="18"/>
  <c r="EE142" i="18"/>
  <c r="FH199" i="18"/>
  <c r="FE132" i="18"/>
  <c r="FG292" i="18"/>
  <c r="EZ229" i="18"/>
  <c r="FB81" i="18"/>
  <c r="FE318" i="18"/>
  <c r="EO109" i="18"/>
  <c r="FK268" i="18"/>
  <c r="FN214" i="18"/>
  <c r="FN237" i="18"/>
  <c r="DW304" i="18"/>
  <c r="EE126" i="18"/>
  <c r="EE118" i="18"/>
  <c r="FB173" i="18"/>
  <c r="FF106" i="18"/>
  <c r="FM132" i="18"/>
  <c r="FJ328" i="18"/>
  <c r="EJ62" i="18"/>
  <c r="FI84" i="18"/>
  <c r="EV181" i="18"/>
  <c r="EI282" i="18"/>
  <c r="EX329" i="18"/>
  <c r="EK68" i="18"/>
  <c r="EC193" i="18"/>
  <c r="FD257" i="18"/>
  <c r="FN210" i="18"/>
  <c r="EZ332" i="18"/>
  <c r="EU175" i="18"/>
  <c r="EX11" i="18"/>
  <c r="FG301" i="18"/>
  <c r="FA287" i="18"/>
  <c r="FH149" i="18"/>
  <c r="EH221" i="18"/>
  <c r="FN142" i="18"/>
  <c r="FB176" i="18"/>
  <c r="FK188" i="18"/>
  <c r="EK90" i="18"/>
  <c r="FK58" i="18"/>
  <c r="EW288" i="18"/>
  <c r="FF126" i="18"/>
  <c r="FD253" i="18"/>
  <c r="EY296" i="18"/>
  <c r="FL64" i="18"/>
  <c r="FN328" i="18"/>
  <c r="FL204" i="18"/>
  <c r="EP69" i="18"/>
  <c r="EH194" i="18"/>
  <c r="FE73" i="18"/>
  <c r="FJ42" i="18"/>
  <c r="DW53" i="18"/>
  <c r="EZ236" i="18"/>
  <c r="EP316" i="18"/>
  <c r="EY311" i="18"/>
  <c r="FD199" i="18"/>
  <c r="DW333" i="18"/>
  <c r="FB269" i="18"/>
  <c r="FI212" i="18"/>
  <c r="ED275" i="18"/>
  <c r="FN216" i="18"/>
  <c r="FI100" i="18"/>
  <c r="EO211" i="18"/>
  <c r="FN124" i="18"/>
  <c r="EU66" i="18"/>
  <c r="EP293" i="18"/>
  <c r="FE314" i="18"/>
  <c r="FL202" i="18"/>
  <c r="EU276" i="18"/>
  <c r="ED315" i="18"/>
  <c r="EU202" i="18"/>
  <c r="FJ228" i="18"/>
  <c r="FB101" i="18"/>
  <c r="FB10" i="18"/>
  <c r="FC187" i="18"/>
  <c r="EV305" i="18"/>
  <c r="DX70" i="18"/>
  <c r="FD34" i="18"/>
  <c r="EZ59" i="18"/>
  <c r="FC321" i="18"/>
  <c r="EZ214" i="18"/>
  <c r="DW115" i="18"/>
  <c r="EZ333" i="18"/>
  <c r="FJ126" i="18"/>
  <c r="EU199" i="18"/>
  <c r="DW123" i="18"/>
  <c r="FJ207" i="18"/>
  <c r="FL56" i="18"/>
  <c r="FK227" i="18"/>
  <c r="EI208" i="18"/>
  <c r="EK76" i="18"/>
  <c r="EX106" i="18"/>
  <c r="FI30" i="18"/>
  <c r="FF127" i="18"/>
  <c r="EA117" i="18"/>
  <c r="FD15" i="18"/>
  <c r="EY96" i="18"/>
  <c r="EI165" i="18"/>
  <c r="FK288" i="18"/>
  <c r="EZ207" i="18"/>
  <c r="FJ173" i="18"/>
  <c r="EK83" i="18"/>
  <c r="FC200" i="18"/>
  <c r="FC125" i="18"/>
  <c r="FH191" i="18"/>
  <c r="FA50" i="18"/>
  <c r="FE13" i="18"/>
  <c r="EV54" i="18"/>
  <c r="FM312" i="18"/>
  <c r="EU46" i="18"/>
  <c r="EJ284" i="18"/>
  <c r="FI119" i="18"/>
  <c r="FE148" i="18"/>
  <c r="FE259" i="18"/>
  <c r="FK64" i="18"/>
  <c r="FD95" i="18"/>
  <c r="EY150" i="18"/>
  <c r="FD21" i="18"/>
  <c r="EC105" i="18"/>
  <c r="FJ241" i="18"/>
  <c r="EC140" i="18"/>
  <c r="EV51" i="18"/>
  <c r="FI238" i="18"/>
  <c r="FD52" i="18"/>
  <c r="EJ101" i="18"/>
  <c r="EX237" i="18"/>
  <c r="FF95" i="18"/>
  <c r="EY173" i="18"/>
  <c r="EA134" i="18"/>
  <c r="EY140" i="18"/>
  <c r="EZ143" i="18"/>
  <c r="FE244" i="18"/>
  <c r="FL254" i="18"/>
  <c r="EW12" i="18"/>
  <c r="FE212" i="18"/>
  <c r="EZ220" i="18"/>
  <c r="ED241" i="18"/>
  <c r="FC25" i="18"/>
  <c r="EC27" i="18"/>
  <c r="FB131" i="18"/>
  <c r="DW20" i="18"/>
  <c r="FJ236" i="18"/>
  <c r="FK258" i="18"/>
  <c r="FB299" i="18"/>
  <c r="EW84" i="18"/>
  <c r="EL293" i="18"/>
  <c r="FH235" i="18"/>
  <c r="FH137" i="18"/>
  <c r="EO100" i="18"/>
  <c r="EU243" i="18"/>
  <c r="FB201" i="18"/>
  <c r="ED205" i="18"/>
  <c r="FL125" i="18"/>
  <c r="FF124" i="18"/>
  <c r="FN94" i="18"/>
  <c r="FC295" i="18"/>
  <c r="FG130" i="18"/>
  <c r="EO206" i="18"/>
  <c r="FE135" i="18"/>
  <c r="EZ206" i="18"/>
  <c r="FF39" i="18"/>
  <c r="EY49" i="18"/>
  <c r="FJ265" i="18"/>
  <c r="FG117" i="18"/>
  <c r="EV19" i="18"/>
  <c r="FJ279" i="18"/>
  <c r="FF116" i="18"/>
  <c r="EK206" i="18"/>
  <c r="FL249" i="18"/>
  <c r="DX19" i="18"/>
  <c r="EV152" i="18"/>
  <c r="DY318" i="18"/>
  <c r="FE181" i="18"/>
  <c r="FN104" i="18"/>
  <c r="EO138" i="18"/>
  <c r="FC101" i="18"/>
  <c r="EX207" i="18"/>
  <c r="FH77" i="18"/>
  <c r="DX221" i="18"/>
  <c r="EL207" i="18"/>
  <c r="FL93" i="18"/>
  <c r="FK202" i="18"/>
  <c r="DW252" i="18"/>
  <c r="EU44" i="18"/>
  <c r="DX225" i="18"/>
  <c r="DX269" i="18"/>
  <c r="DX309" i="18"/>
  <c r="FL133" i="18"/>
  <c r="FE195" i="18"/>
  <c r="FE81" i="18"/>
  <c r="EV193" i="18"/>
  <c r="EC260" i="18"/>
  <c r="EY80" i="18"/>
  <c r="FK263" i="18"/>
  <c r="EG222" i="18"/>
  <c r="FL277" i="18"/>
  <c r="FK235" i="18"/>
  <c r="FF170" i="18"/>
  <c r="EU184" i="18"/>
  <c r="FI173" i="18"/>
  <c r="FK220" i="18"/>
  <c r="FK41" i="18"/>
  <c r="FE74" i="18"/>
  <c r="FF153" i="18"/>
  <c r="EK14" i="18"/>
  <c r="EJ333" i="18"/>
  <c r="EV163" i="18"/>
  <c r="FM227" i="18"/>
  <c r="FA96" i="18"/>
  <c r="EG156" i="18"/>
  <c r="EY245" i="18"/>
  <c r="FE233" i="18"/>
  <c r="EP93" i="18"/>
  <c r="DX137" i="18"/>
  <c r="EX58" i="18"/>
  <c r="FH312" i="18"/>
  <c r="FM319" i="18"/>
  <c r="FC169" i="18"/>
  <c r="FI281" i="18"/>
  <c r="FI14" i="18"/>
  <c r="EW177" i="18"/>
  <c r="FI111" i="18"/>
  <c r="FK207" i="18"/>
  <c r="FH94" i="18"/>
  <c r="EU56" i="18"/>
  <c r="EW106" i="18"/>
  <c r="EY162" i="18"/>
  <c r="FL218" i="18"/>
  <c r="FN239" i="18"/>
  <c r="EU260" i="18"/>
  <c r="FL96" i="18"/>
  <c r="EZ317" i="18"/>
  <c r="FN255" i="18"/>
  <c r="FM24" i="18"/>
  <c r="FI41" i="18"/>
  <c r="FA123" i="18"/>
  <c r="FD80" i="18"/>
  <c r="FI110" i="18"/>
  <c r="FD9" i="18"/>
  <c r="FL106" i="18"/>
  <c r="FN218" i="18"/>
  <c r="DY77" i="18"/>
  <c r="EU160" i="18"/>
  <c r="FF182" i="18"/>
  <c r="FJ211" i="18"/>
  <c r="FF329" i="18"/>
  <c r="EX71" i="18"/>
  <c r="FI115" i="18"/>
  <c r="EU216" i="18"/>
  <c r="FM239" i="18"/>
  <c r="EV24" i="18"/>
  <c r="FF331" i="18"/>
  <c r="FE146" i="18"/>
  <c r="EX290" i="18"/>
  <c r="EZ23" i="18"/>
  <c r="FD78" i="18"/>
  <c r="FN159" i="18"/>
  <c r="EV33" i="18"/>
  <c r="EW214" i="18"/>
  <c r="FG96" i="18"/>
  <c r="EX49" i="18"/>
  <c r="DZ189" i="18"/>
  <c r="FF47" i="18"/>
  <c r="FN117" i="18"/>
  <c r="FF292" i="18"/>
  <c r="EK248" i="18"/>
  <c r="FD219" i="18"/>
  <c r="EG238" i="18"/>
  <c r="FK71" i="18"/>
  <c r="EZ151" i="18"/>
  <c r="EI70" i="18"/>
  <c r="DZ109" i="18"/>
  <c r="DZ244" i="18"/>
  <c r="FL233" i="18"/>
  <c r="FD91" i="18"/>
  <c r="FL122" i="18"/>
  <c r="FL278" i="18"/>
  <c r="FK118" i="18"/>
  <c r="DY324" i="18"/>
  <c r="EA101" i="18"/>
  <c r="FL173" i="18"/>
  <c r="EE220" i="18"/>
  <c r="EU17" i="18"/>
  <c r="EH29" i="18"/>
  <c r="EY176" i="18"/>
  <c r="FJ58" i="18"/>
  <c r="EW114" i="18"/>
  <c r="FL316" i="18"/>
  <c r="FE131" i="18"/>
  <c r="ED234" i="18"/>
  <c r="EN89" i="18"/>
  <c r="FH181" i="18"/>
  <c r="FC284" i="18"/>
  <c r="EZ323" i="18"/>
  <c r="EW24" i="18"/>
  <c r="FF333" i="18"/>
  <c r="FA311" i="18"/>
  <c r="FH240" i="18"/>
  <c r="FN248" i="18"/>
  <c r="FA89" i="18"/>
  <c r="EY26" i="18"/>
  <c r="FC84" i="18"/>
  <c r="FK309" i="18"/>
  <c r="FL172" i="18"/>
  <c r="FB71" i="18"/>
  <c r="EB204" i="18"/>
  <c r="ED269" i="18"/>
  <c r="ED163" i="18"/>
  <c r="EU130" i="18"/>
  <c r="FB191" i="18"/>
  <c r="DZ188" i="18"/>
  <c r="EJ225" i="18"/>
  <c r="DY184" i="18"/>
  <c r="EV330" i="18"/>
  <c r="EZ116" i="18"/>
  <c r="FA226" i="18"/>
  <c r="EZ86" i="18"/>
  <c r="FE91" i="18"/>
  <c r="EW77" i="18"/>
  <c r="FG217" i="18"/>
  <c r="FH64" i="18"/>
  <c r="DW321" i="18"/>
  <c r="EK52" i="18"/>
  <c r="FG214" i="18"/>
  <c r="FF254" i="18"/>
  <c r="FM26" i="18"/>
  <c r="FM298" i="18"/>
  <c r="DW293" i="18"/>
  <c r="FB97" i="18"/>
  <c r="DZ270" i="18"/>
  <c r="FI156" i="18"/>
  <c r="EE179" i="18"/>
  <c r="EM181" i="18"/>
  <c r="EC134" i="18"/>
  <c r="EY117" i="18"/>
  <c r="FD287" i="18"/>
  <c r="DX61" i="18"/>
  <c r="FI309" i="18"/>
  <c r="FC166" i="18"/>
  <c r="FM270" i="18"/>
  <c r="EZ122" i="18"/>
  <c r="EL189" i="18"/>
  <c r="FK126" i="18"/>
  <c r="EM169" i="18"/>
  <c r="FB262" i="18"/>
  <c r="FG69" i="18"/>
  <c r="FJ27" i="18"/>
  <c r="FN110" i="18"/>
  <c r="EG70" i="18"/>
  <c r="EM12" i="18"/>
  <c r="EB246" i="18"/>
  <c r="EV260" i="18"/>
  <c r="EN174" i="18"/>
  <c r="EL65" i="18"/>
  <c r="FD145" i="18"/>
  <c r="FE152" i="18"/>
  <c r="FM164" i="18"/>
  <c r="EG88" i="18"/>
  <c r="FC277" i="18"/>
  <c r="EW135" i="18"/>
  <c r="EF206" i="18"/>
  <c r="FI75" i="18"/>
  <c r="EY143" i="18"/>
  <c r="FE12" i="18"/>
  <c r="FH17" i="18"/>
  <c r="FE178" i="18"/>
  <c r="FJ237" i="18"/>
  <c r="EW97" i="18"/>
  <c r="FG197" i="18"/>
  <c r="EX234" i="18"/>
  <c r="FK69" i="18"/>
  <c r="FJ63" i="18"/>
  <c r="FB21" i="18"/>
  <c r="EJ179" i="18"/>
  <c r="EK226" i="18"/>
  <c r="DZ218" i="18"/>
  <c r="EY304" i="18"/>
  <c r="EJ204" i="18"/>
  <c r="EZ255" i="18"/>
  <c r="EZ155" i="18"/>
  <c r="EM22" i="18"/>
  <c r="FD173" i="18"/>
  <c r="FN258" i="18"/>
  <c r="EU326" i="18"/>
  <c r="DX209" i="18"/>
  <c r="EX226" i="18"/>
  <c r="FN217" i="18"/>
  <c r="FB93" i="18"/>
  <c r="EW111" i="18"/>
  <c r="EK318" i="18"/>
  <c r="EF116" i="18"/>
  <c r="FH24" i="18"/>
  <c r="EL38" i="18"/>
  <c r="FA315" i="18"/>
  <c r="FL127" i="18"/>
  <c r="FE300" i="18"/>
  <c r="FB45" i="18"/>
  <c r="FH67" i="18"/>
  <c r="FK119" i="18"/>
  <c r="FE231" i="18"/>
  <c r="FE302" i="18"/>
  <c r="EF9" i="18"/>
  <c r="FH39" i="18"/>
  <c r="FA16" i="18"/>
  <c r="FI52" i="18"/>
  <c r="DY213" i="18"/>
  <c r="FL89" i="18"/>
  <c r="EG257" i="18"/>
  <c r="EZ209" i="18"/>
  <c r="FA83" i="18"/>
  <c r="FE126" i="18"/>
  <c r="FL155" i="18"/>
  <c r="EX252" i="18"/>
  <c r="FL176" i="18"/>
  <c r="EW116" i="18"/>
  <c r="FN20" i="18"/>
  <c r="EY213" i="18"/>
  <c r="FI70" i="18"/>
  <c r="EM137" i="18"/>
  <c r="ED100" i="18"/>
  <c r="EX213" i="18"/>
  <c r="FI132" i="18"/>
  <c r="FM272" i="18"/>
  <c r="FI64" i="18"/>
  <c r="FC11" i="18"/>
  <c r="FL84" i="18"/>
  <c r="EE171" i="18"/>
  <c r="EV166" i="18"/>
  <c r="FH91" i="18"/>
  <c r="EY163" i="18"/>
  <c r="FE120" i="18"/>
  <c r="EM118" i="18"/>
  <c r="FL215" i="18"/>
  <c r="FF328" i="18"/>
  <c r="EU266" i="18"/>
  <c r="EF76" i="18"/>
  <c r="EW196" i="18"/>
  <c r="EZ196" i="18"/>
  <c r="FG60" i="18"/>
  <c r="DX261" i="18"/>
  <c r="EJ205" i="18"/>
  <c r="EF157" i="18"/>
  <c r="FF245" i="18"/>
  <c r="FE127" i="18"/>
  <c r="EC299" i="18"/>
  <c r="EF142" i="18"/>
  <c r="FA301" i="18"/>
  <c r="FI29" i="18"/>
  <c r="EP112" i="18"/>
  <c r="EU310" i="18"/>
  <c r="FB275" i="18"/>
  <c r="EP240" i="18"/>
  <c r="FJ308" i="18"/>
  <c r="EZ226" i="18"/>
  <c r="FD81" i="18"/>
  <c r="FN285" i="18"/>
  <c r="EB125" i="18"/>
  <c r="FD273" i="18"/>
  <c r="EF193" i="18"/>
  <c r="EY79" i="18"/>
  <c r="EF176" i="18"/>
  <c r="FI56" i="18"/>
  <c r="EL156" i="18"/>
  <c r="FI116" i="18"/>
  <c r="FF11" i="18"/>
  <c r="FA204" i="18"/>
  <c r="EV288" i="18"/>
  <c r="FI242" i="18"/>
  <c r="FF172" i="18"/>
  <c r="EW201" i="18"/>
  <c r="FH16" i="18"/>
  <c r="FG26" i="18"/>
  <c r="FH271" i="18"/>
  <c r="FA205" i="18"/>
  <c r="EV295" i="18"/>
  <c r="FJ30" i="18"/>
  <c r="FC40" i="18"/>
  <c r="EN188" i="18"/>
  <c r="FE263" i="18"/>
  <c r="FD205" i="18"/>
  <c r="EY318" i="18"/>
  <c r="EE12" i="18"/>
  <c r="DX45" i="18"/>
  <c r="FM64" i="18"/>
  <c r="EF245" i="18"/>
  <c r="EW259" i="18"/>
  <c r="FD262" i="18"/>
  <c r="EW255" i="18"/>
  <c r="FF115" i="18"/>
  <c r="FM52" i="18"/>
  <c r="EE81" i="18"/>
  <c r="FB155" i="18"/>
  <c r="ED294" i="18"/>
  <c r="EK211" i="18"/>
  <c r="FL206" i="18"/>
  <c r="FC216" i="18"/>
  <c r="FC194" i="18"/>
  <c r="EZ198" i="18"/>
  <c r="DX253" i="18"/>
  <c r="EA171" i="18"/>
  <c r="EX195" i="18"/>
  <c r="EK290" i="18"/>
  <c r="FC128" i="18"/>
  <c r="EW185" i="18"/>
  <c r="DX244" i="18"/>
  <c r="FB46" i="18"/>
  <c r="ED31" i="18"/>
  <c r="EP68" i="18"/>
  <c r="EF164" i="18"/>
  <c r="EX218" i="18"/>
  <c r="DX157" i="18"/>
  <c r="FM304" i="18"/>
  <c r="FG246" i="18"/>
  <c r="FE332" i="18"/>
  <c r="FG104" i="18"/>
  <c r="EI27" i="18"/>
  <c r="FF132" i="18"/>
  <c r="FB217" i="18"/>
  <c r="EU59" i="18"/>
  <c r="EK301" i="18"/>
  <c r="EZ63" i="18"/>
  <c r="FN270" i="18"/>
  <c r="EM284" i="18"/>
  <c r="ED292" i="18"/>
  <c r="EZ257" i="18"/>
  <c r="EE22" i="18"/>
  <c r="EZ268" i="18"/>
  <c r="FD85" i="18"/>
  <c r="FH131" i="18"/>
  <c r="EA290" i="18"/>
  <c r="FB90" i="18"/>
  <c r="FK117" i="18"/>
  <c r="EV107" i="18"/>
  <c r="EY169" i="18"/>
  <c r="FI26" i="18"/>
  <c r="EP245" i="18"/>
  <c r="FF239" i="18"/>
  <c r="FJ255" i="18"/>
  <c r="EP182" i="18"/>
  <c r="FK54" i="18"/>
  <c r="EE74" i="18"/>
  <c r="FK178" i="18"/>
  <c r="FA186" i="18"/>
  <c r="FN162" i="18"/>
  <c r="FC313" i="18"/>
  <c r="EE21" i="18"/>
  <c r="FL168" i="18"/>
  <c r="FD154" i="18"/>
  <c r="FB213" i="18"/>
  <c r="ED316" i="18"/>
  <c r="EZ108" i="18"/>
  <c r="EX201" i="18"/>
  <c r="EZ49" i="18"/>
  <c r="FI71" i="18"/>
  <c r="FB171" i="18"/>
  <c r="EW236" i="18"/>
  <c r="FB100" i="18"/>
  <c r="EL198" i="18"/>
  <c r="FF231" i="18"/>
  <c r="FE304" i="18"/>
  <c r="EU318" i="18"/>
  <c r="EA246" i="18"/>
  <c r="EO116" i="18"/>
  <c r="EK265" i="18"/>
  <c r="EU309" i="18"/>
  <c r="EO142" i="18"/>
  <c r="FC53" i="18"/>
  <c r="EW272" i="18"/>
  <c r="FL33" i="18"/>
  <c r="EF131" i="18"/>
  <c r="FD227" i="18"/>
  <c r="EX261" i="18"/>
  <c r="EW166" i="18"/>
  <c r="FH232" i="18"/>
  <c r="EI58" i="18"/>
  <c r="FI16" i="18"/>
  <c r="FM189" i="18"/>
  <c r="EC160" i="18"/>
  <c r="FN269" i="18"/>
  <c r="FB41" i="18"/>
  <c r="FA239" i="18"/>
  <c r="EY159" i="18"/>
  <c r="FE171" i="18"/>
  <c r="DX68" i="18"/>
  <c r="FL243" i="18"/>
  <c r="FG126" i="18"/>
  <c r="EZ295" i="18"/>
  <c r="FB190" i="18"/>
  <c r="EY132" i="18"/>
  <c r="EG308" i="18"/>
  <c r="FG159" i="18"/>
  <c r="FG102" i="18"/>
  <c r="EL250" i="18"/>
  <c r="EV196" i="18"/>
  <c r="EZ203" i="18"/>
  <c r="DY65" i="18"/>
  <c r="EF314" i="18"/>
  <c r="EI101" i="18"/>
  <c r="FL263" i="18"/>
  <c r="FF201" i="18"/>
  <c r="EW70" i="18"/>
  <c r="FI319" i="18"/>
  <c r="EZ311" i="18"/>
  <c r="FJ295" i="18"/>
  <c r="FE56" i="18"/>
  <c r="FJ139" i="18"/>
  <c r="FI163" i="18"/>
  <c r="FM188" i="18"/>
  <c r="EE34" i="18"/>
  <c r="EM157" i="18"/>
  <c r="FH78" i="18"/>
  <c r="FH23" i="18"/>
  <c r="FC280" i="18"/>
  <c r="EB70" i="18"/>
  <c r="EU73" i="18"/>
  <c r="DZ71" i="18"/>
  <c r="EU189" i="18"/>
  <c r="EX30" i="18"/>
  <c r="FM74" i="18"/>
  <c r="EZ205" i="18"/>
  <c r="FG40" i="18"/>
  <c r="FD111" i="18"/>
  <c r="FL230" i="18"/>
  <c r="FH32" i="18"/>
  <c r="EV94" i="18"/>
  <c r="EZ93" i="18"/>
  <c r="EN61" i="18"/>
  <c r="EY129" i="18"/>
  <c r="FL162" i="18"/>
  <c r="FC253" i="18"/>
  <c r="EW86" i="18"/>
  <c r="FA320" i="18"/>
  <c r="FD19" i="18"/>
  <c r="EF154" i="18"/>
  <c r="FJ20" i="18"/>
  <c r="EW291" i="18"/>
  <c r="EX74" i="18"/>
  <c r="EY37" i="18"/>
  <c r="FM318" i="18"/>
  <c r="EY98" i="18"/>
  <c r="EV80" i="18"/>
  <c r="EU71" i="18"/>
  <c r="FJ143" i="18"/>
  <c r="EY194" i="18"/>
  <c r="EO131" i="18"/>
  <c r="FC115" i="18"/>
  <c r="EO77" i="18"/>
  <c r="FL296" i="18"/>
  <c r="FH37" i="18"/>
  <c r="DY212" i="18"/>
  <c r="FI86" i="18"/>
  <c r="FC155" i="18"/>
  <c r="FD249" i="18"/>
  <c r="EW142" i="18"/>
  <c r="EB234" i="18"/>
  <c r="EB22" i="18"/>
  <c r="FC12" i="18"/>
  <c r="FA332" i="18"/>
  <c r="EJ45" i="18"/>
  <c r="FI18" i="18"/>
  <c r="FC150" i="18"/>
  <c r="FF280" i="18"/>
  <c r="EO125" i="18"/>
  <c r="FA81" i="18"/>
  <c r="FH30" i="18"/>
  <c r="FG243" i="18"/>
  <c r="DX110" i="18"/>
  <c r="EL142" i="18"/>
  <c r="FD106" i="18"/>
  <c r="FC333" i="18"/>
  <c r="FC28" i="18"/>
  <c r="DY118" i="18"/>
  <c r="FJ209" i="18"/>
  <c r="FL47" i="18"/>
  <c r="FN174" i="18"/>
  <c r="EY259" i="18"/>
  <c r="FI15" i="18"/>
  <c r="FN46" i="18"/>
  <c r="FH290" i="18"/>
  <c r="FB233" i="18"/>
  <c r="EZ75" i="18"/>
  <c r="EX284" i="18"/>
  <c r="FN23" i="18"/>
  <c r="EV108" i="18"/>
  <c r="FL258" i="18"/>
  <c r="FK204" i="18"/>
  <c r="EV262" i="18"/>
  <c r="EW237" i="18"/>
  <c r="FK28" i="18"/>
  <c r="DY71" i="18"/>
  <c r="DZ53" i="18"/>
  <c r="EU161" i="18"/>
  <c r="FA223" i="18"/>
  <c r="FG10" i="18"/>
  <c r="FL256" i="18"/>
  <c r="EA318" i="18"/>
  <c r="EZ95" i="18"/>
  <c r="EY138" i="18"/>
  <c r="FH220" i="18"/>
  <c r="FL69" i="18"/>
  <c r="EW59" i="18"/>
  <c r="FD60" i="18"/>
  <c r="EI292" i="18"/>
  <c r="FD180" i="18"/>
  <c r="EY183" i="18"/>
  <c r="EY31" i="18"/>
  <c r="EN37" i="18"/>
  <c r="DW297" i="18"/>
  <c r="EX189" i="18"/>
  <c r="EW66" i="18"/>
  <c r="FA24" i="18"/>
  <c r="EW222" i="18"/>
  <c r="FK237" i="18"/>
  <c r="EV106" i="18"/>
  <c r="EE246" i="18"/>
  <c r="FF165" i="18"/>
  <c r="EG189" i="18"/>
  <c r="FK39" i="18"/>
  <c r="EU207" i="18"/>
  <c r="DZ9" i="18"/>
  <c r="FE70" i="18"/>
  <c r="EY50" i="18"/>
  <c r="EW32" i="18"/>
  <c r="FK12" i="18"/>
  <c r="EL260" i="18"/>
  <c r="FJ269" i="18"/>
  <c r="FA143" i="18"/>
  <c r="EY57" i="18"/>
  <c r="FH54" i="18"/>
  <c r="DZ186" i="18"/>
  <c r="FI146" i="18"/>
  <c r="FH166" i="18"/>
  <c r="FM135" i="18"/>
  <c r="EC204" i="18"/>
  <c r="EX212" i="18"/>
  <c r="EX224" i="18"/>
  <c r="DX131" i="18"/>
  <c r="FL187" i="18"/>
  <c r="EY167" i="18"/>
  <c r="FF223" i="18"/>
  <c r="FE21" i="18"/>
  <c r="FI264" i="18"/>
  <c r="FC69" i="18"/>
  <c r="FE186" i="18"/>
  <c r="EO140" i="18"/>
  <c r="EZ100" i="18"/>
  <c r="FG330" i="18"/>
  <c r="FK177" i="18"/>
  <c r="EA68" i="18"/>
  <c r="FE119" i="18"/>
  <c r="FM235" i="18"/>
  <c r="DY37" i="18"/>
  <c r="EV46" i="18"/>
  <c r="EU325" i="18"/>
  <c r="FF306" i="18"/>
  <c r="FC135" i="18"/>
  <c r="EJ245" i="18"/>
  <c r="FK324" i="18"/>
  <c r="FD276" i="18"/>
  <c r="FI35" i="18"/>
  <c r="FE296" i="18"/>
  <c r="FB136" i="18"/>
  <c r="EX266" i="18"/>
  <c r="DX329" i="18"/>
  <c r="FE100" i="18"/>
  <c r="FA220" i="18"/>
  <c r="FK121" i="18"/>
  <c r="DX219" i="18"/>
  <c r="EJ9" i="18"/>
  <c r="EX152" i="18"/>
  <c r="EP222" i="18"/>
  <c r="EA92" i="18"/>
  <c r="FI237" i="18"/>
  <c r="EU118" i="18"/>
  <c r="EU85" i="18"/>
  <c r="FK136" i="18"/>
  <c r="FN121" i="18"/>
  <c r="EY136" i="18"/>
  <c r="EW318" i="18"/>
  <c r="ED79" i="18"/>
  <c r="EB86" i="18"/>
  <c r="FB255" i="18"/>
  <c r="FM105" i="18"/>
  <c r="DZ206" i="18"/>
  <c r="FH155" i="18"/>
  <c r="EY13" i="18"/>
  <c r="FK247" i="18"/>
  <c r="FH47" i="18"/>
  <c r="FC78" i="18"/>
  <c r="EX141" i="18"/>
  <c r="EM238" i="18"/>
  <c r="FA296" i="18"/>
  <c r="FI317" i="18"/>
  <c r="EZ103" i="18"/>
  <c r="FJ267" i="18"/>
  <c r="FF27" i="18"/>
  <c r="FI175" i="18"/>
  <c r="EW28" i="18"/>
  <c r="FC63" i="18"/>
  <c r="EO202" i="18"/>
  <c r="DZ12" i="18"/>
  <c r="EB180" i="18"/>
  <c r="EE28" i="18"/>
  <c r="FN19" i="18"/>
  <c r="EL291" i="18"/>
  <c r="FJ135" i="18"/>
  <c r="FI172" i="18"/>
  <c r="EU83" i="18"/>
  <c r="FN247" i="18"/>
  <c r="EU58" i="18"/>
  <c r="FF313" i="18"/>
  <c r="EZ265" i="18"/>
  <c r="FM70" i="18"/>
  <c r="EY263" i="18"/>
  <c r="EZ14" i="18"/>
  <c r="EN267" i="18"/>
  <c r="FJ206" i="18"/>
  <c r="EW40" i="18"/>
  <c r="EC191" i="18"/>
  <c r="DY326" i="18"/>
  <c r="EX178" i="18"/>
  <c r="EG9" i="18"/>
  <c r="EA182" i="18"/>
  <c r="FM216" i="18"/>
  <c r="EJ330" i="18"/>
  <c r="EU197" i="18"/>
  <c r="FN260" i="18"/>
  <c r="EW180" i="18"/>
  <c r="DZ149" i="18"/>
  <c r="FE94" i="18"/>
  <c r="EM292" i="18"/>
  <c r="EZ310" i="18"/>
  <c r="EV236" i="18"/>
  <c r="FF191" i="18"/>
  <c r="FG222" i="18"/>
  <c r="FI220" i="18"/>
  <c r="FM207" i="18"/>
  <c r="FE54" i="18"/>
  <c r="EZ282" i="18"/>
  <c r="FH283" i="18"/>
  <c r="FG115" i="18"/>
  <c r="FN101" i="18"/>
  <c r="FF160" i="18"/>
  <c r="FD331" i="18"/>
  <c r="FA63" i="18"/>
  <c r="FJ87" i="18"/>
  <c r="DW155" i="18"/>
  <c r="DZ21" i="18"/>
  <c r="EZ28" i="18"/>
  <c r="FC323" i="18"/>
  <c r="FJ214" i="18"/>
  <c r="EL110" i="18"/>
  <c r="FL213" i="18"/>
  <c r="EB15" i="18"/>
  <c r="EK78" i="18"/>
  <c r="FB135" i="18"/>
  <c r="FI282" i="18"/>
  <c r="EY36" i="18"/>
  <c r="FJ10" i="18"/>
  <c r="EH306" i="18"/>
  <c r="EX203" i="18"/>
  <c r="FL279" i="18"/>
  <c r="FF30" i="18"/>
  <c r="FB13" i="18"/>
  <c r="EW249" i="18"/>
  <c r="FH125" i="18"/>
  <c r="FA212" i="18"/>
  <c r="EU104" i="18"/>
  <c r="FK191" i="18"/>
  <c r="FI206" i="18"/>
  <c r="EX248" i="18"/>
  <c r="EV144" i="18"/>
  <c r="FC154" i="18"/>
  <c r="EZ124" i="18"/>
  <c r="DY225" i="18"/>
  <c r="EZ303" i="18"/>
  <c r="FL331" i="18"/>
  <c r="FF267" i="18"/>
  <c r="EK142" i="18"/>
  <c r="FJ216" i="18"/>
  <c r="FI293" i="18"/>
  <c r="EB36" i="18"/>
  <c r="EM302" i="18"/>
  <c r="FG186" i="18"/>
  <c r="FM323" i="18"/>
  <c r="FM87" i="18"/>
  <c r="FG143" i="18"/>
  <c r="FF246" i="18"/>
  <c r="ED166" i="18"/>
  <c r="FG272" i="18"/>
  <c r="EU22" i="18"/>
  <c r="FB247" i="18"/>
  <c r="FI37" i="18"/>
  <c r="FE280" i="18"/>
  <c r="EP14" i="18"/>
  <c r="EW20" i="18"/>
  <c r="EV87" i="18"/>
  <c r="FL147" i="18"/>
  <c r="FK249" i="18"/>
  <c r="FM62" i="18"/>
  <c r="EM222" i="18"/>
  <c r="EN125" i="18"/>
  <c r="EV316" i="18"/>
  <c r="FK179" i="18"/>
  <c r="FE157" i="18"/>
  <c r="EY112" i="18"/>
  <c r="EZ133" i="18"/>
  <c r="FG103" i="18"/>
  <c r="FD33" i="18"/>
  <c r="FK107" i="18"/>
  <c r="EO312" i="18"/>
  <c r="FA112" i="18"/>
  <c r="FF68" i="18"/>
  <c r="DY27" i="18"/>
  <c r="EN182" i="18"/>
  <c r="FL171" i="18"/>
  <c r="FN176" i="18"/>
  <c r="FN201" i="18"/>
  <c r="FE164" i="18"/>
  <c r="EI269" i="18"/>
  <c r="EA163" i="18"/>
  <c r="EN220" i="18"/>
  <c r="FA323" i="18"/>
  <c r="FI326" i="18"/>
  <c r="FA124" i="18"/>
  <c r="EU125" i="18"/>
  <c r="EZ37" i="18"/>
  <c r="EB188" i="18"/>
  <c r="FM108" i="18"/>
  <c r="EL249" i="18"/>
  <c r="FB151" i="18"/>
  <c r="EZ197" i="18"/>
  <c r="EF85" i="18"/>
  <c r="EO50" i="18"/>
  <c r="EC325" i="18"/>
  <c r="EU13" i="18"/>
  <c r="ED289" i="18"/>
  <c r="FD88" i="18"/>
  <c r="EY146" i="18"/>
  <c r="FB28" i="18"/>
  <c r="EX20" i="18"/>
  <c r="FG219" i="18"/>
  <c r="EW158" i="18"/>
  <c r="FI223" i="18"/>
  <c r="FF226" i="18"/>
  <c r="EB13" i="18"/>
  <c r="EX151" i="18"/>
  <c r="EW89" i="18"/>
  <c r="FK104" i="18"/>
  <c r="FF76" i="18"/>
  <c r="FA316" i="18"/>
  <c r="EU70" i="18"/>
  <c r="FA116" i="18"/>
  <c r="EZ153" i="18"/>
  <c r="FD225" i="18"/>
  <c r="FE67" i="18"/>
  <c r="FE150" i="18"/>
  <c r="EP61" i="18"/>
  <c r="FM179" i="18"/>
  <c r="EP266" i="18"/>
  <c r="FK259" i="18"/>
  <c r="DY132" i="18"/>
  <c r="FB218" i="18"/>
  <c r="FJ227" i="18"/>
  <c r="EN27" i="18"/>
  <c r="FH263" i="18"/>
  <c r="FD27" i="18"/>
  <c r="FA280" i="18"/>
  <c r="DY277" i="18"/>
  <c r="EK30" i="18"/>
  <c r="FM250" i="18"/>
  <c r="FI260" i="18"/>
  <c r="FG233" i="18"/>
  <c r="EX208" i="18"/>
  <c r="EV25" i="18"/>
  <c r="EX72" i="18"/>
  <c r="FD259" i="18"/>
  <c r="EZ233" i="18"/>
  <c r="FJ202" i="18"/>
  <c r="EF268" i="18"/>
  <c r="EV247" i="18"/>
  <c r="FJ112" i="18"/>
  <c r="FG238" i="18"/>
  <c r="FA25" i="18"/>
  <c r="EW287" i="18"/>
  <c r="FM246" i="18"/>
  <c r="FG247" i="18"/>
  <c r="FM97" i="18"/>
  <c r="EZ119" i="18"/>
  <c r="FM215" i="18"/>
  <c r="EX98" i="18"/>
  <c r="EV43" i="18"/>
  <c r="FC57" i="18"/>
  <c r="FN157" i="18"/>
  <c r="FI107" i="18"/>
  <c r="FD47" i="18"/>
  <c r="FI294" i="18"/>
  <c r="EP205" i="18"/>
  <c r="FD178" i="18"/>
  <c r="FM267" i="18"/>
  <c r="EV264" i="18"/>
  <c r="FN233" i="18"/>
  <c r="EU196" i="18"/>
  <c r="FM198" i="18"/>
  <c r="DZ296" i="18"/>
  <c r="EP102" i="18"/>
  <c r="EG126" i="18"/>
  <c r="FM307" i="18"/>
  <c r="EY21" i="18"/>
  <c r="EP90" i="18"/>
  <c r="FC226" i="18"/>
  <c r="FF158" i="18"/>
  <c r="FB66" i="18"/>
  <c r="FL208" i="18"/>
  <c r="EX134" i="18"/>
  <c r="FL101" i="18"/>
  <c r="EX202" i="18"/>
  <c r="EV14" i="18"/>
  <c r="EZ126" i="18"/>
  <c r="EM117" i="18"/>
  <c r="FG182" i="18"/>
  <c r="EU106" i="18"/>
  <c r="EM206" i="18"/>
  <c r="EU287" i="18"/>
  <c r="FJ118" i="18"/>
  <c r="EU187" i="18"/>
  <c r="EZ20" i="18"/>
  <c r="FA328" i="18"/>
  <c r="EE61" i="18"/>
  <c r="FG206" i="18"/>
  <c r="EN314" i="18"/>
  <c r="FD223" i="18"/>
  <c r="FK77" i="18"/>
  <c r="DW273" i="18"/>
  <c r="FB239" i="18"/>
  <c r="FA33" i="18"/>
  <c r="FA200" i="18"/>
  <c r="FH126" i="18"/>
  <c r="EF29" i="18"/>
  <c r="EF307" i="18"/>
  <c r="FG116" i="18"/>
  <c r="FM131" i="18"/>
  <c r="EY12" i="18"/>
  <c r="FA309" i="18"/>
  <c r="FL39" i="18"/>
  <c r="FH316" i="18"/>
  <c r="EX77" i="18"/>
  <c r="EJ262" i="18"/>
  <c r="EH133" i="18"/>
  <c r="FJ181" i="18"/>
  <c r="EU116" i="18"/>
  <c r="DY203" i="18"/>
  <c r="FD187" i="18"/>
  <c r="EC209" i="18"/>
  <c r="FE196" i="18"/>
  <c r="DX259" i="18"/>
  <c r="EX331" i="18"/>
  <c r="EY43" i="18"/>
  <c r="FJ270" i="18"/>
  <c r="EY333" i="18"/>
  <c r="EU235" i="18"/>
  <c r="FD39" i="18"/>
  <c r="EW30" i="18"/>
  <c r="FB278" i="18"/>
  <c r="FN209" i="18"/>
  <c r="EN107" i="18"/>
  <c r="FF176" i="18"/>
  <c r="FE95" i="18"/>
  <c r="EK243" i="18"/>
  <c r="FG284" i="18"/>
  <c r="FM317" i="18"/>
  <c r="FK76" i="18"/>
  <c r="FA58" i="18"/>
  <c r="FG101" i="18"/>
  <c r="FE207" i="18"/>
  <c r="EY243" i="18"/>
  <c r="FM63" i="18"/>
  <c r="FD294" i="18"/>
  <c r="FA173" i="18"/>
  <c r="FG254" i="18"/>
  <c r="FA53" i="18"/>
  <c r="EM272" i="18"/>
  <c r="FJ24" i="18"/>
  <c r="FI253" i="18"/>
  <c r="FJ113" i="18"/>
  <c r="FN16" i="18"/>
  <c r="EA219" i="18"/>
  <c r="EH279" i="18"/>
  <c r="EW37" i="18"/>
  <c r="FA176" i="18"/>
  <c r="FF78" i="18"/>
  <c r="FH100" i="18"/>
  <c r="EG221" i="18"/>
  <c r="EB158" i="18"/>
  <c r="FN109" i="18"/>
  <c r="FJ136" i="18"/>
  <c r="DW83" i="18"/>
  <c r="EU221" i="18"/>
  <c r="FK95" i="18"/>
  <c r="FB177" i="18"/>
  <c r="FF58" i="18"/>
  <c r="EZ80" i="18"/>
  <c r="DX22" i="18"/>
  <c r="FD228" i="18"/>
  <c r="FH93" i="18"/>
  <c r="EG95" i="18"/>
  <c r="FF48" i="18"/>
  <c r="FG144" i="18"/>
  <c r="FA299" i="18"/>
  <c r="FL290" i="18"/>
  <c r="FA199" i="18"/>
  <c r="FE109" i="18"/>
  <c r="FH184" i="18"/>
  <c r="FD130" i="18"/>
  <c r="EH99" i="18"/>
  <c r="FH49" i="18"/>
  <c r="EU238" i="18"/>
  <c r="FJ133" i="18"/>
  <c r="EZ285" i="18"/>
  <c r="EH301" i="18"/>
  <c r="EC12" i="18"/>
  <c r="FK134" i="18"/>
  <c r="EB60" i="18"/>
  <c r="FF307" i="18"/>
  <c r="FN273" i="18"/>
  <c r="FH257" i="18"/>
  <c r="FG210" i="18"/>
  <c r="FG196" i="18"/>
  <c r="EY250" i="18"/>
  <c r="FM89" i="18"/>
  <c r="EY142" i="18"/>
  <c r="EA291" i="18"/>
  <c r="FG234" i="18"/>
  <c r="FH55" i="18"/>
  <c r="EY84" i="18"/>
  <c r="EL130" i="18"/>
  <c r="FL228" i="18"/>
  <c r="FC127" i="18"/>
  <c r="ED97" i="18"/>
  <c r="EL92" i="18"/>
  <c r="EW131" i="18"/>
  <c r="EY200" i="18"/>
  <c r="EP85" i="18"/>
  <c r="EO92" i="18"/>
  <c r="FD177" i="18"/>
  <c r="EO263" i="18"/>
  <c r="FH164" i="18"/>
  <c r="EX40" i="18"/>
  <c r="FB308" i="18"/>
  <c r="EJ306" i="18"/>
  <c r="EJ308" i="18"/>
  <c r="FH28" i="18"/>
  <c r="EX43" i="18"/>
  <c r="FH171" i="18"/>
  <c r="EO271" i="18"/>
  <c r="DX292" i="18"/>
  <c r="EB17" i="18"/>
  <c r="FI187" i="18"/>
  <c r="EU198" i="18"/>
  <c r="FI215" i="18"/>
  <c r="EV285" i="18"/>
  <c r="EY242" i="18"/>
  <c r="EE44" i="18"/>
  <c r="FC252" i="18"/>
  <c r="EN275" i="18"/>
  <c r="FH167" i="18"/>
  <c r="FK82" i="18"/>
  <c r="FJ48" i="18"/>
  <c r="EL270" i="18"/>
  <c r="EB222" i="18"/>
  <c r="FA93" i="18"/>
  <c r="EU14" i="18"/>
  <c r="FL111" i="18"/>
  <c r="FJ235" i="18"/>
  <c r="FN33" i="18"/>
  <c r="FK116" i="18"/>
  <c r="EV63" i="18"/>
  <c r="FG316" i="18"/>
  <c r="EJ58" i="18"/>
  <c r="FM66" i="18"/>
  <c r="FJ99" i="18"/>
  <c r="FI24" i="18"/>
  <c r="EO153" i="18"/>
  <c r="FC326" i="18"/>
  <c r="FJ109" i="18"/>
  <c r="EN326" i="18"/>
  <c r="EF134" i="18"/>
  <c r="FK298" i="18"/>
  <c r="EA126" i="18"/>
  <c r="EI185" i="18"/>
  <c r="FC229" i="18"/>
  <c r="EE36" i="18"/>
  <c r="FK67" i="18"/>
  <c r="EO83" i="18"/>
  <c r="FC224" i="18"/>
  <c r="FM119" i="18"/>
  <c r="FC33" i="18"/>
  <c r="FN215" i="18"/>
  <c r="FE309" i="18"/>
  <c r="DW85" i="18"/>
  <c r="FB9" i="18"/>
  <c r="FG231" i="18"/>
  <c r="FA107" i="18"/>
  <c r="FB127" i="18"/>
  <c r="EG258" i="18"/>
  <c r="EO15" i="18"/>
  <c r="EZ170" i="18"/>
  <c r="FC274" i="18"/>
  <c r="FI20" i="18"/>
  <c r="FJ119" i="18"/>
  <c r="FG230" i="18"/>
  <c r="FC24" i="18"/>
  <c r="FI190" i="18"/>
  <c r="EO183" i="18"/>
  <c r="FD54" i="18"/>
  <c r="FH275" i="18"/>
  <c r="FD102" i="18"/>
  <c r="FM251" i="18"/>
  <c r="FH173" i="18"/>
  <c r="EG150" i="18"/>
  <c r="FJ122" i="18"/>
  <c r="FJ208" i="18"/>
  <c r="EV183" i="18"/>
  <c r="FE142" i="18"/>
  <c r="FK192" i="18"/>
  <c r="FB249" i="18"/>
  <c r="EX126" i="18"/>
  <c r="FG324" i="18"/>
  <c r="EN318" i="18"/>
  <c r="FA86" i="18"/>
  <c r="FC183" i="18"/>
  <c r="FM147" i="18"/>
  <c r="FF212" i="18"/>
  <c r="FF237" i="18"/>
  <c r="EU107" i="18"/>
  <c r="FA286" i="18"/>
  <c r="FL333" i="18"/>
  <c r="FM218" i="18"/>
  <c r="DY128" i="18"/>
  <c r="FM54" i="18"/>
  <c r="EX293" i="18"/>
  <c r="FJ145" i="18"/>
  <c r="EN294" i="18"/>
  <c r="EM198" i="18"/>
  <c r="EG90" i="18"/>
  <c r="FH182" i="18"/>
  <c r="DW71" i="18"/>
  <c r="FG259" i="18"/>
  <c r="FL46" i="18"/>
  <c r="FJ281" i="18"/>
  <c r="EW95" i="18"/>
  <c r="FF291" i="18"/>
  <c r="DX204" i="18"/>
  <c r="EV293" i="18"/>
  <c r="EY115" i="18"/>
  <c r="FJ185" i="18"/>
  <c r="FF90" i="18"/>
  <c r="EU145" i="18"/>
  <c r="FC133" i="18"/>
  <c r="EZ312" i="18"/>
  <c r="FL143" i="18"/>
  <c r="FF77" i="18"/>
  <c r="EZ159" i="18"/>
  <c r="FI279" i="18"/>
  <c r="FB221" i="18"/>
  <c r="FL196" i="18"/>
  <c r="EB192" i="18"/>
  <c r="EY102" i="18"/>
  <c r="EZ280" i="18"/>
  <c r="FA229" i="18"/>
  <c r="EW50" i="18"/>
  <c r="EX230" i="18"/>
  <c r="FN220" i="18"/>
  <c r="EO36" i="18"/>
  <c r="FE250" i="18"/>
  <c r="FF84" i="18"/>
  <c r="FA64" i="18"/>
  <c r="DX325" i="18"/>
  <c r="FJ242" i="18"/>
  <c r="EG91" i="18"/>
  <c r="FL241" i="18"/>
  <c r="FF311" i="18"/>
  <c r="DY93" i="18"/>
  <c r="FH147" i="18"/>
  <c r="EP126" i="18"/>
  <c r="FK230" i="18"/>
  <c r="FG235" i="18"/>
  <c r="EX251" i="18"/>
  <c r="EY316" i="18"/>
  <c r="FK152" i="18"/>
  <c r="EB46" i="18"/>
  <c r="FL200" i="18"/>
  <c r="FG18" i="18"/>
  <c r="EA107" i="18"/>
  <c r="DW302" i="18"/>
  <c r="EW51" i="18"/>
  <c r="EF227" i="18"/>
  <c r="DW162" i="18"/>
  <c r="FN246" i="18"/>
  <c r="FC178" i="18"/>
  <c r="FN180" i="18"/>
  <c r="FH120" i="18"/>
  <c r="FG81" i="18"/>
  <c r="EU103" i="18"/>
  <c r="EE42" i="18"/>
  <c r="EK254" i="18"/>
  <c r="FD183" i="18"/>
  <c r="EE329" i="18"/>
  <c r="FI273" i="18"/>
  <c r="FB222" i="18"/>
  <c r="EW312" i="18"/>
  <c r="EW173" i="18"/>
  <c r="EX278" i="18"/>
  <c r="FC158" i="18"/>
  <c r="FD86" i="18"/>
  <c r="FC159" i="18"/>
  <c r="EX104" i="18"/>
  <c r="EK10" i="18"/>
  <c r="FH154" i="18"/>
  <c r="DW93" i="18"/>
  <c r="FA140" i="18"/>
  <c r="FJ254" i="18"/>
  <c r="EU191" i="18"/>
  <c r="EO284" i="18"/>
  <c r="EU205" i="18"/>
  <c r="FE133" i="18"/>
  <c r="FF186" i="18"/>
  <c r="EU291" i="18"/>
  <c r="FK241" i="18"/>
  <c r="FI168" i="18"/>
  <c r="FG172" i="18"/>
  <c r="FD216" i="18"/>
  <c r="FE98" i="18"/>
  <c r="FF157" i="18"/>
  <c r="FN63" i="18"/>
  <c r="EX281" i="18"/>
  <c r="FA164" i="18"/>
  <c r="FE72" i="18"/>
  <c r="EB109" i="18"/>
  <c r="FH314" i="18"/>
  <c r="FK62" i="18"/>
  <c r="FK36" i="18"/>
  <c r="EB307" i="18"/>
  <c r="FM288" i="18"/>
  <c r="EO293" i="18"/>
  <c r="FH287" i="18"/>
  <c r="FD71" i="18"/>
  <c r="FG95" i="18"/>
  <c r="FE82" i="18"/>
  <c r="FG150" i="18"/>
  <c r="DW94" i="18"/>
  <c r="FK35" i="18"/>
  <c r="FD93" i="18"/>
  <c r="EZ284" i="18"/>
  <c r="FG78" i="18"/>
  <c r="EV253" i="18"/>
  <c r="EY247" i="18"/>
  <c r="EK309" i="18"/>
  <c r="FK304" i="18"/>
  <c r="FC146" i="18"/>
  <c r="EX292" i="18"/>
  <c r="EX64" i="18"/>
  <c r="EX183" i="18"/>
  <c r="FE118" i="18"/>
  <c r="EK308" i="18"/>
  <c r="EU194" i="18"/>
  <c r="EA100" i="18"/>
  <c r="EV192" i="18"/>
  <c r="EO269" i="18"/>
  <c r="FG191" i="18"/>
  <c r="FB325" i="18"/>
  <c r="DW206" i="18"/>
  <c r="FA190" i="18"/>
  <c r="EN76" i="18"/>
  <c r="FN213" i="18"/>
  <c r="EU296" i="18"/>
  <c r="EI111" i="18"/>
  <c r="FB16" i="18"/>
  <c r="EX328" i="18"/>
  <c r="FA38" i="18"/>
  <c r="EM308" i="18"/>
  <c r="EW309" i="18"/>
  <c r="FD305" i="18"/>
  <c r="FF20" i="18"/>
  <c r="FG239" i="18"/>
  <c r="FN203" i="18"/>
  <c r="EX172" i="18"/>
  <c r="FB260" i="18"/>
  <c r="FA100" i="18"/>
  <c r="FM156" i="18"/>
  <c r="FL94" i="18"/>
  <c r="FA54" i="18"/>
  <c r="FG59" i="18"/>
  <c r="FL186" i="18"/>
  <c r="EX54" i="18"/>
  <c r="FJ307" i="18"/>
  <c r="EV76" i="18"/>
  <c r="FB14" i="18"/>
  <c r="EH37" i="18"/>
  <c r="EN308" i="18"/>
  <c r="EV216" i="18"/>
  <c r="FK264" i="18"/>
  <c r="DZ301" i="18"/>
  <c r="EX271" i="18"/>
  <c r="FH230" i="18"/>
  <c r="EZ211" i="18"/>
  <c r="EX326" i="18"/>
  <c r="FL55" i="18"/>
  <c r="FA44" i="18"/>
  <c r="FM255" i="18"/>
  <c r="EU65" i="18"/>
  <c r="FI259" i="18"/>
  <c r="EW16" i="18"/>
  <c r="EZ64" i="18"/>
  <c r="FJ13" i="18"/>
  <c r="FC290" i="18"/>
  <c r="EP254" i="18"/>
  <c r="EV298" i="18"/>
  <c r="FB140" i="18"/>
  <c r="EU204" i="18"/>
  <c r="EA327" i="18"/>
  <c r="EV34" i="18"/>
  <c r="FC106" i="18"/>
  <c r="ED142" i="18"/>
  <c r="FJ105" i="18"/>
  <c r="EC104" i="18"/>
  <c r="FG185" i="18"/>
  <c r="FB236" i="18"/>
  <c r="FH138" i="18"/>
  <c r="EA180" i="18"/>
  <c r="EX142" i="18"/>
  <c r="FJ244" i="18"/>
  <c r="FH229" i="18"/>
  <c r="EM51" i="18"/>
  <c r="FD279" i="18"/>
  <c r="DZ274" i="18"/>
  <c r="EL220" i="18"/>
  <c r="FN288" i="18"/>
  <c r="FH234" i="18"/>
  <c r="EY164" i="18"/>
  <c r="FG322" i="18"/>
  <c r="EN36" i="18"/>
  <c r="EN162" i="18"/>
  <c r="EA266" i="18"/>
  <c r="FA172" i="18"/>
  <c r="EX158" i="18"/>
  <c r="EP94" i="18"/>
  <c r="DX301" i="18"/>
  <c r="EZ27" i="18"/>
  <c r="FD211" i="18"/>
  <c r="DX254" i="18"/>
  <c r="EO198" i="18"/>
  <c r="FE319" i="18"/>
  <c r="FN71" i="18"/>
  <c r="EW215" i="18"/>
  <c r="EZ167" i="18"/>
  <c r="EL76" i="18"/>
  <c r="ED221" i="18"/>
  <c r="EW206" i="18"/>
  <c r="FI169" i="18"/>
  <c r="EZ94" i="18"/>
  <c r="EV289" i="18"/>
  <c r="DZ70" i="18"/>
  <c r="FN40" i="18"/>
  <c r="FF41" i="18"/>
  <c r="FE117" i="18"/>
  <c r="DW100" i="18"/>
  <c r="ED141" i="18"/>
  <c r="FJ322" i="18"/>
  <c r="EZ134" i="18"/>
  <c r="EX159" i="18"/>
  <c r="EZ121" i="18"/>
  <c r="FH264" i="18"/>
  <c r="FK81" i="18"/>
  <c r="EV292" i="18"/>
  <c r="EM237" i="18"/>
  <c r="EL251" i="18"/>
  <c r="EU186" i="18"/>
  <c r="FL12" i="18"/>
  <c r="FH176" i="18"/>
  <c r="DZ150" i="18"/>
  <c r="EF190" i="18"/>
  <c r="FA17" i="18"/>
  <c r="EL301" i="18"/>
  <c r="DX73" i="18"/>
  <c r="FC75" i="18"/>
  <c r="EP134" i="18"/>
  <c r="EX236" i="18"/>
  <c r="EP49" i="18"/>
  <c r="DY66" i="18"/>
  <c r="FE147" i="18"/>
  <c r="FD147" i="18"/>
  <c r="FK44" i="18"/>
  <c r="DW290" i="18"/>
  <c r="EI142" i="18"/>
  <c r="EZ218" i="18"/>
  <c r="EZ228" i="18"/>
  <c r="FN39" i="18"/>
  <c r="EG68" i="18"/>
  <c r="FI118" i="18"/>
  <c r="FA217" i="18"/>
  <c r="FG244" i="18"/>
  <c r="FD11" i="18"/>
  <c r="FH90" i="18"/>
  <c r="EV211" i="18"/>
  <c r="FB261" i="18"/>
  <c r="FB50" i="18"/>
  <c r="EE270" i="18"/>
  <c r="FK253" i="18"/>
  <c r="FM204" i="18"/>
  <c r="FA27" i="18"/>
  <c r="EX87" i="18"/>
  <c r="FI133" i="18"/>
  <c r="FK199" i="18"/>
  <c r="EH229" i="18"/>
  <c r="FC82" i="18"/>
  <c r="FK280" i="18"/>
  <c r="EP174" i="18"/>
  <c r="EZ102" i="18"/>
  <c r="FC108" i="18"/>
  <c r="EY211" i="18"/>
  <c r="ED172" i="18"/>
  <c r="EV269" i="18"/>
  <c r="FI160" i="18"/>
  <c r="EX45" i="18"/>
  <c r="FJ200" i="18"/>
  <c r="EO274" i="18"/>
  <c r="EU230" i="18"/>
  <c r="FK23" i="18"/>
  <c r="EU304" i="18"/>
  <c r="FF97" i="18"/>
  <c r="FL309" i="18"/>
  <c r="FG27" i="18"/>
  <c r="EH112" i="18"/>
  <c r="EW90" i="18"/>
  <c r="DW192" i="18"/>
  <c r="FG156" i="18"/>
  <c r="EE304" i="18"/>
  <c r="EG40" i="18"/>
  <c r="FI159" i="18"/>
  <c r="EY192" i="18"/>
  <c r="EV26" i="18"/>
  <c r="FM84" i="18"/>
  <c r="EU69" i="18"/>
  <c r="FG253" i="18"/>
  <c r="EH59" i="18"/>
  <c r="EE203" i="18"/>
  <c r="DW70" i="18"/>
  <c r="EW252" i="18"/>
  <c r="DY190" i="18"/>
  <c r="EN29" i="18"/>
  <c r="EI204" i="18"/>
  <c r="FM328" i="18"/>
  <c r="FL75" i="18"/>
  <c r="FK213" i="18"/>
  <c r="EU315" i="18"/>
  <c r="FM260" i="18"/>
  <c r="EY103" i="18"/>
  <c r="FA227" i="18"/>
  <c r="FO315" i="18" l="1"/>
  <c r="GP315" i="18" s="1"/>
  <c r="GE204" i="18"/>
  <c r="HC204" i="18"/>
  <c r="HH29" i="18"/>
  <c r="GJ29" i="18"/>
  <c r="FU190" i="18"/>
  <c r="GS190" i="18"/>
  <c r="FS70" i="18"/>
  <c r="ET70" i="18"/>
  <c r="GQ70" i="18"/>
  <c r="GA203" i="18"/>
  <c r="GY203" i="18"/>
  <c r="GD59" i="18"/>
  <c r="HB59" i="18"/>
  <c r="FO69" i="18"/>
  <c r="GP69" i="18" s="1"/>
  <c r="GC40" i="18"/>
  <c r="HA40" i="18"/>
  <c r="GY304" i="18"/>
  <c r="GA304" i="18"/>
  <c r="ET192" i="18"/>
  <c r="GQ192" i="18"/>
  <c r="FS192" i="18"/>
  <c r="HB112" i="18"/>
  <c r="GD112" i="18"/>
  <c r="FO304" i="18"/>
  <c r="GP304" i="18" s="1"/>
  <c r="FO230" i="18"/>
  <c r="GP230" i="18" s="1"/>
  <c r="GK274" i="18"/>
  <c r="HI274" i="18"/>
  <c r="GX172" i="18"/>
  <c r="FZ172" i="18"/>
  <c r="HJ174" i="18"/>
  <c r="GL174" i="18"/>
  <c r="GD229" i="18"/>
  <c r="HB229" i="18"/>
  <c r="GA270" i="18"/>
  <c r="GY270" i="18"/>
  <c r="HA68" i="18"/>
  <c r="GC68" i="18"/>
  <c r="HC142" i="18"/>
  <c r="GE142" i="18"/>
  <c r="GQ290" i="18"/>
  <c r="FS290" i="18"/>
  <c r="ET290" i="18"/>
  <c r="FU66" i="18"/>
  <c r="GS66" i="18"/>
  <c r="GL49" i="18"/>
  <c r="HJ49" i="18"/>
  <c r="GL134" i="18"/>
  <c r="HJ134" i="18"/>
  <c r="FT73" i="18"/>
  <c r="GR73" i="18"/>
  <c r="GH301" i="18"/>
  <c r="HF301" i="18"/>
  <c r="GZ190" i="18"/>
  <c r="GB190" i="18"/>
  <c r="FV150" i="18"/>
  <c r="GT150" i="18"/>
  <c r="FO186" i="18"/>
  <c r="GP186" i="18" s="1"/>
  <c r="HF251" i="18"/>
  <c r="GH251" i="18"/>
  <c r="HG237" i="18"/>
  <c r="GI237" i="18"/>
  <c r="GX141" i="18"/>
  <c r="FZ141" i="18"/>
  <c r="ET100" i="18"/>
  <c r="GQ100" i="18"/>
  <c r="FS100" i="18"/>
  <c r="FV70" i="18"/>
  <c r="GT70" i="18"/>
  <c r="GX221" i="18"/>
  <c r="FZ221" i="18"/>
  <c r="HF76" i="18"/>
  <c r="GH76" i="18"/>
  <c r="HI198" i="18"/>
  <c r="GK198" i="18"/>
  <c r="FT254" i="18"/>
  <c r="GR254" i="18"/>
  <c r="GR301" i="18"/>
  <c r="FT301" i="18"/>
  <c r="GL94" i="18"/>
  <c r="HJ94" i="18"/>
  <c r="FW266" i="18"/>
  <c r="GU266" i="18"/>
  <c r="GJ162" i="18"/>
  <c r="HH162" i="18"/>
  <c r="GJ36" i="18"/>
  <c r="HH36" i="18"/>
  <c r="GH220" i="18"/>
  <c r="HF220" i="18"/>
  <c r="GT274" i="18"/>
  <c r="FV274" i="18"/>
  <c r="GI51" i="18"/>
  <c r="HG51" i="18"/>
  <c r="GU180" i="18"/>
  <c r="FW180" i="18"/>
  <c r="FY104" i="18"/>
  <c r="GW104" i="18"/>
  <c r="FZ142" i="18"/>
  <c r="GX142" i="18"/>
  <c r="GU327" i="18"/>
  <c r="FW327" i="18"/>
  <c r="FO204" i="18"/>
  <c r="GP204" i="18" s="1"/>
  <c r="HJ254" i="18"/>
  <c r="GL254" i="18"/>
  <c r="FO65" i="18"/>
  <c r="GP65" i="18" s="1"/>
  <c r="FV301" i="18"/>
  <c r="GT301" i="18"/>
  <c r="GJ308" i="18"/>
  <c r="HH308" i="18"/>
  <c r="HB37" i="18"/>
  <c r="GD37" i="18"/>
  <c r="HG308" i="18"/>
  <c r="GI308" i="18"/>
  <c r="GE111" i="18"/>
  <c r="HC111" i="18"/>
  <c r="FO296" i="18"/>
  <c r="GP296" i="18" s="1"/>
  <c r="GJ76" i="18"/>
  <c r="HH76" i="18"/>
  <c r="GQ206" i="18"/>
  <c r="ET206" i="18"/>
  <c r="FS206" i="18"/>
  <c r="GK269" i="18"/>
  <c r="HI269" i="18"/>
  <c r="GU100" i="18"/>
  <c r="FW100" i="18"/>
  <c r="FO194" i="18"/>
  <c r="GP194" i="18" s="1"/>
  <c r="HE308" i="18"/>
  <c r="GG308" i="18"/>
  <c r="GG309" i="18"/>
  <c r="HE309" i="18"/>
  <c r="FS94" i="18"/>
  <c r="GQ94" i="18"/>
  <c r="ET94" i="18"/>
  <c r="GK293" i="18"/>
  <c r="HI293" i="18"/>
  <c r="FX307" i="18"/>
  <c r="GV307" i="18"/>
  <c r="FX109" i="18"/>
  <c r="GV109" i="18"/>
  <c r="FO291" i="18"/>
  <c r="GP291" i="18" s="1"/>
  <c r="FO205" i="18"/>
  <c r="GP205" i="18" s="1"/>
  <c r="GK284" i="18"/>
  <c r="HI284" i="18"/>
  <c r="FO191" i="18"/>
  <c r="GP191" i="18" s="1"/>
  <c r="GQ93" i="18"/>
  <c r="FS93" i="18"/>
  <c r="ET93" i="18"/>
  <c r="GG10" i="18"/>
  <c r="HE10" i="18"/>
  <c r="GY329" i="18"/>
  <c r="GA329" i="18"/>
  <c r="HE254" i="18"/>
  <c r="GG254" i="18"/>
  <c r="GY42" i="18"/>
  <c r="GA42" i="18"/>
  <c r="FO103" i="18"/>
  <c r="GP103" i="18" s="1"/>
  <c r="GQ162" i="18"/>
  <c r="FS162" i="18"/>
  <c r="ET162" i="18"/>
  <c r="GB227" i="18"/>
  <c r="GZ227" i="18"/>
  <c r="ET302" i="18"/>
  <c r="GQ302" i="18"/>
  <c r="FS302" i="18"/>
  <c r="GU107" i="18"/>
  <c r="FW107" i="18"/>
  <c r="FX46" i="18"/>
  <c r="GV46" i="18"/>
  <c r="HJ126" i="18"/>
  <c r="GL126" i="18"/>
  <c r="GS93" i="18"/>
  <c r="FU93" i="18"/>
  <c r="GC91" i="18"/>
  <c r="HA91" i="18"/>
  <c r="GR325" i="18"/>
  <c r="FT325" i="18"/>
  <c r="GK36" i="18"/>
  <c r="HI36" i="18"/>
  <c r="FX192" i="18"/>
  <c r="GV192" i="18"/>
  <c r="FO145" i="18"/>
  <c r="GP145" i="18" s="1"/>
  <c r="FT204" i="18"/>
  <c r="GR204" i="18"/>
  <c r="ET71" i="18"/>
  <c r="FS71" i="18"/>
  <c r="GQ71" i="18"/>
  <c r="HA90" i="18"/>
  <c r="GC90" i="18"/>
  <c r="HG198" i="18"/>
  <c r="GI198" i="18"/>
  <c r="GJ294" i="18"/>
  <c r="HH294" i="18"/>
  <c r="FU128" i="18"/>
  <c r="GS128" i="18"/>
  <c r="FO107" i="18"/>
  <c r="GP107" i="18" s="1"/>
  <c r="GJ318" i="18"/>
  <c r="HH318" i="18"/>
  <c r="HA150" i="18"/>
  <c r="GC150" i="18"/>
  <c r="GK183" i="18"/>
  <c r="HI183" i="18"/>
  <c r="HI15" i="18"/>
  <c r="GK15" i="18"/>
  <c r="GC258" i="18"/>
  <c r="HA258" i="18"/>
  <c r="FB6" i="18"/>
  <c r="FS85" i="18"/>
  <c r="GQ85" i="18"/>
  <c r="ET85" i="18"/>
  <c r="GK83" i="18"/>
  <c r="HI83" i="18"/>
  <c r="GA36" i="18"/>
  <c r="GY36" i="18"/>
  <c r="GE185" i="18"/>
  <c r="HC185" i="18"/>
  <c r="FW126" i="18"/>
  <c r="GU126" i="18"/>
  <c r="GB134" i="18"/>
  <c r="GZ134" i="18"/>
  <c r="GJ326" i="18"/>
  <c r="HH326" i="18"/>
  <c r="HI153" i="18"/>
  <c r="GK153" i="18"/>
  <c r="HD58" i="18"/>
  <c r="GF58" i="18"/>
  <c r="FO14" i="18"/>
  <c r="GP14" i="18" s="1"/>
  <c r="FX222" i="18"/>
  <c r="GV222" i="18"/>
  <c r="HF270" i="18"/>
  <c r="GH270" i="18"/>
  <c r="GJ275" i="18"/>
  <c r="HH275" i="18"/>
  <c r="GA44" i="18"/>
  <c r="GY44" i="18"/>
  <c r="FO198" i="18"/>
  <c r="GP198" i="18" s="1"/>
  <c r="FX17" i="18"/>
  <c r="GV17" i="18"/>
  <c r="FT292" i="18"/>
  <c r="GR292" i="18"/>
  <c r="GK271" i="18"/>
  <c r="HI271" i="18"/>
  <c r="GF308" i="18"/>
  <c r="HD308" i="18"/>
  <c r="GF306" i="18"/>
  <c r="HD306" i="18"/>
  <c r="HI263" i="18"/>
  <c r="GK263" i="18"/>
  <c r="HI92" i="18"/>
  <c r="GK92" i="18"/>
  <c r="HJ85" i="18"/>
  <c r="GL85" i="18"/>
  <c r="HF92" i="18"/>
  <c r="GH92" i="18"/>
  <c r="FZ97" i="18"/>
  <c r="GX97" i="18"/>
  <c r="HF130" i="18"/>
  <c r="GH130" i="18"/>
  <c r="GU291" i="18"/>
  <c r="FW291" i="18"/>
  <c r="GV60" i="18"/>
  <c r="FX60" i="18"/>
  <c r="FY12" i="18"/>
  <c r="GW12" i="18"/>
  <c r="GD301" i="18"/>
  <c r="HB301" i="18"/>
  <c r="FO238" i="18"/>
  <c r="GP238" i="18" s="1"/>
  <c r="HB99" i="18"/>
  <c r="GD99" i="18"/>
  <c r="HA95" i="18"/>
  <c r="GC95" i="18"/>
  <c r="FT22" i="18"/>
  <c r="GR22" i="18"/>
  <c r="FO221" i="18"/>
  <c r="GP221" i="18" s="1"/>
  <c r="ET83" i="18"/>
  <c r="GQ83" i="18"/>
  <c r="FS83" i="18"/>
  <c r="FX158" i="18"/>
  <c r="GV158" i="18"/>
  <c r="HA221" i="18"/>
  <c r="GC221" i="18"/>
  <c r="HB279" i="18"/>
  <c r="GD279" i="18"/>
  <c r="FW219" i="18"/>
  <c r="GU219" i="18"/>
  <c r="HG272" i="18"/>
  <c r="GI272" i="18"/>
  <c r="HE243" i="18"/>
  <c r="GG243" i="18"/>
  <c r="GJ107" i="18"/>
  <c r="HH107" i="18"/>
  <c r="FO235" i="18"/>
  <c r="GP235" i="18" s="1"/>
  <c r="FT259" i="18"/>
  <c r="GR259" i="18"/>
  <c r="FY209" i="18"/>
  <c r="GW209" i="18"/>
  <c r="FU203" i="18"/>
  <c r="GS203" i="18"/>
  <c r="FO116" i="18"/>
  <c r="GP116" i="18" s="1"/>
  <c r="GD133" i="18"/>
  <c r="HB133" i="18"/>
  <c r="HD262" i="18"/>
  <c r="GF262" i="18"/>
  <c r="GB307" i="18"/>
  <c r="GZ307" i="18"/>
  <c r="GB29" i="18"/>
  <c r="GZ29" i="18"/>
  <c r="FS273" i="18"/>
  <c r="GQ273" i="18"/>
  <c r="ET273" i="18"/>
  <c r="GJ314" i="18"/>
  <c r="HH314" i="18"/>
  <c r="GA61" i="18"/>
  <c r="GY61" i="18"/>
  <c r="FO187" i="18"/>
  <c r="GP187" i="18" s="1"/>
  <c r="FO287" i="18"/>
  <c r="GP287" i="18" s="1"/>
  <c r="HG206" i="18"/>
  <c r="GI206" i="18"/>
  <c r="FO106" i="18"/>
  <c r="GP106" i="18" s="1"/>
  <c r="HG117" i="18"/>
  <c r="GI117" i="18"/>
  <c r="HJ90" i="18"/>
  <c r="GL90" i="18"/>
  <c r="GC126" i="18"/>
  <c r="HA126" i="18"/>
  <c r="GL102" i="18"/>
  <c r="HJ102" i="18"/>
  <c r="FV296" i="18"/>
  <c r="GT296" i="18"/>
  <c r="FO196" i="18"/>
  <c r="GP196" i="18" s="1"/>
  <c r="HJ205" i="18"/>
  <c r="GL205" i="18"/>
  <c r="GB268" i="18"/>
  <c r="GZ268" i="18"/>
  <c r="GG30" i="18"/>
  <c r="HE30" i="18"/>
  <c r="GS277" i="18"/>
  <c r="FU277" i="18"/>
  <c r="HH27" i="18"/>
  <c r="GJ27" i="18"/>
  <c r="GS132" i="18"/>
  <c r="FU132" i="18"/>
  <c r="GL266" i="18"/>
  <c r="HJ266" i="18"/>
  <c r="GL61" i="18"/>
  <c r="HJ61" i="18"/>
  <c r="FO70" i="18"/>
  <c r="GP70" i="18" s="1"/>
  <c r="GV13" i="18"/>
  <c r="FX13" i="18"/>
  <c r="FZ289" i="18"/>
  <c r="GX289" i="18"/>
  <c r="FO13" i="18"/>
  <c r="GP13" i="18" s="1"/>
  <c r="GW325" i="18"/>
  <c r="FY325" i="18"/>
  <c r="HI50" i="18"/>
  <c r="GK50" i="18"/>
  <c r="GB85" i="18"/>
  <c r="GZ85" i="18"/>
  <c r="GH249" i="18"/>
  <c r="HF249" i="18"/>
  <c r="FX188" i="18"/>
  <c r="GV188" i="18"/>
  <c r="FO125" i="18"/>
  <c r="GP125" i="18" s="1"/>
  <c r="GJ220" i="18"/>
  <c r="HH220" i="18"/>
  <c r="FW163" i="18"/>
  <c r="GU163" i="18"/>
  <c r="GE269" i="18"/>
  <c r="HC269" i="18"/>
  <c r="GJ182" i="18"/>
  <c r="HH182" i="18"/>
  <c r="FU27" i="18"/>
  <c r="GS27" i="18"/>
  <c r="GK312" i="18"/>
  <c r="HI312" i="18"/>
  <c r="GJ125" i="18"/>
  <c r="HH125" i="18"/>
  <c r="GI222" i="18"/>
  <c r="HG222" i="18"/>
  <c r="GL14" i="18"/>
  <c r="HJ14" i="18"/>
  <c r="FO22" i="18"/>
  <c r="GP22" i="18" s="1"/>
  <c r="GX166" i="18"/>
  <c r="FZ166" i="18"/>
  <c r="HG302" i="18"/>
  <c r="GI302" i="18"/>
  <c r="GV36" i="18"/>
  <c r="FX36" i="18"/>
  <c r="HE142" i="18"/>
  <c r="GG142" i="18"/>
  <c r="GS225" i="18"/>
  <c r="FU225" i="18"/>
  <c r="FO104" i="18"/>
  <c r="GP104" i="18" s="1"/>
  <c r="HB306" i="18"/>
  <c r="GD306" i="18"/>
  <c r="HE78" i="18"/>
  <c r="GG78" i="18"/>
  <c r="GV15" i="18"/>
  <c r="FX15" i="18"/>
  <c r="GH110" i="18"/>
  <c r="HF110" i="18"/>
  <c r="GT21" i="18"/>
  <c r="FV21" i="18"/>
  <c r="GQ155" i="18"/>
  <c r="ET155" i="18"/>
  <c r="FS155" i="18"/>
  <c r="GI292" i="18"/>
  <c r="HG292" i="18"/>
  <c r="FV149" i="18"/>
  <c r="GT149" i="18"/>
  <c r="FO197" i="18"/>
  <c r="GP197" i="18" s="1"/>
  <c r="GF330" i="18"/>
  <c r="HD330" i="18"/>
  <c r="GU182" i="18"/>
  <c r="FW182" i="18"/>
  <c r="HA9" i="18"/>
  <c r="HA6" i="18" s="1"/>
  <c r="EG6" i="18"/>
  <c r="GC9" i="18"/>
  <c r="GC6" i="18" s="1"/>
  <c r="GS326" i="18"/>
  <c r="FU326" i="18"/>
  <c r="GW191" i="18"/>
  <c r="FY191" i="18"/>
  <c r="GJ267" i="18"/>
  <c r="HH267" i="18"/>
  <c r="FO58" i="18"/>
  <c r="GP58" i="18" s="1"/>
  <c r="FO83" i="18"/>
  <c r="GP83" i="18" s="1"/>
  <c r="HF291" i="18"/>
  <c r="GH291" i="18"/>
  <c r="GY28" i="18"/>
  <c r="GA28" i="18"/>
  <c r="GV180" i="18"/>
  <c r="FX180" i="18"/>
  <c r="FV12" i="18"/>
  <c r="GT12" i="18"/>
  <c r="GK202" i="18"/>
  <c r="HI202" i="18"/>
  <c r="HG238" i="18"/>
  <c r="GI238" i="18"/>
  <c r="FV206" i="18"/>
  <c r="GT206" i="18"/>
  <c r="GV86" i="18"/>
  <c r="FX86" i="18"/>
  <c r="FZ79" i="18"/>
  <c r="GX79" i="18"/>
  <c r="FO85" i="18"/>
  <c r="GP85" i="18" s="1"/>
  <c r="FO118" i="18"/>
  <c r="GP118" i="18" s="1"/>
  <c r="GU92" i="18"/>
  <c r="FW92" i="18"/>
  <c r="GL222" i="18"/>
  <c r="HJ222" i="18"/>
  <c r="GF9" i="18"/>
  <c r="GF6" i="18" s="1"/>
  <c r="HD9" i="18"/>
  <c r="HD6" i="18" s="1"/>
  <c r="EJ6" i="18"/>
  <c r="FT219" i="18"/>
  <c r="GR219" i="18"/>
  <c r="FT329" i="18"/>
  <c r="GR329" i="18"/>
  <c r="HD245" i="18"/>
  <c r="GF245" i="18"/>
  <c r="FO325" i="18"/>
  <c r="GP325" i="18" s="1"/>
  <c r="GS37" i="18"/>
  <c r="FU37" i="18"/>
  <c r="FW68" i="18"/>
  <c r="GU68" i="18"/>
  <c r="GK140" i="18"/>
  <c r="HI140" i="18"/>
  <c r="FT131" i="18"/>
  <c r="GR131" i="18"/>
  <c r="GW204" i="18"/>
  <c r="FY204" i="18"/>
  <c r="GT186" i="18"/>
  <c r="FV186" i="18"/>
  <c r="HF260" i="18"/>
  <c r="GH260" i="18"/>
  <c r="FV9" i="18"/>
  <c r="FV6" i="18" s="1"/>
  <c r="DZ6" i="18"/>
  <c r="GT9" i="18"/>
  <c r="GT6" i="18" s="1"/>
  <c r="FO207" i="18"/>
  <c r="GP207" i="18" s="1"/>
  <c r="HA189" i="18"/>
  <c r="GC189" i="18"/>
  <c r="GA246" i="18"/>
  <c r="GY246" i="18"/>
  <c r="FS297" i="18"/>
  <c r="ET297" i="18"/>
  <c r="GQ297" i="18"/>
  <c r="GJ37" i="18"/>
  <c r="HH37" i="18"/>
  <c r="GE292" i="18"/>
  <c r="HC292" i="18"/>
  <c r="GU318" i="18"/>
  <c r="FW318" i="18"/>
  <c r="FO161" i="18"/>
  <c r="GP161" i="18" s="1"/>
  <c r="GT53" i="18"/>
  <c r="FV53" i="18"/>
  <c r="GS71" i="18"/>
  <c r="FU71" i="18"/>
  <c r="FU118" i="18"/>
  <c r="GS118" i="18"/>
  <c r="GH142" i="18"/>
  <c r="HF142" i="18"/>
  <c r="GR110" i="18"/>
  <c r="FT110" i="18"/>
  <c r="HI125" i="18"/>
  <c r="GK125" i="18"/>
  <c r="HD45" i="18"/>
  <c r="GF45" i="18"/>
  <c r="GV22" i="18"/>
  <c r="FX22" i="18"/>
  <c r="GV234" i="18"/>
  <c r="FX234" i="18"/>
  <c r="FU212" i="18"/>
  <c r="GS212" i="18"/>
  <c r="GK77" i="18"/>
  <c r="HI77" i="18"/>
  <c r="HI131" i="18"/>
  <c r="GK131" i="18"/>
  <c r="FO71" i="18"/>
  <c r="GP71" i="18" s="1"/>
  <c r="GZ154" i="18"/>
  <c r="GB154" i="18"/>
  <c r="GJ61" i="18"/>
  <c r="HH61" i="18"/>
  <c r="FO189" i="18"/>
  <c r="GP189" i="18" s="1"/>
  <c r="GT71" i="18"/>
  <c r="FV71" i="18"/>
  <c r="FO73" i="18"/>
  <c r="GP73" i="18" s="1"/>
  <c r="GV70" i="18"/>
  <c r="FX70" i="18"/>
  <c r="HG157" i="18"/>
  <c r="GI157" i="18"/>
  <c r="GA34" i="18"/>
  <c r="GY34" i="18"/>
  <c r="GE101" i="18"/>
  <c r="HC101" i="18"/>
  <c r="GZ314" i="18"/>
  <c r="GB314" i="18"/>
  <c r="FU65" i="18"/>
  <c r="GS65" i="18"/>
  <c r="GH250" i="18"/>
  <c r="HF250" i="18"/>
  <c r="HA308" i="18"/>
  <c r="GC308" i="18"/>
  <c r="GR68" i="18"/>
  <c r="FT68" i="18"/>
  <c r="FY160" i="18"/>
  <c r="GW160" i="18"/>
  <c r="GE58" i="18"/>
  <c r="HC58" i="18"/>
  <c r="GZ131" i="18"/>
  <c r="GB131" i="18"/>
  <c r="HI142" i="18"/>
  <c r="GK142" i="18"/>
  <c r="FO309" i="18"/>
  <c r="GP309" i="18" s="1"/>
  <c r="GG265" i="18"/>
  <c r="HE265" i="18"/>
  <c r="HI116" i="18"/>
  <c r="GK116" i="18"/>
  <c r="FW246" i="18"/>
  <c r="GU246" i="18"/>
  <c r="FO318" i="18"/>
  <c r="GP318" i="18" s="1"/>
  <c r="GH198" i="18"/>
  <c r="HF198" i="18"/>
  <c r="FZ316" i="18"/>
  <c r="GX316" i="18"/>
  <c r="GA21" i="18"/>
  <c r="GY21" i="18"/>
  <c r="GY74" i="18"/>
  <c r="GA74" i="18"/>
  <c r="GL182" i="18"/>
  <c r="HJ182" i="18"/>
  <c r="GL245" i="18"/>
  <c r="HJ245" i="18"/>
  <c r="FW290" i="18"/>
  <c r="GU290" i="18"/>
  <c r="GA22" i="18"/>
  <c r="GY22" i="18"/>
  <c r="GX292" i="18"/>
  <c r="FZ292" i="18"/>
  <c r="GI284" i="18"/>
  <c r="HG284" i="18"/>
  <c r="HE301" i="18"/>
  <c r="GG301" i="18"/>
  <c r="FO59" i="18"/>
  <c r="GP59" i="18" s="1"/>
  <c r="HC27" i="18"/>
  <c r="GE27" i="18"/>
  <c r="GR157" i="18"/>
  <c r="FT157" i="18"/>
  <c r="GB164" i="18"/>
  <c r="GZ164" i="18"/>
  <c r="HJ68" i="18"/>
  <c r="GL68" i="18"/>
  <c r="GX31" i="18"/>
  <c r="FZ31" i="18"/>
  <c r="FT244" i="18"/>
  <c r="GR244" i="18"/>
  <c r="GG290" i="18"/>
  <c r="HE290" i="18"/>
  <c r="FW171" i="18"/>
  <c r="GU171" i="18"/>
  <c r="FT253" i="18"/>
  <c r="GR253" i="18"/>
  <c r="HE211" i="18"/>
  <c r="GG211" i="18"/>
  <c r="GX294" i="18"/>
  <c r="FZ294" i="18"/>
  <c r="GY81" i="18"/>
  <c r="GA81" i="18"/>
  <c r="GB245" i="18"/>
  <c r="GZ245" i="18"/>
  <c r="GR45" i="18"/>
  <c r="FT45" i="18"/>
  <c r="GA12" i="18"/>
  <c r="GY12" i="18"/>
  <c r="HH188" i="18"/>
  <c r="GJ188" i="18"/>
  <c r="GH156" i="18"/>
  <c r="HF156" i="18"/>
  <c r="GB176" i="18"/>
  <c r="GZ176" i="18"/>
  <c r="GB193" i="18"/>
  <c r="GZ193" i="18"/>
  <c r="FX125" i="18"/>
  <c r="GV125" i="18"/>
  <c r="HJ240" i="18"/>
  <c r="GL240" i="18"/>
  <c r="FO310" i="18"/>
  <c r="GP310" i="18" s="1"/>
  <c r="HJ112" i="18"/>
  <c r="GL112" i="18"/>
  <c r="GZ142" i="18"/>
  <c r="GB142" i="18"/>
  <c r="FY299" i="18"/>
  <c r="GW299" i="18"/>
  <c r="GB157" i="18"/>
  <c r="GZ157" i="18"/>
  <c r="GF205" i="18"/>
  <c r="HD205" i="18"/>
  <c r="FT261" i="18"/>
  <c r="GR261" i="18"/>
  <c r="GZ76" i="18"/>
  <c r="GB76" i="18"/>
  <c r="FO266" i="18"/>
  <c r="GP266" i="18" s="1"/>
  <c r="HG118" i="18"/>
  <c r="GI118" i="18"/>
  <c r="GY171" i="18"/>
  <c r="GA171" i="18"/>
  <c r="GX100" i="18"/>
  <c r="FZ100" i="18"/>
  <c r="HG137" i="18"/>
  <c r="GI137" i="18"/>
  <c r="HA257" i="18"/>
  <c r="GC257" i="18"/>
  <c r="FU213" i="18"/>
  <c r="GS213" i="18"/>
  <c r="GZ9" i="18"/>
  <c r="GZ6" i="18" s="1"/>
  <c r="EF6" i="18"/>
  <c r="GB9" i="18"/>
  <c r="GB6" i="18" s="1"/>
  <c r="GH38" i="18"/>
  <c r="HF38" i="18"/>
  <c r="GB116" i="18"/>
  <c r="GZ116" i="18"/>
  <c r="HE318" i="18"/>
  <c r="GG318" i="18"/>
  <c r="FT209" i="18"/>
  <c r="GR209" i="18"/>
  <c r="FO326" i="18"/>
  <c r="GP326" i="18" s="1"/>
  <c r="HG22" i="18"/>
  <c r="GI22" i="18"/>
  <c r="HD204" i="18"/>
  <c r="GF204" i="18"/>
  <c r="GT218" i="18"/>
  <c r="FV218" i="18"/>
  <c r="GG226" i="18"/>
  <c r="HE226" i="18"/>
  <c r="HD179" i="18"/>
  <c r="GF179" i="18"/>
  <c r="GZ206" i="18"/>
  <c r="GB206" i="18"/>
  <c r="GC88" i="18"/>
  <c r="HA88" i="18"/>
  <c r="GH65" i="18"/>
  <c r="HF65" i="18"/>
  <c r="GJ174" i="18"/>
  <c r="HH174" i="18"/>
  <c r="GV246" i="18"/>
  <c r="FX246" i="18"/>
  <c r="GI12" i="18"/>
  <c r="HG12" i="18"/>
  <c r="GC70" i="18"/>
  <c r="HA70" i="18"/>
  <c r="HG169" i="18"/>
  <c r="GI169" i="18"/>
  <c r="HF189" i="18"/>
  <c r="GH189" i="18"/>
  <c r="GR61" i="18"/>
  <c r="FT61" i="18"/>
  <c r="GW134" i="18"/>
  <c r="FY134" i="18"/>
  <c r="GI181" i="18"/>
  <c r="HG181" i="18"/>
  <c r="GA179" i="18"/>
  <c r="GY179" i="18"/>
  <c r="FV270" i="18"/>
  <c r="GT270" i="18"/>
  <c r="FS293" i="18"/>
  <c r="ET293" i="18"/>
  <c r="GQ293" i="18"/>
  <c r="HE52" i="18"/>
  <c r="GG52" i="18"/>
  <c r="GQ321" i="18"/>
  <c r="FS321" i="18"/>
  <c r="ET321" i="18"/>
  <c r="GS184" i="18"/>
  <c r="FU184" i="18"/>
  <c r="GF225" i="18"/>
  <c r="HD225" i="18"/>
  <c r="GT188" i="18"/>
  <c r="FV188" i="18"/>
  <c r="FO130" i="18"/>
  <c r="GP130" i="18" s="1"/>
  <c r="GX163" i="18"/>
  <c r="FZ163" i="18"/>
  <c r="FZ269" i="18"/>
  <c r="GX269" i="18"/>
  <c r="GV204" i="18"/>
  <c r="FX204" i="18"/>
  <c r="HH89" i="18"/>
  <c r="GJ89" i="18"/>
  <c r="GX234" i="18"/>
  <c r="FZ234" i="18"/>
  <c r="GD29" i="18"/>
  <c r="HB29" i="18"/>
  <c r="FO17" i="18"/>
  <c r="GP17" i="18" s="1"/>
  <c r="GA220" i="18"/>
  <c r="GY220" i="18"/>
  <c r="GU101" i="18"/>
  <c r="FW101" i="18"/>
  <c r="GS324" i="18"/>
  <c r="FU324" i="18"/>
  <c r="FV244" i="18"/>
  <c r="GT244" i="18"/>
  <c r="FV109" i="18"/>
  <c r="GT109" i="18"/>
  <c r="HC70" i="18"/>
  <c r="GE70" i="18"/>
  <c r="HA238" i="18"/>
  <c r="GC238" i="18"/>
  <c r="HE248" i="18"/>
  <c r="GG248" i="18"/>
  <c r="GT189" i="18"/>
  <c r="FV189" i="18"/>
  <c r="FO216" i="18"/>
  <c r="GP216" i="18" s="1"/>
  <c r="FO160" i="18"/>
  <c r="GP160" i="18" s="1"/>
  <c r="FU77" i="18"/>
  <c r="GS77" i="18"/>
  <c r="FD6" i="18"/>
  <c r="FO260" i="18"/>
  <c r="GP260" i="18" s="1"/>
  <c r="FO56" i="18"/>
  <c r="GP56" i="18" s="1"/>
  <c r="GR137" i="18"/>
  <c r="FT137" i="18"/>
  <c r="HJ93" i="18"/>
  <c r="GL93" i="18"/>
  <c r="HA156" i="18"/>
  <c r="GC156" i="18"/>
  <c r="GF333" i="18"/>
  <c r="HD333" i="18"/>
  <c r="HE14" i="18"/>
  <c r="GG14" i="18"/>
  <c r="FO184" i="18"/>
  <c r="GP184" i="18" s="1"/>
  <c r="HA222" i="18"/>
  <c r="GC222" i="18"/>
  <c r="GW260" i="18"/>
  <c r="FY260" i="18"/>
  <c r="GR309" i="18"/>
  <c r="FT309" i="18"/>
  <c r="FT269" i="18"/>
  <c r="GR269" i="18"/>
  <c r="FT225" i="18"/>
  <c r="GR225" i="18"/>
  <c r="FO44" i="18"/>
  <c r="GP44" i="18" s="1"/>
  <c r="GQ252" i="18"/>
  <c r="FS252" i="18"/>
  <c r="ET252" i="18"/>
  <c r="GH207" i="18"/>
  <c r="HF207" i="18"/>
  <c r="FT221" i="18"/>
  <c r="GR221" i="18"/>
  <c r="GK138" i="18"/>
  <c r="HI138" i="18"/>
  <c r="GS318" i="18"/>
  <c r="FU318" i="18"/>
  <c r="FT19" i="18"/>
  <c r="GR19" i="18"/>
  <c r="HE206" i="18"/>
  <c r="GG206" i="18"/>
  <c r="GK206" i="18"/>
  <c r="HI206" i="18"/>
  <c r="FZ205" i="18"/>
  <c r="GX205" i="18"/>
  <c r="FO243" i="18"/>
  <c r="GP243" i="18" s="1"/>
  <c r="HI100" i="18"/>
  <c r="GK100" i="18"/>
  <c r="GH293" i="18"/>
  <c r="HF293" i="18"/>
  <c r="FS20" i="18"/>
  <c r="GQ20" i="18"/>
  <c r="ET20" i="18"/>
  <c r="FY27" i="18"/>
  <c r="GW27" i="18"/>
  <c r="FZ241" i="18"/>
  <c r="GX241" i="18"/>
  <c r="FW134" i="18"/>
  <c r="GU134" i="18"/>
  <c r="HD101" i="18"/>
  <c r="GF101" i="18"/>
  <c r="FY140" i="18"/>
  <c r="GW140" i="18"/>
  <c r="FY105" i="18"/>
  <c r="GW105" i="18"/>
  <c r="HD284" i="18"/>
  <c r="GF284" i="18"/>
  <c r="FO46" i="18"/>
  <c r="GP46" i="18" s="1"/>
  <c r="HE83" i="18"/>
  <c r="GG83" i="18"/>
  <c r="HC165" i="18"/>
  <c r="GE165" i="18"/>
  <c r="GU117" i="18"/>
  <c r="FW117" i="18"/>
  <c r="HE76" i="18"/>
  <c r="GG76" i="18"/>
  <c r="HC208" i="18"/>
  <c r="GE208" i="18"/>
  <c r="GQ123" i="18"/>
  <c r="ET123" i="18"/>
  <c r="FS123" i="18"/>
  <c r="FO199" i="18"/>
  <c r="GP199" i="18" s="1"/>
  <c r="GQ115" i="18"/>
  <c r="ET115" i="18"/>
  <c r="FS115" i="18"/>
  <c r="GR70" i="18"/>
  <c r="FT70" i="18"/>
  <c r="FO202" i="18"/>
  <c r="GP202" i="18" s="1"/>
  <c r="GX315" i="18"/>
  <c r="FZ315" i="18"/>
  <c r="FO276" i="18"/>
  <c r="GP276" i="18" s="1"/>
  <c r="HJ293" i="18"/>
  <c r="GL293" i="18"/>
  <c r="FO66" i="18"/>
  <c r="GP66" i="18" s="1"/>
  <c r="GK211" i="18"/>
  <c r="HI211" i="18"/>
  <c r="GX275" i="18"/>
  <c r="FZ275" i="18"/>
  <c r="GQ333" i="18"/>
  <c r="ET333" i="18"/>
  <c r="FS333" i="18"/>
  <c r="HJ316" i="18"/>
  <c r="GL316" i="18"/>
  <c r="GQ53" i="18"/>
  <c r="FS53" i="18"/>
  <c r="ET53" i="18"/>
  <c r="GD194" i="18"/>
  <c r="HB194" i="18"/>
  <c r="GL69" i="18"/>
  <c r="HJ69" i="18"/>
  <c r="GG90" i="18"/>
  <c r="HE90" i="18"/>
  <c r="HB221" i="18"/>
  <c r="GD221" i="18"/>
  <c r="FO175" i="18"/>
  <c r="GP175" i="18" s="1"/>
  <c r="GW193" i="18"/>
  <c r="FY193" i="18"/>
  <c r="GG68" i="18"/>
  <c r="HE68" i="18"/>
  <c r="HC282" i="18"/>
  <c r="GE282" i="18"/>
  <c r="HD62" i="18"/>
  <c r="GF62" i="18"/>
  <c r="GA118" i="18"/>
  <c r="GY118" i="18"/>
  <c r="GA126" i="18"/>
  <c r="GY126" i="18"/>
  <c r="GQ304" i="18"/>
  <c r="FS304" i="18"/>
  <c r="ET304" i="18"/>
  <c r="FP304" i="18" s="1"/>
  <c r="FQ304" i="18" s="1"/>
  <c r="FR304" i="18" s="1"/>
  <c r="HK304" i="18" s="1"/>
  <c r="HM304" i="18" s="1"/>
  <c r="GK109" i="18"/>
  <c r="HI109" i="18"/>
  <c r="GA142" i="18"/>
  <c r="GY142" i="18"/>
  <c r="GD96" i="18"/>
  <c r="HB96" i="18"/>
  <c r="GF64" i="18"/>
  <c r="HD64" i="18"/>
  <c r="GC245" i="18"/>
  <c r="HA245" i="18"/>
  <c r="HI254" i="18"/>
  <c r="GK254" i="18"/>
  <c r="FO52" i="18"/>
  <c r="GP52" i="18" s="1"/>
  <c r="FO281" i="18"/>
  <c r="GP281" i="18" s="1"/>
  <c r="HE316" i="18"/>
  <c r="GG316" i="18"/>
  <c r="ET46" i="18"/>
  <c r="GQ46" i="18"/>
  <c r="FS46" i="18"/>
  <c r="GB315" i="18"/>
  <c r="GZ315" i="18"/>
  <c r="HA290" i="18"/>
  <c r="GC290" i="18"/>
  <c r="FO244" i="18"/>
  <c r="GP244" i="18" s="1"/>
  <c r="HF262" i="18"/>
  <c r="GH262" i="18"/>
  <c r="GW269" i="18"/>
  <c r="FY269" i="18"/>
  <c r="GK149" i="18"/>
  <c r="HI149" i="18"/>
  <c r="FW93" i="18"/>
  <c r="GU93" i="18"/>
  <c r="GB158" i="18"/>
  <c r="GZ158" i="18"/>
  <c r="HB127" i="18"/>
  <c r="GD127" i="18"/>
  <c r="HG209" i="18"/>
  <c r="GI209" i="18"/>
  <c r="GT66" i="18"/>
  <c r="FV66" i="18"/>
  <c r="GZ129" i="18"/>
  <c r="GB129" i="18"/>
  <c r="GI241" i="18"/>
  <c r="HG241" i="18"/>
  <c r="GJ287" i="18"/>
  <c r="HH287" i="18"/>
  <c r="GD302" i="18"/>
  <c r="HB302" i="18"/>
  <c r="GL302" i="18"/>
  <c r="HJ302" i="18"/>
  <c r="FU254" i="18"/>
  <c r="GS254" i="18"/>
  <c r="FU246" i="18"/>
  <c r="GS246" i="18"/>
  <c r="GZ108" i="18"/>
  <c r="GB108" i="18"/>
  <c r="GV270" i="18"/>
  <c r="FX270" i="18"/>
  <c r="GI318" i="18"/>
  <c r="HG318" i="18"/>
  <c r="GE182" i="18"/>
  <c r="HC182" i="18"/>
  <c r="FY98" i="18"/>
  <c r="GW98" i="18"/>
  <c r="FV106" i="18"/>
  <c r="GT106" i="18"/>
  <c r="GQ150" i="18"/>
  <c r="FS150" i="18"/>
  <c r="ET150" i="18"/>
  <c r="FO261" i="18"/>
  <c r="GP261" i="18" s="1"/>
  <c r="GE212" i="18"/>
  <c r="HC212" i="18"/>
  <c r="GD44" i="18"/>
  <c r="HB44" i="18"/>
  <c r="GU243" i="18"/>
  <c r="FW243" i="18"/>
  <c r="GR101" i="18"/>
  <c r="FT101" i="18"/>
  <c r="GA186" i="18"/>
  <c r="GY186" i="18"/>
  <c r="FO330" i="18"/>
  <c r="GP330" i="18" s="1"/>
  <c r="HA237" i="18"/>
  <c r="GC237" i="18"/>
  <c r="GH302" i="18"/>
  <c r="HF302" i="18"/>
  <c r="GJ316" i="18"/>
  <c r="HH316" i="18"/>
  <c r="GI213" i="18"/>
  <c r="HG213" i="18"/>
  <c r="FO89" i="18"/>
  <c r="GP89" i="18" s="1"/>
  <c r="HD59" i="18"/>
  <c r="GF59" i="18"/>
  <c r="HE177" i="18"/>
  <c r="GG177" i="18"/>
  <c r="GT59" i="18"/>
  <c r="FV59" i="18"/>
  <c r="FU185" i="18"/>
  <c r="GS185" i="18"/>
  <c r="GF293" i="18"/>
  <c r="HD293" i="18"/>
  <c r="FU278" i="18"/>
  <c r="GS278" i="18"/>
  <c r="GA229" i="18"/>
  <c r="GY229" i="18"/>
  <c r="FO148" i="18"/>
  <c r="GP148" i="18" s="1"/>
  <c r="HJ230" i="18"/>
  <c r="GL230" i="18"/>
  <c r="HB288" i="18"/>
  <c r="GD288" i="18"/>
  <c r="HI285" i="18"/>
  <c r="GK285" i="18"/>
  <c r="FO241" i="18"/>
  <c r="GP241" i="18" s="1"/>
  <c r="GQ163" i="18"/>
  <c r="FS163" i="18"/>
  <c r="ET163" i="18"/>
  <c r="FZ254" i="18"/>
  <c r="GX254" i="18"/>
  <c r="FO28" i="18"/>
  <c r="GP28" i="18" s="1"/>
  <c r="FT67" i="18"/>
  <c r="GR67" i="18"/>
  <c r="FU302" i="18"/>
  <c r="GS302" i="18"/>
  <c r="FO137" i="18"/>
  <c r="GP137" i="18" s="1"/>
  <c r="FX291" i="18"/>
  <c r="GV291" i="18"/>
  <c r="FO279" i="18"/>
  <c r="GP279" i="18" s="1"/>
  <c r="GB205" i="18"/>
  <c r="GZ205" i="18"/>
  <c r="GS207" i="18"/>
  <c r="FU207" i="18"/>
  <c r="GG294" i="18"/>
  <c r="HE294" i="18"/>
  <c r="GZ277" i="18"/>
  <c r="GB277" i="18"/>
  <c r="HC215" i="18"/>
  <c r="GE215" i="18"/>
  <c r="HB118" i="18"/>
  <c r="GD118" i="18"/>
  <c r="HH142" i="18"/>
  <c r="GJ142" i="18"/>
  <c r="FT81" i="18"/>
  <c r="GR81" i="18"/>
  <c r="HE156" i="18"/>
  <c r="GG156" i="18"/>
  <c r="FO33" i="18"/>
  <c r="GP33" i="18" s="1"/>
  <c r="GD318" i="18"/>
  <c r="HB318" i="18"/>
  <c r="FX156" i="18"/>
  <c r="GV156" i="18"/>
  <c r="HF182" i="18"/>
  <c r="GH182" i="18"/>
  <c r="GC110" i="18"/>
  <c r="HA110" i="18"/>
  <c r="GG300" i="18"/>
  <c r="HE300" i="18"/>
  <c r="GZ258" i="18"/>
  <c r="GB258" i="18"/>
  <c r="GJ77" i="18"/>
  <c r="HH77" i="18"/>
  <c r="HH234" i="18"/>
  <c r="GJ234" i="18"/>
  <c r="FX67" i="18"/>
  <c r="GV67" i="18"/>
  <c r="ET26" i="18"/>
  <c r="GQ26" i="18"/>
  <c r="FS26" i="18"/>
  <c r="HH45" i="18"/>
  <c r="GJ45" i="18"/>
  <c r="GH277" i="18"/>
  <c r="HF277" i="18"/>
  <c r="HD250" i="18"/>
  <c r="GF250" i="18"/>
  <c r="HB85" i="18"/>
  <c r="GD85" i="18"/>
  <c r="FX165" i="18"/>
  <c r="GV165" i="18"/>
  <c r="HB323" i="18"/>
  <c r="GD323" i="18"/>
  <c r="GG252" i="18"/>
  <c r="HE252" i="18"/>
  <c r="HH219" i="18"/>
  <c r="GJ219" i="18"/>
  <c r="FZ281" i="18"/>
  <c r="GX281" i="18"/>
  <c r="GL9" i="18"/>
  <c r="GL6" i="18" s="1"/>
  <c r="EP6" i="18"/>
  <c r="HJ9" i="18"/>
  <c r="HJ6" i="18" s="1"/>
  <c r="GK222" i="18"/>
  <c r="HI222" i="18"/>
  <c r="GA189" i="18"/>
  <c r="GY189" i="18"/>
  <c r="FO138" i="18"/>
  <c r="GP138" i="18" s="1"/>
  <c r="GV271" i="18"/>
  <c r="FX271" i="18"/>
  <c r="HC109" i="18"/>
  <c r="GE109" i="18"/>
  <c r="FY67" i="18"/>
  <c r="GW67" i="18"/>
  <c r="FY217" i="18"/>
  <c r="GW217" i="18"/>
  <c r="GI260" i="18"/>
  <c r="HG260" i="18"/>
  <c r="FV277" i="18"/>
  <c r="GT277" i="18"/>
  <c r="FY318" i="18"/>
  <c r="GW318" i="18"/>
  <c r="HF230" i="18"/>
  <c r="GH230" i="18"/>
  <c r="GB79" i="18"/>
  <c r="GZ79" i="18"/>
  <c r="GI194" i="18"/>
  <c r="HG194" i="18"/>
  <c r="GH208" i="18"/>
  <c r="HF208" i="18"/>
  <c r="FX69" i="18"/>
  <c r="GV69" i="18"/>
  <c r="FS68" i="18"/>
  <c r="ET68" i="18"/>
  <c r="GQ68" i="18"/>
  <c r="HA305" i="18"/>
  <c r="GC305" i="18"/>
  <c r="FV321" i="18"/>
  <c r="GT321" i="18"/>
  <c r="GT293" i="18"/>
  <c r="FV293" i="18"/>
  <c r="FX146" i="18"/>
  <c r="GV146" i="18"/>
  <c r="GE277" i="18"/>
  <c r="HC277" i="18"/>
  <c r="GV97" i="18"/>
  <c r="FX97" i="18"/>
  <c r="HA58" i="18"/>
  <c r="GC58" i="18"/>
  <c r="HG35" i="18"/>
  <c r="GI35" i="18"/>
  <c r="GL173" i="18"/>
  <c r="HJ173" i="18"/>
  <c r="FU196" i="18"/>
  <c r="GS196" i="18"/>
  <c r="FZ162" i="18"/>
  <c r="GX162" i="18"/>
  <c r="FO232" i="18"/>
  <c r="GP232" i="18" s="1"/>
  <c r="GI287" i="18"/>
  <c r="HG287" i="18"/>
  <c r="FV210" i="18"/>
  <c r="GT210" i="18"/>
  <c r="GW30" i="18"/>
  <c r="FY30" i="18"/>
  <c r="FZ52" i="18"/>
  <c r="GX52" i="18"/>
  <c r="FX320" i="18"/>
  <c r="GV320" i="18"/>
  <c r="GH40" i="18"/>
  <c r="HF40" i="18"/>
  <c r="GU94" i="18"/>
  <c r="FW94" i="18"/>
  <c r="HI297" i="18"/>
  <c r="GK297" i="18"/>
  <c r="FO79" i="18"/>
  <c r="GP79" i="18" s="1"/>
  <c r="GT110" i="18"/>
  <c r="FV110" i="18"/>
  <c r="FT211" i="18"/>
  <c r="GR211" i="18"/>
  <c r="FT166" i="18"/>
  <c r="GR166" i="18"/>
  <c r="HD235" i="18"/>
  <c r="GF235" i="18"/>
  <c r="HD53" i="18"/>
  <c r="GF53" i="18"/>
  <c r="GK118" i="18"/>
  <c r="HI118" i="18"/>
  <c r="FO120" i="18"/>
  <c r="GP120" i="18" s="1"/>
  <c r="GI300" i="18"/>
  <c r="HG300" i="18"/>
  <c r="FO15" i="18"/>
  <c r="GP15" i="18" s="1"/>
  <c r="GH146" i="18"/>
  <c r="HF146" i="18"/>
  <c r="GQ174" i="18"/>
  <c r="ET174" i="18"/>
  <c r="FS174" i="18"/>
  <c r="FY225" i="18"/>
  <c r="GW225" i="18"/>
  <c r="GU150" i="18"/>
  <c r="FW150" i="18"/>
  <c r="FT44" i="18"/>
  <c r="GR44" i="18"/>
  <c r="HC186" i="18"/>
  <c r="GE186" i="18"/>
  <c r="GH118" i="18"/>
  <c r="HF118" i="18"/>
  <c r="FO20" i="18"/>
  <c r="GP20" i="18" s="1"/>
  <c r="GX278" i="18"/>
  <c r="FZ278" i="18"/>
  <c r="HI44" i="18"/>
  <c r="GK44" i="18"/>
  <c r="HG285" i="18"/>
  <c r="GI285" i="18"/>
  <c r="FS318" i="18"/>
  <c r="ET318" i="18"/>
  <c r="GQ318" i="18"/>
  <c r="GF94" i="18"/>
  <c r="HD94" i="18"/>
  <c r="FW153" i="18"/>
  <c r="GU153" i="18"/>
  <c r="GC280" i="18"/>
  <c r="HA280" i="18"/>
  <c r="ET87" i="18"/>
  <c r="FS87" i="18"/>
  <c r="GQ87" i="18"/>
  <c r="FY20" i="18"/>
  <c r="GW20" i="18"/>
  <c r="GD260" i="18"/>
  <c r="HB260" i="18"/>
  <c r="GC301" i="18"/>
  <c r="HA301" i="18"/>
  <c r="GC314" i="18"/>
  <c r="HA314" i="18"/>
  <c r="HJ217" i="18"/>
  <c r="GL217" i="18"/>
  <c r="FZ181" i="18"/>
  <c r="GX181" i="18"/>
  <c r="GF162" i="18"/>
  <c r="HD162" i="18"/>
  <c r="GI141" i="18"/>
  <c r="HG141" i="18"/>
  <c r="HC99" i="18"/>
  <c r="GE99" i="18"/>
  <c r="GJ269" i="18"/>
  <c r="HH269" i="18"/>
  <c r="GD109" i="18"/>
  <c r="HB109" i="18"/>
  <c r="FO92" i="18"/>
  <c r="GP92" i="18" s="1"/>
  <c r="HA246" i="18"/>
  <c r="GC246" i="18"/>
  <c r="FO32" i="18"/>
  <c r="GP32" i="18" s="1"/>
  <c r="HF242" i="18"/>
  <c r="GH242" i="18"/>
  <c r="FW11" i="18"/>
  <c r="GU11" i="18"/>
  <c r="GV206" i="18"/>
  <c r="FX206" i="18"/>
  <c r="GG272" i="18"/>
  <c r="HE272" i="18"/>
  <c r="HD302" i="18"/>
  <c r="GF302" i="18"/>
  <c r="HF153" i="18"/>
  <c r="GH153" i="18"/>
  <c r="HI86" i="18"/>
  <c r="GK86" i="18"/>
  <c r="GH86" i="18"/>
  <c r="HF86" i="18"/>
  <c r="GT317" i="18"/>
  <c r="FV317" i="18"/>
  <c r="GJ171" i="18"/>
  <c r="HH171" i="18"/>
  <c r="GQ275" i="18"/>
  <c r="ET275" i="18"/>
  <c r="FS275" i="18"/>
  <c r="HE260" i="18"/>
  <c r="GG260" i="18"/>
  <c r="GC100" i="18"/>
  <c r="HA100" i="18"/>
  <c r="FO95" i="18"/>
  <c r="GP95" i="18" s="1"/>
  <c r="HA261" i="18"/>
  <c r="GC261" i="18"/>
  <c r="HJ146" i="18"/>
  <c r="GL146" i="18"/>
  <c r="HA173" i="18"/>
  <c r="GC173" i="18"/>
  <c r="GZ235" i="18"/>
  <c r="GB235" i="18"/>
  <c r="FX61" i="18"/>
  <c r="GV61" i="18"/>
  <c r="FV23" i="18"/>
  <c r="GT23" i="18"/>
  <c r="GZ214" i="18"/>
  <c r="GB214" i="18"/>
  <c r="GK174" i="18"/>
  <c r="HI174" i="18"/>
  <c r="HC275" i="18"/>
  <c r="GE275" i="18"/>
  <c r="GH222" i="18"/>
  <c r="HF222" i="18"/>
  <c r="HJ278" i="18"/>
  <c r="GL278" i="18"/>
  <c r="GZ309" i="18"/>
  <c r="GB309" i="18"/>
  <c r="GZ329" i="18"/>
  <c r="GB329" i="18"/>
  <c r="ET9" i="18"/>
  <c r="DX6" i="18"/>
  <c r="FT9" i="18"/>
  <c r="FT6" i="18" s="1"/>
  <c r="GR9" i="18"/>
  <c r="GR6" i="18" s="1"/>
  <c r="HH288" i="18"/>
  <c r="GJ288" i="18"/>
  <c r="ET300" i="18"/>
  <c r="GQ300" i="18"/>
  <c r="FS300" i="18"/>
  <c r="GE173" i="18"/>
  <c r="HC173" i="18"/>
  <c r="GV20" i="18"/>
  <c r="FX20" i="18"/>
  <c r="GK11" i="18"/>
  <c r="HI11" i="18"/>
  <c r="FO201" i="18"/>
  <c r="GP201" i="18" s="1"/>
  <c r="FW229" i="18"/>
  <c r="GU229" i="18"/>
  <c r="HD258" i="18"/>
  <c r="GF258" i="18"/>
  <c r="HG189" i="18"/>
  <c r="GI189" i="18"/>
  <c r="GA141" i="18"/>
  <c r="GY141" i="18"/>
  <c r="FT141" i="18"/>
  <c r="GR141" i="18"/>
  <c r="GD68" i="18"/>
  <c r="HB68" i="18"/>
  <c r="GX95" i="18"/>
  <c r="FZ95" i="18"/>
  <c r="GX63" i="18"/>
  <c r="FZ63" i="18"/>
  <c r="FT182" i="18"/>
  <c r="GR182" i="18"/>
  <c r="FO327" i="18"/>
  <c r="GP327" i="18" s="1"/>
  <c r="HD223" i="18"/>
  <c r="GF223" i="18"/>
  <c r="FO286" i="18"/>
  <c r="GP286" i="18" s="1"/>
  <c r="GK181" i="18"/>
  <c r="HI181" i="18"/>
  <c r="HF333" i="18"/>
  <c r="GH333" i="18"/>
  <c r="FY251" i="18"/>
  <c r="GW251" i="18"/>
  <c r="HB70" i="18"/>
  <c r="GD70" i="18"/>
  <c r="GD277" i="18"/>
  <c r="HB277" i="18"/>
  <c r="GJ250" i="18"/>
  <c r="HH250" i="18"/>
  <c r="GH51" i="18"/>
  <c r="HF51" i="18"/>
  <c r="FO93" i="18"/>
  <c r="GP93" i="18" s="1"/>
  <c r="GV317" i="18"/>
  <c r="FX317" i="18"/>
  <c r="GQ242" i="18"/>
  <c r="FS242" i="18"/>
  <c r="ET242" i="18"/>
  <c r="FS76" i="18"/>
  <c r="GQ76" i="18"/>
  <c r="ET76" i="18"/>
  <c r="FU134" i="18"/>
  <c r="GS134" i="18"/>
  <c r="HD29" i="18"/>
  <c r="GF29" i="18"/>
  <c r="GW93" i="18"/>
  <c r="FY93" i="18"/>
  <c r="GA274" i="18"/>
  <c r="GY274" i="18"/>
  <c r="GB195" i="18"/>
  <c r="GZ195" i="18"/>
  <c r="GW37" i="18"/>
  <c r="FY37" i="18"/>
  <c r="HC51" i="18"/>
  <c r="GE51" i="18"/>
  <c r="GT181" i="18"/>
  <c r="FV181" i="18"/>
  <c r="FX99" i="18"/>
  <c r="GV99" i="18"/>
  <c r="GE20" i="18"/>
  <c r="HC20" i="18"/>
  <c r="FV268" i="18"/>
  <c r="GT268" i="18"/>
  <c r="HC241" i="18"/>
  <c r="GE241" i="18"/>
  <c r="HG53" i="18"/>
  <c r="GI53" i="18"/>
  <c r="HF303" i="18"/>
  <c r="GH303" i="18"/>
  <c r="FZ227" i="18"/>
  <c r="GX227" i="18"/>
  <c r="GB196" i="18"/>
  <c r="GZ196" i="18"/>
  <c r="HC76" i="18"/>
  <c r="GE76" i="18"/>
  <c r="GD53" i="18"/>
  <c r="HB53" i="18"/>
  <c r="HI24" i="18"/>
  <c r="GK24" i="18"/>
  <c r="GK30" i="18"/>
  <c r="HI30" i="18"/>
  <c r="GX188" i="18"/>
  <c r="FZ188" i="18"/>
  <c r="HH228" i="18"/>
  <c r="GJ228" i="18"/>
  <c r="FV45" i="18"/>
  <c r="GT45" i="18"/>
  <c r="GT309" i="18"/>
  <c r="FV309" i="18"/>
  <c r="FX286" i="18"/>
  <c r="GV286" i="18"/>
  <c r="FO150" i="18"/>
  <c r="GP150" i="18" s="1"/>
  <c r="HC327" i="18"/>
  <c r="GE327" i="18"/>
  <c r="GF275" i="18"/>
  <c r="HD275" i="18"/>
  <c r="FY244" i="18"/>
  <c r="GW244" i="18"/>
  <c r="GW301" i="18"/>
  <c r="FY301" i="18"/>
  <c r="HE236" i="18"/>
  <c r="GG236" i="18"/>
  <c r="HH214" i="18"/>
  <c r="GJ214" i="18"/>
  <c r="FW267" i="18"/>
  <c r="GU267" i="18"/>
  <c r="GT75" i="18"/>
  <c r="FV75" i="18"/>
  <c r="FW292" i="18"/>
  <c r="GU292" i="18"/>
  <c r="HI13" i="18"/>
  <c r="GK13" i="18"/>
  <c r="FU292" i="18"/>
  <c r="GS292" i="18"/>
  <c r="GU97" i="18"/>
  <c r="FW97" i="18"/>
  <c r="GR158" i="18"/>
  <c r="FT158" i="18"/>
  <c r="GX9" i="18"/>
  <c r="GX6" i="18" s="1"/>
  <c r="ED6" i="18"/>
  <c r="FZ9" i="18"/>
  <c r="FZ6" i="18" s="1"/>
  <c r="GH116" i="18"/>
  <c r="HF116" i="18"/>
  <c r="GC225" i="18"/>
  <c r="HA225" i="18"/>
  <c r="GD100" i="18"/>
  <c r="HB100" i="18"/>
  <c r="GR152" i="18"/>
  <c r="FT152" i="18"/>
  <c r="GI214" i="18"/>
  <c r="HG214" i="18"/>
  <c r="GS268" i="18"/>
  <c r="FU268" i="18"/>
  <c r="GZ107" i="18"/>
  <c r="GB107" i="18"/>
  <c r="GR222" i="18"/>
  <c r="FT222" i="18"/>
  <c r="GT319" i="18"/>
  <c r="FV319" i="18"/>
  <c r="GB118" i="18"/>
  <c r="GZ118" i="18"/>
  <c r="GQ289" i="18"/>
  <c r="FS289" i="18"/>
  <c r="ET289" i="18"/>
  <c r="FO314" i="18"/>
  <c r="GP314" i="18" s="1"/>
  <c r="FW274" i="18"/>
  <c r="GU274" i="18"/>
  <c r="GV100" i="18"/>
  <c r="FX100" i="18"/>
  <c r="FO16" i="18"/>
  <c r="GP16" i="18" s="1"/>
  <c r="HI251" i="18"/>
  <c r="GK251" i="18"/>
  <c r="GS86" i="18"/>
  <c r="FU86" i="18"/>
  <c r="GC49" i="18"/>
  <c r="HA49" i="18"/>
  <c r="FZ126" i="18"/>
  <c r="GX126" i="18"/>
  <c r="FU284" i="18"/>
  <c r="GS284" i="18"/>
  <c r="GF130" i="18"/>
  <c r="HD130" i="18"/>
  <c r="FW53" i="18"/>
  <c r="GU53" i="18"/>
  <c r="FT124" i="18"/>
  <c r="GR124" i="18"/>
  <c r="HC259" i="18"/>
  <c r="GE259" i="18"/>
  <c r="HC78" i="18"/>
  <c r="GE78" i="18"/>
  <c r="GT83" i="18"/>
  <c r="FV83" i="18"/>
  <c r="GK307" i="18"/>
  <c r="HI307" i="18"/>
  <c r="GW145" i="18"/>
  <c r="FY145" i="18"/>
  <c r="GX102" i="18"/>
  <c r="FZ102" i="18"/>
  <c r="HD177" i="18"/>
  <c r="GF177" i="18"/>
  <c r="FW43" i="18"/>
  <c r="GU43" i="18"/>
  <c r="GE10" i="18"/>
  <c r="HC10" i="18"/>
  <c r="GS167" i="18"/>
  <c r="FU167" i="18"/>
  <c r="HI91" i="18"/>
  <c r="GK91" i="18"/>
  <c r="FO169" i="18"/>
  <c r="GP169" i="18" s="1"/>
  <c r="FV308" i="18"/>
  <c r="GT308" i="18"/>
  <c r="GD325" i="18"/>
  <c r="HB325" i="18"/>
  <c r="GL226" i="18"/>
  <c r="HJ226" i="18"/>
  <c r="FO84" i="18"/>
  <c r="GP84" i="18" s="1"/>
  <c r="FO209" i="18"/>
  <c r="GP209" i="18" s="1"/>
  <c r="HC93" i="18"/>
  <c r="GE93" i="18"/>
  <c r="GE132" i="18"/>
  <c r="HC132" i="18"/>
  <c r="GY172" i="18"/>
  <c r="GA172" i="18"/>
  <c r="GH308" i="18"/>
  <c r="HF308" i="18"/>
  <c r="ET198" i="18"/>
  <c r="FP198" i="18" s="1"/>
  <c r="FQ198" i="18" s="1"/>
  <c r="FR198" i="18" s="1"/>
  <c r="HK198" i="18" s="1"/>
  <c r="HM198" i="18" s="1"/>
  <c r="GQ198" i="18"/>
  <c r="FS198" i="18"/>
  <c r="FS173" i="18"/>
  <c r="GQ173" i="18"/>
  <c r="ET173" i="18"/>
  <c r="FV286" i="18"/>
  <c r="GT286" i="18"/>
  <c r="HF188" i="18"/>
  <c r="GH188" i="18"/>
  <c r="HD278" i="18"/>
  <c r="GF278" i="18"/>
  <c r="GI66" i="18"/>
  <c r="HG66" i="18"/>
  <c r="FV241" i="18"/>
  <c r="GT241" i="18"/>
  <c r="FO258" i="18"/>
  <c r="GP258" i="18" s="1"/>
  <c r="FO294" i="18"/>
  <c r="GP294" i="18" s="1"/>
  <c r="FO273" i="18"/>
  <c r="GP273" i="18" s="1"/>
  <c r="GW322" i="18"/>
  <c r="FY322" i="18"/>
  <c r="GI253" i="18"/>
  <c r="HG253" i="18"/>
  <c r="ET317" i="18"/>
  <c r="FS317" i="18"/>
  <c r="GQ317" i="18"/>
  <c r="FO139" i="18"/>
  <c r="GP139" i="18" s="1"/>
  <c r="GY166" i="18"/>
  <c r="GA166" i="18"/>
  <c r="GC138" i="18"/>
  <c r="HA138" i="18"/>
  <c r="GB133" i="18"/>
  <c r="GZ133" i="18"/>
  <c r="EY6" i="18"/>
  <c r="FZ322" i="18"/>
  <c r="GX322" i="18"/>
  <c r="GK227" i="18"/>
  <c r="HI227" i="18"/>
  <c r="GB53" i="18"/>
  <c r="GZ53" i="18"/>
  <c r="HA76" i="18"/>
  <c r="GC76" i="18"/>
  <c r="GA222" i="18"/>
  <c r="GY222" i="18"/>
  <c r="GS331" i="18"/>
  <c r="FU331" i="18"/>
  <c r="FW104" i="18"/>
  <c r="GU104" i="18"/>
  <c r="HB304" i="18"/>
  <c r="GD304" i="18"/>
  <c r="FY99" i="18"/>
  <c r="GW99" i="18"/>
  <c r="GD117" i="18"/>
  <c r="HB117" i="18"/>
  <c r="HF245" i="18"/>
  <c r="GH245" i="18"/>
  <c r="FZ76" i="18"/>
  <c r="GX76" i="18"/>
  <c r="FX57" i="18"/>
  <c r="GV57" i="18"/>
  <c r="GQ203" i="18"/>
  <c r="FS203" i="18"/>
  <c r="ET203" i="18"/>
  <c r="FO263" i="18"/>
  <c r="GP263" i="18" s="1"/>
  <c r="HD108" i="18"/>
  <c r="GF108" i="18"/>
  <c r="FO181" i="18"/>
  <c r="GP181" i="18" s="1"/>
  <c r="FT273" i="18"/>
  <c r="GR273" i="18"/>
  <c r="FW155" i="18"/>
  <c r="GU155" i="18"/>
  <c r="HJ51" i="18"/>
  <c r="GL51" i="18"/>
  <c r="GJ292" i="18"/>
  <c r="HH292" i="18"/>
  <c r="HJ177" i="18"/>
  <c r="GL177" i="18"/>
  <c r="HI260" i="18"/>
  <c r="GK260" i="18"/>
  <c r="FO78" i="18"/>
  <c r="GP78" i="18" s="1"/>
  <c r="FT118" i="18"/>
  <c r="GR118" i="18"/>
  <c r="HJ196" i="18"/>
  <c r="GL196" i="18"/>
  <c r="GU188" i="18"/>
  <c r="FW188" i="18"/>
  <c r="GX268" i="18"/>
  <c r="FZ268" i="18"/>
  <c r="GX140" i="18"/>
  <c r="FZ140" i="18"/>
  <c r="HE287" i="18"/>
  <c r="GG287" i="18"/>
  <c r="GG183" i="18"/>
  <c r="HE183" i="18"/>
  <c r="HB91" i="18"/>
  <c r="GD91" i="18"/>
  <c r="FO319" i="18"/>
  <c r="GP319" i="18" s="1"/>
  <c r="GG204" i="18"/>
  <c r="HE204" i="18"/>
  <c r="GL201" i="18"/>
  <c r="HJ201" i="18"/>
  <c r="GT115" i="18"/>
  <c r="FV115" i="18"/>
  <c r="GU278" i="18"/>
  <c r="FW278" i="18"/>
  <c r="HG167" i="18"/>
  <c r="GI167" i="18"/>
  <c r="HJ37" i="18"/>
  <c r="GL37" i="18"/>
  <c r="GZ28" i="18"/>
  <c r="GB28" i="18"/>
  <c r="FO21" i="18"/>
  <c r="GP21" i="18" s="1"/>
  <c r="HC205" i="18"/>
  <c r="GE205" i="18"/>
  <c r="HE205" i="18"/>
  <c r="GG205" i="18"/>
  <c r="FY172" i="18"/>
  <c r="GW172" i="18"/>
  <c r="HH320" i="18"/>
  <c r="GJ320" i="18"/>
  <c r="HB219" i="18"/>
  <c r="GD219" i="18"/>
  <c r="FT38" i="18"/>
  <c r="GR38" i="18"/>
  <c r="GC97" i="18"/>
  <c r="HA97" i="18"/>
  <c r="HF30" i="18"/>
  <c r="GH30" i="18"/>
  <c r="FX157" i="18"/>
  <c r="GV157" i="18"/>
  <c r="HH149" i="18"/>
  <c r="GJ149" i="18"/>
  <c r="HJ314" i="18"/>
  <c r="GL314" i="18"/>
  <c r="GY188" i="18"/>
  <c r="GA188" i="18"/>
  <c r="GW59" i="18"/>
  <c r="FY59" i="18"/>
  <c r="GC229" i="18"/>
  <c r="HA229" i="18"/>
  <c r="HH124" i="18"/>
  <c r="GJ124" i="18"/>
  <c r="GK220" i="18"/>
  <c r="HI220" i="18"/>
  <c r="GI48" i="18"/>
  <c r="HG48" i="18"/>
  <c r="GJ245" i="18"/>
  <c r="HH245" i="18"/>
  <c r="GW315" i="18"/>
  <c r="FY315" i="18"/>
  <c r="GE113" i="18"/>
  <c r="HC113" i="18"/>
  <c r="HF205" i="18"/>
  <c r="GH205" i="18"/>
  <c r="HA144" i="18"/>
  <c r="GC144" i="18"/>
  <c r="FH6" i="18"/>
  <c r="FW63" i="18"/>
  <c r="GU63" i="18"/>
  <c r="FO136" i="18"/>
  <c r="GP136" i="18" s="1"/>
  <c r="FO299" i="18"/>
  <c r="GP299" i="18" s="1"/>
  <c r="FO87" i="18"/>
  <c r="GP87" i="18" s="1"/>
  <c r="HG326" i="18"/>
  <c r="GI326" i="18"/>
  <c r="HJ11" i="18"/>
  <c r="GL11" i="18"/>
  <c r="GH45" i="18"/>
  <c r="HF45" i="18"/>
  <c r="FV329" i="18"/>
  <c r="GT329" i="18"/>
  <c r="FO109" i="18"/>
  <c r="GP109" i="18" s="1"/>
  <c r="HG59" i="18"/>
  <c r="GI59" i="18"/>
  <c r="GA110" i="18"/>
  <c r="GY110" i="18"/>
  <c r="FX182" i="18"/>
  <c r="GV182" i="18"/>
  <c r="GC188" i="18"/>
  <c r="HA188" i="18"/>
  <c r="GC116" i="18"/>
  <c r="HA116" i="18"/>
  <c r="FO121" i="18"/>
  <c r="GP121" i="18" s="1"/>
  <c r="FZ70" i="18"/>
  <c r="GX70" i="18"/>
  <c r="HB276" i="18"/>
  <c r="GD276" i="18"/>
  <c r="FZ274" i="18"/>
  <c r="GX274" i="18"/>
  <c r="FO292" i="18"/>
  <c r="GP292" i="18" s="1"/>
  <c r="GQ110" i="18"/>
  <c r="FS110" i="18"/>
  <c r="ET110" i="18"/>
  <c r="GS248" i="18"/>
  <c r="FU248" i="18"/>
  <c r="GE331" i="18"/>
  <c r="HC331" i="18"/>
  <c r="HA177" i="18"/>
  <c r="GC177" i="18"/>
  <c r="GA306" i="18"/>
  <c r="GY306" i="18"/>
  <c r="GU110" i="18"/>
  <c r="FW110" i="18"/>
  <c r="GF84" i="18"/>
  <c r="HD84" i="18"/>
  <c r="HB115" i="18"/>
  <c r="GD115" i="18"/>
  <c r="GX222" i="18"/>
  <c r="FZ222" i="18"/>
  <c r="HI244" i="18"/>
  <c r="GK244" i="18"/>
  <c r="GZ84" i="18"/>
  <c r="GB84" i="18"/>
  <c r="FY291" i="18"/>
  <c r="GW291" i="18"/>
  <c r="GJ261" i="18"/>
  <c r="HH261" i="18"/>
  <c r="GS163" i="18"/>
  <c r="FU163" i="18"/>
  <c r="ET322" i="18"/>
  <c r="GQ322" i="18"/>
  <c r="FS322" i="18"/>
  <c r="GS38" i="18"/>
  <c r="FU38" i="18"/>
  <c r="GZ313" i="18"/>
  <c r="GB313" i="18"/>
  <c r="FO34" i="18"/>
  <c r="GP34" i="18" s="1"/>
  <c r="GU197" i="18"/>
  <c r="FW197" i="18"/>
  <c r="GG203" i="18"/>
  <c r="HE203" i="18"/>
  <c r="HB52" i="18"/>
  <c r="GD52" i="18"/>
  <c r="HE198" i="18"/>
  <c r="GG198" i="18"/>
  <c r="HC81" i="18"/>
  <c r="GE81" i="18"/>
  <c r="HA285" i="18"/>
  <c r="GC285" i="18"/>
  <c r="GS139" i="18"/>
  <c r="FU139" i="18"/>
  <c r="GI205" i="18"/>
  <c r="HG205" i="18"/>
  <c r="FT151" i="18"/>
  <c r="GR151" i="18"/>
  <c r="GB82" i="18"/>
  <c r="GZ82" i="18"/>
  <c r="GD102" i="18"/>
  <c r="HB102" i="18"/>
  <c r="HI237" i="18"/>
  <c r="GK237" i="18"/>
  <c r="GR26" i="18"/>
  <c r="FT26" i="18"/>
  <c r="GQ238" i="18"/>
  <c r="FS238" i="18"/>
  <c r="ET238" i="18"/>
  <c r="FP238" i="18" s="1"/>
  <c r="FQ238" i="18" s="1"/>
  <c r="FR238" i="18" s="1"/>
  <c r="HK238" i="18" s="1"/>
  <c r="HM238" i="18" s="1"/>
  <c r="GK229" i="18"/>
  <c r="HI229" i="18"/>
  <c r="GH169" i="18"/>
  <c r="HF169" i="18"/>
  <c r="GT294" i="18"/>
  <c r="FV294" i="18"/>
  <c r="HA220" i="18"/>
  <c r="GC220" i="18"/>
  <c r="FU75" i="18"/>
  <c r="GS75" i="18"/>
  <c r="HJ214" i="18"/>
  <c r="GL214" i="18"/>
  <c r="HA179" i="18"/>
  <c r="GC179" i="18"/>
  <c r="HH81" i="18"/>
  <c r="GJ81" i="18"/>
  <c r="FO233" i="18"/>
  <c r="GP233" i="18" s="1"/>
  <c r="GI77" i="18"/>
  <c r="HG77" i="18"/>
  <c r="GA309" i="18"/>
  <c r="GY309" i="18"/>
  <c r="FU238" i="18"/>
  <c r="GS238" i="18"/>
  <c r="HI61" i="18"/>
  <c r="GK61" i="18"/>
  <c r="GK268" i="18"/>
  <c r="HI268" i="18"/>
  <c r="FO147" i="18"/>
  <c r="GP147" i="18" s="1"/>
  <c r="GZ296" i="18"/>
  <c r="GB296" i="18"/>
  <c r="GQ254" i="18"/>
  <c r="ET254" i="18"/>
  <c r="FS254" i="18"/>
  <c r="HH100" i="18"/>
  <c r="GJ100" i="18"/>
  <c r="FS278" i="18"/>
  <c r="GQ278" i="18"/>
  <c r="ET278" i="18"/>
  <c r="HD285" i="18"/>
  <c r="GF285" i="18"/>
  <c r="GB180" i="18"/>
  <c r="GZ180" i="18"/>
  <c r="GT134" i="18"/>
  <c r="FV134" i="18"/>
  <c r="GX46" i="18"/>
  <c r="FZ46" i="18"/>
  <c r="FU102" i="18"/>
  <c r="GS102" i="18"/>
  <c r="GK203" i="18"/>
  <c r="HI203" i="18"/>
  <c r="GA237" i="18"/>
  <c r="GY237" i="18"/>
  <c r="GW149" i="18"/>
  <c r="FY149" i="18"/>
  <c r="GZ228" i="18"/>
  <c r="GB228" i="18"/>
  <c r="HB45" i="18"/>
  <c r="GD45" i="18"/>
  <c r="HI45" i="18"/>
  <c r="GK45" i="18"/>
  <c r="GH306" i="18"/>
  <c r="HF306" i="18"/>
  <c r="FO168" i="18"/>
  <c r="GP168" i="18" s="1"/>
  <c r="GC86" i="18"/>
  <c r="HA86" i="18"/>
  <c r="FO141" i="18"/>
  <c r="GP141" i="18" s="1"/>
  <c r="GJ132" i="18"/>
  <c r="HH132" i="18"/>
  <c r="GI166" i="18"/>
  <c r="HG166" i="18"/>
  <c r="GR94" i="18"/>
  <c r="FT94" i="18"/>
  <c r="FO82" i="18"/>
  <c r="GP82" i="18" s="1"/>
  <c r="HE192" i="18"/>
  <c r="GG192" i="18"/>
  <c r="GW131" i="18"/>
  <c r="FY131" i="18"/>
  <c r="HA53" i="18"/>
  <c r="GC53" i="18"/>
  <c r="ET134" i="18"/>
  <c r="GQ134" i="18"/>
  <c r="FS134" i="18"/>
  <c r="GV164" i="18"/>
  <c r="FX164" i="18"/>
  <c r="FX155" i="18"/>
  <c r="GV155" i="18"/>
  <c r="GT300" i="18"/>
  <c r="FV300" i="18"/>
  <c r="GG208" i="18"/>
  <c r="HE208" i="18"/>
  <c r="HD174" i="18"/>
  <c r="GF174" i="18"/>
  <c r="FX301" i="18"/>
  <c r="GV301" i="18"/>
  <c r="HD22" i="18"/>
  <c r="GF22" i="18"/>
  <c r="GH61" i="18"/>
  <c r="HF61" i="18"/>
  <c r="FO37" i="18"/>
  <c r="GP37" i="18" s="1"/>
  <c r="FT326" i="18"/>
  <c r="GR326" i="18"/>
  <c r="GV39" i="18"/>
  <c r="FX39" i="18"/>
  <c r="GQ228" i="18"/>
  <c r="FS228" i="18"/>
  <c r="ET228" i="18"/>
  <c r="HG329" i="18"/>
  <c r="GI329" i="18"/>
  <c r="GY117" i="18"/>
  <c r="GA117" i="18"/>
  <c r="HG94" i="18"/>
  <c r="GI94" i="18"/>
  <c r="GS61" i="18"/>
  <c r="FU61" i="18"/>
  <c r="GC29" i="18"/>
  <c r="HA29" i="18"/>
  <c r="HG175" i="18"/>
  <c r="GI175" i="18"/>
  <c r="GA30" i="18"/>
  <c r="GY30" i="18"/>
  <c r="GH73" i="18"/>
  <c r="HF73" i="18"/>
  <c r="GU152" i="18"/>
  <c r="FW152" i="18"/>
  <c r="GI62" i="18"/>
  <c r="HG62" i="18"/>
  <c r="HB251" i="18"/>
  <c r="GD251" i="18"/>
  <c r="FZ213" i="18"/>
  <c r="GX213" i="18"/>
  <c r="GZ270" i="18"/>
  <c r="GB270" i="18"/>
  <c r="HG217" i="18"/>
  <c r="GI217" i="18"/>
  <c r="HD129" i="18"/>
  <c r="GF129" i="18"/>
  <c r="GZ132" i="18"/>
  <c r="GB132" i="18"/>
  <c r="GY149" i="18"/>
  <c r="GA149" i="18"/>
  <c r="HF115" i="18"/>
  <c r="GH115" i="18"/>
  <c r="HA303" i="18"/>
  <c r="GC303" i="18"/>
  <c r="FU321" i="18"/>
  <c r="GS321" i="18"/>
  <c r="GL161" i="18"/>
  <c r="HJ161" i="18"/>
  <c r="GH78" i="18"/>
  <c r="HF78" i="18"/>
  <c r="GQ205" i="18"/>
  <c r="ET205" i="18"/>
  <c r="FP205" i="18" s="1"/>
  <c r="FQ205" i="18" s="1"/>
  <c r="FR205" i="18" s="1"/>
  <c r="HK205" i="18" s="1"/>
  <c r="HM205" i="18" s="1"/>
  <c r="FS205" i="18"/>
  <c r="GU169" i="18"/>
  <c r="FW169" i="18"/>
  <c r="FW50" i="18"/>
  <c r="GU50" i="18"/>
  <c r="GL211" i="18"/>
  <c r="HJ211" i="18"/>
  <c r="FU148" i="18"/>
  <c r="GS148" i="18"/>
  <c r="GZ75" i="18"/>
  <c r="GB75" i="18"/>
  <c r="GJ200" i="18"/>
  <c r="HH200" i="18"/>
  <c r="GY54" i="18"/>
  <c r="GA54" i="18"/>
  <c r="FO328" i="18"/>
  <c r="GP328" i="18" s="1"/>
  <c r="GG263" i="18"/>
  <c r="HE263" i="18"/>
  <c r="FO153" i="18"/>
  <c r="GP153" i="18" s="1"/>
  <c r="GL263" i="18"/>
  <c r="HJ263" i="18"/>
  <c r="GU206" i="18"/>
  <c r="FW206" i="18"/>
  <c r="GW319" i="18"/>
  <c r="FY319" i="18"/>
  <c r="GJ118" i="18"/>
  <c r="HH118" i="18"/>
  <c r="HI246" i="18"/>
  <c r="GK246" i="18"/>
  <c r="FO305" i="18"/>
  <c r="GP305" i="18" s="1"/>
  <c r="GC155" i="18"/>
  <c r="HA155" i="18"/>
  <c r="FU257" i="18"/>
  <c r="GS257" i="18"/>
  <c r="GE131" i="18"/>
  <c r="HC131" i="18"/>
  <c r="GQ58" i="18"/>
  <c r="ET58" i="18"/>
  <c r="FS58" i="18"/>
  <c r="GS68" i="18"/>
  <c r="FU68" i="18"/>
  <c r="GB110" i="18"/>
  <c r="GZ110" i="18"/>
  <c r="FT119" i="18"/>
  <c r="GR119" i="18"/>
  <c r="GC30" i="18"/>
  <c r="HA30" i="18"/>
  <c r="FO51" i="18"/>
  <c r="GP51" i="18" s="1"/>
  <c r="FO55" i="18"/>
  <c r="GP55" i="18" s="1"/>
  <c r="GD168" i="18"/>
  <c r="HB168" i="18"/>
  <c r="HJ300" i="18"/>
  <c r="GL300" i="18"/>
  <c r="HF125" i="18"/>
  <c r="GH125" i="18"/>
  <c r="GT225" i="18"/>
  <c r="FV225" i="18"/>
  <c r="FY97" i="18"/>
  <c r="GW97" i="18"/>
  <c r="FG6" i="18"/>
  <c r="FO50" i="18"/>
  <c r="GP50" i="18" s="1"/>
  <c r="GE19" i="18"/>
  <c r="HC19" i="18"/>
  <c r="GH219" i="18"/>
  <c r="HF219" i="18"/>
  <c r="HC100" i="18"/>
  <c r="GE100" i="18"/>
  <c r="GZ244" i="18"/>
  <c r="GB244" i="18"/>
  <c r="HA185" i="18"/>
  <c r="GC185" i="18"/>
  <c r="FW198" i="18"/>
  <c r="GU198" i="18"/>
  <c r="FO164" i="18"/>
  <c r="GP164" i="18" s="1"/>
  <c r="GW117" i="18"/>
  <c r="FY117" i="18"/>
  <c r="GH228" i="18"/>
  <c r="HF228" i="18"/>
  <c r="HE332" i="18"/>
  <c r="GG332" i="18"/>
  <c r="GI45" i="18"/>
  <c r="HG45" i="18"/>
  <c r="HB242" i="18"/>
  <c r="GD242" i="18"/>
  <c r="FV164" i="18"/>
  <c r="GT164" i="18"/>
  <c r="HG116" i="18"/>
  <c r="GI116" i="18"/>
  <c r="GJ206" i="18"/>
  <c r="HH206" i="18"/>
  <c r="FU249" i="18"/>
  <c r="GS249" i="18"/>
  <c r="GS145" i="18"/>
  <c r="FU145" i="18"/>
  <c r="GQ133" i="18"/>
  <c r="FS133" i="18"/>
  <c r="ET133" i="18"/>
  <c r="GB186" i="18"/>
  <c r="GZ186" i="18"/>
  <c r="GX32" i="18"/>
  <c r="FZ32" i="18"/>
  <c r="GH54" i="18"/>
  <c r="HF54" i="18"/>
  <c r="FO149" i="18"/>
  <c r="GP149" i="18" s="1"/>
  <c r="HB266" i="18"/>
  <c r="GD266" i="18"/>
  <c r="HI221" i="18"/>
  <c r="GK221" i="18"/>
  <c r="HG44" i="18"/>
  <c r="GI44" i="18"/>
  <c r="GK262" i="18"/>
  <c r="HI262" i="18"/>
  <c r="FW224" i="18"/>
  <c r="GU224" i="18"/>
  <c r="HA278" i="18"/>
  <c r="GC278" i="18"/>
  <c r="HB212" i="18"/>
  <c r="GD212" i="18"/>
  <c r="FO67" i="18"/>
  <c r="GP67" i="18" s="1"/>
  <c r="GJ240" i="18"/>
  <c r="HH240" i="18"/>
  <c r="HH93" i="18"/>
  <c r="GJ93" i="18"/>
  <c r="HG14" i="18"/>
  <c r="GI14" i="18"/>
  <c r="FO27" i="18"/>
  <c r="GP27" i="18" s="1"/>
  <c r="FT62" i="18"/>
  <c r="GR62" i="18"/>
  <c r="GD30" i="18"/>
  <c r="HB30" i="18"/>
  <c r="GC205" i="18"/>
  <c r="HA205" i="18"/>
  <c r="HE283" i="18"/>
  <c r="GG283" i="18"/>
  <c r="FT109" i="18"/>
  <c r="GR109" i="18"/>
  <c r="FV250" i="18"/>
  <c r="GT250" i="18"/>
  <c r="GJ38" i="18"/>
  <c r="HH38" i="18"/>
  <c r="FY211" i="18"/>
  <c r="GW211" i="18"/>
  <c r="GL200" i="18"/>
  <c r="HJ200" i="18"/>
  <c r="FV141" i="18"/>
  <c r="GT141" i="18"/>
  <c r="HJ236" i="18"/>
  <c r="GL236" i="18"/>
  <c r="GU293" i="18"/>
  <c r="FW293" i="18"/>
  <c r="HA219" i="18"/>
  <c r="GC219" i="18"/>
  <c r="GE330" i="18"/>
  <c r="HC330" i="18"/>
  <c r="HD317" i="18"/>
  <c r="GF317" i="18"/>
  <c r="GI28" i="18"/>
  <c r="HG28" i="18"/>
  <c r="FZ238" i="18"/>
  <c r="GX238" i="18"/>
  <c r="GG43" i="18"/>
  <c r="HE43" i="18"/>
  <c r="GU280" i="18"/>
  <c r="FW280" i="18"/>
  <c r="HC312" i="18"/>
  <c r="GE312" i="18"/>
  <c r="GX325" i="18"/>
  <c r="FZ325" i="18"/>
  <c r="FZ184" i="18"/>
  <c r="GX184" i="18"/>
  <c r="ET101" i="18"/>
  <c r="GQ101" i="18"/>
  <c r="FS101" i="18"/>
  <c r="FZ262" i="18"/>
  <c r="GX262" i="18"/>
  <c r="GU185" i="18"/>
  <c r="FW185" i="18"/>
  <c r="HD115" i="18"/>
  <c r="GF115" i="18"/>
  <c r="GQ138" i="18"/>
  <c r="ET138" i="18"/>
  <c r="FS138" i="18"/>
  <c r="GC182" i="18"/>
  <c r="HA182" i="18"/>
  <c r="GU315" i="18"/>
  <c r="FW315" i="18"/>
  <c r="FO180" i="18"/>
  <c r="GP180" i="18" s="1"/>
  <c r="HI298" i="18"/>
  <c r="GK298" i="18"/>
  <c r="HI258" i="18"/>
  <c r="GK258" i="18"/>
  <c r="GQ201" i="18"/>
  <c r="FS201" i="18"/>
  <c r="ET201" i="18"/>
  <c r="FP201" i="18" s="1"/>
  <c r="FQ201" i="18" s="1"/>
  <c r="FR201" i="18" s="1"/>
  <c r="HK201" i="18" s="1"/>
  <c r="HM201" i="18" s="1"/>
  <c r="FT298" i="18"/>
  <c r="GR298" i="18"/>
  <c r="FX295" i="18"/>
  <c r="GV295" i="18"/>
  <c r="GW28" i="18"/>
  <c r="FY28" i="18"/>
  <c r="GC104" i="18"/>
  <c r="HA104" i="18"/>
  <c r="HC45" i="18"/>
  <c r="GE45" i="18"/>
  <c r="FO23" i="18"/>
  <c r="GP23" i="18" s="1"/>
  <c r="HC333" i="18"/>
  <c r="GE333" i="18"/>
  <c r="HD52" i="18"/>
  <c r="GF52" i="18"/>
  <c r="HD277" i="18"/>
  <c r="GF277" i="18"/>
  <c r="HB282" i="18"/>
  <c r="GD282" i="18"/>
  <c r="GK316" i="18"/>
  <c r="HI316" i="18"/>
  <c r="FZ61" i="18"/>
  <c r="GX61" i="18"/>
  <c r="FZ77" i="18"/>
  <c r="GX77" i="18"/>
  <c r="FT127" i="18"/>
  <c r="GR127" i="18"/>
  <c r="ET204" i="18"/>
  <c r="GQ204" i="18"/>
  <c r="FS204" i="18"/>
  <c r="HI82" i="18"/>
  <c r="GK82" i="18"/>
  <c r="HI63" i="18"/>
  <c r="GK63" i="18"/>
  <c r="GJ134" i="18"/>
  <c r="HH134" i="18"/>
  <c r="GR278" i="18"/>
  <c r="FT278" i="18"/>
  <c r="GC11" i="18"/>
  <c r="HA11" i="18"/>
  <c r="FO253" i="18"/>
  <c r="GP253" i="18" s="1"/>
  <c r="FX214" i="18"/>
  <c r="GV214" i="18"/>
  <c r="GK55" i="18"/>
  <c r="HI55" i="18"/>
  <c r="GJ331" i="18"/>
  <c r="HH331" i="18"/>
  <c r="GA29" i="18"/>
  <c r="GY29" i="18"/>
  <c r="GJ276" i="18"/>
  <c r="HH276" i="18"/>
  <c r="HA317" i="18"/>
  <c r="GC317" i="18"/>
  <c r="HB272" i="18"/>
  <c r="GD272" i="18"/>
  <c r="FW294" i="18"/>
  <c r="GU294" i="18"/>
  <c r="GW245" i="18"/>
  <c r="FY245" i="18"/>
  <c r="HC85" i="18"/>
  <c r="GE85" i="18"/>
  <c r="FO162" i="18"/>
  <c r="GP162" i="18" s="1"/>
  <c r="ET306" i="18"/>
  <c r="FS306" i="18"/>
  <c r="GQ306" i="18"/>
  <c r="HI306" i="18"/>
  <c r="GK306" i="18"/>
  <c r="HI178" i="18"/>
  <c r="GK178" i="18"/>
  <c r="GZ125" i="18"/>
  <c r="GB125" i="18"/>
  <c r="HE245" i="18"/>
  <c r="GG245" i="18"/>
  <c r="FU125" i="18"/>
  <c r="GS125" i="18"/>
  <c r="FV85" i="18"/>
  <c r="GT85" i="18"/>
  <c r="FU26" i="18"/>
  <c r="GS26" i="18"/>
  <c r="GR115" i="18"/>
  <c r="FT115" i="18"/>
  <c r="HJ253" i="18"/>
  <c r="GL253" i="18"/>
  <c r="HF248" i="18"/>
  <c r="GH248" i="18"/>
  <c r="FW86" i="18"/>
  <c r="GU86" i="18"/>
  <c r="FU99" i="18"/>
  <c r="GS99" i="18"/>
  <c r="GQ37" i="18"/>
  <c r="ET37" i="18"/>
  <c r="FS37" i="18"/>
  <c r="GJ258" i="18"/>
  <c r="HH258" i="18"/>
  <c r="GX293" i="18"/>
  <c r="FZ293" i="18"/>
  <c r="GU205" i="18"/>
  <c r="FW205" i="18"/>
  <c r="HH147" i="18"/>
  <c r="GJ147" i="18"/>
  <c r="GA139" i="18"/>
  <c r="GY139" i="18"/>
  <c r="FO195" i="18"/>
  <c r="GP195" i="18" s="1"/>
  <c r="HA198" i="18"/>
  <c r="GC198" i="18"/>
  <c r="GY227" i="18"/>
  <c r="GA227" i="18"/>
  <c r="GJ241" i="18"/>
  <c r="HH241" i="18"/>
  <c r="GT292" i="18"/>
  <c r="FV292" i="18"/>
  <c r="HD269" i="18"/>
  <c r="GF269" i="18"/>
  <c r="HB116" i="18"/>
  <c r="GD116" i="18"/>
  <c r="GG123" i="18"/>
  <c r="HE123" i="18"/>
  <c r="HF294" i="18"/>
  <c r="GH294" i="18"/>
  <c r="HH117" i="18"/>
  <c r="GJ117" i="18"/>
  <c r="FO133" i="18"/>
  <c r="GP133" i="18" s="1"/>
  <c r="GD328" i="18"/>
  <c r="HB328" i="18"/>
  <c r="HG229" i="18"/>
  <c r="GI229" i="18"/>
  <c r="GB300" i="18"/>
  <c r="GZ300" i="18"/>
  <c r="HI67" i="18"/>
  <c r="GK67" i="18"/>
  <c r="GZ119" i="18"/>
  <c r="GB119" i="18"/>
  <c r="GU285" i="18"/>
  <c r="FW285" i="18"/>
  <c r="GB21" i="18"/>
  <c r="GZ21" i="18"/>
  <c r="GR195" i="18"/>
  <c r="FT195" i="18"/>
  <c r="HE135" i="18"/>
  <c r="GG135" i="18"/>
  <c r="GG166" i="18"/>
  <c r="HE166" i="18"/>
  <c r="GX92" i="18"/>
  <c r="FZ92" i="18"/>
  <c r="HB97" i="18"/>
  <c r="GD97" i="18"/>
  <c r="GA136" i="18"/>
  <c r="GY136" i="18"/>
  <c r="HJ113" i="18"/>
  <c r="GL113" i="18"/>
  <c r="GZ90" i="18"/>
  <c r="GB90" i="18"/>
  <c r="ET99" i="18"/>
  <c r="GQ99" i="18"/>
  <c r="FS99" i="18"/>
  <c r="GY115" i="18"/>
  <c r="GA115" i="18"/>
  <c r="GH326" i="18"/>
  <c r="HF326" i="18"/>
  <c r="GT146" i="18"/>
  <c r="FV146" i="18"/>
  <c r="GC98" i="18"/>
  <c r="HA98" i="18"/>
  <c r="ET38" i="18"/>
  <c r="FS38" i="18"/>
  <c r="GQ38" i="18"/>
  <c r="GA13" i="18"/>
  <c r="GY13" i="18"/>
  <c r="GA53" i="18"/>
  <c r="GY53" i="18"/>
  <c r="GG29" i="18"/>
  <c r="HE29" i="18"/>
  <c r="GU330" i="18"/>
  <c r="FW330" i="18"/>
  <c r="FO190" i="18"/>
  <c r="GP190" i="18" s="1"/>
  <c r="EW6" i="18"/>
  <c r="HE64" i="18"/>
  <c r="GG64" i="18"/>
  <c r="FO275" i="18"/>
  <c r="GP275" i="18" s="1"/>
  <c r="HH21" i="18"/>
  <c r="GJ21" i="18"/>
  <c r="HA264" i="18"/>
  <c r="GC264" i="18"/>
  <c r="HD253" i="18"/>
  <c r="GF253" i="18"/>
  <c r="GL169" i="18"/>
  <c r="HJ169" i="18"/>
  <c r="GV154" i="18"/>
  <c r="FX154" i="18"/>
  <c r="GY225" i="18"/>
  <c r="GA225" i="18"/>
  <c r="FZ29" i="18"/>
  <c r="GX29" i="18"/>
  <c r="FO331" i="18"/>
  <c r="GP331" i="18" s="1"/>
  <c r="GL132" i="18"/>
  <c r="HJ132" i="18"/>
  <c r="HF48" i="18"/>
  <c r="GH48" i="18"/>
  <c r="FZ116" i="18"/>
  <c r="GX116" i="18"/>
  <c r="FS170" i="18"/>
  <c r="GQ170" i="18"/>
  <c r="ET170" i="18"/>
  <c r="HC202" i="18"/>
  <c r="GE202" i="18"/>
  <c r="GS168" i="18"/>
  <c r="FU168" i="18"/>
  <c r="GB222" i="18"/>
  <c r="GZ222" i="18"/>
  <c r="FO45" i="18"/>
  <c r="GP45" i="18" s="1"/>
  <c r="GA277" i="18"/>
  <c r="GY277" i="18"/>
  <c r="FO269" i="18"/>
  <c r="GP269" i="18" s="1"/>
  <c r="FT21" i="18"/>
  <c r="GR21" i="18"/>
  <c r="GV173" i="18"/>
  <c r="FX173" i="18"/>
  <c r="FO222" i="18"/>
  <c r="GP222" i="18" s="1"/>
  <c r="HD41" i="18"/>
  <c r="GF41" i="18"/>
  <c r="HI111" i="18"/>
  <c r="GK111" i="18"/>
  <c r="HG29" i="18"/>
  <c r="GI29" i="18"/>
  <c r="HD290" i="18"/>
  <c r="GF290" i="18"/>
  <c r="HH260" i="18"/>
  <c r="GJ260" i="18"/>
  <c r="GE270" i="18"/>
  <c r="HC270" i="18"/>
  <c r="FW76" i="18"/>
  <c r="GU76" i="18"/>
  <c r="GV273" i="18"/>
  <c r="FX273" i="18"/>
  <c r="FO234" i="18"/>
  <c r="GP234" i="18" s="1"/>
  <c r="ET324" i="18"/>
  <c r="GQ324" i="18"/>
  <c r="FS324" i="18"/>
  <c r="HC236" i="18"/>
  <c r="GE236" i="18"/>
  <c r="GC236" i="18"/>
  <c r="HA236" i="18"/>
  <c r="GF274" i="18"/>
  <c r="HD274" i="18"/>
  <c r="GJ262" i="18"/>
  <c r="HH262" i="18"/>
  <c r="HH293" i="18"/>
  <c r="GJ293" i="18"/>
  <c r="FO170" i="18"/>
  <c r="GP170" i="18" s="1"/>
  <c r="HH226" i="18"/>
  <c r="GJ226" i="18"/>
  <c r="GH74" i="18"/>
  <c r="HF74" i="18"/>
  <c r="GI162" i="18"/>
  <c r="HG162" i="18"/>
  <c r="GC309" i="18"/>
  <c r="HA309" i="18"/>
  <c r="GX231" i="18"/>
  <c r="FZ231" i="18"/>
  <c r="FZ45" i="18"/>
  <c r="GX45" i="18"/>
  <c r="GC312" i="18"/>
  <c r="HA312" i="18"/>
  <c r="HE325" i="18"/>
  <c r="GG325" i="18"/>
  <c r="GX174" i="18"/>
  <c r="FZ174" i="18"/>
  <c r="HJ267" i="18"/>
  <c r="GL267" i="18"/>
  <c r="GX286" i="18"/>
  <c r="FZ286" i="18"/>
  <c r="GD40" i="18"/>
  <c r="HB40" i="18"/>
  <c r="GK159" i="18"/>
  <c r="HI159" i="18"/>
  <c r="FT93" i="18"/>
  <c r="GR93" i="18"/>
  <c r="GA150" i="18"/>
  <c r="GY150" i="18"/>
  <c r="HI51" i="18"/>
  <c r="GK51" i="18"/>
  <c r="GB72" i="18"/>
  <c r="GZ72" i="18"/>
  <c r="HC118" i="18"/>
  <c r="GE118" i="18"/>
  <c r="GT143" i="18"/>
  <c r="FV143" i="18"/>
  <c r="FT107" i="18"/>
  <c r="GR107" i="18"/>
  <c r="FY198" i="18"/>
  <c r="GW198" i="18"/>
  <c r="FY120" i="18"/>
  <c r="GW120" i="18"/>
  <c r="FO88" i="18"/>
  <c r="GP88" i="18" s="1"/>
  <c r="GK17" i="18"/>
  <c r="HI17" i="18"/>
  <c r="GG174" i="18"/>
  <c r="HE174" i="18"/>
  <c r="GC78" i="18"/>
  <c r="HA78" i="18"/>
  <c r="GS182" i="18"/>
  <c r="FU182" i="18"/>
  <c r="FO19" i="18"/>
  <c r="GP19" i="18" s="1"/>
  <c r="FS281" i="18"/>
  <c r="ET281" i="18"/>
  <c r="GQ281" i="18"/>
  <c r="FO247" i="18"/>
  <c r="GP247" i="18" s="1"/>
  <c r="GS259" i="18"/>
  <c r="FU259" i="18"/>
  <c r="GK60" i="18"/>
  <c r="HI60" i="18"/>
  <c r="HH35" i="18"/>
  <c r="GJ35" i="18"/>
  <c r="GS84" i="18"/>
  <c r="FU84" i="18"/>
  <c r="HB274" i="18"/>
  <c r="GD274" i="18"/>
  <c r="GD238" i="18"/>
  <c r="HB238" i="18"/>
  <c r="GR270" i="18"/>
  <c r="FT270" i="18"/>
  <c r="GF111" i="18"/>
  <c r="HD111" i="18"/>
  <c r="HD96" i="18"/>
  <c r="GF96" i="18"/>
  <c r="GJ252" i="18"/>
  <c r="HH252" i="18"/>
  <c r="FU170" i="18"/>
  <c r="GS170" i="18"/>
  <c r="GV322" i="18"/>
  <c r="FX322" i="18"/>
  <c r="FW116" i="18"/>
  <c r="GU116" i="18"/>
  <c r="GW317" i="18"/>
  <c r="FY317" i="18"/>
  <c r="GC250" i="18"/>
  <c r="HA250" i="18"/>
  <c r="GX50" i="18"/>
  <c r="FZ50" i="18"/>
  <c r="FY246" i="18"/>
  <c r="GW246" i="18"/>
  <c r="GF169" i="18"/>
  <c r="HD169" i="18"/>
  <c r="GD227" i="18"/>
  <c r="HB227" i="18"/>
  <c r="GY83" i="18"/>
  <c r="GA83" i="18"/>
  <c r="GJ30" i="18"/>
  <c r="HH30" i="18"/>
  <c r="HD296" i="18"/>
  <c r="GF296" i="18"/>
  <c r="GL238" i="18"/>
  <c r="HJ238" i="18"/>
  <c r="FS168" i="18"/>
  <c r="GQ168" i="18"/>
  <c r="ET168" i="18"/>
  <c r="FP168" i="18" s="1"/>
  <c r="FQ168" i="18" s="1"/>
  <c r="FR168" i="18" s="1"/>
  <c r="HK168" i="18" s="1"/>
  <c r="HM168" i="18" s="1"/>
  <c r="GI192" i="18"/>
  <c r="HG192" i="18"/>
  <c r="FO251" i="18"/>
  <c r="GP251" i="18" s="1"/>
  <c r="FA6" i="18"/>
  <c r="FO324" i="18"/>
  <c r="GP324" i="18" s="1"/>
  <c r="FO122" i="18"/>
  <c r="GP122" i="18" s="1"/>
  <c r="GF252" i="18"/>
  <c r="HD252" i="18"/>
  <c r="GC142" i="18"/>
  <c r="HA142" i="18"/>
  <c r="GZ247" i="18"/>
  <c r="GB247" i="18"/>
  <c r="GZ24" i="18"/>
  <c r="GB24" i="18"/>
  <c r="HA12" i="18"/>
  <c r="GC12" i="18"/>
  <c r="GJ328" i="18"/>
  <c r="HH328" i="18"/>
  <c r="FX318" i="18"/>
  <c r="GV318" i="18"/>
  <c r="GK324" i="18"/>
  <c r="HI324" i="18"/>
  <c r="FW9" i="18"/>
  <c r="FW6" i="18" s="1"/>
  <c r="EA6" i="18"/>
  <c r="GU9" i="18"/>
  <c r="GU6" i="18" s="1"/>
  <c r="FO248" i="18"/>
  <c r="GP248" i="18" s="1"/>
  <c r="GR302" i="18"/>
  <c r="FT302" i="18"/>
  <c r="GJ310" i="18"/>
  <c r="HH310" i="18"/>
  <c r="GS299" i="18"/>
  <c r="FU299" i="18"/>
  <c r="GZ331" i="18"/>
  <c r="GB331" i="18"/>
  <c r="GY80" i="18"/>
  <c r="GA80" i="18"/>
  <c r="FY227" i="18"/>
  <c r="GW227" i="18"/>
  <c r="GL150" i="18"/>
  <c r="HJ150" i="18"/>
  <c r="HH148" i="18"/>
  <c r="GJ148" i="18"/>
  <c r="FO259" i="18"/>
  <c r="GP259" i="18" s="1"/>
  <c r="GH268" i="18"/>
  <c r="HF268" i="18"/>
  <c r="FT147" i="18"/>
  <c r="GR147" i="18"/>
  <c r="HE241" i="18"/>
  <c r="GG241" i="18"/>
  <c r="GD284" i="18"/>
  <c r="HB284" i="18"/>
  <c r="GF125" i="18"/>
  <c r="HD125" i="18"/>
  <c r="GH149" i="18"/>
  <c r="HF149" i="18"/>
  <c r="HC313" i="18"/>
  <c r="GE313" i="18"/>
  <c r="GK123" i="18"/>
  <c r="HI123" i="18"/>
  <c r="HF309" i="18"/>
  <c r="GH309" i="18"/>
  <c r="HF246" i="18"/>
  <c r="GH246" i="18"/>
  <c r="GU301" i="18"/>
  <c r="FW301" i="18"/>
  <c r="FO229" i="18"/>
  <c r="GP229" i="18" s="1"/>
  <c r="FZ206" i="18"/>
  <c r="GX206" i="18"/>
  <c r="HE18" i="18"/>
  <c r="GG18" i="18"/>
  <c r="HA153" i="18"/>
  <c r="GC153" i="18"/>
  <c r="GB302" i="18"/>
  <c r="GZ302" i="18"/>
  <c r="GX214" i="18"/>
  <c r="FZ214" i="18"/>
  <c r="GD120" i="18"/>
  <c r="HB120" i="18"/>
  <c r="GT80" i="18"/>
  <c r="FV80" i="18"/>
  <c r="GW81" i="18"/>
  <c r="FY81" i="18"/>
  <c r="HH130" i="18"/>
  <c r="GJ130" i="18"/>
  <c r="GK78" i="18"/>
  <c r="HI78" i="18"/>
  <c r="FW30" i="18"/>
  <c r="GU30" i="18"/>
  <c r="FT242" i="18"/>
  <c r="GR242" i="18"/>
  <c r="HE229" i="18"/>
  <c r="GG229" i="18"/>
  <c r="GV91" i="18"/>
  <c r="FX91" i="18"/>
  <c r="FO165" i="18"/>
  <c r="GP165" i="18" s="1"/>
  <c r="GV123" i="18"/>
  <c r="FX123" i="18"/>
  <c r="GR149" i="18"/>
  <c r="FT149" i="18"/>
  <c r="FO289" i="18"/>
  <c r="GP289" i="18" s="1"/>
  <c r="GK190" i="18"/>
  <c r="HI190" i="18"/>
  <c r="GH244" i="18"/>
  <c r="HF244" i="18"/>
  <c r="GL274" i="18"/>
  <c r="HJ274" i="18"/>
  <c r="FO288" i="18"/>
  <c r="GP288" i="18" s="1"/>
  <c r="FY277" i="18"/>
  <c r="GW277" i="18"/>
  <c r="FV48" i="18"/>
  <c r="GT48" i="18"/>
  <c r="FU50" i="18"/>
  <c r="GS50" i="18"/>
  <c r="GD171" i="18"/>
  <c r="HB171" i="18"/>
  <c r="FX9" i="18"/>
  <c r="FX6" i="18" s="1"/>
  <c r="EB6" i="18"/>
  <c r="GV9" i="18"/>
  <c r="GV6" i="18" s="1"/>
  <c r="GH319" i="18"/>
  <c r="HF319" i="18"/>
  <c r="GB105" i="18"/>
  <c r="GZ105" i="18"/>
  <c r="FZ212" i="18"/>
  <c r="GX212" i="18"/>
  <c r="HD37" i="18"/>
  <c r="GF37" i="18"/>
  <c r="GS315" i="18"/>
  <c r="FU315" i="18"/>
  <c r="FO264" i="18"/>
  <c r="GP264" i="18" s="1"/>
  <c r="FY130" i="18"/>
  <c r="GW130" i="18"/>
  <c r="GI242" i="18"/>
  <c r="HG242" i="18"/>
  <c r="GI286" i="18"/>
  <c r="HG286" i="18"/>
  <c r="GV126" i="18"/>
  <c r="FX126" i="18"/>
  <c r="GC218" i="18"/>
  <c r="HA218" i="18"/>
  <c r="HD186" i="18"/>
  <c r="GF186" i="18"/>
  <c r="HE114" i="18"/>
  <c r="GG114" i="18"/>
  <c r="GA156" i="18"/>
  <c r="GY156" i="18"/>
  <c r="HD243" i="18"/>
  <c r="GF243" i="18"/>
  <c r="HC121" i="18"/>
  <c r="GE121" i="18"/>
  <c r="GY128" i="18"/>
  <c r="GA128" i="18"/>
  <c r="ET236" i="18"/>
  <c r="FS236" i="18"/>
  <c r="GQ236" i="18"/>
  <c r="GA233" i="18"/>
  <c r="GY233" i="18"/>
  <c r="FO42" i="18"/>
  <c r="GP42" i="18" s="1"/>
  <c r="FO112" i="18"/>
  <c r="GP112" i="18" s="1"/>
  <c r="GS333" i="18"/>
  <c r="FU333" i="18"/>
  <c r="GB197" i="18"/>
  <c r="GZ197" i="18"/>
  <c r="HJ193" i="18"/>
  <c r="GL193" i="18"/>
  <c r="HJ163" i="18"/>
  <c r="GL163" i="18"/>
  <c r="FY219" i="18"/>
  <c r="GW219" i="18"/>
  <c r="GH12" i="18"/>
  <c r="HF12" i="18"/>
  <c r="GJ213" i="18"/>
  <c r="HH213" i="18"/>
  <c r="GA88" i="18"/>
  <c r="GY88" i="18"/>
  <c r="ET54" i="18"/>
  <c r="GQ54" i="18"/>
  <c r="FS54" i="18"/>
  <c r="FO220" i="18"/>
  <c r="GP220" i="18" s="1"/>
  <c r="HC211" i="18"/>
  <c r="GE211" i="18"/>
  <c r="GB54" i="18"/>
  <c r="GZ54" i="18"/>
  <c r="GX108" i="18"/>
  <c r="FZ108" i="18"/>
  <c r="GC323" i="18"/>
  <c r="HA323" i="18"/>
  <c r="ET181" i="18"/>
  <c r="FP181" i="18" s="1"/>
  <c r="FQ181" i="18" s="1"/>
  <c r="FR181" i="18" s="1"/>
  <c r="HK181" i="18" s="1"/>
  <c r="HM181" i="18" s="1"/>
  <c r="FS181" i="18"/>
  <c r="GQ181" i="18"/>
  <c r="HH28" i="18"/>
  <c r="GJ28" i="18"/>
  <c r="GQ113" i="18"/>
  <c r="ET113" i="18"/>
  <c r="FS113" i="18"/>
  <c r="FX237" i="18"/>
  <c r="GV237" i="18"/>
  <c r="GF85" i="18"/>
  <c r="HD85" i="18"/>
  <c r="GF187" i="18"/>
  <c r="HD187" i="18"/>
  <c r="GZ113" i="18"/>
  <c r="GB113" i="18"/>
  <c r="FO31" i="18"/>
  <c r="GP31" i="18" s="1"/>
  <c r="FO192" i="18"/>
  <c r="GP192" i="18" s="1"/>
  <c r="GH28" i="18"/>
  <c r="HF28" i="18"/>
  <c r="FT179" i="18"/>
  <c r="GR179" i="18"/>
  <c r="FT46" i="18"/>
  <c r="GR46" i="18"/>
  <c r="FZ276" i="18"/>
  <c r="GX276" i="18"/>
  <c r="FV212" i="18"/>
  <c r="GT212" i="18"/>
  <c r="HF150" i="18"/>
  <c r="GH150" i="18"/>
  <c r="HE180" i="18"/>
  <c r="GG180" i="18"/>
  <c r="GL181" i="18"/>
  <c r="HJ181" i="18"/>
  <c r="GY158" i="18"/>
  <c r="GA158" i="18"/>
  <c r="GE21" i="18"/>
  <c r="HC21" i="18"/>
  <c r="GY84" i="18"/>
  <c r="GA84" i="18"/>
  <c r="FU199" i="18"/>
  <c r="GS199" i="18"/>
  <c r="GG28" i="18"/>
  <c r="HE28" i="18"/>
  <c r="HB54" i="18"/>
  <c r="GD54" i="18"/>
  <c r="GZ94" i="18"/>
  <c r="GB94" i="18"/>
  <c r="GY262" i="18"/>
  <c r="GA262" i="18"/>
  <c r="HE92" i="18"/>
  <c r="GG92" i="18"/>
  <c r="GB148" i="18"/>
  <c r="GZ148" i="18"/>
  <c r="HE157" i="18"/>
  <c r="GG157" i="18"/>
  <c r="GD197" i="18"/>
  <c r="HB197" i="18"/>
  <c r="GI199" i="18"/>
  <c r="HG199" i="18"/>
  <c r="FX310" i="18"/>
  <c r="GV310" i="18"/>
  <c r="GK226" i="18"/>
  <c r="HI226" i="18"/>
  <c r="GF21" i="18"/>
  <c r="HD21" i="18"/>
  <c r="FW78" i="18"/>
  <c r="GU78" i="18"/>
  <c r="FU108" i="18"/>
  <c r="GS108" i="18"/>
  <c r="GB97" i="18"/>
  <c r="GZ97" i="18"/>
  <c r="FU270" i="18"/>
  <c r="GS270" i="18"/>
  <c r="ET177" i="18"/>
  <c r="FS177" i="18"/>
  <c r="GQ177" i="18"/>
  <c r="GD289" i="18"/>
  <c r="HB289" i="18"/>
  <c r="FO300" i="18"/>
  <c r="GP300" i="18" s="1"/>
  <c r="GR150" i="18"/>
  <c r="FT150" i="18"/>
  <c r="FU164" i="18"/>
  <c r="GS164" i="18"/>
  <c r="FW61" i="18"/>
  <c r="GU61" i="18"/>
  <c r="FU293" i="18"/>
  <c r="GS293" i="18"/>
  <c r="FT238" i="18"/>
  <c r="GR238" i="18"/>
  <c r="GE227" i="18"/>
  <c r="HC227" i="18"/>
  <c r="GC133" i="18"/>
  <c r="HA133" i="18"/>
  <c r="HB299" i="18"/>
  <c r="GD299" i="18"/>
  <c r="HB155" i="18"/>
  <c r="GD155" i="18"/>
  <c r="GF66" i="18"/>
  <c r="HD66" i="18"/>
  <c r="FO217" i="18"/>
  <c r="GP217" i="18" s="1"/>
  <c r="ET280" i="18"/>
  <c r="FS280" i="18"/>
  <c r="GQ280" i="18"/>
  <c r="GS306" i="18"/>
  <c r="FU306" i="18"/>
  <c r="FV182" i="18"/>
  <c r="GT182" i="18"/>
  <c r="GI18" i="18"/>
  <c r="HG18" i="18"/>
  <c r="FO329" i="18"/>
  <c r="GP329" i="18" s="1"/>
  <c r="HC268" i="18"/>
  <c r="GE268" i="18"/>
  <c r="GW276" i="18"/>
  <c r="FY276" i="18"/>
  <c r="GA9" i="18"/>
  <c r="GA6" i="18" s="1"/>
  <c r="EE6" i="18"/>
  <c r="GY9" i="18"/>
  <c r="GY6" i="18" s="1"/>
  <c r="FT143" i="18"/>
  <c r="GR143" i="18"/>
  <c r="FO11" i="18"/>
  <c r="GP11" i="18" s="1"/>
  <c r="GR126" i="18"/>
  <c r="FT126" i="18"/>
  <c r="HH155" i="18"/>
  <c r="GJ155" i="18"/>
  <c r="HA195" i="18"/>
  <c r="GC195" i="18"/>
  <c r="GJ22" i="18"/>
  <c r="HH22" i="18"/>
  <c r="GI124" i="18"/>
  <c r="HG124" i="18"/>
  <c r="FO117" i="18"/>
  <c r="GP117" i="18" s="1"/>
  <c r="HI302" i="18"/>
  <c r="GK302" i="18"/>
  <c r="FO308" i="18"/>
  <c r="GP308" i="18" s="1"/>
  <c r="FV33" i="18"/>
  <c r="GT33" i="18"/>
  <c r="HH244" i="18"/>
  <c r="GJ244" i="18"/>
  <c r="FU64" i="18"/>
  <c r="GS64" i="18"/>
  <c r="GV24" i="18"/>
  <c r="FX24" i="18"/>
  <c r="HH330" i="18"/>
  <c r="GJ330" i="18"/>
  <c r="GK132" i="18"/>
  <c r="HI132" i="18"/>
  <c r="GF251" i="18"/>
  <c r="HD251" i="18"/>
  <c r="GA293" i="18"/>
  <c r="GY293" i="18"/>
  <c r="GB318" i="18"/>
  <c r="GZ318" i="18"/>
  <c r="EZ6" i="18"/>
  <c r="GJ285" i="18"/>
  <c r="HH285" i="18"/>
  <c r="HF66" i="18"/>
  <c r="GH66" i="18"/>
  <c r="GB286" i="18"/>
  <c r="GZ286" i="18"/>
  <c r="FY205" i="18"/>
  <c r="GW205" i="18"/>
  <c r="GS177" i="18"/>
  <c r="FU177" i="18"/>
  <c r="HF239" i="18"/>
  <c r="GH239" i="18"/>
  <c r="GG132" i="18"/>
  <c r="HE132" i="18"/>
  <c r="GC52" i="18"/>
  <c r="HA52" i="18"/>
  <c r="GS310" i="18"/>
  <c r="FU310" i="18"/>
  <c r="GK288" i="18"/>
  <c r="HI288" i="18"/>
  <c r="GX94" i="18"/>
  <c r="FZ94" i="18"/>
  <c r="FW172" i="18"/>
  <c r="GU172" i="18"/>
  <c r="HB177" i="18"/>
  <c r="GD177" i="18"/>
  <c r="GY163" i="18"/>
  <c r="GA163" i="18"/>
  <c r="GY46" i="18"/>
  <c r="GA46" i="18"/>
  <c r="GZ130" i="18"/>
  <c r="GB130" i="18"/>
  <c r="HH286" i="18"/>
  <c r="GJ286" i="18"/>
  <c r="GV21" i="18"/>
  <c r="FX21" i="18"/>
  <c r="HD144" i="18"/>
  <c r="GF144" i="18"/>
  <c r="GT37" i="18"/>
  <c r="FV37" i="18"/>
  <c r="FZ17" i="18"/>
  <c r="GX17" i="18"/>
  <c r="HE333" i="18"/>
  <c r="GG333" i="18"/>
  <c r="FT175" i="18"/>
  <c r="GR175" i="18"/>
  <c r="HI84" i="18"/>
  <c r="GK84" i="18"/>
  <c r="HA284" i="18"/>
  <c r="GC284" i="18"/>
  <c r="GV260" i="18"/>
  <c r="FX260" i="18"/>
  <c r="GJ136" i="18"/>
  <c r="HH136" i="18"/>
  <c r="HA61" i="18"/>
  <c r="GC61" i="18"/>
  <c r="GA276" i="18"/>
  <c r="GY276" i="18"/>
  <c r="FV287" i="18"/>
  <c r="GT287" i="18"/>
  <c r="GS144" i="18"/>
  <c r="FU144" i="18"/>
  <c r="FX245" i="18"/>
  <c r="GV245" i="18"/>
  <c r="GK242" i="18"/>
  <c r="HI242" i="18"/>
  <c r="GZ43" i="18"/>
  <c r="GB43" i="18"/>
  <c r="HB202" i="18"/>
  <c r="GD202" i="18"/>
  <c r="GZ246" i="18"/>
  <c r="GB246" i="18"/>
  <c r="GB275" i="18"/>
  <c r="GZ275" i="18"/>
  <c r="GD192" i="18"/>
  <c r="HB192" i="18"/>
  <c r="ET298" i="18"/>
  <c r="FS298" i="18"/>
  <c r="GQ298" i="18"/>
  <c r="GI203" i="18"/>
  <c r="HG203" i="18"/>
  <c r="HB254" i="18"/>
  <c r="GD254" i="18"/>
  <c r="HA57" i="18"/>
  <c r="GC57" i="18"/>
  <c r="HD190" i="18"/>
  <c r="GF190" i="18"/>
  <c r="GV177" i="18"/>
  <c r="FX177" i="18"/>
  <c r="HC84" i="18"/>
  <c r="GE84" i="18"/>
  <c r="GU302" i="18"/>
  <c r="FW302" i="18"/>
  <c r="GF261" i="18"/>
  <c r="HD261" i="18"/>
  <c r="GG235" i="18"/>
  <c r="HE235" i="18"/>
  <c r="GF86" i="18"/>
  <c r="HD86" i="18"/>
  <c r="FV36" i="18"/>
  <c r="GT36" i="18"/>
  <c r="FT281" i="18"/>
  <c r="GR281" i="18"/>
  <c r="GQ309" i="18"/>
  <c r="ET309" i="18"/>
  <c r="FP309" i="18" s="1"/>
  <c r="FQ309" i="18" s="1"/>
  <c r="FR309" i="18" s="1"/>
  <c r="HK309" i="18" s="1"/>
  <c r="HM309" i="18" s="1"/>
  <c r="FS309" i="18"/>
  <c r="FV107" i="18"/>
  <c r="GT107" i="18"/>
  <c r="GV175" i="18"/>
  <c r="FX175" i="18"/>
  <c r="HG186" i="18"/>
  <c r="GI186" i="18"/>
  <c r="FU305" i="18"/>
  <c r="GS305" i="18"/>
  <c r="HC223" i="18"/>
  <c r="GE223" i="18"/>
  <c r="GV110" i="18"/>
  <c r="FX110" i="18"/>
  <c r="GJ309" i="18"/>
  <c r="HH309" i="18"/>
  <c r="FO151" i="18"/>
  <c r="GP151" i="18" s="1"/>
  <c r="GE64" i="18"/>
  <c r="HC64" i="18"/>
  <c r="FO57" i="18"/>
  <c r="GP57" i="18" s="1"/>
  <c r="FW277" i="18"/>
  <c r="GU277" i="18"/>
  <c r="FO226" i="18"/>
  <c r="GP226" i="18" s="1"/>
  <c r="FX333" i="18"/>
  <c r="GV333" i="18"/>
  <c r="FZ155" i="18"/>
  <c r="GX155" i="18"/>
  <c r="GW33" i="18"/>
  <c r="FY33" i="18"/>
  <c r="FO214" i="18"/>
  <c r="GP214" i="18" s="1"/>
  <c r="FO268" i="18"/>
  <c r="GP268" i="18" s="1"/>
  <c r="HA92" i="18"/>
  <c r="GC92" i="18"/>
  <c r="FW71" i="18"/>
  <c r="GU71" i="18"/>
  <c r="HC238" i="18"/>
  <c r="GE238" i="18"/>
  <c r="GB172" i="18"/>
  <c r="GZ172" i="18"/>
  <c r="HH177" i="18"/>
  <c r="GJ177" i="18"/>
  <c r="GU82" i="18"/>
  <c r="FW82" i="18"/>
  <c r="HG200" i="18"/>
  <c r="GI200" i="18"/>
  <c r="GD286" i="18"/>
  <c r="HB286" i="18"/>
  <c r="GT333" i="18"/>
  <c r="FV333" i="18"/>
  <c r="HD206" i="18"/>
  <c r="GF206" i="18"/>
  <c r="GD236" i="18"/>
  <c r="HB236" i="18"/>
  <c r="HA139" i="18"/>
  <c r="GC139" i="18"/>
  <c r="HI255" i="18"/>
  <c r="GK255" i="18"/>
  <c r="GY109" i="18"/>
  <c r="GA109" i="18"/>
  <c r="GD62" i="18"/>
  <c r="HB62" i="18"/>
  <c r="FM6" i="18"/>
  <c r="GC108" i="18"/>
  <c r="HA108" i="18"/>
  <c r="FY321" i="18"/>
  <c r="GW321" i="18"/>
  <c r="GK94" i="18"/>
  <c r="HI94" i="18"/>
  <c r="FO240" i="18"/>
  <c r="GP240" i="18" s="1"/>
  <c r="HE21" i="18"/>
  <c r="GG21" i="18"/>
  <c r="GF165" i="18"/>
  <c r="HD165" i="18"/>
  <c r="FY184" i="18"/>
  <c r="GW184" i="18"/>
  <c r="GC194" i="18"/>
  <c r="HA194" i="18"/>
  <c r="GG13" i="18"/>
  <c r="HE13" i="18"/>
  <c r="GZ17" i="18"/>
  <c r="GB17" i="18"/>
  <c r="FW40" i="18"/>
  <c r="GU40" i="18"/>
  <c r="GL228" i="18"/>
  <c r="HJ228" i="18"/>
  <c r="FU245" i="18"/>
  <c r="GS245" i="18"/>
  <c r="GU325" i="18"/>
  <c r="FW325" i="18"/>
  <c r="GE79" i="18"/>
  <c r="HC79" i="18"/>
  <c r="GK318" i="18"/>
  <c r="HI318" i="18"/>
  <c r="GK196" i="18"/>
  <c r="HI196" i="18"/>
  <c r="GV119" i="18"/>
  <c r="FX119" i="18"/>
  <c r="GU220" i="18"/>
  <c r="FW220" i="18"/>
  <c r="FX131" i="18"/>
  <c r="GV131" i="18"/>
  <c r="GH124" i="18"/>
  <c r="HF124" i="18"/>
  <c r="FX283" i="18"/>
  <c r="GV283" i="18"/>
  <c r="ET109" i="18"/>
  <c r="FP109" i="18" s="1"/>
  <c r="FQ109" i="18" s="1"/>
  <c r="FR109" i="18" s="1"/>
  <c r="HK109" i="18" s="1"/>
  <c r="HM109" i="18" s="1"/>
  <c r="GQ109" i="18"/>
  <c r="FS109" i="18"/>
  <c r="GS17" i="18"/>
  <c r="FU17" i="18"/>
  <c r="GZ213" i="18"/>
  <c r="GB213" i="18"/>
  <c r="GR250" i="18"/>
  <c r="FT250" i="18"/>
  <c r="GG77" i="18"/>
  <c r="HE77" i="18"/>
  <c r="GE289" i="18"/>
  <c r="HC289" i="18"/>
  <c r="FO278" i="18"/>
  <c r="GP278" i="18" s="1"/>
  <c r="GF36" i="18"/>
  <c r="HD36" i="18"/>
  <c r="FZ204" i="18"/>
  <c r="GX204" i="18"/>
  <c r="GJ141" i="18"/>
  <c r="HH141" i="18"/>
  <c r="GZ236" i="18"/>
  <c r="GB236" i="18"/>
  <c r="FU114" i="18"/>
  <c r="GS114" i="18"/>
  <c r="GK29" i="18"/>
  <c r="HI29" i="18"/>
  <c r="FY122" i="18"/>
  <c r="GW122" i="18"/>
  <c r="FS255" i="18"/>
  <c r="GQ255" i="18"/>
  <c r="ET255" i="18"/>
  <c r="HH323" i="18"/>
  <c r="GJ323" i="18"/>
  <c r="GB316" i="18"/>
  <c r="GZ316" i="18"/>
  <c r="FO223" i="18"/>
  <c r="GP223" i="18" s="1"/>
  <c r="HF106" i="18"/>
  <c r="GH106" i="18"/>
  <c r="GL220" i="18"/>
  <c r="HJ220" i="18"/>
  <c r="GU199" i="18"/>
  <c r="FW199" i="18"/>
  <c r="GJ186" i="18"/>
  <c r="HH186" i="18"/>
  <c r="HE182" i="18"/>
  <c r="GG182" i="18"/>
  <c r="HG61" i="18"/>
  <c r="GI61" i="18"/>
  <c r="HB108" i="18"/>
  <c r="GD108" i="18"/>
  <c r="GD60" i="18"/>
  <c r="HB60" i="18"/>
  <c r="GD214" i="18"/>
  <c r="HB214" i="18"/>
  <c r="FT148" i="18"/>
  <c r="GR148" i="18"/>
  <c r="GE30" i="18"/>
  <c r="HC30" i="18"/>
  <c r="GQ315" i="18"/>
  <c r="ET315" i="18"/>
  <c r="FP315" i="18" s="1"/>
  <c r="FQ315" i="18" s="1"/>
  <c r="FR315" i="18" s="1"/>
  <c r="HK315" i="18" s="1"/>
  <c r="HM315" i="18" s="1"/>
  <c r="FS315" i="18"/>
  <c r="GL323" i="18"/>
  <c r="HJ323" i="18"/>
  <c r="GF254" i="18"/>
  <c r="HD254" i="18"/>
  <c r="GC277" i="18"/>
  <c r="HA277" i="18"/>
  <c r="GE291" i="18"/>
  <c r="HC291" i="18"/>
  <c r="GR43" i="18"/>
  <c r="FT43" i="18"/>
  <c r="GY209" i="18"/>
  <c r="GA209" i="18"/>
  <c r="GK54" i="18"/>
  <c r="HI54" i="18"/>
  <c r="GL242" i="18"/>
  <c r="HJ242" i="18"/>
  <c r="GZ37" i="18"/>
  <c r="GB37" i="18"/>
  <c r="GY285" i="18"/>
  <c r="GA285" i="18"/>
  <c r="FO183" i="18"/>
  <c r="GP183" i="18" s="1"/>
  <c r="HD178" i="18"/>
  <c r="GF178" i="18"/>
  <c r="GF197" i="18"/>
  <c r="HD197" i="18"/>
  <c r="FO25" i="18"/>
  <c r="GP25" i="18" s="1"/>
  <c r="HD332" i="18"/>
  <c r="GF332" i="18"/>
  <c r="GL312" i="18"/>
  <c r="HJ312" i="18"/>
  <c r="FX326" i="18"/>
  <c r="GV326" i="18"/>
  <c r="GY151" i="18"/>
  <c r="GA151" i="18"/>
  <c r="GS211" i="18"/>
  <c r="FU211" i="18"/>
  <c r="GA315" i="18"/>
  <c r="GY315" i="18"/>
  <c r="GV166" i="18"/>
  <c r="FX166" i="18"/>
  <c r="GZ57" i="18"/>
  <c r="GB57" i="18"/>
  <c r="FX19" i="18"/>
  <c r="GV19" i="18"/>
  <c r="HA306" i="18"/>
  <c r="GC306" i="18"/>
  <c r="FT224" i="18"/>
  <c r="GR224" i="18"/>
  <c r="FU58" i="18"/>
  <c r="GS58" i="18"/>
  <c r="GH108" i="18"/>
  <c r="HF108" i="18"/>
  <c r="GH26" i="18"/>
  <c r="HF26" i="18"/>
  <c r="HF166" i="18"/>
  <c r="GH166" i="18"/>
  <c r="FT263" i="18"/>
  <c r="GR263" i="18"/>
  <c r="GG51" i="18"/>
  <c r="HE51" i="18"/>
  <c r="GD262" i="18"/>
  <c r="HB262" i="18"/>
  <c r="GI208" i="18"/>
  <c r="HG208" i="18"/>
  <c r="GQ147" i="18"/>
  <c r="ET147" i="18"/>
  <c r="FP147" i="18" s="1"/>
  <c r="FQ147" i="18" s="1"/>
  <c r="FR147" i="18" s="1"/>
  <c r="HK147" i="18" s="1"/>
  <c r="HM147" i="18" s="1"/>
  <c r="FS147" i="18"/>
  <c r="FO101" i="18"/>
  <c r="GP101" i="18" s="1"/>
  <c r="GC107" i="18"/>
  <c r="HA107" i="18"/>
  <c r="GD122" i="18"/>
  <c r="HB122" i="18"/>
  <c r="GW328" i="18"/>
  <c r="FY328" i="18"/>
  <c r="HJ178" i="18"/>
  <c r="GL178" i="18"/>
  <c r="GY62" i="18"/>
  <c r="GA62" i="18"/>
  <c r="GS230" i="18"/>
  <c r="FU230" i="18"/>
  <c r="GG186" i="18"/>
  <c r="HE186" i="18"/>
  <c r="FW304" i="18"/>
  <c r="GU304" i="18"/>
  <c r="FS152" i="18"/>
  <c r="GQ152" i="18"/>
  <c r="ET152" i="18"/>
  <c r="GA50" i="18"/>
  <c r="GY50" i="18"/>
  <c r="ET142" i="18"/>
  <c r="GQ142" i="18"/>
  <c r="FS142" i="18"/>
  <c r="GZ153" i="18"/>
  <c r="GB153" i="18"/>
  <c r="GX90" i="18"/>
  <c r="FZ90" i="18"/>
  <c r="GI274" i="18"/>
  <c r="HG274" i="18"/>
  <c r="HI295" i="18"/>
  <c r="GK295" i="18"/>
  <c r="GJ44" i="18"/>
  <c r="HH44" i="18"/>
  <c r="HD76" i="18"/>
  <c r="GF76" i="18"/>
  <c r="GF13" i="18"/>
  <c r="HD13" i="18"/>
  <c r="HC152" i="18"/>
  <c r="GE152" i="18"/>
  <c r="FZ261" i="18"/>
  <c r="GX261" i="18"/>
  <c r="GV118" i="18"/>
  <c r="FX118" i="18"/>
  <c r="FT294" i="18"/>
  <c r="GR294" i="18"/>
  <c r="GI310" i="18"/>
  <c r="HG310" i="18"/>
  <c r="GU270" i="18"/>
  <c r="FW270" i="18"/>
  <c r="GF233" i="18"/>
  <c r="HD233" i="18"/>
  <c r="FV79" i="18"/>
  <c r="GT79" i="18"/>
  <c r="HA82" i="18"/>
  <c r="GC82" i="18"/>
  <c r="GI138" i="18"/>
  <c r="HG138" i="18"/>
  <c r="FY306" i="18"/>
  <c r="GW306" i="18"/>
  <c r="GQ291" i="18"/>
  <c r="FS291" i="18"/>
  <c r="ET291" i="18"/>
  <c r="FP291" i="18" s="1"/>
  <c r="FQ291" i="18" s="1"/>
  <c r="FR291" i="18" s="1"/>
  <c r="HK291" i="18" s="1"/>
  <c r="HM291" i="18" s="1"/>
  <c r="GX236" i="18"/>
  <c r="FZ236" i="18"/>
  <c r="HD181" i="18"/>
  <c r="GF181" i="18"/>
  <c r="FX298" i="18"/>
  <c r="GV298" i="18"/>
  <c r="FY252" i="18"/>
  <c r="GW252" i="18"/>
  <c r="GY217" i="18"/>
  <c r="GA217" i="18"/>
  <c r="HI70" i="18"/>
  <c r="GK70" i="18"/>
  <c r="HD87" i="18"/>
  <c r="GF87" i="18"/>
  <c r="HD273" i="18"/>
  <c r="GF273" i="18"/>
  <c r="HD188" i="18"/>
  <c r="GF188" i="18"/>
  <c r="HC301" i="18"/>
  <c r="GE301" i="18"/>
  <c r="FW184" i="18"/>
  <c r="GU184" i="18"/>
  <c r="GX75" i="18"/>
  <c r="FZ75" i="18"/>
  <c r="GI99" i="18"/>
  <c r="HG99" i="18"/>
  <c r="FO237" i="18"/>
  <c r="GP237" i="18" s="1"/>
  <c r="HC87" i="18"/>
  <c r="GE87" i="18"/>
  <c r="FT228" i="18"/>
  <c r="GR228" i="18"/>
  <c r="GR237" i="18"/>
  <c r="FT237" i="18"/>
  <c r="FV136" i="18"/>
  <c r="GT136" i="18"/>
  <c r="HB28" i="18"/>
  <c r="GD28" i="18"/>
  <c r="GW329" i="18"/>
  <c r="FY329" i="18"/>
  <c r="GZ35" i="18"/>
  <c r="GB35" i="18"/>
  <c r="ET180" i="18"/>
  <c r="GQ180" i="18"/>
  <c r="FS180" i="18"/>
  <c r="GS35" i="18"/>
  <c r="FU35" i="18"/>
  <c r="GK164" i="18"/>
  <c r="HI164" i="18"/>
  <c r="HD61" i="18"/>
  <c r="GF61" i="18"/>
  <c r="HF238" i="18"/>
  <c r="GH238" i="18"/>
  <c r="FT260" i="18"/>
  <c r="GR260" i="18"/>
  <c r="GR226" i="18"/>
  <c r="FT226" i="18"/>
  <c r="FO63" i="18"/>
  <c r="GP63" i="18" s="1"/>
  <c r="GB98" i="18"/>
  <c r="GZ98" i="18"/>
  <c r="HJ70" i="18"/>
  <c r="GL70" i="18"/>
  <c r="GH165" i="18"/>
  <c r="HF165" i="18"/>
  <c r="GE252" i="18"/>
  <c r="HC252" i="18"/>
  <c r="GI112" i="18"/>
  <c r="HG112" i="18"/>
  <c r="FY173" i="18"/>
  <c r="GW173" i="18"/>
  <c r="GD312" i="18"/>
  <c r="HB312" i="18"/>
  <c r="FS148" i="18"/>
  <c r="GQ148" i="18"/>
  <c r="ET148" i="18"/>
  <c r="FP148" i="18" s="1"/>
  <c r="FQ148" i="18" s="1"/>
  <c r="FR148" i="18" s="1"/>
  <c r="HK148" i="18" s="1"/>
  <c r="HM148" i="18" s="1"/>
  <c r="FF6" i="18"/>
  <c r="GT214" i="18"/>
  <c r="FV214" i="18"/>
  <c r="GR144" i="18"/>
  <c r="FT144" i="18"/>
  <c r="FS270" i="18"/>
  <c r="ET270" i="18"/>
  <c r="GQ270" i="18"/>
  <c r="HB269" i="18"/>
  <c r="GD269" i="18"/>
  <c r="HB82" i="18"/>
  <c r="GD82" i="18"/>
  <c r="FZ216" i="18"/>
  <c r="GX216" i="18"/>
  <c r="HG19" i="18"/>
  <c r="GI19" i="18"/>
  <c r="FO246" i="18"/>
  <c r="GP246" i="18" s="1"/>
  <c r="GD213" i="18"/>
  <c r="HB213" i="18"/>
  <c r="GW133" i="18"/>
  <c r="FY133" i="18"/>
  <c r="GB330" i="18"/>
  <c r="GZ330" i="18"/>
  <c r="FO239" i="18"/>
  <c r="GP239" i="18" s="1"/>
  <c r="FO134" i="18"/>
  <c r="GP134" i="18" s="1"/>
  <c r="GL269" i="18"/>
  <c r="HJ269" i="18"/>
  <c r="HI113" i="18"/>
  <c r="GK113" i="18"/>
  <c r="HC196" i="18"/>
  <c r="GE196" i="18"/>
  <c r="GQ326" i="18"/>
  <c r="ET326" i="18"/>
  <c r="FP326" i="18" s="1"/>
  <c r="FQ326" i="18" s="1"/>
  <c r="FR326" i="18" s="1"/>
  <c r="HK326" i="18" s="1"/>
  <c r="HM326" i="18" s="1"/>
  <c r="FS326" i="18"/>
  <c r="HB259" i="18"/>
  <c r="GD259" i="18"/>
  <c r="GV53" i="18"/>
  <c r="FX53" i="18"/>
  <c r="FO61" i="18"/>
  <c r="GP61" i="18" s="1"/>
  <c r="HD109" i="18"/>
  <c r="GF109" i="18"/>
  <c r="FZ156" i="18"/>
  <c r="GX156" i="18"/>
  <c r="GX284" i="18"/>
  <c r="FZ284" i="18"/>
  <c r="HF148" i="18"/>
  <c r="GH148" i="18"/>
  <c r="HB232" i="18"/>
  <c r="GD232" i="18"/>
  <c r="HF141" i="18"/>
  <c r="GH141" i="18"/>
  <c r="GE67" i="18"/>
  <c r="HC67" i="18"/>
  <c r="HJ44" i="18"/>
  <c r="GL44" i="18"/>
  <c r="FY221" i="18"/>
  <c r="GW221" i="18"/>
  <c r="GI149" i="18"/>
  <c r="HG149" i="18"/>
  <c r="HF109" i="18"/>
  <c r="GH109" i="18"/>
  <c r="GF231" i="18"/>
  <c r="HD231" i="18"/>
  <c r="FY107" i="18"/>
  <c r="GW107" i="18"/>
  <c r="HD10" i="18"/>
  <c r="GF10" i="18"/>
  <c r="GW316" i="18"/>
  <c r="FY316" i="18"/>
  <c r="GA267" i="18"/>
  <c r="GY267" i="18"/>
  <c r="HJ81" i="18"/>
  <c r="GL81" i="18"/>
  <c r="GR293" i="18"/>
  <c r="FT293" i="18"/>
  <c r="FW239" i="18"/>
  <c r="GU239" i="18"/>
  <c r="GQ90" i="18"/>
  <c r="ET90" i="18"/>
  <c r="FS90" i="18"/>
  <c r="GS104" i="18"/>
  <c r="FU104" i="18"/>
  <c r="GD148" i="18"/>
  <c r="HB148" i="18"/>
  <c r="GV172" i="18"/>
  <c r="FX172" i="18"/>
  <c r="FO231" i="18"/>
  <c r="GP231" i="18" s="1"/>
  <c r="HF181" i="18"/>
  <c r="GH181" i="18"/>
  <c r="GR262" i="18"/>
  <c r="FT262" i="18"/>
  <c r="GH213" i="18"/>
  <c r="HF213" i="18"/>
  <c r="GZ42" i="18"/>
  <c r="GB42" i="18"/>
  <c r="GJ289" i="18"/>
  <c r="HH289" i="18"/>
  <c r="FX252" i="18"/>
  <c r="GV252" i="18"/>
  <c r="FW161" i="18"/>
  <c r="GU161" i="18"/>
  <c r="GV14" i="18"/>
  <c r="FX14" i="18"/>
  <c r="FV129" i="18"/>
  <c r="GT129" i="18"/>
  <c r="FO64" i="18"/>
  <c r="GP64" i="18" s="1"/>
  <c r="GL310" i="18"/>
  <c r="HJ310" i="18"/>
  <c r="GB189" i="18"/>
  <c r="GZ189" i="18"/>
  <c r="HG247" i="18"/>
  <c r="GI247" i="18"/>
  <c r="HH90" i="18"/>
  <c r="GJ90" i="18"/>
  <c r="FO72" i="18"/>
  <c r="GP72" i="18" s="1"/>
  <c r="HA262" i="18"/>
  <c r="GC262" i="18"/>
  <c r="FT14" i="18"/>
  <c r="GR14" i="18"/>
  <c r="GD58" i="18"/>
  <c r="HB58" i="18"/>
  <c r="HH265" i="18"/>
  <c r="GJ265" i="18"/>
  <c r="GL133" i="18"/>
  <c r="HJ133" i="18"/>
  <c r="GS80" i="18"/>
  <c r="FU80" i="18"/>
  <c r="GD164" i="18"/>
  <c r="HB164" i="18"/>
  <c r="HI14" i="18"/>
  <c r="GK14" i="18"/>
  <c r="FO311" i="18"/>
  <c r="GP311" i="18" s="1"/>
  <c r="GY294" i="18"/>
  <c r="GA294" i="18"/>
  <c r="FX27" i="18"/>
  <c r="GV27" i="18"/>
  <c r="GX187" i="18"/>
  <c r="FZ187" i="18"/>
  <c r="GT237" i="18"/>
  <c r="FV237" i="18"/>
  <c r="GC31" i="18"/>
  <c r="HA31" i="18"/>
  <c r="FU30" i="18"/>
  <c r="GS30" i="18"/>
  <c r="FS237" i="18"/>
  <c r="ET237" i="18"/>
  <c r="FP237" i="18" s="1"/>
  <c r="FQ237" i="18" s="1"/>
  <c r="FR237" i="18" s="1"/>
  <c r="HK237" i="18" s="1"/>
  <c r="HM237" i="18" s="1"/>
  <c r="GQ237" i="18"/>
  <c r="GL207" i="18"/>
  <c r="HJ207" i="18"/>
  <c r="GB147" i="18"/>
  <c r="GZ147" i="18"/>
  <c r="HC266" i="18"/>
  <c r="GE266" i="18"/>
  <c r="GI79" i="18"/>
  <c r="HG79" i="18"/>
  <c r="GH126" i="18"/>
  <c r="HF126" i="18"/>
  <c r="GX285" i="18"/>
  <c r="FZ285" i="18"/>
  <c r="GQ222" i="18"/>
  <c r="ET222" i="18"/>
  <c r="FP222" i="18" s="1"/>
  <c r="FQ222" i="18" s="1"/>
  <c r="FR222" i="18" s="1"/>
  <c r="HK222" i="18" s="1"/>
  <c r="HM222" i="18" s="1"/>
  <c r="FS222" i="18"/>
  <c r="GT165" i="18"/>
  <c r="FV165" i="18"/>
  <c r="HA333" i="18"/>
  <c r="GC333" i="18"/>
  <c r="GJ52" i="18"/>
  <c r="HH52" i="18"/>
  <c r="FZ21" i="18"/>
  <c r="GX21" i="18"/>
  <c r="HE152" i="18"/>
  <c r="GG152" i="18"/>
  <c r="GL98" i="18"/>
  <c r="HJ98" i="18"/>
  <c r="GL209" i="18"/>
  <c r="HJ209" i="18"/>
  <c r="FW74" i="18"/>
  <c r="GU74" i="18"/>
  <c r="FY72" i="18"/>
  <c r="GW72" i="18"/>
  <c r="FT77" i="18"/>
  <c r="GR77" i="18"/>
  <c r="GD18" i="18"/>
  <c r="HB18" i="18"/>
  <c r="HB132" i="18"/>
  <c r="GD132" i="18"/>
  <c r="GK290" i="18"/>
  <c r="HI290" i="18"/>
  <c r="FV211" i="18"/>
  <c r="GT211" i="18"/>
  <c r="HI276" i="18"/>
  <c r="GK276" i="18"/>
  <c r="GW162" i="18"/>
  <c r="FY162" i="18"/>
  <c r="FO81" i="18"/>
  <c r="GP81" i="18" s="1"/>
  <c r="GQ231" i="18"/>
  <c r="FS231" i="18"/>
  <c r="ET231" i="18"/>
  <c r="GQ59" i="18"/>
  <c r="FS59" i="18"/>
  <c r="ET59" i="18"/>
  <c r="FP59" i="18" s="1"/>
  <c r="FQ59" i="18" s="1"/>
  <c r="FR59" i="18" s="1"/>
  <c r="HK59" i="18" s="1"/>
  <c r="HM59" i="18" s="1"/>
  <c r="GS150" i="18"/>
  <c r="FU150" i="18"/>
  <c r="GX14" i="18"/>
  <c r="FZ14" i="18"/>
  <c r="GS301" i="18"/>
  <c r="FU301" i="18"/>
  <c r="GK56" i="18"/>
  <c r="HI56" i="18"/>
  <c r="HC298" i="18"/>
  <c r="GE298" i="18"/>
  <c r="GR37" i="18"/>
  <c r="FT37" i="18"/>
  <c r="GA132" i="18"/>
  <c r="GY132" i="18"/>
  <c r="GU52" i="18"/>
  <c r="FW52" i="18"/>
  <c r="GV153" i="18"/>
  <c r="FX153" i="18"/>
  <c r="FX195" i="18"/>
  <c r="GV195" i="18"/>
  <c r="FS332" i="18"/>
  <c r="ET332" i="18"/>
  <c r="GQ332" i="18"/>
  <c r="FY294" i="18"/>
  <c r="GW294" i="18"/>
  <c r="HJ285" i="18"/>
  <c r="GL285" i="18"/>
  <c r="FO75" i="18"/>
  <c r="GP75" i="18" s="1"/>
  <c r="HD272" i="18"/>
  <c r="GF272" i="18"/>
  <c r="FU320" i="18"/>
  <c r="GS320" i="18"/>
  <c r="GT72" i="18"/>
  <c r="FV72" i="18"/>
  <c r="FS232" i="18"/>
  <c r="GQ232" i="18"/>
  <c r="ET232" i="18"/>
  <c r="GB203" i="18"/>
  <c r="GZ203" i="18"/>
  <c r="FX183" i="18"/>
  <c r="GV183" i="18"/>
  <c r="FU169" i="18"/>
  <c r="GS169" i="18"/>
  <c r="FO29" i="18"/>
  <c r="GP29" i="18" s="1"/>
  <c r="GR12" i="18"/>
  <c r="FT12" i="18"/>
  <c r="HD172" i="18"/>
  <c r="GF172" i="18"/>
  <c r="GU268" i="18"/>
  <c r="FW268" i="18"/>
  <c r="HB157" i="18"/>
  <c r="GD157" i="18"/>
  <c r="FU204" i="18"/>
  <c r="GS204" i="18"/>
  <c r="FY195" i="18"/>
  <c r="GW195" i="18"/>
  <c r="GA67" i="18"/>
  <c r="GY67" i="18"/>
  <c r="GU166" i="18"/>
  <c r="FW166" i="18"/>
  <c r="HH60" i="18"/>
  <c r="GJ60" i="18"/>
  <c r="GD294" i="18"/>
  <c r="HB294" i="18"/>
  <c r="HB19" i="18"/>
  <c r="GD19" i="18"/>
  <c r="GB170" i="18"/>
  <c r="GZ170" i="18"/>
  <c r="FO225" i="18"/>
  <c r="GP225" i="18" s="1"/>
  <c r="GH226" i="18"/>
  <c r="HF226" i="18"/>
  <c r="GY94" i="18"/>
  <c r="GA94" i="18"/>
  <c r="HJ157" i="18"/>
  <c r="GL157" i="18"/>
  <c r="GE61" i="18"/>
  <c r="HC61" i="18"/>
  <c r="GD175" i="18"/>
  <c r="HB175" i="18"/>
  <c r="HE98" i="18"/>
  <c r="GG98" i="18"/>
  <c r="GQ220" i="18"/>
  <c r="ET220" i="18"/>
  <c r="FP220" i="18" s="1"/>
  <c r="FQ220" i="18" s="1"/>
  <c r="FR220" i="18" s="1"/>
  <c r="HK220" i="18" s="1"/>
  <c r="HM220" i="18" s="1"/>
  <c r="FS220" i="18"/>
  <c r="FT307" i="18"/>
  <c r="GR307" i="18"/>
  <c r="HB152" i="18"/>
  <c r="GD152" i="18"/>
  <c r="GL326" i="18"/>
  <c r="HJ326" i="18"/>
  <c r="HC284" i="18"/>
  <c r="GE284" i="18"/>
  <c r="GA82" i="18"/>
  <c r="GY82" i="18"/>
  <c r="HA209" i="18"/>
  <c r="GC209" i="18"/>
  <c r="GJ179" i="18"/>
  <c r="HH179" i="18"/>
  <c r="GR227" i="18"/>
  <c r="FT227" i="18"/>
  <c r="GE69" i="18"/>
  <c r="HC69" i="18"/>
  <c r="HG182" i="18"/>
  <c r="GI182" i="18"/>
  <c r="GX196" i="18"/>
  <c r="FZ196" i="18"/>
  <c r="HF318" i="18"/>
  <c r="GH318" i="18"/>
  <c r="FV116" i="18"/>
  <c r="GT116" i="18"/>
  <c r="GK234" i="18"/>
  <c r="HI234" i="18"/>
  <c r="GV323" i="18"/>
  <c r="FX323" i="18"/>
  <c r="FS154" i="18"/>
  <c r="ET154" i="18"/>
  <c r="GQ154" i="18"/>
  <c r="FO40" i="18"/>
  <c r="GP40" i="18" s="1"/>
  <c r="HG172" i="18"/>
  <c r="GI172" i="18"/>
  <c r="HG20" i="18"/>
  <c r="GI20" i="18"/>
  <c r="ET31" i="18"/>
  <c r="FP31" i="18" s="1"/>
  <c r="FQ31" i="18" s="1"/>
  <c r="FR31" i="18" s="1"/>
  <c r="HK31" i="18" s="1"/>
  <c r="HM31" i="18" s="1"/>
  <c r="FS31" i="18"/>
  <c r="GQ31" i="18"/>
  <c r="GD93" i="18"/>
  <c r="HB93" i="18"/>
  <c r="FW264" i="18"/>
  <c r="GU264" i="18"/>
  <c r="GH129" i="18"/>
  <c r="HF129" i="18"/>
  <c r="FO167" i="18"/>
  <c r="GP167" i="18" s="1"/>
  <c r="FS331" i="18"/>
  <c r="GQ331" i="18"/>
  <c r="ET331" i="18"/>
  <c r="FP331" i="18" s="1"/>
  <c r="FQ331" i="18" s="1"/>
  <c r="FR331" i="18" s="1"/>
  <c r="HK331" i="18" s="1"/>
  <c r="HM331" i="18" s="1"/>
  <c r="GI173" i="18"/>
  <c r="HG173" i="18"/>
  <c r="GJ302" i="18"/>
  <c r="HH302" i="18"/>
  <c r="GV304" i="18"/>
  <c r="FX304" i="18"/>
  <c r="GJ227" i="18"/>
  <c r="HH227" i="18"/>
  <c r="GT135" i="18"/>
  <c r="FV135" i="18"/>
  <c r="FV180" i="18"/>
  <c r="GT180" i="18"/>
  <c r="GT313" i="18"/>
  <c r="FV313" i="18"/>
  <c r="GU156" i="18"/>
  <c r="FW156" i="18"/>
  <c r="GT224" i="18"/>
  <c r="FV224" i="18"/>
  <c r="FO30" i="18"/>
  <c r="GP30" i="18" s="1"/>
  <c r="HJ141" i="18"/>
  <c r="GL141" i="18"/>
  <c r="GT26" i="18"/>
  <c r="FV26" i="18"/>
  <c r="FO255" i="18"/>
  <c r="GP255" i="18" s="1"/>
  <c r="GT193" i="18"/>
  <c r="FV193" i="18"/>
  <c r="FS235" i="18"/>
  <c r="ET235" i="18"/>
  <c r="FP235" i="18" s="1"/>
  <c r="GQ235" i="18"/>
  <c r="GE307" i="18"/>
  <c r="HC307" i="18"/>
  <c r="FI6" i="18"/>
  <c r="FX189" i="18"/>
  <c r="GV189" i="18"/>
  <c r="GS52" i="18"/>
  <c r="FU52" i="18"/>
  <c r="GH98" i="18"/>
  <c r="HF98" i="18"/>
  <c r="GE244" i="18"/>
  <c r="HC244" i="18"/>
  <c r="GV278" i="18"/>
  <c r="FX278" i="18"/>
  <c r="GZ297" i="18"/>
  <c r="GB297" i="18"/>
  <c r="ET29" i="18"/>
  <c r="FP29" i="18" s="1"/>
  <c r="FQ29" i="18" s="1"/>
  <c r="FR29" i="18" s="1"/>
  <c r="HK29" i="18" s="1"/>
  <c r="HM29" i="18" s="1"/>
  <c r="FS29" i="18"/>
  <c r="GQ29" i="18"/>
  <c r="HF237" i="18"/>
  <c r="GH237" i="18"/>
  <c r="GY292" i="18"/>
  <c r="GA292" i="18"/>
  <c r="HH164" i="18"/>
  <c r="GJ164" i="18"/>
  <c r="FO12" i="18"/>
  <c r="GP12" i="18" s="1"/>
  <c r="GD159" i="18"/>
  <c r="HB159" i="18"/>
  <c r="FV310" i="18"/>
  <c r="GT310" i="18"/>
  <c r="GH93" i="18"/>
  <c r="HF93" i="18"/>
  <c r="GF227" i="18"/>
  <c r="HD227" i="18"/>
  <c r="GZ259" i="18"/>
  <c r="GB259" i="18"/>
  <c r="HE191" i="18"/>
  <c r="GG191" i="18"/>
  <c r="GT28" i="18"/>
  <c r="FV28" i="18"/>
  <c r="GD209" i="18"/>
  <c r="HB209" i="18"/>
  <c r="GF310" i="18"/>
  <c r="HD310" i="18"/>
  <c r="HJ100" i="18"/>
  <c r="GL100" i="18"/>
  <c r="GK93" i="18"/>
  <c r="HI93" i="18"/>
  <c r="FZ170" i="18"/>
  <c r="GX170" i="18"/>
  <c r="GL213" i="18"/>
  <c r="HJ213" i="18"/>
  <c r="HD54" i="18"/>
  <c r="GF54" i="18"/>
  <c r="GV185" i="18"/>
  <c r="FX185" i="18"/>
  <c r="HI319" i="18"/>
  <c r="GK319" i="18"/>
  <c r="GC102" i="18"/>
  <c r="HA102" i="18"/>
  <c r="HE193" i="18"/>
  <c r="GG193" i="18"/>
  <c r="GC248" i="18"/>
  <c r="HA248" i="18"/>
  <c r="GK179" i="18"/>
  <c r="HI179" i="18"/>
  <c r="HC95" i="18"/>
  <c r="GE95" i="18"/>
  <c r="GE329" i="18"/>
  <c r="HC329" i="18"/>
  <c r="GF236" i="18"/>
  <c r="HD236" i="18"/>
  <c r="HA42" i="18"/>
  <c r="GC42" i="18"/>
  <c r="GK194" i="18"/>
  <c r="HI194" i="18"/>
  <c r="GV56" i="18"/>
  <c r="FX56" i="18"/>
  <c r="GS146" i="18"/>
  <c r="FU146" i="18"/>
  <c r="GH253" i="18"/>
  <c r="HF253" i="18"/>
  <c r="GG128" i="18"/>
  <c r="HE128" i="18"/>
  <c r="FU222" i="18"/>
  <c r="GS222" i="18"/>
  <c r="GX164" i="18"/>
  <c r="FZ164" i="18"/>
  <c r="FO99" i="18"/>
  <c r="GP99" i="18" s="1"/>
  <c r="GH174" i="18"/>
  <c r="HF174" i="18"/>
  <c r="GE17" i="18"/>
  <c r="HC17" i="18"/>
  <c r="GQ194" i="18"/>
  <c r="ET194" i="18"/>
  <c r="FS194" i="18"/>
  <c r="HD304" i="18"/>
  <c r="GF304" i="18"/>
  <c r="HI53" i="18"/>
  <c r="GK53" i="18"/>
  <c r="GI92" i="18"/>
  <c r="HG92" i="18"/>
  <c r="GV167" i="18"/>
  <c r="FX167" i="18"/>
  <c r="GS309" i="18"/>
  <c r="FU309" i="18"/>
  <c r="FT86" i="18"/>
  <c r="GR86" i="18"/>
  <c r="FZ318" i="18"/>
  <c r="GX318" i="18"/>
  <c r="ET136" i="18"/>
  <c r="GQ136" i="18"/>
  <c r="FS136" i="18"/>
  <c r="GZ283" i="18"/>
  <c r="GB283" i="18"/>
  <c r="GT68" i="18"/>
  <c r="FV68" i="18"/>
  <c r="GK252" i="18"/>
  <c r="HI252" i="18"/>
  <c r="GK247" i="18"/>
  <c r="HI247" i="18"/>
  <c r="HH254" i="18"/>
  <c r="GJ254" i="18"/>
  <c r="FW36" i="18"/>
  <c r="GU36" i="18"/>
  <c r="GT256" i="18"/>
  <c r="FV256" i="18"/>
  <c r="GQ14" i="18"/>
  <c r="FS14" i="18"/>
  <c r="ET14" i="18"/>
  <c r="FP14" i="18" s="1"/>
  <c r="FQ14" i="18" s="1"/>
  <c r="FR14" i="18" s="1"/>
  <c r="HK14" i="18" s="1"/>
  <c r="HM14" i="18" s="1"/>
  <c r="GS275" i="18"/>
  <c r="FU275" i="18"/>
  <c r="GS325" i="18"/>
  <c r="FU325" i="18"/>
  <c r="GU317" i="18"/>
  <c r="FW317" i="18"/>
  <c r="GQ16" i="18"/>
  <c r="FS16" i="18"/>
  <c r="ET16" i="18"/>
  <c r="FP16" i="18" s="1"/>
  <c r="FQ16" i="18" s="1"/>
  <c r="FR16" i="18" s="1"/>
  <c r="HK16" i="18" s="1"/>
  <c r="HM16" i="18" s="1"/>
  <c r="GJ116" i="18"/>
  <c r="HH116" i="18"/>
  <c r="GV128" i="18"/>
  <c r="FX128" i="18"/>
  <c r="GT198" i="18"/>
  <c r="FV198" i="18"/>
  <c r="HC293" i="18"/>
  <c r="GE293" i="18"/>
  <c r="HH26" i="18"/>
  <c r="GJ26" i="18"/>
  <c r="GB241" i="18"/>
  <c r="GZ241" i="18"/>
  <c r="FW212" i="18"/>
  <c r="GU212" i="18"/>
  <c r="GZ240" i="18"/>
  <c r="GB240" i="18"/>
  <c r="GR28" i="18"/>
  <c r="FT28" i="18"/>
  <c r="HG304" i="18"/>
  <c r="GI304" i="18"/>
  <c r="GX135" i="18"/>
  <c r="FZ135" i="18"/>
  <c r="HA18" i="18"/>
  <c r="GC18" i="18"/>
  <c r="GL262" i="18"/>
  <c r="HJ262" i="18"/>
  <c r="GT284" i="18"/>
  <c r="FV284" i="18"/>
  <c r="EX6" i="18"/>
  <c r="HI154" i="18"/>
  <c r="GK154" i="18"/>
  <c r="GE285" i="18"/>
  <c r="HC285" i="18"/>
  <c r="GD130" i="18"/>
  <c r="HB130" i="18"/>
  <c r="GG279" i="18"/>
  <c r="HE279" i="18"/>
  <c r="GR328" i="18"/>
  <c r="FT328" i="18"/>
  <c r="FZ228" i="18"/>
  <c r="GX228" i="18"/>
  <c r="FO271" i="18"/>
  <c r="GP271" i="18" s="1"/>
  <c r="GF244" i="18"/>
  <c r="HD244" i="18"/>
  <c r="GD36" i="18"/>
  <c r="HB36" i="18"/>
  <c r="FW221" i="18"/>
  <c r="GU221" i="18"/>
  <c r="GQ260" i="18"/>
  <c r="FS260" i="18"/>
  <c r="ET260" i="18"/>
  <c r="FP260" i="18" s="1"/>
  <c r="FQ260" i="18" s="1"/>
  <c r="FR260" i="18" s="1"/>
  <c r="HK260" i="18" s="1"/>
  <c r="HM260" i="18" s="1"/>
  <c r="GA287" i="18"/>
  <c r="GY287" i="18"/>
  <c r="GZ317" i="18"/>
  <c r="GB317" i="18"/>
  <c r="GZ109" i="18"/>
  <c r="GB109" i="18"/>
  <c r="HI42" i="18"/>
  <c r="GK42" i="18"/>
  <c r="FO312" i="18"/>
  <c r="GP312" i="18" s="1"/>
  <c r="FX201" i="18"/>
  <c r="GV201" i="18"/>
  <c r="GL194" i="18"/>
  <c r="HJ194" i="18"/>
  <c r="FU252" i="18"/>
  <c r="GS252" i="18"/>
  <c r="ET307" i="18"/>
  <c r="FS307" i="18"/>
  <c r="GQ307" i="18"/>
  <c r="GQ310" i="18"/>
  <c r="ET310" i="18"/>
  <c r="FP310" i="18" s="1"/>
  <c r="FQ310" i="18" s="1"/>
  <c r="FR310" i="18" s="1"/>
  <c r="HK310" i="18" s="1"/>
  <c r="HM310" i="18" s="1"/>
  <c r="FS310" i="18"/>
  <c r="FU76" i="18"/>
  <c r="GS76" i="18"/>
  <c r="FT252" i="18"/>
  <c r="GR252" i="18"/>
  <c r="GK300" i="18"/>
  <c r="HI300" i="18"/>
  <c r="GW214" i="18"/>
  <c r="FY214" i="18"/>
  <c r="GG214" i="18"/>
  <c r="HE214" i="18"/>
  <c r="GQ60" i="18"/>
  <c r="FS60" i="18"/>
  <c r="ET60" i="18"/>
  <c r="FO135" i="18"/>
  <c r="GP135" i="18" s="1"/>
  <c r="FU308" i="18"/>
  <c r="GS308" i="18"/>
  <c r="GK71" i="18"/>
  <c r="HI71" i="18"/>
  <c r="FS164" i="18"/>
  <c r="ET164" i="18"/>
  <c r="FP164" i="18" s="1"/>
  <c r="FQ164" i="18" s="1"/>
  <c r="FR164" i="18" s="1"/>
  <c r="HK164" i="18" s="1"/>
  <c r="HM164" i="18" s="1"/>
  <c r="GQ164" i="18"/>
  <c r="HE251" i="18"/>
  <c r="GG251" i="18"/>
  <c r="GD67" i="18"/>
  <c r="HB67" i="18"/>
  <c r="FW66" i="18"/>
  <c r="GU66" i="18"/>
  <c r="FW45" i="18"/>
  <c r="GU45" i="18"/>
  <c r="GQ27" i="18"/>
  <c r="ET27" i="18"/>
  <c r="FP27" i="18" s="1"/>
  <c r="FQ27" i="18" s="1"/>
  <c r="FR27" i="18" s="1"/>
  <c r="HK27" i="18" s="1"/>
  <c r="HM27" i="18" s="1"/>
  <c r="FS27" i="18"/>
  <c r="HA242" i="18"/>
  <c r="GC242" i="18"/>
  <c r="GG55" i="18"/>
  <c r="HE55" i="18"/>
  <c r="GJ233" i="18"/>
  <c r="HH233" i="18"/>
  <c r="GR178" i="18"/>
  <c r="FT178" i="18"/>
  <c r="ET63" i="18"/>
  <c r="FP63" i="18" s="1"/>
  <c r="FQ63" i="18" s="1"/>
  <c r="FR63" i="18" s="1"/>
  <c r="HK63" i="18" s="1"/>
  <c r="HM63" i="18" s="1"/>
  <c r="GQ63" i="18"/>
  <c r="FS63" i="18"/>
  <c r="HD185" i="18"/>
  <c r="GF185" i="18"/>
  <c r="GU174" i="18"/>
  <c r="FW174" i="18"/>
  <c r="GB299" i="18"/>
  <c r="GZ299" i="18"/>
  <c r="GI139" i="18"/>
  <c r="HG139" i="18"/>
  <c r="GW68" i="18"/>
  <c r="FY68" i="18"/>
  <c r="FY249" i="18"/>
  <c r="GW249" i="18"/>
  <c r="GE190" i="18"/>
  <c r="HC190" i="18"/>
  <c r="GC299" i="18"/>
  <c r="HA299" i="18"/>
  <c r="HJ36" i="18"/>
  <c r="GL36" i="18"/>
  <c r="GF222" i="18"/>
  <c r="HD222" i="18"/>
  <c r="GH263" i="18"/>
  <c r="HF263" i="18"/>
  <c r="GI309" i="18"/>
  <c r="HG309" i="18"/>
  <c r="FZ44" i="18"/>
  <c r="GX44" i="18"/>
  <c r="GH158" i="18"/>
  <c r="HF158" i="18"/>
  <c r="GB252" i="18"/>
  <c r="GZ252" i="18"/>
  <c r="HF178" i="18"/>
  <c r="GH178" i="18"/>
  <c r="GV133" i="18"/>
  <c r="FX133" i="18"/>
  <c r="GC75" i="18"/>
  <c r="HA75" i="18"/>
  <c r="HC314" i="18"/>
  <c r="GE314" i="18"/>
  <c r="HE302" i="18"/>
  <c r="GG302" i="18"/>
  <c r="FW23" i="18"/>
  <c r="GU23" i="18"/>
  <c r="GD253" i="18"/>
  <c r="HB253" i="18"/>
  <c r="FT41" i="18"/>
  <c r="GR41" i="18"/>
  <c r="FZ110" i="18"/>
  <c r="GX110" i="18"/>
  <c r="FO272" i="18"/>
  <c r="GP272" i="18" s="1"/>
  <c r="GA201" i="18"/>
  <c r="GY201" i="18"/>
  <c r="FO320" i="18"/>
  <c r="GP320" i="18" s="1"/>
  <c r="GW174" i="18"/>
  <c r="FY174" i="18"/>
  <c r="FT188" i="18"/>
  <c r="GR188" i="18"/>
  <c r="GI188" i="18"/>
  <c r="HG188" i="18"/>
  <c r="FY34" i="18"/>
  <c r="GW34" i="18"/>
  <c r="GS232" i="18"/>
  <c r="FU232" i="18"/>
  <c r="GL47" i="18"/>
  <c r="HJ47" i="18"/>
  <c r="GR308" i="18"/>
  <c r="FT308" i="18"/>
  <c r="GS214" i="18"/>
  <c r="FU214" i="18"/>
  <c r="HG226" i="18"/>
  <c r="GI226" i="18"/>
  <c r="GW46" i="18"/>
  <c r="FY46" i="18"/>
  <c r="GJ198" i="18"/>
  <c r="HH198" i="18"/>
  <c r="HF102" i="18"/>
  <c r="GH102" i="18"/>
  <c r="HJ286" i="18"/>
  <c r="GL286" i="18"/>
  <c r="FY302" i="18"/>
  <c r="GW302" i="18"/>
  <c r="ET78" i="18"/>
  <c r="GQ78" i="18"/>
  <c r="FS78" i="18"/>
  <c r="GC325" i="18"/>
  <c r="HA325" i="18"/>
  <c r="HI167" i="18"/>
  <c r="GK167" i="18"/>
  <c r="GT92" i="18"/>
  <c r="FV92" i="18"/>
  <c r="GJ225" i="18"/>
  <c r="HH225" i="18"/>
  <c r="HH14" i="18"/>
  <c r="GJ14" i="18"/>
  <c r="HA15" i="18"/>
  <c r="GC15" i="18"/>
  <c r="GF107" i="18"/>
  <c r="HD107" i="18"/>
  <c r="GY191" i="18"/>
  <c r="GA191" i="18"/>
  <c r="FO132" i="18"/>
  <c r="GP132" i="18" s="1"/>
  <c r="FO146" i="18"/>
  <c r="GP146" i="18" s="1"/>
  <c r="FV195" i="18"/>
  <c r="GT195" i="18"/>
  <c r="GB200" i="18"/>
  <c r="GZ200" i="18"/>
  <c r="FS102" i="18"/>
  <c r="ET102" i="18"/>
  <c r="GQ102" i="18"/>
  <c r="HH86" i="18"/>
  <c r="GJ86" i="18"/>
  <c r="FT205" i="18"/>
  <c r="GR205" i="18"/>
  <c r="HG71" i="18"/>
  <c r="GI71" i="18"/>
  <c r="GV243" i="18"/>
  <c r="FX243" i="18"/>
  <c r="HB166" i="18"/>
  <c r="GD166" i="18"/>
  <c r="FZ150" i="18"/>
  <c r="GX150" i="18"/>
  <c r="GK278" i="18"/>
  <c r="HI278" i="18"/>
  <c r="HF114" i="18"/>
  <c r="GH114" i="18"/>
  <c r="FO285" i="18"/>
  <c r="GP285" i="18" s="1"/>
  <c r="HH62" i="18"/>
  <c r="GJ62" i="18"/>
  <c r="HC164" i="18"/>
  <c r="GE164" i="18"/>
  <c r="GK186" i="18"/>
  <c r="HI186" i="18"/>
  <c r="FX296" i="18"/>
  <c r="GV296" i="18"/>
  <c r="ET274" i="18"/>
  <c r="GQ274" i="18"/>
  <c r="FS274" i="18"/>
  <c r="GU316" i="18"/>
  <c r="FW316" i="18"/>
  <c r="FO143" i="18"/>
  <c r="GP143" i="18" s="1"/>
  <c r="GT46" i="18"/>
  <c r="FV46" i="18"/>
  <c r="GG246" i="18"/>
  <c r="HE246" i="18"/>
  <c r="GQ330" i="18"/>
  <c r="ET330" i="18"/>
  <c r="FP330" i="18" s="1"/>
  <c r="FQ330" i="18" s="1"/>
  <c r="FR330" i="18" s="1"/>
  <c r="HK330" i="18" s="1"/>
  <c r="HM330" i="18" s="1"/>
  <c r="FS330" i="18"/>
  <c r="HJ105" i="18"/>
  <c r="GL105" i="18"/>
  <c r="FX150" i="18"/>
  <c r="GV150" i="18"/>
  <c r="GW197" i="18"/>
  <c r="FY197" i="18"/>
  <c r="GI72" i="18"/>
  <c r="HG72" i="18"/>
  <c r="GH179" i="18"/>
  <c r="HF179" i="18"/>
  <c r="FT48" i="18"/>
  <c r="GR48" i="18"/>
  <c r="GE315" i="18"/>
  <c r="HC315" i="18"/>
  <c r="GY17" i="18"/>
  <c r="GA17" i="18"/>
  <c r="FW28" i="18"/>
  <c r="GU28" i="18"/>
  <c r="GI158" i="18"/>
  <c r="HG158" i="18"/>
  <c r="GF78" i="18"/>
  <c r="HD78" i="18"/>
  <c r="GJ202" i="18"/>
  <c r="HH202" i="18"/>
  <c r="GE246" i="18"/>
  <c r="HC246" i="18"/>
  <c r="HE274" i="18"/>
  <c r="GG274" i="18"/>
  <c r="FS244" i="18"/>
  <c r="GQ244" i="18"/>
  <c r="ET244" i="18"/>
  <c r="GE210" i="18"/>
  <c r="HC210" i="18"/>
  <c r="HG288" i="18"/>
  <c r="GI288" i="18"/>
  <c r="GA198" i="18"/>
  <c r="GY198" i="18"/>
  <c r="GC152" i="18"/>
  <c r="HA152" i="18"/>
  <c r="GH133" i="18"/>
  <c r="HF133" i="18"/>
  <c r="GT156" i="18"/>
  <c r="FV156" i="18"/>
  <c r="HE278" i="18"/>
  <c r="GG278" i="18"/>
  <c r="GW139" i="18"/>
  <c r="FY139" i="18"/>
  <c r="GX165" i="18"/>
  <c r="FZ165" i="18"/>
  <c r="GX326" i="18"/>
  <c r="FZ326" i="18"/>
  <c r="GH323" i="18"/>
  <c r="HF323" i="18"/>
  <c r="GB266" i="18"/>
  <c r="GZ266" i="18"/>
  <c r="FW244" i="18"/>
  <c r="GU244" i="18"/>
  <c r="GA250" i="18"/>
  <c r="GY250" i="18"/>
  <c r="FO265" i="18"/>
  <c r="GP265" i="18" s="1"/>
  <c r="FZ67" i="18"/>
  <c r="GX67" i="18"/>
  <c r="GW147" i="18"/>
  <c r="FY147" i="18"/>
  <c r="FO119" i="18"/>
  <c r="GP119" i="18" s="1"/>
  <c r="HF59" i="18"/>
  <c r="GH59" i="18"/>
  <c r="GA323" i="18"/>
  <c r="GY323" i="18"/>
  <c r="HG325" i="18"/>
  <c r="GI325" i="18"/>
  <c r="GS188" i="18"/>
  <c r="FU188" i="18"/>
  <c r="GL33" i="18"/>
  <c r="HJ33" i="18"/>
  <c r="GT99" i="18"/>
  <c r="FV99" i="18"/>
  <c r="GL160" i="18"/>
  <c r="HJ160" i="18"/>
  <c r="FY304" i="18"/>
  <c r="GW304" i="18"/>
  <c r="GG131" i="18"/>
  <c r="HE131" i="18"/>
  <c r="GJ69" i="18"/>
  <c r="HH69" i="18"/>
  <c r="GC266" i="18"/>
  <c r="HA266" i="18"/>
  <c r="GX54" i="18"/>
  <c r="FZ54" i="18"/>
  <c r="GW285" i="18"/>
  <c r="FY285" i="18"/>
  <c r="GT327" i="18"/>
  <c r="FV327" i="18"/>
  <c r="FT232" i="18"/>
  <c r="GR232" i="18"/>
  <c r="GG262" i="18"/>
  <c r="HE262" i="18"/>
  <c r="HF35" i="18"/>
  <c r="GH35" i="18"/>
  <c r="GJ313" i="18"/>
  <c r="HH313" i="18"/>
  <c r="FS165" i="18"/>
  <c r="ET165" i="18"/>
  <c r="GQ165" i="18"/>
  <c r="GB243" i="18"/>
  <c r="GZ243" i="18"/>
  <c r="GE262" i="18"/>
  <c r="HC262" i="18"/>
  <c r="GI314" i="18"/>
  <c r="HG314" i="18"/>
  <c r="GG74" i="18"/>
  <c r="HE74" i="18"/>
  <c r="GW163" i="18"/>
  <c r="FY163" i="18"/>
  <c r="GF163" i="18"/>
  <c r="HD163" i="18"/>
  <c r="HD69" i="18"/>
  <c r="GF69" i="18"/>
  <c r="FY212" i="18"/>
  <c r="GW212" i="18"/>
  <c r="GL109" i="18"/>
  <c r="HJ109" i="18"/>
  <c r="FO252" i="18"/>
  <c r="GP252" i="18" s="1"/>
  <c r="HC157" i="18"/>
  <c r="GE157" i="18"/>
  <c r="FO38" i="18"/>
  <c r="GP38" i="18" s="1"/>
  <c r="FY165" i="18"/>
  <c r="GW165" i="18"/>
  <c r="GT60" i="18"/>
  <c r="FV60" i="18"/>
  <c r="GW62" i="18"/>
  <c r="FY62" i="18"/>
  <c r="GI323" i="18"/>
  <c r="HG323" i="18"/>
  <c r="HB156" i="18"/>
  <c r="GD156" i="18"/>
  <c r="FV291" i="18"/>
  <c r="GT291" i="18"/>
  <c r="HJ265" i="18"/>
  <c r="GL265" i="18"/>
  <c r="GS101" i="18"/>
  <c r="FU101" i="18"/>
  <c r="GU137" i="18"/>
  <c r="FW137" i="18"/>
  <c r="FU274" i="18"/>
  <c r="GS274" i="18"/>
  <c r="HG269" i="18"/>
  <c r="GI269" i="18"/>
  <c r="GW102" i="18"/>
  <c r="FY102" i="18"/>
  <c r="GT84" i="18"/>
  <c r="FV84" i="18"/>
  <c r="HB13" i="18"/>
  <c r="GD13" i="18"/>
  <c r="HD268" i="18"/>
  <c r="GF268" i="18"/>
  <c r="FX325" i="18"/>
  <c r="GV325" i="18"/>
  <c r="FZ202" i="18"/>
  <c r="GX202" i="18"/>
  <c r="HG37" i="18"/>
  <c r="GI37" i="18"/>
  <c r="FO256" i="18"/>
  <c r="GP256" i="18" s="1"/>
  <c r="GG261" i="18"/>
  <c r="HE261" i="18"/>
  <c r="FT71" i="18"/>
  <c r="GR71" i="18"/>
  <c r="GV35" i="18"/>
  <c r="FX35" i="18"/>
  <c r="ET126" i="18"/>
  <c r="FS126" i="18"/>
  <c r="GQ126" i="18"/>
  <c r="GZ77" i="18"/>
  <c r="GB77" i="18"/>
  <c r="GV45" i="18"/>
  <c r="FX45" i="18"/>
  <c r="GA131" i="18"/>
  <c r="GY131" i="18"/>
  <c r="HF84" i="18"/>
  <c r="GH84" i="18"/>
  <c r="GF117" i="18"/>
  <c r="HD117" i="18"/>
  <c r="FO293" i="18"/>
  <c r="GP293" i="18" s="1"/>
  <c r="HG155" i="18"/>
  <c r="GI155" i="18"/>
  <c r="GC298" i="18"/>
  <c r="HA298" i="18"/>
  <c r="GT222" i="18"/>
  <c r="FV222" i="18"/>
  <c r="HD229" i="18"/>
  <c r="GF229" i="18"/>
  <c r="GD125" i="18"/>
  <c r="HB125" i="18"/>
  <c r="GH310" i="18"/>
  <c r="HF310" i="18"/>
  <c r="FV205" i="18"/>
  <c r="GT205" i="18"/>
  <c r="GD180" i="18"/>
  <c r="HB180" i="18"/>
  <c r="FO76" i="18"/>
  <c r="GP76" i="18" s="1"/>
  <c r="GL192" i="18"/>
  <c r="HJ192" i="18"/>
  <c r="FZ311" i="18"/>
  <c r="GX311" i="18"/>
  <c r="FO26" i="18"/>
  <c r="GP26" i="18" s="1"/>
  <c r="GJ208" i="18"/>
  <c r="HH208" i="18"/>
  <c r="HD214" i="18"/>
  <c r="GF214" i="18"/>
  <c r="FZ19" i="18"/>
  <c r="GX19" i="18"/>
  <c r="GR155" i="18"/>
  <c r="FT155" i="18"/>
  <c r="FX248" i="18"/>
  <c r="GV248" i="18"/>
  <c r="GB151" i="18"/>
  <c r="GZ151" i="18"/>
  <c r="GZ59" i="18"/>
  <c r="GB59" i="18"/>
  <c r="FW77" i="18"/>
  <c r="GU77" i="18"/>
  <c r="FX232" i="18"/>
  <c r="GV232" i="18"/>
  <c r="FZ249" i="18"/>
  <c r="GX249" i="18"/>
  <c r="HJ261" i="18"/>
  <c r="GL261" i="18"/>
  <c r="GD141" i="18"/>
  <c r="HB141" i="18"/>
  <c r="FO267" i="18"/>
  <c r="GP267" i="18" s="1"/>
  <c r="FZ255" i="18"/>
  <c r="GX255" i="18"/>
  <c r="GG218" i="18"/>
  <c r="HE218" i="18"/>
  <c r="GE103" i="18"/>
  <c r="HC103" i="18"/>
  <c r="FO49" i="18"/>
  <c r="GP49" i="18" s="1"/>
  <c r="GL54" i="18"/>
  <c r="HJ54" i="18"/>
  <c r="FU94" i="18"/>
  <c r="GS94" i="18"/>
  <c r="GC54" i="18"/>
  <c r="HA54" i="18"/>
  <c r="FO295" i="18"/>
  <c r="GP295" i="18" s="1"/>
  <c r="HB245" i="18"/>
  <c r="GD245" i="18"/>
  <c r="HA60" i="18"/>
  <c r="GC60" i="18"/>
  <c r="GZ267" i="18"/>
  <c r="GB267" i="18"/>
  <c r="GY228" i="18"/>
  <c r="GA228" i="18"/>
  <c r="GZ66" i="18"/>
  <c r="GB66" i="18"/>
  <c r="GK119" i="18"/>
  <c r="HI119" i="18"/>
  <c r="FS44" i="18"/>
  <c r="ET44" i="18"/>
  <c r="FP44" i="18" s="1"/>
  <c r="FQ44" i="18" s="1"/>
  <c r="FR44" i="18" s="1"/>
  <c r="HK44" i="18" s="1"/>
  <c r="HM44" i="18" s="1"/>
  <c r="GQ44" i="18"/>
  <c r="GB182" i="18"/>
  <c r="GZ182" i="18"/>
  <c r="GD32" i="18"/>
  <c r="HB32" i="18"/>
  <c r="GY218" i="18"/>
  <c r="GA218" i="18"/>
  <c r="HG276" i="18"/>
  <c r="GI276" i="18"/>
  <c r="HG278" i="18"/>
  <c r="GI278" i="18"/>
  <c r="HC36" i="18"/>
  <c r="GE36" i="18"/>
  <c r="GA125" i="18"/>
  <c r="GY125" i="18"/>
  <c r="GD220" i="18"/>
  <c r="HB220" i="18"/>
  <c r="FO245" i="18"/>
  <c r="GP245" i="18" s="1"/>
  <c r="HA181" i="18"/>
  <c r="GC181" i="18"/>
  <c r="FY19" i="18"/>
  <c r="GW19" i="18"/>
  <c r="HI169" i="18"/>
  <c r="GK169" i="18"/>
  <c r="HI322" i="18"/>
  <c r="GK322" i="18"/>
  <c r="HC94" i="18"/>
  <c r="GE94" i="18"/>
  <c r="GS72" i="18"/>
  <c r="FU72" i="18"/>
  <c r="FO211" i="18"/>
  <c r="GP211" i="18" s="1"/>
  <c r="HG148" i="18"/>
  <c r="GI148" i="18"/>
  <c r="GS186" i="18"/>
  <c r="FU186" i="18"/>
  <c r="GA291" i="18"/>
  <c r="GY291" i="18"/>
  <c r="FK6" i="18"/>
  <c r="GI174" i="18"/>
  <c r="HG174" i="18"/>
  <c r="ET116" i="18"/>
  <c r="FP116" i="18" s="1"/>
  <c r="FQ116" i="18" s="1"/>
  <c r="FR116" i="18" s="1"/>
  <c r="HK116" i="18" s="1"/>
  <c r="HM116" i="18" s="1"/>
  <c r="GQ116" i="18"/>
  <c r="FS116" i="18"/>
  <c r="HB86" i="18"/>
  <c r="GD86" i="18"/>
  <c r="FO142" i="18"/>
  <c r="GP142" i="18" s="1"/>
  <c r="GT316" i="18"/>
  <c r="FV316" i="18"/>
  <c r="FV121" i="18"/>
  <c r="GT121" i="18"/>
  <c r="GG317" i="18"/>
  <c r="HE317" i="18"/>
  <c r="GX190" i="18"/>
  <c r="FZ190" i="18"/>
  <c r="HG115" i="18"/>
  <c r="GI115" i="18"/>
  <c r="GS103" i="18"/>
  <c r="FU103" i="18"/>
  <c r="HA332" i="18"/>
  <c r="GC332" i="18"/>
  <c r="GT13" i="18"/>
  <c r="FV13" i="18"/>
  <c r="HI214" i="18"/>
  <c r="GK214" i="18"/>
  <c r="HG108" i="18"/>
  <c r="GI108" i="18"/>
  <c r="GZ242" i="18"/>
  <c r="GB242" i="18"/>
  <c r="HD321" i="18"/>
  <c r="GF321" i="18"/>
  <c r="FY11" i="18"/>
  <c r="GW11" i="18"/>
  <c r="GU203" i="18"/>
  <c r="FW203" i="18"/>
  <c r="GR331" i="18"/>
  <c r="FT331" i="18"/>
  <c r="FX142" i="18"/>
  <c r="GV142" i="18"/>
  <c r="FZ119" i="18"/>
  <c r="GX119" i="18"/>
  <c r="FO277" i="18"/>
  <c r="GP277" i="18" s="1"/>
  <c r="GD330" i="18"/>
  <c r="HB330" i="18"/>
  <c r="GU333" i="18"/>
  <c r="FW333" i="18"/>
  <c r="FX38" i="18"/>
  <c r="GV38" i="18"/>
  <c r="GY133" i="18"/>
  <c r="GA133" i="18"/>
  <c r="FO227" i="18"/>
  <c r="GP227" i="18" s="1"/>
  <c r="FO171" i="18"/>
  <c r="GP171" i="18" s="1"/>
  <c r="HA316" i="18"/>
  <c r="GC316" i="18"/>
  <c r="GU324" i="18"/>
  <c r="FW324" i="18"/>
  <c r="HH154" i="18"/>
  <c r="GJ154" i="18"/>
  <c r="GV196" i="18"/>
  <c r="FX196" i="18"/>
  <c r="GH307" i="18"/>
  <c r="HF307" i="18"/>
  <c r="ET190" i="18"/>
  <c r="FP190" i="18" s="1"/>
  <c r="FQ190" i="18" s="1"/>
  <c r="FR190" i="18" s="1"/>
  <c r="HK190" i="18" s="1"/>
  <c r="HM190" i="18" s="1"/>
  <c r="FS190" i="18"/>
  <c r="GQ190" i="18"/>
  <c r="HJ301" i="18"/>
  <c r="GL301" i="18"/>
  <c r="GI328" i="18"/>
  <c r="HG328" i="18"/>
  <c r="GJ282" i="18"/>
  <c r="HH282" i="18"/>
  <c r="GW295" i="18"/>
  <c r="FY295" i="18"/>
  <c r="GU332" i="18"/>
  <c r="FW332" i="18"/>
  <c r="GY146" i="18"/>
  <c r="GA146" i="18"/>
  <c r="GI70" i="18"/>
  <c r="HG70" i="18"/>
  <c r="FY171" i="18"/>
  <c r="GW171" i="18"/>
  <c r="HA96" i="18"/>
  <c r="GC96" i="18"/>
  <c r="HB163" i="18"/>
  <c r="GD163" i="18"/>
  <c r="GS172" i="18"/>
  <c r="FU172" i="18"/>
  <c r="HI28" i="18"/>
  <c r="GK28" i="18"/>
  <c r="GA185" i="18"/>
  <c r="GY185" i="18"/>
  <c r="GE224" i="18"/>
  <c r="HC224" i="18"/>
  <c r="GB325" i="18"/>
  <c r="GZ325" i="18"/>
  <c r="HC29" i="18"/>
  <c r="GE29" i="18"/>
  <c r="GW237" i="18"/>
  <c r="FY237" i="18"/>
  <c r="HH299" i="18"/>
  <c r="GJ299" i="18"/>
  <c r="GZ78" i="18"/>
  <c r="GB78" i="18"/>
  <c r="GR197" i="18"/>
  <c r="FT197" i="18"/>
  <c r="FY312" i="18"/>
  <c r="GW312" i="18"/>
  <c r="GS117" i="18"/>
  <c r="FU117" i="18"/>
  <c r="HJ309" i="18"/>
  <c r="GL309" i="18"/>
  <c r="FO10" i="18"/>
  <c r="GP10" i="18" s="1"/>
  <c r="EU6" i="18"/>
  <c r="HD88" i="18"/>
  <c r="GF88" i="18"/>
  <c r="GB194" i="18"/>
  <c r="GZ194" i="18"/>
  <c r="GW179" i="18"/>
  <c r="FY179" i="18"/>
  <c r="FT58" i="18"/>
  <c r="GR58" i="18"/>
  <c r="HI170" i="18"/>
  <c r="GK170" i="18"/>
  <c r="FT27" i="18"/>
  <c r="GR27" i="18"/>
  <c r="FU87" i="18"/>
  <c r="GS87" i="18"/>
  <c r="ET149" i="18"/>
  <c r="FP149" i="18" s="1"/>
  <c r="FQ149" i="18" s="1"/>
  <c r="FR149" i="18" s="1"/>
  <c r="HK149" i="18" s="1"/>
  <c r="HM149" i="18" s="1"/>
  <c r="GQ149" i="18"/>
  <c r="FS149" i="18"/>
  <c r="GE52" i="18"/>
  <c r="HC52" i="18"/>
  <c r="FZ58" i="18"/>
  <c r="GX58" i="18"/>
  <c r="ET276" i="18"/>
  <c r="FP276" i="18" s="1"/>
  <c r="FQ276" i="18" s="1"/>
  <c r="FR276" i="18" s="1"/>
  <c r="HK276" i="18" s="1"/>
  <c r="HM276" i="18" s="1"/>
  <c r="FS276" i="18"/>
  <c r="GQ276" i="18"/>
  <c r="GL86" i="18"/>
  <c r="HJ86" i="18"/>
  <c r="GY289" i="18"/>
  <c r="GA289" i="18"/>
  <c r="GI193" i="18"/>
  <c r="HG193" i="18"/>
  <c r="FY267" i="18"/>
  <c r="GW267" i="18"/>
  <c r="GU173" i="18"/>
  <c r="FW173" i="18"/>
  <c r="GZ123" i="18"/>
  <c r="GB123" i="18"/>
  <c r="HC25" i="18"/>
  <c r="GE25" i="18"/>
  <c r="FW254" i="18"/>
  <c r="GU254" i="18"/>
  <c r="HJ19" i="18"/>
  <c r="GL19" i="18"/>
  <c r="FY118" i="18"/>
  <c r="GW118" i="18"/>
  <c r="HD143" i="18"/>
  <c r="GF143" i="18"/>
  <c r="FX197" i="18"/>
  <c r="GV197" i="18"/>
  <c r="FO274" i="18"/>
  <c r="GP274" i="18" s="1"/>
  <c r="GG71" i="18"/>
  <c r="HE71" i="18"/>
  <c r="GJ197" i="18"/>
  <c r="HH197" i="18"/>
  <c r="GG277" i="18"/>
  <c r="HE277" i="18"/>
  <c r="ET314" i="18"/>
  <c r="FS314" i="18"/>
  <c r="GQ314" i="18"/>
  <c r="FX277" i="18"/>
  <c r="GV277" i="18"/>
  <c r="HJ110" i="18"/>
  <c r="GL110" i="18"/>
  <c r="FT283" i="18"/>
  <c r="GR283" i="18"/>
  <c r="FO262" i="18"/>
  <c r="GP262" i="18" s="1"/>
  <c r="GV28" i="18"/>
  <c r="FX28" i="18"/>
  <c r="FO154" i="18"/>
  <c r="GP154" i="18" s="1"/>
  <c r="GU209" i="18"/>
  <c r="FW209" i="18"/>
  <c r="FW44" i="18"/>
  <c r="GU44" i="18"/>
  <c r="FU9" i="18"/>
  <c r="FU6" i="18" s="1"/>
  <c r="GS9" i="18"/>
  <c r="GS6" i="18" s="1"/>
  <c r="DY6" i="18"/>
  <c r="FO24" i="18"/>
  <c r="GP24" i="18" s="1"/>
  <c r="FT125" i="18"/>
  <c r="GR125" i="18"/>
  <c r="FV229" i="18"/>
  <c r="GT229" i="18"/>
  <c r="GE35" i="18"/>
  <c r="HC35" i="18"/>
  <c r="HC133" i="18"/>
  <c r="GE133" i="18"/>
  <c r="GW41" i="18"/>
  <c r="FY41" i="18"/>
  <c r="HF272" i="18"/>
  <c r="GH272" i="18"/>
  <c r="GJ114" i="18"/>
  <c r="HH114" i="18"/>
  <c r="GA85" i="18"/>
  <c r="GY85" i="18"/>
  <c r="GW293" i="18"/>
  <c r="FY293" i="18"/>
  <c r="HJ268" i="18"/>
  <c r="GL268" i="18"/>
  <c r="HF85" i="18"/>
  <c r="GH85" i="18"/>
  <c r="HB17" i="18"/>
  <c r="GD17" i="18"/>
  <c r="HA10" i="18"/>
  <c r="GC10" i="18"/>
  <c r="GR163" i="18"/>
  <c r="FT163" i="18"/>
  <c r="GY123" i="18"/>
  <c r="GA123" i="18"/>
  <c r="HD228" i="18"/>
  <c r="GF228" i="18"/>
  <c r="HE86" i="18"/>
  <c r="GG86" i="18"/>
  <c r="GV73" i="18"/>
  <c r="FX73" i="18"/>
  <c r="GF270" i="18"/>
  <c r="HD270" i="18"/>
  <c r="GB210" i="18"/>
  <c r="GZ210" i="18"/>
  <c r="HE170" i="18"/>
  <c r="GG170" i="18"/>
  <c r="FO115" i="18"/>
  <c r="GP115" i="18" s="1"/>
  <c r="FZ239" i="18"/>
  <c r="GX239" i="18"/>
  <c r="FS118" i="18"/>
  <c r="GQ118" i="18"/>
  <c r="ET118" i="18"/>
  <c r="FP118" i="18" s="1"/>
  <c r="FQ118" i="18" s="1"/>
  <c r="FR118" i="18" s="1"/>
  <c r="HK118" i="18" s="1"/>
  <c r="HM118" i="18" s="1"/>
  <c r="HJ30" i="18"/>
  <c r="GL30" i="18"/>
  <c r="HE213" i="18"/>
  <c r="GG213" i="18"/>
  <c r="HC251" i="18"/>
  <c r="GE251" i="18"/>
  <c r="HB309" i="18"/>
  <c r="GD309" i="18"/>
  <c r="ET62" i="18"/>
  <c r="GQ62" i="18"/>
  <c r="FS62" i="18"/>
  <c r="GZ64" i="18"/>
  <c r="GB64" i="18"/>
  <c r="HG254" i="18"/>
  <c r="GI254" i="18"/>
  <c r="HE153" i="18"/>
  <c r="GG153" i="18"/>
  <c r="GH215" i="18"/>
  <c r="HF215" i="18"/>
  <c r="GY137" i="18"/>
  <c r="GA137" i="18"/>
  <c r="GB60" i="18"/>
  <c r="GZ60" i="18"/>
  <c r="FY92" i="18"/>
  <c r="GW92" i="18"/>
  <c r="HD150" i="18"/>
  <c r="GF150" i="18"/>
  <c r="FZ291" i="18"/>
  <c r="GX291" i="18"/>
  <c r="GW77" i="18"/>
  <c r="FY77" i="18"/>
  <c r="GR229" i="18"/>
  <c r="FT229" i="18"/>
  <c r="GR203" i="18"/>
  <c r="FT203" i="18"/>
  <c r="HI280" i="18"/>
  <c r="GK280" i="18"/>
  <c r="FW190" i="18"/>
  <c r="GU190" i="18"/>
  <c r="GF211" i="18"/>
  <c r="HD211" i="18"/>
  <c r="ET139" i="18"/>
  <c r="FP139" i="18" s="1"/>
  <c r="GQ139" i="18"/>
  <c r="FS139" i="18"/>
  <c r="GZ230" i="18"/>
  <c r="GB230" i="18"/>
  <c r="GS54" i="18"/>
  <c r="FU54" i="18"/>
  <c r="GR80" i="18"/>
  <c r="FT80" i="18"/>
  <c r="HE130" i="18"/>
  <c r="GG130" i="18"/>
  <c r="FX212" i="18"/>
  <c r="GV212" i="18"/>
  <c r="GQ218" i="18"/>
  <c r="FS218" i="18"/>
  <c r="ET218" i="18"/>
  <c r="FT189" i="18"/>
  <c r="GR189" i="18"/>
  <c r="FX299" i="18"/>
  <c r="GV299" i="18"/>
  <c r="HC74" i="18"/>
  <c r="GE74" i="18"/>
  <c r="FO102" i="18"/>
  <c r="GP102" i="18" s="1"/>
  <c r="FW308" i="18"/>
  <c r="GU308" i="18"/>
  <c r="FV144" i="18"/>
  <c r="GT144" i="18"/>
  <c r="GU321" i="18"/>
  <c r="FW321" i="18"/>
  <c r="FS277" i="18"/>
  <c r="GQ277" i="18"/>
  <c r="ET277" i="18"/>
  <c r="GQ171" i="18"/>
  <c r="ET171" i="18"/>
  <c r="FP171" i="18" s="1"/>
  <c r="FQ171" i="18" s="1"/>
  <c r="FR171" i="18" s="1"/>
  <c r="HK171" i="18" s="1"/>
  <c r="HM171" i="18" s="1"/>
  <c r="FS171" i="18"/>
  <c r="FT245" i="18"/>
  <c r="GR245" i="18"/>
  <c r="GX219" i="18"/>
  <c r="FZ219" i="18"/>
  <c r="GV41" i="18"/>
  <c r="FX41" i="18"/>
  <c r="GC273" i="18"/>
  <c r="HA273" i="18"/>
  <c r="HH46" i="18"/>
  <c r="GJ46" i="18"/>
  <c r="HH115" i="18"/>
  <c r="GJ115" i="18"/>
  <c r="GG107" i="18"/>
  <c r="HE107" i="18"/>
  <c r="GJ218" i="18"/>
  <c r="HH218" i="18"/>
  <c r="HC287" i="18"/>
  <c r="GE287" i="18"/>
  <c r="GK245" i="18"/>
  <c r="HI245" i="18"/>
  <c r="HI90" i="18"/>
  <c r="GK90" i="18"/>
  <c r="HJ284" i="18"/>
  <c r="GL284" i="18"/>
  <c r="HH291" i="18"/>
  <c r="GJ291" i="18"/>
  <c r="GC217" i="18"/>
  <c r="HA217" i="18"/>
  <c r="FW238" i="18"/>
  <c r="GU238" i="18"/>
  <c r="GY318" i="18"/>
  <c r="GA318" i="18"/>
  <c r="GZ204" i="18"/>
  <c r="GB204" i="18"/>
  <c r="GC187" i="18"/>
  <c r="HA187" i="18"/>
  <c r="GC158" i="18"/>
  <c r="HA158" i="18"/>
  <c r="GI282" i="18"/>
  <c r="HG282" i="18"/>
  <c r="GJ305" i="18"/>
  <c r="HH305" i="18"/>
  <c r="GX193" i="18"/>
  <c r="FZ193" i="18"/>
  <c r="FZ99" i="18"/>
  <c r="GX99" i="18"/>
  <c r="GZ46" i="18"/>
  <c r="GB46" i="18"/>
  <c r="HC22" i="18"/>
  <c r="GE22" i="18"/>
  <c r="HA38" i="18"/>
  <c r="GC38" i="18"/>
  <c r="HH150" i="18"/>
  <c r="GJ150" i="18"/>
  <c r="GI236" i="18"/>
  <c r="HG236" i="18"/>
  <c r="FO111" i="18"/>
  <c r="GP111" i="18" s="1"/>
  <c r="GS141" i="18"/>
  <c r="FU141" i="18"/>
  <c r="ET66" i="18"/>
  <c r="FP66" i="18" s="1"/>
  <c r="FQ66" i="18" s="1"/>
  <c r="FR66" i="18" s="1"/>
  <c r="HK66" i="18" s="1"/>
  <c r="HM66" i="18" s="1"/>
  <c r="GQ66" i="18"/>
  <c r="FS66" i="18"/>
  <c r="GV62" i="18"/>
  <c r="FX62" i="18"/>
  <c r="GE116" i="18"/>
  <c r="HC116" i="18"/>
  <c r="GH289" i="18"/>
  <c r="HF289" i="18"/>
  <c r="HH165" i="18"/>
  <c r="GJ165" i="18"/>
  <c r="GS220" i="18"/>
  <c r="FU220" i="18"/>
  <c r="HA196" i="18"/>
  <c r="GC196" i="18"/>
  <c r="GJ301" i="18"/>
  <c r="HH301" i="18"/>
  <c r="HJ64" i="18"/>
  <c r="GL64" i="18"/>
  <c r="GU51" i="18"/>
  <c r="FW51" i="18"/>
  <c r="GU90" i="18"/>
  <c r="FW90" i="18"/>
  <c r="GY106" i="18"/>
  <c r="GA106" i="18"/>
  <c r="FZ39" i="18"/>
  <c r="GX39" i="18"/>
  <c r="FY228" i="18"/>
  <c r="GW228" i="18"/>
  <c r="GF247" i="18"/>
  <c r="HD247" i="18"/>
  <c r="GH44" i="18"/>
  <c r="HF44" i="18"/>
  <c r="GT10" i="18"/>
  <c r="FV10" i="18"/>
  <c r="FT99" i="18"/>
  <c r="GR99" i="18"/>
  <c r="GC253" i="18"/>
  <c r="HA253" i="18"/>
  <c r="GY269" i="18"/>
  <c r="GA269" i="18"/>
  <c r="GH300" i="18"/>
  <c r="HF300" i="18"/>
  <c r="HA56" i="18"/>
  <c r="GC56" i="18"/>
  <c r="GX51" i="18"/>
  <c r="FZ51" i="18"/>
  <c r="GW270" i="18"/>
  <c r="FY270" i="18"/>
  <c r="GF146" i="18"/>
  <c r="HD146" i="18"/>
  <c r="GS165" i="18"/>
  <c r="FU165" i="18"/>
  <c r="HG313" i="18"/>
  <c r="GI313" i="18"/>
  <c r="HI97" i="18"/>
  <c r="GK97" i="18"/>
  <c r="GJ82" i="18"/>
  <c r="HH82" i="18"/>
  <c r="HE289" i="18"/>
  <c r="GG289" i="18"/>
  <c r="GD250" i="18"/>
  <c r="HB250" i="18"/>
  <c r="GQ50" i="18"/>
  <c r="FS50" i="18"/>
  <c r="ET50" i="18"/>
  <c r="FU187" i="18"/>
  <c r="GS187" i="18"/>
  <c r="FZ300" i="18"/>
  <c r="GX300" i="18"/>
  <c r="GL176" i="18"/>
  <c r="HJ176" i="18"/>
  <c r="HF121" i="18"/>
  <c r="GH121" i="18"/>
  <c r="GL164" i="18"/>
  <c r="HJ164" i="18"/>
  <c r="FO283" i="18"/>
  <c r="GP283" i="18" s="1"/>
  <c r="HG78" i="18"/>
  <c r="GI78" i="18"/>
  <c r="HD267" i="18"/>
  <c r="GF267" i="18"/>
  <c r="FO110" i="18"/>
  <c r="GP110" i="18" s="1"/>
  <c r="FX90" i="18"/>
  <c r="GV90" i="18"/>
  <c r="GF309" i="18"/>
  <c r="HD309" i="18"/>
  <c r="GD205" i="18"/>
  <c r="HB205" i="18"/>
  <c r="HI197" i="18"/>
  <c r="GK197" i="18"/>
  <c r="GC21" i="18"/>
  <c r="HA21" i="18"/>
  <c r="HJ243" i="18"/>
  <c r="GL243" i="18"/>
  <c r="GR66" i="18"/>
  <c r="FT66" i="18"/>
  <c r="GT152" i="18"/>
  <c r="FV152" i="18"/>
  <c r="HE46" i="18"/>
  <c r="GG46" i="18"/>
  <c r="GS124" i="18"/>
  <c r="FU124" i="18"/>
  <c r="GH80" i="18"/>
  <c r="HF80" i="18"/>
  <c r="FT291" i="18"/>
  <c r="GR291" i="18"/>
  <c r="FO212" i="18"/>
  <c r="GP212" i="18" s="1"/>
  <c r="FO152" i="18"/>
  <c r="GP152" i="18" s="1"/>
  <c r="HB75" i="18"/>
  <c r="GD75" i="18"/>
  <c r="GH99" i="18"/>
  <c r="HF99" i="18"/>
  <c r="HJ75" i="18"/>
  <c r="GL75" i="18"/>
  <c r="GI68" i="18"/>
  <c r="HG68" i="18"/>
  <c r="GE309" i="18"/>
  <c r="HC309" i="18"/>
  <c r="HB204" i="18"/>
  <c r="GD204" i="18"/>
  <c r="FT103" i="18"/>
  <c r="GR103" i="18"/>
  <c r="GW108" i="18"/>
  <c r="FY108" i="18"/>
  <c r="GH139" i="18"/>
  <c r="HF139" i="18"/>
  <c r="GF248" i="18"/>
  <c r="HD248" i="18"/>
  <c r="HH303" i="18"/>
  <c r="GJ303" i="18"/>
  <c r="FZ123" i="18"/>
  <c r="GX123" i="18"/>
  <c r="HI26" i="18"/>
  <c r="GK26" i="18"/>
  <c r="HG252" i="18"/>
  <c r="GI252" i="18"/>
  <c r="GF282" i="18"/>
  <c r="HD282" i="18"/>
  <c r="GB233" i="18"/>
  <c r="GZ233" i="18"/>
  <c r="GD311" i="18"/>
  <c r="HB311" i="18"/>
  <c r="HD212" i="18"/>
  <c r="GF212" i="18"/>
  <c r="FT104" i="18"/>
  <c r="GR104" i="18"/>
  <c r="FY190" i="18"/>
  <c r="GW190" i="18"/>
  <c r="GW146" i="18"/>
  <c r="FY146" i="18"/>
  <c r="GB126" i="18"/>
  <c r="GZ126" i="18"/>
  <c r="GB237" i="18"/>
  <c r="GZ237" i="18"/>
  <c r="GE62" i="18"/>
  <c r="HC62" i="18"/>
  <c r="GR247" i="18"/>
  <c r="FT247" i="18"/>
  <c r="FW62" i="18"/>
  <c r="GU62" i="18"/>
  <c r="GK249" i="18"/>
  <c r="HI249" i="18"/>
  <c r="HE81" i="18"/>
  <c r="GG81" i="18"/>
  <c r="HF203" i="18"/>
  <c r="GH203" i="18"/>
  <c r="HG121" i="18"/>
  <c r="GI121" i="18"/>
  <c r="HD288" i="18"/>
  <c r="GF288" i="18"/>
  <c r="FW309" i="18"/>
  <c r="GU309" i="18"/>
  <c r="FZ250" i="18"/>
  <c r="GX250" i="18"/>
  <c r="GX73" i="18"/>
  <c r="FZ73" i="18"/>
  <c r="GU215" i="18"/>
  <c r="FW215" i="18"/>
  <c r="FV123" i="18"/>
  <c r="GT123" i="18"/>
  <c r="GY190" i="18"/>
  <c r="GA190" i="18"/>
  <c r="HD207" i="18"/>
  <c r="GF207" i="18"/>
  <c r="GE40" i="18"/>
  <c r="HC40" i="18"/>
  <c r="GE138" i="18"/>
  <c r="HC138" i="18"/>
  <c r="HG64" i="18"/>
  <c r="GI64" i="18"/>
  <c r="ET286" i="18"/>
  <c r="FP286" i="18" s="1"/>
  <c r="FQ286" i="18" s="1"/>
  <c r="FR286" i="18" s="1"/>
  <c r="HK286" i="18" s="1"/>
  <c r="HM286" i="18" s="1"/>
  <c r="FS286" i="18"/>
  <c r="GQ286" i="18"/>
  <c r="HF164" i="18"/>
  <c r="GH164" i="18"/>
  <c r="GC45" i="18"/>
  <c r="HA45" i="18"/>
  <c r="GF49" i="18"/>
  <c r="HD49" i="18"/>
  <c r="GT236" i="18"/>
  <c r="FV236" i="18"/>
  <c r="GS281" i="18"/>
  <c r="FU281" i="18"/>
  <c r="HI232" i="18"/>
  <c r="GK232" i="18"/>
  <c r="FZ208" i="18"/>
  <c r="GX208" i="18"/>
  <c r="GH39" i="18"/>
  <c r="HF39" i="18"/>
  <c r="HF199" i="18"/>
  <c r="GH199" i="18"/>
  <c r="GK99" i="18"/>
  <c r="HI99" i="18"/>
  <c r="FV228" i="18"/>
  <c r="GT228" i="18"/>
  <c r="HH126" i="18"/>
  <c r="GJ126" i="18"/>
  <c r="GB254" i="18"/>
  <c r="GZ254" i="18"/>
  <c r="FV158" i="18"/>
  <c r="GT158" i="18"/>
  <c r="FT56" i="18"/>
  <c r="GR56" i="18"/>
  <c r="GH223" i="18"/>
  <c r="HF223" i="18"/>
  <c r="HJ62" i="18"/>
  <c r="GL62" i="18"/>
  <c r="GR177" i="18"/>
  <c r="FT177" i="18"/>
  <c r="GK180" i="18"/>
  <c r="HI180" i="18"/>
  <c r="GC251" i="18"/>
  <c r="HA251" i="18"/>
  <c r="GX145" i="18"/>
  <c r="FZ145" i="18"/>
  <c r="GI50" i="18"/>
  <c r="HG50" i="18"/>
  <c r="HA254" i="18"/>
  <c r="GC254" i="18"/>
  <c r="GU310" i="18"/>
  <c r="FW310" i="18"/>
  <c r="FO322" i="18"/>
  <c r="GP322" i="18" s="1"/>
  <c r="HD202" i="18"/>
  <c r="GF202" i="18"/>
  <c r="GF121" i="18"/>
  <c r="HD121" i="18"/>
  <c r="HA117" i="18"/>
  <c r="GC117" i="18"/>
  <c r="GW142" i="18"/>
  <c r="FY142" i="18"/>
  <c r="HB270" i="18"/>
  <c r="GD270" i="18"/>
  <c r="FV213" i="18"/>
  <c r="GT213" i="18"/>
  <c r="GH101" i="18"/>
  <c r="HF101" i="18"/>
  <c r="GK165" i="18"/>
  <c r="HI165" i="18"/>
  <c r="FX43" i="18"/>
  <c r="GV43" i="18"/>
  <c r="GB229" i="18"/>
  <c r="GZ229" i="18"/>
  <c r="ET233" i="18"/>
  <c r="FS233" i="18"/>
  <c r="GQ233" i="18"/>
  <c r="HE129" i="18"/>
  <c r="GG129" i="18"/>
  <c r="FT95" i="18"/>
  <c r="GR95" i="18"/>
  <c r="GQ313" i="18"/>
  <c r="FS313" i="18"/>
  <c r="ET313" i="18"/>
  <c r="GG267" i="18"/>
  <c r="HE267" i="18"/>
  <c r="GJ99" i="18"/>
  <c r="HH99" i="18"/>
  <c r="GY197" i="18"/>
  <c r="GA197" i="18"/>
  <c r="HI22" i="18"/>
  <c r="GK22" i="18"/>
  <c r="HE270" i="18"/>
  <c r="GG270" i="18"/>
  <c r="GS295" i="18"/>
  <c r="FU295" i="18"/>
  <c r="FS156" i="18"/>
  <c r="GQ156" i="18"/>
  <c r="ET156" i="18"/>
  <c r="GA251" i="18"/>
  <c r="GY251" i="18"/>
  <c r="HE165" i="18"/>
  <c r="GG165" i="18"/>
  <c r="GC151" i="18"/>
  <c r="HA151" i="18"/>
  <c r="GH267" i="18"/>
  <c r="HF267" i="18"/>
  <c r="HD315" i="18"/>
  <c r="GF315" i="18"/>
  <c r="GC256" i="18"/>
  <c r="HA256" i="18"/>
  <c r="GB215" i="18"/>
  <c r="GZ215" i="18"/>
  <c r="GU214" i="18"/>
  <c r="FW214" i="18"/>
  <c r="GU286" i="18"/>
  <c r="FW286" i="18"/>
  <c r="GS265" i="18"/>
  <c r="FU265" i="18"/>
  <c r="HB256" i="18"/>
  <c r="GD256" i="18"/>
  <c r="GJ296" i="18"/>
  <c r="HH296" i="18"/>
  <c r="FZ82" i="18"/>
  <c r="GX82" i="18"/>
  <c r="FU166" i="18"/>
  <c r="GS166" i="18"/>
  <c r="GK106" i="18"/>
  <c r="HI106" i="18"/>
  <c r="FS253" i="18"/>
  <c r="ET253" i="18"/>
  <c r="GQ253" i="18"/>
  <c r="GT318" i="18"/>
  <c r="FV318" i="18"/>
  <c r="GV261" i="18"/>
  <c r="FX261" i="18"/>
  <c r="GS262" i="18"/>
  <c r="FU262" i="18"/>
  <c r="FW218" i="18"/>
  <c r="GU218" i="18"/>
  <c r="HF266" i="18"/>
  <c r="GH266" i="18"/>
  <c r="GW144" i="18"/>
  <c r="FY144" i="18"/>
  <c r="HF132" i="18"/>
  <c r="GH132" i="18"/>
  <c r="FY90" i="18"/>
  <c r="GW90" i="18"/>
  <c r="GY301" i="18"/>
  <c r="GA301" i="18"/>
  <c r="GS81" i="18"/>
  <c r="FU81" i="18"/>
  <c r="GR25" i="18"/>
  <c r="FT25" i="18"/>
  <c r="HC286" i="18"/>
  <c r="GE286" i="18"/>
  <c r="HF322" i="18"/>
  <c r="GH322" i="18"/>
  <c r="HE56" i="18"/>
  <c r="GG56" i="18"/>
  <c r="HD249" i="18"/>
  <c r="GF249" i="18"/>
  <c r="FO36" i="18"/>
  <c r="GP36" i="18" s="1"/>
  <c r="GW126" i="18"/>
  <c r="FY126" i="18"/>
  <c r="FX29" i="18"/>
  <c r="GV29" i="18"/>
  <c r="GI249" i="18"/>
  <c r="HG249" i="18"/>
  <c r="GA39" i="18"/>
  <c r="GY39" i="18"/>
  <c r="FY235" i="18"/>
  <c r="GW235" i="18"/>
  <c r="GV106" i="18"/>
  <c r="FX106" i="18"/>
  <c r="GV170" i="18"/>
  <c r="FX170" i="18"/>
  <c r="FU22" i="18"/>
  <c r="GS22" i="18"/>
  <c r="GE276" i="18"/>
  <c r="HC276" i="18"/>
  <c r="GR236" i="18"/>
  <c r="FT236" i="18"/>
  <c r="HJ122" i="18"/>
  <c r="GL122" i="18"/>
  <c r="HB291" i="18"/>
  <c r="GD291" i="18"/>
  <c r="GA165" i="18"/>
  <c r="GY165" i="18"/>
  <c r="GJ101" i="18"/>
  <c r="HH101" i="18"/>
  <c r="GD158" i="18"/>
  <c r="HB158" i="18"/>
  <c r="GQ39" i="18"/>
  <c r="FS39" i="18"/>
  <c r="ET39" i="18"/>
  <c r="GZ284" i="18"/>
  <c r="GB284" i="18"/>
  <c r="FT102" i="18"/>
  <c r="GR102" i="18"/>
  <c r="GJ242" i="18"/>
  <c r="HH242" i="18"/>
  <c r="GE18" i="18"/>
  <c r="HC18" i="18"/>
  <c r="GL158" i="18"/>
  <c r="HJ158" i="18"/>
  <c r="FX64" i="18"/>
  <c r="GV64" i="18"/>
  <c r="GV32" i="18"/>
  <c r="FX32" i="18"/>
  <c r="GA77" i="18"/>
  <c r="GY77" i="18"/>
  <c r="FZ260" i="18"/>
  <c r="GX260" i="18"/>
  <c r="GU64" i="18"/>
  <c r="FW64" i="18"/>
  <c r="GC268" i="18"/>
  <c r="HA268" i="18"/>
  <c r="GV33" i="18"/>
  <c r="FX33" i="18"/>
  <c r="FY238" i="18"/>
  <c r="GW238" i="18"/>
  <c r="GF237" i="18"/>
  <c r="HD237" i="18"/>
  <c r="FW91" i="18"/>
  <c r="GU91" i="18"/>
  <c r="FY116" i="18"/>
  <c r="GW116" i="18"/>
  <c r="GF307" i="18"/>
  <c r="HD307" i="18"/>
  <c r="HC60" i="18"/>
  <c r="GE60" i="18"/>
  <c r="HI69" i="18"/>
  <c r="GK69" i="18"/>
  <c r="GE125" i="18"/>
  <c r="HC125" i="18"/>
  <c r="GQ294" i="18"/>
  <c r="FS294" i="18"/>
  <c r="ET294" i="18"/>
  <c r="FP294" i="18" s="1"/>
  <c r="FQ294" i="18" s="1"/>
  <c r="FR294" i="18" s="1"/>
  <c r="HK294" i="18" s="1"/>
  <c r="HM294" i="18" s="1"/>
  <c r="GV241" i="18"/>
  <c r="FX241" i="18"/>
  <c r="FV178" i="18"/>
  <c r="GT178" i="18"/>
  <c r="GA245" i="18"/>
  <c r="GY245" i="18"/>
  <c r="FX26" i="18"/>
  <c r="GV26" i="18"/>
  <c r="FY13" i="18"/>
  <c r="GW13" i="18"/>
  <c r="FZ237" i="18"/>
  <c r="GX237" i="18"/>
  <c r="FO113" i="18"/>
  <c r="GP113" i="18" s="1"/>
  <c r="HD128" i="18"/>
  <c r="GF128" i="18"/>
  <c r="FS122" i="18"/>
  <c r="GQ122" i="18"/>
  <c r="ET122" i="18"/>
  <c r="FP122" i="18" s="1"/>
  <c r="FQ122" i="18" s="1"/>
  <c r="FR122" i="18" s="1"/>
  <c r="HK122" i="18" s="1"/>
  <c r="HM122" i="18" s="1"/>
  <c r="GC166" i="18"/>
  <c r="HA166" i="18"/>
  <c r="GW176" i="18"/>
  <c r="FY176" i="18"/>
  <c r="GU326" i="18"/>
  <c r="FW326" i="18"/>
  <c r="FX235" i="18"/>
  <c r="GV235" i="18"/>
  <c r="GU263" i="18"/>
  <c r="FW263" i="18"/>
  <c r="FZ74" i="18"/>
  <c r="GX74" i="18"/>
  <c r="GK146" i="18"/>
  <c r="HI146" i="18"/>
  <c r="FS74" i="18"/>
  <c r="GQ74" i="18"/>
  <c r="ET74" i="18"/>
  <c r="GR128" i="18"/>
  <c r="FT128" i="18"/>
  <c r="HI267" i="18"/>
  <c r="GK267" i="18"/>
  <c r="HI18" i="18"/>
  <c r="GK18" i="18"/>
  <c r="GS228" i="18"/>
  <c r="FU228" i="18"/>
  <c r="GQ114" i="18"/>
  <c r="ET114" i="18"/>
  <c r="FS114" i="18"/>
  <c r="GA100" i="18"/>
  <c r="GY100" i="18"/>
  <c r="GI128" i="18"/>
  <c r="HG128" i="18"/>
  <c r="HE173" i="18"/>
  <c r="GG173" i="18"/>
  <c r="HD42" i="18"/>
  <c r="GF42" i="18"/>
  <c r="FZ194" i="18"/>
  <c r="GX194" i="18"/>
  <c r="GT196" i="18"/>
  <c r="FV196" i="18"/>
  <c r="FO157" i="18"/>
  <c r="GP157" i="18" s="1"/>
  <c r="FU131" i="18"/>
  <c r="GS131" i="18"/>
  <c r="FO96" i="18"/>
  <c r="GP96" i="18" s="1"/>
  <c r="GI303" i="18"/>
  <c r="HG303" i="18"/>
  <c r="GU177" i="18"/>
  <c r="FW177" i="18"/>
  <c r="GU56" i="18"/>
  <c r="FW56" i="18"/>
  <c r="GB145" i="18"/>
  <c r="GZ145" i="18"/>
  <c r="GB232" i="18"/>
  <c r="GZ232" i="18"/>
  <c r="GJ109" i="18"/>
  <c r="HH109" i="18"/>
  <c r="GK299" i="18"/>
  <c r="HI299" i="18"/>
  <c r="GI266" i="18"/>
  <c r="HG266" i="18"/>
  <c r="GL294" i="18"/>
  <c r="HJ294" i="18"/>
  <c r="GS296" i="18"/>
  <c r="FU296" i="18"/>
  <c r="GL210" i="18"/>
  <c r="HJ210" i="18"/>
  <c r="GU84" i="18"/>
  <c r="FW84" i="18"/>
  <c r="HI66" i="18"/>
  <c r="GK66" i="18"/>
  <c r="HA48" i="18"/>
  <c r="GC48" i="18"/>
  <c r="GZ112" i="18"/>
  <c r="GB112" i="18"/>
  <c r="GA314" i="18"/>
  <c r="GY314" i="18"/>
  <c r="FY71" i="18"/>
  <c r="GW71" i="18"/>
  <c r="GV77" i="18"/>
  <c r="FX77" i="18"/>
  <c r="FS301" i="18"/>
  <c r="ET301" i="18"/>
  <c r="GQ301" i="18"/>
  <c r="GU148" i="18"/>
  <c r="FW148" i="18"/>
  <c r="HE136" i="18"/>
  <c r="GG136" i="18"/>
  <c r="FZ267" i="18"/>
  <c r="GX267" i="18"/>
  <c r="GQ320" i="18"/>
  <c r="ET320" i="18"/>
  <c r="FS320" i="18"/>
  <c r="HF276" i="18"/>
  <c r="GH276" i="18"/>
  <c r="FO203" i="18"/>
  <c r="GP203" i="18" s="1"/>
  <c r="HG275" i="18"/>
  <c r="GI275" i="18"/>
  <c r="HB285" i="18"/>
  <c r="GD285" i="18"/>
  <c r="GU33" i="18"/>
  <c r="FW33" i="18"/>
  <c r="HA74" i="18"/>
  <c r="GC74" i="18"/>
  <c r="HF170" i="18"/>
  <c r="GH170" i="18"/>
  <c r="HG297" i="18"/>
  <c r="GI297" i="18"/>
  <c r="FO323" i="18"/>
  <c r="GP323" i="18" s="1"/>
  <c r="HB314" i="18"/>
  <c r="GD314" i="18"/>
  <c r="GX299" i="18"/>
  <c r="FZ299" i="18"/>
  <c r="GU48" i="18"/>
  <c r="FW48" i="18"/>
  <c r="FS13" i="18"/>
  <c r="ET13" i="18"/>
  <c r="FP13" i="18" s="1"/>
  <c r="FQ13" i="18" s="1"/>
  <c r="FR13" i="18" s="1"/>
  <c r="HK13" i="18" s="1"/>
  <c r="HM13" i="18" s="1"/>
  <c r="GQ13" i="18"/>
  <c r="FZ273" i="18"/>
  <c r="GX273" i="18"/>
  <c r="GY280" i="18"/>
  <c r="GA280" i="18"/>
  <c r="HI85" i="18"/>
  <c r="GK85" i="18"/>
  <c r="FV153" i="18"/>
  <c r="GT153" i="18"/>
  <c r="GA35" i="18"/>
  <c r="GY35" i="18"/>
  <c r="GF220" i="18"/>
  <c r="HD220" i="18"/>
  <c r="GX290" i="18"/>
  <c r="FZ290" i="18"/>
  <c r="GJ85" i="18"/>
  <c r="HH85" i="18"/>
  <c r="HH102" i="18"/>
  <c r="GJ102" i="18"/>
  <c r="HG131" i="18"/>
  <c r="GI131" i="18"/>
  <c r="GJ317" i="18"/>
  <c r="HH317" i="18"/>
  <c r="FC6" i="18"/>
  <c r="FU100" i="18"/>
  <c r="GS100" i="18"/>
  <c r="GA256" i="18"/>
  <c r="GY256" i="18"/>
  <c r="GL172" i="18"/>
  <c r="HJ172" i="18"/>
  <c r="FS323" i="18"/>
  <c r="ET323" i="18"/>
  <c r="FP323" i="18" s="1"/>
  <c r="FQ323" i="18" s="1"/>
  <c r="FR323" i="18" s="1"/>
  <c r="HK323" i="18" s="1"/>
  <c r="HM323" i="18" s="1"/>
  <c r="GQ323" i="18"/>
  <c r="ET226" i="18"/>
  <c r="FP226" i="18" s="1"/>
  <c r="FQ226" i="18" s="1"/>
  <c r="FR226" i="18" s="1"/>
  <c r="HK226" i="18" s="1"/>
  <c r="HM226" i="18" s="1"/>
  <c r="GQ226" i="18"/>
  <c r="FS226" i="18"/>
  <c r="HE292" i="18"/>
  <c r="GG292" i="18"/>
  <c r="FU189" i="18"/>
  <c r="GS189" i="18"/>
  <c r="FZ86" i="18"/>
  <c r="GX86" i="18"/>
  <c r="GK257" i="18"/>
  <c r="HI257" i="18"/>
  <c r="GI93" i="18"/>
  <c r="HG93" i="18"/>
  <c r="FY86" i="18"/>
  <c r="GW86" i="18"/>
  <c r="GU15" i="18"/>
  <c r="FW15" i="18"/>
  <c r="GB173" i="18"/>
  <c r="GZ173" i="18"/>
  <c r="GA308" i="18"/>
  <c r="GY308" i="18"/>
  <c r="FX190" i="18"/>
  <c r="GV190" i="18"/>
  <c r="GV315" i="18"/>
  <c r="FX315" i="18"/>
  <c r="HD77" i="18"/>
  <c r="GF77" i="18"/>
  <c r="GY164" i="18"/>
  <c r="GA164" i="18"/>
  <c r="FV230" i="18"/>
  <c r="GT230" i="18"/>
  <c r="HJ96" i="18"/>
  <c r="GL96" i="18"/>
  <c r="GL108" i="18"/>
  <c r="HJ108" i="18"/>
  <c r="FO208" i="18"/>
  <c r="GP208" i="18" s="1"/>
  <c r="GI39" i="18"/>
  <c r="HG39" i="18"/>
  <c r="HJ106" i="18"/>
  <c r="GL106" i="18"/>
  <c r="HE117" i="18"/>
  <c r="GG117" i="18"/>
  <c r="GZ81" i="18"/>
  <c r="GB81" i="18"/>
  <c r="HG330" i="18"/>
  <c r="GI330" i="18"/>
  <c r="GX257" i="18"/>
  <c r="FZ257" i="18"/>
  <c r="HE37" i="18"/>
  <c r="GG37" i="18"/>
  <c r="GC329" i="18"/>
  <c r="HA329" i="18"/>
  <c r="GG101" i="18"/>
  <c r="HE101" i="18"/>
  <c r="HG290" i="18"/>
  <c r="GI290" i="18"/>
  <c r="FX30" i="18"/>
  <c r="GV30" i="18"/>
  <c r="HJ303" i="18"/>
  <c r="GL303" i="18"/>
  <c r="FT304" i="18"/>
  <c r="GR304" i="18"/>
  <c r="GT132" i="18"/>
  <c r="FV132" i="18"/>
  <c r="GC120" i="18"/>
  <c r="HA120" i="18"/>
  <c r="FT36" i="18"/>
  <c r="GR36" i="18"/>
  <c r="GD228" i="18"/>
  <c r="HB228" i="18"/>
  <c r="ET197" i="18"/>
  <c r="GQ197" i="18"/>
  <c r="FS197" i="18"/>
  <c r="HF259" i="18"/>
  <c r="GH259" i="18"/>
  <c r="GQ92" i="18"/>
  <c r="FS92" i="18"/>
  <c r="ET92" i="18"/>
  <c r="FP92" i="18" s="1"/>
  <c r="FQ92" i="18" s="1"/>
  <c r="FR92" i="18" s="1"/>
  <c r="HK92" i="18" s="1"/>
  <c r="HM92" i="18" s="1"/>
  <c r="GC13" i="18"/>
  <c r="HA13" i="18"/>
  <c r="GB101" i="18"/>
  <c r="GZ101" i="18"/>
  <c r="HB90" i="18"/>
  <c r="GD90" i="18"/>
  <c r="GV321" i="18"/>
  <c r="FX321" i="18"/>
  <c r="GA288" i="18"/>
  <c r="GY288" i="18"/>
  <c r="GZ10" i="18"/>
  <c r="GB10" i="18"/>
  <c r="FS158" i="18"/>
  <c r="GQ158" i="18"/>
  <c r="ET158" i="18"/>
  <c r="GS303" i="18"/>
  <c r="FU303" i="18"/>
  <c r="GF63" i="18"/>
  <c r="HD63" i="18"/>
  <c r="GB65" i="18"/>
  <c r="GZ65" i="18"/>
  <c r="GS158" i="18"/>
  <c r="FU158" i="18"/>
  <c r="FE6" i="18"/>
  <c r="HE326" i="18"/>
  <c r="GG326" i="18"/>
  <c r="FY51" i="18"/>
  <c r="GW51" i="18"/>
  <c r="GK81" i="18"/>
  <c r="HI81" i="18"/>
  <c r="GZ127" i="18"/>
  <c r="GB127" i="18"/>
  <c r="FZ118" i="18"/>
  <c r="GX118" i="18"/>
  <c r="GL46" i="18"/>
  <c r="HJ46" i="18"/>
  <c r="GA43" i="18"/>
  <c r="GY43" i="18"/>
  <c r="HA143" i="18"/>
  <c r="GC143" i="18"/>
  <c r="FX228" i="18"/>
  <c r="GV228" i="18"/>
  <c r="GB278" i="18"/>
  <c r="GZ278" i="18"/>
  <c r="GU230" i="18"/>
  <c r="FW230" i="18"/>
  <c r="FY274" i="18"/>
  <c r="GW274" i="18"/>
  <c r="HC42" i="18"/>
  <c r="GE42" i="18"/>
  <c r="GB224" i="18"/>
  <c r="GZ224" i="18"/>
  <c r="HI333" i="18"/>
  <c r="GK333" i="18"/>
  <c r="HI145" i="18"/>
  <c r="GK145" i="18"/>
  <c r="FU153" i="18"/>
  <c r="GS153" i="18"/>
  <c r="HB106" i="18"/>
  <c r="GD106" i="18"/>
  <c r="GU112" i="18"/>
  <c r="FW112" i="18"/>
  <c r="FY76" i="18"/>
  <c r="GW76" i="18"/>
  <c r="FX98" i="18"/>
  <c r="GV98" i="18"/>
  <c r="HE269" i="18"/>
  <c r="GG269" i="18"/>
  <c r="GB100" i="18"/>
  <c r="GZ100" i="18"/>
  <c r="FW216" i="18"/>
  <c r="GU216" i="18"/>
  <c r="FV245" i="18"/>
  <c r="GT245" i="18"/>
  <c r="GF116" i="18"/>
  <c r="HD116" i="18"/>
  <c r="FO177" i="18"/>
  <c r="GP177" i="18" s="1"/>
  <c r="GE194" i="18"/>
  <c r="HC194" i="18"/>
  <c r="GC127" i="18"/>
  <c r="HA127" i="18"/>
  <c r="GA200" i="18"/>
  <c r="GY200" i="18"/>
  <c r="GZ150" i="18"/>
  <c r="GB150" i="18"/>
  <c r="GB93" i="18"/>
  <c r="GZ93" i="18"/>
  <c r="HG315" i="18"/>
  <c r="GI315" i="18"/>
  <c r="HC158" i="18"/>
  <c r="GE158" i="18"/>
  <c r="GV215" i="18"/>
  <c r="FX215" i="18"/>
  <c r="GT63" i="18"/>
  <c r="FV63" i="18"/>
  <c r="HH152" i="18"/>
  <c r="GJ152" i="18"/>
  <c r="HC326" i="18"/>
  <c r="GE326" i="18"/>
  <c r="FV112" i="18"/>
  <c r="GT112" i="18"/>
  <c r="FO156" i="18"/>
  <c r="GP156" i="18" s="1"/>
  <c r="FT180" i="18"/>
  <c r="GR180" i="18"/>
  <c r="FX312" i="18"/>
  <c r="GV312" i="18"/>
  <c r="FW70" i="18"/>
  <c r="GU70" i="18"/>
  <c r="GV52" i="18"/>
  <c r="FX52" i="18"/>
  <c r="GR69" i="18"/>
  <c r="FT69" i="18"/>
  <c r="GJ300" i="18"/>
  <c r="HH300" i="18"/>
  <c r="GX153" i="18"/>
  <c r="FZ153" i="18"/>
  <c r="GL118" i="18"/>
  <c r="HJ118" i="18"/>
  <c r="GV282" i="18"/>
  <c r="FX282" i="18"/>
  <c r="GF265" i="18"/>
  <c r="HD265" i="18"/>
  <c r="GT221" i="18"/>
  <c r="FV221" i="18"/>
  <c r="GI54" i="18"/>
  <c r="HG54" i="18"/>
  <c r="GX329" i="18"/>
  <c r="FZ329" i="18"/>
  <c r="FO43" i="18"/>
  <c r="GP43" i="18" s="1"/>
  <c r="HJ38" i="18"/>
  <c r="GL38" i="18"/>
  <c r="HH332" i="18"/>
  <c r="GJ332" i="18"/>
  <c r="GB61" i="18"/>
  <c r="GZ61" i="18"/>
  <c r="GX49" i="18"/>
  <c r="FZ49" i="18"/>
  <c r="HA214" i="18"/>
  <c r="GC214" i="18"/>
  <c r="FU316" i="18"/>
  <c r="GS316" i="18"/>
  <c r="GY290" i="18"/>
  <c r="GA290" i="18"/>
  <c r="GC207" i="18"/>
  <c r="HA207" i="18"/>
  <c r="GQ241" i="18"/>
  <c r="ET241" i="18"/>
  <c r="FP241" i="18" s="1"/>
  <c r="FQ241" i="18" s="1"/>
  <c r="FR241" i="18" s="1"/>
  <c r="HK241" i="18" s="1"/>
  <c r="HM241" i="18" s="1"/>
  <c r="FS241" i="18"/>
  <c r="GK282" i="18"/>
  <c r="HI282" i="18"/>
  <c r="GU81" i="18"/>
  <c r="FW81" i="18"/>
  <c r="HC156" i="18"/>
  <c r="GE156" i="18"/>
  <c r="FY73" i="18"/>
  <c r="GW73" i="18"/>
  <c r="GX120" i="18"/>
  <c r="FZ120" i="18"/>
  <c r="GX158" i="18"/>
  <c r="FZ158" i="18"/>
  <c r="GD173" i="18"/>
  <c r="HB173" i="18"/>
  <c r="GS120" i="18"/>
  <c r="FU120" i="18"/>
  <c r="FY166" i="18"/>
  <c r="GW166" i="18"/>
  <c r="GH131" i="18"/>
  <c r="HF131" i="18"/>
  <c r="GL255" i="18"/>
  <c r="HJ255" i="18"/>
  <c r="FX305" i="18"/>
  <c r="GV305" i="18"/>
  <c r="GG319" i="18"/>
  <c r="HE319" i="18"/>
  <c r="HD35" i="18"/>
  <c r="GF35" i="18"/>
  <c r="HJ103" i="18"/>
  <c r="GL103" i="18"/>
  <c r="HB298" i="18"/>
  <c r="GD298" i="18"/>
  <c r="ET184" i="18"/>
  <c r="FP184" i="18" s="1"/>
  <c r="FQ184" i="18" s="1"/>
  <c r="FR184" i="18" s="1"/>
  <c r="HK184" i="18" s="1"/>
  <c r="HM184" i="18" s="1"/>
  <c r="GQ184" i="18"/>
  <c r="FS184" i="18"/>
  <c r="GU60" i="18"/>
  <c r="FW60" i="18"/>
  <c r="FV282" i="18"/>
  <c r="GT282" i="18"/>
  <c r="GR319" i="18"/>
  <c r="FT319" i="18"/>
  <c r="HA293" i="18"/>
  <c r="GC293" i="18"/>
  <c r="FY307" i="18"/>
  <c r="GW307" i="18"/>
  <c r="FW313" i="18"/>
  <c r="GU313" i="18"/>
  <c r="GH284" i="18"/>
  <c r="HF284" i="18"/>
  <c r="GI21" i="18"/>
  <c r="HG21" i="18"/>
  <c r="FX12" i="18"/>
  <c r="GV12" i="18"/>
  <c r="GB160" i="18"/>
  <c r="GZ160" i="18"/>
  <c r="FZ244" i="18"/>
  <c r="GX244" i="18"/>
  <c r="GW36" i="18"/>
  <c r="FY36" i="18"/>
  <c r="GQ292" i="18"/>
  <c r="ET292" i="18"/>
  <c r="FP292" i="18" s="1"/>
  <c r="FQ292" i="18" s="1"/>
  <c r="FR292" i="18" s="1"/>
  <c r="HK292" i="18" s="1"/>
  <c r="HM292" i="18" s="1"/>
  <c r="FS292" i="18"/>
  <c r="GS88" i="18"/>
  <c r="FU88" i="18"/>
  <c r="GU250" i="18"/>
  <c r="FW250" i="18"/>
  <c r="FV162" i="18"/>
  <c r="GT162" i="18"/>
  <c r="GX171" i="18"/>
  <c r="FZ171" i="18"/>
  <c r="HG38" i="18"/>
  <c r="GI38" i="18"/>
  <c r="FW154" i="18"/>
  <c r="GU154" i="18"/>
  <c r="GZ86" i="18"/>
  <c r="GB86" i="18"/>
  <c r="HD74" i="18"/>
  <c r="GF74" i="18"/>
  <c r="HA114" i="18"/>
  <c r="GC114" i="18"/>
  <c r="GZ279" i="18"/>
  <c r="GB279" i="18"/>
  <c r="FX113" i="18"/>
  <c r="GV113" i="18"/>
  <c r="GC167" i="18"/>
  <c r="HA167" i="18"/>
  <c r="HB322" i="18"/>
  <c r="GD322" i="18"/>
  <c r="GY254" i="18"/>
  <c r="GA254" i="18"/>
  <c r="GI86" i="18"/>
  <c r="HG86" i="18"/>
  <c r="HG133" i="18"/>
  <c r="GI133" i="18"/>
  <c r="GK330" i="18"/>
  <c r="HI330" i="18"/>
  <c r="GE308" i="18"/>
  <c r="HC308" i="18"/>
  <c r="FZ230" i="18"/>
  <c r="GX230" i="18"/>
  <c r="HH140" i="18"/>
  <c r="GJ140" i="18"/>
  <c r="HD286" i="18"/>
  <c r="GF286" i="18"/>
  <c r="GT34" i="18"/>
  <c r="FV34" i="18"/>
  <c r="GS14" i="18"/>
  <c r="FU14" i="18"/>
  <c r="GZ80" i="18"/>
  <c r="GB80" i="18"/>
  <c r="ET34" i="18"/>
  <c r="FP34" i="18" s="1"/>
  <c r="FQ34" i="18" s="1"/>
  <c r="FR34" i="18" s="1"/>
  <c r="HK34" i="18" s="1"/>
  <c r="HM34" i="18" s="1"/>
  <c r="GQ34" i="18"/>
  <c r="FS34" i="18"/>
  <c r="GQ124" i="18"/>
  <c r="FS124" i="18"/>
  <c r="ET124" i="18"/>
  <c r="GG244" i="18"/>
  <c r="HE244" i="18"/>
  <c r="GS116" i="18"/>
  <c r="FU116" i="18"/>
  <c r="GU178" i="18"/>
  <c r="FW178" i="18"/>
  <c r="GU207" i="18"/>
  <c r="FW207" i="18"/>
  <c r="GL248" i="18"/>
  <c r="HJ248" i="18"/>
  <c r="FT171" i="18"/>
  <c r="GR171" i="18"/>
  <c r="GY130" i="18"/>
  <c r="GA130" i="18"/>
  <c r="FO47" i="18"/>
  <c r="GP47" i="18" s="1"/>
  <c r="GV267" i="18"/>
  <c r="FX267" i="18"/>
  <c r="GQ35" i="18"/>
  <c r="ET35" i="18"/>
  <c r="FS35" i="18"/>
  <c r="GT323" i="18"/>
  <c r="FV323" i="18"/>
  <c r="FS189" i="18"/>
  <c r="ET189" i="18"/>
  <c r="FP189" i="18" s="1"/>
  <c r="FQ189" i="18" s="1"/>
  <c r="FR189" i="18" s="1"/>
  <c r="HK189" i="18" s="1"/>
  <c r="HM189" i="18" s="1"/>
  <c r="GQ189" i="18"/>
  <c r="FV330" i="18"/>
  <c r="GT330" i="18"/>
  <c r="GL298" i="18"/>
  <c r="HJ298" i="18"/>
  <c r="HF33" i="18"/>
  <c r="GH33" i="18"/>
  <c r="FY248" i="18"/>
  <c r="GW248" i="18"/>
  <c r="HD183" i="18"/>
  <c r="GF183" i="18"/>
  <c r="HH55" i="18"/>
  <c r="GJ55" i="18"/>
  <c r="GU13" i="18"/>
  <c r="FW13" i="18"/>
  <c r="GY15" i="18"/>
  <c r="GA15" i="18"/>
  <c r="HI315" i="18"/>
  <c r="GK315" i="18"/>
  <c r="GG72" i="18"/>
  <c r="HE72" i="18"/>
  <c r="GH275" i="18"/>
  <c r="HF275" i="18"/>
  <c r="FT191" i="18"/>
  <c r="GR191" i="18"/>
  <c r="GG104" i="18"/>
  <c r="HE104" i="18"/>
  <c r="FU236" i="18"/>
  <c r="GS236" i="18"/>
  <c r="GD103" i="18"/>
  <c r="HB103" i="18"/>
  <c r="HG122" i="18"/>
  <c r="GI122" i="18"/>
  <c r="FJ6" i="18"/>
  <c r="HB315" i="18"/>
  <c r="GD315" i="18"/>
  <c r="HG34" i="18"/>
  <c r="GI34" i="18"/>
  <c r="HC197" i="18"/>
  <c r="GE197" i="18"/>
  <c r="FV27" i="18"/>
  <c r="GT27" i="18"/>
  <c r="GL277" i="18"/>
  <c r="HJ277" i="18"/>
  <c r="FU206" i="18"/>
  <c r="GS206" i="18"/>
  <c r="FO94" i="18"/>
  <c r="GP94" i="18" s="1"/>
  <c r="GL225" i="18"/>
  <c r="HJ225" i="18"/>
  <c r="FX85" i="18"/>
  <c r="GV85" i="18"/>
  <c r="GA59" i="18"/>
  <c r="GY59" i="18"/>
  <c r="FU70" i="18"/>
  <c r="GS70" i="18"/>
  <c r="FO100" i="18"/>
  <c r="GP100" i="18" s="1"/>
  <c r="HA210" i="18"/>
  <c r="GC210" i="18"/>
  <c r="GE219" i="18"/>
  <c r="HC219" i="18"/>
  <c r="FY313" i="18"/>
  <c r="GW313" i="18"/>
  <c r="GW308" i="18"/>
  <c r="FY308" i="18"/>
  <c r="GW292" i="18"/>
  <c r="FY292" i="18"/>
  <c r="GF26" i="18"/>
  <c r="HD26" i="18"/>
  <c r="FX314" i="18"/>
  <c r="GV314" i="18"/>
  <c r="HC245" i="18"/>
  <c r="GE245" i="18"/>
  <c r="HH189" i="18"/>
  <c r="GJ189" i="18"/>
  <c r="GD224" i="18"/>
  <c r="HB224" i="18"/>
  <c r="HF317" i="18"/>
  <c r="GH317" i="18"/>
  <c r="FT277" i="18"/>
  <c r="GR277" i="18"/>
  <c r="FW181" i="18"/>
  <c r="GU181" i="18"/>
  <c r="HJ154" i="18"/>
  <c r="GL154" i="18"/>
  <c r="GK141" i="18"/>
  <c r="HI141" i="18"/>
  <c r="GJ207" i="18"/>
  <c r="HH207" i="18"/>
  <c r="GK207" i="18"/>
  <c r="HI207" i="18"/>
  <c r="HI148" i="18"/>
  <c r="GK148" i="18"/>
  <c r="GJ298" i="18"/>
  <c r="HH298" i="18"/>
  <c r="GX36" i="18"/>
  <c r="FZ36" i="18"/>
  <c r="GC106" i="18"/>
  <c r="HA106" i="18"/>
  <c r="GV162" i="18"/>
  <c r="FX162" i="18"/>
  <c r="GY219" i="18"/>
  <c r="GA219" i="18"/>
  <c r="HB222" i="18"/>
  <c r="GD222" i="18"/>
  <c r="HC161" i="18"/>
  <c r="GE161" i="18"/>
  <c r="HI230" i="18"/>
  <c r="GK230" i="18"/>
  <c r="GA331" i="18"/>
  <c r="GY331" i="18"/>
  <c r="HE172" i="18"/>
  <c r="GG172" i="18"/>
  <c r="GK273" i="18"/>
  <c r="HI273" i="18"/>
  <c r="GL291" i="18"/>
  <c r="HJ291" i="18"/>
  <c r="GT18" i="18"/>
  <c r="FV18" i="18"/>
  <c r="GQ283" i="18"/>
  <c r="FS283" i="18"/>
  <c r="ET283" i="18"/>
  <c r="HJ204" i="18"/>
  <c r="GL204" i="18"/>
  <c r="HA326" i="18"/>
  <c r="GC326" i="18"/>
  <c r="GA234" i="18"/>
  <c r="GY234" i="18"/>
  <c r="GQ308" i="18"/>
  <c r="ET308" i="18"/>
  <c r="FP308" i="18" s="1"/>
  <c r="FQ308" i="18" s="1"/>
  <c r="FR308" i="18" s="1"/>
  <c r="HK308" i="18" s="1"/>
  <c r="HM308" i="18" s="1"/>
  <c r="FS308" i="18"/>
  <c r="FW201" i="18"/>
  <c r="GU201" i="18"/>
  <c r="FY324" i="18"/>
  <c r="GW324" i="18"/>
  <c r="FU244" i="18"/>
  <c r="GS244" i="18"/>
  <c r="HH123" i="18"/>
  <c r="GJ123" i="18"/>
  <c r="GH163" i="18"/>
  <c r="HF163" i="18"/>
  <c r="HG196" i="18"/>
  <c r="GI196" i="18"/>
  <c r="HI314" i="18"/>
  <c r="GK314" i="18"/>
  <c r="FV259" i="18"/>
  <c r="GT259" i="18"/>
  <c r="HD260" i="18"/>
  <c r="GF260" i="18"/>
  <c r="FT140" i="18"/>
  <c r="GR140" i="18"/>
  <c r="HG136" i="18"/>
  <c r="GI136" i="18"/>
  <c r="HF53" i="18"/>
  <c r="GH53" i="18"/>
  <c r="GQ229" i="18"/>
  <c r="ET229" i="18"/>
  <c r="FP229" i="18" s="1"/>
  <c r="FQ229" i="18" s="1"/>
  <c r="FR229" i="18" s="1"/>
  <c r="HK229" i="18" s="1"/>
  <c r="HM229" i="18" s="1"/>
  <c r="FS229" i="18"/>
  <c r="GG233" i="18"/>
  <c r="HE233" i="18"/>
  <c r="GT117" i="18"/>
  <c r="FV117" i="18"/>
  <c r="FY89" i="18"/>
  <c r="GW89" i="18"/>
  <c r="GV216" i="18"/>
  <c r="FX216" i="18"/>
  <c r="GI171" i="18"/>
  <c r="HG171" i="18"/>
  <c r="HC136" i="18"/>
  <c r="GE136" i="18"/>
  <c r="GZ333" i="18"/>
  <c r="GB333" i="18"/>
  <c r="GY160" i="18"/>
  <c r="GA160" i="18"/>
  <c r="GX195" i="18"/>
  <c r="FZ195" i="18"/>
  <c r="HC299" i="18"/>
  <c r="GE299" i="18"/>
  <c r="FU59" i="18"/>
  <c r="GS59" i="18"/>
  <c r="GD281" i="18"/>
  <c r="HB281" i="18"/>
  <c r="HC317" i="18"/>
  <c r="GE317" i="18"/>
  <c r="GS110" i="18"/>
  <c r="FU110" i="18"/>
  <c r="GS130" i="18"/>
  <c r="FU130" i="18"/>
  <c r="HC302" i="18"/>
  <c r="GE302" i="18"/>
  <c r="GW170" i="18"/>
  <c r="FY170" i="18"/>
  <c r="HE215" i="18"/>
  <c r="GG215" i="18"/>
  <c r="HC134" i="18"/>
  <c r="GE134" i="18"/>
  <c r="HA239" i="18"/>
  <c r="GC239" i="18"/>
  <c r="GY157" i="18"/>
  <c r="GA157" i="18"/>
  <c r="GR40" i="18"/>
  <c r="FT40" i="18"/>
  <c r="FO242" i="18"/>
  <c r="GP242" i="18" s="1"/>
  <c r="GG266" i="18"/>
  <c r="HE266" i="18"/>
  <c r="GW101" i="18"/>
  <c r="FY101" i="18"/>
  <c r="GF110" i="18"/>
  <c r="HD110" i="18"/>
  <c r="HE121" i="18"/>
  <c r="GG121" i="18"/>
  <c r="GA38" i="18"/>
  <c r="GY38" i="18"/>
  <c r="HG227" i="18"/>
  <c r="GI227" i="18"/>
  <c r="HA269" i="18"/>
  <c r="GC269" i="18"/>
  <c r="GA105" i="18"/>
  <c r="GY105" i="18"/>
  <c r="GX330" i="18"/>
  <c r="FZ330" i="18"/>
  <c r="GQ11" i="18"/>
  <c r="ET11" i="18"/>
  <c r="FS11" i="18"/>
  <c r="GU300" i="18"/>
  <c r="FW300" i="18"/>
  <c r="GY215" i="18"/>
  <c r="GA215" i="18"/>
  <c r="FU241" i="18"/>
  <c r="GS241" i="18"/>
  <c r="ET65" i="18"/>
  <c r="FP65" i="18" s="1"/>
  <c r="FQ65" i="18" s="1"/>
  <c r="FR65" i="18" s="1"/>
  <c r="HK65" i="18" s="1"/>
  <c r="HM65" i="18" s="1"/>
  <c r="GQ65" i="18"/>
  <c r="FS65" i="18"/>
  <c r="FO129" i="18"/>
  <c r="GP129" i="18" s="1"/>
  <c r="FO282" i="18"/>
  <c r="GP282" i="18" s="1"/>
  <c r="HA201" i="18"/>
  <c r="GC201" i="18"/>
  <c r="GL281" i="18"/>
  <c r="HJ281" i="18"/>
  <c r="GH68" i="18"/>
  <c r="HF68" i="18"/>
  <c r="FW236" i="18"/>
  <c r="GU236" i="18"/>
  <c r="FZ43" i="18"/>
  <c r="GX43" i="18"/>
  <c r="HJ89" i="18"/>
  <c r="GL89" i="18"/>
  <c r="GY244" i="18"/>
  <c r="GA244" i="18"/>
  <c r="GW194" i="18"/>
  <c r="FY194" i="18"/>
  <c r="ET225" i="18"/>
  <c r="FP225" i="18" s="1"/>
  <c r="FQ225" i="18" s="1"/>
  <c r="FR225" i="18" s="1"/>
  <c r="HK225" i="18" s="1"/>
  <c r="HM225" i="18" s="1"/>
  <c r="FS225" i="18"/>
  <c r="GQ225" i="18"/>
  <c r="FU154" i="18"/>
  <c r="GS154" i="18"/>
  <c r="GY253" i="18"/>
  <c r="GA253" i="18"/>
  <c r="GB39" i="18"/>
  <c r="GZ39" i="18"/>
  <c r="FY69" i="18"/>
  <c r="GW69" i="18"/>
  <c r="GK296" i="18"/>
  <c r="HI296" i="18"/>
  <c r="FT187" i="18"/>
  <c r="GR187" i="18"/>
  <c r="FT20" i="18"/>
  <c r="GR20" i="18"/>
  <c r="FO215" i="18"/>
  <c r="GP215" i="18" s="1"/>
  <c r="GA76" i="18"/>
  <c r="GY76" i="18"/>
  <c r="GL208" i="18"/>
  <c r="HJ208" i="18"/>
  <c r="GY303" i="18"/>
  <c r="GA303" i="18"/>
  <c r="FW99" i="18"/>
  <c r="GU99" i="18"/>
  <c r="FO307" i="18"/>
  <c r="GP307" i="18" s="1"/>
  <c r="GC276" i="18"/>
  <c r="HA276" i="18"/>
  <c r="FO313" i="18"/>
  <c r="GP313" i="18" s="1"/>
  <c r="GB20" i="18"/>
  <c r="GZ20" i="18"/>
  <c r="GR315" i="18"/>
  <c r="FT315" i="18"/>
  <c r="GK224" i="18"/>
  <c r="HI224" i="18"/>
  <c r="HB273" i="18"/>
  <c r="GD273" i="18"/>
  <c r="GY187" i="18"/>
  <c r="GA187" i="18"/>
  <c r="GI110" i="18"/>
  <c r="HG110" i="18"/>
  <c r="FZ277" i="18"/>
  <c r="GX277" i="18"/>
  <c r="GJ31" i="18"/>
  <c r="HH31" i="18"/>
  <c r="GW283" i="18"/>
  <c r="FY283" i="18"/>
  <c r="GL297" i="18"/>
  <c r="HJ297" i="18"/>
  <c r="GS251" i="18"/>
  <c r="FU251" i="18"/>
  <c r="GI321" i="18"/>
  <c r="HG321" i="18"/>
  <c r="GK208" i="18"/>
  <c r="HI208" i="18"/>
  <c r="HJ77" i="18"/>
  <c r="GL77" i="18"/>
  <c r="FW251" i="18"/>
  <c r="GU251" i="18"/>
  <c r="HB64" i="18"/>
  <c r="GD64" i="18"/>
  <c r="HB9" i="18"/>
  <c r="HB6" i="18" s="1"/>
  <c r="GD9" i="18"/>
  <c r="GD6" i="18" s="1"/>
  <c r="EH6" i="18"/>
  <c r="HI39" i="18"/>
  <c r="GK39" i="18"/>
  <c r="HJ147" i="18"/>
  <c r="GL147" i="18"/>
  <c r="FZ37" i="18"/>
  <c r="GX37" i="18"/>
  <c r="GZ50" i="18"/>
  <c r="GB50" i="18"/>
  <c r="HF127" i="18"/>
  <c r="GH127" i="18"/>
  <c r="GZ238" i="18"/>
  <c r="GB238" i="18"/>
  <c r="GV149" i="18"/>
  <c r="FX149" i="18"/>
  <c r="GJ266" i="18"/>
  <c r="HH266" i="18"/>
  <c r="GI101" i="18"/>
  <c r="HG101" i="18"/>
  <c r="GV16" i="18"/>
  <c r="FX16" i="18"/>
  <c r="FY288" i="18"/>
  <c r="GW288" i="18"/>
  <c r="FO163" i="18"/>
  <c r="GP163" i="18" s="1"/>
  <c r="GJ325" i="18"/>
  <c r="HH325" i="18"/>
  <c r="GR290" i="18"/>
  <c r="FT290" i="18"/>
  <c r="GD317" i="18"/>
  <c r="HB317" i="18"/>
  <c r="GY317" i="18"/>
  <c r="GA317" i="18"/>
  <c r="HJ138" i="18"/>
  <c r="GL138" i="18"/>
  <c r="GA155" i="18"/>
  <c r="GY155" i="18"/>
  <c r="GX197" i="18"/>
  <c r="FZ197" i="18"/>
  <c r="GL18" i="18"/>
  <c r="HJ18" i="18"/>
  <c r="GD147" i="18"/>
  <c r="HB147" i="18"/>
  <c r="HC290" i="18"/>
  <c r="GE290" i="18"/>
  <c r="GW233" i="18"/>
  <c r="FY233" i="18"/>
  <c r="GZ261" i="18"/>
  <c r="GB261" i="18"/>
  <c r="GX246" i="18"/>
  <c r="FZ246" i="18"/>
  <c r="HI172" i="18"/>
  <c r="GK172" i="18"/>
  <c r="GU54" i="18"/>
  <c r="FW54" i="18"/>
  <c r="GK139" i="18"/>
  <c r="HI139" i="18"/>
  <c r="FO228" i="18"/>
  <c r="GP228" i="18" s="1"/>
  <c r="GS216" i="18"/>
  <c r="FU216" i="18"/>
  <c r="GH296" i="18"/>
  <c r="HF296" i="18"/>
  <c r="FT271" i="18"/>
  <c r="GR271" i="18"/>
  <c r="GY68" i="18"/>
  <c r="GA68" i="18"/>
  <c r="GL99" i="18"/>
  <c r="HJ99" i="18"/>
  <c r="GE214" i="18"/>
  <c r="HC214" i="18"/>
  <c r="GG257" i="18"/>
  <c r="HE257" i="18"/>
  <c r="FU218" i="18"/>
  <c r="GS218" i="18"/>
  <c r="HJ121" i="18"/>
  <c r="GL121" i="18"/>
  <c r="GW141" i="18"/>
  <c r="FY141" i="18"/>
  <c r="GD128" i="18"/>
  <c r="HB128" i="18"/>
  <c r="GV199" i="18"/>
  <c r="FX199" i="18"/>
  <c r="GG102" i="18"/>
  <c r="HE102" i="18"/>
  <c r="GV140" i="18"/>
  <c r="FX140" i="18"/>
  <c r="HG178" i="18"/>
  <c r="GI178" i="18"/>
  <c r="GV230" i="18"/>
  <c r="FX230" i="18"/>
  <c r="GT148" i="18"/>
  <c r="FV148" i="18"/>
  <c r="GE12" i="18"/>
  <c r="HC12" i="18"/>
  <c r="HA17" i="18"/>
  <c r="GC17" i="18"/>
  <c r="GF294" i="18"/>
  <c r="HD294" i="18"/>
  <c r="HF37" i="18"/>
  <c r="GH37" i="18"/>
  <c r="GT82" i="18"/>
  <c r="FV82" i="18"/>
  <c r="HA263" i="18"/>
  <c r="GC263" i="18"/>
  <c r="GI31" i="18"/>
  <c r="HG31" i="18"/>
  <c r="HF190" i="18"/>
  <c r="GH190" i="18"/>
  <c r="GC302" i="18"/>
  <c r="HA302" i="18"/>
  <c r="FZ137" i="18"/>
  <c r="GX137" i="18"/>
  <c r="FU267" i="18"/>
  <c r="GS267" i="18"/>
  <c r="HE291" i="18"/>
  <c r="GG291" i="18"/>
  <c r="GE203" i="18"/>
  <c r="HC203" i="18"/>
  <c r="FT316" i="18"/>
  <c r="GR316" i="18"/>
  <c r="GK171" i="18"/>
  <c r="HI171" i="18"/>
  <c r="GT238" i="18"/>
  <c r="FV238" i="18"/>
  <c r="HG163" i="18"/>
  <c r="GI163" i="18"/>
  <c r="GW331" i="18"/>
  <c r="FY331" i="18"/>
  <c r="GR202" i="18"/>
  <c r="FT202" i="18"/>
  <c r="HD102" i="18"/>
  <c r="GF102" i="18"/>
  <c r="HC187" i="18"/>
  <c r="GE187" i="18"/>
  <c r="GA207" i="18"/>
  <c r="GY207" i="18"/>
  <c r="FU313" i="18"/>
  <c r="GS313" i="18"/>
  <c r="HE45" i="18"/>
  <c r="GG45" i="18"/>
  <c r="GS193" i="18"/>
  <c r="FU193" i="18"/>
  <c r="EV6" i="18"/>
  <c r="FO9" i="18"/>
  <c r="FY298" i="18"/>
  <c r="GW298" i="18"/>
  <c r="GT52" i="18"/>
  <c r="FV52" i="18"/>
  <c r="HI213" i="18"/>
  <c r="GK213" i="18"/>
  <c r="FV38" i="18"/>
  <c r="GT38" i="18"/>
  <c r="GZ291" i="18"/>
  <c r="GB291" i="18"/>
  <c r="HF305" i="18"/>
  <c r="GH305" i="18"/>
  <c r="GG237" i="18"/>
  <c r="HE237" i="18"/>
  <c r="FW193" i="18"/>
  <c r="GU193" i="18"/>
  <c r="GX210" i="18"/>
  <c r="FZ210" i="18"/>
  <c r="GQ212" i="18"/>
  <c r="ET212" i="18"/>
  <c r="FS212" i="18"/>
  <c r="HA243" i="18"/>
  <c r="GC243" i="18"/>
  <c r="HC231" i="18"/>
  <c r="GE231" i="18"/>
  <c r="HD14" i="18"/>
  <c r="GF14" i="18"/>
  <c r="HC148" i="18"/>
  <c r="GE148" i="18"/>
  <c r="FX274" i="18"/>
  <c r="GV274" i="18"/>
  <c r="HC112" i="18"/>
  <c r="GE112" i="18"/>
  <c r="FW253" i="18"/>
  <c r="GU253" i="18"/>
  <c r="GH320" i="18"/>
  <c r="HF320" i="18"/>
  <c r="HH249" i="18"/>
  <c r="GJ249" i="18"/>
  <c r="GL333" i="18"/>
  <c r="HJ333" i="18"/>
  <c r="HD171" i="18"/>
  <c r="GF171" i="18"/>
  <c r="GE177" i="18"/>
  <c r="HC177" i="18"/>
  <c r="GZ138" i="18"/>
  <c r="GB138" i="18"/>
  <c r="GG106" i="18"/>
  <c r="HE106" i="18"/>
  <c r="GS300" i="18"/>
  <c r="FU300" i="18"/>
  <c r="GV42" i="18"/>
  <c r="FX42" i="18"/>
  <c r="GD195" i="18"/>
  <c r="HB195" i="18"/>
  <c r="GZ219" i="18"/>
  <c r="GB219" i="18"/>
  <c r="FT172" i="18"/>
  <c r="GR172" i="18"/>
  <c r="GR167" i="18"/>
  <c r="FT167" i="18"/>
  <c r="HH173" i="18"/>
  <c r="GJ173" i="18"/>
  <c r="GC134" i="18"/>
  <c r="HA134" i="18"/>
  <c r="HG63" i="18"/>
  <c r="GI63" i="18"/>
  <c r="FO306" i="18"/>
  <c r="GP306" i="18" s="1"/>
  <c r="HH50" i="18"/>
  <c r="GJ50" i="18"/>
  <c r="GK304" i="18"/>
  <c r="HI304" i="18"/>
  <c r="GB149" i="18"/>
  <c r="GZ149" i="18"/>
  <c r="GQ131" i="18"/>
  <c r="FS131" i="18"/>
  <c r="ET131" i="18"/>
  <c r="FV54" i="18"/>
  <c r="GT54" i="18"/>
  <c r="HB14" i="18"/>
  <c r="GD14" i="18"/>
  <c r="GI210" i="18"/>
  <c r="HG210" i="18"/>
  <c r="GA91" i="18"/>
  <c r="GY91" i="18"/>
  <c r="GQ22" i="18"/>
  <c r="FS22" i="18"/>
  <c r="ET22" i="18"/>
  <c r="FP22" i="18" s="1"/>
  <c r="FQ22" i="18" s="1"/>
  <c r="FR22" i="18" s="1"/>
  <c r="HK22" i="18" s="1"/>
  <c r="HM22" i="18" s="1"/>
  <c r="GR74" i="18"/>
  <c r="FT74" i="18"/>
  <c r="GW21" i="18"/>
  <c r="FY21" i="18"/>
  <c r="GS129" i="18"/>
  <c r="FU129" i="18"/>
  <c r="HE115" i="18"/>
  <c r="GG115" i="18"/>
  <c r="FO18" i="18"/>
  <c r="GP18" i="18" s="1"/>
  <c r="GZ294" i="18"/>
  <c r="GB294" i="18"/>
  <c r="GB18" i="18"/>
  <c r="GZ18" i="18"/>
  <c r="GQ224" i="18"/>
  <c r="FS224" i="18"/>
  <c r="ET224" i="18"/>
  <c r="GS85" i="18"/>
  <c r="FU85" i="18"/>
  <c r="GL275" i="18"/>
  <c r="HJ275" i="18"/>
  <c r="GG181" i="18"/>
  <c r="HE181" i="18"/>
  <c r="GQ268" i="18"/>
  <c r="FS268" i="18"/>
  <c r="ET268" i="18"/>
  <c r="HI173" i="18"/>
  <c r="GK173" i="18"/>
  <c r="GY169" i="18"/>
  <c r="GA169" i="18"/>
  <c r="GA178" i="18"/>
  <c r="GY178" i="18"/>
  <c r="GY307" i="18"/>
  <c r="GA307" i="18"/>
  <c r="FU60" i="18"/>
  <c r="GS60" i="18"/>
  <c r="GQ119" i="18"/>
  <c r="ET119" i="18"/>
  <c r="FP119" i="18" s="1"/>
  <c r="FQ119" i="18" s="1"/>
  <c r="FR119" i="18" s="1"/>
  <c r="HK119" i="18" s="1"/>
  <c r="HM119" i="18" s="1"/>
  <c r="FS119" i="18"/>
  <c r="FT206" i="18"/>
  <c r="GR206" i="18"/>
  <c r="GC62" i="18"/>
  <c r="HA62" i="18"/>
  <c r="FU24" i="18"/>
  <c r="GS24" i="18"/>
  <c r="GV319" i="18"/>
  <c r="FX319" i="18"/>
  <c r="GL111" i="18"/>
  <c r="HJ111" i="18"/>
  <c r="FO236" i="18"/>
  <c r="GP236" i="18" s="1"/>
  <c r="GL128" i="18"/>
  <c r="HJ128" i="18"/>
  <c r="GF60" i="18"/>
  <c r="HD60" i="18"/>
  <c r="FS117" i="18"/>
  <c r="ET117" i="18"/>
  <c r="FP117" i="18" s="1"/>
  <c r="FQ117" i="18" s="1"/>
  <c r="FR117" i="18" s="1"/>
  <c r="HK117" i="18" s="1"/>
  <c r="HM117" i="18" s="1"/>
  <c r="GQ117" i="18"/>
  <c r="GE55" i="18"/>
  <c r="HC55" i="18"/>
  <c r="GT312" i="18"/>
  <c r="FV312" i="18"/>
  <c r="HH157" i="18"/>
  <c r="GJ157" i="18"/>
  <c r="GH136" i="18"/>
  <c r="HF136" i="18"/>
  <c r="GR274" i="18"/>
  <c r="FT274" i="18"/>
  <c r="FO128" i="18"/>
  <c r="GP128" i="18" s="1"/>
  <c r="GX243" i="18"/>
  <c r="FZ243" i="18"/>
  <c r="HG96" i="18"/>
  <c r="GI96" i="18"/>
  <c r="FV289" i="18"/>
  <c r="GT289" i="18"/>
  <c r="HC183" i="18"/>
  <c r="GE183" i="18"/>
  <c r="GK189" i="18"/>
  <c r="HI189" i="18"/>
  <c r="GG147" i="18"/>
  <c r="HE147" i="18"/>
  <c r="FU194" i="18"/>
  <c r="GS194" i="18"/>
  <c r="GD183" i="18"/>
  <c r="HB183" i="18"/>
  <c r="GQ28" i="18"/>
  <c r="FS28" i="18"/>
  <c r="ET28" i="18"/>
  <c r="GT163" i="18"/>
  <c r="FV163" i="18"/>
  <c r="GF114" i="18"/>
  <c r="HD114" i="18"/>
  <c r="HD203" i="18"/>
  <c r="GF203" i="18"/>
  <c r="GJ97" i="18"/>
  <c r="HH97" i="18"/>
  <c r="FV69" i="18"/>
  <c r="GT69" i="18"/>
  <c r="HB252" i="18"/>
  <c r="GD252" i="18"/>
  <c r="HE210" i="18"/>
  <c r="GG210" i="18"/>
  <c r="GY20" i="18"/>
  <c r="GA20" i="18"/>
  <c r="FZ134" i="18"/>
  <c r="GX134" i="18"/>
  <c r="HB16" i="18"/>
  <c r="GD16" i="18"/>
  <c r="FO280" i="18"/>
  <c r="GP280" i="18" s="1"/>
  <c r="FY79" i="18"/>
  <c r="GW79" i="18"/>
  <c r="GC59" i="18"/>
  <c r="HA59" i="18"/>
  <c r="GW332" i="18"/>
  <c r="FY332" i="18"/>
  <c r="HD297" i="18"/>
  <c r="GF297" i="18"/>
  <c r="GG230" i="18"/>
  <c r="HE230" i="18"/>
  <c r="HF43" i="18"/>
  <c r="GH43" i="18"/>
  <c r="HF195" i="18"/>
  <c r="GH195" i="18"/>
  <c r="GW137" i="18"/>
  <c r="FY137" i="18"/>
  <c r="FX218" i="18"/>
  <c r="GV218" i="18"/>
  <c r="FV200" i="18"/>
  <c r="GT200" i="18"/>
  <c r="GJ70" i="18"/>
  <c r="HH70" i="18"/>
  <c r="FX137" i="18"/>
  <c r="GV137" i="18"/>
  <c r="GD249" i="18"/>
  <c r="HB249" i="18"/>
  <c r="GQ86" i="18"/>
  <c r="FS86" i="18"/>
  <c r="ET86" i="18"/>
  <c r="GH88" i="18"/>
  <c r="HF88" i="18"/>
  <c r="GJ161" i="18"/>
  <c r="HH161" i="18"/>
  <c r="GI103" i="18"/>
  <c r="HG103" i="18"/>
  <c r="HD168" i="18"/>
  <c r="GF168" i="18"/>
  <c r="GT175" i="18"/>
  <c r="FV175" i="18"/>
  <c r="HJ131" i="18"/>
  <c r="GL131" i="18"/>
  <c r="GI23" i="18"/>
  <c r="HG23" i="18"/>
  <c r="HI310" i="18"/>
  <c r="GK310" i="18"/>
  <c r="GI147" i="18"/>
  <c r="HG147" i="18"/>
  <c r="HB101" i="18"/>
  <c r="GD101" i="18"/>
  <c r="GF51" i="18"/>
  <c r="HD51" i="18"/>
  <c r="FY178" i="18"/>
  <c r="GW178" i="18"/>
  <c r="FX297" i="18"/>
  <c r="GV297" i="18"/>
  <c r="HD105" i="18"/>
  <c r="GF105" i="18"/>
  <c r="HE227" i="18"/>
  <c r="GG227" i="18"/>
  <c r="FU269" i="18"/>
  <c r="GS269" i="18"/>
  <c r="FV176" i="18"/>
  <c r="GT176" i="18"/>
  <c r="GL317" i="18"/>
  <c r="HJ317" i="18"/>
  <c r="GI15" i="18"/>
  <c r="HG15" i="18"/>
  <c r="GS323" i="18"/>
  <c r="FU323" i="18"/>
  <c r="HA71" i="18"/>
  <c r="GC71" i="18"/>
  <c r="FT235" i="18"/>
  <c r="GR235" i="18"/>
  <c r="HG256" i="18"/>
  <c r="GI256" i="18"/>
  <c r="GB263" i="18"/>
  <c r="GZ263" i="18"/>
  <c r="FX187" i="18"/>
  <c r="GV187" i="18"/>
  <c r="FV166" i="18"/>
  <c r="GT166" i="18"/>
  <c r="GR13" i="18"/>
  <c r="FT13" i="18"/>
  <c r="FO91" i="18"/>
  <c r="GP91" i="18" s="1"/>
  <c r="GQ183" i="18"/>
  <c r="ET183" i="18"/>
  <c r="FS183" i="18"/>
  <c r="GB14" i="18"/>
  <c r="GZ14" i="18"/>
  <c r="GY112" i="18"/>
  <c r="GA112" i="18"/>
  <c r="GQ202" i="18"/>
  <c r="ET202" i="18"/>
  <c r="FS202" i="18"/>
  <c r="GZ31" i="18"/>
  <c r="GB31" i="18"/>
  <c r="FY22" i="18"/>
  <c r="GW22" i="18"/>
  <c r="GL206" i="18"/>
  <c r="HJ206" i="18"/>
  <c r="HB150" i="18"/>
  <c r="GD150" i="18"/>
  <c r="GX303" i="18"/>
  <c r="FZ303" i="18"/>
  <c r="FU31" i="18"/>
  <c r="GS31" i="18"/>
  <c r="GL12" i="18"/>
  <c r="HJ12" i="18"/>
  <c r="GZ288" i="18"/>
  <c r="GB288" i="18"/>
  <c r="HH259" i="18"/>
  <c r="GJ259" i="18"/>
  <c r="FW289" i="18"/>
  <c r="GU289" i="18"/>
  <c r="HG201" i="18"/>
  <c r="GI201" i="18"/>
  <c r="GS46" i="18"/>
  <c r="FU46" i="18"/>
  <c r="GI73" i="18"/>
  <c r="HG73" i="18"/>
  <c r="FY23" i="18"/>
  <c r="GW23" i="18"/>
  <c r="GA259" i="18"/>
  <c r="GY259" i="18"/>
  <c r="GE150" i="18"/>
  <c r="HC150" i="18"/>
  <c r="GJ190" i="18"/>
  <c r="HH190" i="18"/>
  <c r="HG27" i="18"/>
  <c r="GI27" i="18"/>
  <c r="GC51" i="18"/>
  <c r="HA51" i="18"/>
  <c r="GG60" i="18"/>
  <c r="HE60" i="18"/>
  <c r="FY29" i="18"/>
  <c r="GW29" i="18"/>
  <c r="GH202" i="18"/>
  <c r="HF202" i="18"/>
  <c r="FU137" i="18"/>
  <c r="GS137" i="18"/>
  <c r="GV269" i="18"/>
  <c r="FX269" i="18"/>
  <c r="GW85" i="18"/>
  <c r="FY85" i="18"/>
  <c r="GB192" i="18"/>
  <c r="GZ192" i="18"/>
  <c r="HE145" i="18"/>
  <c r="GG145" i="18"/>
  <c r="GR214" i="18"/>
  <c r="FT214" i="18"/>
  <c r="FY281" i="18"/>
  <c r="GW281" i="18"/>
  <c r="GX85" i="18"/>
  <c r="FZ85" i="18"/>
  <c r="GY69" i="18"/>
  <c r="GA69" i="18"/>
  <c r="GI311" i="18"/>
  <c r="HG311" i="18"/>
  <c r="GQ146" i="18"/>
  <c r="ET146" i="18"/>
  <c r="FP146" i="18" s="1"/>
  <c r="FQ146" i="18" s="1"/>
  <c r="FR146" i="18" s="1"/>
  <c r="HK146" i="18" s="1"/>
  <c r="HM146" i="18" s="1"/>
  <c r="FS146" i="18"/>
  <c r="FO90" i="18"/>
  <c r="GP90" i="18" s="1"/>
  <c r="GC291" i="18"/>
  <c r="HA291" i="18"/>
  <c r="GX191" i="18"/>
  <c r="FZ191" i="18"/>
  <c r="FZ298" i="18"/>
  <c r="GX298" i="18"/>
  <c r="GK122" i="18"/>
  <c r="HI122" i="18"/>
  <c r="HA190" i="18"/>
  <c r="GC190" i="18"/>
  <c r="GR198" i="18"/>
  <c r="FT198" i="18"/>
  <c r="GG53" i="18"/>
  <c r="HE53" i="18"/>
  <c r="FU142" i="18"/>
  <c r="GS142" i="18"/>
  <c r="GW278" i="18"/>
  <c r="FY278" i="18"/>
  <c r="GV102" i="18"/>
  <c r="FX102" i="18"/>
  <c r="GR10" i="18"/>
  <c r="FT10" i="18"/>
  <c r="GG314" i="18"/>
  <c r="HE314" i="18"/>
  <c r="HA235" i="18"/>
  <c r="GC235" i="18"/>
  <c r="FY229" i="18"/>
  <c r="GW229" i="18"/>
  <c r="GC180" i="18"/>
  <c r="HA180" i="18"/>
  <c r="FX105" i="18"/>
  <c r="GV105" i="18"/>
  <c r="GA260" i="18"/>
  <c r="GY260" i="18"/>
  <c r="GR257" i="18"/>
  <c r="FT257" i="18"/>
  <c r="GI211" i="18"/>
  <c r="HG211" i="18"/>
  <c r="FW41" i="18"/>
  <c r="GU41" i="18"/>
  <c r="GC203" i="18"/>
  <c r="HA203" i="18"/>
  <c r="HI291" i="18"/>
  <c r="GK291" i="18"/>
  <c r="FY9" i="18"/>
  <c r="FY6" i="18" s="1"/>
  <c r="EC6" i="18"/>
  <c r="GW9" i="18"/>
  <c r="GW6" i="18" s="1"/>
  <c r="GX310" i="18"/>
  <c r="FZ310" i="18"/>
  <c r="GU32" i="18"/>
  <c r="FW32" i="18"/>
  <c r="GA213" i="18"/>
  <c r="GY213" i="18"/>
  <c r="FU91" i="18"/>
  <c r="GS91" i="18"/>
  <c r="HI266" i="18"/>
  <c r="GK266" i="18"/>
  <c r="GE82" i="18"/>
  <c r="HC82" i="18"/>
  <c r="GL20" i="18"/>
  <c r="HJ20" i="18"/>
  <c r="GR60" i="18"/>
  <c r="FT60" i="18"/>
  <c r="HB84" i="18"/>
  <c r="GD84" i="18"/>
  <c r="GD179" i="18"/>
  <c r="HB179" i="18"/>
  <c r="HE9" i="18"/>
  <c r="HE6" i="18" s="1"/>
  <c r="EK6" i="18"/>
  <c r="GG9" i="18"/>
  <c r="GG6" i="18" s="1"/>
  <c r="GW181" i="18"/>
  <c r="FY181" i="18"/>
  <c r="GQ187" i="18"/>
  <c r="FS187" i="18"/>
  <c r="ET187" i="18"/>
  <c r="FP187" i="18" s="1"/>
  <c r="FQ187" i="18" s="1"/>
  <c r="FR187" i="18" s="1"/>
  <c r="HK187" i="18" s="1"/>
  <c r="HM187" i="18" s="1"/>
  <c r="GJ158" i="18"/>
  <c r="HH158" i="18"/>
  <c r="HA125" i="18"/>
  <c r="GC125" i="18"/>
  <c r="FT162" i="18"/>
  <c r="GR162" i="18"/>
  <c r="FW245" i="18"/>
  <c r="GU245" i="18"/>
  <c r="ET316" i="18"/>
  <c r="GQ316" i="18"/>
  <c r="FS316" i="18"/>
  <c r="GY176" i="18"/>
  <c r="GA176" i="18"/>
  <c r="GG187" i="18"/>
  <c r="HE187" i="18"/>
  <c r="FO218" i="18"/>
  <c r="GP218" i="18" s="1"/>
  <c r="HJ256" i="18"/>
  <c r="GL256" i="18"/>
  <c r="GS304" i="18"/>
  <c r="FU304" i="18"/>
  <c r="GR173" i="18"/>
  <c r="FT173" i="18"/>
  <c r="GB27" i="18"/>
  <c r="GZ27" i="18"/>
  <c r="HG259" i="18"/>
  <c r="GI259" i="18"/>
  <c r="GG179" i="18"/>
  <c r="HE179" i="18"/>
  <c r="GH274" i="18"/>
  <c r="HF274" i="18"/>
  <c r="FU135" i="18"/>
  <c r="GS135" i="18"/>
  <c r="GB285" i="18"/>
  <c r="GZ285" i="18"/>
  <c r="FO174" i="18"/>
  <c r="GP174" i="18" s="1"/>
  <c r="ET19" i="18"/>
  <c r="FS19" i="18"/>
  <c r="GQ19" i="18"/>
  <c r="GT246" i="18"/>
  <c r="FV246" i="18"/>
  <c r="HJ331" i="18"/>
  <c r="GL331" i="18"/>
  <c r="HH53" i="18"/>
  <c r="GJ53" i="18"/>
  <c r="FT282" i="18"/>
  <c r="GR282" i="18"/>
  <c r="HD156" i="18"/>
  <c r="GF156" i="18"/>
  <c r="GR53" i="18"/>
  <c r="FT53" i="18"/>
  <c r="GJ221" i="18"/>
  <c r="HH221" i="18"/>
  <c r="FW249" i="18"/>
  <c r="GU249" i="18"/>
  <c r="GW271" i="18"/>
  <c r="FY271" i="18"/>
  <c r="GB168" i="18"/>
  <c r="GZ168" i="18"/>
  <c r="HE44" i="18"/>
  <c r="GG44" i="18"/>
  <c r="GB143" i="18"/>
  <c r="GZ143" i="18"/>
  <c r="GY297" i="18"/>
  <c r="GA297" i="18"/>
  <c r="FU69" i="18"/>
  <c r="GS69" i="18"/>
  <c r="GE217" i="18"/>
  <c r="HC217" i="18"/>
  <c r="GJ253" i="18"/>
  <c r="HH253" i="18"/>
  <c r="GW113" i="18"/>
  <c r="FY113" i="18"/>
  <c r="FO317" i="18"/>
  <c r="GP317" i="18" s="1"/>
  <c r="HA105" i="18"/>
  <c r="GC105" i="18"/>
  <c r="GC118" i="18"/>
  <c r="HA118" i="18"/>
  <c r="GT138" i="18"/>
  <c r="FV138" i="18"/>
  <c r="HI283" i="18"/>
  <c r="GK283" i="18"/>
  <c r="HA202" i="18"/>
  <c r="GC202" i="18"/>
  <c r="FO53" i="18"/>
  <c r="GP53" i="18" s="1"/>
  <c r="HJ282" i="18"/>
  <c r="GL282" i="18"/>
  <c r="HI218" i="18"/>
  <c r="GK218" i="18"/>
  <c r="GE280" i="18"/>
  <c r="HC280" i="18"/>
  <c r="GK231" i="18"/>
  <c r="HI231" i="18"/>
  <c r="GG293" i="18"/>
  <c r="HE293" i="18"/>
  <c r="GB211" i="18"/>
  <c r="GZ211" i="18"/>
  <c r="GE143" i="18"/>
  <c r="HC143" i="18"/>
  <c r="GS174" i="18"/>
  <c r="FU174" i="18"/>
  <c r="GE221" i="18"/>
  <c r="HC221" i="18"/>
  <c r="FT258" i="18"/>
  <c r="GR258" i="18"/>
  <c r="GG39" i="18"/>
  <c r="HE39" i="18"/>
  <c r="GF216" i="18"/>
  <c r="HD216" i="18"/>
  <c r="HJ315" i="18"/>
  <c r="GL315" i="18"/>
  <c r="GC283" i="18"/>
  <c r="HA283" i="18"/>
  <c r="FZ27" i="18"/>
  <c r="GX27" i="18"/>
  <c r="GS322" i="18"/>
  <c r="FU322" i="18"/>
  <c r="HH133" i="18"/>
  <c r="GJ133" i="18"/>
  <c r="GS63" i="18"/>
  <c r="FU63" i="18"/>
  <c r="GG253" i="18"/>
  <c r="HE253" i="18"/>
  <c r="HC144" i="18"/>
  <c r="GE144" i="18"/>
  <c r="HJ159" i="18"/>
  <c r="GL159" i="18"/>
  <c r="GF213" i="18"/>
  <c r="HD213" i="18"/>
  <c r="GS221" i="18"/>
  <c r="FU221" i="18"/>
  <c r="FX59" i="18"/>
  <c r="GV59" i="18"/>
  <c r="GT41" i="18"/>
  <c r="FV41" i="18"/>
  <c r="GV293" i="18"/>
  <c r="FX293" i="18"/>
  <c r="GR121" i="18"/>
  <c r="FT121" i="18"/>
  <c r="GZ23" i="18"/>
  <c r="GB23" i="18"/>
  <c r="FO179" i="18"/>
  <c r="GP179" i="18" s="1"/>
  <c r="GE300" i="18"/>
  <c r="HC300" i="18"/>
  <c r="FW314" i="18"/>
  <c r="GU314" i="18"/>
  <c r="GH225" i="18"/>
  <c r="HF225" i="18"/>
  <c r="GW57" i="18"/>
  <c r="FY57" i="18"/>
  <c r="GU108" i="18"/>
  <c r="FW108" i="18"/>
  <c r="GK332" i="18"/>
  <c r="HI332" i="18"/>
  <c r="GQ199" i="18"/>
  <c r="ET199" i="18"/>
  <c r="FP199" i="18" s="1"/>
  <c r="FQ199" i="18" s="1"/>
  <c r="FR199" i="18" s="1"/>
  <c r="HK199" i="18" s="1"/>
  <c r="HM199" i="18" s="1"/>
  <c r="FS199" i="18"/>
  <c r="FZ178" i="18"/>
  <c r="GX178" i="18"/>
  <c r="FS251" i="18"/>
  <c r="GQ251" i="18"/>
  <c r="ET251" i="18"/>
  <c r="HE15" i="18"/>
  <c r="GG15" i="18"/>
  <c r="HD221" i="18"/>
  <c r="GF221" i="18"/>
  <c r="GL189" i="18"/>
  <c r="HJ189" i="18"/>
  <c r="HG244" i="18"/>
  <c r="GI244" i="18"/>
  <c r="GU140" i="18"/>
  <c r="FW140" i="18"/>
  <c r="FU210" i="18"/>
  <c r="GS210" i="18"/>
  <c r="GX176" i="18"/>
  <c r="FZ176" i="18"/>
  <c r="FO155" i="18"/>
  <c r="GP155" i="18" s="1"/>
  <c r="HC250" i="18"/>
  <c r="GE250" i="18"/>
  <c r="FY180" i="18"/>
  <c r="GW180" i="18"/>
  <c r="FS319" i="18"/>
  <c r="GQ319" i="18"/>
  <c r="ET319" i="18"/>
  <c r="FP319" i="18" s="1"/>
  <c r="FQ319" i="18" s="1"/>
  <c r="FR319" i="18" s="1"/>
  <c r="HK319" i="18" s="1"/>
  <c r="HM319" i="18" s="1"/>
  <c r="FU97" i="18"/>
  <c r="GS97" i="18"/>
  <c r="GY104" i="18"/>
  <c r="GA104" i="18"/>
  <c r="GZ188" i="18"/>
  <c r="GB188" i="18"/>
  <c r="GW152" i="18"/>
  <c r="FY152" i="18"/>
  <c r="GJ232" i="18"/>
  <c r="HH232" i="18"/>
  <c r="HF332" i="18"/>
  <c r="GH332" i="18"/>
  <c r="FW167" i="18"/>
  <c r="GU167" i="18"/>
  <c r="GW202" i="18"/>
  <c r="FY202" i="18"/>
  <c r="GH240" i="18"/>
  <c r="HF240" i="18"/>
  <c r="FU294" i="18"/>
  <c r="GS294" i="18"/>
  <c r="HG240" i="18"/>
  <c r="GI240" i="18"/>
  <c r="GH176" i="18"/>
  <c r="HF176" i="18"/>
  <c r="GH94" i="18"/>
  <c r="HF94" i="18"/>
  <c r="HF19" i="18"/>
  <c r="GH19" i="18"/>
  <c r="HH13" i="18"/>
  <c r="GJ13" i="18"/>
  <c r="GH315" i="18"/>
  <c r="HF315" i="18"/>
  <c r="GV78" i="18"/>
  <c r="FX78" i="18"/>
  <c r="GI204" i="18"/>
  <c r="HG204" i="18"/>
  <c r="FY326" i="18"/>
  <c r="GW326" i="18"/>
  <c r="GS78" i="18"/>
  <c r="FU78" i="18"/>
  <c r="HD194" i="18"/>
  <c r="GF194" i="18"/>
  <c r="GW253" i="18"/>
  <c r="FY253" i="18"/>
  <c r="FO39" i="18"/>
  <c r="GP39" i="18" s="1"/>
  <c r="FV139" i="18"/>
  <c r="GT139" i="18"/>
  <c r="FW225" i="18"/>
  <c r="GU225" i="18"/>
  <c r="HE331" i="18"/>
  <c r="GG331" i="18"/>
  <c r="FV331" i="18"/>
  <c r="GT331" i="18"/>
  <c r="GH316" i="18"/>
  <c r="HF316" i="18"/>
  <c r="GG149" i="18"/>
  <c r="HE149" i="18"/>
  <c r="GL322" i="18"/>
  <c r="HJ322" i="18"/>
  <c r="GR193" i="18"/>
  <c r="FT193" i="18"/>
  <c r="FV202" i="18"/>
  <c r="GT202" i="18"/>
  <c r="GF191" i="18"/>
  <c r="HD191" i="18"/>
  <c r="GI250" i="18"/>
  <c r="HG250" i="18"/>
  <c r="GB155" i="18"/>
  <c r="GZ155" i="18"/>
  <c r="GB49" i="18"/>
  <c r="GZ49" i="18"/>
  <c r="HD152" i="18"/>
  <c r="GF152" i="18"/>
  <c r="FW21" i="18"/>
  <c r="GU21" i="18"/>
  <c r="GX333" i="18"/>
  <c r="FZ333" i="18"/>
  <c r="FX68" i="18"/>
  <c r="GV68" i="18"/>
  <c r="GF299" i="18"/>
  <c r="HD299" i="18"/>
  <c r="FO316" i="18"/>
  <c r="GP316" i="18" s="1"/>
  <c r="GX109" i="18"/>
  <c r="FZ109" i="18"/>
  <c r="GC89" i="18"/>
  <c r="HA89" i="18"/>
  <c r="GR174" i="18"/>
  <c r="FT174" i="18"/>
  <c r="GG328" i="18"/>
  <c r="HE328" i="18"/>
  <c r="HI217" i="18"/>
  <c r="GK217" i="18"/>
  <c r="GC66" i="18"/>
  <c r="HA66" i="18"/>
  <c r="HB191" i="18"/>
  <c r="GD191" i="18"/>
  <c r="FO68" i="18"/>
  <c r="GP68" i="18" s="1"/>
  <c r="GG185" i="18"/>
  <c r="HE185" i="18"/>
  <c r="HG322" i="18"/>
  <c r="GI322" i="18"/>
  <c r="FZ301" i="18"/>
  <c r="GX301" i="18"/>
  <c r="HJ78" i="18"/>
  <c r="GL78" i="18"/>
  <c r="GJ204" i="18"/>
  <c r="HH204" i="18"/>
  <c r="GE253" i="18"/>
  <c r="HC253" i="18"/>
  <c r="GV276" i="18"/>
  <c r="FX276" i="18"/>
  <c r="HE96" i="18"/>
  <c r="GG96" i="18"/>
  <c r="GU113" i="18"/>
  <c r="FW113" i="18"/>
  <c r="HB215" i="18"/>
  <c r="GD215" i="18"/>
  <c r="GI47" i="18"/>
  <c r="HG47" i="18"/>
  <c r="HA35" i="18"/>
  <c r="GC35" i="18"/>
  <c r="GA321" i="18"/>
  <c r="GY321" i="18"/>
  <c r="GL76" i="18"/>
  <c r="HJ76" i="18"/>
  <c r="GI281" i="18"/>
  <c r="HG281" i="18"/>
  <c r="HG49" i="18"/>
  <c r="GI49" i="18"/>
  <c r="HJ16" i="18"/>
  <c r="GL16" i="18"/>
  <c r="GB63" i="18"/>
  <c r="GZ63" i="18"/>
  <c r="GS202" i="18"/>
  <c r="FU202" i="18"/>
  <c r="GW297" i="18"/>
  <c r="FY297" i="18"/>
  <c r="GF134" i="18"/>
  <c r="HD134" i="18"/>
  <c r="FY230" i="18"/>
  <c r="GW230" i="18"/>
  <c r="FV185" i="18"/>
  <c r="GT185" i="18"/>
  <c r="GD230" i="18"/>
  <c r="HB230" i="18"/>
  <c r="FZ203" i="18"/>
  <c r="GX203" i="18"/>
  <c r="FT295" i="18"/>
  <c r="GR295" i="18"/>
  <c r="GS156" i="18"/>
  <c r="FU156" i="18"/>
  <c r="GU34" i="18"/>
  <c r="FW34" i="18"/>
  <c r="HF227" i="18"/>
  <c r="GH227" i="18"/>
  <c r="GE168" i="18"/>
  <c r="HC168" i="18"/>
  <c r="GY96" i="18"/>
  <c r="GA96" i="18"/>
  <c r="ET49" i="18"/>
  <c r="FP49" i="18" s="1"/>
  <c r="FQ49" i="18" s="1"/>
  <c r="FR49" i="18" s="1"/>
  <c r="HK49" i="18" s="1"/>
  <c r="HM49" i="18" s="1"/>
  <c r="FS49" i="18"/>
  <c r="GQ49" i="18"/>
  <c r="FZ224" i="18"/>
  <c r="GX224" i="18"/>
  <c r="HI152" i="18"/>
  <c r="GK152" i="18"/>
  <c r="GK155" i="18"/>
  <c r="HI155" i="18"/>
  <c r="GX233" i="18"/>
  <c r="FZ233" i="18"/>
  <c r="GJ246" i="18"/>
  <c r="HH246" i="18"/>
  <c r="GS98" i="18"/>
  <c r="FU98" i="18"/>
  <c r="HA87" i="18"/>
  <c r="GC87" i="18"/>
  <c r="GE9" i="18"/>
  <c r="GE6" i="18" s="1"/>
  <c r="HC9" i="18"/>
  <c r="HC6" i="18" s="1"/>
  <c r="EI6" i="18"/>
  <c r="FU28" i="18"/>
  <c r="GS28" i="18"/>
  <c r="GX139" i="18"/>
  <c r="FZ139" i="18"/>
  <c r="HH65" i="18"/>
  <c r="GJ65" i="18"/>
  <c r="GX159" i="18"/>
  <c r="FZ159" i="18"/>
  <c r="HJ244" i="18"/>
  <c r="GL244" i="18"/>
  <c r="GW96" i="18"/>
  <c r="FY96" i="18"/>
  <c r="GL252" i="18"/>
  <c r="HJ252" i="18"/>
  <c r="GU258" i="18"/>
  <c r="FW258" i="18"/>
  <c r="GH273" i="18"/>
  <c r="HF273" i="18"/>
  <c r="HD80" i="18"/>
  <c r="GF80" i="18"/>
  <c r="GJ223" i="18"/>
  <c r="HH223" i="18"/>
  <c r="HE276" i="18"/>
  <c r="GG276" i="18"/>
  <c r="FO210" i="18"/>
  <c r="GP210" i="18" s="1"/>
  <c r="HA93" i="18"/>
  <c r="GC93" i="18"/>
  <c r="ET64" i="18"/>
  <c r="FP64" i="18" s="1"/>
  <c r="FQ64" i="18" s="1"/>
  <c r="FR64" i="18" s="1"/>
  <c r="HK64" i="18" s="1"/>
  <c r="HM64" i="18" s="1"/>
  <c r="GQ64" i="18"/>
  <c r="FS64" i="18"/>
  <c r="GC270" i="18"/>
  <c r="HA270" i="18"/>
  <c r="HI143" i="18"/>
  <c r="GK143" i="18"/>
  <c r="GX41" i="18"/>
  <c r="FZ41" i="18"/>
  <c r="HH9" i="18"/>
  <c r="HH6" i="18" s="1"/>
  <c r="GJ9" i="18"/>
  <c r="GJ6" i="18" s="1"/>
  <c r="EN6" i="18"/>
  <c r="GW265" i="18"/>
  <c r="FY265" i="18"/>
  <c r="GZ220" i="18"/>
  <c r="GB220" i="18"/>
  <c r="GZ301" i="18"/>
  <c r="GB301" i="18"/>
  <c r="FT289" i="18"/>
  <c r="GR289" i="18"/>
  <c r="GV226" i="18"/>
  <c r="FX226" i="18"/>
  <c r="FV187" i="18"/>
  <c r="GT187" i="18"/>
  <c r="HI301" i="18"/>
  <c r="GK301" i="18"/>
  <c r="GR123" i="18"/>
  <c r="FT123" i="18"/>
  <c r="GU106" i="18"/>
  <c r="FW106" i="18"/>
  <c r="HA85" i="18"/>
  <c r="GC85" i="18"/>
  <c r="HH205" i="18"/>
  <c r="GJ205" i="18"/>
  <c r="GT253" i="18"/>
  <c r="FV253" i="18"/>
  <c r="HI157" i="18"/>
  <c r="GK157" i="18"/>
  <c r="ET30" i="18"/>
  <c r="FP30" i="18" s="1"/>
  <c r="FQ30" i="18" s="1"/>
  <c r="FR30" i="18" s="1"/>
  <c r="HK30" i="18" s="1"/>
  <c r="HM30" i="18" s="1"/>
  <c r="FS30" i="18"/>
  <c r="GQ30" i="18"/>
  <c r="GS83" i="18"/>
  <c r="FU83" i="18"/>
  <c r="GQ97" i="18"/>
  <c r="ET97" i="18"/>
  <c r="FS97" i="18"/>
  <c r="FO224" i="18"/>
  <c r="GP224" i="18" s="1"/>
  <c r="FY128" i="18"/>
  <c r="GW128" i="18"/>
  <c r="HB300" i="18"/>
  <c r="GD300" i="18"/>
  <c r="GT261" i="18"/>
  <c r="FV261" i="18"/>
  <c r="FV326" i="18"/>
  <c r="GT326" i="18"/>
  <c r="GC288" i="18"/>
  <c r="HA288" i="18"/>
  <c r="HD124" i="18"/>
  <c r="GF124" i="18"/>
  <c r="FZ198" i="18"/>
  <c r="GX198" i="18"/>
  <c r="GU89" i="18"/>
  <c r="FW89" i="18"/>
  <c r="ET48" i="18"/>
  <c r="GQ48" i="18"/>
  <c r="FS48" i="18"/>
  <c r="GI185" i="18"/>
  <c r="HG185" i="18"/>
  <c r="FX115" i="18"/>
  <c r="GV115" i="18"/>
  <c r="HD161" i="18"/>
  <c r="GF161" i="18"/>
  <c r="HI212" i="18"/>
  <c r="GK212" i="18"/>
  <c r="FU242" i="18"/>
  <c r="GS242" i="18"/>
  <c r="FZ265" i="18"/>
  <c r="GX265" i="18"/>
  <c r="FL6" i="18"/>
  <c r="FO172" i="18"/>
  <c r="GP172" i="18" s="1"/>
  <c r="HC318" i="18"/>
  <c r="GE318" i="18"/>
  <c r="GA205" i="18"/>
  <c r="GY205" i="18"/>
  <c r="GK250" i="18"/>
  <c r="HI250" i="18"/>
  <c r="HJ227" i="18"/>
  <c r="GL227" i="18"/>
  <c r="HI225" i="18"/>
  <c r="GK225" i="18"/>
  <c r="HF211" i="18"/>
  <c r="GH211" i="18"/>
  <c r="HA286" i="18"/>
  <c r="GC286" i="18"/>
  <c r="GL22" i="18"/>
  <c r="HJ22" i="18"/>
  <c r="HF278" i="18"/>
  <c r="GH278" i="18"/>
  <c r="FS240" i="18"/>
  <c r="ET240" i="18"/>
  <c r="FP240" i="18" s="1"/>
  <c r="FQ240" i="18" s="1"/>
  <c r="FR240" i="18" s="1"/>
  <c r="HK240" i="18" s="1"/>
  <c r="HM240" i="18" s="1"/>
  <c r="GQ240" i="18"/>
  <c r="FY296" i="18"/>
  <c r="GW296" i="18"/>
  <c r="GY93" i="18"/>
  <c r="GA93" i="18"/>
  <c r="FX330" i="18"/>
  <c r="GV330" i="18"/>
  <c r="HA178" i="18"/>
  <c r="GC178" i="18"/>
  <c r="GS10" i="18"/>
  <c r="FU10" i="18"/>
  <c r="HB267" i="18"/>
  <c r="GD267" i="18"/>
  <c r="HD173" i="18"/>
  <c r="GF173" i="18"/>
  <c r="FO250" i="18"/>
  <c r="GP250" i="18" s="1"/>
  <c r="HG30" i="18"/>
  <c r="GI30" i="18"/>
  <c r="HJ142" i="18"/>
  <c r="GL142" i="18"/>
  <c r="HF75" i="18"/>
  <c r="GH75" i="18"/>
  <c r="GC282" i="18"/>
  <c r="HA282" i="18"/>
  <c r="GI58" i="18"/>
  <c r="HG58" i="18"/>
  <c r="GG202" i="18"/>
  <c r="HE202" i="18"/>
  <c r="HF123" i="18"/>
  <c r="GH123" i="18"/>
  <c r="GS53" i="18"/>
  <c r="FU53" i="18"/>
  <c r="FZ136" i="18"/>
  <c r="GX136" i="18"/>
  <c r="HE310" i="18"/>
  <c r="GG310" i="18"/>
  <c r="FV61" i="18"/>
  <c r="GT61" i="18"/>
  <c r="GT266" i="18"/>
  <c r="FV266" i="18"/>
  <c r="GX53" i="18"/>
  <c r="FZ53" i="18"/>
  <c r="FS191" i="18"/>
  <c r="ET191" i="18"/>
  <c r="FP191" i="18" s="1"/>
  <c r="FQ191" i="18" s="1"/>
  <c r="FR191" i="18" s="1"/>
  <c r="HK191" i="18" s="1"/>
  <c r="HM191" i="18" s="1"/>
  <c r="GQ191" i="18"/>
  <c r="GV75" i="18"/>
  <c r="FX75" i="18"/>
  <c r="FS132" i="18"/>
  <c r="ET132" i="18"/>
  <c r="GQ132" i="18"/>
  <c r="GL139" i="18"/>
  <c r="HJ139" i="18"/>
  <c r="HF254" i="18"/>
  <c r="GH254" i="18"/>
  <c r="FT220" i="18"/>
  <c r="GR220" i="18"/>
  <c r="GJ10" i="18"/>
  <c r="HH10" i="18"/>
  <c r="FO249" i="18"/>
  <c r="GP249" i="18" s="1"/>
  <c r="GB212" i="18"/>
  <c r="GZ212" i="18"/>
  <c r="GU204" i="18"/>
  <c r="FW204" i="18"/>
  <c r="GG256" i="18"/>
  <c r="HE256" i="18"/>
  <c r="GS237" i="18"/>
  <c r="FU237" i="18"/>
  <c r="GZ106" i="18"/>
  <c r="GB106" i="18"/>
  <c r="HH280" i="18"/>
  <c r="GJ280" i="18"/>
  <c r="GD198" i="18"/>
  <c r="HB198" i="18"/>
  <c r="GA167" i="18"/>
  <c r="GY167" i="18"/>
  <c r="GX12" i="18"/>
  <c r="FZ12" i="18"/>
  <c r="HA230" i="18"/>
  <c r="GC230" i="18"/>
  <c r="GR100" i="18"/>
  <c r="FT100" i="18"/>
  <c r="FV77" i="18"/>
  <c r="GT77" i="18"/>
  <c r="GZ262" i="18"/>
  <c r="GB262" i="18"/>
  <c r="GI134" i="18"/>
  <c r="HG134" i="18"/>
  <c r="FO290" i="18"/>
  <c r="GP290" i="18" s="1"/>
  <c r="FS161" i="18"/>
  <c r="ET161" i="18"/>
  <c r="FP161" i="18" s="1"/>
  <c r="FQ161" i="18" s="1"/>
  <c r="FR161" i="18" s="1"/>
  <c r="HK161" i="18" s="1"/>
  <c r="HM161" i="18" s="1"/>
  <c r="GQ161" i="18"/>
  <c r="GQ182" i="18"/>
  <c r="FS182" i="18"/>
  <c r="ET182" i="18"/>
  <c r="HG316" i="18"/>
  <c r="GI316" i="18"/>
  <c r="HE178" i="18"/>
  <c r="GG178" i="18"/>
  <c r="FO54" i="18"/>
  <c r="GP54" i="18" s="1"/>
  <c r="GU98" i="18"/>
  <c r="FW98" i="18"/>
  <c r="GR212" i="18"/>
  <c r="FT212" i="18"/>
  <c r="GW111" i="18"/>
  <c r="FY111" i="18"/>
  <c r="GL180" i="18"/>
  <c r="HJ180" i="18"/>
  <c r="GJ159" i="18"/>
  <c r="HH159" i="18"/>
  <c r="FY110" i="18"/>
  <c r="GW110" i="18"/>
  <c r="GD316" i="18"/>
  <c r="HB316" i="18"/>
  <c r="FU162" i="18"/>
  <c r="GS162" i="18"/>
  <c r="GI221" i="18"/>
  <c r="HG221" i="18"/>
  <c r="FZ78" i="18"/>
  <c r="GX78" i="18"/>
  <c r="FT170" i="18"/>
  <c r="GR170" i="18"/>
  <c r="GC244" i="18"/>
  <c r="HA244" i="18"/>
  <c r="HF261" i="18"/>
  <c r="GH261" i="18"/>
  <c r="GH285" i="18"/>
  <c r="HF285" i="18"/>
  <c r="GY230" i="18"/>
  <c r="GA230" i="18"/>
  <c r="HD170" i="18"/>
  <c r="GF170" i="18"/>
  <c r="GZ136" i="18"/>
  <c r="GB136" i="18"/>
  <c r="GR34" i="18"/>
  <c r="FT34" i="18"/>
  <c r="GF323" i="18"/>
  <c r="HD323" i="18"/>
  <c r="HB20" i="18"/>
  <c r="GD20" i="18"/>
  <c r="GE147" i="18"/>
  <c r="HC147" i="18"/>
  <c r="GT328" i="18"/>
  <c r="FV328" i="18"/>
  <c r="HH274" i="18"/>
  <c r="GJ274" i="18"/>
  <c r="GA211" i="18"/>
  <c r="GY211" i="18"/>
  <c r="GX113" i="18"/>
  <c r="FZ113" i="18"/>
  <c r="HA311" i="18"/>
  <c r="GC311" i="18"/>
  <c r="GD113" i="18"/>
  <c r="HB113" i="18"/>
  <c r="HI188" i="18"/>
  <c r="GK188" i="18"/>
  <c r="GY193" i="18"/>
  <c r="GA193" i="18"/>
  <c r="FZ35" i="18"/>
  <c r="GX35" i="18"/>
  <c r="GE57" i="18"/>
  <c r="HC57" i="18"/>
  <c r="GI69" i="18"/>
  <c r="HG69" i="18"/>
  <c r="GT137" i="18"/>
  <c r="FV137" i="18"/>
  <c r="FZ259" i="18"/>
  <c r="GX259" i="18"/>
  <c r="FU151" i="18"/>
  <c r="GS151" i="18"/>
  <c r="HC135" i="18"/>
  <c r="GE135" i="18"/>
  <c r="GI331" i="18"/>
  <c r="HG331" i="18"/>
  <c r="FO178" i="18"/>
  <c r="GP178" i="18" s="1"/>
  <c r="FV173" i="18"/>
  <c r="GT173" i="18"/>
  <c r="HF269" i="18"/>
  <c r="GH269" i="18"/>
  <c r="GA252" i="18"/>
  <c r="GY252" i="18"/>
  <c r="GB323" i="18"/>
  <c r="GZ323" i="18"/>
  <c r="HC316" i="18"/>
  <c r="GE316" i="18"/>
  <c r="FS210" i="18"/>
  <c r="ET210" i="18"/>
  <c r="FP210" i="18" s="1"/>
  <c r="FQ210" i="18" s="1"/>
  <c r="FR210" i="18" s="1"/>
  <c r="HK210" i="18" s="1"/>
  <c r="HM210" i="18" s="1"/>
  <c r="GQ210" i="18"/>
  <c r="GS332" i="18"/>
  <c r="FU332" i="18"/>
  <c r="GU158" i="18"/>
  <c r="FW158" i="18"/>
  <c r="FV124" i="18"/>
  <c r="GT124" i="18"/>
  <c r="HB255" i="18"/>
  <c r="GD255" i="18"/>
  <c r="FY169" i="18"/>
  <c r="GW169" i="18"/>
  <c r="GA99" i="18"/>
  <c r="GY99" i="18"/>
  <c r="FO80" i="18"/>
  <c r="GP80" i="18" s="1"/>
  <c r="GX327" i="18"/>
  <c r="FZ327" i="18"/>
  <c r="GV23" i="18"/>
  <c r="FX23" i="18"/>
  <c r="HB206" i="18"/>
  <c r="GD206" i="18"/>
  <c r="GX11" i="18"/>
  <c r="FZ11" i="18"/>
  <c r="GG150" i="18"/>
  <c r="HE150" i="18"/>
  <c r="FZ128" i="18"/>
  <c r="GX128" i="18"/>
  <c r="GA27" i="18"/>
  <c r="GY27" i="18"/>
  <c r="GH91" i="18"/>
  <c r="HF91" i="18"/>
  <c r="GD235" i="18"/>
  <c r="HB235" i="18"/>
  <c r="HD313" i="18"/>
  <c r="GF313" i="18"/>
  <c r="ET211" i="18"/>
  <c r="FP211" i="18" s="1"/>
  <c r="FQ211" i="18" s="1"/>
  <c r="FR211" i="18" s="1"/>
  <c r="HK211" i="18" s="1"/>
  <c r="HM211" i="18" s="1"/>
  <c r="FS211" i="18"/>
  <c r="GQ211" i="18"/>
  <c r="HC323" i="18"/>
  <c r="GE323" i="18"/>
  <c r="GK259" i="18"/>
  <c r="HI259" i="18"/>
  <c r="HD40" i="18"/>
  <c r="GF40" i="18"/>
  <c r="FS325" i="18"/>
  <c r="ET325" i="18"/>
  <c r="FP325" i="18" s="1"/>
  <c r="FQ325" i="18" s="1"/>
  <c r="FR325" i="18" s="1"/>
  <c r="HK325" i="18" s="1"/>
  <c r="HM325" i="18" s="1"/>
  <c r="GQ325" i="18"/>
  <c r="GL307" i="18"/>
  <c r="HJ307" i="18"/>
  <c r="GF301" i="18"/>
  <c r="HD301" i="18"/>
  <c r="GA174" i="18"/>
  <c r="GY174" i="18"/>
  <c r="FT322" i="18"/>
  <c r="GR322" i="18"/>
  <c r="GT201" i="18"/>
  <c r="FV201" i="18"/>
  <c r="FY43" i="18"/>
  <c r="GW43" i="18"/>
  <c r="FX50" i="18"/>
  <c r="GV50" i="18"/>
  <c r="FZ157" i="18"/>
  <c r="GX157" i="18"/>
  <c r="GE228" i="18"/>
  <c r="HC228" i="18"/>
  <c r="GU176" i="18"/>
  <c r="FW176" i="18"/>
  <c r="GH22" i="18"/>
  <c r="HF22" i="18"/>
  <c r="GT240" i="18"/>
  <c r="FV240" i="18"/>
  <c r="GA49" i="18"/>
  <c r="GY49" i="18"/>
  <c r="GC228" i="18"/>
  <c r="HA228" i="18"/>
  <c r="FU183" i="18"/>
  <c r="GS183" i="18"/>
  <c r="GB209" i="18"/>
  <c r="GZ209" i="18"/>
  <c r="GG275" i="18"/>
  <c r="HE275" i="18"/>
  <c r="FV290" i="18"/>
  <c r="GT290" i="18"/>
  <c r="HB74" i="18"/>
  <c r="GD74" i="18"/>
  <c r="GA299" i="18"/>
  <c r="GY299" i="18"/>
  <c r="GV220" i="18"/>
  <c r="FX220" i="18"/>
  <c r="FO159" i="18"/>
  <c r="GP159" i="18" s="1"/>
  <c r="GG62" i="18"/>
  <c r="HE62" i="18"/>
  <c r="GW273" i="18"/>
  <c r="FY273" i="18"/>
  <c r="HJ203" i="18"/>
  <c r="GL203" i="18"/>
  <c r="HC255" i="18"/>
  <c r="GE255" i="18"/>
  <c r="GD165" i="18"/>
  <c r="HB165" i="18"/>
  <c r="HC278" i="18"/>
  <c r="GE278" i="18"/>
  <c r="GD244" i="18"/>
  <c r="HB244" i="18"/>
  <c r="GC212" i="18"/>
  <c r="HA212" i="18"/>
  <c r="GG189" i="18"/>
  <c r="HE189" i="18"/>
  <c r="GI9" i="18"/>
  <c r="GI6" i="18" s="1"/>
  <c r="HG9" i="18"/>
  <c r="HG6" i="18" s="1"/>
  <c r="EM6" i="18"/>
  <c r="GF147" i="18"/>
  <c r="HD147" i="18"/>
  <c r="FS216" i="18"/>
  <c r="ET216" i="18"/>
  <c r="FP216" i="18" s="1"/>
  <c r="FQ216" i="18" s="1"/>
  <c r="FR216" i="18" s="1"/>
  <c r="HK216" i="18" s="1"/>
  <c r="HM216" i="18" s="1"/>
  <c r="GQ216" i="18"/>
  <c r="GD51" i="18"/>
  <c r="HB51" i="18"/>
  <c r="HA197" i="18"/>
  <c r="GC197" i="18"/>
  <c r="GX229" i="18"/>
  <c r="FZ229" i="18"/>
  <c r="GZ12" i="18"/>
  <c r="GB12" i="18"/>
  <c r="GF291" i="18"/>
  <c r="HD291" i="18"/>
  <c r="GH29" i="18"/>
  <c r="HF29" i="18"/>
  <c r="FO126" i="18"/>
  <c r="GP126" i="18" s="1"/>
  <c r="GZ198" i="18"/>
  <c r="GB198" i="18"/>
  <c r="FO206" i="18"/>
  <c r="GP206" i="18" s="1"/>
  <c r="GW94" i="18"/>
  <c r="FY94" i="18"/>
  <c r="GI11" i="18"/>
  <c r="HG11" i="18"/>
  <c r="HG100" i="18"/>
  <c r="GI100" i="18"/>
  <c r="FZ332" i="18"/>
  <c r="GX332" i="18"/>
  <c r="HF210" i="18"/>
  <c r="GH210" i="18"/>
  <c r="GX138" i="18"/>
  <c r="FZ138" i="18"/>
  <c r="GW257" i="18"/>
  <c r="FY257" i="18"/>
  <c r="GF303" i="18"/>
  <c r="HD303" i="18"/>
  <c r="GF20" i="18"/>
  <c r="HD20" i="18"/>
  <c r="GE218" i="18"/>
  <c r="HC218" i="18"/>
  <c r="GJ68" i="18"/>
  <c r="HH68" i="18"/>
  <c r="GF226" i="18"/>
  <c r="HD226" i="18"/>
  <c r="HD79" i="18"/>
  <c r="GF79" i="18"/>
  <c r="HD30" i="18"/>
  <c r="GF30" i="18"/>
  <c r="FZ186" i="18"/>
  <c r="GX186" i="18"/>
  <c r="GH9" i="18"/>
  <c r="GH6" i="18" s="1"/>
  <c r="EL6" i="18"/>
  <c r="HF9" i="18"/>
  <c r="HF6" i="18" s="1"/>
  <c r="HC304" i="18"/>
  <c r="GE304" i="18"/>
  <c r="HJ58" i="18"/>
  <c r="GL58" i="18"/>
  <c r="GC223" i="18"/>
  <c r="HA223" i="18"/>
  <c r="FO123" i="18"/>
  <c r="GP123" i="18" s="1"/>
  <c r="GR78" i="18"/>
  <c r="FT78" i="18"/>
  <c r="HJ80" i="18"/>
  <c r="GL80" i="18"/>
  <c r="GV275" i="18"/>
  <c r="FX275" i="18"/>
  <c r="GV139" i="18"/>
  <c r="FX139" i="18"/>
  <c r="GA182" i="18"/>
  <c r="GY182" i="18"/>
  <c r="FV191" i="18"/>
  <c r="GT191" i="18"/>
  <c r="GG209" i="18"/>
  <c r="HE209" i="18"/>
  <c r="GH255" i="18"/>
  <c r="HF255" i="18"/>
  <c r="HG264" i="18"/>
  <c r="GI264" i="18"/>
  <c r="GE37" i="18"/>
  <c r="HC37" i="18"/>
  <c r="GK46" i="18"/>
  <c r="HI46" i="18"/>
  <c r="HE67" i="18"/>
  <c r="GG67" i="18"/>
  <c r="FX229" i="18"/>
  <c r="GV229" i="18"/>
  <c r="GJ135" i="18"/>
  <c r="HH135" i="18"/>
  <c r="GB11" i="18"/>
  <c r="GZ11" i="18"/>
  <c r="FY314" i="18"/>
  <c r="GW314" i="18"/>
  <c r="HC189" i="18"/>
  <c r="GE189" i="18"/>
  <c r="GL259" i="18"/>
  <c r="HJ259" i="18"/>
  <c r="GL92" i="18"/>
  <c r="HJ92" i="18"/>
  <c r="HJ183" i="18"/>
  <c r="GL183" i="18"/>
  <c r="HI76" i="18"/>
  <c r="GK76" i="18"/>
  <c r="GJ322" i="18"/>
  <c r="HH322" i="18"/>
  <c r="GC132" i="18"/>
  <c r="HA132" i="18"/>
  <c r="GR18" i="18"/>
  <c r="FT18" i="18"/>
  <c r="HH112" i="18"/>
  <c r="GJ112" i="18"/>
  <c r="HH284" i="18"/>
  <c r="GJ284" i="18"/>
  <c r="GL276" i="18"/>
  <c r="HJ276" i="18"/>
  <c r="HG223" i="18"/>
  <c r="GI223" i="18"/>
  <c r="GT233" i="18"/>
  <c r="FV233" i="18"/>
  <c r="GG119" i="18"/>
  <c r="HE119" i="18"/>
  <c r="HJ87" i="18"/>
  <c r="GL87" i="18"/>
  <c r="GQ125" i="18"/>
  <c r="ET125" i="18"/>
  <c r="FP125" i="18" s="1"/>
  <c r="FQ125" i="18" s="1"/>
  <c r="FR125" i="18" s="1"/>
  <c r="HK125" i="18" s="1"/>
  <c r="HM125" i="18" s="1"/>
  <c r="FS125" i="18"/>
  <c r="FW256" i="18"/>
  <c r="GU256" i="18"/>
  <c r="GC19" i="18"/>
  <c r="HA19" i="18"/>
  <c r="FX205" i="18"/>
  <c r="GV205" i="18"/>
  <c r="GQ24" i="18"/>
  <c r="FS24" i="18"/>
  <c r="ET24" i="18"/>
  <c r="FP24" i="18" s="1"/>
  <c r="FQ24" i="18" s="1"/>
  <c r="FR24" i="18" s="1"/>
  <c r="HK24" i="18" s="1"/>
  <c r="HM24" i="18" s="1"/>
  <c r="GQ91" i="18"/>
  <c r="FS91" i="18"/>
  <c r="ET91" i="18"/>
  <c r="FP91" i="18" s="1"/>
  <c r="FQ91" i="18" s="1"/>
  <c r="FR91" i="18" s="1"/>
  <c r="HK91" i="18" s="1"/>
  <c r="HM91" i="18" s="1"/>
  <c r="HE161" i="18"/>
  <c r="GG161" i="18"/>
  <c r="HF256" i="18"/>
  <c r="GH256" i="18"/>
  <c r="GS171" i="18"/>
  <c r="FU171" i="18"/>
  <c r="GT167" i="18"/>
  <c r="FV167" i="18"/>
  <c r="GJ327" i="18"/>
  <c r="HH327" i="18"/>
  <c r="FY220" i="18"/>
  <c r="GW220" i="18"/>
  <c r="GR29" i="18"/>
  <c r="FT29" i="18"/>
  <c r="FY282" i="18"/>
  <c r="GW282" i="18"/>
  <c r="FO124" i="18"/>
  <c r="GP124" i="18" s="1"/>
  <c r="HG40" i="18"/>
  <c r="GI40" i="18"/>
  <c r="HA171" i="18"/>
  <c r="GC171" i="18"/>
  <c r="GE31" i="18"/>
  <c r="HC31" i="18"/>
  <c r="HE190" i="18"/>
  <c r="GG190" i="18"/>
  <c r="GE216" i="18"/>
  <c r="HC216" i="18"/>
  <c r="FY14" i="18"/>
  <c r="GW14" i="18"/>
  <c r="HH268" i="18"/>
  <c r="GJ268" i="18"/>
  <c r="HB201" i="18"/>
  <c r="GD201" i="18"/>
  <c r="FZ245" i="18"/>
  <c r="GX245" i="18"/>
  <c r="GQ141" i="18"/>
  <c r="FS141" i="18"/>
  <c r="ET141" i="18"/>
  <c r="FP141" i="18" s="1"/>
  <c r="FQ141" i="18" s="1"/>
  <c r="FR141" i="18" s="1"/>
  <c r="HK141" i="18" s="1"/>
  <c r="HM141" i="18" s="1"/>
  <c r="GX279" i="18"/>
  <c r="FZ279" i="18"/>
  <c r="GK205" i="18"/>
  <c r="HI205" i="18"/>
  <c r="HH295" i="18"/>
  <c r="GJ295" i="18"/>
  <c r="FV325" i="18"/>
  <c r="GT325" i="18"/>
  <c r="HI103" i="18"/>
  <c r="GK103" i="18"/>
  <c r="HA84" i="18"/>
  <c r="GC84" i="18"/>
  <c r="GS227" i="18"/>
  <c r="FU227" i="18"/>
  <c r="GD61" i="18"/>
  <c r="HB61" i="18"/>
  <c r="HB140" i="18"/>
  <c r="GD140" i="18"/>
  <c r="HG267" i="18"/>
  <c r="GI267" i="18"/>
  <c r="HE25" i="18"/>
  <c r="GG25" i="18"/>
  <c r="GE233" i="18"/>
  <c r="HC233" i="18"/>
  <c r="GW157" i="18"/>
  <c r="FY157" i="18"/>
  <c r="GS250" i="18"/>
  <c r="FU250" i="18"/>
  <c r="HB225" i="18"/>
  <c r="GD225" i="18"/>
  <c r="HC154" i="18"/>
  <c r="GE154" i="18"/>
  <c r="FW130" i="18"/>
  <c r="GU130" i="18"/>
  <c r="GR117" i="18"/>
  <c r="FT117" i="18"/>
  <c r="GH112" i="18"/>
  <c r="HF112" i="18"/>
  <c r="GX321" i="18"/>
  <c r="FZ321" i="18"/>
  <c r="GA196" i="18"/>
  <c r="GY196" i="18"/>
  <c r="GI153" i="18"/>
  <c r="HG153" i="18"/>
  <c r="GC304" i="18"/>
  <c r="HA304" i="18"/>
  <c r="FZ252" i="18"/>
  <c r="GX252" i="18"/>
  <c r="GL127" i="18"/>
  <c r="HJ127" i="18"/>
  <c r="GW203" i="18"/>
  <c r="FY203" i="18"/>
  <c r="HA165" i="18"/>
  <c r="GC165" i="18"/>
  <c r="GA114" i="18"/>
  <c r="GY114" i="18"/>
  <c r="GV311" i="18"/>
  <c r="FX311" i="18"/>
  <c r="FU297" i="18"/>
  <c r="GS297" i="18"/>
  <c r="GZ169" i="18"/>
  <c r="GB169" i="18"/>
  <c r="HC222" i="18"/>
  <c r="GE222" i="18"/>
  <c r="GK326" i="18"/>
  <c r="HI326" i="18"/>
  <c r="GB26" i="18"/>
  <c r="GZ26" i="18"/>
  <c r="GZ165" i="18"/>
  <c r="GB165" i="18"/>
  <c r="HA318" i="18"/>
  <c r="GC318" i="18"/>
  <c r="GF158" i="18"/>
  <c r="HD158" i="18"/>
  <c r="GL308" i="18"/>
  <c r="HJ308" i="18"/>
  <c r="GZ70" i="18"/>
  <c r="GB70" i="18"/>
  <c r="GA238" i="18"/>
  <c r="GY238" i="18"/>
  <c r="HC265" i="18"/>
  <c r="GE265" i="18"/>
  <c r="GV81" i="18"/>
  <c r="FX81" i="18"/>
  <c r="GE332" i="18"/>
  <c r="HC332" i="18"/>
  <c r="FO297" i="18"/>
  <c r="GP297" i="18" s="1"/>
  <c r="GY328" i="18"/>
  <c r="GA328" i="18"/>
  <c r="FO301" i="18"/>
  <c r="GP301" i="18" s="1"/>
  <c r="HG150" i="18"/>
  <c r="GI150" i="18"/>
  <c r="HE35" i="18"/>
  <c r="GG35" i="18"/>
  <c r="GD185" i="18"/>
  <c r="HB185" i="18"/>
  <c r="GK31" i="18"/>
  <c r="HI31" i="18"/>
  <c r="GI176" i="18"/>
  <c r="HG176" i="18"/>
  <c r="GQ98" i="18"/>
  <c r="FS98" i="18"/>
  <c r="ET98" i="18"/>
  <c r="GC37" i="18"/>
  <c r="HA37" i="18"/>
  <c r="FT112" i="18"/>
  <c r="GR112" i="18"/>
  <c r="GX80" i="18"/>
  <c r="FZ80" i="18"/>
  <c r="HF161" i="18"/>
  <c r="GH161" i="18"/>
  <c r="GF141" i="18"/>
  <c r="HD141" i="18"/>
  <c r="GD261" i="18"/>
  <c r="HB261" i="18"/>
  <c r="FO321" i="18"/>
  <c r="GP321" i="18" s="1"/>
  <c r="FT16" i="18"/>
  <c r="GR16" i="18"/>
  <c r="HF82" i="18"/>
  <c r="GH82" i="18"/>
  <c r="HJ117" i="18"/>
  <c r="GL117" i="18"/>
  <c r="FS80" i="18"/>
  <c r="ET80" i="18"/>
  <c r="GQ80" i="18"/>
  <c r="GU75" i="18"/>
  <c r="FW75" i="18"/>
  <c r="GU109" i="18"/>
  <c r="FW109" i="18"/>
  <c r="FS144" i="18"/>
  <c r="ET144" i="18"/>
  <c r="GQ144" i="18"/>
  <c r="HA115" i="18"/>
  <c r="GC115" i="18"/>
  <c r="GW218" i="18"/>
  <c r="FY218" i="18"/>
  <c r="GQ239" i="18"/>
  <c r="FS239" i="18"/>
  <c r="ET239" i="18"/>
  <c r="GJ121" i="18"/>
  <c r="HH121" i="18"/>
  <c r="HE163" i="18"/>
  <c r="GG163" i="18"/>
  <c r="GK57" i="18"/>
  <c r="HI57" i="18"/>
  <c r="HC34" i="18"/>
  <c r="GE34" i="18"/>
  <c r="GA325" i="18"/>
  <c r="GY325" i="18"/>
  <c r="FO182" i="18"/>
  <c r="GP182" i="18" s="1"/>
  <c r="GC247" i="18"/>
  <c r="HA247" i="18"/>
  <c r="GW196" i="18"/>
  <c r="FY196" i="18"/>
  <c r="GX88" i="18"/>
  <c r="FZ88" i="18"/>
  <c r="HC321" i="18"/>
  <c r="GE321" i="18"/>
  <c r="GQ196" i="18"/>
  <c r="FS196" i="18"/>
  <c r="ET196" i="18"/>
  <c r="FP196" i="18" s="1"/>
  <c r="FQ196" i="18" s="1"/>
  <c r="FR196" i="18" s="1"/>
  <c r="HK196" i="18" s="1"/>
  <c r="HM196" i="18" s="1"/>
  <c r="HA46" i="18"/>
  <c r="GC46" i="18"/>
  <c r="GH160" i="18"/>
  <c r="HF160" i="18"/>
  <c r="GB292" i="18"/>
  <c r="GZ292" i="18"/>
  <c r="GJ91" i="18"/>
  <c r="HH91" i="18"/>
  <c r="GE50" i="18"/>
  <c r="HC50" i="18"/>
  <c r="HE146" i="18"/>
  <c r="GG146" i="18"/>
  <c r="GW60" i="18"/>
  <c r="FY60" i="18"/>
  <c r="HD318" i="18"/>
  <c r="GF318" i="18"/>
  <c r="HB23" i="18"/>
  <c r="GD23" i="18"/>
  <c r="FW260" i="18"/>
  <c r="GU260" i="18"/>
  <c r="GR306" i="18"/>
  <c r="FT306" i="18"/>
  <c r="FO35" i="18"/>
  <c r="GP35" i="18" s="1"/>
  <c r="GG219" i="18"/>
  <c r="HE219" i="18"/>
  <c r="GT86" i="18"/>
  <c r="FV86" i="18"/>
  <c r="GB124" i="18"/>
  <c r="GZ124" i="18"/>
  <c r="GS57" i="18"/>
  <c r="FU57" i="18"/>
  <c r="GF271" i="18"/>
  <c r="HD271" i="18"/>
  <c r="HF104" i="18"/>
  <c r="GH104" i="18"/>
  <c r="GT283" i="18"/>
  <c r="FV283" i="18"/>
  <c r="HB69" i="18"/>
  <c r="GD69" i="18"/>
  <c r="ET61" i="18"/>
  <c r="FP61" i="18" s="1"/>
  <c r="FQ61" i="18" s="1"/>
  <c r="FR61" i="18" s="1"/>
  <c r="HK61" i="18" s="1"/>
  <c r="HM61" i="18" s="1"/>
  <c r="FS61" i="18"/>
  <c r="GQ61" i="18"/>
  <c r="FO193" i="18"/>
  <c r="GP193" i="18" s="1"/>
  <c r="GL156" i="18"/>
  <c r="HJ156" i="18"/>
  <c r="FU217" i="18"/>
  <c r="GS217" i="18"/>
  <c r="FS186" i="18"/>
  <c r="GQ186" i="18"/>
  <c r="ET186" i="18"/>
  <c r="FP186" i="18" s="1"/>
  <c r="FQ186" i="18" s="1"/>
  <c r="FR186" i="18" s="1"/>
  <c r="HK186" i="18" s="1"/>
  <c r="HM186" i="18" s="1"/>
  <c r="HC306" i="18"/>
  <c r="GE306" i="18"/>
  <c r="GW310" i="18"/>
  <c r="FY310" i="18"/>
  <c r="HA174" i="18"/>
  <c r="GC174" i="18"/>
  <c r="FZ22" i="18"/>
  <c r="GX22" i="18"/>
  <c r="HA44" i="18"/>
  <c r="GC44" i="18"/>
  <c r="FV204" i="18"/>
  <c r="GT204" i="18"/>
  <c r="GD211" i="18"/>
  <c r="HB211" i="18"/>
  <c r="GR285" i="18"/>
  <c r="FT285" i="18"/>
  <c r="GL332" i="18"/>
  <c r="HJ332" i="18"/>
  <c r="HB265" i="18"/>
  <c r="GD265" i="18"/>
  <c r="GY52" i="18"/>
  <c r="GA52" i="18"/>
  <c r="GU186" i="18"/>
  <c r="FW186" i="18"/>
  <c r="GT179" i="18"/>
  <c r="FV179" i="18"/>
  <c r="FV276" i="18"/>
  <c r="GT276" i="18"/>
  <c r="HH216" i="18"/>
  <c r="GJ216" i="18"/>
  <c r="FU229" i="18"/>
  <c r="GS229" i="18"/>
  <c r="GK115" i="18"/>
  <c r="HI115" i="18"/>
  <c r="HE196" i="18"/>
  <c r="GG196" i="18"/>
  <c r="HB190" i="18"/>
  <c r="GD190" i="18"/>
  <c r="GT216" i="18"/>
  <c r="FV216" i="18"/>
  <c r="GA57" i="18"/>
  <c r="GY57" i="18"/>
  <c r="HC14" i="18"/>
  <c r="GE14" i="18"/>
  <c r="GC281" i="18"/>
  <c r="HA281" i="18"/>
  <c r="FV226" i="18"/>
  <c r="GT226" i="18"/>
  <c r="GS67" i="18"/>
  <c r="FU67" i="18"/>
  <c r="FU48" i="18"/>
  <c r="GS48" i="18"/>
  <c r="HI35" i="18"/>
  <c r="GK35" i="18"/>
  <c r="GJ178" i="18"/>
  <c r="HH178" i="18"/>
  <c r="HI88" i="18"/>
  <c r="GK88" i="18"/>
  <c r="GT97" i="18"/>
  <c r="FV97" i="18"/>
  <c r="GI75" i="18"/>
  <c r="HG75" i="18"/>
  <c r="GI232" i="18"/>
  <c r="HG232" i="18"/>
  <c r="HD67" i="18"/>
  <c r="GF67" i="18"/>
  <c r="GD324" i="18"/>
  <c r="HB324" i="18"/>
  <c r="FX249" i="18"/>
  <c r="GV249" i="18"/>
  <c r="HB123" i="18"/>
  <c r="GD123" i="18"/>
  <c r="GC94" i="18"/>
  <c r="HA94" i="18"/>
  <c r="HC159" i="18"/>
  <c r="GE159" i="18"/>
  <c r="GU276" i="18"/>
  <c r="FW276" i="18"/>
  <c r="FV100" i="18"/>
  <c r="GT100" i="18"/>
  <c r="GV227" i="18"/>
  <c r="FX227" i="18"/>
  <c r="HG25" i="18"/>
  <c r="GI25" i="18"/>
  <c r="FX328" i="18"/>
  <c r="GV328" i="18"/>
  <c r="GZ38" i="18"/>
  <c r="GB38" i="18"/>
  <c r="GB34" i="18"/>
  <c r="GZ34" i="18"/>
  <c r="GL247" i="18"/>
  <c r="HJ247" i="18"/>
  <c r="FO77" i="18"/>
  <c r="GP77" i="18" s="1"/>
  <c r="HC260" i="18"/>
  <c r="GE260" i="18"/>
  <c r="GJ42" i="18"/>
  <c r="HH42" i="18"/>
  <c r="GT265" i="18"/>
  <c r="FV265" i="18"/>
  <c r="FT23" i="18"/>
  <c r="GR23" i="18"/>
  <c r="GU331" i="18"/>
  <c r="FW331" i="18"/>
  <c r="GG299" i="18"/>
  <c r="HE299" i="18"/>
  <c r="FX225" i="18"/>
  <c r="GV225" i="18"/>
  <c r="HF191" i="18"/>
  <c r="GH191" i="18"/>
  <c r="HG126" i="18"/>
  <c r="GI126" i="18"/>
  <c r="GV290" i="18"/>
  <c r="FX290" i="18"/>
  <c r="GZ174" i="18"/>
  <c r="GB174" i="18"/>
  <c r="GE77" i="18"/>
  <c r="HC77" i="18"/>
  <c r="GW125" i="18"/>
  <c r="FY125" i="18"/>
  <c r="GG57" i="18"/>
  <c r="HE57" i="18"/>
  <c r="FV140" i="18"/>
  <c r="GT140" i="18"/>
  <c r="GK193" i="18"/>
  <c r="HI193" i="18"/>
  <c r="GG200" i="18"/>
  <c r="HE200" i="18"/>
  <c r="FU13" i="18"/>
  <c r="GS13" i="18"/>
  <c r="GQ106" i="18"/>
  <c r="FS106" i="18"/>
  <c r="ET106" i="18"/>
  <c r="GY86" i="18"/>
  <c r="GA86" i="18"/>
  <c r="GW123" i="18"/>
  <c r="FY123" i="18"/>
  <c r="FZ160" i="18"/>
  <c r="GX160" i="18"/>
  <c r="GA102" i="18"/>
  <c r="GY102" i="18"/>
  <c r="GY124" i="18"/>
  <c r="GA124" i="18"/>
  <c r="ET69" i="18"/>
  <c r="FP69" i="18" s="1"/>
  <c r="FQ69" i="18" s="1"/>
  <c r="FR69" i="18" s="1"/>
  <c r="HK69" i="18" s="1"/>
  <c r="HM69" i="18" s="1"/>
  <c r="FS69" i="18"/>
  <c r="GQ69" i="18"/>
  <c r="FU219" i="18"/>
  <c r="GS219" i="18"/>
  <c r="HI317" i="18"/>
  <c r="GK317" i="18"/>
  <c r="ET258" i="18"/>
  <c r="FP258" i="18" s="1"/>
  <c r="FQ258" i="18" s="1"/>
  <c r="FR258" i="18" s="1"/>
  <c r="HK258" i="18" s="1"/>
  <c r="HM258" i="18" s="1"/>
  <c r="GQ258" i="18"/>
  <c r="FS258" i="18"/>
  <c r="FX294" i="18"/>
  <c r="GV294" i="18"/>
  <c r="HA41" i="18"/>
  <c r="GC41" i="18"/>
  <c r="GJ231" i="18"/>
  <c r="HH231" i="18"/>
  <c r="GE149" i="18"/>
  <c r="HC149" i="18"/>
  <c r="FS295" i="18"/>
  <c r="ET295" i="18"/>
  <c r="FP295" i="18" s="1"/>
  <c r="FQ295" i="18" s="1"/>
  <c r="FR295" i="18" s="1"/>
  <c r="HK295" i="18" s="1"/>
  <c r="HM295" i="18" s="1"/>
  <c r="GQ295" i="18"/>
  <c r="HD180" i="18"/>
  <c r="GF180" i="18"/>
  <c r="GY194" i="18"/>
  <c r="GA194" i="18"/>
  <c r="GA140" i="18"/>
  <c r="GY140" i="18"/>
  <c r="HG190" i="18"/>
  <c r="GI190" i="18"/>
  <c r="GT147" i="18"/>
  <c r="FV147" i="18"/>
  <c r="HH94" i="18"/>
  <c r="GJ94" i="18"/>
  <c r="FX141" i="18"/>
  <c r="GV141" i="18"/>
  <c r="GB139" i="18"/>
  <c r="GZ139" i="18"/>
  <c r="HA319" i="18"/>
  <c r="GC319" i="18"/>
  <c r="HD281" i="18"/>
  <c r="GF281" i="18"/>
  <c r="GG82" i="18"/>
  <c r="HE82" i="18"/>
  <c r="GX266" i="18"/>
  <c r="FZ266" i="18"/>
  <c r="GE140" i="18"/>
  <c r="HC140" i="18"/>
  <c r="GT101" i="18"/>
  <c r="FV101" i="18"/>
  <c r="HA163" i="18"/>
  <c r="GC163" i="18"/>
  <c r="FW136" i="18"/>
  <c r="GU136" i="18"/>
  <c r="ET108" i="18"/>
  <c r="FS108" i="18"/>
  <c r="GQ108" i="18"/>
  <c r="GE181" i="18"/>
  <c r="HC181" i="18"/>
  <c r="FU43" i="18"/>
  <c r="GS43" i="18"/>
  <c r="ET51" i="18"/>
  <c r="FP51" i="18" s="1"/>
  <c r="FQ51" i="18" s="1"/>
  <c r="FR51" i="18" s="1"/>
  <c r="HK51" i="18" s="1"/>
  <c r="HM51" i="18" s="1"/>
  <c r="GQ51" i="18"/>
  <c r="FS51" i="18"/>
  <c r="HE250" i="18"/>
  <c r="GG250" i="18"/>
  <c r="ET267" i="18"/>
  <c r="FP267" i="18" s="1"/>
  <c r="FQ267" i="18" s="1"/>
  <c r="FR267" i="18" s="1"/>
  <c r="HK267" i="18" s="1"/>
  <c r="HM267" i="18" s="1"/>
  <c r="FS267" i="18"/>
  <c r="GQ267" i="18"/>
  <c r="GS205" i="18"/>
  <c r="FU205" i="18"/>
  <c r="GZ177" i="18"/>
  <c r="GB177" i="18"/>
  <c r="FO257" i="18"/>
  <c r="GP257" i="18" s="1"/>
  <c r="GB326" i="18"/>
  <c r="GZ326" i="18"/>
  <c r="GB179" i="18"/>
  <c r="GZ179" i="18"/>
  <c r="GQ160" i="18"/>
  <c r="FS160" i="18"/>
  <c r="ET160" i="18"/>
  <c r="FP160" i="18" s="1"/>
  <c r="FQ160" i="18" s="1"/>
  <c r="FR160" i="18" s="1"/>
  <c r="HK160" i="18" s="1"/>
  <c r="HM160" i="18" s="1"/>
  <c r="GA145" i="18"/>
  <c r="GY145" i="18"/>
  <c r="GL296" i="18"/>
  <c r="HJ296" i="18"/>
  <c r="GU279" i="18"/>
  <c r="FW279" i="18"/>
  <c r="HD24" i="18"/>
  <c r="GF24" i="18"/>
  <c r="GG70" i="18"/>
  <c r="HE70" i="18"/>
  <c r="HC198" i="18"/>
  <c r="GE198" i="18"/>
  <c r="FU288" i="18"/>
  <c r="GS288" i="18"/>
  <c r="GJ156" i="18"/>
  <c r="HH156" i="18"/>
  <c r="FW281" i="18"/>
  <c r="GU281" i="18"/>
  <c r="GV266" i="18"/>
  <c r="FX266" i="18"/>
  <c r="GI220" i="18"/>
  <c r="HG220" i="18"/>
  <c r="GA255" i="18"/>
  <c r="GY255" i="18"/>
  <c r="GS45" i="18"/>
  <c r="FU45" i="18"/>
  <c r="HD12" i="18"/>
  <c r="GF12" i="18"/>
  <c r="GY316" i="18"/>
  <c r="GA316" i="18"/>
  <c r="GD181" i="18"/>
  <c r="HB181" i="18"/>
  <c r="FW18" i="18"/>
  <c r="GU18" i="18"/>
  <c r="HG165" i="18"/>
  <c r="GI165" i="18"/>
  <c r="FZ93" i="18"/>
  <c r="GX93" i="18"/>
  <c r="GD278" i="18"/>
  <c r="HB278" i="18"/>
  <c r="GE32" i="18"/>
  <c r="HC32" i="18"/>
  <c r="HF134" i="18"/>
  <c r="GH134" i="18"/>
  <c r="HC310" i="18"/>
  <c r="GE310" i="18"/>
  <c r="HC263" i="18"/>
  <c r="GE263" i="18"/>
  <c r="FU55" i="18"/>
  <c r="GS55" i="18"/>
  <c r="GS149" i="18"/>
  <c r="FU149" i="18"/>
  <c r="GF57" i="18"/>
  <c r="HD57" i="18"/>
  <c r="GU141" i="18"/>
  <c r="FW141" i="18"/>
  <c r="GQ128" i="18"/>
  <c r="FS128" i="18"/>
  <c r="ET128" i="18"/>
  <c r="FP128" i="18" s="1"/>
  <c r="FQ128" i="18" s="1"/>
  <c r="FR128" i="18" s="1"/>
  <c r="HK128" i="18" s="1"/>
  <c r="HM128" i="18" s="1"/>
  <c r="GE206" i="18"/>
  <c r="HC206" i="18"/>
  <c r="GB332" i="18"/>
  <c r="GZ332" i="18"/>
  <c r="FZ64" i="18"/>
  <c r="GX64" i="18"/>
  <c r="GK58" i="18"/>
  <c r="HI58" i="18"/>
  <c r="HE17" i="18"/>
  <c r="GG17" i="18"/>
  <c r="GY177" i="18"/>
  <c r="GA177" i="18"/>
  <c r="FT32" i="18"/>
  <c r="GR32" i="18"/>
  <c r="GH21" i="18"/>
  <c r="HF21" i="18"/>
  <c r="HE176" i="18"/>
  <c r="GG176" i="18"/>
  <c r="FX147" i="18"/>
  <c r="GV147" i="18"/>
  <c r="HH83" i="18"/>
  <c r="GJ83" i="18"/>
  <c r="GJ105" i="18"/>
  <c r="HH105" i="18"/>
  <c r="FT297" i="18"/>
  <c r="GR297" i="18"/>
  <c r="GE188" i="18"/>
  <c r="HC188" i="18"/>
  <c r="FO298" i="18"/>
  <c r="GP298" i="18" s="1"/>
  <c r="FU160" i="18"/>
  <c r="GS160" i="18"/>
  <c r="HJ35" i="18"/>
  <c r="GL35" i="18"/>
  <c r="GG155" i="18"/>
  <c r="HE155" i="18"/>
  <c r="FX210" i="18"/>
  <c r="GV210" i="18"/>
  <c r="GF123" i="18"/>
  <c r="HD123" i="18"/>
  <c r="GA226" i="18"/>
  <c r="GY226" i="18"/>
  <c r="GW206" i="18"/>
  <c r="FY206" i="18"/>
  <c r="GY258" i="18"/>
  <c r="GA258" i="18"/>
  <c r="GI295" i="18"/>
  <c r="HG295" i="18"/>
  <c r="GZ41" i="18"/>
  <c r="GB41" i="18"/>
  <c r="HA321" i="18"/>
  <c r="GC321" i="18"/>
  <c r="GR210" i="18"/>
  <c r="FT210" i="18"/>
  <c r="HD16" i="18"/>
  <c r="GF16" i="18"/>
  <c r="FZ115" i="18"/>
  <c r="GX115" i="18"/>
  <c r="GE155" i="18"/>
  <c r="HC155" i="18"/>
  <c r="GV262" i="18"/>
  <c r="FX262" i="18"/>
  <c r="GU328" i="18"/>
  <c r="FW328" i="18"/>
  <c r="GY107" i="18"/>
  <c r="GA107" i="18"/>
  <c r="FY156" i="18"/>
  <c r="GW156" i="18"/>
  <c r="GL45" i="18"/>
  <c r="HJ45" i="18"/>
  <c r="FT165" i="18"/>
  <c r="GR165" i="18"/>
  <c r="FZ30" i="18"/>
  <c r="GX30" i="18"/>
  <c r="GZ62" i="18"/>
  <c r="GB62" i="18"/>
  <c r="GS107" i="18"/>
  <c r="FU107" i="18"/>
  <c r="GI114" i="18"/>
  <c r="HG114" i="18"/>
  <c r="HG46" i="18"/>
  <c r="GI46" i="18"/>
  <c r="FU329" i="18"/>
  <c r="GS329" i="18"/>
  <c r="HF27" i="18"/>
  <c r="GH27" i="18"/>
  <c r="GD77" i="18"/>
  <c r="HB77" i="18"/>
  <c r="FX181" i="18"/>
  <c r="GV181" i="18"/>
  <c r="GI233" i="18"/>
  <c r="HG233" i="18"/>
  <c r="GV236" i="18"/>
  <c r="FX236" i="18"/>
  <c r="GJ168" i="18"/>
  <c r="HH168" i="18"/>
  <c r="HH19" i="18"/>
  <c r="GJ19" i="18"/>
  <c r="GD186" i="18"/>
  <c r="HB186" i="18"/>
  <c r="GE71" i="18"/>
  <c r="HC71" i="18"/>
  <c r="GD46" i="18"/>
  <c r="HB46" i="18"/>
  <c r="FO188" i="18"/>
  <c r="GP188" i="18" s="1"/>
  <c r="HH192" i="18"/>
  <c r="GJ192" i="18"/>
  <c r="GX69" i="18"/>
  <c r="FZ69" i="18"/>
  <c r="GT142" i="18"/>
  <c r="FV142" i="18"/>
  <c r="FW38" i="18"/>
  <c r="GU38" i="18"/>
  <c r="GG87" i="18"/>
  <c r="HE87" i="18"/>
  <c r="GD178" i="18"/>
  <c r="HB178" i="18"/>
  <c r="GW290" i="18"/>
  <c r="FY290" i="18"/>
  <c r="GZ114" i="18"/>
  <c r="GB114" i="18"/>
  <c r="GB202" i="18"/>
  <c r="GZ202" i="18"/>
  <c r="GG140" i="18"/>
  <c r="HE140" i="18"/>
  <c r="FS209" i="18"/>
  <c r="GQ209" i="18"/>
  <c r="ET209" i="18"/>
  <c r="GI159" i="18"/>
  <c r="HG159" i="18"/>
  <c r="FX292" i="18"/>
  <c r="GV292" i="18"/>
  <c r="HD90" i="18"/>
  <c r="GF90" i="18"/>
  <c r="GB269" i="18"/>
  <c r="GZ269" i="18"/>
  <c r="HJ52" i="18"/>
  <c r="GL52" i="18"/>
  <c r="GF89" i="18"/>
  <c r="HD89" i="18"/>
  <c r="HE113" i="18"/>
  <c r="GG113" i="18"/>
  <c r="GB166" i="18"/>
  <c r="GZ166" i="18"/>
  <c r="FV17" i="18"/>
  <c r="GT17" i="18"/>
  <c r="FX54" i="18"/>
  <c r="GV54" i="18"/>
  <c r="GI180" i="18"/>
  <c r="HG180" i="18"/>
  <c r="GT207" i="18"/>
  <c r="FV207" i="18"/>
  <c r="HI21" i="18"/>
  <c r="GK21" i="18"/>
  <c r="FV78" i="18"/>
  <c r="GT78" i="18"/>
  <c r="GL221" i="18"/>
  <c r="HJ221" i="18"/>
  <c r="HJ290" i="18"/>
  <c r="GL290" i="18"/>
  <c r="GB92" i="18"/>
  <c r="GZ92" i="18"/>
  <c r="HI12" i="18"/>
  <c r="GK12" i="18"/>
  <c r="HH88" i="18"/>
  <c r="GJ88" i="18"/>
  <c r="GB250" i="18"/>
  <c r="GZ250" i="18"/>
  <c r="HA162" i="18"/>
  <c r="GC162" i="18"/>
  <c r="FO166" i="18"/>
  <c r="GP166" i="18" s="1"/>
  <c r="GS119" i="18"/>
  <c r="FU119" i="18"/>
  <c r="GG321" i="18"/>
  <c r="HE321" i="18"/>
  <c r="HG333" i="18"/>
  <c r="GI333" i="18"/>
  <c r="GL273" i="18"/>
  <c r="HJ273" i="18"/>
  <c r="GB15" i="18"/>
  <c r="GZ15" i="18"/>
  <c r="HC33" i="18"/>
  <c r="GE33" i="18"/>
  <c r="GF50" i="18"/>
  <c r="HD50" i="18"/>
  <c r="HG36" i="18"/>
  <c r="GI36" i="18"/>
  <c r="GZ311" i="18"/>
  <c r="GB311" i="18"/>
  <c r="FW102" i="18"/>
  <c r="GU102" i="18"/>
  <c r="GD326" i="18"/>
  <c r="HB326" i="18"/>
  <c r="GQ107" i="18"/>
  <c r="FS107" i="18"/>
  <c r="ET107" i="18"/>
  <c r="FP107" i="18" s="1"/>
  <c r="FQ107" i="18" s="1"/>
  <c r="FR107" i="18" s="1"/>
  <c r="HK107" i="18" s="1"/>
  <c r="HM107" i="18" s="1"/>
  <c r="GR267" i="18"/>
  <c r="FT267" i="18"/>
  <c r="GX295" i="18"/>
  <c r="FZ295" i="18"/>
  <c r="GL260" i="18"/>
  <c r="HJ260" i="18"/>
  <c r="GT315" i="18"/>
  <c r="FV315" i="18"/>
  <c r="GF287" i="18"/>
  <c r="HD287" i="18"/>
  <c r="GK9" i="18"/>
  <c r="GK6" i="18" s="1"/>
  <c r="HI9" i="18"/>
  <c r="HI6" i="18" s="1"/>
  <c r="EO6" i="18"/>
  <c r="GZ265" i="18"/>
  <c r="GB265" i="18"/>
  <c r="GJ51" i="18"/>
  <c r="HH51" i="18"/>
  <c r="FU21" i="18"/>
  <c r="GS21" i="18"/>
  <c r="HE88" i="18"/>
  <c r="GG88" i="18"/>
  <c r="FX171" i="18"/>
  <c r="GV171" i="18"/>
  <c r="GZ253" i="18"/>
  <c r="GB253" i="18"/>
  <c r="FS140" i="18"/>
  <c r="ET140" i="18"/>
  <c r="GQ140" i="18"/>
  <c r="HA159" i="18"/>
  <c r="GC159" i="18"/>
  <c r="FZ48" i="18"/>
  <c r="GX48" i="18"/>
  <c r="HE54" i="18"/>
  <c r="GG54" i="18"/>
  <c r="HB161" i="18"/>
  <c r="GD161" i="18"/>
  <c r="FT216" i="18"/>
  <c r="GR216" i="18"/>
  <c r="GH229" i="18"/>
  <c r="HF229" i="18"/>
  <c r="FV192" i="18"/>
  <c r="GT192" i="18"/>
  <c r="GJ212" i="18"/>
  <c r="HH212" i="18"/>
  <c r="GE102" i="18"/>
  <c r="HC102" i="18"/>
  <c r="FT134" i="18"/>
  <c r="GR134" i="18"/>
  <c r="GI246" i="18"/>
  <c r="HG246" i="18"/>
  <c r="GT105" i="18"/>
  <c r="FV105" i="18"/>
  <c r="HC124" i="18"/>
  <c r="GE124" i="18"/>
  <c r="HF279" i="18"/>
  <c r="GH279" i="18"/>
  <c r="HJ15" i="18"/>
  <c r="GL15" i="18"/>
  <c r="GU10" i="18"/>
  <c r="FW10" i="18"/>
  <c r="FO127" i="18"/>
  <c r="GP127" i="18" s="1"/>
  <c r="GG79" i="18"/>
  <c r="HE79" i="18"/>
  <c r="FZ132" i="18"/>
  <c r="GX132" i="18"/>
  <c r="GX62" i="18"/>
  <c r="FZ62" i="18"/>
  <c r="HH176" i="18"/>
  <c r="GJ176" i="18"/>
  <c r="GW333" i="18"/>
  <c r="FY333" i="18"/>
  <c r="HG125" i="18"/>
  <c r="GI125" i="18"/>
  <c r="HF49" i="18"/>
  <c r="GH49" i="18"/>
  <c r="FO41" i="18"/>
  <c r="GP41" i="18" s="1"/>
  <c r="HA33" i="18"/>
  <c r="GC33" i="18"/>
  <c r="FO144" i="18"/>
  <c r="GP144" i="18" s="1"/>
  <c r="GZ181" i="18"/>
  <c r="GB181" i="18"/>
  <c r="HJ179" i="18"/>
  <c r="GL179" i="18"/>
  <c r="GA265" i="18"/>
  <c r="GY265" i="18"/>
  <c r="GH70" i="18"/>
  <c r="HF70" i="18"/>
  <c r="GW10" i="18"/>
  <c r="FY10" i="18"/>
  <c r="HB293" i="18"/>
  <c r="GD293" i="18"/>
  <c r="GD292" i="18"/>
  <c r="HB292" i="18"/>
  <c r="FV76" i="18"/>
  <c r="GT76" i="18"/>
  <c r="FW95" i="18"/>
  <c r="GU95" i="18"/>
  <c r="GF145" i="18"/>
  <c r="HD145" i="18"/>
  <c r="HJ135" i="18"/>
  <c r="GL135" i="18"/>
  <c r="GT127" i="18"/>
  <c r="FV127" i="18"/>
  <c r="HD99" i="18"/>
  <c r="GF99" i="18"/>
  <c r="GR310" i="18"/>
  <c r="FT310" i="18"/>
  <c r="GK195" i="18"/>
  <c r="HI195" i="18"/>
  <c r="GW50" i="18"/>
  <c r="FY50" i="18"/>
  <c r="GF27" i="18"/>
  <c r="HD27" i="18"/>
  <c r="GJ96" i="18"/>
  <c r="HH96" i="18"/>
  <c r="FO200" i="18"/>
  <c r="GP200" i="18" s="1"/>
  <c r="GL264" i="18"/>
  <c r="HJ264" i="18"/>
  <c r="HI270" i="18"/>
  <c r="GK270" i="18"/>
  <c r="GV179" i="18"/>
  <c r="FX179" i="18"/>
  <c r="GW189" i="18"/>
  <c r="FY189" i="18"/>
  <c r="GA55" i="18"/>
  <c r="GY55" i="18"/>
  <c r="HA300" i="18"/>
  <c r="GC300" i="18"/>
  <c r="GA14" i="18"/>
  <c r="GY14" i="18"/>
  <c r="GT172" i="18"/>
  <c r="FV172" i="18"/>
  <c r="HE97" i="18"/>
  <c r="GG97" i="18"/>
  <c r="GY241" i="18"/>
  <c r="GA241" i="18"/>
  <c r="FT288" i="18"/>
  <c r="GR288" i="18"/>
  <c r="GD200" i="18"/>
  <c r="HB200" i="18"/>
  <c r="HI62" i="18"/>
  <c r="GK62" i="18"/>
  <c r="FZ182" i="18"/>
  <c r="GX182" i="18"/>
  <c r="FU51" i="18"/>
  <c r="GS51" i="18"/>
  <c r="GA199" i="18"/>
  <c r="GY199" i="18"/>
  <c r="GH299" i="18"/>
  <c r="HF299" i="18"/>
  <c r="FU258" i="18"/>
  <c r="GS258" i="18"/>
  <c r="GE105" i="18"/>
  <c r="HC105" i="18"/>
  <c r="GY45" i="18"/>
  <c r="GA45" i="18"/>
  <c r="HD142" i="18"/>
  <c r="GF142" i="18"/>
  <c r="GW91" i="18"/>
  <c r="FY91" i="18"/>
  <c r="GA236" i="18"/>
  <c r="GY236" i="18"/>
  <c r="HC239" i="18"/>
  <c r="GE239" i="18"/>
  <c r="FX122" i="18"/>
  <c r="GV122" i="18"/>
  <c r="GR230" i="18"/>
  <c r="FT230" i="18"/>
  <c r="GQ193" i="18"/>
  <c r="ET193" i="18"/>
  <c r="FS193" i="18"/>
  <c r="GJ230" i="18"/>
  <c r="HH230" i="18"/>
  <c r="GU119" i="18"/>
  <c r="FW119" i="18"/>
  <c r="HB33" i="18"/>
  <c r="GD33" i="18"/>
  <c r="FU179" i="18"/>
  <c r="GS179" i="18"/>
  <c r="GS109" i="18"/>
  <c r="FU109" i="18"/>
  <c r="HE139" i="18"/>
  <c r="GG139" i="18"/>
  <c r="GG36" i="18"/>
  <c r="HE36" i="18"/>
  <c r="GA16" i="18"/>
  <c r="GY16" i="18"/>
  <c r="GZ298" i="18"/>
  <c r="GB298" i="18"/>
  <c r="GL25" i="18"/>
  <c r="HJ25" i="18"/>
  <c r="HD210" i="18"/>
  <c r="GF210" i="18"/>
  <c r="FO254" i="18"/>
  <c r="GP254" i="18" s="1"/>
  <c r="GG125" i="18"/>
  <c r="HE125" i="18"/>
  <c r="GR52" i="18"/>
  <c r="FT52" i="18"/>
  <c r="GV285" i="18"/>
  <c r="FX285" i="18"/>
  <c r="GS289" i="18"/>
  <c r="FU289" i="18"/>
  <c r="FY167" i="18"/>
  <c r="GW167" i="18"/>
  <c r="HJ223" i="18"/>
  <c r="GL223" i="18"/>
  <c r="ET279" i="18"/>
  <c r="GQ279" i="18"/>
  <c r="FS279" i="18"/>
  <c r="FW232" i="18"/>
  <c r="GU232" i="18"/>
  <c r="GX96" i="18"/>
  <c r="FZ96" i="18"/>
  <c r="GK184" i="18"/>
  <c r="HI184" i="18"/>
  <c r="FZ232" i="18"/>
  <c r="GX232" i="18"/>
  <c r="GA148" i="18"/>
  <c r="GY148" i="18"/>
  <c r="GX71" i="18"/>
  <c r="FZ71" i="18"/>
  <c r="GJ195" i="18"/>
  <c r="HH195" i="18"/>
  <c r="FV299" i="18"/>
  <c r="GT299" i="18"/>
  <c r="GJ277" i="18"/>
  <c r="HH277" i="18"/>
  <c r="GA147" i="18"/>
  <c r="GY147" i="18"/>
  <c r="GD107" i="18"/>
  <c r="HB107" i="18"/>
  <c r="FY258" i="18"/>
  <c r="GW258" i="18"/>
  <c r="HE141" i="18"/>
  <c r="GG141" i="18"/>
  <c r="GT133" i="18"/>
  <c r="FV133" i="18"/>
  <c r="HI150" i="18"/>
  <c r="GK150" i="18"/>
  <c r="HD324" i="18"/>
  <c r="GF324" i="18"/>
  <c r="HF187" i="18"/>
  <c r="GH187" i="18"/>
  <c r="GG322" i="18"/>
  <c r="HE322" i="18"/>
  <c r="HA241" i="18"/>
  <c r="GC241" i="18"/>
  <c r="HE311" i="18"/>
  <c r="GG311" i="18"/>
  <c r="GJ278" i="18"/>
  <c r="HH278" i="18"/>
  <c r="GG41" i="18"/>
  <c r="HE41" i="18"/>
  <c r="FS57" i="18"/>
  <c r="ET57" i="18"/>
  <c r="FP57" i="18" s="1"/>
  <c r="FQ57" i="18" s="1"/>
  <c r="FR57" i="18" s="1"/>
  <c r="HK57" i="18" s="1"/>
  <c r="HM57" i="18" s="1"/>
  <c r="GQ57" i="18"/>
  <c r="HG228" i="18"/>
  <c r="GI228" i="18"/>
  <c r="GX98" i="18"/>
  <c r="FZ98" i="18"/>
  <c r="FX116" i="18"/>
  <c r="GV116" i="18"/>
  <c r="GE325" i="18"/>
  <c r="HC325" i="18"/>
  <c r="HF83" i="18"/>
  <c r="GH83" i="18"/>
  <c r="GI248" i="18"/>
  <c r="HG248" i="18"/>
  <c r="GU259" i="18"/>
  <c r="FW259" i="18"/>
  <c r="HE75" i="18"/>
  <c r="GG75" i="18"/>
  <c r="FO131" i="18"/>
  <c r="GP131" i="18" s="1"/>
  <c r="HD209" i="18"/>
  <c r="GF209" i="18"/>
  <c r="HJ91" i="18"/>
  <c r="GL91" i="18"/>
  <c r="GJ237" i="18"/>
  <c r="HH237" i="18"/>
  <c r="HE66" i="18"/>
  <c r="GG66" i="18"/>
  <c r="GL279" i="18"/>
  <c r="HJ279" i="18"/>
  <c r="HH333" i="18"/>
  <c r="GJ333" i="18"/>
  <c r="GF68" i="18"/>
  <c r="HD68" i="18"/>
  <c r="GD38" i="18"/>
  <c r="HB38" i="18"/>
  <c r="GA103" i="18"/>
  <c r="GY103" i="18"/>
  <c r="GW213" i="18"/>
  <c r="FY213" i="18"/>
  <c r="HI185" i="18"/>
  <c r="GK185" i="18"/>
  <c r="GU118" i="18"/>
  <c r="FW118" i="18"/>
  <c r="HB184" i="18"/>
  <c r="GD184" i="18"/>
  <c r="GY324" i="18"/>
  <c r="GA324" i="18"/>
  <c r="FV128" i="18"/>
  <c r="GT128" i="18"/>
  <c r="GY144" i="18"/>
  <c r="GA144" i="18"/>
  <c r="HB110" i="18"/>
  <c r="GD110" i="18"/>
  <c r="GW100" i="18"/>
  <c r="FY100" i="18"/>
  <c r="HD72" i="18"/>
  <c r="GF72" i="18"/>
  <c r="GG120" i="18"/>
  <c r="HE120" i="18"/>
  <c r="GJ20" i="18"/>
  <c r="HH20" i="18"/>
  <c r="HH128" i="18"/>
  <c r="GJ128" i="18"/>
  <c r="HB231" i="18"/>
  <c r="GD231" i="18"/>
  <c r="HA22" i="18"/>
  <c r="GC22" i="18"/>
  <c r="HB129" i="18"/>
  <c r="GD129" i="18"/>
  <c r="FW168" i="18"/>
  <c r="GU168" i="18"/>
  <c r="HG235" i="18"/>
  <c r="GI235" i="18"/>
  <c r="GU217" i="18"/>
  <c r="FW217" i="18"/>
  <c r="FS243" i="18"/>
  <c r="GQ243" i="18"/>
  <c r="ET243" i="18"/>
  <c r="FP243" i="18" s="1"/>
  <c r="FQ243" i="18" s="1"/>
  <c r="FR243" i="18" s="1"/>
  <c r="HK243" i="18" s="1"/>
  <c r="HM243" i="18" s="1"/>
  <c r="FN6" i="18"/>
  <c r="HA39" i="18"/>
  <c r="GC39" i="18"/>
  <c r="HI325" i="18"/>
  <c r="GK325" i="18"/>
  <c r="GB308" i="18"/>
  <c r="GZ308" i="18"/>
  <c r="GS32" i="18"/>
  <c r="FU32" i="18"/>
  <c r="GX101" i="18"/>
  <c r="FZ101" i="18"/>
  <c r="HJ55" i="18"/>
  <c r="GL55" i="18"/>
  <c r="GV48" i="18"/>
  <c r="FX48" i="18"/>
  <c r="HC126" i="18"/>
  <c r="GE126" i="18"/>
  <c r="FV22" i="18"/>
  <c r="GT22" i="18"/>
  <c r="GG238" i="18"/>
  <c r="HE238" i="18"/>
  <c r="GL43" i="18"/>
  <c r="HJ43" i="18"/>
  <c r="FZ305" i="18"/>
  <c r="GX305" i="18"/>
  <c r="FO74" i="18"/>
  <c r="GP74" i="18" s="1"/>
  <c r="GE56" i="18"/>
  <c r="HC56" i="18"/>
  <c r="FT243" i="18"/>
  <c r="GR243" i="18"/>
  <c r="HJ321" i="18"/>
  <c r="GL321" i="18"/>
  <c r="GZ152" i="18"/>
  <c r="GB152" i="18"/>
  <c r="GB221" i="18"/>
  <c r="GZ221" i="18"/>
  <c r="GY180" i="18"/>
  <c r="GA180" i="18"/>
  <c r="HD316" i="18"/>
  <c r="GF316" i="18"/>
  <c r="GK305" i="18"/>
  <c r="HI305" i="18"/>
  <c r="GR321" i="18"/>
  <c r="FT321" i="18"/>
  <c r="FW17" i="18"/>
  <c r="GU17" i="18"/>
  <c r="FU44" i="18"/>
  <c r="GS44" i="18"/>
  <c r="FX51" i="18"/>
  <c r="GV51" i="18"/>
  <c r="FS121" i="18"/>
  <c r="ET121" i="18"/>
  <c r="FP121" i="18" s="1"/>
  <c r="FQ121" i="18" s="1"/>
  <c r="FR121" i="18" s="1"/>
  <c r="HK121" i="18" s="1"/>
  <c r="HM121" i="18" s="1"/>
  <c r="GQ121" i="18"/>
  <c r="GK199" i="18"/>
  <c r="HI199" i="18"/>
  <c r="HJ129" i="18"/>
  <c r="GL129" i="18"/>
  <c r="GI142" i="18"/>
  <c r="HG142" i="18"/>
  <c r="HF32" i="18"/>
  <c r="GH32" i="18"/>
  <c r="FY216" i="18"/>
  <c r="GW216" i="18"/>
  <c r="GD56" i="18"/>
  <c r="HB56" i="18"/>
  <c r="FY224" i="18"/>
  <c r="GW224" i="18"/>
  <c r="GL140" i="18"/>
  <c r="HJ140" i="18"/>
  <c r="HJ195" i="18"/>
  <c r="GL195" i="18"/>
  <c r="FO270" i="18"/>
  <c r="GP270" i="18" s="1"/>
  <c r="FW133" i="18"/>
  <c r="GU133" i="18"/>
  <c r="HJ171" i="18"/>
  <c r="GL171" i="18"/>
  <c r="FY88" i="18"/>
  <c r="GW88" i="18"/>
  <c r="HF324" i="18"/>
  <c r="GH324" i="18"/>
  <c r="HA20" i="18"/>
  <c r="GC20" i="18"/>
  <c r="GV169" i="18"/>
  <c r="FX169" i="18"/>
  <c r="HE228" i="18"/>
  <c r="GG228" i="18"/>
  <c r="FO173" i="18"/>
  <c r="GP173" i="18" s="1"/>
  <c r="HD38" i="18"/>
  <c r="GF38" i="18"/>
  <c r="FU62" i="18"/>
  <c r="GS62" i="18"/>
  <c r="HC73" i="18"/>
  <c r="GE73" i="18"/>
  <c r="GR76" i="18"/>
  <c r="FT76" i="18"/>
  <c r="GK128" i="18"/>
  <c r="HI128" i="18"/>
  <c r="GG303" i="18"/>
  <c r="HE303" i="18"/>
  <c r="GC259" i="18"/>
  <c r="HA259" i="18"/>
  <c r="HH290" i="18"/>
  <c r="GJ290" i="18"/>
  <c r="GI13" i="18"/>
  <c r="HG13" i="18"/>
  <c r="GQ17" i="18"/>
  <c r="FS17" i="18"/>
  <c r="ET17" i="18"/>
  <c r="FP17" i="18" s="1"/>
  <c r="FQ17" i="18" s="1"/>
  <c r="FR17" i="18" s="1"/>
  <c r="HK17" i="18" s="1"/>
  <c r="HM17" i="18" s="1"/>
  <c r="GF100" i="18"/>
  <c r="HD100" i="18"/>
  <c r="FU12" i="18"/>
  <c r="GS12" i="18"/>
  <c r="GQ230" i="18"/>
  <c r="ET230" i="18"/>
  <c r="FP230" i="18" s="1"/>
  <c r="FQ230" i="18" s="1"/>
  <c r="FR230" i="18" s="1"/>
  <c r="HK230" i="18" s="1"/>
  <c r="HM230" i="18" s="1"/>
  <c r="FS230" i="18"/>
  <c r="GY127" i="18"/>
  <c r="GA127" i="18"/>
  <c r="HI147" i="18"/>
  <c r="GK147" i="18"/>
  <c r="GT171" i="18"/>
  <c r="FV171" i="18"/>
  <c r="FV306" i="18"/>
  <c r="GT306" i="18"/>
  <c r="GI52" i="18"/>
  <c r="HG52" i="18"/>
  <c r="HI261" i="18"/>
  <c r="GK261" i="18"/>
  <c r="GR279" i="18"/>
  <c r="FT279" i="18"/>
  <c r="GF238" i="18"/>
  <c r="HD238" i="18"/>
  <c r="GV309" i="18"/>
  <c r="FX309" i="18"/>
  <c r="GJ127" i="18"/>
  <c r="HH127" i="18"/>
  <c r="GA322" i="18"/>
  <c r="GY322" i="18"/>
  <c r="HC184" i="18"/>
  <c r="GE184" i="18"/>
  <c r="FV31" i="18"/>
  <c r="GT31" i="18"/>
  <c r="FO60" i="18"/>
  <c r="GP60" i="18" s="1"/>
  <c r="FX163" i="18"/>
  <c r="GV163" i="18"/>
  <c r="GE141" i="18"/>
  <c r="HC141" i="18"/>
  <c r="GA206" i="18"/>
  <c r="GY206" i="18"/>
  <c r="FT75" i="18"/>
  <c r="GR75" i="18"/>
  <c r="FW72" i="18"/>
  <c r="GU72" i="18"/>
  <c r="GJ40" i="18"/>
  <c r="HH40" i="18"/>
  <c r="FS47" i="18"/>
  <c r="GQ47" i="18"/>
  <c r="ET47" i="18"/>
  <c r="HG152" i="18"/>
  <c r="GI152" i="18"/>
  <c r="GD248" i="18"/>
  <c r="HB248" i="18"/>
  <c r="GJ211" i="18"/>
  <c r="HH211" i="18"/>
  <c r="GT113" i="18"/>
  <c r="FV113" i="18"/>
  <c r="GL212" i="18"/>
  <c r="HJ212" i="18"/>
  <c r="GX148" i="18"/>
  <c r="FZ148" i="18"/>
  <c r="GJ321" i="18"/>
  <c r="HH321" i="18"/>
  <c r="HH72" i="18"/>
  <c r="GJ72" i="18"/>
  <c r="GG247" i="18"/>
  <c r="HE247" i="18"/>
  <c r="GV239" i="18"/>
  <c r="FX239" i="18"/>
  <c r="FT85" i="18"/>
  <c r="GR85" i="18"/>
  <c r="GE294" i="18"/>
  <c r="HC294" i="18"/>
  <c r="GH105" i="18"/>
  <c r="HF105" i="18"/>
  <c r="GS272" i="18"/>
  <c r="FU272" i="18"/>
  <c r="GF289" i="18"/>
  <c r="HD289" i="18"/>
  <c r="FS52" i="18"/>
  <c r="ET52" i="18"/>
  <c r="FP52" i="18" s="1"/>
  <c r="FQ52" i="18" s="1"/>
  <c r="FR52" i="18" s="1"/>
  <c r="HK52" i="18" s="1"/>
  <c r="HM52" i="18" s="1"/>
  <c r="GQ52" i="18"/>
  <c r="FY254" i="18"/>
  <c r="GW254" i="18"/>
  <c r="HE33" i="18"/>
  <c r="GG33" i="18"/>
  <c r="GA326" i="18"/>
  <c r="GY326" i="18"/>
  <c r="GD42" i="18"/>
  <c r="HB42" i="18"/>
  <c r="HC261" i="18"/>
  <c r="GE261" i="18"/>
  <c r="HI264" i="18"/>
  <c r="GK264" i="18"/>
  <c r="GB51" i="18"/>
  <c r="GZ51" i="18"/>
  <c r="HB297" i="18"/>
  <c r="GD297" i="18"/>
  <c r="FV90" i="18"/>
  <c r="GT90" i="18"/>
  <c r="FT51" i="18"/>
  <c r="GR51" i="18"/>
  <c r="HB146" i="18"/>
  <c r="GD146" i="18"/>
  <c r="HF172" i="18"/>
  <c r="GH172" i="18"/>
  <c r="GZ218" i="18"/>
  <c r="GB218" i="18"/>
  <c r="GY70" i="18"/>
  <c r="GA70" i="18"/>
  <c r="GC34" i="18"/>
  <c r="HA34" i="18"/>
  <c r="GE163" i="18"/>
  <c r="HC163" i="18"/>
  <c r="GW263" i="18"/>
  <c r="FY263" i="18"/>
  <c r="HB287" i="18"/>
  <c r="GD287" i="18"/>
  <c r="FU280" i="18"/>
  <c r="GS280" i="18"/>
  <c r="GE274" i="18"/>
  <c r="HC274" i="18"/>
  <c r="HJ17" i="18"/>
  <c r="GL17" i="18"/>
  <c r="GX308" i="18"/>
  <c r="FZ308" i="18"/>
  <c r="GI230" i="18"/>
  <c r="HG230" i="18"/>
  <c r="GU27" i="18"/>
  <c r="FW27" i="18"/>
  <c r="GJ187" i="18"/>
  <c r="HH187" i="18"/>
  <c r="FS82" i="18"/>
  <c r="ET82" i="18"/>
  <c r="GQ82" i="18"/>
  <c r="GL167" i="18"/>
  <c r="HJ167" i="18"/>
  <c r="GS113" i="18"/>
  <c r="FU113" i="18"/>
  <c r="FO213" i="18"/>
  <c r="GP213" i="18" s="1"/>
  <c r="GU312" i="18"/>
  <c r="FW312" i="18"/>
  <c r="HJ233" i="18"/>
  <c r="GL233" i="18"/>
  <c r="HJ114" i="18"/>
  <c r="GL114" i="18"/>
  <c r="FW120" i="18"/>
  <c r="GU120" i="18"/>
  <c r="GZ171" i="18"/>
  <c r="GB171" i="18"/>
  <c r="HA279" i="18"/>
  <c r="GC279" i="18"/>
  <c r="GY119" i="18"/>
  <c r="GA119" i="18"/>
  <c r="GB293" i="18"/>
  <c r="GZ293" i="18"/>
  <c r="GW95" i="18"/>
  <c r="FY95" i="18"/>
  <c r="FV56" i="18"/>
  <c r="GT56" i="18"/>
  <c r="GE213" i="18"/>
  <c r="HC213" i="18"/>
  <c r="HF331" i="18"/>
  <c r="GH331" i="18"/>
  <c r="HC39" i="18"/>
  <c r="GE39" i="18"/>
  <c r="HE94" i="18"/>
  <c r="GG94" i="18"/>
  <c r="GX152" i="18"/>
  <c r="FZ152" i="18"/>
  <c r="GL136" i="18"/>
  <c r="HJ136" i="18"/>
  <c r="FT83" i="18"/>
  <c r="GR83" i="18"/>
  <c r="HF282" i="18"/>
  <c r="GH282" i="18"/>
  <c r="GR317" i="18"/>
  <c r="FT317" i="18"/>
  <c r="GR286" i="18"/>
  <c r="FT286" i="18"/>
  <c r="GE123" i="18"/>
  <c r="HC123" i="18"/>
  <c r="FY241" i="18"/>
  <c r="GW241" i="18"/>
  <c r="GH122" i="18"/>
  <c r="HF122" i="18"/>
  <c r="GL13" i="18"/>
  <c r="HJ13" i="18"/>
  <c r="GT251" i="18"/>
  <c r="FV251" i="18"/>
  <c r="HF50" i="18"/>
  <c r="GH50" i="18"/>
  <c r="HB21" i="18"/>
  <c r="GD21" i="18"/>
  <c r="HJ124" i="18"/>
  <c r="GL124" i="18"/>
  <c r="FU90" i="18"/>
  <c r="GS90" i="18"/>
  <c r="FO185" i="18"/>
  <c r="GP185" i="18" s="1"/>
  <c r="GE89" i="18"/>
  <c r="HC89" i="18"/>
  <c r="GV272" i="18"/>
  <c r="FX272" i="18"/>
  <c r="GF217" i="18"/>
  <c r="HD217" i="18"/>
  <c r="GL153" i="18"/>
  <c r="HJ153" i="18"/>
  <c r="GT252" i="18"/>
  <c r="FV252" i="18"/>
  <c r="HC146" i="18"/>
  <c r="GE146" i="18"/>
  <c r="HD198" i="18"/>
  <c r="GF198" i="18"/>
  <c r="FT31" i="18"/>
  <c r="GR31" i="18"/>
  <c r="GE178" i="18"/>
  <c r="HC178" i="18"/>
  <c r="FY53" i="18"/>
  <c r="GW53" i="18"/>
  <c r="GS285" i="18"/>
  <c r="FU285" i="18"/>
  <c r="HB307" i="18"/>
  <c r="GD307" i="18"/>
  <c r="GV247" i="18"/>
  <c r="FX247" i="18"/>
  <c r="GW17" i="18"/>
  <c r="FY17" i="18"/>
  <c r="HD199" i="18"/>
  <c r="GF199" i="18"/>
  <c r="GJ92" i="18"/>
  <c r="HH92" i="18"/>
  <c r="ET178" i="18"/>
  <c r="FP178" i="18" s="1"/>
  <c r="FQ178" i="18" s="1"/>
  <c r="FR178" i="18" s="1"/>
  <c r="HK178" i="18" s="1"/>
  <c r="HM178" i="18" s="1"/>
  <c r="GQ178" i="18"/>
  <c r="FS178" i="18"/>
  <c r="GH13" i="18"/>
  <c r="HF13" i="18"/>
  <c r="FV19" i="18"/>
  <c r="GT19" i="18"/>
  <c r="GA327" i="18"/>
  <c r="GY327" i="18"/>
  <c r="GG330" i="18"/>
  <c r="HE330" i="18"/>
  <c r="GX18" i="18"/>
  <c r="FZ18" i="18"/>
  <c r="FS89" i="18"/>
  <c r="ET89" i="18"/>
  <c r="FP89" i="18" s="1"/>
  <c r="FQ89" i="18" s="1"/>
  <c r="FR89" i="18" s="1"/>
  <c r="GQ89" i="18"/>
  <c r="GF241" i="18"/>
  <c r="HD241" i="18"/>
  <c r="HE323" i="18"/>
  <c r="GG323" i="18"/>
  <c r="FO98" i="18"/>
  <c r="GP98" i="18" s="1"/>
  <c r="GV331" i="18"/>
  <c r="FX331" i="18"/>
  <c r="GT130" i="18"/>
  <c r="FV130" i="18"/>
  <c r="GJ167" i="18"/>
  <c r="HH167" i="18"/>
  <c r="GJ24" i="18"/>
  <c r="HH24" i="18"/>
  <c r="GR139" i="18"/>
  <c r="FT139" i="18"/>
  <c r="GF118" i="18"/>
  <c r="HD118" i="18"/>
  <c r="FX255" i="18"/>
  <c r="GV255" i="18"/>
  <c r="HE89" i="18"/>
  <c r="GG89" i="18"/>
  <c r="HF77" i="18"/>
  <c r="GH77" i="18"/>
  <c r="HF11" i="18"/>
  <c r="GH11" i="18"/>
  <c r="HE69" i="18"/>
  <c r="GG69" i="18"/>
  <c r="GD80" i="18"/>
  <c r="HB80" i="18"/>
  <c r="HI59" i="18"/>
  <c r="GK59" i="18"/>
  <c r="HB268" i="18"/>
  <c r="GD268" i="18"/>
  <c r="GH67" i="18"/>
  <c r="HF67" i="18"/>
  <c r="FZ59" i="18"/>
  <c r="GX59" i="18"/>
  <c r="GS19" i="18"/>
  <c r="FU19" i="18"/>
  <c r="GF120" i="18"/>
  <c r="HD120" i="18"/>
  <c r="GS191" i="18"/>
  <c r="FU191" i="18"/>
  <c r="GT96" i="18"/>
  <c r="FV96" i="18"/>
  <c r="GF98" i="18"/>
  <c r="HD98" i="18"/>
  <c r="GK228" i="18"/>
  <c r="HI228" i="18"/>
  <c r="GH57" i="18"/>
  <c r="HF57" i="18"/>
  <c r="FO303" i="18"/>
  <c r="GP303" i="18" s="1"/>
  <c r="FY66" i="18"/>
  <c r="GW66" i="18"/>
  <c r="GE179" i="18"/>
  <c r="HC179" i="18"/>
  <c r="HH78" i="18"/>
  <c r="GJ78" i="18"/>
  <c r="GD182" i="18"/>
  <c r="HB182" i="18"/>
  <c r="GG49" i="18"/>
  <c r="HE49" i="18"/>
  <c r="GB52" i="18"/>
  <c r="GZ52" i="18"/>
  <c r="GA181" i="18"/>
  <c r="GY181" i="18"/>
  <c r="GE110" i="18"/>
  <c r="HC110" i="18"/>
  <c r="GY212" i="18"/>
  <c r="GA212" i="18"/>
  <c r="GB102" i="18"/>
  <c r="GZ102" i="18"/>
  <c r="FZ60" i="18"/>
  <c r="GX60" i="18"/>
  <c r="FV194" i="18"/>
  <c r="GT194" i="18"/>
  <c r="GQ79" i="18"/>
  <c r="ET79" i="18"/>
  <c r="FP79" i="18" s="1"/>
  <c r="FQ79" i="18" s="1"/>
  <c r="FR79" i="18" s="1"/>
  <c r="HK79" i="18" s="1"/>
  <c r="HM79" i="18" s="1"/>
  <c r="FS79" i="18"/>
  <c r="GY79" i="18"/>
  <c r="GA79" i="18"/>
  <c r="FW12" i="18"/>
  <c r="GU12" i="18"/>
  <c r="GR314" i="18"/>
  <c r="FT314" i="18"/>
  <c r="ET257" i="18"/>
  <c r="GQ257" i="18"/>
  <c r="FS257" i="18"/>
  <c r="GZ281" i="18"/>
  <c r="GB281" i="18"/>
  <c r="GD196" i="18"/>
  <c r="HB196" i="18"/>
  <c r="GE83" i="18"/>
  <c r="HC83" i="18"/>
  <c r="FW284" i="18"/>
  <c r="GU284" i="18"/>
  <c r="GA121" i="18"/>
  <c r="GY121" i="18"/>
  <c r="GQ282" i="18"/>
  <c r="FS282" i="18"/>
  <c r="ET282" i="18"/>
  <c r="FP282" i="18" s="1"/>
  <c r="FQ282" i="18" s="1"/>
  <c r="FR282" i="18" s="1"/>
  <c r="GI95" i="18"/>
  <c r="HG95" i="18"/>
  <c r="FZ87" i="18"/>
  <c r="GX87" i="18"/>
  <c r="FU95" i="18"/>
  <c r="GS95" i="18"/>
  <c r="GH100" i="18"/>
  <c r="HF100" i="18"/>
  <c r="GR296" i="18"/>
  <c r="FT296" i="18"/>
  <c r="GQ221" i="18"/>
  <c r="ET221" i="18"/>
  <c r="FP221" i="18" s="1"/>
  <c r="FQ221" i="18" s="1"/>
  <c r="FR221" i="18" s="1"/>
  <c r="HK221" i="18" s="1"/>
  <c r="HM221" i="18" s="1"/>
  <c r="FS221" i="18"/>
  <c r="GE328" i="18"/>
  <c r="HC328" i="18"/>
  <c r="GT177" i="18"/>
  <c r="FV177" i="18"/>
  <c r="GS47" i="18"/>
  <c r="FU47" i="18"/>
  <c r="FY45" i="18"/>
  <c r="GW45" i="18"/>
  <c r="GL330" i="18"/>
  <c r="HJ330" i="18"/>
  <c r="HI121" i="18"/>
  <c r="GK121" i="18"/>
  <c r="FT323" i="18"/>
  <c r="GR323" i="18"/>
  <c r="GT89" i="18"/>
  <c r="FV89" i="18"/>
  <c r="GV74" i="18"/>
  <c r="FX74" i="18"/>
  <c r="FW37" i="18"/>
  <c r="GU37" i="18"/>
  <c r="GI107" i="18"/>
  <c r="HG107" i="18"/>
  <c r="GJ283" i="18"/>
  <c r="HH283" i="18"/>
  <c r="HH183" i="18"/>
  <c r="GJ183" i="18"/>
  <c r="GC252" i="18"/>
  <c r="HA252" i="18"/>
  <c r="GQ33" i="18"/>
  <c r="ET33" i="18"/>
  <c r="FP33" i="18" s="1"/>
  <c r="FQ33" i="18" s="1"/>
  <c r="FR33" i="18" s="1"/>
  <c r="HK33" i="18" s="1"/>
  <c r="HM33" i="18" s="1"/>
  <c r="FS33" i="18"/>
  <c r="GF189" i="18"/>
  <c r="HD189" i="18"/>
  <c r="FV91" i="18"/>
  <c r="GT91" i="18"/>
  <c r="HI294" i="18"/>
  <c r="GK294" i="18"/>
  <c r="HE307" i="18"/>
  <c r="GG307" i="18"/>
  <c r="HH196" i="18"/>
  <c r="GJ196" i="18"/>
  <c r="GY78" i="18"/>
  <c r="GA78" i="18"/>
  <c r="GG221" i="18"/>
  <c r="HE221" i="18"/>
  <c r="FS245" i="18"/>
  <c r="ET245" i="18"/>
  <c r="GQ245" i="18"/>
  <c r="GT145" i="18"/>
  <c r="FV145" i="18"/>
  <c r="GY319" i="18"/>
  <c r="GA319" i="18"/>
  <c r="GL26" i="18"/>
  <c r="HJ26" i="18"/>
  <c r="HC175" i="18"/>
  <c r="GE175" i="18"/>
  <c r="HJ101" i="18"/>
  <c r="GL101" i="18"/>
  <c r="HD149" i="18"/>
  <c r="GF149" i="18"/>
  <c r="GH117" i="18"/>
  <c r="HF117" i="18"/>
  <c r="GD121" i="18"/>
  <c r="HB121" i="18"/>
  <c r="FV280" i="18"/>
  <c r="GT280" i="18"/>
  <c r="GS136" i="18"/>
  <c r="FU136" i="18"/>
  <c r="GG85" i="18"/>
  <c r="HE85" i="18"/>
  <c r="GB69" i="18"/>
  <c r="GZ69" i="18"/>
  <c r="HD295" i="18"/>
  <c r="GF295" i="18"/>
  <c r="HB50" i="18"/>
  <c r="GD50" i="18"/>
  <c r="GT161" i="18"/>
  <c r="FV161" i="18"/>
  <c r="GQ166" i="18"/>
  <c r="ET166" i="18"/>
  <c r="FP166" i="18" s="1"/>
  <c r="FQ166" i="18" s="1"/>
  <c r="FR166" i="18" s="1"/>
  <c r="HK166" i="18" s="1"/>
  <c r="HM166" i="18" s="1"/>
  <c r="FS166" i="18"/>
  <c r="FV242" i="18"/>
  <c r="GT242" i="18"/>
  <c r="GL41" i="18"/>
  <c r="HJ41" i="18"/>
  <c r="HI102" i="18"/>
  <c r="GK102" i="18"/>
  <c r="HI328" i="18"/>
  <c r="GK328" i="18"/>
  <c r="HH163" i="18"/>
  <c r="GJ163" i="18"/>
  <c r="HH98" i="18"/>
  <c r="GJ98" i="18"/>
  <c r="GD234" i="18"/>
  <c r="HB234" i="18"/>
  <c r="GI168" i="18"/>
  <c r="HG168" i="18"/>
  <c r="GW78" i="18"/>
  <c r="FY78" i="18"/>
  <c r="HA331" i="18"/>
  <c r="GC331" i="18"/>
  <c r="FX329" i="18"/>
  <c r="GV329" i="18"/>
  <c r="GL115" i="18"/>
  <c r="HJ115" i="18"/>
  <c r="HG161" i="18"/>
  <c r="GI161" i="18"/>
  <c r="GI234" i="18"/>
  <c r="HG234" i="18"/>
  <c r="HE184" i="18"/>
  <c r="GG184" i="18"/>
  <c r="FY305" i="18"/>
  <c r="GW305" i="18"/>
  <c r="HI162" i="18"/>
  <c r="GK162" i="18"/>
  <c r="FZ16" i="18"/>
  <c r="GX16" i="18"/>
  <c r="FS327" i="18"/>
  <c r="GQ327" i="18"/>
  <c r="ET327" i="18"/>
  <c r="FP327" i="18" s="1"/>
  <c r="FQ327" i="18" s="1"/>
  <c r="FR327" i="18" s="1"/>
  <c r="HK327" i="18" s="1"/>
  <c r="HM327" i="18" s="1"/>
  <c r="FZ307" i="18"/>
  <c r="GX307" i="18"/>
  <c r="GY192" i="18"/>
  <c r="GA192" i="18"/>
  <c r="GI191" i="18"/>
  <c r="HG191" i="18"/>
  <c r="GB99" i="18"/>
  <c r="GZ99" i="18"/>
  <c r="HB139" i="18"/>
  <c r="GD139" i="18"/>
  <c r="GS290" i="18"/>
  <c r="FU290" i="18"/>
  <c r="HI275" i="18"/>
  <c r="GK275" i="18"/>
  <c r="GT32" i="18"/>
  <c r="FV32" i="18"/>
  <c r="GJ312" i="18"/>
  <c r="HH312" i="18"/>
  <c r="GD295" i="18"/>
  <c r="HB295" i="18"/>
  <c r="HB275" i="18"/>
  <c r="GD275" i="18"/>
  <c r="GE283" i="18"/>
  <c r="HC283" i="18"/>
  <c r="FW19" i="18"/>
  <c r="GU19" i="18"/>
  <c r="GU46" i="18"/>
  <c r="FW46" i="18"/>
  <c r="GT108" i="18"/>
  <c r="FV108" i="18"/>
  <c r="GG116" i="18"/>
  <c r="HE116" i="18"/>
  <c r="HI236" i="18"/>
  <c r="GK236" i="18"/>
  <c r="GU24" i="18"/>
  <c r="FW24" i="18"/>
  <c r="HH191" i="18"/>
  <c r="GJ191" i="18"/>
  <c r="HG239" i="18"/>
  <c r="GI239" i="18"/>
  <c r="HB169" i="18"/>
  <c r="GD169" i="18"/>
  <c r="FW127" i="18"/>
  <c r="GU127" i="18"/>
  <c r="GK96" i="18"/>
  <c r="HI96" i="18"/>
  <c r="FW191" i="18"/>
  <c r="GU191" i="18"/>
  <c r="GY204" i="18"/>
  <c r="GA204" i="18"/>
  <c r="FY187" i="18"/>
  <c r="GW187" i="18"/>
  <c r="FT132" i="18"/>
  <c r="GR132" i="18"/>
  <c r="FZ258" i="18"/>
  <c r="GX258" i="18"/>
  <c r="HA81" i="18"/>
  <c r="GC81" i="18"/>
  <c r="FZ33" i="18"/>
  <c r="GX33" i="18"/>
  <c r="GD246" i="18"/>
  <c r="HB246" i="18"/>
  <c r="HB193" i="18"/>
  <c r="GD193" i="18"/>
  <c r="GL190" i="18"/>
  <c r="HJ190" i="18"/>
  <c r="FY168" i="18"/>
  <c r="GW168" i="18"/>
  <c r="GD327" i="18"/>
  <c r="HB327" i="18"/>
  <c r="GT273" i="18"/>
  <c r="FV273" i="18"/>
  <c r="GF300" i="18"/>
  <c r="HD300" i="18"/>
  <c r="GD124" i="18"/>
  <c r="HB124" i="18"/>
  <c r="GS49" i="18"/>
  <c r="FU49" i="18"/>
  <c r="HG130" i="18"/>
  <c r="GI130" i="18"/>
  <c r="GQ261" i="18"/>
  <c r="FS261" i="18"/>
  <c r="ET261" i="18"/>
  <c r="HE216" i="18"/>
  <c r="GG216" i="18"/>
  <c r="HD113" i="18"/>
  <c r="GF113" i="18"/>
  <c r="HB63" i="18"/>
  <c r="GD63" i="18"/>
  <c r="HB308" i="18"/>
  <c r="GD308" i="18"/>
  <c r="GB264" i="18"/>
  <c r="GZ264" i="18"/>
  <c r="HF89" i="18"/>
  <c r="GH89" i="18"/>
  <c r="GW159" i="18"/>
  <c r="FY159" i="18"/>
  <c r="HE148" i="18"/>
  <c r="GG148" i="18"/>
  <c r="GS307" i="18"/>
  <c r="FU307" i="18"/>
  <c r="FO284" i="18"/>
  <c r="GP284" i="18" s="1"/>
  <c r="GD43" i="18"/>
  <c r="HB43" i="18"/>
  <c r="GI145" i="18"/>
  <c r="HG145" i="18"/>
  <c r="HD140" i="18"/>
  <c r="GF140" i="18"/>
  <c r="HF58" i="18"/>
  <c r="GH58" i="18"/>
  <c r="FT129" i="18"/>
  <c r="GR129" i="18"/>
  <c r="GY242" i="18"/>
  <c r="GA242" i="18"/>
  <c r="HF138" i="18"/>
  <c r="GH138" i="18"/>
  <c r="HE324" i="18"/>
  <c r="GG324" i="18"/>
  <c r="GJ251" i="18"/>
  <c r="HH251" i="18"/>
  <c r="FT146" i="18"/>
  <c r="GR146" i="18"/>
  <c r="FU239" i="18"/>
  <c r="GS239" i="18"/>
  <c r="GK136" i="18"/>
  <c r="HI136" i="18"/>
  <c r="FT15" i="18"/>
  <c r="GR15" i="18"/>
  <c r="GA58" i="18"/>
  <c r="GY58" i="18"/>
  <c r="FW79" i="18"/>
  <c r="GU79" i="18"/>
  <c r="GQ264" i="18"/>
  <c r="FS264" i="18"/>
  <c r="ET264" i="18"/>
  <c r="FP264" i="18" s="1"/>
  <c r="FQ264" i="18" s="1"/>
  <c r="FR264" i="18" s="1"/>
  <c r="HK264" i="18" s="1"/>
  <c r="HM264" i="18" s="1"/>
  <c r="GH137" i="18"/>
  <c r="HF137" i="18"/>
  <c r="HC303" i="18"/>
  <c r="GE303" i="18"/>
  <c r="GS34" i="18"/>
  <c r="FU34" i="18"/>
  <c r="FO176" i="18"/>
  <c r="GP176" i="18" s="1"/>
  <c r="HE93" i="18"/>
  <c r="GG93" i="18"/>
  <c r="FU287" i="18"/>
  <c r="GS287" i="18"/>
  <c r="GD151" i="18"/>
  <c r="HB151" i="18"/>
  <c r="FW187" i="18"/>
  <c r="GU187" i="18"/>
  <c r="GI327" i="18"/>
  <c r="HG327" i="18"/>
  <c r="GD78" i="18"/>
  <c r="HB78" i="18"/>
  <c r="HI323" i="18"/>
  <c r="GK323" i="18"/>
  <c r="FY80" i="18"/>
  <c r="GW80" i="18"/>
  <c r="HF286" i="18"/>
  <c r="GH286" i="18"/>
  <c r="GL125" i="18"/>
  <c r="HJ125" i="18"/>
  <c r="GD88" i="18"/>
  <c r="HB88" i="18"/>
  <c r="GT120" i="18"/>
  <c r="FV120" i="18"/>
  <c r="HD28" i="18"/>
  <c r="GF28" i="18"/>
  <c r="FY199" i="18"/>
  <c r="GW199" i="18"/>
  <c r="GD73" i="18"/>
  <c r="HB73" i="18"/>
  <c r="GU132" i="18"/>
  <c r="FW132" i="18"/>
  <c r="FT318" i="18"/>
  <c r="GR318" i="18"/>
  <c r="FO105" i="18"/>
  <c r="GP105" i="18" s="1"/>
  <c r="GI280" i="18"/>
  <c r="HG280" i="18"/>
  <c r="GZ303" i="18"/>
  <c r="GB303" i="18"/>
  <c r="GR333" i="18"/>
  <c r="FT333" i="18"/>
  <c r="HB189" i="18"/>
  <c r="GD189" i="18"/>
  <c r="HE27" i="18"/>
  <c r="GG27" i="18"/>
  <c r="HG160" i="18"/>
  <c r="GI160" i="18"/>
  <c r="HJ305" i="18"/>
  <c r="GL305" i="18"/>
  <c r="GA23" i="18"/>
  <c r="GY23" i="18"/>
  <c r="GA24" i="18"/>
  <c r="GY24" i="18"/>
  <c r="HD75" i="18"/>
  <c r="GF75" i="18"/>
  <c r="GX66" i="18"/>
  <c r="FZ66" i="18"/>
  <c r="GR332" i="18"/>
  <c r="FT332" i="18"/>
  <c r="FX124" i="18"/>
  <c r="GV124" i="18"/>
  <c r="GC260" i="18"/>
  <c r="HA260" i="18"/>
  <c r="HA213" i="18"/>
  <c r="GC213" i="18"/>
  <c r="HJ60" i="18"/>
  <c r="GL60" i="18"/>
  <c r="GL74" i="18"/>
  <c r="HJ74" i="18"/>
  <c r="FU273" i="18"/>
  <c r="GS273" i="18"/>
  <c r="HH270" i="18"/>
  <c r="GJ270" i="18"/>
  <c r="FO114" i="18"/>
  <c r="GP114" i="18" s="1"/>
  <c r="GH18" i="18"/>
  <c r="HF18" i="18"/>
  <c r="HB321" i="18"/>
  <c r="GD321" i="18"/>
  <c r="GR248" i="18"/>
  <c r="FT248" i="18"/>
  <c r="GW320" i="18"/>
  <c r="FY320" i="18"/>
  <c r="HG207" i="18"/>
  <c r="GI207" i="18"/>
  <c r="HA16" i="18"/>
  <c r="GC16" i="18"/>
  <c r="GL185" i="18"/>
  <c r="HJ185" i="18"/>
  <c r="GA154" i="18"/>
  <c r="GY154" i="18"/>
  <c r="GY243" i="18"/>
  <c r="GA243" i="18"/>
  <c r="GV104" i="18"/>
  <c r="FX104" i="18"/>
  <c r="HD311" i="18"/>
  <c r="GF311" i="18"/>
  <c r="GU123" i="18"/>
  <c r="FW123" i="18"/>
  <c r="FX168" i="18"/>
  <c r="GV168" i="18"/>
  <c r="FY124" i="18"/>
  <c r="GW124" i="18"/>
  <c r="GA66" i="18"/>
  <c r="GY66" i="18"/>
  <c r="GY195" i="18"/>
  <c r="GA195" i="18"/>
  <c r="GD218" i="18"/>
  <c r="HB218" i="18"/>
  <c r="GB48" i="18"/>
  <c r="GZ48" i="18"/>
  <c r="HA147" i="18"/>
  <c r="GC147" i="18"/>
  <c r="FV88" i="18"/>
  <c r="GT88" i="18"/>
  <c r="GG194" i="18"/>
  <c r="HE194" i="18"/>
  <c r="ET169" i="18"/>
  <c r="GQ169" i="18"/>
  <c r="FS169" i="18"/>
  <c r="GE104" i="18"/>
  <c r="HC104" i="18"/>
  <c r="GB30" i="18"/>
  <c r="GZ30" i="18"/>
  <c r="GU196" i="18"/>
  <c r="FW196" i="18"/>
  <c r="HD11" i="18"/>
  <c r="GF11" i="18"/>
  <c r="GH216" i="18"/>
  <c r="HF216" i="18"/>
  <c r="GX296" i="18"/>
  <c r="FZ296" i="18"/>
  <c r="HG265" i="18"/>
  <c r="GI265" i="18"/>
  <c r="HI110" i="18"/>
  <c r="GK110" i="18"/>
  <c r="GC121" i="18"/>
  <c r="HA121" i="18"/>
  <c r="HD138" i="18"/>
  <c r="GF138" i="18"/>
  <c r="FT190" i="18"/>
  <c r="GR190" i="18"/>
  <c r="GT248" i="18"/>
  <c r="FV248" i="18"/>
  <c r="GV221" i="18"/>
  <c r="FX221" i="18"/>
  <c r="GU145" i="18"/>
  <c r="FW145" i="18"/>
  <c r="GL130" i="18"/>
  <c r="HJ130" i="18"/>
  <c r="GK308" i="18"/>
  <c r="HI308" i="18"/>
  <c r="GI80" i="18"/>
  <c r="HG80" i="18"/>
  <c r="GK192" i="18"/>
  <c r="HI192" i="18"/>
  <c r="HC11" i="18"/>
  <c r="GE11" i="18"/>
  <c r="GD313" i="18"/>
  <c r="HB313" i="18"/>
  <c r="FW202" i="18"/>
  <c r="GU202" i="18"/>
  <c r="GC128" i="18"/>
  <c r="HA128" i="18"/>
  <c r="FU11" i="18"/>
  <c r="GS11" i="18"/>
  <c r="HH84" i="18"/>
  <c r="GJ84" i="18"/>
  <c r="GJ139" i="18"/>
  <c r="HH139" i="18"/>
  <c r="HG97" i="18"/>
  <c r="GI97" i="18"/>
  <c r="GL144" i="18"/>
  <c r="HJ144" i="18"/>
  <c r="HH54" i="18"/>
  <c r="GJ54" i="18"/>
  <c r="GX143" i="18"/>
  <c r="FZ143" i="18"/>
  <c r="HJ258" i="18"/>
  <c r="GL258" i="18"/>
  <c r="GE127" i="18"/>
  <c r="HC127" i="18"/>
  <c r="HG298" i="18"/>
  <c r="GI298" i="18"/>
  <c r="GA302" i="18"/>
  <c r="GY302" i="18"/>
  <c r="HH236" i="18"/>
  <c r="GJ236" i="18"/>
  <c r="GT151" i="18"/>
  <c r="FV151" i="18"/>
  <c r="FZ111" i="18"/>
  <c r="GX111" i="18"/>
  <c r="HD93" i="18"/>
  <c r="GF93" i="18"/>
  <c r="HI47" i="18"/>
  <c r="GK47" i="18"/>
  <c r="GH63" i="18"/>
  <c r="HF63" i="18"/>
  <c r="HG144" i="18"/>
  <c r="GI144" i="18"/>
  <c r="GE230" i="18"/>
  <c r="HC230" i="18"/>
  <c r="GK265" i="18"/>
  <c r="HI265" i="18"/>
  <c r="ET185" i="18"/>
  <c r="FP185" i="18" s="1"/>
  <c r="FQ185" i="18" s="1"/>
  <c r="FR185" i="18" s="1"/>
  <c r="HK185" i="18" s="1"/>
  <c r="HM185" i="18" s="1"/>
  <c r="GQ185" i="18"/>
  <c r="FS185" i="18"/>
  <c r="GT298" i="18"/>
  <c r="FV298" i="18"/>
  <c r="GW286" i="18"/>
  <c r="FY286" i="18"/>
  <c r="FW69" i="18"/>
  <c r="GU69" i="18"/>
  <c r="FV275" i="18"/>
  <c r="GT275" i="18"/>
  <c r="FT181" i="18"/>
  <c r="GR181" i="18"/>
  <c r="HF283" i="18"/>
  <c r="GH283" i="18"/>
  <c r="HA103" i="18"/>
  <c r="GC103" i="18"/>
  <c r="GF312" i="18"/>
  <c r="HD312" i="18"/>
  <c r="GC101" i="18"/>
  <c r="HA101" i="18"/>
  <c r="GZ19" i="18"/>
  <c r="GB19" i="18"/>
  <c r="HJ198" i="18"/>
  <c r="GL198" i="18"/>
  <c r="FW159" i="18"/>
  <c r="GU159" i="18"/>
  <c r="GK38" i="18"/>
  <c r="HI38" i="18"/>
  <c r="FX242" i="18"/>
  <c r="GV242" i="18"/>
  <c r="GR272" i="18"/>
  <c r="FT272" i="18"/>
  <c r="GC226" i="18"/>
  <c r="HA226" i="18"/>
  <c r="GE324" i="18"/>
  <c r="HC324" i="18"/>
  <c r="GC131" i="18"/>
  <c r="HA131" i="18"/>
  <c r="GD135" i="18"/>
  <c r="HB135" i="18"/>
  <c r="FX202" i="18"/>
  <c r="GV202" i="18"/>
  <c r="GD27" i="18"/>
  <c r="HB27" i="18"/>
  <c r="GK311" i="18"/>
  <c r="HI311" i="18"/>
  <c r="HA157" i="18"/>
  <c r="GC157" i="18"/>
  <c r="HF157" i="18"/>
  <c r="GH157" i="18"/>
  <c r="GC130" i="18"/>
  <c r="HA130" i="18"/>
  <c r="FU147" i="18"/>
  <c r="GS147" i="18"/>
  <c r="FV219" i="18"/>
  <c r="GT219" i="18"/>
  <c r="HE249" i="18"/>
  <c r="GG249" i="18"/>
  <c r="GJ58" i="18"/>
  <c r="HH58" i="18"/>
  <c r="GV89" i="18"/>
  <c r="FX89" i="18"/>
  <c r="GZ234" i="18"/>
  <c r="GB234" i="18"/>
  <c r="FU92" i="18"/>
  <c r="GS92" i="18"/>
  <c r="FT194" i="18"/>
  <c r="GR194" i="18"/>
  <c r="GY159" i="18"/>
  <c r="GA159" i="18"/>
  <c r="GR255" i="18"/>
  <c r="FT255" i="18"/>
  <c r="FU283" i="18"/>
  <c r="GS283" i="18"/>
  <c r="HA249" i="18"/>
  <c r="GC249" i="18"/>
  <c r="GL319" i="18"/>
  <c r="HJ319" i="18"/>
  <c r="HI219" i="18"/>
  <c r="GK219" i="18"/>
  <c r="GE258" i="18"/>
  <c r="HC258" i="18"/>
  <c r="GY298" i="18"/>
  <c r="GA298" i="18"/>
  <c r="GR98" i="18"/>
  <c r="FT98" i="18"/>
  <c r="HJ143" i="18"/>
  <c r="GL143" i="18"/>
  <c r="GW84" i="18"/>
  <c r="FY84" i="18"/>
  <c r="HD166" i="18"/>
  <c r="GF166" i="18"/>
  <c r="FX63" i="18"/>
  <c r="GV63" i="18"/>
  <c r="FY42" i="18"/>
  <c r="GW42" i="18"/>
  <c r="GX127" i="18"/>
  <c r="FZ127" i="18"/>
  <c r="HF155" i="18"/>
  <c r="GH155" i="18"/>
  <c r="HJ241" i="18"/>
  <c r="GL241" i="18"/>
  <c r="FU20" i="18"/>
  <c r="GS20" i="18"/>
  <c r="GH147" i="18"/>
  <c r="HF147" i="18"/>
  <c r="GQ42" i="18"/>
  <c r="ET42" i="18"/>
  <c r="FP42" i="18" s="1"/>
  <c r="FQ42" i="18" s="1"/>
  <c r="FR42" i="18" s="1"/>
  <c r="HK42" i="18" s="1"/>
  <c r="HM42" i="18" s="1"/>
  <c r="FS42" i="18"/>
  <c r="HG123" i="18"/>
  <c r="GI123" i="18"/>
  <c r="GC296" i="18"/>
  <c r="HA296" i="18"/>
  <c r="HC220" i="18"/>
  <c r="GE220" i="18"/>
  <c r="GR92" i="18"/>
  <c r="FT92" i="18"/>
  <c r="GK80" i="18"/>
  <c r="HI80" i="18"/>
  <c r="GJ222" i="18"/>
  <c r="HH222" i="18"/>
  <c r="HG187" i="18"/>
  <c r="GI187" i="18"/>
  <c r="HC209" i="18"/>
  <c r="GE209" i="18"/>
  <c r="GI120" i="18"/>
  <c r="HG120" i="18"/>
  <c r="HI253" i="18"/>
  <c r="GK253" i="18"/>
  <c r="GK72" i="18"/>
  <c r="HI72" i="18"/>
  <c r="GD280" i="18"/>
  <c r="HB280" i="18"/>
  <c r="GL216" i="18"/>
  <c r="HJ216" i="18"/>
  <c r="GU49" i="18"/>
  <c r="FW49" i="18"/>
  <c r="HI75" i="18"/>
  <c r="GK75" i="18"/>
  <c r="FT246" i="18"/>
  <c r="GR246" i="18"/>
  <c r="GZ103" i="18"/>
  <c r="GB103" i="18"/>
  <c r="GQ287" i="18"/>
  <c r="FS287" i="18"/>
  <c r="ET287" i="18"/>
  <c r="FP287" i="18" s="1"/>
  <c r="FQ287" i="18" s="1"/>
  <c r="FR287" i="18" s="1"/>
  <c r="HK287" i="18" s="1"/>
  <c r="HM287" i="18" s="1"/>
  <c r="GD137" i="18"/>
  <c r="HB137" i="18"/>
  <c r="GD149" i="18"/>
  <c r="HB149" i="18"/>
  <c r="HE264" i="18"/>
  <c r="GG264" i="18"/>
  <c r="HJ237" i="18"/>
  <c r="GL237" i="18"/>
  <c r="GU129" i="18"/>
  <c r="FW129" i="18"/>
  <c r="HD132" i="18"/>
  <c r="GF132" i="18"/>
  <c r="GG103" i="18"/>
  <c r="HE103" i="18"/>
  <c r="FU286" i="18"/>
  <c r="GS286" i="18"/>
  <c r="GH288" i="18"/>
  <c r="HF288" i="18"/>
  <c r="GG127" i="18"/>
  <c r="HE127" i="18"/>
  <c r="GZ304" i="18"/>
  <c r="GB304" i="18"/>
  <c r="HD292" i="18"/>
  <c r="GF292" i="18"/>
  <c r="FY138" i="18"/>
  <c r="GW138" i="18"/>
  <c r="HF145" i="18"/>
  <c r="GH145" i="18"/>
  <c r="GR213" i="18"/>
  <c r="FT213" i="18"/>
  <c r="GQ105" i="18"/>
  <c r="ET105" i="18"/>
  <c r="FS105" i="18"/>
  <c r="HG129" i="18"/>
  <c r="GI129" i="18"/>
  <c r="GB144" i="18"/>
  <c r="GZ144" i="18"/>
  <c r="GS79" i="18"/>
  <c r="FU79" i="18"/>
  <c r="FZ13" i="18"/>
  <c r="GX13" i="18"/>
  <c r="GF263" i="18"/>
  <c r="HD263" i="18"/>
  <c r="FU224" i="18"/>
  <c r="GS224" i="18"/>
  <c r="GE273" i="18"/>
  <c r="HC273" i="18"/>
  <c r="HF159" i="18"/>
  <c r="GH159" i="18"/>
  <c r="GG38" i="18"/>
  <c r="HE38" i="18"/>
  <c r="GG220" i="18"/>
  <c r="HE220" i="18"/>
  <c r="FX96" i="18"/>
  <c r="GV96" i="18"/>
  <c r="GL257" i="18"/>
  <c r="HJ257" i="18"/>
  <c r="FZ38" i="18"/>
  <c r="GX38" i="18"/>
  <c r="HJ292" i="18"/>
  <c r="GL292" i="18"/>
  <c r="GX129" i="18"/>
  <c r="FZ129" i="18"/>
  <c r="FZ306" i="18"/>
  <c r="GX306" i="18"/>
  <c r="FW257" i="18"/>
  <c r="GU257" i="18"/>
  <c r="HA65" i="18"/>
  <c r="GC65" i="18"/>
  <c r="GZ167" i="18"/>
  <c r="GB167" i="18"/>
  <c r="GS226" i="18"/>
  <c r="FU226" i="18"/>
  <c r="GD243" i="18"/>
  <c r="HB243" i="18"/>
  <c r="FT50" i="18"/>
  <c r="GR50" i="18"/>
  <c r="GJ210" i="18"/>
  <c r="HH210" i="18"/>
  <c r="FO158" i="18"/>
  <c r="GP158" i="18" s="1"/>
  <c r="FZ264" i="18"/>
  <c r="GX264" i="18"/>
  <c r="FY61" i="18"/>
  <c r="GW61" i="18"/>
  <c r="FU96" i="18"/>
  <c r="GS96" i="18"/>
  <c r="GH96" i="18"/>
  <c r="HF96" i="18"/>
  <c r="HF314" i="18"/>
  <c r="GH314" i="18"/>
  <c r="GE240" i="18"/>
  <c r="HC240" i="18"/>
  <c r="HD175" i="18"/>
  <c r="GF175" i="18"/>
  <c r="GK104" i="18"/>
  <c r="HI104" i="18"/>
  <c r="GV203" i="18"/>
  <c r="FX203" i="18"/>
  <c r="GK101" i="18"/>
  <c r="HI101" i="18"/>
  <c r="HE282" i="18"/>
  <c r="GG282" i="18"/>
  <c r="GJ235" i="18"/>
  <c r="HH235" i="18"/>
  <c r="GI87" i="18"/>
  <c r="HG87" i="18"/>
  <c r="HD39" i="18"/>
  <c r="GF39" i="18"/>
  <c r="GR33" i="18"/>
  <c r="FT33" i="18"/>
  <c r="GS155" i="18"/>
  <c r="FU155" i="18"/>
  <c r="GV49" i="18"/>
  <c r="FX49" i="18"/>
  <c r="GK320" i="18"/>
  <c r="HI320" i="18"/>
  <c r="HE242" i="18"/>
  <c r="GG242" i="18"/>
  <c r="GA113" i="18"/>
  <c r="GY113" i="18"/>
  <c r="FO333" i="18"/>
  <c r="GP333" i="18" s="1"/>
  <c r="GW222" i="18"/>
  <c r="FY222" i="18"/>
  <c r="FY256" i="18"/>
  <c r="GW256" i="18"/>
  <c r="GU255" i="18"/>
  <c r="FW255" i="18"/>
  <c r="GU103" i="18"/>
  <c r="FW103" i="18"/>
  <c r="FX308" i="18"/>
  <c r="GV308" i="18"/>
  <c r="FX129" i="18"/>
  <c r="GV129" i="18"/>
  <c r="GI324" i="18"/>
  <c r="HG324" i="18"/>
  <c r="GU262" i="18"/>
  <c r="FW262" i="18"/>
  <c r="HA83" i="18"/>
  <c r="GC83" i="18"/>
  <c r="GJ201" i="18"/>
  <c r="HH201" i="18"/>
  <c r="HI105" i="18"/>
  <c r="GK105" i="18"/>
  <c r="GT64" i="18"/>
  <c r="FV64" i="18"/>
  <c r="FW297" i="18"/>
  <c r="GU297" i="18"/>
  <c r="FO62" i="18"/>
  <c r="GP62" i="18" s="1"/>
  <c r="GL123" i="18"/>
  <c r="HJ123" i="18"/>
  <c r="GC227" i="18"/>
  <c r="HA227" i="18"/>
  <c r="HC195" i="18"/>
  <c r="GE195" i="18"/>
  <c r="GR300" i="18"/>
  <c r="FT300" i="18"/>
  <c r="GC199" i="18"/>
  <c r="HA199" i="18"/>
  <c r="GE13" i="18"/>
  <c r="HC13" i="18"/>
  <c r="HD224" i="18"/>
  <c r="GF224" i="18"/>
  <c r="GI289" i="18"/>
  <c r="HG289" i="18"/>
  <c r="GS260" i="18"/>
  <c r="FU260" i="18"/>
  <c r="GJ256" i="18"/>
  <c r="HH256" i="18"/>
  <c r="GZ290" i="18"/>
  <c r="GB290" i="18"/>
  <c r="ET104" i="18"/>
  <c r="FP104" i="18" s="1"/>
  <c r="FQ104" i="18" s="1"/>
  <c r="FR104" i="18" s="1"/>
  <c r="HK104" i="18" s="1"/>
  <c r="HM104" i="18" s="1"/>
  <c r="FS104" i="18"/>
  <c r="GQ104" i="18"/>
  <c r="FS21" i="18"/>
  <c r="GQ21" i="18"/>
  <c r="ET21" i="18"/>
  <c r="HI200" i="18"/>
  <c r="GK200" i="18"/>
  <c r="FO140" i="18"/>
  <c r="GP140" i="18" s="1"/>
  <c r="GH297" i="18"/>
  <c r="HF297" i="18"/>
  <c r="GZ163" i="18"/>
  <c r="GB163" i="18"/>
  <c r="GA175" i="18"/>
  <c r="GY175" i="18"/>
  <c r="GZ55" i="18"/>
  <c r="GB55" i="18"/>
  <c r="GW161" i="18"/>
  <c r="FY161" i="18"/>
  <c r="GZ248" i="18"/>
  <c r="GB248" i="18"/>
  <c r="FW242" i="18"/>
  <c r="GU242" i="18"/>
  <c r="HE207" i="18"/>
  <c r="GG207" i="18"/>
  <c r="HJ67" i="18"/>
  <c r="GL67" i="18"/>
  <c r="GB255" i="18"/>
  <c r="GZ255" i="18"/>
  <c r="GD331" i="18"/>
  <c r="HB331" i="18"/>
  <c r="FU266" i="18"/>
  <c r="GS266" i="18"/>
  <c r="HF20" i="18"/>
  <c r="GH20" i="18"/>
  <c r="HC232" i="18"/>
  <c r="GE232" i="18"/>
  <c r="HG88" i="18"/>
  <c r="GI88" i="18"/>
  <c r="GA92" i="18"/>
  <c r="GY92" i="18"/>
  <c r="GS327" i="18"/>
  <c r="FU327" i="18"/>
  <c r="HA232" i="18"/>
  <c r="GC232" i="18"/>
  <c r="FX103" i="18"/>
  <c r="GV103" i="18"/>
  <c r="GF182" i="18"/>
  <c r="HD182" i="18"/>
  <c r="HD34" i="18"/>
  <c r="GF34" i="18"/>
  <c r="HD73" i="18"/>
  <c r="GF73" i="18"/>
  <c r="GC145" i="18"/>
  <c r="HA145" i="18"/>
  <c r="GH97" i="18"/>
  <c r="HF97" i="18"/>
  <c r="GJ224" i="18"/>
  <c r="HH224" i="18"/>
  <c r="FW237" i="18"/>
  <c r="GU237" i="18"/>
  <c r="FX253" i="18"/>
  <c r="GV253" i="18"/>
  <c r="HF311" i="18"/>
  <c r="GH311" i="18"/>
  <c r="GF234" i="18"/>
  <c r="HD234" i="18"/>
  <c r="GA152" i="18"/>
  <c r="GY152" i="18"/>
  <c r="GH206" i="18"/>
  <c r="HF206" i="18"/>
  <c r="HG32" i="18"/>
  <c r="GI32" i="18"/>
  <c r="HI37" i="18"/>
  <c r="GK37" i="18"/>
  <c r="GL71" i="18"/>
  <c r="HJ71" i="18"/>
  <c r="GA153" i="18"/>
  <c r="GY153" i="18"/>
  <c r="HI130" i="18"/>
  <c r="GK130" i="18"/>
  <c r="GZ89" i="18"/>
  <c r="GB89" i="18"/>
  <c r="FX238" i="18"/>
  <c r="GV238" i="18"/>
  <c r="HD122" i="18"/>
  <c r="GF122" i="18"/>
  <c r="GT51" i="18"/>
  <c r="FV51" i="18"/>
  <c r="GH183" i="18"/>
  <c r="HF183" i="18"/>
  <c r="ET195" i="18"/>
  <c r="FS195" i="18"/>
  <c r="GQ195" i="18"/>
  <c r="GI89" i="18"/>
  <c r="HG89" i="18"/>
  <c r="FY280" i="18"/>
  <c r="GW280" i="18"/>
  <c r="GU247" i="18"/>
  <c r="FW247" i="18"/>
  <c r="GT271" i="18"/>
  <c r="FV271" i="18"/>
  <c r="GZ273" i="18"/>
  <c r="GB273" i="18"/>
  <c r="GQ137" i="18"/>
  <c r="ET137" i="18"/>
  <c r="FP137" i="18" s="1"/>
  <c r="FQ137" i="18" s="1"/>
  <c r="FR137" i="18" s="1"/>
  <c r="HK137" i="18" s="1"/>
  <c r="HM137" i="18" s="1"/>
  <c r="FS137" i="18"/>
  <c r="FT153" i="18"/>
  <c r="GR153" i="18"/>
  <c r="FZ179" i="18"/>
  <c r="GX179" i="18"/>
  <c r="GF70" i="18"/>
  <c r="HD70" i="18"/>
  <c r="HG90" i="18"/>
  <c r="GI90" i="18"/>
  <c r="HB25" i="18"/>
  <c r="GD25" i="18"/>
  <c r="HJ83" i="18"/>
  <c r="GL83" i="18"/>
  <c r="GR91" i="18"/>
  <c r="FT91" i="18"/>
  <c r="GS161" i="18"/>
  <c r="FU161" i="18"/>
  <c r="HB167" i="18"/>
  <c r="GD167" i="18"/>
  <c r="GK243" i="18"/>
  <c r="HI243" i="18"/>
  <c r="GI261" i="18"/>
  <c r="HG261" i="18"/>
  <c r="HB57" i="18"/>
  <c r="GD57" i="18"/>
  <c r="HJ39" i="18"/>
  <c r="GL39" i="18"/>
  <c r="GT67" i="18"/>
  <c r="FV67" i="18"/>
  <c r="HE222" i="18"/>
  <c r="GG222" i="18"/>
  <c r="GT49" i="18"/>
  <c r="FV49" i="18"/>
  <c r="GC140" i="18"/>
  <c r="HA140" i="18"/>
  <c r="GT235" i="18"/>
  <c r="FV235" i="18"/>
  <c r="GI179" i="18"/>
  <c r="HG179" i="18"/>
  <c r="GG42" i="18"/>
  <c r="HE42" i="18"/>
  <c r="HH203" i="18"/>
  <c r="GJ203" i="18"/>
  <c r="GW52" i="18"/>
  <c r="FY52" i="18"/>
  <c r="GX304" i="18"/>
  <c r="FZ304" i="18"/>
  <c r="FY266" i="18"/>
  <c r="GW266" i="18"/>
  <c r="GZ117" i="18"/>
  <c r="GB117" i="18"/>
  <c r="GI218" i="18"/>
  <c r="HG218" i="18"/>
  <c r="GD199" i="18"/>
  <c r="HB199" i="18"/>
  <c r="GB32" i="18"/>
  <c r="GZ32" i="18"/>
  <c r="GF331" i="18"/>
  <c r="HD331" i="18"/>
  <c r="GV208" i="18"/>
  <c r="FX208" i="18"/>
  <c r="GJ215" i="18"/>
  <c r="HH215" i="18"/>
  <c r="GA60" i="18"/>
  <c r="GY60" i="18"/>
  <c r="GH162" i="18"/>
  <c r="HF162" i="18"/>
  <c r="HG111" i="18"/>
  <c r="GI111" i="18"/>
  <c r="GT243" i="18"/>
  <c r="FV243" i="18"/>
  <c r="GZ217" i="18"/>
  <c r="GB217" i="18"/>
  <c r="HC305" i="18"/>
  <c r="GE305" i="18"/>
  <c r="GL188" i="18"/>
  <c r="HJ188" i="18"/>
  <c r="GT231" i="18"/>
  <c r="FV231" i="18"/>
  <c r="FT108" i="18"/>
  <c r="GR108" i="18"/>
  <c r="FW111" i="18"/>
  <c r="GU111" i="18"/>
  <c r="GB83" i="18"/>
  <c r="GZ83" i="18"/>
  <c r="FV94" i="18"/>
  <c r="GT94" i="18"/>
  <c r="HA267" i="18"/>
  <c r="GC267" i="18"/>
  <c r="GK19" i="18"/>
  <c r="HI19" i="18"/>
  <c r="GB33" i="18"/>
  <c r="GZ33" i="18"/>
  <c r="GD71" i="18"/>
  <c r="HB71" i="18"/>
  <c r="HC28" i="18"/>
  <c r="GE28" i="18"/>
  <c r="GT220" i="18"/>
  <c r="FV220" i="18"/>
  <c r="GL234" i="18"/>
  <c r="HJ234" i="18"/>
  <c r="GK177" i="18"/>
  <c r="HI177" i="18"/>
  <c r="FT47" i="18"/>
  <c r="GR47" i="18"/>
  <c r="GU67" i="18"/>
  <c r="FW67" i="18"/>
  <c r="FT113" i="18"/>
  <c r="GR113" i="18"/>
  <c r="HD257" i="18"/>
  <c r="GF257" i="18"/>
  <c r="FT24" i="18"/>
  <c r="GR24" i="18"/>
  <c r="HH160" i="18"/>
  <c r="GJ160" i="18"/>
  <c r="GC113" i="18"/>
  <c r="HA113" i="18"/>
  <c r="HG299" i="18"/>
  <c r="GI299" i="18"/>
  <c r="GT43" i="18"/>
  <c r="FV43" i="18"/>
  <c r="GL40" i="18"/>
  <c r="HJ40" i="18"/>
  <c r="FO302" i="18"/>
  <c r="GP302" i="18" s="1"/>
  <c r="HJ187" i="18"/>
  <c r="GL187" i="18"/>
  <c r="HE268" i="18"/>
  <c r="GG268" i="18"/>
  <c r="FZ240" i="18"/>
  <c r="GX240" i="18"/>
  <c r="HI201" i="18"/>
  <c r="GK201" i="18"/>
  <c r="HJ311" i="18"/>
  <c r="GL311" i="18"/>
  <c r="GX26" i="18"/>
  <c r="FZ26" i="18"/>
  <c r="FY232" i="18"/>
  <c r="GW232" i="18"/>
  <c r="GK49" i="18"/>
  <c r="HI49" i="18"/>
  <c r="GE180" i="18"/>
  <c r="HC180" i="18"/>
  <c r="GG154" i="18"/>
  <c r="HE154" i="18"/>
  <c r="GB120" i="18"/>
  <c r="GZ120" i="18"/>
  <c r="HC169" i="18"/>
  <c r="GE169" i="18"/>
  <c r="GL29" i="18"/>
  <c r="HJ29" i="18"/>
  <c r="GA223" i="18"/>
  <c r="GY223" i="18"/>
  <c r="GH71" i="18"/>
  <c r="HF71" i="18"/>
  <c r="HB172" i="18"/>
  <c r="GD172" i="18"/>
  <c r="FU298" i="18"/>
  <c r="GS298" i="18"/>
  <c r="GC292" i="18"/>
  <c r="HA292" i="18"/>
  <c r="HI235" i="18"/>
  <c r="GK235" i="18"/>
  <c r="FS45" i="18"/>
  <c r="GQ45" i="18"/>
  <c r="ET45" i="18"/>
  <c r="FP45" i="18" s="1"/>
  <c r="FQ45" i="18" s="1"/>
  <c r="FR45" i="18" s="1"/>
  <c r="HK45" i="18" s="1"/>
  <c r="HM45" i="18" s="1"/>
  <c r="GT302" i="18"/>
  <c r="FV302" i="18"/>
  <c r="FU240" i="18"/>
  <c r="GS240" i="18"/>
  <c r="GX15" i="18"/>
  <c r="FZ15" i="18"/>
  <c r="HB47" i="18"/>
  <c r="GD47" i="18"/>
  <c r="GZ73" i="18"/>
  <c r="GB73" i="18"/>
  <c r="GA271" i="18"/>
  <c r="GY271" i="18"/>
  <c r="HB89" i="18"/>
  <c r="GD89" i="18"/>
  <c r="GL97" i="18"/>
  <c r="HJ97" i="18"/>
  <c r="GT125" i="18"/>
  <c r="FV125" i="18"/>
  <c r="FU152" i="18"/>
  <c r="GS152" i="18"/>
  <c r="ET96" i="18"/>
  <c r="FP96" i="18" s="1"/>
  <c r="FQ96" i="18" s="1"/>
  <c r="FR96" i="18" s="1"/>
  <c r="HK96" i="18" s="1"/>
  <c r="HM96" i="18" s="1"/>
  <c r="GQ96" i="18"/>
  <c r="FS96" i="18"/>
  <c r="HD32" i="18"/>
  <c r="GF32" i="18"/>
  <c r="HE239" i="18"/>
  <c r="GG239" i="18"/>
  <c r="GW155" i="18"/>
  <c r="FY155" i="18"/>
  <c r="FT201" i="18"/>
  <c r="GR201" i="18"/>
  <c r="GL325" i="18"/>
  <c r="HJ325" i="18"/>
  <c r="HC279" i="18"/>
  <c r="GE279" i="18"/>
  <c r="HC171" i="18"/>
  <c r="GE171" i="18"/>
  <c r="FY182" i="18"/>
  <c r="GW182" i="18"/>
  <c r="GJ119" i="18"/>
  <c r="HH119" i="18"/>
  <c r="GE108" i="18"/>
  <c r="HC108" i="18"/>
  <c r="FZ302" i="18"/>
  <c r="GX302" i="18"/>
  <c r="GZ226" i="18"/>
  <c r="GB226" i="18"/>
  <c r="GQ153" i="18"/>
  <c r="FS153" i="18"/>
  <c r="ET153" i="18"/>
  <c r="FP153" i="18" s="1"/>
  <c r="FQ153" i="18" s="1"/>
  <c r="FR153" i="18" s="1"/>
  <c r="HK153" i="18" s="1"/>
  <c r="HM153" i="18" s="1"/>
  <c r="GT209" i="18"/>
  <c r="FV209" i="18"/>
  <c r="HJ82" i="18"/>
  <c r="GL82" i="18"/>
  <c r="GS105" i="18"/>
  <c r="FU105" i="18"/>
  <c r="HI10" i="18"/>
  <c r="GK10" i="18"/>
  <c r="HC151" i="18"/>
  <c r="GE151" i="18"/>
  <c r="GB74" i="18"/>
  <c r="GZ74" i="18"/>
  <c r="FW121" i="18"/>
  <c r="GU121" i="18"/>
  <c r="FS305" i="18"/>
  <c r="GQ305" i="18"/>
  <c r="ET305" i="18"/>
  <c r="FP305" i="18" s="1"/>
  <c r="FQ305" i="18" s="1"/>
  <c r="FR305" i="18" s="1"/>
  <c r="HK305" i="18" s="1"/>
  <c r="HM305" i="18" s="1"/>
  <c r="FW47" i="18"/>
  <c r="GU47" i="18"/>
  <c r="GQ299" i="18"/>
  <c r="FS299" i="18"/>
  <c r="ET299" i="18"/>
  <c r="FP299" i="18" s="1"/>
  <c r="FQ299" i="18" s="1"/>
  <c r="FR299" i="18" s="1"/>
  <c r="HK299" i="18" s="1"/>
  <c r="HM299" i="18" s="1"/>
  <c r="FX25" i="18"/>
  <c r="GV25" i="18"/>
  <c r="GD239" i="18"/>
  <c r="HB239" i="18"/>
  <c r="GE226" i="18"/>
  <c r="HC226" i="18"/>
  <c r="GT269" i="18"/>
  <c r="FV269" i="18"/>
  <c r="GK309" i="18"/>
  <c r="HI309" i="18"/>
  <c r="GI170" i="18"/>
  <c r="HG170" i="18"/>
  <c r="GR176" i="18"/>
  <c r="FT176" i="18"/>
  <c r="GI268" i="18"/>
  <c r="HG268" i="18"/>
  <c r="GK25" i="18"/>
  <c r="HI25" i="18"/>
  <c r="FT114" i="18"/>
  <c r="GR114" i="18"/>
  <c r="FY188" i="18"/>
  <c r="GW188" i="18"/>
  <c r="ET329" i="18"/>
  <c r="FP329" i="18" s="1"/>
  <c r="FQ329" i="18" s="1"/>
  <c r="FR329" i="18" s="1"/>
  <c r="HK329" i="18" s="1"/>
  <c r="HM329" i="18" s="1"/>
  <c r="FS329" i="18"/>
  <c r="GQ329" i="18"/>
  <c r="GR97" i="18"/>
  <c r="FT97" i="18"/>
  <c r="GG315" i="18"/>
  <c r="HE315" i="18"/>
  <c r="GU22" i="18"/>
  <c r="FW22" i="18"/>
  <c r="GZ87" i="18"/>
  <c r="GB87" i="18"/>
  <c r="HG257" i="18"/>
  <c r="GI257" i="18"/>
  <c r="FW88" i="18"/>
  <c r="GU88" i="18"/>
  <c r="GI317" i="18"/>
  <c r="HG317" i="18"/>
  <c r="HI166" i="18"/>
  <c r="GK166" i="18"/>
  <c r="GD144" i="18"/>
  <c r="HB144" i="18"/>
  <c r="HJ328" i="18"/>
  <c r="GL328" i="18"/>
  <c r="GH103" i="18"/>
  <c r="HF103" i="18"/>
  <c r="GE139" i="18"/>
  <c r="HC139" i="18"/>
  <c r="GG162" i="18"/>
  <c r="HE162" i="18"/>
  <c r="FY261" i="18"/>
  <c r="GW261" i="18"/>
  <c r="HC92" i="18"/>
  <c r="GE92" i="18"/>
  <c r="GG110" i="18"/>
  <c r="HE110" i="18"/>
  <c r="FT233" i="18"/>
  <c r="GR233" i="18"/>
  <c r="GZ13" i="18"/>
  <c r="GB13" i="18"/>
  <c r="FV304" i="18"/>
  <c r="GT304" i="18"/>
  <c r="HF193" i="18"/>
  <c r="GH193" i="18"/>
  <c r="FZ207" i="18"/>
  <c r="GX207" i="18"/>
  <c r="FX18" i="18"/>
  <c r="GV18" i="18"/>
  <c r="FS223" i="18"/>
  <c r="ET223" i="18"/>
  <c r="FP223" i="18" s="1"/>
  <c r="FQ223" i="18" s="1"/>
  <c r="FR223" i="18" s="1"/>
  <c r="HK223" i="18" s="1"/>
  <c r="HM223" i="18" s="1"/>
  <c r="GQ223" i="18"/>
  <c r="HE169" i="18"/>
  <c r="GG169" i="18"/>
  <c r="FS12" i="18"/>
  <c r="ET12" i="18"/>
  <c r="FP12" i="18" s="1"/>
  <c r="FQ12" i="18" s="1"/>
  <c r="FR12" i="18" s="1"/>
  <c r="HK12" i="18" s="1"/>
  <c r="HM12" i="18" s="1"/>
  <c r="GQ12" i="18"/>
  <c r="HA77" i="18"/>
  <c r="GC77" i="18"/>
  <c r="FU195" i="18"/>
  <c r="GS195" i="18"/>
  <c r="GU124" i="18"/>
  <c r="FW124" i="18"/>
  <c r="GS74" i="18"/>
  <c r="FU74" i="18"/>
  <c r="FV35" i="18"/>
  <c r="GT35" i="18"/>
  <c r="HC174" i="18"/>
  <c r="GE174" i="18"/>
  <c r="HB126" i="18"/>
  <c r="GD126" i="18"/>
  <c r="GZ207" i="18"/>
  <c r="GB207" i="18"/>
  <c r="HH297" i="18"/>
  <c r="GJ297" i="18"/>
  <c r="HD157" i="18"/>
  <c r="GF157" i="18"/>
  <c r="GI212" i="18"/>
  <c r="HG212" i="18"/>
  <c r="FY150" i="18"/>
  <c r="GW150" i="18"/>
  <c r="FW299" i="18"/>
  <c r="GU299" i="18"/>
  <c r="HF14" i="18"/>
  <c r="GH14" i="18"/>
  <c r="GZ249" i="18"/>
  <c r="GB249" i="18"/>
  <c r="GU323" i="18"/>
  <c r="FW323" i="18"/>
  <c r="HI120" i="18"/>
  <c r="GK120" i="18"/>
  <c r="GE272" i="18"/>
  <c r="HC272" i="18"/>
  <c r="GU55" i="18"/>
  <c r="FW55" i="18"/>
  <c r="GE199" i="18"/>
  <c r="HC199" i="18"/>
  <c r="GK279" i="18"/>
  <c r="HI279" i="18"/>
  <c r="HA287" i="18"/>
  <c r="GC287" i="18"/>
  <c r="FZ271" i="18"/>
  <c r="GX271" i="18"/>
  <c r="GX125" i="18"/>
  <c r="FZ125" i="18"/>
  <c r="HG224" i="18"/>
  <c r="GI224" i="18"/>
  <c r="GC148" i="18"/>
  <c r="HA148" i="18"/>
  <c r="FU106" i="18"/>
  <c r="GS106" i="18"/>
  <c r="GL148" i="18"/>
  <c r="HJ148" i="18"/>
  <c r="HB264" i="18"/>
  <c r="GD264" i="18"/>
  <c r="FV184" i="18"/>
  <c r="GT184" i="18"/>
  <c r="GC255" i="18"/>
  <c r="HA255" i="18"/>
  <c r="GQ249" i="18"/>
  <c r="ET249" i="18"/>
  <c r="FS249" i="18"/>
  <c r="GE49" i="18"/>
  <c r="HC49" i="18"/>
  <c r="FY201" i="18"/>
  <c r="GW201" i="18"/>
  <c r="HE26" i="18"/>
  <c r="GG26" i="18"/>
  <c r="HI144" i="18"/>
  <c r="GK144" i="18"/>
  <c r="GG284" i="18"/>
  <c r="HE284" i="18"/>
  <c r="HI16" i="18"/>
  <c r="GK16" i="18"/>
  <c r="GH87" i="18"/>
  <c r="HF87" i="18"/>
  <c r="HF107" i="18"/>
  <c r="GH107" i="18"/>
  <c r="GZ25" i="18"/>
  <c r="GB25" i="18"/>
  <c r="HG312" i="18"/>
  <c r="GI312" i="18"/>
  <c r="GE114" i="18"/>
  <c r="HC114" i="18"/>
  <c r="HH311" i="18"/>
  <c r="GJ311" i="18"/>
  <c r="HD328" i="18"/>
  <c r="GF328" i="18"/>
  <c r="GK156" i="18"/>
  <c r="HI156" i="18"/>
  <c r="FZ226" i="18"/>
  <c r="GX226" i="18"/>
  <c r="ET246" i="18"/>
  <c r="FP246" i="18" s="1"/>
  <c r="FQ246" i="18" s="1"/>
  <c r="FR246" i="18" s="1"/>
  <c r="HK246" i="18" s="1"/>
  <c r="HM246" i="18" s="1"/>
  <c r="FS246" i="18"/>
  <c r="GQ246" i="18"/>
  <c r="HB174" i="18"/>
  <c r="GD174" i="18"/>
  <c r="HA160" i="18"/>
  <c r="GC160" i="18"/>
  <c r="HF264" i="18"/>
  <c r="GH264" i="18"/>
  <c r="GB36" i="18"/>
  <c r="GZ36" i="18"/>
  <c r="FZ199" i="18"/>
  <c r="GX199" i="18"/>
  <c r="GZ68" i="18"/>
  <c r="GB68" i="18"/>
  <c r="HE188" i="18"/>
  <c r="GG188" i="18"/>
  <c r="GX223" i="18"/>
  <c r="FZ223" i="18"/>
  <c r="GK114" i="18"/>
  <c r="HI114" i="18"/>
  <c r="GG217" i="18"/>
  <c r="HE217" i="18"/>
  <c r="GC274" i="18"/>
  <c r="HA274" i="18"/>
  <c r="GZ141" i="18"/>
  <c r="GB141" i="18"/>
  <c r="GG32" i="18"/>
  <c r="HE32" i="18"/>
  <c r="GW239" i="18"/>
  <c r="FY239" i="18"/>
  <c r="FT11" i="18"/>
  <c r="GR11" i="18"/>
  <c r="GS235" i="18"/>
  <c r="FU235" i="18"/>
  <c r="GQ157" i="18"/>
  <c r="ET157" i="18"/>
  <c r="FP157" i="18" s="1"/>
  <c r="FQ157" i="18" s="1"/>
  <c r="FR157" i="18" s="1"/>
  <c r="HK157" i="18" s="1"/>
  <c r="HM157" i="18" s="1"/>
  <c r="FS157" i="18"/>
  <c r="FX44" i="18"/>
  <c r="GV44" i="18"/>
  <c r="GW38" i="18"/>
  <c r="FY38" i="18"/>
  <c r="HD266" i="18"/>
  <c r="GF266" i="18"/>
  <c r="HF298" i="18"/>
  <c r="GH298" i="18"/>
  <c r="FV239" i="18"/>
  <c r="GT239" i="18"/>
  <c r="ET75" i="18"/>
  <c r="FP75" i="18" s="1"/>
  <c r="FQ75" i="18" s="1"/>
  <c r="FR75" i="18" s="1"/>
  <c r="HK75" i="18" s="1"/>
  <c r="HM75" i="18" s="1"/>
  <c r="FS75" i="18"/>
  <c r="GQ75" i="18"/>
  <c r="HH41" i="18"/>
  <c r="GJ41" i="18"/>
  <c r="GD210" i="18"/>
  <c r="HB210" i="18"/>
  <c r="FX132" i="18"/>
  <c r="GV132" i="18"/>
  <c r="HF128" i="18"/>
  <c r="GH128" i="18"/>
  <c r="GL283" i="18"/>
  <c r="HJ283" i="18"/>
  <c r="FW149" i="18"/>
  <c r="GU149" i="18"/>
  <c r="GF104" i="18"/>
  <c r="HD104" i="18"/>
  <c r="GZ140" i="18"/>
  <c r="GB140" i="18"/>
  <c r="HH229" i="18"/>
  <c r="GJ229" i="18"/>
  <c r="GH325" i="18"/>
  <c r="HF325" i="18"/>
  <c r="GA275" i="18"/>
  <c r="GY275" i="18"/>
  <c r="FT59" i="18"/>
  <c r="GR59" i="18"/>
  <c r="FT84" i="18"/>
  <c r="GR84" i="18"/>
  <c r="GF279" i="18"/>
  <c r="HD279" i="18"/>
  <c r="FY207" i="18"/>
  <c r="GW207" i="18"/>
  <c r="HG102" i="18"/>
  <c r="GI102" i="18"/>
  <c r="GQ214" i="18"/>
  <c r="ET214" i="18"/>
  <c r="FP214" i="18" s="1"/>
  <c r="FQ214" i="18" s="1"/>
  <c r="FR214" i="18" s="1"/>
  <c r="HK214" i="18" s="1"/>
  <c r="HM214" i="18" s="1"/>
  <c r="FS214" i="18"/>
  <c r="HG301" i="18"/>
  <c r="GI301" i="18"/>
  <c r="GW242" i="18"/>
  <c r="FY242" i="18"/>
  <c r="GC141" i="18"/>
  <c r="HA141" i="18"/>
  <c r="GE24" i="18"/>
  <c r="HC24" i="18"/>
  <c r="HI134" i="18"/>
  <c r="GK134" i="18"/>
  <c r="GR275" i="18"/>
  <c r="FT275" i="18"/>
  <c r="FW305" i="18"/>
  <c r="GU305" i="18"/>
  <c r="GS317" i="18"/>
  <c r="FU317" i="18"/>
  <c r="GH292" i="18"/>
  <c r="HF292" i="18"/>
  <c r="FX120" i="18"/>
  <c r="GV120" i="18"/>
  <c r="HG26" i="18"/>
  <c r="GI26" i="18"/>
  <c r="HC54" i="18"/>
  <c r="GE54" i="18"/>
  <c r="GU233" i="18"/>
  <c r="FW233" i="18"/>
  <c r="HJ229" i="18"/>
  <c r="GL229" i="18"/>
  <c r="HI216" i="18"/>
  <c r="GK216" i="18"/>
  <c r="FX265" i="18"/>
  <c r="GV265" i="18"/>
  <c r="GH330" i="18"/>
  <c r="HF330" i="18"/>
  <c r="GH62" i="18"/>
  <c r="HF62" i="18"/>
  <c r="FV305" i="18"/>
  <c r="GT305" i="18"/>
  <c r="FY65" i="18"/>
  <c r="GW65" i="18"/>
  <c r="HJ166" i="18"/>
  <c r="GL166" i="18"/>
  <c r="HA14" i="18"/>
  <c r="GC14" i="18"/>
  <c r="GF103" i="18"/>
  <c r="HD103" i="18"/>
  <c r="HG17" i="18"/>
  <c r="GI17" i="18"/>
  <c r="GG100" i="18"/>
  <c r="HE100" i="18"/>
  <c r="GU234" i="18"/>
  <c r="FW234" i="18"/>
  <c r="FV65" i="18"/>
  <c r="GT65" i="18"/>
  <c r="ET72" i="18"/>
  <c r="FP72" i="18" s="1"/>
  <c r="FQ72" i="18" s="1"/>
  <c r="FR72" i="18" s="1"/>
  <c r="HK72" i="18" s="1"/>
  <c r="HM72" i="18" s="1"/>
  <c r="GQ72" i="18"/>
  <c r="FS72" i="18"/>
  <c r="HF185" i="18"/>
  <c r="GH185" i="18"/>
  <c r="GW35" i="18"/>
  <c r="FY35" i="18"/>
  <c r="GD48" i="18"/>
  <c r="HB48" i="18"/>
  <c r="HC162" i="18"/>
  <c r="GE162" i="18"/>
  <c r="GA138" i="18"/>
  <c r="GY138" i="18"/>
  <c r="FO48" i="18"/>
  <c r="GP48" i="18" s="1"/>
  <c r="FY243" i="18"/>
  <c r="GW243" i="18"/>
  <c r="GW255" i="18"/>
  <c r="FY255" i="18"/>
  <c r="GV121" i="18"/>
  <c r="FX121" i="18"/>
  <c r="GU194" i="18"/>
  <c r="FW194" i="18"/>
  <c r="GG144" i="18"/>
  <c r="HE144" i="18"/>
  <c r="FX300" i="18"/>
  <c r="GV300" i="18"/>
  <c r="FW87" i="18"/>
  <c r="GU87" i="18"/>
  <c r="HF312" i="18"/>
  <c r="GH312" i="18"/>
  <c r="GD290" i="18"/>
  <c r="HB290" i="18"/>
  <c r="GH152" i="18"/>
  <c r="HF152" i="18"/>
  <c r="FW252" i="18"/>
  <c r="GU252" i="18"/>
  <c r="GX107" i="18"/>
  <c r="FZ107" i="18"/>
  <c r="GW54" i="18"/>
  <c r="FY54" i="18"/>
  <c r="GG19" i="18"/>
  <c r="HE19" i="18"/>
  <c r="HF329" i="18"/>
  <c r="GH329" i="18"/>
  <c r="GD187" i="18"/>
  <c r="HB187" i="18"/>
  <c r="HG262" i="18"/>
  <c r="GI262" i="18"/>
  <c r="GC112" i="18"/>
  <c r="HA112" i="18"/>
  <c r="FU279" i="18"/>
  <c r="GS279" i="18"/>
  <c r="HC207" i="18"/>
  <c r="GE207" i="18"/>
  <c r="GH120" i="18"/>
  <c r="HF120" i="18"/>
  <c r="FS112" i="18"/>
  <c r="ET112" i="18"/>
  <c r="FP112" i="18" s="1"/>
  <c r="FQ112" i="18" s="1"/>
  <c r="FR112" i="18" s="1"/>
  <c r="HK112" i="18" s="1"/>
  <c r="HM112" i="18" s="1"/>
  <c r="GQ112" i="18"/>
  <c r="GY101" i="18"/>
  <c r="GA101" i="18"/>
  <c r="FY15" i="18"/>
  <c r="GW15" i="18"/>
  <c r="FW164" i="18"/>
  <c r="GU164" i="18"/>
  <c r="FU234" i="18"/>
  <c r="GS234" i="18"/>
  <c r="HH271" i="18"/>
  <c r="GJ271" i="18"/>
  <c r="HH111" i="18"/>
  <c r="GJ111" i="18"/>
  <c r="GR87" i="18"/>
  <c r="FT87" i="18"/>
  <c r="HB94" i="18"/>
  <c r="GD94" i="18"/>
  <c r="HJ53" i="18"/>
  <c r="GL53" i="18"/>
  <c r="FX281" i="18"/>
  <c r="GV281" i="18"/>
  <c r="GX319" i="18"/>
  <c r="FZ319" i="18"/>
  <c r="GI104" i="18"/>
  <c r="HG104" i="18"/>
  <c r="FY309" i="18"/>
  <c r="GW309" i="18"/>
  <c r="HE285" i="18"/>
  <c r="GG285" i="18"/>
  <c r="GS176" i="18"/>
  <c r="FU176" i="18"/>
  <c r="GU175" i="18"/>
  <c r="FW175" i="18"/>
  <c r="HJ272" i="18"/>
  <c r="GL272" i="18"/>
  <c r="GF23" i="18"/>
  <c r="HD23" i="18"/>
  <c r="GX130" i="18"/>
  <c r="FZ130" i="18"/>
  <c r="GS133" i="18"/>
  <c r="FU133" i="18"/>
  <c r="FW288" i="18"/>
  <c r="GU288" i="18"/>
  <c r="GR256" i="18"/>
  <c r="FT256" i="18"/>
  <c r="GV302" i="18"/>
  <c r="FX302" i="18"/>
  <c r="HC115" i="18"/>
  <c r="GE115" i="18"/>
  <c r="FZ225" i="18"/>
  <c r="GX225" i="18"/>
  <c r="HF47" i="18"/>
  <c r="GH47" i="18"/>
  <c r="GW135" i="18"/>
  <c r="FY135" i="18"/>
  <c r="FW142" i="18"/>
  <c r="GU142" i="18"/>
  <c r="GB121" i="18"/>
  <c r="GZ121" i="18"/>
  <c r="HJ120" i="18"/>
  <c r="GL120" i="18"/>
  <c r="GX167" i="18"/>
  <c r="FZ167" i="18"/>
  <c r="GJ59" i="18"/>
  <c r="HH59" i="18"/>
  <c r="GX117" i="18"/>
  <c r="FZ117" i="18"/>
  <c r="GR249" i="18"/>
  <c r="FT249" i="18"/>
  <c r="GT62" i="18"/>
  <c r="FV62" i="18"/>
  <c r="GW115" i="18"/>
  <c r="FY115" i="18"/>
  <c r="GH232" i="18"/>
  <c r="HF232" i="18"/>
  <c r="GY116" i="18"/>
  <c r="GA116" i="18"/>
  <c r="HH306" i="18"/>
  <c r="GJ306" i="18"/>
  <c r="GX106" i="18"/>
  <c r="FZ106" i="18"/>
  <c r="GF151" i="18"/>
  <c r="HD151" i="18"/>
  <c r="FZ104" i="18"/>
  <c r="GX104" i="18"/>
  <c r="GC136" i="18"/>
  <c r="HA136" i="18"/>
  <c r="GS231" i="18"/>
  <c r="FU231" i="18"/>
  <c r="HE111" i="18"/>
  <c r="GG111" i="18"/>
  <c r="GV250" i="18"/>
  <c r="FX250" i="18"/>
  <c r="FX127" i="18"/>
  <c r="GV127" i="18"/>
  <c r="FW311" i="18"/>
  <c r="GU311" i="18"/>
  <c r="GE66" i="18"/>
  <c r="HC66" i="18"/>
  <c r="FW179" i="18"/>
  <c r="GU179" i="18"/>
  <c r="GD310" i="18"/>
  <c r="HB310" i="18"/>
  <c r="FY264" i="18"/>
  <c r="GW264" i="18"/>
  <c r="GW121" i="18"/>
  <c r="FY121" i="18"/>
  <c r="HI191" i="18"/>
  <c r="GK191" i="18"/>
  <c r="HI52" i="18"/>
  <c r="GK52" i="18"/>
  <c r="HB208" i="18"/>
  <c r="GD208" i="18"/>
  <c r="GB223" i="18"/>
  <c r="GZ223" i="18"/>
  <c r="GY170" i="18"/>
  <c r="GA170" i="18"/>
  <c r="FU201" i="18"/>
  <c r="GS201" i="18"/>
  <c r="FU143" i="18"/>
  <c r="GS143" i="18"/>
  <c r="HA69" i="18"/>
  <c r="GC69" i="18"/>
  <c r="GQ103" i="18"/>
  <c r="FS103" i="18"/>
  <c r="ET103" i="18"/>
  <c r="FP103" i="18" s="1"/>
  <c r="FQ103" i="18" s="1"/>
  <c r="FR103" i="18" s="1"/>
  <c r="HK103" i="18" s="1"/>
  <c r="HM103" i="18" s="1"/>
  <c r="ET55" i="18"/>
  <c r="FS55" i="18"/>
  <c r="GQ55" i="18"/>
  <c r="HD240" i="18"/>
  <c r="GF240" i="18"/>
  <c r="GY40" i="18"/>
  <c r="GA40" i="18"/>
  <c r="GJ169" i="18"/>
  <c r="HH169" i="18"/>
  <c r="GV65" i="18"/>
  <c r="FX65" i="18"/>
  <c r="GI113" i="18"/>
  <c r="HG113" i="18"/>
  <c r="GQ95" i="18"/>
  <c r="FS95" i="18"/>
  <c r="ET95" i="18"/>
  <c r="FP95" i="18" s="1"/>
  <c r="FQ95" i="18" s="1"/>
  <c r="FR95" i="18" s="1"/>
  <c r="HK95" i="18" s="1"/>
  <c r="HM95" i="18" s="1"/>
  <c r="HI151" i="18"/>
  <c r="GK151" i="18"/>
  <c r="GH143" i="18"/>
  <c r="HF143" i="18"/>
  <c r="GK68" i="18"/>
  <c r="HI68" i="18"/>
  <c r="HF34" i="18"/>
  <c r="GH34" i="18"/>
  <c r="GX297" i="18"/>
  <c r="FZ297" i="18"/>
  <c r="FX284" i="18"/>
  <c r="GV284" i="18"/>
  <c r="GS138" i="18"/>
  <c r="FU138" i="18"/>
  <c r="GS159" i="18"/>
  <c r="FU159" i="18"/>
  <c r="HF140" i="18"/>
  <c r="GH140" i="18"/>
  <c r="GK292" i="18"/>
  <c r="HI292" i="18"/>
  <c r="FT55" i="18"/>
  <c r="GR55" i="18"/>
  <c r="GZ96" i="18"/>
  <c r="GB96" i="18"/>
  <c r="GD283" i="18"/>
  <c r="HB283" i="18"/>
  <c r="FT145" i="18"/>
  <c r="GR145" i="18"/>
  <c r="HB11" i="18"/>
  <c r="GD11" i="18"/>
  <c r="HJ152" i="18"/>
  <c r="GL152" i="18"/>
  <c r="HF287" i="18"/>
  <c r="GH287" i="18"/>
  <c r="HA275" i="18"/>
  <c r="GC275" i="18"/>
  <c r="GX280" i="18"/>
  <c r="FZ280" i="18"/>
  <c r="GC73" i="18"/>
  <c r="HA73" i="18"/>
  <c r="HE23" i="18"/>
  <c r="GG23" i="18"/>
  <c r="GG20" i="18"/>
  <c r="HE20" i="18"/>
  <c r="GE176" i="18"/>
  <c r="HC176" i="18"/>
  <c r="GV55" i="18"/>
  <c r="FX55" i="18"/>
  <c r="GG133" i="18"/>
  <c r="HE133" i="18"/>
  <c r="GT126" i="18"/>
  <c r="FV126" i="18"/>
  <c r="GC63" i="18"/>
  <c r="HA63" i="18"/>
  <c r="GA161" i="18"/>
  <c r="GY161" i="18"/>
  <c r="GX235" i="18"/>
  <c r="FZ235" i="18"/>
  <c r="GH265" i="18"/>
  <c r="HF265" i="18"/>
  <c r="GA257" i="18"/>
  <c r="GY257" i="18"/>
  <c r="GF131" i="18"/>
  <c r="HD131" i="18"/>
  <c r="GC186" i="18"/>
  <c r="HA186" i="18"/>
  <c r="FO219" i="18"/>
  <c r="GP219" i="18" s="1"/>
  <c r="HE91" i="18"/>
  <c r="GG91" i="18"/>
  <c r="HE280" i="18"/>
  <c r="GG280" i="18"/>
  <c r="HD47" i="18"/>
  <c r="GF47" i="18"/>
  <c r="FX47" i="18"/>
  <c r="GV47" i="18"/>
  <c r="HA26" i="18"/>
  <c r="GC26" i="18"/>
  <c r="GV94" i="18"/>
  <c r="FX94" i="18"/>
  <c r="GE235" i="18"/>
  <c r="HC235" i="18"/>
  <c r="FW115" i="18"/>
  <c r="GU115" i="18"/>
  <c r="FW223" i="18"/>
  <c r="GU223" i="18"/>
  <c r="GH31" i="18"/>
  <c r="HF31" i="18"/>
  <c r="GR159" i="18"/>
  <c r="FT159" i="18"/>
  <c r="HG306" i="18"/>
  <c r="GI306" i="18"/>
  <c r="GA249" i="18"/>
  <c r="GY249" i="18"/>
  <c r="GL295" i="18"/>
  <c r="HJ295" i="18"/>
  <c r="HH180" i="18"/>
  <c r="GJ180" i="18"/>
  <c r="GC164" i="18"/>
  <c r="HA164" i="18"/>
  <c r="FX101" i="18"/>
  <c r="GV101" i="18"/>
  <c r="GX317" i="18"/>
  <c r="FZ317" i="18"/>
  <c r="GW153" i="18"/>
  <c r="FY153" i="18"/>
  <c r="GU303" i="18"/>
  <c r="FW303" i="18"/>
  <c r="FX114" i="18"/>
  <c r="GV114" i="18"/>
  <c r="GC193" i="18"/>
  <c r="HA193" i="18"/>
  <c r="FU25" i="18"/>
  <c r="GS25" i="18"/>
  <c r="GE68" i="18"/>
  <c r="HC68" i="18"/>
  <c r="GF298" i="18"/>
  <c r="HD298" i="18"/>
  <c r="FY143" i="18"/>
  <c r="GW143" i="18"/>
  <c r="GK329" i="18"/>
  <c r="HI329" i="18"/>
  <c r="GL186" i="18"/>
  <c r="HJ186" i="18"/>
  <c r="FU29" i="18"/>
  <c r="GS29" i="18"/>
  <c r="HF281" i="18"/>
  <c r="GH281" i="18"/>
  <c r="HE255" i="18"/>
  <c r="GG255" i="18"/>
  <c r="GV76" i="18"/>
  <c r="FX76" i="18"/>
  <c r="GI255" i="18"/>
  <c r="HG255" i="18"/>
  <c r="GI164" i="18"/>
  <c r="HG164" i="18"/>
  <c r="GB319" i="18"/>
  <c r="GZ319" i="18"/>
  <c r="HB35" i="18"/>
  <c r="GD35" i="18"/>
  <c r="HH95" i="18"/>
  <c r="GJ95" i="18"/>
  <c r="HC59" i="18"/>
  <c r="GE59" i="18"/>
  <c r="FT231" i="18"/>
  <c r="GR231" i="18"/>
  <c r="GL224" i="18"/>
  <c r="HJ224" i="18"/>
  <c r="GX209" i="18"/>
  <c r="FZ209" i="18"/>
  <c r="FY119" i="18"/>
  <c r="GW119" i="18"/>
  <c r="FV297" i="18"/>
  <c r="GT297" i="18"/>
  <c r="HB12" i="18"/>
  <c r="GD12" i="18"/>
  <c r="HH304" i="18"/>
  <c r="GJ304" i="18"/>
  <c r="GQ263" i="18"/>
  <c r="ET263" i="18"/>
  <c r="FS263" i="18"/>
  <c r="HB258" i="18"/>
  <c r="GD258" i="18"/>
  <c r="GC50" i="18"/>
  <c r="HA50" i="18"/>
  <c r="GB231" i="18"/>
  <c r="GZ231" i="18"/>
  <c r="GF320" i="18"/>
  <c r="HD320" i="18"/>
  <c r="HF235" i="18"/>
  <c r="GH235" i="18"/>
  <c r="GK248" i="18"/>
  <c r="HI248" i="18"/>
  <c r="GT215" i="18"/>
  <c r="FV215" i="18"/>
  <c r="FX240" i="18"/>
  <c r="GV240" i="18"/>
  <c r="GU283" i="18"/>
  <c r="FW283" i="18"/>
  <c r="HF113" i="18"/>
  <c r="GH113" i="18"/>
  <c r="GI219" i="18"/>
  <c r="HG219" i="18"/>
  <c r="GE311" i="18"/>
  <c r="HC311" i="18"/>
  <c r="GF325" i="18"/>
  <c r="HD325" i="18"/>
  <c r="FZ200" i="18"/>
  <c r="GX200" i="18"/>
  <c r="FV247" i="18"/>
  <c r="GT247" i="18"/>
  <c r="GT303" i="18"/>
  <c r="FV303" i="18"/>
  <c r="GQ135" i="18"/>
  <c r="FS135" i="18"/>
  <c r="ET135" i="18"/>
  <c r="FP135" i="18" s="1"/>
  <c r="FQ135" i="18" s="1"/>
  <c r="FR135" i="18" s="1"/>
  <c r="HK135" i="18" s="1"/>
  <c r="HM135" i="18" s="1"/>
  <c r="FX258" i="18"/>
  <c r="GV258" i="18"/>
  <c r="GU157" i="18"/>
  <c r="FW157" i="18"/>
  <c r="GE117" i="18"/>
  <c r="HC117" i="18"/>
  <c r="FV285" i="18"/>
  <c r="GT285" i="18"/>
  <c r="GR299" i="18"/>
  <c r="FT299" i="18"/>
  <c r="GU162" i="18"/>
  <c r="FW162" i="18"/>
  <c r="GA286" i="18"/>
  <c r="GY286" i="18"/>
  <c r="HE224" i="18"/>
  <c r="GG224" i="18"/>
  <c r="HA80" i="18"/>
  <c r="GC80" i="18"/>
  <c r="FY44" i="18"/>
  <c r="GW44" i="18"/>
  <c r="GL88" i="18"/>
  <c r="HJ88" i="18"/>
  <c r="GA330" i="18"/>
  <c r="GY330" i="18"/>
  <c r="GX25" i="18"/>
  <c r="FZ25" i="18"/>
  <c r="FW211" i="18"/>
  <c r="GU211" i="18"/>
  <c r="GW56" i="18"/>
  <c r="FY56" i="18"/>
  <c r="GU96" i="18"/>
  <c r="FW96" i="18"/>
  <c r="HJ329" i="18"/>
  <c r="GL329" i="18"/>
  <c r="FS259" i="18"/>
  <c r="ET259" i="18"/>
  <c r="GQ259" i="18"/>
  <c r="HB303" i="18"/>
  <c r="GD303" i="18"/>
  <c r="FX211" i="18"/>
  <c r="GV211" i="18"/>
  <c r="GL116" i="18"/>
  <c r="HJ116" i="18"/>
  <c r="HE40" i="18"/>
  <c r="GG40" i="18"/>
  <c r="GI177" i="18"/>
  <c r="HG177" i="18"/>
  <c r="GB159" i="18"/>
  <c r="GZ159" i="18"/>
  <c r="HA28" i="18"/>
  <c r="GC28" i="18"/>
  <c r="FY215" i="18"/>
  <c r="GW215" i="18"/>
  <c r="HB233" i="18"/>
  <c r="GD233" i="18"/>
  <c r="GW240" i="18"/>
  <c r="FY240" i="18"/>
  <c r="FV73" i="18"/>
  <c r="GT73" i="18"/>
  <c r="GA273" i="18"/>
  <c r="GY273" i="18"/>
  <c r="HE159" i="18"/>
  <c r="GG159" i="18"/>
  <c r="GS16" i="18"/>
  <c r="FU16" i="18"/>
  <c r="GC170" i="18"/>
  <c r="HA170" i="18"/>
  <c r="FV40" i="18"/>
  <c r="GT40" i="18"/>
  <c r="GS328" i="18"/>
  <c r="FU328" i="18"/>
  <c r="GJ49" i="18"/>
  <c r="HH49" i="18"/>
  <c r="HH175" i="18"/>
  <c r="GJ175" i="18"/>
  <c r="GX282" i="18"/>
  <c r="FZ282" i="18"/>
  <c r="GY268" i="18"/>
  <c r="GA268" i="18"/>
  <c r="HC193" i="18"/>
  <c r="GE193" i="18"/>
  <c r="GX114" i="18"/>
  <c r="FZ114" i="18"/>
  <c r="GC200" i="18"/>
  <c r="HA200" i="18"/>
  <c r="GY231" i="18"/>
  <c r="GA231" i="18"/>
  <c r="GL249" i="18"/>
  <c r="HJ249" i="18"/>
  <c r="GR164" i="18"/>
  <c r="FT164" i="18"/>
  <c r="GU306" i="18"/>
  <c r="FW306" i="18"/>
  <c r="HE298" i="18"/>
  <c r="GG298" i="18"/>
  <c r="FV227" i="18"/>
  <c r="GT227" i="18"/>
  <c r="GA71" i="18"/>
  <c r="GY71" i="18"/>
  <c r="HD218" i="18"/>
  <c r="GF218" i="18"/>
  <c r="GV200" i="18"/>
  <c r="FX200" i="18"/>
  <c r="GL21" i="18"/>
  <c r="HJ21" i="18"/>
  <c r="HD44" i="18"/>
  <c r="GF44" i="18"/>
  <c r="GF329" i="18"/>
  <c r="HD329" i="18"/>
  <c r="GX105" i="18"/>
  <c r="FZ105" i="18"/>
  <c r="HJ65" i="18"/>
  <c r="GL65" i="18"/>
  <c r="GV144" i="18"/>
  <c r="FX144" i="18"/>
  <c r="GU14" i="18"/>
  <c r="FW14" i="18"/>
  <c r="HD65" i="18"/>
  <c r="GF65" i="18"/>
  <c r="HF23" i="18"/>
  <c r="GH23" i="18"/>
  <c r="GE248" i="18"/>
  <c r="HC248" i="18"/>
  <c r="HG294" i="18"/>
  <c r="GI294" i="18"/>
  <c r="HG277" i="18"/>
  <c r="GI277" i="18"/>
  <c r="GU59" i="18"/>
  <c r="FW59" i="18"/>
  <c r="FV11" i="18"/>
  <c r="GT11" i="18"/>
  <c r="FW122" i="18"/>
  <c r="GU122" i="18"/>
  <c r="HB134" i="18"/>
  <c r="GD134" i="18"/>
  <c r="GU208" i="18"/>
  <c r="FW208" i="18"/>
  <c r="GF200" i="18"/>
  <c r="HD200" i="18"/>
  <c r="GR305" i="18"/>
  <c r="FT305" i="18"/>
  <c r="HE16" i="18"/>
  <c r="GG16" i="18"/>
  <c r="FU82" i="18"/>
  <c r="GS82" i="18"/>
  <c r="GA25" i="18"/>
  <c r="GY25" i="18"/>
  <c r="HG273" i="18"/>
  <c r="GI273" i="18"/>
  <c r="HJ32" i="18"/>
  <c r="GL32" i="18"/>
  <c r="HC72" i="18"/>
  <c r="GE72" i="18"/>
  <c r="HJ28" i="18"/>
  <c r="GL28" i="18"/>
  <c r="HE34" i="18"/>
  <c r="GG34" i="18"/>
  <c r="GG281" i="18"/>
  <c r="HE281" i="18"/>
  <c r="GG306" i="18"/>
  <c r="HE306" i="18"/>
  <c r="HD201" i="18"/>
  <c r="GF201" i="18"/>
  <c r="GJ120" i="18"/>
  <c r="HH120" i="18"/>
  <c r="GU195" i="18"/>
  <c r="FW195" i="18"/>
  <c r="HH11" i="18"/>
  <c r="GJ11" i="18"/>
  <c r="GX121" i="18"/>
  <c r="FZ121" i="18"/>
  <c r="GF19" i="18"/>
  <c r="HD19" i="18"/>
  <c r="FT161" i="18"/>
  <c r="GR161" i="18"/>
  <c r="GA26" i="18"/>
  <c r="GY26" i="18"/>
  <c r="GL313" i="18"/>
  <c r="HJ313" i="18"/>
  <c r="HJ84" i="18"/>
  <c r="GL84" i="18"/>
  <c r="HF154" i="18"/>
  <c r="GH154" i="18"/>
  <c r="GU222" i="18"/>
  <c r="FW222" i="18"/>
  <c r="FX34" i="18"/>
  <c r="GV34" i="18"/>
  <c r="HB105" i="18"/>
  <c r="GD105" i="18"/>
  <c r="GT217" i="18"/>
  <c r="FV217" i="18"/>
  <c r="GL34" i="18"/>
  <c r="HJ34" i="18"/>
  <c r="GA224" i="18"/>
  <c r="GY224" i="18"/>
  <c r="GR17" i="18"/>
  <c r="FT17" i="18"/>
  <c r="HH17" i="18"/>
  <c r="GJ17" i="18"/>
  <c r="GF195" i="18"/>
  <c r="HD195" i="18"/>
  <c r="GE26" i="18"/>
  <c r="HC26" i="18"/>
  <c r="GZ135" i="18"/>
  <c r="GB135" i="18"/>
  <c r="FS188" i="18"/>
  <c r="ET188" i="18"/>
  <c r="FP188" i="18" s="1"/>
  <c r="FQ188" i="18" s="1"/>
  <c r="FR188" i="18" s="1"/>
  <c r="HK188" i="18" s="1"/>
  <c r="HM188" i="18" s="1"/>
  <c r="GQ188" i="18"/>
  <c r="GT114" i="18"/>
  <c r="FV114" i="18"/>
  <c r="GK303" i="18"/>
  <c r="HI303" i="18"/>
  <c r="GA300" i="18"/>
  <c r="GY300" i="18"/>
  <c r="FO108" i="18"/>
  <c r="GP108" i="18" s="1"/>
  <c r="HH151" i="18"/>
  <c r="GJ151" i="18"/>
  <c r="FY223" i="18"/>
  <c r="GW223" i="18"/>
  <c r="GF137" i="18"/>
  <c r="HD137" i="18"/>
  <c r="HC166" i="18"/>
  <c r="GE166" i="18"/>
  <c r="GG124" i="18"/>
  <c r="HE124" i="18"/>
  <c r="GA120" i="18"/>
  <c r="GY120" i="18"/>
  <c r="HG127" i="18"/>
  <c r="GI127" i="18"/>
  <c r="HA72" i="18"/>
  <c r="GC72" i="18"/>
  <c r="FW272" i="18"/>
  <c r="GU272" i="18"/>
  <c r="GV92" i="18"/>
  <c r="FX92" i="18"/>
  <c r="HD31" i="18"/>
  <c r="GF31" i="18"/>
  <c r="GT157" i="18"/>
  <c r="FV157" i="18"/>
  <c r="HH39" i="18"/>
  <c r="GJ39" i="18"/>
  <c r="GV324" i="18"/>
  <c r="FX324" i="18"/>
  <c r="HG291" i="18"/>
  <c r="GI291" i="18"/>
  <c r="GH25" i="18"/>
  <c r="HF25" i="18"/>
  <c r="HH217" i="18"/>
  <c r="GJ217" i="18"/>
  <c r="FZ122" i="18"/>
  <c r="GX122" i="18"/>
  <c r="FT234" i="18"/>
  <c r="GR234" i="18"/>
  <c r="HA320" i="18"/>
  <c r="GC320" i="18"/>
  <c r="FZ314" i="18"/>
  <c r="GX314" i="18"/>
  <c r="GH167" i="18"/>
  <c r="HF167" i="18"/>
  <c r="GT197" i="18"/>
  <c r="FV197" i="18"/>
  <c r="GH41" i="18"/>
  <c r="HF41" i="18"/>
  <c r="GI98" i="18"/>
  <c r="HG98" i="18"/>
  <c r="FZ10" i="18"/>
  <c r="GX10" i="18"/>
  <c r="GA239" i="18"/>
  <c r="GY239" i="18"/>
  <c r="HD46" i="18"/>
  <c r="GF46" i="18"/>
  <c r="GQ167" i="18"/>
  <c r="FS167" i="18"/>
  <c r="ET167" i="18"/>
  <c r="FP167" i="18" s="1"/>
  <c r="FQ167" i="18" s="1"/>
  <c r="FR167" i="18" s="1"/>
  <c r="HK167" i="18" s="1"/>
  <c r="HM167" i="18" s="1"/>
  <c r="GE271" i="18"/>
  <c r="HC271" i="18"/>
  <c r="HI277" i="18"/>
  <c r="GK277" i="18"/>
  <c r="GF230" i="18"/>
  <c r="HD230" i="18"/>
  <c r="GR156" i="18"/>
  <c r="FT156" i="18"/>
  <c r="FY103" i="18"/>
  <c r="GW103" i="18"/>
  <c r="GF139" i="18"/>
  <c r="HD139" i="18"/>
  <c r="GW24" i="18"/>
  <c r="FY24" i="18"/>
  <c r="GH111" i="18"/>
  <c r="HF111" i="18"/>
  <c r="FV16" i="18"/>
  <c r="GT16" i="18"/>
  <c r="ET269" i="18"/>
  <c r="FP269" i="18" s="1"/>
  <c r="FQ269" i="18" s="1"/>
  <c r="FR269" i="18" s="1"/>
  <c r="HK269" i="18" s="1"/>
  <c r="HM269" i="18" s="1"/>
  <c r="FS269" i="18"/>
  <c r="GQ269" i="18"/>
  <c r="GW32" i="18"/>
  <c r="FY32" i="18"/>
  <c r="FU264" i="18"/>
  <c r="GS264" i="18"/>
  <c r="GA65" i="18"/>
  <c r="GY65" i="18"/>
  <c r="GT154" i="18"/>
  <c r="FV154" i="18"/>
  <c r="FU197" i="18"/>
  <c r="GS197" i="18"/>
  <c r="HG81" i="18"/>
  <c r="GI81" i="18"/>
  <c r="HD153" i="18"/>
  <c r="GF153" i="18"/>
  <c r="GV207" i="18"/>
  <c r="FX207" i="18"/>
  <c r="GH173" i="18"/>
  <c r="HF173" i="18"/>
  <c r="GH144" i="18"/>
  <c r="HF144" i="18"/>
  <c r="GT95" i="18"/>
  <c r="FV95" i="18"/>
  <c r="HF218" i="18"/>
  <c r="GH218" i="18"/>
  <c r="GW208" i="18"/>
  <c r="FY208" i="18"/>
  <c r="GJ106" i="18"/>
  <c r="HH106" i="18"/>
  <c r="FX268" i="18"/>
  <c r="GV268" i="18"/>
  <c r="HF241" i="18"/>
  <c r="GH241" i="18"/>
  <c r="FX108" i="18"/>
  <c r="GV108" i="18"/>
  <c r="GH46" i="18"/>
  <c r="HF46" i="18"/>
  <c r="FV58" i="18"/>
  <c r="GT58" i="18"/>
  <c r="FU311" i="18"/>
  <c r="GS311" i="18"/>
  <c r="GW114" i="18"/>
  <c r="FY114" i="18"/>
  <c r="HC129" i="18"/>
  <c r="GE129" i="18"/>
  <c r="GW64" i="18"/>
  <c r="FY64" i="18"/>
  <c r="FZ220" i="18"/>
  <c r="GX220" i="18"/>
  <c r="GE267" i="18"/>
  <c r="HC267" i="18"/>
  <c r="GB162" i="18"/>
  <c r="GZ162" i="18"/>
  <c r="GZ239" i="18"/>
  <c r="GB239" i="18"/>
  <c r="HI256" i="18"/>
  <c r="GK256" i="18"/>
  <c r="HA184" i="18"/>
  <c r="GC184" i="18"/>
  <c r="HI241" i="18"/>
  <c r="GK241" i="18"/>
  <c r="FY236" i="18"/>
  <c r="GW236" i="18"/>
  <c r="GB16" i="18"/>
  <c r="GZ16" i="18"/>
  <c r="GZ225" i="18"/>
  <c r="GB225" i="18"/>
  <c r="FZ168" i="18"/>
  <c r="GX168" i="18"/>
  <c r="FU40" i="18"/>
  <c r="GS40" i="18"/>
  <c r="HG195" i="18"/>
  <c r="GI195" i="18"/>
  <c r="FZ242" i="18"/>
  <c r="GX242" i="18"/>
  <c r="HB271" i="18"/>
  <c r="GD271" i="18"/>
  <c r="FZ161" i="18"/>
  <c r="GX161" i="18"/>
  <c r="GA240" i="18"/>
  <c r="GY240" i="18"/>
  <c r="HC130" i="18"/>
  <c r="GE130" i="18"/>
  <c r="HB162" i="18"/>
  <c r="GD162" i="18"/>
  <c r="FT199" i="18"/>
  <c r="GR199" i="18"/>
  <c r="ET285" i="18"/>
  <c r="FP285" i="18" s="1"/>
  <c r="FQ285" i="18" s="1"/>
  <c r="FR285" i="18" s="1"/>
  <c r="HK285" i="18" s="1"/>
  <c r="HM285" i="18" s="1"/>
  <c r="GQ285" i="18"/>
  <c r="FS285" i="18"/>
  <c r="GV174" i="18"/>
  <c r="FX174" i="18"/>
  <c r="GD257" i="18"/>
  <c r="HB257" i="18"/>
  <c r="FZ253" i="18"/>
  <c r="GX253" i="18"/>
  <c r="FW329" i="18"/>
  <c r="GU329" i="18"/>
  <c r="FW57" i="18"/>
  <c r="GU57" i="18"/>
  <c r="HC167" i="18"/>
  <c r="GE167" i="18"/>
  <c r="HA129" i="18"/>
  <c r="GC129" i="18"/>
  <c r="GE256" i="18"/>
  <c r="HC256" i="18"/>
  <c r="FS271" i="18"/>
  <c r="GQ271" i="18"/>
  <c r="ET271" i="18"/>
  <c r="FP271" i="18" s="1"/>
  <c r="FQ271" i="18" s="1"/>
  <c r="FR271" i="18" s="1"/>
  <c r="HK271" i="18" s="1"/>
  <c r="HM271" i="18" s="1"/>
  <c r="GA11" i="18"/>
  <c r="GY11" i="18"/>
  <c r="HE288" i="18"/>
  <c r="GG288" i="18"/>
  <c r="GH69" i="18"/>
  <c r="HF69" i="18"/>
  <c r="GH192" i="18"/>
  <c r="HF192" i="18"/>
  <c r="GA143" i="18"/>
  <c r="GY143" i="18"/>
  <c r="FV55" i="18"/>
  <c r="GT55" i="18"/>
  <c r="GW148" i="18"/>
  <c r="FY148" i="18"/>
  <c r="HB203" i="18"/>
  <c r="GD203" i="18"/>
  <c r="HG231" i="18"/>
  <c r="GI231" i="18"/>
  <c r="GF91" i="18"/>
  <c r="HD91" i="18"/>
  <c r="HD259" i="18"/>
  <c r="GF259" i="18"/>
  <c r="FX209" i="18"/>
  <c r="GV209" i="18"/>
  <c r="GD76" i="18"/>
  <c r="HB76" i="18"/>
  <c r="HC43" i="18"/>
  <c r="GE43" i="18"/>
  <c r="GX183" i="18"/>
  <c r="FZ183" i="18"/>
  <c r="FY284" i="18"/>
  <c r="GW284" i="18"/>
  <c r="GV148" i="18"/>
  <c r="FX148" i="18"/>
  <c r="FY26" i="18"/>
  <c r="GW26" i="18"/>
  <c r="FX306" i="18"/>
  <c r="GV306" i="18"/>
  <c r="HA233" i="18"/>
  <c r="GC233" i="18"/>
  <c r="GB178" i="18"/>
  <c r="GZ178" i="18"/>
  <c r="HH47" i="18"/>
  <c r="GJ47" i="18"/>
  <c r="GG195" i="18"/>
  <c r="HE195" i="18"/>
  <c r="ET56" i="18"/>
  <c r="GQ56" i="18"/>
  <c r="FS56" i="18"/>
  <c r="GK313" i="18"/>
  <c r="HI313" i="18"/>
  <c r="HI40" i="18"/>
  <c r="GK40" i="18"/>
  <c r="HD256" i="18"/>
  <c r="GF256" i="18"/>
  <c r="FZ251" i="18"/>
  <c r="GX251" i="18"/>
  <c r="GF148" i="18"/>
  <c r="HD148" i="18"/>
  <c r="HJ104" i="18"/>
  <c r="GL104" i="18"/>
  <c r="GV288" i="18"/>
  <c r="FX288" i="18"/>
  <c r="GE107" i="18"/>
  <c r="HC107" i="18"/>
  <c r="GJ67" i="18"/>
  <c r="HH67" i="18"/>
  <c r="HI126" i="18"/>
  <c r="GK126" i="18"/>
  <c r="HB223" i="18"/>
  <c r="GD223" i="18"/>
  <c r="GV219" i="18"/>
  <c r="FX219" i="18"/>
  <c r="FU208" i="18"/>
  <c r="GS208" i="18"/>
  <c r="FT324" i="18"/>
  <c r="GR324" i="18"/>
  <c r="GX40" i="18"/>
  <c r="FZ40" i="18"/>
  <c r="HB95" i="18"/>
  <c r="GD95" i="18"/>
  <c r="GQ172" i="18"/>
  <c r="ET172" i="18"/>
  <c r="FP172" i="18" s="1"/>
  <c r="FQ172" i="18" s="1"/>
  <c r="FR172" i="18" s="1"/>
  <c r="HK172" i="18" s="1"/>
  <c r="HM172" i="18" s="1"/>
  <c r="FS172" i="18"/>
  <c r="HB81" i="18"/>
  <c r="GD81" i="18"/>
  <c r="GZ88" i="18"/>
  <c r="GB88" i="18"/>
  <c r="GA18" i="18"/>
  <c r="GY18" i="18"/>
  <c r="HG24" i="18"/>
  <c r="GI24" i="18"/>
  <c r="GT119" i="18"/>
  <c r="FV119" i="18"/>
  <c r="FS248" i="18"/>
  <c r="ET248" i="18"/>
  <c r="FP248" i="18" s="1"/>
  <c r="FQ248" i="18" s="1"/>
  <c r="FR248" i="18" s="1"/>
  <c r="HK248" i="18" s="1"/>
  <c r="HM248" i="18" s="1"/>
  <c r="GQ248" i="18"/>
  <c r="GI154" i="18"/>
  <c r="HG154" i="18"/>
  <c r="HD133" i="18"/>
  <c r="GF133" i="18"/>
  <c r="GB45" i="18"/>
  <c r="GZ45" i="18"/>
  <c r="GX189" i="18"/>
  <c r="FZ189" i="18"/>
  <c r="HD327" i="18"/>
  <c r="GF327" i="18"/>
  <c r="GW151" i="18"/>
  <c r="FY151" i="18"/>
  <c r="GC137" i="18"/>
  <c r="HA137" i="18"/>
  <c r="GR133" i="18"/>
  <c r="FT133" i="18"/>
  <c r="HI239" i="18"/>
  <c r="GK239" i="18"/>
  <c r="FV29" i="18"/>
  <c r="GT29" i="18"/>
  <c r="GL251" i="18"/>
  <c r="HJ251" i="18"/>
  <c r="ET215" i="18"/>
  <c r="FP215" i="18" s="1"/>
  <c r="FQ215" i="18" s="1"/>
  <c r="FR215" i="18" s="1"/>
  <c r="HK215" i="18" s="1"/>
  <c r="HM215" i="18" s="1"/>
  <c r="FS215" i="18"/>
  <c r="GQ215" i="18"/>
  <c r="FX138" i="18"/>
  <c r="GV138" i="18"/>
  <c r="FX198" i="18"/>
  <c r="GV198" i="18"/>
  <c r="GC313" i="18"/>
  <c r="HA313" i="18"/>
  <c r="HF24" i="18"/>
  <c r="GH24" i="18"/>
  <c r="GL162" i="18"/>
  <c r="HJ162" i="18"/>
  <c r="FT105" i="18"/>
  <c r="GR105" i="18"/>
  <c r="GW75" i="18"/>
  <c r="FY75" i="18"/>
  <c r="GA261" i="18"/>
  <c r="GY261" i="18"/>
  <c r="GX24" i="18"/>
  <c r="FZ24" i="18"/>
  <c r="GH204" i="18"/>
  <c r="HF204" i="18"/>
  <c r="GY312" i="18"/>
  <c r="GA312" i="18"/>
  <c r="HB83" i="18"/>
  <c r="GD83" i="18"/>
  <c r="FV288" i="18"/>
  <c r="GT288" i="18"/>
  <c r="GS243" i="18"/>
  <c r="FU243" i="18"/>
  <c r="HC53" i="18"/>
  <c r="GE53" i="18"/>
  <c r="GH257" i="18"/>
  <c r="HF257" i="18"/>
  <c r="HJ151" i="18"/>
  <c r="GL151" i="18"/>
  <c r="HC322" i="18"/>
  <c r="GE322" i="18"/>
  <c r="FU261" i="18"/>
  <c r="GS261" i="18"/>
  <c r="GU85" i="18"/>
  <c r="FW85" i="18"/>
  <c r="HH87" i="18"/>
  <c r="GJ87" i="18"/>
  <c r="FV249" i="18"/>
  <c r="GT249" i="18"/>
  <c r="GW40" i="18"/>
  <c r="FY40" i="18"/>
  <c r="FW265" i="18"/>
  <c r="GU265" i="18"/>
  <c r="HB131" i="18"/>
  <c r="GD131" i="18"/>
  <c r="HF252" i="18"/>
  <c r="GH252" i="18"/>
  <c r="FW114" i="18"/>
  <c r="GU114" i="18"/>
  <c r="GW158" i="18"/>
  <c r="FY158" i="18"/>
  <c r="GR284" i="18"/>
  <c r="FT284" i="18"/>
  <c r="GG105" i="18"/>
  <c r="HE105" i="18"/>
  <c r="GQ151" i="18"/>
  <c r="FS151" i="18"/>
  <c r="ET151" i="18"/>
  <c r="FP151" i="18" s="1"/>
  <c r="FQ151" i="18" s="1"/>
  <c r="FR151" i="18" s="1"/>
  <c r="HK151" i="18" s="1"/>
  <c r="HM151" i="18" s="1"/>
  <c r="GT155" i="18"/>
  <c r="FV155" i="18"/>
  <c r="GU131" i="18"/>
  <c r="FW131" i="18"/>
  <c r="GD188" i="18"/>
  <c r="HB188" i="18"/>
  <c r="GF17" i="18"/>
  <c r="HD17" i="18"/>
  <c r="GU273" i="18"/>
  <c r="FW273" i="18"/>
  <c r="HE231" i="18"/>
  <c r="GG231" i="18"/>
  <c r="GE96" i="18"/>
  <c r="HC96" i="18"/>
  <c r="GY247" i="18"/>
  <c r="GA247" i="18"/>
  <c r="GZ146" i="18"/>
  <c r="GB146" i="18"/>
  <c r="HF184" i="18"/>
  <c r="GH184" i="18"/>
  <c r="GW83" i="18"/>
  <c r="FY83" i="18"/>
  <c r="HA161" i="18"/>
  <c r="GC161" i="18"/>
  <c r="HA330" i="18"/>
  <c r="GC330" i="18"/>
  <c r="GD119" i="18"/>
  <c r="HB119" i="18"/>
  <c r="GU227" i="18"/>
  <c r="FW227" i="18"/>
  <c r="GE38" i="18"/>
  <c r="HC38" i="18"/>
  <c r="GE234" i="18"/>
  <c r="HC234" i="18"/>
  <c r="HA204" i="18"/>
  <c r="GC204" i="18"/>
  <c r="GW109" i="18"/>
  <c r="FY109" i="18"/>
  <c r="HF200" i="18"/>
  <c r="GH200" i="18"/>
  <c r="FY234" i="18"/>
  <c r="GW234" i="18"/>
  <c r="GF196" i="18"/>
  <c r="HD196" i="18"/>
  <c r="HG84" i="18"/>
  <c r="GI84" i="18"/>
  <c r="HG245" i="18"/>
  <c r="GI245" i="18"/>
  <c r="FS145" i="18"/>
  <c r="ET145" i="18"/>
  <c r="FP145" i="18" s="1"/>
  <c r="FQ145" i="18" s="1"/>
  <c r="FR145" i="18" s="1"/>
  <c r="HK145" i="18" s="1"/>
  <c r="HM145" i="18" s="1"/>
  <c r="GQ145" i="18"/>
  <c r="HJ119" i="18"/>
  <c r="GL119" i="18"/>
  <c r="GC146" i="18"/>
  <c r="HA146" i="18"/>
  <c r="GW82" i="18"/>
  <c r="FY82" i="18"/>
  <c r="GE46" i="18"/>
  <c r="HC46" i="18"/>
  <c r="GU226" i="18"/>
  <c r="FW226" i="18"/>
  <c r="FV199" i="18"/>
  <c r="GT199" i="18"/>
  <c r="GX309" i="18"/>
  <c r="FZ309" i="18"/>
  <c r="HH64" i="18"/>
  <c r="GJ64" i="18"/>
  <c r="GL215" i="18"/>
  <c r="HJ215" i="18"/>
  <c r="GC324" i="18"/>
  <c r="HA324" i="18"/>
  <c r="HE312" i="18"/>
  <c r="GG312" i="18"/>
  <c r="HG251" i="18"/>
  <c r="GI251" i="18"/>
  <c r="HE61" i="18"/>
  <c r="GG61" i="18"/>
  <c r="GY214" i="18"/>
  <c r="GA214" i="18"/>
  <c r="FW143" i="18"/>
  <c r="GU143" i="18"/>
  <c r="GT74" i="18"/>
  <c r="FV74" i="18"/>
  <c r="GT14" i="18"/>
  <c r="FV14" i="18"/>
  <c r="GI55" i="18"/>
  <c r="HG55" i="18"/>
  <c r="HB240" i="18"/>
  <c r="GD240" i="18"/>
  <c r="GI183" i="18"/>
  <c r="HG183" i="18"/>
  <c r="GQ159" i="18"/>
  <c r="FS159" i="18"/>
  <c r="ET159" i="18"/>
  <c r="GB161" i="18"/>
  <c r="GZ161" i="18"/>
  <c r="GV313" i="18"/>
  <c r="FX313" i="18"/>
  <c r="GH231" i="18"/>
  <c r="HF231" i="18"/>
  <c r="FX10" i="18"/>
  <c r="GV10" i="18"/>
  <c r="GU16" i="18"/>
  <c r="FW16" i="18"/>
  <c r="HE95" i="18"/>
  <c r="GG95" i="18"/>
  <c r="GK107" i="18"/>
  <c r="HI107" i="18"/>
  <c r="GL175" i="18"/>
  <c r="HJ175" i="18"/>
  <c r="HC192" i="18"/>
  <c r="GE192" i="18"/>
  <c r="HI73" i="18"/>
  <c r="GK73" i="18"/>
  <c r="HG85" i="18"/>
  <c r="GI85" i="18"/>
  <c r="FW25" i="18"/>
  <c r="GU25" i="18"/>
  <c r="HC254" i="18"/>
  <c r="GE254" i="18"/>
  <c r="GB289" i="18"/>
  <c r="GZ289" i="18"/>
  <c r="GX28" i="18"/>
  <c r="FZ28" i="18"/>
  <c r="FT72" i="18"/>
  <c r="GR72" i="18"/>
  <c r="GK33" i="18"/>
  <c r="HI33" i="18"/>
  <c r="FW320" i="18"/>
  <c r="GU320" i="18"/>
  <c r="FV264" i="18"/>
  <c r="GT264" i="18"/>
  <c r="HG41" i="18"/>
  <c r="GI41" i="18"/>
  <c r="HD264" i="18"/>
  <c r="GF264" i="18"/>
  <c r="FT30" i="18"/>
  <c r="GR30" i="18"/>
  <c r="GR217" i="18"/>
  <c r="FT217" i="18"/>
  <c r="HA327" i="18"/>
  <c r="GC327" i="18"/>
  <c r="GL48" i="18"/>
  <c r="HJ48" i="18"/>
  <c r="HF79" i="18"/>
  <c r="GH79" i="18"/>
  <c r="GJ281" i="18"/>
  <c r="HH281" i="18"/>
  <c r="ET219" i="18"/>
  <c r="FP219" i="18" s="1"/>
  <c r="FQ219" i="18" s="1"/>
  <c r="FR219" i="18" s="1"/>
  <c r="HK219" i="18" s="1"/>
  <c r="HM219" i="18" s="1"/>
  <c r="GQ219" i="18"/>
  <c r="FS219" i="18"/>
  <c r="GQ208" i="18"/>
  <c r="FS208" i="18"/>
  <c r="ET208" i="18"/>
  <c r="FP208" i="18" s="1"/>
  <c r="FQ208" i="18" s="1"/>
  <c r="FR208" i="18" s="1"/>
  <c r="HK208" i="18" s="1"/>
  <c r="HM208" i="18" s="1"/>
  <c r="FZ324" i="18"/>
  <c r="GX324" i="18"/>
  <c r="FY164" i="18"/>
  <c r="GW164" i="18"/>
  <c r="FY175" i="18"/>
  <c r="GW175" i="18"/>
  <c r="GR223" i="18"/>
  <c r="FT223" i="18"/>
  <c r="GH217" i="18"/>
  <c r="HF217" i="18"/>
  <c r="GZ56" i="18"/>
  <c r="GB56" i="18"/>
  <c r="HB49" i="18"/>
  <c r="GD49" i="18"/>
  <c r="HH185" i="18"/>
  <c r="GJ185" i="18"/>
  <c r="GK64" i="18"/>
  <c r="HI64" i="18"/>
  <c r="FO86" i="18"/>
  <c r="GP86" i="18" s="1"/>
  <c r="GS123" i="18"/>
  <c r="FU123" i="18"/>
  <c r="GU210" i="18"/>
  <c r="FW210" i="18"/>
  <c r="GC192" i="18"/>
  <c r="HA192" i="18"/>
  <c r="GJ239" i="18"/>
  <c r="HH239" i="18"/>
  <c r="GE201" i="18"/>
  <c r="HC201" i="18"/>
  <c r="GK175" i="18"/>
  <c r="HI175" i="18"/>
  <c r="FV278" i="18"/>
  <c r="GT278" i="18"/>
  <c r="HG56" i="18"/>
  <c r="GI56" i="18"/>
  <c r="HH329" i="18"/>
  <c r="GJ329" i="18"/>
  <c r="FV262" i="18"/>
  <c r="GT262" i="18"/>
  <c r="HA55" i="18"/>
  <c r="GC55" i="18"/>
  <c r="GZ104" i="18"/>
  <c r="GB104" i="18"/>
  <c r="GJ74" i="18"/>
  <c r="HH74" i="18"/>
  <c r="GB47" i="18"/>
  <c r="GZ47" i="18"/>
  <c r="HC319" i="18"/>
  <c r="GE319" i="18"/>
  <c r="GJ18" i="18"/>
  <c r="HH18" i="18"/>
  <c r="GH52" i="18"/>
  <c r="HF52" i="18"/>
  <c r="GX272" i="18"/>
  <c r="FZ272" i="18"/>
  <c r="GV223" i="18"/>
  <c r="FX223" i="18"/>
  <c r="GL165" i="18"/>
  <c r="HJ165" i="18"/>
  <c r="GX112" i="18"/>
  <c r="FZ112" i="18"/>
  <c r="HE134" i="18"/>
  <c r="GG134" i="18"/>
  <c r="GH171" i="18"/>
  <c r="HF171" i="18"/>
  <c r="GZ282" i="18"/>
  <c r="GB282" i="18"/>
  <c r="GH295" i="18"/>
  <c r="HF295" i="18"/>
  <c r="HI182" i="18"/>
  <c r="GK182" i="18"/>
  <c r="HF180" i="18"/>
  <c r="GH180" i="18"/>
  <c r="GW70" i="18"/>
  <c r="FY70" i="18"/>
  <c r="HD239" i="18"/>
  <c r="GF239" i="18"/>
  <c r="GV66" i="18"/>
  <c r="FX66" i="18"/>
  <c r="FZ91" i="18"/>
  <c r="GX91" i="18"/>
  <c r="GL145" i="18"/>
  <c r="HJ145" i="18"/>
  <c r="HF236" i="18"/>
  <c r="GH236" i="18"/>
  <c r="HG271" i="18"/>
  <c r="GI271" i="18"/>
  <c r="FX159" i="18"/>
  <c r="GV159" i="18"/>
  <c r="HI117" i="18"/>
  <c r="GK117" i="18"/>
  <c r="FV15" i="18"/>
  <c r="GT15" i="18"/>
  <c r="GG118" i="18"/>
  <c r="HE118" i="18"/>
  <c r="HE234" i="18"/>
  <c r="GG234" i="18"/>
  <c r="FW295" i="18"/>
  <c r="GU295" i="18"/>
  <c r="GR138" i="18"/>
  <c r="FT138" i="18"/>
  <c r="HC23" i="18"/>
  <c r="GE23" i="18"/>
  <c r="HC242" i="18"/>
  <c r="GE242" i="18"/>
  <c r="HE313" i="18"/>
  <c r="GG313" i="18"/>
  <c r="FX263" i="18"/>
  <c r="GV263" i="18"/>
  <c r="HC16" i="18"/>
  <c r="GE16" i="18"/>
  <c r="FV159" i="18"/>
  <c r="GT159" i="18"/>
  <c r="HJ168" i="18"/>
  <c r="GL168" i="18"/>
  <c r="FZ283" i="18"/>
  <c r="GX283" i="18"/>
  <c r="GR276" i="18"/>
  <c r="FT276" i="18"/>
  <c r="FV311" i="18"/>
  <c r="GT311" i="18"/>
  <c r="HE73" i="18"/>
  <c r="GG73" i="18"/>
  <c r="FX191" i="18"/>
  <c r="GV191" i="18"/>
  <c r="GH313" i="18"/>
  <c r="HF313" i="18"/>
  <c r="HA172" i="18"/>
  <c r="GC172" i="18"/>
  <c r="HJ320" i="18"/>
  <c r="GL320" i="18"/>
  <c r="GZ175" i="18"/>
  <c r="GB175" i="18"/>
  <c r="FT200" i="18"/>
  <c r="GR200" i="18"/>
  <c r="GY41" i="18"/>
  <c r="GA41" i="18"/>
  <c r="HB160" i="18"/>
  <c r="GD160" i="18"/>
  <c r="FT169" i="18"/>
  <c r="GR169" i="18"/>
  <c r="HD119" i="18"/>
  <c r="GF119" i="18"/>
  <c r="GK287" i="18"/>
  <c r="HI287" i="18"/>
  <c r="GV93" i="18"/>
  <c r="FX93" i="18"/>
  <c r="FZ218" i="18"/>
  <c r="GX218" i="18"/>
  <c r="GF82" i="18"/>
  <c r="HD82" i="18"/>
  <c r="GW186" i="18"/>
  <c r="FY186" i="18"/>
  <c r="GL191" i="18"/>
  <c r="HJ191" i="18"/>
  <c r="HJ246" i="18"/>
  <c r="GL246" i="18"/>
  <c r="FZ270" i="18"/>
  <c r="GX270" i="18"/>
  <c r="GE120" i="18"/>
  <c r="HC120" i="18"/>
  <c r="HA231" i="18"/>
  <c r="GC231" i="18"/>
  <c r="FZ68" i="18"/>
  <c r="GX68" i="18"/>
  <c r="GH258" i="18"/>
  <c r="HF258" i="18"/>
  <c r="FW213" i="18"/>
  <c r="GU213" i="18"/>
  <c r="GW268" i="18"/>
  <c r="FY268" i="18"/>
  <c r="FY25" i="18"/>
  <c r="GW25" i="18"/>
  <c r="GX47" i="18"/>
  <c r="FZ47" i="18"/>
  <c r="GZ58" i="18"/>
  <c r="GB58" i="18"/>
  <c r="GV95" i="18"/>
  <c r="FX95" i="18"/>
  <c r="GG122" i="18"/>
  <c r="HE122" i="18"/>
  <c r="GI243" i="18"/>
  <c r="HG243" i="18"/>
  <c r="GZ295" i="18"/>
  <c r="GB295" i="18"/>
  <c r="HC297" i="18"/>
  <c r="GE297" i="18"/>
  <c r="GB321" i="18"/>
  <c r="GZ321" i="18"/>
  <c r="ET328" i="18"/>
  <c r="FP328" i="18" s="1"/>
  <c r="FQ328" i="18" s="1"/>
  <c r="FR328" i="18" s="1"/>
  <c r="HK328" i="18" s="1"/>
  <c r="HM328" i="18" s="1"/>
  <c r="GQ328" i="18"/>
  <c r="FS328" i="18"/>
  <c r="GU160" i="18"/>
  <c r="FW160" i="18"/>
  <c r="GU241" i="18"/>
  <c r="FW241" i="18"/>
  <c r="GF242" i="18"/>
  <c r="HD242" i="18"/>
  <c r="FZ124" i="18"/>
  <c r="GX124" i="18"/>
  <c r="GW231" i="18"/>
  <c r="FY231" i="18"/>
  <c r="HF175" i="18"/>
  <c r="GH175" i="18"/>
  <c r="GS200" i="18"/>
  <c r="FU200" i="18"/>
  <c r="GH10" i="18"/>
  <c r="HF10" i="18"/>
  <c r="HI27" i="18"/>
  <c r="GK27" i="18"/>
  <c r="GX55" i="18"/>
  <c r="FZ55" i="18"/>
  <c r="FW275" i="18"/>
  <c r="GU275" i="18"/>
  <c r="HJ184" i="18"/>
  <c r="GL184" i="18"/>
  <c r="HC86" i="18"/>
  <c r="GE86" i="18"/>
  <c r="GS271" i="18"/>
  <c r="FU271" i="18"/>
  <c r="FT240" i="18"/>
  <c r="GR240" i="18"/>
  <c r="GR287" i="18"/>
  <c r="FT287" i="18"/>
  <c r="GR241" i="18"/>
  <c r="FT241" i="18"/>
  <c r="FX88" i="18"/>
  <c r="GV88" i="18"/>
  <c r="GL155" i="18"/>
  <c r="HJ155" i="18"/>
  <c r="GJ63" i="18"/>
  <c r="HH63" i="18"/>
  <c r="GI283" i="18"/>
  <c r="HG283" i="18"/>
  <c r="HB24" i="18"/>
  <c r="GD24" i="18"/>
  <c r="GK137" i="18"/>
  <c r="HI137" i="18"/>
  <c r="GG80" i="18"/>
  <c r="HE80" i="18"/>
  <c r="GI82" i="18"/>
  <c r="HG82" i="18"/>
  <c r="HE22" i="18"/>
  <c r="GG22" i="18"/>
  <c r="GY332" i="18"/>
  <c r="GA332" i="18"/>
  <c r="FZ247" i="18"/>
  <c r="GX247" i="18"/>
  <c r="FW287" i="18"/>
  <c r="GU287" i="18"/>
  <c r="GJ66" i="18"/>
  <c r="HH66" i="18"/>
  <c r="GX83" i="18"/>
  <c r="FZ83" i="18"/>
  <c r="GL73" i="18"/>
  <c r="HJ73" i="18"/>
  <c r="GC289" i="18"/>
  <c r="HA289" i="18"/>
  <c r="HC48" i="18"/>
  <c r="GE48" i="18"/>
  <c r="FW192" i="18"/>
  <c r="GU192" i="18"/>
  <c r="GX175" i="18"/>
  <c r="FZ175" i="18"/>
  <c r="GA235" i="18"/>
  <c r="GY235" i="18"/>
  <c r="GB91" i="18"/>
  <c r="GZ91" i="18"/>
  <c r="FT280" i="18"/>
  <c r="GR280" i="18"/>
  <c r="FY262" i="18"/>
  <c r="GW262" i="18"/>
  <c r="GY279" i="18"/>
  <c r="GA279" i="18"/>
  <c r="GR313" i="18"/>
  <c r="FT313" i="18"/>
  <c r="GJ181" i="18"/>
  <c r="HH181" i="18"/>
  <c r="HF209" i="18"/>
  <c r="GH209" i="18"/>
  <c r="GX151" i="18"/>
  <c r="FZ151" i="18"/>
  <c r="GT81" i="18"/>
  <c r="FV81" i="18"/>
  <c r="HA208" i="18"/>
  <c r="GC208" i="18"/>
  <c r="HB34" i="18"/>
  <c r="GD34" i="18"/>
  <c r="HF221" i="18"/>
  <c r="GH221" i="18"/>
  <c r="GK112" i="18"/>
  <c r="HI112" i="18"/>
  <c r="GK108" i="18"/>
  <c r="HI108" i="18"/>
  <c r="GZ187" i="18"/>
  <c r="GB187" i="18"/>
  <c r="GV213" i="18"/>
  <c r="FX213" i="18"/>
  <c r="HH56" i="18"/>
  <c r="GJ56" i="18"/>
  <c r="GG47" i="18"/>
  <c r="HE47" i="18"/>
  <c r="GX34" i="18"/>
  <c r="FZ34" i="18"/>
  <c r="HI321" i="18"/>
  <c r="GK321" i="18"/>
  <c r="HA297" i="18"/>
  <c r="GC297" i="18"/>
  <c r="FT266" i="18"/>
  <c r="GR266" i="18"/>
  <c r="HE84" i="18"/>
  <c r="GG84" i="18"/>
  <c r="GD98" i="18"/>
  <c r="HB98" i="18"/>
  <c r="GA264" i="18"/>
  <c r="GY264" i="18"/>
  <c r="FU330" i="18"/>
  <c r="GS330" i="18"/>
  <c r="HH48" i="18"/>
  <c r="GJ48" i="18"/>
  <c r="GY202" i="18"/>
  <c r="GA202" i="18"/>
  <c r="GF15" i="18"/>
  <c r="HD15" i="18"/>
  <c r="FT122" i="18"/>
  <c r="GR122" i="18"/>
  <c r="FU33" i="18"/>
  <c r="GS33" i="18"/>
  <c r="GV194" i="18"/>
  <c r="FX194" i="18"/>
  <c r="GV145" i="18"/>
  <c r="FX145" i="18"/>
  <c r="GE47" i="18"/>
  <c r="HC47" i="18"/>
  <c r="GI119" i="18"/>
  <c r="HG119" i="18"/>
  <c r="GI151" i="18"/>
  <c r="HG151" i="18"/>
  <c r="HI204" i="18"/>
  <c r="GK204" i="18"/>
  <c r="FV131" i="18"/>
  <c r="GT131" i="18"/>
  <c r="HD126" i="18"/>
  <c r="GF126" i="18"/>
  <c r="HJ324" i="18"/>
  <c r="GL324" i="18"/>
  <c r="GU105" i="18"/>
  <c r="FW105" i="18"/>
  <c r="GD22" i="18"/>
  <c r="HB22" i="18"/>
  <c r="FZ89" i="18"/>
  <c r="GX89" i="18"/>
  <c r="HE273" i="18"/>
  <c r="GG273" i="18"/>
  <c r="FW307" i="18"/>
  <c r="GU307" i="18"/>
  <c r="GY89" i="18"/>
  <c r="GA89" i="18"/>
  <c r="GG320" i="18"/>
  <c r="HE320" i="18"/>
  <c r="GW49" i="18"/>
  <c r="FY49" i="18"/>
  <c r="GB44" i="18"/>
  <c r="GZ44" i="18"/>
  <c r="GZ272" i="18"/>
  <c r="GB272" i="18"/>
  <c r="HE197" i="18"/>
  <c r="GG197" i="18"/>
  <c r="GI42" i="18"/>
  <c r="HG42" i="18"/>
  <c r="HJ250" i="18"/>
  <c r="GL250" i="18"/>
  <c r="GF322" i="18"/>
  <c r="HD322" i="18"/>
  <c r="GC315" i="18"/>
  <c r="HA315" i="18"/>
  <c r="FS296" i="18"/>
  <c r="ET296" i="18"/>
  <c r="FP296" i="18" s="1"/>
  <c r="FQ296" i="18" s="1"/>
  <c r="FR296" i="18" s="1"/>
  <c r="HK296" i="18" s="1"/>
  <c r="HM296" i="18" s="1"/>
  <c r="GQ296" i="18"/>
  <c r="GX248" i="18"/>
  <c r="FZ248" i="18"/>
  <c r="GU135" i="18"/>
  <c r="FW135" i="18"/>
  <c r="GB256" i="18"/>
  <c r="GZ256" i="18"/>
  <c r="GX169" i="18"/>
  <c r="FZ169" i="18"/>
  <c r="GB201" i="18"/>
  <c r="GZ201" i="18"/>
  <c r="HD106" i="18"/>
  <c r="GF106" i="18"/>
  <c r="GT168" i="18"/>
  <c r="FV168" i="18"/>
  <c r="FZ217" i="18"/>
  <c r="GX217" i="18"/>
  <c r="GQ130" i="18"/>
  <c r="ET130" i="18"/>
  <c r="FP130" i="18" s="1"/>
  <c r="FQ130" i="18" s="1"/>
  <c r="FR130" i="18" s="1"/>
  <c r="HK130" i="18" s="1"/>
  <c r="HM130" i="18" s="1"/>
  <c r="FS130" i="18"/>
  <c r="GX192" i="18"/>
  <c r="FZ192" i="18"/>
  <c r="GH224" i="18"/>
  <c r="HF224" i="18"/>
  <c r="FY250" i="18"/>
  <c r="GW250" i="18"/>
  <c r="GQ120" i="18"/>
  <c r="FS120" i="18"/>
  <c r="ET120" i="18"/>
  <c r="FP120" i="18" s="1"/>
  <c r="FQ120" i="18" s="1"/>
  <c r="FR120" i="18" s="1"/>
  <c r="HK120" i="18" s="1"/>
  <c r="HM120" i="18" s="1"/>
  <c r="GI197" i="18"/>
  <c r="HG197" i="18"/>
  <c r="HD48" i="18"/>
  <c r="GF48" i="18"/>
  <c r="GR64" i="18"/>
  <c r="FT64" i="18"/>
  <c r="GS112" i="18"/>
  <c r="FU112" i="18"/>
  <c r="HI95" i="18"/>
  <c r="GK95" i="18"/>
  <c r="GC310" i="18"/>
  <c r="HA310" i="18"/>
  <c r="HB111" i="18"/>
  <c r="GD111" i="18"/>
  <c r="HG76" i="18"/>
  <c r="GI76" i="18"/>
  <c r="HI176" i="18"/>
  <c r="GK176" i="18"/>
  <c r="GH233" i="18"/>
  <c r="HF233" i="18"/>
  <c r="ET23" i="18"/>
  <c r="FS23" i="18"/>
  <c r="GQ23" i="18"/>
  <c r="GH42" i="18"/>
  <c r="HF42" i="18"/>
  <c r="GT232" i="18"/>
  <c r="FV232" i="18"/>
  <c r="GF164" i="18"/>
  <c r="HD164" i="18"/>
  <c r="GW136" i="18"/>
  <c r="FY136" i="18"/>
  <c r="GA281" i="18"/>
  <c r="GY281" i="18"/>
  <c r="GT320" i="18"/>
  <c r="FV320" i="18"/>
  <c r="FV24" i="18"/>
  <c r="GT24" i="18"/>
  <c r="GW112" i="18"/>
  <c r="FY112" i="18"/>
  <c r="FW235" i="18"/>
  <c r="GU235" i="18"/>
  <c r="FS213" i="18"/>
  <c r="ET213" i="18"/>
  <c r="GQ213" i="18"/>
  <c r="FZ20" i="18"/>
  <c r="GX20" i="18"/>
  <c r="GL304" i="18"/>
  <c r="HJ304" i="18"/>
  <c r="HB154" i="18"/>
  <c r="GD154" i="18"/>
  <c r="GF81" i="18"/>
  <c r="HD81" i="18"/>
  <c r="GL66" i="18"/>
  <c r="HJ66" i="18"/>
  <c r="GK240" i="18"/>
  <c r="HI240" i="18"/>
  <c r="GJ113" i="18"/>
  <c r="HH113" i="18"/>
  <c r="HB333" i="18"/>
  <c r="GD333" i="18"/>
  <c r="HE109" i="18"/>
  <c r="GG109" i="18"/>
  <c r="HF304" i="18"/>
  <c r="GH304" i="18"/>
  <c r="GT234" i="18"/>
  <c r="FV234" i="18"/>
  <c r="GS73" i="18"/>
  <c r="FU73" i="18"/>
  <c r="GT87" i="18"/>
  <c r="FV87" i="18"/>
  <c r="GL235" i="18"/>
  <c r="HJ235" i="18"/>
  <c r="HH32" i="18"/>
  <c r="GJ32" i="18"/>
  <c r="HI168" i="18"/>
  <c r="GK168" i="18"/>
  <c r="GR57" i="18"/>
  <c r="FT57" i="18"/>
  <c r="FX134" i="18"/>
  <c r="GV134" i="18"/>
  <c r="FW165" i="18"/>
  <c r="GU165" i="18"/>
  <c r="HJ57" i="18"/>
  <c r="GL57" i="18"/>
  <c r="GA283" i="18"/>
  <c r="GY283" i="18"/>
  <c r="HJ218" i="18"/>
  <c r="GL218" i="18"/>
  <c r="FV102" i="18"/>
  <c r="GT102" i="18"/>
  <c r="HG140" i="18"/>
  <c r="GI140" i="18"/>
  <c r="GL149" i="18"/>
  <c r="HJ149" i="18"/>
  <c r="HH324" i="18"/>
  <c r="GJ324" i="18"/>
  <c r="HD159" i="18"/>
  <c r="GF159" i="18"/>
  <c r="HB15" i="18"/>
  <c r="GD15" i="18"/>
  <c r="GV257" i="18"/>
  <c r="FX257" i="18"/>
  <c r="HI32" i="18"/>
  <c r="GK32" i="18"/>
  <c r="HE199" i="18"/>
  <c r="GG199" i="18"/>
  <c r="GR184" i="18"/>
  <c r="FT184" i="18"/>
  <c r="FW20" i="18"/>
  <c r="GU20" i="18"/>
  <c r="GF167" i="18"/>
  <c r="HD167" i="18"/>
  <c r="GV135" i="18"/>
  <c r="FX135" i="18"/>
  <c r="GY90" i="18"/>
  <c r="GA90" i="18"/>
  <c r="GA278" i="18"/>
  <c r="GY278" i="18"/>
  <c r="GG99" i="18"/>
  <c r="HE99" i="18"/>
  <c r="GR192" i="18"/>
  <c r="FT192" i="18"/>
  <c r="GX56" i="18"/>
  <c r="FZ56" i="18"/>
  <c r="GG143" i="18"/>
  <c r="HE143" i="18"/>
  <c r="FZ312" i="18"/>
  <c r="GX312" i="18"/>
  <c r="HC249" i="18"/>
  <c r="GE249" i="18"/>
  <c r="GF246" i="18"/>
  <c r="HD246" i="18"/>
  <c r="GA56" i="18"/>
  <c r="GY56" i="18"/>
  <c r="GE63" i="18"/>
  <c r="HC63" i="18"/>
  <c r="GJ153" i="18"/>
  <c r="HH153" i="18"/>
  <c r="HG16" i="18"/>
  <c r="GI16" i="18"/>
  <c r="GR185" i="18"/>
  <c r="FT185" i="18"/>
  <c r="ET250" i="18"/>
  <c r="FP250" i="18" s="1"/>
  <c r="FQ250" i="18" s="1"/>
  <c r="FR250" i="18" s="1"/>
  <c r="HK250" i="18" s="1"/>
  <c r="HM250" i="18" s="1"/>
  <c r="FS250" i="18"/>
  <c r="GQ250" i="18"/>
  <c r="GI33" i="18"/>
  <c r="HG33" i="18"/>
  <c r="HI43" i="18"/>
  <c r="GK43" i="18"/>
  <c r="GZ328" i="18"/>
  <c r="GB328" i="18"/>
  <c r="FZ215" i="18"/>
  <c r="GX215" i="18"/>
  <c r="GR96" i="18"/>
  <c r="FT96" i="18"/>
  <c r="FX178" i="18"/>
  <c r="GV178" i="18"/>
  <c r="HI163" i="18"/>
  <c r="GK163" i="18"/>
  <c r="HH184" i="18"/>
  <c r="GJ184" i="18"/>
  <c r="GR327" i="18"/>
  <c r="FT327" i="18"/>
  <c r="FU223" i="18"/>
  <c r="GS223" i="18"/>
  <c r="GT44" i="18"/>
  <c r="FV44" i="18"/>
  <c r="GV332" i="18"/>
  <c r="FX332" i="18"/>
  <c r="HE160" i="18"/>
  <c r="GG160" i="18"/>
  <c r="HH166" i="18"/>
  <c r="GJ166" i="18"/>
  <c r="GT169" i="18"/>
  <c r="FV169" i="18"/>
  <c r="FZ149" i="18"/>
  <c r="GX149" i="18"/>
  <c r="GV303" i="18"/>
  <c r="FX303" i="18"/>
  <c r="HF196" i="18"/>
  <c r="GH196" i="18"/>
  <c r="GI83" i="18"/>
  <c r="HG83" i="18"/>
  <c r="GF280" i="18"/>
  <c r="HD280" i="18"/>
  <c r="HB329" i="18"/>
  <c r="GD329" i="18"/>
  <c r="HG60" i="18"/>
  <c r="GI60" i="18"/>
  <c r="FW269" i="18"/>
  <c r="GU269" i="18"/>
  <c r="HC153" i="18"/>
  <c r="GE153" i="18"/>
  <c r="ET73" i="18"/>
  <c r="FP73" i="18" s="1"/>
  <c r="FQ73" i="18" s="1"/>
  <c r="FR73" i="18" s="1"/>
  <c r="HK73" i="18" s="1"/>
  <c r="HM73" i="18" s="1"/>
  <c r="GQ73" i="18"/>
  <c r="FS73" i="18"/>
  <c r="GZ185" i="18"/>
  <c r="GB185" i="18"/>
  <c r="HI124" i="18"/>
  <c r="GK124" i="18"/>
  <c r="HF55" i="18"/>
  <c r="GH55" i="18"/>
  <c r="HJ137" i="18"/>
  <c r="GL137" i="18"/>
  <c r="HH145" i="18"/>
  <c r="GJ145" i="18"/>
  <c r="GW300" i="18"/>
  <c r="FY300" i="18"/>
  <c r="GS18" i="18"/>
  <c r="FU18" i="18"/>
  <c r="GG59" i="18"/>
  <c r="HE59" i="18"/>
  <c r="GV112" i="18"/>
  <c r="FX112" i="18"/>
  <c r="HJ288" i="18"/>
  <c r="GL288" i="18"/>
  <c r="GC168" i="18"/>
  <c r="HA168" i="18"/>
  <c r="GV184" i="18"/>
  <c r="FX184" i="18"/>
  <c r="HB39" i="18"/>
  <c r="GD39" i="18"/>
  <c r="FW58" i="18"/>
  <c r="GU58" i="18"/>
  <c r="GQ111" i="18"/>
  <c r="FS111" i="18"/>
  <c r="ET111" i="18"/>
  <c r="FP111" i="18" s="1"/>
  <c r="FQ111" i="18" s="1"/>
  <c r="FR111" i="18" s="1"/>
  <c r="HK111" i="18" s="1"/>
  <c r="HM111" i="18" s="1"/>
  <c r="GA47" i="18"/>
  <c r="GY47" i="18"/>
  <c r="GF255" i="18"/>
  <c r="HD255" i="18"/>
  <c r="HA122" i="18"/>
  <c r="GC122" i="18"/>
  <c r="GY37" i="18"/>
  <c r="GA37" i="18"/>
  <c r="GZ40" i="18"/>
  <c r="GB40" i="18"/>
  <c r="HA27" i="18"/>
  <c r="GC27" i="18"/>
  <c r="GL95" i="18"/>
  <c r="HJ95" i="18"/>
  <c r="HI209" i="18"/>
  <c r="GK209" i="18"/>
  <c r="HE164" i="18"/>
  <c r="GG164" i="18"/>
  <c r="GE80" i="18"/>
  <c r="HC80" i="18"/>
  <c r="HC281" i="18"/>
  <c r="GE281" i="18"/>
  <c r="HA36" i="18"/>
  <c r="GC36" i="18"/>
  <c r="FU140" i="18"/>
  <c r="GS140" i="18"/>
  <c r="FU247" i="18"/>
  <c r="GS247" i="18"/>
  <c r="HG74" i="18"/>
  <c r="GI74" i="18"/>
  <c r="FX193" i="18"/>
  <c r="GV193" i="18"/>
  <c r="GR196" i="18"/>
  <c r="FT196" i="18"/>
  <c r="ET77" i="18"/>
  <c r="FP77" i="18" s="1"/>
  <c r="FQ77" i="18" s="1"/>
  <c r="FR77" i="18" s="1"/>
  <c r="HK77" i="18" s="1"/>
  <c r="HM77" i="18" s="1"/>
  <c r="FS77" i="18"/>
  <c r="GQ77" i="18"/>
  <c r="FU111" i="18"/>
  <c r="GS111" i="18"/>
  <c r="HJ170" i="18"/>
  <c r="GL170" i="18"/>
  <c r="FV42" i="18"/>
  <c r="GT42" i="18"/>
  <c r="HE31" i="18"/>
  <c r="GG31" i="18"/>
  <c r="HI20" i="18"/>
  <c r="GK20" i="18"/>
  <c r="GU151" i="18"/>
  <c r="FW151" i="18"/>
  <c r="GS121" i="18"/>
  <c r="FU121" i="18"/>
  <c r="GD217" i="18"/>
  <c r="HB217" i="18"/>
  <c r="HG135" i="18"/>
  <c r="GI135" i="18"/>
  <c r="GS89" i="18"/>
  <c r="FU89" i="18"/>
  <c r="GF154" i="18"/>
  <c r="HD154" i="18"/>
  <c r="HE167" i="18"/>
  <c r="GG167" i="18"/>
  <c r="FZ313" i="18"/>
  <c r="GX313" i="18"/>
  <c r="GH214" i="18"/>
  <c r="HF214" i="18"/>
  <c r="GR160" i="18"/>
  <c r="FT160" i="18"/>
  <c r="FS15" i="18"/>
  <c r="GQ15" i="18"/>
  <c r="ET15" i="18"/>
  <c r="FP15" i="18" s="1"/>
  <c r="FQ15" i="18" s="1"/>
  <c r="FR15" i="18" s="1"/>
  <c r="HK15" i="18" s="1"/>
  <c r="HM15" i="18" s="1"/>
  <c r="GS255" i="18"/>
  <c r="FU255" i="18"/>
  <c r="GT174" i="18"/>
  <c r="FV174" i="18"/>
  <c r="GW47" i="18"/>
  <c r="FY47" i="18"/>
  <c r="GY232" i="18"/>
  <c r="GA232" i="18"/>
  <c r="HH34" i="18"/>
  <c r="GJ34" i="18"/>
  <c r="GD72" i="18"/>
  <c r="HB72" i="18"/>
  <c r="GQ25" i="18"/>
  <c r="ET25" i="18"/>
  <c r="FP25" i="18" s="1"/>
  <c r="FQ25" i="18" s="1"/>
  <c r="FR25" i="18" s="1"/>
  <c r="HK25" i="18" s="1"/>
  <c r="HM25" i="18" s="1"/>
  <c r="FS25" i="18"/>
  <c r="HE11" i="18"/>
  <c r="GG11" i="18"/>
  <c r="GT267" i="18"/>
  <c r="FV267" i="18"/>
  <c r="GZ322" i="18"/>
  <c r="GB322" i="18"/>
  <c r="HG258" i="18"/>
  <c r="GI258" i="18"/>
  <c r="GJ12" i="18"/>
  <c r="HH12" i="18"/>
  <c r="GW58" i="18"/>
  <c r="FY58" i="18"/>
  <c r="GH56" i="18"/>
  <c r="HF56" i="18"/>
  <c r="FY287" i="18"/>
  <c r="GW287" i="18"/>
  <c r="FT303" i="18"/>
  <c r="GR303" i="18"/>
  <c r="GF193" i="18"/>
  <c r="HD193" i="18"/>
  <c r="GZ320" i="18"/>
  <c r="GB320" i="18"/>
  <c r="FY183" i="18"/>
  <c r="GW183" i="18"/>
  <c r="GL56" i="18"/>
  <c r="HJ56" i="18"/>
  <c r="GI279" i="18"/>
  <c r="HG279" i="18"/>
  <c r="ET36" i="18"/>
  <c r="FS36" i="18"/>
  <c r="GQ36" i="18"/>
  <c r="GA129" i="18"/>
  <c r="GY129" i="18"/>
  <c r="GQ303" i="18"/>
  <c r="FS303" i="18"/>
  <c r="ET303" i="18"/>
  <c r="FP303" i="18" s="1"/>
  <c r="FQ303" i="18" s="1"/>
  <c r="FR303" i="18" s="1"/>
  <c r="HK303" i="18" s="1"/>
  <c r="HM303" i="18" s="1"/>
  <c r="GQ284" i="18"/>
  <c r="ET284" i="18"/>
  <c r="FP284" i="18" s="1"/>
  <c r="FQ284" i="18" s="1"/>
  <c r="FR284" i="18" s="1"/>
  <c r="HK284" i="18" s="1"/>
  <c r="HM284" i="18" s="1"/>
  <c r="FS284" i="18"/>
  <c r="HG105" i="18"/>
  <c r="GI105" i="18"/>
  <c r="GF192" i="18"/>
  <c r="HD192" i="18"/>
  <c r="HE201" i="18"/>
  <c r="GG201" i="18"/>
  <c r="GQ43" i="18"/>
  <c r="ET43" i="18"/>
  <c r="FP43" i="18" s="1"/>
  <c r="FQ43" i="18" s="1"/>
  <c r="FR43" i="18" s="1"/>
  <c r="HK43" i="18" s="1"/>
  <c r="HM43" i="18" s="1"/>
  <c r="FS43" i="18"/>
  <c r="GS215" i="18"/>
  <c r="FU215" i="18"/>
  <c r="FU198" i="18"/>
  <c r="GS198" i="18"/>
  <c r="GY272" i="18"/>
  <c r="GA272" i="18"/>
  <c r="FS311" i="18"/>
  <c r="GQ311" i="18"/>
  <c r="ET311" i="18"/>
  <c r="GF208" i="18"/>
  <c r="HD208" i="18"/>
  <c r="FZ256" i="18"/>
  <c r="GX256" i="18"/>
  <c r="HF290" i="18"/>
  <c r="GH290" i="18"/>
  <c r="GL231" i="18"/>
  <c r="HJ231" i="18"/>
  <c r="GL271" i="18"/>
  <c r="HJ271" i="18"/>
  <c r="GF160" i="18"/>
  <c r="HD160" i="18"/>
  <c r="GJ255" i="18"/>
  <c r="HH255" i="18"/>
  <c r="HI210" i="18"/>
  <c r="GK210" i="18"/>
  <c r="HE304" i="18"/>
  <c r="GG304" i="18"/>
  <c r="FV190" i="18"/>
  <c r="GT190" i="18"/>
  <c r="GL79" i="18"/>
  <c r="HJ79" i="18"/>
  <c r="GV40" i="18"/>
  <c r="FX40" i="18"/>
  <c r="GD114" i="18"/>
  <c r="HB114" i="18"/>
  <c r="GR320" i="18"/>
  <c r="FT320" i="18"/>
  <c r="GA19" i="18"/>
  <c r="GY19" i="18"/>
  <c r="GW154" i="18"/>
  <c r="FY154" i="18"/>
  <c r="GD55" i="18"/>
  <c r="HB55" i="18"/>
  <c r="FY226" i="18"/>
  <c r="GW226" i="18"/>
  <c r="HD136" i="18"/>
  <c r="GF136" i="18"/>
  <c r="GZ22" i="18"/>
  <c r="GB22" i="18"/>
  <c r="HE158" i="18"/>
  <c r="GG158" i="18"/>
  <c r="HC247" i="18"/>
  <c r="GE247" i="18"/>
  <c r="HD55" i="18"/>
  <c r="GF55" i="18"/>
  <c r="GE320" i="18"/>
  <c r="HC320" i="18"/>
  <c r="GT98" i="18"/>
  <c r="FV98" i="18"/>
  <c r="GZ276" i="18"/>
  <c r="GB276" i="18"/>
  <c r="HG270" i="18"/>
  <c r="GI270" i="18"/>
  <c r="GX42" i="18"/>
  <c r="FZ42" i="18"/>
  <c r="HA211" i="18"/>
  <c r="GC211" i="18"/>
  <c r="FO97" i="18"/>
  <c r="GP97" i="18" s="1"/>
  <c r="GU189" i="18"/>
  <c r="FW189" i="18"/>
  <c r="GY184" i="18"/>
  <c r="GA184" i="18"/>
  <c r="HI233" i="18"/>
  <c r="GK233" i="18"/>
  <c r="FS88" i="18"/>
  <c r="GQ88" i="18"/>
  <c r="ET88" i="18"/>
  <c r="FP88" i="18" s="1"/>
  <c r="FQ88" i="18" s="1"/>
  <c r="FR88" i="18" s="1"/>
  <c r="HK88" i="18" s="1"/>
  <c r="HM88" i="18" s="1"/>
  <c r="HJ287" i="18"/>
  <c r="GL287" i="18"/>
  <c r="HH75" i="18"/>
  <c r="GJ75" i="18"/>
  <c r="GC64" i="18"/>
  <c r="HA64" i="18"/>
  <c r="HB305" i="18"/>
  <c r="GD305" i="18"/>
  <c r="GC265" i="18"/>
  <c r="HA265" i="18"/>
  <c r="GC24" i="18"/>
  <c r="HA24" i="18"/>
  <c r="FZ201" i="18"/>
  <c r="GX201" i="18"/>
  <c r="GC224" i="18"/>
  <c r="HA224" i="18"/>
  <c r="HI23" i="18"/>
  <c r="GK23" i="18"/>
  <c r="FV122" i="18"/>
  <c r="GT122" i="18"/>
  <c r="GV107" i="18"/>
  <c r="FX107" i="18"/>
  <c r="GK129" i="18"/>
  <c r="HI129" i="18"/>
  <c r="GK272" i="18"/>
  <c r="HI272" i="18"/>
  <c r="GR215" i="18"/>
  <c r="FT215" i="18"/>
  <c r="GJ80" i="18"/>
  <c r="HH80" i="18"/>
  <c r="HG143" i="18"/>
  <c r="GI143" i="18"/>
  <c r="GC23" i="18"/>
  <c r="HA23" i="18"/>
  <c r="GR330" i="18"/>
  <c r="FT330" i="18"/>
  <c r="HB66" i="18"/>
  <c r="GD66" i="18"/>
  <c r="GR311" i="18"/>
  <c r="FT311" i="18"/>
  <c r="GX84" i="18"/>
  <c r="FZ84" i="18"/>
  <c r="GS178" i="18"/>
  <c r="FU178" i="18"/>
  <c r="GR63" i="18"/>
  <c r="FT63" i="18"/>
  <c r="GH177" i="18"/>
  <c r="HF177" i="18"/>
  <c r="GW330" i="18"/>
  <c r="FY330" i="18"/>
  <c r="GT47" i="18"/>
  <c r="FV47" i="18"/>
  <c r="GJ199" i="18"/>
  <c r="HH199" i="18"/>
  <c r="HD319" i="18"/>
  <c r="GF319" i="18"/>
  <c r="GV117" i="18"/>
  <c r="FX117" i="18"/>
  <c r="FS67" i="18"/>
  <c r="GQ67" i="18"/>
  <c r="ET67" i="18"/>
  <c r="FP67" i="18" s="1"/>
  <c r="FQ67" i="18" s="1"/>
  <c r="FR67" i="18" s="1"/>
  <c r="GQ179" i="18"/>
  <c r="FS179" i="18"/>
  <c r="ET179" i="18"/>
  <c r="FP179" i="18" s="1"/>
  <c r="FQ179" i="18" s="1"/>
  <c r="FR179" i="18" s="1"/>
  <c r="HK179" i="18" s="1"/>
  <c r="HM179" i="18" s="1"/>
  <c r="GY311" i="18"/>
  <c r="GA311" i="18"/>
  <c r="HJ197" i="18"/>
  <c r="GL197" i="18"/>
  <c r="GD138" i="18"/>
  <c r="HB138" i="18"/>
  <c r="GR49" i="18"/>
  <c r="FT49" i="18"/>
  <c r="FT39" i="18"/>
  <c r="GR39" i="18"/>
  <c r="GK87" i="18"/>
  <c r="HI87" i="18"/>
  <c r="HE327" i="18"/>
  <c r="GG327" i="18"/>
  <c r="GH60" i="18"/>
  <c r="HF60" i="18"/>
  <c r="FU175" i="18"/>
  <c r="GS175" i="18"/>
  <c r="FX233" i="18"/>
  <c r="GV233" i="18"/>
  <c r="HH172" i="18"/>
  <c r="GJ172" i="18"/>
  <c r="GT324" i="18"/>
  <c r="FV324" i="18"/>
  <c r="GD153" i="18"/>
  <c r="HB153" i="18"/>
  <c r="GS157" i="18"/>
  <c r="FU157" i="18"/>
  <c r="GS180" i="18"/>
  <c r="FU180" i="18"/>
  <c r="GA75" i="18"/>
  <c r="GY75" i="18"/>
  <c r="FU41" i="18"/>
  <c r="GS41" i="18"/>
  <c r="GB111" i="18"/>
  <c r="GZ111" i="18"/>
  <c r="GV87" i="18"/>
  <c r="FX87" i="18"/>
  <c r="HA79" i="18"/>
  <c r="GC79" i="18"/>
  <c r="HH23" i="18"/>
  <c r="GJ23" i="18"/>
  <c r="HB104" i="18"/>
  <c r="GD104" i="18"/>
  <c r="HE240" i="18"/>
  <c r="GG240" i="18"/>
  <c r="GU83" i="18"/>
  <c r="FW83" i="18"/>
  <c r="GA183" i="18"/>
  <c r="GY183" i="18"/>
  <c r="FT312" i="18"/>
  <c r="GR312" i="18"/>
  <c r="GG305" i="18"/>
  <c r="HE305" i="18"/>
  <c r="GE257" i="18"/>
  <c r="HC257" i="18"/>
  <c r="HH315" i="18"/>
  <c r="GJ315" i="18"/>
  <c r="GC169" i="18"/>
  <c r="HA169" i="18"/>
  <c r="GV186" i="18"/>
  <c r="FX186" i="18"/>
  <c r="HJ59" i="18"/>
  <c r="GL59" i="18"/>
  <c r="GF92" i="18"/>
  <c r="HD92" i="18"/>
  <c r="GI215" i="18"/>
  <c r="HG215" i="18"/>
  <c r="GQ40" i="18"/>
  <c r="FS40" i="18"/>
  <c r="ET40" i="18"/>
  <c r="FP40" i="18" s="1"/>
  <c r="FQ40" i="18" s="1"/>
  <c r="FR40" i="18" s="1"/>
  <c r="HK40" i="18" s="1"/>
  <c r="HM40" i="18" s="1"/>
  <c r="FY127" i="18"/>
  <c r="GW127" i="18"/>
  <c r="GZ115" i="18"/>
  <c r="GB115" i="18"/>
  <c r="GA97" i="18"/>
  <c r="GY97" i="18"/>
  <c r="GY305" i="18"/>
  <c r="GA305" i="18"/>
  <c r="FX231" i="18"/>
  <c r="GV231" i="18"/>
  <c r="FX259" i="18"/>
  <c r="GV259" i="18"/>
  <c r="FW146" i="18"/>
  <c r="GU146" i="18"/>
  <c r="HB263" i="18"/>
  <c r="GD263" i="18"/>
  <c r="FT183" i="18"/>
  <c r="GR183" i="18"/>
  <c r="GJ279" i="18"/>
  <c r="HH279" i="18"/>
  <c r="GJ194" i="18"/>
  <c r="HH194" i="18"/>
  <c r="GA31" i="18"/>
  <c r="GY31" i="18"/>
  <c r="GV264" i="18"/>
  <c r="FX264" i="18"/>
  <c r="GU261" i="18"/>
  <c r="FW261" i="18"/>
  <c r="HC191" i="18"/>
  <c r="GE191" i="18"/>
  <c r="HF271" i="18"/>
  <c r="GH271" i="18"/>
  <c r="GR88" i="18"/>
  <c r="FT88" i="18"/>
  <c r="GV71" i="18"/>
  <c r="FX71" i="18"/>
  <c r="GH212" i="18"/>
  <c r="HF212" i="18"/>
  <c r="GT104" i="18"/>
  <c r="FV104" i="18"/>
  <c r="GK127" i="18"/>
  <c r="HI127" i="18"/>
  <c r="GJ319" i="18"/>
  <c r="HH319" i="18"/>
  <c r="HC137" i="18"/>
  <c r="GE137" i="18"/>
  <c r="FX79" i="18"/>
  <c r="GV79" i="18"/>
  <c r="GV130" i="18"/>
  <c r="FX130" i="18"/>
  <c r="ET129" i="18"/>
  <c r="FP129" i="18" s="1"/>
  <c r="FQ129" i="18" s="1"/>
  <c r="FR129" i="18" s="1"/>
  <c r="HK129" i="18" s="1"/>
  <c r="HM129" i="18" s="1"/>
  <c r="GQ129" i="18"/>
  <c r="FS129" i="18"/>
  <c r="HI238" i="18"/>
  <c r="GK238" i="18"/>
  <c r="GV176" i="18"/>
  <c r="FX176" i="18"/>
  <c r="GX211" i="18"/>
  <c r="FZ211" i="18"/>
  <c r="FX316" i="18"/>
  <c r="GV316" i="18"/>
  <c r="HD215" i="18"/>
  <c r="GF215" i="18"/>
  <c r="HI160" i="18"/>
  <c r="GK160" i="18"/>
  <c r="FX224" i="18"/>
  <c r="GV224" i="18"/>
  <c r="GA248" i="18"/>
  <c r="GY248" i="18"/>
  <c r="FY185" i="18"/>
  <c r="GW185" i="18"/>
  <c r="GU147" i="18"/>
  <c r="FW147" i="18"/>
  <c r="GD241" i="18"/>
  <c r="HB241" i="18"/>
  <c r="HC160" i="18"/>
  <c r="GE160" i="18"/>
  <c r="FX289" i="18"/>
  <c r="GV289" i="18"/>
  <c r="HJ23" i="18"/>
  <c r="GL23" i="18"/>
  <c r="GJ138" i="18"/>
  <c r="HH138" i="18"/>
  <c r="FW65" i="18"/>
  <c r="GU65" i="18"/>
  <c r="GX131" i="18"/>
  <c r="FZ131" i="18"/>
  <c r="GZ95" i="18"/>
  <c r="GB95" i="18"/>
  <c r="FX80" i="18"/>
  <c r="GV80" i="18"/>
  <c r="GR82" i="18"/>
  <c r="FT82" i="18"/>
  <c r="HG296" i="18"/>
  <c r="GI296" i="18"/>
  <c r="HI223" i="18"/>
  <c r="GK223" i="18"/>
  <c r="FV254" i="18"/>
  <c r="GT254" i="18"/>
  <c r="GU125" i="18"/>
  <c r="FW125" i="18"/>
  <c r="FU253" i="18"/>
  <c r="GS253" i="18"/>
  <c r="HI74" i="18"/>
  <c r="GK74" i="18"/>
  <c r="FS41" i="18"/>
  <c r="GQ41" i="18"/>
  <c r="ET41" i="18"/>
  <c r="GH72" i="18"/>
  <c r="HF72" i="18"/>
  <c r="GS256" i="18"/>
  <c r="FU256" i="18"/>
  <c r="HF328" i="18"/>
  <c r="GH328" i="18"/>
  <c r="GA122" i="18"/>
  <c r="GY122" i="18"/>
  <c r="FT218" i="18"/>
  <c r="GR218" i="18"/>
  <c r="GL24" i="18"/>
  <c r="HJ24" i="18"/>
  <c r="FX83" i="18"/>
  <c r="GV83" i="18"/>
  <c r="GS209" i="18"/>
  <c r="FU209" i="18"/>
  <c r="FY39" i="18"/>
  <c r="GW39" i="18"/>
  <c r="GZ156" i="18"/>
  <c r="GB156" i="18"/>
  <c r="GY162" i="18"/>
  <c r="GA162" i="18"/>
  <c r="GQ81" i="18"/>
  <c r="FS81" i="18"/>
  <c r="ET81" i="18"/>
  <c r="FP81" i="18" s="1"/>
  <c r="FQ81" i="18" s="1"/>
  <c r="FR81" i="18" s="1"/>
  <c r="HK81" i="18" s="1"/>
  <c r="HM81" i="18" s="1"/>
  <c r="GT260" i="18"/>
  <c r="FV260" i="18"/>
  <c r="HD184" i="18"/>
  <c r="GF184" i="18"/>
  <c r="FV39" i="18"/>
  <c r="GT39" i="18"/>
  <c r="HJ280" i="18"/>
  <c r="GL280" i="18"/>
  <c r="HB87" i="18"/>
  <c r="GD87" i="18"/>
  <c r="FW128" i="18"/>
  <c r="GU128" i="18"/>
  <c r="GZ260" i="18"/>
  <c r="GB260" i="18"/>
  <c r="GY310" i="18"/>
  <c r="GA310" i="18"/>
  <c r="GC109" i="18"/>
  <c r="HA109" i="18"/>
  <c r="GC322" i="18"/>
  <c r="HA322" i="18"/>
  <c r="GG171" i="18"/>
  <c r="HE171" i="18"/>
  <c r="FW39" i="18"/>
  <c r="GU39" i="18"/>
  <c r="FX279" i="18"/>
  <c r="GV279" i="18"/>
  <c r="GC135" i="18"/>
  <c r="HA135" i="18"/>
  <c r="HC296" i="18"/>
  <c r="GE296" i="18"/>
  <c r="HJ10" i="18"/>
  <c r="GL10" i="18"/>
  <c r="HH129" i="18"/>
  <c r="GJ129" i="18"/>
  <c r="GI202" i="18"/>
  <c r="HG202" i="18"/>
  <c r="GI216" i="18"/>
  <c r="HG216" i="18"/>
  <c r="GS263" i="18"/>
  <c r="FU263" i="18"/>
  <c r="HD155" i="18"/>
  <c r="GF155" i="18"/>
  <c r="GF176" i="18"/>
  <c r="HD176" i="18"/>
  <c r="HE63" i="18"/>
  <c r="GG63" i="18"/>
  <c r="GW177" i="18"/>
  <c r="FY177" i="18"/>
  <c r="GK281" i="18"/>
  <c r="HI281" i="18"/>
  <c r="HA206" i="18"/>
  <c r="GC206" i="18"/>
  <c r="GJ272" i="18"/>
  <c r="HH272" i="18"/>
  <c r="HE223" i="18"/>
  <c r="GG223" i="18"/>
  <c r="HH57" i="18"/>
  <c r="GJ57" i="18"/>
  <c r="GB271" i="18"/>
  <c r="GZ271" i="18"/>
  <c r="FV295" i="18"/>
  <c r="GT295" i="18"/>
  <c r="ET175" i="18"/>
  <c r="FP175" i="18" s="1"/>
  <c r="FQ175" i="18" s="1"/>
  <c r="FR175" i="18" s="1"/>
  <c r="HK175" i="18" s="1"/>
  <c r="HM175" i="18" s="1"/>
  <c r="FS175" i="18"/>
  <c r="GQ175" i="18"/>
  <c r="GI146" i="18"/>
  <c r="HG146" i="18"/>
  <c r="HH146" i="18"/>
  <c r="GJ146" i="18"/>
  <c r="HG109" i="18"/>
  <c r="GI109" i="18"/>
  <c r="FU122" i="18"/>
  <c r="GS122" i="18"/>
  <c r="HI65" i="18"/>
  <c r="GK65" i="18"/>
  <c r="HF36" i="18"/>
  <c r="GH36" i="18"/>
  <c r="FZ133" i="18"/>
  <c r="GX133" i="18"/>
  <c r="HG132" i="18"/>
  <c r="GI132" i="18"/>
  <c r="FT142" i="18"/>
  <c r="GR142" i="18"/>
  <c r="GF219" i="18"/>
  <c r="HD219" i="18"/>
  <c r="FT42" i="18"/>
  <c r="GR42" i="18"/>
  <c r="GA216" i="18"/>
  <c r="GY216" i="18"/>
  <c r="GF83" i="18"/>
  <c r="HD83" i="18"/>
  <c r="GD143" i="18"/>
  <c r="HB143" i="18"/>
  <c r="HI331" i="18"/>
  <c r="GK331" i="18"/>
  <c r="GU231" i="18"/>
  <c r="FW231" i="18"/>
  <c r="FT90" i="18"/>
  <c r="GR90" i="18"/>
  <c r="FS227" i="18"/>
  <c r="ET227" i="18"/>
  <c r="GQ227" i="18"/>
  <c r="HC243" i="18"/>
  <c r="GE243" i="18"/>
  <c r="HF81" i="18"/>
  <c r="GH81" i="18"/>
  <c r="HA99" i="18"/>
  <c r="GC99" i="18"/>
  <c r="FW248" i="18"/>
  <c r="GU248" i="18"/>
  <c r="HF243" i="18"/>
  <c r="GH243" i="18"/>
  <c r="GY33" i="18"/>
  <c r="GA33" i="18"/>
  <c r="GE106" i="18"/>
  <c r="HC106" i="18"/>
  <c r="GC175" i="18"/>
  <c r="HA175" i="18"/>
  <c r="HC295" i="18"/>
  <c r="GE295" i="18"/>
  <c r="GZ128" i="18"/>
  <c r="GB128" i="18"/>
  <c r="GH201" i="18"/>
  <c r="HF201" i="18"/>
  <c r="GX185" i="18"/>
  <c r="FZ185" i="18"/>
  <c r="GY73" i="18"/>
  <c r="GA73" i="18"/>
  <c r="HB237" i="18"/>
  <c r="GD237" i="18"/>
  <c r="HH209" i="18"/>
  <c r="GJ209" i="18"/>
  <c r="GL199" i="18"/>
  <c r="HJ199" i="18"/>
  <c r="GV143" i="18"/>
  <c r="FX143" i="18"/>
  <c r="FX161" i="18"/>
  <c r="GV161" i="18"/>
  <c r="GT307" i="18"/>
  <c r="FV307" i="18"/>
  <c r="GS15" i="18"/>
  <c r="FU15" i="18"/>
  <c r="FV272" i="18"/>
  <c r="GT272" i="18"/>
  <c r="GA10" i="18"/>
  <c r="GY10" i="18"/>
  <c r="FS127" i="18"/>
  <c r="GQ127" i="18"/>
  <c r="ET127" i="18"/>
  <c r="FP127" i="18" s="1"/>
  <c r="FQ127" i="18" s="1"/>
  <c r="FR127" i="18" s="1"/>
  <c r="HK127" i="18" s="1"/>
  <c r="HM127" i="18" s="1"/>
  <c r="GJ103" i="18"/>
  <c r="HH103" i="18"/>
  <c r="GZ184" i="18"/>
  <c r="GB184" i="18"/>
  <c r="GJ247" i="18"/>
  <c r="HH247" i="18"/>
  <c r="FV258" i="18"/>
  <c r="GT258" i="18"/>
  <c r="HH273" i="18"/>
  <c r="GJ273" i="18"/>
  <c r="HC91" i="18"/>
  <c r="GE91" i="18"/>
  <c r="GW132" i="18"/>
  <c r="FY132" i="18"/>
  <c r="GK133" i="18"/>
  <c r="HI133" i="18"/>
  <c r="GE44" i="18"/>
  <c r="HC44" i="18"/>
  <c r="GZ251" i="18"/>
  <c r="GB251" i="18"/>
  <c r="HH170" i="18"/>
  <c r="GJ170" i="18"/>
  <c r="GR268" i="18"/>
  <c r="FT268" i="18"/>
  <c r="GL299" i="18"/>
  <c r="HJ299" i="18"/>
  <c r="GU322" i="18"/>
  <c r="FW322" i="18"/>
  <c r="GV111" i="18"/>
  <c r="FX111" i="18"/>
  <c r="FZ287" i="18"/>
  <c r="GX287" i="18"/>
  <c r="GT208" i="18"/>
  <c r="FV208" i="18"/>
  <c r="GF95" i="18"/>
  <c r="HD95" i="18"/>
  <c r="GE90" i="18"/>
  <c r="HC90" i="18"/>
  <c r="GW63" i="18"/>
  <c r="FY63" i="18"/>
  <c r="GJ108" i="18"/>
  <c r="HH108" i="18"/>
  <c r="HA111" i="18"/>
  <c r="GC111" i="18"/>
  <c r="GZ312" i="18"/>
  <c r="GB312" i="18"/>
  <c r="GD142" i="18"/>
  <c r="HB142" i="18"/>
  <c r="GT322" i="18"/>
  <c r="FV322" i="18"/>
  <c r="GY333" i="18"/>
  <c r="GA333" i="18"/>
  <c r="GB306" i="18"/>
  <c r="GZ306" i="18"/>
  <c r="HD276" i="18"/>
  <c r="GF276" i="18"/>
  <c r="HF135" i="18"/>
  <c r="GH135" i="18"/>
  <c r="GC43" i="18"/>
  <c r="HA43" i="18"/>
  <c r="GH194" i="18"/>
  <c r="HF194" i="18"/>
  <c r="FX58" i="18"/>
  <c r="GV58" i="18"/>
  <c r="GG175" i="18"/>
  <c r="HE175" i="18"/>
  <c r="HC172" i="18"/>
  <c r="GE172" i="18"/>
  <c r="GL232" i="18"/>
  <c r="HJ232" i="18"/>
  <c r="FU314" i="18"/>
  <c r="GS314" i="18"/>
  <c r="GT50" i="18"/>
  <c r="FV50" i="18"/>
  <c r="HF64" i="18"/>
  <c r="GH64" i="18"/>
  <c r="GK289" i="18"/>
  <c r="HI289" i="18"/>
  <c r="GZ324" i="18"/>
  <c r="GB324" i="18"/>
  <c r="HG67" i="18"/>
  <c r="GI67" i="18"/>
  <c r="HF15" i="18"/>
  <c r="GH15" i="18"/>
  <c r="GD207" i="18"/>
  <c r="HB207" i="18"/>
  <c r="GH327" i="18"/>
  <c r="HF327" i="18"/>
  <c r="GL318" i="18"/>
  <c r="HJ318" i="18"/>
  <c r="FV160" i="18"/>
  <c r="GT160" i="18"/>
  <c r="GA51" i="18"/>
  <c r="GY51" i="18"/>
  <c r="HC98" i="18"/>
  <c r="GE98" i="18"/>
  <c r="GC124" i="18"/>
  <c r="HA124" i="18"/>
  <c r="GU296" i="18"/>
  <c r="FW296" i="18"/>
  <c r="GU31" i="18"/>
  <c r="FW31" i="18"/>
  <c r="HD112" i="18"/>
  <c r="GF112" i="18"/>
  <c r="HB79" i="18"/>
  <c r="GD79" i="18"/>
  <c r="HI135" i="18"/>
  <c r="GK135" i="18"/>
  <c r="GJ33" i="18"/>
  <c r="HH33" i="18"/>
  <c r="GW259" i="18"/>
  <c r="FY259" i="18"/>
  <c r="GL306" i="18"/>
  <c r="HJ306" i="18"/>
  <c r="GC176" i="18"/>
  <c r="HA176" i="18"/>
  <c r="GL219" i="18"/>
  <c r="HJ219" i="18"/>
  <c r="GW327" i="18"/>
  <c r="FY327" i="18"/>
  <c r="GR168" i="18"/>
  <c r="FT168" i="18"/>
  <c r="GC216" i="18"/>
  <c r="HA216" i="18"/>
  <c r="GA168" i="18"/>
  <c r="GY168" i="18"/>
  <c r="FY210" i="18"/>
  <c r="GW210" i="18"/>
  <c r="FS262" i="18"/>
  <c r="GQ262" i="18"/>
  <c r="ET262" i="18"/>
  <c r="FP262" i="18" s="1"/>
  <c r="FQ262" i="18" s="1"/>
  <c r="FR262" i="18" s="1"/>
  <c r="HK262" i="18" s="1"/>
  <c r="HM262" i="18" s="1"/>
  <c r="GJ143" i="18"/>
  <c r="HH143" i="18"/>
  <c r="GG286" i="18"/>
  <c r="HE286" i="18"/>
  <c r="HH25" i="18"/>
  <c r="GJ25" i="18"/>
  <c r="GJ43" i="18"/>
  <c r="HH43" i="18"/>
  <c r="GJ122" i="18"/>
  <c r="HH122" i="18"/>
  <c r="GV160" i="18"/>
  <c r="FX160" i="18"/>
  <c r="GG137" i="18"/>
  <c r="HE137" i="18"/>
  <c r="GS312" i="18"/>
  <c r="FU312" i="18"/>
  <c r="FX251" i="18"/>
  <c r="GV251" i="18"/>
  <c r="GU200" i="18"/>
  <c r="FW200" i="18"/>
  <c r="HE58" i="18"/>
  <c r="GG58" i="18"/>
  <c r="GC183" i="18"/>
  <c r="HA183" i="18"/>
  <c r="GA134" i="18"/>
  <c r="GY134" i="18"/>
  <c r="GD92" i="18"/>
  <c r="HB92" i="18"/>
  <c r="HI215" i="18"/>
  <c r="GK215" i="18"/>
  <c r="GG24" i="18"/>
  <c r="HE24" i="18"/>
  <c r="ET265" i="18"/>
  <c r="GQ265" i="18"/>
  <c r="FS265" i="18"/>
  <c r="GZ305" i="18"/>
  <c r="GB305" i="18"/>
  <c r="GT257" i="18"/>
  <c r="FV257" i="18"/>
  <c r="GJ131" i="18"/>
  <c r="HH131" i="18"/>
  <c r="HB26" i="18"/>
  <c r="GD26" i="18"/>
  <c r="FX82" i="18"/>
  <c r="GV82" i="18"/>
  <c r="HA123" i="18"/>
  <c r="GC123" i="18"/>
  <c r="HG305" i="18"/>
  <c r="GI305" i="18"/>
  <c r="HA307" i="18"/>
  <c r="GC307" i="18"/>
  <c r="FV118" i="18"/>
  <c r="GT118" i="18"/>
  <c r="HA215" i="18"/>
  <c r="GC215" i="18"/>
  <c r="HH104" i="18"/>
  <c r="GJ104" i="18"/>
  <c r="HC41" i="18"/>
  <c r="GE41" i="18"/>
  <c r="GH186" i="18"/>
  <c r="HF186" i="18"/>
  <c r="GY63" i="18"/>
  <c r="GA63" i="18"/>
  <c r="HA25" i="18"/>
  <c r="GC25" i="18"/>
  <c r="FW240" i="18"/>
  <c r="GU240" i="18"/>
  <c r="GI225" i="18"/>
  <c r="HG225" i="18"/>
  <c r="FZ57" i="18"/>
  <c r="GX57" i="18"/>
  <c r="GX331" i="18"/>
  <c r="FZ331" i="18"/>
  <c r="GV72" i="18"/>
  <c r="FX72" i="18"/>
  <c r="FX151" i="18"/>
  <c r="GV151" i="18"/>
  <c r="GR120" i="18"/>
  <c r="FT120" i="18"/>
  <c r="HG65" i="18"/>
  <c r="GI65" i="18"/>
  <c r="FY18" i="18"/>
  <c r="GW18" i="18"/>
  <c r="GA98" i="18"/>
  <c r="GY98" i="18"/>
  <c r="HH110" i="18"/>
  <c r="GJ110" i="18"/>
  <c r="HH243" i="18"/>
  <c r="GJ243" i="18"/>
  <c r="FS256" i="18"/>
  <c r="ET256" i="18"/>
  <c r="FP256" i="18" s="1"/>
  <c r="FQ256" i="18" s="1"/>
  <c r="FR256" i="18" s="1"/>
  <c r="HK256" i="18" s="1"/>
  <c r="HM256" i="18" s="1"/>
  <c r="GQ256" i="18"/>
  <c r="GJ79" i="18"/>
  <c r="HH79" i="18"/>
  <c r="GT30" i="18"/>
  <c r="FV30" i="18"/>
  <c r="GS127" i="18"/>
  <c r="FU127" i="18"/>
  <c r="GT57" i="18"/>
  <c r="FV57" i="18"/>
  <c r="GT103" i="18"/>
  <c r="FV103" i="18"/>
  <c r="FW319" i="18"/>
  <c r="GU319" i="18"/>
  <c r="GE75" i="18"/>
  <c r="HC75" i="18"/>
  <c r="GB137" i="18"/>
  <c r="GZ137" i="18"/>
  <c r="GK34" i="18"/>
  <c r="HI34" i="18"/>
  <c r="GL31" i="18"/>
  <c r="HJ31" i="18"/>
  <c r="GF71" i="18"/>
  <c r="HD71" i="18"/>
  <c r="HH137" i="18"/>
  <c r="GJ137" i="18"/>
  <c r="GE65" i="18"/>
  <c r="HC65" i="18"/>
  <c r="GC154" i="18"/>
  <c r="HA154" i="18"/>
  <c r="FY74" i="18"/>
  <c r="GW74" i="18"/>
  <c r="HE168" i="18"/>
  <c r="GG168" i="18"/>
  <c r="FT106" i="18"/>
  <c r="GR106" i="18"/>
  <c r="ET288" i="18"/>
  <c r="FS288" i="18"/>
  <c r="GQ288" i="18"/>
  <c r="HA271" i="18"/>
  <c r="GC271" i="18"/>
  <c r="GT263" i="18"/>
  <c r="FV263" i="18"/>
  <c r="GH16" i="18"/>
  <c r="HF16" i="18"/>
  <c r="GW31" i="18"/>
  <c r="FY31" i="18"/>
  <c r="FZ81" i="18"/>
  <c r="GX81" i="18"/>
  <c r="GF283" i="18"/>
  <c r="HD283" i="18"/>
  <c r="HB296" i="18"/>
  <c r="GD296" i="18"/>
  <c r="GH280" i="18"/>
  <c r="HF280" i="18"/>
  <c r="HJ72" i="18"/>
  <c r="GL72" i="18"/>
  <c r="GU139" i="18"/>
  <c r="FW139" i="18"/>
  <c r="FT239" i="18"/>
  <c r="GR239" i="18"/>
  <c r="FW183" i="18"/>
  <c r="GU183" i="18"/>
  <c r="FZ144" i="18"/>
  <c r="GX144" i="18"/>
  <c r="GH90" i="18"/>
  <c r="HF90" i="18"/>
  <c r="GJ144" i="18"/>
  <c r="HH144" i="18"/>
  <c r="GW48" i="18"/>
  <c r="FY48" i="18"/>
  <c r="FZ320" i="18"/>
  <c r="GX320" i="18"/>
  <c r="GG225" i="18"/>
  <c r="HE225" i="18"/>
  <c r="GW200" i="18"/>
  <c r="FY200" i="18"/>
  <c r="GE288" i="18"/>
  <c r="HC288" i="18"/>
  <c r="GD41" i="18"/>
  <c r="HB41" i="18"/>
  <c r="GR89" i="18"/>
  <c r="FT89" i="18"/>
  <c r="FW228" i="18"/>
  <c r="GU228" i="18"/>
  <c r="GA313" i="18"/>
  <c r="GY313" i="18"/>
  <c r="FX11" i="18"/>
  <c r="GV11" i="18"/>
  <c r="HG307" i="18"/>
  <c r="GI307" i="18"/>
  <c r="ET176" i="18"/>
  <c r="FP176" i="18" s="1"/>
  <c r="FQ176" i="18" s="1"/>
  <c r="FR176" i="18" s="1"/>
  <c r="HK176" i="18" s="1"/>
  <c r="HM176" i="18" s="1"/>
  <c r="FS176" i="18"/>
  <c r="GQ176" i="18"/>
  <c r="GL50" i="18"/>
  <c r="HJ50" i="18"/>
  <c r="FX256" i="18"/>
  <c r="GV256" i="18"/>
  <c r="HE297" i="18"/>
  <c r="GG297" i="18"/>
  <c r="GY64" i="18"/>
  <c r="GA64" i="18"/>
  <c r="FT130" i="18"/>
  <c r="GR130" i="18"/>
  <c r="HB216" i="18"/>
  <c r="GD216" i="18"/>
  <c r="GR35" i="18"/>
  <c r="FT35" i="18"/>
  <c r="HG293" i="18"/>
  <c r="GI293" i="18"/>
  <c r="FW170" i="18"/>
  <c r="GU170" i="18"/>
  <c r="GV136" i="18"/>
  <c r="FX136" i="18"/>
  <c r="HA234" i="18"/>
  <c r="GC234" i="18"/>
  <c r="GG50" i="18"/>
  <c r="HE50" i="18"/>
  <c r="GU271" i="18"/>
  <c r="FW271" i="18"/>
  <c r="GU73" i="18"/>
  <c r="FW73" i="18"/>
  <c r="GE225" i="18"/>
  <c r="HC225" i="18"/>
  <c r="HF17" i="18"/>
  <c r="GH17" i="18"/>
  <c r="GI263" i="18"/>
  <c r="HG263" i="18"/>
  <c r="GG138" i="18"/>
  <c r="HE138" i="18"/>
  <c r="GT314" i="18"/>
  <c r="FV314" i="18"/>
  <c r="GB280" i="18"/>
  <c r="GZ280" i="18"/>
  <c r="HJ63" i="18"/>
  <c r="GL63" i="18"/>
  <c r="GU138" i="18"/>
  <c r="FW138" i="18"/>
  <c r="HJ27" i="18"/>
  <c r="GL27" i="18"/>
  <c r="HB247" i="18"/>
  <c r="GD247" i="18"/>
  <c r="GA284" i="18"/>
  <c r="GY284" i="18"/>
  <c r="GB71" i="18"/>
  <c r="GZ71" i="18"/>
  <c r="GS36" i="18"/>
  <c r="FU36" i="18"/>
  <c r="GL42" i="18"/>
  <c r="HJ42" i="18"/>
  <c r="HD97" i="18"/>
  <c r="GF97" i="18"/>
  <c r="GL202" i="18"/>
  <c r="HJ202" i="18"/>
  <c r="GI10" i="18"/>
  <c r="HG10" i="18"/>
  <c r="FY129" i="18"/>
  <c r="GW129" i="18"/>
  <c r="HE108" i="18"/>
  <c r="GG108" i="18"/>
  <c r="GR79" i="18"/>
  <c r="FT79" i="18"/>
  <c r="FW282" i="18"/>
  <c r="GU282" i="18"/>
  <c r="GT25" i="18"/>
  <c r="FV25" i="18"/>
  <c r="GT255" i="18"/>
  <c r="FV255" i="18"/>
  <c r="HA119" i="18"/>
  <c r="GC119" i="18"/>
  <c r="HI286" i="18"/>
  <c r="GK286" i="18"/>
  <c r="GY135" i="18"/>
  <c r="GA135" i="18"/>
  <c r="GY72" i="18"/>
  <c r="GA72" i="18"/>
  <c r="GE128" i="18"/>
  <c r="HC128" i="18"/>
  <c r="ET266" i="18"/>
  <c r="FP266" i="18" s="1"/>
  <c r="FQ266" i="18" s="1"/>
  <c r="FR266" i="18" s="1"/>
  <c r="HK266" i="18" s="1"/>
  <c r="HM266" i="18" s="1"/>
  <c r="GQ266" i="18"/>
  <c r="FS266" i="18"/>
  <c r="HH264" i="18"/>
  <c r="GJ264" i="18"/>
  <c r="FZ177" i="18"/>
  <c r="GX177" i="18"/>
  <c r="GS39" i="18"/>
  <c r="FU39" i="18"/>
  <c r="GU35" i="18"/>
  <c r="FW35" i="18"/>
  <c r="GQ217" i="18"/>
  <c r="ET217" i="18"/>
  <c r="FS217" i="18"/>
  <c r="FS272" i="18"/>
  <c r="ET272" i="18"/>
  <c r="FP272" i="18" s="1"/>
  <c r="FQ272" i="18" s="1"/>
  <c r="FR272" i="18" s="1"/>
  <c r="HK272" i="18" s="1"/>
  <c r="HM272" i="18" s="1"/>
  <c r="GQ272" i="18"/>
  <c r="GA296" i="18"/>
  <c r="GY296" i="18"/>
  <c r="HD43" i="18"/>
  <c r="GF43" i="18"/>
  <c r="GZ122" i="18"/>
  <c r="GB122" i="18"/>
  <c r="FX254" i="18"/>
  <c r="GV254" i="18"/>
  <c r="HG106" i="18"/>
  <c r="GI106" i="18"/>
  <c r="ET200" i="18"/>
  <c r="FS200" i="18"/>
  <c r="GQ200" i="18"/>
  <c r="FW42" i="18"/>
  <c r="GU42" i="18"/>
  <c r="GX173" i="18"/>
  <c r="FZ173" i="18"/>
  <c r="GA95" i="18"/>
  <c r="GY95" i="18"/>
  <c r="GE97" i="18"/>
  <c r="HC97" i="18"/>
  <c r="GX154" i="18"/>
  <c r="FZ154" i="18"/>
  <c r="GD31" i="18"/>
  <c r="HB31" i="18"/>
  <c r="GD319" i="18"/>
  <c r="HB319" i="18"/>
  <c r="GX103" i="18"/>
  <c r="FZ103" i="18"/>
  <c r="FU276" i="18"/>
  <c r="GS276" i="18"/>
  <c r="GE119" i="18"/>
  <c r="HC119" i="18"/>
  <c r="GZ257" i="18"/>
  <c r="GB257" i="18"/>
  <c r="GC328" i="18"/>
  <c r="HA328" i="18"/>
  <c r="HC200" i="18"/>
  <c r="GE200" i="18"/>
  <c r="HF95" i="18"/>
  <c r="GH95" i="18"/>
  <c r="GA48" i="18"/>
  <c r="GY48" i="18"/>
  <c r="GR54" i="18"/>
  <c r="FT54" i="18"/>
  <c r="GA320" i="18"/>
  <c r="GY320" i="18"/>
  <c r="HE212" i="18"/>
  <c r="GG212" i="18"/>
  <c r="GJ15" i="18"/>
  <c r="HH15" i="18"/>
  <c r="FV223" i="18"/>
  <c r="GT223" i="18"/>
  <c r="FX37" i="18"/>
  <c r="GV37" i="18"/>
  <c r="HH307" i="18"/>
  <c r="GJ307" i="18"/>
  <c r="GJ16" i="18"/>
  <c r="HH16" i="18"/>
  <c r="FY289" i="18"/>
  <c r="GW289" i="18"/>
  <c r="GG329" i="18"/>
  <c r="HE329" i="18"/>
  <c r="GE170" i="18"/>
  <c r="HC170" i="18"/>
  <c r="GX146" i="18"/>
  <c r="FZ146" i="18"/>
  <c r="GS282" i="18"/>
  <c r="FU282" i="18"/>
  <c r="GF33" i="18"/>
  <c r="HD33" i="18"/>
  <c r="GX288" i="18"/>
  <c r="FZ288" i="18"/>
  <c r="GJ257" i="18"/>
  <c r="HH257" i="18"/>
  <c r="GH247" i="18"/>
  <c r="HF247" i="18"/>
  <c r="GY210" i="18"/>
  <c r="GA210" i="18"/>
  <c r="HG91" i="18"/>
  <c r="GI91" i="18"/>
  <c r="FV281" i="18"/>
  <c r="GT281" i="18"/>
  <c r="GD332" i="18"/>
  <c r="HB332" i="18"/>
  <c r="GA108" i="18"/>
  <c r="GY108" i="18"/>
  <c r="GE145" i="18"/>
  <c r="HC145" i="18"/>
  <c r="GG232" i="18"/>
  <c r="HE232" i="18"/>
  <c r="GY263" i="18"/>
  <c r="GA263" i="18"/>
  <c r="GZ191" i="18"/>
  <c r="GB191" i="18"/>
  <c r="FX217" i="18"/>
  <c r="GV217" i="18"/>
  <c r="GS319" i="18"/>
  <c r="FU319" i="18"/>
  <c r="HC264" i="18"/>
  <c r="GE264" i="18"/>
  <c r="GW311" i="18"/>
  <c r="FY311" i="18"/>
  <c r="GU144" i="18"/>
  <c r="FW144" i="18"/>
  <c r="GG151" i="18"/>
  <c r="HE151" i="18"/>
  <c r="GR65" i="18"/>
  <c r="FT65" i="18"/>
  <c r="FZ263" i="18"/>
  <c r="GX263" i="18"/>
  <c r="FW26" i="18"/>
  <c r="GU26" i="18"/>
  <c r="GJ73" i="18"/>
  <c r="HH73" i="18"/>
  <c r="ET84" i="18"/>
  <c r="FP84" i="18" s="1"/>
  <c r="FQ84" i="18" s="1"/>
  <c r="FR84" i="18" s="1"/>
  <c r="HK84" i="18" s="1"/>
  <c r="HM84" i="18" s="1"/>
  <c r="FS84" i="18"/>
  <c r="GQ84" i="18"/>
  <c r="FU42" i="18"/>
  <c r="GS42" i="18"/>
  <c r="GG65" i="18"/>
  <c r="HE65" i="18"/>
  <c r="GJ71" i="18"/>
  <c r="HH71" i="18"/>
  <c r="GI319" i="18"/>
  <c r="HG319" i="18"/>
  <c r="HD314" i="18"/>
  <c r="GF314" i="18"/>
  <c r="GS23" i="18"/>
  <c r="FU23" i="18"/>
  <c r="FT208" i="18"/>
  <c r="GR208" i="18"/>
  <c r="HI161" i="18"/>
  <c r="GK161" i="18"/>
  <c r="FT251" i="18"/>
  <c r="GR251" i="18"/>
  <c r="FX84" i="18"/>
  <c r="GV84" i="18"/>
  <c r="FX244" i="18"/>
  <c r="GV244" i="18"/>
  <c r="GE15" i="18"/>
  <c r="HC15" i="18"/>
  <c r="GY208" i="18"/>
  <c r="GA208" i="18"/>
  <c r="FU126" i="18"/>
  <c r="GS126" i="18"/>
  <c r="HD135" i="18"/>
  <c r="GF135" i="18"/>
  <c r="GA282" i="18"/>
  <c r="GY282" i="18"/>
  <c r="GF25" i="18"/>
  <c r="HD25" i="18"/>
  <c r="GX72" i="18"/>
  <c r="FZ72" i="18"/>
  <c r="HC237" i="18"/>
  <c r="GE237" i="18"/>
  <c r="HE12" i="18"/>
  <c r="GG12" i="18"/>
  <c r="GA173" i="18"/>
  <c r="GY173" i="18"/>
  <c r="GT93" i="18"/>
  <c r="FV93" i="18"/>
  <c r="FT135" i="18"/>
  <c r="GR135" i="18"/>
  <c r="HE296" i="18"/>
  <c r="GG296" i="18"/>
  <c r="ET143" i="18"/>
  <c r="FP143" i="18" s="1"/>
  <c r="FQ143" i="18" s="1"/>
  <c r="FR143" i="18" s="1"/>
  <c r="HK143" i="18" s="1"/>
  <c r="HM143" i="18" s="1"/>
  <c r="GQ143" i="18"/>
  <c r="FS143" i="18"/>
  <c r="FY275" i="18"/>
  <c r="GW275" i="18"/>
  <c r="GQ18" i="18"/>
  <c r="FS18" i="18"/>
  <c r="ET18" i="18"/>
  <c r="FP18" i="18" s="1"/>
  <c r="FQ18" i="18" s="1"/>
  <c r="FR18" i="18" s="1"/>
  <c r="HK18" i="18" s="1"/>
  <c r="HM18" i="18" s="1"/>
  <c r="GB183" i="18"/>
  <c r="GZ183" i="18"/>
  <c r="HG156" i="18"/>
  <c r="GI156" i="18"/>
  <c r="GF305" i="18"/>
  <c r="HD305" i="18"/>
  <c r="GK41" i="18"/>
  <c r="HI41" i="18"/>
  <c r="GW323" i="18"/>
  <c r="FY323" i="18"/>
  <c r="GD226" i="18"/>
  <c r="HB226" i="18"/>
  <c r="HF151" i="18"/>
  <c r="GH151" i="18"/>
  <c r="GC240" i="18"/>
  <c r="HA240" i="18"/>
  <c r="GH197" i="18"/>
  <c r="HF197" i="18"/>
  <c r="GB274" i="18"/>
  <c r="GZ274" i="18"/>
  <c r="GB216" i="18"/>
  <c r="GZ216" i="18"/>
  <c r="FV332" i="18"/>
  <c r="GT332" i="18"/>
  <c r="HI98" i="18"/>
  <c r="GK98" i="18"/>
  <c r="GD145" i="18"/>
  <c r="HB145" i="18"/>
  <c r="GD176" i="18"/>
  <c r="HB176" i="18"/>
  <c r="GS233" i="18"/>
  <c r="FU233" i="18"/>
  <c r="GW192" i="18"/>
  <c r="FY192" i="18"/>
  <c r="GF127" i="18"/>
  <c r="HD127" i="18"/>
  <c r="GT279" i="18"/>
  <c r="FV279" i="18"/>
  <c r="GS173" i="18"/>
  <c r="FU173" i="18"/>
  <c r="GB310" i="18"/>
  <c r="GZ310" i="18"/>
  <c r="GT170" i="18"/>
  <c r="FV170" i="18"/>
  <c r="GJ193" i="18"/>
  <c r="HH193" i="18"/>
  <c r="FS207" i="18"/>
  <c r="GQ207" i="18"/>
  <c r="ET207" i="18"/>
  <c r="FP207" i="18" s="1"/>
  <c r="FQ207" i="18" s="1"/>
  <c r="FR207" i="18" s="1"/>
  <c r="HK207" i="18" s="1"/>
  <c r="HM207" i="18" s="1"/>
  <c r="HF119" i="18"/>
  <c r="GH119" i="18"/>
  <c r="GC272" i="18"/>
  <c r="HA272" i="18"/>
  <c r="FW29" i="18"/>
  <c r="GU29" i="18"/>
  <c r="GV152" i="18"/>
  <c r="FX152" i="18"/>
  <c r="HJ107" i="18"/>
  <c r="GL107" i="18"/>
  <c r="GW106" i="18"/>
  <c r="FY106" i="18"/>
  <c r="GS181" i="18"/>
  <c r="FU181" i="18"/>
  <c r="GR154" i="18"/>
  <c r="FT154" i="18"/>
  <c r="GZ199" i="18"/>
  <c r="GB199" i="18"/>
  <c r="FX280" i="18"/>
  <c r="GV280" i="18"/>
  <c r="GR111" i="18"/>
  <c r="FT111" i="18"/>
  <c r="GF18" i="18"/>
  <c r="HD18" i="18"/>
  <c r="GW16" i="18"/>
  <c r="FY16" i="18"/>
  <c r="GG48" i="18"/>
  <c r="HE48" i="18"/>
  <c r="GD136" i="18"/>
  <c r="HB136" i="18"/>
  <c r="GI184" i="18"/>
  <c r="HG184" i="18"/>
  <c r="FY272" i="18"/>
  <c r="GW272" i="18"/>
  <c r="GH234" i="18"/>
  <c r="HF234" i="18"/>
  <c r="GE229" i="18"/>
  <c r="HC229" i="18"/>
  <c r="GG271" i="18"/>
  <c r="HE271" i="18"/>
  <c r="HA32" i="18"/>
  <c r="GC32" i="18"/>
  <c r="DW6" i="18"/>
  <c r="ET10" i="18"/>
  <c r="FP10" i="18" s="1"/>
  <c r="FQ10" i="18" s="1"/>
  <c r="FR10" i="18" s="1"/>
  <c r="HK10" i="18" s="1"/>
  <c r="HM10" i="18" s="1"/>
  <c r="GQ10" i="18"/>
  <c r="FS10" i="18"/>
  <c r="FU291" i="18"/>
  <c r="GS291" i="18"/>
  <c r="FV183" i="18"/>
  <c r="GT183" i="18"/>
  <c r="GR116" i="18"/>
  <c r="FT116" i="18"/>
  <c r="HI327" i="18"/>
  <c r="GK327" i="18"/>
  <c r="GB327" i="18"/>
  <c r="GZ327" i="18"/>
  <c r="HE258" i="18"/>
  <c r="GG258" i="18"/>
  <c r="GR264" i="18"/>
  <c r="FT264" i="18"/>
  <c r="GX323" i="18"/>
  <c r="FZ323" i="18"/>
  <c r="FV20" i="18"/>
  <c r="GT20" i="18"/>
  <c r="GK48" i="18"/>
  <c r="HI48" i="18"/>
  <c r="HE126" i="18"/>
  <c r="GG126" i="18"/>
  <c r="GL239" i="18"/>
  <c r="HJ239" i="18"/>
  <c r="GW87" i="18"/>
  <c r="FY87" i="18"/>
  <c r="FZ180" i="18"/>
  <c r="GX180" i="18"/>
  <c r="GY266" i="18"/>
  <c r="GA266" i="18"/>
  <c r="GC149" i="18"/>
  <c r="HA149" i="18"/>
  <c r="GY87" i="18"/>
  <c r="GA87" i="18"/>
  <c r="GU298" i="18"/>
  <c r="FW298" i="18"/>
  <c r="FX287" i="18"/>
  <c r="GV287" i="18"/>
  <c r="HG320" i="18"/>
  <c r="GI320" i="18"/>
  <c r="HH263" i="18"/>
  <c r="GJ263" i="18"/>
  <c r="GJ238" i="18"/>
  <c r="HH238" i="18"/>
  <c r="GX23" i="18"/>
  <c r="FZ23" i="18"/>
  <c r="HI89" i="18"/>
  <c r="GK89" i="18"/>
  <c r="GD65" i="18"/>
  <c r="HB65" i="18"/>
  <c r="FT136" i="18"/>
  <c r="GR136" i="18"/>
  <c r="HA294" i="18"/>
  <c r="GC294" i="18"/>
  <c r="HJ270" i="18"/>
  <c r="GL270" i="18"/>
  <c r="GW279" i="18"/>
  <c r="FY279" i="18"/>
  <c r="GC295" i="18"/>
  <c r="HA295" i="18"/>
  <c r="GA111" i="18"/>
  <c r="GY111" i="18"/>
  <c r="GQ247" i="18"/>
  <c r="ET247" i="18"/>
  <c r="FS247" i="18"/>
  <c r="GI57" i="18"/>
  <c r="HG57" i="18"/>
  <c r="GE88" i="18"/>
  <c r="HC88" i="18"/>
  <c r="HI187" i="18"/>
  <c r="GK187" i="18"/>
  <c r="GZ287" i="18"/>
  <c r="GB287" i="18"/>
  <c r="HJ289" i="18"/>
  <c r="GL289" i="18"/>
  <c r="HE112" i="18"/>
  <c r="GG112" i="18"/>
  <c r="HA191" i="18"/>
  <c r="GC191" i="18"/>
  <c r="GK79" i="18"/>
  <c r="HI79" i="18"/>
  <c r="FZ328" i="18"/>
  <c r="GX328" i="18"/>
  <c r="FT186" i="18"/>
  <c r="GR186" i="18"/>
  <c r="GZ208" i="18"/>
  <c r="GB208" i="18"/>
  <c r="HE295" i="18"/>
  <c r="GG295" i="18"/>
  <c r="GY221" i="18"/>
  <c r="GA221" i="18"/>
  <c r="FS32" i="18"/>
  <c r="GQ32" i="18"/>
  <c r="ET32" i="18"/>
  <c r="FP32" i="18" s="1"/>
  <c r="FQ32" i="18" s="1"/>
  <c r="FR32" i="18" s="1"/>
  <c r="HK32" i="18" s="1"/>
  <c r="HM32" i="18" s="1"/>
  <c r="FO332" i="18"/>
  <c r="GP332" i="18" s="1"/>
  <c r="FY303" i="18"/>
  <c r="GW303" i="18"/>
  <c r="GS56" i="18"/>
  <c r="FU56" i="18"/>
  <c r="FU192" i="18"/>
  <c r="GS192" i="18"/>
  <c r="FS234" i="18"/>
  <c r="ET234" i="18"/>
  <c r="GQ234" i="18"/>
  <c r="GS115" i="18"/>
  <c r="FU115" i="18"/>
  <c r="GT111" i="18"/>
  <c r="FV111" i="18"/>
  <c r="HI158" i="18"/>
  <c r="GK158" i="18"/>
  <c r="GW55" i="18"/>
  <c r="FY55" i="18"/>
  <c r="GV327" i="18"/>
  <c r="FX327" i="18"/>
  <c r="HH248" i="18"/>
  <c r="GJ248" i="18"/>
  <c r="HC122" i="18"/>
  <c r="GE122" i="18"/>
  <c r="HF168" i="18"/>
  <c r="GH168" i="18"/>
  <c r="GD170" i="18"/>
  <c r="HB170" i="18"/>
  <c r="GI332" i="18"/>
  <c r="HG332" i="18"/>
  <c r="HJ327" i="18"/>
  <c r="GL327" i="18"/>
  <c r="GD320" i="18"/>
  <c r="HB320" i="18"/>
  <c r="GR265" i="18"/>
  <c r="FT265" i="18"/>
  <c r="HD56" i="18"/>
  <c r="GF56" i="18"/>
  <c r="GY295" i="18"/>
  <c r="GA295" i="18"/>
  <c r="FV203" i="18"/>
  <c r="GT203" i="18"/>
  <c r="GX147" i="18"/>
  <c r="FZ147" i="18"/>
  <c r="ET312" i="18"/>
  <c r="FP312" i="18" s="1"/>
  <c r="FQ312" i="18" s="1"/>
  <c r="FR312" i="18" s="1"/>
  <c r="HK312" i="18" s="1"/>
  <c r="HM312" i="18" s="1"/>
  <c r="GQ312" i="18"/>
  <c r="FS312" i="18"/>
  <c r="HA67" i="18"/>
  <c r="GC67" i="18"/>
  <c r="GB67" i="18"/>
  <c r="GZ67" i="18"/>
  <c r="GU80" i="18"/>
  <c r="FW80" i="18"/>
  <c r="GF326" i="18"/>
  <c r="HD326" i="18"/>
  <c r="GX65" i="18"/>
  <c r="FZ65" i="18"/>
  <c r="HB10" i="18"/>
  <c r="GD10" i="18"/>
  <c r="GF232" i="18"/>
  <c r="HD232" i="18"/>
  <c r="GV31" i="18"/>
  <c r="FX31" i="18"/>
  <c r="GH321" i="18"/>
  <c r="HF321" i="18"/>
  <c r="GW247" i="18"/>
  <c r="FY247" i="18"/>
  <c r="GY32" i="18"/>
  <c r="GA32" i="18"/>
  <c r="GR207" i="18"/>
  <c r="FT207" i="18"/>
  <c r="GI43" i="18"/>
  <c r="HG43" i="18"/>
  <c r="HA47" i="18"/>
  <c r="GC47" i="18"/>
  <c r="GG259" i="18"/>
  <c r="HE259" i="18"/>
  <c r="HK67" i="18"/>
  <c r="HM67" i="18" s="1"/>
  <c r="FP209" i="18" l="1"/>
  <c r="FQ209" i="18" s="1"/>
  <c r="FR209" i="18" s="1"/>
  <c r="HK209" i="18" s="1"/>
  <c r="HM209" i="18" s="1"/>
  <c r="FP19" i="18"/>
  <c r="FQ19" i="18" s="1"/>
  <c r="FR19" i="18" s="1"/>
  <c r="HK19" i="18" s="1"/>
  <c r="HM19" i="18" s="1"/>
  <c r="FP212" i="18"/>
  <c r="FQ212" i="18" s="1"/>
  <c r="FR212" i="18" s="1"/>
  <c r="HK212" i="18" s="1"/>
  <c r="HM212" i="18" s="1"/>
  <c r="FP281" i="18"/>
  <c r="FQ281" i="18" s="1"/>
  <c r="FR281" i="18" s="1"/>
  <c r="HK281" i="18" s="1"/>
  <c r="HM281" i="18" s="1"/>
  <c r="FP169" i="18"/>
  <c r="FQ169" i="18" s="1"/>
  <c r="FR169" i="18" s="1"/>
  <c r="HK169" i="18" s="1"/>
  <c r="HM169" i="18" s="1"/>
  <c r="FP261" i="18"/>
  <c r="FQ261" i="18" s="1"/>
  <c r="FR261" i="18" s="1"/>
  <c r="HK261" i="18" s="1"/>
  <c r="HM261" i="18" s="1"/>
  <c r="FP159" i="18"/>
  <c r="FQ159" i="18" s="1"/>
  <c r="FR159" i="18" s="1"/>
  <c r="HK159" i="18" s="1"/>
  <c r="HM159" i="18" s="1"/>
  <c r="FP249" i="18"/>
  <c r="FQ249" i="18" s="1"/>
  <c r="FR249" i="18" s="1"/>
  <c r="HK249" i="18" s="1"/>
  <c r="HM249" i="18" s="1"/>
  <c r="FP195" i="18"/>
  <c r="FQ195" i="18" s="1"/>
  <c r="FR195" i="18" s="1"/>
  <c r="HK195" i="18" s="1"/>
  <c r="HM195" i="18" s="1"/>
  <c r="FP213" i="18"/>
  <c r="FQ213" i="18" s="1"/>
  <c r="FR213" i="18" s="1"/>
  <c r="HK213" i="18" s="1"/>
  <c r="HM213" i="18" s="1"/>
  <c r="FP251" i="18"/>
  <c r="FQ251" i="18" s="1"/>
  <c r="FR251" i="18" s="1"/>
  <c r="HK251" i="18" s="1"/>
  <c r="HM251" i="18" s="1"/>
  <c r="FP268" i="18"/>
  <c r="FQ268" i="18" s="1"/>
  <c r="FR268" i="18" s="1"/>
  <c r="HK268" i="18" s="1"/>
  <c r="HM268" i="18" s="1"/>
  <c r="FP244" i="18"/>
  <c r="FQ244" i="18" s="1"/>
  <c r="FR244" i="18" s="1"/>
  <c r="HK244" i="18" s="1"/>
  <c r="HM244" i="18" s="1"/>
  <c r="FP78" i="18"/>
  <c r="FQ78" i="18" s="1"/>
  <c r="FR78" i="18" s="1"/>
  <c r="HK78" i="18" s="1"/>
  <c r="HM78" i="18" s="1"/>
  <c r="FP136" i="18"/>
  <c r="FQ136" i="18" s="1"/>
  <c r="FR136" i="18" s="1"/>
  <c r="HK136" i="18" s="1"/>
  <c r="HM136" i="18" s="1"/>
  <c r="FP194" i="18"/>
  <c r="FQ194" i="18" s="1"/>
  <c r="FR194" i="18" s="1"/>
  <c r="HK194" i="18" s="1"/>
  <c r="HM194" i="18" s="1"/>
  <c r="FP106" i="18"/>
  <c r="FQ106" i="18" s="1"/>
  <c r="FR106" i="18" s="1"/>
  <c r="HK106" i="18" s="1"/>
  <c r="HM106" i="18" s="1"/>
  <c r="FP202" i="18"/>
  <c r="FQ202" i="18" s="1"/>
  <c r="FR202" i="18" s="1"/>
  <c r="HK202" i="18" s="1"/>
  <c r="HM202" i="18" s="1"/>
  <c r="FP311" i="18"/>
  <c r="FQ311" i="18" s="1"/>
  <c r="FR311" i="18" s="1"/>
  <c r="HK311" i="18" s="1"/>
  <c r="HM311" i="18" s="1"/>
  <c r="FP55" i="18"/>
  <c r="FQ55" i="18" s="1"/>
  <c r="FR55" i="18" s="1"/>
  <c r="HK55" i="18" s="1"/>
  <c r="HM55" i="18" s="1"/>
  <c r="FP279" i="18"/>
  <c r="FQ279" i="18" s="1"/>
  <c r="FR279" i="18" s="1"/>
  <c r="HK279" i="18" s="1"/>
  <c r="HM279" i="18" s="1"/>
  <c r="FP204" i="18"/>
  <c r="FQ204" i="18" s="1"/>
  <c r="FR204" i="18" s="1"/>
  <c r="HK204" i="18" s="1"/>
  <c r="HM204" i="18" s="1"/>
  <c r="FP58" i="18"/>
  <c r="FQ58" i="18" s="1"/>
  <c r="FR58" i="18" s="1"/>
  <c r="HK58" i="18" s="1"/>
  <c r="HM58" i="18" s="1"/>
  <c r="FP318" i="18"/>
  <c r="FQ318" i="18" s="1"/>
  <c r="FR318" i="18" s="1"/>
  <c r="HK318" i="18" s="1"/>
  <c r="HM318" i="18" s="1"/>
  <c r="FP200" i="18"/>
  <c r="FQ200" i="18" s="1"/>
  <c r="FR200" i="18" s="1"/>
  <c r="HK200" i="18" s="1"/>
  <c r="HM200" i="18" s="1"/>
  <c r="FP82" i="18"/>
  <c r="FP28" i="18"/>
  <c r="FQ28" i="18" s="1"/>
  <c r="FR28" i="18" s="1"/>
  <c r="HK28" i="18" s="1"/>
  <c r="HM28" i="18" s="1"/>
  <c r="FP253" i="18"/>
  <c r="FQ253" i="18" s="1"/>
  <c r="FR253" i="18" s="1"/>
  <c r="HK253" i="18" s="1"/>
  <c r="HM253" i="18" s="1"/>
  <c r="FP233" i="18"/>
  <c r="FQ233" i="18" s="1"/>
  <c r="FR233" i="18" s="1"/>
  <c r="HK233" i="18" s="1"/>
  <c r="HM233" i="18" s="1"/>
  <c r="FP180" i="18"/>
  <c r="FQ180" i="18" s="1"/>
  <c r="FR180" i="18" s="1"/>
  <c r="HK180" i="18" s="1"/>
  <c r="HM180" i="18" s="1"/>
  <c r="FP37" i="18"/>
  <c r="FQ37" i="18" s="1"/>
  <c r="FR37" i="18" s="1"/>
  <c r="HK37" i="18" s="1"/>
  <c r="HM37" i="18" s="1"/>
  <c r="FP138" i="18"/>
  <c r="FQ138" i="18" s="1"/>
  <c r="FR138" i="18" s="1"/>
  <c r="HK138" i="18" s="1"/>
  <c r="HM138" i="18" s="1"/>
  <c r="FP288" i="18"/>
  <c r="FQ288" i="18" s="1"/>
  <c r="FR288" i="18" s="1"/>
  <c r="HK288" i="18" s="1"/>
  <c r="HM288" i="18" s="1"/>
  <c r="FP41" i="18"/>
  <c r="FQ41" i="18" s="1"/>
  <c r="FR41" i="18" s="1"/>
  <c r="HK41" i="18" s="1"/>
  <c r="HM41" i="18" s="1"/>
  <c r="FP259" i="18"/>
  <c r="FQ259" i="18" s="1"/>
  <c r="FR259" i="18" s="1"/>
  <c r="HK259" i="18" s="1"/>
  <c r="HM259" i="18" s="1"/>
  <c r="FP263" i="18"/>
  <c r="FQ263" i="18" s="1"/>
  <c r="FR263" i="18" s="1"/>
  <c r="HK263" i="18" s="1"/>
  <c r="HM263" i="18" s="1"/>
  <c r="FP21" i="18"/>
  <c r="FQ21" i="18" s="1"/>
  <c r="FR21" i="18" s="1"/>
  <c r="HK21" i="18" s="1"/>
  <c r="HM21" i="18" s="1"/>
  <c r="FP105" i="18"/>
  <c r="FQ105" i="18" s="1"/>
  <c r="FR105" i="18" s="1"/>
  <c r="HK105" i="18" s="1"/>
  <c r="HM105" i="18" s="1"/>
  <c r="FP257" i="18"/>
  <c r="FQ257" i="18" s="1"/>
  <c r="FR257" i="18" s="1"/>
  <c r="HK257" i="18" s="1"/>
  <c r="HM257" i="18" s="1"/>
  <c r="FP80" i="18"/>
  <c r="FQ80" i="18" s="1"/>
  <c r="FR80" i="18" s="1"/>
  <c r="HK80" i="18" s="1"/>
  <c r="HM80" i="18" s="1"/>
  <c r="FP11" i="18"/>
  <c r="FQ11" i="18" s="1"/>
  <c r="FR11" i="18" s="1"/>
  <c r="HK11" i="18" s="1"/>
  <c r="HM11" i="18" s="1"/>
  <c r="FP132" i="18"/>
  <c r="FQ132" i="18" s="1"/>
  <c r="FR132" i="18" s="1"/>
  <c r="HK132" i="18" s="1"/>
  <c r="HM132" i="18" s="1"/>
  <c r="FP283" i="18"/>
  <c r="FQ283" i="18" s="1"/>
  <c r="FR283" i="18" s="1"/>
  <c r="HK283" i="18" s="1"/>
  <c r="HM283" i="18" s="1"/>
  <c r="FP320" i="18"/>
  <c r="FQ320" i="18" s="1"/>
  <c r="FR320" i="18" s="1"/>
  <c r="HK320" i="18" s="1"/>
  <c r="HM320" i="18" s="1"/>
  <c r="FP227" i="18"/>
  <c r="FQ227" i="18" s="1"/>
  <c r="FR227" i="18" s="1"/>
  <c r="HK227" i="18" s="1"/>
  <c r="HM227" i="18" s="1"/>
  <c r="FP239" i="18"/>
  <c r="FQ239" i="18" s="1"/>
  <c r="FR239" i="18" s="1"/>
  <c r="HK239" i="18" s="1"/>
  <c r="HM239" i="18" s="1"/>
  <c r="FP314" i="18"/>
  <c r="FQ314" i="18" s="1"/>
  <c r="FR314" i="18" s="1"/>
  <c r="HK314" i="18" s="1"/>
  <c r="HM314" i="18" s="1"/>
  <c r="FP232" i="18"/>
  <c r="FQ232" i="18" s="1"/>
  <c r="FR232" i="18" s="1"/>
  <c r="HK232" i="18" s="1"/>
  <c r="HM232" i="18" s="1"/>
  <c r="FP231" i="18"/>
  <c r="FQ231" i="18" s="1"/>
  <c r="FR231" i="18" s="1"/>
  <c r="HK231" i="18" s="1"/>
  <c r="HM231" i="18" s="1"/>
  <c r="FP36" i="18"/>
  <c r="FQ36" i="18" s="1"/>
  <c r="FR36" i="18" s="1"/>
  <c r="HK36" i="18" s="1"/>
  <c r="HM36" i="18" s="1"/>
  <c r="FP23" i="18"/>
  <c r="FQ23" i="18" s="1"/>
  <c r="FR23" i="18" s="1"/>
  <c r="HK23" i="18" s="1"/>
  <c r="HM23" i="18" s="1"/>
  <c r="FP56" i="18"/>
  <c r="FQ56" i="18" s="1"/>
  <c r="FR56" i="18" s="1"/>
  <c r="HK56" i="18" s="1"/>
  <c r="HM56" i="18" s="1"/>
  <c r="FP247" i="18"/>
  <c r="FQ247" i="18" s="1"/>
  <c r="FR247" i="18" s="1"/>
  <c r="FP47" i="18"/>
  <c r="FQ47" i="18" s="1"/>
  <c r="FR47" i="18" s="1"/>
  <c r="HK47" i="18" s="1"/>
  <c r="HM47" i="18" s="1"/>
  <c r="FP183" i="18"/>
  <c r="FQ183" i="18" s="1"/>
  <c r="FR183" i="18" s="1"/>
  <c r="HK183" i="18" s="1"/>
  <c r="HM183" i="18" s="1"/>
  <c r="FP50" i="18"/>
  <c r="FQ50" i="18" s="1"/>
  <c r="FR50" i="18" s="1"/>
  <c r="HK50" i="18" s="1"/>
  <c r="HM50" i="18" s="1"/>
  <c r="FP165" i="18"/>
  <c r="FQ165" i="18" s="1"/>
  <c r="FR165" i="18" s="1"/>
  <c r="HK165" i="18" s="1"/>
  <c r="HM165" i="18" s="1"/>
  <c r="FP234" i="18"/>
  <c r="FQ234" i="18" s="1"/>
  <c r="FR234" i="18" s="1"/>
  <c r="HK234" i="18" s="1"/>
  <c r="HM234" i="18" s="1"/>
  <c r="FP217" i="18"/>
  <c r="FQ217" i="18" s="1"/>
  <c r="FR217" i="18" s="1"/>
  <c r="HK217" i="18" s="1"/>
  <c r="HM217" i="18" s="1"/>
  <c r="FP265" i="18"/>
  <c r="FQ265" i="18" s="1"/>
  <c r="FR265" i="18" s="1"/>
  <c r="HK265" i="18" s="1"/>
  <c r="HM265" i="18" s="1"/>
  <c r="FP245" i="18"/>
  <c r="FQ245" i="18" s="1"/>
  <c r="FR245" i="18" s="1"/>
  <c r="HK245" i="18" s="1"/>
  <c r="HM245" i="18" s="1"/>
  <c r="FP197" i="18"/>
  <c r="FQ197" i="18" s="1"/>
  <c r="FR197" i="18" s="1"/>
  <c r="HK197" i="18" s="1"/>
  <c r="HM197" i="18" s="1"/>
  <c r="FP46" i="18"/>
  <c r="FQ46" i="18" s="1"/>
  <c r="FR46" i="18" s="1"/>
  <c r="HK46" i="18" s="1"/>
  <c r="HM46" i="18" s="1"/>
  <c r="FP193" i="18"/>
  <c r="FQ193" i="18" s="1"/>
  <c r="FR193" i="18" s="1"/>
  <c r="HK193" i="18" s="1"/>
  <c r="HM193" i="18" s="1"/>
  <c r="FP277" i="18"/>
  <c r="FQ277" i="18" s="1"/>
  <c r="FR277" i="18" s="1"/>
  <c r="HK277" i="18" s="1"/>
  <c r="HM277" i="18" s="1"/>
  <c r="FP144" i="18"/>
  <c r="FQ144" i="18" s="1"/>
  <c r="FR144" i="18" s="1"/>
  <c r="HK144" i="18" s="1"/>
  <c r="HM144" i="18" s="1"/>
  <c r="FP126" i="18"/>
  <c r="FQ126" i="18" s="1"/>
  <c r="FR126" i="18" s="1"/>
  <c r="HK126" i="18" s="1"/>
  <c r="HM126" i="18" s="1"/>
  <c r="FP177" i="18"/>
  <c r="FQ177" i="18" s="1"/>
  <c r="FR177" i="18" s="1"/>
  <c r="HK177" i="18" s="1"/>
  <c r="HM177" i="18" s="1"/>
  <c r="FP99" i="18"/>
  <c r="FQ99" i="18" s="1"/>
  <c r="FR99" i="18" s="1"/>
  <c r="HK99" i="18" s="1"/>
  <c r="HM99" i="18" s="1"/>
  <c r="FP101" i="18"/>
  <c r="FQ101" i="18" s="1"/>
  <c r="FR101" i="18" s="1"/>
  <c r="HK101" i="18" s="1"/>
  <c r="HM101" i="18" s="1"/>
  <c r="FP53" i="18"/>
  <c r="FQ53" i="18" s="1"/>
  <c r="FR53" i="18" s="1"/>
  <c r="HK53" i="18" s="1"/>
  <c r="HM53" i="18" s="1"/>
  <c r="FP71" i="18"/>
  <c r="FQ71" i="18" s="1"/>
  <c r="FR71" i="18" s="1"/>
  <c r="HK71" i="18" s="1"/>
  <c r="HM71" i="18" s="1"/>
  <c r="FP206" i="18"/>
  <c r="FQ206" i="18" s="1"/>
  <c r="FR206" i="18" s="1"/>
  <c r="HK206" i="18" s="1"/>
  <c r="HM206" i="18" s="1"/>
  <c r="FP140" i="18"/>
  <c r="FQ140" i="18" s="1"/>
  <c r="FR140" i="18" s="1"/>
  <c r="HK140" i="18" s="1"/>
  <c r="HM140" i="18" s="1"/>
  <c r="FP102" i="18"/>
  <c r="FQ102" i="18" s="1"/>
  <c r="FR102" i="18" s="1"/>
  <c r="HK102" i="18" s="1"/>
  <c r="HM102" i="18" s="1"/>
  <c r="FP154" i="18"/>
  <c r="FQ154" i="18" s="1"/>
  <c r="FR154" i="18" s="1"/>
  <c r="HK154" i="18" s="1"/>
  <c r="HM154" i="18" s="1"/>
  <c r="FP142" i="18"/>
  <c r="FQ142" i="18" s="1"/>
  <c r="FR142" i="18" s="1"/>
  <c r="HK142" i="18" s="1"/>
  <c r="HM142" i="18" s="1"/>
  <c r="FP255" i="18"/>
  <c r="FQ255" i="18" s="1"/>
  <c r="FR255" i="18" s="1"/>
  <c r="HK255" i="18" s="1"/>
  <c r="HM255" i="18" s="1"/>
  <c r="FP228" i="18"/>
  <c r="FQ228" i="18" s="1"/>
  <c r="FR228" i="18" s="1"/>
  <c r="HK228" i="18" s="1"/>
  <c r="HM228" i="18" s="1"/>
  <c r="FP242" i="18"/>
  <c r="FQ242" i="18" s="1"/>
  <c r="FR242" i="18" s="1"/>
  <c r="HK242" i="18" s="1"/>
  <c r="HM242" i="18" s="1"/>
  <c r="FP174" i="18"/>
  <c r="FQ174" i="18" s="1"/>
  <c r="FR174" i="18" s="1"/>
  <c r="HK174" i="18" s="1"/>
  <c r="HM174" i="18" s="1"/>
  <c r="FP293" i="18"/>
  <c r="FQ293" i="18" s="1"/>
  <c r="FR293" i="18" s="1"/>
  <c r="HK293" i="18" s="1"/>
  <c r="HM293" i="18" s="1"/>
  <c r="FP162" i="18"/>
  <c r="FQ162" i="18" s="1"/>
  <c r="FR162" i="18" s="1"/>
  <c r="HK162" i="18" s="1"/>
  <c r="HM162" i="18" s="1"/>
  <c r="FP97" i="18"/>
  <c r="FQ97" i="18" s="1"/>
  <c r="FR97" i="18" s="1"/>
  <c r="HK97" i="18" s="1"/>
  <c r="HM97" i="18" s="1"/>
  <c r="FP35" i="18"/>
  <c r="FQ35" i="18" s="1"/>
  <c r="FR35" i="18" s="1"/>
  <c r="HK35" i="18" s="1"/>
  <c r="HM35" i="18" s="1"/>
  <c r="FQ139" i="18"/>
  <c r="FR139" i="18" s="1"/>
  <c r="FP60" i="18"/>
  <c r="FQ60" i="18" s="1"/>
  <c r="FR60" i="18" s="1"/>
  <c r="HK60" i="18" s="1"/>
  <c r="HM60" i="18" s="1"/>
  <c r="FQ235" i="18"/>
  <c r="FR235" i="18" s="1"/>
  <c r="FP306" i="18"/>
  <c r="FQ306" i="18" s="1"/>
  <c r="FR306" i="18" s="1"/>
  <c r="HK306" i="18" s="1"/>
  <c r="HM306" i="18" s="1"/>
  <c r="FP133" i="18"/>
  <c r="FQ133" i="18" s="1"/>
  <c r="FR133" i="18" s="1"/>
  <c r="HK133" i="18" s="1"/>
  <c r="HM133" i="18" s="1"/>
  <c r="FP110" i="18"/>
  <c r="FQ110" i="18" s="1"/>
  <c r="FR110" i="18" s="1"/>
  <c r="HK110" i="18" s="1"/>
  <c r="HM110" i="18" s="1"/>
  <c r="FP317" i="18"/>
  <c r="FQ317" i="18" s="1"/>
  <c r="FR317" i="18" s="1"/>
  <c r="HK317" i="18" s="1"/>
  <c r="HM317" i="18" s="1"/>
  <c r="ET6" i="18"/>
  <c r="FP9" i="18"/>
  <c r="FP123" i="18"/>
  <c r="FQ123" i="18" s="1"/>
  <c r="FR123" i="18" s="1"/>
  <c r="HK123" i="18" s="1"/>
  <c r="HM123" i="18" s="1"/>
  <c r="FP316" i="18"/>
  <c r="FQ316" i="18" s="1"/>
  <c r="FR316" i="18" s="1"/>
  <c r="HK316" i="18" s="1"/>
  <c r="HM316" i="18" s="1"/>
  <c r="FP218" i="18"/>
  <c r="FQ218" i="18" s="1"/>
  <c r="FR218" i="18" s="1"/>
  <c r="HK218" i="18" s="1"/>
  <c r="HM218" i="18" s="1"/>
  <c r="FP62" i="18"/>
  <c r="FQ62" i="18" s="1"/>
  <c r="FR62" i="18" s="1"/>
  <c r="HK62" i="18" s="1"/>
  <c r="HM62" i="18" s="1"/>
  <c r="FP134" i="18"/>
  <c r="FQ134" i="18" s="1"/>
  <c r="FR134" i="18" s="1"/>
  <c r="HK134" i="18" s="1"/>
  <c r="HM134" i="18" s="1"/>
  <c r="FP254" i="18"/>
  <c r="FQ254" i="18" s="1"/>
  <c r="FR254" i="18" s="1"/>
  <c r="HK254" i="18" s="1"/>
  <c r="HM254" i="18" s="1"/>
  <c r="FP203" i="18"/>
  <c r="FQ203" i="18" s="1"/>
  <c r="FR203" i="18" s="1"/>
  <c r="HK203" i="18" s="1"/>
  <c r="HM203" i="18" s="1"/>
  <c r="FP275" i="18"/>
  <c r="FQ275" i="18" s="1"/>
  <c r="FR275" i="18" s="1"/>
  <c r="HK275" i="18" s="1"/>
  <c r="HM275" i="18" s="1"/>
  <c r="FP150" i="18"/>
  <c r="FQ150" i="18" s="1"/>
  <c r="FR150" i="18" s="1"/>
  <c r="HK150" i="18" s="1"/>
  <c r="HM150" i="18" s="1"/>
  <c r="FP321" i="18"/>
  <c r="FQ321" i="18" s="1"/>
  <c r="FR321" i="18" s="1"/>
  <c r="HK321" i="18" s="1"/>
  <c r="HM321" i="18" s="1"/>
  <c r="FP273" i="18"/>
  <c r="FQ273" i="18" s="1"/>
  <c r="FR273" i="18" s="1"/>
  <c r="HK273" i="18" s="1"/>
  <c r="HM273" i="18" s="1"/>
  <c r="FP94" i="18"/>
  <c r="FQ94" i="18" s="1"/>
  <c r="FR94" i="18" s="1"/>
  <c r="HK94" i="18" s="1"/>
  <c r="HM94" i="18" s="1"/>
  <c r="FP108" i="18"/>
  <c r="FQ108" i="18" s="1"/>
  <c r="FR108" i="18" s="1"/>
  <c r="HK108" i="18" s="1"/>
  <c r="HM108" i="18" s="1"/>
  <c r="FP98" i="18"/>
  <c r="FQ98" i="18" s="1"/>
  <c r="FR98" i="18" s="1"/>
  <c r="HK98" i="18" s="1"/>
  <c r="HM98" i="18" s="1"/>
  <c r="FP86" i="18"/>
  <c r="FQ86" i="18" s="1"/>
  <c r="FR86" i="18" s="1"/>
  <c r="HK86" i="18" s="1"/>
  <c r="HM86" i="18" s="1"/>
  <c r="FP224" i="18"/>
  <c r="FQ224" i="18" s="1"/>
  <c r="FR224" i="18" s="1"/>
  <c r="HK224" i="18" s="1"/>
  <c r="HM224" i="18" s="1"/>
  <c r="GP9" i="18"/>
  <c r="GP6" i="18" s="1"/>
  <c r="FO6" i="18"/>
  <c r="FP307" i="18"/>
  <c r="FQ307" i="18" s="1"/>
  <c r="FR307" i="18" s="1"/>
  <c r="HK307" i="18" s="1"/>
  <c r="HM307" i="18" s="1"/>
  <c r="FP152" i="18"/>
  <c r="FQ152" i="18" s="1"/>
  <c r="FR152" i="18" s="1"/>
  <c r="HK152" i="18" s="1"/>
  <c r="HM152" i="18" s="1"/>
  <c r="FP298" i="18"/>
  <c r="FQ298" i="18" s="1"/>
  <c r="FR298" i="18" s="1"/>
  <c r="HK298" i="18" s="1"/>
  <c r="HM298" i="18" s="1"/>
  <c r="FP113" i="18"/>
  <c r="FQ113" i="18" s="1"/>
  <c r="FR113" i="18" s="1"/>
  <c r="HK113" i="18" s="1"/>
  <c r="HM113" i="18" s="1"/>
  <c r="FP173" i="18"/>
  <c r="FQ173" i="18" s="1"/>
  <c r="FR173" i="18" s="1"/>
  <c r="HK173" i="18" s="1"/>
  <c r="HM173" i="18" s="1"/>
  <c r="FP300" i="18"/>
  <c r="FQ300" i="18" s="1"/>
  <c r="FR300" i="18" s="1"/>
  <c r="HK300" i="18" s="1"/>
  <c r="HM300" i="18" s="1"/>
  <c r="FP26" i="18"/>
  <c r="FQ26" i="18" s="1"/>
  <c r="FR26" i="18" s="1"/>
  <c r="HK26" i="18" s="1"/>
  <c r="HM26" i="18" s="1"/>
  <c r="FP155" i="18"/>
  <c r="FQ155" i="18" s="1"/>
  <c r="FR155" i="18" s="1"/>
  <c r="HK155" i="18" s="1"/>
  <c r="HM155" i="18" s="1"/>
  <c r="FP192" i="18"/>
  <c r="FQ192" i="18" s="1"/>
  <c r="FR192" i="18" s="1"/>
  <c r="HK192" i="18" s="1"/>
  <c r="HM192" i="18" s="1"/>
  <c r="FP182" i="18"/>
  <c r="FQ182" i="18" s="1"/>
  <c r="FR182" i="18" s="1"/>
  <c r="HK182" i="18" s="1"/>
  <c r="HM182" i="18" s="1"/>
  <c r="FP124" i="18"/>
  <c r="FQ124" i="18" s="1"/>
  <c r="FR124" i="18" s="1"/>
  <c r="HK124" i="18" s="1"/>
  <c r="HM124" i="18" s="1"/>
  <c r="FP114" i="18"/>
  <c r="FQ114" i="18" s="1"/>
  <c r="FR114" i="18" s="1"/>
  <c r="HK114" i="18" s="1"/>
  <c r="HM114" i="18" s="1"/>
  <c r="FP39" i="18"/>
  <c r="FQ39" i="18" s="1"/>
  <c r="FR39" i="18" s="1"/>
  <c r="HK39" i="18" s="1"/>
  <c r="HM39" i="18" s="1"/>
  <c r="FP313" i="18"/>
  <c r="FQ313" i="18" s="1"/>
  <c r="FR313" i="18" s="1"/>
  <c r="HK313" i="18" s="1"/>
  <c r="HM313" i="18" s="1"/>
  <c r="FP280" i="18"/>
  <c r="FQ280" i="18" s="1"/>
  <c r="FR280" i="18" s="1"/>
  <c r="HK280" i="18" s="1"/>
  <c r="HM280" i="18" s="1"/>
  <c r="FP236" i="18"/>
  <c r="FQ236" i="18" s="1"/>
  <c r="FR236" i="18" s="1"/>
  <c r="HK236" i="18" s="1"/>
  <c r="HM236" i="18" s="1"/>
  <c r="FP324" i="18"/>
  <c r="FQ324" i="18" s="1"/>
  <c r="FR324" i="18" s="1"/>
  <c r="HK324" i="18" s="1"/>
  <c r="HM324" i="18" s="1"/>
  <c r="FP38" i="18"/>
  <c r="FQ38" i="18" s="1"/>
  <c r="FR38" i="18" s="1"/>
  <c r="HK38" i="18" s="1"/>
  <c r="HM38" i="18" s="1"/>
  <c r="FP278" i="18"/>
  <c r="FQ278" i="18" s="1"/>
  <c r="FR278" i="18" s="1"/>
  <c r="FP87" i="18"/>
  <c r="FQ87" i="18" s="1"/>
  <c r="FR87" i="18" s="1"/>
  <c r="HK87" i="18" s="1"/>
  <c r="HM87" i="18" s="1"/>
  <c r="FP163" i="18"/>
  <c r="FQ163" i="18" s="1"/>
  <c r="FR163" i="18" s="1"/>
  <c r="HK163" i="18" s="1"/>
  <c r="HM163" i="18" s="1"/>
  <c r="FP20" i="18"/>
  <c r="FQ20" i="18" s="1"/>
  <c r="FR20" i="18" s="1"/>
  <c r="HK20" i="18" s="1"/>
  <c r="HM20" i="18" s="1"/>
  <c r="FP252" i="18"/>
  <c r="FQ252" i="18" s="1"/>
  <c r="FR252" i="18" s="1"/>
  <c r="HK252" i="18" s="1"/>
  <c r="HM252" i="18" s="1"/>
  <c r="FP297" i="18"/>
  <c r="FQ297" i="18" s="1"/>
  <c r="FR297" i="18" s="1"/>
  <c r="HK297" i="18" s="1"/>
  <c r="HM297" i="18" s="1"/>
  <c r="FP93" i="18"/>
  <c r="FQ93" i="18" s="1"/>
  <c r="FR93" i="18" s="1"/>
  <c r="HK93" i="18" s="1"/>
  <c r="HM93" i="18" s="1"/>
  <c r="FP290" i="18"/>
  <c r="FQ290" i="18" s="1"/>
  <c r="FR290" i="18" s="1"/>
  <c r="HK290" i="18" s="1"/>
  <c r="HM290" i="18" s="1"/>
  <c r="FQ82" i="18"/>
  <c r="FR82" i="18" s="1"/>
  <c r="FP158" i="18"/>
  <c r="FQ158" i="18" s="1"/>
  <c r="FR158" i="18" s="1"/>
  <c r="HK158" i="18" s="1"/>
  <c r="HM158" i="18" s="1"/>
  <c r="FP301" i="18"/>
  <c r="FQ301" i="18" s="1"/>
  <c r="FR301" i="18" s="1"/>
  <c r="HK301" i="18" s="1"/>
  <c r="HM301" i="18" s="1"/>
  <c r="FP156" i="18"/>
  <c r="FQ156" i="18" s="1"/>
  <c r="FR156" i="18" s="1"/>
  <c r="HK156" i="18" s="1"/>
  <c r="HM156" i="18" s="1"/>
  <c r="FP274" i="18"/>
  <c r="FQ274" i="18" s="1"/>
  <c r="FR274" i="18" s="1"/>
  <c r="HK274" i="18" s="1"/>
  <c r="HM274" i="18" s="1"/>
  <c r="FP54" i="18"/>
  <c r="FQ54" i="18" s="1"/>
  <c r="FR54" i="18" s="1"/>
  <c r="HK54" i="18" s="1"/>
  <c r="HM54" i="18" s="1"/>
  <c r="FP170" i="18"/>
  <c r="FQ170" i="18" s="1"/>
  <c r="FR170" i="18" s="1"/>
  <c r="HK170" i="18" s="1"/>
  <c r="HM170" i="18" s="1"/>
  <c r="FP76" i="18"/>
  <c r="FQ76" i="18" s="1"/>
  <c r="FR76" i="18" s="1"/>
  <c r="HK76" i="18" s="1"/>
  <c r="HM76" i="18" s="1"/>
  <c r="FP68" i="18"/>
  <c r="FQ68" i="18" s="1"/>
  <c r="FR68" i="18" s="1"/>
  <c r="HK68" i="18" s="1"/>
  <c r="HM68" i="18" s="1"/>
  <c r="FP333" i="18"/>
  <c r="FQ333" i="18" s="1"/>
  <c r="FR333" i="18" s="1"/>
  <c r="HK333" i="18" s="1"/>
  <c r="HM333" i="18" s="1"/>
  <c r="FP115" i="18"/>
  <c r="FQ115" i="18" s="1"/>
  <c r="FR115" i="18" s="1"/>
  <c r="HK115" i="18" s="1"/>
  <c r="HM115" i="18" s="1"/>
  <c r="FP83" i="18"/>
  <c r="FQ83" i="18" s="1"/>
  <c r="FR83" i="18" s="1"/>
  <c r="HK83" i="18" s="1"/>
  <c r="HM83" i="18" s="1"/>
  <c r="FP302" i="18"/>
  <c r="FQ302" i="18" s="1"/>
  <c r="FR302" i="18" s="1"/>
  <c r="HK302" i="18" s="1"/>
  <c r="HM302" i="18" s="1"/>
  <c r="FP48" i="18"/>
  <c r="FQ48" i="18" s="1"/>
  <c r="FR48" i="18" s="1"/>
  <c r="HK48" i="18" s="1"/>
  <c r="HM48" i="18" s="1"/>
  <c r="FP131" i="18"/>
  <c r="FQ131" i="18" s="1"/>
  <c r="FR131" i="18" s="1"/>
  <c r="HK131" i="18" s="1"/>
  <c r="HM131" i="18" s="1"/>
  <c r="FP74" i="18"/>
  <c r="FQ74" i="18" s="1"/>
  <c r="FR74" i="18" s="1"/>
  <c r="HK74" i="18" s="1"/>
  <c r="HM74" i="18" s="1"/>
  <c r="FP332" i="18"/>
  <c r="FQ332" i="18" s="1"/>
  <c r="FR332" i="18" s="1"/>
  <c r="HK332" i="18" s="1"/>
  <c r="HM332" i="18" s="1"/>
  <c r="FP90" i="18"/>
  <c r="FQ90" i="18" s="1"/>
  <c r="FR90" i="18" s="1"/>
  <c r="HK90" i="18" s="1"/>
  <c r="HM90" i="18" s="1"/>
  <c r="FP270" i="18"/>
  <c r="FQ270" i="18" s="1"/>
  <c r="FR270" i="18" s="1"/>
  <c r="HK270" i="18" s="1"/>
  <c r="HM270" i="18" s="1"/>
  <c r="FP322" i="18"/>
  <c r="FQ322" i="18" s="1"/>
  <c r="FR322" i="18" s="1"/>
  <c r="HK322" i="18" s="1"/>
  <c r="HM322" i="18" s="1"/>
  <c r="FP289" i="18"/>
  <c r="FQ289" i="18" s="1"/>
  <c r="FR289" i="18" s="1"/>
  <c r="HK289" i="18" s="1"/>
  <c r="HM289" i="18" s="1"/>
  <c r="FP85" i="18"/>
  <c r="FQ85" i="18" s="1"/>
  <c r="FR85" i="18" s="1"/>
  <c r="HK85" i="18" s="1"/>
  <c r="HM85" i="18" s="1"/>
  <c r="FP100" i="18"/>
  <c r="FQ100" i="18" s="1"/>
  <c r="FR100" i="18" s="1"/>
  <c r="HK100" i="18" s="1"/>
  <c r="HM100" i="18" s="1"/>
  <c r="FP70" i="18"/>
  <c r="FQ70" i="18" s="1"/>
  <c r="FR70" i="18" s="1"/>
  <c r="HK70" i="18" s="1"/>
  <c r="HM70" i="18" s="1"/>
  <c r="HK282" i="18"/>
  <c r="HM282" i="18" s="1"/>
  <c r="HK89" i="18"/>
  <c r="HM89" i="18" s="1"/>
  <c r="HK278" i="18" l="1"/>
  <c r="HM278" i="18" s="1"/>
  <c r="HK247" i="18"/>
  <c r="HM247" i="18" s="1"/>
  <c r="HK82" i="18"/>
  <c r="HM82" i="18" s="1"/>
  <c r="FP6" i="18"/>
  <c r="FQ9" i="18"/>
  <c r="HK139" i="18"/>
  <c r="HM139" i="18" s="1"/>
  <c r="HK235" i="18"/>
  <c r="HM235" i="18" s="1"/>
  <c r="FQ6" i="18" l="1"/>
  <c r="FR9" i="18"/>
  <c r="FR6" i="18" l="1"/>
  <c r="HK9" i="18"/>
  <c r="HK6" i="18" l="1"/>
  <c r="HM9" i="18"/>
</calcChain>
</file>

<file path=xl/comments1.xml><?xml version="1.0" encoding="utf-8"?>
<comments xmlns="http://schemas.openxmlformats.org/spreadsheetml/2006/main">
  <authors>
    <author>Dominique Brault</author>
  </authors>
  <commentList>
    <comment ref="T8" authorId="0" shapeId="0">
      <text>
        <r>
          <rPr>
            <sz val="9"/>
            <color indexed="81"/>
            <rFont val="Tahoma"/>
            <family val="2"/>
          </rPr>
          <t xml:space="preserve">Formula: </t>
        </r>
        <r>
          <rPr>
            <b/>
            <sz val="9"/>
            <color indexed="81"/>
            <rFont val="Tahoma"/>
            <family val="2"/>
          </rPr>
          <t>=getEqUnitCost</t>
        </r>
        <r>
          <rPr>
            <sz val="9"/>
            <color indexed="81"/>
            <rFont val="Tahoma"/>
            <family val="2"/>
          </rPr>
          <t xml:space="preserve">
</t>
        </r>
      </text>
    </comment>
    <comment ref="V8" authorId="0" shapeId="0">
      <text>
        <r>
          <rPr>
            <sz val="9"/>
            <color indexed="81"/>
            <rFont val="Tahoma"/>
            <family val="2"/>
          </rPr>
          <t>Project quantity * unit effort</t>
        </r>
      </text>
    </comment>
    <comment ref="X8" authorId="0" shapeId="0">
      <text>
        <r>
          <rPr>
            <sz val="9"/>
            <color indexed="81"/>
            <rFont val="Tahoma"/>
            <family val="2"/>
          </rPr>
          <t>Formula for processing:</t>
        </r>
        <r>
          <rPr>
            <b/>
            <sz val="9"/>
            <color indexed="81"/>
            <rFont val="Tahoma"/>
            <family val="2"/>
          </rPr>
          <t xml:space="preserve">
=getConsUnitCost</t>
        </r>
      </text>
    </comment>
    <comment ref="Z8" authorId="0" shapeId="0">
      <text>
        <r>
          <rPr>
            <sz val="9"/>
            <color indexed="81"/>
            <rFont val="Tahoma"/>
            <family val="2"/>
          </rPr>
          <t xml:space="preserve">Project quantity * unit effort
Formula: </t>
        </r>
        <r>
          <rPr>
            <b/>
            <sz val="9"/>
            <color indexed="81"/>
            <rFont val="Tahoma"/>
            <family val="2"/>
          </rPr>
          <t xml:space="preserve">
=getConsQuantity</t>
        </r>
      </text>
    </comment>
    <comment ref="AD8" authorId="0" shapeId="0">
      <text>
        <r>
          <rPr>
            <sz val="9"/>
            <color indexed="81"/>
            <rFont val="Tahoma"/>
            <family val="2"/>
          </rPr>
          <t>Project quantity * unit effort</t>
        </r>
      </text>
    </comment>
    <comment ref="AG8" authorId="0" shapeId="0">
      <text>
        <r>
          <rPr>
            <sz val="9"/>
            <color indexed="81"/>
            <rFont val="Tahoma"/>
            <family val="2"/>
          </rPr>
          <t>Enter "</t>
        </r>
        <r>
          <rPr>
            <b/>
            <sz val="9"/>
            <color indexed="81"/>
            <rFont val="Tahoma"/>
            <family val="2"/>
          </rPr>
          <t>=getStaffUnit Cost"</t>
        </r>
        <r>
          <rPr>
            <sz val="9"/>
            <color indexed="81"/>
            <rFont val="Tahoma"/>
            <family val="2"/>
          </rPr>
          <t xml:space="preserve"> to retreive automatically the cost per hour of the related resource type</t>
        </r>
      </text>
    </comment>
    <comment ref="AH8" authorId="0" shapeId="0">
      <text>
        <r>
          <rPr>
            <sz val="9"/>
            <color indexed="81"/>
            <rFont val="Tahoma"/>
            <family val="2"/>
          </rPr>
          <t xml:space="preserve">Formula for Procesing:
</t>
        </r>
        <r>
          <rPr>
            <b/>
            <sz val="9"/>
            <color indexed="81"/>
            <rFont val="Tahoma"/>
            <family val="2"/>
          </rPr>
          <t>=getStaffUnitEffort</t>
        </r>
        <r>
          <rPr>
            <sz val="9"/>
            <color indexed="81"/>
            <rFont val="Tahoma"/>
            <family val="2"/>
          </rPr>
          <t xml:space="preserve">
</t>
        </r>
      </text>
    </comment>
    <comment ref="AI8" authorId="0" shapeId="0">
      <text>
        <r>
          <rPr>
            <sz val="9"/>
            <color indexed="81"/>
            <rFont val="Tahoma"/>
            <family val="2"/>
          </rPr>
          <t xml:space="preserve">Project quantity * unit effort
Formula: 
</t>
        </r>
        <r>
          <rPr>
            <b/>
            <sz val="9"/>
            <color indexed="81"/>
            <rFont val="Tahoma"/>
            <family val="2"/>
          </rPr>
          <t>=getStaffQuantity</t>
        </r>
      </text>
    </comment>
  </commentList>
</comments>
</file>

<file path=xl/comments2.xml><?xml version="1.0" encoding="utf-8"?>
<comments xmlns="http://schemas.openxmlformats.org/spreadsheetml/2006/main">
  <authors>
    <author>Dominique Brault</author>
  </authors>
  <commentList>
    <comment ref="CV5" authorId="0" shapeId="0">
      <text>
        <r>
          <rPr>
            <sz val="9"/>
            <color indexed="81"/>
            <rFont val="Calibri"/>
            <family val="2"/>
            <scheme val="minor"/>
          </rPr>
          <t xml:space="preserve">Formula: 
</t>
        </r>
        <r>
          <rPr>
            <b/>
            <sz val="9"/>
            <color indexed="81"/>
            <rFont val="Calibri"/>
            <family val="2"/>
            <scheme val="minor"/>
          </rPr>
          <t>=getExternalFunding</t>
        </r>
      </text>
    </comment>
  </commentList>
</comments>
</file>

<file path=xl/connections.xml><?xml version="1.0" encoding="utf-8"?>
<connections xmlns="http://schemas.openxmlformats.org/spreadsheetml/2006/main">
  <connection id="1" keepAlive="1" name="CatTemplate" description="Connection to the 'CatTemplate' query in the workbook." type="5" refreshedVersion="6" saveData="1">
    <dbPr connection="Provider=Microsoft.Mashup.OleDb.1;Data Source=$Workbook$;Location=CatTemplate;Extended Properties=&quot;&quot;" command="SELECT * FROM [CatTemplate]"/>
  </connection>
  <connection id="2" keepAlive="1" name="DictIndex" description="Connection to the 'DictIndex' query in the workbook." type="5" refreshedVersion="6" saveData="1">
    <dbPr connection="Provider=Microsoft.Mashup.OleDb.1;Data Source=$Workbook$;Location=DictIndex;Extended Properties=&quot;&quot;" command="SELECT * FROM [DictIndex]"/>
  </connection>
  <connection id="3" keepAlive="1" name="DictResourceTypes" description="Connection to the 'DictResourceTypes' query in the workbook." type="5" refreshedVersion="6" saveData="1">
    <dbPr connection="Provider=Microsoft.Mashup.OleDb.1;Data Source=$Workbook$;Location=DictResourceTypes;Extended Properties=&quot;&quot;" command="SELECT * FROM [DictResourceTypes]"/>
  </connection>
  <connection id="4" keepAlive="1" name="DictSections" description="Connection to the 'DictSections' query in the workbook." type="5" refreshedVersion="6" saveData="1">
    <dbPr connection="Provider=Microsoft.Mashup.OleDb.1;Data Source=$Workbook$;Location=DictSections;Extended Properties=&quot;&quot;" command="SELECT * FROM [DictSections]"/>
  </connection>
  <connection id="5" keepAlive="1" name="FinalTable" description="Connection to the 'FinalTable' query in the workbook." type="5" refreshedVersion="6" saveData="1">
    <dbPr connection="Provider=Microsoft.Mashup.OleDb.1;Data Source=$Workbook$;Location=FinalTable;Extended Properties=&quot;&quot;" command="SELECT * FROM [FinalTable]"/>
  </connection>
  <connection id="6" keepAlive="1" name="ParRatePM" description="Connection to the 'ParRatePM' query in the workbook." type="5" refreshedVersion="6" saveData="1">
    <dbPr connection="Provider=Microsoft.Mashup.OleDb.1;Data Source=$Workbook$;Location=ParRatePM;Extended Properties=&quot;&quot;" command="SELECT * FROM [ParRatePM]"/>
  </connection>
  <connection id="7" keepAlive="1" name="ParRateSalIncrease" description="Connection to the 'ParRateSalIncrease' query in the workbook." type="5" refreshedVersion="6" saveData="1">
    <dbPr connection="Provider=Microsoft.Mashup.OleDb.1;Data Source=$Workbook$;Location=ParRateSalIncrease;Extended Properties=&quot;&quot;" command="SELECT * FROM [ParRateSalIncrease]"/>
  </connection>
  <connection id="8" keepAlive="1" name="Query - FinCostsTable" description="Connection to the 'FinCostsTable' query in the workbook." type="5" refreshedVersion="6">
    <dbPr connection="Provider=Microsoft.Mashup.OleDb.1;Data Source=$Workbook$;Location=FinCostsTable;Extended Properties=&quot;&quot;" command="SELECT * FROM [FinCostsTable]"/>
  </connection>
  <connection id="9" keepAlive="1" name="Query - OtherCostsTable" description="Connection to the 'OtherCostsTable' query in the workbook." type="5" refreshedVersion="0" background="1">
    <dbPr connection="Provider=Microsoft.Mashup.OleDb.1;Data Source=$Workbook$;Location=OtherCostsTable;Extended Properties=&quot;&quot;" command="SELECT * FROM [OtherCostsTable]"/>
  </connection>
  <connection id="10" keepAlive="1" name="Query - StaffCostsTable" description="Connection to the 'StaffCostsTable' query in the workbook." type="5" refreshedVersion="0" background="1">
    <dbPr connection="Provider=Microsoft.Mashup.OleDb.1;Data Source=$Workbook$;Location=StaffCostsTable;Extended Properties=&quot;&quot;" command="SELECT * FROM [StaffCostsTable]"/>
  </connection>
  <connection id="11" keepAlive="1" name="TabBioRefCosts" description="Connection to the 'TabBioRefCosts' query in the workbook." type="5" refreshedVersion="6" saveData="1">
    <dbPr connection="Provider=Microsoft.Mashup.OleDb.1;Data Source=$Workbook$;Location=TabBioRefCosts;Extended Properties=&quot;&quot;" command="SELECT * FROM [TabBioRefCosts]"/>
  </connection>
</connections>
</file>

<file path=xl/sharedStrings.xml><?xml version="1.0" encoding="utf-8"?>
<sst xmlns="http://schemas.openxmlformats.org/spreadsheetml/2006/main" count="12648" uniqueCount="1205">
  <si>
    <t>Year1</t>
  </si>
  <si>
    <t>Year2</t>
  </si>
  <si>
    <t>Year3</t>
  </si>
  <si>
    <t>Year4</t>
  </si>
  <si>
    <t>Year5</t>
  </si>
  <si>
    <t>Year6</t>
  </si>
  <si>
    <t>Year7</t>
  </si>
  <si>
    <t>Year8</t>
  </si>
  <si>
    <t>Year9</t>
  </si>
  <si>
    <t>Year10</t>
  </si>
  <si>
    <t>Year11</t>
  </si>
  <si>
    <t>Year12</t>
  </si>
  <si>
    <t>Year13</t>
  </si>
  <si>
    <t>Year14</t>
  </si>
  <si>
    <t>Year15</t>
  </si>
  <si>
    <t>Year16</t>
  </si>
  <si>
    <t>Year17</t>
  </si>
  <si>
    <t>Year18</t>
  </si>
  <si>
    <t>Year19</t>
  </si>
  <si>
    <t>Year20</t>
  </si>
  <si>
    <t>Type</t>
  </si>
  <si>
    <t>Inclusions</t>
  </si>
  <si>
    <t># FUP</t>
  </si>
  <si>
    <t>Task</t>
  </si>
  <si>
    <t>FUP per inclusion</t>
  </si>
  <si>
    <t xml:space="preserve"> </t>
  </si>
  <si>
    <t>Equipment</t>
  </si>
  <si>
    <t>Resource type</t>
  </si>
  <si>
    <t>CIEC CRA</t>
  </si>
  <si>
    <t>Item</t>
  </si>
  <si>
    <t>Obsolete?</t>
  </si>
  <si>
    <t>CIEC Nurse</t>
  </si>
  <si>
    <t>Last update date</t>
  </si>
  <si>
    <t>Description</t>
  </si>
  <si>
    <t>Feasibility</t>
  </si>
  <si>
    <t>Project understanding and meetings with PI and stakeholders</t>
  </si>
  <si>
    <t xml:space="preserve">Collect project idea, discuss with PI implication of internal and external stakeholders, consider the capacities of the different stakeholders (patient population, resources, facilities, logistics),  design project, evaluate timelines, discuss use of data according to GDPR requirements and legal framework.
</t>
  </si>
  <si>
    <t>Mandatory</t>
  </si>
  <si>
    <t>Preparation of required documentation (SSC)</t>
  </si>
  <si>
    <t>Draft budget and support the PI with the SSC preparation</t>
  </si>
  <si>
    <t xml:space="preserve">Mandatory </t>
  </si>
  <si>
    <t>Implicate main stakeholders, create project in PM tool, refine budget, evaluation of the plans needed, kick off meeting, draft and publish procedures</t>
  </si>
  <si>
    <t>Bibliography</t>
  </si>
  <si>
    <t>Perform a bibliography review to establish the background of the scientific question</t>
  </si>
  <si>
    <t>Optionnal</t>
  </si>
  <si>
    <t>Concept definition &amp; Protocol Writing with PI</t>
  </si>
  <si>
    <t>Support in defining the most appropriate study design, support in writing the protocol based on corporate templates</t>
  </si>
  <si>
    <t>Preparing study documents including ICF and participant questionnaires, CRF in French or english</t>
  </si>
  <si>
    <t>Prepare/support in the preparation of the study documents such as the information sheet and informed consent forms, patient questionnaires and case report form based on corporate templates</t>
  </si>
  <si>
    <t>Contribute to meetings with stakeholders to define the study requirements, coordinate the preparation of all required documents, organize/contribute to the kick-off meeting</t>
  </si>
  <si>
    <t>Contract set up</t>
  </si>
  <si>
    <t>Discuss legal framework with Business development office, evaluate agreements needed and define timelines, Follow up contract revision and contract signature</t>
  </si>
  <si>
    <t>Regular Internal and external meetings with stakeholders</t>
  </si>
  <si>
    <t>Coordination</t>
  </si>
  <si>
    <t>Ensure collaboration between stakeholders for efficient conduct of the project, ensure deliverables are achieved and budgets met</t>
  </si>
  <si>
    <t>Consumables</t>
  </si>
  <si>
    <t>Mandatory for large projects (to be defined)</t>
  </si>
  <si>
    <t>Follow up of non conformities, deviations, (CAPA)</t>
  </si>
  <si>
    <t>Non conformities to be recorded, follow up of resolution, follow up of preventive actions.</t>
  </si>
  <si>
    <t>Change management</t>
  </si>
  <si>
    <t>Any change during the project (new assesments, new samples, process, data…) will impact process, budget revision, amendment submissions, GDPR aspects review.</t>
  </si>
  <si>
    <t>Closure</t>
  </si>
  <si>
    <t>Close out, (monitoring)</t>
  </si>
  <si>
    <t>Internal close out of the project and capture lessons learned, ensure information to the authorities, ensure all steps have been properly done, financial report in place</t>
  </si>
  <si>
    <t>CPMO CRPM</t>
  </si>
  <si>
    <t>Section</t>
  </si>
  <si>
    <t>LIH internal</t>
  </si>
  <si>
    <t>LUX collaboration</t>
  </si>
  <si>
    <t>International collaboration</t>
  </si>
  <si>
    <t>FFS-Research Lux</t>
  </si>
  <si>
    <t>FFS-International academic/Non for profit</t>
  </si>
  <si>
    <t>FFS-Commercial</t>
  </si>
  <si>
    <t>Markup</t>
  </si>
  <si>
    <t>OH</t>
  </si>
  <si>
    <t>CPMO</t>
  </si>
  <si>
    <t>CIEC</t>
  </si>
  <si>
    <t>Overarching coordination</t>
  </si>
  <si>
    <t>Project quantity</t>
  </si>
  <si>
    <t>Order</t>
  </si>
  <si>
    <t>Select</t>
  </si>
  <si>
    <t>Column2</t>
  </si>
  <si>
    <t>Eq. unit cost</t>
  </si>
  <si>
    <t>Cons. unit cost</t>
  </si>
  <si>
    <t>St. unit cost</t>
  </si>
  <si>
    <t>BIOREF</t>
  </si>
  <si>
    <t>s2</t>
  </si>
  <si>
    <t>s3</t>
  </si>
  <si>
    <t>s4</t>
  </si>
  <si>
    <t>s</t>
  </si>
  <si>
    <t xml:space="preserve">IT Project Management &amp; Business Analysis </t>
  </si>
  <si>
    <t>Data Exchange / Integration (Interoperability)</t>
  </si>
  <si>
    <t>Software Configuration</t>
  </si>
  <si>
    <t>Software Engineering</t>
  </si>
  <si>
    <t>LIMS - Configuration</t>
  </si>
  <si>
    <t>LIMS - Software Engineering</t>
  </si>
  <si>
    <t>Data Governance (Architecture, Modeling, Configuration / Adaptations)</t>
  </si>
  <si>
    <t>Business Intelligence (Reporting &amp; Dashboarding)</t>
  </si>
  <si>
    <t xml:space="preserve">Tests &amp; Release Management </t>
  </si>
  <si>
    <t xml:space="preserve">Production deployment </t>
  </si>
  <si>
    <t>Support &amp; Monitoring</t>
  </si>
  <si>
    <t>IT PM</t>
  </si>
  <si>
    <t>Unit</t>
  </si>
  <si>
    <t>Is mandatory?</t>
  </si>
  <si>
    <t>Services</t>
  </si>
  <si>
    <t>DIA</t>
  </si>
  <si>
    <t>Quotation configuration</t>
  </si>
  <si>
    <t>BIOREP</t>
  </si>
  <si>
    <t>CCMS</t>
  </si>
  <si>
    <t>PATH</t>
  </si>
  <si>
    <t>Eq. quantity</t>
  </si>
  <si>
    <t>Cons. quantity</t>
  </si>
  <si>
    <t>St. quantity</t>
  </si>
  <si>
    <t>Subcontracting</t>
  </si>
  <si>
    <t>s5</t>
  </si>
  <si>
    <t>Oth. unit cost</t>
  </si>
  <si>
    <t>Oth. quantity</t>
  </si>
  <si>
    <t>St. type</t>
  </si>
  <si>
    <t>OH Amount</t>
  </si>
  <si>
    <t>Total cost</t>
  </si>
  <si>
    <t>Direct Costs</t>
  </si>
  <si>
    <t>YEAR DETAILS ►</t>
  </si>
  <si>
    <t>EQUIPMENT ►</t>
  </si>
  <si>
    <t>CONSUMABLE ►</t>
  </si>
  <si>
    <t>OTHER COSTS ►</t>
  </si>
  <si>
    <t>STAFF ►</t>
  </si>
  <si>
    <t>s7</t>
  </si>
  <si>
    <t>CHOICE ►</t>
  </si>
  <si>
    <t>Item type</t>
  </si>
  <si>
    <t>Project quotation</t>
  </si>
  <si>
    <t>Confidential information</t>
  </si>
  <si>
    <t>Collection supplies</t>
  </si>
  <si>
    <t>Collection kit - Blood</t>
  </si>
  <si>
    <t>Collection kit - Urine</t>
  </si>
  <si>
    <t>Collection kit - Saliva</t>
  </si>
  <si>
    <t>Collection kit - Stool</t>
  </si>
  <si>
    <t>Collection kit - Swab</t>
  </si>
  <si>
    <t>Collection kit - Tissue</t>
  </si>
  <si>
    <t>Reception</t>
  </si>
  <si>
    <t>Sample relabelling</t>
  </si>
  <si>
    <t>Protocol development</t>
  </si>
  <si>
    <t>Days</t>
  </si>
  <si>
    <t>Protocol review</t>
  </si>
  <si>
    <t>Informed consent development</t>
  </si>
  <si>
    <t>Informed consent review</t>
  </si>
  <si>
    <t>Staff training</t>
  </si>
  <si>
    <t>Regulatory-GDPR compliance</t>
  </si>
  <si>
    <t>Contract development</t>
  </si>
  <si>
    <t>Alignement with GDPR aspects</t>
  </si>
  <si>
    <t>Preparation of submission package</t>
  </si>
  <si>
    <t>Fees for submission</t>
  </si>
  <si>
    <t>End of trial notification</t>
  </si>
  <si>
    <t>Pharmacovigilance</t>
  </si>
  <si>
    <t>Investigator meeting</t>
  </si>
  <si>
    <t>Project management</t>
  </si>
  <si>
    <t>Communication with sponsor</t>
  </si>
  <si>
    <t>Communication with sites</t>
  </si>
  <si>
    <t>Patient recruitement</t>
  </si>
  <si>
    <t>Advertisement development</t>
  </si>
  <si>
    <t>Information meeting</t>
  </si>
  <si>
    <t>Study visits</t>
  </si>
  <si>
    <t>Informed consent signature</t>
  </si>
  <si>
    <t>inclusion visit</t>
  </si>
  <si>
    <t>FUP visit</t>
  </si>
  <si>
    <t>Queries management</t>
  </si>
  <si>
    <t>Monitoring</t>
  </si>
  <si>
    <t>Site initiation visit conduct</t>
  </si>
  <si>
    <t>Site initiation visit travel time</t>
  </si>
  <si>
    <t>Monitoring visit conduct</t>
  </si>
  <si>
    <t>Monitoring visit travel time</t>
  </si>
  <si>
    <t>Close out visit conduct</t>
  </si>
  <si>
    <t>Close out visit travel time</t>
  </si>
  <si>
    <t>Study closure</t>
  </si>
  <si>
    <t>Archiving</t>
  </si>
  <si>
    <t>Detail per Country</t>
  </si>
  <si>
    <t>Kits</t>
  </si>
  <si>
    <t>Transport</t>
  </si>
  <si>
    <t xml:space="preserve">Shipment kits to the site </t>
  </si>
  <si>
    <t>Collection Site to IBBL</t>
  </si>
  <si>
    <t>Onward shipment to collaborator</t>
  </si>
  <si>
    <t>Processing</t>
  </si>
  <si>
    <t>Storage</t>
  </si>
  <si>
    <t xml:space="preserve">Storage </t>
  </si>
  <si>
    <t>Storage (project duration)</t>
  </si>
  <si>
    <t>Cryoboxes</t>
  </si>
  <si>
    <t>Distribution</t>
  </si>
  <si>
    <t>Sample retrieval</t>
  </si>
  <si>
    <t>Sample Retrieval (retrieval)</t>
  </si>
  <si>
    <t>IT</t>
  </si>
  <si>
    <t>Code</t>
  </si>
  <si>
    <t>Collection kits</t>
  </si>
  <si>
    <t>Sample reception</t>
  </si>
  <si>
    <t>Sample processing</t>
  </si>
  <si>
    <t>Sample storage</t>
  </si>
  <si>
    <t>IT operations</t>
  </si>
  <si>
    <t>Method</t>
  </si>
  <si>
    <t>Statistics and methodology</t>
  </si>
  <si>
    <t>Staff costs</t>
  </si>
  <si>
    <t>Dictionaries references</t>
  </si>
  <si>
    <t>Sections</t>
  </si>
  <si>
    <t>Countries</t>
  </si>
  <si>
    <t>Aliquots processed during the project</t>
  </si>
  <si>
    <t>Operation</t>
  </si>
  <si>
    <t>Sect#</t>
  </si>
  <si>
    <t>Op#</t>
  </si>
  <si>
    <t>Task#</t>
  </si>
  <si>
    <t>Cost category</t>
  </si>
  <si>
    <t>01 Staff costs</t>
  </si>
  <si>
    <t>06 Operating costs</t>
  </si>
  <si>
    <t>05 Travel costs</t>
  </si>
  <si>
    <t>Define business needs</t>
  </si>
  <si>
    <t>Design data flow</t>
  </si>
  <si>
    <t>CCMS Data Manager</t>
  </si>
  <si>
    <t>Write data management plan</t>
  </si>
  <si>
    <t>Define statistical plan</t>
  </si>
  <si>
    <t>Prepare operations</t>
  </si>
  <si>
    <t>Produce eCRF and completion guidelines</t>
  </si>
  <si>
    <t>Design database</t>
  </si>
  <si>
    <t>Perform CCMS operations</t>
  </si>
  <si>
    <t>Perform statistical analysis programming</t>
  </si>
  <si>
    <t>Produce statistical output</t>
  </si>
  <si>
    <t>Perform CCMS closure</t>
  </si>
  <si>
    <t>Perform final data analysis and reporting</t>
  </si>
  <si>
    <t>Eq. unit effort</t>
  </si>
  <si>
    <t>Cons. unit effort</t>
  </si>
  <si>
    <t>Oth. unit effort</t>
  </si>
  <si>
    <t>St. unit effort</t>
  </si>
  <si>
    <t>Units</t>
  </si>
  <si>
    <t>Unit cost</t>
  </si>
  <si>
    <t>s6</t>
  </si>
  <si>
    <t>Q1</t>
  </si>
  <si>
    <t>Q2</t>
  </si>
  <si>
    <t>Q3</t>
  </si>
  <si>
    <t>Q4</t>
  </si>
  <si>
    <t>Q12</t>
  </si>
  <si>
    <t>Q5</t>
  </si>
  <si>
    <t>Q6</t>
  </si>
  <si>
    <t>Q7</t>
  </si>
  <si>
    <t>Q8</t>
  </si>
  <si>
    <t>Q9</t>
  </si>
  <si>
    <t>Q10</t>
  </si>
  <si>
    <t>Q11</t>
  </si>
  <si>
    <t>Q13</t>
  </si>
  <si>
    <t>Q14</t>
  </si>
  <si>
    <t>Q15</t>
  </si>
  <si>
    <t>Q16</t>
  </si>
  <si>
    <t>Q17</t>
  </si>
  <si>
    <t>Q18</t>
  </si>
  <si>
    <t>Q19</t>
  </si>
  <si>
    <t>Q20</t>
  </si>
  <si>
    <t>Object</t>
  </si>
  <si>
    <t>Cost Category Comp.</t>
  </si>
  <si>
    <t>03 Subcontracting costs</t>
  </si>
  <si>
    <t>Visit planification</t>
  </si>
  <si>
    <t>BioRep Operator</t>
  </si>
  <si>
    <t>BioRef Operator</t>
  </si>
  <si>
    <t>BioRef Team Leader</t>
  </si>
  <si>
    <t>BioRep Team Leader</t>
  </si>
  <si>
    <t>CCMS Biostatistician</t>
  </si>
  <si>
    <t>CIEC Admin</t>
  </si>
  <si>
    <t>CIEC CRM</t>
  </si>
  <si>
    <t>CIEC Nurse coordinator</t>
  </si>
  <si>
    <t>CIEC REG</t>
  </si>
  <si>
    <t>CPMO Head of Unit</t>
  </si>
  <si>
    <t>COMPUTED COSTS ►</t>
  </si>
  <si>
    <t>Total quantity</t>
  </si>
  <si>
    <t>Other Costs</t>
  </si>
  <si>
    <t>Project's specificities (variability)</t>
  </si>
  <si>
    <t>TOTAL BUDGET</t>
  </si>
  <si>
    <t>MESR %</t>
  </si>
  <si>
    <t>Prices</t>
  </si>
  <si>
    <t>02 Equipment cost</t>
  </si>
  <si>
    <t>Eq. Cost</t>
  </si>
  <si>
    <t>Cons. Cost</t>
  </si>
  <si>
    <t>Eq. Price</t>
  </si>
  <si>
    <t>Cons. Price</t>
  </si>
  <si>
    <t>Oth. Cost</t>
  </si>
  <si>
    <t>Oth. Price</t>
  </si>
  <si>
    <t>St. Price</t>
  </si>
  <si>
    <t>Total Price</t>
  </si>
  <si>
    <t>Final Section</t>
  </si>
  <si>
    <t>MORE YEARS ►</t>
  </si>
  <si>
    <t>Please expand any relevant pseudo-tab to display more information ►</t>
  </si>
  <si>
    <t>St. pm</t>
  </si>
  <si>
    <t>* Subcontracting switch</t>
  </si>
  <si>
    <t>Other parameters</t>
  </si>
  <si>
    <t>EQ. PRICE</t>
  </si>
  <si>
    <t>CONS. PRICE</t>
  </si>
  <si>
    <t>OTH. PRICE</t>
  </si>
  <si>
    <t>STAFF PRICE</t>
  </si>
  <si>
    <t>Visits and FUP distribution</t>
  </si>
  <si>
    <t>Just under control …</t>
  </si>
  <si>
    <t>FUP</t>
  </si>
  <si>
    <t>PM</t>
  </si>
  <si>
    <t>◀ RATES DETAILS</t>
  </si>
  <si>
    <t>Patient visits and data collection</t>
  </si>
  <si>
    <t>Calculate now!</t>
  </si>
  <si>
    <t>Conduct investigator meetings</t>
  </si>
  <si>
    <t>Site initiation visit travel cost</t>
  </si>
  <si>
    <t>Monitoring visit travel cost</t>
  </si>
  <si>
    <t>Close out visit travel cost</t>
  </si>
  <si>
    <t>Site fees</t>
  </si>
  <si>
    <t>Investigator fees (visit 1)</t>
  </si>
  <si>
    <t>Investigator fees (visit 2)</t>
  </si>
  <si>
    <t>Investigator fees (visit 3)</t>
  </si>
  <si>
    <t>Nurse fees</t>
  </si>
  <si>
    <t>Laboratory fees</t>
  </si>
  <si>
    <t>Pharmacy fees</t>
  </si>
  <si>
    <t>Data entry</t>
  </si>
  <si>
    <t>ACTIVITY DETAILS (Cat.) ►</t>
  </si>
  <si>
    <t>Lead</t>
  </si>
  <si>
    <t>Set-up (refer to WBS)</t>
  </si>
  <si>
    <t>Project coordination (internal and external meetings)</t>
  </si>
  <si>
    <t>Meetings (internal and external meetings)</t>
  </si>
  <si>
    <t>10% of the overal PM time</t>
  </si>
  <si>
    <t>Administrative and miscellaneous materials not foreseen (flat rate).</t>
  </si>
  <si>
    <t>Travel time</t>
  </si>
  <si>
    <t>Collection kit - Hair</t>
  </si>
  <si>
    <t>Index</t>
  </si>
  <si>
    <t>Year</t>
  </si>
  <si>
    <t>Rate</t>
  </si>
  <si>
    <t>PM1</t>
  </si>
  <si>
    <t>PM2</t>
  </si>
  <si>
    <t>PM12</t>
  </si>
  <si>
    <t>PM3</t>
  </si>
  <si>
    <t>PM4</t>
  </si>
  <si>
    <t>PM5</t>
  </si>
  <si>
    <t>PM6</t>
  </si>
  <si>
    <t>PM13</t>
  </si>
  <si>
    <t>PM14</t>
  </si>
  <si>
    <t>PM15</t>
  </si>
  <si>
    <t>PM16</t>
  </si>
  <si>
    <t>PM7</t>
  </si>
  <si>
    <t>PM8</t>
  </si>
  <si>
    <t>PM9</t>
  </si>
  <si>
    <t>PM10</t>
  </si>
  <si>
    <t>PM11</t>
  </si>
  <si>
    <t>PM17</t>
  </si>
  <si>
    <t>PM18</t>
  </si>
  <si>
    <t>PM19</t>
  </si>
  <si>
    <t>PM20</t>
  </si>
  <si>
    <t>Total PM</t>
  </si>
  <si>
    <t>CS1</t>
  </si>
  <si>
    <t>CS2</t>
  </si>
  <si>
    <t>CS3</t>
  </si>
  <si>
    <t>CS4</t>
  </si>
  <si>
    <t>CS5</t>
  </si>
  <si>
    <t>CS6</t>
  </si>
  <si>
    <t>CS7</t>
  </si>
  <si>
    <t>CS8</t>
  </si>
  <si>
    <t>CS9</t>
  </si>
  <si>
    <t>CS10</t>
  </si>
  <si>
    <t>Total St. Cost</t>
  </si>
  <si>
    <t>CS11</t>
  </si>
  <si>
    <t>CS12</t>
  </si>
  <si>
    <t>CS13</t>
  </si>
  <si>
    <t>CS14</t>
  </si>
  <si>
    <t>CS15</t>
  </si>
  <si>
    <t>CS16</t>
  </si>
  <si>
    <t>CS17</t>
  </si>
  <si>
    <t>CS18</t>
  </si>
  <si>
    <t>CS19</t>
  </si>
  <si>
    <t>CS20</t>
  </si>
  <si>
    <t>SUBTOTAL PER CATEGORY</t>
  </si>
  <si>
    <t>Total Oth. cost</t>
  </si>
  <si>
    <t>CO1</t>
  </si>
  <si>
    <t>CO2</t>
  </si>
  <si>
    <t>CO3</t>
  </si>
  <si>
    <t>CO4</t>
  </si>
  <si>
    <t>CO5</t>
  </si>
  <si>
    <t>CO6</t>
  </si>
  <si>
    <t>CO7</t>
  </si>
  <si>
    <t>CO8</t>
  </si>
  <si>
    <t>CO9</t>
  </si>
  <si>
    <t>CO10</t>
  </si>
  <si>
    <t>CO11</t>
  </si>
  <si>
    <t>CO12</t>
  </si>
  <si>
    <t>CO13</t>
  </si>
  <si>
    <t>CO14</t>
  </si>
  <si>
    <t>CO15</t>
  </si>
  <si>
    <t>CO16</t>
  </si>
  <si>
    <t>CO17</t>
  </si>
  <si>
    <t>CO18</t>
  </si>
  <si>
    <t>CO19</t>
  </si>
  <si>
    <t>CO20</t>
  </si>
  <si>
    <t>TOTAL Q STAFF (pm) ►</t>
  </si>
  <si>
    <t>TOTAL Q OTHER ►</t>
  </si>
  <si>
    <t>TOTAL COST OTHER ►</t>
  </si>
  <si>
    <t>TOTAL COST STAFF ►</t>
  </si>
  <si>
    <t>TOTAL COST</t>
  </si>
  <si>
    <t>TOTAL PRICE</t>
  </si>
  <si>
    <t>CONS. COST</t>
  </si>
  <si>
    <t>OTHER COST</t>
  </si>
  <si>
    <t>P1</t>
  </si>
  <si>
    <t>P2</t>
  </si>
  <si>
    <t>P3</t>
  </si>
  <si>
    <t>P4</t>
  </si>
  <si>
    <t>P5</t>
  </si>
  <si>
    <t>P6</t>
  </si>
  <si>
    <t>P7</t>
  </si>
  <si>
    <t>P8</t>
  </si>
  <si>
    <t>P9</t>
  </si>
  <si>
    <t>P10</t>
  </si>
  <si>
    <t>P11</t>
  </si>
  <si>
    <t>P12</t>
  </si>
  <si>
    <t>P13</t>
  </si>
  <si>
    <t>P14</t>
  </si>
  <si>
    <t>P15</t>
  </si>
  <si>
    <t>P16</t>
  </si>
  <si>
    <t>P17</t>
  </si>
  <si>
    <t>P18</t>
  </si>
  <si>
    <t>P19</t>
  </si>
  <si>
    <t>P20</t>
  </si>
  <si>
    <t>EQ. COST</t>
  </si>
  <si>
    <t>TOTAL OH</t>
  </si>
  <si>
    <t>TOTAL MARKUP</t>
  </si>
  <si>
    <t>DETAILS /YEAR ►</t>
  </si>
  <si>
    <t>Funding type</t>
  </si>
  <si>
    <t>Assumptions for the Project Costing</t>
  </si>
  <si>
    <t>Final Quantity</t>
  </si>
  <si>
    <t>Final Unit Price</t>
  </si>
  <si>
    <t>MORE ... ►</t>
  </si>
  <si>
    <t>Travels</t>
  </si>
  <si>
    <t>Items</t>
  </si>
  <si>
    <t>Hospital authorisation</t>
  </si>
  <si>
    <t>Script</t>
  </si>
  <si>
    <t>CIEC Clinical Trial Coordinator</t>
  </si>
  <si>
    <t>Final unit cost</t>
  </si>
  <si>
    <t>TOTAL NON-STAFF COSTS</t>
  </si>
  <si>
    <t>TOTAL</t>
  </si>
  <si>
    <t>STAFF COST</t>
  </si>
  <si>
    <t>x</t>
  </si>
  <si>
    <t>EQUIPMENT COSTS (usage only)</t>
  </si>
  <si>
    <t>STAFF COSTS</t>
  </si>
  <si>
    <t>Country related</t>
  </si>
  <si>
    <t>Aliquots for all visits</t>
  </si>
  <si>
    <t>Months</t>
  </si>
  <si>
    <t>Shipment preparation</t>
  </si>
  <si>
    <t>Sample reception (per tube)</t>
  </si>
  <si>
    <t>Sample Retrieval (per tube)</t>
  </si>
  <si>
    <t>FUNDING INSTITUTION TYPE</t>
  </si>
  <si>
    <t>MARK-UP</t>
  </si>
  <si>
    <t>EQUIPMENT</t>
  </si>
  <si>
    <t>OPERATIONS</t>
  </si>
  <si>
    <t>TYPE</t>
  </si>
  <si>
    <t>UNIT COST</t>
  </si>
  <si>
    <t>QUANTITY</t>
  </si>
  <si>
    <t xml:space="preserve">                     YEARS
VISITS</t>
  </si>
  <si>
    <t>TOTAL NB.</t>
  </si>
  <si>
    <t>UNIT PRICE</t>
  </si>
  <si>
    <t>UNI COST</t>
  </si>
  <si>
    <t>COST</t>
  </si>
  <si>
    <t>PRICE</t>
  </si>
  <si>
    <t>TOT. NONSTAFF COST</t>
  </si>
  <si>
    <t>QUANTITY (D)</t>
  </si>
  <si>
    <t>QUANTITY (PM)</t>
  </si>
  <si>
    <t>OH AMOUNT</t>
  </si>
  <si>
    <t>COST CATEGORY &gt; UNIT &gt; RESOURCE | SECTION &gt; OPERATIONS &gt; TASKS</t>
  </si>
  <si>
    <t>TOTAL QUANTITY</t>
  </si>
  <si>
    <t>MESR FUNDING</t>
  </si>
  <si>
    <t>EXTERNAL FUNDING</t>
  </si>
  <si>
    <t>EXTERNAL %</t>
  </si>
  <si>
    <t>TOT. QUANTITY</t>
  </si>
  <si>
    <t>OVERHEAD</t>
  </si>
  <si>
    <t>CONSUMABLE COSTS</t>
  </si>
  <si>
    <t>OTHER COSTS</t>
  </si>
  <si>
    <r>
      <t xml:space="preserve">Other costs quantities </t>
    </r>
    <r>
      <rPr>
        <b/>
        <sz val="9"/>
        <color theme="7" tint="-0.499984740745262"/>
        <rFont val="Calibri Light"/>
        <family val="2"/>
      </rPr>
      <t>(for Equipment, Consumable and other costs = without Staff cost)</t>
    </r>
  </si>
  <si>
    <r>
      <t>Staff quantities only</t>
    </r>
    <r>
      <rPr>
        <b/>
        <sz val="9"/>
        <color theme="7" tint="-0.499984740745262"/>
        <rFont val="Calibri Light"/>
        <family val="2"/>
      </rPr>
      <t xml:space="preserve"> (in pm whatever the cost category is)</t>
    </r>
  </si>
  <si>
    <r>
      <t xml:space="preserve">OTHER COSTS PER YEAR </t>
    </r>
    <r>
      <rPr>
        <b/>
        <sz val="9"/>
        <color theme="7" tint="-0.499984740745262"/>
        <rFont val="Calibri Light"/>
        <family val="2"/>
      </rPr>
      <t>calculated for Equipement + Consumable + Other (Without Staff)</t>
    </r>
  </si>
  <si>
    <r>
      <t xml:space="preserve">STAFF COST PER YEAR </t>
    </r>
    <r>
      <rPr>
        <b/>
        <sz val="9"/>
        <color theme="7" tint="-0.499984740745262"/>
        <rFont val="Calibri Light"/>
        <family val="2"/>
      </rPr>
      <t>calculated for Staff only</t>
    </r>
  </si>
  <si>
    <r>
      <t>Project quotation</t>
    </r>
    <r>
      <rPr>
        <sz val="18"/>
        <rFont val="Calibri Light"/>
        <family val="2"/>
        <scheme val="major"/>
      </rPr>
      <t xml:space="preserve"> (detailed view)</t>
    </r>
  </si>
  <si>
    <r>
      <t xml:space="preserve">Project quotation </t>
    </r>
    <r>
      <rPr>
        <sz val="18"/>
        <color theme="1"/>
        <rFont val="Calibri Light"/>
        <family val="2"/>
        <scheme val="major"/>
      </rPr>
      <t>(Controlling view)</t>
    </r>
  </si>
  <si>
    <t>CATEGORIES</t>
  </si>
  <si>
    <t>#</t>
  </si>
  <si>
    <t>SERVICE</t>
  </si>
  <si>
    <t>BATCH SIZE</t>
  </si>
  <si>
    <t>RESOURCE TYPE</t>
  </si>
  <si>
    <t>Staff</t>
  </si>
  <si>
    <t>CHEM-01,02,03,04</t>
  </si>
  <si>
    <t>CENT-12, 13</t>
  </si>
  <si>
    <t>READ-01</t>
  </si>
  <si>
    <t>LIQ-01, 03</t>
  </si>
  <si>
    <t>Consumable</t>
  </si>
  <si>
    <t xml:space="preserve">Chemagic DNA Blood Kit special 4mL </t>
  </si>
  <si>
    <t>900µL Conductive filter Tips</t>
  </si>
  <si>
    <t>175µL Conductive filter Tips</t>
  </si>
  <si>
    <t>Label &amp; Printing (Cryo)</t>
  </si>
  <si>
    <t>15mL Falcon Tubes</t>
  </si>
  <si>
    <t>0.5mL Matrix Tubes</t>
  </si>
  <si>
    <t>A REF-002-02 | Automated Isolation of Buffy Coat and DNA Extraction with Chemagen from WHOLE BLOOD 
(including spectophotometry)</t>
  </si>
  <si>
    <t>Samples</t>
  </si>
  <si>
    <t>A REF-002-04 | Automated DNA Extraction from 
pre-isolated BUFFY COAT 
(including spectophotometry)
(24 rod-head)</t>
  </si>
  <si>
    <t>A REF-002-06 | Automated DNA Extraction from 
pre-isolated BUFFY COAT 
(including spectophotometry)
(96-rod head)</t>
  </si>
  <si>
    <t>A REF-002-07 | Automated DNA Extraction from STOOL with Chemagen 
(including spectophotometry)
(24 head)</t>
  </si>
  <si>
    <t>A REF-002-08 | Automated cfDNA Extraction from PLASMA or SERUM with Chemagen (24 head)
No QC included</t>
  </si>
  <si>
    <t>A REF-002-09 | Automated DNA Extraction from FFPE with Chemagen
(including spectophotometry)
(Xylene Processing)
(96 head)</t>
  </si>
  <si>
    <t>A REF-002-09 | Automated DNA Extraction from FFPE with Chemagen
(including spectophotometry)
(Qiagen Blue Processing)
(96 head)</t>
  </si>
  <si>
    <t>A REF-002-10 | Automated DNA Extraction from SALIVA with Chemagen 
(including spectrophotometry)
(24 head)</t>
  </si>
  <si>
    <t>A REF-002-12 | DNA Extraction using the ZymoBIOMICS 96-MagBead DNA Kit with Chemagen from STOOL (96 rod head, MSMI stand alone)
(including spectophotometry)</t>
  </si>
  <si>
    <t>AP M007</t>
  </si>
  <si>
    <t>REF-004 | Automated DNA Extraction from FFPE Material
QIAcube</t>
  </si>
  <si>
    <t>REF-004 | DNA Extraction from FFPE Material (Manual)</t>
  </si>
  <si>
    <t>REF-005 | Serum Aliquoting (not for metabolomics)</t>
  </si>
  <si>
    <t>REF-006 (B) | Blood Processing (EDTA) - DISEASE
(including buffy coat isolation)</t>
  </si>
  <si>
    <t>REF-007 (B) | Urine Aliquoting 
MANUAL</t>
  </si>
  <si>
    <t xml:space="preserve">REF-008 (A) | Manual Isolation of PBMCs from Whole blood with Ficoll/LSM </t>
  </si>
  <si>
    <t>REF-008 (B) | Isolation and Cryopreservation of PBMC's
Automatic from 8ml CPT</t>
  </si>
  <si>
    <t>REF-008 (C) | Manual Isolation of PBMCs from CPT tube with Plasma aliquoting</t>
  </si>
  <si>
    <t>REF-008 (D) | Manual Isolation of PBMCs from CPT tube without Plasma aliquoting</t>
  </si>
  <si>
    <t xml:space="preserve">REF-008 (E) | Manual Isolation of PBMCs from whole blood with SepMate </t>
  </si>
  <si>
    <t>REF-009 | DNA Extraction from Whole Blood</t>
  </si>
  <si>
    <t>REF-010 | Histological Processing and Embedding</t>
  </si>
  <si>
    <t>REF-011 | Establishment of a Lymphoblastoid Cell Line</t>
  </si>
  <si>
    <t>REF-013 (A) | Isolation of Buffy Coat (MAMUAL processing)</t>
  </si>
  <si>
    <t>REF-013 (B) | Isolation of Buffy Coat (TECAN processing)</t>
  </si>
  <si>
    <t>REF-014 | TMA Construction (for 1 TMA composed by 90-120 cores)</t>
  </si>
  <si>
    <t>REF-016 (A) | Automated RNA Extraction from Non-fixed Materials - non disease
(Biorobot) - NO CLEAN UP STEP</t>
  </si>
  <si>
    <t>REF-016 (B) | Automated RNA Extraction from Non-fixed Materials 
(Biorobot) - CLEAN UP</t>
  </si>
  <si>
    <t>REF-016 (C) | Automated RNA Extraction from Non-fixed Materials (Qiacube) - disease
From Paxgene RNA tubes</t>
  </si>
  <si>
    <t>REF-016 (D) | Automated RNA Extraction from Non-fixed Materials (Qiacube)
From cells or tissue</t>
  </si>
  <si>
    <t>REF-017 | Fibroblast Cultures from Skin Biopsies</t>
  </si>
  <si>
    <t>REF-018 | Thrombocytes Isolation from Whole Blood or Plasma</t>
  </si>
  <si>
    <t>AP M003</t>
  </si>
  <si>
    <t>REF-019 | Total RNA (mRNA/miRNA) Isolation from FFPE Material MANUAL</t>
  </si>
  <si>
    <t>REF-019 | Total RNA (mRNA/miRNA) Isolation from FFPE Material AUTOMATIC</t>
  </si>
  <si>
    <t>REF-020 | Protein Extraction from FFPE Tissue</t>
  </si>
  <si>
    <t>REF-022 | Preparation of Red Blood Cells</t>
  </si>
  <si>
    <t>REF-025 | WBC Subpopulation Isolation with AutoMACS</t>
  </si>
  <si>
    <t>AP M052</t>
  </si>
  <si>
    <t>REF-026 | Cell Free Nucleic Acid Extraction from Liquid Biopsies</t>
  </si>
  <si>
    <t>REF-028 | Protein Extraction from FFPE Sections for Analysis by Mass Spectrometry</t>
  </si>
  <si>
    <t>REF-030 | Cerebrospinal Fluid (CSF) Processing</t>
  </si>
  <si>
    <t>REF-032 | 16S rRNA gene Sequencing data analysis</t>
  </si>
  <si>
    <t>REF-034 | Extraction of MiRNA from Fluids</t>
  </si>
  <si>
    <t>REF-035 | Aliquoting of frozen specimens using the CryoXtract CXT353</t>
  </si>
  <si>
    <t>REF-036 | Blood Processing and Plasma Aliquoting for cfDNA (PAXgene/EDTA tube)</t>
  </si>
  <si>
    <t>REF-036 | Blood Processing and Plasma Aliquoting for cfDNA (STRECK tube)</t>
  </si>
  <si>
    <t>REF-037 | cDNA Synthesis (Reverse Transcription)</t>
  </si>
  <si>
    <t>REF-038 (A) | RNA Extraction from Frozen Tissue 
(mRNA extraction AUTOMATIC)</t>
  </si>
  <si>
    <t>REF-038 (A) | RNA Extraction from Frozen Tissue 
(mRNA extraction MANUAL)</t>
  </si>
  <si>
    <t>REF-038 (B) | RNA Extraction from Frozen Tissue 
(miRNA MANUAL)</t>
  </si>
  <si>
    <t>REF-038 (B) | RNA Extraction from Frozen Tissue 
(miRNA AUTOMATIC)</t>
  </si>
  <si>
    <t>REF-039 | DNA Extraction from Frozen Tissue</t>
  </si>
  <si>
    <t>REF-041 | Stool Aliquoting (Omnigene gut tube)</t>
  </si>
  <si>
    <t>REF-041 | Stool Aliquoting (DNA/RNA Shield  tube)</t>
  </si>
  <si>
    <t>REF-045 | Reprogramming of fibroblasts in Induced Pluripotent Stem Cells (iPSC)</t>
  </si>
  <si>
    <t>REF-046 | Culture of Induced Pluripotent Stem Cells (iPSC)
Cost includes 3 passages</t>
  </si>
  <si>
    <t>REF-050 | AllPrep dual DNA/RNA extraction from FFPE (MANUAL)</t>
  </si>
  <si>
    <t>REF-052 | Simultaneous DNA and RNA Extraction from Frozen Tissue</t>
  </si>
  <si>
    <t>M001 | DNA Fingerprinting</t>
  </si>
  <si>
    <t>M002 | HES Staining</t>
  </si>
  <si>
    <t>M003 | Cell Counting with CASY Counter</t>
  </si>
  <si>
    <t>M004 | Complete Blood Count with the ABX Micros CRP 200</t>
  </si>
  <si>
    <t>M005 | DNA quantification spectrofluorometry</t>
  </si>
  <si>
    <t>M006 | DNA Cross Linking Assessment by PCR</t>
  </si>
  <si>
    <t>M007 (A) | NA quantification spectrophotometry (DNA or RNA) (96 well plate)</t>
  </si>
  <si>
    <t>M007 (B) | NA quantification spectrophotometry (DNA or RNA)  (Take-3 plate)</t>
  </si>
  <si>
    <t>M008 | RNA Integrity Measure (RIN and DV200 Metric) (without heat-denaturation)</t>
  </si>
  <si>
    <t>M008 | RNA Integrity Measure (RIN and DV200 Metric) (with heat-denaturation)</t>
  </si>
  <si>
    <t>M016 | RNA quantification spectrofluorometry</t>
  </si>
  <si>
    <t>M017 | Long-range PCR</t>
  </si>
  <si>
    <t>M021 | Size-RT-PCR to assess transcript size in human RNA</t>
  </si>
  <si>
    <t>M026 | Protein Quantification by Bradford Method</t>
  </si>
  <si>
    <t>M027 | mRNA qPCR</t>
  </si>
  <si>
    <t>M028 | miRNA qPCR</t>
  </si>
  <si>
    <t>M031 | SPUD Assay</t>
  </si>
  <si>
    <t>M032 | Quantification of Cystatin C in Urine</t>
  </si>
  <si>
    <t>M033 | Quantification of Creatinine in Urine</t>
  </si>
  <si>
    <t>M034 | Quantification of Hemoglobin in Serum and Plasma</t>
  </si>
  <si>
    <t>M035 | Cell Viability Assay using the FACSVerse</t>
  </si>
  <si>
    <t>AP M003 or AP M052</t>
  </si>
  <si>
    <t>M038 | Immunohistochemical Testing of HIF Staining</t>
  </si>
  <si>
    <t>M041 | Purity Assessment of WBC Subpopulations</t>
  </si>
  <si>
    <t>M043 | Mycoplasma Detection Assay</t>
  </si>
  <si>
    <t>M046 | Quantification of Human sCD40 Ligand (sCD40L) in Serum</t>
  </si>
  <si>
    <t>M047 | Quantification of Circulating DNA by Spectrofluorometry</t>
  </si>
  <si>
    <t>M050 | Quantification of Bacterial DNA</t>
  </si>
  <si>
    <t>M052 | Cell Counting with Cellometer</t>
  </si>
  <si>
    <t>M042 | mRNA Quality Index</t>
  </si>
  <si>
    <t>M053 | 16S rRNA Gene Sequencing (llumina Demonstrated16S)</t>
  </si>
  <si>
    <t>llumina Demonstrated16S</t>
  </si>
  <si>
    <t>M053 | 16S rRNA Gene Sequencing (Zymo 16S)</t>
  </si>
  <si>
    <t>Zymo 16S</t>
  </si>
  <si>
    <t>M055 | WGA Assessment</t>
  </si>
  <si>
    <t>M059 | HLA Sequencing</t>
  </si>
  <si>
    <t>M060 | Quantification of Calprotectin in Stool</t>
  </si>
  <si>
    <t>M061 | LacaScore Assay</t>
  </si>
  <si>
    <t>M062 | Illumina FFPE QC Assay</t>
  </si>
  <si>
    <t>M071 | Stem Cell Characterisation by Immunofluorescence</t>
  </si>
  <si>
    <t>M072 | Stem Cell Characterisation by qRT-PCR</t>
  </si>
  <si>
    <t>M082 | DNA Quality Assessment Usind the 4200 TapeStation (gDNA)</t>
  </si>
  <si>
    <t>gDNA</t>
  </si>
  <si>
    <t>M082 | DNA Quality Assessment Usind the 4200 TapeStation (cfDNA)</t>
  </si>
  <si>
    <t>cfDNA</t>
  </si>
  <si>
    <t>M083 | RNA Integrity Measure (RIN and DV200 metric) using Agilent RNA 6000 Pico Kit</t>
  </si>
  <si>
    <t>M087 | IFN-γELISpot Detection Assay</t>
  </si>
  <si>
    <t>REF-007.03/01 | For LCS Project (090101): Urine Aliquoting</t>
  </si>
  <si>
    <t>120154 | PCA3 Assay</t>
  </si>
  <si>
    <t>120148-001 | Manual PBMC Isolation from ACD tubes</t>
  </si>
  <si>
    <t>Manual DNA Extraction from PBMC</t>
  </si>
  <si>
    <t>Manual RNA Extraction from PBMC</t>
  </si>
  <si>
    <t>PBMC Isolation Leucosep Tube (Tecan)</t>
  </si>
  <si>
    <t>Zombie Green Viability</t>
  </si>
  <si>
    <t>Precision | Manual PBMC Isolation from ACD tubes using Sepmate tubes</t>
  </si>
  <si>
    <t>Precision | DNA extraction from saliva (Oragene tubes)</t>
  </si>
  <si>
    <t>Science Exchange | DNA extraction from swabs</t>
  </si>
  <si>
    <t>Kurma | DNA from filtered urine cells
(Tissue)</t>
  </si>
  <si>
    <t>QC by Agarose Gel</t>
  </si>
  <si>
    <t>QC Agilent DNA for FFPE</t>
  </si>
  <si>
    <t>QC Agilent cfDNA</t>
  </si>
  <si>
    <t>DNA Precipitation</t>
  </si>
  <si>
    <t>DNA Damage Detection</t>
  </si>
  <si>
    <t>UDG Treatment (plus M006)</t>
  </si>
  <si>
    <t>Whole Genome Amplification with GenomePlex WGA2</t>
  </si>
  <si>
    <t>TruSeq Cancer Panel</t>
  </si>
  <si>
    <t>mRNA qPCR for Adaptherapy
(92 targets)</t>
  </si>
  <si>
    <t>Histological Processing and Embedding of Paxgene Tissue Kit</t>
  </si>
  <si>
    <t>IGNYTA PSOP</t>
  </si>
  <si>
    <t>PD-L1 Antibody Detection</t>
  </si>
  <si>
    <t>Quantifiler Assay</t>
  </si>
  <si>
    <t>Automated DNA/RNA Extraction from FF Material
QIAcube</t>
  </si>
  <si>
    <t>CD4 &amp; FOXP3 Antibody Detection</t>
  </si>
  <si>
    <t>IHC Antibody Detection</t>
  </si>
  <si>
    <t>DNA/RNA Aliquoting</t>
  </si>
  <si>
    <t>EORTC | Slide Scanning</t>
  </si>
  <si>
    <t>EORTC | Slide Creation</t>
  </si>
  <si>
    <t>EORTC | Scroll Production</t>
  </si>
  <si>
    <t>EORTC | Tissue Recovery (no macrodissection)</t>
  </si>
  <si>
    <t>EORTC | Tissue Recovery (with macrodissection)</t>
  </si>
  <si>
    <t>CITCG Antibody Detection</t>
  </si>
  <si>
    <t>EQ-057 | Shandon Cryotome FSE: Use and Maintenance</t>
  </si>
  <si>
    <t>DESCRIPTION</t>
  </si>
  <si>
    <t>DOC TYPE</t>
  </si>
  <si>
    <t>OBSOLETE</t>
  </si>
  <si>
    <t>ITEM</t>
  </si>
  <si>
    <t xml:space="preserve">OBSOLETE </t>
  </si>
  <si>
    <t>ITEM TYPE</t>
  </si>
  <si>
    <t>UNIT COST PER ITEM</t>
  </si>
  <si>
    <t>UNIT COST PER BATCH</t>
  </si>
  <si>
    <t>UNIT COST PER SAMPLE</t>
  </si>
  <si>
    <t>REMARKS</t>
  </si>
  <si>
    <t/>
  </si>
  <si>
    <t>WI</t>
  </si>
  <si>
    <t>Hours</t>
  </si>
  <si>
    <t>Paper work</t>
  </si>
  <si>
    <t>Labelling</t>
  </si>
  <si>
    <t>20 μL Filter Tips (P20 ou TR-L10F)</t>
  </si>
  <si>
    <t>96 Well Clear Flat Bottom Plate (UV-star)</t>
  </si>
  <si>
    <t>HOT-08</t>
  </si>
  <si>
    <t>Decommissioned</t>
  </si>
  <si>
    <t>QIAC-07</t>
  </si>
  <si>
    <t>CENT-01</t>
  </si>
  <si>
    <t>CONC-01</t>
  </si>
  <si>
    <t>HOT-07</t>
  </si>
  <si>
    <t>QIAamp DNA FFPE tissue kit</t>
  </si>
  <si>
    <t xml:space="preserve">RNase A </t>
  </si>
  <si>
    <t>Qiacube 1000 µL filter Tips</t>
  </si>
  <si>
    <t>Qiacube rotor adapter</t>
  </si>
  <si>
    <t>Xylene</t>
  </si>
  <si>
    <t>Methanol</t>
  </si>
  <si>
    <t>200 µL Filter tips (P200 or TR-L200F)</t>
  </si>
  <si>
    <t>1000 μL Filter Tips (P1000 ou TR-L1000F)</t>
  </si>
  <si>
    <t>Absolute EtOH</t>
  </si>
  <si>
    <t>50mL Falcon Tubes</t>
  </si>
  <si>
    <t>FluidX 0.5mL External Thread Jacket Tube</t>
  </si>
  <si>
    <t>5ml Falcon™ Round-Bottom Polypropylene Tubes</t>
  </si>
  <si>
    <t>1mL Tecan Tips</t>
  </si>
  <si>
    <t>96-format High-base rack (for 0.7ml external thread tubes)</t>
  </si>
  <si>
    <t>30x20 label</t>
  </si>
  <si>
    <t>HEMA-01, 02, 03</t>
  </si>
  <si>
    <t>0.5mL Eppendorf Tube</t>
  </si>
  <si>
    <t>Lysis Buffer</t>
  </si>
  <si>
    <t>Lysis buffer price included in REF-002</t>
  </si>
  <si>
    <t>2mL Greiner 2D Ext Natural Lid</t>
  </si>
  <si>
    <t>CENT-05</t>
  </si>
  <si>
    <t>CLINIS-01</t>
  </si>
  <si>
    <t>1000µL Barrier Pipette Tips (P1000)</t>
  </si>
  <si>
    <t>not used anymore</t>
  </si>
  <si>
    <t>4ml 2D Cryotube, external thread</t>
  </si>
  <si>
    <t>10mL Serological Pipette</t>
  </si>
  <si>
    <t>RNA All protect</t>
  </si>
  <si>
    <t>CECO-02</t>
  </si>
  <si>
    <t>HOOD-01</t>
  </si>
  <si>
    <t>PBS</t>
  </si>
  <si>
    <t>Ficoll-Paque</t>
  </si>
  <si>
    <t>Module BioBIG</t>
  </si>
  <si>
    <t>Cryostore10</t>
  </si>
  <si>
    <t>AOPI Staining (Nexcelom, ref CS2-0106-5mL) (μL)</t>
  </si>
  <si>
    <t>Cellometer slide (Nexcelom, ref.CHT-4-SD100-014)</t>
  </si>
  <si>
    <t>5ml Serological Pipette</t>
  </si>
  <si>
    <t>Sepmate Tubes</t>
  </si>
  <si>
    <t>Lymphoprep</t>
  </si>
  <si>
    <t>25mL Serological Pipette</t>
  </si>
  <si>
    <t>CESP-02</t>
  </si>
  <si>
    <t>CECO-01</t>
  </si>
  <si>
    <t>CORF-01</t>
  </si>
  <si>
    <t>CD61 Microbeads</t>
  </si>
  <si>
    <t>AutoMACS columns</t>
  </si>
  <si>
    <t>AutoMACS Running Buffers</t>
  </si>
  <si>
    <t>AutoMACS Wash Buffer</t>
  </si>
  <si>
    <t>miRNeasy FFPE Kit</t>
  </si>
  <si>
    <t>2mL Eppendorf Tubes</t>
  </si>
  <si>
    <t xml:space="preserve">CD3 Microbeads </t>
  </si>
  <si>
    <t>CD14 Microbeads</t>
  </si>
  <si>
    <t>CD15 Microbeads</t>
  </si>
  <si>
    <t>CD45 Microbeads</t>
  </si>
  <si>
    <t>AutoMACS Wash buffer</t>
  </si>
  <si>
    <t>AutoMACS Columns</t>
  </si>
  <si>
    <t xml:space="preserve">5 ml Tubes round bottom capped sterile </t>
  </si>
  <si>
    <t>PUMP-03</t>
  </si>
  <si>
    <t>HOT 05, 06</t>
  </si>
  <si>
    <t>QIAamp Circulating Nucleic Acid Kit</t>
  </si>
  <si>
    <t>Isopopanol</t>
  </si>
  <si>
    <t>1mL Filter Tips</t>
  </si>
  <si>
    <t>50mL High Speed Falcon Tubes</t>
  </si>
  <si>
    <t>CENT-11</t>
  </si>
  <si>
    <t>15mL High Speed Falcon Tubes</t>
  </si>
  <si>
    <t>Label &amp; Printing 20x30</t>
  </si>
  <si>
    <t>not found</t>
  </si>
  <si>
    <t>Lysis buffer price already included in REF-002</t>
  </si>
  <si>
    <t>CENT-04</t>
  </si>
  <si>
    <t>TLYS-01</t>
  </si>
  <si>
    <t>SCAL-01</t>
  </si>
  <si>
    <t>RNeasy Mini Kit</t>
  </si>
  <si>
    <t>RNase-free DNase Set</t>
  </si>
  <si>
    <t>1.5mL Eppendorf Tubes</t>
  </si>
  <si>
    <t>Sterile tweezers</t>
  </si>
  <si>
    <t>RNase Zap</t>
  </si>
  <si>
    <t>Sterile Scalpel</t>
  </si>
  <si>
    <t>Stainless steel beads 5 mm</t>
  </si>
  <si>
    <t>Weighing Boat</t>
  </si>
  <si>
    <t>miRNeasy Mini Kit</t>
  </si>
  <si>
    <t>HOT-02</t>
  </si>
  <si>
    <t>QIAamp DNA Mini Kit</t>
  </si>
  <si>
    <t>4mL Cryovial</t>
  </si>
  <si>
    <t>AllPrep DNA/RNA Mini Kit</t>
  </si>
  <si>
    <t>AP</t>
  </si>
  <si>
    <t>formula in original on SINGLE</t>
  </si>
  <si>
    <t>MICRO-10</t>
  </si>
  <si>
    <t>CASY-ton</t>
  </si>
  <si>
    <t>CASY-cup</t>
  </si>
  <si>
    <t>CASY-clean</t>
  </si>
  <si>
    <t>CASY-blue</t>
  </si>
  <si>
    <t>formula in original on OPTIMAL</t>
  </si>
  <si>
    <t>Error in original formula</t>
  </si>
  <si>
    <t>ABX Minotrol</t>
  </si>
  <si>
    <t>ABX Minilyse bio</t>
  </si>
  <si>
    <t>ABX Cleaner</t>
  </si>
  <si>
    <t>ABX Dilutent minidil</t>
  </si>
  <si>
    <t>ABX CRP reagent</t>
  </si>
  <si>
    <t>Quant-iT™ PicoGreen® dsDNA Assay Kit</t>
  </si>
  <si>
    <t>96 Well Black Spectrofluorometry plate</t>
  </si>
  <si>
    <t>50 ml black conical tubes</t>
  </si>
  <si>
    <t>300 uL Filter tips  (P300 or TR-L300F)</t>
  </si>
  <si>
    <t>AGBIO-01</t>
  </si>
  <si>
    <t>RNA 6000 Nano Kit</t>
  </si>
  <si>
    <t>Quant-IT Ribogreen RNA Assay Kit</t>
  </si>
  <si>
    <t>PCR-01</t>
  </si>
  <si>
    <t>SPUD A primer</t>
  </si>
  <si>
    <t>SPUD F primer</t>
  </si>
  <si>
    <t>SPUD R primer</t>
  </si>
  <si>
    <t>MicroAmp® Fast Optical 96-Well Reaction Plate without Barcode</t>
  </si>
  <si>
    <t>MicroAmp® Optical Adhesive Film</t>
  </si>
  <si>
    <t>Light Cycler 480 Sybr Green</t>
  </si>
  <si>
    <t>PCR Strips</t>
  </si>
  <si>
    <t>PCR Caps</t>
  </si>
  <si>
    <t>ROX Reference Dye</t>
  </si>
  <si>
    <t>FCYT-01</t>
  </si>
  <si>
    <t>Annexin V Assy kit</t>
  </si>
  <si>
    <t>CD45 APC</t>
  </si>
  <si>
    <t>FACSuit &amp; Beads</t>
  </si>
  <si>
    <t>CD4 BB515</t>
  </si>
  <si>
    <t>CD8 PerCP Cy5.5</t>
  </si>
  <si>
    <t>CD19 BV510</t>
  </si>
  <si>
    <t>CD14 AF647</t>
  </si>
  <si>
    <t>CD66b PE</t>
  </si>
  <si>
    <t>CD56 BV421</t>
  </si>
  <si>
    <t>Fixable Viablity Stain 780</t>
  </si>
  <si>
    <t>BD FACS Sheath Fluid</t>
  </si>
  <si>
    <t xml:space="preserve">BD FACS Lysing solution </t>
  </si>
  <si>
    <t>AutoMACS running buffer for AP M041</t>
  </si>
  <si>
    <t>96 Well white Luminescense plate</t>
  </si>
  <si>
    <t xml:space="preserve">MycoAlert Mycoplasma Detection Kit </t>
  </si>
  <si>
    <t xml:space="preserve">MycoAlert Assay Control Set </t>
  </si>
  <si>
    <t>HOOD-04</t>
  </si>
  <si>
    <t>TaqMan Fast Advanced Master Mix</t>
  </si>
  <si>
    <t>ZymoBIOMICS™ Microbial Community DNA Std</t>
  </si>
  <si>
    <t>Bactquant F primer</t>
  </si>
  <si>
    <t>Bactquant R primer</t>
  </si>
  <si>
    <t xml:space="preserve">Bactquant probe </t>
  </si>
  <si>
    <t>PCR-02</t>
  </si>
  <si>
    <t>SEQ-01</t>
  </si>
  <si>
    <t xml:space="preserve">Amplicon PCR Reverse Primer (1μM) </t>
  </si>
  <si>
    <t xml:space="preserve">Amplicon PCR Forward Primer (1μM) </t>
  </si>
  <si>
    <t xml:space="preserve">KAPA HiFi HotStart ReadyMix (2X) </t>
  </si>
  <si>
    <t>Agencourt AMPure XP 60mL kit</t>
  </si>
  <si>
    <t>Nextera® XT Index Kit (24 indexes, 96 samples)</t>
  </si>
  <si>
    <t>MiSeq Reagent Kit v3 (600-cycle)</t>
  </si>
  <si>
    <t>PhiX Control Kit v3</t>
  </si>
  <si>
    <t>Agilent DNA 1000 Kit</t>
  </si>
  <si>
    <t>KAPA qPCR Universal Kit with 6 standards</t>
  </si>
  <si>
    <t>KAPA qPCR DNA Standard 0 (Internal Control)</t>
  </si>
  <si>
    <t>10mM Tris-HCL pH 8.5</t>
  </si>
  <si>
    <t>PCR Grade Water (nuclease-free)</t>
  </si>
  <si>
    <t>5N NaOH (molecular biology grade)</t>
  </si>
  <si>
    <t>96 Well 0.2mL skirtless PCR plate</t>
  </si>
  <si>
    <t>96 Well 0.8mL storage plates "MIDI" plate</t>
  </si>
  <si>
    <t>RNase/DNase‐free multichannel reagent reservoirs</t>
  </si>
  <si>
    <t xml:space="preserve">Microseal 'B' adhesive seals </t>
  </si>
  <si>
    <t>Internal Microbial Mock Community Control</t>
  </si>
  <si>
    <t>Tween 20</t>
  </si>
  <si>
    <t>Nextera XT V2 index kits</t>
  </si>
  <si>
    <t>SHAKE-09</t>
  </si>
  <si>
    <t>INCU-04</t>
  </si>
  <si>
    <t>HLA Sequencing Reference DNA sample</t>
  </si>
  <si>
    <t>TruSight® HLA v2 Sequencing Panel (24 samples)</t>
  </si>
  <si>
    <t>MiSeq Reagent Kit v2 (300-cycle)</t>
  </si>
  <si>
    <t>Agilent DNA 12000 Kit</t>
  </si>
  <si>
    <t>ClipTip 20</t>
  </si>
  <si>
    <t>AGBIO-02</t>
  </si>
  <si>
    <t>Genomic DNA ScreenTapes</t>
  </si>
  <si>
    <t>Genomic DNA Screen tape Reagents</t>
  </si>
  <si>
    <t>96-Well Sample Plates Tapestation</t>
  </si>
  <si>
    <t>96-Well Plate Foil Seal tapestation</t>
  </si>
  <si>
    <t>Cell-free DNA ScreenTapes</t>
  </si>
  <si>
    <t>Cell-free DNA ScreenTapes Reagents</t>
  </si>
  <si>
    <t>RNA 6000 Pico kit</t>
  </si>
  <si>
    <t>ELISPOT-01</t>
  </si>
  <si>
    <t>INCU-05,06,07,08</t>
  </si>
  <si>
    <t>Hu IFN-γSCE</t>
  </si>
  <si>
    <t>CTL Anti-aggregate Wash supplement 20x</t>
  </si>
  <si>
    <t>CPI Positive Control Solution</t>
  </si>
  <si>
    <t>CEF-MHC Class I Control Peptide Pool “Plus”</t>
  </si>
  <si>
    <t>PHA-L Solution (500x)</t>
  </si>
  <si>
    <t>CTL-Test Medium (100 ml),</t>
  </si>
  <si>
    <t>RPMI-1640</t>
  </si>
  <si>
    <t xml:space="preserve">DPBS </t>
  </si>
  <si>
    <t>Reagent Reservoir</t>
  </si>
  <si>
    <t>TE Buffer (Invitrogen™ TE, pH 8.0, RNase-fre)</t>
  </si>
  <si>
    <t>History</t>
  </si>
  <si>
    <t>VERS.</t>
  </si>
  <si>
    <t>DATE</t>
  </si>
  <si>
    <t>AUTHOR</t>
  </si>
  <si>
    <t>CONTENT</t>
  </si>
  <si>
    <t>1.5</t>
  </si>
  <si>
    <t>D. Brault</t>
  </si>
  <si>
    <t>New colour theme</t>
  </si>
  <si>
    <t>1.6</t>
  </si>
  <si>
    <t>Integrates the BioRef unit costs from their Cost Calculator</t>
  </si>
  <si>
    <t>A REF TRY | Things</t>
  </si>
  <si>
    <t>Communication Officer</t>
  </si>
  <si>
    <t>Communication</t>
  </si>
  <si>
    <t>Check</t>
  </si>
  <si>
    <t>Sheet verification section</t>
  </si>
  <si>
    <t>CUMUL</t>
  </si>
  <si>
    <t>1.7</t>
  </si>
  <si>
    <t>If Subcontracting an activity, able to add a dedicated markup for it</t>
  </si>
  <si>
    <t>External Section</t>
  </si>
  <si>
    <t>Fixed costs</t>
  </si>
  <si>
    <t>Variable costs</t>
  </si>
  <si>
    <t>Preparation and follow-up</t>
  </si>
  <si>
    <t>Site initiation visit preparation and follow-up</t>
  </si>
  <si>
    <t>Monitoring visit preparation and follow-up</t>
  </si>
  <si>
    <t>Close out visit preparation and follow-up</t>
  </si>
  <si>
    <t>BIOMAR</t>
  </si>
  <si>
    <t>BIOMAR Technician</t>
  </si>
  <si>
    <t>MK1</t>
  </si>
  <si>
    <t>MK2</t>
  </si>
  <si>
    <t>MK3</t>
  </si>
  <si>
    <t>MK4</t>
  </si>
  <si>
    <t>MK5</t>
  </si>
  <si>
    <t>MK6</t>
  </si>
  <si>
    <t>MK7</t>
  </si>
  <si>
    <t>MK8</t>
  </si>
  <si>
    <t>MK9</t>
  </si>
  <si>
    <t>MK10</t>
  </si>
  <si>
    <t>MK11</t>
  </si>
  <si>
    <t>MK12</t>
  </si>
  <si>
    <t>MK13</t>
  </si>
  <si>
    <t>MK14</t>
  </si>
  <si>
    <t>MK15</t>
  </si>
  <si>
    <t>MK16</t>
  </si>
  <si>
    <t>MK17</t>
  </si>
  <si>
    <t>MK18</t>
  </si>
  <si>
    <t>MK19</t>
  </si>
  <si>
    <t>MK20</t>
  </si>
  <si>
    <t>Design - Study Set-Up</t>
  </si>
  <si>
    <t>Last update by controlling: 14/10/2022</t>
  </si>
  <si>
    <t>Update of Indexes from Controlling and Notes added in the Assumption tab</t>
  </si>
  <si>
    <t>ParRatePM</t>
  </si>
  <si>
    <t>ParRateSalIncrease</t>
  </si>
  <si>
    <t>07 Other costs</t>
  </si>
  <si>
    <t>1.8</t>
  </si>
  <si>
    <t>Sal. Costs, increase rate and indexes are now retrieved from the Catalogue</t>
  </si>
  <si>
    <t>Project closure</t>
  </si>
  <si>
    <t>Data entry for Screening/Inclusion visits</t>
  </si>
  <si>
    <t>Data entry for FUP visits</t>
  </si>
  <si>
    <t>Detail per Country 1</t>
  </si>
  <si>
    <t>Detail per Country 2</t>
  </si>
  <si>
    <t>Detail per Country 3</t>
  </si>
  <si>
    <t>Detail per Country 4</t>
  </si>
  <si>
    <t>Detail per Country 5</t>
  </si>
  <si>
    <t>Sample analysis (when not done by IBBL)</t>
  </si>
  <si>
    <t>Sample transport (if not managed by IBBL)</t>
  </si>
  <si>
    <t>CCMS Licences</t>
  </si>
  <si>
    <t>CCMS Equipment</t>
  </si>
  <si>
    <t>CCMS Consumables</t>
  </si>
  <si>
    <t>1.9</t>
  </si>
  <si>
    <t>QD1</t>
  </si>
  <si>
    <t>QD2</t>
  </si>
  <si>
    <t>QD3</t>
  </si>
  <si>
    <t>QD4</t>
  </si>
  <si>
    <t>QD5</t>
  </si>
  <si>
    <t>QD6</t>
  </si>
  <si>
    <t>QD7</t>
  </si>
  <si>
    <t>QD8</t>
  </si>
  <si>
    <t>QD9</t>
  </si>
  <si>
    <t>QD10</t>
  </si>
  <si>
    <t>QD11</t>
  </si>
  <si>
    <t>QD12</t>
  </si>
  <si>
    <t>QD13</t>
  </si>
  <si>
    <t>QD14</t>
  </si>
  <si>
    <t>QD15</t>
  </si>
  <si>
    <t>QD16</t>
  </si>
  <si>
    <t>QD17</t>
  </si>
  <si>
    <t>QD18</t>
  </si>
  <si>
    <t>QD19</t>
  </si>
  <si>
    <t>QD20</t>
  </si>
  <si>
    <r>
      <t>Staff quantities only</t>
    </r>
    <r>
      <rPr>
        <b/>
        <sz val="9"/>
        <color theme="7" tint="-0.499984740745262"/>
        <rFont val="Calibri Light"/>
        <family val="2"/>
      </rPr>
      <t xml:space="preserve"> (in days whatever the cost category is)</t>
    </r>
  </si>
  <si>
    <t>Visits</t>
  </si>
  <si>
    <t>Funding distribution</t>
  </si>
  <si>
    <t>Costs</t>
  </si>
  <si>
    <t>TYPE ►</t>
  </si>
  <si>
    <t>TOTAL PM/YEAR</t>
  </si>
  <si>
    <t>COSTS /y ►</t>
  </si>
  <si>
    <r>
      <t xml:space="preserve">QUANTITIES PER YEAR </t>
    </r>
    <r>
      <rPr>
        <sz val="12"/>
        <color rgb="FF79C1AC"/>
        <rFont val="Calibri Light"/>
        <family val="2"/>
      </rPr>
      <t>►</t>
    </r>
  </si>
  <si>
    <r>
      <rPr>
        <sz val="12"/>
        <color theme="7" tint="-0.499984740745262"/>
        <rFont val="Calibri Light"/>
        <family val="2"/>
      </rPr>
      <t xml:space="preserve">COSTS PER YEAR </t>
    </r>
    <r>
      <rPr>
        <sz val="12"/>
        <color rgb="FF79C1AC"/>
        <rFont val="Calibri Light"/>
        <family val="2"/>
      </rPr>
      <t>►</t>
    </r>
  </si>
  <si>
    <r>
      <t xml:space="preserve">STAFF QUANTITIES IN PM PER YEAR </t>
    </r>
    <r>
      <rPr>
        <sz val="12"/>
        <color rgb="FF79C1AC"/>
        <rFont val="Calibri"/>
        <family val="2"/>
      </rPr>
      <t>►</t>
    </r>
  </si>
  <si>
    <r>
      <t xml:space="preserve">PRICES PER YEAR </t>
    </r>
    <r>
      <rPr>
        <sz val="12"/>
        <color rgb="FF79C1AC"/>
        <rFont val="Calibri Light"/>
        <family val="2"/>
        <scheme val="major"/>
      </rPr>
      <t>►</t>
    </r>
  </si>
  <si>
    <r>
      <t xml:space="preserve">COSTS PER YEAR </t>
    </r>
    <r>
      <rPr>
        <sz val="12"/>
        <color rgb="FF79C1AC"/>
        <rFont val="Calibri Light"/>
        <family val="2"/>
        <scheme val="major"/>
      </rPr>
      <t>►</t>
    </r>
  </si>
  <si>
    <t>TOTAL COSTS</t>
  </si>
  <si>
    <t>Effort per year</t>
  </si>
  <si>
    <r>
      <t>PM /</t>
    </r>
    <r>
      <rPr>
        <sz val="10"/>
        <color theme="7" tint="0.79998168889431442"/>
        <rFont val="Calibri"/>
        <family val="2"/>
        <scheme val="minor"/>
      </rPr>
      <t xml:space="preserve"> y</t>
    </r>
    <r>
      <rPr>
        <sz val="10"/>
        <color theme="1"/>
        <rFont val="Calibri"/>
        <family val="2"/>
        <scheme val="minor"/>
      </rPr>
      <t xml:space="preserve"> ►</t>
    </r>
  </si>
  <si>
    <r>
      <t>QUANTITIES /</t>
    </r>
    <r>
      <rPr>
        <sz val="10"/>
        <color theme="7" tint="0.79998168889431442"/>
        <rFont val="Calibri"/>
        <family val="2"/>
        <scheme val="minor"/>
      </rPr>
      <t xml:space="preserve"> y</t>
    </r>
    <r>
      <rPr>
        <sz val="10"/>
        <color theme="1"/>
        <rFont val="Calibri"/>
        <family val="2"/>
        <scheme val="minor"/>
      </rPr>
      <t xml:space="preserve"> ►</t>
    </r>
  </si>
  <si>
    <t>Add quantities in days in the FinQuot View and refined the external View</t>
  </si>
  <si>
    <t>Support</t>
  </si>
  <si>
    <t>Record keeping and archiving</t>
  </si>
  <si>
    <t>a. Filing paper based project related documents (SAEs, ICFs, Study withdrawal forms, Contracts and amendments, Collection/Transmittal forms, Invoices, PSOP/Project Brief/PS, End project Report and “others”)
b. Scanning paper documents to file electronically in Project Master file (SAE’s, Certificates of Destruction, Other project related documents), plus Ad-hoc client request to send information by email.
c. QCing collection/forms and reporting any discrepancies (Checking information on Collection/Transmittal forms is complete and correct – raising queries/NC regarding missing or incomplete info).
d. Scanning SCFs to file electronically (e.g. ORCLU, PREDI, MCI).
e. QCing scanned copies of Pathology reports, rescanning if necessary, then destroying the paper version and creating/filing a Certificate of Data Destruction.</t>
  </si>
  <si>
    <t>Data Entry</t>
  </si>
  <si>
    <t>a. Data entry in eCRF  from SCFs (usually from Stool SCFs e.g. ND, ORCLU, CONVI, PREDI, SOCS), plus creating or responding to queries.
b. Data entry from SCFs in an internal tracker (e.g Project specific sample trackers – EORTC, LITMUS, ORCLU).
c. Data entry from SCFs directly into a client database (e.g INNODIA).</t>
  </si>
  <si>
    <t>Invoicing</t>
  </si>
  <si>
    <t>a. Shipment tracking/monitoring for the purpose of creating shipment costs for the outgoing client invoices (EORTC).
b. Checking/approval of incoming invoices. Creating an invoicing report for finance.
c. Filing invoices both on paper and electronically in project specific SharePoint site.</t>
  </si>
  <si>
    <t xml:space="preserve">Other </t>
  </si>
  <si>
    <t>a. Organising meetings/agendas/minutes (if requested).
b. Monitoring mailboxes (redistributing messages or requests for information/queries - if applicable).
c. Responding to generic queries/requests for information/documents (e.g. weekly uploading of NC reception error tracker to EORTC SharePoint).
d. Other</t>
  </si>
  <si>
    <t>Storage QC</t>
  </si>
  <si>
    <t>Sample Destruction</t>
  </si>
  <si>
    <t>Travel</t>
  </si>
  <si>
    <t>Expertise</t>
  </si>
  <si>
    <t>Travel costs</t>
  </si>
  <si>
    <t>2.0</t>
  </si>
  <si>
    <t>Bug corrected on the Markup amount in the "Fin Quot" View (it was not filtered by unit)</t>
  </si>
  <si>
    <t>10% of the overall CRPM time in Design and set-up phase</t>
  </si>
  <si>
    <t>For bra 4</t>
  </si>
  <si>
    <t>For bra 5</t>
  </si>
  <si>
    <t>For bra 3</t>
  </si>
  <si>
    <t>For bra 1</t>
  </si>
  <si>
    <t>For bra 2</t>
  </si>
  <si>
    <t>Add bras for CIEC inclusions and FUPs</t>
  </si>
  <si>
    <t>Coordination (Storage phase)</t>
  </si>
  <si>
    <t>BIOINFO Bioinformatician</t>
  </si>
  <si>
    <t>BIOINFO Scientist</t>
  </si>
  <si>
    <t>DMSP</t>
  </si>
  <si>
    <t>DMSP Technician</t>
  </si>
  <si>
    <t>PATH Assistant</t>
  </si>
  <si>
    <t>BSDG</t>
  </si>
  <si>
    <t>NCP</t>
  </si>
  <si>
    <t>Add NCP's first bench of activities</t>
  </si>
  <si>
    <t>Modification submission (Amendment)</t>
  </si>
  <si>
    <t>Translations</t>
  </si>
  <si>
    <t>REF-065 | Whole blood Stabilization with PROT1 buffer</t>
  </si>
  <si>
    <t>samples</t>
  </si>
  <si>
    <t>General supervision</t>
  </si>
  <si>
    <t>General sample processing</t>
  </si>
  <si>
    <t>Feasibility visit preparation and follow-up</t>
  </si>
  <si>
    <t>Feasibility visit conduct</t>
  </si>
  <si>
    <t>Feasibility visit travel time</t>
  </si>
  <si>
    <t>Feasibility visit travel cost</t>
  </si>
  <si>
    <t>BIOINFO Bioinformatician;.00</t>
  </si>
  <si>
    <t>BIOINFO Scientist;.00</t>
  </si>
  <si>
    <t xml:space="preserve">PROT1 </t>
  </si>
  <si>
    <t>MarCom</t>
  </si>
  <si>
    <t>MARCOM</t>
  </si>
  <si>
    <t>New Catalogue 2.4 and verification that prices are the same in the 3 views</t>
  </si>
  <si>
    <t>Communication support in the framework of research projects</t>
  </si>
  <si>
    <t xml:space="preserve">Communication project management </t>
  </si>
  <si>
    <t>The MarCom team is here to help with communication support for research projects that need a more detailed communication plan. We understand that there are often many different communication needs to consider, such as getting the word out about the project, recruiting patients/participants, and providing support for the valorisation of your research outputs. It's important to identify these needs early on, right from the start when you're putting together the project proposal. This will allow you to create a customised communication plan and budget for communication activities, which can help your project succeed in getting funding and achieving your goals. Let us know how we can help!
Communication project management includes: 
initial analysis, strategy definition, communication plan, budget, implementation schedule, tracking and reporting.</t>
  </si>
  <si>
    <t>Content production</t>
  </si>
  <si>
    <t>Text production (news, PR, scripts, reports,…)</t>
  </si>
  <si>
    <t>Creative production</t>
  </si>
  <si>
    <t>Graphic design, creative artwork, photo, video</t>
  </si>
  <si>
    <t>Digital production</t>
  </si>
  <si>
    <t>Digital platforms, websites, social media, intranet</t>
  </si>
  <si>
    <t xml:space="preserve">Consumables </t>
  </si>
  <si>
    <t>Advertising costs, subcontracting costs, printing costs,…</t>
  </si>
  <si>
    <t>PPI - Public and Patient Involvement support</t>
  </si>
  <si>
    <t>Communication project management</t>
  </si>
  <si>
    <t>The MarCom team is here to help you implement a "Patient &amp; Public Involvement" (PPI) approach in your research project. Involving patients in your research can be really valuable, as it helps you understand what matters the most to them. This can improve the quality of your research and make sure it is relevant for patients. Involving patients can also improve your participant recruitment and retention, and enhance your analysis, while increasing public interest and engagement in your research. We're happy to provide any assistance you need in this area!
Communication project management for PPI includes: identification of the relevant patient and public groups; strategy definition to involve patients in the project; identification of appropriate methods for engagement; budget; implementation schedule; tracking and reporting.</t>
  </si>
  <si>
    <t>Visiting Researcher</t>
  </si>
  <si>
    <t>Visiting Researcher;.00</t>
  </si>
  <si>
    <t>Head of Unit</t>
  </si>
  <si>
    <t>Head of Unit;.00</t>
  </si>
  <si>
    <t>Annex</t>
  </si>
  <si>
    <t>hours</t>
  </si>
  <si>
    <t xml:space="preserve">Deep Well Plate 96XL </t>
  </si>
  <si>
    <t>96 rodhead disposable sleeves</t>
  </si>
  <si>
    <t>96-well Microtiter™ plates</t>
  </si>
  <si>
    <t>ml</t>
  </si>
  <si>
    <t>Chemical hood</t>
  </si>
  <si>
    <t>MICRO-03, 04, 05, 06, 07, 08, 09, 10</t>
  </si>
  <si>
    <t>PenStrep</t>
  </si>
  <si>
    <t>Paraformaldehyde</t>
  </si>
  <si>
    <t>Triton X100</t>
  </si>
  <si>
    <t>FBSHI</t>
  </si>
  <si>
    <t>Antibody</t>
  </si>
  <si>
    <t>NanogFALSEFALSE | Millipore | AB5731</t>
  </si>
  <si>
    <t>µl</t>
  </si>
  <si>
    <t>Aspiration Sterile Pipettes</t>
  </si>
  <si>
    <t>Paraffin Wax</t>
  </si>
  <si>
    <t>Transparant nail polish</t>
  </si>
  <si>
    <t>Aluminium foil</t>
  </si>
  <si>
    <t>Microscopic slides</t>
  </si>
  <si>
    <t>Forceps</t>
  </si>
  <si>
    <t>Coverslip</t>
  </si>
  <si>
    <t>24 Well Plate</t>
  </si>
  <si>
    <t>Gloves purple nitrile XTRA</t>
  </si>
  <si>
    <t>SSEA4 (MC-813-70)FALSEFALSE | Millipore | MAB4304</t>
  </si>
  <si>
    <t>µg</t>
  </si>
  <si>
    <t>Tra-1-81FALSEFALSE | Millipore | MAB4381</t>
  </si>
  <si>
    <t>Tra-1-60FALSEFALSE | Millipore | MAB4360</t>
  </si>
  <si>
    <t>OCT4 FALSEFALSE | Abcam | ab19857</t>
  </si>
  <si>
    <t>SOCS2FALSE | Rabbit polyclonal | Abcam | ab74533</t>
  </si>
  <si>
    <t>AlexaFlour 488FALSE | Donkey anti-mouse | Life Technologies | A21202</t>
  </si>
  <si>
    <t>AlexaFlour 568FALSE | Donkey anti-rabbit | Life Technologies | A10042</t>
  </si>
  <si>
    <t>Hoechst 33342FALSEFALSE | ThermoFisher Scientific | H3570</t>
  </si>
  <si>
    <t>Fluoromount-G</t>
  </si>
  <si>
    <t>Microcentrifuge</t>
  </si>
  <si>
    <t>High capacity cDNA reverse transcription kit</t>
  </si>
  <si>
    <t>HOT-17</t>
  </si>
  <si>
    <t>CENT-21</t>
  </si>
  <si>
    <t>T-25 flask</t>
  </si>
  <si>
    <t>Petri Dish</t>
  </si>
  <si>
    <t>Scalpel</t>
  </si>
  <si>
    <t>Pliers (Sterile)</t>
  </si>
  <si>
    <t>DMEM</t>
  </si>
  <si>
    <t>Trypsin-Versene (EDTA) solution</t>
  </si>
  <si>
    <t>T-75 flask</t>
  </si>
  <si>
    <t>1.8mL FluidX Tubes</t>
  </si>
  <si>
    <t>Pathology Services</t>
  </si>
  <si>
    <t>FFPE creation</t>
  </si>
  <si>
    <t xml:space="preserve">HES Staining </t>
  </si>
  <si>
    <t>Pathology deparffinization (slides only)</t>
  </si>
  <si>
    <t xml:space="preserve">Pathology sectioning </t>
  </si>
  <si>
    <t>PD-L1 Assay</t>
  </si>
  <si>
    <t>Scroll Production</t>
  </si>
  <si>
    <t>Slide Creation</t>
  </si>
  <si>
    <t>Slide Scanning</t>
  </si>
  <si>
    <t xml:space="preserve">Tissue Recovery from unstained slides  </t>
  </si>
  <si>
    <t>TMA construction</t>
  </si>
  <si>
    <t>CryoXtract Core</t>
  </si>
  <si>
    <t>Pathology</t>
  </si>
  <si>
    <t xml:space="preserve">Creation of FFPE tissue before it becomes a block. Not used for EORTC </t>
  </si>
  <si>
    <t>New index Calculation and new average staff cost ref. per resource type.
New services for PATHOLOGIE and for CIEC (Admin, Protocol review by Nurses)</t>
  </si>
  <si>
    <t>Administrative tasks</t>
  </si>
  <si>
    <t>Container type 1</t>
  </si>
  <si>
    <t>Container type 2</t>
  </si>
  <si>
    <t>Container type 3</t>
  </si>
  <si>
    <t>Container type 5</t>
  </si>
  <si>
    <t>Container type 6</t>
  </si>
  <si>
    <t>Support from Management</t>
  </si>
  <si>
    <t>REF-059 |  Sample Aliquoting</t>
  </si>
  <si>
    <t>12x8 Matrix box</t>
  </si>
  <si>
    <t>8x6 SBS box</t>
  </si>
  <si>
    <t>Reference to the new 2.6 catalogue and 0.2 BioRef Unit Cost Calculator</t>
  </si>
  <si>
    <t>Cumulative staff increase</t>
  </si>
  <si>
    <t xml:space="preserve">Pathology assessment </t>
  </si>
  <si>
    <t>Communication Officer;391.62</t>
  </si>
  <si>
    <t>PATH Assistant;353.63</t>
  </si>
  <si>
    <t>CryoXtract Probe</t>
  </si>
  <si>
    <t>Liquid Nitrogen</t>
  </si>
  <si>
    <t>AllPrep DNA/RNA FFPE Kit</t>
  </si>
  <si>
    <t>CPMO Admin</t>
  </si>
  <si>
    <t>CPMO Team Leader</t>
  </si>
  <si>
    <t>IT Specialist</t>
  </si>
  <si>
    <t>Matching TM1 Profile</t>
  </si>
  <si>
    <t>BIOMAR Technician;446.34</t>
  </si>
  <si>
    <t>CPMO eSupport</t>
  </si>
  <si>
    <t>CPMO eCRPM</t>
  </si>
  <si>
    <t>IT Specialist;537.12</t>
  </si>
  <si>
    <t>IBBL Bis</t>
  </si>
  <si>
    <t>DMSP Technician;.00</t>
  </si>
  <si>
    <t>GM Communication</t>
  </si>
  <si>
    <t>IT Coordinator</t>
  </si>
  <si>
    <t>IT PM;640.13</t>
  </si>
  <si>
    <t>NCP Technician</t>
  </si>
  <si>
    <t>NCP Technician;555.80</t>
  </si>
  <si>
    <t>New sets of Staff Average costs provided by Controlling for 2023 and the indexes</t>
  </si>
  <si>
    <t>Project ID</t>
  </si>
  <si>
    <t>Duration until project closure</t>
  </si>
  <si>
    <t>Inclusion period</t>
  </si>
  <si>
    <t>Project start year</t>
  </si>
  <si>
    <t># FUP/Inclusion</t>
  </si>
  <si>
    <r>
      <t xml:space="preserve">DETAILS / </t>
    </r>
    <r>
      <rPr>
        <sz val="10"/>
        <rFont val="Calibri"/>
        <family val="2"/>
        <scheme val="minor"/>
      </rPr>
      <t>CATEGORY ►</t>
    </r>
  </si>
  <si>
    <t>▼ CHOOSE QUOTATION LINES</t>
  </si>
  <si>
    <t>▼ DISTRIBUTION OF QUANTITIES PER YEAR</t>
  </si>
  <si>
    <t>CIEC CRA Coordinator</t>
  </si>
  <si>
    <t>REF-006 | Blood Processing (EDTA) - Manual (option2)</t>
  </si>
  <si>
    <t>M091 | Automated Haemolysis, Lipaemia and Icterus Index (HLI) Measurement by Cobas INTEGRA 400 plus</t>
  </si>
  <si>
    <t>Outsourcing analysis</t>
  </si>
  <si>
    <t>M081 | Characterization of three-germ layer differentiated iPSCs by Immunofluorescence (IF)</t>
  </si>
  <si>
    <t>CCMS Head Of Unit</t>
  </si>
  <si>
    <t>NCP Research Engineer</t>
  </si>
  <si>
    <t>BIOMAR Head Of Unit</t>
  </si>
  <si>
    <t>BIOMAR Head Of Unit;.00</t>
  </si>
  <si>
    <t>CPMO Head Of Unit</t>
  </si>
  <si>
    <t>BIOINFO Head Of Unit</t>
  </si>
  <si>
    <t>BIOINFO Head Of Unit;.00</t>
  </si>
  <si>
    <t>IT Team Leader</t>
  </si>
  <si>
    <t>IT Team Leader;660.53</t>
  </si>
  <si>
    <t>DMSP Head Of Unit</t>
  </si>
  <si>
    <t>DMSP Head Of Unit;.00</t>
  </si>
  <si>
    <t>PATH Head Of Unit</t>
  </si>
  <si>
    <t>PATH Head Of Unit;.00</t>
  </si>
  <si>
    <t>BSDG Head Of Unit</t>
  </si>
  <si>
    <t>BSDG Head Of Unit;.00</t>
  </si>
  <si>
    <t>NCP Research Engineer;474.64</t>
  </si>
  <si>
    <t>COBAS-01</t>
  </si>
  <si>
    <t>COBAS 9%</t>
  </si>
  <si>
    <t>COBAS  other consumables</t>
  </si>
  <si>
    <t>M081 consumables (batchsize 18)</t>
  </si>
  <si>
    <t>items</t>
  </si>
  <si>
    <t>Paxgene miRNA Kit</t>
  </si>
  <si>
    <t># Countries</t>
  </si>
  <si>
    <t># Aliquots/Patient</t>
  </si>
  <si>
    <t>Title</t>
  </si>
  <si>
    <t>FUP Adherence (%)</t>
  </si>
  <si>
    <t># Inclusions</t>
  </si>
  <si>
    <t># Sites</t>
  </si>
  <si>
    <t># Aliquots</t>
  </si>
  <si>
    <t>Funding scheme</t>
  </si>
  <si>
    <t>Funding institution type</t>
  </si>
  <si>
    <t>Final rates</t>
  </si>
  <si>
    <t>Mark-Up</t>
  </si>
  <si>
    <t>PROJECT CHARACTERISTICS</t>
  </si>
  <si>
    <t>FUNDING PROPERTIES</t>
  </si>
  <si>
    <t>Catalogue version</t>
  </si>
  <si>
    <t>Cost Cal. Version</t>
  </si>
  <si>
    <t>Simplification of the assumption tab and relooking of the External Quot view</t>
  </si>
  <si>
    <t>Service &gt; Detail per document for each language</t>
  </si>
  <si>
    <t>2024</t>
  </si>
  <si>
    <t>CCMS Head of Unit</t>
  </si>
  <si>
    <t>Specify Collection site</t>
  </si>
  <si>
    <t>Specify Destination</t>
  </si>
  <si>
    <t>Current status: LOCKED</t>
  </si>
  <si>
    <t>New average staff costs reference (2024) + CCMS new activities</t>
  </si>
  <si>
    <t>Design Word CRF</t>
  </si>
  <si>
    <t>perform review of ouputs</t>
  </si>
  <si>
    <t>Define terminology and elaborate data structure</t>
  </si>
  <si>
    <t>develop edit &amp; consistency checks</t>
  </si>
  <si>
    <t>develop Table of Correspondence</t>
  </si>
  <si>
    <t>prepare template Data management reports</t>
  </si>
  <si>
    <t>Perform training on data collection tools</t>
  </si>
  <si>
    <t>Perform DM operations: data entry follow-up</t>
  </si>
  <si>
    <t>Perform statistical tables &amp; Figures programming</t>
  </si>
  <si>
    <t>CCMS Statistician</t>
  </si>
  <si>
    <t>Perform Queries resolution</t>
  </si>
  <si>
    <t>Write statistical report</t>
  </si>
  <si>
    <t>Write clinical report</t>
  </si>
  <si>
    <t>Ennov Clinical / SAS / Nquery</t>
  </si>
  <si>
    <t>laptop + screen</t>
  </si>
  <si>
    <t>hosting &amp; maintenance of databases</t>
  </si>
  <si>
    <t>CCMS travel</t>
  </si>
  <si>
    <t>travel costs</t>
  </si>
  <si>
    <t>CCMS accomodations</t>
  </si>
  <si>
    <t>Perform statistical modeling</t>
  </si>
  <si>
    <t>Perform secondary / meta analysis</t>
  </si>
  <si>
    <t>Perform final database closure process</t>
  </si>
  <si>
    <t>BioRef Operator;402.98</t>
  </si>
  <si>
    <t>BioRef Team Leader;671.41</t>
  </si>
  <si>
    <t>BioRep Operator;374.10</t>
  </si>
  <si>
    <t>BioRep Team Leader;548.93</t>
  </si>
  <si>
    <t>CCMS Biostatistician;488.71</t>
  </si>
  <si>
    <t>CCMS Data Manager;456.43</t>
  </si>
  <si>
    <t>CCMS Head Of Unit;858.10</t>
  </si>
  <si>
    <t>CIEC Admin;419.30</t>
  </si>
  <si>
    <t>CIEC Clinical Trial Coordinator;988.72</t>
  </si>
  <si>
    <t>CIEC CRA;529.73</t>
  </si>
  <si>
    <t>CIEC CRA Coordinator;707.03</t>
  </si>
  <si>
    <t>CIEC Nurse;443.51</t>
  </si>
  <si>
    <t>CIEC Nurse Coordinator</t>
  </si>
  <si>
    <t>CIEC Nurse Coordinator;667.41</t>
  </si>
  <si>
    <t>CIEC REG;580.92</t>
  </si>
  <si>
    <t>CPMO CRPM;511.74</t>
  </si>
  <si>
    <t>CPMO Admin;332.94</t>
  </si>
  <si>
    <t>CPMO Team Leader;629.64</t>
  </si>
  <si>
    <t>CPMO eSupport;745.42</t>
  </si>
  <si>
    <t>CPMO Head Of Unit;884.66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</si>
</sst>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164" formatCode="* #,##0.00\ &quot;€&quot;_-;[Color9]* \-\ #,##0.00\ &quot;€&quot;_-;;* @_-"/>
    <numFmt numFmtId="165" formatCode="* ###0_-;[Color9]* \-\ #,##0.00\ &quot;€&quot;_-;;* @_-"/>
    <numFmt numFmtId="166" formatCode="_-@"/>
    <numFmt numFmtId="167" formatCode=";;;_-@"/>
    <numFmt numFmtId="168" formatCode="* #,###_-;* \-#,###_-;;* @_-"/>
    <numFmt numFmtId="169" formatCode="[Color9]@"/>
    <numFmt numFmtId="170" formatCode="* #,##0.00_-;[Color9]* \-\ #,##0.00_-;;_-@_-"/>
    <numFmt numFmtId="171" formatCode="@_-"/>
    <numFmt numFmtId="172" formatCode="&quot;📌&quot;_-;;;"/>
    <numFmt numFmtId="173" formatCode="###0;;;_-@_-"/>
    <numFmt numFmtId="174" formatCode="* #,##0_-;;;_-@_-"/>
    <numFmt numFmtId="175" formatCode="* #,##0.00&quot; €&quot;_-;[Color9]* \-\ #,##0.00&quot; €&quot;_-;;@_-"/>
    <numFmt numFmtId="176" formatCode="* #,##0_-;[Color9]* \-\ #,##0.00\ &quot;€&quot;_-;;* @_-"/>
    <numFmt numFmtId="177" formatCode="* #,##0.00_-;[Color9]* \-\ #,##0.00_-;;* @_-"/>
    <numFmt numFmtId="178" formatCode="###0;;;"/>
    <numFmt numFmtId="179" formatCode="* #,##0.00&quot; d&quot;_-;[Color9]* \-\ #,##0.00_-;;* @_-"/>
    <numFmt numFmtId="180" formatCode="* #,##0.00&quot; pm&quot;_-;[Color9]* \-\ #,##0.00_-;;* @_-"/>
    <numFmt numFmtId="181" formatCode="* #,##0_-;[Color9]* \-\ #,##0.00_-;;_-@_-"/>
    <numFmt numFmtId="182" formatCode="&quot;Index: &quot;mmm&quot; 🚩&quot;"/>
    <numFmt numFmtId="183" formatCode="0.0%;\-0.0%;;"/>
    <numFmt numFmtId="184" formatCode="#,##0.00000"/>
    <numFmt numFmtId="185" formatCode="* #,##0.00&quot; €&quot;_-;* \-\ #,##0.00&quot; €&quot;_-;;@_-"/>
    <numFmt numFmtId="186" formatCode="* #,##0.00_-;* \-\ #,##0.00_-;;* @_-"/>
    <numFmt numFmtId="187" formatCode="* #,##0.00&quot; pm&quot;_-;* \-\ #,##0.00_-;;* @_-"/>
    <numFmt numFmtId="188" formatCode="* #,##0.00&quot; d&quot;_-;* \-\ #,##0.00_-;;_-@_-"/>
    <numFmt numFmtId="189" formatCode="#,##0_ ;\-#,##0\ "/>
    <numFmt numFmtId="190" formatCode="#,##0.00&quot; €&quot;_-;[Color9]* \-\ #,##0.00&quot; €&quot;_-;;@_-"/>
    <numFmt numFmtId="191" formatCode="* #,##0.00&quot; €/d&quot;_-;[Color9]* \-\ #,##0.00&quot; €&quot;_-;;@_-"/>
    <numFmt numFmtId="192" formatCode="* @_-"/>
    <numFmt numFmtId="193" formatCode="mmm\-yy;@"/>
    <numFmt numFmtId="194" formatCode="0.0%"/>
    <numFmt numFmtId="195" formatCode="0000;;;@"/>
    <numFmt numFmtId="196" formatCode="####;;;"/>
    <numFmt numFmtId="197" formatCode=";;;"/>
    <numFmt numFmtId="198" formatCode="**********"/>
  </numFmts>
  <fonts count="109"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theme="0"/>
      <name val="Calibri"/>
      <family val="2"/>
      <scheme val="minor"/>
    </font>
    <font>
      <b/>
      <sz val="10"/>
      <color theme="1"/>
      <name val="Calibri"/>
      <family val="2"/>
      <scheme val="minor"/>
    </font>
    <font>
      <b/>
      <sz val="14"/>
      <color theme="6" tint="-0.24994659260841701"/>
      <name val="Calibri"/>
      <family val="2"/>
      <scheme val="minor"/>
    </font>
    <font>
      <sz val="10"/>
      <color theme="1"/>
      <name val="Calibri"/>
      <family val="2"/>
      <scheme val="minor"/>
    </font>
    <font>
      <b/>
      <sz val="10"/>
      <color theme="3"/>
      <name val="Calibri"/>
      <family val="2"/>
      <scheme val="minor"/>
    </font>
    <font>
      <b/>
      <sz val="18"/>
      <color theme="3" tint="-0.24994659260841701"/>
      <name val="Calibri Light"/>
      <family val="2"/>
      <scheme val="major"/>
    </font>
    <font>
      <b/>
      <sz val="10"/>
      <color theme="3" tint="-0.24994659260841701"/>
      <name val="Calibri"/>
      <family val="2"/>
    </font>
    <font>
      <b/>
      <sz val="18"/>
      <color theme="3" tint="-0.24994659260841701"/>
      <name val="Calibri"/>
      <family val="2"/>
      <scheme val="minor"/>
    </font>
    <font>
      <sz val="10"/>
      <color theme="6" tint="-0.499984740745262"/>
      <name val="Calibri"/>
      <family val="2"/>
    </font>
    <font>
      <sz val="11"/>
      <color theme="4"/>
      <name val="Calibri Light"/>
      <family val="2"/>
    </font>
    <font>
      <sz val="10"/>
      <color rgb="FF3F3F76"/>
      <name val="Calibri"/>
      <family val="2"/>
      <scheme val="minor"/>
    </font>
    <font>
      <sz val="10"/>
      <color theme="6" tint="-0.249977111117893"/>
      <name val="Calibri"/>
      <family val="2"/>
      <scheme val="minor"/>
    </font>
    <font>
      <sz val="10"/>
      <color theme="0" tint="-4.9989318521683403E-2"/>
      <name val="Calibri"/>
      <family val="2"/>
      <scheme val="minor"/>
    </font>
    <font>
      <sz val="9"/>
      <color theme="1"/>
      <name val="Calibri Light"/>
      <family val="2"/>
      <scheme val="major"/>
    </font>
    <font>
      <sz val="10"/>
      <color theme="0"/>
      <name val="Calibri"/>
      <family val="2"/>
      <scheme val="minor"/>
    </font>
    <font>
      <sz val="8"/>
      <color theme="1"/>
      <name val="Calibri"/>
      <family val="2"/>
      <scheme val="minor"/>
    </font>
    <font>
      <sz val="8"/>
      <color theme="6" tint="-0.249977111117893"/>
      <name val="Calibri"/>
      <family val="2"/>
      <scheme val="minor"/>
    </font>
    <font>
      <b/>
      <sz val="11"/>
      <color theme="3" tint="-0.24994659260841701"/>
      <name val="Calibri"/>
      <family val="2"/>
      <scheme val="minor"/>
    </font>
    <font>
      <sz val="14"/>
      <color theme="6" tint="-0.499984740745262"/>
      <name val="Calibri Light"/>
      <family val="2"/>
    </font>
    <font>
      <sz val="12"/>
      <color theme="0"/>
      <name val="Calibri"/>
      <family val="2"/>
    </font>
    <font>
      <sz val="10"/>
      <color theme="1"/>
      <name val="Calibri"/>
      <family val="2"/>
    </font>
    <font>
      <sz val="10"/>
      <color rgb="FF00B050"/>
      <name val="Calibri"/>
      <family val="2"/>
      <scheme val="minor"/>
    </font>
    <font>
      <sz val="10"/>
      <name val="Calibri"/>
      <family val="2"/>
      <scheme val="minor"/>
    </font>
    <font>
      <sz val="9"/>
      <color indexed="81"/>
      <name val="Tahoma"/>
      <family val="2"/>
    </font>
    <font>
      <b/>
      <sz val="9"/>
      <color indexed="81"/>
      <name val="Tahoma"/>
      <family val="2"/>
    </font>
    <font>
      <sz val="12"/>
      <color theme="1"/>
      <name val="Calibri Light"/>
      <family val="2"/>
      <scheme val="major"/>
    </font>
    <font>
      <sz val="10"/>
      <color theme="4"/>
      <name val="Calibri"/>
      <family val="2"/>
      <scheme val="minor"/>
    </font>
    <font>
      <sz val="10"/>
      <color theme="0" tint="-0.14999847407452621"/>
      <name val="Calibri"/>
      <family val="2"/>
      <scheme val="minor"/>
    </font>
    <font>
      <sz val="10"/>
      <color theme="6" tint="-0.499984740745262"/>
      <name val="Calibri Light"/>
      <family val="2"/>
    </font>
    <font>
      <i/>
      <sz val="10"/>
      <color rgb="FF7F7F7F"/>
      <name val="Calibri"/>
      <family val="2"/>
      <scheme val="minor"/>
    </font>
    <font>
      <sz val="11"/>
      <color theme="4"/>
      <name val="Calibri Light"/>
      <family val="2"/>
      <scheme val="major"/>
    </font>
    <font>
      <i/>
      <sz val="8"/>
      <color rgb="FF7F7F7F"/>
      <name val="Calibri"/>
      <family val="2"/>
      <scheme val="minor"/>
    </font>
    <font>
      <sz val="10"/>
      <color theme="4"/>
      <name val="Calibri Light"/>
      <family val="2"/>
      <scheme val="major"/>
    </font>
    <font>
      <i/>
      <sz val="9"/>
      <color theme="4"/>
      <name val="Calibri"/>
      <family val="2"/>
      <scheme val="minor"/>
    </font>
    <font>
      <b/>
      <sz val="12"/>
      <color theme="0"/>
      <name val="Calibri"/>
      <family val="2"/>
      <scheme val="minor"/>
    </font>
    <font>
      <b/>
      <sz val="11"/>
      <color rgb="FFC00000"/>
      <name val="Calibri Light"/>
      <family val="2"/>
      <scheme val="major"/>
    </font>
    <font>
      <b/>
      <sz val="14"/>
      <color theme="0"/>
      <name val="Calibri"/>
      <family val="2"/>
      <scheme val="minor"/>
    </font>
    <font>
      <b/>
      <sz val="9"/>
      <color theme="6" tint="-0.249977111117893"/>
      <name val="Calibri"/>
      <family val="2"/>
    </font>
    <font>
      <b/>
      <sz val="11"/>
      <color theme="6" tint="-0.249977111117893"/>
      <name val="Calibri"/>
      <family val="2"/>
      <scheme val="minor"/>
    </font>
    <font>
      <sz val="16"/>
      <color theme="0" tint="-0.14999847407452621"/>
      <name val="Calibri Light"/>
      <family val="2"/>
      <scheme val="major"/>
    </font>
    <font>
      <b/>
      <sz val="12"/>
      <color theme="6" tint="-0.249977111117893"/>
      <name val="Calibri"/>
      <family val="2"/>
      <scheme val="minor"/>
    </font>
    <font>
      <sz val="9"/>
      <color rgb="FFC00000"/>
      <name val="Calibri"/>
      <family val="2"/>
      <scheme val="minor"/>
    </font>
    <font>
      <sz val="9"/>
      <color theme="1"/>
      <name val="Calibri"/>
      <family val="2"/>
      <scheme val="minor"/>
    </font>
    <font>
      <b/>
      <sz val="9"/>
      <color theme="1"/>
      <name val="Calibri"/>
      <family val="2"/>
      <scheme val="minor"/>
    </font>
    <font>
      <i/>
      <sz val="8"/>
      <color theme="0"/>
      <name val="Calibri"/>
      <family val="2"/>
      <scheme val="minor"/>
    </font>
    <font>
      <b/>
      <sz val="9"/>
      <color theme="6" tint="-0.249977111117893"/>
      <name val="Calibri"/>
      <family val="2"/>
      <scheme val="minor"/>
    </font>
    <font>
      <b/>
      <sz val="18"/>
      <color theme="0"/>
      <name val="Calibri"/>
      <family val="2"/>
      <scheme val="minor"/>
    </font>
    <font>
      <sz val="10"/>
      <color theme="8" tint="0.59999389629810485"/>
      <name val="Calibri"/>
      <family val="2"/>
      <scheme val="minor"/>
    </font>
    <font>
      <sz val="11"/>
      <color theme="0"/>
      <name val="Calibri Light"/>
      <family val="2"/>
      <scheme val="major"/>
    </font>
    <font>
      <b/>
      <sz val="18"/>
      <name val="Calibri"/>
      <family val="2"/>
      <scheme val="minor"/>
    </font>
    <font>
      <b/>
      <sz val="18"/>
      <color theme="1"/>
      <name val="Calibri"/>
      <family val="2"/>
      <scheme val="minor"/>
    </font>
    <font>
      <sz val="10"/>
      <color theme="7" tint="-0.499984740745262"/>
      <name val="Calibri"/>
      <family val="2"/>
      <scheme val="minor"/>
    </font>
    <font>
      <sz val="11"/>
      <color theme="7" tint="-0.499984740745262"/>
      <name val="Calibri Light"/>
      <family val="2"/>
      <scheme val="major"/>
    </font>
    <font>
      <sz val="10"/>
      <color theme="7" tint="0.79998168889431442"/>
      <name val="Calibri"/>
      <family val="2"/>
      <scheme val="minor"/>
    </font>
    <font>
      <b/>
      <sz val="11"/>
      <color theme="7" tint="-0.499984740745262"/>
      <name val="Calibri"/>
      <family val="2"/>
      <scheme val="minor"/>
    </font>
    <font>
      <b/>
      <i/>
      <sz val="9"/>
      <color theme="7" tint="-0.499984740745262"/>
      <name val="Calibri"/>
      <family val="2"/>
      <scheme val="minor"/>
    </font>
    <font>
      <b/>
      <sz val="9"/>
      <color theme="7" tint="-0.499984740745262"/>
      <name val="Calibri"/>
      <family val="2"/>
      <scheme val="minor"/>
    </font>
    <font>
      <b/>
      <sz val="9"/>
      <color theme="7" tint="-0.499984740745262"/>
      <name val="Calibri"/>
      <family val="2"/>
    </font>
    <font>
      <b/>
      <sz val="9"/>
      <color theme="7" tint="-0.499984740745262"/>
      <name val="Calibri Light"/>
      <family val="2"/>
    </font>
    <font>
      <b/>
      <sz val="10"/>
      <name val="Calibri"/>
      <family val="2"/>
      <scheme val="minor"/>
    </font>
    <font>
      <b/>
      <sz val="16"/>
      <color theme="7" tint="-0.499984740745262"/>
      <name val="Calibri"/>
      <family val="2"/>
      <scheme val="minor"/>
    </font>
    <font>
      <sz val="18"/>
      <name val="Calibri Light"/>
      <family val="2"/>
      <scheme val="major"/>
    </font>
    <font>
      <sz val="18"/>
      <color theme="1"/>
      <name val="Calibri Light"/>
      <family val="2"/>
      <scheme val="major"/>
    </font>
    <font>
      <b/>
      <sz val="12"/>
      <color theme="1"/>
      <name val="Calibri"/>
      <family val="2"/>
    </font>
    <font>
      <b/>
      <sz val="14"/>
      <color theme="7" tint="-0.499984740745262"/>
      <name val="Calibri"/>
      <family val="2"/>
    </font>
    <font>
      <sz val="12"/>
      <color theme="7" tint="-0.499984740745262"/>
      <name val="Calibri Light"/>
      <family val="2"/>
    </font>
    <font>
      <sz val="12"/>
      <color theme="1"/>
      <name val="Calibri"/>
      <family val="2"/>
      <scheme val="minor"/>
    </font>
    <font>
      <sz val="11"/>
      <color theme="1"/>
      <name val="Calibri Light"/>
      <family val="2"/>
      <scheme val="major"/>
    </font>
    <font>
      <b/>
      <sz val="11"/>
      <color theme="1"/>
      <name val="Calibri"/>
      <family val="2"/>
      <scheme val="minor"/>
    </font>
    <font>
      <i/>
      <sz val="8"/>
      <color theme="1"/>
      <name val="Calibri"/>
      <family val="2"/>
      <scheme val="minor"/>
    </font>
    <font>
      <b/>
      <sz val="12"/>
      <name val="Calibri"/>
      <family val="2"/>
      <scheme val="minor"/>
    </font>
    <font>
      <b/>
      <sz val="9"/>
      <color theme="0"/>
      <name val="Calibri"/>
      <family val="2"/>
      <scheme val="minor"/>
    </font>
    <font>
      <b/>
      <sz val="9"/>
      <color theme="0"/>
      <name val="Calibri"/>
      <family val="2"/>
    </font>
    <font>
      <sz val="16"/>
      <color theme="1"/>
      <name val="Calibri"/>
      <family val="2"/>
      <scheme val="minor"/>
    </font>
    <font>
      <sz val="12"/>
      <name val="Calibri"/>
      <family val="2"/>
      <scheme val="minor"/>
    </font>
    <font>
      <b/>
      <sz val="22"/>
      <color theme="1"/>
      <name val="Calibri"/>
      <family val="2"/>
      <scheme val="minor"/>
    </font>
    <font>
      <i/>
      <sz val="10"/>
      <color theme="7" tint="-0.499984740745262"/>
      <name val="Calibri"/>
      <family val="2"/>
      <scheme val="minor"/>
    </font>
    <font>
      <sz val="9"/>
      <name val="Calibri Light"/>
      <family val="2"/>
      <scheme val="major"/>
    </font>
    <font>
      <b/>
      <sz val="9"/>
      <color theme="0"/>
      <name val="Calibri Light"/>
      <family val="2"/>
      <scheme val="major"/>
    </font>
    <font>
      <sz val="10"/>
      <color theme="1"/>
      <name val="Calibri Light"/>
      <family val="2"/>
      <scheme val="major"/>
    </font>
    <font>
      <b/>
      <sz val="10"/>
      <color theme="0"/>
      <name val="Calibri Light"/>
      <family val="2"/>
      <scheme val="major"/>
    </font>
    <font>
      <b/>
      <sz val="12"/>
      <color theme="1"/>
      <name val="Calibri"/>
      <family val="2"/>
      <scheme val="minor"/>
    </font>
    <font>
      <sz val="18"/>
      <color theme="1"/>
      <name val="Calibri"/>
      <family val="2"/>
      <scheme val="minor"/>
    </font>
    <font>
      <sz val="9"/>
      <color indexed="81"/>
      <name val="Calibri"/>
      <family val="2"/>
      <scheme val="minor"/>
    </font>
    <font>
      <b/>
      <sz val="9"/>
      <color indexed="81"/>
      <name val="Calibri"/>
      <family val="2"/>
      <scheme val="minor"/>
    </font>
    <font>
      <b/>
      <sz val="10"/>
      <color theme="7" tint="0.79998168889431442"/>
      <name val="Calibri"/>
      <family val="2"/>
      <scheme val="minor"/>
    </font>
    <font>
      <i/>
      <sz val="11"/>
      <color theme="4"/>
      <name val="Calibri Light"/>
      <family val="2"/>
    </font>
    <font>
      <sz val="12"/>
      <color theme="7" tint="-0.499984740745262"/>
      <name val="Calibri Light"/>
      <family val="2"/>
      <scheme val="major"/>
    </font>
    <font>
      <sz val="10"/>
      <color theme="1"/>
      <name val="Wingdings 3"/>
      <family val="1"/>
      <charset val="2"/>
    </font>
    <font>
      <sz val="12"/>
      <color theme="7" tint="-0.499984740745262"/>
      <name val="Calibri"/>
      <family val="2"/>
    </font>
    <font>
      <sz val="12"/>
      <color rgb="FF79C1AC"/>
      <name val="Calibri Light"/>
      <family val="2"/>
    </font>
    <font>
      <sz val="12"/>
      <color theme="1"/>
      <name val="Calibri Light"/>
      <family val="2"/>
    </font>
    <font>
      <sz val="12"/>
      <color rgb="FF79C1AC"/>
      <name val="Calibri"/>
      <family val="2"/>
    </font>
    <font>
      <sz val="12"/>
      <color rgb="FF79C1AC"/>
      <name val="Calibri Light"/>
      <family val="2"/>
      <scheme val="major"/>
    </font>
    <font>
      <b/>
      <sz val="16"/>
      <color theme="0"/>
      <name val="Calibri"/>
      <family val="2"/>
      <scheme val="minor"/>
    </font>
    <font>
      <b/>
      <sz val="10"/>
      <color theme="0"/>
      <name val="Calibri"/>
      <family val="2"/>
    </font>
    <font>
      <b/>
      <sz val="12"/>
      <color rgb="FFC00000"/>
      <name val="Calibri"/>
      <family val="2"/>
      <scheme val="minor"/>
    </font>
    <font>
      <sz val="10"/>
      <color theme="7"/>
      <name val="Calibri"/>
      <family val="2"/>
      <scheme val="minor"/>
    </font>
    <font>
      <b/>
      <sz val="10"/>
      <color theme="4"/>
      <name val="Calibri"/>
      <family val="2"/>
      <scheme val="minor"/>
    </font>
    <font>
      <b/>
      <sz val="12"/>
      <color theme="1" tint="9.9978637043366805E-2"/>
      <name val="Calibri"/>
      <family val="2"/>
      <scheme val="minor"/>
    </font>
    <font>
      <b/>
      <sz val="12"/>
      <color theme="4"/>
      <name val="Calibri"/>
      <family val="2"/>
    </font>
    <font>
      <b/>
      <sz val="12"/>
      <color theme="7" tint="-0.499984740745262"/>
      <name val="Calibri"/>
      <family val="2"/>
      <scheme val="minor"/>
    </font>
    <font>
      <sz val="26"/>
      <color theme="1"/>
      <name val="Calibri"/>
      <family val="2"/>
      <scheme val="minor"/>
    </font>
    <font>
      <b/>
      <sz val="11"/>
      <name val="Calibri"/>
      <family val="2"/>
      <scheme val="minor"/>
    </font>
  </fonts>
  <fills count="24">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6"/>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ECF2F4"/>
        <bgColor indexed="64"/>
      </patternFill>
    </fill>
    <fill>
      <patternFill patternType="solid">
        <fgColor theme="6" tint="0.39994506668294322"/>
        <bgColor indexed="64"/>
      </patternFill>
    </fill>
    <fill>
      <patternFill patternType="solid">
        <fgColor rgb="FFFFF5EB"/>
        <bgColor indexed="64"/>
      </patternFill>
    </fill>
    <fill>
      <patternFill patternType="solid">
        <fgColor theme="6" tint="-0.249977111117893"/>
        <bgColor indexed="64"/>
      </patternFill>
    </fill>
    <fill>
      <patternFill patternType="solid">
        <fgColor theme="0"/>
        <bgColor indexed="64"/>
      </patternFill>
    </fill>
    <fill>
      <patternFill patternType="solid">
        <fgColor theme="9" tint="0.59999389629810485"/>
        <bgColor indexed="65"/>
      </patternFill>
    </fill>
    <fill>
      <patternFill patternType="solid">
        <fgColor theme="6" tint="-0.499984740745262"/>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499984740745262"/>
        <bgColor indexed="64"/>
      </patternFill>
    </fill>
    <fill>
      <patternFill patternType="solid">
        <fgColor theme="7" tint="0.599963377788628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7"/>
        <bgColor indexed="64"/>
      </patternFill>
    </fill>
  </fills>
  <borders count="69">
    <border>
      <left/>
      <right/>
      <top/>
      <bottom/>
      <diagonal/>
    </border>
    <border>
      <left style="thick">
        <color theme="0"/>
      </left>
      <right style="thick">
        <color theme="0"/>
      </right>
      <top style="thin">
        <color theme="6" tint="0.39994506668294322"/>
      </top>
      <bottom/>
      <diagonal/>
    </border>
    <border>
      <left style="medium">
        <color theme="0"/>
      </left>
      <right style="medium">
        <color theme="0"/>
      </right>
      <top/>
      <bottom/>
      <diagonal/>
    </border>
    <border>
      <left style="thick">
        <color theme="0"/>
      </left>
      <right style="thick">
        <color theme="0"/>
      </right>
      <top style="thin">
        <color theme="6" tint="0.59996337778862885"/>
      </top>
      <bottom style="thin">
        <color theme="6" tint="0.59996337778862885"/>
      </bottom>
      <diagonal/>
    </border>
    <border>
      <left style="thick">
        <color theme="0"/>
      </left>
      <right/>
      <top style="thin">
        <color theme="6" tint="0.59996337778862885"/>
      </top>
      <bottom style="thin">
        <color theme="6" tint="0.59996337778862885"/>
      </bottom>
      <diagonal/>
    </border>
    <border>
      <left/>
      <right style="thick">
        <color theme="0"/>
      </right>
      <top style="thin">
        <color theme="6" tint="0.59996337778862885"/>
      </top>
      <bottom style="thin">
        <color theme="6" tint="0.59996337778862885"/>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ck">
        <color theme="0"/>
      </left>
      <right style="thick">
        <color theme="0"/>
      </right>
      <top style="thin">
        <color theme="6" tint="0.59996337778862885"/>
      </top>
      <bottom/>
      <diagonal/>
    </border>
    <border>
      <left style="thick">
        <color theme="0"/>
      </left>
      <right/>
      <top style="thin">
        <color theme="6" tint="0.39994506668294322"/>
      </top>
      <bottom/>
      <diagonal/>
    </border>
    <border>
      <left/>
      <right/>
      <top style="thin">
        <color theme="6" tint="0.59996337778862885"/>
      </top>
      <bottom style="thin">
        <color theme="6" tint="0.59996337778862885"/>
      </bottom>
      <diagonal/>
    </border>
    <border>
      <left/>
      <right style="thick">
        <color theme="0"/>
      </right>
      <top style="thin">
        <color theme="6" tint="0.39994506668294322"/>
      </top>
      <bottom/>
      <diagonal/>
    </border>
    <border>
      <left style="thick">
        <color theme="0"/>
      </left>
      <right style="thick">
        <color theme="0"/>
      </right>
      <top/>
      <bottom style="medium">
        <color rgb="FFC00000"/>
      </bottom>
      <diagonal/>
    </border>
    <border>
      <left style="thick">
        <color theme="0"/>
      </left>
      <right style="thick">
        <color theme="0"/>
      </right>
      <top/>
      <bottom/>
      <diagonal/>
    </border>
    <border>
      <left style="medium">
        <color theme="0"/>
      </left>
      <right style="medium">
        <color theme="0"/>
      </right>
      <top style="thin">
        <color theme="6" tint="0.79998168889431442"/>
      </top>
      <bottom style="thin">
        <color theme="6" tint="0.79998168889431442"/>
      </bottom>
      <diagonal/>
    </border>
    <border>
      <left style="medium">
        <color theme="0"/>
      </left>
      <right style="medium">
        <color theme="0"/>
      </right>
      <top style="double">
        <color theme="6" tint="-0.249977111117893"/>
      </top>
      <bottom/>
      <diagonal/>
    </border>
    <border>
      <left style="thick">
        <color theme="0"/>
      </left>
      <right style="thick">
        <color theme="0"/>
      </right>
      <top style="thin">
        <color theme="0" tint="-0.14996795556505021"/>
      </top>
      <bottom style="thin">
        <color theme="0" tint="-0.14996795556505021"/>
      </bottom>
      <diagonal/>
    </border>
    <border>
      <left style="thick">
        <color theme="0"/>
      </left>
      <right style="thick">
        <color theme="0"/>
      </right>
      <top/>
      <bottom style="thin">
        <color theme="6" tint="0.59996337778862885"/>
      </bottom>
      <diagonal/>
    </border>
    <border>
      <left style="thick">
        <color theme="0"/>
      </left>
      <right/>
      <top/>
      <bottom/>
      <diagonal/>
    </border>
    <border>
      <left style="thin">
        <color theme="0" tint="-4.9989318521683403E-2"/>
      </left>
      <right style="thin">
        <color theme="0" tint="-4.9989318521683403E-2"/>
      </right>
      <top/>
      <bottom style="thin">
        <color theme="0" tint="-4.9989318521683403E-2"/>
      </bottom>
      <diagonal/>
    </border>
    <border>
      <left style="thin">
        <color rgb="FFC00000"/>
      </left>
      <right/>
      <top/>
      <bottom/>
      <diagonal/>
    </border>
    <border>
      <left/>
      <right style="thin">
        <color rgb="FFC00000"/>
      </right>
      <top/>
      <bottom/>
      <diagonal/>
    </border>
    <border>
      <left style="thin">
        <color rgb="FFC00000"/>
      </left>
      <right style="thin">
        <color rgb="FFC00000"/>
      </right>
      <top/>
      <bottom/>
      <diagonal/>
    </border>
    <border>
      <left/>
      <right/>
      <top style="thin">
        <color theme="0"/>
      </top>
      <bottom/>
      <diagonal/>
    </border>
    <border>
      <left/>
      <right/>
      <top/>
      <bottom style="thin">
        <color theme="0"/>
      </bottom>
      <diagonal/>
    </border>
    <border>
      <left/>
      <right style="thick">
        <color theme="0"/>
      </right>
      <top/>
      <bottom/>
      <diagonal/>
    </border>
    <border>
      <left/>
      <right style="thick">
        <color theme="0"/>
      </right>
      <top/>
      <bottom style="thin">
        <color theme="6" tint="0.59996337778862885"/>
      </bottom>
      <diagonal/>
    </border>
    <border>
      <left style="thick">
        <color theme="0"/>
      </left>
      <right/>
      <top style="thin">
        <color theme="6" tint="0.59996337778862885"/>
      </top>
      <bottom/>
      <diagonal/>
    </border>
    <border>
      <left/>
      <right/>
      <top/>
      <bottom style="thin">
        <color theme="6" tint="0.59996337778862885"/>
      </bottom>
      <diagonal/>
    </border>
    <border>
      <left style="thick">
        <color theme="0"/>
      </left>
      <right/>
      <top/>
      <bottom style="thin">
        <color theme="6" tint="0.59996337778862885"/>
      </bottom>
      <diagonal/>
    </border>
    <border>
      <left/>
      <right/>
      <top style="thin">
        <color indexed="64"/>
      </top>
      <bottom/>
      <diagonal/>
    </border>
    <border>
      <left style="thin">
        <color theme="0" tint="-4.9989318521683403E-2"/>
      </left>
      <right style="thin">
        <color theme="0" tint="-4.9989318521683403E-2"/>
      </right>
      <top style="thin">
        <color indexed="64"/>
      </top>
      <bottom/>
      <diagonal/>
    </border>
    <border>
      <left/>
      <right/>
      <top/>
      <bottom style="thin">
        <color indexed="64"/>
      </bottom>
      <diagonal/>
    </border>
    <border>
      <left/>
      <right style="thin">
        <color indexed="64"/>
      </right>
      <top/>
      <bottom style="thin">
        <color theme="0" tint="-4.9989318521683403E-2"/>
      </bottom>
      <diagonal/>
    </border>
    <border>
      <left/>
      <right style="thin">
        <color indexed="64"/>
      </right>
      <top style="thin">
        <color theme="0" tint="-4.9989318521683403E-2"/>
      </top>
      <bottom style="thin">
        <color theme="0" tint="-4.9989318521683403E-2"/>
      </bottom>
      <diagonal/>
    </border>
    <border>
      <left/>
      <right/>
      <top style="thin">
        <color theme="6" tint="0.59996337778862885"/>
      </top>
      <bottom/>
      <diagonal/>
    </border>
    <border>
      <left style="thick">
        <color theme="0"/>
      </left>
      <right style="thick">
        <color theme="0"/>
      </right>
      <top style="double">
        <color theme="6" tint="-0.249977111117893"/>
      </top>
      <bottom/>
      <diagonal/>
    </border>
    <border>
      <left/>
      <right/>
      <top/>
      <bottom style="thin">
        <color theme="6"/>
      </bottom>
      <diagonal/>
    </border>
    <border>
      <left style="thin">
        <color indexed="64"/>
      </left>
      <right/>
      <top/>
      <bottom/>
      <diagonal/>
    </border>
    <border>
      <left style="thin">
        <color theme="1"/>
      </left>
      <right style="thin">
        <color indexed="64"/>
      </right>
      <top style="thin">
        <color theme="0" tint="-4.9989318521683403E-2"/>
      </top>
      <bottom style="thin">
        <color indexed="64"/>
      </bottom>
      <diagonal/>
    </border>
    <border>
      <left style="medium">
        <color theme="0"/>
      </left>
      <right style="medium">
        <color theme="0"/>
      </right>
      <top/>
      <bottom style="thin">
        <color theme="6" tint="0.79998168889431442"/>
      </bottom>
      <diagonal/>
    </border>
    <border>
      <left style="thick">
        <color theme="0"/>
      </left>
      <right style="thick">
        <color theme="0"/>
      </right>
      <top/>
      <bottom style="thick">
        <color theme="0"/>
      </bottom>
      <diagonal/>
    </border>
    <border>
      <left/>
      <right/>
      <top/>
      <bottom style="thick">
        <color theme="0"/>
      </bottom>
      <diagonal/>
    </border>
    <border>
      <left style="thick">
        <color theme="0"/>
      </left>
      <right/>
      <top style="thin">
        <color theme="0" tint="-0.14996795556505021"/>
      </top>
      <bottom style="thin">
        <color theme="0" tint="-0.14996795556505021"/>
      </bottom>
      <diagonal/>
    </border>
    <border>
      <left/>
      <right style="thin">
        <color theme="9" tint="0.39997558519241921"/>
      </right>
      <top style="thin">
        <color theme="6" tint="0.59996337778862885"/>
      </top>
      <bottom style="thin">
        <color theme="6" tint="0.59996337778862885"/>
      </bottom>
      <diagonal/>
    </border>
    <border>
      <left/>
      <right style="thin">
        <color theme="9" tint="0.39997558519241921"/>
      </right>
      <top/>
      <bottom/>
      <diagonal/>
    </border>
    <border>
      <left style="thin">
        <color theme="0" tint="-4.9989318521683403E-2"/>
      </left>
      <right/>
      <top style="thin">
        <color theme="7" tint="0.79998168889431442"/>
      </top>
      <bottom/>
      <diagonal/>
    </border>
    <border>
      <left/>
      <right/>
      <top style="thin">
        <color theme="7" tint="0.79998168889431442"/>
      </top>
      <bottom/>
      <diagonal/>
    </border>
    <border>
      <left style="thick">
        <color theme="0"/>
      </left>
      <right/>
      <top style="thin">
        <color theme="6" tint="0.59996337778862885"/>
      </top>
      <bottom style="thin">
        <color theme="6"/>
      </bottom>
      <diagonal/>
    </border>
    <border>
      <left style="thick">
        <color theme="0"/>
      </left>
      <right style="thick">
        <color theme="0"/>
      </right>
      <top style="thin">
        <color theme="6" tint="0.39994506668294322"/>
      </top>
      <bottom style="thin">
        <color theme="6" tint="0.39994506668294322"/>
      </bottom>
      <diagonal/>
    </border>
    <border>
      <left style="thin">
        <color theme="7" tint="0.79998168889431442"/>
      </left>
      <right/>
      <top/>
      <bottom/>
      <diagonal/>
    </border>
    <border>
      <left style="thin">
        <color theme="7" tint="0.79998168889431442"/>
      </left>
      <right style="thin">
        <color theme="7" tint="0.79998168889431442"/>
      </right>
      <top/>
      <bottom style="thin">
        <color theme="7" tint="0.79998168889431442"/>
      </bottom>
      <diagonal/>
    </border>
    <border diagonalDown="1">
      <left/>
      <right/>
      <top style="thin">
        <color theme="7" tint="0.79998168889431442"/>
      </top>
      <bottom/>
      <diagonal style="thin">
        <color theme="0"/>
      </diagonal>
    </border>
    <border>
      <left/>
      <right style="thin">
        <color theme="7" tint="0.79998168889431442"/>
      </right>
      <top/>
      <bottom style="thin">
        <color theme="7" tint="0.79998168889431442"/>
      </bottom>
      <diagonal/>
    </border>
    <border>
      <left style="thin">
        <color auto="1"/>
      </left>
      <right style="thin">
        <color auto="1"/>
      </right>
      <top/>
      <bottom/>
      <diagonal/>
    </border>
    <border>
      <left style="thin">
        <color auto="1"/>
      </left>
      <right style="thin">
        <color auto="1"/>
      </right>
      <top/>
      <bottom style="thin">
        <color theme="0" tint="-4.9989318521683403E-2"/>
      </bottom>
      <diagonal/>
    </border>
    <border>
      <left style="thin">
        <color auto="1"/>
      </left>
      <right style="thin">
        <color auto="1"/>
      </right>
      <top style="thin">
        <color theme="0" tint="-4.9989318521683403E-2"/>
      </top>
      <bottom style="thin">
        <color theme="0" tint="-4.9989318521683403E-2"/>
      </bottom>
      <diagonal/>
    </border>
    <border>
      <left style="thin">
        <color auto="1"/>
      </left>
      <right style="thin">
        <color auto="1"/>
      </right>
      <top style="thin">
        <color theme="0" tint="-4.9989318521683403E-2"/>
      </top>
      <bottom style="thin">
        <color indexed="64"/>
      </bottom>
      <diagonal/>
    </border>
    <border>
      <left style="thin">
        <color theme="7" tint="0.79998168889431442"/>
      </left>
      <right/>
      <top/>
      <bottom style="thin">
        <color theme="7" tint="0.79998168889431442"/>
      </bottom>
      <diagonal/>
    </border>
    <border>
      <left style="thin">
        <color auto="1"/>
      </left>
      <right style="thin">
        <color auto="1"/>
      </right>
      <top style="thin">
        <color theme="0" tint="-4.9989318521683403E-2"/>
      </top>
      <bottom/>
      <diagonal/>
    </border>
    <border>
      <left style="thin">
        <color theme="6" tint="0.39994506668294322"/>
      </left>
      <right style="thick">
        <color theme="0"/>
      </right>
      <top style="thin">
        <color theme="6" tint="0.39994506668294322"/>
      </top>
      <bottom style="thick">
        <color theme="0"/>
      </bottom>
      <diagonal/>
    </border>
    <border>
      <left style="thin">
        <color theme="6" tint="0.39994506668294322"/>
      </left>
      <right style="thick">
        <color theme="0"/>
      </right>
      <top style="thick">
        <color theme="0"/>
      </top>
      <bottom style="thick">
        <color theme="0"/>
      </bottom>
      <diagonal/>
    </border>
    <border>
      <left style="thin">
        <color theme="6" tint="0.39994506668294322"/>
      </left>
      <right/>
      <top style="thin">
        <color theme="6" tint="0.39994506668294322"/>
      </top>
      <bottom style="thick">
        <color theme="0"/>
      </bottom>
      <diagonal/>
    </border>
    <border>
      <left/>
      <right style="thick">
        <color theme="0"/>
      </right>
      <top style="thin">
        <color theme="6" tint="0.39994506668294322"/>
      </top>
      <bottom style="thick">
        <color theme="0"/>
      </bottom>
      <diagonal/>
    </border>
    <border>
      <left/>
      <right/>
      <top style="thin">
        <color theme="6" tint="0.39994506668294322"/>
      </top>
      <bottom style="thick">
        <color theme="0"/>
      </bottom>
      <diagonal/>
    </border>
    <border>
      <left style="thin">
        <color theme="6" tint="0.39994506668294322"/>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ck">
        <color theme="0"/>
      </left>
      <right style="thin">
        <color theme="9" tint="0.39997558519241921"/>
      </right>
      <top style="thin">
        <color theme="6" tint="0.59996337778862885"/>
      </top>
      <bottom style="thin">
        <color theme="6" tint="0.59996337778862885"/>
      </bottom>
      <diagonal/>
    </border>
  </borders>
  <cellStyleXfs count="24">
    <xf numFmtId="0" fontId="0" fillId="0" borderId="0"/>
    <xf numFmtId="0" fontId="7" fillId="0" borderId="0" applyNumberFormat="0" applyAlignment="0" applyProtection="0"/>
    <xf numFmtId="175" fontId="8" fillId="17" borderId="16">
      <alignment horizontal="right" vertical="top"/>
    </xf>
    <xf numFmtId="0" fontId="13" fillId="8" borderId="0" applyProtection="0">
      <alignment horizontal="left" vertical="top"/>
    </xf>
    <xf numFmtId="0" fontId="6" fillId="20" borderId="0" applyNumberFormat="0" applyBorder="0" applyAlignment="0" applyProtection="0"/>
    <xf numFmtId="177" fontId="8" fillId="17" borderId="1">
      <alignment horizontal="right" vertical="top"/>
    </xf>
    <xf numFmtId="0" fontId="5" fillId="3" borderId="12" applyNumberFormat="0" applyAlignment="0" applyProtection="0"/>
    <xf numFmtId="164" fontId="5" fillId="4" borderId="1" applyProtection="0">
      <alignment horizontal="left"/>
    </xf>
    <xf numFmtId="0" fontId="5" fillId="2" borderId="12" applyNumberFormat="0" applyAlignment="0" applyProtection="0"/>
    <xf numFmtId="0" fontId="12" fillId="6" borderId="0" applyNumberFormat="0" applyProtection="0">
      <alignment horizontal="left" vertical="center"/>
    </xf>
    <xf numFmtId="0" fontId="23" fillId="6" borderId="0" applyNumberFormat="0" applyProtection="0">
      <alignment horizontal="left" vertical="center"/>
    </xf>
    <xf numFmtId="0" fontId="14" fillId="0" borderId="0" applyProtection="0">
      <alignment horizontal="left"/>
    </xf>
    <xf numFmtId="0" fontId="6" fillId="0" borderId="0" applyNumberFormat="0" applyFill="0" applyAlignment="0" applyProtection="0"/>
    <xf numFmtId="0" fontId="9" fillId="6" borderId="0" applyNumberFormat="0" applyProtection="0">
      <alignment horizontal="left"/>
    </xf>
    <xf numFmtId="0" fontId="33" fillId="0" borderId="11" applyNumberFormat="0" applyProtection="0">
      <alignment horizontal="left" vertical="center" wrapText="1"/>
    </xf>
    <xf numFmtId="0" fontId="10" fillId="0" borderId="0" applyNumberFormat="0" applyFill="0" applyBorder="0" applyAlignment="0" applyProtection="0"/>
    <xf numFmtId="0" fontId="11" fillId="7" borderId="0" applyNumberFormat="0" applyBorder="0" applyProtection="0">
      <alignment horizontal="left" vertical="top"/>
    </xf>
    <xf numFmtId="168" fontId="5" fillId="9" borderId="2" applyProtection="0">
      <alignment horizontal="right" vertical="center"/>
    </xf>
    <xf numFmtId="170" fontId="15" fillId="10" borderId="3">
      <alignment horizontal="left" vertical="top"/>
      <protection locked="0"/>
    </xf>
    <xf numFmtId="9" fontId="8" fillId="0" borderId="0" applyFont="0" applyFill="0" applyBorder="0" applyAlignment="0" applyProtection="0"/>
    <xf numFmtId="166" fontId="22" fillId="5" borderId="0" applyProtection="0">
      <alignment horizontal="left" vertical="center"/>
    </xf>
    <xf numFmtId="0" fontId="34" fillId="12" borderId="0" applyNumberFormat="0" applyBorder="0" applyAlignment="0" applyProtection="0"/>
    <xf numFmtId="0" fontId="3" fillId="13" borderId="0" applyNumberFormat="0" applyBorder="0" applyAlignment="0" applyProtection="0"/>
    <xf numFmtId="0" fontId="12" fillId="0" borderId="0" applyNumberFormat="0" applyProtection="0">
      <alignment horizontal="left" vertical="center"/>
    </xf>
  </cellStyleXfs>
  <cellXfs count="498">
    <xf numFmtId="0" fontId="0" fillId="0" borderId="0" xfId="0"/>
    <xf numFmtId="0" fontId="0" fillId="6" borderId="0" xfId="0" applyFill="1"/>
    <xf numFmtId="9" fontId="15" fillId="10" borderId="3" xfId="19" applyFont="1" applyFill="1" applyBorder="1" applyAlignment="1" applyProtection="1">
      <alignment horizontal="right" vertical="top"/>
      <protection locked="0"/>
    </xf>
    <xf numFmtId="171" fontId="16" fillId="6" borderId="0" xfId="0" applyNumberFormat="1" applyFont="1" applyFill="1" applyAlignment="1" applyProtection="1">
      <alignment horizontal="right"/>
    </xf>
    <xf numFmtId="0" fontId="12" fillId="6" borderId="0" xfId="9">
      <alignment horizontal="left" vertical="center"/>
    </xf>
    <xf numFmtId="0" fontId="0" fillId="6" borderId="6" xfId="0" applyFill="1" applyBorder="1"/>
    <xf numFmtId="0" fontId="6" fillId="0" borderId="0" xfId="0" applyFont="1" applyAlignment="1">
      <alignment horizontal="left" vertical="top"/>
    </xf>
    <xf numFmtId="0" fontId="0" fillId="0" borderId="0" xfId="0" applyFont="1" applyAlignment="1">
      <alignment horizontal="left" vertical="top" wrapText="1"/>
    </xf>
    <xf numFmtId="170" fontId="15" fillId="10" borderId="3" xfId="18" applyAlignment="1">
      <alignment horizontal="right" vertical="top"/>
      <protection locked="0"/>
    </xf>
    <xf numFmtId="0" fontId="6" fillId="0" borderId="0" xfId="0" applyFont="1" applyFill="1" applyAlignment="1">
      <alignment horizontal="left" vertical="top"/>
    </xf>
    <xf numFmtId="0" fontId="0" fillId="0" borderId="0" xfId="0" applyFont="1" applyFill="1" applyAlignment="1">
      <alignment horizontal="left" vertical="top" wrapText="1"/>
    </xf>
    <xf numFmtId="0" fontId="23" fillId="6" borderId="0" xfId="10">
      <alignment horizontal="left" vertical="center"/>
    </xf>
    <xf numFmtId="170" fontId="8" fillId="17" borderId="1" xfId="5" applyNumberFormat="1" applyAlignment="1" applyProtection="1">
      <alignment horizontal="left" vertical="top"/>
    </xf>
    <xf numFmtId="0" fontId="17" fillId="6" borderId="0" xfId="0" applyFont="1" applyFill="1"/>
    <xf numFmtId="170" fontId="8" fillId="17" borderId="8" xfId="5" applyNumberFormat="1" applyBorder="1" applyAlignment="1" applyProtection="1">
      <alignment horizontal="left" vertical="top"/>
    </xf>
    <xf numFmtId="0" fontId="0" fillId="0" borderId="0" xfId="0" applyNumberFormat="1" applyAlignment="1">
      <alignment horizontal="left" vertical="top"/>
    </xf>
    <xf numFmtId="0" fontId="0" fillId="0" borderId="0" xfId="0" applyNumberFormat="1" applyFill="1" applyAlignment="1">
      <alignment horizontal="left" vertical="top"/>
    </xf>
    <xf numFmtId="0" fontId="0" fillId="12" borderId="0" xfId="0" applyFill="1"/>
    <xf numFmtId="0" fontId="0" fillId="0" borderId="0" xfId="0" applyNumberFormat="1" applyAlignment="1">
      <alignment horizontal="left" vertical="top" wrapText="1"/>
    </xf>
    <xf numFmtId="0" fontId="0" fillId="0" borderId="0" xfId="0" applyNumberFormat="1" applyFill="1" applyAlignment="1">
      <alignment horizontal="left" vertical="top" wrapText="1"/>
    </xf>
    <xf numFmtId="0" fontId="0" fillId="0" borderId="0" xfId="0" applyFill="1"/>
    <xf numFmtId="0" fontId="0" fillId="0" borderId="0" xfId="0" pivotButton="1"/>
    <xf numFmtId="176" fontId="6" fillId="0" borderId="0" xfId="0" applyNumberFormat="1" applyFont="1" applyAlignment="1">
      <alignment horizontal="left" vertical="top"/>
    </xf>
    <xf numFmtId="176" fontId="6" fillId="0" borderId="0" xfId="0" applyNumberFormat="1" applyFont="1" applyFill="1" applyAlignment="1">
      <alignment horizontal="left" vertical="top"/>
    </xf>
    <xf numFmtId="176" fontId="0" fillId="0" borderId="0" xfId="0" applyNumberFormat="1" applyAlignment="1">
      <alignment horizontal="left" vertical="top" wrapText="1"/>
    </xf>
    <xf numFmtId="176" fontId="0" fillId="0" borderId="0" xfId="0" applyNumberFormat="1" applyFill="1" applyAlignment="1">
      <alignment horizontal="left" vertical="top" wrapText="1"/>
    </xf>
    <xf numFmtId="176" fontId="0" fillId="0" borderId="0" xfId="0" applyNumberFormat="1" applyAlignment="1">
      <alignment horizontal="left" vertical="top"/>
    </xf>
    <xf numFmtId="176" fontId="0" fillId="0" borderId="0" xfId="0" applyNumberFormat="1" applyFill="1" applyAlignment="1">
      <alignment horizontal="left" vertical="top"/>
    </xf>
    <xf numFmtId="0" fontId="0" fillId="17" borderId="10" xfId="5" applyNumberFormat="1" applyFont="1" applyBorder="1" applyAlignment="1" applyProtection="1">
      <alignment horizontal="left" vertical="top"/>
    </xf>
    <xf numFmtId="177" fontId="8" fillId="17" borderId="1" xfId="5">
      <alignment horizontal="right" vertical="top"/>
    </xf>
    <xf numFmtId="175" fontId="8" fillId="17" borderId="16" xfId="2">
      <alignment horizontal="right" vertical="top"/>
    </xf>
    <xf numFmtId="0" fontId="0" fillId="6" borderId="0" xfId="0" applyFill="1" applyAlignment="1">
      <alignment horizontal="left"/>
    </xf>
    <xf numFmtId="175" fontId="8" fillId="17" borderId="16" xfId="2" applyAlignment="1">
      <alignment horizontal="left" vertical="top"/>
    </xf>
    <xf numFmtId="175" fontId="6" fillId="20" borderId="0" xfId="4" applyNumberFormat="1" applyAlignment="1">
      <alignment horizontal="left" vertical="top"/>
    </xf>
    <xf numFmtId="0" fontId="0" fillId="12" borderId="0" xfId="0" applyFill="1" applyAlignment="1">
      <alignment vertical="center"/>
    </xf>
    <xf numFmtId="175" fontId="0" fillId="12" borderId="0" xfId="0" applyNumberFormat="1" applyFill="1"/>
    <xf numFmtId="170" fontId="15" fillId="10" borderId="4" xfId="18" applyBorder="1" applyAlignment="1">
      <alignment horizontal="right" vertical="top"/>
      <protection locked="0"/>
    </xf>
    <xf numFmtId="175" fontId="8" fillId="17" borderId="5" xfId="2" applyBorder="1" applyAlignment="1">
      <alignment horizontal="left" vertical="top"/>
    </xf>
    <xf numFmtId="175" fontId="5" fillId="12" borderId="0" xfId="0" applyNumberFormat="1" applyFont="1" applyFill="1" applyBorder="1"/>
    <xf numFmtId="175" fontId="6" fillId="20" borderId="3" xfId="4" applyNumberFormat="1" applyBorder="1" applyAlignment="1">
      <alignment horizontal="right" vertical="top"/>
    </xf>
    <xf numFmtId="179" fontId="8" fillId="17" borderId="8" xfId="5" applyNumberFormat="1" applyBorder="1" applyAlignment="1" applyProtection="1">
      <alignment horizontal="left" vertical="top"/>
    </xf>
    <xf numFmtId="180" fontId="8" fillId="17" borderId="17" xfId="5" applyNumberFormat="1" applyBorder="1" applyAlignment="1" applyProtection="1">
      <alignment horizontal="left" vertical="top"/>
    </xf>
    <xf numFmtId="175" fontId="0" fillId="6" borderId="0" xfId="0" applyNumberFormat="1" applyFill="1"/>
    <xf numFmtId="0" fontId="0" fillId="0" borderId="0" xfId="0" applyNumberFormat="1" applyAlignment="1">
      <alignment horizontal="center" vertical="center"/>
    </xf>
    <xf numFmtId="0" fontId="34" fillId="6" borderId="0" xfId="21" applyFill="1"/>
    <xf numFmtId="177" fontId="6" fillId="20" borderId="12" xfId="4" applyNumberFormat="1" applyBorder="1" applyAlignment="1">
      <alignment horizontal="right" vertical="top"/>
    </xf>
    <xf numFmtId="175" fontId="8" fillId="0" borderId="16" xfId="2" applyFill="1">
      <alignment horizontal="right" vertical="top"/>
    </xf>
    <xf numFmtId="177" fontId="6" fillId="20" borderId="12" xfId="4" applyNumberFormat="1" applyBorder="1"/>
    <xf numFmtId="14" fontId="0" fillId="6" borderId="0" xfId="0" applyNumberFormat="1" applyFill="1"/>
    <xf numFmtId="14" fontId="0" fillId="0" borderId="0" xfId="0" applyNumberFormat="1"/>
    <xf numFmtId="183" fontId="0" fillId="12" borderId="0" xfId="0" applyNumberFormat="1" applyFill="1"/>
    <xf numFmtId="14" fontId="0" fillId="0" borderId="0" xfId="0" applyNumberFormat="1" applyFill="1"/>
    <xf numFmtId="170" fontId="15" fillId="10" borderId="3" xfId="18" applyAlignment="1" applyProtection="1">
      <alignment horizontal="right" vertical="top"/>
      <protection locked="0"/>
    </xf>
    <xf numFmtId="0" fontId="0" fillId="17" borderId="5" xfId="2" applyNumberFormat="1" applyFont="1" applyBorder="1" applyAlignment="1" applyProtection="1">
      <alignment horizontal="left" vertical="top"/>
    </xf>
    <xf numFmtId="180" fontId="5" fillId="3" borderId="12" xfId="6" applyNumberFormat="1" applyAlignment="1">
      <alignment horizontal="left" vertical="top"/>
    </xf>
    <xf numFmtId="177" fontId="6" fillId="20" borderId="0" xfId="4" applyNumberFormat="1" applyAlignment="1">
      <alignment horizontal="left" vertical="top"/>
    </xf>
    <xf numFmtId="177" fontId="8" fillId="17" borderId="16" xfId="2" applyNumberFormat="1" applyAlignment="1">
      <alignment horizontal="left" vertical="top" wrapText="1"/>
    </xf>
    <xf numFmtId="180" fontId="8" fillId="17" borderId="1" xfId="5" applyNumberFormat="1">
      <alignment horizontal="right" vertical="top"/>
    </xf>
    <xf numFmtId="177" fontId="6" fillId="20" borderId="16" xfId="4" applyNumberFormat="1" applyBorder="1" applyAlignment="1">
      <alignment horizontal="left" vertical="top" wrapText="1"/>
    </xf>
    <xf numFmtId="177" fontId="6" fillId="20" borderId="0" xfId="4" applyNumberFormat="1" applyBorder="1" applyAlignment="1">
      <alignment horizontal="left" vertical="top" wrapText="1"/>
    </xf>
    <xf numFmtId="175" fontId="39" fillId="11" borderId="12" xfId="8" applyNumberFormat="1" applyFont="1" applyFill="1"/>
    <xf numFmtId="185" fontId="0" fillId="0" borderId="0" xfId="0" applyNumberFormat="1"/>
    <xf numFmtId="186" fontId="0" fillId="0" borderId="0" xfId="0" applyNumberFormat="1"/>
    <xf numFmtId="170" fontId="6" fillId="20" borderId="0" xfId="4" applyNumberFormat="1" applyBorder="1" applyAlignment="1">
      <alignment horizontal="right" vertical="top"/>
    </xf>
    <xf numFmtId="0" fontId="0" fillId="0" borderId="0" xfId="0" applyNumberFormat="1" applyFill="1"/>
    <xf numFmtId="0" fontId="0" fillId="0" borderId="0" xfId="0" applyFill="1" applyAlignment="1">
      <alignment wrapText="1"/>
    </xf>
    <xf numFmtId="186" fontId="0" fillId="0" borderId="0" xfId="0" applyNumberFormat="1" applyFill="1"/>
    <xf numFmtId="0" fontId="0" fillId="0" borderId="0" xfId="0" applyFill="1" applyAlignment="1"/>
    <xf numFmtId="0" fontId="0" fillId="0" borderId="0" xfId="0" applyFill="1" applyAlignment="1">
      <alignment vertical="top"/>
    </xf>
    <xf numFmtId="0" fontId="0" fillId="0" borderId="0" xfId="0" applyFill="1" applyAlignment="1">
      <alignment vertical="center"/>
    </xf>
    <xf numFmtId="0" fontId="0" fillId="0" borderId="0" xfId="0" applyAlignment="1">
      <alignment vertical="center"/>
    </xf>
    <xf numFmtId="170" fontId="15" fillId="10" borderId="9" xfId="18" applyBorder="1" applyAlignment="1" applyProtection="1">
      <alignment horizontal="center" vertical="top"/>
      <protection locked="0"/>
    </xf>
    <xf numFmtId="175" fontId="15" fillId="10" borderId="5" xfId="18" applyNumberFormat="1" applyBorder="1" applyAlignment="1" applyProtection="1">
      <alignment horizontal="left" vertical="top"/>
      <protection locked="0"/>
    </xf>
    <xf numFmtId="170" fontId="15" fillId="10" borderId="0" xfId="18" applyBorder="1" applyAlignment="1" applyProtection="1">
      <alignment horizontal="left" vertical="top"/>
      <protection locked="0"/>
    </xf>
    <xf numFmtId="0" fontId="20" fillId="0" borderId="0" xfId="0" applyFont="1" applyFill="1" applyProtection="1"/>
    <xf numFmtId="171" fontId="16" fillId="0" borderId="0" xfId="0" applyNumberFormat="1" applyFont="1" applyFill="1" applyAlignment="1" applyProtection="1">
      <alignment horizontal="right"/>
    </xf>
    <xf numFmtId="165" fontId="15" fillId="0" borderId="0" xfId="18" applyNumberFormat="1" applyFill="1" applyBorder="1" applyProtection="1">
      <alignment horizontal="left" vertical="top"/>
      <protection locked="0"/>
    </xf>
    <xf numFmtId="0" fontId="20" fillId="0" borderId="0" xfId="0" applyFont="1" applyFill="1" applyBorder="1" applyProtection="1"/>
    <xf numFmtId="0" fontId="0" fillId="0" borderId="0" xfId="0" applyFill="1" applyProtection="1"/>
    <xf numFmtId="166" fontId="18" fillId="0" borderId="0" xfId="0" applyNumberFormat="1" applyFont="1" applyFill="1" applyProtection="1"/>
    <xf numFmtId="166" fontId="18" fillId="0" borderId="0" xfId="0" applyNumberFormat="1" applyFont="1" applyFill="1" applyBorder="1" applyAlignment="1" applyProtection="1">
      <alignment vertical="center"/>
    </xf>
    <xf numFmtId="171" fontId="16" fillId="0" borderId="0" xfId="0" applyNumberFormat="1" applyFont="1" applyFill="1" applyBorder="1" applyAlignment="1" applyProtection="1">
      <alignment horizontal="right" vertical="center"/>
    </xf>
    <xf numFmtId="165" fontId="8" fillId="0" borderId="0" xfId="2" applyNumberFormat="1" applyFill="1" applyBorder="1" applyAlignment="1" applyProtection="1">
      <alignment vertical="center"/>
    </xf>
    <xf numFmtId="167" fontId="18" fillId="0" borderId="0" xfId="0" applyNumberFormat="1" applyFont="1" applyFill="1" applyBorder="1" applyAlignment="1" applyProtection="1">
      <alignment vertical="center"/>
    </xf>
    <xf numFmtId="0" fontId="20" fillId="0" borderId="0" xfId="0" applyFont="1" applyFill="1"/>
    <xf numFmtId="0" fontId="16" fillId="0" borderId="0" xfId="0" applyNumberFormat="1" applyFont="1" applyFill="1" applyProtection="1"/>
    <xf numFmtId="0" fontId="0" fillId="0" borderId="0" xfId="0" applyFill="1" applyBorder="1"/>
    <xf numFmtId="169" fontId="0" fillId="0" borderId="0" xfId="0" applyNumberFormat="1" applyFill="1" applyProtection="1"/>
    <xf numFmtId="172" fontId="31" fillId="0" borderId="0" xfId="0" applyNumberFormat="1" applyFont="1" applyFill="1" applyProtection="1"/>
    <xf numFmtId="0" fontId="0" fillId="0" borderId="0" xfId="0" applyNumberFormat="1" applyFill="1" applyProtection="1"/>
    <xf numFmtId="0" fontId="21" fillId="0" borderId="0" xfId="0" applyNumberFormat="1" applyFont="1" applyFill="1" applyProtection="1"/>
    <xf numFmtId="0" fontId="38" fillId="0" borderId="0" xfId="0" applyNumberFormat="1" applyFont="1" applyFill="1" applyBorder="1" applyAlignment="1" applyProtection="1">
      <alignment horizontal="left" vertical="center"/>
    </xf>
    <xf numFmtId="169" fontId="26" fillId="0" borderId="0" xfId="0" applyNumberFormat="1" applyFont="1" applyFill="1" applyAlignment="1" applyProtection="1">
      <alignment vertical="center"/>
    </xf>
    <xf numFmtId="0" fontId="0" fillId="0" borderId="0" xfId="0" applyFill="1" applyAlignment="1" applyProtection="1">
      <alignment vertical="center"/>
    </xf>
    <xf numFmtId="185" fontId="0" fillId="0" borderId="0" xfId="0" applyNumberFormat="1" applyFill="1"/>
    <xf numFmtId="0" fontId="43" fillId="0" borderId="0" xfId="0" applyFont="1"/>
    <xf numFmtId="0" fontId="43" fillId="0" borderId="0" xfId="0" applyFont="1" applyFill="1"/>
    <xf numFmtId="0" fontId="0" fillId="6" borderId="6" xfId="0" applyFill="1" applyBorder="1" applyAlignment="1">
      <alignment horizontal="left" vertical="top"/>
    </xf>
    <xf numFmtId="170" fontId="15" fillId="10" borderId="27" xfId="18" applyBorder="1" applyAlignment="1" applyProtection="1">
      <alignment horizontal="center" vertical="top"/>
      <protection locked="0"/>
    </xf>
    <xf numFmtId="0" fontId="0" fillId="6" borderId="18" xfId="0" applyFill="1" applyBorder="1" applyAlignment="1">
      <alignment horizontal="left" vertical="top"/>
    </xf>
    <xf numFmtId="175" fontId="15" fillId="10" borderId="25" xfId="18" applyNumberFormat="1" applyBorder="1" applyAlignment="1" applyProtection="1">
      <alignment horizontal="left" vertical="top"/>
      <protection locked="0"/>
    </xf>
    <xf numFmtId="170" fontId="8" fillId="17" borderId="17" xfId="5" applyNumberFormat="1" applyBorder="1" applyAlignment="1" applyProtection="1">
      <alignment horizontal="left" vertical="top"/>
    </xf>
    <xf numFmtId="0" fontId="0" fillId="17" borderId="24" xfId="5" applyNumberFormat="1" applyFont="1" applyBorder="1" applyAlignment="1" applyProtection="1">
      <alignment horizontal="left" vertical="top"/>
    </xf>
    <xf numFmtId="179" fontId="8" fillId="17" borderId="17" xfId="5" applyNumberFormat="1" applyBorder="1" applyAlignment="1" applyProtection="1">
      <alignment horizontal="left" vertical="top"/>
    </xf>
    <xf numFmtId="0" fontId="0" fillId="17" borderId="25" xfId="2" applyNumberFormat="1" applyFont="1" applyBorder="1" applyAlignment="1" applyProtection="1">
      <alignment horizontal="left" vertical="top"/>
    </xf>
    <xf numFmtId="170" fontId="8" fillId="17" borderId="12" xfId="5" applyNumberFormat="1" applyBorder="1" applyAlignment="1" applyProtection="1">
      <alignment horizontal="left" vertical="top"/>
    </xf>
    <xf numFmtId="170" fontId="15" fillId="10" borderId="16" xfId="18" applyBorder="1" applyAlignment="1">
      <alignment horizontal="right" vertical="top"/>
      <protection locked="0"/>
    </xf>
    <xf numFmtId="170" fontId="15" fillId="10" borderId="28" xfId="18" applyBorder="1" applyAlignment="1">
      <alignment horizontal="right" vertical="top"/>
      <protection locked="0"/>
    </xf>
    <xf numFmtId="170" fontId="15" fillId="10" borderId="0" xfId="18" applyBorder="1" applyAlignment="1" applyProtection="1">
      <alignment horizontal="center" vertical="top"/>
      <protection locked="0"/>
    </xf>
    <xf numFmtId="185" fontId="0" fillId="0" borderId="0" xfId="0" applyNumberFormat="1" applyFill="1" applyAlignment="1">
      <alignment horizontal="left" vertical="top"/>
    </xf>
    <xf numFmtId="188" fontId="0" fillId="0" borderId="0" xfId="0" applyNumberFormat="1"/>
    <xf numFmtId="170" fontId="15" fillId="10" borderId="16" xfId="18" applyBorder="1" applyAlignment="1" applyProtection="1">
      <alignment horizontal="left" vertical="top"/>
      <protection locked="0"/>
    </xf>
    <xf numFmtId="170" fontId="15" fillId="10" borderId="3" xfId="18" applyAlignment="1" applyProtection="1">
      <alignment horizontal="left" vertical="top"/>
      <protection locked="0"/>
    </xf>
    <xf numFmtId="188" fontId="15" fillId="10" borderId="16" xfId="18" applyNumberFormat="1" applyBorder="1" applyAlignment="1" applyProtection="1">
      <alignment horizontal="left" vertical="top"/>
      <protection locked="0"/>
    </xf>
    <xf numFmtId="170" fontId="15" fillId="10" borderId="16" xfId="18" applyBorder="1" applyAlignment="1" applyProtection="1">
      <alignment horizontal="right" vertical="top"/>
      <protection locked="0"/>
    </xf>
    <xf numFmtId="171" fontId="46" fillId="0" borderId="0" xfId="0" applyNumberFormat="1" applyFont="1" applyFill="1" applyAlignment="1" applyProtection="1">
      <alignment horizontal="right"/>
    </xf>
    <xf numFmtId="171" fontId="47" fillId="0" borderId="0" xfId="0" applyNumberFormat="1" applyFont="1" applyFill="1" applyAlignment="1" applyProtection="1">
      <alignment horizontal="right"/>
    </xf>
    <xf numFmtId="0" fontId="47" fillId="0" borderId="0" xfId="0" applyFont="1" applyFill="1" applyProtection="1"/>
    <xf numFmtId="171" fontId="47" fillId="0" borderId="0" xfId="0" applyNumberFormat="1" applyFont="1" applyFill="1" applyBorder="1" applyAlignment="1" applyProtection="1">
      <alignment horizontal="right"/>
    </xf>
    <xf numFmtId="171" fontId="0" fillId="0" borderId="0" xfId="0" applyNumberFormat="1" applyFont="1" applyFill="1" applyAlignment="1" applyProtection="1">
      <alignment horizontal="right"/>
    </xf>
    <xf numFmtId="0" fontId="0" fillId="0" borderId="9" xfId="0" applyFill="1" applyBorder="1" applyProtection="1"/>
    <xf numFmtId="0" fontId="0" fillId="0" borderId="34" xfId="0" applyFill="1" applyBorder="1" applyProtection="1"/>
    <xf numFmtId="167" fontId="18" fillId="0" borderId="0" xfId="0" applyNumberFormat="1" applyFont="1" applyFill="1" applyAlignment="1" applyProtection="1">
      <alignment vertical="center"/>
    </xf>
    <xf numFmtId="0" fontId="18" fillId="0" borderId="0" xfId="0" applyNumberFormat="1" applyFont="1" applyFill="1" applyAlignment="1" applyProtection="1">
      <alignment vertical="center"/>
    </xf>
    <xf numFmtId="171" fontId="46" fillId="0" borderId="0" xfId="0" applyNumberFormat="1" applyFont="1" applyFill="1" applyAlignment="1" applyProtection="1">
      <alignment horizontal="right" vertical="center"/>
    </xf>
    <xf numFmtId="0" fontId="0" fillId="0" borderId="27" xfId="0" applyFill="1" applyBorder="1" applyProtection="1"/>
    <xf numFmtId="9" fontId="0" fillId="10" borderId="27" xfId="19" applyFont="1" applyFill="1" applyBorder="1" applyProtection="1">
      <protection locked="0"/>
    </xf>
    <xf numFmtId="9" fontId="15" fillId="10" borderId="7" xfId="19" applyFont="1" applyFill="1" applyBorder="1" applyAlignment="1" applyProtection="1">
      <alignment horizontal="right" vertical="top"/>
      <protection locked="0"/>
    </xf>
    <xf numFmtId="9" fontId="18" fillId="0" borderId="27" xfId="19" applyFont="1" applyFill="1" applyBorder="1" applyAlignment="1" applyProtection="1">
      <alignment horizontal="center" vertical="center"/>
    </xf>
    <xf numFmtId="0" fontId="48" fillId="12" borderId="0" xfId="0" applyFont="1" applyFill="1"/>
    <xf numFmtId="0" fontId="0" fillId="14" borderId="0" xfId="0" applyFill="1"/>
    <xf numFmtId="0" fontId="50" fillId="12" borderId="0" xfId="0" applyFont="1" applyFill="1"/>
    <xf numFmtId="0" fontId="50" fillId="6" borderId="0" xfId="0" applyFont="1" applyFill="1"/>
    <xf numFmtId="0" fontId="0" fillId="12" borderId="0" xfId="0" applyFill="1" applyAlignment="1" applyProtection="1">
      <alignment vertical="center"/>
    </xf>
    <xf numFmtId="0" fontId="0" fillId="12" borderId="0" xfId="0" applyFill="1" applyBorder="1" applyAlignment="1" applyProtection="1">
      <alignment vertical="center"/>
    </xf>
    <xf numFmtId="0" fontId="43" fillId="12" borderId="0" xfId="0" applyFont="1" applyFill="1"/>
    <xf numFmtId="0" fontId="0" fillId="12" borderId="0" xfId="0" applyFill="1" applyProtection="1"/>
    <xf numFmtId="0" fontId="20" fillId="12" borderId="0" xfId="0" applyFont="1" applyFill="1" applyProtection="1"/>
    <xf numFmtId="0" fontId="19" fillId="15" borderId="0" xfId="0" applyFont="1" applyFill="1"/>
    <xf numFmtId="0" fontId="19" fillId="17" borderId="0" xfId="0" applyFont="1" applyFill="1"/>
    <xf numFmtId="0" fontId="0" fillId="17" borderId="0" xfId="0" applyFill="1"/>
    <xf numFmtId="0" fontId="0" fillId="17" borderId="0" xfId="0" applyFill="1" applyAlignment="1">
      <alignment wrapText="1"/>
    </xf>
    <xf numFmtId="0" fontId="12" fillId="17" borderId="0" xfId="9" applyFill="1" applyAlignment="1">
      <alignment horizontal="left" vertical="center"/>
    </xf>
    <xf numFmtId="0" fontId="0" fillId="17" borderId="0" xfId="0" applyFill="1" applyBorder="1" applyAlignment="1">
      <alignment wrapText="1"/>
    </xf>
    <xf numFmtId="0" fontId="23" fillId="17" borderId="0" xfId="10" applyFill="1" applyAlignment="1">
      <alignment horizontal="left" vertical="top"/>
    </xf>
    <xf numFmtId="0" fontId="34" fillId="17" borderId="0" xfId="21" applyFill="1" applyAlignment="1">
      <alignment vertical="top" wrapText="1"/>
    </xf>
    <xf numFmtId="0" fontId="56" fillId="0" borderId="0" xfId="0" applyFont="1"/>
    <xf numFmtId="0" fontId="59" fillId="0" borderId="0" xfId="0" applyFont="1" applyAlignment="1">
      <alignment horizontal="left" vertical="center" indent="1"/>
    </xf>
    <xf numFmtId="0" fontId="59" fillId="0" borderId="37" xfId="0" applyFont="1" applyBorder="1" applyAlignment="1">
      <alignment horizontal="left" vertical="center" indent="1"/>
    </xf>
    <xf numFmtId="0" fontId="0" fillId="0" borderId="0" xfId="0" applyAlignment="1">
      <alignment horizontal="left" vertical="center" indent="1"/>
    </xf>
    <xf numFmtId="0" fontId="0" fillId="17" borderId="0" xfId="0" applyFill="1" applyBorder="1"/>
    <xf numFmtId="0" fontId="0" fillId="17" borderId="0" xfId="0" applyFill="1" applyBorder="1" applyAlignment="1">
      <alignment horizontal="center"/>
    </xf>
    <xf numFmtId="0" fontId="0" fillId="17" borderId="0" xfId="0" applyFill="1" applyBorder="1" applyAlignment="1">
      <alignment horizontal="left"/>
    </xf>
    <xf numFmtId="0" fontId="30" fillId="17" borderId="0" xfId="0" applyFont="1" applyFill="1" applyBorder="1" applyAlignment="1">
      <alignment horizontal="left" vertical="center" indent="1"/>
    </xf>
    <xf numFmtId="0" fontId="25" fillId="17" borderId="0" xfId="0" applyFont="1" applyFill="1" applyBorder="1"/>
    <xf numFmtId="0" fontId="0" fillId="17" borderId="0" xfId="0" applyFill="1" applyBorder="1" applyAlignment="1">
      <alignment horizontal="left" vertical="top"/>
    </xf>
    <xf numFmtId="188" fontId="0" fillId="17" borderId="0" xfId="0" applyNumberFormat="1" applyFill="1" applyBorder="1"/>
    <xf numFmtId="0" fontId="52" fillId="17" borderId="0" xfId="0" applyFont="1" applyFill="1" applyBorder="1" applyAlignment="1">
      <alignment horizontal="right" vertical="center" indent="1"/>
    </xf>
    <xf numFmtId="0" fontId="27" fillId="17" borderId="0" xfId="0" applyFont="1" applyFill="1"/>
    <xf numFmtId="0" fontId="27" fillId="17" borderId="0" xfId="0" applyFont="1" applyFill="1" applyAlignment="1">
      <alignment wrapText="1"/>
    </xf>
    <xf numFmtId="0" fontId="27" fillId="17" borderId="19" xfId="0" applyFont="1" applyFill="1" applyBorder="1"/>
    <xf numFmtId="0" fontId="27" fillId="17" borderId="0" xfId="0" applyFont="1" applyFill="1" applyBorder="1" applyAlignment="1">
      <alignment horizontal="right" vertical="center" indent="1"/>
    </xf>
    <xf numFmtId="175" fontId="6" fillId="18" borderId="12" xfId="4" applyNumberFormat="1" applyFill="1" applyBorder="1" applyAlignment="1">
      <alignment horizontal="right" vertical="center"/>
    </xf>
    <xf numFmtId="175" fontId="5" fillId="15" borderId="12" xfId="6" applyNumberFormat="1" applyFont="1" applyFill="1" applyAlignment="1">
      <alignment horizontal="right" vertical="center"/>
    </xf>
    <xf numFmtId="0" fontId="19" fillId="17" borderId="0" xfId="0" applyFont="1" applyFill="1" applyAlignment="1">
      <alignment vertical="top"/>
    </xf>
    <xf numFmtId="0" fontId="0" fillId="17" borderId="0" xfId="0" applyFont="1" applyFill="1"/>
    <xf numFmtId="185" fontId="0" fillId="17" borderId="0" xfId="0" applyNumberFormat="1" applyFont="1" applyFill="1" applyAlignment="1">
      <alignment horizontal="left" vertical="top"/>
    </xf>
    <xf numFmtId="186" fontId="0" fillId="17" borderId="0" xfId="0" applyNumberFormat="1" applyFont="1" applyFill="1"/>
    <xf numFmtId="185" fontId="0" fillId="17" borderId="0" xfId="0" applyNumberFormat="1" applyFont="1" applyFill="1"/>
    <xf numFmtId="0" fontId="0" fillId="17" borderId="0" xfId="0" applyFont="1" applyFill="1" applyAlignment="1"/>
    <xf numFmtId="0" fontId="0" fillId="17" borderId="0" xfId="0" applyFont="1" applyFill="1" applyAlignment="1">
      <alignment horizontal="right" vertical="center" indent="1"/>
    </xf>
    <xf numFmtId="0" fontId="6" fillId="17" borderId="0" xfId="0" applyFont="1" applyFill="1" applyAlignment="1">
      <alignment vertical="top"/>
    </xf>
    <xf numFmtId="0" fontId="48" fillId="0" borderId="0" xfId="0" applyFont="1"/>
    <xf numFmtId="0" fontId="48" fillId="17" borderId="0" xfId="0" applyFont="1" applyFill="1" applyAlignment="1">
      <alignment vertical="center"/>
    </xf>
    <xf numFmtId="0" fontId="48" fillId="12" borderId="0" xfId="0" applyFont="1" applyFill="1" applyAlignment="1">
      <alignment vertical="center"/>
    </xf>
    <xf numFmtId="175" fontId="8" fillId="17" borderId="16" xfId="2" applyFill="1">
      <alignment horizontal="right" vertical="top"/>
    </xf>
    <xf numFmtId="183" fontId="8" fillId="17" borderId="3" xfId="19" applyNumberFormat="1" applyFill="1" applyBorder="1" applyAlignment="1">
      <alignment horizontal="right" vertical="top"/>
    </xf>
    <xf numFmtId="0" fontId="71" fillId="17" borderId="0" xfId="0" applyFont="1" applyFill="1"/>
    <xf numFmtId="0" fontId="71" fillId="17" borderId="0" xfId="0" applyFont="1" applyFill="1" applyAlignment="1">
      <alignment vertical="top"/>
    </xf>
    <xf numFmtId="0" fontId="57" fillId="17" borderId="0" xfId="0" applyFont="1" applyFill="1" applyAlignment="1">
      <alignment horizontal="right" vertical="top" indent="2"/>
    </xf>
    <xf numFmtId="0" fontId="48" fillId="0" borderId="0" xfId="0" applyFont="1" applyAlignment="1">
      <alignment horizontal="left" vertical="center" indent="1"/>
    </xf>
    <xf numFmtId="0" fontId="6" fillId="0" borderId="0" xfId="0" applyFont="1" applyAlignment="1">
      <alignment horizontal="left" indent="1"/>
    </xf>
    <xf numFmtId="0" fontId="0" fillId="0" borderId="0" xfId="0" applyFont="1" applyFill="1"/>
    <xf numFmtId="0" fontId="69" fillId="0" borderId="0" xfId="10" applyFont="1" applyFill="1">
      <alignment horizontal="left" vertical="center"/>
    </xf>
    <xf numFmtId="0" fontId="0" fillId="0" borderId="0" xfId="0" applyFont="1" applyFill="1" applyAlignment="1"/>
    <xf numFmtId="0" fontId="0" fillId="0" borderId="0" xfId="0" applyFont="1" applyFill="1" applyAlignment="1">
      <alignment wrapText="1"/>
    </xf>
    <xf numFmtId="0" fontId="0" fillId="0" borderId="0" xfId="0" applyFont="1" applyFill="1" applyAlignment="1">
      <alignment vertical="top"/>
    </xf>
    <xf numFmtId="185" fontId="0" fillId="0" borderId="0" xfId="0" applyNumberFormat="1" applyFont="1" applyFill="1" applyAlignment="1">
      <alignment horizontal="left" vertical="top"/>
    </xf>
    <xf numFmtId="185" fontId="0" fillId="0" borderId="0" xfId="0" applyNumberFormat="1" applyFont="1" applyFill="1"/>
    <xf numFmtId="182" fontId="36" fillId="0" borderId="0" xfId="21" applyNumberFormat="1" applyFont="1" applyFill="1" applyAlignment="1">
      <alignment horizontal="right"/>
    </xf>
    <xf numFmtId="0" fontId="71" fillId="0" borderId="0" xfId="0" applyFont="1" applyFill="1"/>
    <xf numFmtId="0" fontId="68" fillId="0" borderId="0" xfId="10" applyFont="1" applyFill="1" applyAlignment="1">
      <alignment horizontal="left" vertical="top"/>
    </xf>
    <xf numFmtId="0" fontId="71" fillId="0" borderId="0" xfId="0" applyFont="1" applyFill="1" applyAlignment="1"/>
    <xf numFmtId="0" fontId="73" fillId="0" borderId="0" xfId="0" applyFont="1" applyFill="1" applyAlignment="1">
      <alignment horizontal="right" vertical="center" indent="1"/>
    </xf>
    <xf numFmtId="0" fontId="27" fillId="0" borderId="0" xfId="0" applyFont="1" applyFill="1"/>
    <xf numFmtId="9" fontId="6" fillId="16" borderId="4" xfId="4" applyNumberFormat="1" applyFill="1" applyBorder="1" applyAlignment="1" applyProtection="1">
      <alignment horizontal="right" vertical="top"/>
    </xf>
    <xf numFmtId="9" fontId="0" fillId="17" borderId="27" xfId="19" applyFont="1" applyFill="1" applyBorder="1" applyProtection="1"/>
    <xf numFmtId="9" fontId="0" fillId="17" borderId="9" xfId="19" applyFont="1" applyFill="1" applyBorder="1" applyProtection="1"/>
    <xf numFmtId="9" fontId="0" fillId="17" borderId="34" xfId="19" applyFont="1" applyFill="1" applyBorder="1" applyProtection="1"/>
    <xf numFmtId="0" fontId="75" fillId="17" borderId="0" xfId="9" applyFont="1" applyFill="1" applyAlignment="1">
      <alignment horizontal="left" vertical="center"/>
    </xf>
    <xf numFmtId="0" fontId="71" fillId="0" borderId="0" xfId="0" applyFont="1"/>
    <xf numFmtId="0" fontId="27" fillId="17" borderId="0" xfId="0" applyFont="1" applyFill="1" applyAlignment="1">
      <alignment horizontal="center"/>
    </xf>
    <xf numFmtId="0" fontId="75" fillId="17" borderId="0" xfId="9" applyFont="1" applyFill="1" applyAlignment="1">
      <alignment horizontal="center"/>
    </xf>
    <xf numFmtId="0" fontId="27" fillId="17" borderId="0" xfId="0" applyFont="1" applyFill="1" applyAlignment="1">
      <alignment horizontal="center" wrapText="1"/>
    </xf>
    <xf numFmtId="0" fontId="27" fillId="17" borderId="19" xfId="0" applyFont="1" applyFill="1" applyBorder="1" applyAlignment="1">
      <alignment horizontal="center"/>
    </xf>
    <xf numFmtId="0" fontId="27" fillId="17" borderId="0" xfId="0" applyFont="1" applyFill="1" applyBorder="1" applyAlignment="1">
      <alignment horizontal="center"/>
    </xf>
    <xf numFmtId="0" fontId="64" fillId="17" borderId="0" xfId="0" applyFont="1" applyFill="1" applyBorder="1" applyAlignment="1">
      <alignment horizontal="center"/>
    </xf>
    <xf numFmtId="0" fontId="64" fillId="17" borderId="20" xfId="0" applyFont="1" applyFill="1" applyBorder="1" applyAlignment="1">
      <alignment horizontal="center"/>
    </xf>
    <xf numFmtId="0" fontId="64" fillId="17" borderId="21" xfId="0" applyFont="1" applyFill="1" applyBorder="1" applyAlignment="1">
      <alignment horizontal="center" wrapText="1"/>
    </xf>
    <xf numFmtId="0" fontId="64" fillId="17" borderId="0" xfId="0" applyFont="1" applyFill="1"/>
    <xf numFmtId="0" fontId="64" fillId="17" borderId="0" xfId="0" applyFont="1" applyFill="1" applyAlignment="1">
      <alignment horizontal="center"/>
    </xf>
    <xf numFmtId="0" fontId="6" fillId="0" borderId="0" xfId="0" applyFont="1"/>
    <xf numFmtId="0" fontId="19" fillId="15" borderId="0" xfId="0" applyFont="1" applyFill="1" applyAlignment="1">
      <alignment horizontal="left" vertical="center" wrapText="1" indent="2"/>
    </xf>
    <xf numFmtId="0" fontId="19" fillId="15" borderId="0" xfId="0" applyFont="1" applyFill="1" applyAlignment="1">
      <alignment horizontal="center" vertical="center" wrapText="1"/>
    </xf>
    <xf numFmtId="0" fontId="19" fillId="15" borderId="0" xfId="0" applyFont="1" applyFill="1" applyAlignment="1">
      <alignment horizontal="left" vertical="center" wrapText="1" indent="1"/>
    </xf>
    <xf numFmtId="0" fontId="19" fillId="15" borderId="31" xfId="0" applyFont="1" applyFill="1" applyBorder="1" applyAlignment="1">
      <alignment horizontal="left" vertical="center" wrapText="1" indent="1"/>
    </xf>
    <xf numFmtId="188" fontId="19" fillId="15" borderId="31" xfId="0" applyNumberFormat="1" applyFont="1" applyFill="1" applyBorder="1" applyAlignment="1">
      <alignment horizontal="left" vertical="center" wrapText="1" indent="1"/>
    </xf>
    <xf numFmtId="0" fontId="0" fillId="17" borderId="0" xfId="0" applyFill="1" applyAlignment="1"/>
    <xf numFmtId="0" fontId="78" fillId="12" borderId="0" xfId="0" applyFont="1" applyFill="1"/>
    <xf numFmtId="0" fontId="27" fillId="17" borderId="0" xfId="0" applyFont="1" applyFill="1" applyBorder="1"/>
    <xf numFmtId="175" fontId="6" fillId="17" borderId="0" xfId="4" applyNumberFormat="1" applyFill="1" applyBorder="1" applyAlignment="1">
      <alignment horizontal="right" vertical="center"/>
    </xf>
    <xf numFmtId="0" fontId="75" fillId="17" borderId="0" xfId="9" applyFont="1" applyFill="1" applyBorder="1" applyAlignment="1">
      <alignment horizontal="left" vertical="center"/>
    </xf>
    <xf numFmtId="0" fontId="64" fillId="17" borderId="0" xfId="0" applyFont="1" applyFill="1" applyBorder="1"/>
    <xf numFmtId="0" fontId="27" fillId="17" borderId="0" xfId="0" applyFont="1" applyFill="1" applyBorder="1" applyAlignment="1">
      <alignment wrapText="1"/>
    </xf>
    <xf numFmtId="175" fontId="5" fillId="17" borderId="0" xfId="6" applyNumberFormat="1" applyFont="1" applyFill="1" applyBorder="1" applyAlignment="1">
      <alignment horizontal="right" vertical="center"/>
    </xf>
    <xf numFmtId="0" fontId="79" fillId="0" borderId="0" xfId="0" applyFont="1"/>
    <xf numFmtId="0" fontId="76" fillId="15" borderId="40" xfId="0" applyFont="1" applyFill="1" applyBorder="1" applyAlignment="1">
      <alignment horizontal="left" vertical="center" indent="1"/>
    </xf>
    <xf numFmtId="0" fontId="80" fillId="0" borderId="0" xfId="0" applyFont="1" applyAlignment="1">
      <alignment horizontal="left" vertical="center" indent="1"/>
    </xf>
    <xf numFmtId="0" fontId="80" fillId="0" borderId="0" xfId="0" applyFont="1"/>
    <xf numFmtId="0" fontId="76" fillId="15" borderId="40" xfId="0" applyFont="1" applyFill="1" applyBorder="1" applyAlignment="1">
      <alignment vertical="center"/>
    </xf>
    <xf numFmtId="0" fontId="76" fillId="15" borderId="40" xfId="0" applyFont="1" applyFill="1" applyBorder="1" applyAlignment="1">
      <alignment vertical="center" wrapText="1"/>
    </xf>
    <xf numFmtId="185" fontId="76" fillId="15" borderId="40" xfId="0" applyNumberFormat="1" applyFont="1" applyFill="1" applyBorder="1" applyAlignment="1">
      <alignment horizontal="center" vertical="center"/>
    </xf>
    <xf numFmtId="186" fontId="0" fillId="12" borderId="0" xfId="0" applyNumberFormat="1" applyFont="1" applyFill="1" applyBorder="1" applyAlignment="1">
      <alignment vertical="top" textRotation="90" wrapText="1"/>
    </xf>
    <xf numFmtId="178" fontId="77" fillId="15" borderId="40" xfId="14" applyNumberFormat="1" applyFont="1" applyFill="1" applyBorder="1" applyAlignment="1" applyProtection="1">
      <alignment horizontal="center" vertical="center" wrapText="1"/>
    </xf>
    <xf numFmtId="0" fontId="76" fillId="15" borderId="40" xfId="0" applyFont="1" applyFill="1" applyBorder="1" applyAlignment="1">
      <alignment horizontal="center" vertical="center"/>
    </xf>
    <xf numFmtId="0" fontId="0" fillId="0" borderId="41" xfId="0" applyBorder="1"/>
    <xf numFmtId="183" fontId="8" fillId="17" borderId="16" xfId="19" applyNumberFormat="1" applyFill="1" applyBorder="1" applyAlignment="1">
      <alignment horizontal="right" vertical="top"/>
    </xf>
    <xf numFmtId="0" fontId="48" fillId="12" borderId="41" xfId="0" applyFont="1" applyFill="1" applyBorder="1"/>
    <xf numFmtId="0" fontId="80" fillId="12" borderId="0" xfId="0" applyFont="1" applyFill="1" applyAlignment="1">
      <alignment horizontal="left" indent="1"/>
    </xf>
    <xf numFmtId="0" fontId="17" fillId="6" borderId="38" xfId="0" applyFont="1" applyFill="1" applyBorder="1" applyAlignment="1">
      <alignment horizontal="left" vertical="center" wrapText="1" indent="1"/>
    </xf>
    <xf numFmtId="0" fontId="0" fillId="17" borderId="37" xfId="0" applyFill="1" applyBorder="1"/>
    <xf numFmtId="0" fontId="0" fillId="0" borderId="37" xfId="0" applyBorder="1" applyAlignment="1">
      <alignment horizontal="left" vertical="center" indent="1"/>
    </xf>
    <xf numFmtId="191" fontId="8" fillId="17" borderId="16" xfId="2" applyNumberFormat="1">
      <alignment horizontal="right" vertical="top"/>
    </xf>
    <xf numFmtId="0" fontId="81" fillId="0" borderId="0" xfId="0" applyFont="1" applyAlignment="1">
      <alignment vertical="center"/>
    </xf>
    <xf numFmtId="175" fontId="6" fillId="17" borderId="39" xfId="0" applyNumberFormat="1" applyFont="1" applyFill="1" applyBorder="1"/>
    <xf numFmtId="175" fontId="6" fillId="17" borderId="13" xfId="0" applyNumberFormat="1" applyFont="1" applyFill="1" applyBorder="1"/>
    <xf numFmtId="185" fontId="6" fillId="17" borderId="14" xfId="0" applyNumberFormat="1" applyFont="1" applyFill="1" applyBorder="1" applyAlignment="1">
      <alignment vertical="center"/>
    </xf>
    <xf numFmtId="185" fontId="64" fillId="18" borderId="35" xfId="0" applyNumberFormat="1" applyFont="1" applyFill="1" applyBorder="1" applyAlignment="1">
      <alignment vertical="center"/>
    </xf>
    <xf numFmtId="0" fontId="48" fillId="0" borderId="36" xfId="0" applyFont="1" applyFill="1" applyBorder="1" applyAlignment="1">
      <alignment vertical="center"/>
    </xf>
    <xf numFmtId="0" fontId="48" fillId="0" borderId="36" xfId="0" applyFont="1" applyFill="1" applyBorder="1" applyAlignment="1">
      <alignment horizontal="center" vertical="center"/>
    </xf>
    <xf numFmtId="9" fontId="8" fillId="0" borderId="27" xfId="19" applyFont="1" applyFill="1" applyBorder="1" applyAlignment="1" applyProtection="1">
      <alignment horizontal="center" vertical="center"/>
    </xf>
    <xf numFmtId="0" fontId="82" fillId="17" borderId="0" xfId="0" applyFont="1" applyFill="1"/>
    <xf numFmtId="0" fontId="82" fillId="17" borderId="0" xfId="0" applyFont="1" applyFill="1" applyAlignment="1">
      <alignment horizontal="center"/>
    </xf>
    <xf numFmtId="0" fontId="82" fillId="17" borderId="0" xfId="0" applyFont="1" applyFill="1" applyBorder="1"/>
    <xf numFmtId="0" fontId="18" fillId="0" borderId="0" xfId="0" applyFont="1"/>
    <xf numFmtId="0" fontId="84" fillId="0" borderId="0" xfId="0" applyFont="1"/>
    <xf numFmtId="0" fontId="84" fillId="0" borderId="0" xfId="0" applyFont="1" applyFill="1" applyAlignment="1"/>
    <xf numFmtId="0" fontId="85" fillId="15" borderId="40" xfId="14" applyFont="1" applyFill="1" applyBorder="1" applyAlignment="1">
      <alignment horizontal="left" vertical="center" indent="1"/>
    </xf>
    <xf numFmtId="0" fontId="0" fillId="0" borderId="0" xfId="0" applyNumberFormat="1"/>
    <xf numFmtId="0" fontId="0" fillId="0" borderId="0" xfId="0" applyNumberFormat="1" applyAlignment="1">
      <alignment wrapText="1"/>
    </xf>
    <xf numFmtId="0" fontId="17" fillId="6" borderId="42" xfId="0" applyFont="1" applyFill="1" applyBorder="1" applyAlignment="1">
      <alignment horizontal="left" vertical="center" wrapText="1" indent="1"/>
    </xf>
    <xf numFmtId="0" fontId="0" fillId="6" borderId="15" xfId="0" applyFill="1" applyBorder="1" applyAlignment="1">
      <alignment horizontal="left" vertical="top"/>
    </xf>
    <xf numFmtId="0" fontId="0" fillId="15" borderId="0" xfId="0" applyFill="1" applyAlignment="1">
      <alignment horizontal="left" vertical="center" wrapText="1" indent="1"/>
    </xf>
    <xf numFmtId="177" fontId="6" fillId="20" borderId="12" xfId="4" applyNumberFormat="1" applyFont="1" applyBorder="1"/>
    <xf numFmtId="177" fontId="6" fillId="2" borderId="12" xfId="8" applyNumberFormat="1" applyFont="1"/>
    <xf numFmtId="187" fontId="6" fillId="20" borderId="12" xfId="4" applyNumberFormat="1" applyFont="1" applyBorder="1"/>
    <xf numFmtId="175" fontId="6" fillId="20" borderId="12" xfId="4" applyNumberFormat="1" applyFont="1" applyBorder="1"/>
    <xf numFmtId="175" fontId="6" fillId="2" borderId="12" xfId="8" applyNumberFormat="1" applyFont="1"/>
    <xf numFmtId="175" fontId="86" fillId="11" borderId="12" xfId="8" applyNumberFormat="1" applyFont="1" applyFill="1"/>
    <xf numFmtId="175" fontId="6" fillId="3" borderId="12" xfId="6" applyNumberFormat="1" applyFont="1"/>
    <xf numFmtId="0" fontId="0" fillId="5" borderId="0" xfId="0" applyFill="1"/>
    <xf numFmtId="0" fontId="12" fillId="5" borderId="0" xfId="23" applyFill="1">
      <alignment horizontal="left" vertical="center"/>
    </xf>
    <xf numFmtId="0" fontId="87" fillId="0" borderId="0" xfId="0" applyFont="1" applyAlignment="1">
      <alignment horizontal="left" vertical="center" indent="1"/>
    </xf>
    <xf numFmtId="192" fontId="0" fillId="0" borderId="0" xfId="0" applyNumberFormat="1" applyAlignment="1">
      <alignment horizontal="left" vertical="top" wrapText="1"/>
    </xf>
    <xf numFmtId="193" fontId="0" fillId="0" borderId="0" xfId="0" applyNumberFormat="1" applyAlignment="1">
      <alignment horizontal="left" vertical="top" wrapText="1"/>
    </xf>
    <xf numFmtId="0" fontId="0" fillId="0" borderId="0" xfId="0" applyAlignment="1">
      <alignment horizontal="left" vertical="top" wrapText="1"/>
    </xf>
    <xf numFmtId="192" fontId="0" fillId="0" borderId="0" xfId="0" applyNumberFormat="1" applyAlignment="1">
      <alignment vertical="top" wrapText="1"/>
    </xf>
    <xf numFmtId="193" fontId="0" fillId="0" borderId="0" xfId="0" applyNumberFormat="1" applyAlignment="1">
      <alignment vertical="top" wrapText="1"/>
    </xf>
    <xf numFmtId="14" fontId="0" fillId="0" borderId="0" xfId="0" applyNumberFormat="1" applyAlignment="1">
      <alignment vertical="top" wrapText="1"/>
    </xf>
    <xf numFmtId="0" fontId="0" fillId="0" borderId="0" xfId="0" applyAlignment="1">
      <alignment vertical="top" wrapText="1"/>
    </xf>
    <xf numFmtId="164" fontId="0" fillId="12" borderId="0" xfId="0" applyNumberFormat="1" applyFill="1"/>
    <xf numFmtId="0" fontId="76" fillId="15" borderId="0" xfId="0" applyFont="1" applyFill="1" applyBorder="1" applyAlignment="1">
      <alignment horizontal="center" vertical="center"/>
    </xf>
    <xf numFmtId="183" fontId="8" fillId="17" borderId="0" xfId="19" applyNumberFormat="1" applyFill="1" applyBorder="1" applyAlignment="1">
      <alignment horizontal="right" vertical="top"/>
    </xf>
    <xf numFmtId="185" fontId="64" fillId="18" borderId="0" xfId="0" applyNumberFormat="1" applyFont="1" applyFill="1" applyBorder="1" applyAlignment="1">
      <alignment vertical="center"/>
    </xf>
    <xf numFmtId="2" fontId="8" fillId="17" borderId="0" xfId="19" applyNumberFormat="1" applyFill="1" applyBorder="1" applyAlignment="1">
      <alignment horizontal="right" vertical="top"/>
    </xf>
    <xf numFmtId="164" fontId="15" fillId="10" borderId="3" xfId="18" applyNumberFormat="1" applyProtection="1">
      <alignment horizontal="left" vertical="top"/>
      <protection locked="0"/>
    </xf>
    <xf numFmtId="0" fontId="0" fillId="0" borderId="0" xfId="0" applyAlignment="1">
      <alignment horizontal="center"/>
    </xf>
    <xf numFmtId="185" fontId="6" fillId="20" borderId="0" xfId="4" applyNumberFormat="1" applyAlignment="1">
      <alignment horizontal="left" vertical="top"/>
    </xf>
    <xf numFmtId="0" fontId="60" fillId="6" borderId="0" xfId="21" applyFont="1" applyFill="1" applyAlignment="1">
      <alignment horizontal="left" vertical="center"/>
    </xf>
    <xf numFmtId="0" fontId="61" fillId="6" borderId="0" xfId="0" applyFont="1" applyFill="1" applyAlignment="1">
      <alignment horizontal="left" vertical="center"/>
    </xf>
    <xf numFmtId="0" fontId="62" fillId="6" borderId="0" xfId="10" applyFont="1" applyFill="1" applyAlignment="1">
      <alignment horizontal="left" vertical="center"/>
    </xf>
    <xf numFmtId="0" fontId="61" fillId="6" borderId="0" xfId="0" applyFont="1" applyFill="1" applyAlignment="1">
      <alignment vertical="center"/>
    </xf>
    <xf numFmtId="178" fontId="42" fillId="6" borderId="41" xfId="14" applyNumberFormat="1" applyFont="1" applyFill="1" applyBorder="1" applyAlignment="1">
      <alignment horizontal="center" vertical="center" wrapText="1"/>
    </xf>
    <xf numFmtId="0" fontId="0" fillId="12" borderId="0" xfId="0" applyFill="1" applyAlignment="1">
      <alignment vertical="center" wrapText="1"/>
    </xf>
    <xf numFmtId="0" fontId="0" fillId="0" borderId="0" xfId="0" applyAlignment="1">
      <alignment vertical="center" wrapText="1"/>
    </xf>
    <xf numFmtId="0" fontId="38" fillId="0" borderId="0" xfId="0" applyNumberFormat="1" applyFont="1" applyFill="1" applyBorder="1" applyAlignment="1" applyProtection="1">
      <alignment horizontal="left" vertical="top" indent="2"/>
    </xf>
    <xf numFmtId="0" fontId="38" fillId="0" borderId="0" xfId="0" applyNumberFormat="1" applyFont="1" applyFill="1" applyBorder="1" applyAlignment="1" applyProtection="1">
      <alignment horizontal="left" vertical="top" indent="3"/>
    </xf>
    <xf numFmtId="170" fontId="15" fillId="0" borderId="3" xfId="18" applyNumberFormat="1" applyFont="1" applyFill="1" applyBorder="1" applyAlignment="1" applyProtection="1">
      <alignment horizontal="left" vertical="top"/>
      <protection locked="0"/>
    </xf>
    <xf numFmtId="10" fontId="15" fillId="0" borderId="43" xfId="19" applyNumberFormat="1" applyFont="1" applyFill="1" applyBorder="1" applyAlignment="1">
      <alignment horizontal="right" vertical="top"/>
    </xf>
    <xf numFmtId="184" fontId="0" fillId="0" borderId="0" xfId="0" applyNumberFormat="1" applyFill="1"/>
    <xf numFmtId="0" fontId="19" fillId="4" borderId="0" xfId="0" applyFont="1" applyFill="1" applyAlignment="1">
      <alignment horizontal="left" vertical="center" indent="1"/>
    </xf>
    <xf numFmtId="0" fontId="27" fillId="0" borderId="0" xfId="0" applyNumberFormat="1" applyFont="1" applyFill="1" applyAlignment="1" applyProtection="1">
      <alignment horizontal="left"/>
    </xf>
    <xf numFmtId="0" fontId="64" fillId="0" borderId="44" xfId="18" applyNumberFormat="1" applyFont="1" applyFill="1" applyBorder="1" applyAlignment="1">
      <alignment horizontal="left" vertical="top"/>
      <protection locked="0"/>
    </xf>
    <xf numFmtId="174" fontId="6" fillId="20" borderId="1" xfId="4" applyNumberFormat="1" applyFont="1" applyFill="1" applyBorder="1" applyAlignment="1">
      <alignment horizontal="left" vertical="center"/>
    </xf>
    <xf numFmtId="173" fontId="24" fillId="6" borderId="46" xfId="10" applyNumberFormat="1" applyFont="1" applyFill="1" applyBorder="1" applyAlignment="1">
      <alignment horizontal="center" vertical="center"/>
    </xf>
    <xf numFmtId="0" fontId="19" fillId="15" borderId="45" xfId="0" applyFont="1" applyFill="1" applyBorder="1" applyAlignment="1">
      <alignment horizontal="center" vertical="center" wrapText="1"/>
    </xf>
    <xf numFmtId="174" fontId="6" fillId="20" borderId="48" xfId="4" applyNumberFormat="1" applyFont="1" applyFill="1" applyBorder="1" applyAlignment="1">
      <alignment horizontal="left" vertical="center"/>
    </xf>
    <xf numFmtId="0" fontId="90" fillId="17" borderId="49" xfId="0" applyFont="1" applyFill="1" applyBorder="1"/>
    <xf numFmtId="0" fontId="0" fillId="17" borderId="50" xfId="0" applyFill="1" applyBorder="1"/>
    <xf numFmtId="181" fontId="3" fillId="17" borderId="50" xfId="22" applyNumberFormat="1" applyFill="1" applyBorder="1" applyAlignment="1" applyProtection="1">
      <alignment horizontal="left" vertical="top"/>
      <protection locked="0"/>
    </xf>
    <xf numFmtId="0" fontId="90" fillId="17" borderId="0" xfId="0" applyFont="1" applyFill="1" applyBorder="1"/>
    <xf numFmtId="0" fontId="19" fillId="15" borderId="51" xfId="0" applyFont="1" applyFill="1" applyBorder="1" applyAlignment="1">
      <alignment horizontal="left" vertical="center" wrapText="1"/>
    </xf>
    <xf numFmtId="0" fontId="45" fillId="17" borderId="52" xfId="0" applyFont="1" applyFill="1" applyBorder="1" applyAlignment="1">
      <alignment horizontal="left" vertical="center" indent="1"/>
    </xf>
    <xf numFmtId="0" fontId="19" fillId="0" borderId="0" xfId="0" applyFont="1" applyBorder="1"/>
    <xf numFmtId="0" fontId="17" fillId="6" borderId="53" xfId="0" applyFont="1" applyFill="1" applyBorder="1" applyAlignment="1">
      <alignment horizontal="left" vertical="center" wrapText="1" indent="1"/>
    </xf>
    <xf numFmtId="0" fontId="32" fillId="6" borderId="54" xfId="0" applyFont="1" applyFill="1" applyBorder="1" applyAlignment="1">
      <alignment horizontal="left" vertical="top"/>
    </xf>
    <xf numFmtId="0" fontId="0" fillId="6" borderId="55" xfId="0" applyFill="1" applyBorder="1"/>
    <xf numFmtId="0" fontId="59" fillId="0" borderId="0" xfId="0" applyFont="1" applyBorder="1" applyAlignment="1">
      <alignment horizontal="left" vertical="center" indent="1"/>
    </xf>
    <xf numFmtId="0" fontId="17" fillId="6" borderId="56" xfId="0" applyFont="1" applyFill="1" applyBorder="1" applyAlignment="1">
      <alignment horizontal="left" vertical="center" wrapText="1" indent="1"/>
    </xf>
    <xf numFmtId="0" fontId="0" fillId="6" borderId="54" xfId="0" applyFill="1" applyBorder="1" applyAlignment="1">
      <alignment horizontal="left" vertical="top"/>
    </xf>
    <xf numFmtId="0" fontId="0" fillId="6" borderId="55" xfId="0" applyFill="1" applyBorder="1" applyAlignment="1">
      <alignment horizontal="left" vertical="top"/>
    </xf>
    <xf numFmtId="181" fontId="3" fillId="17" borderId="57" xfId="22" applyNumberFormat="1" applyFill="1" applyBorder="1" applyAlignment="1" applyProtection="1">
      <alignment horizontal="left" vertical="top"/>
      <protection locked="0"/>
    </xf>
    <xf numFmtId="0" fontId="56" fillId="12" borderId="0" xfId="0" applyFont="1" applyFill="1"/>
    <xf numFmtId="0" fontId="76" fillId="15" borderId="0" xfId="0" applyFont="1" applyFill="1" applyBorder="1" applyAlignment="1">
      <alignment horizontal="left" vertical="center" indent="1"/>
    </xf>
    <xf numFmtId="0" fontId="5" fillId="15" borderId="0" xfId="0" applyFont="1" applyFill="1" applyBorder="1" applyAlignment="1">
      <alignment horizontal="left" vertical="center" indent="1"/>
    </xf>
    <xf numFmtId="0" fontId="83" fillId="15" borderId="0" xfId="0" applyFont="1" applyFill="1" applyBorder="1" applyAlignment="1">
      <alignment horizontal="left" vertical="center" indent="1"/>
    </xf>
    <xf numFmtId="0" fontId="76" fillId="15" borderId="0" xfId="0" applyFont="1" applyFill="1" applyBorder="1" applyAlignment="1">
      <alignment horizontal="left" vertical="center" wrapText="1" indent="1"/>
    </xf>
    <xf numFmtId="0" fontId="0" fillId="0" borderId="0" xfId="0" pivotButton="1" applyBorder="1"/>
    <xf numFmtId="0" fontId="0" fillId="0" borderId="0" xfId="0" applyBorder="1"/>
    <xf numFmtId="0" fontId="1" fillId="0" borderId="0" xfId="0" applyFont="1"/>
    <xf numFmtId="0" fontId="14" fillId="0" borderId="0" xfId="11">
      <alignment horizontal="left"/>
    </xf>
    <xf numFmtId="188" fontId="0" fillId="14" borderId="0" xfId="0" applyNumberFormat="1" applyFill="1"/>
    <xf numFmtId="188" fontId="27" fillId="17" borderId="0" xfId="0" applyNumberFormat="1" applyFont="1" applyFill="1" applyBorder="1" applyAlignment="1">
      <alignment horizontal="center"/>
    </xf>
    <xf numFmtId="188" fontId="27" fillId="17" borderId="0" xfId="0" applyNumberFormat="1" applyFont="1" applyFill="1" applyBorder="1" applyAlignment="1">
      <alignment horizontal="right" vertical="center" indent="1"/>
    </xf>
    <xf numFmtId="188" fontId="76" fillId="15" borderId="0" xfId="0" applyNumberFormat="1" applyFont="1" applyFill="1" applyBorder="1" applyAlignment="1">
      <alignment horizontal="left" vertical="center" indent="1"/>
    </xf>
    <xf numFmtId="187" fontId="0" fillId="14" borderId="0" xfId="0" applyNumberFormat="1" applyFill="1"/>
    <xf numFmtId="187" fontId="27" fillId="17" borderId="0" xfId="0" applyNumberFormat="1" applyFont="1" applyFill="1" applyBorder="1" applyAlignment="1">
      <alignment horizontal="center"/>
    </xf>
    <xf numFmtId="187" fontId="27" fillId="17" borderId="0" xfId="0" applyNumberFormat="1" applyFont="1" applyFill="1" applyBorder="1" applyAlignment="1">
      <alignment horizontal="right" vertical="center" indent="1"/>
    </xf>
    <xf numFmtId="187" fontId="76" fillId="15" borderId="0" xfId="0" applyNumberFormat="1" applyFont="1" applyFill="1" applyBorder="1" applyAlignment="1">
      <alignment horizontal="left" vertical="center" indent="1"/>
    </xf>
    <xf numFmtId="187" fontId="0" fillId="0" borderId="0" xfId="0" applyNumberFormat="1"/>
    <xf numFmtId="185" fontId="27" fillId="17" borderId="0" xfId="0" applyNumberFormat="1" applyFont="1" applyFill="1" applyBorder="1" applyAlignment="1">
      <alignment horizontal="right" vertical="center" indent="1"/>
    </xf>
    <xf numFmtId="185" fontId="0" fillId="14" borderId="0" xfId="0" applyNumberFormat="1" applyFill="1"/>
    <xf numFmtId="185" fontId="27" fillId="17" borderId="0" xfId="0" applyNumberFormat="1" applyFont="1" applyFill="1" applyBorder="1" applyAlignment="1">
      <alignment horizontal="center"/>
    </xf>
    <xf numFmtId="185" fontId="64" fillId="17" borderId="20" xfId="0" applyNumberFormat="1" applyFont="1" applyFill="1" applyBorder="1" applyAlignment="1">
      <alignment horizontal="center"/>
    </xf>
    <xf numFmtId="185" fontId="27" fillId="17" borderId="0" xfId="0" applyNumberFormat="1" applyFont="1" applyFill="1" applyAlignment="1">
      <alignment horizontal="center"/>
    </xf>
    <xf numFmtId="185" fontId="6" fillId="18" borderId="12" xfId="4" applyNumberFormat="1" applyFill="1" applyBorder="1" applyAlignment="1">
      <alignment horizontal="right" vertical="center"/>
    </xf>
    <xf numFmtId="185" fontId="5" fillId="15" borderId="12" xfId="6" applyNumberFormat="1" applyFont="1" applyFill="1" applyAlignment="1">
      <alignment horizontal="right" vertical="center"/>
    </xf>
    <xf numFmtId="185" fontId="41" fillId="19" borderId="12" xfId="8" applyNumberFormat="1" applyFont="1" applyFill="1" applyAlignment="1">
      <alignment horizontal="center" vertical="center"/>
    </xf>
    <xf numFmtId="185" fontId="6" fillId="18" borderId="12" xfId="6" applyNumberFormat="1" applyFont="1" applyFill="1" applyAlignment="1">
      <alignment horizontal="right" vertical="center"/>
    </xf>
    <xf numFmtId="185" fontId="6" fillId="17" borderId="0" xfId="4" applyNumberFormat="1" applyFill="1" applyBorder="1" applyAlignment="1">
      <alignment horizontal="right" vertical="center"/>
    </xf>
    <xf numFmtId="185" fontId="5" fillId="17" borderId="0" xfId="6" applyNumberFormat="1" applyFont="1" applyFill="1" applyBorder="1" applyAlignment="1">
      <alignment horizontal="right" vertical="center"/>
    </xf>
    <xf numFmtId="185" fontId="6" fillId="17" borderId="0" xfId="6" applyNumberFormat="1" applyFont="1" applyFill="1" applyBorder="1" applyAlignment="1">
      <alignment horizontal="right" vertical="center"/>
    </xf>
    <xf numFmtId="185" fontId="41" fillId="17" borderId="0" xfId="8" applyNumberFormat="1" applyFont="1" applyFill="1" applyBorder="1" applyAlignment="1">
      <alignment horizontal="center" vertical="center"/>
    </xf>
    <xf numFmtId="185" fontId="76" fillId="15" borderId="0" xfId="0" applyNumberFormat="1" applyFont="1" applyFill="1" applyBorder="1" applyAlignment="1">
      <alignment horizontal="left" vertical="center" indent="1"/>
    </xf>
    <xf numFmtId="185" fontId="19" fillId="17" borderId="0" xfId="0" applyNumberFormat="1" applyFont="1" applyFill="1"/>
    <xf numFmtId="185" fontId="73" fillId="17" borderId="0" xfId="0" applyNumberFormat="1" applyFont="1" applyFill="1" applyAlignment="1">
      <alignment horizontal="right" vertical="center" indent="1"/>
    </xf>
    <xf numFmtId="185" fontId="72" fillId="17" borderId="0" xfId="0" applyNumberFormat="1" applyFont="1" applyFill="1" applyAlignment="1">
      <alignment vertical="top" wrapText="1"/>
    </xf>
    <xf numFmtId="185" fontId="53" fillId="17" borderId="0" xfId="0" applyNumberFormat="1" applyFont="1" applyFill="1" applyAlignment="1">
      <alignment vertical="top" wrapText="1"/>
    </xf>
    <xf numFmtId="185" fontId="19" fillId="17" borderId="0" xfId="0" applyNumberFormat="1" applyFont="1" applyFill="1" applyAlignment="1">
      <alignment vertical="top"/>
    </xf>
    <xf numFmtId="185" fontId="74" fillId="0" borderId="0" xfId="21" applyNumberFormat="1" applyFont="1" applyFill="1"/>
    <xf numFmtId="185" fontId="49" fillId="0" borderId="0" xfId="21" applyNumberFormat="1" applyFont="1" applyFill="1"/>
    <xf numFmtId="185" fontId="36" fillId="0" borderId="0" xfId="21" applyNumberFormat="1" applyFont="1" applyFill="1"/>
    <xf numFmtId="185" fontId="19" fillId="17" borderId="0" xfId="0" applyNumberFormat="1" applyFont="1" applyFill="1" applyAlignment="1">
      <alignment horizontal="right"/>
    </xf>
    <xf numFmtId="185" fontId="5" fillId="0" borderId="12" xfId="4" applyNumberFormat="1" applyFont="1" applyFill="1" applyBorder="1" applyAlignment="1">
      <alignment vertical="center"/>
    </xf>
    <xf numFmtId="194" fontId="64" fillId="18" borderId="35" xfId="19" applyNumberFormat="1" applyFont="1" applyFill="1" applyBorder="1" applyAlignment="1">
      <alignment vertical="center"/>
    </xf>
    <xf numFmtId="181" fontId="2" fillId="21" borderId="26" xfId="22" applyNumberFormat="1" applyFont="1" applyFill="1" applyBorder="1" applyAlignment="1" applyProtection="1">
      <alignment horizontal="left" vertical="top"/>
      <protection locked="0"/>
    </xf>
    <xf numFmtId="181" fontId="2" fillId="21" borderId="47" xfId="22" applyNumberFormat="1" applyFont="1" applyFill="1" applyBorder="1" applyAlignment="1" applyProtection="1">
      <alignment horizontal="left" vertical="top"/>
      <protection locked="0"/>
    </xf>
    <xf numFmtId="195" fontId="76" fillId="15" borderId="40" xfId="0" applyNumberFormat="1" applyFont="1" applyFill="1" applyBorder="1" applyAlignment="1">
      <alignment horizontal="center" vertical="center"/>
    </xf>
    <xf numFmtId="195" fontId="76" fillId="15" borderId="40" xfId="0" applyNumberFormat="1" applyFont="1" applyFill="1" applyBorder="1" applyAlignment="1">
      <alignment horizontal="center" vertical="center" wrapText="1"/>
    </xf>
    <xf numFmtId="178" fontId="68" fillId="0" borderId="0" xfId="14" applyNumberFormat="1" applyFont="1" applyFill="1" applyBorder="1" applyAlignment="1">
      <alignment vertical="center" wrapText="1"/>
    </xf>
    <xf numFmtId="185" fontId="0" fillId="0" borderId="0" xfId="0" applyNumberFormat="1" applyFont="1" applyFill="1" applyBorder="1"/>
    <xf numFmtId="0" fontId="0" fillId="6" borderId="0" xfId="0" applyFill="1" applyAlignment="1">
      <alignment horizontal="center" vertical="top" textRotation="90"/>
    </xf>
    <xf numFmtId="178" fontId="68" fillId="0" borderId="0" xfId="14" applyNumberFormat="1" applyFont="1" applyFill="1" applyBorder="1" applyAlignment="1">
      <alignment horizontal="center" vertical="center" wrapText="1"/>
    </xf>
    <xf numFmtId="186" fontId="0" fillId="17" borderId="0" xfId="0" applyNumberFormat="1" applyFont="1" applyFill="1" applyAlignment="1">
      <alignment horizontal="center" vertical="top" textRotation="90" wrapText="1"/>
    </xf>
    <xf numFmtId="0" fontId="27" fillId="0" borderId="0" xfId="0" applyFont="1"/>
    <xf numFmtId="183" fontId="64" fillId="18" borderId="35" xfId="19" applyNumberFormat="1" applyFont="1" applyFill="1" applyBorder="1" applyAlignment="1">
      <alignment vertical="center"/>
    </xf>
    <xf numFmtId="2" fontId="91" fillId="0" borderId="0" xfId="11" applyNumberFormat="1" applyFont="1" applyAlignment="1">
      <alignment horizontal="right"/>
    </xf>
    <xf numFmtId="0" fontId="70" fillId="0" borderId="0" xfId="10" applyFont="1" applyFill="1">
      <alignment horizontal="left" vertical="center"/>
    </xf>
    <xf numFmtId="0" fontId="68" fillId="0" borderId="0" xfId="14" applyNumberFormat="1" applyFont="1" applyFill="1" applyBorder="1" applyAlignment="1">
      <alignment vertical="center"/>
    </xf>
    <xf numFmtId="0" fontId="93" fillId="17" borderId="0" xfId="0" applyFont="1" applyFill="1"/>
    <xf numFmtId="0" fontId="0" fillId="12" borderId="0" xfId="0" applyFont="1" applyFill="1"/>
    <xf numFmtId="0" fontId="96" fillId="0" borderId="19" xfId="14" applyNumberFormat="1" applyFont="1" applyFill="1" applyBorder="1" applyAlignment="1">
      <alignment horizontal="left" vertical="center" indent="1"/>
    </xf>
    <xf numFmtId="0" fontId="94" fillId="0" borderId="19" xfId="14" applyNumberFormat="1" applyFont="1" applyFill="1" applyBorder="1" applyAlignment="1">
      <alignment horizontal="left" vertical="center" indent="1"/>
    </xf>
    <xf numFmtId="0" fontId="92" fillId="0" borderId="19" xfId="0" applyNumberFormat="1" applyFont="1" applyFill="1" applyBorder="1" applyAlignment="1">
      <alignment horizontal="left" indent="1"/>
    </xf>
    <xf numFmtId="0" fontId="0" fillId="22" borderId="0" xfId="0" applyFill="1"/>
    <xf numFmtId="196" fontId="100" fillId="15" borderId="40" xfId="14" applyNumberFormat="1" applyFont="1" applyFill="1" applyBorder="1" applyAlignment="1">
      <alignment horizontal="center" vertical="center" wrapText="1"/>
    </xf>
    <xf numFmtId="197" fontId="0" fillId="0" borderId="0" xfId="0" applyNumberFormat="1" applyBorder="1"/>
    <xf numFmtId="0" fontId="18" fillId="0" borderId="0" xfId="0" applyNumberFormat="1" applyFont="1" applyFill="1" applyAlignment="1" applyProtection="1">
      <alignment horizontal="left"/>
    </xf>
    <xf numFmtId="0" fontId="64" fillId="0" borderId="0" xfId="18" applyNumberFormat="1" applyFont="1" applyFill="1" applyBorder="1" applyAlignment="1">
      <alignment horizontal="left" vertical="top"/>
      <protection locked="0"/>
    </xf>
    <xf numFmtId="10" fontId="15" fillId="0" borderId="0" xfId="19" applyNumberFormat="1" applyFont="1" applyFill="1" applyBorder="1" applyAlignment="1">
      <alignment horizontal="right" vertical="top"/>
    </xf>
    <xf numFmtId="0" fontId="101" fillId="0" borderId="0" xfId="0" applyFont="1" applyAlignment="1">
      <alignment horizontal="right"/>
    </xf>
    <xf numFmtId="185" fontId="101" fillId="17" borderId="0" xfId="0" applyNumberFormat="1" applyFont="1" applyFill="1" applyAlignment="1">
      <alignment horizontal="right" vertical="top"/>
    </xf>
    <xf numFmtId="185" fontId="101" fillId="0" borderId="0" xfId="0" applyNumberFormat="1" applyFont="1" applyAlignment="1">
      <alignment horizontal="right" vertical="top"/>
    </xf>
    <xf numFmtId="185" fontId="101" fillId="17" borderId="0" xfId="0" applyNumberFormat="1" applyFont="1" applyFill="1" applyBorder="1" applyAlignment="1">
      <alignment horizontal="right" vertical="center" indent="1"/>
    </xf>
    <xf numFmtId="0" fontId="15" fillId="10" borderId="59" xfId="18" applyNumberFormat="1" applyBorder="1" applyAlignment="1" applyProtection="1">
      <alignment horizontal="left" vertical="center"/>
      <protection locked="0"/>
    </xf>
    <xf numFmtId="165" fontId="15" fillId="10" borderId="60" xfId="18" applyNumberFormat="1" applyBorder="1" applyAlignment="1" applyProtection="1">
      <alignment horizontal="left" vertical="center"/>
      <protection locked="0"/>
    </xf>
    <xf numFmtId="189" fontId="15" fillId="10" borderId="60" xfId="18" applyNumberFormat="1" applyBorder="1" applyAlignment="1" applyProtection="1">
      <alignment horizontal="right" vertical="center"/>
      <protection locked="0"/>
    </xf>
    <xf numFmtId="165" fontId="15" fillId="10" borderId="60" xfId="18" applyNumberFormat="1" applyBorder="1" applyAlignment="1" applyProtection="1">
      <alignment vertical="center"/>
      <protection locked="0"/>
    </xf>
    <xf numFmtId="9" fontId="15" fillId="10" borderId="59" xfId="19" applyFont="1" applyFill="1" applyBorder="1" applyAlignment="1" applyProtection="1">
      <alignment vertical="center"/>
      <protection locked="0"/>
    </xf>
    <xf numFmtId="176" fontId="15" fillId="10" borderId="59" xfId="18" applyNumberFormat="1" applyBorder="1" applyAlignment="1" applyProtection="1">
      <alignment vertical="center"/>
      <protection locked="0"/>
    </xf>
    <xf numFmtId="165" fontId="15" fillId="10" borderId="59" xfId="18" applyNumberFormat="1" applyBorder="1" applyAlignment="1" applyProtection="1">
      <alignment vertical="center"/>
      <protection locked="0"/>
    </xf>
    <xf numFmtId="176" fontId="6" fillId="16" borderId="59" xfId="4" applyNumberFormat="1" applyFill="1" applyBorder="1" applyAlignment="1" applyProtection="1">
      <alignment vertical="center"/>
    </xf>
    <xf numFmtId="0" fontId="51" fillId="23" borderId="0" xfId="9" applyFont="1" applyFill="1" applyProtection="1">
      <alignment horizontal="left" vertical="center"/>
    </xf>
    <xf numFmtId="0" fontId="54" fillId="23" borderId="0" xfId="9" applyFont="1" applyFill="1" applyProtection="1">
      <alignment horizontal="left" vertical="center"/>
    </xf>
    <xf numFmtId="0" fontId="51" fillId="23" borderId="0" xfId="9" applyFont="1" applyFill="1" applyBorder="1" applyProtection="1">
      <alignment horizontal="left" vertical="center"/>
    </xf>
    <xf numFmtId="0" fontId="0" fillId="23" borderId="0" xfId="0" applyFill="1"/>
    <xf numFmtId="0" fontId="54" fillId="23" borderId="0" xfId="9" applyFont="1" applyFill="1" applyAlignment="1">
      <alignment horizontal="left" vertical="center"/>
    </xf>
    <xf numFmtId="0" fontId="0" fillId="23" borderId="0" xfId="0" applyFill="1" applyAlignment="1">
      <alignment wrapText="1"/>
    </xf>
    <xf numFmtId="0" fontId="27" fillId="23" borderId="0" xfId="21" applyFont="1" applyFill="1" applyAlignment="1">
      <alignment horizontal="right" vertical="top" wrapText="1"/>
    </xf>
    <xf numFmtId="0" fontId="0" fillId="23" borderId="29" xfId="0" applyFill="1" applyBorder="1" applyAlignment="1">
      <alignment horizontal="left" vertical="top"/>
    </xf>
    <xf numFmtId="0" fontId="0" fillId="23" borderId="29" xfId="0" applyFill="1" applyBorder="1"/>
    <xf numFmtId="188" fontId="0" fillId="23" borderId="29" xfId="0" applyNumberFormat="1" applyFill="1" applyBorder="1"/>
    <xf numFmtId="0" fontId="0" fillId="23" borderId="0" xfId="0" applyFill="1" applyAlignment="1"/>
    <xf numFmtId="0" fontId="0" fillId="23" borderId="29" xfId="0" applyFill="1" applyBorder="1" applyAlignment="1">
      <alignment horizontal="center"/>
    </xf>
    <xf numFmtId="0" fontId="0" fillId="23" borderId="29" xfId="0" applyFill="1" applyBorder="1" applyAlignment="1">
      <alignment horizontal="left"/>
    </xf>
    <xf numFmtId="0" fontId="65" fillId="23" borderId="29" xfId="9" applyFont="1" applyFill="1" applyBorder="1" applyAlignment="1">
      <alignment horizontal="left" vertical="center" indent="1"/>
    </xf>
    <xf numFmtId="0" fontId="4" fillId="23" borderId="30" xfId="0" applyFont="1" applyFill="1" applyBorder="1" applyAlignment="1">
      <alignment textRotation="90"/>
    </xf>
    <xf numFmtId="0" fontId="44" fillId="23" borderId="29" xfId="9" applyFont="1" applyFill="1" applyBorder="1">
      <alignment horizontal="left" vertical="center"/>
    </xf>
    <xf numFmtId="0" fontId="32" fillId="23" borderId="29" xfId="0" applyFont="1" applyFill="1" applyBorder="1"/>
    <xf numFmtId="0" fontId="102" fillId="23" borderId="29" xfId="0" applyFont="1" applyFill="1" applyBorder="1"/>
    <xf numFmtId="0" fontId="27" fillId="23" borderId="0" xfId="0" applyFont="1" applyFill="1"/>
    <xf numFmtId="0" fontId="54" fillId="23" borderId="0" xfId="9" applyFont="1" applyFill="1" applyAlignment="1">
      <alignment horizontal="left" vertical="top"/>
    </xf>
    <xf numFmtId="0" fontId="64" fillId="23" borderId="0" xfId="0" applyFont="1" applyFill="1"/>
    <xf numFmtId="0" fontId="82" fillId="23" borderId="0" xfId="0" applyFont="1" applyFill="1"/>
    <xf numFmtId="0" fontId="27" fillId="23" borderId="0" xfId="0" applyFont="1" applyFill="1" applyAlignment="1">
      <alignment wrapText="1"/>
    </xf>
    <xf numFmtId="0" fontId="0" fillId="23" borderId="0" xfId="0" applyFill="1" applyAlignment="1">
      <alignment horizontal="center" vertical="top" textRotation="90"/>
    </xf>
    <xf numFmtId="188" fontId="27" fillId="23" borderId="0" xfId="0" applyNumberFormat="1" applyFont="1" applyFill="1"/>
    <xf numFmtId="187" fontId="27" fillId="23" borderId="0" xfId="0" applyNumberFormat="1" applyFont="1" applyFill="1"/>
    <xf numFmtId="185" fontId="27" fillId="23" borderId="0" xfId="0" applyNumberFormat="1" applyFont="1" applyFill="1"/>
    <xf numFmtId="185" fontId="27" fillId="23" borderId="0" xfId="0" applyNumberFormat="1" applyFont="1" applyFill="1" applyBorder="1" applyAlignment="1">
      <alignment horizontal="right" vertical="center" indent="1"/>
    </xf>
    <xf numFmtId="0" fontId="27" fillId="23" borderId="0" xfId="0" applyFont="1" applyFill="1" applyBorder="1" applyAlignment="1">
      <alignment horizontal="right" vertical="center" indent="1"/>
    </xf>
    <xf numFmtId="0" fontId="55" fillId="23" borderId="0" xfId="9" applyFont="1" applyFill="1">
      <alignment horizontal="left" vertical="center"/>
    </xf>
    <xf numFmtId="0" fontId="0" fillId="23" borderId="0" xfId="0" applyFont="1" applyFill="1" applyAlignment="1">
      <alignment vertical="top"/>
    </xf>
    <xf numFmtId="0" fontId="0" fillId="23" borderId="0" xfId="0" applyFont="1" applyFill="1"/>
    <xf numFmtId="0" fontId="0" fillId="23" borderId="0" xfId="0" applyFont="1" applyFill="1" applyAlignment="1">
      <alignment wrapText="1"/>
    </xf>
    <xf numFmtId="185" fontId="0" fillId="23" borderId="0" xfId="0" applyNumberFormat="1" applyFont="1" applyFill="1" applyAlignment="1">
      <alignment horizontal="left" vertical="top"/>
    </xf>
    <xf numFmtId="186" fontId="0" fillId="23" borderId="0" xfId="0" applyNumberFormat="1" applyFont="1" applyFill="1"/>
    <xf numFmtId="185" fontId="0" fillId="23" borderId="0" xfId="0" applyNumberFormat="1" applyFont="1" applyFill="1"/>
    <xf numFmtId="186" fontId="0" fillId="23" borderId="0" xfId="0" applyNumberFormat="1" applyFont="1" applyFill="1" applyAlignment="1">
      <alignment horizontal="center" vertical="top" textRotation="90" wrapText="1"/>
    </xf>
    <xf numFmtId="185" fontId="19" fillId="23" borderId="0" xfId="0" applyNumberFormat="1" applyFont="1" applyFill="1"/>
    <xf numFmtId="185" fontId="19" fillId="23" borderId="0" xfId="0" applyNumberFormat="1" applyFont="1" applyFill="1" applyAlignment="1">
      <alignment horizontal="right" vertical="top"/>
    </xf>
    <xf numFmtId="0" fontId="35" fillId="17" borderId="0" xfId="0" applyFont="1" applyFill="1"/>
    <xf numFmtId="0" fontId="31" fillId="17" borderId="0" xfId="0" applyFont="1" applyFill="1"/>
    <xf numFmtId="185" fontId="31" fillId="17" borderId="0" xfId="0" applyNumberFormat="1" applyFont="1" applyFill="1"/>
    <xf numFmtId="185" fontId="99" fillId="15" borderId="67" xfId="8" applyNumberFormat="1" applyFont="1" applyFill="1" applyBorder="1" applyAlignment="1">
      <alignment horizontal="centerContinuous" vertical="center"/>
    </xf>
    <xf numFmtId="185" fontId="99" fillId="15" borderId="66" xfId="8" applyNumberFormat="1" applyFont="1" applyFill="1" applyBorder="1" applyAlignment="1">
      <alignment horizontal="centerContinuous" vertical="center"/>
    </xf>
    <xf numFmtId="0" fontId="19" fillId="23" borderId="0" xfId="0" applyFont="1" applyFill="1"/>
    <xf numFmtId="0" fontId="0" fillId="23" borderId="0" xfId="0" applyFont="1" applyFill="1" applyAlignment="1">
      <alignment horizontal="left" vertical="center" wrapText="1" indent="19"/>
    </xf>
    <xf numFmtId="0" fontId="104" fillId="17" borderId="0" xfId="0" applyFont="1" applyFill="1" applyBorder="1" applyAlignment="1">
      <alignment horizontal="left" vertical="center" indent="2"/>
    </xf>
    <xf numFmtId="0" fontId="104" fillId="17" borderId="0" xfId="0" applyFont="1" applyFill="1" applyBorder="1" applyAlignment="1">
      <alignment horizontal="centerContinuous" vertical="center"/>
    </xf>
    <xf numFmtId="0" fontId="0" fillId="17" borderId="0" xfId="0" applyFill="1" applyBorder="1" applyAlignment="1">
      <alignment horizontal="centerContinuous"/>
    </xf>
    <xf numFmtId="0" fontId="104" fillId="0" borderId="0" xfId="0" applyFont="1" applyAlignment="1">
      <alignment horizontal="left" vertical="center" indent="1"/>
    </xf>
    <xf numFmtId="0" fontId="40" fillId="17" borderId="50" xfId="0" applyFont="1" applyFill="1" applyBorder="1" applyAlignment="1">
      <alignment vertical="center"/>
    </xf>
    <xf numFmtId="0" fontId="0" fillId="23" borderId="0" xfId="0" applyFont="1" applyFill="1" applyAlignment="1">
      <alignment vertical="center" wrapText="1"/>
    </xf>
    <xf numFmtId="0" fontId="103" fillId="23" borderId="0" xfId="0" applyFont="1" applyFill="1" applyAlignment="1">
      <alignment horizontal="left" indent="1"/>
    </xf>
    <xf numFmtId="0" fontId="55" fillId="23" borderId="0" xfId="9" applyFont="1" applyFill="1" applyAlignment="1">
      <alignment horizontal="left" vertical="center" indent="1"/>
    </xf>
    <xf numFmtId="9" fontId="0" fillId="0" borderId="27" xfId="19" applyFont="1" applyFill="1" applyBorder="1" applyAlignment="1" applyProtection="1">
      <alignment horizontal="center" vertical="center"/>
    </xf>
    <xf numFmtId="0" fontId="106" fillId="0" borderId="0" xfId="0" applyFont="1" applyFill="1" applyAlignment="1">
      <alignment vertical="center"/>
    </xf>
    <xf numFmtId="0" fontId="15" fillId="0" borderId="68" xfId="19" applyNumberFormat="1" applyFont="1" applyBorder="1" applyAlignment="1">
      <alignment horizontal="right" vertical="top"/>
    </xf>
    <xf numFmtId="0" fontId="71" fillId="0" borderId="0" xfId="0" applyFont="1" applyAlignment="1">
      <alignment vertical="center"/>
    </xf>
    <xf numFmtId="0" fontId="107" fillId="0" borderId="0" xfId="0" applyFont="1" applyAlignment="1">
      <alignment horizontal="left" vertical="center" indent="1"/>
    </xf>
    <xf numFmtId="198" fontId="27" fillId="0" borderId="1" xfId="7" applyNumberFormat="1" applyFont="1" applyFill="1" applyBorder="1" applyAlignment="1">
      <alignment horizontal="left"/>
    </xf>
    <xf numFmtId="198" fontId="27" fillId="0" borderId="1" xfId="0" applyNumberFormat="1" applyFont="1" applyFill="1" applyBorder="1" applyAlignment="1">
      <alignment horizontal="left"/>
    </xf>
    <xf numFmtId="0" fontId="15" fillId="10" borderId="61" xfId="18" applyNumberFormat="1" applyBorder="1" applyAlignment="1" applyProtection="1">
      <alignment horizontal="left" vertical="top" indent="1"/>
      <protection locked="0"/>
    </xf>
    <xf numFmtId="0" fontId="15" fillId="10" borderId="63" xfId="18" applyNumberFormat="1" applyBorder="1" applyAlignment="1" applyProtection="1">
      <alignment horizontal="left" vertical="top" indent="1"/>
      <protection locked="0"/>
    </xf>
    <xf numFmtId="0" fontId="15" fillId="10" borderId="62" xfId="18" applyNumberFormat="1" applyBorder="1" applyAlignment="1" applyProtection="1">
      <alignment horizontal="left" vertical="top" indent="1"/>
      <protection locked="0"/>
    </xf>
    <xf numFmtId="0" fontId="15" fillId="10" borderId="64" xfId="18" applyNumberFormat="1" applyBorder="1" applyAlignment="1" applyProtection="1">
      <alignment horizontal="left" vertical="top" indent="1"/>
      <protection locked="0"/>
    </xf>
    <xf numFmtId="0" fontId="15" fillId="10" borderId="65" xfId="18" applyNumberFormat="1" applyBorder="1" applyAlignment="1" applyProtection="1">
      <alignment horizontal="left" vertical="top" indent="1"/>
      <protection locked="0"/>
    </xf>
    <xf numFmtId="0" fontId="15" fillId="10" borderId="66" xfId="18" applyNumberFormat="1" applyBorder="1" applyAlignment="1" applyProtection="1">
      <alignment horizontal="left" vertical="top" indent="1"/>
      <protection locked="0"/>
    </xf>
    <xf numFmtId="0" fontId="15" fillId="10" borderId="61" xfId="18" applyNumberFormat="1" applyBorder="1" applyAlignment="1" applyProtection="1">
      <alignment horizontal="left" vertical="center"/>
      <protection locked="0"/>
    </xf>
    <xf numFmtId="0" fontId="15" fillId="10" borderId="62" xfId="18" applyNumberFormat="1" applyBorder="1" applyAlignment="1" applyProtection="1">
      <alignment horizontal="left" vertical="center"/>
      <protection locked="0"/>
    </xf>
    <xf numFmtId="0" fontId="15" fillId="10" borderId="4" xfId="18" applyNumberFormat="1" applyBorder="1" applyAlignment="1" applyProtection="1">
      <alignment horizontal="left" vertical="center" indent="1"/>
      <protection locked="0"/>
    </xf>
    <xf numFmtId="0" fontId="15" fillId="10" borderId="9" xfId="18" applyNumberFormat="1" applyBorder="1" applyAlignment="1" applyProtection="1">
      <alignment horizontal="left" vertical="center" indent="1"/>
      <protection locked="0"/>
    </xf>
    <xf numFmtId="0" fontId="108" fillId="17" borderId="0" xfId="21" applyFont="1" applyFill="1" applyBorder="1" applyAlignment="1">
      <alignment horizontal="right" vertical="center" wrapText="1"/>
    </xf>
    <xf numFmtId="0" fontId="35" fillId="6" borderId="53" xfId="0" applyFont="1" applyFill="1" applyBorder="1" applyAlignment="1">
      <alignment horizontal="center" vertical="top" textRotation="90"/>
    </xf>
    <xf numFmtId="0" fontId="35" fillId="6" borderId="54" xfId="0" applyFont="1" applyFill="1" applyBorder="1" applyAlignment="1">
      <alignment horizontal="center" vertical="top" textRotation="90"/>
    </xf>
    <xf numFmtId="0" fontId="35" fillId="6" borderId="55" xfId="0" applyFont="1" applyFill="1" applyBorder="1" applyAlignment="1">
      <alignment horizontal="center" vertical="top" textRotation="90"/>
    </xf>
    <xf numFmtId="0" fontId="35" fillId="6" borderId="58" xfId="0" applyFont="1" applyFill="1" applyBorder="1" applyAlignment="1">
      <alignment horizontal="center" vertical="top" textRotation="90"/>
    </xf>
    <xf numFmtId="0" fontId="0" fillId="6" borderId="0" xfId="0" applyFill="1" applyAlignment="1">
      <alignment horizontal="center" vertical="top" textRotation="90"/>
    </xf>
    <xf numFmtId="0" fontId="0" fillId="0" borderId="0" xfId="0" applyFill="1" applyAlignment="1">
      <alignment horizontal="center" vertical="top" textRotation="90"/>
    </xf>
    <xf numFmtId="0" fontId="35" fillId="6" borderId="32" xfId="0" applyFont="1" applyFill="1" applyBorder="1" applyAlignment="1">
      <alignment horizontal="center" vertical="top" textRotation="90"/>
    </xf>
    <xf numFmtId="0" fontId="35" fillId="6" borderId="33" xfId="0" applyFont="1" applyFill="1" applyBorder="1" applyAlignment="1">
      <alignment horizontal="center" vertical="top" textRotation="90"/>
    </xf>
    <xf numFmtId="185" fontId="27" fillId="6" borderId="0" xfId="0" applyNumberFormat="1" applyFont="1" applyFill="1" applyBorder="1" applyAlignment="1">
      <alignment horizontal="center" vertical="top" textRotation="90" wrapText="1"/>
    </xf>
    <xf numFmtId="0" fontId="27" fillId="23" borderId="0" xfId="0" applyFont="1" applyFill="1" applyAlignment="1">
      <alignment horizontal="center" vertical="top" textRotation="90"/>
    </xf>
    <xf numFmtId="0" fontId="27" fillId="23" borderId="0" xfId="0" applyFont="1" applyFill="1" applyBorder="1" applyAlignment="1">
      <alignment horizontal="center" vertical="top" textRotation="90" wrapText="1"/>
    </xf>
    <xf numFmtId="0" fontId="56" fillId="17" borderId="0" xfId="0" applyFont="1" applyFill="1" applyAlignment="1">
      <alignment horizontal="center" vertical="top"/>
    </xf>
    <xf numFmtId="0" fontId="0" fillId="6" borderId="0" xfId="0" applyFont="1" applyFill="1" applyBorder="1" applyAlignment="1">
      <alignment horizontal="center" vertical="top" textRotation="90" wrapText="1"/>
    </xf>
    <xf numFmtId="0" fontId="6" fillId="17" borderId="0" xfId="0" applyFont="1" applyFill="1" applyAlignment="1">
      <alignment horizontal="left" vertical="top"/>
    </xf>
    <xf numFmtId="178" fontId="68" fillId="0" borderId="0" xfId="14" applyNumberFormat="1" applyFont="1" applyFill="1" applyBorder="1" applyAlignment="1">
      <alignment horizontal="center" vertical="center" wrapText="1"/>
    </xf>
    <xf numFmtId="186" fontId="0" fillId="6" borderId="0" xfId="0" applyNumberFormat="1" applyFont="1" applyFill="1" applyBorder="1" applyAlignment="1">
      <alignment horizontal="center" vertical="top" textRotation="90" wrapText="1"/>
    </xf>
    <xf numFmtId="186" fontId="0" fillId="6" borderId="0" xfId="0" applyNumberFormat="1" applyFont="1" applyFill="1" applyAlignment="1">
      <alignment horizontal="center" vertical="top" textRotation="90" wrapText="1"/>
    </xf>
    <xf numFmtId="0" fontId="70" fillId="0" borderId="19" xfId="14" applyNumberFormat="1" applyFont="1" applyFill="1" applyBorder="1" applyAlignment="1">
      <alignment horizontal="left" vertical="center" indent="1"/>
    </xf>
    <xf numFmtId="0" fontId="70" fillId="0" borderId="0" xfId="14" applyNumberFormat="1" applyFont="1" applyFill="1" applyBorder="1" applyAlignment="1">
      <alignment horizontal="left" vertical="center" indent="1"/>
    </xf>
    <xf numFmtId="0" fontId="35" fillId="17" borderId="0" xfId="0" applyFont="1" applyFill="1" applyAlignment="1">
      <alignment horizontal="left" vertical="top" wrapText="1"/>
    </xf>
    <xf numFmtId="0" fontId="37" fillId="6" borderId="22" xfId="0" applyFont="1" applyFill="1" applyBorder="1" applyAlignment="1">
      <alignment horizontal="center" vertical="top" textRotation="90"/>
    </xf>
    <xf numFmtId="0" fontId="37" fillId="6" borderId="0" xfId="0" applyFont="1" applyFill="1" applyBorder="1" applyAlignment="1">
      <alignment horizontal="center" vertical="top" textRotation="90"/>
    </xf>
    <xf numFmtId="0" fontId="37" fillId="6" borderId="23" xfId="0" applyFont="1" applyFill="1" applyBorder="1" applyAlignment="1">
      <alignment horizontal="center" vertical="top" textRotation="90"/>
    </xf>
    <xf numFmtId="0" fontId="105" fillId="17" borderId="0" xfId="10" applyFont="1" applyFill="1" applyAlignment="1">
      <alignment horizontal="left" vertical="center" wrapText="1"/>
    </xf>
  </cellXfs>
  <cellStyles count="24">
    <cellStyle name="20% - Accent1" xfId="1" builtinId="30" customBuiltin="1"/>
    <cellStyle name="20% - Accent2" xfId="13" builtinId="34" customBuiltin="1"/>
    <cellStyle name="20% - Accent3" xfId="2" builtinId="38" customBuiltin="1"/>
    <cellStyle name="40% - Accent1" xfId="3" builtinId="31" customBuiltin="1"/>
    <cellStyle name="40% - Accent2" xfId="14" builtinId="35" customBuiltin="1"/>
    <cellStyle name="40% - Accent3" xfId="4" builtinId="39" customBuiltin="1"/>
    <cellStyle name="40% - Accent6" xfId="22" builtinId="51"/>
    <cellStyle name="60% - Accent1" xfId="5" builtinId="32" customBuiltin="1"/>
    <cellStyle name="60% - Accent3" xfId="6" builtinId="40" customBuiltin="1"/>
    <cellStyle name="Accent1" xfId="7" builtinId="29" customBuiltin="1"/>
    <cellStyle name="Accent3" xfId="8" builtinId="37" customBuiltin="1"/>
    <cellStyle name="Explanatory Text" xfId="21" builtinId="53" customBuiltin="1"/>
    <cellStyle name="Heading 1" xfId="9" builtinId="16" customBuiltin="1"/>
    <cellStyle name="Heading 1 2" xfId="23"/>
    <cellStyle name="Heading 2" xfId="10" builtinId="17" customBuiltin="1"/>
    <cellStyle name="Heading 3" xfId="11" builtinId="18" customBuiltin="1"/>
    <cellStyle name="Heading 4" xfId="12" builtinId="19" customBuiltin="1"/>
    <cellStyle name="Input" xfId="18" builtinId="20" customBuiltin="1"/>
    <cellStyle name="Linked Cell" xfId="20" builtinId="24" customBuiltin="1"/>
    <cellStyle name="Normal" xfId="0" builtinId="0" customBuiltin="1"/>
    <cellStyle name="Percent" xfId="19" builtinId="5"/>
    <cellStyle name="Title" xfId="15" builtinId="15" customBuiltin="1"/>
    <cellStyle name="Total" xfId="17" builtinId="25" customBuiltin="1"/>
    <cellStyle name="Warning Text" xfId="16" builtinId="11" customBuiltin="1"/>
  </cellStyles>
  <dxfs count="58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fill>
        <patternFill patternType="none">
          <fgColor indexed="64"/>
          <bgColor indexed="65"/>
        </patternFill>
      </fill>
    </dxf>
    <dxf>
      <numFmt numFmtId="184" formatCode="#,##0.00000"/>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color rgb="FF3F3F76"/>
      </font>
      <numFmt numFmtId="14" formatCode="0.00%"/>
      <fill>
        <patternFill patternType="none">
          <fgColor indexed="64"/>
          <bgColor indexed="65"/>
        </patternFill>
      </fill>
      <alignment horizontal="right" vertical="top" textRotation="0" wrapText="0" indent="0" justifyLastLine="0" shrinkToFit="0" readingOrder="0"/>
      <border diagonalUp="0" diagonalDown="0">
        <left/>
        <right style="thin">
          <color theme="9" tint="0.39997558519241921"/>
        </right>
        <top style="thin">
          <color theme="6" tint="0.59996337778862885"/>
        </top>
        <bottom style="thin">
          <color theme="6" tint="0.59996337778862885"/>
        </bottom>
        <vertical/>
        <horizontal/>
      </border>
      <protection locked="0" hidden="0"/>
    </dxf>
    <dxf>
      <numFmt numFmtId="0" formatCode="General"/>
    </dxf>
    <dxf>
      <font>
        <b/>
        <i val="0"/>
        <strike val="0"/>
        <condense val="0"/>
        <extend val="0"/>
        <outline val="0"/>
        <shadow val="0"/>
        <u val="none"/>
        <vertAlign val="baseline"/>
        <sz val="10"/>
        <color rgb="FF3F3F76"/>
        <name val="Calibri"/>
        <scheme val="minor"/>
      </font>
      <numFmt numFmtId="0" formatCode="General"/>
      <fill>
        <patternFill patternType="none">
          <fgColor indexed="64"/>
          <bgColor auto="1"/>
        </patternFill>
      </fill>
      <alignment horizontal="left" vertical="top" textRotation="0" wrapText="0" indent="0" justifyLastLine="0" shrinkToFit="0" readingOrder="0"/>
    </dxf>
    <dxf>
      <font>
        <strike val="0"/>
        <outline val="0"/>
        <shadow val="0"/>
        <u val="none"/>
        <vertAlign val="baseline"/>
        <sz val="10"/>
        <color auto="1"/>
        <name val="Calibri"/>
        <scheme val="minor"/>
      </font>
      <numFmt numFmtId="14" formatCode="0.00%"/>
      <fill>
        <patternFill patternType="none">
          <fgColor indexed="64"/>
          <bgColor auto="1"/>
        </patternFill>
      </fill>
      <alignment horizontal="right" vertical="top" textRotation="0" wrapText="0" indent="0" justifyLastLine="0" shrinkToFit="0" readingOrder="0"/>
      <border diagonalUp="0" diagonalDown="0" outline="0">
        <left/>
        <right style="thin">
          <color theme="9" tint="0.39997558519241921"/>
        </right>
        <top style="thin">
          <color theme="6" tint="0.59996337778862885"/>
        </top>
        <bottom style="thin">
          <color theme="6" tint="0.59996337778862885"/>
        </bottom>
      </border>
    </dxf>
    <dxf>
      <font>
        <color rgb="FF3F3F76"/>
      </font>
      <numFmt numFmtId="170" formatCode="* #,##0.00_-;[Color9]* \-\ #,##0.00_-;;_-@_-"/>
      <fill>
        <patternFill patternType="none">
          <fgColor indexed="64"/>
          <bgColor indexed="65"/>
        </patternFill>
      </fill>
      <alignment horizontal="left" vertical="top" textRotation="0" wrapText="0" indent="0" justifyLastLine="0" shrinkToFit="0" readingOrder="0"/>
      <border diagonalUp="0" diagonalDown="0">
        <left style="thick">
          <color theme="0"/>
        </left>
        <right style="thick">
          <color theme="0"/>
        </right>
        <top style="thin">
          <color theme="6" tint="0.59996337778862885"/>
        </top>
        <bottom style="thin">
          <color theme="6" tint="0.59996337778862885"/>
        </bottom>
        <vertical/>
        <horizontal/>
      </border>
      <protection locked="0" hidden="0"/>
    </dxf>
    <dxf>
      <fill>
        <patternFill patternType="none">
          <fgColor indexed="64"/>
          <bgColor auto="1"/>
        </patternFill>
      </fill>
    </dxf>
    <dxf>
      <numFmt numFmtId="184" formatCode="#,##0.00000"/>
    </dxf>
    <dxf>
      <font>
        <b val="0"/>
        <i val="0"/>
        <strike val="0"/>
        <condense val="0"/>
        <extend val="0"/>
        <outline val="0"/>
        <shadow val="0"/>
        <u val="none"/>
        <vertAlign val="baseline"/>
        <sz val="10"/>
        <color auto="1"/>
        <name val="Calibri"/>
        <scheme val="minor"/>
      </font>
      <numFmt numFmtId="171" formatCode="@_-"/>
      <fill>
        <patternFill patternType="none">
          <fgColor indexed="64"/>
          <bgColor auto="1"/>
        </patternFill>
      </fill>
      <alignment horizontal="left" vertical="bottom" textRotation="0" wrapText="0" indent="0" justifyLastLine="0" shrinkToFit="0" readingOrder="0"/>
      <protection locked="1" hidden="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9" formatCode="dd/mm/yyyy"/>
      <fill>
        <patternFill patternType="none">
          <fgColor indexed="64"/>
          <bgColor indexed="65"/>
        </patternFill>
      </fill>
    </dxf>
    <dxf>
      <font>
        <b val="0"/>
        <i val="0"/>
        <strike val="0"/>
        <condense val="0"/>
        <extend val="0"/>
        <outline val="0"/>
        <shadow val="0"/>
        <u val="none"/>
        <vertAlign val="baseline"/>
        <sz val="10"/>
        <color auto="1"/>
        <name val="Calibri"/>
        <scheme val="minor"/>
      </font>
      <numFmt numFmtId="198" formatCode="**********"/>
      <fill>
        <patternFill patternType="none">
          <fgColor indexed="64"/>
          <bgColor indexed="65"/>
        </patternFill>
      </fill>
      <alignment horizontal="left" vertical="bottom" textRotation="0" wrapText="0" indent="0" justifyLastLine="0" shrinkToFit="0" readingOrder="0"/>
      <border diagonalUp="0" diagonalDown="0">
        <left style="thick">
          <color theme="0"/>
        </left>
        <right style="thick">
          <color theme="0"/>
        </right>
        <top style="thin">
          <color theme="6" tint="0.39994506668294322"/>
        </top>
        <bottom/>
        <vertical/>
        <horizontal/>
      </border>
    </dxf>
    <dxf>
      <fill>
        <patternFill patternType="none">
          <fgColor indexed="64"/>
          <bgColor indexed="65"/>
        </patternFill>
      </fill>
    </dxf>
    <dxf>
      <fill>
        <patternFill patternType="none">
          <fgColor indexed="64"/>
          <bgColor indexed="65"/>
        </patternFill>
      </fill>
    </dxf>
    <dxf>
      <alignment vertical="top" textRotation="0" wrapText="1" indent="0" justifyLastLine="0" shrinkToFit="0" readingOrder="0"/>
    </dxf>
    <dxf>
      <numFmt numFmtId="193" formatCode="mmm\-yy;@"/>
      <alignment vertical="top" textRotation="0" wrapText="1" indent="0" justifyLastLine="0" shrinkToFit="0" readingOrder="0"/>
    </dxf>
    <dxf>
      <numFmt numFmtId="193" formatCode="mmm\-yy;@"/>
      <alignment vertical="top" textRotation="0" wrapText="1" indent="0" justifyLastLine="0" shrinkToFit="0" readingOrder="0"/>
    </dxf>
    <dxf>
      <alignment vertical="top" textRotation="0" wrapText="1" indent="0" justifyLastLine="0" shrinkToFit="0" readingOrder="0"/>
    </dxf>
    <dxf>
      <fill>
        <patternFill patternType="solid">
          <fgColor indexed="64"/>
          <bgColor theme="6"/>
        </patternFill>
      </fill>
      <alignment horizontal="left" vertical="center" textRotation="0" wrapText="0" relativeIndent="1" justifyLastLine="0" shrinkToFit="0" readingOrder="0"/>
    </dxf>
    <dxf>
      <font>
        <strike val="0"/>
        <outline val="0"/>
        <shadow val="0"/>
        <u val="none"/>
        <vertAlign val="baseline"/>
        <sz val="10"/>
        <color theme="0"/>
        <name val="Calibri"/>
        <scheme val="minor"/>
      </font>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bottom"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font>
        <sz val="9"/>
      </font>
    </dxf>
    <dxf>
      <font>
        <name val="Calibri Light"/>
        <scheme val="major"/>
      </font>
    </dxf>
    <dxf>
      <font>
        <sz val="12"/>
      </font>
    </dxf>
    <dxf>
      <font>
        <sz val="12"/>
      </font>
    </dxf>
    <dxf>
      <font>
        <sz val="14"/>
      </font>
    </dxf>
    <dxf>
      <font>
        <sz val="14"/>
      </font>
    </dxf>
    <dxf>
      <font>
        <sz val="16"/>
      </font>
    </dxf>
    <dxf>
      <font>
        <sz val="16"/>
      </font>
    </dxf>
    <dxf>
      <font>
        <sz val="18"/>
      </font>
    </dxf>
    <dxf>
      <font>
        <sz val="18"/>
      </font>
    </dxf>
    <dxf>
      <font>
        <sz val="20"/>
      </font>
    </dxf>
    <dxf>
      <font>
        <sz val="20"/>
      </font>
    </dxf>
    <dxf>
      <font>
        <sz val="22"/>
      </font>
    </dxf>
    <dxf>
      <font>
        <sz val="22"/>
      </font>
    </dxf>
    <dxf>
      <font>
        <sz val="24"/>
      </font>
    </dxf>
    <dxf>
      <font>
        <sz val="24"/>
      </font>
    </dxf>
    <dxf>
      <border>
        <left style="thin">
          <color theme="0"/>
        </left>
        <right style="thin">
          <color theme="0"/>
        </right>
        <top style="thin">
          <color theme="0"/>
        </top>
        <bottom style="thin">
          <color theme="0"/>
        </bottom>
        <horizontal style="thin">
          <color theme="0"/>
        </horizontal>
      </border>
    </dxf>
    <dxf>
      <border>
        <left style="thin">
          <color theme="0"/>
        </left>
        <right style="thin">
          <color theme="0"/>
        </right>
        <top style="thin">
          <color theme="0"/>
        </top>
        <bottom style="thin">
          <color theme="0"/>
        </bottom>
        <horizontal style="thin">
          <color theme="0"/>
        </horizontal>
      </border>
    </dxf>
    <dxf>
      <border>
        <left/>
        <right/>
      </border>
    </dxf>
    <dxf>
      <border>
        <left/>
        <right/>
      </border>
    </dxf>
    <dxf>
      <fill>
        <patternFill>
          <bgColor theme="0"/>
        </patternFill>
      </fill>
    </dxf>
    <dxf>
      <fill>
        <patternFill>
          <bgColor theme="0"/>
        </patternFill>
      </fill>
    </dxf>
    <dxf>
      <alignment wrapText="0" indent="0" readingOrder="0"/>
    </dxf>
    <dxf>
      <alignment wrapText="0" indent="0" readingOrder="0"/>
    </dxf>
    <dxf>
      <alignment wrapText="0" indent="0" readingOrder="0"/>
    </dxf>
    <dxf>
      <alignment wrapText="0"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numFmt numFmtId="185" formatCode="* #,##0.00&quot; €&quot;_-;* \-\ #,##0.00&quot; €&quot;_-;;@_-"/>
    </dxf>
    <dxf>
      <numFmt numFmtId="199" formatCode="_-* #,##0.00\ _€_-;\-* #,##0.00\ _€_-;_-* &quot;-&quot;??\ _€_-;_-@_-"/>
    </dxf>
    <dxf>
      <numFmt numFmtId="185" formatCode="* #,##0.00&quot; €&quot;_-;* \-\ #,##0.00&quot; €&quot;_-;;@_-"/>
    </dxf>
    <dxf>
      <font>
        <color theme="0"/>
      </font>
    </dxf>
    <dxf>
      <font>
        <color auto="1"/>
      </font>
    </dxf>
    <dxf>
      <font>
        <color auto="1"/>
      </font>
    </dxf>
    <dxf>
      <font>
        <b/>
      </font>
      <alignment vertical="center" readingOrder="0"/>
    </dxf>
    <dxf>
      <numFmt numFmtId="185" formatCode="* #,##0.00&quot; €&quot;_-;* \-\ #,##0.00&quot; €&quot;_-;;@_-"/>
    </dxf>
    <dxf>
      <fill>
        <patternFill>
          <bgColor theme="7" tint="0.39997558519241921"/>
        </patternFill>
      </fill>
    </dxf>
    <dxf>
      <fill>
        <patternFill patternType="none">
          <bgColor auto="1"/>
        </patternFill>
      </fill>
    </dxf>
    <dxf>
      <fill>
        <patternFill patternType="none">
          <bgColor auto="1"/>
        </patternFill>
      </fill>
    </dxf>
    <dxf>
      <fill>
        <patternFill>
          <bgColor theme="7" tint="0.79998168889431442"/>
        </patternFill>
      </fill>
    </dxf>
    <dxf>
      <font>
        <b/>
      </font>
    </dxf>
    <dxf>
      <fill>
        <patternFill patternType="solid">
          <bgColor theme="7" tint="0.39997558519241921"/>
        </patternFill>
      </fill>
    </dxf>
    <dxf>
      <fill>
        <patternFill>
          <bgColor theme="7" tint="-0.249977111117893"/>
        </patternFill>
      </fill>
    </dxf>
    <dxf>
      <font>
        <color theme="1"/>
      </font>
    </dxf>
    <dxf>
      <fill>
        <patternFill>
          <bgColor theme="7" tint="0.39997558519241921"/>
        </patternFill>
      </fill>
    </dxf>
    <dxf>
      <font>
        <color theme="0"/>
      </font>
      <fill>
        <patternFill patternType="solid">
          <fgColor indexed="64"/>
          <bgColor theme="7" tint="-0.249977111117893"/>
        </patternFill>
      </fill>
    </dxf>
    <dxf>
      <font>
        <color theme="0"/>
      </font>
    </dxf>
    <dxf>
      <fill>
        <patternFill patternType="solid">
          <bgColor theme="7" tint="-0.249977111117893"/>
        </patternFill>
      </fill>
    </dxf>
    <dxf>
      <fill>
        <patternFill patternType="solid">
          <bgColor theme="7" tint="0.59999389629810485"/>
        </patternFill>
      </fill>
    </dxf>
    <dxf>
      <fill>
        <patternFill>
          <bgColor theme="7" tint="-0.499984740745262"/>
        </patternFill>
      </fill>
    </dxf>
    <dxf>
      <font>
        <b/>
        <i val="0"/>
        <strike val="0"/>
        <condense val="0"/>
        <extend val="0"/>
        <outline val="0"/>
        <shadow val="0"/>
        <u val="none"/>
        <vertAlign val="baseline"/>
        <sz val="10"/>
        <color theme="0"/>
        <name val="Calibri"/>
        <scheme val="minor"/>
      </font>
      <fill>
        <patternFill patternType="solid">
          <fgColor indexed="65"/>
          <bgColor theme="6"/>
        </patternFill>
      </fill>
      <border diagonalUp="0" diagonalDown="0" outline="0">
        <left style="thick">
          <color theme="0"/>
        </left>
        <right style="thick">
          <color theme="0"/>
        </right>
        <top/>
        <bottom/>
      </border>
    </dxf>
    <dxf>
      <numFmt numFmtId="185" formatCode="* #,##0.00&quot; €&quot;_-;* \-\ #,##0.00&quot; €&quot;_-;;@_-"/>
    </dxf>
    <dxf>
      <numFmt numFmtId="199" formatCode="_-* #,##0.00\ _€_-;\-* #,##0.00\ _€_-;_-* &quot;-&quot;??\ _€_-;_-@_-"/>
    </dxf>
    <dxf>
      <numFmt numFmtId="185" formatCode="* #,##0.00&quot; €&quot;_-;* \-\ #,##0.00&quot; €&quot;_-;;@_-"/>
    </dxf>
    <dxf>
      <numFmt numFmtId="197" formatCode=";;;"/>
    </dxf>
    <dxf>
      <numFmt numFmtId="197" formatCode=";;;"/>
    </dxf>
    <dxf>
      <numFmt numFmtId="197" formatCode=";;;"/>
    </dxf>
    <dxf>
      <border>
        <left/>
        <right/>
        <top/>
        <bottom/>
      </border>
    </dxf>
    <dxf>
      <border>
        <left/>
        <right/>
        <top/>
        <bottom/>
      </border>
    </dxf>
    <dxf>
      <border>
        <left/>
        <right/>
        <top/>
        <bottom/>
      </border>
    </dxf>
    <dxf>
      <fill>
        <patternFill>
          <bgColor auto="1"/>
        </patternFill>
      </fill>
    </dxf>
    <dxf>
      <numFmt numFmtId="186" formatCode="* #,##0.00_-;* \-\ #,##0.00_-;;* @_-"/>
    </dxf>
    <dxf>
      <font>
        <color auto="1"/>
      </font>
    </dxf>
    <dxf>
      <font>
        <color auto="1"/>
      </font>
    </dxf>
    <dxf>
      <numFmt numFmtId="186" formatCode="* #,##0.00_-;* \-\ #,##0.00_-;;* @_-"/>
    </dxf>
    <dxf>
      <font>
        <color theme="4"/>
      </font>
    </dxf>
    <dxf>
      <font>
        <color theme="4"/>
      </font>
    </dxf>
    <dxf>
      <font>
        <color theme="4"/>
      </font>
    </dxf>
    <dxf>
      <font>
        <color theme="4"/>
      </font>
    </dxf>
    <dxf>
      <font>
        <color theme="4"/>
      </font>
    </dxf>
    <dxf>
      <font>
        <color theme="4"/>
      </font>
    </dxf>
    <dxf>
      <font>
        <color theme="4"/>
      </font>
    </dxf>
    <dxf>
      <font>
        <color theme="4"/>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numFmt numFmtId="185" formatCode="* #,##0.00&quot; €&quot;_-;* \-\ #,##0.00&quot; €&quot;_-;;@_-"/>
    </dxf>
    <dxf>
      <numFmt numFmtId="185" formatCode="* #,##0.00&quot; €&quot;_-;* \-\ #,##0.00&quot; €&quot;_-;;@_-"/>
    </dxf>
    <dxf>
      <numFmt numFmtId="185" formatCode="* #,##0.00&quot; €&quot;_-;* \-\ #,##0.00&quot; €&quot;_-;;@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numFmt numFmtId="186" formatCode="* #,##0.00_-;* \-\ #,##0.00_-;;* @_-"/>
    </dxf>
    <dxf>
      <font>
        <color auto="1"/>
      </font>
    </dxf>
    <dxf>
      <font>
        <color theme="0"/>
      </font>
    </dxf>
    <dxf>
      <numFmt numFmtId="187" formatCode="* #,##0.00&quot; pm&quot;_-;* \-\ #,##0.00_-;;* @_-"/>
    </dxf>
    <dxf>
      <numFmt numFmtId="200" formatCode="* #,##0.00&quot; d&quot;_-;* \-\ #,##0.00_-;;* @_-"/>
    </dxf>
    <dxf>
      <font>
        <b/>
        <i val="0"/>
        <color auto="1"/>
      </font>
      <fill>
        <patternFill>
          <bgColor theme="7" tint="0.39994506668294322"/>
        </patternFill>
      </fill>
      <border>
        <top style="thin">
          <color theme="7" tint="-0.499984740745262"/>
        </top>
      </border>
    </dxf>
    <dxf>
      <font>
        <color theme="0"/>
      </font>
      <fill>
        <patternFill>
          <bgColor theme="0"/>
        </patternFill>
      </fill>
      <border>
        <left style="thin">
          <color theme="0"/>
        </left>
        <right style="thin">
          <color theme="0"/>
        </right>
        <top style="thin">
          <color theme="0"/>
        </top>
        <bottom style="thin">
          <color theme="0"/>
        </bottom>
      </border>
    </dxf>
    <dxf>
      <numFmt numFmtId="185" formatCode="* #,##0.00&quot; €&quot;_-;* \-\ #,##0.00&quot; €&quot;_-;;@_-"/>
    </dxf>
    <dxf>
      <numFmt numFmtId="185" formatCode="* #,##0.00&quot; €&quot;_-;* \-\ #,##0.00&quot; €&quot;_-;;@_-"/>
    </dxf>
    <dxf>
      <numFmt numFmtId="187" formatCode="* #,##0.00&quot; pm&quot;_-;* \-\ #,##0.00_-;;* @_-"/>
    </dxf>
    <dxf>
      <numFmt numFmtId="187" formatCode="* #,##0.00&quot; pm&quot;_-;* \-\ #,##0.00_-;;* @_-"/>
    </dxf>
    <dxf>
      <numFmt numFmtId="188" formatCode="* #,##0.00&quot; d&quot;_-;* \-\ #,##0.00_-;;_-@_-"/>
    </dxf>
    <dxf>
      <numFmt numFmtId="188" formatCode="* #,##0.00&quot; d&quot;_-;* \-\ #,##0.00_-;;_-@_-"/>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right/>
        <bottom/>
        <vertical/>
        <horizontal/>
      </border>
    </dxf>
    <dxf>
      <border>
        <left/>
        <top/>
        <bottom/>
        <vertical/>
        <horizontal/>
      </border>
    </dxf>
    <dxf>
      <fill>
        <patternFill patternType="none">
          <bgColor auto="1"/>
        </patternFill>
      </fill>
    </dxf>
    <dxf>
      <font>
        <name val="Calibri Light"/>
        <scheme val="major"/>
      </font>
    </dxf>
    <dxf>
      <font>
        <sz val="9"/>
      </font>
    </dxf>
    <dxf>
      <font>
        <sz val="8"/>
      </font>
    </dxf>
    <dxf>
      <font>
        <sz val="9"/>
      </font>
    </dxf>
    <dxf>
      <font>
        <sz val="10"/>
      </font>
    </dxf>
    <dxf>
      <font>
        <sz val="10"/>
      </font>
    </dxf>
    <dxf>
      <font>
        <sz val="9"/>
      </font>
    </dxf>
    <dxf>
      <font>
        <sz val="8"/>
      </font>
    </dxf>
    <dxf>
      <font>
        <sz val="9"/>
      </font>
    </dxf>
    <dxf>
      <font>
        <sz val="11"/>
      </font>
    </dxf>
    <dxf>
      <font>
        <sz val="10"/>
      </font>
    </dxf>
    <dxf>
      <font>
        <sz val="11"/>
      </font>
    </dxf>
    <dxf>
      <font>
        <color auto="1"/>
      </font>
    </dxf>
    <dxf>
      <font>
        <color auto="1"/>
      </font>
    </dxf>
    <dxf>
      <font>
        <b/>
      </font>
    </dxf>
    <dxf>
      <font>
        <sz val="12"/>
      </font>
    </dxf>
    <dxf>
      <font>
        <sz val="12"/>
      </font>
    </dxf>
    <dxf>
      <font>
        <sz val="14"/>
      </font>
    </dxf>
    <dxf>
      <font>
        <sz val="14"/>
      </font>
    </dxf>
    <dxf>
      <numFmt numFmtId="185" formatCode="* #,##0.00&quot; €&quot;_-;* \-\ #,##0.00&quot; €&quot;_-;;@_-"/>
    </dxf>
    <dxf>
      <numFmt numFmtId="185" formatCode="* #,##0.00&quot; €&quot;_-;* \-\ #,##0.00&quot; €&quot;_-;;@_-"/>
    </dxf>
    <dxf>
      <numFmt numFmtId="187" formatCode="* #,##0.00&quot; pm&quot;_-;* \-\ #,##0.00_-;;* @_-"/>
    </dxf>
    <dxf>
      <numFmt numFmtId="200" formatCode="* #,##0.00&quot; d&quot;_-;* \-\ #,##0.00_-;;* @_-"/>
    </dxf>
    <dxf>
      <numFmt numFmtId="186" formatCode="* #,##0.00_-;* \-\ #,##0.00_-;;* @_-"/>
    </dxf>
    <dxf>
      <numFmt numFmtId="186" formatCode="* #,##0.00_-;* \-\ #,##0.00_-;;* @_-"/>
    </dxf>
    <dxf>
      <numFmt numFmtId="186" formatCode="* #,##0.00_-;* \-\ #,##0.00_-;;* @_-"/>
    </dxf>
    <dxf>
      <numFmt numFmtId="185" formatCode="* #,##0.00&quot; €&quot;_-;* \-\ #,##0.00&quot; €&quot;_-;;@_-"/>
    </dxf>
    <dxf>
      <numFmt numFmtId="185" formatCode="* #,##0.00&quot; €&quot;_-;* \-\ #,##0.00&quot; €&quot;_-;;@_-"/>
    </dxf>
    <dxf>
      <numFmt numFmtId="185" formatCode="* #,##0.00&quot; €&quot;_-;* \-\ #,##0.00&quot; €&quot;_-;;@_-"/>
    </dxf>
    <dxf>
      <numFmt numFmtId="185" formatCode="* #,##0.00&quot; €&quot;_-;* \-\ #,##0.00&quot; €&quot;_-;;@_-"/>
    </dxf>
    <dxf>
      <numFmt numFmtId="175" formatCode="* #,##0.00&quot; €&quot;_-;[Color9]* \-\ #,##0.00&quot; €&quot;_-;;@_-"/>
    </dxf>
    <dxf>
      <numFmt numFmtId="175" formatCode="* #,##0.00&quot; €&quot;_-;[Color9]* \-\ #,##0.00&quot; €&quot;_-;;@_-"/>
    </dxf>
    <dxf>
      <fill>
        <patternFill patternType="solid">
          <fgColor indexed="64"/>
          <bgColor theme="0" tint="-4.9989318521683403E-2"/>
        </patternFill>
      </fill>
      <border diagonalUp="0">
        <left style="thin">
          <color auto="1"/>
        </left>
        <right/>
        <top style="thin">
          <color auto="1"/>
        </top>
        <bottom style="thin">
          <color auto="1"/>
        </bottom>
        <vertical style="thin">
          <color auto="1"/>
        </vertical>
        <horizontal style="thin">
          <color auto="1"/>
        </horizontal>
      </border>
    </dxf>
    <dxf>
      <border outline="0">
        <left style="thin">
          <color theme="1"/>
        </left>
        <top style="thin">
          <color theme="7" tint="0.79998168889431442"/>
        </top>
        <bottom style="thin">
          <color theme="7" tint="0.79998168889431442"/>
        </bottom>
      </border>
    </dxf>
    <dxf>
      <font>
        <b/>
        <i val="0"/>
        <strike val="0"/>
        <condense val="0"/>
        <extend val="0"/>
        <outline val="0"/>
        <shadow val="0"/>
        <u val="none"/>
        <vertAlign val="baseline"/>
        <sz val="10"/>
        <color theme="7" tint="0.79998168889431442"/>
        <name val="Calibri"/>
        <scheme val="minor"/>
      </font>
      <fill>
        <patternFill patternType="solid">
          <fgColor indexed="64"/>
          <bgColor theme="7" tint="0.79998168889431442"/>
        </patternFill>
      </fill>
      <border diagonalUp="0" diagonalDown="0" outline="0">
        <left style="thin">
          <color theme="7" tint="0.79998168889431442"/>
        </left>
        <right style="thin">
          <color theme="7" tint="0.79998168889431442"/>
        </right>
        <top/>
        <bottom/>
      </border>
    </dxf>
    <dxf>
      <numFmt numFmtId="185" formatCode="* #,##0.00&quot; €&quot;_-;* \-\ #,##0.00&quot; €&quot;_-;;@_-"/>
      <fill>
        <patternFill>
          <fgColor indexed="64"/>
          <bgColor theme="7" tint="0.39997558519241921"/>
        </patternFill>
      </fill>
      <alignment horizontal="left" vertical="top" textRotation="0" wrapText="0" indent="0" justifyLastLine="0" shrinkToFit="0" readingOrder="0"/>
    </dxf>
    <dxf>
      <numFmt numFmtId="170" formatCode="* #,##0.00_-;[Color9]* \-\ #,##0.00_-;;_-@_-"/>
      <fill>
        <patternFill>
          <fgColor indexed="64"/>
          <bgColor theme="7" tint="0.39997558519241921"/>
        </patternFill>
      </fill>
      <alignment horizontal="right" vertical="top" textRotation="0" wrapText="0" indent="0" justifyLastLine="0" shrinkToFit="0" readingOrder="0"/>
    </dxf>
    <dxf>
      <numFmt numFmtId="175" formatCode="* #,##0.00&quot; €&quot;_-;[Color9]* \-\ #,##0.00&quot; €&quot;_-;;@_-"/>
      <fill>
        <patternFill>
          <fgColor indexed="64"/>
          <bgColor theme="7" tint="0.39997558519241921"/>
        </patternFill>
      </fill>
      <alignment horizontal="right" vertical="top" textRotation="0" wrapText="0" indent="0" justifyLastLine="0" shrinkToFit="0" readingOrder="0"/>
      <border diagonalUp="0" diagonalDown="0">
        <left style="thick">
          <color theme="0"/>
        </left>
        <right style="thick">
          <color theme="0"/>
        </right>
        <top style="thin">
          <color theme="6" tint="0.59996337778862885"/>
        </top>
        <bottom style="thin">
          <color theme="6" tint="0.59996337778862885"/>
        </bottom>
        <vertical/>
        <horizontal/>
      </border>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numFmt numFmtId="175" formatCode="* #,##0.00&quot; €&quot;_-;[Color9]* \-\ #,##0.00&quot; €&quot;_-;;@_-"/>
      <fill>
        <patternFill>
          <fgColor indexed="64"/>
          <bgColor theme="7" tint="0.39997558519241921"/>
        </patternFill>
      </fill>
      <alignment horizontal="left" vertical="top" textRotation="0" wrapText="0" indent="0" justifyLastLine="0" shrinkToFit="0" readingOrder="0"/>
    </dxf>
    <dxf>
      <numFmt numFmtId="175" formatCode="* #,##0.00&quot; €&quot;_-;[Color9]* \-\ #,##0.00&quot; €&quot;_-;;@_-"/>
      <fill>
        <patternFill>
          <fgColor indexed="64"/>
          <bgColor theme="7" tint="0.39997558519241921"/>
        </patternFill>
      </fill>
      <alignment horizontal="left" vertical="top" textRotation="0" wrapText="0"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border diagonalUp="0" diagonalDown="0">
        <left style="thick">
          <color theme="0"/>
        </left>
        <right style="thick">
          <color theme="0"/>
        </right>
        <top/>
        <bottom style="thin">
          <color theme="6" tint="0.59996337778862885"/>
        </bottom>
        <vertical/>
        <horizontal/>
      </border>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0" indent="0"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77" formatCode="* #,##0.00_-;[Color9]* \-\ #,##0.00_-;;* @_-"/>
      <fill>
        <patternFill>
          <fgColor indexed="64"/>
          <bgColor theme="7" tint="0.39997558519241921"/>
        </patternFill>
      </fill>
      <alignment horizontal="left" vertical="top" textRotation="0" wrapText="1" indent="0" justifyLastLine="0" shrinkToFit="0" readingOrder="0"/>
    </dxf>
    <dxf>
      <numFmt numFmtId="180" formatCode="* #,##0.00&quot; pm&quot;_-;[Color9]* \-\ #,##0.00_-;;* @_-"/>
      <fill>
        <patternFill>
          <fgColor indexed="64"/>
          <bgColor theme="7" tint="0.39997558519241921"/>
        </patternFill>
      </fill>
      <alignment horizontal="left" vertical="top" textRotation="0" wrapText="0" indent="0"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numFmt numFmtId="180" formatCode="* #,##0.00&quot; pm&quot;_-;[Color9]* \-\ #,##0.00_-;;* @_-"/>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numFmt numFmtId="177" formatCode="* #,##0.00_-;[Color9]* \-\ #,##0.00_-;;* @_-"/>
      <fill>
        <patternFill>
          <fgColor indexed="64"/>
          <bgColor theme="7" tint="0.39997558519241921"/>
        </patternFill>
      </fill>
      <alignment horizontal="right" vertical="top" textRotation="0" wrapText="0" indent="0" justifyLastLine="0" shrinkToFit="0" readingOrder="0"/>
      <border diagonalUp="0" diagonalDown="0">
        <left style="thick">
          <color theme="0"/>
        </left>
        <right style="thick">
          <color theme="0"/>
        </right>
        <top/>
        <bottom/>
        <vertical/>
        <horizontal/>
      </border>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center" textRotation="0" wrapText="1" relativeIndent="1" justifyLastLine="0" shrinkToFit="0" readingOrder="0"/>
    </dxf>
    <dxf>
      <fill>
        <patternFill>
          <fgColor indexed="64"/>
          <bgColor theme="7" tint="0.39997558519241921"/>
        </patternFill>
      </fill>
      <alignment horizontal="left" vertical="top" textRotation="0" wrapText="0" indent="0" justifyLastLine="0" shrinkToFit="0" readingOrder="0"/>
    </dxf>
    <dxf>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style="thin">
          <color theme="6" tint="0.59996337778862885"/>
        </top>
        <bottom style="thin">
          <color theme="6" tint="0.59996337778862885"/>
        </bottom>
        <vertical/>
        <horizontal/>
      </border>
    </dxf>
    <dxf>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style="thin">
          <color theme="6" tint="0.59996337778862885"/>
        </top>
        <bottom style="thin">
          <color theme="6" tint="0.59996337778862885"/>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fill>
        <patternFill>
          <fgColor indexed="64"/>
          <bgColor theme="7" tint="0.39997558519241921"/>
        </patternFill>
      </fill>
      <alignment horizontal="right" vertical="top" textRotation="0" wrapText="0" indent="0" justifyLastLine="0" shrinkToFit="0" readingOrder="0"/>
      <border diagonalUp="0" diagonalDown="0">
        <left style="thick">
          <color theme="0"/>
        </left>
        <right/>
        <top style="thin">
          <color theme="6" tint="0.59996337778862885"/>
        </top>
        <bottom style="thin">
          <color theme="6" tint="0.59996337778862885"/>
        </bottom>
        <vertical/>
        <horizontal/>
      </border>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dxf>
    <dxf>
      <fill>
        <patternFill>
          <fgColor indexed="64"/>
          <bgColor theme="7" tint="0.39997558519241921"/>
        </patternFill>
      </fill>
      <alignment horizontal="right" vertical="top" textRotation="0" wrapText="0" indent="0" justifyLastLine="0" shrinkToFit="0" readingOrder="0"/>
      <protection locked="0" hidden="0"/>
    </dxf>
    <dxf>
      <fill>
        <patternFill>
          <fgColor indexed="64"/>
          <bgColor theme="7" tint="0.39997558519241921"/>
        </patternFill>
      </fill>
      <alignment horizontal="right" vertical="top" textRotation="0" wrapText="0" indent="0" justifyLastLine="0" shrinkToFit="0" readingOrder="0"/>
      <protection locked="0" hidden="0"/>
    </dxf>
    <dxf>
      <fill>
        <patternFill>
          <fgColor indexed="64"/>
          <bgColor theme="7" tint="0.39997558519241921"/>
        </patternFill>
      </fill>
      <alignment horizontal="right" vertical="top" textRotation="0" wrapText="0" indent="0" justifyLastLine="0" shrinkToFit="0" readingOrder="0"/>
      <protection locked="0" hidden="0"/>
    </dxf>
    <dxf>
      <numFmt numFmtId="170" formatCode="* #,##0.00_-;[Color9]* \-\ #,##0.00_-;;_-@_-"/>
      <fill>
        <patternFill>
          <fgColor indexed="64"/>
          <bgColor theme="7" tint="0.39997558519241921"/>
        </patternFill>
      </fill>
      <alignment horizontal="left" vertical="top" textRotation="0" wrapText="0" indent="0" justifyLastLine="0" shrinkToFit="0" readingOrder="0"/>
      <protection locked="1" hidden="0"/>
    </dxf>
    <dxf>
      <numFmt numFmtId="0" formatCode="General"/>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style="thin">
          <color theme="6" tint="0.59996337778862885"/>
        </top>
        <bottom style="thin">
          <color theme="6" tint="0.59996337778862885"/>
        </bottom>
        <vertical/>
        <horizontal/>
      </border>
      <protection locked="1"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numFmt numFmtId="180" formatCode="* #,##0.00&quot; pm&quot;_-;[Color9]* \-\ #,##0.00_-;;* @_-"/>
      <fill>
        <patternFill>
          <fgColor indexed="64"/>
          <bgColor theme="7" tint="0.39997558519241921"/>
        </patternFill>
      </fill>
      <alignment horizontal="left" vertical="top" textRotation="0" wrapText="0" indent="0" justifyLastLine="0" shrinkToFit="0" readingOrder="0"/>
      <border diagonalUp="0" diagonalDown="0">
        <left style="thick">
          <color theme="0"/>
        </left>
        <right/>
        <top/>
        <bottom/>
        <vertical/>
        <horizontal/>
      </border>
      <protection locked="1" hidden="0"/>
    </dxf>
    <dxf>
      <numFmt numFmtId="179" formatCode="* #,##0.00&quot; d&quot;_-;[Color9]* \-\ #,##0.00_-;;* @_-"/>
      <fill>
        <patternFill>
          <fgColor indexed="64"/>
          <bgColor theme="7" tint="0.39997558519241921"/>
        </patternFill>
      </fill>
      <alignment horizontal="left" vertical="top" textRotation="0" wrapText="0" indent="0" justifyLastLine="0" shrinkToFit="0" readingOrder="0"/>
      <border diagonalUp="0" diagonalDown="0">
        <left style="thick">
          <color theme="0"/>
        </left>
        <right/>
        <top style="thin">
          <color theme="6" tint="0.39994506668294322"/>
        </top>
        <bottom/>
        <vertical/>
        <horizontal/>
      </border>
      <protection locked="1" hidden="0"/>
    </dxf>
    <dxf>
      <numFmt numFmtId="188" formatCode="* #,##0.00&quot; d&quot;_-;* \-\ #,##0.00_-;;_-@_-"/>
      <fill>
        <patternFill>
          <fgColor indexed="64"/>
          <bgColor theme="7" tint="0.39997558519241921"/>
        </patternFill>
      </fill>
      <alignment horizontal="left" vertical="top" textRotation="0" wrapText="0" indent="0" justifyLastLine="0" shrinkToFit="0" readingOrder="0"/>
      <border diagonalUp="0" diagonalDown="0">
        <left style="thick">
          <color theme="0"/>
        </left>
        <right style="thick">
          <color theme="0"/>
        </right>
        <top/>
        <bottom style="thin">
          <color theme="6" tint="0.59996337778862885"/>
        </bottom>
        <vertical/>
        <horizontal/>
      </border>
      <protection locked="0" hidden="0"/>
    </dxf>
    <dxf>
      <numFmt numFmtId="191" formatCode="* #,##0.00&quot; €/d&quot;_-;[Color9]* \-\ #,##0.00&quot; €&quot;_-;;@_-"/>
      <fill>
        <patternFill>
          <fgColor indexed="64"/>
          <bgColor theme="7" tint="0.39997558519241921"/>
        </patternFill>
      </fill>
      <alignment horizontal="left" vertical="center" textRotation="0" wrapText="1" relativeIndent="1" justifyLastLine="0" shrinkToFit="0" readingOrder="0"/>
    </dxf>
    <dxf>
      <numFmt numFmtId="0" formatCode="General"/>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style="thin">
          <color theme="6" tint="0.39994506668294322"/>
        </top>
        <bottom/>
        <vertical/>
        <horizontal/>
      </border>
      <protection locked="1"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numFmt numFmtId="170" formatCode="* #,##0.00_-;[Color9]* \-\ #,##0.00_-;;_-@_-"/>
      <fill>
        <patternFill>
          <fgColor indexed="64"/>
          <bgColor theme="7" tint="0.39997558519241921"/>
        </patternFill>
      </fill>
      <alignment horizontal="left" vertical="top" textRotation="0" wrapText="0" indent="0" justifyLastLine="0" shrinkToFit="0" readingOrder="0"/>
      <border diagonalUp="0" diagonalDown="0">
        <left style="thick">
          <color theme="0"/>
        </left>
        <right/>
        <top style="thin">
          <color theme="6" tint="0.39994506668294322"/>
        </top>
        <bottom/>
        <vertical/>
        <horizontal/>
      </border>
      <protection locked="1" hidden="0"/>
    </dxf>
    <dxf>
      <fill>
        <patternFill>
          <fgColor indexed="64"/>
          <bgColor theme="7" tint="0.39997558519241921"/>
        </patternFill>
      </fill>
      <alignment horizontal="left" vertical="top" textRotation="0" wrapText="0" indent="0" justifyLastLine="0" shrinkToFit="0" readingOrder="0"/>
      <protection locked="0" hidden="0"/>
    </dxf>
    <dxf>
      <numFmt numFmtId="175" formatCode="* #,##0.00&quot; €&quot;_-;[Color9]* \-\ #,##0.00&quot; €&quot;_-;;@_-"/>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style="thin">
          <color theme="6" tint="0.59996337778862885"/>
        </top>
        <bottom style="thin">
          <color theme="6" tint="0.59996337778862885"/>
        </bottom>
        <vertical/>
        <horizontal/>
      </border>
      <protection locked="0"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numFmt numFmtId="170" formatCode="* #,##0.00_-;[Color9]* \-\ #,##0.00_-;;_-@_-"/>
      <fill>
        <patternFill>
          <fgColor indexed="64"/>
          <bgColor theme="7" tint="0.39997558519241921"/>
        </patternFill>
      </fill>
      <alignment horizontal="left" vertical="top" textRotation="0" wrapText="0" indent="0" justifyLastLine="0" shrinkToFit="0" readingOrder="0"/>
      <border diagonalUp="0" diagonalDown="0">
        <left style="thick">
          <color theme="0"/>
        </left>
        <right/>
        <top style="thin">
          <color theme="6" tint="0.39994506668294322"/>
        </top>
        <bottom/>
        <vertical/>
        <horizontal/>
      </border>
      <protection locked="1" hidden="0"/>
    </dxf>
    <dxf>
      <fill>
        <patternFill>
          <fgColor indexed="64"/>
          <bgColor theme="7" tint="0.39997558519241921"/>
        </patternFill>
      </fill>
      <alignment horizontal="left" vertical="top" textRotation="0" wrapText="0" indent="0" justifyLastLine="0" shrinkToFit="0" readingOrder="0"/>
      <protection locked="0" hidden="0"/>
    </dxf>
    <dxf>
      <numFmt numFmtId="175" formatCode="* #,##0.00&quot; €&quot;_-;[Color9]* \-\ #,##0.00&quot; €&quot;_-;;@_-"/>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bottom style="thin">
          <color theme="6" tint="0.59996337778862885"/>
        </bottom>
        <vertical/>
        <horizontal/>
      </border>
      <protection locked="0"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numFmt numFmtId="170" formatCode="* #,##0.00_-;[Color9]* \-\ #,##0.00_-;;_-@_-"/>
      <fill>
        <patternFill>
          <fgColor indexed="64"/>
          <bgColor theme="7" tint="0.39997558519241921"/>
        </patternFill>
      </fill>
      <alignment horizontal="left" vertical="top" textRotation="0" wrapText="0" indent="0" justifyLastLine="0" shrinkToFit="0" readingOrder="0"/>
      <border diagonalUp="0" diagonalDown="0">
        <left style="thick">
          <color theme="0"/>
        </left>
        <right/>
        <top/>
        <bottom/>
        <vertical/>
        <horizontal/>
      </border>
      <protection locked="1" hidden="0"/>
    </dxf>
    <dxf>
      <fill>
        <patternFill>
          <fgColor indexed="64"/>
          <bgColor theme="7" tint="0.39997558519241921"/>
        </patternFill>
      </fill>
      <alignment horizontal="left" vertical="top" textRotation="0" wrapText="0" indent="0" justifyLastLine="0" shrinkToFit="0" readingOrder="0"/>
      <protection locked="0" hidden="0"/>
    </dxf>
    <dxf>
      <numFmt numFmtId="175" formatCode="* #,##0.00&quot; €&quot;_-;[Color9]* \-\ #,##0.00&quot; €&quot;_-;;@_-"/>
      <fill>
        <patternFill>
          <fgColor indexed="64"/>
          <bgColor theme="7" tint="0.39997558519241921"/>
        </patternFill>
      </fill>
      <alignment horizontal="left" vertical="top" textRotation="0" wrapText="0" indent="0" justifyLastLine="0" shrinkToFit="0" readingOrder="0"/>
      <border diagonalUp="0" diagonalDown="0">
        <left/>
        <right style="thick">
          <color theme="0"/>
        </right>
        <top/>
        <bottom style="thin">
          <color theme="6" tint="0.59996337778862885"/>
        </bottom>
        <vertical/>
        <horizontal/>
      </border>
      <protection locked="0"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theme="0" tint="-4.9989318521683403E-2"/>
        </left>
        <right style="thin">
          <color theme="0" tint="-4.9989318521683403E-2"/>
        </right>
        <top style="thin">
          <color theme="0" tint="-4.9989318521683403E-2"/>
        </top>
        <bottom style="thin">
          <color theme="0" tint="-4.9989318521683403E-2"/>
        </bottom>
        <vertical/>
        <horizontal/>
      </border>
    </dxf>
    <dxf>
      <fill>
        <patternFill>
          <fgColor indexed="64"/>
          <bgColor theme="7" tint="0.39997558519241921"/>
        </patternFill>
      </fill>
      <alignment horizontal="left" vertical="top" textRotation="0" wrapText="0" indent="0" justifyLastLine="0" shrinkToFit="0" readingOrder="0"/>
      <protection locked="0" hidden="0"/>
    </dxf>
    <dxf>
      <fill>
        <patternFill>
          <fgColor indexed="64"/>
          <bgColor theme="7" tint="0.39997558519241921"/>
        </patternFill>
      </fill>
      <alignment horizontal="center" vertical="top" textRotation="0" wrapText="0" indent="0" justifyLastLine="0" shrinkToFit="0" readingOrder="0"/>
      <protection locked="0" hidden="0"/>
    </dxf>
    <dxf>
      <fill>
        <patternFill>
          <fgColor indexed="64"/>
          <bgColor theme="7" tint="0.39997558519241921"/>
        </patternFill>
      </fill>
      <alignment horizontal="center" vertical="top" textRotation="0" wrapText="0" indent="0" justifyLastLine="0" shrinkToFit="0" readingOrder="0"/>
      <border diagonalUp="0" diagonalDown="0">
        <left/>
        <right/>
        <top style="thin">
          <color theme="6" tint="0.59996337778862885"/>
        </top>
        <bottom style="thin">
          <color theme="6" tint="0.59996337778862885"/>
        </bottom>
        <vertical/>
        <horizontal/>
      </border>
      <protection locked="0" hidden="0"/>
    </dxf>
    <dxf>
      <fill>
        <patternFill patternType="solid">
          <fgColor indexed="64"/>
          <bgColor theme="0" tint="-4.9989318521683403E-2"/>
        </patternFill>
      </fill>
      <alignment horizontal="left" vertical="top" textRotation="0" wrapText="0" indent="0" justifyLastLine="0" shrinkToFit="0" readingOrder="0"/>
      <border diagonalUp="0" diagonalDown="0">
        <left style="thin">
          <color auto="1"/>
        </left>
        <right style="thin">
          <color auto="1"/>
        </right>
        <top style="thin">
          <color theme="0" tint="-4.9989318521683403E-2"/>
        </top>
        <bottom style="thin">
          <color theme="0" tint="-4.9989318521683403E-2"/>
        </bottom>
        <vertical/>
        <horizontal/>
      </border>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176" formatCode="* #,##0_-;[Color9]* \-\ #,##0.00\ &quot;€&quot;_-;;* @_-"/>
      <fill>
        <patternFill patternType="none">
          <fgColor indexed="64"/>
          <bgColor indexed="65"/>
        </patternFill>
      </fill>
      <alignment horizontal="left" vertical="top" textRotation="0" wrapText="0" indent="0" justifyLastLine="0" shrinkToFit="0" readingOrder="0"/>
    </dxf>
    <dxf>
      <numFmt numFmtId="0" formatCode="General"/>
      <fill>
        <patternFill patternType="none">
          <fgColor indexed="64"/>
          <bgColor indexed="65"/>
        </patternFill>
      </fill>
      <alignment horizontal="left" vertical="top" textRotation="0" wrapText="1" indent="0" justifyLastLine="0" shrinkToFit="0" readingOrder="0"/>
    </dxf>
    <dxf>
      <numFmt numFmtId="176" formatCode="* #,##0_-;[Color9]* \-\ #,##0.00\ &quot;€&quot;_-;;* @_-"/>
      <fill>
        <patternFill patternType="none">
          <fgColor indexed="64"/>
          <bgColor indexed="65"/>
        </patternFill>
      </fill>
      <alignment horizontal="left" vertical="top" textRotation="0" wrapText="1" indent="0" justifyLastLine="0" shrinkToFit="0" readingOrder="0"/>
    </dxf>
    <dxf>
      <fill>
        <patternFill patternType="none">
          <fgColor indexed="64"/>
          <bgColor indexed="65"/>
        </patternFill>
      </fill>
      <alignment horizontal="left" vertical="top" textRotation="0" wrapText="1" indent="0" justifyLastLine="0" shrinkToFit="0" readingOrder="0"/>
    </dxf>
    <dxf>
      <font>
        <b/>
      </font>
      <numFmt numFmtId="176" formatCode="* #,##0_-;[Color9]* \-\ #,##0.00\ &quot;€&quot;_-;;* @_-"/>
      <fill>
        <patternFill patternType="none">
          <fgColor indexed="64"/>
          <bgColor indexed="65"/>
        </patternFill>
      </fill>
      <alignment horizontal="left" vertical="top" textRotation="0" wrapText="0" indent="0" justifyLastLine="0" shrinkToFit="0" readingOrder="0"/>
    </dxf>
    <dxf>
      <font>
        <b/>
      </font>
      <fill>
        <patternFill patternType="none">
          <fgColor indexed="64"/>
          <bgColor indexed="65"/>
        </patternFill>
      </fill>
      <alignment horizontal="left" vertical="top" textRotation="0" wrapText="0" indent="0" justifyLastLine="0" shrinkToFit="0" readingOrder="0"/>
    </dxf>
    <dxf>
      <fill>
        <patternFill>
          <fgColor indexed="64"/>
          <bgColor theme="7" tint="0.39997558519241921"/>
        </patternFill>
      </fill>
      <alignment horizontal="left" vertical="center" textRotation="0" wrapText="1" relativeIndent="1" justifyLastLine="0" shrinkToFit="0" readingOrder="0"/>
    </dxf>
    <dxf>
      <border diagonalUp="0" diagonalDown="0">
        <left/>
        <right/>
        <top style="thin">
          <color theme="6" tint="0.59996337778862885"/>
        </top>
        <bottom style="thin">
          <color theme="6" tint="0.59996337778862885"/>
        </bottom>
        <vertical/>
        <horizontal style="thin">
          <color theme="6" tint="0.59996337778862885"/>
        </horizontal>
      </border>
      <protection locked="1" hidden="0"/>
    </dxf>
    <dxf>
      <font>
        <color theme="7" tint="-0.24994659260841701"/>
      </font>
      <fill>
        <patternFill>
          <bgColor theme="7" tint="0.79998168889431442"/>
        </patternFill>
      </fill>
      <border>
        <left style="thin">
          <color theme="7" tint="0.79998168889431442"/>
        </left>
        <right style="thin">
          <color theme="7" tint="0.79998168889431442"/>
        </right>
        <top style="thin">
          <color theme="7" tint="0.79998168889431442"/>
        </top>
        <bottom style="thin">
          <color theme="7" tint="0.79998168889431442"/>
        </bottom>
      </border>
    </dxf>
    <dxf>
      <font>
        <b val="0"/>
        <i val="0"/>
        <color rgb="FFC00000"/>
      </font>
      <border>
        <top style="thin">
          <color theme="3" tint="-0.24994659260841701"/>
        </top>
        <bottom style="thin">
          <color theme="3" tint="-0.24994659260841701"/>
        </bottom>
        <vertical/>
        <horizontal/>
      </border>
    </dxf>
    <dxf>
      <font>
        <b/>
        <i val="0"/>
        <color theme="0"/>
      </font>
      <fill>
        <patternFill>
          <bgColor theme="7" tint="-0.24994659260841701"/>
        </patternFill>
      </fill>
    </dxf>
    <dxf>
      <font>
        <color theme="0" tint="-0.24994659260841701"/>
      </font>
    </dxf>
    <dxf>
      <border diagonalUp="0" diagonalDown="0">
        <left/>
        <right/>
        <top style="thin">
          <color theme="6" tint="0.59996337778862885"/>
        </top>
        <bottom style="thin">
          <color theme="6" tint="0.59996337778862885"/>
        </bottom>
        <vertical/>
        <horizontal style="thin">
          <color theme="6" tint="0.59996337778862885"/>
        </horizontal>
      </border>
      <protection locked="1" hidden="0"/>
    </dxf>
    <dxf>
      <border diagonalUp="0" diagonalDown="0">
        <left/>
        <right/>
        <top style="thin">
          <color theme="6" tint="0.59996337778862885"/>
        </top>
        <bottom style="thin">
          <color theme="6" tint="0.59996337778862885"/>
        </bottom>
        <vertical/>
        <horizontal style="thin">
          <color theme="6" tint="0.59996337778862885"/>
        </horizontal>
      </border>
      <protection locked="1" hidden="0"/>
    </dxf>
    <dxf>
      <fill>
        <patternFill patternType="none">
          <fgColor indexed="64"/>
          <bgColor auto="1"/>
        </patternFill>
      </fill>
      <border diagonalUp="0" diagonalDown="0">
        <left/>
        <right/>
        <top style="thin">
          <color theme="6" tint="0.59996337778862885"/>
        </top>
        <bottom style="thin">
          <color theme="6" tint="0.59996337778862885"/>
        </bottom>
        <vertical/>
        <horizontal style="thin">
          <color theme="6" tint="0.59996337778862885"/>
        </horizontal>
      </border>
      <protection locked="1" hidden="0"/>
    </dxf>
    <dxf>
      <protection locked="1" hidden="0"/>
    </dxf>
    <dxf>
      <border>
        <bottom style="thin">
          <color theme="6"/>
        </bottom>
      </border>
    </dxf>
    <dxf>
      <font>
        <b/>
        <strike val="0"/>
        <outline val="0"/>
        <shadow val="0"/>
        <u val="none"/>
        <vertAlign val="baseline"/>
        <sz val="9"/>
        <color theme="1"/>
        <name val="Calibri"/>
        <scheme val="minor"/>
      </font>
      <fill>
        <patternFill patternType="none">
          <fgColor indexed="64"/>
          <bgColor auto="1"/>
        </patternFill>
      </fill>
      <alignment vertical="center" textRotation="0" wrapText="0" indent="0" justifyLastLine="0" shrinkToFit="0" readingOrder="0"/>
    </dxf>
    <dxf>
      <font>
        <color theme="7" tint="-0.499984740745262"/>
      </font>
      <border>
        <bottom style="thin">
          <color theme="9"/>
        </bottom>
        <vertical/>
        <horizontal/>
      </border>
    </dxf>
    <dxf>
      <font>
        <color theme="0"/>
      </font>
      <fill>
        <patternFill>
          <bgColor theme="3"/>
        </patternFill>
      </fill>
    </dxf>
    <dxf>
      <font>
        <color theme="0" tint="-0.24994659260841701"/>
      </font>
    </dxf>
    <dxf>
      <font>
        <color theme="0"/>
      </font>
      <fill>
        <patternFill>
          <bgColor theme="3"/>
        </patternFill>
      </fill>
    </dxf>
    <dxf>
      <font>
        <color theme="1"/>
      </font>
      <fill>
        <patternFill>
          <bgColor theme="7" tint="0.79998168889431442"/>
        </patternFill>
      </fill>
      <border diagonalUp="0" diagonalDown="0">
        <left/>
        <right/>
        <top/>
        <bottom style="thin">
          <color theme="9" tint="-0.24994659260841701"/>
        </bottom>
        <vertical/>
        <horizontal/>
      </border>
    </dxf>
    <dxf>
      <fill>
        <patternFill patternType="solid">
          <bgColor theme="7" tint="0.79998168889431442"/>
        </patternFill>
      </fill>
    </dxf>
    <dxf>
      <fill>
        <patternFill>
          <bgColor theme="6" tint="0.79998168889431442"/>
        </patternFill>
      </fill>
    </dxf>
    <dxf>
      <font>
        <b/>
        <i val="0"/>
        <strike val="0"/>
        <color theme="6" tint="-0.24994659260841701"/>
      </font>
      <fill>
        <patternFill>
          <bgColor theme="6" tint="0.79998168889431442"/>
        </patternFill>
      </fill>
    </dxf>
    <dxf>
      <font>
        <b val="0"/>
        <i val="0"/>
        <color theme="6" tint="-0.24994659260841701"/>
      </font>
      <fill>
        <patternFill>
          <bgColor theme="0" tint="-4.9989318521683403E-2"/>
        </patternFill>
      </fill>
      <border>
        <left style="thick">
          <color theme="0"/>
        </left>
        <right style="thick">
          <color theme="0"/>
        </right>
        <bottom style="thick">
          <color theme="3"/>
        </bottom>
        <vertical style="thick">
          <color theme="0"/>
        </vertical>
      </border>
    </dxf>
    <dxf>
      <fill>
        <patternFill>
          <bgColor rgb="FFF5F8F9"/>
        </patternFill>
      </fill>
      <border diagonalUp="0" diagonalDown="0">
        <left style="thick">
          <color theme="0"/>
        </left>
        <right style="thick">
          <color theme="0"/>
        </right>
        <top/>
        <bottom/>
        <vertical style="thick">
          <color theme="0"/>
        </vertical>
        <horizontal style="thin">
          <color theme="6" tint="0.59996337778862885"/>
        </horizontal>
      </border>
    </dxf>
    <dxf>
      <font>
        <b/>
        <i val="0"/>
        <color theme="6" tint="-0.24994659260841701"/>
      </font>
      <fill>
        <patternFill>
          <bgColor theme="6" tint="0.79998168889431442"/>
        </patternFill>
      </fill>
    </dxf>
    <dxf>
      <font>
        <b/>
        <i val="0"/>
        <color theme="0"/>
      </font>
      <fill>
        <patternFill>
          <bgColor theme="7" tint="-0.24994659260841701"/>
        </patternFill>
      </fill>
      <border diagonalUp="0" diagonalDown="0">
        <left style="thick">
          <color theme="0"/>
        </left>
        <right style="thick">
          <color theme="0"/>
        </right>
        <top/>
        <bottom/>
        <vertical style="thick">
          <color theme="0"/>
        </vertical>
        <horizontal/>
      </border>
    </dxf>
    <dxf>
      <font>
        <b/>
        <i val="0"/>
        <color theme="0"/>
      </font>
      <fill>
        <patternFill patternType="solid">
          <bgColor theme="7" tint="-0.24994659260841701"/>
        </patternFill>
      </fill>
      <border diagonalUp="0" diagonalDown="0">
        <left style="thick">
          <color theme="0"/>
        </left>
        <right style="thick">
          <color theme="0"/>
        </right>
        <top/>
        <bottom/>
        <vertical style="thick">
          <color theme="0"/>
        </vertical>
        <horizontal style="thin">
          <color theme="6" tint="0.39994506668294322"/>
        </horizontal>
      </border>
    </dxf>
    <dxf>
      <border>
        <left style="thick">
          <color theme="0"/>
        </left>
        <right style="thick">
          <color theme="0"/>
        </right>
        <top style="thin">
          <color theme="6" tint="0.39994506668294322"/>
        </top>
        <bottom style="thin">
          <color theme="6" tint="0.39994506668294322"/>
        </bottom>
        <vertical style="thick">
          <color theme="0"/>
        </vertical>
        <horizontal style="thin">
          <color theme="6" tint="0.39994506668294322"/>
        </horizontal>
      </border>
    </dxf>
    <dxf>
      <fill>
        <patternFill patternType="solid">
          <bgColor theme="0" tint="-4.9989318521683403E-2"/>
        </patternFill>
      </fill>
      <border>
        <top style="thin">
          <color theme="6" tint="0.79998168889431442"/>
        </top>
        <bottom style="thin">
          <color theme="6" tint="0.79998168889431442"/>
        </bottom>
      </border>
    </dxf>
    <dxf>
      <font>
        <b/>
        <i val="0"/>
        <color rgb="FF489A83"/>
      </font>
      <fill>
        <patternFill patternType="none">
          <bgColor auto="1"/>
        </patternFill>
      </fill>
    </dxf>
    <dxf>
      <font>
        <b/>
        <i val="0"/>
        <color rgb="FF489A83"/>
      </font>
      <fill>
        <patternFill patternType="none">
          <fgColor indexed="64"/>
          <bgColor auto="1"/>
        </patternFill>
      </fill>
      <border>
        <bottom style="thin">
          <color theme="6" tint="0.79998168889431442"/>
        </bottom>
        <horizontal style="thin">
          <color theme="6" tint="0.39997558519241921"/>
        </horizontal>
      </border>
    </dxf>
    <dxf>
      <font>
        <b/>
        <i val="0"/>
      </font>
      <fill>
        <patternFill>
          <bgColor theme="7" tint="0.79998168889431442"/>
        </patternFill>
      </fill>
      <border>
        <bottom style="thin">
          <color theme="6" tint="0.59999389629810485"/>
        </bottom>
      </border>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i val="0"/>
        <color auto="1"/>
      </font>
      <fill>
        <patternFill patternType="solid">
          <fgColor theme="6" tint="-0.249977111117893"/>
          <bgColor theme="7" tint="0.79998168889431442"/>
        </patternFill>
      </fill>
      <border>
        <top style="double">
          <color rgb="FF489A83"/>
        </top>
        <horizontal style="thin">
          <color theme="6" tint="-0.249977111117893"/>
        </horizontal>
      </border>
    </dxf>
    <dxf>
      <font>
        <color theme="1"/>
      </font>
      <border>
        <left style="medium">
          <color theme="0"/>
        </left>
        <right style="medium">
          <color theme="0"/>
        </right>
        <vertical style="medium">
          <color theme="0"/>
        </vertical>
        <horizontal style="thin">
          <color theme="6" tint="0.79998168889431442"/>
        </horizontal>
      </border>
    </dxf>
    <dxf>
      <border>
        <left style="thick">
          <color theme="0"/>
        </left>
        <right style="thick">
          <color theme="0"/>
        </right>
        <top style="thin">
          <color theme="6" tint="0.59996337778862885"/>
        </top>
        <bottom style="thin">
          <color theme="6" tint="0.59996337778862885"/>
        </bottom>
        <vertical style="thick">
          <color theme="0"/>
        </vertical>
        <horizontal style="thin">
          <color theme="6" tint="0.59996337778862885"/>
        </horizontal>
      </border>
    </dxf>
    <dxf>
      <fill>
        <patternFill patternType="solid">
          <bgColor theme="0" tint="-4.9989318521683403E-2"/>
        </patternFill>
      </fill>
      <border>
        <top style="thin">
          <color theme="6" tint="0.79998168889431442"/>
        </top>
        <bottom style="thin">
          <color theme="6" tint="0.79998168889431442"/>
        </bottom>
      </border>
    </dxf>
    <dxf>
      <font>
        <b/>
        <i val="0"/>
        <color theme="0"/>
      </font>
      <fill>
        <patternFill patternType="solid">
          <fgColor theme="6" tint="-0.499984740745262"/>
          <bgColor theme="6" tint="0.59996337778862885"/>
        </patternFill>
      </fill>
      <border>
        <left style="thick">
          <color theme="0"/>
        </left>
        <right style="thick">
          <color theme="0"/>
        </right>
        <bottom style="thin">
          <color theme="6" tint="-0.24994659260841701"/>
        </bottom>
        <vertical style="thick">
          <color theme="0"/>
        </vertical>
        <horizontal style="thin">
          <color theme="6" tint="0.39997558519241921"/>
        </horizontal>
      </border>
    </dxf>
    <dxf>
      <font>
        <color theme="6" tint="-0.499984740745262"/>
      </font>
      <border>
        <left style="thick">
          <color theme="0"/>
        </left>
        <right style="thick">
          <color theme="0"/>
        </right>
        <bottom style="medium">
          <color rgb="FFC00000"/>
        </bottom>
        <vertical style="thick">
          <color theme="0"/>
        </vertical>
      </border>
    </dxf>
    <dxf>
      <font>
        <b/>
        <i val="0"/>
        <color theme="1"/>
      </font>
      <fill>
        <patternFill>
          <bgColor theme="6" tint="0.79998168889431442"/>
        </patternFill>
      </fill>
    </dxf>
    <dxf>
      <font>
        <b/>
        <i val="0"/>
        <color theme="1"/>
      </font>
      <fill>
        <patternFill>
          <bgColor theme="6" tint="0.79998168889431442"/>
        </patternFill>
      </fill>
      <border>
        <top style="double">
          <color theme="6" tint="-0.249977111117893"/>
        </top>
      </border>
    </dxf>
    <dxf>
      <font>
        <b val="0"/>
        <i val="0"/>
        <color theme="6"/>
      </font>
      <fill>
        <patternFill patternType="solid">
          <fgColor theme="6" tint="-0.249977111117893"/>
          <bgColor theme="0"/>
        </patternFill>
      </fill>
      <border diagonalUp="0" diagonalDown="0">
        <left style="thick">
          <color theme="0"/>
        </left>
        <right style="thick">
          <color theme="0"/>
        </right>
        <top/>
        <bottom style="medium">
          <color rgb="FFC00000"/>
        </bottom>
        <vertical style="thick">
          <color theme="0"/>
        </vertical>
        <horizontal/>
      </border>
    </dxf>
    <dxf>
      <font>
        <color theme="1"/>
      </font>
      <fill>
        <patternFill>
          <bgColor theme="0"/>
        </patternFill>
      </fill>
      <border>
        <left style="medium">
          <color theme="0"/>
        </left>
        <right style="medium">
          <color theme="0"/>
        </right>
        <vertical style="medium">
          <color theme="0"/>
        </vertical>
        <horizontal style="thin">
          <color theme="6" tint="0.79998168889431442"/>
        </horizontal>
      </border>
    </dxf>
  </dxfs>
  <tableStyles count="5" defaultTableStyle="LIH Current" defaultPivotStyle="LIH">
    <tableStyle name="ExternalQuotation2" table="0" count="7">
      <tableStyleElement type="headerRow" dxfId="583"/>
      <tableStyleElement type="totalRow" dxfId="582"/>
      <tableStyleElement type="lastColumn" dxfId="581"/>
      <tableStyleElement type="firstColumnSubheading" dxfId="580"/>
      <tableStyleElement type="firstRowSubheading" dxfId="579"/>
      <tableStyleElement type="pageFieldLabels" dxfId="578"/>
      <tableStyleElement type="pageFieldValues" dxfId="577"/>
    </tableStyle>
    <tableStyle name="LIH" table="0" count="10">
      <tableStyleElement type="wholeTable" dxfId="576"/>
      <tableStyleElement type="headerRow" dxfId="575"/>
      <tableStyleElement type="totalRow" dxfId="574"/>
      <tableStyleElement type="firstColumnStripe" dxfId="573"/>
      <tableStyleElement type="firstHeaderCell" dxfId="572"/>
      <tableStyleElement type="firstColumnSubheading" dxfId="571"/>
      <tableStyleElement type="firstRowSubheading" dxfId="570"/>
      <tableStyleElement type="secondRowSubheading" dxfId="569"/>
      <tableStyleElement type="pageFieldLabels" dxfId="568"/>
      <tableStyleElement type="pageFieldValues" dxfId="567"/>
    </tableStyle>
    <tableStyle name="LIH Current" pivot="0" count="3">
      <tableStyleElement type="wholeTable" dxfId="566"/>
      <tableStyleElement type="headerRow" dxfId="565"/>
      <tableStyleElement type="totalRow" dxfId="564"/>
    </tableStyle>
    <tableStyle name="LIH Normal" pivot="0" count="5">
      <tableStyleElement type="wholeTable" dxfId="563"/>
      <tableStyleElement type="headerRow" dxfId="562"/>
      <tableStyleElement type="totalRow" dxfId="561"/>
      <tableStyleElement type="lastColumn" dxfId="560"/>
      <tableStyleElement type="lastHeaderCell" dxfId="559"/>
    </tableStyle>
    <tableStyle name="LIH Slicers" pivot="0" table="0" count="10">
      <tableStyleElement type="wholeTable" dxfId="558"/>
      <tableStyleElement type="headerRow" dxfId="55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9C1AC"/>
      <color rgb="FFDFF1CB"/>
      <color rgb="FF489A83"/>
      <color rgb="FFFFEDB3"/>
      <color rgb="FFFFE48F"/>
      <color rgb="FFF7F1ED"/>
      <color rgb="FFF5F8F9"/>
      <color rgb="FFF9F9F9"/>
      <color rgb="FFFFF5EB"/>
      <color rgb="FFF2F6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5117038483843"/>
              <bgColor rgb="FFF7F1ED"/>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63377788628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7" tint="0.7999816888943144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7"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LIH Slicers">
        <x14:slicerStyle name="LIH Slicer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2.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3.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6</xdr:col>
      <xdr:colOff>1358346</xdr:colOff>
      <xdr:row>0</xdr:row>
      <xdr:rowOff>339587</xdr:rowOff>
    </xdr:from>
    <xdr:to>
      <xdr:col>9</xdr:col>
      <xdr:colOff>160742</xdr:colOff>
      <xdr:row>1</xdr:row>
      <xdr:rowOff>111965</xdr:rowOff>
    </xdr:to>
    <xdr:sp macro="[0]!Refresh_All" textlink="">
      <xdr:nvSpPr>
        <xdr:cNvPr id="2" name="Rounded Rectangle 1"/>
        <xdr:cNvSpPr>
          <a:spLocks noChangeAspect="1"/>
        </xdr:cNvSpPr>
      </xdr:nvSpPr>
      <xdr:spPr>
        <a:xfrm>
          <a:off x="7653129" y="339587"/>
          <a:ext cx="1419700" cy="236204"/>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r-CH" sz="1000" b="1">
              <a:solidFill>
                <a:schemeClr val="bg1"/>
              </a:solidFill>
            </a:rPr>
            <a:t>Reload from Catalog</a:t>
          </a:r>
        </a:p>
      </xdr:txBody>
    </xdr:sp>
    <xdr:clientData fPrintsWithSheet="0"/>
  </xdr:twoCellAnchor>
  <xdr:twoCellAnchor>
    <xdr:from>
      <xdr:col>2</xdr:col>
      <xdr:colOff>1242391</xdr:colOff>
      <xdr:row>4</xdr:row>
      <xdr:rowOff>107674</xdr:rowOff>
    </xdr:from>
    <xdr:to>
      <xdr:col>5</xdr:col>
      <xdr:colOff>381000</xdr:colOff>
      <xdr:row>8</xdr:row>
      <xdr:rowOff>0</xdr:rowOff>
    </xdr:to>
    <xdr:grpSp>
      <xdr:nvGrpSpPr>
        <xdr:cNvPr id="12" name="Group FrmWait" hidden="1"/>
        <xdr:cNvGrpSpPr/>
      </xdr:nvGrpSpPr>
      <xdr:grpSpPr>
        <a:xfrm>
          <a:off x="3033091" y="1355449"/>
          <a:ext cx="2748584" cy="768626"/>
          <a:chOff x="3453847" y="2054087"/>
          <a:chExt cx="2749827" cy="745435"/>
        </a:xfrm>
      </xdr:grpSpPr>
      <xdr:sp macro="" textlink="">
        <xdr:nvSpPr>
          <xdr:cNvPr id="3" name="FrmWait" hidden="1"/>
          <xdr:cNvSpPr/>
        </xdr:nvSpPr>
        <xdr:spPr>
          <a:xfrm>
            <a:off x="3453847" y="2054087"/>
            <a:ext cx="2749827" cy="745435"/>
          </a:xfrm>
          <a:prstGeom prst="roundRect">
            <a:avLst/>
          </a:prstGeom>
          <a:ln w="3175">
            <a:solidFill>
              <a:schemeClr val="bg1"/>
            </a:solidFill>
          </a:ln>
          <a:effectLst>
            <a:outerShdw blurRad="1016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76000" tIns="108000" rtlCol="0" anchor="t"/>
          <a:lstStyle/>
          <a:p>
            <a:pPr lvl="0" algn="l"/>
            <a:r>
              <a:rPr lang="en-GB" sz="1100"/>
              <a:t>WAIT WHILE REFRESHING ...</a:t>
            </a:r>
            <a:br>
              <a:rPr lang="en-GB" sz="1100"/>
            </a:br>
            <a:r>
              <a:rPr lang="en-GB" sz="900">
                <a:latin typeface="+mj-lt"/>
              </a:rPr>
              <a:t>Reference tables</a:t>
            </a:r>
            <a:r>
              <a:rPr lang="en-GB" sz="900" baseline="0">
                <a:latin typeface="+mj-lt"/>
              </a:rPr>
              <a:t>, salary costs and indexes are retrieved from the Catalogue</a:t>
            </a:r>
            <a:endParaRPr lang="en-GB" sz="900">
              <a:latin typeface="+mj-lt"/>
            </a:endParaRPr>
          </a:p>
        </xdr:txBody>
      </xdr:sp>
      <xdr:pic>
        <xdr:nvPicPr>
          <xdr:cNvPr id="11" name="Picture 10" hidden="1"/>
          <xdr:cNvPicPr>
            <a:picLocks noChangeAspect="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3586370" y="2219742"/>
            <a:ext cx="379822" cy="380998"/>
          </a:xfrm>
          <a:prstGeom prst="rect">
            <a:avLst/>
          </a:prstGeom>
        </xdr:spPr>
      </xdr:pic>
    </xdr:grpSp>
    <xdr:clientData/>
  </xdr:twoCellAnchor>
  <xdr:twoCellAnchor>
    <xdr:from>
      <xdr:col>6</xdr:col>
      <xdr:colOff>1109869</xdr:colOff>
      <xdr:row>21</xdr:row>
      <xdr:rowOff>82826</xdr:rowOff>
    </xdr:from>
    <xdr:to>
      <xdr:col>9</xdr:col>
      <xdr:colOff>546653</xdr:colOff>
      <xdr:row>27</xdr:row>
      <xdr:rowOff>124239</xdr:rowOff>
    </xdr:to>
    <xdr:sp macro="" textlink="">
      <xdr:nvSpPr>
        <xdr:cNvPr id="4" name="Rounded Rectangle 3"/>
        <xdr:cNvSpPr/>
      </xdr:nvSpPr>
      <xdr:spPr>
        <a:xfrm>
          <a:off x="7404652" y="2749826"/>
          <a:ext cx="2054088" cy="1076739"/>
        </a:xfrm>
        <a:prstGeom prst="roundRect">
          <a:avLst>
            <a:gd name="adj" fmla="val 4746"/>
          </a:avLst>
        </a:prstGeom>
        <a:solidFill>
          <a:schemeClr val="bg1"/>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accent4">
                  <a:lumMod val="50000"/>
                </a:schemeClr>
              </a:solidFill>
            </a:rPr>
            <a:t>NOTES</a:t>
          </a:r>
          <a:r>
            <a:rPr lang="en-GB" sz="1100">
              <a:solidFill>
                <a:schemeClr val="tx1">
                  <a:lumMod val="90000"/>
                  <a:lumOff val="10000"/>
                </a:schemeClr>
              </a:solidFill>
            </a:rPr>
            <a:t/>
          </a:r>
          <a:br>
            <a:rPr lang="en-GB" sz="1100">
              <a:solidFill>
                <a:schemeClr val="tx1">
                  <a:lumMod val="90000"/>
                  <a:lumOff val="10000"/>
                </a:schemeClr>
              </a:solidFill>
            </a:rPr>
          </a:br>
          <a:r>
            <a:rPr lang="en-GB" sz="1100">
              <a:solidFill>
                <a:schemeClr val="tx1">
                  <a:lumMod val="90000"/>
                  <a:lumOff val="10000"/>
                </a:schemeClr>
              </a:solidFill>
            </a:rPr>
            <a:t/>
          </a:r>
          <a:br>
            <a:rPr lang="en-GB" sz="1100">
              <a:solidFill>
                <a:schemeClr val="tx1">
                  <a:lumMod val="90000"/>
                  <a:lumOff val="10000"/>
                </a:schemeClr>
              </a:solidFill>
            </a:rPr>
          </a:br>
          <a:r>
            <a:rPr lang="en-GB" sz="900">
              <a:solidFill>
                <a:schemeClr val="tx1">
                  <a:lumMod val="90000"/>
                  <a:lumOff val="10000"/>
                </a:schemeClr>
              </a:solidFill>
              <a:latin typeface="+mj-lt"/>
            </a:rPr>
            <a:t>Every staff cost will be indexed on a yearly and linear basis</a:t>
          </a:r>
        </a:p>
        <a:p>
          <a:pPr algn="l"/>
          <a:r>
            <a:rPr lang="en-GB" sz="900" baseline="0">
              <a:solidFill>
                <a:schemeClr val="tx1">
                  <a:lumMod val="90000"/>
                  <a:lumOff val="10000"/>
                </a:schemeClr>
              </a:solidFill>
              <a:latin typeface="+mj-lt"/>
            </a:rPr>
            <a:t>           Version of the Catalogue used</a:t>
          </a:r>
        </a:p>
        <a:p>
          <a:pPr algn="l"/>
          <a:r>
            <a:rPr lang="en-GB" sz="900" baseline="0">
              <a:solidFill>
                <a:schemeClr val="tx1">
                  <a:lumMod val="90000"/>
                  <a:lumOff val="10000"/>
                </a:schemeClr>
              </a:solidFill>
              <a:latin typeface="+mj-lt"/>
            </a:rPr>
            <a:t>           Version of BioRef Cost Calculator</a:t>
          </a:r>
          <a:endParaRPr lang="en-GB" sz="900">
            <a:solidFill>
              <a:schemeClr val="tx1">
                <a:lumMod val="90000"/>
                <a:lumOff val="10000"/>
              </a:schemeClr>
            </a:solidFill>
            <a:latin typeface="+mj-lt"/>
          </a:endParaRPr>
        </a:p>
        <a:p>
          <a:pPr algn="l"/>
          <a:endParaRPr lang="en-GB" sz="1000">
            <a:solidFill>
              <a:schemeClr val="tx1">
                <a:lumMod val="90000"/>
                <a:lumOff val="10000"/>
              </a:schemeClr>
            </a:solidFill>
            <a:latin typeface="+mj-lt"/>
          </a:endParaRPr>
        </a:p>
      </xdr:txBody>
    </xdr:sp>
    <xdr:clientData/>
  </xdr:twoCellAnchor>
  <xdr:twoCellAnchor>
    <xdr:from>
      <xdr:col>6</xdr:col>
      <xdr:colOff>1225826</xdr:colOff>
      <xdr:row>23</xdr:row>
      <xdr:rowOff>41413</xdr:rowOff>
    </xdr:from>
    <xdr:to>
      <xdr:col>7</xdr:col>
      <xdr:colOff>289891</xdr:colOff>
      <xdr:row>23</xdr:row>
      <xdr:rowOff>49696</xdr:rowOff>
    </xdr:to>
    <xdr:cxnSp macro="">
      <xdr:nvCxnSpPr>
        <xdr:cNvPr id="6" name="Straight Connector 5"/>
        <xdr:cNvCxnSpPr/>
      </xdr:nvCxnSpPr>
      <xdr:spPr>
        <a:xfrm>
          <a:off x="7520609" y="3039717"/>
          <a:ext cx="728869" cy="8283"/>
        </a:xfrm>
        <a:prstGeom prst="line">
          <a:avLst/>
        </a:prstGeom>
        <a:ln>
          <a:solidFill>
            <a:schemeClr val="accent4">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1176130</xdr:colOff>
      <xdr:row>25</xdr:row>
      <xdr:rowOff>24849</xdr:rowOff>
    </xdr:from>
    <xdr:to>
      <xdr:col>6</xdr:col>
      <xdr:colOff>1532282</xdr:colOff>
      <xdr:row>26</xdr:row>
      <xdr:rowOff>132523</xdr:rowOff>
    </xdr:to>
    <xdr:sp macro="" textlink="ParVerCat">
      <xdr:nvSpPr>
        <xdr:cNvPr id="9" name="TextBox 8"/>
        <xdr:cNvSpPr txBox="1"/>
      </xdr:nvSpPr>
      <xdr:spPr>
        <a:xfrm>
          <a:off x="7470913" y="3387588"/>
          <a:ext cx="356152" cy="2484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504A40-C8B7-4789-A91F-AD8F8DC5B503}" type="TxLink">
            <a:rPr lang="en-CH" sz="900" b="1" i="0" u="none" strike="noStrike">
              <a:solidFill>
                <a:schemeClr val="accent1"/>
              </a:solidFill>
              <a:latin typeface="Calibri"/>
              <a:cs typeface="Calibri"/>
            </a:rPr>
            <a:pPr/>
            <a:t>2.9</a:t>
          </a:fld>
          <a:endParaRPr lang="en-GB" sz="1050" b="1">
            <a:solidFill>
              <a:schemeClr val="accent1"/>
            </a:solidFill>
          </a:endParaRPr>
        </a:p>
      </xdr:txBody>
    </xdr:sp>
    <xdr:clientData/>
  </xdr:twoCellAnchor>
  <xdr:twoCellAnchor>
    <xdr:from>
      <xdr:col>6</xdr:col>
      <xdr:colOff>1176129</xdr:colOff>
      <xdr:row>26</xdr:row>
      <xdr:rowOff>1</xdr:rowOff>
    </xdr:from>
    <xdr:to>
      <xdr:col>6</xdr:col>
      <xdr:colOff>1548846</xdr:colOff>
      <xdr:row>27</xdr:row>
      <xdr:rowOff>24848</xdr:rowOff>
    </xdr:to>
    <xdr:sp macro="" textlink="ParVerCC">
      <xdr:nvSpPr>
        <xdr:cNvPr id="13" name="TextBox 12"/>
        <xdr:cNvSpPr txBox="1"/>
      </xdr:nvSpPr>
      <xdr:spPr>
        <a:xfrm>
          <a:off x="7470912" y="3503544"/>
          <a:ext cx="372717" cy="223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7379D1-B219-4330-BB5D-8239EF77D6EB}" type="TxLink">
            <a:rPr lang="en-CH" sz="1000" b="0" i="0" u="none" strike="noStrike">
              <a:solidFill>
                <a:srgbClr val="3F3F76"/>
              </a:solidFill>
              <a:latin typeface="Calibri"/>
              <a:cs typeface="Calibri"/>
            </a:rPr>
            <a:pPr/>
            <a:t>0.2</a:t>
          </a:fld>
          <a:endParaRPr lang="en-GB" sz="1050" b="1">
            <a:solidFill>
              <a:schemeClr val="accent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38099</xdr:colOff>
      <xdr:row>1</xdr:row>
      <xdr:rowOff>114301</xdr:rowOff>
    </xdr:from>
    <xdr:to>
      <xdr:col>5</xdr:col>
      <xdr:colOff>251012</xdr:colOff>
      <xdr:row>4</xdr:row>
      <xdr:rowOff>114301</xdr:rowOff>
    </xdr:to>
    <mc:AlternateContent xmlns:mc="http://schemas.openxmlformats.org/markup-compatibility/2006" xmlns:sle15="http://schemas.microsoft.com/office/drawing/2012/slicer">
      <mc:Choice Requires="sle15">
        <xdr:graphicFrame macro="">
          <xdr:nvGraphicFramePr>
            <xdr:cNvPr id="2" name="Unit"/>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Unit"/>
            </a:graphicData>
          </a:graphic>
        </xdr:graphicFrame>
      </mc:Choice>
      <mc:Fallback xmlns="">
        <xdr:sp macro="" textlink="">
          <xdr:nvSpPr>
            <xdr:cNvPr id="0" name=""/>
            <xdr:cNvSpPr>
              <a:spLocks noTextEdit="1"/>
            </xdr:cNvSpPr>
          </xdr:nvSpPr>
          <xdr:spPr>
            <a:xfrm>
              <a:off x="171449" y="504826"/>
              <a:ext cx="2460813" cy="9715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PrintsWithSheet="0"/>
  </xdr:twoCellAnchor>
  <xdr:twoCellAnchor>
    <xdr:from>
      <xdr:col>5</xdr:col>
      <xdr:colOff>287991</xdr:colOff>
      <xdr:row>1</xdr:row>
      <xdr:rowOff>121022</xdr:rowOff>
    </xdr:from>
    <xdr:to>
      <xdr:col>7</xdr:col>
      <xdr:colOff>2447925</xdr:colOff>
      <xdr:row>4</xdr:row>
      <xdr:rowOff>47625</xdr:rowOff>
    </xdr:to>
    <mc:AlternateContent xmlns:mc="http://schemas.openxmlformats.org/markup-compatibility/2006" xmlns:sle15="http://schemas.microsoft.com/office/drawing/2012/slicer">
      <mc:Choice Requires="sle15">
        <xdr:graphicFrame macro="">
          <xdr:nvGraphicFramePr>
            <xdr:cNvPr id="3" name="Section"/>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Section"/>
            </a:graphicData>
          </a:graphic>
        </xdr:graphicFrame>
      </mc:Choice>
      <mc:Fallback xmlns="">
        <xdr:sp macro="" textlink="">
          <xdr:nvSpPr>
            <xdr:cNvPr id="0" name=""/>
            <xdr:cNvSpPr>
              <a:spLocks noTextEdit="1"/>
            </xdr:cNvSpPr>
          </xdr:nvSpPr>
          <xdr:spPr>
            <a:xfrm>
              <a:off x="2669241" y="511547"/>
              <a:ext cx="4674534" cy="898153"/>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PrintsWithSheet="0"/>
  </xdr:twoCellAnchor>
  <xdr:twoCellAnchor editAs="oneCell">
    <xdr:from>
      <xdr:col>7</xdr:col>
      <xdr:colOff>251572</xdr:colOff>
      <xdr:row>4</xdr:row>
      <xdr:rowOff>63874</xdr:rowOff>
    </xdr:from>
    <xdr:to>
      <xdr:col>7</xdr:col>
      <xdr:colOff>1151572</xdr:colOff>
      <xdr:row>5</xdr:row>
      <xdr:rowOff>130417</xdr:rowOff>
    </xdr:to>
    <xdr:sp macro="[0]!FilterTpl" textlink="">
      <xdr:nvSpPr>
        <xdr:cNvPr id="4" name="Rounded Rectangle 3"/>
        <xdr:cNvSpPr>
          <a:spLocks/>
        </xdr:cNvSpPr>
      </xdr:nvSpPr>
      <xdr:spPr>
        <a:xfrm>
          <a:off x="5147422" y="1425949"/>
          <a:ext cx="900000" cy="257043"/>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r-CH" sz="1000" b="1">
              <a:solidFill>
                <a:schemeClr val="bg1"/>
              </a:solidFill>
              <a:latin typeface="+mn-lt"/>
              <a:ea typeface="+mn-ea"/>
              <a:cs typeface="+mn-cs"/>
            </a:rPr>
            <a:t>Remaining</a:t>
          </a:r>
        </a:p>
      </xdr:txBody>
    </xdr:sp>
    <xdr:clientData fPrintsWithSheet="0"/>
  </xdr:twoCellAnchor>
  <xdr:twoCellAnchor editAs="oneCell">
    <xdr:from>
      <xdr:col>7</xdr:col>
      <xdr:colOff>1261220</xdr:colOff>
      <xdr:row>4</xdr:row>
      <xdr:rowOff>63874</xdr:rowOff>
    </xdr:from>
    <xdr:to>
      <xdr:col>7</xdr:col>
      <xdr:colOff>1801220</xdr:colOff>
      <xdr:row>5</xdr:row>
      <xdr:rowOff>130417</xdr:rowOff>
    </xdr:to>
    <xdr:sp macro="[0]!UnfilterTpl" textlink="">
      <xdr:nvSpPr>
        <xdr:cNvPr id="5" name="Rounded Rectangle 4"/>
        <xdr:cNvSpPr>
          <a:spLocks/>
        </xdr:cNvSpPr>
      </xdr:nvSpPr>
      <xdr:spPr>
        <a:xfrm>
          <a:off x="6157070" y="1425949"/>
          <a:ext cx="540000" cy="257043"/>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r-CH" sz="1000" b="1">
              <a:solidFill>
                <a:schemeClr val="bg1"/>
              </a:solidFill>
            </a:rPr>
            <a:t>All</a:t>
          </a:r>
        </a:p>
      </xdr:txBody>
    </xdr:sp>
    <xdr:clientData fPrintsWithSheet="0"/>
  </xdr:twoCellAnchor>
  <xdr:twoCellAnchor editAs="oneCell">
    <xdr:from>
      <xdr:col>1</xdr:col>
      <xdr:colOff>61921</xdr:colOff>
      <xdr:row>4</xdr:row>
      <xdr:rowOff>63874</xdr:rowOff>
    </xdr:from>
    <xdr:to>
      <xdr:col>3</xdr:col>
      <xdr:colOff>447319</xdr:colOff>
      <xdr:row>5</xdr:row>
      <xdr:rowOff>130417</xdr:rowOff>
    </xdr:to>
    <xdr:sp macro="[0]!RefreshTpl" textlink="">
      <xdr:nvSpPr>
        <xdr:cNvPr id="6" name="Rounded Rectangle 5"/>
        <xdr:cNvSpPr>
          <a:spLocks/>
        </xdr:cNvSpPr>
      </xdr:nvSpPr>
      <xdr:spPr>
        <a:xfrm>
          <a:off x="195271" y="1425949"/>
          <a:ext cx="1442673" cy="257043"/>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r-CH" sz="1000" b="1">
              <a:solidFill>
                <a:schemeClr val="bg1"/>
              </a:solidFill>
            </a:rPr>
            <a:t>Reload from Catalog</a:t>
          </a:r>
        </a:p>
      </xdr:txBody>
    </xdr:sp>
    <xdr:clientData fPrintsWithSheet="0"/>
  </xdr:twoCellAnchor>
  <xdr:twoCellAnchor>
    <xdr:from>
      <xdr:col>37</xdr:col>
      <xdr:colOff>47624</xdr:colOff>
      <xdr:row>0</xdr:row>
      <xdr:rowOff>347381</xdr:rowOff>
    </xdr:from>
    <xdr:to>
      <xdr:col>43</xdr:col>
      <xdr:colOff>981074</xdr:colOff>
      <xdr:row>2</xdr:row>
      <xdr:rowOff>11205</xdr:rowOff>
    </xdr:to>
    <xdr:sp macro="" textlink="$AR$1">
      <xdr:nvSpPr>
        <xdr:cNvPr id="8" name="Rectangle 7"/>
        <xdr:cNvSpPr/>
      </xdr:nvSpPr>
      <xdr:spPr>
        <a:xfrm>
          <a:off x="8429624" y="347381"/>
          <a:ext cx="6379509" cy="291353"/>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6A09678-C223-45D3-A31E-1E699D74E7A4}" type="TxLink">
            <a:rPr lang="en-US" sz="1000" b="0" i="0" u="none" strike="noStrike">
              <a:solidFill>
                <a:sysClr val="windowText" lastClr="000000"/>
              </a:solidFill>
              <a:latin typeface="Calibri Light" panose="020F0302020204030204" pitchFamily="34" charset="0"/>
              <a:cs typeface="Calibri Light" panose="020F0302020204030204" pitchFamily="34" charset="0"/>
            </a:rPr>
            <a:pPr algn="l"/>
            <a:t>This is a  years project, with  months of inclusion and 0 years of FUP visits</a:t>
          </a:fld>
          <a:endParaRPr lang="fr-CH" sz="1100">
            <a:solidFill>
              <a:sysClr val="windowText" lastClr="000000"/>
            </a:solidFill>
            <a:latin typeface="Calibri Light" panose="020F0302020204030204" pitchFamily="34" charset="0"/>
            <a:cs typeface="Calibri Light" panose="020F0302020204030204" pitchFamily="34" charset="0"/>
          </a:endParaRPr>
        </a:p>
      </xdr:txBody>
    </xdr:sp>
    <xdr:clientData/>
  </xdr:twoCellAnchor>
  <xdr:twoCellAnchor editAs="oneCell">
    <xdr:from>
      <xdr:col>3</xdr:col>
      <xdr:colOff>608394</xdr:colOff>
      <xdr:row>4</xdr:row>
      <xdr:rowOff>63874</xdr:rowOff>
    </xdr:from>
    <xdr:to>
      <xdr:col>5</xdr:col>
      <xdr:colOff>386531</xdr:colOff>
      <xdr:row>5</xdr:row>
      <xdr:rowOff>130417</xdr:rowOff>
    </xdr:to>
    <xdr:sp macro="[0]!ClearAll" textlink="">
      <xdr:nvSpPr>
        <xdr:cNvPr id="10" name="Rounded Rectangle 9"/>
        <xdr:cNvSpPr>
          <a:spLocks/>
        </xdr:cNvSpPr>
      </xdr:nvSpPr>
      <xdr:spPr>
        <a:xfrm>
          <a:off x="1799019" y="1425949"/>
          <a:ext cx="968762" cy="257043"/>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r-CH" sz="1000" b="1">
              <a:solidFill>
                <a:schemeClr val="bg1"/>
              </a:solidFill>
            </a:rPr>
            <a:t>Clear all </a:t>
          </a:r>
          <a:r>
            <a:rPr lang="fr-CH" sz="1000" b="1">
              <a:solidFill>
                <a:schemeClr val="bg1"/>
              </a:solidFill>
              <a:latin typeface="+mn-lt"/>
              <a:ea typeface="+mn-ea"/>
              <a:cs typeface="+mn-cs"/>
            </a:rPr>
            <a:t>data</a:t>
          </a:r>
        </a:p>
      </xdr:txBody>
    </xdr:sp>
    <xdr:clientData fPrintsWithSheet="0"/>
  </xdr:twoCellAnchor>
  <xdr:twoCellAnchor>
    <xdr:from>
      <xdr:col>5</xdr:col>
      <xdr:colOff>0</xdr:colOff>
      <xdr:row>223</xdr:row>
      <xdr:rowOff>0</xdr:rowOff>
    </xdr:from>
    <xdr:to>
      <xdr:col>6</xdr:col>
      <xdr:colOff>327163</xdr:colOff>
      <xdr:row>224</xdr:row>
      <xdr:rowOff>61705</xdr:rowOff>
    </xdr:to>
    <xdr:sp macro="" textlink="">
      <xdr:nvSpPr>
        <xdr:cNvPr id="9" name="Message1" hidden="1"/>
        <xdr:cNvSpPr/>
      </xdr:nvSpPr>
      <xdr:spPr>
        <a:xfrm>
          <a:off x="2638425" y="56568975"/>
          <a:ext cx="2136913" cy="223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H" sz="1100"/>
            <a:t>Please hold on:</a:t>
          </a:r>
          <a:r>
            <a:rPr lang="fr-CH" sz="1100" baseline="0"/>
            <a:t> </a:t>
          </a:r>
          <a:r>
            <a:rPr lang="fr-CH" sz="1100"/>
            <a:t>Updating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986117</xdr:colOff>
      <xdr:row>0</xdr:row>
      <xdr:rowOff>340178</xdr:rowOff>
    </xdr:from>
    <xdr:to>
      <xdr:col>19</xdr:col>
      <xdr:colOff>1557616</xdr:colOff>
      <xdr:row>3</xdr:row>
      <xdr:rowOff>17249</xdr:rowOff>
    </xdr:to>
    <xdr:sp macro="" textlink="">
      <xdr:nvSpPr>
        <xdr:cNvPr id="17" name="Round Same Side Corner Rectangle 16"/>
        <xdr:cNvSpPr/>
      </xdr:nvSpPr>
      <xdr:spPr>
        <a:xfrm>
          <a:off x="6476999" y="340178"/>
          <a:ext cx="5020235" cy="584747"/>
        </a:xfrm>
        <a:prstGeom prst="round2SameRect">
          <a:avLst>
            <a:gd name="adj1" fmla="val 24058"/>
            <a:gd name="adj2" fmla="val 0"/>
          </a:avLst>
        </a:prstGeom>
        <a:solidFill>
          <a:schemeClr val="accent6">
            <a:lumMod val="40000"/>
            <a:lumOff val="60000"/>
          </a:schemeClr>
        </a:solidFill>
        <a:ln>
          <a:solidFill>
            <a:schemeClr val="bg1"/>
          </a:solidFill>
        </a:ln>
        <a:effectLst>
          <a:outerShdw blurRad="50800" dist="38100" dir="18900000" algn="bl"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tIns="0" rIns="0" rtlCol="0" anchor="t"/>
        <a:lstStyle/>
        <a:p>
          <a:pPr algn="l"/>
          <a:r>
            <a:rPr lang="fr-CH" sz="1100"/>
            <a:t>NON-STAFF COSTS</a:t>
          </a:r>
        </a:p>
      </xdr:txBody>
    </xdr:sp>
    <xdr:clientData/>
  </xdr:twoCellAnchor>
  <xdr:twoCellAnchor editAs="absolute">
    <xdr:from>
      <xdr:col>1</xdr:col>
      <xdr:colOff>30255</xdr:colOff>
      <xdr:row>1</xdr:row>
      <xdr:rowOff>66675</xdr:rowOff>
    </xdr:from>
    <xdr:to>
      <xdr:col>3</xdr:col>
      <xdr:colOff>401410</xdr:colOff>
      <xdr:row>2</xdr:row>
      <xdr:rowOff>121150</xdr:rowOff>
    </xdr:to>
    <xdr:sp macro="[0]!Refresh_PT_Quot" textlink="">
      <xdr:nvSpPr>
        <xdr:cNvPr id="2" name="Rounded Rectangle 1"/>
        <xdr:cNvSpPr>
          <a:spLocks noChangeAspect="1"/>
        </xdr:cNvSpPr>
      </xdr:nvSpPr>
      <xdr:spPr>
        <a:xfrm>
          <a:off x="287430" y="476250"/>
          <a:ext cx="818830" cy="254500"/>
        </a:xfrm>
        <a:prstGeom prst="roundRect">
          <a:avLst/>
        </a:prstGeom>
        <a:solidFill>
          <a:schemeClr val="accent4">
            <a:lumMod val="50000"/>
          </a:schemeClr>
        </a:solidFill>
        <a:ln/>
        <a:effectLst>
          <a:outerShdw blurRad="50800" dist="38100" dir="2700000" algn="tl" rotWithShape="0">
            <a:prstClr val="black">
              <a:alpha val="40000"/>
            </a:prstClr>
          </a:outerShdw>
        </a:effectLst>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marL="0" indent="0" algn="ctr"/>
          <a:r>
            <a:rPr lang="fr-CH" sz="1000" b="1">
              <a:solidFill>
                <a:schemeClr val="bg1"/>
              </a:solidFill>
              <a:latin typeface="+mn-lt"/>
              <a:ea typeface="+mn-ea"/>
              <a:cs typeface="+mn-cs"/>
            </a:rPr>
            <a:t>Refresh</a:t>
          </a:r>
        </a:p>
      </xdr:txBody>
    </xdr:sp>
    <xdr:clientData fPrintsWithSheet="0"/>
  </xdr:twoCellAnchor>
  <xdr:twoCellAnchor editAs="oneCell">
    <xdr:from>
      <xdr:col>3</xdr:col>
      <xdr:colOff>2409264</xdr:colOff>
      <xdr:row>1</xdr:row>
      <xdr:rowOff>9525</xdr:rowOff>
    </xdr:from>
    <xdr:to>
      <xdr:col>6</xdr:col>
      <xdr:colOff>582707</xdr:colOff>
      <xdr:row>5</xdr:row>
      <xdr:rowOff>85725</xdr:rowOff>
    </xdr:to>
    <mc:AlternateContent xmlns:mc="http://schemas.openxmlformats.org/markup-compatibility/2006" xmlns:a14="http://schemas.microsoft.com/office/drawing/2010/main">
      <mc:Choice Requires="a14">
        <xdr:graphicFrame macro="">
          <xdr:nvGraphicFramePr>
            <xdr:cNvPr id="6" name="Cost Category Comp."/>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ost Category Comp."/>
            </a:graphicData>
          </a:graphic>
        </xdr:graphicFrame>
      </mc:Choice>
      <mc:Fallback xmlns="">
        <xdr:sp macro="" textlink="">
          <xdr:nvSpPr>
            <xdr:cNvPr id="0" name=""/>
            <xdr:cNvSpPr>
              <a:spLocks noTextEdit="1"/>
            </xdr:cNvSpPr>
          </xdr:nvSpPr>
          <xdr:spPr>
            <a:xfrm>
              <a:off x="3114114" y="419100"/>
              <a:ext cx="2954993" cy="10477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3</xdr:col>
      <xdr:colOff>571501</xdr:colOff>
      <xdr:row>1</xdr:row>
      <xdr:rowOff>19049</xdr:rowOff>
    </xdr:from>
    <xdr:to>
      <xdr:col>3</xdr:col>
      <xdr:colOff>2330823</xdr:colOff>
      <xdr:row>5</xdr:row>
      <xdr:rowOff>85724</xdr:rowOff>
    </xdr:to>
    <mc:AlternateContent xmlns:mc="http://schemas.openxmlformats.org/markup-compatibility/2006" xmlns:a14="http://schemas.microsoft.com/office/drawing/2010/main">
      <mc:Choice Requires="a14">
        <xdr:graphicFrame macro="">
          <xdr:nvGraphicFramePr>
            <xdr:cNvPr id="7" name="Unit 1"/>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1"/>
            </a:graphicData>
          </a:graphic>
        </xdr:graphicFrame>
      </mc:Choice>
      <mc:Fallback xmlns="">
        <xdr:sp macro="" textlink="">
          <xdr:nvSpPr>
            <xdr:cNvPr id="0" name=""/>
            <xdr:cNvSpPr>
              <a:spLocks noTextEdit="1"/>
            </xdr:cNvSpPr>
          </xdr:nvSpPr>
          <xdr:spPr>
            <a:xfrm>
              <a:off x="1276351" y="428624"/>
              <a:ext cx="1759322" cy="10382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xdr:from>
      <xdr:col>10</xdr:col>
      <xdr:colOff>179293</xdr:colOff>
      <xdr:row>3</xdr:row>
      <xdr:rowOff>134469</xdr:rowOff>
    </xdr:from>
    <xdr:to>
      <xdr:col>17</xdr:col>
      <xdr:colOff>571499</xdr:colOff>
      <xdr:row>6</xdr:row>
      <xdr:rowOff>11205</xdr:rowOff>
    </xdr:to>
    <xdr:sp macro="" textlink="">
      <xdr:nvSpPr>
        <xdr:cNvPr id="3" name="Warning1" hidden="1"/>
        <xdr:cNvSpPr/>
      </xdr:nvSpPr>
      <xdr:spPr>
        <a:xfrm>
          <a:off x="5356411" y="1131793"/>
          <a:ext cx="3350559" cy="851647"/>
        </a:xfrm>
        <a:prstGeom prst="roundRect">
          <a:avLst/>
        </a:prstGeom>
        <a:ln>
          <a:noFill/>
        </a:ln>
        <a:effectLst>
          <a:outerShdw blurRad="152400" dist="139700" dir="1980000" algn="tl" rotWithShape="0">
            <a:prstClr val="black">
              <a:alpha val="40000"/>
            </a:prst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1" algn="l"/>
          <a:r>
            <a:rPr lang="fr-CH" sz="1200" b="0"/>
            <a:t>Please</a:t>
          </a:r>
          <a:r>
            <a:rPr lang="fr-CH" sz="1200" b="0" baseline="0"/>
            <a:t> wait ... </a:t>
          </a:r>
          <a:br>
            <a:rPr lang="fr-CH" sz="1200" b="0" baseline="0"/>
          </a:br>
          <a:r>
            <a:rPr lang="fr-CH" sz="1200" b="0" baseline="0"/>
            <a:t>while refreshing the different tables</a:t>
          </a:r>
          <a:endParaRPr lang="fr-CH" sz="1200" b="0"/>
        </a:p>
      </xdr:txBody>
    </xdr:sp>
    <xdr:clientData/>
  </xdr:twoCellAnchor>
  <xdr:twoCellAnchor>
    <xdr:from>
      <xdr:col>6</xdr:col>
      <xdr:colOff>976590</xdr:colOff>
      <xdr:row>1</xdr:row>
      <xdr:rowOff>258534</xdr:rowOff>
    </xdr:from>
    <xdr:to>
      <xdr:col>10</xdr:col>
      <xdr:colOff>1190625</xdr:colOff>
      <xdr:row>3</xdr:row>
      <xdr:rowOff>3999</xdr:rowOff>
    </xdr:to>
    <xdr:sp macro="" textlink="">
      <xdr:nvSpPr>
        <xdr:cNvPr id="4" name="Round Same Side Corner Rectangle 3"/>
        <xdr:cNvSpPr/>
      </xdr:nvSpPr>
      <xdr:spPr>
        <a:xfrm>
          <a:off x="6462990" y="668109"/>
          <a:ext cx="4395510" cy="336015"/>
        </a:xfrm>
        <a:prstGeom prst="round2SameRect">
          <a:avLst>
            <a:gd name="adj1" fmla="val 40000"/>
            <a:gd name="adj2" fmla="val 0"/>
          </a:avLst>
        </a:prstGeom>
        <a:solidFill>
          <a:schemeClr val="accent6">
            <a:lumMod val="40000"/>
            <a:lumOff val="60000"/>
          </a:schemeClr>
        </a:solidFill>
        <a:ln>
          <a:solidFill>
            <a:schemeClr val="bg1"/>
          </a:solidFill>
        </a:ln>
        <a:effectLst>
          <a:outerShdw blurRad="50800" dist="38100" dir="18900000" algn="bl"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tIns="0" rIns="0" rtlCol="0" anchor="t"/>
        <a:lstStyle/>
        <a:p>
          <a:pPr algn="l"/>
          <a:r>
            <a:rPr lang="fr-CH" sz="1100"/>
            <a:t>EQUIPMENT (Usage only)</a:t>
          </a:r>
        </a:p>
        <a:p>
          <a:pPr algn="l"/>
          <a:endParaRPr lang="fr-CH" sz="1100"/>
        </a:p>
      </xdr:txBody>
    </xdr:sp>
    <xdr:clientData/>
  </xdr:twoCellAnchor>
  <xdr:twoCellAnchor>
    <xdr:from>
      <xdr:col>11</xdr:col>
      <xdr:colOff>0</xdr:colOff>
      <xdr:row>1</xdr:row>
      <xdr:rowOff>258534</xdr:rowOff>
    </xdr:from>
    <xdr:to>
      <xdr:col>14</xdr:col>
      <xdr:colOff>1119188</xdr:colOff>
      <xdr:row>3</xdr:row>
      <xdr:rowOff>3999</xdr:rowOff>
    </xdr:to>
    <xdr:sp macro="" textlink="">
      <xdr:nvSpPr>
        <xdr:cNvPr id="8" name="Round Same Side Corner Rectangle 7"/>
        <xdr:cNvSpPr/>
      </xdr:nvSpPr>
      <xdr:spPr>
        <a:xfrm>
          <a:off x="10894219" y="669300"/>
          <a:ext cx="4286250" cy="340777"/>
        </a:xfrm>
        <a:prstGeom prst="round2SameRect">
          <a:avLst>
            <a:gd name="adj1" fmla="val 40000"/>
            <a:gd name="adj2" fmla="val 0"/>
          </a:avLst>
        </a:prstGeom>
        <a:solidFill>
          <a:schemeClr val="accent6">
            <a:lumMod val="40000"/>
            <a:lumOff val="60000"/>
          </a:schemeClr>
        </a:solidFill>
        <a:ln>
          <a:solidFill>
            <a:schemeClr val="bg1"/>
          </a:solidFill>
        </a:ln>
        <a:effectLst>
          <a:outerShdw blurRad="50800" dist="38100" dir="18900000" algn="bl"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tIns="0" rIns="0" rtlCol="0" anchor="t"/>
        <a:lstStyle/>
        <a:p>
          <a:pPr marL="0" indent="0" algn="l"/>
          <a:r>
            <a:rPr lang="fr-CH" sz="1100">
              <a:solidFill>
                <a:schemeClr val="dk1"/>
              </a:solidFill>
              <a:latin typeface="+mn-lt"/>
              <a:ea typeface="+mn-ea"/>
              <a:cs typeface="+mn-cs"/>
            </a:rPr>
            <a:t>CONSUMABLE</a:t>
          </a:r>
        </a:p>
      </xdr:txBody>
    </xdr:sp>
    <xdr:clientData/>
  </xdr:twoCellAnchor>
  <xdr:twoCellAnchor>
    <xdr:from>
      <xdr:col>14</xdr:col>
      <xdr:colOff>1151283</xdr:colOff>
      <xdr:row>1</xdr:row>
      <xdr:rowOff>258534</xdr:rowOff>
    </xdr:from>
    <xdr:to>
      <xdr:col>18</xdr:col>
      <xdr:colOff>1028701</xdr:colOff>
      <xdr:row>3</xdr:row>
      <xdr:rowOff>3999</xdr:rowOff>
    </xdr:to>
    <xdr:sp macro="" textlink="">
      <xdr:nvSpPr>
        <xdr:cNvPr id="9" name="Round Same Side Corner Rectangle 8"/>
        <xdr:cNvSpPr/>
      </xdr:nvSpPr>
      <xdr:spPr>
        <a:xfrm>
          <a:off x="15210183" y="668109"/>
          <a:ext cx="4430368" cy="336015"/>
        </a:xfrm>
        <a:prstGeom prst="round2SameRect">
          <a:avLst>
            <a:gd name="adj1" fmla="val 40000"/>
            <a:gd name="adj2" fmla="val 0"/>
          </a:avLst>
        </a:prstGeom>
        <a:solidFill>
          <a:schemeClr val="accent6">
            <a:lumMod val="40000"/>
            <a:lumOff val="60000"/>
          </a:schemeClr>
        </a:solidFill>
        <a:ln>
          <a:solidFill>
            <a:schemeClr val="bg1"/>
          </a:solidFill>
        </a:ln>
        <a:effectLst>
          <a:outerShdw blurRad="50800" dist="38100" dir="18900000" algn="bl"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tIns="0" rIns="0" rtlCol="0" anchor="t"/>
        <a:lstStyle/>
        <a:p>
          <a:pPr marL="0" indent="0" algn="l"/>
          <a:r>
            <a:rPr lang="fr-CH" sz="1100">
              <a:solidFill>
                <a:schemeClr val="dk1"/>
              </a:solidFill>
              <a:latin typeface="+mn-lt"/>
              <a:ea typeface="+mn-ea"/>
              <a:cs typeface="+mn-cs"/>
            </a:rPr>
            <a:t>OTHER COSTS</a:t>
          </a:r>
        </a:p>
      </xdr:txBody>
    </xdr:sp>
    <xdr:clientData/>
  </xdr:twoCellAnchor>
  <xdr:twoCellAnchor>
    <xdr:from>
      <xdr:col>20</xdr:col>
      <xdr:colOff>0</xdr:colOff>
      <xdr:row>0</xdr:row>
      <xdr:rowOff>326571</xdr:rowOff>
    </xdr:from>
    <xdr:to>
      <xdr:col>25</xdr:col>
      <xdr:colOff>0</xdr:colOff>
      <xdr:row>3</xdr:row>
      <xdr:rowOff>3642</xdr:rowOff>
    </xdr:to>
    <xdr:sp macro="" textlink="">
      <xdr:nvSpPr>
        <xdr:cNvPr id="10" name="Round Same Side Corner Rectangle 9"/>
        <xdr:cNvSpPr/>
      </xdr:nvSpPr>
      <xdr:spPr>
        <a:xfrm>
          <a:off x="20982214" y="326571"/>
          <a:ext cx="5034643" cy="684000"/>
        </a:xfrm>
        <a:prstGeom prst="round2SameRect">
          <a:avLst>
            <a:gd name="adj1" fmla="val 20505"/>
            <a:gd name="adj2" fmla="val 0"/>
          </a:avLst>
        </a:prstGeom>
        <a:solidFill>
          <a:schemeClr val="accent6">
            <a:lumMod val="40000"/>
            <a:lumOff val="60000"/>
          </a:schemeClr>
        </a:solidFill>
        <a:ln>
          <a:solidFill>
            <a:schemeClr val="bg1"/>
          </a:solidFill>
        </a:ln>
        <a:effectLst>
          <a:outerShdw blurRad="50800" dist="38100" dir="18900000" algn="bl" rotWithShape="0">
            <a:prstClr val="black">
              <a:alpha val="40000"/>
            </a:prstClr>
          </a:outerShdw>
        </a:effectLst>
      </xdr:spPr>
      <xdr:style>
        <a:lnRef idx="1">
          <a:schemeClr val="accent6"/>
        </a:lnRef>
        <a:fillRef idx="2">
          <a:schemeClr val="accent6"/>
        </a:fillRef>
        <a:effectRef idx="1">
          <a:schemeClr val="accent6"/>
        </a:effectRef>
        <a:fontRef idx="minor">
          <a:schemeClr val="dk1"/>
        </a:fontRef>
      </xdr:style>
      <xdr:txBody>
        <a:bodyPr vertOverflow="clip" horzOverflow="clip" tIns="0" rIns="0" rtlCol="0" anchor="t"/>
        <a:lstStyle/>
        <a:p>
          <a:pPr marL="0" indent="0" algn="l"/>
          <a:r>
            <a:rPr lang="fr-CH" sz="1100">
              <a:solidFill>
                <a:schemeClr val="dk1"/>
              </a:solidFill>
              <a:latin typeface="+mn-lt"/>
              <a:ea typeface="+mn-ea"/>
              <a:cs typeface="+mn-cs"/>
            </a:rPr>
            <a:t>STAFF COSTS</a:t>
          </a:r>
        </a:p>
      </xdr:txBody>
    </xdr:sp>
    <xdr:clientData/>
  </xdr:twoCellAnchor>
  <xdr:twoCellAnchor>
    <xdr:from>
      <xdr:col>6</xdr:col>
      <xdr:colOff>737152</xdr:colOff>
      <xdr:row>3</xdr:row>
      <xdr:rowOff>0</xdr:rowOff>
    </xdr:from>
    <xdr:to>
      <xdr:col>25</xdr:col>
      <xdr:colOff>198782</xdr:colOff>
      <xdr:row>3</xdr:row>
      <xdr:rowOff>0</xdr:rowOff>
    </xdr:to>
    <xdr:cxnSp macro="">
      <xdr:nvCxnSpPr>
        <xdr:cNvPr id="11" name="Straight Connector 10"/>
        <xdr:cNvCxnSpPr/>
      </xdr:nvCxnSpPr>
      <xdr:spPr>
        <a:xfrm>
          <a:off x="6220239" y="1002196"/>
          <a:ext cx="6261652" cy="0"/>
        </a:xfrm>
        <a:prstGeom prst="line">
          <a:avLst/>
        </a:prstGeom>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51704</xdr:colOff>
      <xdr:row>1</xdr:row>
      <xdr:rowOff>187271</xdr:rowOff>
    </xdr:from>
    <xdr:to>
      <xdr:col>4</xdr:col>
      <xdr:colOff>90282</xdr:colOff>
      <xdr:row>2</xdr:row>
      <xdr:rowOff>47624</xdr:rowOff>
    </xdr:to>
    <xdr:sp macro="[0]!Refresh_PT_Quot" textlink="">
      <xdr:nvSpPr>
        <xdr:cNvPr id="2" name="Rounded Rectangle 1"/>
        <xdr:cNvSpPr>
          <a:spLocks noChangeAspect="1"/>
        </xdr:cNvSpPr>
      </xdr:nvSpPr>
      <xdr:spPr>
        <a:xfrm>
          <a:off x="175529" y="558746"/>
          <a:ext cx="810103" cy="260403"/>
        </a:xfrm>
        <a:prstGeom prst="roundRect">
          <a:avLst/>
        </a:prstGeom>
        <a:solidFill>
          <a:schemeClr val="accent4">
            <a:lumMod val="50000"/>
          </a:schemeClr>
        </a:solidFill>
        <a:ln>
          <a:noFill/>
        </a:ln>
        <a:effectLst>
          <a:outerShdw blurRad="50800" dist="38100" dir="2700000" algn="tl" rotWithShape="0">
            <a:prstClr val="black">
              <a:alpha val="40000"/>
            </a:prstClr>
          </a:outerShdw>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CH" sz="1000" b="1">
              <a:solidFill>
                <a:schemeClr val="bg1"/>
              </a:solidFill>
            </a:rPr>
            <a:t>Refresh</a:t>
          </a:r>
        </a:p>
      </xdr:txBody>
    </xdr:sp>
    <xdr:clientData fPrintsWithSheet="0"/>
  </xdr:twoCellAnchor>
  <xdr:twoCellAnchor editAs="oneCell">
    <xdr:from>
      <xdr:col>70</xdr:col>
      <xdr:colOff>1181099</xdr:colOff>
      <xdr:row>0</xdr:row>
      <xdr:rowOff>361949</xdr:rowOff>
    </xdr:from>
    <xdr:to>
      <xdr:col>74</xdr:col>
      <xdr:colOff>1752599</xdr:colOff>
      <xdr:row>2</xdr:row>
      <xdr:rowOff>323849</xdr:rowOff>
    </xdr:to>
    <mc:AlternateContent xmlns:mc="http://schemas.openxmlformats.org/markup-compatibility/2006" xmlns:a14="http://schemas.microsoft.com/office/drawing/2010/main">
      <mc:Choice Requires="a14">
        <xdr:graphicFrame macro="">
          <xdr:nvGraphicFramePr>
            <xdr:cNvPr id="4" name="Unit 2"/>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nit 2"/>
            </a:graphicData>
          </a:graphic>
        </xdr:graphicFrame>
      </mc:Choice>
      <mc:Fallback xmlns="">
        <xdr:sp macro="" textlink="">
          <xdr:nvSpPr>
            <xdr:cNvPr id="0" name=""/>
            <xdr:cNvSpPr>
              <a:spLocks noTextEdit="1"/>
            </xdr:cNvSpPr>
          </xdr:nvSpPr>
          <xdr:spPr>
            <a:xfrm>
              <a:off x="9305924" y="361949"/>
              <a:ext cx="2295525" cy="7334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3</xdr:col>
      <xdr:colOff>2148169</xdr:colOff>
      <xdr:row>2</xdr:row>
      <xdr:rowOff>314884</xdr:rowOff>
    </xdr:from>
    <xdr:to>
      <xdr:col>3</xdr:col>
      <xdr:colOff>3000222</xdr:colOff>
      <xdr:row>3</xdr:row>
      <xdr:rowOff>62619</xdr:rowOff>
    </xdr:to>
    <xdr:sp macro="[0]!Refresh_PT_Quot" textlink="">
      <xdr:nvSpPr>
        <xdr:cNvPr id="2" name="Rounded Rectangle 1"/>
        <xdr:cNvSpPr>
          <a:spLocks noChangeAspect="1"/>
        </xdr:cNvSpPr>
      </xdr:nvSpPr>
      <xdr:spPr>
        <a:xfrm>
          <a:off x="2854140" y="1054472"/>
          <a:ext cx="852053" cy="252000"/>
        </a:xfrm>
        <a:prstGeom prst="roundRect">
          <a:avLst/>
        </a:prstGeom>
        <a:solidFill>
          <a:schemeClr val="accent4">
            <a:lumMod val="50000"/>
          </a:schemeClr>
        </a:solidFill>
        <a:ln>
          <a:noFill/>
        </a:ln>
        <a:effectLst>
          <a:outerShdw blurRad="50800" dist="381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H" sz="1000" b="1"/>
            <a:t>Refresh</a:t>
          </a:r>
        </a:p>
      </xdr:txBody>
    </xdr:sp>
    <xdr:clientData fPrintsWithSheet="0"/>
  </xdr:twoCellAnchor>
  <xdr:twoCellAnchor>
    <xdr:from>
      <xdr:col>4</xdr:col>
      <xdr:colOff>1042148</xdr:colOff>
      <xdr:row>1</xdr:row>
      <xdr:rowOff>134471</xdr:rowOff>
    </xdr:from>
    <xdr:to>
      <xdr:col>4</xdr:col>
      <xdr:colOff>1042149</xdr:colOff>
      <xdr:row>2</xdr:row>
      <xdr:rowOff>425824</xdr:rowOff>
    </xdr:to>
    <xdr:cxnSp macro="">
      <xdr:nvCxnSpPr>
        <xdr:cNvPr id="5" name="Straight Connector 4"/>
        <xdr:cNvCxnSpPr/>
      </xdr:nvCxnSpPr>
      <xdr:spPr>
        <a:xfrm>
          <a:off x="5109883" y="571500"/>
          <a:ext cx="1" cy="593912"/>
        </a:xfrm>
        <a:prstGeom prst="line">
          <a:avLst/>
        </a:prstGeom>
        <a:ln>
          <a:solidFill>
            <a:schemeClr val="accent4">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84044</xdr:colOff>
      <xdr:row>27</xdr:row>
      <xdr:rowOff>95428</xdr:rowOff>
    </xdr:from>
    <xdr:to>
      <xdr:col>11</xdr:col>
      <xdr:colOff>372044</xdr:colOff>
      <xdr:row>28</xdr:row>
      <xdr:rowOff>129829</xdr:rowOff>
    </xdr:to>
    <xdr:sp macro="[0]!UnProtect_All" textlink="">
      <xdr:nvSpPr>
        <xdr:cNvPr id="2" name="Flowchart: Connector 1"/>
        <xdr:cNvSpPr>
          <a:spLocks noChangeAspect="1"/>
        </xdr:cNvSpPr>
      </xdr:nvSpPr>
      <xdr:spPr>
        <a:xfrm>
          <a:off x="10404662" y="4701046"/>
          <a:ext cx="288000" cy="269724"/>
        </a:xfrm>
        <a:prstGeom prst="flowChartConnector">
          <a:avLst/>
        </a:prstGeom>
        <a:effectLst>
          <a:outerShdw blurRad="50800" dist="38100" dir="2700000" algn="tl" rotWithShape="0">
            <a:prstClr val="black">
              <a:alpha val="40000"/>
            </a:prstClr>
          </a:outerShdw>
        </a:effectLst>
        <a:scene3d>
          <a:camera prst="orthographicFront"/>
          <a:lightRig rig="threePt" dir="t"/>
        </a:scene3d>
        <a:sp3d>
          <a:bevelT/>
        </a:sp3d>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fr-CH" sz="1100"/>
        </a:p>
      </xdr:txBody>
    </xdr:sp>
    <xdr:clientData fPrintsWithSheet="0"/>
  </xdr:twoCellAnchor>
  <xdr:twoCellAnchor editAs="oneCell">
    <xdr:from>
      <xdr:col>11</xdr:col>
      <xdr:colOff>550769</xdr:colOff>
      <xdr:row>27</xdr:row>
      <xdr:rowOff>97678</xdr:rowOff>
    </xdr:from>
    <xdr:to>
      <xdr:col>11</xdr:col>
      <xdr:colOff>838769</xdr:colOff>
      <xdr:row>28</xdr:row>
      <xdr:rowOff>132079</xdr:rowOff>
    </xdr:to>
    <xdr:sp macro="[0]!Protect_All" textlink="">
      <xdr:nvSpPr>
        <xdr:cNvPr id="3" name="Flowchart: Connector 2"/>
        <xdr:cNvSpPr>
          <a:spLocks noChangeAspect="1"/>
        </xdr:cNvSpPr>
      </xdr:nvSpPr>
      <xdr:spPr>
        <a:xfrm>
          <a:off x="10871387" y="4703296"/>
          <a:ext cx="288000" cy="269724"/>
        </a:xfrm>
        <a:prstGeom prst="flowChartConnector">
          <a:avLst/>
        </a:prstGeom>
        <a:scene3d>
          <a:camera prst="orthographicFront"/>
          <a:lightRig rig="threePt" dir="t"/>
        </a:scene3d>
        <a:sp3d>
          <a:bevelT/>
        </a:sp3d>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fr-CH" sz="1100"/>
        </a:p>
      </xdr:txBody>
    </xdr:sp>
    <xdr:clientData fPrintsWithSheet="0"/>
  </xdr:twoCellAnchor>
  <xdr:twoCellAnchor>
    <xdr:from>
      <xdr:col>13</xdr:col>
      <xdr:colOff>1</xdr:colOff>
      <xdr:row>27</xdr:row>
      <xdr:rowOff>11766</xdr:rowOff>
    </xdr:from>
    <xdr:to>
      <xdr:col>13</xdr:col>
      <xdr:colOff>1131795</xdr:colOff>
      <xdr:row>28</xdr:row>
      <xdr:rowOff>134471</xdr:rowOff>
    </xdr:to>
    <xdr:sp macro="" textlink="">
      <xdr:nvSpPr>
        <xdr:cNvPr id="4" name="SheetStatus"/>
        <xdr:cNvSpPr/>
      </xdr:nvSpPr>
      <xdr:spPr>
        <a:xfrm>
          <a:off x="11228295" y="4617384"/>
          <a:ext cx="1131794" cy="3580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CH" sz="1100">
              <a:solidFill>
                <a:schemeClr val="bg1"/>
              </a:solidFill>
            </a:rPr>
            <a:t>Status: LOCKED!</a:t>
          </a:r>
        </a:p>
      </xdr:txBody>
    </xdr:sp>
    <xdr:clientData/>
  </xdr:twoCellAnchor>
  <xdr:twoCellAnchor editAs="oneCell">
    <xdr:from>
      <xdr:col>11</xdr:col>
      <xdr:colOff>314325</xdr:colOff>
      <xdr:row>29</xdr:row>
      <xdr:rowOff>123825</xdr:rowOff>
    </xdr:from>
    <xdr:to>
      <xdr:col>11</xdr:col>
      <xdr:colOff>647850</xdr:colOff>
      <xdr:row>31</xdr:row>
      <xdr:rowOff>123825</xdr:rowOff>
    </xdr:to>
    <xdr:sp macro="[0]!Calculate_Now" textlink="">
      <xdr:nvSpPr>
        <xdr:cNvPr id="5" name="Flowchart: Connector 4"/>
        <xdr:cNvSpPr>
          <a:spLocks noChangeAspect="1"/>
        </xdr:cNvSpPr>
      </xdr:nvSpPr>
      <xdr:spPr>
        <a:xfrm>
          <a:off x="10620375" y="5257800"/>
          <a:ext cx="333525" cy="323850"/>
        </a:xfrm>
        <a:prstGeom prst="flowChartConnec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ibbl.lih.lu/teams/pm/150197_CC/ProjectsDocuments/04%20-%20Sponsorship,%20finance%20and%20indemnity/Budget/2023/Project_Costing_Catalog%20v%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alog"/>
      <sheetName val="Services"/>
      <sheetName val="Equipments"/>
      <sheetName val="Consumables"/>
      <sheetName val="Antibodies"/>
      <sheetName val="Versions"/>
      <sheetName val="Parameters"/>
      <sheetName val="Project_Costing_Catalog v 1.6"/>
    </sheetNames>
    <sheetDataSet>
      <sheetData sheetId="0">
        <row r="5">
          <cell r="G5" t="str">
            <v>Project understanding and meetings with PI and stakeholders</v>
          </cell>
        </row>
      </sheetData>
      <sheetData sheetId="1"/>
      <sheetData sheetId="2"/>
      <sheetData sheetId="3"/>
      <sheetData sheetId="4"/>
      <sheetData sheetId="5"/>
      <sheetData sheetId="6">
        <row r="17">
          <cell r="K17" t="str">
            <v>BioRef Operator</v>
          </cell>
          <cell r="L17" t="str">
            <v>IBBL Technician</v>
          </cell>
          <cell r="M17">
            <v>42.977406887063474</v>
          </cell>
          <cell r="N17">
            <v>6159.9517291228085</v>
          </cell>
        </row>
        <row r="18">
          <cell r="K18" t="str">
            <v>BioRef Team Leader</v>
          </cell>
          <cell r="L18" t="str">
            <v>Team Leader</v>
          </cell>
          <cell r="M18">
            <v>76.461883871053473</v>
          </cell>
          <cell r="N18">
            <v>10959.281815238095</v>
          </cell>
        </row>
        <row r="19">
          <cell r="K19" t="str">
            <v>BioRep Operator</v>
          </cell>
          <cell r="L19" t="str">
            <v>IBBL Technician</v>
          </cell>
          <cell r="M19">
            <v>42.977406887063474</v>
          </cell>
          <cell r="N19">
            <v>6159.9517291228085</v>
          </cell>
        </row>
        <row r="20">
          <cell r="K20" t="str">
            <v>BioRep Team Leader</v>
          </cell>
          <cell r="L20" t="str">
            <v>Team Leader</v>
          </cell>
          <cell r="M20">
            <v>76.461883871053473</v>
          </cell>
          <cell r="N20">
            <v>10959.281815238095</v>
          </cell>
        </row>
        <row r="21">
          <cell r="K21" t="str">
            <v>CCMS Statistician</v>
          </cell>
          <cell r="L21" t="str">
            <v>CCMS Biostatistician</v>
          </cell>
          <cell r="M21">
            <v>60.402352984953126</v>
          </cell>
          <cell r="N21">
            <v>8657.4692533333327</v>
          </cell>
        </row>
        <row r="22">
          <cell r="K22" t="str">
            <v>CCMS Biostatistician</v>
          </cell>
          <cell r="L22" t="str">
            <v>CCMS Biostatistician</v>
          </cell>
          <cell r="M22">
            <v>60.402352984953126</v>
          </cell>
          <cell r="N22">
            <v>8657.4692533333327</v>
          </cell>
        </row>
        <row r="23">
          <cell r="K23" t="str">
            <v>CCMS Data Manager</v>
          </cell>
          <cell r="L23" t="str">
            <v>CCMS Data Manager</v>
          </cell>
          <cell r="M23">
            <v>43.572537686922935</v>
          </cell>
          <cell r="N23">
            <v>6245.2518266666648</v>
          </cell>
        </row>
        <row r="24">
          <cell r="K24" t="str">
            <v>CCMS Data Steward</v>
          </cell>
          <cell r="L24" t="str">
            <v>CCMS Data Manager</v>
          </cell>
          <cell r="M24">
            <v>43.572537686922935</v>
          </cell>
          <cell r="N24">
            <v>6245.2518266666648</v>
          </cell>
        </row>
        <row r="25">
          <cell r="K25" t="str">
            <v>CCMS Project Manager</v>
          </cell>
          <cell r="L25" t="str">
            <v>Project Manager</v>
          </cell>
          <cell r="M25">
            <v>58.685315100351175</v>
          </cell>
          <cell r="N25">
            <v>8411.3662133333346</v>
          </cell>
        </row>
        <row r="26">
          <cell r="K26" t="str">
            <v>CCMS Team leader</v>
          </cell>
          <cell r="L26" t="str">
            <v>Team Leader</v>
          </cell>
          <cell r="M26">
            <v>76.461883871053473</v>
          </cell>
          <cell r="N26">
            <v>10959.281815238095</v>
          </cell>
        </row>
        <row r="27">
          <cell r="K27" t="str">
            <v>CIEC Admin</v>
          </cell>
          <cell r="L27" t="str">
            <v>Admin</v>
          </cell>
          <cell r="M27">
            <v>39.963974534291488</v>
          </cell>
          <cell r="N27">
            <v>5728.0364699999991</v>
          </cell>
        </row>
        <row r="28">
          <cell r="K28" t="str">
            <v>CIEC CRA</v>
          </cell>
          <cell r="L28" t="str">
            <v>CIEC CRA</v>
          </cell>
          <cell r="M28">
            <v>59.86</v>
          </cell>
          <cell r="N28">
            <v>8579.7338</v>
          </cell>
        </row>
        <row r="29">
          <cell r="K29" t="str">
            <v>CIEC Nurse</v>
          </cell>
          <cell r="L29" t="str">
            <v>CIEC Nurse</v>
          </cell>
          <cell r="M29">
            <v>49.471509609858025</v>
          </cell>
          <cell r="N29">
            <v>7090.7514723809509</v>
          </cell>
        </row>
        <row r="30">
          <cell r="K30" t="str">
            <v>CIEC Clinical Trial Coordinator</v>
          </cell>
          <cell r="L30" t="str">
            <v>CIEC Clinical Trial Coordinator</v>
          </cell>
          <cell r="M30">
            <v>108.21</v>
          </cell>
          <cell r="N30">
            <v>15509.739300000001</v>
          </cell>
        </row>
        <row r="31">
          <cell r="K31" t="str">
            <v>CIEC CRM</v>
          </cell>
          <cell r="L31" t="str">
            <v>CIEC-CPMO Coordinator</v>
          </cell>
          <cell r="M31">
            <v>71.900000000000006</v>
          </cell>
          <cell r="N31">
            <v>10305.427000000001</v>
          </cell>
        </row>
        <row r="32">
          <cell r="K32" t="str">
            <v>CIEC Nurse coordinator</v>
          </cell>
          <cell r="L32" t="str">
            <v>CIEC-CPMO Coordinator</v>
          </cell>
          <cell r="M32">
            <v>71.900000000000006</v>
          </cell>
          <cell r="N32">
            <v>10305.427000000001</v>
          </cell>
        </row>
        <row r="33">
          <cell r="K33" t="str">
            <v>CIEC REG</v>
          </cell>
          <cell r="L33" t="str">
            <v>CIEC-CPMO Coordinator</v>
          </cell>
          <cell r="M33">
            <v>71.900000000000006</v>
          </cell>
          <cell r="N33">
            <v>10305.427000000001</v>
          </cell>
        </row>
        <row r="34">
          <cell r="K34" t="str">
            <v>CIEC Head of unit</v>
          </cell>
          <cell r="L34" t="str">
            <v>Team Leader</v>
          </cell>
          <cell r="M34">
            <v>76.461883871053473</v>
          </cell>
          <cell r="N34">
            <v>10959.281815238095</v>
          </cell>
        </row>
        <row r="35">
          <cell r="K35" t="str">
            <v>CPMO CRPM Admin</v>
          </cell>
          <cell r="L35" t="str">
            <v>Admin</v>
          </cell>
          <cell r="M35">
            <v>39.963974534291488</v>
          </cell>
          <cell r="N35">
            <v>5728.0364699999991</v>
          </cell>
        </row>
        <row r="36">
          <cell r="K36" t="str">
            <v>CPMO CRPM Coordinator</v>
          </cell>
          <cell r="L36" t="str">
            <v>CIEC-CPMO Coordinator</v>
          </cell>
          <cell r="M36">
            <v>71.900000000000006</v>
          </cell>
          <cell r="N36">
            <v>10305.427000000001</v>
          </cell>
        </row>
        <row r="37">
          <cell r="K37" t="str">
            <v>CPMO CRPM</v>
          </cell>
          <cell r="L37" t="str">
            <v>Project Manager</v>
          </cell>
          <cell r="M37">
            <v>58.685315100351175</v>
          </cell>
          <cell r="N37">
            <v>8411.3662133333346</v>
          </cell>
        </row>
        <row r="38">
          <cell r="K38" t="str">
            <v>CPMO Head of Unit</v>
          </cell>
          <cell r="L38" t="str">
            <v>Team Leader</v>
          </cell>
          <cell r="M38">
            <v>76.461883871053473</v>
          </cell>
          <cell r="N38">
            <v>10959.281815238095</v>
          </cell>
        </row>
        <row r="39">
          <cell r="K39" t="str">
            <v>IT Business analyst</v>
          </cell>
          <cell r="L39" t="str">
            <v>IBBL Bis</v>
          </cell>
          <cell r="M39">
            <v>50</v>
          </cell>
          <cell r="N39">
            <v>7166.5000000000009</v>
          </cell>
        </row>
        <row r="40">
          <cell r="K40" t="str">
            <v>IT Bis team leader</v>
          </cell>
          <cell r="L40" t="str">
            <v>Team Leader</v>
          </cell>
          <cell r="M40">
            <v>76.461883871053473</v>
          </cell>
          <cell r="N40">
            <v>10959.281815238095</v>
          </cell>
        </row>
        <row r="41">
          <cell r="K41" t="str">
            <v>Path Assistant</v>
          </cell>
          <cell r="L41" t="str">
            <v>IBBL Technician</v>
          </cell>
          <cell r="M41">
            <v>42.977406887063474</v>
          </cell>
          <cell r="N41">
            <v>6159.9517291228085</v>
          </cell>
        </row>
        <row r="42">
          <cell r="K42" t="str">
            <v>BIOMAR Technician</v>
          </cell>
          <cell r="L42" t="str">
            <v>IBBL Technician</v>
          </cell>
          <cell r="M42">
            <v>42.98</v>
          </cell>
          <cell r="N42">
            <v>6160.3234000000002</v>
          </cell>
        </row>
        <row r="43">
          <cell r="K43" t="str">
            <v>BIOMAR Team Leader</v>
          </cell>
          <cell r="L43" t="str">
            <v>Team Leader</v>
          </cell>
          <cell r="M43">
            <v>76.459999999999994</v>
          </cell>
          <cell r="N43">
            <v>10959.0118</v>
          </cell>
        </row>
      </sheetData>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Dominique Brault" refreshedDate="45237.476141666666" createdVersion="6" refreshedVersion="6" minRefreshableVersion="3" recordCount="0">
  <cacheSource type="external" connectionId="8"/>
  <cacheFields count="94">
    <cacheField name="Cost category" numFmtId="0">
      <sharedItems count="8">
        <s v="05 Travel costs" u="1"/>
        <s v="02 Equipment cost" u="1"/>
        <s v="0" u="1"/>
        <s v="03 Subcontracting costs" u="1"/>
        <s v="01 Staff costs" u="1"/>
        <s v="01 Staff costs (effort in pm)" u="1"/>
        <s v="06 Operating costs" u="1"/>
        <s v="07 Other costs" u="1"/>
      </sharedItems>
    </cacheField>
    <cacheField name="Unit" numFmtId="0">
      <sharedItems count="7">
        <s v="MARCOM" u="1"/>
        <s v="BIOREF" u="1"/>
        <s v="CPMO" u="1"/>
        <s v="GM COM" u="1"/>
        <s v="DIA" u="1"/>
        <s v="CIEC" u="1"/>
        <s v="BIOREP" u="1"/>
      </sharedItems>
    </cacheField>
    <cacheField name="Section" numFmtId="0">
      <sharedItems containsBlank="1" count="24">
        <m u="1"/>
        <s v="BioRep Team Leader" u="1"/>
        <s v="CIEC Nurse coordinator" u="1"/>
        <s v="CIEC CRM" u="1"/>
        <s v="CIEC REG" u="1"/>
        <s v="Coordination" u="1"/>
        <s v="BioRef Operator" u="1"/>
        <s v="Processing" u="1"/>
        <s v="Transport" u="1"/>
        <s v="IT Business analyst" u="1"/>
        <s v="CPMO CRPM" u="1"/>
        <s v="Communication Officer" u="1"/>
        <s v="CIEC CRA" u="1"/>
        <s v="IT Developer" u="1"/>
        <s v="xxx CHECK" u="1"/>
        <s v="Distribution" u="1"/>
        <s v="BioRep Operator" u="1"/>
        <s v="CIEC" u="1"/>
        <s v="CIEC Clinical Trial Coordinator" u="1"/>
        <s v="IT PM" u="1"/>
        <s v="Storage" u="1"/>
        <s v="CIEC Nurse" u="1"/>
        <s v="PM" u="1"/>
        <s v="Kits" u="1"/>
      </sharedItems>
    </cacheField>
    <cacheField name="Operation" numFmtId="0">
      <sharedItems containsBlank="1" count="85">
        <m u="1"/>
        <s v="Services" u="1"/>
        <s v="CPMO CRPM - Check 1" u="1"/>
        <s v="Study closure" u="1"/>
        <s v="CIEC Clinical Trial Coordinator - Study visits" u="1"/>
        <s v="PM &gt; Lead" u="1"/>
        <s v="Regulatory-GDPR compliance" u="1"/>
        <s v="CPMO CRPM - Design - Study Set-Up" u="1"/>
        <s v="Pharmacovigilance" u="1"/>
        <s v="PM &gt; Coordination" u="1"/>
        <s v="CIEC CRA - Study setup" u="1"/>
        <s v="CIEC Nurse - Patient recruitement" u="1"/>
        <s v="CPMO CRPM - Project closure" u="1"/>
        <s v="Travel" u="1"/>
        <s v="Coordination" u="1"/>
        <s v="PM &gt; Feasibility" u="1"/>
        <s v="Monitoring" u="1"/>
        <s v="BioRep Operator - Sample reception (per tube)" u="1"/>
        <s v="IT &gt; Services" u="1"/>
        <s v="Collection kit - Urine" u="1"/>
        <s v="BioRep Operator - Sample retrieval" u="1"/>
        <s v="CIEC CRA - Regulatory-GDPR compliance" u="1"/>
        <s v="CIEC - Study visits" u="1"/>
        <s v="CIEC &gt; Study visits" u="1"/>
        <s v="Coordination &gt; Travel" u="1"/>
        <s v="Design - Study Set-Up" u="1"/>
        <s v="BioRef Operator - Check 2" u="1"/>
        <s v="Communication Officer - Design - Study Set-Up" u="1"/>
        <s v="CIEC Clinical Trial Coordinator - Pharmacovigilance" u="1"/>
        <s v="Collection kit - Blood" u="1"/>
        <s v="Site fees" u="1"/>
        <s v="CPMO CRPM - Coordination" u="1"/>
        <s v="CIEC - Regulatory-GDPR compliance" u="1"/>
        <s v="CIEC &gt; Regulatory-GDPR compliance" u="1"/>
        <s v="PM - Design - Study Set-Up" u="1"/>
        <s v="Collection kit - Stool" u="1"/>
        <s v="CIEC Nurse - Study visits" u="1"/>
        <s v="Study setup" u="1"/>
        <s v="CIEC CRA - Design - Study Set-Up" u="1"/>
        <s v="CIEC - Coordination" u="1"/>
        <s v="CIEC &gt; Coordination" u="1"/>
        <s v="CIEC CRA - Monitoring" u="1"/>
        <s v="Collection kit - Tissue" u="1"/>
        <s v="Distribution &gt; Sample retrieval" u="1"/>
        <s v="BioRep Operator - Collection kit - Urine" u="1"/>
        <s v="CPMO CRPM - Study closure" u="1"/>
        <s v="Transport &gt; Services" u="1"/>
        <s v="Communication Officer - Design" u="1"/>
        <s v="Processing - Services" u="1"/>
        <s v="Processing &gt; Services" u="1"/>
        <s v="BioRep Operator - Collection kit - Blood" u="1"/>
        <s v="BioRep Operator - Collection kit - Tissue" u="1"/>
        <s v="CPMO CRPM - Design - Study Set-Up - Initiation" u="1"/>
        <s v="Storage " u="1"/>
        <s v="PM &gt; Project closure" u="1"/>
        <s v="CIEC CRA - Study closure" u="1"/>
        <s v="BioRef Operator - Services" u="1"/>
        <s v="BioRep Operator - Services" u="1"/>
        <s v="Storage &gt; Storage " u="1"/>
        <s v="CPMO CRPM - Closure" u="1"/>
        <s v="CIEC Nurse - Data entry" u="1"/>
        <s v="Coordination &gt; Coordination" u="1"/>
        <s v="BioRep Operator - Reception" u="1"/>
        <s v="CPMO CRPM - Lead" u="1"/>
        <s v="PM &gt; Design - Study Set-Up" u="1"/>
        <s v="Check 1" u="1"/>
        <s v="CIEC - Design - Study Set-Up" u="1"/>
        <s v="CIEC &gt; Design - Study Set-Up" u="1"/>
        <s v="PM - Lead" u="1"/>
        <s v="CIEC CRA - Data entry" u="1"/>
        <s v="BioRep Operator - Collection kit - Stool" u="1"/>
        <s v="IT Developer - Services" u="1"/>
        <s v="Check 2" u="1"/>
        <s v="PM - Coordination" u="1"/>
        <s v="CIEC CRA - Coordination" u="1"/>
        <s v="CIEC CRM - Coordination" u="1"/>
        <s v="PM - Feasibility" u="1"/>
        <s v="Study visits" u="1"/>
        <s v="Operations" u="1"/>
        <s v="Sample retrieval" u="1"/>
        <s v="CIEC - Data entry" u="1"/>
        <s v="CIEC &gt; Data entry" u="1"/>
        <s v="Traductions" u="1"/>
        <s v="CPMO CRPM - Operations" u="1"/>
        <s v="CPMO CRPM - Feasibility" u="1"/>
      </sharedItems>
    </cacheField>
    <cacheField name="Task" numFmtId="0">
      <sharedItems containsBlank="1" count="86">
        <m u="1"/>
        <s v="Data Governance (Architecture, Modeling, Configuration / Adaptations)" u="1"/>
        <s v="Investigator fees (visit 1)" u="1"/>
        <s v="Informed consent development" u="1"/>
        <s v="Follow up of non conformities, deviations, (CAPA)" u="1"/>
        <s v="FUP visit" u="1"/>
        <s v="Travel costs" u="1"/>
        <s v="Data entry for FUP visits" u="1"/>
        <s v="Pharmacovigilance" u="1"/>
        <s v="Travel time" u="1"/>
        <s v="Change management" u="1"/>
        <s v="Project understanding and meetings with PI and stakeholders" u="1"/>
        <s v="Archiving" u="1"/>
        <s v="Contract set up" u="1"/>
        <s v="A REF TRY | Things" u="1"/>
        <s v="M007 (B) | NA quantification spectrophotometry (DNA or RNA)  (Take-3 plate)" u="1"/>
        <s v="Storage QC" u="1"/>
        <s v="Coordination" u="1"/>
        <s v="Set-up (refer to WBS)" u="1"/>
        <s v="M007 (A) - NA quantification spectrophotometry (DNA or RNA) 96 well plate" u="1"/>
        <s v="inclusion visit" u="1"/>
        <s v="Check 3 - Subcontracting costs" u="1"/>
        <s v="Modification submission (Amendment)" u="1"/>
        <s v="IT Project Management &amp; Business Analysis " u="1"/>
        <s v="Check 5 - Operating costs (BioRef Operator)" u="1"/>
        <s v="Meetings (internal and external meetings)" u="1"/>
        <s v="Queries management" u="1"/>
        <s v="Preparation of submission package" u="1"/>
        <s v="Project coordination (internal and external meetings)" u="1"/>
        <s v="REF-006 (B) - Blood Processing (EDTA) - DISEASE_x000a_(including buffy coat isolation)" u="1"/>
        <s v="Shipment kits to the site " u="1"/>
        <s v="Site initiation visit travel cost" u="1"/>
        <s v="Project management" u="1"/>
        <s v="Informed consent signature" u="1"/>
        <s v="Modification submission (Amandment)" u="1"/>
        <s v="Alignement with GDPR aspects" u="1"/>
        <s v="REF-004 | DNA Extraction from FFPE Material (Manual)" u="1"/>
        <s v="REF-018 | Thrombocytes Isolation from Whole Blood or Plasma" u="1"/>
        <s v="Sample Retrieval (retrieval)" u="1"/>
        <s v="Business Intelligence (Reporting &amp; Dashboarding)" u="1"/>
        <s v="A REF-002-12 - DNA Extraction using the ZymoBIOMICS 96-MagBead DNA Kit with Chemagen from STOOL_x000a_(including spectophotometry)" u="1"/>
        <s v="Sample Retrieval (per tube)" u="1"/>
        <s v="Data entry" u="1"/>
        <s v="Site initiation visit conduct" u="1"/>
        <s v="M007 (A) | NA quantification spectrophotometry (DNA or RNA) (96 well plate)" u="1"/>
        <s v="Cryoboxes" u="1"/>
        <s v="Data entry for Screening/Inclusion visits" u="1"/>
        <s v="Protocol review" u="1"/>
        <s v="Storage (project duration)" u="1"/>
        <s v="Preparing study documents including ICF and participant questionnaires, CRF in French or english" u="1"/>
        <s v="LIMS - Configuration" u="1"/>
        <s v="Check 4 - Travel costs" u="1"/>
        <s v="Close out, (monitoring)" u="1"/>
        <s v="Hospital authorisation" u="1"/>
        <s v="Staff training" u="1"/>
        <s v="Contract development" u="1"/>
        <s v="End of trial notification" u="1"/>
        <s v="Concept definition &amp; Protocol Writing with PI" u="1"/>
        <s v="Fees for submission" u="1"/>
        <s v="Monitoring visit travel cost" u="1"/>
        <s v="Preparation of required documentation (SSC)" u="1"/>
        <s v="Data Exchange / Integration (Interoperability)" u="1"/>
        <s v="Collection Site to IBBL" u="1"/>
        <s v="Expertise" u="1"/>
        <s v="Sample Destruction" u="1"/>
        <s v="Protocol development" u="1"/>
        <s v="REF-051 - H&amp;E Staining of Frozen Sections" u="1"/>
        <s v="A REF-002-02 - Automated Isolation of Buffy Coat and DNA Extraction with Chemagen from WHOLE BLOOD _x000a_(including spectophotometry)" u="1"/>
        <s v="A REF-002-02 | Automated Isolation of Buffy Coat and DNA Extraction with Chemagen from WHOLE BLOOD _x000a_(including spectophotometry)" u="1"/>
        <s v="REF-004 | Automated DNA Extraction from FFPE Material_x000a_QIAcube" u="1"/>
        <s v="Travel cost" u="1"/>
        <s v="Campaign setup" u="1"/>
        <s v="Site initiation visit travel time" u="1"/>
        <s v="Shipment preparation" u="1"/>
        <s v="Check 2 - Equipment costs" u="1"/>
        <s v="REF-041 - Stool Aliquoting" u="1"/>
        <s v="Travel expenses" u="1"/>
        <s v="Bibliography" u="1"/>
        <s v="EORTC | Slide Creation" u="1"/>
        <s v="Communication with sites" u="1"/>
        <s v="Monitoring visit preparation and follow-up" u="1"/>
        <s v="Traductions" u="1"/>
        <s v="Information meeting" u="1"/>
        <s v="Check 6 - Other costs" u="1"/>
        <s v="Check 1 - Staff costs (CRPM)" u="1"/>
        <s v="Monitoring visit travel time" u="1"/>
      </sharedItems>
    </cacheField>
    <cacheField name="Final unit cost" numFmtId="0">
      <sharedItems containsSemiMixedTypes="0" containsString="0" containsNumber="1" minValue="0" maxValue="15664.836692999999" count="62">
        <n v="0" u="1"/>
        <n v="800" u="1"/>
        <n v="1000" u="1"/>
        <n v="395.7720768788642" u="1"/>
        <n v="618.87750352289686" u="1"/>
        <n v="15509.739300000001" u="1"/>
        <n v="14" u="1"/>
        <n v="8743.130000000001" u="1"/>
        <n v="40" u="1"/>
        <n v="469.4825208028094" u="1"/>
        <n v="343.81925509650779" u="1"/>
        <n v="313.60000000000002" u="1"/>
        <n v="10.843434378944979" u="1"/>
        <n v="471.74584035287154" u="1"/>
        <n v="10959.281815238095" u="1"/>
        <n v="2" u="1"/>
        <n v="10.843434378944981" u="1"/>
        <n v="27.916666666666668" u="1"/>
        <n v="10728" u="1"/>
        <n v="499.20288737978319" u="1"/>
        <n v="50" u="1"/>
        <n v="8.8700690773290596" u="1"/>
        <n v="500" u="1"/>
        <n v="7" u="1"/>
        <n v="20" u="1"/>
        <n v="160" u="1"/>
        <n v="2500" u="1"/>
        <n v="0.36748942752848995" u="1"/>
        <n v="478.88" u="1"/>
        <n v="538.67837062351521" u="1"/>
        <n v="8579.7338" u="1"/>
        <n v="6.9791666666666669E-2" u="1"/>
        <n v="3" u="1"/>
        <n v="8665.5311380000003" u="1"/>
        <n v="10305.427000000001" u="1"/>
        <n v="5364" u="1"/>
        <n v="8495.4798754666681" u="1"/>
        <n v="411.547974286753" u="1"/>
        <n v="2000" u="1"/>
        <n v="8411.3662133333346" u="1"/>
        <n v="411.52584943835899" u="1"/>
        <n v="866.66666666666663" u="1"/>
        <n v="10" u="1"/>
        <n v="10.4" u="1"/>
        <n v="14.334671770388173" u="1"/>
        <n v="6098.962108042384" u="1"/>
        <n v="7090.7514723809509" u="1"/>
        <n v="14.334671770388175" u="1"/>
        <n v="6221.5512464140365" u="1"/>
        <n v="7166.5000000000009" u="1"/>
        <n v="31.52" u="1"/>
        <n v="9316.4500000000007" u="1"/>
        <n v="9.8000000000000007" u="1"/>
        <n v="106.66666666666667" u="1"/>
        <n v="6159.9517291228085" u="1"/>
        <n v="52.01024743589744" u="1"/>
        <n v="9.27" u="1"/>
        <n v="0.5" u="1"/>
        <n v="1.1268620771011393" u="1"/>
        <n v="1.1268620771011395" u="1"/>
        <n v="8328.0853597359746" u="1"/>
        <n v="15664.836692999999" u="1"/>
      </sharedItems>
    </cacheField>
    <cacheField name="External Section" numFmtId="0">
      <sharedItems containsSemiMixedTypes="0" containsString="0"/>
    </cacheField>
    <cacheField name="QD1" numFmtId="0">
      <sharedItems containsSemiMixedTypes="0" containsString="0"/>
    </cacheField>
    <cacheField name="QD2" numFmtId="0">
      <sharedItems containsSemiMixedTypes="0" containsString="0"/>
    </cacheField>
    <cacheField name="QD3" numFmtId="0">
      <sharedItems containsSemiMixedTypes="0" containsString="0"/>
    </cacheField>
    <cacheField name="QD4" numFmtId="0">
      <sharedItems containsSemiMixedTypes="0" containsString="0"/>
    </cacheField>
    <cacheField name="QD5" numFmtId="0">
      <sharedItems containsSemiMixedTypes="0" containsString="0"/>
    </cacheField>
    <cacheField name="QD6" numFmtId="0">
      <sharedItems containsSemiMixedTypes="0" containsString="0"/>
    </cacheField>
    <cacheField name="QD7" numFmtId="0">
      <sharedItems containsSemiMixedTypes="0" containsString="0"/>
    </cacheField>
    <cacheField name="QD8" numFmtId="0">
      <sharedItems containsSemiMixedTypes="0" containsString="0"/>
    </cacheField>
    <cacheField name="QD9" numFmtId="0">
      <sharedItems containsSemiMixedTypes="0" containsString="0"/>
    </cacheField>
    <cacheField name="QD10" numFmtId="0">
      <sharedItems containsSemiMixedTypes="0" containsString="0"/>
    </cacheField>
    <cacheField name="QD11" numFmtId="0">
      <sharedItems containsSemiMixedTypes="0" containsString="0"/>
    </cacheField>
    <cacheField name="QD12" numFmtId="0">
      <sharedItems containsSemiMixedTypes="0" containsString="0"/>
    </cacheField>
    <cacheField name="QD13" numFmtId="0">
      <sharedItems containsSemiMixedTypes="0" containsString="0"/>
    </cacheField>
    <cacheField name="QD14" numFmtId="0">
      <sharedItems containsSemiMixedTypes="0" containsString="0"/>
    </cacheField>
    <cacheField name="QD15" numFmtId="0">
      <sharedItems containsSemiMixedTypes="0" containsString="0"/>
    </cacheField>
    <cacheField name="QD16" numFmtId="0">
      <sharedItems containsSemiMixedTypes="0" containsString="0"/>
    </cacheField>
    <cacheField name="QD17" numFmtId="0">
      <sharedItems containsSemiMixedTypes="0" containsString="0"/>
    </cacheField>
    <cacheField name="QD18" numFmtId="0">
      <sharedItems containsSemiMixedTypes="0" containsString="0"/>
    </cacheField>
    <cacheField name="QD19" numFmtId="0">
      <sharedItems containsSemiMixedTypes="0" containsString="0"/>
    </cacheField>
    <cacheField name="QD20" numFmtId="0">
      <sharedItems containsSemiMixedTypes="0" containsString="0"/>
    </cacheField>
    <cacheField name="TOTAL QD" numFmtId="0">
      <sharedItems containsSemiMixedTypes="0" containsString="0"/>
    </cacheField>
    <cacheField name="Units" numFmtId="0">
      <sharedItems containsSemiMixedTypes="0" containsString="0" containsNumber="1" containsInteger="1" minValue="0" maxValue="0" count="1">
        <n v="0" u="1"/>
      </sharedItems>
    </cacheField>
    <cacheField name="Total project" numFmtId="0">
      <sharedItems containsSemiMixedTypes="0" containsString="0"/>
    </cacheField>
    <cacheField name="Q1" numFmtId="0">
      <sharedItems containsSemiMixedTypes="0" containsString="0"/>
    </cacheField>
    <cacheField name="Q2" numFmtId="0">
      <sharedItems containsSemiMixedTypes="0" containsString="0"/>
    </cacheField>
    <cacheField name="Q3" numFmtId="0">
      <sharedItems containsSemiMixedTypes="0" containsString="0"/>
    </cacheField>
    <cacheField name="Q4" numFmtId="0">
      <sharedItems containsSemiMixedTypes="0" containsString="0"/>
    </cacheField>
    <cacheField name="Q5" numFmtId="0">
      <sharedItems containsSemiMixedTypes="0" containsString="0"/>
    </cacheField>
    <cacheField name="Q6" numFmtId="0">
      <sharedItems containsSemiMixedTypes="0" containsString="0"/>
    </cacheField>
    <cacheField name="Q7" numFmtId="0">
      <sharedItems containsSemiMixedTypes="0" containsString="0"/>
    </cacheField>
    <cacheField name="Q8" numFmtId="0">
      <sharedItems containsSemiMixedTypes="0" containsString="0"/>
    </cacheField>
    <cacheField name="Q9" numFmtId="0">
      <sharedItems containsSemiMixedTypes="0" containsString="0"/>
    </cacheField>
    <cacheField name="Q10" numFmtId="0">
      <sharedItems containsSemiMixedTypes="0" containsString="0"/>
    </cacheField>
    <cacheField name="Q11" numFmtId="0">
      <sharedItems containsSemiMixedTypes="0" containsString="0"/>
    </cacheField>
    <cacheField name="Q12" numFmtId="0">
      <sharedItems containsSemiMixedTypes="0" containsString="0"/>
    </cacheField>
    <cacheField name="Q13" numFmtId="0">
      <sharedItems containsSemiMixedTypes="0" containsString="0"/>
    </cacheField>
    <cacheField name="Q14" numFmtId="0">
      <sharedItems containsSemiMixedTypes="0" containsString="0"/>
    </cacheField>
    <cacheField name="Q15" numFmtId="0">
      <sharedItems containsSemiMixedTypes="0" containsString="0"/>
    </cacheField>
    <cacheField name="Q16" numFmtId="0">
      <sharedItems containsSemiMixedTypes="0" containsString="0"/>
    </cacheField>
    <cacheField name="Q17" numFmtId="0">
      <sharedItems containsSemiMixedTypes="0" containsString="0"/>
    </cacheField>
    <cacheField name="Q18" numFmtId="0">
      <sharedItems containsSemiMixedTypes="0" containsString="0"/>
    </cacheField>
    <cacheField name="Q19" numFmtId="0">
      <sharedItems containsSemiMixedTypes="0" containsString="0"/>
    </cacheField>
    <cacheField name="Q20" numFmtId="0">
      <sharedItems containsSemiMixedTypes="0" containsString="0"/>
    </cacheField>
    <cacheField name="Total Oth. cost" numFmtId="0">
      <sharedItems containsSemiMixedTypes="0" containsString="0"/>
    </cacheField>
    <cacheField name="CY1" numFmtId="0">
      <sharedItems containsSemiMixedTypes="0" containsString="0"/>
    </cacheField>
    <cacheField name="CY2" numFmtId="0">
      <sharedItems containsSemiMixedTypes="0" containsString="0"/>
    </cacheField>
    <cacheField name="CY3" numFmtId="0">
      <sharedItems containsSemiMixedTypes="0" containsString="0"/>
    </cacheField>
    <cacheField name="CY4" numFmtId="0">
      <sharedItems containsSemiMixedTypes="0" containsString="0"/>
    </cacheField>
    <cacheField name="CY5" numFmtId="0">
      <sharedItems containsSemiMixedTypes="0" containsString="0"/>
    </cacheField>
    <cacheField name="CY6" numFmtId="0">
      <sharedItems containsSemiMixedTypes="0" containsString="0"/>
    </cacheField>
    <cacheField name="CY7" numFmtId="0">
      <sharedItems containsSemiMixedTypes="0" containsString="0"/>
    </cacheField>
    <cacheField name="CY8" numFmtId="0">
      <sharedItems containsSemiMixedTypes="0" containsString="0"/>
    </cacheField>
    <cacheField name="CY9" numFmtId="0">
      <sharedItems containsSemiMixedTypes="0" containsString="0"/>
    </cacheField>
    <cacheField name="CY10" numFmtId="0">
      <sharedItems containsSemiMixedTypes="0" containsString="0"/>
    </cacheField>
    <cacheField name="CY11" numFmtId="0">
      <sharedItems containsSemiMixedTypes="0" containsString="0"/>
    </cacheField>
    <cacheField name="CY12" numFmtId="0">
      <sharedItems containsSemiMixedTypes="0" containsString="0"/>
    </cacheField>
    <cacheField name="CY13" numFmtId="0">
      <sharedItems containsSemiMixedTypes="0" containsString="0"/>
    </cacheField>
    <cacheField name="CY14" numFmtId="0">
      <sharedItems containsSemiMixedTypes="0" containsString="0"/>
    </cacheField>
    <cacheField name="CY15" numFmtId="0">
      <sharedItems containsSemiMixedTypes="0" containsString="0"/>
    </cacheField>
    <cacheField name="CY16" numFmtId="0">
      <sharedItems containsSemiMixedTypes="0" containsString="0"/>
    </cacheField>
    <cacheField name="CY17" numFmtId="0">
      <sharedItems containsSemiMixedTypes="0" containsString="0"/>
    </cacheField>
    <cacheField name="CY18" numFmtId="0">
      <sharedItems containsSemiMixedTypes="0" containsString="0"/>
    </cacheField>
    <cacheField name="CY19" numFmtId="0">
      <sharedItems containsSemiMixedTypes="0" containsString="0"/>
    </cacheField>
    <cacheField name="CY20" numFmtId="0">
      <sharedItems containsSemiMixedTypes="0" containsString="0"/>
    </cacheField>
    <cacheField name="MK1" numFmtId="0">
      <sharedItems containsSemiMixedTypes="0" containsString="0"/>
    </cacheField>
    <cacheField name="MK2" numFmtId="0">
      <sharedItems containsSemiMixedTypes="0" containsString="0"/>
    </cacheField>
    <cacheField name="MK3" numFmtId="0">
      <sharedItems containsSemiMixedTypes="0" containsString="0"/>
    </cacheField>
    <cacheField name="MK4" numFmtId="0">
      <sharedItems containsSemiMixedTypes="0" containsString="0"/>
    </cacheField>
    <cacheField name="MK5" numFmtId="0">
      <sharedItems containsSemiMixedTypes="0" containsString="0"/>
    </cacheField>
    <cacheField name="MK6" numFmtId="0">
      <sharedItems containsSemiMixedTypes="0" containsString="0"/>
    </cacheField>
    <cacheField name="MK7" numFmtId="0">
      <sharedItems containsSemiMixedTypes="0" containsString="0"/>
    </cacheField>
    <cacheField name="MK8" numFmtId="0">
      <sharedItems containsSemiMixedTypes="0" containsString="0"/>
    </cacheField>
    <cacheField name="MK9" numFmtId="0">
      <sharedItems containsSemiMixedTypes="0" containsString="0"/>
    </cacheField>
    <cacheField name="MK10" numFmtId="0">
      <sharedItems containsSemiMixedTypes="0" containsString="0"/>
    </cacheField>
    <cacheField name="MK11" numFmtId="0">
      <sharedItems containsSemiMixedTypes="0" containsString="0"/>
    </cacheField>
    <cacheField name="MK12" numFmtId="0">
      <sharedItems containsSemiMixedTypes="0" containsString="0"/>
    </cacheField>
    <cacheField name="MK13" numFmtId="0">
      <sharedItems containsSemiMixedTypes="0" containsString="0"/>
    </cacheField>
    <cacheField name="MK14" numFmtId="0">
      <sharedItems containsSemiMixedTypes="0" containsString="0"/>
    </cacheField>
    <cacheField name="MK15" numFmtId="0">
      <sharedItems containsSemiMixedTypes="0" containsString="0"/>
    </cacheField>
    <cacheField name="MK16" numFmtId="0">
      <sharedItems containsSemiMixedTypes="0" containsString="0"/>
    </cacheField>
    <cacheField name="MK17" numFmtId="0">
      <sharedItems containsSemiMixedTypes="0" containsString="0"/>
    </cacheField>
    <cacheField name="MK18" numFmtId="0">
      <sharedItems containsSemiMixedTypes="0" containsString="0"/>
    </cacheField>
    <cacheField name="MK19" numFmtId="0">
      <sharedItems containsSemiMixedTypes="0" containsString="0"/>
    </cacheField>
    <cacheField name="MK20" numFmtId="0">
      <sharedItems containsSemiMixedTypes="0" containsString="0"/>
    </cacheField>
    <cacheField name="Total cost" numFmtId="0">
      <sharedItems containsSemiMixedTypes="0" containsString="0"/>
    </cacheField>
    <cacheField name="Final Quantity" numFmtId="0">
      <sharedItems containsSemiMixedTypes="0" containsString="0"/>
    </cacheField>
    <cacheField name="Final Unit Price" numFmtId="0">
      <sharedItems containsSemiMixedTypes="0" containsString="0"/>
    </cacheField>
  </cacheFields>
  <extLst>
    <ext xmlns:x14="http://schemas.microsoft.com/office/spreadsheetml/2009/9/main" uri="{725AE2AE-9491-48be-B2B4-4EB974FC3084}">
      <x14:pivotCacheDefinition pivotCacheId="181"/>
    </ext>
  </extLst>
</pivotCacheDefinition>
</file>

<file path=xl/pivotCache/pivotCacheDefinition2.xml><?xml version="1.0" encoding="utf-8"?>
<pivotCacheDefinition xmlns="http://schemas.openxmlformats.org/spreadsheetml/2006/main" xmlns:r="http://schemas.openxmlformats.org/officeDocument/2006/relationships" r:id="rId1" refreshedBy="Dominique Brault" refreshedDate="45237.476142708336" missingItemsLimit="0" createdVersion="6" refreshedVersion="6" minRefreshableVersion="3" recordCount="0">
  <cacheSource type="external" connectionId="5"/>
  <cacheFields count="214">
    <cacheField name="Unit" numFmtId="0">
      <sharedItems containsSemiMixedTypes="0" containsString="0"/>
    </cacheField>
    <cacheField name="Section" numFmtId="0">
      <sharedItems containsSemiMixedTypes="0" containsString="0"/>
    </cacheField>
    <cacheField name="Operation" numFmtId="0">
      <sharedItems containsSemiMixedTypes="0" containsString="0"/>
    </cacheField>
    <cacheField name="Task" numFmtId="0">
      <sharedItems containsSemiMixedTypes="0" containsString="0"/>
    </cacheField>
    <cacheField name="Resource type" numFmtId="0">
      <sharedItems containsSemiMixedTypes="0" containsString="0"/>
    </cacheField>
    <cacheField name="Item type" numFmtId="0">
      <sharedItems containsSemiMixedTypes="0" containsString="0"/>
    </cacheField>
    <cacheField name="Cost category" numFmtId="0">
      <sharedItems containsSemiMixedTypes="0" containsString="0"/>
    </cacheField>
    <cacheField name="External Section" numFmtId="0">
      <sharedItems containsSemiMixedTypes="0" containsString="0"/>
    </cacheField>
    <cacheField name="s" numFmtId="0">
      <sharedItems containsSemiMixedTypes="0" containsString="0"/>
    </cacheField>
    <cacheField name="Select" numFmtId="0">
      <sharedItems containsSemiMixedTypes="0" containsString="0"/>
    </cacheField>
    <cacheField name="Subcontracting" numFmtId="0">
      <sharedItems containsSemiMixedTypes="0" containsString="0"/>
    </cacheField>
    <cacheField name="s7" numFmtId="0">
      <sharedItems containsSemiMixedTypes="0" containsString="0"/>
    </cacheField>
    <cacheField name="Eq. unit cost" numFmtId="0">
      <sharedItems containsSemiMixedTypes="0" containsString="0"/>
    </cacheField>
    <cacheField name="Eq. unit effort" numFmtId="0">
      <sharedItems containsSemiMixedTypes="0" containsString="0"/>
    </cacheField>
    <cacheField name="Eq. quantity" numFmtId="0">
      <sharedItems containsSemiMixedTypes="0" containsString="0"/>
    </cacheField>
    <cacheField name="s2" numFmtId="0">
      <sharedItems containsSemiMixedTypes="0" containsString="0"/>
    </cacheField>
    <cacheField name="Cons. unit cost" numFmtId="0">
      <sharedItems containsSemiMixedTypes="0" containsString="0"/>
    </cacheField>
    <cacheField name="Cons. unit effort" numFmtId="0">
      <sharedItems containsSemiMixedTypes="0" containsString="0"/>
    </cacheField>
    <cacheField name="Cons. quantity" numFmtId="0">
      <sharedItems containsSemiMixedTypes="0" containsString="0"/>
    </cacheField>
    <cacheField name="s5" numFmtId="0">
      <sharedItems containsSemiMixedTypes="0" containsString="0"/>
    </cacheField>
    <cacheField name="Oth. unit cost" numFmtId="0">
      <sharedItems containsSemiMixedTypes="0" containsString="0"/>
    </cacheField>
    <cacheField name="Oth. unit effort" numFmtId="0">
      <sharedItems containsSemiMixedTypes="0" containsString="0"/>
    </cacheField>
    <cacheField name="Oth. quantity" numFmtId="0">
      <sharedItems containsSemiMixedTypes="0" containsString="0"/>
    </cacheField>
    <cacheField name="s3" numFmtId="0">
      <sharedItems containsSemiMixedTypes="0" containsString="0"/>
    </cacheField>
    <cacheField name="St. type" numFmtId="0">
      <sharedItems containsSemiMixedTypes="0" containsString="0"/>
    </cacheField>
    <cacheField name="St. unit cost" numFmtId="0">
      <sharedItems containsSemiMixedTypes="0" containsString="0"/>
    </cacheField>
    <cacheField name="St. unit effort" numFmtId="0">
      <sharedItems containsSemiMixedTypes="0" containsString="0"/>
    </cacheField>
    <cacheField name="St. quantity" numFmtId="0">
      <sharedItems containsSemiMixedTypes="0" containsString="0"/>
    </cacheField>
    <cacheField name="St. pm" numFmtId="0">
      <sharedItems containsSemiMixedTypes="0" containsString="0"/>
    </cacheField>
    <cacheField name="s4" numFmtId="0">
      <sharedItems containsSemiMixedTypes="0" containsString="0"/>
    </cacheField>
    <cacheField name="Units" numFmtId="0">
      <sharedItems containsSemiMixedTypes="0" containsString="0"/>
    </cacheField>
    <cacheField name="Project quantity" numFmtId="0">
      <sharedItems containsSemiMixedTypes="0" containsString="0"/>
    </cacheField>
    <cacheField name="Year1" numFmtId="0">
      <sharedItems containsSemiMixedTypes="0" containsString="0"/>
    </cacheField>
    <cacheField name="Year2" numFmtId="0">
      <sharedItems containsSemiMixedTypes="0" containsString="0"/>
    </cacheField>
    <cacheField name="Year3" numFmtId="0">
      <sharedItems containsSemiMixedTypes="0" containsString="0"/>
    </cacheField>
    <cacheField name="Year4" numFmtId="0">
      <sharedItems containsSemiMixedTypes="0" containsString="0"/>
    </cacheField>
    <cacheField name="Year5" numFmtId="0">
      <sharedItems containsSemiMixedTypes="0" containsString="0"/>
    </cacheField>
    <cacheField name="Year6" numFmtId="0">
      <sharedItems containsSemiMixedTypes="0" containsString="0"/>
    </cacheField>
    <cacheField name="Year7" numFmtId="0">
      <sharedItems containsSemiMixedTypes="0" containsString="0"/>
    </cacheField>
    <cacheField name="Year8" numFmtId="0">
      <sharedItems containsSemiMixedTypes="0" containsString="0"/>
    </cacheField>
    <cacheField name="Year9" numFmtId="0">
      <sharedItems containsSemiMixedTypes="0" containsString="0"/>
    </cacheField>
    <cacheField name="Year10" numFmtId="0">
      <sharedItems containsSemiMixedTypes="0" containsString="0"/>
    </cacheField>
    <cacheField name="Year11" numFmtId="0">
      <sharedItems containsSemiMixedTypes="0" containsString="0"/>
    </cacheField>
    <cacheField name="Year12" numFmtId="0">
      <sharedItems containsSemiMixedTypes="0" containsString="0"/>
    </cacheField>
    <cacheField name="Year13" numFmtId="0">
      <sharedItems containsSemiMixedTypes="0" containsString="0"/>
    </cacheField>
    <cacheField name="Year14" numFmtId="0">
      <sharedItems containsSemiMixedTypes="0" containsString="0"/>
    </cacheField>
    <cacheField name="Year15" numFmtId="0">
      <sharedItems containsSemiMixedTypes="0" containsString="0"/>
    </cacheField>
    <cacheField name="Year16" numFmtId="0">
      <sharedItems containsSemiMixedTypes="0" containsString="0"/>
    </cacheField>
    <cacheField name="Year17" numFmtId="0">
      <sharedItems containsSemiMixedTypes="0" containsString="0"/>
    </cacheField>
    <cacheField name="Year18" numFmtId="0">
      <sharedItems containsSemiMixedTypes="0" containsString="0"/>
    </cacheField>
    <cacheField name="Year19" numFmtId="0">
      <sharedItems containsSemiMixedTypes="0" containsString="0"/>
    </cacheField>
    <cacheField name="Year20" numFmtId="0">
      <sharedItems containsSemiMixedTypes="0" containsString="0"/>
    </cacheField>
    <cacheField name="s6" numFmtId="0">
      <sharedItems containsSemiMixedTypes="0" containsString="0"/>
    </cacheField>
    <cacheField name="Cost Category Comp." numFmtId="0">
      <sharedItems containsSemiMixedTypes="0" containsString="0"/>
    </cacheField>
    <cacheField name="Final Section" numFmtId="0">
      <sharedItems containsSemiMixedTypes="0" containsString="0"/>
    </cacheField>
    <cacheField name="Object" numFmtId="0">
      <sharedItems containsSemiMixedTypes="0" containsString="0"/>
    </cacheField>
    <cacheField name="Unit cost" numFmtId="0">
      <sharedItems containsSemiMixedTypes="0" containsString="0"/>
    </cacheField>
    <cacheField name="Q1" numFmtId="0">
      <sharedItems containsSemiMixedTypes="0" containsString="0"/>
    </cacheField>
    <cacheField name="Q2" numFmtId="0">
      <sharedItems containsSemiMixedTypes="0" containsString="0"/>
    </cacheField>
    <cacheField name="Q3" numFmtId="0">
      <sharedItems containsSemiMixedTypes="0" containsString="0"/>
    </cacheField>
    <cacheField name="Q4" numFmtId="0">
      <sharedItems containsSemiMixedTypes="0" containsString="0"/>
    </cacheField>
    <cacheField name="Q5" numFmtId="0">
      <sharedItems containsSemiMixedTypes="0" containsString="0"/>
    </cacheField>
    <cacheField name="Q6" numFmtId="0">
      <sharedItems containsSemiMixedTypes="0" containsString="0"/>
    </cacheField>
    <cacheField name="Q7" numFmtId="0">
      <sharedItems containsSemiMixedTypes="0" containsString="0"/>
    </cacheField>
    <cacheField name="Q8" numFmtId="0">
      <sharedItems containsSemiMixedTypes="0" containsString="0"/>
    </cacheField>
    <cacheField name="Q9" numFmtId="0">
      <sharedItems containsSemiMixedTypes="0" containsString="0"/>
    </cacheField>
    <cacheField name="Q10" numFmtId="0">
      <sharedItems containsSemiMixedTypes="0" containsString="0"/>
    </cacheField>
    <cacheField name="Q11" numFmtId="0">
      <sharedItems containsSemiMixedTypes="0" containsString="0"/>
    </cacheField>
    <cacheField name="Q12" numFmtId="0">
      <sharedItems containsSemiMixedTypes="0" containsString="0"/>
    </cacheField>
    <cacheField name="Q13" numFmtId="0">
      <sharedItems containsSemiMixedTypes="0" containsString="0"/>
    </cacheField>
    <cacheField name="Q14" numFmtId="0">
      <sharedItems containsSemiMixedTypes="0" containsString="0"/>
    </cacheField>
    <cacheField name="Q15" numFmtId="0">
      <sharedItems containsSemiMixedTypes="0" containsString="0"/>
    </cacheField>
    <cacheField name="Q16" numFmtId="0">
      <sharedItems containsSemiMixedTypes="0" containsString="0"/>
    </cacheField>
    <cacheField name="Q17" numFmtId="0">
      <sharedItems containsSemiMixedTypes="0" containsString="0"/>
    </cacheField>
    <cacheField name="Q18" numFmtId="0">
      <sharedItems containsSemiMixedTypes="0" containsString="0"/>
    </cacheField>
    <cacheField name="Q19" numFmtId="0">
      <sharedItems containsSemiMixedTypes="0" containsString="0"/>
    </cacheField>
    <cacheField name="Q20" numFmtId="0">
      <sharedItems containsSemiMixedTypes="0" containsString="0"/>
    </cacheField>
    <cacheField name="Total quantity" numFmtId="0">
      <sharedItems containsSemiMixedTypes="0" containsString="0"/>
    </cacheField>
    <cacheField name="QD1" numFmtId="0">
      <sharedItems containsSemiMixedTypes="0" containsString="0"/>
    </cacheField>
    <cacheField name="QD2" numFmtId="0">
      <sharedItems containsSemiMixedTypes="0" containsString="0"/>
    </cacheField>
    <cacheField name="QD3" numFmtId="0">
      <sharedItems containsSemiMixedTypes="0" containsString="0"/>
    </cacheField>
    <cacheField name="QD4" numFmtId="0">
      <sharedItems containsSemiMixedTypes="0" containsString="0"/>
    </cacheField>
    <cacheField name="QD5" numFmtId="0">
      <sharedItems containsSemiMixedTypes="0" containsString="0"/>
    </cacheField>
    <cacheField name="QD6" numFmtId="0">
      <sharedItems containsSemiMixedTypes="0" containsString="0"/>
    </cacheField>
    <cacheField name="QD7" numFmtId="0">
      <sharedItems containsSemiMixedTypes="0" containsString="0"/>
    </cacheField>
    <cacheField name="QD8" numFmtId="0">
      <sharedItems containsSemiMixedTypes="0" containsString="0"/>
    </cacheField>
    <cacheField name="QD9" numFmtId="0">
      <sharedItems containsSemiMixedTypes="0" containsString="0"/>
    </cacheField>
    <cacheField name="QD10" numFmtId="0">
      <sharedItems containsSemiMixedTypes="0" containsString="0"/>
    </cacheField>
    <cacheField name="QD11" numFmtId="0">
      <sharedItems containsSemiMixedTypes="0" containsString="0"/>
    </cacheField>
    <cacheField name="QD12" numFmtId="0">
      <sharedItems containsSemiMixedTypes="0" containsString="0"/>
    </cacheField>
    <cacheField name="QD13" numFmtId="0">
      <sharedItems containsSemiMixedTypes="0" containsString="0"/>
    </cacheField>
    <cacheField name="QD14" numFmtId="0">
      <sharedItems containsSemiMixedTypes="0" containsString="0"/>
    </cacheField>
    <cacheField name="QD15" numFmtId="0">
      <sharedItems containsSemiMixedTypes="0" containsString="0"/>
    </cacheField>
    <cacheField name="QD16" numFmtId="0">
      <sharedItems containsSemiMixedTypes="0" containsString="0"/>
    </cacheField>
    <cacheField name="QD17" numFmtId="0">
      <sharedItems containsSemiMixedTypes="0" containsString="0"/>
    </cacheField>
    <cacheField name="QD18" numFmtId="0">
      <sharedItems containsSemiMixedTypes="0" containsString="0"/>
    </cacheField>
    <cacheField name="QD19" numFmtId="0">
      <sharedItems containsSemiMixedTypes="0" containsString="0"/>
    </cacheField>
    <cacheField name="QD20" numFmtId="0">
      <sharedItems containsSemiMixedTypes="0" containsString="0"/>
    </cacheField>
    <cacheField name="PM1" numFmtId="0">
      <sharedItems containsSemiMixedTypes="0" containsString="0"/>
    </cacheField>
    <cacheField name="PM2" numFmtId="0">
      <sharedItems containsSemiMixedTypes="0" containsString="0"/>
    </cacheField>
    <cacheField name="PM3" numFmtId="0">
      <sharedItems containsSemiMixedTypes="0" containsString="0"/>
    </cacheField>
    <cacheField name="PM4" numFmtId="0">
      <sharedItems containsSemiMixedTypes="0" containsString="0"/>
    </cacheField>
    <cacheField name="PM5" numFmtId="0">
      <sharedItems containsSemiMixedTypes="0" containsString="0"/>
    </cacheField>
    <cacheField name="PM6" numFmtId="0">
      <sharedItems containsSemiMixedTypes="0" containsString="0"/>
    </cacheField>
    <cacheField name="PM7" numFmtId="0">
      <sharedItems containsSemiMixedTypes="0" containsString="0"/>
    </cacheField>
    <cacheField name="PM8" numFmtId="0">
      <sharedItems containsSemiMixedTypes="0" containsString="0"/>
    </cacheField>
    <cacheField name="PM9" numFmtId="0">
      <sharedItems containsSemiMixedTypes="0" containsString="0"/>
    </cacheField>
    <cacheField name="PM10" numFmtId="0">
      <sharedItems containsSemiMixedTypes="0" containsString="0"/>
    </cacheField>
    <cacheField name="PM11" numFmtId="0">
      <sharedItems containsSemiMixedTypes="0" containsString="0"/>
    </cacheField>
    <cacheField name="PM12" numFmtId="0">
      <sharedItems containsSemiMixedTypes="0" containsString="0"/>
    </cacheField>
    <cacheField name="PM13" numFmtId="0">
      <sharedItems containsSemiMixedTypes="0" containsString="0"/>
    </cacheField>
    <cacheField name="PM14" numFmtId="0">
      <sharedItems containsSemiMixedTypes="0" containsString="0"/>
    </cacheField>
    <cacheField name="PM15" numFmtId="0">
      <sharedItems containsSemiMixedTypes="0" containsString="0"/>
    </cacheField>
    <cacheField name="PM16" numFmtId="0">
      <sharedItems containsSemiMixedTypes="0" containsString="0"/>
    </cacheField>
    <cacheField name="PM17" numFmtId="0">
      <sharedItems containsSemiMixedTypes="0" containsString="0"/>
    </cacheField>
    <cacheField name="PM18" numFmtId="0">
      <sharedItems containsSemiMixedTypes="0" containsString="0"/>
    </cacheField>
    <cacheField name="PM19" numFmtId="0">
      <sharedItems containsSemiMixedTypes="0" containsString="0"/>
    </cacheField>
    <cacheField name="PM20" numFmtId="0">
      <sharedItems containsSemiMixedTypes="0" containsString="0"/>
    </cacheField>
    <cacheField name="Total PM" numFmtId="0">
      <sharedItems containsSemiMixedTypes="0" containsString="0"/>
    </cacheField>
    <cacheField name="CO1" numFmtId="0">
      <sharedItems containsSemiMixedTypes="0" containsString="0"/>
    </cacheField>
    <cacheField name="CO2" numFmtId="0">
      <sharedItems containsSemiMixedTypes="0" containsString="0"/>
    </cacheField>
    <cacheField name="CO3" numFmtId="0">
      <sharedItems containsSemiMixedTypes="0" containsString="0"/>
    </cacheField>
    <cacheField name="CO4" numFmtId="0">
      <sharedItems containsSemiMixedTypes="0" containsString="0"/>
    </cacheField>
    <cacheField name="CO5" numFmtId="0">
      <sharedItems containsSemiMixedTypes="0" containsString="0"/>
    </cacheField>
    <cacheField name="CO6" numFmtId="0">
      <sharedItems containsSemiMixedTypes="0" containsString="0"/>
    </cacheField>
    <cacheField name="CO7" numFmtId="0">
      <sharedItems containsSemiMixedTypes="0" containsString="0"/>
    </cacheField>
    <cacheField name="CO8" numFmtId="0">
      <sharedItems containsSemiMixedTypes="0" containsString="0"/>
    </cacheField>
    <cacheField name="CO9" numFmtId="0">
      <sharedItems containsSemiMixedTypes="0" containsString="0"/>
    </cacheField>
    <cacheField name="CO10" numFmtId="0">
      <sharedItems containsSemiMixedTypes="0" containsString="0"/>
    </cacheField>
    <cacheField name="CO11" numFmtId="0">
      <sharedItems containsSemiMixedTypes="0" containsString="0"/>
    </cacheField>
    <cacheField name="CO12" numFmtId="0">
      <sharedItems containsSemiMixedTypes="0" containsString="0"/>
    </cacheField>
    <cacheField name="CO13" numFmtId="0">
      <sharedItems containsSemiMixedTypes="0" containsString="0"/>
    </cacheField>
    <cacheField name="CO14" numFmtId="0">
      <sharedItems containsSemiMixedTypes="0" containsString="0"/>
    </cacheField>
    <cacheField name="CO15" numFmtId="0">
      <sharedItems containsSemiMixedTypes="0" containsString="0"/>
    </cacheField>
    <cacheField name="CO16" numFmtId="0">
      <sharedItems containsSemiMixedTypes="0" containsString="0"/>
    </cacheField>
    <cacheField name="CO17" numFmtId="0">
      <sharedItems containsSemiMixedTypes="0" containsString="0"/>
    </cacheField>
    <cacheField name="CO18" numFmtId="0">
      <sharedItems containsSemiMixedTypes="0" containsString="0"/>
    </cacheField>
    <cacheField name="CO19" numFmtId="0">
      <sharedItems containsSemiMixedTypes="0" containsString="0"/>
    </cacheField>
    <cacheField name="CO20" numFmtId="0">
      <sharedItems containsSemiMixedTypes="0" containsString="0"/>
    </cacheField>
    <cacheField name="Eq. Cost" numFmtId="0">
      <sharedItems containsSemiMixedTypes="0" containsString="0"/>
    </cacheField>
    <cacheField name="Cons. Cost" numFmtId="0">
      <sharedItems containsSemiMixedTypes="0" containsString="0"/>
    </cacheField>
    <cacheField name="Oth. Cost" numFmtId="0">
      <sharedItems containsSemiMixedTypes="0" containsString="0"/>
    </cacheField>
    <cacheField name="Total Oth. cost" numFmtId="0">
      <sharedItems containsSemiMixedTypes="0" containsString="0"/>
    </cacheField>
    <cacheField name="CS1" numFmtId="0">
      <sharedItems containsSemiMixedTypes="0" containsString="0"/>
    </cacheField>
    <cacheField name="CS2" numFmtId="0">
      <sharedItems containsSemiMixedTypes="0" containsString="0"/>
    </cacheField>
    <cacheField name="CS3" numFmtId="0">
      <sharedItems containsSemiMixedTypes="0" containsString="0"/>
    </cacheField>
    <cacheField name="CS4" numFmtId="0">
      <sharedItems containsSemiMixedTypes="0" containsString="0"/>
    </cacheField>
    <cacheField name="CS5" numFmtId="0">
      <sharedItems containsSemiMixedTypes="0" containsString="0"/>
    </cacheField>
    <cacheField name="CS6" numFmtId="0">
      <sharedItems containsSemiMixedTypes="0" containsString="0"/>
    </cacheField>
    <cacheField name="CS7" numFmtId="0">
      <sharedItems containsSemiMixedTypes="0" containsString="0"/>
    </cacheField>
    <cacheField name="CS8" numFmtId="0">
      <sharedItems containsSemiMixedTypes="0" containsString="0"/>
    </cacheField>
    <cacheField name="CS9" numFmtId="0">
      <sharedItems containsSemiMixedTypes="0" containsString="0"/>
    </cacheField>
    <cacheField name="CS10" numFmtId="0">
      <sharedItems containsSemiMixedTypes="0" containsString="0"/>
    </cacheField>
    <cacheField name="CS11" numFmtId="0">
      <sharedItems containsSemiMixedTypes="0" containsString="0"/>
    </cacheField>
    <cacheField name="CS12" numFmtId="0">
      <sharedItems containsSemiMixedTypes="0" containsString="0"/>
    </cacheField>
    <cacheField name="CS13" numFmtId="0">
      <sharedItems containsSemiMixedTypes="0" containsString="0"/>
    </cacheField>
    <cacheField name="CS14" numFmtId="0">
      <sharedItems containsSemiMixedTypes="0" containsString="0"/>
    </cacheField>
    <cacheField name="CS15" numFmtId="0">
      <sharedItems containsSemiMixedTypes="0" containsString="0"/>
    </cacheField>
    <cacheField name="CS16" numFmtId="0">
      <sharedItems containsSemiMixedTypes="0" containsString="0"/>
    </cacheField>
    <cacheField name="CS17" numFmtId="0">
      <sharedItems containsSemiMixedTypes="0" containsString="0"/>
    </cacheField>
    <cacheField name="CS18" numFmtId="0">
      <sharedItems containsSemiMixedTypes="0" containsString="0"/>
    </cacheField>
    <cacheField name="CS19" numFmtId="0">
      <sharedItems containsSemiMixedTypes="0" containsString="0"/>
    </cacheField>
    <cacheField name="CS20" numFmtId="0">
      <sharedItems containsSemiMixedTypes="0" containsString="0"/>
    </cacheField>
    <cacheField name="Total St. Cost" numFmtId="0">
      <sharedItems containsSemiMixedTypes="0" containsString="0"/>
    </cacheField>
    <cacheField name="Total cost" numFmtId="0">
      <sharedItems containsSemiMixedTypes="0" containsString="0"/>
    </cacheField>
    <cacheField name="OH Amount" numFmtId="0">
      <sharedItems containsSemiMixedTypes="0" containsString="0"/>
    </cacheField>
    <cacheField name="Markup" numFmtId="0">
      <sharedItems containsSemiMixedTypes="0" containsString="0"/>
    </cacheField>
    <cacheField name="MK1" numFmtId="0">
      <sharedItems containsSemiMixedTypes="0" containsString="0"/>
    </cacheField>
    <cacheField name="MK2" numFmtId="0">
      <sharedItems containsSemiMixedTypes="0" containsString="0"/>
    </cacheField>
    <cacheField name="MK3" numFmtId="0">
      <sharedItems containsSemiMixedTypes="0" containsString="0"/>
    </cacheField>
    <cacheField name="MK4" numFmtId="0">
      <sharedItems containsSemiMixedTypes="0" containsString="0"/>
    </cacheField>
    <cacheField name="MK5" numFmtId="0">
      <sharedItems containsSemiMixedTypes="0" containsString="0"/>
    </cacheField>
    <cacheField name="MK6" numFmtId="0">
      <sharedItems containsSemiMixedTypes="0" containsString="0"/>
    </cacheField>
    <cacheField name="MK7" numFmtId="0">
      <sharedItems containsSemiMixedTypes="0" containsString="0"/>
    </cacheField>
    <cacheField name="MK8" numFmtId="0">
      <sharedItems containsSemiMixedTypes="0" containsString="0"/>
    </cacheField>
    <cacheField name="MK9" numFmtId="0">
      <sharedItems containsSemiMixedTypes="0" containsString="0"/>
    </cacheField>
    <cacheField name="MK10" numFmtId="0">
      <sharedItems containsSemiMixedTypes="0" containsString="0"/>
    </cacheField>
    <cacheField name="MK11" numFmtId="0">
      <sharedItems containsSemiMixedTypes="0" containsString="0"/>
    </cacheField>
    <cacheField name="MK12" numFmtId="0">
      <sharedItems containsSemiMixedTypes="0" containsString="0"/>
    </cacheField>
    <cacheField name="MK13" numFmtId="0">
      <sharedItems containsSemiMixedTypes="0" containsString="0"/>
    </cacheField>
    <cacheField name="MK14" numFmtId="0">
      <sharedItems containsSemiMixedTypes="0" containsString="0"/>
    </cacheField>
    <cacheField name="MK15" numFmtId="0">
      <sharedItems containsSemiMixedTypes="0" containsString="0"/>
    </cacheField>
    <cacheField name="MK16" numFmtId="0">
      <sharedItems containsSemiMixedTypes="0" containsString="0"/>
    </cacheField>
    <cacheField name="MK17" numFmtId="0">
      <sharedItems containsSemiMixedTypes="0" containsString="0"/>
    </cacheField>
    <cacheField name="MK18" numFmtId="0">
      <sharedItems containsSemiMixedTypes="0" containsString="0"/>
    </cacheField>
    <cacheField name="MK19" numFmtId="0">
      <sharedItems containsSemiMixedTypes="0" containsString="0"/>
    </cacheField>
    <cacheField name="MK20" numFmtId="0">
      <sharedItems containsSemiMixedTypes="0" containsString="0"/>
    </cacheField>
    <cacheField name="Eq. Price" numFmtId="0">
      <sharedItems containsSemiMixedTypes="0" containsString="0"/>
    </cacheField>
    <cacheField name="Cons. Price" numFmtId="0">
      <sharedItems containsSemiMixedTypes="0" containsString="0"/>
    </cacheField>
    <cacheField name="Oth. Price" numFmtId="0">
      <sharedItems containsSemiMixedTypes="0" containsString="0"/>
    </cacheField>
    <cacheField name="St. Price" numFmtId="0">
      <sharedItems containsSemiMixedTypes="0" containsString="0"/>
    </cacheField>
    <cacheField name="Total Price" numFmtId="0">
      <sharedItems containsSemiMixedTypes="0" containsString="0"/>
    </cacheField>
    <cacheField name="P1" numFmtId="0">
      <sharedItems containsSemiMixedTypes="0" containsString="0"/>
    </cacheField>
    <cacheField name="P2" numFmtId="0">
      <sharedItems containsSemiMixedTypes="0" containsString="0"/>
    </cacheField>
    <cacheField name="P3" numFmtId="0">
      <sharedItems containsSemiMixedTypes="0" containsString="0"/>
    </cacheField>
    <cacheField name="P4" numFmtId="0">
      <sharedItems containsSemiMixedTypes="0" containsString="0"/>
    </cacheField>
    <cacheField name="P5" numFmtId="0">
      <sharedItems containsSemiMixedTypes="0" containsString="0"/>
    </cacheField>
    <cacheField name="P6" numFmtId="0">
      <sharedItems containsSemiMixedTypes="0" containsString="0"/>
    </cacheField>
    <cacheField name="P7" numFmtId="0">
      <sharedItems containsSemiMixedTypes="0" containsString="0"/>
    </cacheField>
    <cacheField name="P8" numFmtId="0">
      <sharedItems containsSemiMixedTypes="0" containsString="0"/>
    </cacheField>
    <cacheField name="P9" numFmtId="0">
      <sharedItems containsSemiMixedTypes="0" containsString="0"/>
    </cacheField>
    <cacheField name="P10" numFmtId="0">
      <sharedItems containsSemiMixedTypes="0" containsString="0"/>
    </cacheField>
    <cacheField name="P11" numFmtId="0">
      <sharedItems containsSemiMixedTypes="0" containsString="0"/>
    </cacheField>
    <cacheField name="P12" numFmtId="0">
      <sharedItems containsSemiMixedTypes="0" containsString="0"/>
    </cacheField>
    <cacheField name="P13" numFmtId="0">
      <sharedItems containsSemiMixedTypes="0" containsString="0"/>
    </cacheField>
    <cacheField name="P14" numFmtId="0">
      <sharedItems containsSemiMixedTypes="0" containsString="0"/>
    </cacheField>
    <cacheField name="P15" numFmtId="0">
      <sharedItems containsSemiMixedTypes="0" containsString="0"/>
    </cacheField>
    <cacheField name="P16" numFmtId="0">
      <sharedItems containsSemiMixedTypes="0" containsString="0"/>
    </cacheField>
    <cacheField name="P17" numFmtId="0">
      <sharedItems containsSemiMixedTypes="0" containsString="0"/>
    </cacheField>
    <cacheField name="P18" numFmtId="0">
      <sharedItems containsSemiMixedTypes="0" containsString="0"/>
    </cacheField>
    <cacheField name="P19" numFmtId="0">
      <sharedItems containsSemiMixedTypes="0" containsString="0"/>
    </cacheField>
    <cacheField name="P20" numFmtId="0">
      <sharedItems containsSemiMixedTypes="0" containsString="0"/>
    </cacheField>
    <cacheField name="Final Quantity" numFmtId="0">
      <sharedItems containsSemiMixedTypes="0" containsString="0"/>
    </cacheField>
    <cacheField name="Final Unit Price" numFmtId="0">
      <sharedItems containsSemiMixedTypes="0" containsString="0"/>
    </cacheField>
  </cacheFields>
  <extLst>
    <ext xmlns:x14="http://schemas.microsoft.com/office/spreadsheetml/2009/9/main" uri="{725AE2AE-9491-48be-B2B4-4EB974FC3084}">
      <x14:pivotCacheDefinition pivotCacheId="162"/>
    </ext>
  </extLst>
</pivotCacheDefinition>
</file>

<file path=xl/pivotCache/pivotCacheRecords1.xml><?xml version="1.0" encoding="utf-8"?>
<pivotCacheRecords xmlns="http://schemas.openxmlformats.org/spreadsheetml/2006/main" xmlns:r="http://schemas.openxmlformats.org/officeDocument/2006/relationships" count="0"/>
</file>

<file path=xl/pivotCache/pivotCacheRecords2.xml><?xml version="1.0" encoding="utf-8"?>
<pivotCacheRecords xmlns="http://schemas.openxmlformats.org/spreadsheetml/2006/main" xmlns:r="http://schemas.openxmlformats.org/officeDocument/2006/relationships" count="0"/>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TPMQuot" cacheId="1" applyNumberFormats="0" applyBorderFormats="0" applyFontFormats="0" applyPatternFormats="0" applyAlignmentFormats="0" applyWidthHeightFormats="1" dataCaption="Values" updatedVersion="6" minRefreshableVersion="3" itemPrintTitles="1" createdVersion="6" indent="0" compact="0" outline="1" outlineData="1" compactData="0" multipleFieldFilters="0" fieldListSortAscending="1">
  <location ref="B9:G9" firstHeaderRow="0" firstDataRow="1" firstDataCol="5"/>
  <pivotFields count="214">
    <pivotField compact="0" showAll="0">
      <items count="1">
        <item t="default"/>
      </items>
    </pivotField>
    <pivotField axis="axisRow" compact="0" showAll="0" sortType="ascending">
      <items count="1">
        <item t="default"/>
      </items>
    </pivotField>
    <pivotField axis="axisRow" compact="0" showAll="0">
      <items count="1">
        <item t="default"/>
      </items>
    </pivotField>
    <pivotField axis="axisRow" compact="0" outline="0" showAll="0" defaultSubtotal="0"/>
    <pivotField compact="0" showAll="0"/>
    <pivotField compact="0" showAll="0"/>
    <pivotField compact="0" showAll="0"/>
    <pivotField compact="0" showAll="0" defaultSubtotal="0"/>
    <pivotField compact="0" showAll="0"/>
    <pivotField compact="0" showAll="0"/>
    <pivotField compact="0" showAll="0"/>
    <pivotField compact="0" showAll="0"/>
    <pivotField dataField="1" compact="0" showAll="0"/>
    <pivotField compact="0" showAll="0"/>
    <pivotField dataField="1" compact="0" showAll="0"/>
    <pivotField compact="0" showAll="0"/>
    <pivotField dataField="1" compact="0" showAll="0"/>
    <pivotField compact="0" showAll="0"/>
    <pivotField dataField="1" compact="0" showAll="0"/>
    <pivotField compact="0" showAll="0"/>
    <pivotField dataField="1" compact="0" showAll="0"/>
    <pivotField compact="0" showAll="0"/>
    <pivotField dataField="1" compact="0" showAll="0"/>
    <pivotField compact="0" showAll="0"/>
    <pivotField compact="0" showAll="0"/>
    <pivotField dataField="1" compact="0" showAll="0"/>
    <pivotField compact="0" showAll="0"/>
    <pivotField dataField="1" compact="0" showAll="0"/>
    <pivotField dataField="1" compact="0" showAll="0"/>
    <pivotField compact="0" showAll="0"/>
    <pivotField axis="axisRow" compact="0" outline="0" showAll="0" defaultSubtota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items count="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dataField="1" compact="0" showAll="0"/>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dataField="1" compact="0" showAll="0"/>
    <pivotField dataField="1"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dataField="1" compact="0" showAll="0"/>
    <pivotField dataField="1" compact="0" showAll="0"/>
    <pivotField dataField="1" compact="0" showAll="0"/>
    <pivotField dataField="1" compact="0" showAll="0"/>
    <pivotField dataField="1"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axis="axisRow" compact="0" numFmtId="186" outline="0" showAll="0" defaultSubtotal="0"/>
    <pivotField dataField="1" compact="0" showAll="0" defaultSubtotal="0"/>
  </pivotFields>
  <rowFields count="5">
    <field x="1"/>
    <field x="2"/>
    <field x="3"/>
    <field x="212"/>
    <field x="30"/>
  </rowFields>
  <colFields count="1">
    <field x="-2"/>
  </colFields>
  <dataFields count="23">
    <dataField name="Sum of Final Unit Price" fld="213" baseField="1" baseItem="0" numFmtId="185"/>
    <dataField name="Sum of Eq. unit cost" fld="12" baseField="0" baseItem="0" numFmtId="185"/>
    <dataField name="Sum of Eq. quantity" fld="14" baseField="0" baseItem="0" numFmtId="186"/>
    <dataField name="Sum of Eq. Cost" fld="139" baseField="0" baseItem="0" numFmtId="185"/>
    <dataField name="Sum of Eq. Price" fld="187" baseField="0" baseItem="0" numFmtId="185"/>
    <dataField name="Sum of Cons. unit cost" fld="16" baseField="0" baseItem="0" numFmtId="185"/>
    <dataField name="Sum of Cons. quantity" fld="18" baseField="0" baseItem="0" numFmtId="186"/>
    <dataField name="Sum of Cons. Cost" fld="140" baseField="0" baseItem="0" numFmtId="185"/>
    <dataField name="Sum of Cons. Price" fld="188" baseField="0" baseItem="0" numFmtId="185"/>
    <dataField name="Sum of Oth. unit cost" fld="20" baseField="0" baseItem="0" numFmtId="185"/>
    <dataField name="Sum of Oth. quantity" fld="22" baseField="0" baseItem="0" numFmtId="186"/>
    <dataField name="Sum of Oth. Cost" fld="141" baseField="0" baseItem="0" numFmtId="185"/>
    <dataField name="Sum of Oth. Price" fld="189" baseField="0" baseItem="0" numFmtId="185"/>
    <dataField name="Sum of Total Oth. cost" fld="142" baseField="0" baseItem="0" numFmtId="185"/>
    <dataField name="Sum of St. unit cost" fld="25" baseField="0" baseItem="0" numFmtId="185"/>
    <dataField name="Sum of St. quantity" fld="27" baseField="0" baseItem="0" numFmtId="188"/>
    <dataField name="Sum of St. pm" fld="28" baseField="0" baseItem="0" numFmtId="187"/>
    <dataField name="Sum of Total St. Cost" fld="163" baseField="0" baseItem="0" numFmtId="185"/>
    <dataField name="Sum of St. Price" fld="190" baseField="0" baseItem="0" numFmtId="185"/>
    <dataField name="Sum of Total cost" fld="164" baseField="0" baseItem="0" numFmtId="185"/>
    <dataField name="Sum of OH Amount" fld="165" baseField="0" baseItem="0" numFmtId="185"/>
    <dataField name="Sum of Markup" fld="166" baseField="0" baseItem="0" numFmtId="185"/>
    <dataField name="Sum of Total Price" fld="191" baseField="30" baseItem="0" numFmtId="185"/>
  </dataFields>
  <formats count="51">
    <format dxfId="318">
      <pivotArea outline="0" fieldPosition="0">
        <references count="1">
          <reference field="4294967294" count="6" selected="0">
            <x v="17"/>
            <x v="18"/>
            <x v="19"/>
            <x v="20"/>
            <x v="21"/>
            <x v="22"/>
          </reference>
        </references>
      </pivotArea>
    </format>
    <format dxfId="317">
      <pivotArea outline="0" fieldPosition="0">
        <references count="1">
          <reference field="4294967294" count="3" selected="0">
            <x v="11"/>
            <x v="12"/>
            <x v="14"/>
          </reference>
        </references>
      </pivotArea>
    </format>
    <format dxfId="316">
      <pivotArea outline="0" fieldPosition="0">
        <references count="1">
          <reference field="4294967294" count="3" selected="0">
            <x v="11"/>
            <x v="12"/>
            <x v="14"/>
          </reference>
        </references>
      </pivotArea>
    </format>
    <format dxfId="315">
      <pivotArea outline="0" fieldPosition="0">
        <references count="1">
          <reference field="4294967294" count="3" selected="0">
            <x v="7"/>
            <x v="8"/>
            <x v="9"/>
          </reference>
        </references>
      </pivotArea>
    </format>
    <format dxfId="314">
      <pivotArea outline="0" fieldPosition="0">
        <references count="1">
          <reference field="4294967294" count="3" selected="0">
            <x v="3"/>
            <x v="4"/>
            <x v="5"/>
          </reference>
        </references>
      </pivotArea>
    </format>
    <format dxfId="313">
      <pivotArea outline="0" fieldPosition="0">
        <references count="1">
          <reference field="4294967294" count="1" selected="0">
            <x v="1"/>
          </reference>
        </references>
      </pivotArea>
    </format>
    <format dxfId="312">
      <pivotArea outline="0" fieldPosition="0">
        <references count="1">
          <reference field="4294967294" count="1" selected="0">
            <x v="2"/>
          </reference>
        </references>
      </pivotArea>
    </format>
    <format dxfId="311">
      <pivotArea outline="0" fieldPosition="0">
        <references count="1">
          <reference field="4294967294" count="1" selected="0">
            <x v="6"/>
          </reference>
        </references>
      </pivotArea>
    </format>
    <format dxfId="310">
      <pivotArea outline="0" fieldPosition="0">
        <references count="1">
          <reference field="4294967294" count="1" selected="0">
            <x v="10"/>
          </reference>
        </references>
      </pivotArea>
    </format>
    <format dxfId="309">
      <pivotArea outline="0" fieldPosition="0">
        <references count="1">
          <reference field="4294967294" count="1" selected="0">
            <x v="15"/>
          </reference>
        </references>
      </pivotArea>
    </format>
    <format dxfId="308">
      <pivotArea outline="0" fieldPosition="0">
        <references count="1">
          <reference field="4294967294" count="1" selected="0">
            <x v="16"/>
          </reference>
        </references>
      </pivotArea>
    </format>
    <format dxfId="307">
      <pivotArea outline="0" fieldPosition="0">
        <references count="1">
          <reference field="4294967294" count="6" selected="0">
            <x v="17"/>
            <x v="18"/>
            <x v="19"/>
            <x v="20"/>
            <x v="21"/>
            <x v="22"/>
          </reference>
        </references>
      </pivotArea>
    </format>
    <format dxfId="306">
      <pivotArea outline="0" fieldPosition="0">
        <references count="1">
          <reference field="4294967294" count="1" selected="0">
            <x v="13"/>
          </reference>
        </references>
      </pivotArea>
    </format>
    <format dxfId="305">
      <pivotArea field="1" type="button" dataOnly="0" labelOnly="1" outline="0" axis="axisRow" fieldPosition="0"/>
    </format>
    <format dxfId="304">
      <pivotArea dataOnly="0" labelOnly="1" grandRow="1" outline="0" fieldPosition="0"/>
    </format>
    <format dxfId="303">
      <pivotArea field="1" type="button" dataOnly="0" labelOnly="1" outline="0" axis="axisRow" fieldPosition="0"/>
    </format>
    <format dxfId="302">
      <pivotArea dataOnly="0" labelOnly="1" grandRow="1" outline="0" fieldPosition="0"/>
    </format>
    <format dxfId="301">
      <pivotArea field="2" type="button" dataOnly="0" labelOnly="1" outline="0" axis="axisRow" fieldPosition="1"/>
    </format>
    <format dxfId="300">
      <pivotArea field="1" type="button" dataOnly="0" labelOnly="1" outline="0" axis="axisRow" fieldPosition="0"/>
    </format>
    <format dxfId="299">
      <pivotArea dataOnly="0" labelOnly="1" grandRow="1" outline="0" fieldPosition="0"/>
    </format>
    <format dxfId="298">
      <pivotArea field="2" type="button" dataOnly="0" labelOnly="1" outline="0" axis="axisRow" fieldPosition="1"/>
    </format>
    <format dxfId="297">
      <pivotArea field="2" type="button" dataOnly="0" labelOnly="1" outline="0" axis="axisRow" fieldPosition="1"/>
    </format>
    <format dxfId="296">
      <pivotArea field="2" type="button" dataOnly="0" labelOnly="1" outline="0" axis="axisRow" fieldPosition="1"/>
    </format>
    <format dxfId="295">
      <pivotArea field="3" type="button" dataOnly="0" labelOnly="1" outline="0" axis="axisRow" fieldPosition="2"/>
    </format>
    <format dxfId="294">
      <pivotArea field="3" type="button" dataOnly="0" labelOnly="1" outline="0" axis="axisRow" fieldPosition="2"/>
    </format>
    <format dxfId="293">
      <pivotArea field="3" type="button" dataOnly="0" labelOnly="1" outline="0" axis="axisRow" fieldPosition="2"/>
    </format>
    <format dxfId="292">
      <pivotArea field="3" type="button" dataOnly="0" labelOnly="1" outline="0" axis="axisRow" fieldPosition="2"/>
    </format>
    <format dxfId="291">
      <pivotArea field="2" type="button" dataOnly="0" labelOnly="1" outline="0" axis="axisRow" fieldPosition="1"/>
    </format>
    <format dxfId="290">
      <pivotArea field="3" type="button" dataOnly="0" labelOnly="1" outline="0" axis="axisRow" fieldPosition="2"/>
    </format>
    <format dxfId="289">
      <pivotArea field="3" type="button" dataOnly="0" labelOnly="1" outline="0" axis="axisRow" fieldPosition="2"/>
    </format>
    <format dxfId="288">
      <pivotArea field="3" type="button" dataOnly="0" labelOnly="1" outline="0" axis="axisRow" fieldPosition="2"/>
    </format>
    <format dxfId="287">
      <pivotArea field="3" type="button" dataOnly="0" labelOnly="1" outline="0" axis="axisRow" fieldPosition="2"/>
    </format>
    <format dxfId="286">
      <pivotArea outline="0" fieldPosition="0">
        <references count="1">
          <reference field="4294967294" count="1">
            <x v="0"/>
          </reference>
        </references>
      </pivotArea>
    </format>
    <format dxfId="285">
      <pivotArea outline="0" fieldPosition="0">
        <references count="1">
          <reference field="4294967294" count="5" selected="0">
            <x v="18"/>
            <x v="19"/>
            <x v="20"/>
            <x v="21"/>
            <x v="22"/>
          </reference>
        </references>
      </pivotArea>
    </format>
    <format dxfId="284">
      <pivotArea outline="0" fieldPosition="0">
        <references count="1">
          <reference field="4294967294" count="5" selected="0">
            <x v="18"/>
            <x v="19"/>
            <x v="20"/>
            <x v="21"/>
            <x v="22"/>
          </reference>
        </references>
      </pivotArea>
    </format>
    <format dxfId="283">
      <pivotArea type="all" dataOnly="0" outline="0" fieldPosition="0"/>
    </format>
    <format dxfId="282">
      <pivotArea outline="0" collapsedLevelsAreSubtotals="1" fieldPosition="0"/>
    </format>
    <format dxfId="281">
      <pivotArea field="1" type="button" dataOnly="0" labelOnly="1" outline="0" axis="axisRow" fieldPosition="0"/>
    </format>
    <format dxfId="280">
      <pivotArea field="2" type="button" dataOnly="0" labelOnly="1" outline="0" axis="axisRow" fieldPosition="1"/>
    </format>
    <format dxfId="279">
      <pivotArea field="3" type="button" dataOnly="0" labelOnly="1" outline="0" axis="axisRow" fieldPosition="2"/>
    </format>
    <format dxfId="278">
      <pivotArea field="212" type="button" dataOnly="0" labelOnly="1" outline="0" axis="axisRow" fieldPosition="3"/>
    </format>
    <format dxfId="277">
      <pivotArea field="30" type="button" dataOnly="0" labelOnly="1" outline="0" axis="axisRow" fieldPosition="4"/>
    </format>
    <format dxfId="276">
      <pivotArea dataOnly="0" labelOnly="1" outline="0" fieldPosition="0">
        <references count="1">
          <reference field="1" count="0"/>
        </references>
      </pivotArea>
    </format>
    <format dxfId="275">
      <pivotArea dataOnly="0" labelOnly="1" grandRow="1" outline="0" fieldPosition="0"/>
    </format>
    <format dxfId="274">
      <pivotArea dataOnly="0" labelOnly="1" outline="0" fieldPosition="0">
        <references count="1">
          <reference field="4294967294" count="23">
            <x v="0"/>
            <x v="1"/>
            <x v="2"/>
            <x v="3"/>
            <x v="4"/>
            <x v="5"/>
            <x v="6"/>
            <x v="7"/>
            <x v="8"/>
            <x v="9"/>
            <x v="10"/>
            <x v="11"/>
            <x v="12"/>
            <x v="13"/>
            <x v="14"/>
            <x v="15"/>
            <x v="16"/>
            <x v="17"/>
            <x v="18"/>
            <x v="19"/>
            <x v="20"/>
            <x v="21"/>
            <x v="22"/>
          </reference>
        </references>
      </pivotArea>
    </format>
    <format dxfId="273">
      <pivotArea outline="0" fieldPosition="0">
        <references count="1">
          <reference field="4294967294" count="1" selected="0">
            <x v="15"/>
          </reference>
        </references>
      </pivotArea>
    </format>
    <format dxfId="272">
      <pivotArea dataOnly="0" labelOnly="1" outline="0" fieldPosition="0">
        <references count="1">
          <reference field="4294967294" count="1">
            <x v="15"/>
          </reference>
        </references>
      </pivotArea>
    </format>
    <format dxfId="271">
      <pivotArea outline="0" fieldPosition="0">
        <references count="1">
          <reference field="4294967294" count="1" selected="0">
            <x v="16"/>
          </reference>
        </references>
      </pivotArea>
    </format>
    <format dxfId="270">
      <pivotArea dataOnly="0" labelOnly="1" outline="0" fieldPosition="0">
        <references count="1">
          <reference field="4294967294" count="1">
            <x v="16"/>
          </reference>
        </references>
      </pivotArea>
    </format>
    <format dxfId="269">
      <pivotArea outline="0" fieldPosition="0">
        <references count="1">
          <reference field="4294967294" count="6" selected="0">
            <x v="17"/>
            <x v="18"/>
            <x v="19"/>
            <x v="20"/>
            <x v="21"/>
            <x v="22"/>
          </reference>
        </references>
      </pivotArea>
    </format>
    <format dxfId="268">
      <pivotArea dataOnly="0" labelOnly="1" outline="0" fieldPosition="0">
        <references count="1">
          <reference field="4294967294" count="6">
            <x v="17"/>
            <x v="18"/>
            <x v="19"/>
            <x v="20"/>
            <x v="21"/>
            <x v="22"/>
          </reference>
        </references>
      </pivotArea>
    </format>
  </formats>
  <pivotTableStyleInfo name="LIH"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FinCosts" cacheId="0" applyNumberFormats="0" applyBorderFormats="0" applyFontFormats="0" applyPatternFormats="0" applyAlignmentFormats="0" applyWidthHeightFormats="1" dataCaption="Values" updatedVersion="6" minRefreshableVersion="3" itemPrintTitles="1" createdVersion="6" indent="0" compact="0" outline="1" outlineData="1" compactData="0" multipleFieldFilters="0" fieldListSortAscending="1">
  <location ref="BW6:BX6" firstHeaderRow="0" firstDataRow="1" firstDataCol="1"/>
  <pivotFields count="94">
    <pivotField axis="axisRow" compact="0" showAll="0" sortType="ascending">
      <items count="9">
        <item m="1" x="2"/>
        <item m="1" x="4"/>
        <item m="1" x="5"/>
        <item m="1" x="1"/>
        <item m="1" x="3"/>
        <item m="1" x="0"/>
        <item m="1" x="6"/>
        <item m="1" x="7"/>
        <item t="default"/>
      </items>
    </pivotField>
    <pivotField compact="0" showAll="0">
      <items count="8">
        <item m="1" x="1"/>
        <item m="1" x="6"/>
        <item m="1" x="5"/>
        <item m="1" x="2"/>
        <item m="1" x="4"/>
        <item m="1" x="3"/>
        <item m="1" x="0"/>
        <item t="default"/>
      </items>
    </pivotField>
    <pivotField compact="0" showAll="0"/>
    <pivotField compact="0" showAll="0"/>
    <pivotField compact="0" showAll="0"/>
    <pivotField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dataField="1" compact="0" showAll="0"/>
    <pivotField compact="0" showAll="0"/>
    <pivotField compact="0" showAll="0"/>
  </pivotFields>
  <rowFields count="1">
    <field x="0"/>
  </rowFields>
  <colFields count="1">
    <field x="-2"/>
  </colFields>
  <dataFields count="21">
    <dataField name="Sum of CY1" fld="51" baseField="0" baseItem="0"/>
    <dataField name="Sum of CY2" fld="52" baseField="0" baseItem="0"/>
    <dataField name="Sum of CY3" fld="53" baseField="0" baseItem="0"/>
    <dataField name="Sum of CY4" fld="54" baseField="0" baseItem="0"/>
    <dataField name="Sum of CY5" fld="55" baseField="0" baseItem="0"/>
    <dataField name="Sum of CY6" fld="56" baseField="0" baseItem="0"/>
    <dataField name="Sum of CY7" fld="57" baseField="0" baseItem="0"/>
    <dataField name="Sum of CY8" fld="58" baseField="0" baseItem="0"/>
    <dataField name="Sum of CY9" fld="59" baseField="0" baseItem="0"/>
    <dataField name="Sum of CY10" fld="60" baseField="0" baseItem="0"/>
    <dataField name="Sum of CY11" fld="61" baseField="0" baseItem="0"/>
    <dataField name="Sum of CY12" fld="62" baseField="0" baseItem="0"/>
    <dataField name="Sum of CY13" fld="63" baseField="0" baseItem="0"/>
    <dataField name="Sum of CY14" fld="64" baseField="0" baseItem="0"/>
    <dataField name="Sum of CY15" fld="65" baseField="0" baseItem="0"/>
    <dataField name="Sum of CY16" fld="66" baseField="0" baseItem="0"/>
    <dataField name="Sum of CY17" fld="67" baseField="0" baseItem="0"/>
    <dataField name="Sum of CY18" fld="68" baseField="0" baseItem="0"/>
    <dataField name="Sum of CY19" fld="69" baseField="0" baseItem="0"/>
    <dataField name="Sum of CY20" fld="70" baseField="0" baseItem="0"/>
    <dataField name="Sum of Total cost" fld="91" baseField="0" baseItem="0"/>
  </dataFields>
  <formats count="22">
    <format dxfId="134">
      <pivotArea outline="0" collapsedLevelsAreSubtotals="1" fieldPosition="0"/>
    </format>
    <format dxfId="133">
      <pivotArea outline="0" collapsedLevelsAreSubtotals="1" fieldPosition="0"/>
    </format>
    <format dxfId="132">
      <pivotArea field="0" grandRow="1" outline="0" axis="axisRow" fieldPosition="0">
        <references count="1">
          <reference field="4294967294" count="1" selected="0">
            <x v="20"/>
          </reference>
        </references>
      </pivotArea>
    </format>
    <format dxfId="131">
      <pivotArea field="0" grandRow="1" outline="0" axis="axisRow" fieldPosition="0">
        <references count="1">
          <reference field="4294967294" count="1" selected="0">
            <x v="20"/>
          </reference>
        </references>
      </pivotArea>
    </format>
    <format dxfId="130">
      <pivotArea dataOnly="0" labelOnly="1" grandRow="1" outline="0" fieldPosition="0"/>
    </format>
    <format dxfId="129">
      <pivotArea field="0" grandRow="1" outline="0" axis="axisRow" fieldPosition="0">
        <references count="1">
          <reference field="4294967294" count="1" selected="0">
            <x v="0"/>
          </reference>
        </references>
      </pivotArea>
    </format>
    <format dxfId="128">
      <pivotArea field="0" grandRow="1" outline="0" axis="axisRow" fieldPosition="0">
        <references count="1">
          <reference field="4294967294" count="1" selected="0">
            <x v="0"/>
          </reference>
        </references>
      </pivotArea>
    </format>
    <format dxfId="127">
      <pivotArea field="0" grandRow="1" outline="0" axis="axisRow" fieldPosition="0">
        <references count="1">
          <reference field="4294967294" count="19" selected="0">
            <x v="1"/>
            <x v="2"/>
            <x v="3"/>
            <x v="4"/>
            <x v="5"/>
            <x v="6"/>
            <x v="7"/>
            <x v="8"/>
            <x v="9"/>
            <x v="10"/>
            <x v="11"/>
            <x v="12"/>
            <x v="13"/>
            <x v="14"/>
            <x v="15"/>
            <x v="16"/>
            <x v="17"/>
            <x v="18"/>
            <x v="19"/>
          </reference>
        </references>
      </pivotArea>
    </format>
    <format dxfId="126">
      <pivotArea field="0" grandRow="1" outline="0" axis="axisRow" fieldPosition="0">
        <references count="1">
          <reference field="4294967294" count="20" selected="0">
            <x v="0"/>
            <x v="1"/>
            <x v="2"/>
            <x v="3"/>
            <x v="4"/>
            <x v="5"/>
            <x v="6"/>
            <x v="7"/>
            <x v="8"/>
            <x v="9"/>
            <x v="10"/>
            <x v="11"/>
            <x v="12"/>
            <x v="13"/>
            <x v="14"/>
            <x v="15"/>
            <x v="16"/>
            <x v="17"/>
            <x v="18"/>
            <x v="19"/>
          </reference>
        </references>
      </pivotArea>
    </format>
    <format dxfId="125">
      <pivotArea field="0" grandRow="1" outline="0" axis="axisRow" fieldPosition="0">
        <references count="1">
          <reference field="4294967294" count="20" selected="0">
            <x v="0"/>
            <x v="1"/>
            <x v="2"/>
            <x v="3"/>
            <x v="4"/>
            <x v="5"/>
            <x v="6"/>
            <x v="7"/>
            <x v="8"/>
            <x v="9"/>
            <x v="10"/>
            <x v="11"/>
            <x v="12"/>
            <x v="13"/>
            <x v="14"/>
            <x v="15"/>
            <x v="16"/>
            <x v="17"/>
            <x v="18"/>
            <x v="19"/>
          </reference>
        </references>
      </pivotArea>
    </format>
    <format dxfId="124">
      <pivotArea field="0" grandRow="1" outline="0" axis="axisRow" fieldPosition="0">
        <references count="1">
          <reference field="4294967294" count="1" selected="0">
            <x v="20"/>
          </reference>
        </references>
      </pivotArea>
    </format>
    <format dxfId="123">
      <pivotArea fieldPosition="0">
        <references count="2">
          <reference field="4294967294" count="1" selected="0">
            <x v="20"/>
          </reference>
          <reference field="0" count="0"/>
        </references>
      </pivotArea>
    </format>
    <format dxfId="122">
      <pivotArea fieldPosition="0">
        <references count="2">
          <reference field="4294967294" count="1" selected="0">
            <x v="20"/>
          </reference>
          <reference field="0" count="0"/>
        </references>
      </pivotArea>
    </format>
    <format dxfId="121">
      <pivotArea fieldPosition="0">
        <references count="2">
          <reference field="4294967294" count="1" selected="0">
            <x v="20"/>
          </reference>
          <reference field="0" count="0"/>
        </references>
      </pivotArea>
    </format>
    <format dxfId="120">
      <pivotArea field="0" grandRow="1" outline="0" axis="axisRow" fieldPosition="0">
        <references count="1">
          <reference field="4294967294" count="20" selected="0">
            <x v="0"/>
            <x v="1"/>
            <x v="2"/>
            <x v="3"/>
            <x v="4"/>
            <x v="5"/>
            <x v="6"/>
            <x v="7"/>
            <x v="8"/>
            <x v="9"/>
            <x v="10"/>
            <x v="11"/>
            <x v="12"/>
            <x v="13"/>
            <x v="14"/>
            <x v="15"/>
            <x v="16"/>
            <x v="17"/>
            <x v="18"/>
            <x v="19"/>
          </reference>
        </references>
      </pivotArea>
    </format>
    <format dxfId="119">
      <pivotArea dataOnly="0" labelOnly="1" grandRow="1" outline="0" fieldPosition="0"/>
    </format>
    <format dxfId="118">
      <pivotArea field="0" grandRow="1" outline="0" axis="axisRow" fieldPosition="0">
        <references count="1">
          <reference field="4294967294" count="1" selected="0">
            <x v="20"/>
          </reference>
        </references>
      </pivotArea>
    </format>
    <format dxfId="117">
      <pivotArea field="0" grandRow="1" outline="0" axis="axisRow" fieldPosition="0">
        <references count="1">
          <reference field="4294967294" count="1" selected="0">
            <x v="20"/>
          </reference>
        </references>
      </pivotArea>
    </format>
    <format dxfId="116">
      <pivotArea outline="0" collapsedLevelsAreSubtotals="1" fieldPosition="0"/>
    </format>
    <format dxfId="115">
      <pivotArea field="0" grandRow="1" outline="0" axis="axisRow" fieldPosition="0">
        <references count="1">
          <reference field="4294967294" count="20" selected="0">
            <x v="0"/>
            <x v="1"/>
            <x v="2"/>
            <x v="3"/>
            <x v="4"/>
            <x v="5"/>
            <x v="6"/>
            <x v="7"/>
            <x v="8"/>
            <x v="9"/>
            <x v="10"/>
            <x v="11"/>
            <x v="12"/>
            <x v="13"/>
            <x v="14"/>
            <x v="15"/>
            <x v="16"/>
            <x v="17"/>
            <x v="18"/>
            <x v="19"/>
          </reference>
        </references>
      </pivotArea>
    </format>
    <format dxfId="114">
      <pivotArea field="0" grandRow="1" outline="0" axis="axisRow" fieldPosition="0">
        <references count="1">
          <reference field="4294967294" count="20" selected="0">
            <x v="0"/>
            <x v="1"/>
            <x v="2"/>
            <x v="3"/>
            <x v="4"/>
            <x v="5"/>
            <x v="6"/>
            <x v="7"/>
            <x v="8"/>
            <x v="9"/>
            <x v="10"/>
            <x v="11"/>
            <x v="12"/>
            <x v="13"/>
            <x v="14"/>
            <x v="15"/>
            <x v="16"/>
            <x v="17"/>
            <x v="18"/>
            <x v="19"/>
          </reference>
        </references>
      </pivotArea>
    </format>
    <format dxfId="113">
      <pivotArea dataOnly="0" labelOnly="1" grandRow="1" outline="0" fieldPosition="0"/>
    </format>
  </formats>
  <pivotTableStyleInfo name="LIH"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MKCosts"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BX27" firstHeaderRow="0" firstDataRow="1" firstDataCol="0"/>
  <pivotFields count="94">
    <pivotField showAll="0"/>
    <pivotField showAll="0">
      <items count="8">
        <item m="1" x="1"/>
        <item m="1" x="6"/>
        <item m="1" x="5"/>
        <item m="1" x="2"/>
        <item m="1" x="4"/>
        <item m="1" x="3"/>
        <item m="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s>
  <colFields count="1">
    <field x="-2"/>
  </colFields>
  <dataFields count="20">
    <dataField name="Sum of MK1" fld="71" baseField="0" baseItem="0"/>
    <dataField name="Sum of MK2" fld="72" baseField="0" baseItem="0"/>
    <dataField name="Sum of MK3" fld="73" baseField="0" baseItem="0"/>
    <dataField name="Sum of MK4" fld="74" baseField="0" baseItem="0"/>
    <dataField name="Sum of MK5" fld="75" baseField="0" baseItem="0"/>
    <dataField name="Sum of MK6" fld="76" baseField="0" baseItem="0"/>
    <dataField name="Sum of MK7" fld="77" baseField="0" baseItem="0"/>
    <dataField name="Sum of MK8" fld="78" baseField="0" baseItem="0"/>
    <dataField name="Sum of MK9" fld="79" baseField="0" baseItem="0"/>
    <dataField name="Sum of MK10" fld="80" baseField="0" baseItem="0"/>
    <dataField name="Sum of MK11" fld="81" baseField="0" baseItem="0"/>
    <dataField name="Sum of MK12" fld="82" baseField="0" baseItem="0"/>
    <dataField name="Sum of MK13" fld="83" baseField="0" baseItem="0"/>
    <dataField name="Sum of MK14" fld="84" baseField="0" baseItem="0"/>
    <dataField name="Sum of MK15" fld="85" baseField="0" baseItem="0"/>
    <dataField name="Sum of MK16" fld="86" baseField="0" baseItem="0"/>
    <dataField name="Sum of MK17" fld="87" baseField="0" baseItem="0"/>
    <dataField name="Sum of MK18" fld="88" baseField="0" baseItem="0"/>
    <dataField name="Sum of MK19" fld="89" baseField="0" baseItem="0"/>
    <dataField name="Sum of MK20" fld="90" baseField="0" baseItem="0"/>
  </dataFields>
  <formats count="7">
    <format dxfId="141">
      <pivotArea dataOnly="0" labelOnly="1" outline="0" fieldPosition="0">
        <references count="1">
          <reference field="4294967294" count="20">
            <x v="0"/>
            <x v="1"/>
            <x v="2"/>
            <x v="3"/>
            <x v="4"/>
            <x v="5"/>
            <x v="6"/>
            <x v="7"/>
            <x v="8"/>
            <x v="9"/>
            <x v="10"/>
            <x v="11"/>
            <x v="12"/>
            <x v="13"/>
            <x v="14"/>
            <x v="15"/>
            <x v="16"/>
            <x v="17"/>
            <x v="18"/>
            <x v="19"/>
          </reference>
        </references>
      </pivotArea>
    </format>
    <format dxfId="140">
      <pivotArea type="all" dataOnly="0" outline="0" fieldPosition="0"/>
    </format>
    <format dxfId="139">
      <pivotArea outline="0" collapsedLevelsAreSubtotals="1" fieldPosition="0"/>
    </format>
    <format dxfId="138">
      <pivotArea dataOnly="0" labelOnly="1" outline="0" fieldPosition="0">
        <references count="1">
          <reference field="4294967294" count="20">
            <x v="0"/>
            <x v="1"/>
            <x v="2"/>
            <x v="3"/>
            <x v="4"/>
            <x v="5"/>
            <x v="6"/>
            <x v="7"/>
            <x v="8"/>
            <x v="9"/>
            <x v="10"/>
            <x v="11"/>
            <x v="12"/>
            <x v="13"/>
            <x v="14"/>
            <x v="15"/>
            <x v="16"/>
            <x v="17"/>
            <x v="18"/>
            <x v="19"/>
          </reference>
        </references>
      </pivotArea>
    </format>
    <format dxfId="137">
      <pivotArea type="all" dataOnly="0" outline="0" fieldPosition="0"/>
    </format>
    <format dxfId="136">
      <pivotArea outline="0" collapsedLevelsAreSubtotals="1" fieldPosition="0"/>
    </format>
    <format dxfId="135">
      <pivotArea dataOnly="0" labelOnly="1" outline="0" fieldPosition="0">
        <references count="1">
          <reference field="4294967294" count="20">
            <x v="0"/>
            <x v="1"/>
            <x v="2"/>
            <x v="3"/>
            <x v="4"/>
            <x v="5"/>
            <x v="6"/>
            <x v="7"/>
            <x v="8"/>
            <x v="9"/>
            <x v="10"/>
            <x v="11"/>
            <x v="12"/>
            <x v="13"/>
            <x v="14"/>
            <x v="15"/>
            <x v="16"/>
            <x v="17"/>
            <x v="18"/>
            <x v="19"/>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FinQ" cacheId="0" applyNumberFormats="0" applyBorderFormats="0" applyFontFormats="0" applyPatternFormats="0" applyAlignmentFormats="0" applyWidthHeightFormats="1" dataCaption="Values" updatedVersion="6" minRefreshableVersion="3" itemPrintTitles="1" createdVersion="6" indent="0" compact="0" outline="1" outlineData="1" compactData="0" multipleFieldFilters="0" fieldListSortAscending="1">
  <location ref="B6:I6" firstHeaderRow="0" firstDataRow="1" firstDataCol="7"/>
  <pivotFields count="94">
    <pivotField axis="axisRow" compact="0" showAll="0" sortType="ascending">
      <items count="9">
        <item m="1" x="2"/>
        <item m="1" x="4"/>
        <item m="1" x="5"/>
        <item m="1" x="1"/>
        <item m="1" x="3"/>
        <item m="1" x="0"/>
        <item m="1" x="6"/>
        <item m="1" x="7"/>
        <item t="default"/>
      </items>
      <extLst>
        <ext xmlns:x14="http://schemas.microsoft.com/office/spreadsheetml/2009/9/main" uri="{2946ED86-A175-432a-8AC1-64E0C546D7DE}">
          <x14:pivotField fillDownLabels="1"/>
        </ext>
      </extLst>
    </pivotField>
    <pivotField axis="axisRow" compact="0" showAll="0">
      <items count="8">
        <item m="1" x="1"/>
        <item m="1" x="6"/>
        <item m="1" x="5"/>
        <item m="1" x="2"/>
        <item m="1" x="4"/>
        <item m="1" x="0"/>
        <item m="1" x="3"/>
        <item t="default"/>
      </items>
    </pivotField>
    <pivotField axis="axisRow" compact="0" showAll="0">
      <items count="25">
        <item sd="0" m="1" x="6"/>
        <item sd="0" m="1" x="16"/>
        <item m="1" x="17"/>
        <item m="1" x="12"/>
        <item sd="0" m="1" x="3"/>
        <item m="1" x="21"/>
        <item sd="0" m="1" x="10"/>
        <item sd="0" m="1" x="23"/>
        <item m="1" x="22"/>
        <item m="1" x="7"/>
        <item sd="0" m="1" x="18"/>
        <item sd="0" m="1" x="0"/>
        <item sd="0" m="1" x="14"/>
        <item sd="0" m="1" x="13"/>
        <item sd="0" m="1" x="8"/>
        <item m="1" x="20"/>
        <item sd="0" m="1" x="11"/>
        <item sd="0" m="1" x="1"/>
        <item m="1" x="15"/>
        <item m="1" x="5"/>
        <item m="1" x="9"/>
        <item m="1" x="19"/>
        <item m="1" x="4"/>
        <item m="1" x="2"/>
        <item t="default" sd="0"/>
      </items>
    </pivotField>
    <pivotField axis="axisRow" compact="0" showAll="0">
      <items count="86">
        <item m="1" x="56"/>
        <item m="1" x="50"/>
        <item m="1" x="44"/>
        <item m="1" x="10"/>
        <item m="1" x="75"/>
        <item m="1" x="36"/>
        <item m="1" x="29"/>
        <item m="1" x="19"/>
        <item m="1" x="52"/>
        <item m="1" x="84"/>
        <item m="1" x="63"/>
        <item m="1" x="83"/>
        <item m="1" x="78"/>
        <item m="1" x="6"/>
        <item m="1" x="1"/>
        <item m="1" x="28"/>
        <item m="1" x="74"/>
        <item m="1" x="55"/>
        <item m="1" x="0"/>
        <item m="1" x="51"/>
        <item m="1" x="2"/>
        <item m="1" x="26"/>
        <item m="1" x="37"/>
        <item m="1" x="3"/>
        <item m="1" x="30"/>
        <item m="1" x="42"/>
        <item m="1" x="65"/>
        <item m="1" x="72"/>
        <item m="1" x="70"/>
        <item m="1" x="57"/>
        <item m="1" x="62"/>
        <item m="1" x="17"/>
        <item m="1" x="20"/>
        <item m="1" x="71"/>
        <item m="1" x="35"/>
        <item m="1" x="53"/>
        <item m="1" x="8"/>
        <item m="1" x="59"/>
        <item m="1" x="21"/>
        <item m="1" x="69"/>
        <item m="1" x="82"/>
        <item m="1" x="60"/>
        <item m="1" x="47"/>
        <item m="1" x="7"/>
        <item m="1" x="31"/>
        <item m="1" x="45"/>
        <item m="1" x="38"/>
        <item m="1" x="14"/>
        <item m="1" x="27"/>
        <item m="1" x="12"/>
        <item m="1" x="11"/>
        <item m="1" x="4"/>
        <item m="1" x="41"/>
        <item m="1" x="16"/>
        <item m="1" x="25"/>
        <item m="1" x="77"/>
        <item m="1" x="76"/>
        <item m="1" x="68"/>
        <item m="1" x="34"/>
        <item m="1" x="73"/>
        <item m="1" x="66"/>
        <item m="1" x="32"/>
        <item m="1" x="39"/>
        <item m="1" x="22"/>
        <item m="1" x="80"/>
        <item m="1" x="48"/>
        <item m="1" x="15"/>
        <item m="1" x="5"/>
        <item m="1" x="64"/>
        <item m="1" x="9"/>
        <item m="1" x="67"/>
        <item m="1" x="33"/>
        <item m="1" x="40"/>
        <item m="1" x="23"/>
        <item m="1" x="81"/>
        <item m="1" x="49"/>
        <item m="1" x="54"/>
        <item m="1" x="46"/>
        <item m="1" x="58"/>
        <item m="1" x="43"/>
        <item m="1" x="61"/>
        <item m="1" x="24"/>
        <item m="1" x="79"/>
        <item m="1" x="13"/>
        <item m="1" x="18"/>
        <item t="default"/>
      </items>
    </pivotField>
    <pivotField axis="axisRow" compact="0" outline="0" showAll="0" defaultSubtotal="0">
      <items count="86">
        <item m="1" x="67"/>
        <item m="1" x="57"/>
        <item m="1" x="13"/>
        <item m="1" x="17"/>
        <item m="1" x="58"/>
        <item m="1" x="5"/>
        <item m="1" x="20"/>
        <item m="1" x="3"/>
        <item m="1" x="19"/>
        <item m="1" x="25"/>
        <item m="1" x="60"/>
        <item m="1" x="28"/>
        <item m="1" x="32"/>
        <item m="1" x="11"/>
        <item m="1" x="65"/>
        <item m="1" x="18"/>
        <item m="1" x="54"/>
        <item m="1" x="76"/>
        <item m="1" x="9"/>
        <item m="1" x="0"/>
        <item m="1" x="47"/>
        <item m="1" x="8"/>
        <item m="1" x="79"/>
        <item m="1" x="12"/>
        <item m="1" x="53"/>
        <item m="1" x="66"/>
        <item m="1" x="84"/>
        <item m="1" x="24"/>
        <item m="1" x="74"/>
        <item m="1" x="21"/>
        <item m="1" x="51"/>
        <item m="1" x="83"/>
        <item m="1" x="4"/>
        <item m="1" x="73"/>
        <item m="1" x="40"/>
        <item m="1" x="29"/>
        <item m="1" x="75"/>
        <item m="1" x="38"/>
        <item m="1" x="41"/>
        <item m="1" x="50"/>
        <item m="1" x="30"/>
        <item m="1" x="62"/>
        <item m="1" x="45"/>
        <item m="1" x="49"/>
        <item m="1" x="52"/>
        <item m="1" x="55"/>
        <item m="1" x="26"/>
        <item m="1" x="68"/>
        <item m="1" x="36"/>
        <item m="1" x="15"/>
        <item m="1" x="81"/>
        <item m="1" x="2"/>
        <item m="1" x="14"/>
        <item m="1" x="69"/>
        <item m="1" x="44"/>
        <item m="1" x="42"/>
        <item m="1" x="71"/>
        <item m="1" x="82"/>
        <item m="1" x="33"/>
        <item m="1" x="85"/>
        <item m="1" x="72"/>
        <item m="1" x="31"/>
        <item m="1" x="43"/>
        <item m="1" x="80"/>
        <item m="1" x="37"/>
        <item m="1" x="78"/>
        <item m="1" x="34"/>
        <item m="1" x="59"/>
        <item m="1" x="46"/>
        <item m="1" x="7"/>
        <item m="1" x="77"/>
        <item m="1" x="10"/>
        <item m="1" x="48"/>
        <item m="1" x="16"/>
        <item m="1" x="64"/>
        <item m="1" x="70"/>
        <item m="1" x="61"/>
        <item m="1" x="39"/>
        <item m="1" x="23"/>
        <item m="1" x="1"/>
        <item m="1" x="63"/>
        <item m="1" x="6"/>
        <item m="1" x="35"/>
        <item m="1" x="27"/>
        <item m="1" x="22"/>
        <item m="1" x="56"/>
      </items>
    </pivotField>
    <pivotField axis="axisRow" compact="0" numFmtId="185" outline="0" showAll="0" defaultSubtotal="0">
      <items count="62">
        <item m="1" x="57"/>
        <item m="1" x="52"/>
        <item m="1" x="43"/>
        <item m="1" x="50"/>
        <item m="1" x="22"/>
        <item m="1" x="2"/>
        <item m="1" x="54"/>
        <item m="1" x="46"/>
        <item m="1" x="39"/>
        <item m="1" x="30"/>
        <item m="1" x="34"/>
        <item m="1" x="5"/>
        <item m="1" x="0"/>
        <item m="1" x="11"/>
        <item m="1" x="26"/>
        <item m="1" x="42"/>
        <item m="1" x="36"/>
        <item m="1" x="33"/>
        <item m="1" x="61"/>
        <item m="1" x="48"/>
        <item m="1" x="15"/>
        <item m="1" x="6"/>
        <item m="1" x="20"/>
        <item m="1" x="56"/>
        <item m="1" x="32"/>
        <item m="1" x="23"/>
        <item m="1" x="60"/>
        <item m="1" x="45"/>
        <item m="1" x="47"/>
        <item m="1" x="21"/>
        <item m="1" x="27"/>
        <item m="1" x="16"/>
        <item m="1" x="59"/>
        <item m="1" x="12"/>
        <item m="1" x="58"/>
        <item m="1" x="7"/>
        <item m="1" x="55"/>
        <item m="1" x="38"/>
        <item m="1" x="53"/>
        <item m="1" x="25"/>
        <item m="1" x="8"/>
        <item m="1" x="24"/>
        <item m="1" x="1"/>
        <item m="1" x="35"/>
        <item m="1" x="41"/>
        <item m="1" x="14"/>
        <item m="1" x="18"/>
        <item m="1" x="31"/>
        <item m="1" x="49"/>
        <item m="1" x="51"/>
        <item m="1" x="17"/>
        <item m="1" x="9"/>
        <item m="1" x="28"/>
        <item m="1" x="3"/>
        <item m="1" x="10"/>
        <item m="1" x="44"/>
        <item m="1" x="40"/>
        <item m="1" x="37"/>
        <item m="1" x="29"/>
        <item m="1" x="4"/>
        <item m="1" x="19"/>
        <item m="1" x="13"/>
      </items>
    </pivotField>
    <pivotField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axis="axisRow" compact="0" showAll="0">
      <items count="2">
        <item m="1" x="0"/>
        <item t="default"/>
      </items>
    </pivotField>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dataField="1"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dataField="1" compact="0" showAll="0"/>
    <pivotField compact="0" showAll="0"/>
    <pivotField compact="0" showAll="0"/>
  </pivotFields>
  <rowFields count="7">
    <field x="0"/>
    <field x="1"/>
    <field x="2"/>
    <field x="3"/>
    <field x="4"/>
    <field x="5"/>
    <field x="28"/>
  </rowFields>
  <colFields count="1">
    <field x="-2"/>
  </colFields>
  <dataFields count="63">
    <dataField name="Sum of QD1" fld="7" baseField="0" baseItem="0" numFmtId="186"/>
    <dataField name="Sum of QD2" fld="8" baseField="0" baseItem="0" numFmtId="186"/>
    <dataField name="Sum of QD3" fld="9" baseField="0" baseItem="0" numFmtId="186"/>
    <dataField name="Sum of QD4" fld="10" baseField="0" baseItem="0" numFmtId="186"/>
    <dataField name="Sum of QD5" fld="11" baseField="0" baseItem="0" numFmtId="186"/>
    <dataField name="Sum of QD6" fld="12" baseField="0" baseItem="0" numFmtId="186"/>
    <dataField name="Sum of QD7" fld="13" baseField="0" baseItem="0" numFmtId="186"/>
    <dataField name="Sum of QD8" fld="14" baseField="0" baseItem="0" numFmtId="186"/>
    <dataField name="Sum of QD9" fld="15" baseField="0" baseItem="0" numFmtId="186"/>
    <dataField name="Sum of QD10" fld="16" baseField="0" baseItem="0" numFmtId="186"/>
    <dataField name="Sum of QD11" fld="17" baseField="0" baseItem="0" numFmtId="186"/>
    <dataField name="Sum of QD12" fld="18" baseField="0" baseItem="0" numFmtId="186"/>
    <dataField name="Sum of QD13" fld="19" baseField="0" baseItem="0" numFmtId="186"/>
    <dataField name="Sum of QD14" fld="20" baseField="0" baseItem="0" numFmtId="186"/>
    <dataField name="Sum of QD15" fld="21" baseField="0" baseItem="0" numFmtId="186"/>
    <dataField name="Sum of QD16" fld="22" baseField="0" baseItem="0" numFmtId="186"/>
    <dataField name="Sum of QD17" fld="23" baseField="0" baseItem="0" numFmtId="186"/>
    <dataField name="Sum of QD18" fld="24" baseField="0" baseItem="0" numFmtId="186"/>
    <dataField name="Sum of QD19" fld="25" baseField="0" baseItem="0" numFmtId="186"/>
    <dataField name="Sum of QD20" fld="26" baseField="0" baseItem="0" numFmtId="186"/>
    <dataField name="Sum of TOTAL QD" fld="27" baseField="0" baseItem="0" numFmtId="186"/>
    <dataField name="Sum of Q1" fld="30" baseField="0" baseItem="0" numFmtId="186"/>
    <dataField name="Sum of Q2" fld="31" baseField="0" baseItem="0" numFmtId="186"/>
    <dataField name="Sum of Q3" fld="32" baseField="0" baseItem="0" numFmtId="186"/>
    <dataField name="Sum of Q4" fld="33" baseField="0" baseItem="0" numFmtId="186"/>
    <dataField name="Sum of Q5" fld="34" baseField="0" baseItem="0" numFmtId="186"/>
    <dataField name="Sum of Q6" fld="35" baseField="0" baseItem="0" numFmtId="186"/>
    <dataField name="Sum of Q7" fld="36" baseField="0" baseItem="0" numFmtId="186"/>
    <dataField name="Sum of Q8" fld="37" baseField="0" baseItem="0" numFmtId="186"/>
    <dataField name="Sum of Q9" fld="38" baseField="0" baseItem="0" numFmtId="186"/>
    <dataField name="Sum of Q10" fld="39" baseField="0" baseItem="0" numFmtId="186"/>
    <dataField name="Sum of Q11" fld="40" baseField="0" baseItem="0" numFmtId="186"/>
    <dataField name="Sum of Q12" fld="41" baseField="0" baseItem="0" numFmtId="186"/>
    <dataField name="Sum of Q13" fld="42" baseField="0" baseItem="0" numFmtId="186"/>
    <dataField name="Sum of Q14" fld="43" baseField="0" baseItem="0" numFmtId="186"/>
    <dataField name="Sum of Q15" fld="44" baseField="0" baseItem="0" numFmtId="186"/>
    <dataField name="Sum of Q16" fld="45" baseField="0" baseItem="0" numFmtId="186"/>
    <dataField name="Sum of Q17" fld="46" baseField="0" baseItem="0" numFmtId="186"/>
    <dataField name="Sum of Q18" fld="47" baseField="0" baseItem="0" numFmtId="186"/>
    <dataField name="Sum of Q19" fld="48" baseField="0" baseItem="0" numFmtId="186"/>
    <dataField name="Sum of Q20" fld="49" baseField="0" baseItem="0" numFmtId="186"/>
    <dataField name="Sum of Total project" fld="29" baseField="0" baseItem="0" numFmtId="186"/>
    <dataField name="Sum of CY1" fld="51" baseField="1" baseItem="0" numFmtId="185"/>
    <dataField name="Sum of CY2" fld="52" baseField="0" baseItem="0" numFmtId="185"/>
    <dataField name="Sum of CY3" fld="53" baseField="0" baseItem="0" numFmtId="185"/>
    <dataField name="Sum of CY4" fld="54" baseField="0" baseItem="0" numFmtId="185"/>
    <dataField name="Sum of CY5" fld="55" baseField="0" baseItem="0" numFmtId="185"/>
    <dataField name="Sum of CY6" fld="56" baseField="0" baseItem="0" numFmtId="185"/>
    <dataField name="Sum of CY7" fld="57" baseField="0" baseItem="0" numFmtId="185"/>
    <dataField name="Sum of CY8" fld="58" baseField="0" baseItem="0" numFmtId="185"/>
    <dataField name="Sum of CY9" fld="59" baseField="0" baseItem="0" numFmtId="185"/>
    <dataField name="Sum of CY10" fld="60" baseField="0" baseItem="0" numFmtId="185"/>
    <dataField name="Sum of CY11" fld="61" baseField="0" baseItem="0" numFmtId="185"/>
    <dataField name="Sum of CY12" fld="62" baseField="0" baseItem="0" numFmtId="185"/>
    <dataField name="Sum of CY13" fld="63" baseField="0" baseItem="0" numFmtId="185"/>
    <dataField name="Sum of CY14" fld="64" baseField="0" baseItem="0" numFmtId="185"/>
    <dataField name="Sum of CY15" fld="65" baseField="0" baseItem="0" numFmtId="185"/>
    <dataField name="Sum of CY16" fld="66" baseField="0" baseItem="0" numFmtId="185"/>
    <dataField name="Sum of CY17" fld="67" baseField="0" baseItem="0" numFmtId="185"/>
    <dataField name="Sum of CY18" fld="68" baseField="0" baseItem="0" numFmtId="185"/>
    <dataField name="Sum of CY19" fld="69" baseField="0" baseItem="0" numFmtId="185"/>
    <dataField name="Sum of CY20" fld="70" baseField="0" baseItem="0" numFmtId="185"/>
    <dataField name="Sum of Total cost" fld="91" baseField="0" baseItem="0" numFmtId="185"/>
  </dataFields>
  <formats count="121">
    <format dxfId="262">
      <pivotArea outline="0" fieldPosition="0">
        <references count="1">
          <reference field="4294967294" count="1" selected="0">
            <x v="21"/>
          </reference>
        </references>
      </pivotArea>
    </format>
    <format dxfId="261">
      <pivotArea outline="0" fieldPosition="0">
        <references count="1">
          <reference field="4294967294" count="1" selected="0">
            <x v="22"/>
          </reference>
        </references>
      </pivotArea>
    </format>
    <format dxfId="260">
      <pivotArea dataOnly="0" labelOnly="1" outline="0" fieldPosition="0">
        <references count="1">
          <reference field="4294967294" count="1">
            <x v="22"/>
          </reference>
        </references>
      </pivotArea>
    </format>
    <format dxfId="259">
      <pivotArea outline="0" fieldPosition="0">
        <references count="1">
          <reference field="4294967294" count="1" selected="0">
            <x v="23"/>
          </reference>
        </references>
      </pivotArea>
    </format>
    <format dxfId="258">
      <pivotArea dataOnly="0" labelOnly="1" outline="0" fieldPosition="0">
        <references count="1">
          <reference field="4294967294" count="1">
            <x v="23"/>
          </reference>
        </references>
      </pivotArea>
    </format>
    <format dxfId="257">
      <pivotArea outline="0" fieldPosition="0">
        <references count="1">
          <reference field="4294967294" count="1" selected="0">
            <x v="24"/>
          </reference>
        </references>
      </pivotArea>
    </format>
    <format dxfId="256">
      <pivotArea dataOnly="0" labelOnly="1" outline="0" fieldPosition="0">
        <references count="1">
          <reference field="4294967294" count="1">
            <x v="24"/>
          </reference>
        </references>
      </pivotArea>
    </format>
    <format dxfId="255">
      <pivotArea outline="0" fieldPosition="0">
        <references count="1">
          <reference field="4294967294" count="1" selected="0">
            <x v="25"/>
          </reference>
        </references>
      </pivotArea>
    </format>
    <format dxfId="254">
      <pivotArea dataOnly="0" labelOnly="1" outline="0" fieldPosition="0">
        <references count="1">
          <reference field="4294967294" count="1">
            <x v="25"/>
          </reference>
        </references>
      </pivotArea>
    </format>
    <format dxfId="253">
      <pivotArea outline="0" fieldPosition="0">
        <references count="1">
          <reference field="4294967294" count="1" selected="0">
            <x v="26"/>
          </reference>
        </references>
      </pivotArea>
    </format>
    <format dxfId="252">
      <pivotArea dataOnly="0" labelOnly="1" outline="0" fieldPosition="0">
        <references count="1">
          <reference field="4294967294" count="1">
            <x v="26"/>
          </reference>
        </references>
      </pivotArea>
    </format>
    <format dxfId="251">
      <pivotArea outline="0" fieldPosition="0">
        <references count="1">
          <reference field="4294967294" count="1" selected="0">
            <x v="27"/>
          </reference>
        </references>
      </pivotArea>
    </format>
    <format dxfId="250">
      <pivotArea dataOnly="0" labelOnly="1" outline="0" fieldPosition="0">
        <references count="1">
          <reference field="4294967294" count="1">
            <x v="27"/>
          </reference>
        </references>
      </pivotArea>
    </format>
    <format dxfId="249">
      <pivotArea outline="0" fieldPosition="0">
        <references count="1">
          <reference field="4294967294" count="1" selected="0">
            <x v="28"/>
          </reference>
        </references>
      </pivotArea>
    </format>
    <format dxfId="248">
      <pivotArea dataOnly="0" labelOnly="1" outline="0" fieldPosition="0">
        <references count="1">
          <reference field="4294967294" count="1">
            <x v="28"/>
          </reference>
        </references>
      </pivotArea>
    </format>
    <format dxfId="247">
      <pivotArea outline="0" fieldPosition="0">
        <references count="1">
          <reference field="4294967294" count="1" selected="0">
            <x v="29"/>
          </reference>
        </references>
      </pivotArea>
    </format>
    <format dxfId="246">
      <pivotArea dataOnly="0" labelOnly="1" outline="0" fieldPosition="0">
        <references count="1">
          <reference field="4294967294" count="1">
            <x v="29"/>
          </reference>
        </references>
      </pivotArea>
    </format>
    <format dxfId="245">
      <pivotArea outline="0" fieldPosition="0">
        <references count="1">
          <reference field="4294967294" count="1" selected="0">
            <x v="30"/>
          </reference>
        </references>
      </pivotArea>
    </format>
    <format dxfId="244">
      <pivotArea dataOnly="0" labelOnly="1" outline="0" fieldPosition="0">
        <references count="1">
          <reference field="4294967294" count="1">
            <x v="30"/>
          </reference>
        </references>
      </pivotArea>
    </format>
    <format dxfId="243">
      <pivotArea outline="0" fieldPosition="0">
        <references count="1">
          <reference field="4294967294" count="1" selected="0">
            <x v="31"/>
          </reference>
        </references>
      </pivotArea>
    </format>
    <format dxfId="242">
      <pivotArea dataOnly="0" labelOnly="1" outline="0" fieldPosition="0">
        <references count="1">
          <reference field="4294967294" count="1">
            <x v="31"/>
          </reference>
        </references>
      </pivotArea>
    </format>
    <format dxfId="241">
      <pivotArea outline="0" fieldPosition="0">
        <references count="1">
          <reference field="4294967294" count="1" selected="0">
            <x v="32"/>
          </reference>
        </references>
      </pivotArea>
    </format>
    <format dxfId="240">
      <pivotArea dataOnly="0" labelOnly="1" outline="0" fieldPosition="0">
        <references count="1">
          <reference field="4294967294" count="1">
            <x v="32"/>
          </reference>
        </references>
      </pivotArea>
    </format>
    <format dxfId="239">
      <pivotArea outline="0" fieldPosition="0">
        <references count="1">
          <reference field="4294967294" count="1" selected="0">
            <x v="33"/>
          </reference>
        </references>
      </pivotArea>
    </format>
    <format dxfId="238">
      <pivotArea dataOnly="0" labelOnly="1" outline="0" fieldPosition="0">
        <references count="1">
          <reference field="4294967294" count="1">
            <x v="33"/>
          </reference>
        </references>
      </pivotArea>
    </format>
    <format dxfId="237">
      <pivotArea outline="0" fieldPosition="0">
        <references count="1">
          <reference field="4294967294" count="1" selected="0">
            <x v="34"/>
          </reference>
        </references>
      </pivotArea>
    </format>
    <format dxfId="236">
      <pivotArea dataOnly="0" labelOnly="1" outline="0" fieldPosition="0">
        <references count="1">
          <reference field="4294967294" count="1">
            <x v="34"/>
          </reference>
        </references>
      </pivotArea>
    </format>
    <format dxfId="235">
      <pivotArea outline="0" fieldPosition="0">
        <references count="1">
          <reference field="4294967294" count="1" selected="0">
            <x v="35"/>
          </reference>
        </references>
      </pivotArea>
    </format>
    <format dxfId="234">
      <pivotArea dataOnly="0" labelOnly="1" outline="0" fieldPosition="0">
        <references count="1">
          <reference field="4294967294" count="1">
            <x v="35"/>
          </reference>
        </references>
      </pivotArea>
    </format>
    <format dxfId="233">
      <pivotArea outline="0" fieldPosition="0">
        <references count="1">
          <reference field="4294967294" count="1" selected="0">
            <x v="36"/>
          </reference>
        </references>
      </pivotArea>
    </format>
    <format dxfId="232">
      <pivotArea dataOnly="0" labelOnly="1" outline="0" fieldPosition="0">
        <references count="1">
          <reference field="4294967294" count="1">
            <x v="36"/>
          </reference>
        </references>
      </pivotArea>
    </format>
    <format dxfId="231">
      <pivotArea outline="0" fieldPosition="0">
        <references count="1">
          <reference field="4294967294" count="1" selected="0">
            <x v="37"/>
          </reference>
        </references>
      </pivotArea>
    </format>
    <format dxfId="230">
      <pivotArea dataOnly="0" labelOnly="1" outline="0" fieldPosition="0">
        <references count="1">
          <reference field="4294967294" count="1">
            <x v="37"/>
          </reference>
        </references>
      </pivotArea>
    </format>
    <format dxfId="229">
      <pivotArea outline="0" fieldPosition="0">
        <references count="1">
          <reference field="4294967294" count="1" selected="0">
            <x v="38"/>
          </reference>
        </references>
      </pivotArea>
    </format>
    <format dxfId="228">
      <pivotArea dataOnly="0" labelOnly="1" outline="0" fieldPosition="0">
        <references count="1">
          <reference field="4294967294" count="1">
            <x v="38"/>
          </reference>
        </references>
      </pivotArea>
    </format>
    <format dxfId="227">
      <pivotArea outline="0" fieldPosition="0">
        <references count="1">
          <reference field="4294967294" count="1" selected="0">
            <x v="39"/>
          </reference>
        </references>
      </pivotArea>
    </format>
    <format dxfId="226">
      <pivotArea dataOnly="0" labelOnly="1" outline="0" fieldPosition="0">
        <references count="1">
          <reference field="4294967294" count="1">
            <x v="39"/>
          </reference>
        </references>
      </pivotArea>
    </format>
    <format dxfId="225">
      <pivotArea outline="0" fieldPosition="0">
        <references count="1">
          <reference field="4294967294" count="1" selected="0">
            <x v="40"/>
          </reference>
        </references>
      </pivotArea>
    </format>
    <format dxfId="224">
      <pivotArea dataOnly="0" labelOnly="1" outline="0" fieldPosition="0">
        <references count="1">
          <reference field="4294967294" count="1">
            <x v="40"/>
          </reference>
        </references>
      </pivotArea>
    </format>
    <format dxfId="223">
      <pivotArea outline="0" fieldPosition="0">
        <references count="1">
          <reference field="4294967294" count="1" selected="0">
            <x v="41"/>
          </reference>
        </references>
      </pivotArea>
    </format>
    <format dxfId="222">
      <pivotArea dataOnly="0" labelOnly="1" outline="0" fieldPosition="0">
        <references count="1">
          <reference field="4294967294" count="1">
            <x v="41"/>
          </reference>
        </references>
      </pivotArea>
    </format>
    <format dxfId="221">
      <pivotArea outline="0" fieldPosition="0">
        <references count="1">
          <reference field="4294967294" count="1" selected="0">
            <x v="21"/>
          </reference>
        </references>
      </pivotArea>
    </format>
    <format dxfId="220">
      <pivotArea dataOnly="0" labelOnly="1" outline="0" fieldPosition="0">
        <references count="1">
          <reference field="4294967294" count="1">
            <x v="21"/>
          </reference>
        </references>
      </pivotArea>
    </format>
    <format dxfId="219">
      <pivotArea outline="0" fieldPosition="0">
        <references count="1">
          <reference field="4294967294" count="1" selected="0">
            <x v="42"/>
          </reference>
        </references>
      </pivotArea>
    </format>
    <format dxfId="218">
      <pivotArea dataOnly="0" labelOnly="1" outline="0" fieldPosition="0">
        <references count="1">
          <reference field="4294967294" count="1">
            <x v="42"/>
          </reference>
        </references>
      </pivotArea>
    </format>
    <format dxfId="217">
      <pivotArea outline="0" fieldPosition="0">
        <references count="1">
          <reference field="4294967294" count="1" selected="0">
            <x v="43"/>
          </reference>
        </references>
      </pivotArea>
    </format>
    <format dxfId="216">
      <pivotArea dataOnly="0" labelOnly="1" outline="0" fieldPosition="0">
        <references count="1">
          <reference field="4294967294" count="1">
            <x v="43"/>
          </reference>
        </references>
      </pivotArea>
    </format>
    <format dxfId="215">
      <pivotArea outline="0" fieldPosition="0">
        <references count="1">
          <reference field="4294967294" count="1" selected="0">
            <x v="44"/>
          </reference>
        </references>
      </pivotArea>
    </format>
    <format dxfId="214">
      <pivotArea dataOnly="0" labelOnly="1" outline="0" fieldPosition="0">
        <references count="1">
          <reference field="4294967294" count="1">
            <x v="44"/>
          </reference>
        </references>
      </pivotArea>
    </format>
    <format dxfId="213">
      <pivotArea outline="0" fieldPosition="0">
        <references count="1">
          <reference field="4294967294" count="1" selected="0">
            <x v="45"/>
          </reference>
        </references>
      </pivotArea>
    </format>
    <format dxfId="212">
      <pivotArea dataOnly="0" labelOnly="1" outline="0" fieldPosition="0">
        <references count="1">
          <reference field="4294967294" count="1">
            <x v="45"/>
          </reference>
        </references>
      </pivotArea>
    </format>
    <format dxfId="211">
      <pivotArea outline="0" fieldPosition="0">
        <references count="1">
          <reference field="4294967294" count="1" selected="0">
            <x v="46"/>
          </reference>
        </references>
      </pivotArea>
    </format>
    <format dxfId="210">
      <pivotArea dataOnly="0" labelOnly="1" outline="0" fieldPosition="0">
        <references count="1">
          <reference field="4294967294" count="1">
            <x v="46"/>
          </reference>
        </references>
      </pivotArea>
    </format>
    <format dxfId="209">
      <pivotArea outline="0" fieldPosition="0">
        <references count="1">
          <reference field="4294967294" count="1" selected="0">
            <x v="47"/>
          </reference>
        </references>
      </pivotArea>
    </format>
    <format dxfId="208">
      <pivotArea dataOnly="0" labelOnly="1" outline="0" fieldPosition="0">
        <references count="1">
          <reference field="4294967294" count="1">
            <x v="47"/>
          </reference>
        </references>
      </pivotArea>
    </format>
    <format dxfId="207">
      <pivotArea outline="0" fieldPosition="0">
        <references count="1">
          <reference field="4294967294" count="1" selected="0">
            <x v="48"/>
          </reference>
        </references>
      </pivotArea>
    </format>
    <format dxfId="206">
      <pivotArea dataOnly="0" labelOnly="1" outline="0" fieldPosition="0">
        <references count="1">
          <reference field="4294967294" count="1">
            <x v="48"/>
          </reference>
        </references>
      </pivotArea>
    </format>
    <format dxfId="205">
      <pivotArea outline="0" fieldPosition="0">
        <references count="1">
          <reference field="4294967294" count="1" selected="0">
            <x v="49"/>
          </reference>
        </references>
      </pivotArea>
    </format>
    <format dxfId="204">
      <pivotArea dataOnly="0" labelOnly="1" outline="0" fieldPosition="0">
        <references count="1">
          <reference field="4294967294" count="1">
            <x v="49"/>
          </reference>
        </references>
      </pivotArea>
    </format>
    <format dxfId="203">
      <pivotArea outline="0" fieldPosition="0">
        <references count="1">
          <reference field="4294967294" count="1" selected="0">
            <x v="50"/>
          </reference>
        </references>
      </pivotArea>
    </format>
    <format dxfId="202">
      <pivotArea dataOnly="0" labelOnly="1" outline="0" fieldPosition="0">
        <references count="1">
          <reference field="4294967294" count="1">
            <x v="50"/>
          </reference>
        </references>
      </pivotArea>
    </format>
    <format dxfId="201">
      <pivotArea outline="0" fieldPosition="0">
        <references count="1">
          <reference field="4294967294" count="1" selected="0">
            <x v="51"/>
          </reference>
        </references>
      </pivotArea>
    </format>
    <format dxfId="200">
      <pivotArea dataOnly="0" labelOnly="1" outline="0" fieldPosition="0">
        <references count="1">
          <reference field="4294967294" count="1">
            <x v="51"/>
          </reference>
        </references>
      </pivotArea>
    </format>
    <format dxfId="199">
      <pivotArea outline="0" fieldPosition="0">
        <references count="1">
          <reference field="4294967294" count="1" selected="0">
            <x v="52"/>
          </reference>
        </references>
      </pivotArea>
    </format>
    <format dxfId="198">
      <pivotArea dataOnly="0" labelOnly="1" outline="0" fieldPosition="0">
        <references count="1">
          <reference field="4294967294" count="1">
            <x v="52"/>
          </reference>
        </references>
      </pivotArea>
    </format>
    <format dxfId="197">
      <pivotArea outline="0" fieldPosition="0">
        <references count="1">
          <reference field="4294967294" count="1" selected="0">
            <x v="53"/>
          </reference>
        </references>
      </pivotArea>
    </format>
    <format dxfId="196">
      <pivotArea dataOnly="0" labelOnly="1" outline="0" fieldPosition="0">
        <references count="1">
          <reference field="4294967294" count="1">
            <x v="53"/>
          </reference>
        </references>
      </pivotArea>
    </format>
    <format dxfId="195">
      <pivotArea outline="0" fieldPosition="0">
        <references count="1">
          <reference field="4294967294" count="1" selected="0">
            <x v="54"/>
          </reference>
        </references>
      </pivotArea>
    </format>
    <format dxfId="194">
      <pivotArea dataOnly="0" labelOnly="1" outline="0" fieldPosition="0">
        <references count="1">
          <reference field="4294967294" count="1">
            <x v="54"/>
          </reference>
        </references>
      </pivotArea>
    </format>
    <format dxfId="193">
      <pivotArea outline="0" fieldPosition="0">
        <references count="1">
          <reference field="4294967294" count="1" selected="0">
            <x v="55"/>
          </reference>
        </references>
      </pivotArea>
    </format>
    <format dxfId="192">
      <pivotArea dataOnly="0" labelOnly="1" outline="0" fieldPosition="0">
        <references count="1">
          <reference field="4294967294" count="1">
            <x v="55"/>
          </reference>
        </references>
      </pivotArea>
    </format>
    <format dxfId="191">
      <pivotArea outline="0" fieldPosition="0">
        <references count="1">
          <reference field="4294967294" count="1" selected="0">
            <x v="56"/>
          </reference>
        </references>
      </pivotArea>
    </format>
    <format dxfId="190">
      <pivotArea dataOnly="0" labelOnly="1" outline="0" fieldPosition="0">
        <references count="1">
          <reference field="4294967294" count="1">
            <x v="56"/>
          </reference>
        </references>
      </pivotArea>
    </format>
    <format dxfId="189">
      <pivotArea outline="0" fieldPosition="0">
        <references count="1">
          <reference field="4294967294" count="1" selected="0">
            <x v="57"/>
          </reference>
        </references>
      </pivotArea>
    </format>
    <format dxfId="188">
      <pivotArea dataOnly="0" labelOnly="1" outline="0" fieldPosition="0">
        <references count="1">
          <reference field="4294967294" count="1">
            <x v="57"/>
          </reference>
        </references>
      </pivotArea>
    </format>
    <format dxfId="187">
      <pivotArea outline="0" fieldPosition="0">
        <references count="1">
          <reference field="4294967294" count="1" selected="0">
            <x v="58"/>
          </reference>
        </references>
      </pivotArea>
    </format>
    <format dxfId="186">
      <pivotArea dataOnly="0" labelOnly="1" outline="0" fieldPosition="0">
        <references count="1">
          <reference field="4294967294" count="1">
            <x v="58"/>
          </reference>
        </references>
      </pivotArea>
    </format>
    <format dxfId="185">
      <pivotArea outline="0" fieldPosition="0">
        <references count="1">
          <reference field="4294967294" count="1" selected="0">
            <x v="58"/>
          </reference>
        </references>
      </pivotArea>
    </format>
    <format dxfId="184">
      <pivotArea dataOnly="0" labelOnly="1" outline="0" fieldPosition="0">
        <references count="1">
          <reference field="4294967294" count="1">
            <x v="58"/>
          </reference>
        </references>
      </pivotArea>
    </format>
    <format dxfId="183">
      <pivotArea outline="0" fieldPosition="0">
        <references count="1">
          <reference field="4294967294" count="1" selected="0">
            <x v="59"/>
          </reference>
        </references>
      </pivotArea>
    </format>
    <format dxfId="182">
      <pivotArea dataOnly="0" labelOnly="1" outline="0" fieldPosition="0">
        <references count="1">
          <reference field="4294967294" count="1">
            <x v="59"/>
          </reference>
        </references>
      </pivotArea>
    </format>
    <format dxfId="181">
      <pivotArea outline="0" fieldPosition="0">
        <references count="1">
          <reference field="4294967294" count="1" selected="0">
            <x v="60"/>
          </reference>
        </references>
      </pivotArea>
    </format>
    <format dxfId="180">
      <pivotArea dataOnly="0" labelOnly="1" outline="0" fieldPosition="0">
        <references count="1">
          <reference field="4294967294" count="1">
            <x v="60"/>
          </reference>
        </references>
      </pivotArea>
    </format>
    <format dxfId="179">
      <pivotArea outline="0" fieldPosition="0">
        <references count="1">
          <reference field="4294967294" count="1" selected="0">
            <x v="61"/>
          </reference>
        </references>
      </pivotArea>
    </format>
    <format dxfId="178">
      <pivotArea dataOnly="0" labelOnly="1" outline="0" fieldPosition="0">
        <references count="1">
          <reference field="4294967294" count="1">
            <x v="61"/>
          </reference>
        </references>
      </pivotArea>
    </format>
    <format dxfId="177">
      <pivotArea outline="0" fieldPosition="0">
        <references count="1">
          <reference field="4294967294" count="1" selected="0">
            <x v="62"/>
          </reference>
        </references>
      </pivotArea>
    </format>
    <format dxfId="176">
      <pivotArea dataOnly="0" labelOnly="1" outline="0" fieldPosition="0">
        <references count="1">
          <reference field="4294967294" count="1">
            <x v="62"/>
          </reference>
        </references>
      </pivotArea>
    </format>
    <format dxfId="175">
      <pivotArea outline="0" fieldPosition="0">
        <references count="1">
          <reference field="4294967294" count="1" selected="0">
            <x v="38"/>
          </reference>
        </references>
      </pivotArea>
    </format>
    <format dxfId="174">
      <pivotArea dataOnly="0" labelOnly="1" outline="0" fieldPosition="0">
        <references count="1">
          <reference field="4294967294" count="1">
            <x v="38"/>
          </reference>
        </references>
      </pivotArea>
    </format>
    <format dxfId="173">
      <pivotArea outline="0" fieldPosition="0">
        <references count="1">
          <reference field="4294967294" count="1" selected="0">
            <x v="39"/>
          </reference>
        </references>
      </pivotArea>
    </format>
    <format dxfId="172">
      <pivotArea dataOnly="0" labelOnly="1" outline="0" fieldPosition="0">
        <references count="1">
          <reference field="4294967294" count="1">
            <x v="39"/>
          </reference>
        </references>
      </pivotArea>
    </format>
    <format dxfId="171">
      <pivotArea outline="0" fieldPosition="0">
        <references count="1">
          <reference field="4294967294" count="1" selected="0">
            <x v="40"/>
          </reference>
        </references>
      </pivotArea>
    </format>
    <format dxfId="170">
      <pivotArea dataOnly="0" labelOnly="1" outline="0" fieldPosition="0">
        <references count="1">
          <reference field="4294967294" count="1">
            <x v="40"/>
          </reference>
        </references>
      </pivotArea>
    </format>
    <format dxfId="169">
      <pivotArea outline="0" fieldPosition="0">
        <references count="1">
          <reference field="4294967294" count="1" selected="0">
            <x v="37"/>
          </reference>
        </references>
      </pivotArea>
    </format>
    <format dxfId="168">
      <pivotArea dataOnly="0" labelOnly="1" outline="0" fieldPosition="0">
        <references count="1">
          <reference field="4294967294" count="1">
            <x v="37"/>
          </reference>
        </references>
      </pivotArea>
    </format>
    <format dxfId="167">
      <pivotArea outline="0" fieldPosition="0">
        <references count="1">
          <reference field="4294967294" count="1" selected="0">
            <x v="36"/>
          </reference>
        </references>
      </pivotArea>
    </format>
    <format dxfId="166">
      <pivotArea dataOnly="0" labelOnly="1" outline="0" fieldPosition="0">
        <references count="1">
          <reference field="4294967294" count="1">
            <x v="36"/>
          </reference>
        </references>
      </pivotArea>
    </format>
    <format dxfId="165">
      <pivotArea field="5" type="button" dataOnly="0" labelOnly="1" outline="0" axis="axisRow" fieldPosition="5"/>
    </format>
    <format dxfId="164">
      <pivotArea field="5" type="button" dataOnly="0" labelOnly="1" outline="0" axis="axisRow" fieldPosition="5"/>
    </format>
    <format dxfId="163">
      <pivotArea field="5" type="button" dataOnly="0" labelOnly="1" outline="0" axis="axisRow" fieldPosition="5"/>
    </format>
    <format dxfId="162">
      <pivotArea outline="0" fieldPosition="0">
        <references count="1">
          <reference field="4294967294" count="1" selected="0">
            <x v="42"/>
          </reference>
        </references>
      </pivotArea>
    </format>
    <format dxfId="161">
      <pivotArea field="0" type="button" dataOnly="0" labelOnly="1" outline="0" axis="axisRow" fieldPosition="0"/>
    </format>
    <format dxfId="160">
      <pivotArea field="1" type="button" dataOnly="0" labelOnly="1" outline="0" axis="axisRow" fieldPosition="1"/>
    </format>
    <format dxfId="159">
      <pivotArea field="2" type="button" dataOnly="0" labelOnly="1" outline="0" axis="axisRow" fieldPosition="2"/>
    </format>
    <format dxfId="158">
      <pivotArea field="3" type="button" dataOnly="0" labelOnly="1" outline="0" axis="axisRow" fieldPosition="3"/>
    </format>
    <format dxfId="157">
      <pivotArea field="4" type="button" dataOnly="0" labelOnly="1" outline="0" axis="axisRow" fieldPosition="4"/>
    </format>
    <format dxfId="156">
      <pivotArea field="5" type="button" dataOnly="0" labelOnly="1" outline="0" axis="axisRow" fieldPosition="5"/>
    </format>
    <format dxfId="155">
      <pivotArea field="28" type="button" dataOnly="0" labelOnly="1" outline="0" axis="axisRow" fieldPosition="6"/>
    </format>
    <format dxfId="154">
      <pivotArea dataOnly="0" labelOnly="1" outline="0" fieldPosition="0">
        <references count="1">
          <reference field="4294967294" count="42">
            <x v="21"/>
            <x v="22"/>
            <x v="23"/>
            <x v="24"/>
            <x v="25"/>
            <x v="26"/>
            <x v="27"/>
            <x v="28"/>
            <x v="29"/>
            <x v="30"/>
            <x v="31"/>
            <x v="32"/>
            <x v="33"/>
            <x v="34"/>
            <x v="35"/>
            <x v="36"/>
            <x v="37"/>
            <x v="38"/>
            <x v="39"/>
            <x v="40"/>
            <x v="41"/>
            <x v="42"/>
            <x v="43"/>
            <x v="44"/>
            <x v="45"/>
            <x v="46"/>
            <x v="47"/>
            <x v="48"/>
            <x v="49"/>
            <x v="50"/>
            <x v="51"/>
            <x v="52"/>
            <x v="53"/>
            <x v="54"/>
            <x v="55"/>
            <x v="56"/>
            <x v="57"/>
            <x v="58"/>
            <x v="59"/>
            <x v="60"/>
            <x v="61"/>
            <x v="62"/>
          </reference>
        </references>
      </pivotArea>
    </format>
    <format dxfId="153">
      <pivotArea field="0" type="button" dataOnly="0" labelOnly="1" outline="0" axis="axisRow" fieldPosition="0"/>
    </format>
    <format dxfId="152">
      <pivotArea field="1" type="button" dataOnly="0" labelOnly="1" outline="0" axis="axisRow" fieldPosition="1"/>
    </format>
    <format dxfId="151">
      <pivotArea field="2" type="button" dataOnly="0" labelOnly="1" outline="0" axis="axisRow" fieldPosition="2"/>
    </format>
    <format dxfId="150">
      <pivotArea field="3" type="button" dataOnly="0" labelOnly="1" outline="0" axis="axisRow" fieldPosition="3"/>
    </format>
    <format dxfId="149">
      <pivotArea field="4" type="button" dataOnly="0" labelOnly="1" outline="0" axis="axisRow" fieldPosition="4"/>
    </format>
    <format dxfId="148">
      <pivotArea field="5" type="button" dataOnly="0" labelOnly="1" outline="0" axis="axisRow" fieldPosition="5"/>
    </format>
    <format dxfId="147">
      <pivotArea field="28" type="button" dataOnly="0" labelOnly="1" outline="0" axis="axisRow" fieldPosition="6"/>
    </format>
    <format dxfId="146">
      <pivotArea dataOnly="0" labelOnly="1" outline="0" fieldPosition="0">
        <references count="1">
          <reference field="4294967294" count="42">
            <x v="21"/>
            <x v="22"/>
            <x v="23"/>
            <x v="24"/>
            <x v="25"/>
            <x v="26"/>
            <x v="27"/>
            <x v="28"/>
            <x v="29"/>
            <x v="30"/>
            <x v="31"/>
            <x v="32"/>
            <x v="33"/>
            <x v="34"/>
            <x v="35"/>
            <x v="36"/>
            <x v="37"/>
            <x v="38"/>
            <x v="39"/>
            <x v="40"/>
            <x v="41"/>
            <x v="42"/>
            <x v="43"/>
            <x v="44"/>
            <x v="45"/>
            <x v="46"/>
            <x v="47"/>
            <x v="48"/>
            <x v="49"/>
            <x v="50"/>
            <x v="51"/>
            <x v="52"/>
            <x v="53"/>
            <x v="54"/>
            <x v="55"/>
            <x v="56"/>
            <x v="57"/>
            <x v="58"/>
            <x v="59"/>
            <x v="60"/>
            <x v="61"/>
            <x v="62"/>
          </reference>
        </references>
      </pivotArea>
    </format>
    <format dxfId="145">
      <pivotArea outline="0" fieldPosition="0">
        <references count="1">
          <reference field="4294967294" count="20" selected="0">
            <x v="0"/>
            <x v="1"/>
            <x v="2"/>
            <x v="3"/>
            <x v="4"/>
            <x v="5"/>
            <x v="6"/>
            <x v="7"/>
            <x v="8"/>
            <x v="9"/>
            <x v="10"/>
            <x v="11"/>
            <x v="12"/>
            <x v="13"/>
            <x v="14"/>
            <x v="15"/>
            <x v="16"/>
            <x v="17"/>
            <x v="18"/>
            <x v="19"/>
          </reference>
        </references>
      </pivotArea>
    </format>
    <format dxfId="144">
      <pivotArea dataOnly="0" labelOnly="1" outline="0" fieldPosition="0">
        <references count="1">
          <reference field="4294967294" count="50">
            <x v="0"/>
            <x v="1"/>
            <x v="2"/>
            <x v="3"/>
            <x v="4"/>
            <x v="5"/>
            <x v="6"/>
            <x v="7"/>
            <x v="8"/>
            <x v="9"/>
            <x v="10"/>
            <x v="11"/>
            <x v="12"/>
            <x v="13"/>
            <x v="14"/>
            <x v="15"/>
            <x v="16"/>
            <x v="17"/>
            <x v="18"/>
            <x v="19"/>
            <x v="21"/>
            <x v="22"/>
            <x v="23"/>
            <x v="24"/>
            <x v="25"/>
            <x v="26"/>
            <x v="27"/>
            <x v="28"/>
            <x v="29"/>
            <x v="30"/>
            <x v="31"/>
            <x v="32"/>
            <x v="33"/>
            <x v="34"/>
            <x v="35"/>
            <x v="36"/>
            <x v="37"/>
            <x v="38"/>
            <x v="39"/>
            <x v="40"/>
            <x v="41"/>
            <x v="42"/>
            <x v="43"/>
            <x v="44"/>
            <x v="45"/>
            <x v="46"/>
            <x v="47"/>
            <x v="48"/>
            <x v="49"/>
            <x v="50"/>
          </reference>
        </references>
      </pivotArea>
    </format>
    <format dxfId="143">
      <pivotArea dataOnly="0" labelOnly="1" outline="0" fieldPosition="0">
        <references count="1">
          <reference field="4294967294" count="12">
            <x v="51"/>
            <x v="52"/>
            <x v="53"/>
            <x v="54"/>
            <x v="55"/>
            <x v="56"/>
            <x v="57"/>
            <x v="58"/>
            <x v="59"/>
            <x v="60"/>
            <x v="61"/>
            <x v="62"/>
          </reference>
        </references>
      </pivotArea>
    </format>
    <format dxfId="142">
      <pivotArea outline="0" fieldPosition="0">
        <references count="1">
          <reference field="4294967294" count="1" selected="0">
            <x v="20"/>
          </reference>
        </references>
      </pivotArea>
    </format>
  </formats>
  <conditionalFormats count="2">
    <conditionalFormat priority="3">
      <pivotAreas count="1">
        <pivotArea type="data" outline="0" collapsedLevelsAreSubtotals="1" fieldPosition="0">
          <references count="1">
            <reference field="4294967294" count="21" selected="0">
              <x v="0"/>
              <x v="1"/>
              <x v="2"/>
              <x v="3"/>
              <x v="4"/>
              <x v="5"/>
              <x v="6"/>
              <x v="7"/>
              <x v="8"/>
              <x v="9"/>
              <x v="10"/>
              <x v="11"/>
              <x v="12"/>
              <x v="13"/>
              <x v="14"/>
              <x v="15"/>
              <x v="16"/>
              <x v="17"/>
              <x v="18"/>
              <x v="19"/>
              <x v="20"/>
            </reference>
          </references>
        </pivotArea>
      </pivotAreas>
    </conditionalFormat>
    <conditionalFormat priority="2">
      <pivotAreas count="1">
        <pivotArea type="data" outline="0" collapsedLevelsAreSubtotals="1" fieldPosition="0">
          <references count="1">
            <reference field="4294967294" count="21" selected="0">
              <x v="21"/>
              <x v="22"/>
              <x v="23"/>
              <x v="24"/>
              <x v="25"/>
              <x v="26"/>
              <x v="27"/>
              <x v="28"/>
              <x v="29"/>
              <x v="30"/>
              <x v="31"/>
              <x v="32"/>
              <x v="33"/>
              <x v="34"/>
              <x v="35"/>
              <x v="36"/>
              <x v="37"/>
              <x v="38"/>
              <x v="39"/>
              <x v="40"/>
              <x v="41"/>
            </reference>
          </references>
        </pivotArea>
      </pivotAreas>
    </conditionalFormat>
  </conditionalFormats>
  <pivotTableStyleInfo name="LIH"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ExtQuot" cacheId="1" applyNumberFormats="0" applyBorderFormats="0" applyFontFormats="0" applyPatternFormats="0" applyAlignmentFormats="0" applyWidthHeightFormats="1" dataCaption="Values" updatedVersion="6" minRefreshableVersion="3" itemPrintTitles="1" createdVersion="6" indent="0" compact="0" outline="1" outlineData="1" compactData="0" multipleFieldFilters="0" fieldListSortAscending="1">
  <location ref="B6:H6" firstHeaderRow="0" firstDataRow="1" firstDataCol="6"/>
  <pivotFields count="214">
    <pivotField compact="0" showAll="0"/>
    <pivotField compact="0" showAll="0"/>
    <pivotField axis="axisRow" compact="0" showAll="0">
      <items count="1">
        <item t="default" sd="0"/>
      </items>
    </pivotField>
    <pivotField axis="axisRow" compact="0" outline="0" showAll="0" defaultSubtotal="0"/>
    <pivotField compact="0" showAll="0"/>
    <pivotField compact="0" showAll="0"/>
    <pivotField compact="0" showAll="0"/>
    <pivotField axis="axisRow" compact="0" showAll="0" insertBlankRow="1">
      <items count="1">
        <item t="default"/>
      </items>
    </pivotField>
    <pivotField dataField="1"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items count="1">
        <item t="default"/>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dataField="1" compact="0" outline="0" showAll="0" defaultSubtotal="0"/>
    <pivotField dataField="1" compact="0" outline="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pivotField compact="0" showAll="0"/>
    <pivotField compact="0" showAll="0"/>
    <pivotField compact="0" showAll="0"/>
    <pivotField dataField="1" compact="0" showAl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dataField="1" compact="0" showAll="0" defaultSubtotal="0"/>
    <pivotField axis="axisRow" compact="0" numFmtId="186" outline="0" showAll="0" defaultSubtotal="0"/>
    <pivotField axis="axisRow" compact="0" numFmtId="190" outline="0" showAll="0" defaultSubtotal="0"/>
  </pivotFields>
  <rowFields count="6">
    <field x="7"/>
    <field x="2"/>
    <field x="3"/>
    <field x="213"/>
    <field x="212"/>
    <field x="30"/>
  </rowFields>
  <colFields count="1">
    <field x="-2"/>
  </colFields>
  <dataFields count="24">
    <dataField name="Sum of Total Price" fld="191" baseField="0" baseItem="0" numFmtId="185"/>
    <dataField name="Sum of P1" fld="192" baseField="0" baseItem="0" numFmtId="185"/>
    <dataField name="Sum of P2" fld="193" baseField="0" baseItem="0" numFmtId="185"/>
    <dataField name="Sum of P3" fld="194" baseField="0" baseItem="0" numFmtId="185"/>
    <dataField name="Sum of P4" fld="195" baseField="0" baseItem="0" numFmtId="185"/>
    <dataField name="Sum of P5" fld="196" baseField="0" baseItem="0" numFmtId="185"/>
    <dataField name="Sum of P6" fld="197" baseField="0" baseItem="0" numFmtId="185"/>
    <dataField name="Sum of P7" fld="198" baseField="0" baseItem="0" numFmtId="185"/>
    <dataField name="Sum of P8" fld="199" baseField="0" baseItem="0" numFmtId="185"/>
    <dataField name="Sum of P9" fld="200" baseField="0" baseItem="0" numFmtId="185"/>
    <dataField name="Sum of P10" fld="201" baseField="0" baseItem="0" numFmtId="185"/>
    <dataField name="Sum of P11" fld="202" baseField="0" baseItem="0" numFmtId="185"/>
    <dataField name="Sum of P12" fld="203" baseField="0" baseItem="0" numFmtId="185"/>
    <dataField name="Sum of P13" fld="204" baseField="0" baseItem="0" numFmtId="185"/>
    <dataField name="Sum of P14" fld="205" baseField="0" baseItem="0" numFmtId="185"/>
    <dataField name="Sum of P15" fld="206" baseField="0" baseItem="0" numFmtId="185"/>
    <dataField name="Sum of P16" fld="207" baseField="0" baseItem="0" numFmtId="185"/>
    <dataField name="Sum of P17" fld="208" baseField="0" baseItem="0" numFmtId="185"/>
    <dataField name="Sum of P18" fld="209" baseField="0" baseItem="0" numFmtId="185"/>
    <dataField name="Sum of P19" fld="210" baseField="0" baseItem="0" numFmtId="185"/>
    <dataField name="Sum of P20" fld="211" baseField="0" baseItem="0" numFmtId="185"/>
    <dataField name="Count of s" fld="8" subtotal="count" baseField="0" baseItem="0"/>
    <dataField name="Sum of OH Amount" fld="165" baseField="0" baseItem="0" numFmtId="185"/>
    <dataField name="Sum of Markup" fld="166" baseField="0" baseItem="0" numFmtId="185"/>
  </dataFields>
  <formats count="66">
    <format dxfId="111">
      <pivotArea outline="0" collapsedLevelsAreSubtotals="1" fieldPosition="0"/>
    </format>
    <format dxfId="110">
      <pivotArea outline="0" collapsedLevelsAreSubtotals="1" fieldPosition="0"/>
    </format>
    <format dxfId="109">
      <pivotArea field="3" type="button" dataOnly="0" labelOnly="1" outline="0" axis="axisRow" fieldPosition="2"/>
    </format>
    <format dxfId="108">
      <pivotArea dataOnly="0" labelOnly="1" grandRow="1" outline="0" fieldPosition="0"/>
    </format>
    <format dxfId="107">
      <pivotArea field="54" type="button" dataOnly="0" labelOnly="1" outline="0"/>
    </format>
    <format dxfId="106">
      <pivotArea field="2" type="button" dataOnly="0" labelOnly="1" outline="0" axis="axisRow" fieldPosition="1"/>
    </format>
    <format dxfId="105">
      <pivotArea field="3" type="button" dataOnly="0" labelOnly="1" outline="0" axis="axisRow" fieldPosition="2"/>
    </format>
    <format dxfId="104">
      <pivotArea dataOnly="0" labelOnly="1" grandRow="1" outline="0" fieldPosition="0"/>
    </format>
    <format dxfId="103">
      <pivotArea field="54" type="button" dataOnly="0" labelOnly="1" outline="0"/>
    </format>
    <format dxfId="102">
      <pivotArea field="2" type="button" dataOnly="0" labelOnly="1" outline="0" axis="axisRow" fieldPosition="1"/>
    </format>
    <format dxfId="101">
      <pivotArea field="3" type="button" dataOnly="0" labelOnly="1" outline="0" axis="axisRow" fieldPosition="2"/>
    </format>
    <format dxfId="100">
      <pivotArea dataOnly="0" labelOnly="1" grandRow="1" outline="0" fieldPosition="0"/>
    </format>
    <format dxfId="99">
      <pivotArea outline="0" fieldPosition="0">
        <references count="1">
          <reference field="4294967294" count="1" selected="0">
            <x v="21"/>
          </reference>
        </references>
      </pivotArea>
    </format>
    <format dxfId="98">
      <pivotArea dataOnly="0" labelOnly="1" outline="0" fieldPosition="0">
        <references count="1">
          <reference field="4294967294" count="1">
            <x v="21"/>
          </reference>
        </references>
      </pivotArea>
    </format>
    <format dxfId="97">
      <pivotArea outline="0" fieldPosition="0">
        <references count="1">
          <reference field="4294967294" count="1" selected="0">
            <x v="21"/>
          </reference>
        </references>
      </pivotArea>
    </format>
    <format dxfId="96">
      <pivotArea dataOnly="0" labelOnly="1" outline="0" fieldPosition="0">
        <references count="1">
          <reference field="4294967294" count="1">
            <x v="21"/>
          </reference>
        </references>
      </pivotArea>
    </format>
    <format dxfId="95">
      <pivotArea outline="0" fieldPosition="0">
        <references count="1">
          <reference field="4294967294" count="1" selected="0">
            <x v="21"/>
          </reference>
        </references>
      </pivotArea>
    </format>
    <format dxfId="94">
      <pivotArea dataOnly="0" labelOnly="1" outline="0" fieldPosition="0">
        <references count="1">
          <reference field="4294967294" count="1">
            <x v="21"/>
          </reference>
        </references>
      </pivotArea>
    </format>
    <format dxfId="93">
      <pivotArea field="54" type="button" dataOnly="0" labelOnly="1" outline="0"/>
    </format>
    <format dxfId="92">
      <pivotArea dataOnly="0" labelOnly="1" grandRow="1" outline="0" fieldPosition="0"/>
    </format>
    <format dxfId="91">
      <pivotArea field="54" type="button" dataOnly="0" labelOnly="1" outline="0"/>
    </format>
    <format dxfId="90">
      <pivotArea dataOnly="0" labelOnly="1" grandRow="1" outline="0" fieldPosition="0"/>
    </format>
    <format dxfId="89">
      <pivotArea field="54" type="button" dataOnly="0" labelOnly="1" outline="0"/>
    </format>
    <format dxfId="88">
      <pivotArea dataOnly="0" labelOnly="1" grandRow="1" outline="0" fieldPosition="0"/>
    </format>
    <format dxfId="87">
      <pivotArea field="54" type="button" dataOnly="0" labelOnly="1" outline="0"/>
    </format>
    <format dxfId="86">
      <pivotArea dataOnly="0" labelOnly="1" grandRow="1" outline="0" fieldPosition="0"/>
    </format>
    <format dxfId="85">
      <pivotArea field="54" type="button" dataOnly="0" labelOnly="1" outline="0"/>
    </format>
    <format dxfId="84">
      <pivotArea dataOnly="0" labelOnly="1" grandRow="1" outline="0" fieldPosition="0"/>
    </format>
    <format dxfId="83">
      <pivotArea field="54" type="button" dataOnly="0" labelOnly="1" outline="0"/>
    </format>
    <format dxfId="82">
      <pivotArea dataOnly="0" labelOnly="1" grandRow="1" outline="0" fieldPosition="0"/>
    </format>
    <format dxfId="81">
      <pivotArea field="54" type="button" dataOnly="0" labelOnly="1" outline="0"/>
    </format>
    <format dxfId="80">
      <pivotArea dataOnly="0" labelOnly="1" grandRow="1" outline="0" fieldPosition="0"/>
    </format>
    <format dxfId="79">
      <pivotArea field="3" type="button" dataOnly="0" labelOnly="1" outline="0" axis="axisRow" fieldPosition="2"/>
    </format>
    <format dxfId="78">
      <pivotArea field="3" type="button" dataOnly="0" labelOnly="1" outline="0" axis="axisRow" fieldPosition="2"/>
    </format>
    <format dxfId="77">
      <pivotArea field="3" type="button" dataOnly="0" labelOnly="1" outline="0" axis="axisRow" fieldPosition="2"/>
    </format>
    <format dxfId="76">
      <pivotArea field="7" type="button" dataOnly="0" labelOnly="1" outline="0" axis="axisRow" fieldPosition="0"/>
    </format>
    <format dxfId="75">
      <pivotArea field="2" type="button" dataOnly="0" labelOnly="1" outline="0" axis="axisRow" fieldPosition="1"/>
    </format>
    <format dxfId="74">
      <pivotArea field="3" type="button" dataOnly="0" labelOnly="1" outline="0" axis="axisRow" fieldPosition="2"/>
    </format>
    <format dxfId="73">
      <pivotArea field="212" type="button" dataOnly="0" labelOnly="1" outline="0" axis="axisRow" fieldPosition="4"/>
    </format>
    <format dxfId="72">
      <pivotArea field="30" type="button" dataOnly="0" labelOnly="1" outline="0" axis="axisRow" fieldPosition="5"/>
    </format>
    <format dxfId="71">
      <pivotArea dataOnly="0" labelOnly="1" outline="0" fieldPosition="0">
        <references count="1">
          <reference field="4294967294" count="24">
            <x v="0"/>
            <x v="1"/>
            <x v="2"/>
            <x v="3"/>
            <x v="4"/>
            <x v="5"/>
            <x v="6"/>
            <x v="7"/>
            <x v="8"/>
            <x v="9"/>
            <x v="10"/>
            <x v="11"/>
            <x v="12"/>
            <x v="13"/>
            <x v="14"/>
            <x v="15"/>
            <x v="16"/>
            <x v="17"/>
            <x v="18"/>
            <x v="19"/>
            <x v="20"/>
            <x v="21"/>
            <x v="22"/>
            <x v="23"/>
          </reference>
        </references>
      </pivotArea>
    </format>
    <format dxfId="70">
      <pivotArea field="7" type="button" dataOnly="0" labelOnly="1" outline="0" axis="axisRow" fieldPosition="0"/>
    </format>
    <format dxfId="69">
      <pivotArea field="2" type="button" dataOnly="0" labelOnly="1" outline="0" axis="axisRow" fieldPosition="1"/>
    </format>
    <format dxfId="68">
      <pivotArea field="3" type="button" dataOnly="0" labelOnly="1" outline="0" axis="axisRow" fieldPosition="2"/>
    </format>
    <format dxfId="67">
      <pivotArea field="213" type="button" dataOnly="0" labelOnly="1" outline="0" axis="axisRow" fieldPosition="3"/>
    </format>
    <format dxfId="66">
      <pivotArea field="212" type="button" dataOnly="0" labelOnly="1" outline="0" axis="axisRow" fieldPosition="4"/>
    </format>
    <format dxfId="65">
      <pivotArea field="30" type="button" dataOnly="0" labelOnly="1" outline="0" axis="axisRow" fieldPosition="5"/>
    </format>
    <format dxfId="64">
      <pivotArea dataOnly="0" labelOnly="1" outline="0" fieldPosition="0">
        <references count="1">
          <reference field="4294967294" count="24">
            <x v="0"/>
            <x v="1"/>
            <x v="2"/>
            <x v="3"/>
            <x v="4"/>
            <x v="5"/>
            <x v="6"/>
            <x v="7"/>
            <x v="8"/>
            <x v="9"/>
            <x v="10"/>
            <x v="11"/>
            <x v="12"/>
            <x v="13"/>
            <x v="14"/>
            <x v="15"/>
            <x v="16"/>
            <x v="17"/>
            <x v="18"/>
            <x v="19"/>
            <x v="20"/>
            <x v="21"/>
            <x v="22"/>
            <x v="23"/>
          </reference>
        </references>
      </pivotArea>
    </format>
    <format dxfId="63">
      <pivotArea field="7" type="button" dataOnly="0" labelOnly="1" outline="0" axis="axisRow" fieldPosition="0"/>
    </format>
    <format dxfId="62">
      <pivotArea field="2" type="button" dataOnly="0" labelOnly="1" outline="0" axis="axisRow" fieldPosition="1"/>
    </format>
    <format dxfId="61">
      <pivotArea field="3" type="button" dataOnly="0" labelOnly="1" outline="0" axis="axisRow" fieldPosition="2"/>
    </format>
    <format dxfId="60">
      <pivotArea field="213" type="button" dataOnly="0" labelOnly="1" outline="0" axis="axisRow" fieldPosition="3"/>
    </format>
    <format dxfId="59">
      <pivotArea field="212" type="button" dataOnly="0" labelOnly="1" outline="0" axis="axisRow" fieldPosition="4"/>
    </format>
    <format dxfId="58">
      <pivotArea field="30" type="button" dataOnly="0" labelOnly="1" outline="0" axis="axisRow" fieldPosition="5"/>
    </format>
    <format dxfId="57">
      <pivotArea dataOnly="0" labelOnly="1" outline="0" fieldPosition="0">
        <references count="1">
          <reference field="4294967294" count="24">
            <x v="0"/>
            <x v="1"/>
            <x v="2"/>
            <x v="3"/>
            <x v="4"/>
            <x v="5"/>
            <x v="6"/>
            <x v="7"/>
            <x v="8"/>
            <x v="9"/>
            <x v="10"/>
            <x v="11"/>
            <x v="12"/>
            <x v="13"/>
            <x v="14"/>
            <x v="15"/>
            <x v="16"/>
            <x v="17"/>
            <x v="18"/>
            <x v="19"/>
            <x v="20"/>
            <x v="21"/>
            <x v="22"/>
            <x v="23"/>
          </reference>
        </references>
      </pivotArea>
    </format>
    <format dxfId="56">
      <pivotArea field="7" type="button" dataOnly="0" labelOnly="1" outline="0" axis="axisRow" fieldPosition="0"/>
    </format>
    <format dxfId="55">
      <pivotArea field="2" type="button" dataOnly="0" labelOnly="1" outline="0" axis="axisRow" fieldPosition="1"/>
    </format>
    <format dxfId="54">
      <pivotArea field="3" type="button" dataOnly="0" labelOnly="1" outline="0" axis="axisRow" fieldPosition="2"/>
    </format>
    <format dxfId="53">
      <pivotArea field="213" type="button" dataOnly="0" labelOnly="1" outline="0" axis="axisRow" fieldPosition="3"/>
    </format>
    <format dxfId="52">
      <pivotArea field="212" type="button" dataOnly="0" labelOnly="1" outline="0" axis="axisRow" fieldPosition="4"/>
    </format>
    <format dxfId="51">
      <pivotArea field="30" type="button" dataOnly="0" labelOnly="1" outline="0" axis="axisRow" fieldPosition="5"/>
    </format>
    <format dxfId="50">
      <pivotArea dataOnly="0" labelOnly="1" outline="0" fieldPosition="0">
        <references count="1">
          <reference field="4294967294" count="24">
            <x v="0"/>
            <x v="1"/>
            <x v="2"/>
            <x v="3"/>
            <x v="4"/>
            <x v="5"/>
            <x v="6"/>
            <x v="7"/>
            <x v="8"/>
            <x v="9"/>
            <x v="10"/>
            <x v="11"/>
            <x v="12"/>
            <x v="13"/>
            <x v="14"/>
            <x v="15"/>
            <x v="16"/>
            <x v="17"/>
            <x v="18"/>
            <x v="19"/>
            <x v="20"/>
            <x v="21"/>
            <x v="22"/>
            <x v="23"/>
          </reference>
        </references>
      </pivotArea>
    </format>
    <format dxfId="49">
      <pivotArea outline="0" fieldPosition="0">
        <references count="1">
          <reference field="4294967294" count="21" selected="0">
            <x v="0"/>
            <x v="1"/>
            <x v="2"/>
            <x v="3"/>
            <x v="4"/>
            <x v="5"/>
            <x v="6"/>
            <x v="7"/>
            <x v="8"/>
            <x v="9"/>
            <x v="10"/>
            <x v="11"/>
            <x v="12"/>
            <x v="13"/>
            <x v="14"/>
            <x v="15"/>
            <x v="16"/>
            <x v="17"/>
            <x v="18"/>
            <x v="19"/>
            <x v="20"/>
          </reference>
        </references>
      </pivotArea>
    </format>
    <format dxfId="48">
      <pivotArea dataOnly="0" labelOnly="1" outline="0" fieldPosition="0">
        <references count="1">
          <reference field="4294967294" count="21">
            <x v="0"/>
            <x v="1"/>
            <x v="2"/>
            <x v="3"/>
            <x v="4"/>
            <x v="5"/>
            <x v="6"/>
            <x v="7"/>
            <x v="8"/>
            <x v="9"/>
            <x v="10"/>
            <x v="11"/>
            <x v="12"/>
            <x v="13"/>
            <x v="14"/>
            <x v="15"/>
            <x v="16"/>
            <x v="17"/>
            <x v="18"/>
            <x v="19"/>
            <x v="20"/>
          </reference>
        </references>
      </pivotArea>
    </format>
    <format dxfId="47">
      <pivotArea outline="0" fieldPosition="0">
        <references count="1">
          <reference field="4294967294" count="2" selected="0">
            <x v="22"/>
            <x v="23"/>
          </reference>
        </references>
      </pivotArea>
    </format>
    <format dxfId="46">
      <pivotArea dataOnly="0" labelOnly="1" outline="0" fieldPosition="0">
        <references count="1">
          <reference field="4294967294" count="2">
            <x v="22"/>
            <x v="23"/>
          </reference>
        </references>
      </pivotArea>
    </format>
  </formats>
  <pivotTableStyleInfo name="LIH"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backgroundRefresh="0" growShrinkType="overwriteClear" adjustColumnWidth="0" connectionId="1" autoFormatId="16" applyNumberFormats="0" applyBorderFormats="0" applyFontFormats="1" applyPatternFormats="1" applyAlignmentFormats="0" applyWidthHeightFormats="0">
  <queryTableRefresh preserveSortFilterLayout="0" nextId="221" unboundColumnsRight="207">
    <queryTableFields count="220">
      <queryTableField id="1" name="Unit" tableColumnId="661"/>
      <queryTableField id="2" name="Sect#" tableColumnId="662"/>
      <queryTableField id="3" name="Section" tableColumnId="663"/>
      <queryTableField id="4" name="Op#" tableColumnId="664"/>
      <queryTableField id="5" name="Operation" tableColumnId="665"/>
      <queryTableField id="6" name="Task#" tableColumnId="666"/>
      <queryTableField id="7" name="Task" tableColumnId="667"/>
      <queryTableField id="8" name="Description" tableColumnId="668"/>
      <queryTableField id="9" name="Resource type" tableColumnId="669"/>
      <queryTableField id="10" name="Is mandatory?" tableColumnId="670"/>
      <queryTableField id="11" name="Item type" tableColumnId="671"/>
      <queryTableField id="12" name="Cost category" tableColumnId="672"/>
      <queryTableField id="13" name="External Section" tableColumnId="673"/>
      <queryTableField id="220" dataBound="0" tableColumnId="674"/>
      <queryTableField id="219" dataBound="0" tableColumnId="675"/>
      <queryTableField id="218" dataBound="0" tableColumnId="676"/>
      <queryTableField id="217" dataBound="0" tableColumnId="677"/>
      <queryTableField id="216" dataBound="0" tableColumnId="678"/>
      <queryTableField id="215" dataBound="0" tableColumnId="679"/>
      <queryTableField id="214" dataBound="0" tableColumnId="680"/>
      <queryTableField id="213" dataBound="0" tableColumnId="681"/>
      <queryTableField id="212" dataBound="0" tableColumnId="682"/>
      <queryTableField id="211" dataBound="0" tableColumnId="683"/>
      <queryTableField id="210" dataBound="0" tableColumnId="684"/>
      <queryTableField id="209" dataBound="0" tableColumnId="685"/>
      <queryTableField id="208" dataBound="0" tableColumnId="686"/>
      <queryTableField id="207" dataBound="0" tableColumnId="687"/>
      <queryTableField id="206" dataBound="0" tableColumnId="688"/>
      <queryTableField id="205" dataBound="0" tableColumnId="689"/>
      <queryTableField id="204" dataBound="0" tableColumnId="690"/>
      <queryTableField id="203" dataBound="0" tableColumnId="691"/>
      <queryTableField id="202" dataBound="0" tableColumnId="692"/>
      <queryTableField id="201" dataBound="0" tableColumnId="693"/>
      <queryTableField id="200" dataBound="0" tableColumnId="694"/>
      <queryTableField id="199" dataBound="0" tableColumnId="695"/>
      <queryTableField id="198" dataBound="0" tableColumnId="696"/>
      <queryTableField id="197" dataBound="0" tableColumnId="697"/>
      <queryTableField id="196" dataBound="0" tableColumnId="698"/>
      <queryTableField id="195" dataBound="0" tableColumnId="699"/>
      <queryTableField id="194" dataBound="0" tableColumnId="700"/>
      <queryTableField id="193" dataBound="0" tableColumnId="701"/>
      <queryTableField id="192" dataBound="0" tableColumnId="702"/>
      <queryTableField id="191" dataBound="0" tableColumnId="703"/>
      <queryTableField id="190" dataBound="0" tableColumnId="704"/>
      <queryTableField id="189" dataBound="0" tableColumnId="705"/>
      <queryTableField id="188" dataBound="0" tableColumnId="706"/>
      <queryTableField id="187" dataBound="0" tableColumnId="707"/>
      <queryTableField id="186" dataBound="0" tableColumnId="708"/>
      <queryTableField id="185" dataBound="0" tableColumnId="709"/>
      <queryTableField id="184" dataBound="0" tableColumnId="710"/>
      <queryTableField id="183" dataBound="0" tableColumnId="711"/>
      <queryTableField id="182" dataBound="0" tableColumnId="712"/>
      <queryTableField id="181" dataBound="0" tableColumnId="713"/>
      <queryTableField id="180" dataBound="0" tableColumnId="714"/>
      <queryTableField id="179" dataBound="0" tableColumnId="715"/>
      <queryTableField id="178" dataBound="0" tableColumnId="716"/>
      <queryTableField id="177" dataBound="0" tableColumnId="717"/>
      <queryTableField id="176" dataBound="0" tableColumnId="718"/>
      <queryTableField id="175" dataBound="0" tableColumnId="719"/>
      <queryTableField id="174" dataBound="0" tableColumnId="720"/>
      <queryTableField id="173" dataBound="0" tableColumnId="721"/>
      <queryTableField id="172" dataBound="0" tableColumnId="722"/>
      <queryTableField id="171" dataBound="0" tableColumnId="723"/>
      <queryTableField id="170" dataBound="0" tableColumnId="724"/>
      <queryTableField id="169" dataBound="0" tableColumnId="725"/>
      <queryTableField id="168" dataBound="0" tableColumnId="726"/>
      <queryTableField id="167" dataBound="0" tableColumnId="727"/>
      <queryTableField id="166" dataBound="0" tableColumnId="728"/>
      <queryTableField id="165" dataBound="0" tableColumnId="729"/>
      <queryTableField id="164" dataBound="0" tableColumnId="730"/>
      <queryTableField id="163" dataBound="0" tableColumnId="731"/>
      <queryTableField id="162" dataBound="0" tableColumnId="732"/>
      <queryTableField id="161" dataBound="0" tableColumnId="733"/>
      <queryTableField id="160" dataBound="0" tableColumnId="734"/>
      <queryTableField id="159" dataBound="0" tableColumnId="735"/>
      <queryTableField id="158" dataBound="0" tableColumnId="736"/>
      <queryTableField id="157" dataBound="0" tableColumnId="737"/>
      <queryTableField id="156" dataBound="0" tableColumnId="738"/>
      <queryTableField id="155" dataBound="0" tableColumnId="739"/>
      <queryTableField id="154" dataBound="0" tableColumnId="740"/>
      <queryTableField id="153" dataBound="0" tableColumnId="741"/>
      <queryTableField id="152" dataBound="0" tableColumnId="742"/>
      <queryTableField id="151" dataBound="0" tableColumnId="743"/>
      <queryTableField id="150" dataBound="0" tableColumnId="744"/>
      <queryTableField id="149" dataBound="0" tableColumnId="745"/>
      <queryTableField id="148" dataBound="0" tableColumnId="746"/>
      <queryTableField id="147" dataBound="0" tableColumnId="747"/>
      <queryTableField id="146" dataBound="0" tableColumnId="748"/>
      <queryTableField id="145" dataBound="0" tableColumnId="749"/>
      <queryTableField id="144" dataBound="0" tableColumnId="750"/>
      <queryTableField id="143" dataBound="0" tableColumnId="751"/>
      <queryTableField id="142" dataBound="0" tableColumnId="752"/>
      <queryTableField id="141" dataBound="0" tableColumnId="753"/>
      <queryTableField id="140" dataBound="0" tableColumnId="754"/>
      <queryTableField id="139" dataBound="0" tableColumnId="755"/>
      <queryTableField id="138" dataBound="0" tableColumnId="756"/>
      <queryTableField id="137" dataBound="0" tableColumnId="757"/>
      <queryTableField id="136" dataBound="0" tableColumnId="758"/>
      <queryTableField id="135" dataBound="0" tableColumnId="759"/>
      <queryTableField id="134" dataBound="0" tableColumnId="760"/>
      <queryTableField id="133" dataBound="0" tableColumnId="761"/>
      <queryTableField id="132" dataBound="0" tableColumnId="762"/>
      <queryTableField id="131" dataBound="0" tableColumnId="763"/>
      <queryTableField id="130" dataBound="0" tableColumnId="764"/>
      <queryTableField id="129" dataBound="0" tableColumnId="765"/>
      <queryTableField id="128" dataBound="0" tableColumnId="766"/>
      <queryTableField id="127" dataBound="0" tableColumnId="767"/>
      <queryTableField id="126" dataBound="0" tableColumnId="768"/>
      <queryTableField id="125" dataBound="0" tableColumnId="769"/>
      <queryTableField id="124" dataBound="0" tableColumnId="770"/>
      <queryTableField id="123" dataBound="0" tableColumnId="771"/>
      <queryTableField id="122" dataBound="0" tableColumnId="772"/>
      <queryTableField id="121" dataBound="0" tableColumnId="773"/>
      <queryTableField id="120" dataBound="0" tableColumnId="774"/>
      <queryTableField id="119" dataBound="0" tableColumnId="775"/>
      <queryTableField id="118" dataBound="0" tableColumnId="776"/>
      <queryTableField id="117" dataBound="0" tableColumnId="777"/>
      <queryTableField id="116" dataBound="0" tableColumnId="778"/>
      <queryTableField id="115" dataBound="0" tableColumnId="779"/>
      <queryTableField id="114" dataBound="0" tableColumnId="780"/>
      <queryTableField id="113" dataBound="0" tableColumnId="781"/>
      <queryTableField id="112" dataBound="0" tableColumnId="782"/>
      <queryTableField id="111" dataBound="0" tableColumnId="783"/>
      <queryTableField id="110" dataBound="0" tableColumnId="784"/>
      <queryTableField id="109" dataBound="0" tableColumnId="785"/>
      <queryTableField id="108" dataBound="0" tableColumnId="786"/>
      <queryTableField id="107" dataBound="0" tableColumnId="787"/>
      <queryTableField id="106" dataBound="0" tableColumnId="788"/>
      <queryTableField id="105" dataBound="0" tableColumnId="789"/>
      <queryTableField id="104" dataBound="0" tableColumnId="790"/>
      <queryTableField id="103" dataBound="0" tableColumnId="791"/>
      <queryTableField id="102" dataBound="0" tableColumnId="792"/>
      <queryTableField id="101" dataBound="0" tableColumnId="793"/>
      <queryTableField id="100" dataBound="0" tableColumnId="794"/>
      <queryTableField id="99" dataBound="0" tableColumnId="795"/>
      <queryTableField id="98" dataBound="0" tableColumnId="796"/>
      <queryTableField id="97" dataBound="0" tableColumnId="797"/>
      <queryTableField id="96" dataBound="0" tableColumnId="798"/>
      <queryTableField id="95" dataBound="0" tableColumnId="799"/>
      <queryTableField id="94" dataBound="0" tableColumnId="800"/>
      <queryTableField id="93" dataBound="0" tableColumnId="801"/>
      <queryTableField id="92" dataBound="0" tableColumnId="802"/>
      <queryTableField id="91" dataBound="0" tableColumnId="803"/>
      <queryTableField id="90" dataBound="0" tableColumnId="804"/>
      <queryTableField id="89" dataBound="0" tableColumnId="805"/>
      <queryTableField id="88" dataBound="0" tableColumnId="806"/>
      <queryTableField id="87" dataBound="0" tableColumnId="807"/>
      <queryTableField id="86" dataBound="0" tableColumnId="808"/>
      <queryTableField id="85" dataBound="0" tableColumnId="809"/>
      <queryTableField id="84" dataBound="0" tableColumnId="810"/>
      <queryTableField id="83" dataBound="0" tableColumnId="811"/>
      <queryTableField id="82" dataBound="0" tableColumnId="812"/>
      <queryTableField id="81" dataBound="0" tableColumnId="813"/>
      <queryTableField id="80" dataBound="0" tableColumnId="814"/>
      <queryTableField id="79" dataBound="0" tableColumnId="815"/>
      <queryTableField id="78" dataBound="0" tableColumnId="816"/>
      <queryTableField id="77" dataBound="0" tableColumnId="817"/>
      <queryTableField id="76" dataBound="0" tableColumnId="818"/>
      <queryTableField id="75" dataBound="0" tableColumnId="819"/>
      <queryTableField id="74" dataBound="0" tableColumnId="820"/>
      <queryTableField id="73" dataBound="0" tableColumnId="821"/>
      <queryTableField id="72" dataBound="0" tableColumnId="822"/>
      <queryTableField id="71" dataBound="0" tableColumnId="823"/>
      <queryTableField id="70" dataBound="0" tableColumnId="824"/>
      <queryTableField id="69" dataBound="0" tableColumnId="825"/>
      <queryTableField id="68" dataBound="0" tableColumnId="826"/>
      <queryTableField id="67" dataBound="0" tableColumnId="827"/>
      <queryTableField id="66" dataBound="0" tableColumnId="828"/>
      <queryTableField id="65" dataBound="0" tableColumnId="829"/>
      <queryTableField id="64" dataBound="0" tableColumnId="830"/>
      <queryTableField id="63" dataBound="0" tableColumnId="831"/>
      <queryTableField id="62" dataBound="0" tableColumnId="832"/>
      <queryTableField id="61" dataBound="0" tableColumnId="833"/>
      <queryTableField id="60" dataBound="0" tableColumnId="834"/>
      <queryTableField id="59" dataBound="0" tableColumnId="835"/>
      <queryTableField id="58" dataBound="0" tableColumnId="836"/>
      <queryTableField id="57" dataBound="0" tableColumnId="837"/>
      <queryTableField id="56" dataBound="0" tableColumnId="838"/>
      <queryTableField id="55" dataBound="0" tableColumnId="839"/>
      <queryTableField id="54" dataBound="0" tableColumnId="840"/>
      <queryTableField id="53" dataBound="0" tableColumnId="841"/>
      <queryTableField id="52" dataBound="0" tableColumnId="842"/>
      <queryTableField id="51" dataBound="0" tableColumnId="843"/>
      <queryTableField id="50" dataBound="0" tableColumnId="844"/>
      <queryTableField id="49" dataBound="0" tableColumnId="845"/>
      <queryTableField id="48" dataBound="0" tableColumnId="846"/>
      <queryTableField id="47" dataBound="0" tableColumnId="847"/>
      <queryTableField id="46" dataBound="0" tableColumnId="848"/>
      <queryTableField id="45" dataBound="0" tableColumnId="849"/>
      <queryTableField id="44" dataBound="0" tableColumnId="850"/>
      <queryTableField id="43" dataBound="0" tableColumnId="851"/>
      <queryTableField id="42" dataBound="0" tableColumnId="852"/>
      <queryTableField id="41" dataBound="0" tableColumnId="853"/>
      <queryTableField id="40" dataBound="0" tableColumnId="854"/>
      <queryTableField id="39" dataBound="0" tableColumnId="855"/>
      <queryTableField id="38" dataBound="0" tableColumnId="856"/>
      <queryTableField id="37" dataBound="0" tableColumnId="857"/>
      <queryTableField id="36" dataBound="0" tableColumnId="858"/>
      <queryTableField id="35" dataBound="0" tableColumnId="859"/>
      <queryTableField id="34" dataBound="0" tableColumnId="860"/>
      <queryTableField id="33" dataBound="0" tableColumnId="861"/>
      <queryTableField id="32" dataBound="0" tableColumnId="862"/>
      <queryTableField id="31" dataBound="0" tableColumnId="863"/>
      <queryTableField id="30" dataBound="0" tableColumnId="864"/>
      <queryTableField id="29" dataBound="0" tableColumnId="865"/>
      <queryTableField id="28" dataBound="0" tableColumnId="866"/>
      <queryTableField id="27" dataBound="0" tableColumnId="867"/>
      <queryTableField id="26" dataBound="0" tableColumnId="868"/>
      <queryTableField id="25" dataBound="0" tableColumnId="869"/>
      <queryTableField id="24" dataBound="0" tableColumnId="870"/>
      <queryTableField id="23" dataBound="0" tableColumnId="871"/>
      <queryTableField id="22" dataBound="0" tableColumnId="872"/>
      <queryTableField id="21" dataBound="0" tableColumnId="873"/>
      <queryTableField id="20" dataBound="0" tableColumnId="874"/>
      <queryTableField id="19" dataBound="0" tableColumnId="875"/>
      <queryTableField id="18" dataBound="0" tableColumnId="876"/>
      <queryTableField id="17" dataBound="0" tableColumnId="877"/>
      <queryTableField id="16" dataBound="0" tableColumnId="878"/>
      <queryTableField id="15" dataBound="0" tableColumnId="879"/>
      <queryTableField id="14" dataBound="0" tableColumnId="880"/>
    </queryTableFields>
  </queryTableRefresh>
</queryTable>
</file>

<file path=xl/queryTables/queryTable2.xml><?xml version="1.0" encoding="utf-8"?>
<queryTable xmlns="http://schemas.openxmlformats.org/spreadsheetml/2006/main" name="ExternalData_1" backgroundRefresh="0" adjustColumnWidth="0" connectionId="3" autoFormatId="16" applyNumberFormats="0" applyBorderFormats="0" applyFontFormats="1" applyPatternFormats="1" applyAlignmentFormats="0" applyWidthHeightFormats="0">
  <queryTableRefresh nextId="8">
    <queryTableFields count="7">
      <queryTableField id="1" name="Unit" tableColumnId="1"/>
      <queryTableField id="2" name="Item" tableColumnId="2"/>
      <queryTableField id="3" name="2024" tableColumnId="3"/>
      <queryTableField id="4" name="Last update date" tableColumnId="4"/>
      <queryTableField id="5" name="Obsolete?" tableColumnId="5"/>
      <queryTableField id="6" name="Script" tableColumnId="6"/>
      <queryTableField id="7" name="Matching TM1 Profile" tableColumnId="7"/>
    </queryTableFields>
  </queryTableRefresh>
</queryTable>
</file>

<file path=xl/queryTables/queryTable3.xml><?xml version="1.0" encoding="utf-8"?>
<queryTable xmlns="http://schemas.openxmlformats.org/spreadsheetml/2006/main" name="ExternalData_2" backgroundRefresh="0" connectionId="4" autoFormatId="0" applyNumberFormats="0" applyBorderFormats="0" applyFontFormats="1" applyPatternFormats="1" applyAlignmentFormats="0" applyWidthHeightFormats="0">
  <queryTableRefresh preserveSortFilterLayout="0" nextId="5">
    <queryTableFields count="4">
      <queryTableField id="1" name="Order" tableColumnId="1"/>
      <queryTableField id="2" name="Code" tableColumnId="2"/>
      <queryTableField id="3" name="Description" tableColumnId="3"/>
      <queryTableField id="4" name="Unit" tableColumnId="4"/>
    </queryTableFields>
  </queryTableRefresh>
</queryTable>
</file>

<file path=xl/queryTables/queryTable4.xml><?xml version="1.0" encoding="utf-8"?>
<queryTable xmlns="http://schemas.openxmlformats.org/spreadsheetml/2006/main" name="ExternalData_3" backgroundRefresh="0" adjustColumnWidth="0" connectionId="6" autoFormatId="16" applyNumberFormats="0" applyBorderFormats="0" applyFontFormats="1" applyPatternFormats="1" applyAlignmentFormats="0" applyWidthHeightFormats="0">
  <queryTableRefresh nextId="2">
    <queryTableFields count="1">
      <queryTableField id="1" name="ParRatePM" tableColumnId="1"/>
    </queryTableFields>
  </queryTableRefresh>
</queryTable>
</file>

<file path=xl/queryTables/queryTable5.xml><?xml version="1.0" encoding="utf-8"?>
<queryTable xmlns="http://schemas.openxmlformats.org/spreadsheetml/2006/main" name="ExternalData_4" backgroundRefresh="0" adjustColumnWidth="0" connectionId="7" autoFormatId="16" applyNumberFormats="0" applyBorderFormats="0" applyFontFormats="1" applyPatternFormats="1" applyAlignmentFormats="0" applyWidthHeightFormats="0">
  <queryTableRefresh nextId="2">
    <queryTableFields count="1">
      <queryTableField id="1" name="ParRateSalIncrease" tableColumnId="4"/>
    </queryTableFields>
  </queryTableRefresh>
</queryTable>
</file>

<file path=xl/queryTables/queryTable6.xml><?xml version="1.0" encoding="utf-8"?>
<queryTable xmlns="http://schemas.openxmlformats.org/spreadsheetml/2006/main" name="ExternalData_5" backgroundRefresh="0" adjustColumnWidth="0" connectionId="2" autoFormatId="16" applyNumberFormats="0" applyBorderFormats="0" applyFontFormats="1" applyPatternFormats="1" applyAlignmentFormats="0" applyWidthHeightFormats="0">
  <queryTableRefresh nextId="6">
    <queryTableFields count="3">
      <queryTableField id="1" name="Year" tableColumnId="31"/>
      <queryTableField id="2" name="Rate" tableColumnId="32"/>
      <queryTableField id="4" name="Cumulative staff increase" tableColumnId="1"/>
    </queryTableFields>
  </queryTableRefresh>
</queryTable>
</file>

<file path=xl/queryTables/queryTable7.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17">
    <queryTableFields count="16">
      <queryTableField id="1" name="#" tableColumnId="1"/>
      <queryTableField id="2" name="SERVICE" tableColumnId="2"/>
      <queryTableField id="3" name="DESCRIPTION" tableColumnId="3"/>
      <queryTableField id="4" name="DOC TYPE" tableColumnId="4"/>
      <queryTableField id="5" name="OBSOLETE" tableColumnId="5"/>
      <queryTableField id="6" name="BATCH SIZE" tableColumnId="6"/>
      <queryTableField id="7" name="RESOURCE TYPE" tableColumnId="7"/>
      <queryTableField id="8" name="TYPE" tableColumnId="8"/>
      <queryTableField id="9" name="ITEM" tableColumnId="9"/>
      <queryTableField id="10" name="OBSOLETE " tableColumnId="10"/>
      <queryTableField id="11" name="QUANTITY" tableColumnId="11"/>
      <queryTableField id="12" name="ITEM TYPE" tableColumnId="12"/>
      <queryTableField id="13" name="UNIT COST PER ITEM" tableColumnId="13"/>
      <queryTableField id="14" name="UNIT COST PER BATCH" tableColumnId="14"/>
      <queryTableField id="15" name="UNIT COST PER SAMPLE" tableColumnId="15"/>
      <queryTableField id="16" name="REMARKS"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Category_Comp." sourceName="Cost Category Comp.">
  <pivotTables>
    <pivotTable tabId="25" name="PTPMQuot"/>
  </pivotTables>
  <data>
    <tabular pivotCacheId="162"/>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Unit1" sourceName="Unit">
  <pivotTables>
    <pivotTable tabId="25" name="PTPMQuot"/>
  </pivotTables>
  <data>
    <tabular pivotCacheId="162"/>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Unit2" sourceName="Unit">
  <pivotTables>
    <pivotTable tabId="27" name="PTFinQ"/>
    <pivotTable tabId="27" name="PTFinCosts"/>
    <pivotTable tabId="27" name="PTMKCosts"/>
  </pivotTables>
  <data>
    <tabular pivotCacheId="181">
      <items count="7">
        <i x="1" s="1" nd="1"/>
        <i x="6" s="1" nd="1"/>
        <i x="5" s="1" nd="1"/>
        <i x="2" s="1" nd="1"/>
        <i x="4" s="1" nd="1"/>
        <i x="3"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Unit" sourceName="Unit">
  <extLst>
    <x:ext xmlns:x15="http://schemas.microsoft.com/office/spreadsheetml/2010/11/main" uri="{2F2917AC-EB37-4324-AD4E-5DD8C200BD13}">
      <x15:tableSlicerCache tableId="2" column="66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ection" sourceName="Section">
  <extLst>
    <x:ext xmlns:x15="http://schemas.microsoft.com/office/spreadsheetml/2010/11/main" uri="{2F2917AC-EB37-4324-AD4E-5DD8C200BD13}">
      <x15:tableSlicerCache tableId="2" column="66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Unit" cache="Slicer_Unit" caption="Unit" columnCount="3" lockedPosition="1" rowHeight="144000"/>
  <slicer name="Section" cache="Slicer_Section" caption="Section" columnCount="5" lockedPosition="1" rowHeight="1440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Category Comp." cache="Slicer_Cost_Category_Comp." caption="COST CATEGORIES" columnCount="2" lockedPosition="1" rowHeight="144000"/>
  <slicer name="Unit 1" cache="Slicer_Unit1" caption="UNITS INVOLVED" columnCount="2" lockedPosition="1" rowHeight="144000"/>
</slicers>
</file>

<file path=xl/slicers/slicer3.xml><?xml version="1.0" encoding="utf-8"?>
<slicers xmlns="http://schemas.microsoft.com/office/spreadsheetml/2009/9/main" xmlns:mc="http://schemas.openxmlformats.org/markup-compatibility/2006" xmlns:x="http://schemas.openxmlformats.org/spreadsheetml/2006/main" mc:Ignorable="x">
  <slicer name="Unit 2" cache="Slicer_Unit2" caption="UNITS INVOLVED" columnCount="3" lockedPosition="1" rowHeight="144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TabParFundingType" displayName="TabParFundingType" ref="C15:F21" totalsRowShown="0" headerRowDxfId="553" dataDxfId="551" headerRowBorderDxfId="552" headerRowCellStyle="Normal" dataCellStyle="Normal">
  <tableColumns count="4">
    <tableColumn id="1" name="FUNDING INSTITUTION TYPE" dataDxfId="550" dataCellStyle="Normal"/>
    <tableColumn id="2" name="OH" dataDxfId="549" dataCellStyle="Percent"/>
    <tableColumn id="3" name="MARK-UP" dataDxfId="548" dataCellStyle="Percent"/>
    <tableColumn id="4" name="EQUIPMENT" dataDxfId="547" dataCellStyle="Percent"/>
  </tableColumns>
  <tableStyleInfo name="LIH Current" showFirstColumn="0" showLastColumn="0" showRowStripes="1" showColumnStripes="0"/>
</table>
</file>

<file path=xl/tables/table2.xml><?xml version="1.0" encoding="utf-8"?>
<table xmlns="http://schemas.openxmlformats.org/spreadsheetml/2006/main" id="2" name="CatTemplate" displayName="CatTemplate" ref="B8:HM440" tableType="queryTable" totalsRowShown="0" headerRowDxfId="542" dataDxfId="541" headerRowCellStyle="Normal" dataCellStyle="Normal">
  <autoFilter ref="B8:HM440"/>
  <tableColumns count="220">
    <tableColumn id="661" uniqueName="661" name="Unit" queryTableFieldId="1" dataDxfId="540" dataCellStyle="Normal"/>
    <tableColumn id="662" uniqueName="662" name="Sect#" queryTableFieldId="2" dataDxfId="539" dataCellStyle="Normal"/>
    <tableColumn id="663" uniqueName="663" name="Section" queryTableFieldId="3" dataDxfId="538" dataCellStyle="Normal"/>
    <tableColumn id="664" uniqueName="664" name="Op#" queryTableFieldId="4" dataDxfId="537" dataCellStyle="Normal"/>
    <tableColumn id="665" uniqueName="665" name="Operation" queryTableFieldId="5" dataDxfId="536" dataCellStyle="Normal"/>
    <tableColumn id="666" uniqueName="666" name="Task#" queryTableFieldId="6" dataDxfId="535" dataCellStyle="Normal"/>
    <tableColumn id="667" uniqueName="667" name="Task" queryTableFieldId="7" dataDxfId="534" dataCellStyle="Normal"/>
    <tableColumn id="668" uniqueName="668" name="Description" queryTableFieldId="8" dataDxfId="533" dataCellStyle="Normal"/>
    <tableColumn id="669" uniqueName="669" name="Resource type" queryTableFieldId="9" dataDxfId="532" dataCellStyle="Normal"/>
    <tableColumn id="670" uniqueName="670" name="Is mandatory?" queryTableFieldId="10" dataDxfId="531" dataCellStyle="Normal"/>
    <tableColumn id="671" uniqueName="671" name="Item type" queryTableFieldId="11" dataDxfId="530" dataCellStyle="Normal"/>
    <tableColumn id="672" uniqueName="672" name="Cost category" queryTableFieldId="12" dataDxfId="529" dataCellStyle="Normal"/>
    <tableColumn id="673" uniqueName="673" name="External Section" queryTableFieldId="13" dataDxfId="528" dataCellStyle="Normal"/>
    <tableColumn id="674" uniqueName="674" name="s" queryTableFieldId="220" dataDxfId="527" dataCellStyle="Normal"/>
    <tableColumn id="675" uniqueName="675" name="Select" queryTableFieldId="219" dataDxfId="526" dataCellStyle="Input"/>
    <tableColumn id="676" uniqueName="676" name="Subcontracting" queryTableFieldId="218" dataDxfId="525" dataCellStyle="Input"/>
    <tableColumn id="677" uniqueName="677" name="Project's specificities (variability)" queryTableFieldId="217" dataDxfId="524" dataCellStyle="Input"/>
    <tableColumn id="678" uniqueName="678" name="s7" queryTableFieldId="216" dataDxfId="523" dataCellStyle="Normal"/>
    <tableColumn id="679" uniqueName="679" name="Eq. unit cost" queryTableFieldId="215" dataDxfId="522" dataCellStyle="Input"/>
    <tableColumn id="680" uniqueName="680" name="Eq. unit effort" queryTableFieldId="214" dataDxfId="521" dataCellStyle="Input"/>
    <tableColumn id="681" uniqueName="681" name="Eq. quantity" queryTableFieldId="213" dataDxfId="520" dataCellStyle="60% - Accent1"/>
    <tableColumn id="682" uniqueName="682" name="s2" queryTableFieldId="212" dataDxfId="519" dataCellStyle="Normal"/>
    <tableColumn id="683" uniqueName="683" name="Cons. unit cost" queryTableFieldId="211" dataDxfId="518" dataCellStyle="Input"/>
    <tableColumn id="684" uniqueName="684" name="Cons. unit effort" queryTableFieldId="210" dataDxfId="517" dataCellStyle="Input"/>
    <tableColumn id="685" uniqueName="685" name="Cons. quantity" queryTableFieldId="209" dataDxfId="516" dataCellStyle="60% - Accent1"/>
    <tableColumn id="686" uniqueName="686" name="s5" queryTableFieldId="208" dataDxfId="515" dataCellStyle="Normal"/>
    <tableColumn id="687" uniqueName="687" name="Oth. unit cost" queryTableFieldId="207" dataDxfId="514" dataCellStyle="Input"/>
    <tableColumn id="688" uniqueName="688" name="Oth. unit effort" queryTableFieldId="206" dataDxfId="513" dataCellStyle="Input"/>
    <tableColumn id="689" uniqueName="689" name="Oth. quantity" queryTableFieldId="205" dataDxfId="512" dataCellStyle="60% - Accent1"/>
    <tableColumn id="690" uniqueName="690" name="s3" queryTableFieldId="204" dataDxfId="511" dataCellStyle="Normal"/>
    <tableColumn id="691" uniqueName="691" name="St. type" queryTableFieldId="203" dataDxfId="510" dataCellStyle="60% - Accent1"/>
    <tableColumn id="692" uniqueName="692" name="St. unit cost" queryTableFieldId="202" dataDxfId="509" dataCellStyle="20% - Accent3"/>
    <tableColumn id="693" uniqueName="693" name="St. unit effort" queryTableFieldId="201" dataDxfId="508" dataCellStyle="Input"/>
    <tableColumn id="694" uniqueName="694" name="St. quantity" queryTableFieldId="200" dataDxfId="507" dataCellStyle="60% - Accent1"/>
    <tableColumn id="695" uniqueName="695" name="St. pm" queryTableFieldId="199" dataDxfId="506" dataCellStyle="60% - Accent1"/>
    <tableColumn id="696" uniqueName="696" name="s4" queryTableFieldId="198" dataDxfId="505" dataCellStyle="Normal"/>
    <tableColumn id="697" uniqueName="697" name="Units" queryTableFieldId="197" dataDxfId="504" dataCellStyle="20% - Accent3"/>
    <tableColumn id="698" uniqueName="698" name="Project quantity" queryTableFieldId="196" dataDxfId="503" dataCellStyle="60% - Accent1"/>
    <tableColumn id="699" uniqueName="699" name="Year1" queryTableFieldId="195" dataDxfId="502" dataCellStyle="Input"/>
    <tableColumn id="700" uniqueName="700" name="Year2" queryTableFieldId="194" dataDxfId="501" dataCellStyle="Input"/>
    <tableColumn id="701" uniqueName="701" name="Year3" queryTableFieldId="193" dataDxfId="500" dataCellStyle="Input"/>
    <tableColumn id="702" uniqueName="702" name="Year4" queryTableFieldId="192" dataDxfId="499" dataCellStyle="Input"/>
    <tableColumn id="703" uniqueName="703" name="Year5" queryTableFieldId="191" dataDxfId="498" dataCellStyle="Input"/>
    <tableColumn id="704" uniqueName="704" name="Year6" queryTableFieldId="190" dataDxfId="497" dataCellStyle="Input"/>
    <tableColumn id="705" uniqueName="705" name="Year7" queryTableFieldId="189" dataDxfId="496" dataCellStyle="Input"/>
    <tableColumn id="706" uniqueName="706" name="Year8" queryTableFieldId="188" dataDxfId="495" dataCellStyle="Input"/>
    <tableColumn id="707" uniqueName="707" name="Year9" queryTableFieldId="187" dataDxfId="494" dataCellStyle="Input"/>
    <tableColumn id="708" uniqueName="708" name="Year10" queryTableFieldId="186" dataDxfId="493" dataCellStyle="Input"/>
    <tableColumn id="709" uniqueName="709" name="Year11" queryTableFieldId="185" dataDxfId="492" dataCellStyle="Input"/>
    <tableColumn id="710" uniqueName="710" name="Year12" queryTableFieldId="184" dataDxfId="491" dataCellStyle="Input"/>
    <tableColumn id="711" uniqueName="711" name="Year13" queryTableFieldId="183" dataDxfId="490" dataCellStyle="Input"/>
    <tableColumn id="712" uniqueName="712" name="Year14" queryTableFieldId="182" dataDxfId="489" dataCellStyle="Input"/>
    <tableColumn id="713" uniqueName="713" name="Year15" queryTableFieldId="181" dataDxfId="488" dataCellStyle="Input"/>
    <tableColumn id="714" uniqueName="714" name="Year16" queryTableFieldId="180" dataDxfId="487" dataCellStyle="Input"/>
    <tableColumn id="715" uniqueName="715" name="Year17" queryTableFieldId="179" dataDxfId="486" dataCellStyle="Input"/>
    <tableColumn id="716" uniqueName="716" name="Year18" queryTableFieldId="178" dataDxfId="485" dataCellStyle="Input"/>
    <tableColumn id="717" uniqueName="717" name="Year19" queryTableFieldId="177" dataDxfId="484" dataCellStyle="Input"/>
    <tableColumn id="718" uniqueName="718" name="Year20" queryTableFieldId="176" dataDxfId="483" dataCellStyle="Input"/>
    <tableColumn id="719" uniqueName="719" name="s6" queryTableFieldId="175" dataDxfId="482" dataCellStyle="Normal"/>
    <tableColumn id="720" uniqueName="720" name="Cost Category Comp." queryTableFieldId="174" dataDxfId="481" dataCellStyle="20% - Accent3"/>
    <tableColumn id="721" uniqueName="721" name="Final Section" queryTableFieldId="173" dataDxfId="480" dataCellStyle="20% - Accent3"/>
    <tableColumn id="722" uniqueName="722" name="Object" queryTableFieldId="172" dataDxfId="479" dataCellStyle="20% - Accent3"/>
    <tableColumn id="723" uniqueName="723" name="Unit cost" queryTableFieldId="171" dataDxfId="478" dataCellStyle="20% - Accent3"/>
    <tableColumn id="724" uniqueName="724" name="Q1" queryTableFieldId="170" dataDxfId="477" dataCellStyle="60% - Accent1"/>
    <tableColumn id="725" uniqueName="725" name="Q2" queryTableFieldId="169" dataDxfId="476" dataCellStyle="60% - Accent1"/>
    <tableColumn id="726" uniqueName="726" name="Q3" queryTableFieldId="168" dataDxfId="475" dataCellStyle="60% - Accent1"/>
    <tableColumn id="727" uniqueName="727" name="Q4" queryTableFieldId="167" dataDxfId="474" dataCellStyle="60% - Accent1"/>
    <tableColumn id="728" uniqueName="728" name="Q5" queryTableFieldId="166" dataDxfId="473" dataCellStyle="60% - Accent1"/>
    <tableColumn id="729" uniqueName="729" name="Q6" queryTableFieldId="165" dataDxfId="472" dataCellStyle="60% - Accent1"/>
    <tableColumn id="730" uniqueName="730" name="Q7" queryTableFieldId="164" dataDxfId="471" dataCellStyle="60% - Accent1"/>
    <tableColumn id="731" uniqueName="731" name="Q8" queryTableFieldId="163" dataDxfId="470" dataCellStyle="60% - Accent1"/>
    <tableColumn id="732" uniqueName="732" name="Q9" queryTableFieldId="162" dataDxfId="469" dataCellStyle="60% - Accent1"/>
    <tableColumn id="733" uniqueName="733" name="Q10" queryTableFieldId="161" dataDxfId="468" dataCellStyle="60% - Accent1"/>
    <tableColumn id="734" uniqueName="734" name="Q11" queryTableFieldId="160" dataDxfId="467" dataCellStyle="60% - Accent1"/>
    <tableColumn id="735" uniqueName="735" name="Q12" queryTableFieldId="159" dataDxfId="466" dataCellStyle="60% - Accent1"/>
    <tableColumn id="736" uniqueName="736" name="Q13" queryTableFieldId="158" dataDxfId="465" dataCellStyle="60% - Accent1"/>
    <tableColumn id="737" uniqueName="737" name="Q14" queryTableFieldId="157" dataDxfId="464" dataCellStyle="60% - Accent1"/>
    <tableColumn id="738" uniqueName="738" name="Q15" queryTableFieldId="156" dataDxfId="463" dataCellStyle="60% - Accent1"/>
    <tableColumn id="739" uniqueName="739" name="Q16" queryTableFieldId="155" dataDxfId="462" dataCellStyle="60% - Accent1"/>
    <tableColumn id="740" uniqueName="740" name="Q17" queryTableFieldId="154" dataDxfId="461" dataCellStyle="60% - Accent1"/>
    <tableColumn id="741" uniqueName="741" name="Q18" queryTableFieldId="153" dataDxfId="460" dataCellStyle="60% - Accent1"/>
    <tableColumn id="742" uniqueName="742" name="Q19" queryTableFieldId="152" dataDxfId="459" dataCellStyle="60% - Accent1"/>
    <tableColumn id="743" uniqueName="743" name="Q20" queryTableFieldId="151" dataDxfId="458" dataCellStyle="60% - Accent1"/>
    <tableColumn id="744" uniqueName="744" name="Total quantity" queryTableFieldId="150" dataDxfId="457" dataCellStyle="40% - Accent3"/>
    <tableColumn id="745" uniqueName="745" name="QD1" queryTableFieldId="149" dataDxfId="456" dataCellStyle="60% - Accent1"/>
    <tableColumn id="746" uniqueName="746" name="QD2" queryTableFieldId="148" dataDxfId="455" dataCellStyle="60% - Accent1"/>
    <tableColumn id="747" uniqueName="747" name="QD3" queryTableFieldId="147" dataDxfId="454" dataCellStyle="60% - Accent1"/>
    <tableColumn id="748" uniqueName="748" name="QD4" queryTableFieldId="146" dataDxfId="453" dataCellStyle="60% - Accent1"/>
    <tableColumn id="749" uniqueName="749" name="QD5" queryTableFieldId="145" dataDxfId="452" dataCellStyle="60% - Accent1"/>
    <tableColumn id="750" uniqueName="750" name="QD6" queryTableFieldId="144" dataDxfId="451" dataCellStyle="60% - Accent1"/>
    <tableColumn id="751" uniqueName="751" name="QD7" queryTableFieldId="143" dataDxfId="450" dataCellStyle="60% - Accent1"/>
    <tableColumn id="752" uniqueName="752" name="QD8" queryTableFieldId="142" dataDxfId="449" dataCellStyle="60% - Accent1"/>
    <tableColumn id="753" uniqueName="753" name="QD9" queryTableFieldId="141" dataDxfId="448" dataCellStyle="60% - Accent1"/>
    <tableColumn id="754" uniqueName="754" name="QD10" queryTableFieldId="140" dataDxfId="447" dataCellStyle="60% - Accent1"/>
    <tableColumn id="755" uniqueName="755" name="QD11" queryTableFieldId="139" dataDxfId="446" dataCellStyle="60% - Accent1"/>
    <tableColumn id="756" uniqueName="756" name="QD12" queryTableFieldId="138" dataDxfId="445" dataCellStyle="60% - Accent1"/>
    <tableColumn id="757" uniqueName="757" name="QD13" queryTableFieldId="137" dataDxfId="444" dataCellStyle="60% - Accent1"/>
    <tableColumn id="758" uniqueName="758" name="QD14" queryTableFieldId="136" dataDxfId="443" dataCellStyle="60% - Accent1"/>
    <tableColumn id="759" uniqueName="759" name="QD15" queryTableFieldId="135" dataDxfId="442" dataCellStyle="60% - Accent1"/>
    <tableColumn id="760" uniqueName="760" name="QD16" queryTableFieldId="134" dataDxfId="441" dataCellStyle="60% - Accent1"/>
    <tableColumn id="761" uniqueName="761" name="QD17" queryTableFieldId="133" dataDxfId="440" dataCellStyle="60% - Accent1"/>
    <tableColumn id="762" uniqueName="762" name="QD18" queryTableFieldId="132" dataDxfId="439" dataCellStyle="60% - Accent1"/>
    <tableColumn id="763" uniqueName="763" name="QD19" queryTableFieldId="131" dataDxfId="438" dataCellStyle="60% - Accent1"/>
    <tableColumn id="764" uniqueName="764" name="QD20" queryTableFieldId="130" dataDxfId="437" dataCellStyle="60% - Accent1"/>
    <tableColumn id="765" uniqueName="765" name="PM1" queryTableFieldId="129" dataDxfId="436" dataCellStyle="60% - Accent1"/>
    <tableColumn id="766" uniqueName="766" name="PM2" queryTableFieldId="128" dataDxfId="435" dataCellStyle="60% - Accent1"/>
    <tableColumn id="767" uniqueName="767" name="PM3" queryTableFieldId="127" dataDxfId="434" dataCellStyle="60% - Accent1"/>
    <tableColumn id="768" uniqueName="768" name="PM4" queryTableFieldId="126" dataDxfId="433" dataCellStyle="60% - Accent1"/>
    <tableColumn id="769" uniqueName="769" name="PM5" queryTableFieldId="125" dataDxfId="432" dataCellStyle="60% - Accent1"/>
    <tableColumn id="770" uniqueName="770" name="PM6" queryTableFieldId="124" dataDxfId="431" dataCellStyle="60% - Accent1"/>
    <tableColumn id="771" uniqueName="771" name="PM7" queryTableFieldId="123" dataDxfId="430" dataCellStyle="60% - Accent1"/>
    <tableColumn id="772" uniqueName="772" name="PM8" queryTableFieldId="122" dataDxfId="429" dataCellStyle="60% - Accent1"/>
    <tableColumn id="773" uniqueName="773" name="PM9" queryTableFieldId="121" dataDxfId="428" dataCellStyle="60% - Accent1"/>
    <tableColumn id="774" uniqueName="774" name="PM10" queryTableFieldId="120" dataDxfId="427" dataCellStyle="60% - Accent1"/>
    <tableColumn id="775" uniqueName="775" name="PM11" queryTableFieldId="119" dataDxfId="426" dataCellStyle="60% - Accent1"/>
    <tableColumn id="776" uniqueName="776" name="PM12" queryTableFieldId="118" dataDxfId="425" dataCellStyle="60% - Accent1"/>
    <tableColumn id="777" uniqueName="777" name="PM13" queryTableFieldId="117" dataDxfId="424" dataCellStyle="60% - Accent1"/>
    <tableColumn id="778" uniqueName="778" name="PM14" queryTableFieldId="116" dataDxfId="423" dataCellStyle="60% - Accent1"/>
    <tableColumn id="779" uniqueName="779" name="PM15" queryTableFieldId="115" dataDxfId="422" dataCellStyle="60% - Accent1"/>
    <tableColumn id="780" uniqueName="780" name="PM16" queryTableFieldId="114" dataDxfId="421" dataCellStyle="60% - Accent1"/>
    <tableColumn id="781" uniqueName="781" name="PM17" queryTableFieldId="113" dataDxfId="420" dataCellStyle="60% - Accent1"/>
    <tableColumn id="782" uniqueName="782" name="PM18" queryTableFieldId="112" dataDxfId="419" dataCellStyle="60% - Accent1"/>
    <tableColumn id="783" uniqueName="783" name="PM19" queryTableFieldId="111" dataDxfId="418" dataCellStyle="60% - Accent1"/>
    <tableColumn id="784" uniqueName="784" name="PM20" queryTableFieldId="110" dataDxfId="417" dataCellStyle="60% - Accent1"/>
    <tableColumn id="785" uniqueName="785" name="Total PM" queryTableFieldId="109" dataDxfId="416" dataCellStyle="60% - Accent3"/>
    <tableColumn id="786" uniqueName="786" name="CO1" queryTableFieldId="108" dataDxfId="415" dataCellStyle="20% - Accent3"/>
    <tableColumn id="787" uniqueName="787" name="CO2" queryTableFieldId="107" dataDxfId="414" dataCellStyle="20% - Accent3"/>
    <tableColumn id="788" uniqueName="788" name="CO3" queryTableFieldId="106" dataDxfId="413" dataCellStyle="20% - Accent3"/>
    <tableColumn id="789" uniqueName="789" name="CO4" queryTableFieldId="105" dataDxfId="412" dataCellStyle="20% - Accent3"/>
    <tableColumn id="790" uniqueName="790" name="CO5" queryTableFieldId="104" dataDxfId="411" dataCellStyle="20% - Accent3"/>
    <tableColumn id="791" uniqueName="791" name="CO6" queryTableFieldId="103" dataDxfId="410" dataCellStyle="20% - Accent3"/>
    <tableColumn id="792" uniqueName="792" name="CO7" queryTableFieldId="102" dataDxfId="409" dataCellStyle="20% - Accent3"/>
    <tableColumn id="793" uniqueName="793" name="CO8" queryTableFieldId="101" dataDxfId="408" dataCellStyle="20% - Accent3"/>
    <tableColumn id="794" uniqueName="794" name="CO9" queryTableFieldId="100" dataDxfId="407" dataCellStyle="20% - Accent3"/>
    <tableColumn id="795" uniqueName="795" name="CO10" queryTableFieldId="99" dataDxfId="406" dataCellStyle="20% - Accent3"/>
    <tableColumn id="796" uniqueName="796" name="CO11" queryTableFieldId="98" dataDxfId="405" dataCellStyle="20% - Accent3"/>
    <tableColumn id="797" uniqueName="797" name="CO12" queryTableFieldId="97" dataDxfId="404" dataCellStyle="20% - Accent3"/>
    <tableColumn id="798" uniqueName="798" name="CO13" queryTableFieldId="96" dataDxfId="403" dataCellStyle="20% - Accent3"/>
    <tableColumn id="799" uniqueName="799" name="CO14" queryTableFieldId="95" dataDxfId="402" dataCellStyle="20% - Accent3"/>
    <tableColumn id="800" uniqueName="800" name="CO15" queryTableFieldId="94" dataDxfId="401" dataCellStyle="20% - Accent3"/>
    <tableColumn id="801" uniqueName="801" name="CO16" queryTableFieldId="93" dataDxfId="400" dataCellStyle="20% - Accent3"/>
    <tableColumn id="802" uniqueName="802" name="CO17" queryTableFieldId="92" dataDxfId="399" dataCellStyle="20% - Accent3"/>
    <tableColumn id="803" uniqueName="803" name="CO18" queryTableFieldId="91" dataDxfId="398" dataCellStyle="20% - Accent3"/>
    <tableColumn id="804" uniqueName="804" name="CO19" queryTableFieldId="90" dataDxfId="397" dataCellStyle="20% - Accent3"/>
    <tableColumn id="805" uniqueName="805" name="CO20" queryTableFieldId="89" dataDxfId="396" dataCellStyle="20% - Accent3"/>
    <tableColumn id="806" uniqueName="806" name="Eq. Cost" queryTableFieldId="88" dataDxfId="395" dataCellStyle="20% - Accent3"/>
    <tableColumn id="807" uniqueName="807" name="Cons. Cost" queryTableFieldId="87" dataDxfId="394" dataCellStyle="20% - Accent3"/>
    <tableColumn id="808" uniqueName="808" name="Oth. Cost" queryTableFieldId="86" dataDxfId="393" dataCellStyle="20% - Accent3"/>
    <tableColumn id="809" uniqueName="809" name="Total Oth. cost" queryTableFieldId="85" dataDxfId="392" dataCellStyle="40% - Accent3"/>
    <tableColumn id="810" uniqueName="810" name="CS1" queryTableFieldId="84" dataDxfId="391" dataCellStyle="20% - Accent3"/>
    <tableColumn id="811" uniqueName="811" name="CS2" queryTableFieldId="83" dataDxfId="390" dataCellStyle="20% - Accent3"/>
    <tableColumn id="812" uniqueName="812" name="CS3" queryTableFieldId="82" dataDxfId="389" dataCellStyle="20% - Accent3"/>
    <tableColumn id="813" uniqueName="813" name="CS4" queryTableFieldId="81" dataDxfId="388" dataCellStyle="20% - Accent3"/>
    <tableColumn id="814" uniqueName="814" name="CS5" queryTableFieldId="80" dataDxfId="387" dataCellStyle="20% - Accent3"/>
    <tableColumn id="815" uniqueName="815" name="CS6" queryTableFieldId="79" dataDxfId="386" dataCellStyle="20% - Accent3"/>
    <tableColumn id="816" uniqueName="816" name="CS7" queryTableFieldId="78" dataDxfId="385" dataCellStyle="20% - Accent3"/>
    <tableColumn id="817" uniqueName="817" name="CS8" queryTableFieldId="77" dataDxfId="384" dataCellStyle="20% - Accent3"/>
    <tableColumn id="818" uniqueName="818" name="CS9" queryTableFieldId="76" dataDxfId="383" dataCellStyle="20% - Accent3"/>
    <tableColumn id="819" uniqueName="819" name="CS10" queryTableFieldId="75" dataDxfId="382" dataCellStyle="20% - Accent3"/>
    <tableColumn id="820" uniqueName="820" name="CS11" queryTableFieldId="74" dataDxfId="381" dataCellStyle="20% - Accent3"/>
    <tableColumn id="821" uniqueName="821" name="CS12" queryTableFieldId="73" dataDxfId="380" dataCellStyle="20% - Accent3"/>
    <tableColumn id="822" uniqueName="822" name="CS13" queryTableFieldId="72" dataDxfId="379" dataCellStyle="20% - Accent3"/>
    <tableColumn id="823" uniqueName="823" name="CS14" queryTableFieldId="71" dataDxfId="378" dataCellStyle="20% - Accent3"/>
    <tableColumn id="824" uniqueName="824" name="CS15" queryTableFieldId="70" dataDxfId="377" dataCellStyle="20% - Accent3"/>
    <tableColumn id="825" uniqueName="825" name="CS16" queryTableFieldId="69" dataDxfId="376" dataCellStyle="20% - Accent3"/>
    <tableColumn id="826" uniqueName="826" name="CS17" queryTableFieldId="68" dataDxfId="375" dataCellStyle="20% - Accent3"/>
    <tableColumn id="827" uniqueName="827" name="CS18" queryTableFieldId="67" dataDxfId="374" dataCellStyle="20% - Accent3"/>
    <tableColumn id="828" uniqueName="828" name="CS19" queryTableFieldId="66" dataDxfId="373" dataCellStyle="20% - Accent3"/>
    <tableColumn id="829" uniqueName="829" name="CS20" queryTableFieldId="65" dataDxfId="372" dataCellStyle="20% - Accent3"/>
    <tableColumn id="830" uniqueName="830" name="Total St. Cost" queryTableFieldId="64" dataDxfId="371" dataCellStyle="40% - Accent3"/>
    <tableColumn id="831" uniqueName="831" name="Total cost" queryTableFieldId="63" dataDxfId="370" dataCellStyle="40% - Accent3"/>
    <tableColumn id="832" uniqueName="832" name="OH Amount" queryTableFieldId="62" dataDxfId="369" dataCellStyle="40% - Accent3"/>
    <tableColumn id="833" uniqueName="833" name="Markup" queryTableFieldId="61" dataDxfId="368" dataCellStyle="40% - Accent3"/>
    <tableColumn id="834" uniqueName="834" name="MK1" queryTableFieldId="60" dataDxfId="367" dataCellStyle="20% - Accent3"/>
    <tableColumn id="835" uniqueName="835" name="MK2" queryTableFieldId="59" dataDxfId="366" dataCellStyle="20% - Accent3"/>
    <tableColumn id="836" uniqueName="836" name="MK3" queryTableFieldId="58" dataDxfId="365" dataCellStyle="20% - Accent3"/>
    <tableColumn id="837" uniqueName="837" name="MK4" queryTableFieldId="57" dataDxfId="364" dataCellStyle="20% - Accent3"/>
    <tableColumn id="838" uniqueName="838" name="MK5" queryTableFieldId="56" dataDxfId="363" dataCellStyle="20% - Accent3"/>
    <tableColumn id="839" uniqueName="839" name="MK6" queryTableFieldId="55" dataDxfId="362" dataCellStyle="20% - Accent3"/>
    <tableColumn id="840" uniqueName="840" name="MK7" queryTableFieldId="54" dataDxfId="361" dataCellStyle="20% - Accent3"/>
    <tableColumn id="841" uniqueName="841" name="MK8" queryTableFieldId="53" dataDxfId="360" dataCellStyle="20% - Accent3"/>
    <tableColumn id="842" uniqueName="842" name="MK9" queryTableFieldId="52" dataDxfId="359" dataCellStyle="20% - Accent3"/>
    <tableColumn id="843" uniqueName="843" name="MK10" queryTableFieldId="51" dataDxfId="358" dataCellStyle="20% - Accent3"/>
    <tableColumn id="844" uniqueName="844" name="MK11" queryTableFieldId="50" dataDxfId="357" dataCellStyle="20% - Accent3"/>
    <tableColumn id="845" uniqueName="845" name="MK12" queryTableFieldId="49" dataDxfId="356" dataCellStyle="20% - Accent3"/>
    <tableColumn id="846" uniqueName="846" name="MK13" queryTableFieldId="48" dataDxfId="355" dataCellStyle="20% - Accent3"/>
    <tableColumn id="847" uniqueName="847" name="MK14" queryTableFieldId="47" dataDxfId="354" dataCellStyle="20% - Accent3"/>
    <tableColumn id="848" uniqueName="848" name="MK15" queryTableFieldId="46" dataDxfId="353" dataCellStyle="20% - Accent3"/>
    <tableColumn id="849" uniqueName="849" name="MK16" queryTableFieldId="45" dataDxfId="352" dataCellStyle="20% - Accent3"/>
    <tableColumn id="850" uniqueName="850" name="MK17" queryTableFieldId="44" dataDxfId="351" dataCellStyle="20% - Accent3"/>
    <tableColumn id="851" uniqueName="851" name="MK18" queryTableFieldId="43" dataDxfId="350" dataCellStyle="20% - Accent3"/>
    <tableColumn id="852" uniqueName="852" name="MK19" queryTableFieldId="42" dataDxfId="349" dataCellStyle="20% - Accent3"/>
    <tableColumn id="853" uniqueName="853" name="MK20" queryTableFieldId="41" dataDxfId="348" dataCellStyle="20% - Accent3"/>
    <tableColumn id="854" uniqueName="854" name="Eq. Price" queryTableFieldId="40" dataDxfId="347" dataCellStyle="20% - Accent3"/>
    <tableColumn id="855" uniqueName="855" name="Cons. Price" queryTableFieldId="39" dataDxfId="346" dataCellStyle="20% - Accent3"/>
    <tableColumn id="856" uniqueName="856" name="Oth. Price" queryTableFieldId="38" dataDxfId="345" dataCellStyle="20% - Accent3"/>
    <tableColumn id="857" uniqueName="857" name="St. Price" queryTableFieldId="37" dataDxfId="344" dataCellStyle="20% - Accent3"/>
    <tableColumn id="858" uniqueName="858" name="P1" queryTableFieldId="36" dataDxfId="343" dataCellStyle="20% - Accent3"/>
    <tableColumn id="859" uniqueName="859" name="P2" queryTableFieldId="35" dataDxfId="342" dataCellStyle="20% - Accent3"/>
    <tableColumn id="860" uniqueName="860" name="P3" queryTableFieldId="34" dataDxfId="341" dataCellStyle="20% - Accent3"/>
    <tableColumn id="861" uniqueName="861" name="P4" queryTableFieldId="33" dataDxfId="340" dataCellStyle="20% - Accent3"/>
    <tableColumn id="862" uniqueName="862" name="P5" queryTableFieldId="32" dataDxfId="339" dataCellStyle="20% - Accent3"/>
    <tableColumn id="863" uniqueName="863" name="P6" queryTableFieldId="31" dataDxfId="338" dataCellStyle="20% - Accent3"/>
    <tableColumn id="864" uniqueName="864" name="P7" queryTableFieldId="30" dataDxfId="337" dataCellStyle="20% - Accent3"/>
    <tableColumn id="865" uniqueName="865" name="P8" queryTableFieldId="29" dataDxfId="336" dataCellStyle="20% - Accent3"/>
    <tableColumn id="866" uniqueName="866" name="P9" queryTableFieldId="28" dataDxfId="335" dataCellStyle="20% - Accent3"/>
    <tableColumn id="867" uniqueName="867" name="P10" queryTableFieldId="27" dataDxfId="334" dataCellStyle="20% - Accent3"/>
    <tableColumn id="868" uniqueName="868" name="P11" queryTableFieldId="26" dataDxfId="333" dataCellStyle="20% - Accent3"/>
    <tableColumn id="869" uniqueName="869" name="P12" queryTableFieldId="25" dataDxfId="332" dataCellStyle="20% - Accent3"/>
    <tableColumn id="870" uniqueName="870" name="P13" queryTableFieldId="24" dataDxfId="331" dataCellStyle="20% - Accent3"/>
    <tableColumn id="871" uniqueName="871" name="P14" queryTableFieldId="23" dataDxfId="330" dataCellStyle="20% - Accent3"/>
    <tableColumn id="872" uniqueName="872" name="P15" queryTableFieldId="22" dataDxfId="329" dataCellStyle="20% - Accent3"/>
    <tableColumn id="873" uniqueName="873" name="P16" queryTableFieldId="21" dataDxfId="328" dataCellStyle="20% - Accent3"/>
    <tableColumn id="874" uniqueName="874" name="P17" queryTableFieldId="20" dataDxfId="327" dataCellStyle="20% - Accent3"/>
    <tableColumn id="875" uniqueName="875" name="P18" queryTableFieldId="19" dataDxfId="326" dataCellStyle="20% - Accent3"/>
    <tableColumn id="876" uniqueName="876" name="P19" queryTableFieldId="18" dataDxfId="325" dataCellStyle="20% - Accent3"/>
    <tableColumn id="877" uniqueName="877" name="P20" queryTableFieldId="17" dataDxfId="324" dataCellStyle="20% - Accent3"/>
    <tableColumn id="878" uniqueName="878" name="Total Price" queryTableFieldId="16" dataDxfId="323" dataCellStyle="40% - Accent3"/>
    <tableColumn id="879" uniqueName="879" name="Final Quantity" queryTableFieldId="15" dataDxfId="322" dataCellStyle="40% - Accent3"/>
    <tableColumn id="880" uniqueName="880" name="Final Unit Price" queryTableFieldId="14" dataDxfId="321" dataCellStyle="40% - Accent3"/>
  </tableColumns>
  <tableStyleInfo name="LIH Current" showFirstColumn="0" showLastColumn="0" showRowStripes="1" showColumnStripes="0"/>
</table>
</file>

<file path=xl/tables/table3.xml><?xml version="1.0" encoding="utf-8"?>
<table xmlns="http://schemas.openxmlformats.org/spreadsheetml/2006/main" id="1" name="TabInclusions" displayName="TabInclusions" ref="AL2:BG5" totalsRowShown="0" headerRowDxfId="320" tableBorderDxfId="319">
  <autoFilter ref="AL2:BG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Type"/>
    <tableColumn id="2" name="Column2">
      <calculatedColumnFormula>SUM(Configuration!$AN3:$BG3)</calculatedColumnFormula>
    </tableColumn>
    <tableColumn id="3" name="Year1"/>
    <tableColumn id="4" name="Year2"/>
    <tableColumn id="5" name="Year3"/>
    <tableColumn id="6" name="Year4"/>
    <tableColumn id="7" name="Year5"/>
    <tableColumn id="8" name="Year6"/>
    <tableColumn id="9" name="Year7"/>
    <tableColumn id="10" name="Year8"/>
    <tableColumn id="11" name="Year9"/>
    <tableColumn id="12" name="Year10"/>
    <tableColumn id="13" name="Year11"/>
    <tableColumn id="14" name="Year12"/>
    <tableColumn id="15" name="Year13"/>
    <tableColumn id="16" name="Year14"/>
    <tableColumn id="17" name="Year15"/>
    <tableColumn id="18" name="Year16"/>
    <tableColumn id="19" name="Year17"/>
    <tableColumn id="20" name="Year18"/>
    <tableColumn id="21" name="Year19"/>
    <tableColumn id="22" name="Year20"/>
  </tableColumns>
  <tableStyleInfo name="LIH Current" showFirstColumn="0" showLastColumn="0" showRowStripes="1" showColumnStripes="0"/>
</table>
</file>

<file path=xl/tables/table4.xml><?xml version="1.0" encoding="utf-8"?>
<table xmlns="http://schemas.openxmlformats.org/spreadsheetml/2006/main" id="6" name="Table11" displayName="Table11" ref="B3:E19" totalsRowShown="0" headerRowDxfId="45" dataDxfId="44">
  <autoFilter ref="B3:E19"/>
  <tableColumns count="4">
    <tableColumn id="1" name="VERS." dataDxfId="43"/>
    <tableColumn id="2" name="DATE" dataDxfId="42"/>
    <tableColumn id="4" name="AUTHOR" dataDxfId="41"/>
    <tableColumn id="3" name="CONTENT" dataDxfId="40"/>
  </tableColumns>
  <tableStyleInfo name="LIH Current" showFirstColumn="0" showLastColumn="0" showRowStripes="1" showColumnStripes="0"/>
</table>
</file>

<file path=xl/tables/table5.xml><?xml version="1.0" encoding="utf-8"?>
<table xmlns="http://schemas.openxmlformats.org/spreadsheetml/2006/main" id="3" name="DictResourceTypes" displayName="DictResourceTypes" ref="B3:H40" tableType="queryTable" totalsRowShown="0" headerRowCellStyle="Normal" dataCellStyle="Normal">
  <autoFilter ref="B3:H40"/>
  <tableColumns count="7">
    <tableColumn id="1" uniqueName="1" name="Unit" queryTableFieldId="1" dataDxfId="39" dataCellStyle="Normal"/>
    <tableColumn id="2" uniqueName="2" name="Item" queryTableFieldId="2" dataDxfId="38" dataCellStyle="Normal"/>
    <tableColumn id="3" uniqueName="3" name="2024" queryTableFieldId="3" dataDxfId="37" dataCellStyle="Normal"/>
    <tableColumn id="4" uniqueName="4" name="Last update date" queryTableFieldId="4" dataDxfId="36" dataCellStyle="Normal"/>
    <tableColumn id="5" uniqueName="5" name="Obsolete?" queryTableFieldId="5" dataDxfId="35" dataCellStyle="Normal"/>
    <tableColumn id="6" uniqueName="6" name="Script" queryTableFieldId="6" dataDxfId="34" dataCellStyle="Normal"/>
    <tableColumn id="7" uniqueName="7" name="Matching TM1 Profile" queryTableFieldId="7" dataDxfId="33" dataCellStyle="Normal"/>
  </tableColumns>
  <tableStyleInfo name="LIH Current" showFirstColumn="0" showLastColumn="0" showRowStripes="1" showColumnStripes="0"/>
</table>
</file>

<file path=xl/tables/table6.xml><?xml version="1.0" encoding="utf-8"?>
<table xmlns="http://schemas.openxmlformats.org/spreadsheetml/2006/main" id="7" name="DictSections" displayName="DictSections" ref="J3:M18" tableType="queryTable" totalsRowShown="0" headerRowCellStyle="Normal" dataCellStyle="Normal">
  <autoFilter ref="J3:M18"/>
  <tableColumns count="4">
    <tableColumn id="1" uniqueName="1" name="Order" queryTableFieldId="1" dataDxfId="32" dataCellStyle="Normal"/>
    <tableColumn id="2" uniqueName="2" name="Code" queryTableFieldId="2" dataDxfId="31" dataCellStyle="Normal"/>
    <tableColumn id="3" uniqueName="3" name="Description" queryTableFieldId="3" dataDxfId="30" dataCellStyle="Normal"/>
    <tableColumn id="4" uniqueName="4" name="Unit" queryTableFieldId="4" dataDxfId="29" dataCellStyle="Normal"/>
  </tableColumns>
  <tableStyleInfo name="LIH Current" showFirstColumn="0" showLastColumn="0" showRowStripes="1" showColumnStripes="0"/>
</table>
</file>

<file path=xl/tables/table7.xml><?xml version="1.0" encoding="utf-8"?>
<table xmlns="http://schemas.openxmlformats.org/spreadsheetml/2006/main" id="10" name="ParRatePM_Query" displayName="ParRatePM_Query" ref="O4:O5" tableType="queryTable" totalsRowShown="0" headerRowDxfId="28" dataDxfId="27" tableBorderDxfId="26" dataCellStyle="Input">
  <autoFilter ref="O4:O5"/>
  <tableColumns count="1">
    <tableColumn id="1" uniqueName="1" name="ParRatePM" queryTableFieldId="1" dataDxfId="25" dataCellStyle="Input"/>
  </tableColumns>
  <tableStyleInfo name="LIH Current" showFirstColumn="0" showLastColumn="0" showRowStripes="1" showColumnStripes="0"/>
</table>
</file>

<file path=xl/tables/table8.xml><?xml version="1.0" encoding="utf-8"?>
<table xmlns="http://schemas.openxmlformats.org/spreadsheetml/2006/main" id="9" name="ParRateSalIncrease_Query" displayName="ParRateSalIncrease_Query" ref="P4:P5" tableType="queryTable" totalsRowShown="0" headerRowDxfId="24" dataDxfId="23" tableBorderDxfId="22" headerRowCellStyle="Input" dataCellStyle="Percent">
  <autoFilter ref="P4:P5"/>
  <tableColumns count="1">
    <tableColumn id="4" uniqueName="4" name="ParRateSalIncrease" queryTableFieldId="1" dataDxfId="21" dataCellStyle="Percent"/>
  </tableColumns>
  <tableStyleInfo name="LIH Current" showFirstColumn="0" showLastColumn="0" showRowStripes="1" showColumnStripes="0"/>
</table>
</file>

<file path=xl/tables/table9.xml><?xml version="1.0" encoding="utf-8"?>
<table xmlns="http://schemas.openxmlformats.org/spreadsheetml/2006/main" id="11" name="CatIndexes" displayName="CatIndexes" ref="O10:Q27" tableType="queryTable" totalsRowShown="0" headerRowDxfId="20" dataDxfId="19">
  <autoFilter ref="O10:Q27"/>
  <tableColumns count="3">
    <tableColumn id="31" uniqueName="31" name="Year" queryTableFieldId="1" dataDxfId="18"/>
    <tableColumn id="32" uniqueName="32" name="Rate" queryTableFieldId="2" dataDxfId="17"/>
    <tableColumn id="1" uniqueName="1" name="Cumulative staff increase" queryTableFieldId="4" dataDxfId="16"/>
  </tableColumns>
  <tableStyleInfo name="LIH Current" showFirstColumn="0" showLastColumn="0" showRowStripes="1" showColumnStripes="0"/>
</table>
</file>

<file path=xl/tables/table10.xml><?xml version="1.0" encoding="utf-8"?>
<table xmlns="http://schemas.openxmlformats.org/spreadsheetml/2006/main" id="5" name="TabBioRefCosts" displayName="TabBioRefCosts" ref="A1:P925" tableType="queryTable" totalsRowShown="0">
  <autoFilter ref="A1:P925"/>
  <tableColumns count="16">
    <tableColumn id="1" uniqueName="1" name="#" queryTableFieldId="1" dataDxfId="15"/>
    <tableColumn id="2" uniqueName="2" name="SERVICE" queryTableFieldId="2" dataDxfId="14"/>
    <tableColumn id="3" uniqueName="3" name="DESCRIPTION" queryTableFieldId="3" dataDxfId="13"/>
    <tableColumn id="4" uniqueName="4" name="DOC TYPE" queryTableFieldId="4" dataDxfId="12"/>
    <tableColumn id="5" uniqueName="5" name="OBSOLETE" queryTableFieldId="5" dataDxfId="11"/>
    <tableColumn id="6" uniqueName="6" name="BATCH SIZE" queryTableFieldId="6" dataDxfId="10"/>
    <tableColumn id="7" uniqueName="7" name="RESOURCE TYPE" queryTableFieldId="7" dataDxfId="9"/>
    <tableColumn id="8" uniqueName="8" name="TYPE" queryTableFieldId="8" dataDxfId="8"/>
    <tableColumn id="9" uniqueName="9" name="ITEM" queryTableFieldId="9" dataDxfId="7"/>
    <tableColumn id="10" uniqueName="10" name="OBSOLETE " queryTableFieldId="10" dataDxfId="6"/>
    <tableColumn id="11" uniqueName="11" name="QUANTITY" queryTableFieldId="11" dataDxfId="5"/>
    <tableColumn id="12" uniqueName="12" name="ITEM TYPE" queryTableFieldId="12" dataDxfId="4"/>
    <tableColumn id="13" uniqueName="13" name="UNIT COST PER ITEM" queryTableFieldId="13" dataDxfId="3"/>
    <tableColumn id="14" uniqueName="14" name="UNIT COST PER BATCH" queryTableFieldId="14" dataDxfId="2"/>
    <tableColumn id="15" uniqueName="15" name="UNIT COST PER SAMPLE" queryTableFieldId="15" dataDxfId="1"/>
    <tableColumn id="16" uniqueName="16" name="REMARKS" queryTableFieldId="16" dataDxfId="0"/>
  </tableColumns>
  <tableStyleInfo name="LIH Current" showFirstColumn="0" showLastColumn="0" showRowStripes="1" showColumnStripes="0"/>
</table>
</file>

<file path=xl/theme/theme1.xml><?xml version="1.0" encoding="utf-8"?>
<a:theme xmlns:a="http://schemas.openxmlformats.org/drawingml/2006/main" name="TMOH">
  <a:themeElements>
    <a:clrScheme name="Custom 3">
      <a:dk1>
        <a:srgbClr val="323232"/>
      </a:dk1>
      <a:lt1>
        <a:srgbClr val="FFFFFF"/>
      </a:lt1>
      <a:dk2>
        <a:srgbClr val="E8402C"/>
      </a:dk2>
      <a:lt2>
        <a:srgbClr val="E7E6E6"/>
      </a:lt2>
      <a:accent1>
        <a:srgbClr val="5D0524"/>
      </a:accent1>
      <a:accent2>
        <a:srgbClr val="E8402C"/>
      </a:accent2>
      <a:accent3>
        <a:srgbClr val="6E97AD"/>
      </a:accent3>
      <a:accent4>
        <a:srgbClr val="89C8B7"/>
      </a:accent4>
      <a:accent5>
        <a:srgbClr val="F5D140"/>
      </a:accent5>
      <a:accent6>
        <a:srgbClr val="B17B56"/>
      </a:accent6>
      <a:hlink>
        <a:srgbClr val="6E97AD"/>
      </a:hlink>
      <a:folHlink>
        <a:srgbClr val="C896C8"/>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TMOH" id="{01D39E32-B6B6-4020-946B-5D82BF32F1DF}" vid="{BBE52297-86DB-4541-BA28-095B050A43B3}"/>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ivotTable" Target="../pivotTables/pivotTable4.xml"/><Relationship Id="rId7" Type="http://schemas.microsoft.com/office/2007/relationships/slicer" Target="../slicers/slicer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sheetPr>
  <dimension ref="A1:N29"/>
  <sheetViews>
    <sheetView showGridLines="0" tabSelected="1" zoomScaleNormal="100" workbookViewId="0">
      <selection activeCell="C3" sqref="C3"/>
    </sheetView>
  </sheetViews>
  <sheetFormatPr defaultColWidth="0" defaultRowHeight="12.75" zeroHeight="1" outlineLevelRow="1" x14ac:dyDescent="0.2"/>
  <cols>
    <col min="1" max="1" width="2.7109375" customWidth="1"/>
    <col min="2" max="2" width="24.140625" customWidth="1"/>
    <col min="3" max="3" width="21.7109375" customWidth="1"/>
    <col min="4" max="4" width="15.42578125" customWidth="1"/>
    <col min="5" max="5" width="17" bestFit="1" customWidth="1"/>
    <col min="6" max="6" width="12.5703125" customWidth="1"/>
    <col min="7" max="7" width="25" customWidth="1"/>
    <col min="8" max="8" width="8" style="17" customWidth="1"/>
    <col min="9" max="9" width="6.28515625" style="17" customWidth="1"/>
    <col min="10" max="10" width="9.140625" style="17" customWidth="1"/>
    <col min="11" max="11" width="2.85546875" style="17" customWidth="1"/>
    <col min="12" max="14" width="0" hidden="1" customWidth="1"/>
    <col min="15" max="16384" width="9.140625" hidden="1"/>
  </cols>
  <sheetData>
    <row r="1" spans="1:11" s="138" customFormat="1" ht="36.75" customHeight="1" x14ac:dyDescent="0.2">
      <c r="A1" s="402"/>
      <c r="B1" s="403" t="s">
        <v>417</v>
      </c>
      <c r="C1" s="402"/>
      <c r="D1" s="404"/>
      <c r="E1" s="402"/>
      <c r="F1" s="402"/>
      <c r="G1" s="402"/>
      <c r="H1" s="402"/>
      <c r="I1" s="402"/>
      <c r="J1" s="402"/>
      <c r="K1" s="402"/>
    </row>
    <row r="2" spans="1:11" ht="27.75" customHeight="1" x14ac:dyDescent="0.25">
      <c r="A2" s="20"/>
      <c r="B2" s="457" t="s">
        <v>1151</v>
      </c>
      <c r="C2" s="96"/>
      <c r="D2" s="96"/>
      <c r="E2" s="96"/>
      <c r="F2" s="96"/>
      <c r="G2" s="96"/>
      <c r="H2" s="96"/>
      <c r="I2" s="96"/>
      <c r="J2" s="96"/>
      <c r="K2" s="20"/>
    </row>
    <row r="3" spans="1:11" ht="16.5" thickBot="1" x14ac:dyDescent="0.3">
      <c r="A3" s="200"/>
      <c r="B3" s="115" t="s">
        <v>1105</v>
      </c>
      <c r="C3" s="394"/>
      <c r="D3" s="76"/>
      <c r="E3" s="116" t="s">
        <v>1142</v>
      </c>
      <c r="F3" s="463"/>
      <c r="G3" s="464"/>
      <c r="H3" s="464"/>
      <c r="I3" s="464"/>
      <c r="J3" s="465"/>
      <c r="K3"/>
    </row>
    <row r="4" spans="1:11" ht="17.25" thickTop="1" thickBot="1" x14ac:dyDescent="0.3">
      <c r="A4" s="200"/>
      <c r="B4" s="115" t="s">
        <v>1108</v>
      </c>
      <c r="C4" s="395"/>
      <c r="D4" s="76"/>
      <c r="E4" s="117"/>
      <c r="F4" s="466"/>
      <c r="G4" s="467"/>
      <c r="H4" s="467"/>
      <c r="I4" s="467"/>
      <c r="J4" s="468"/>
      <c r="K4"/>
    </row>
    <row r="5" spans="1:11" s="20" customFormat="1" ht="17.25" thickTop="1" thickBot="1" x14ac:dyDescent="0.3">
      <c r="A5" s="200"/>
      <c r="B5" s="115" t="s">
        <v>1106</v>
      </c>
      <c r="C5" s="395"/>
      <c r="D5" s="387" t="str">
        <f>" Closure in " &amp; IF(ParYear1+ParPrjDuration-1&lt;=0,"nn",ParYear1+ParPrjDuration-1)</f>
        <v xml:space="preserve"> Closure in nn</v>
      </c>
      <c r="E5" s="116" t="s">
        <v>1143</v>
      </c>
      <c r="F5" s="398"/>
      <c r="G5" s="122" t="str">
        <f>"Adherence to the FUP suite from FUP1 to FUP" &amp; ParNbFUPPerIncl</f>
        <v>Adherence to the FUP suite from FUP1 to FUP</v>
      </c>
      <c r="H5" s="93"/>
      <c r="I5" s="93"/>
      <c r="J5" s="93"/>
    </row>
    <row r="6" spans="1:11" s="20" customFormat="1" ht="17.25" thickTop="1" thickBot="1" x14ac:dyDescent="0.3">
      <c r="A6" s="200"/>
      <c r="B6" s="116" t="s">
        <v>1107</v>
      </c>
      <c r="C6" s="396"/>
      <c r="D6" s="79" t="s">
        <v>435</v>
      </c>
      <c r="E6" s="116" t="s">
        <v>1144</v>
      </c>
      <c r="F6" s="399"/>
      <c r="G6" s="123" t="str">
        <f>" Patients included in " &amp; ParInclDuration &amp; " months"</f>
        <v xml:space="preserve"> Patients included in  months</v>
      </c>
      <c r="H6" s="93"/>
      <c r="I6" s="93"/>
      <c r="J6" s="93"/>
    </row>
    <row r="7" spans="1:11" s="20" customFormat="1" ht="17.25" thickTop="1" thickBot="1" x14ac:dyDescent="0.3">
      <c r="A7" s="200"/>
      <c r="B7" s="116" t="s">
        <v>1109</v>
      </c>
      <c r="C7" s="397"/>
      <c r="D7" s="79" t="s">
        <v>24</v>
      </c>
      <c r="E7" s="116" t="s">
        <v>22</v>
      </c>
      <c r="F7" s="401">
        <f>ParNbFUP</f>
        <v>0</v>
      </c>
      <c r="G7" s="122" t="str">
        <f>"Automatically calculated according to the adherence  (over " &amp; ParNbIncl * ParNbFUPPerIncl &amp; ")"</f>
        <v>Automatically calculated according to the adherence  (over 0)</v>
      </c>
      <c r="H7" s="133"/>
      <c r="I7" s="133"/>
      <c r="J7" s="133"/>
      <c r="K7" s="17"/>
    </row>
    <row r="8" spans="1:11" s="20" customFormat="1" ht="17.25" thickTop="1" thickBot="1" x14ac:dyDescent="0.3">
      <c r="A8" s="200"/>
      <c r="B8" s="116" t="s">
        <v>1140</v>
      </c>
      <c r="C8" s="397"/>
      <c r="D8" s="79" t="s">
        <v>199</v>
      </c>
      <c r="E8" s="118" t="s">
        <v>1145</v>
      </c>
      <c r="F8" s="400"/>
      <c r="G8" s="122" t="str">
        <f>"Sites for " &amp; ParNbCountries &amp; " countries"</f>
        <v>Sites for  countries</v>
      </c>
      <c r="H8" s="134"/>
      <c r="I8" s="134"/>
      <c r="J8" s="134"/>
      <c r="K8" s="17"/>
    </row>
    <row r="9" spans="1:11" s="20" customFormat="1" ht="17.25" thickTop="1" thickBot="1" x14ac:dyDescent="0.3">
      <c r="A9" s="200"/>
      <c r="B9" s="116" t="s">
        <v>1141</v>
      </c>
      <c r="C9" s="397"/>
      <c r="D9" s="79" t="s">
        <v>434</v>
      </c>
      <c r="E9" s="118" t="s">
        <v>1146</v>
      </c>
      <c r="F9" s="401">
        <f>ParNbAliqPerPatient*ParNbIncl</f>
        <v>0</v>
      </c>
      <c r="G9" s="122" t="s">
        <v>200</v>
      </c>
      <c r="H9" s="134"/>
      <c r="I9" s="134"/>
      <c r="J9" s="134"/>
      <c r="K9" s="17"/>
    </row>
    <row r="10" spans="1:11" s="20" customFormat="1" ht="5.0999999999999996" customHeight="1" thickTop="1" x14ac:dyDescent="0.2">
      <c r="D10" s="80"/>
      <c r="E10" s="81"/>
      <c r="F10" s="82"/>
      <c r="G10" s="83"/>
      <c r="H10" s="134"/>
      <c r="I10" s="134"/>
      <c r="J10" s="134"/>
      <c r="K10" s="17"/>
    </row>
    <row r="11" spans="1:11" ht="18" customHeight="1" x14ac:dyDescent="0.25">
      <c r="B11" s="457" t="s">
        <v>1152</v>
      </c>
      <c r="C11" s="95"/>
      <c r="D11" s="95"/>
      <c r="E11" s="95"/>
      <c r="F11" s="95"/>
      <c r="G11" s="95"/>
      <c r="H11" s="135"/>
      <c r="I11" s="135"/>
      <c r="J11" s="135"/>
    </row>
    <row r="12" spans="1:11" s="20" customFormat="1" ht="5.0999999999999996" customHeight="1" x14ac:dyDescent="0.2">
      <c r="B12" s="85"/>
      <c r="D12" s="86"/>
      <c r="E12" s="79"/>
      <c r="F12" s="87"/>
      <c r="G12" s="87"/>
      <c r="H12" s="136"/>
      <c r="I12" s="136"/>
      <c r="J12" s="136"/>
      <c r="K12" s="17"/>
    </row>
    <row r="13" spans="1:11" s="70" customFormat="1" ht="16.5" thickBot="1" x14ac:dyDescent="0.25">
      <c r="A13" s="459"/>
      <c r="B13" s="124" t="s">
        <v>1148</v>
      </c>
      <c r="C13" s="469"/>
      <c r="D13" s="470"/>
      <c r="E13" s="116" t="s">
        <v>1147</v>
      </c>
      <c r="F13" s="471"/>
      <c r="G13" s="472"/>
      <c r="H13" s="133"/>
      <c r="I13" s="133"/>
      <c r="J13" s="133"/>
      <c r="K13" s="34"/>
    </row>
    <row r="14" spans="1:11" s="20" customFormat="1" ht="5.0999999999999996" customHeight="1" thickTop="1" x14ac:dyDescent="0.2">
      <c r="B14" s="74"/>
      <c r="C14" s="74"/>
      <c r="D14" s="77"/>
      <c r="E14" s="74"/>
      <c r="F14" s="74"/>
      <c r="G14" s="74"/>
      <c r="H14" s="137"/>
      <c r="I14" s="137"/>
      <c r="J14" s="137"/>
      <c r="K14" s="17"/>
    </row>
    <row r="15" spans="1:11" s="69" customFormat="1" ht="17.25" hidden="1" customHeight="1" outlineLevel="1" x14ac:dyDescent="0.2">
      <c r="B15" s="92" t="s">
        <v>25</v>
      </c>
      <c r="C15" s="248" t="s">
        <v>439</v>
      </c>
      <c r="D15" s="249" t="s">
        <v>73</v>
      </c>
      <c r="E15" s="249" t="s">
        <v>440</v>
      </c>
      <c r="F15" s="249" t="s">
        <v>441</v>
      </c>
      <c r="G15" s="93"/>
      <c r="H15" s="133"/>
      <c r="I15" s="133"/>
      <c r="J15" s="133"/>
      <c r="K15" s="34"/>
    </row>
    <row r="16" spans="1:11" hidden="1" outlineLevel="1" x14ac:dyDescent="0.2">
      <c r="B16" s="88" t="str">
        <f>IFERROR(getPin,"")</f>
        <v/>
      </c>
      <c r="C16" s="125" t="s">
        <v>66</v>
      </c>
      <c r="D16" s="126">
        <v>0</v>
      </c>
      <c r="E16" s="196">
        <v>0</v>
      </c>
      <c r="F16" s="126">
        <v>0</v>
      </c>
      <c r="G16" s="78"/>
      <c r="H16" s="136"/>
      <c r="I16" s="136"/>
      <c r="J16" s="136"/>
    </row>
    <row r="17" spans="1:11" hidden="1" outlineLevel="1" x14ac:dyDescent="0.2">
      <c r="B17" s="88" t="str">
        <f>IFERROR(getPin,"")</f>
        <v/>
      </c>
      <c r="C17" s="120" t="s">
        <v>67</v>
      </c>
      <c r="D17" s="2">
        <v>0</v>
      </c>
      <c r="E17" s="197">
        <v>0</v>
      </c>
      <c r="F17" s="2">
        <v>0</v>
      </c>
      <c r="G17" s="78"/>
      <c r="H17" s="136"/>
      <c r="I17" s="136"/>
      <c r="J17" s="136"/>
    </row>
    <row r="18" spans="1:11" hidden="1" outlineLevel="1" x14ac:dyDescent="0.2">
      <c r="B18" s="88" t="str">
        <f>IFERROR(getPin,"")</f>
        <v/>
      </c>
      <c r="C18" s="120" t="s">
        <v>68</v>
      </c>
      <c r="D18" s="197">
        <v>0.25</v>
      </c>
      <c r="E18" s="197">
        <v>0</v>
      </c>
      <c r="F18" s="2">
        <v>0</v>
      </c>
      <c r="G18" s="78"/>
      <c r="H18" s="136"/>
      <c r="I18" s="136"/>
      <c r="J18" s="136"/>
    </row>
    <row r="19" spans="1:11" hidden="1" outlineLevel="1" x14ac:dyDescent="0.2">
      <c r="B19" s="88" t="str">
        <f>IFERROR(getPin,"")</f>
        <v/>
      </c>
      <c r="C19" s="120" t="s">
        <v>69</v>
      </c>
      <c r="D19" s="197">
        <v>0.25</v>
      </c>
      <c r="E19" s="2">
        <v>0.05</v>
      </c>
      <c r="F19" s="197">
        <v>1</v>
      </c>
      <c r="G19" s="78"/>
      <c r="H19" s="136"/>
      <c r="I19" s="136"/>
      <c r="J19" s="136"/>
    </row>
    <row r="20" spans="1:11" hidden="1" outlineLevel="1" x14ac:dyDescent="0.2">
      <c r="B20" s="88" t="str">
        <f>IFERROR(getPin,"")</f>
        <v/>
      </c>
      <c r="C20" s="120" t="s">
        <v>70</v>
      </c>
      <c r="D20" s="197">
        <v>0.25</v>
      </c>
      <c r="E20" s="2">
        <v>0.1</v>
      </c>
      <c r="F20" s="197">
        <v>1</v>
      </c>
      <c r="G20" s="87"/>
      <c r="H20" s="136"/>
      <c r="I20" s="136"/>
      <c r="J20" s="136"/>
    </row>
    <row r="21" spans="1:11" hidden="1" outlineLevel="1" x14ac:dyDescent="0.2">
      <c r="B21" s="88" t="str">
        <f>IFERROR(getPin,"")</f>
        <v/>
      </c>
      <c r="C21" s="121" t="s">
        <v>71</v>
      </c>
      <c r="D21" s="198">
        <v>0.25</v>
      </c>
      <c r="E21" s="127">
        <v>0.25</v>
      </c>
      <c r="F21" s="198">
        <v>1</v>
      </c>
      <c r="G21" s="87"/>
      <c r="H21" s="136"/>
      <c r="I21" s="136"/>
      <c r="J21" s="136"/>
    </row>
    <row r="22" spans="1:11" collapsed="1" x14ac:dyDescent="0.2">
      <c r="A22" t="s">
        <v>293</v>
      </c>
      <c r="B22" s="89"/>
      <c r="C22" s="88"/>
      <c r="D22" s="250" t="s">
        <v>73</v>
      </c>
      <c r="E22" s="128" t="s">
        <v>1150</v>
      </c>
      <c r="F22" s="456" t="s">
        <v>26</v>
      </c>
      <c r="G22" s="87"/>
      <c r="H22" s="136"/>
      <c r="I22" s="136"/>
      <c r="J22" s="136"/>
    </row>
    <row r="23" spans="1:11" ht="15.75" x14ac:dyDescent="0.25">
      <c r="A23" s="200"/>
      <c r="B23" s="75"/>
      <c r="C23" s="119" t="s">
        <v>1149</v>
      </c>
      <c r="D23" s="195" t="str">
        <f>IFERROR(getRateOH,"")</f>
        <v/>
      </c>
      <c r="E23" s="195" t="str">
        <f>IFERROR(getRateMarkup,"")</f>
        <v/>
      </c>
      <c r="F23" s="195" t="str">
        <f>IFERROR(getRateEquipment,"")</f>
        <v/>
      </c>
      <c r="G23" s="87"/>
      <c r="H23" s="136"/>
      <c r="I23" s="136"/>
      <c r="J23" s="136"/>
    </row>
    <row r="24" spans="1:11" s="20" customFormat="1" x14ac:dyDescent="0.2">
      <c r="B24" s="90"/>
      <c r="C24" s="84"/>
      <c r="D24" s="74"/>
      <c r="E24" s="79"/>
      <c r="F24" s="87"/>
      <c r="G24" s="87"/>
      <c r="H24" s="136"/>
      <c r="I24" s="136"/>
      <c r="J24" s="136"/>
      <c r="K24" s="17"/>
    </row>
    <row r="25" spans="1:11" s="20" customFormat="1" ht="15.75" x14ac:dyDescent="0.2">
      <c r="B25" s="457"/>
      <c r="C25" s="91"/>
      <c r="D25" s="74"/>
      <c r="E25" s="79"/>
      <c r="F25" s="87"/>
      <c r="G25" s="87"/>
      <c r="H25" s="136"/>
      <c r="I25" s="136"/>
      <c r="J25" s="136"/>
      <c r="K25" s="17"/>
    </row>
    <row r="26" spans="1:11" s="20" customFormat="1" ht="11.25" customHeight="1" x14ac:dyDescent="0.2">
      <c r="B26" s="295"/>
      <c r="C26" s="91"/>
      <c r="D26" s="74"/>
      <c r="E26" s="79"/>
      <c r="F26" s="87"/>
      <c r="G26" s="87"/>
      <c r="H26" s="136"/>
      <c r="I26" s="136"/>
      <c r="J26" s="136"/>
      <c r="K26" s="17"/>
    </row>
    <row r="27" spans="1:11" ht="15.75" customHeight="1" x14ac:dyDescent="0.2">
      <c r="B27" s="296"/>
    </row>
    <row r="28" spans="1:11" x14ac:dyDescent="0.2">
      <c r="B28" s="295"/>
    </row>
    <row r="29" spans="1:11" x14ac:dyDescent="0.2">
      <c r="B29" s="295"/>
    </row>
  </sheetData>
  <sheetProtection sheet="1" autoFilter="0" pivotTables="0"/>
  <dataConsolidate/>
  <mergeCells count="3">
    <mergeCell ref="F3:J4"/>
    <mergeCell ref="C13:D13"/>
    <mergeCell ref="F13:G13"/>
  </mergeCells>
  <conditionalFormatting sqref="C12:D12">
    <cfRule type="expression" dxfId="556" priority="16">
      <formula>NOT(F12="")</formula>
    </cfRule>
  </conditionalFormatting>
  <conditionalFormatting sqref="C16:F21">
    <cfRule type="expression" dxfId="555" priority="47">
      <formula>NOT($C16=ParFundingType)</formula>
    </cfRule>
  </conditionalFormatting>
  <conditionalFormatting sqref="D22">
    <cfRule type="expression" dxfId="554" priority="48">
      <formula>NOT(G23="")</formula>
    </cfRule>
  </conditionalFormatting>
  <dataValidations count="4">
    <dataValidation type="list" allowBlank="1" showInputMessage="1" showErrorMessage="1" sqref="C13">
      <formula1>ArrFundingTypes</formula1>
    </dataValidation>
    <dataValidation type="whole" allowBlank="1" showInputMessage="1" showErrorMessage="1" errorTitle="Wrong duration entered" error="This number must be an Integer between 1 and 20" promptTitle="Enter the number of years " prompt="(as a whole number)" sqref="C5">
      <formula1>1</formula1>
      <formula2>20</formula2>
    </dataValidation>
    <dataValidation allowBlank="1" showInputMessage="1" showErrorMessage="1" promptTitle="Enter a number of months" prompt="for the duration of the inclusion period" sqref="C6"/>
    <dataValidation allowBlank="1" showInputMessage="1" showErrorMessage="1" promptTitle="Enter a pourcentage (1-100)" prompt="Pourcentage of adherence for Participants to the FUPs " sqref="F5"/>
  </dataValidations>
  <pageMargins left="0.7" right="0.7" top="0.75" bottom="0.75" header="0.3" footer="0.3"/>
  <pageSetup paperSize="9" orientation="portrait" r:id="rId1"/>
  <headerFooter>
    <oddFooter>&amp;LPrinted On - 13-juil-2022 12:58</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59999389629810485"/>
  </sheetPr>
  <dimension ref="A1:IR440"/>
  <sheetViews>
    <sheetView showGridLines="0" zoomScaleNormal="100" workbookViewId="0">
      <pane xSplit="8" ySplit="8" topLeftCell="O15" activePane="bottomRight" state="frozen"/>
      <selection pane="topRight" activeCell="I1" sqref="I1"/>
      <selection pane="bottomLeft" activeCell="A9" sqref="A9"/>
      <selection pane="bottomRight" activeCell="H12" sqref="H12"/>
    </sheetView>
  </sheetViews>
  <sheetFormatPr defaultColWidth="4.140625" defaultRowHeight="12.75" outlineLevelCol="2" x14ac:dyDescent="0.2"/>
  <cols>
    <col min="1" max="1" width="2" customWidth="1"/>
    <col min="2" max="2" width="7.42578125" customWidth="1"/>
    <col min="3" max="3" width="8.42578125" customWidth="1"/>
    <col min="4" max="4" width="11.5703125" bestFit="1" customWidth="1"/>
    <col min="5" max="5" width="6.28515625" customWidth="1"/>
    <col min="6" max="6" width="32.5703125" customWidth="1"/>
    <col min="7" max="7" width="5.140625" customWidth="1" collapsed="1"/>
    <col min="8" max="8" width="38.28515625" customWidth="1"/>
    <col min="9" max="9" width="53.85546875" hidden="1" customWidth="1" outlineLevel="2"/>
    <col min="10" max="10" width="16" hidden="1" customWidth="1" outlineLevel="2"/>
    <col min="11" max="11" width="15.85546875" hidden="1" customWidth="1" outlineLevel="2"/>
    <col min="12" max="12" width="12.85546875" hidden="1" customWidth="1" outlineLevel="2"/>
    <col min="13" max="14" width="20.140625" hidden="1" customWidth="1" outlineLevel="2"/>
    <col min="15" max="15" width="3.7109375" style="316" customWidth="1" collapsed="1"/>
    <col min="16" max="16" width="11" hidden="1" customWidth="1" outlineLevel="1"/>
    <col min="17" max="17" width="11.28515625" hidden="1" customWidth="1" outlineLevel="1"/>
    <col min="18" max="18" width="41.28515625" hidden="1" customWidth="1" outlineLevel="1"/>
    <col min="19" max="19" width="3.7109375" style="5" customWidth="1" collapsed="1"/>
    <col min="20" max="22" width="14.7109375" hidden="1" customWidth="1" outlineLevel="1"/>
    <col min="23" max="23" width="3.7109375" style="316" customWidth="1" collapsed="1"/>
    <col min="24" max="26" width="14.7109375" hidden="1" customWidth="1" outlineLevel="1"/>
    <col min="27" max="27" width="3.7109375" style="316" customWidth="1" collapsed="1"/>
    <col min="28" max="30" width="14.7109375" hidden="1" customWidth="1" outlineLevel="1"/>
    <col min="31" max="31" width="3.7109375" style="316" customWidth="1" collapsed="1"/>
    <col min="32" max="32" width="21.140625" hidden="1" customWidth="1" outlineLevel="1"/>
    <col min="33" max="33" width="14.7109375" hidden="1" customWidth="1" outlineLevel="1"/>
    <col min="34" max="34" width="14.7109375" style="110" hidden="1" customWidth="1" outlineLevel="1"/>
    <col min="35" max="36" width="14.7109375" hidden="1" customWidth="1" outlineLevel="1"/>
    <col min="37" max="37" width="3.7109375" style="316" customWidth="1" collapsed="1"/>
    <col min="38" max="38" width="15.5703125" hidden="1" customWidth="1" outlineLevel="1"/>
    <col min="39" max="39" width="11.42578125" hidden="1" customWidth="1" outlineLevel="1"/>
    <col min="40" max="40" width="11.5703125" hidden="1" customWidth="1" outlineLevel="1"/>
    <col min="41" max="59" width="14.7109375" hidden="1" customWidth="1" outlineLevel="1"/>
    <col min="60" max="60" width="3.7109375" style="316" customWidth="1" collapsed="1"/>
    <col min="61" max="61" width="19.85546875" hidden="1" customWidth="1"/>
    <col min="62" max="62" width="29" hidden="1" customWidth="1"/>
    <col min="63" max="63" width="18.28515625" hidden="1" customWidth="1"/>
    <col min="64" max="64" width="18.42578125" hidden="1" customWidth="1"/>
    <col min="65" max="66" width="11.7109375" hidden="1" customWidth="1"/>
    <col min="67" max="67" width="11.42578125" hidden="1" customWidth="1"/>
    <col min="68" max="84" width="9.140625" hidden="1" customWidth="1"/>
    <col min="85" max="105" width="13.42578125" hidden="1" customWidth="1"/>
    <col min="106" max="125" width="10.7109375" hidden="1" customWidth="1"/>
    <col min="126" max="126" width="12.42578125" hidden="1" customWidth="1"/>
    <col min="127" max="146" width="12.7109375" hidden="1" customWidth="1"/>
    <col min="147" max="149" width="14.7109375" hidden="1" customWidth="1"/>
    <col min="150" max="150" width="15.85546875" hidden="1" customWidth="1"/>
    <col min="151" max="170" width="14.7109375" hidden="1" customWidth="1"/>
    <col min="171" max="172" width="19.7109375" hidden="1" customWidth="1"/>
    <col min="173" max="173" width="15.140625" hidden="1" customWidth="1"/>
    <col min="174" max="174" width="15.85546875" hidden="1" customWidth="1"/>
    <col min="175" max="175" width="10.42578125" hidden="1" customWidth="1"/>
    <col min="176" max="177" width="11.42578125" hidden="1" customWidth="1"/>
    <col min="178" max="194" width="10.42578125" hidden="1" customWidth="1"/>
    <col min="195" max="195" width="13" hidden="1" customWidth="1" collapsed="1"/>
    <col min="196" max="197" width="13" hidden="1" customWidth="1"/>
    <col min="198" max="218" width="14.85546875" hidden="1" customWidth="1"/>
    <col min="219" max="221" width="17.42578125" hidden="1" customWidth="1"/>
    <col min="222" max="222" width="4.140625" hidden="1" customWidth="1"/>
    <col min="223" max="223" width="2.7109375" customWidth="1"/>
    <col min="224" max="241" width="4.140625" style="384"/>
    <col min="242" max="242" width="3.42578125" style="384" customWidth="1"/>
    <col min="243" max="243" width="7.85546875" style="384" customWidth="1"/>
    <col min="244" max="244" width="5.140625" style="384" customWidth="1"/>
    <col min="245" max="251" width="13" style="384" customWidth="1"/>
    <col min="252" max="252" width="13.42578125" style="384" customWidth="1" collapsed="1"/>
    <col min="253" max="253" width="13" style="384" customWidth="1"/>
    <col min="254" max="255" width="3.7109375" style="384" customWidth="1"/>
    <col min="256" max="16384" width="4.140625" style="384"/>
  </cols>
  <sheetData>
    <row r="1" spans="1:223" ht="30.75" customHeight="1" x14ac:dyDescent="0.2">
      <c r="A1" s="405"/>
      <c r="B1" s="406" t="s">
        <v>105</v>
      </c>
      <c r="C1" s="405"/>
      <c r="D1" s="405"/>
      <c r="E1" s="407"/>
      <c r="F1" s="407"/>
      <c r="G1" s="405"/>
      <c r="H1" s="408" t="s">
        <v>281</v>
      </c>
      <c r="I1" s="407"/>
      <c r="J1" s="412"/>
      <c r="K1" s="412"/>
      <c r="L1" s="412"/>
      <c r="M1" s="412"/>
      <c r="N1" s="412"/>
      <c r="O1" s="474" t="s">
        <v>308</v>
      </c>
      <c r="P1" s="410"/>
      <c r="Q1" s="413"/>
      <c r="R1" s="414"/>
      <c r="S1" s="480" t="s">
        <v>126</v>
      </c>
      <c r="T1" s="410"/>
      <c r="U1" s="410"/>
      <c r="V1" s="410"/>
      <c r="W1" s="475" t="s">
        <v>121</v>
      </c>
      <c r="X1" s="410"/>
      <c r="Y1" s="410"/>
      <c r="Z1" s="410"/>
      <c r="AA1" s="475" t="s">
        <v>122</v>
      </c>
      <c r="AB1" s="410"/>
      <c r="AC1" s="410"/>
      <c r="AD1" s="410"/>
      <c r="AE1" s="475" t="s">
        <v>123</v>
      </c>
      <c r="AF1" s="409"/>
      <c r="AG1" s="410"/>
      <c r="AH1" s="411"/>
      <c r="AI1" s="410"/>
      <c r="AJ1" s="410"/>
      <c r="AK1" s="475" t="s">
        <v>124</v>
      </c>
      <c r="AL1" s="415" t="s">
        <v>289</v>
      </c>
      <c r="AM1" s="416"/>
      <c r="AN1" s="410"/>
      <c r="AO1" s="417"/>
      <c r="AP1" s="418"/>
      <c r="AQ1" s="418"/>
      <c r="AR1" s="419" t="str">
        <f>"This is a " &amp; ParPrjDuration &amp; " years project, with " &amp; ParInclDuration &amp; " months of inclusion and " &amp; COUNTIF(AN4:BG4,"&gt;0") &amp; " years of FUP visits"</f>
        <v>This is a  years project, with  months of inclusion and 0 years of FUP visits</v>
      </c>
      <c r="AS1" s="418"/>
      <c r="AT1" s="418"/>
      <c r="AU1" s="418"/>
      <c r="AV1" s="418"/>
      <c r="AW1" s="410"/>
      <c r="AX1" s="410"/>
      <c r="AY1" s="410"/>
      <c r="AZ1" s="410"/>
      <c r="BA1" s="410"/>
      <c r="BB1" s="410"/>
      <c r="BC1" s="410"/>
      <c r="BD1" s="410"/>
      <c r="BE1" s="410"/>
      <c r="BF1" s="410"/>
      <c r="BG1" s="410"/>
      <c r="BH1" s="475" t="s">
        <v>120</v>
      </c>
      <c r="BI1" s="31"/>
      <c r="BJ1" s="31"/>
      <c r="BK1" s="31"/>
      <c r="BL1" s="1"/>
      <c r="BM1" s="1"/>
      <c r="BN1" s="1"/>
      <c r="BO1" s="1"/>
      <c r="BP1" s="1"/>
      <c r="BQ1" s="1"/>
      <c r="BR1" s="1"/>
      <c r="BS1" s="1"/>
      <c r="BT1" s="1"/>
      <c r="BU1" s="1"/>
      <c r="BV1" s="1"/>
      <c r="BW1" s="1"/>
      <c r="BX1" s="1"/>
      <c r="BY1" s="1"/>
      <c r="BZ1" s="1"/>
      <c r="CA1" s="1"/>
      <c r="CB1" s="1"/>
      <c r="CC1" s="1"/>
      <c r="CD1" s="1"/>
      <c r="CE1" s="1"/>
      <c r="CF1" s="1"/>
      <c r="CG1" s="478" t="s">
        <v>385</v>
      </c>
      <c r="CH1" s="371"/>
      <c r="CI1" s="371"/>
      <c r="CJ1" s="371"/>
      <c r="CK1" s="371"/>
      <c r="CL1" s="371"/>
      <c r="CM1" s="371"/>
      <c r="CN1" s="371"/>
      <c r="CO1" s="371"/>
      <c r="CP1" s="371"/>
      <c r="CQ1" s="371"/>
      <c r="CR1" s="371"/>
      <c r="CS1" s="371"/>
      <c r="CT1" s="371"/>
      <c r="CU1" s="371"/>
      <c r="CV1" s="371"/>
      <c r="CW1" s="371"/>
      <c r="CX1" s="371"/>
      <c r="CY1" s="371"/>
      <c r="CZ1" s="371"/>
      <c r="DA1" s="371"/>
      <c r="DB1" s="1"/>
      <c r="DC1" s="1"/>
      <c r="DD1" s="1"/>
      <c r="DE1" s="1"/>
      <c r="DF1" s="1"/>
      <c r="DG1" s="1"/>
      <c r="DH1" s="1"/>
      <c r="DI1" s="1"/>
      <c r="DJ1" s="1"/>
      <c r="DK1" s="1"/>
      <c r="DL1" s="1"/>
      <c r="DM1" s="1"/>
      <c r="DN1" s="1"/>
      <c r="DO1" s="1"/>
      <c r="DP1" s="1"/>
      <c r="DQ1" s="1"/>
      <c r="DR1" s="1"/>
      <c r="DS1" s="1"/>
      <c r="DT1" s="1"/>
      <c r="DU1" s="1"/>
      <c r="DV1" s="478" t="s">
        <v>384</v>
      </c>
      <c r="DW1" s="1"/>
      <c r="DX1" s="1"/>
      <c r="DY1" s="1"/>
      <c r="DZ1" s="1"/>
      <c r="EA1" s="1"/>
      <c r="EB1" s="1"/>
      <c r="EC1" s="1"/>
      <c r="ED1" s="1"/>
      <c r="EE1" s="1"/>
      <c r="EF1" s="1"/>
      <c r="EG1" s="1"/>
      <c r="EH1" s="1"/>
      <c r="EI1" s="1"/>
      <c r="EJ1" s="1"/>
      <c r="EK1" s="1"/>
      <c r="EL1" s="1"/>
      <c r="EM1" s="1"/>
      <c r="EN1" s="1"/>
      <c r="EO1" s="1"/>
      <c r="EP1" s="1"/>
      <c r="EQ1" s="1"/>
      <c r="ER1" s="1"/>
      <c r="ES1" s="1"/>
      <c r="ET1" s="479" t="s">
        <v>386</v>
      </c>
      <c r="EU1" s="20"/>
      <c r="EV1" s="20"/>
      <c r="EW1" s="20"/>
      <c r="EX1" s="20"/>
      <c r="EY1" s="20"/>
      <c r="EZ1" s="20"/>
      <c r="FA1" s="20"/>
      <c r="FB1" s="20"/>
      <c r="FC1" s="20"/>
      <c r="FD1" s="20"/>
      <c r="FE1" s="20"/>
      <c r="FF1" s="20"/>
      <c r="FG1" s="20"/>
      <c r="FH1" s="20"/>
      <c r="FI1" s="20"/>
      <c r="FJ1" s="20"/>
      <c r="FK1" s="20"/>
      <c r="FL1" s="20"/>
      <c r="FM1" s="20"/>
      <c r="FN1" s="20"/>
      <c r="FO1" s="479" t="s">
        <v>387</v>
      </c>
      <c r="HN1" s="474" t="s">
        <v>263</v>
      </c>
      <c r="HO1" s="405"/>
    </row>
    <row r="2" spans="1:223" ht="23.25" x14ac:dyDescent="0.2">
      <c r="A2" s="140"/>
      <c r="B2" s="142"/>
      <c r="C2" s="140"/>
      <c r="D2" s="140"/>
      <c r="E2" s="141"/>
      <c r="F2" s="141"/>
      <c r="G2" s="140"/>
      <c r="H2" s="143"/>
      <c r="I2" s="141"/>
      <c r="J2" s="217"/>
      <c r="K2" s="217"/>
      <c r="L2" s="217"/>
      <c r="M2" s="217"/>
      <c r="N2" s="217"/>
      <c r="O2" s="474"/>
      <c r="P2" s="150"/>
      <c r="Q2" s="151"/>
      <c r="R2" s="152"/>
      <c r="S2" s="481"/>
      <c r="T2" s="150"/>
      <c r="U2" s="150"/>
      <c r="V2" s="150"/>
      <c r="W2" s="476"/>
      <c r="X2" s="150"/>
      <c r="Y2" s="150"/>
      <c r="Z2" s="150"/>
      <c r="AA2" s="476"/>
      <c r="AB2" s="150"/>
      <c r="AC2" s="150"/>
      <c r="AD2" s="150"/>
      <c r="AE2" s="476"/>
      <c r="AF2" s="155"/>
      <c r="AG2" s="150"/>
      <c r="AH2" s="156"/>
      <c r="AI2" s="150"/>
      <c r="AJ2" s="150"/>
      <c r="AK2" s="476"/>
      <c r="AL2" s="310" t="s">
        <v>20</v>
      </c>
      <c r="AM2" s="307" t="s">
        <v>80</v>
      </c>
      <c r="AN2" s="307" t="s">
        <v>0</v>
      </c>
      <c r="AO2" s="307" t="s">
        <v>1</v>
      </c>
      <c r="AP2" s="307" t="s">
        <v>2</v>
      </c>
      <c r="AQ2" s="307" t="s">
        <v>3</v>
      </c>
      <c r="AR2" s="307" t="s">
        <v>4</v>
      </c>
      <c r="AS2" s="307" t="s">
        <v>5</v>
      </c>
      <c r="AT2" s="307" t="s">
        <v>6</v>
      </c>
      <c r="AU2" s="307" t="s">
        <v>7</v>
      </c>
      <c r="AV2" s="307" t="s">
        <v>8</v>
      </c>
      <c r="AW2" s="307" t="s">
        <v>9</v>
      </c>
      <c r="AX2" s="307" t="s">
        <v>10</v>
      </c>
      <c r="AY2" s="307" t="s">
        <v>11</v>
      </c>
      <c r="AZ2" s="307" t="s">
        <v>12</v>
      </c>
      <c r="BA2" s="307" t="s">
        <v>13</v>
      </c>
      <c r="BB2" s="307" t="s">
        <v>14</v>
      </c>
      <c r="BC2" s="307" t="s">
        <v>15</v>
      </c>
      <c r="BD2" s="307" t="s">
        <v>16</v>
      </c>
      <c r="BE2" s="307" t="s">
        <v>17</v>
      </c>
      <c r="BF2" s="307" t="s">
        <v>18</v>
      </c>
      <c r="BG2" s="307" t="s">
        <v>19</v>
      </c>
      <c r="BH2" s="476"/>
      <c r="BI2" s="31"/>
      <c r="BJ2" s="31"/>
      <c r="BK2" s="31"/>
      <c r="BL2" s="1"/>
      <c r="BM2" s="1"/>
      <c r="BN2" s="1"/>
      <c r="BO2" s="1"/>
      <c r="BP2" s="1"/>
      <c r="BQ2" s="1"/>
      <c r="BR2" s="1"/>
      <c r="BS2" s="1"/>
      <c r="BT2" s="1"/>
      <c r="BU2" s="1"/>
      <c r="BV2" s="1"/>
      <c r="BW2" s="1"/>
      <c r="BX2" s="1"/>
      <c r="BY2" s="1"/>
      <c r="BZ2" s="1"/>
      <c r="CA2" s="1"/>
      <c r="CB2" s="1"/>
      <c r="CC2" s="1"/>
      <c r="CD2" s="1"/>
      <c r="CE2" s="1"/>
      <c r="CF2" s="1"/>
      <c r="CG2" s="478"/>
      <c r="CH2" s="371"/>
      <c r="CI2" s="371"/>
      <c r="CJ2" s="371"/>
      <c r="CK2" s="371"/>
      <c r="CL2" s="371"/>
      <c r="CM2" s="371"/>
      <c r="CN2" s="371"/>
      <c r="CO2" s="371"/>
      <c r="CP2" s="371"/>
      <c r="CQ2" s="371"/>
      <c r="CR2" s="371"/>
      <c r="CS2" s="371"/>
      <c r="CT2" s="371"/>
      <c r="CU2" s="371"/>
      <c r="CV2" s="371"/>
      <c r="CW2" s="371"/>
      <c r="CX2" s="371"/>
      <c r="CY2" s="371"/>
      <c r="CZ2" s="371"/>
      <c r="DA2" s="371"/>
      <c r="DB2" s="1"/>
      <c r="DC2" s="1"/>
      <c r="DD2" s="1"/>
      <c r="DE2" s="1"/>
      <c r="DF2" s="1"/>
      <c r="DG2" s="1"/>
      <c r="DH2" s="1"/>
      <c r="DI2" s="1"/>
      <c r="DJ2" s="1"/>
      <c r="DK2" s="1"/>
      <c r="DL2" s="1"/>
      <c r="DM2" s="1"/>
      <c r="DN2" s="1"/>
      <c r="DO2" s="1"/>
      <c r="DP2" s="1"/>
      <c r="DQ2" s="1"/>
      <c r="DR2" s="1"/>
      <c r="DS2" s="1"/>
      <c r="DT2" s="1"/>
      <c r="DU2" s="1"/>
      <c r="DV2" s="478"/>
      <c r="DW2" s="1"/>
      <c r="DX2" s="1"/>
      <c r="DY2" s="1"/>
      <c r="DZ2" s="1"/>
      <c r="EA2" s="1"/>
      <c r="EB2" s="1"/>
      <c r="EC2" s="1"/>
      <c r="ED2" s="1"/>
      <c r="EE2" s="1"/>
      <c r="EF2" s="1"/>
      <c r="EG2" s="1"/>
      <c r="EH2" s="1"/>
      <c r="EI2" s="1"/>
      <c r="EJ2" s="1"/>
      <c r="EK2" s="1"/>
      <c r="EL2" s="1"/>
      <c r="EM2" s="1"/>
      <c r="EN2" s="1"/>
      <c r="EO2" s="1"/>
      <c r="EP2" s="1"/>
      <c r="EQ2" s="1"/>
      <c r="ER2" s="1"/>
      <c r="ES2" s="1"/>
      <c r="ET2" s="479"/>
      <c r="EU2" s="20"/>
      <c r="EV2" s="20"/>
      <c r="EW2" s="20"/>
      <c r="EX2" s="20"/>
      <c r="EY2" s="20"/>
      <c r="EZ2" s="20"/>
      <c r="FA2" s="20"/>
      <c r="FB2" s="20"/>
      <c r="FC2" s="20"/>
      <c r="FD2" s="20"/>
      <c r="FE2" s="20"/>
      <c r="FF2" s="20"/>
      <c r="FG2" s="20"/>
      <c r="FH2" s="20"/>
      <c r="FI2" s="20"/>
      <c r="FJ2" s="20"/>
      <c r="FK2" s="20"/>
      <c r="FL2" s="20"/>
      <c r="FM2" s="20"/>
      <c r="FN2" s="20"/>
      <c r="FO2" s="479"/>
      <c r="HN2" s="474"/>
      <c r="HO2" s="240"/>
    </row>
    <row r="3" spans="1:223" ht="25.5" x14ac:dyDescent="0.2">
      <c r="A3" s="140"/>
      <c r="B3" s="144"/>
      <c r="C3" s="140"/>
      <c r="D3" s="140"/>
      <c r="E3" s="141"/>
      <c r="F3" s="141"/>
      <c r="G3" s="140"/>
      <c r="H3" s="145"/>
      <c r="I3" s="141"/>
      <c r="J3" s="217"/>
      <c r="K3" s="217"/>
      <c r="L3" s="217"/>
      <c r="M3" s="217"/>
      <c r="N3" s="217"/>
      <c r="O3" s="474"/>
      <c r="P3" s="150"/>
      <c r="Q3" s="151"/>
      <c r="R3" s="152"/>
      <c r="S3" s="481"/>
      <c r="T3" s="150"/>
      <c r="U3" s="150"/>
      <c r="V3" s="150"/>
      <c r="W3" s="476"/>
      <c r="X3" s="150"/>
      <c r="Y3" s="150"/>
      <c r="Z3" s="150"/>
      <c r="AA3" s="476"/>
      <c r="AB3" s="150"/>
      <c r="AC3" s="150"/>
      <c r="AD3" s="150"/>
      <c r="AE3" s="476"/>
      <c r="AF3" s="155"/>
      <c r="AG3" s="150"/>
      <c r="AH3" s="156"/>
      <c r="AI3" s="150"/>
      <c r="AJ3" s="150"/>
      <c r="AK3" s="476"/>
      <c r="AL3" s="311" t="s">
        <v>446</v>
      </c>
      <c r="AM3" s="305" t="s">
        <v>447</v>
      </c>
      <c r="AN3" s="304">
        <f>ParYear1</f>
        <v>0</v>
      </c>
      <c r="AO3" s="304">
        <f t="shared" ref="AO3:BG3" si="0">IF(COLUMN()-ParOffset&lt;=ParPrjDuration,AN$3+1,0)</f>
        <v>0</v>
      </c>
      <c r="AP3" s="304">
        <f t="shared" si="0"/>
        <v>0</v>
      </c>
      <c r="AQ3" s="304">
        <f t="shared" si="0"/>
        <v>0</v>
      </c>
      <c r="AR3" s="304">
        <f t="shared" si="0"/>
        <v>0</v>
      </c>
      <c r="AS3" s="304">
        <f t="shared" si="0"/>
        <v>0</v>
      </c>
      <c r="AT3" s="304">
        <f t="shared" si="0"/>
        <v>0</v>
      </c>
      <c r="AU3" s="304">
        <f t="shared" si="0"/>
        <v>0</v>
      </c>
      <c r="AV3" s="304">
        <f t="shared" si="0"/>
        <v>0</v>
      </c>
      <c r="AW3" s="304">
        <f t="shared" si="0"/>
        <v>0</v>
      </c>
      <c r="AX3" s="304">
        <f t="shared" si="0"/>
        <v>0</v>
      </c>
      <c r="AY3" s="304">
        <f t="shared" si="0"/>
        <v>0</v>
      </c>
      <c r="AZ3" s="304">
        <f t="shared" si="0"/>
        <v>0</v>
      </c>
      <c r="BA3" s="304">
        <f t="shared" si="0"/>
        <v>0</v>
      </c>
      <c r="BB3" s="304">
        <f t="shared" si="0"/>
        <v>0</v>
      </c>
      <c r="BC3" s="304">
        <f t="shared" si="0"/>
        <v>0</v>
      </c>
      <c r="BD3" s="304">
        <f t="shared" si="0"/>
        <v>0</v>
      </c>
      <c r="BE3" s="304">
        <f t="shared" si="0"/>
        <v>0</v>
      </c>
      <c r="BF3" s="304">
        <f t="shared" si="0"/>
        <v>0</v>
      </c>
      <c r="BG3" s="304">
        <f t="shared" si="0"/>
        <v>0</v>
      </c>
      <c r="BH3" s="476"/>
      <c r="BI3" s="31"/>
      <c r="BJ3" s="31"/>
      <c r="BK3" s="31"/>
      <c r="BL3" s="1"/>
      <c r="BM3" s="1"/>
      <c r="BN3" s="1"/>
      <c r="BO3" s="1"/>
      <c r="BP3" s="1"/>
      <c r="BQ3" s="1"/>
      <c r="BR3" s="1"/>
      <c r="BS3" s="1"/>
      <c r="BT3" s="1"/>
      <c r="BU3" s="1"/>
      <c r="BV3" s="1"/>
      <c r="BW3" s="1"/>
      <c r="BX3" s="1"/>
      <c r="BY3" s="1"/>
      <c r="BZ3" s="1"/>
      <c r="CA3" s="1"/>
      <c r="CB3" s="1"/>
      <c r="CC3" s="1"/>
      <c r="CD3" s="1"/>
      <c r="CE3" s="1"/>
      <c r="CF3" s="1"/>
      <c r="CG3" s="478"/>
      <c r="CH3" s="371"/>
      <c r="CI3" s="371"/>
      <c r="CJ3" s="371"/>
      <c r="CK3" s="371"/>
      <c r="CL3" s="371"/>
      <c r="CM3" s="371"/>
      <c r="CN3" s="371"/>
      <c r="CO3" s="371"/>
      <c r="CP3" s="371"/>
      <c r="CQ3" s="371"/>
      <c r="CR3" s="371"/>
      <c r="CS3" s="371"/>
      <c r="CT3" s="371"/>
      <c r="CU3" s="371"/>
      <c r="CV3" s="371"/>
      <c r="CW3" s="371"/>
      <c r="CX3" s="371"/>
      <c r="CY3" s="371"/>
      <c r="CZ3" s="371"/>
      <c r="DA3" s="371"/>
      <c r="DB3" s="1"/>
      <c r="DC3" s="1"/>
      <c r="DD3" s="1"/>
      <c r="DE3" s="1"/>
      <c r="DF3" s="1"/>
      <c r="DG3" s="1"/>
      <c r="DH3" s="1"/>
      <c r="DI3" s="1"/>
      <c r="DJ3" s="1"/>
      <c r="DK3" s="1"/>
      <c r="DL3" s="1"/>
      <c r="DM3" s="1"/>
      <c r="DN3" s="1"/>
      <c r="DO3" s="1"/>
      <c r="DP3" s="1"/>
      <c r="DQ3" s="1"/>
      <c r="DR3" s="1"/>
      <c r="DS3" s="1"/>
      <c r="DT3" s="1"/>
      <c r="DU3" s="1"/>
      <c r="DV3" s="478"/>
      <c r="DW3" s="1">
        <f>COLUMN()</f>
        <v>127</v>
      </c>
      <c r="DX3" s="1"/>
      <c r="DY3" s="1"/>
      <c r="DZ3" s="1"/>
      <c r="EA3" s="1"/>
      <c r="EB3" s="1"/>
      <c r="EC3" s="1"/>
      <c r="ED3" s="1"/>
      <c r="EE3" s="1"/>
      <c r="EF3" s="1"/>
      <c r="EG3" s="1"/>
      <c r="EH3" s="1"/>
      <c r="EI3" s="1"/>
      <c r="EJ3" s="1"/>
      <c r="EK3" s="1"/>
      <c r="EL3" s="1"/>
      <c r="EM3" s="1"/>
      <c r="EN3" s="1"/>
      <c r="EO3" s="1"/>
      <c r="EP3" s="1"/>
      <c r="EQ3" s="42"/>
      <c r="ER3" s="1"/>
      <c r="ES3" s="1"/>
      <c r="ET3" s="479"/>
      <c r="EU3" s="20">
        <f>COLUMN()</f>
        <v>151</v>
      </c>
      <c r="EV3" s="20"/>
      <c r="EW3" s="20"/>
      <c r="EX3" s="20"/>
      <c r="EY3" s="20"/>
      <c r="EZ3" s="20"/>
      <c r="FA3" s="20"/>
      <c r="FB3" s="20"/>
      <c r="FC3" s="20"/>
      <c r="FD3" s="20"/>
      <c r="FE3" s="20"/>
      <c r="FF3" s="20"/>
      <c r="FG3" s="20"/>
      <c r="FH3" s="20"/>
      <c r="FI3" s="20"/>
      <c r="FJ3" s="20"/>
      <c r="FK3" s="20"/>
      <c r="FL3" s="20"/>
      <c r="FM3" s="20"/>
      <c r="FN3" s="20"/>
      <c r="FO3" s="479"/>
      <c r="HN3" s="474"/>
      <c r="HO3" s="140"/>
    </row>
    <row r="4" spans="1:223" ht="27.75" customHeight="1" x14ac:dyDescent="0.2">
      <c r="A4" s="140"/>
      <c r="B4" s="140"/>
      <c r="C4" s="140"/>
      <c r="D4" s="140"/>
      <c r="E4" s="141"/>
      <c r="F4" s="141"/>
      <c r="G4" s="140"/>
      <c r="H4" s="145"/>
      <c r="I4" s="141"/>
      <c r="J4" s="217"/>
      <c r="K4" s="217"/>
      <c r="L4" s="217"/>
      <c r="M4" s="217"/>
      <c r="N4" s="217"/>
      <c r="O4" s="474"/>
      <c r="P4" s="150"/>
      <c r="Q4" s="151"/>
      <c r="R4" s="152"/>
      <c r="S4" s="481"/>
      <c r="T4" s="150"/>
      <c r="U4" s="150"/>
      <c r="V4" s="150"/>
      <c r="W4" s="476"/>
      <c r="X4" s="150"/>
      <c r="Y4" s="150"/>
      <c r="Z4" s="150"/>
      <c r="AA4" s="476"/>
      <c r="AB4" s="150"/>
      <c r="AC4" s="150"/>
      <c r="AD4" s="150"/>
      <c r="AE4" s="476"/>
      <c r="AF4" s="155"/>
      <c r="AG4" s="150"/>
      <c r="AH4" s="156"/>
      <c r="AI4" s="150"/>
      <c r="AJ4" s="150"/>
      <c r="AK4" s="476"/>
      <c r="AL4" s="8" t="s">
        <v>21</v>
      </c>
      <c r="AM4" s="306">
        <f>SUM(Configuration!$AN4:$BG4)</f>
        <v>0</v>
      </c>
      <c r="AN4" s="365">
        <f>GetNbInclPerYear</f>
        <v>0</v>
      </c>
      <c r="AO4" s="365">
        <f>GetNbInclPerYear</f>
        <v>0</v>
      </c>
      <c r="AP4" s="365">
        <f>GetNbInclPerYear</f>
        <v>0</v>
      </c>
      <c r="AQ4" s="365">
        <f>GetNbInclPerYear</f>
        <v>0</v>
      </c>
      <c r="AR4" s="365">
        <f>GetNbInclPerYear</f>
        <v>0</v>
      </c>
      <c r="AS4" s="365">
        <f>GetNbInclPerYear</f>
        <v>0</v>
      </c>
      <c r="AT4" s="365">
        <f>GetNbInclPerYear</f>
        <v>0</v>
      </c>
      <c r="AU4" s="365">
        <f>GetNbInclPerYear</f>
        <v>0</v>
      </c>
      <c r="AV4" s="365">
        <f>GetNbInclPerYear</f>
        <v>0</v>
      </c>
      <c r="AW4" s="365">
        <f>GetNbInclPerYear</f>
        <v>0</v>
      </c>
      <c r="AX4" s="365">
        <f>GetNbInclPerYear</f>
        <v>0</v>
      </c>
      <c r="AY4" s="365">
        <f>GetNbInclPerYear</f>
        <v>0</v>
      </c>
      <c r="AZ4" s="365">
        <f>GetNbInclPerYear</f>
        <v>0</v>
      </c>
      <c r="BA4" s="365">
        <f>GetNbInclPerYear</f>
        <v>0</v>
      </c>
      <c r="BB4" s="365">
        <f>GetNbInclPerYear</f>
        <v>0</v>
      </c>
      <c r="BC4" s="365">
        <f>GetNbInclPerYear</f>
        <v>0</v>
      </c>
      <c r="BD4" s="365">
        <f>GetNbInclPerYear</f>
        <v>0</v>
      </c>
      <c r="BE4" s="365">
        <f>GetNbInclPerYear</f>
        <v>0</v>
      </c>
      <c r="BF4" s="365">
        <f>GetNbInclPerYear</f>
        <v>0</v>
      </c>
      <c r="BG4" s="365">
        <f>GetNbInclPerYear</f>
        <v>0</v>
      </c>
      <c r="BH4" s="476"/>
      <c r="BI4" s="31"/>
      <c r="BJ4" s="31"/>
      <c r="BK4" s="31"/>
      <c r="BL4" s="1"/>
      <c r="BM4" s="1"/>
      <c r="BN4" s="1"/>
      <c r="BO4" s="1"/>
      <c r="BP4" s="1"/>
      <c r="BQ4" s="1"/>
      <c r="BR4" s="1"/>
      <c r="BS4" s="1"/>
      <c r="BT4" s="1"/>
      <c r="BU4" s="1"/>
      <c r="BV4" s="1"/>
      <c r="BW4" s="1"/>
      <c r="BX4" s="1"/>
      <c r="BY4" s="1"/>
      <c r="BZ4" s="1"/>
      <c r="CA4" s="1"/>
      <c r="CB4" s="1"/>
      <c r="CC4" s="1"/>
      <c r="CD4" s="1"/>
      <c r="CE4" s="1"/>
      <c r="CF4" s="1"/>
      <c r="CG4" s="478"/>
      <c r="CH4" s="371"/>
      <c r="CI4" s="371"/>
      <c r="CJ4" s="371"/>
      <c r="CK4" s="371"/>
      <c r="CL4" s="371"/>
      <c r="CM4" s="371"/>
      <c r="CN4" s="371"/>
      <c r="CO4" s="371"/>
      <c r="CP4" s="371"/>
      <c r="CQ4" s="371"/>
      <c r="CR4" s="371"/>
      <c r="CS4" s="371"/>
      <c r="CT4" s="371"/>
      <c r="CU4" s="371"/>
      <c r="CV4" s="371"/>
      <c r="CW4" s="371"/>
      <c r="CX4" s="371"/>
      <c r="CY4" s="371"/>
      <c r="CZ4" s="371"/>
      <c r="DA4" s="371"/>
      <c r="DB4" s="1"/>
      <c r="DC4" s="1"/>
      <c r="DD4" s="1"/>
      <c r="DE4" s="1"/>
      <c r="DF4" s="1"/>
      <c r="DG4" s="1"/>
      <c r="DH4" s="1"/>
      <c r="DI4" s="1"/>
      <c r="DJ4" s="1"/>
      <c r="DK4" s="1"/>
      <c r="DL4" s="1"/>
      <c r="DM4" s="1"/>
      <c r="DN4" s="1"/>
      <c r="DO4" s="1"/>
      <c r="DP4" s="1"/>
      <c r="DQ4" s="1"/>
      <c r="DR4" s="1"/>
      <c r="DS4" s="1"/>
      <c r="DT4" s="1"/>
      <c r="DU4" s="1"/>
      <c r="DV4" s="478"/>
      <c r="DW4" s="44"/>
      <c r="DX4" s="1"/>
      <c r="DY4" s="1"/>
      <c r="DZ4" s="1"/>
      <c r="EA4" s="1"/>
      <c r="EB4" s="1"/>
      <c r="EC4" s="1"/>
      <c r="ED4" s="1"/>
      <c r="EE4" s="1"/>
      <c r="EF4" s="1"/>
      <c r="EG4" s="1"/>
      <c r="EH4" s="1"/>
      <c r="EI4" s="1"/>
      <c r="EJ4" s="1"/>
      <c r="EK4" s="1"/>
      <c r="EL4" s="1"/>
      <c r="EM4" s="1"/>
      <c r="EN4" s="1"/>
      <c r="EO4" s="1"/>
      <c r="EP4" s="1"/>
      <c r="EQ4" s="1"/>
      <c r="ER4" s="1"/>
      <c r="ES4" s="1"/>
      <c r="ET4" s="479"/>
      <c r="EU4" s="20"/>
      <c r="EV4" s="20"/>
      <c r="EW4" s="20"/>
      <c r="EX4" s="20"/>
      <c r="EY4" s="20"/>
      <c r="EZ4" s="20"/>
      <c r="FA4" s="20"/>
      <c r="FB4" s="20"/>
      <c r="FC4" s="20"/>
      <c r="FD4" s="20"/>
      <c r="FE4" s="20"/>
      <c r="FF4" s="20"/>
      <c r="FG4" s="20"/>
      <c r="FH4" s="20"/>
      <c r="FI4" s="20"/>
      <c r="FJ4" s="20"/>
      <c r="FK4" s="20"/>
      <c r="FL4" s="20"/>
      <c r="FM4" s="20"/>
      <c r="FN4" s="20"/>
      <c r="FO4" s="479"/>
      <c r="HN4" s="474"/>
      <c r="HO4" s="140"/>
    </row>
    <row r="5" spans="1:223" ht="15" x14ac:dyDescent="0.2">
      <c r="A5" s="140"/>
      <c r="B5" s="140"/>
      <c r="C5" s="140"/>
      <c r="D5" s="140"/>
      <c r="E5" s="141"/>
      <c r="F5" s="473" t="str">
        <f>getFilterStatus</f>
        <v>All 432 tasks are visible ►</v>
      </c>
      <c r="G5" s="473"/>
      <c r="H5" s="141"/>
      <c r="I5" s="141"/>
      <c r="J5" s="217"/>
      <c r="K5" s="217"/>
      <c r="L5" s="217"/>
      <c r="M5" s="217"/>
      <c r="N5" s="217"/>
      <c r="O5" s="474"/>
      <c r="P5" s="150"/>
      <c r="Q5" s="151"/>
      <c r="R5" s="152"/>
      <c r="S5" s="481"/>
      <c r="T5" s="150"/>
      <c r="U5" s="154"/>
      <c r="V5" s="150"/>
      <c r="W5" s="476"/>
      <c r="X5" s="150"/>
      <c r="Y5" s="150"/>
      <c r="Z5" s="150"/>
      <c r="AA5" s="476"/>
      <c r="AB5" s="150"/>
      <c r="AC5" s="150"/>
      <c r="AD5" s="150"/>
      <c r="AE5" s="476"/>
      <c r="AF5" s="155"/>
      <c r="AG5" s="150"/>
      <c r="AH5" s="156"/>
      <c r="AI5" s="150"/>
      <c r="AJ5" s="150"/>
      <c r="AK5" s="476"/>
      <c r="AL5" s="8" t="s">
        <v>291</v>
      </c>
      <c r="AM5" s="303">
        <f>SUM(Configuration!$AN5:$BG5)</f>
        <v>0</v>
      </c>
      <c r="AN5" s="366">
        <f t="shared" ref="AN5:AR5" si="1">GetNbFUPPerYear</f>
        <v>0</v>
      </c>
      <c r="AO5" s="366">
        <f t="shared" si="1"/>
        <v>0</v>
      </c>
      <c r="AP5" s="366">
        <f t="shared" si="1"/>
        <v>0</v>
      </c>
      <c r="AQ5" s="366">
        <f t="shared" si="1"/>
        <v>0</v>
      </c>
      <c r="AR5" s="366">
        <f t="shared" si="1"/>
        <v>0</v>
      </c>
      <c r="AS5" s="366">
        <f t="shared" ref="AS5:BG5" si="2">GetNbFUPPerYear</f>
        <v>0</v>
      </c>
      <c r="AT5" s="366">
        <f t="shared" si="2"/>
        <v>0</v>
      </c>
      <c r="AU5" s="366">
        <f t="shared" si="2"/>
        <v>0</v>
      </c>
      <c r="AV5" s="366">
        <f t="shared" si="2"/>
        <v>0</v>
      </c>
      <c r="AW5" s="366">
        <f t="shared" si="2"/>
        <v>0</v>
      </c>
      <c r="AX5" s="366">
        <f t="shared" si="2"/>
        <v>0</v>
      </c>
      <c r="AY5" s="366">
        <f t="shared" si="2"/>
        <v>0</v>
      </c>
      <c r="AZ5" s="366">
        <f t="shared" si="2"/>
        <v>0</v>
      </c>
      <c r="BA5" s="366">
        <f t="shared" si="2"/>
        <v>0</v>
      </c>
      <c r="BB5" s="366">
        <f t="shared" si="2"/>
        <v>0</v>
      </c>
      <c r="BC5" s="366">
        <f t="shared" si="2"/>
        <v>0</v>
      </c>
      <c r="BD5" s="366">
        <f t="shared" si="2"/>
        <v>0</v>
      </c>
      <c r="BE5" s="366">
        <f t="shared" si="2"/>
        <v>0</v>
      </c>
      <c r="BF5" s="366">
        <f t="shared" si="2"/>
        <v>0</v>
      </c>
      <c r="BG5" s="366">
        <f t="shared" si="2"/>
        <v>0</v>
      </c>
      <c r="BH5" s="476"/>
      <c r="BI5" s="31"/>
      <c r="BJ5" s="31"/>
      <c r="BK5" s="31"/>
      <c r="BL5" s="1"/>
      <c r="BM5" s="1"/>
      <c r="BN5" s="1"/>
      <c r="BO5" s="1"/>
      <c r="BP5" s="1"/>
      <c r="BQ5" s="1"/>
      <c r="BR5" s="1"/>
      <c r="BS5" s="1"/>
      <c r="BT5" s="1"/>
      <c r="BU5" s="1"/>
      <c r="BV5" s="1"/>
      <c r="BW5" s="1"/>
      <c r="BX5" s="1"/>
      <c r="BY5" s="1"/>
      <c r="BZ5" s="1"/>
      <c r="CA5" s="1"/>
      <c r="CB5" s="1"/>
      <c r="CC5" s="1"/>
      <c r="CD5" s="1"/>
      <c r="CE5" s="1"/>
      <c r="CF5" s="1"/>
      <c r="CG5" s="478"/>
      <c r="CH5" s="371"/>
      <c r="CI5" s="371"/>
      <c r="CJ5" s="371"/>
      <c r="CK5" s="371"/>
      <c r="CL5" s="371"/>
      <c r="CM5" s="371"/>
      <c r="CN5" s="371"/>
      <c r="CO5" s="371"/>
      <c r="CP5" s="371"/>
      <c r="CQ5" s="371"/>
      <c r="CR5" s="371"/>
      <c r="CS5" s="371"/>
      <c r="CT5" s="371"/>
      <c r="CU5" s="371"/>
      <c r="CV5" s="371"/>
      <c r="CW5" s="371"/>
      <c r="CX5" s="371"/>
      <c r="CY5" s="371"/>
      <c r="CZ5" s="371"/>
      <c r="DA5" s="371"/>
      <c r="DB5" s="1"/>
      <c r="DC5" s="1"/>
      <c r="DD5" s="1"/>
      <c r="DE5" s="1"/>
      <c r="DF5" s="1"/>
      <c r="DG5" s="1"/>
      <c r="DH5" s="1"/>
      <c r="DI5" s="1"/>
      <c r="DJ5" s="1"/>
      <c r="DK5" s="1"/>
      <c r="DL5" s="1"/>
      <c r="DM5" s="1"/>
      <c r="DN5" s="1"/>
      <c r="DO5" s="1"/>
      <c r="DP5" s="1"/>
      <c r="DQ5" s="1"/>
      <c r="DR5" s="1"/>
      <c r="DS5" s="1"/>
      <c r="DT5" s="1"/>
      <c r="DU5" s="1"/>
      <c r="DV5" s="478"/>
      <c r="DW5" s="1"/>
      <c r="DX5" s="1"/>
      <c r="DY5" s="1"/>
      <c r="DZ5" s="1"/>
      <c r="EA5" s="1"/>
      <c r="EB5" s="1"/>
      <c r="EC5" s="1"/>
      <c r="ED5" s="1"/>
      <c r="EE5" s="1"/>
      <c r="EF5" s="1"/>
      <c r="EG5" s="1"/>
      <c r="EH5" s="1"/>
      <c r="EI5" s="1"/>
      <c r="EJ5" s="1"/>
      <c r="EK5" s="1"/>
      <c r="EL5" s="1"/>
      <c r="EM5" s="1"/>
      <c r="EN5" s="1"/>
      <c r="EO5" s="1"/>
      <c r="EP5" s="1"/>
      <c r="EQ5" s="1"/>
      <c r="ER5" s="1"/>
      <c r="ES5" s="1"/>
      <c r="ET5" s="479"/>
      <c r="EU5" s="20"/>
      <c r="EV5" s="20"/>
      <c r="EW5" s="20"/>
      <c r="EX5" s="20"/>
      <c r="EY5" s="20"/>
      <c r="EZ5" s="20"/>
      <c r="FA5" s="20"/>
      <c r="FB5" s="20"/>
      <c r="FC5" s="20"/>
      <c r="FD5" s="20"/>
      <c r="FE5" s="20"/>
      <c r="FF5" s="20"/>
      <c r="FG5" s="20"/>
      <c r="FH5" s="20"/>
      <c r="FI5" s="20"/>
      <c r="FJ5" s="20"/>
      <c r="FK5" s="20"/>
      <c r="FL5" s="20"/>
      <c r="FM5" s="20"/>
      <c r="FN5" s="20"/>
      <c r="FO5" s="479"/>
      <c r="HN5" s="474"/>
      <c r="HO5" s="140"/>
    </row>
    <row r="6" spans="1:223" ht="15.75" x14ac:dyDescent="0.25">
      <c r="A6" s="140"/>
      <c r="B6" s="140"/>
      <c r="C6" s="140"/>
      <c r="D6" s="140"/>
      <c r="E6" s="141"/>
      <c r="F6" s="473"/>
      <c r="G6" s="473"/>
      <c r="H6" s="143"/>
      <c r="I6" s="141"/>
      <c r="J6" s="217"/>
      <c r="K6" s="217"/>
      <c r="L6" s="217"/>
      <c r="M6" s="217"/>
      <c r="N6" s="217"/>
      <c r="O6" s="474"/>
      <c r="P6" s="448" t="s">
        <v>1111</v>
      </c>
      <c r="Q6" s="151"/>
      <c r="R6" s="153"/>
      <c r="S6" s="481"/>
      <c r="T6" s="449" t="s">
        <v>431</v>
      </c>
      <c r="U6" s="450"/>
      <c r="V6" s="450"/>
      <c r="W6" s="476"/>
      <c r="X6" s="449" t="s">
        <v>463</v>
      </c>
      <c r="Y6" s="450"/>
      <c r="Z6" s="450"/>
      <c r="AA6" s="476"/>
      <c r="AB6" s="449" t="s">
        <v>464</v>
      </c>
      <c r="AC6" s="450"/>
      <c r="AD6" s="450"/>
      <c r="AE6" s="476"/>
      <c r="AF6" s="449" t="s">
        <v>432</v>
      </c>
      <c r="AG6" s="450"/>
      <c r="AH6" s="450"/>
      <c r="AI6" s="449"/>
      <c r="AJ6" s="450"/>
      <c r="AK6" s="476"/>
      <c r="AL6" s="312"/>
      <c r="AM6" s="452" t="str">
        <f>CheckInclusionCoherence</f>
        <v/>
      </c>
      <c r="AN6" s="308"/>
      <c r="AO6" s="308"/>
      <c r="AP6" s="308"/>
      <c r="AQ6" s="308"/>
      <c r="AR6" s="308"/>
      <c r="AS6" s="308"/>
      <c r="AT6" s="308"/>
      <c r="AU6" s="308"/>
      <c r="AV6" s="308"/>
      <c r="AW6" s="308"/>
      <c r="AX6" s="309"/>
      <c r="AY6" s="309"/>
      <c r="AZ6" s="309"/>
      <c r="BA6" s="309"/>
      <c r="BB6" s="309"/>
      <c r="BC6" s="309"/>
      <c r="BD6" s="309"/>
      <c r="BE6" s="309"/>
      <c r="BF6" s="309"/>
      <c r="BG6" s="321"/>
      <c r="BH6" s="476"/>
      <c r="BI6" s="31"/>
      <c r="BJ6" s="31"/>
      <c r="BK6" s="31"/>
      <c r="BL6" s="47">
        <f>SUBTOTAL(109, CatTemplate[Unit cost])</f>
        <v>178035.59501810238</v>
      </c>
      <c r="BM6" s="47">
        <f>SUBTOTAL(109, CatTemplate[Q1])</f>
        <v>0</v>
      </c>
      <c r="BN6" s="47">
        <f>SUBTOTAL(109, CatTemplate[Q2])</f>
        <v>0</v>
      </c>
      <c r="BO6" s="47">
        <f>SUBTOTAL(109, CatTemplate[Q3])</f>
        <v>0</v>
      </c>
      <c r="BP6" s="263">
        <f>SUBTOTAL(109, CatTemplate[Q4])</f>
        <v>0</v>
      </c>
      <c r="BQ6" s="263">
        <f>SUBTOTAL(109, CatTemplate[Q5])</f>
        <v>0</v>
      </c>
      <c r="BR6" s="263">
        <f>SUBTOTAL(109, CatTemplate[Q6])</f>
        <v>0</v>
      </c>
      <c r="BS6" s="263">
        <f>SUBTOTAL(109, CatTemplate[Q7])</f>
        <v>0</v>
      </c>
      <c r="BT6" s="263">
        <f>SUBTOTAL(109, CatTemplate[Q8])</f>
        <v>0</v>
      </c>
      <c r="BU6" s="263">
        <f>SUBTOTAL(109, CatTemplate[Q9])</f>
        <v>0</v>
      </c>
      <c r="BV6" s="263">
        <f>SUBTOTAL(109, CatTemplate[Q10])</f>
        <v>0</v>
      </c>
      <c r="BW6" s="263">
        <f>SUBTOTAL(109, CatTemplate[Q11])</f>
        <v>0</v>
      </c>
      <c r="BX6" s="263">
        <f>SUBTOTAL(109, CatTemplate[Q12])</f>
        <v>0</v>
      </c>
      <c r="BY6" s="263">
        <f>SUBTOTAL(109, CatTemplate[Q13])</f>
        <v>0</v>
      </c>
      <c r="BZ6" s="263">
        <f>SUBTOTAL(109, CatTemplate[Q14])</f>
        <v>0</v>
      </c>
      <c r="CA6" s="263">
        <f>SUBTOTAL(109, CatTemplate[Q15])</f>
        <v>0</v>
      </c>
      <c r="CB6" s="263">
        <f>SUBTOTAL(109, CatTemplate[Q16])</f>
        <v>0</v>
      </c>
      <c r="CC6" s="263">
        <f>SUBTOTAL(109, CatTemplate[Q17])</f>
        <v>0</v>
      </c>
      <c r="CD6" s="263">
        <f>SUBTOTAL(109, CatTemplate[Q18])</f>
        <v>0</v>
      </c>
      <c r="CE6" s="263">
        <f>SUBTOTAL(109, CatTemplate[Q19])</f>
        <v>0</v>
      </c>
      <c r="CF6" s="263">
        <f>SUBTOTAL(109, CatTemplate[Q20])</f>
        <v>0</v>
      </c>
      <c r="CG6" s="264">
        <f>SUBTOTAL(109, CatTemplate[Total quantity])</f>
        <v>0</v>
      </c>
      <c r="CH6" s="263">
        <f>SUBTOTAL(109, CatTemplate[QD1])</f>
        <v>0</v>
      </c>
      <c r="CI6" s="263">
        <f>SUBTOTAL(109, CatTemplate[QD2])</f>
        <v>0</v>
      </c>
      <c r="CJ6" s="263">
        <f>SUBTOTAL(109, CatTemplate[QD3])</f>
        <v>0</v>
      </c>
      <c r="CK6" s="263">
        <f>SUBTOTAL(109, CatTemplate[QD4])</f>
        <v>0</v>
      </c>
      <c r="CL6" s="263">
        <f>SUBTOTAL(109, CatTemplate[QD5])</f>
        <v>0</v>
      </c>
      <c r="CM6" s="263">
        <f>SUBTOTAL(109, CatTemplate[QD6])</f>
        <v>0</v>
      </c>
      <c r="CN6" s="263">
        <f>SUBTOTAL(109, CatTemplate[QD7])</f>
        <v>0</v>
      </c>
      <c r="CO6" s="263">
        <f>SUBTOTAL(109, CatTemplate[QD8])</f>
        <v>0</v>
      </c>
      <c r="CP6" s="263">
        <f>SUBTOTAL(109, CatTemplate[QD9])</f>
        <v>0</v>
      </c>
      <c r="CQ6" s="263">
        <f>SUBTOTAL(109, CatTemplate[QD10])</f>
        <v>0</v>
      </c>
      <c r="CR6" s="263">
        <f>SUBTOTAL(109, CatTemplate[QD11])</f>
        <v>0</v>
      </c>
      <c r="CS6" s="263">
        <f>SUBTOTAL(109, CatTemplate[QD12])</f>
        <v>0</v>
      </c>
      <c r="CT6" s="263">
        <f>SUBTOTAL(109, CatTemplate[QD13])</f>
        <v>0</v>
      </c>
      <c r="CU6" s="263">
        <f>SUBTOTAL(109, CatTemplate[QD14])</f>
        <v>0</v>
      </c>
      <c r="CV6" s="263">
        <f>SUBTOTAL(109, CatTemplate[QD15])</f>
        <v>0</v>
      </c>
      <c r="CW6" s="263">
        <f>SUBTOTAL(109, CatTemplate[QD16])</f>
        <v>0</v>
      </c>
      <c r="CX6" s="263">
        <f>SUBTOTAL(109, CatTemplate[QD17])</f>
        <v>0</v>
      </c>
      <c r="CY6" s="263">
        <f>SUBTOTAL(109, CatTemplate[QD18])</f>
        <v>0</v>
      </c>
      <c r="CZ6" s="263">
        <f>SUBTOTAL(109, CatTemplate[QD19])</f>
        <v>0</v>
      </c>
      <c r="DA6" s="263">
        <f>SUBTOTAL(109, CatTemplate[QD20])</f>
        <v>0</v>
      </c>
      <c r="DB6" s="263">
        <f>SUBTOTAL(109, CatTemplate[PM1])</f>
        <v>0</v>
      </c>
      <c r="DC6" s="263">
        <f>SUBTOTAL(109, CatTemplate[PM2])</f>
        <v>0</v>
      </c>
      <c r="DD6" s="263">
        <f>SUBTOTAL(109, CatTemplate[PM3])</f>
        <v>0</v>
      </c>
      <c r="DE6" s="263">
        <f>SUBTOTAL(109, CatTemplate[PM4])</f>
        <v>0</v>
      </c>
      <c r="DF6" s="263">
        <f>SUBTOTAL(109, CatTemplate[PM5])</f>
        <v>0</v>
      </c>
      <c r="DG6" s="263">
        <f>SUBTOTAL(109, CatTemplate[PM6])</f>
        <v>0</v>
      </c>
      <c r="DH6" s="263">
        <f>SUBTOTAL(109, CatTemplate[PM7])</f>
        <v>0</v>
      </c>
      <c r="DI6" s="263">
        <f>SUBTOTAL(109, CatTemplate[PM8])</f>
        <v>0</v>
      </c>
      <c r="DJ6" s="263">
        <f>SUBTOTAL(109, CatTemplate[PM9])</f>
        <v>0</v>
      </c>
      <c r="DK6" s="263">
        <f>SUBTOTAL(109, CatTemplate[PM10])</f>
        <v>0</v>
      </c>
      <c r="DL6" s="263">
        <f>SUBTOTAL(109, CatTemplate[PM11])</f>
        <v>0</v>
      </c>
      <c r="DM6" s="263">
        <f>SUBTOTAL(109, CatTemplate[PM12])</f>
        <v>0</v>
      </c>
      <c r="DN6" s="263">
        <f>SUBTOTAL(109, CatTemplate[PM13])</f>
        <v>0</v>
      </c>
      <c r="DO6" s="263">
        <f>SUBTOTAL(109, CatTemplate[PM14])</f>
        <v>0</v>
      </c>
      <c r="DP6" s="263">
        <f>SUBTOTAL(109, CatTemplate[PM15])</f>
        <v>0</v>
      </c>
      <c r="DQ6" s="263">
        <f>SUBTOTAL(109, CatTemplate[PM16])</f>
        <v>0</v>
      </c>
      <c r="DR6" s="263">
        <f>SUBTOTAL(109, CatTemplate[PM17])</f>
        <v>0</v>
      </c>
      <c r="DS6" s="263">
        <f>SUBTOTAL(109, CatTemplate[PM18])</f>
        <v>0</v>
      </c>
      <c r="DT6" s="263">
        <f>SUBTOTAL(109, CatTemplate[PM19])</f>
        <v>0</v>
      </c>
      <c r="DU6" s="263">
        <f>SUBTOTAL(109, CatTemplate[PM20])</f>
        <v>0</v>
      </c>
      <c r="DV6" s="265">
        <f>SUBTOTAL(109, CatTemplate[Total PM])</f>
        <v>0</v>
      </c>
      <c r="DW6" s="266">
        <f>SUBTOTAL(109, CatTemplate[CO1])</f>
        <v>0</v>
      </c>
      <c r="DX6" s="266">
        <f>SUBTOTAL(109, CatTemplate[CO2])</f>
        <v>0</v>
      </c>
      <c r="DY6" s="266">
        <f>SUBTOTAL(109, CatTemplate[CO3])</f>
        <v>0</v>
      </c>
      <c r="DZ6" s="266">
        <f>SUBTOTAL(109, CatTemplate[CO4])</f>
        <v>0</v>
      </c>
      <c r="EA6" s="266">
        <f>SUBTOTAL(109, CatTemplate[CO5])</f>
        <v>0</v>
      </c>
      <c r="EB6" s="266">
        <f>SUBTOTAL(109, CatTemplate[CO6])</f>
        <v>0</v>
      </c>
      <c r="EC6" s="266">
        <f>SUBTOTAL(109, CatTemplate[CO7])</f>
        <v>0</v>
      </c>
      <c r="ED6" s="266">
        <f>SUBTOTAL(109, CatTemplate[CO8])</f>
        <v>0</v>
      </c>
      <c r="EE6" s="266">
        <f>SUBTOTAL(109, CatTemplate[CO9])</f>
        <v>0</v>
      </c>
      <c r="EF6" s="266">
        <f>SUBTOTAL(109, CatTemplate[CO10])</f>
        <v>0</v>
      </c>
      <c r="EG6" s="266">
        <f>SUBTOTAL(109, CatTemplate[CO11])</f>
        <v>0</v>
      </c>
      <c r="EH6" s="266">
        <f>SUBTOTAL(109, CatTemplate[CO12])</f>
        <v>0</v>
      </c>
      <c r="EI6" s="266">
        <f>SUBTOTAL(109, CatTemplate[CO13])</f>
        <v>0</v>
      </c>
      <c r="EJ6" s="266">
        <f>SUBTOTAL(109, CatTemplate[CO14])</f>
        <v>0</v>
      </c>
      <c r="EK6" s="266">
        <f>SUBTOTAL(109, CatTemplate[CO15])</f>
        <v>0</v>
      </c>
      <c r="EL6" s="266">
        <f>SUBTOTAL(109, CatTemplate[CO16])</f>
        <v>0</v>
      </c>
      <c r="EM6" s="266">
        <f>SUBTOTAL(109, CatTemplate[CO17])</f>
        <v>0</v>
      </c>
      <c r="EN6" s="266">
        <f>SUBTOTAL(109, CatTemplate[CO18])</f>
        <v>0</v>
      </c>
      <c r="EO6" s="266">
        <f>SUBTOTAL(109, CatTemplate[CO19])</f>
        <v>0</v>
      </c>
      <c r="EP6" s="266">
        <f>SUBTOTAL(109, CatTemplate[CO20])</f>
        <v>0</v>
      </c>
      <c r="EQ6" s="266">
        <f>SUBTOTAL(109, CatTemplate[Eq. Cost])</f>
        <v>241.44391340067452</v>
      </c>
      <c r="ER6" s="266">
        <f>SUBTOTAL(109, CatTemplate[Cons. Cost])</f>
        <v>1495.9984853598039</v>
      </c>
      <c r="ES6" s="266">
        <f>SUBTOTAL(109, CatTemplate[Oth. Cost])</f>
        <v>0</v>
      </c>
      <c r="ET6" s="267">
        <f>SUBTOTAL(109, CatTemplate[Total Oth. cost])</f>
        <v>0</v>
      </c>
      <c r="EU6" s="263">
        <f>SUBTOTAL(109, CatTemplate[CS1])</f>
        <v>0</v>
      </c>
      <c r="EV6" s="263">
        <f>SUBTOTAL(109, CatTemplate[CS2])</f>
        <v>0</v>
      </c>
      <c r="EW6" s="263">
        <f>SUBTOTAL(109, CatTemplate[CS3])</f>
        <v>0</v>
      </c>
      <c r="EX6" s="263">
        <f>SUBTOTAL(109, CatTemplate[CS4])</f>
        <v>0</v>
      </c>
      <c r="EY6" s="263">
        <f>SUBTOTAL(109, CatTemplate[CS5])</f>
        <v>0</v>
      </c>
      <c r="EZ6" s="263">
        <f>SUBTOTAL(109, CatTemplate[CS6])</f>
        <v>0</v>
      </c>
      <c r="FA6" s="263">
        <f>SUBTOTAL(109, CatTemplate[CS7])</f>
        <v>0</v>
      </c>
      <c r="FB6" s="263">
        <f>SUBTOTAL(109, CatTemplate[CS8])</f>
        <v>0</v>
      </c>
      <c r="FC6" s="263">
        <f>SUBTOTAL(109, CatTemplate[CS9])</f>
        <v>0</v>
      </c>
      <c r="FD6" s="263">
        <f>SUBTOTAL(109, CatTemplate[CS10])</f>
        <v>0</v>
      </c>
      <c r="FE6" s="263">
        <f>SUBTOTAL(109, CatTemplate[CS11])</f>
        <v>0</v>
      </c>
      <c r="FF6" s="263">
        <f>SUBTOTAL(109, CatTemplate[CS12])</f>
        <v>0</v>
      </c>
      <c r="FG6" s="263">
        <f>SUBTOTAL(109, CatTemplate[CS13])</f>
        <v>0</v>
      </c>
      <c r="FH6" s="263">
        <f>SUBTOTAL(109, CatTemplate[CS14])</f>
        <v>0</v>
      </c>
      <c r="FI6" s="263">
        <f>SUBTOTAL(109, CatTemplate[CS15])</f>
        <v>0</v>
      </c>
      <c r="FJ6" s="263">
        <f>SUBTOTAL(109, CatTemplate[CS16])</f>
        <v>0</v>
      </c>
      <c r="FK6" s="263">
        <f>SUBTOTAL(109, CatTemplate[CS17])</f>
        <v>0</v>
      </c>
      <c r="FL6" s="263">
        <f>SUBTOTAL(109, CatTemplate[CS18])</f>
        <v>0</v>
      </c>
      <c r="FM6" s="263">
        <f>SUBTOTAL(109, CatTemplate[CS19])</f>
        <v>0</v>
      </c>
      <c r="FN6" s="263">
        <f>SUBTOTAL(109, CatTemplate[CS20])</f>
        <v>0</v>
      </c>
      <c r="FO6" s="267">
        <f>SUBTOTAL(109, CatTemplate[Total St. Cost])</f>
        <v>0</v>
      </c>
      <c r="FP6" s="268">
        <f>SUBTOTAL(109, CatTemplate[Total cost])</f>
        <v>0</v>
      </c>
      <c r="FQ6" s="269" t="e">
        <f>SUBTOTAL(109, CatTemplate[OH Amount])</f>
        <v>#VALUE!</v>
      </c>
      <c r="FR6" s="269" t="e">
        <f>SUBTOTAL(109, CatTemplate[Markup])</f>
        <v>#VALUE!</v>
      </c>
      <c r="FS6" s="266" t="e">
        <f>SUBTOTAL(109, CatTemplate[MK1])</f>
        <v>#VALUE!</v>
      </c>
      <c r="FT6" s="266" t="e">
        <f>SUBTOTAL(109, CatTemplate[MK2])</f>
        <v>#VALUE!</v>
      </c>
      <c r="FU6" s="266" t="e">
        <f>SUBTOTAL(109, CatTemplate[MK3])</f>
        <v>#VALUE!</v>
      </c>
      <c r="FV6" s="266" t="e">
        <f>SUBTOTAL(109, CatTemplate[MK4])</f>
        <v>#VALUE!</v>
      </c>
      <c r="FW6" s="266" t="e">
        <f>SUBTOTAL(109, CatTemplate[MK5])</f>
        <v>#VALUE!</v>
      </c>
      <c r="FX6" s="266" t="e">
        <f>SUBTOTAL(109, CatTemplate[MK6])</f>
        <v>#VALUE!</v>
      </c>
      <c r="FY6" s="266" t="e">
        <f>SUBTOTAL(109, CatTemplate[MK7])</f>
        <v>#VALUE!</v>
      </c>
      <c r="FZ6" s="266" t="e">
        <f>SUBTOTAL(109, CatTemplate[MK8])</f>
        <v>#VALUE!</v>
      </c>
      <c r="GA6" s="266" t="e">
        <f>SUBTOTAL(109, CatTemplate[MK9])</f>
        <v>#VALUE!</v>
      </c>
      <c r="GB6" s="266" t="e">
        <f>SUBTOTAL(109, CatTemplate[MK10])</f>
        <v>#VALUE!</v>
      </c>
      <c r="GC6" s="266" t="e">
        <f>SUBTOTAL(109, CatTemplate[MK11])</f>
        <v>#VALUE!</v>
      </c>
      <c r="GD6" s="266" t="e">
        <f>SUBTOTAL(109, CatTemplate[MK12])</f>
        <v>#VALUE!</v>
      </c>
      <c r="GE6" s="266" t="e">
        <f>SUBTOTAL(109, CatTemplate[MK13])</f>
        <v>#VALUE!</v>
      </c>
      <c r="GF6" s="266" t="e">
        <f>SUBTOTAL(109, CatTemplate[MK14])</f>
        <v>#VALUE!</v>
      </c>
      <c r="GG6" s="266" t="e">
        <f>SUBTOTAL(109, CatTemplate[MK15])</f>
        <v>#VALUE!</v>
      </c>
      <c r="GH6" s="266" t="e">
        <f>SUBTOTAL(109, CatTemplate[MK16])</f>
        <v>#VALUE!</v>
      </c>
      <c r="GI6" s="266" t="e">
        <f>SUBTOTAL(109, CatTemplate[MK17])</f>
        <v>#VALUE!</v>
      </c>
      <c r="GJ6" s="266" t="e">
        <f>SUBTOTAL(109, CatTemplate[MK18])</f>
        <v>#VALUE!</v>
      </c>
      <c r="GK6" s="266" t="e">
        <f>SUBTOTAL(109, CatTemplate[MK19])</f>
        <v>#VALUE!</v>
      </c>
      <c r="GL6" s="266" t="e">
        <f>SUBTOTAL(109, CatTemplate[MK20])</f>
        <v>#VALUE!</v>
      </c>
      <c r="GM6" s="266" t="e">
        <f>SUBTOTAL(109, CatTemplate[Eq. Price])</f>
        <v>#VALUE!</v>
      </c>
      <c r="GN6" s="266" t="e">
        <f>SUBTOTAL(109, CatTemplate[Cons. Price])</f>
        <v>#VALUE!</v>
      </c>
      <c r="GO6" s="266" t="e">
        <f>SUBTOTAL(109, CatTemplate[Oth. Price])</f>
        <v>#VALUE!</v>
      </c>
      <c r="GP6" s="266" t="e">
        <f>SUBTOTAL(109, CatTemplate[St. Price])</f>
        <v>#VALUE!</v>
      </c>
      <c r="GQ6" s="266" t="e">
        <f>SUBTOTAL(109, CatTemplate[P1])</f>
        <v>#VALUE!</v>
      </c>
      <c r="GR6" s="266" t="e">
        <f>SUBTOTAL(109, CatTemplate[P2])</f>
        <v>#VALUE!</v>
      </c>
      <c r="GS6" s="266" t="e">
        <f>SUBTOTAL(109, CatTemplate[P3])</f>
        <v>#VALUE!</v>
      </c>
      <c r="GT6" s="266" t="e">
        <f>SUBTOTAL(109, CatTemplate[P4])</f>
        <v>#VALUE!</v>
      </c>
      <c r="GU6" s="266" t="e">
        <f>SUBTOTAL(109, CatTemplate[P5])</f>
        <v>#VALUE!</v>
      </c>
      <c r="GV6" s="266" t="e">
        <f>SUBTOTAL(109, CatTemplate[P6])</f>
        <v>#VALUE!</v>
      </c>
      <c r="GW6" s="266" t="e">
        <f>SUBTOTAL(109, CatTemplate[P7])</f>
        <v>#VALUE!</v>
      </c>
      <c r="GX6" s="266" t="e">
        <f>SUBTOTAL(109, CatTemplate[P8])</f>
        <v>#VALUE!</v>
      </c>
      <c r="GY6" s="266" t="e">
        <f>SUBTOTAL(109, CatTemplate[P9])</f>
        <v>#VALUE!</v>
      </c>
      <c r="GZ6" s="266" t="e">
        <f>SUBTOTAL(109, CatTemplate[P10])</f>
        <v>#VALUE!</v>
      </c>
      <c r="HA6" s="266" t="e">
        <f>SUBTOTAL(109, CatTemplate[P11])</f>
        <v>#VALUE!</v>
      </c>
      <c r="HB6" s="266" t="e">
        <f>SUBTOTAL(109, CatTemplate[P12])</f>
        <v>#VALUE!</v>
      </c>
      <c r="HC6" s="266" t="e">
        <f>SUBTOTAL(109, CatTemplate[P13])</f>
        <v>#VALUE!</v>
      </c>
      <c r="HD6" s="266" t="e">
        <f>SUBTOTAL(109, CatTemplate[P14])</f>
        <v>#VALUE!</v>
      </c>
      <c r="HE6" s="266" t="e">
        <f>SUBTOTAL(109, CatTemplate[P15])</f>
        <v>#VALUE!</v>
      </c>
      <c r="HF6" s="266" t="e">
        <f>SUBTOTAL(109, CatTemplate[P16])</f>
        <v>#VALUE!</v>
      </c>
      <c r="HG6" s="266" t="e">
        <f>SUBTOTAL(109, CatTemplate[P17])</f>
        <v>#VALUE!</v>
      </c>
      <c r="HH6" s="266" t="e">
        <f>SUBTOTAL(109, CatTemplate[P18])</f>
        <v>#VALUE!</v>
      </c>
      <c r="HI6" s="266" t="e">
        <f>SUBTOTAL(109, CatTemplate[P19])</f>
        <v>#VALUE!</v>
      </c>
      <c r="HJ6" s="266" t="e">
        <f>SUBTOTAL(109, CatTemplate[P20])</f>
        <v>#VALUE!</v>
      </c>
      <c r="HK6" s="60" t="e">
        <f>SUBTOTAL(109, CatTemplate[Total Price])</f>
        <v>#VALUE!</v>
      </c>
      <c r="HN6" s="474"/>
      <c r="HO6" s="240"/>
    </row>
    <row r="7" spans="1:223" ht="15.75" x14ac:dyDescent="0.25">
      <c r="A7" s="146"/>
      <c r="B7" s="146"/>
      <c r="C7" s="146"/>
      <c r="D7" s="146"/>
      <c r="E7" s="146"/>
      <c r="F7" s="146"/>
      <c r="G7" s="146"/>
      <c r="H7" s="146"/>
      <c r="I7" s="146"/>
      <c r="J7" s="146"/>
      <c r="K7" s="146"/>
      <c r="L7" s="146"/>
      <c r="M7" s="146"/>
      <c r="N7" s="146"/>
      <c r="O7" s="474"/>
      <c r="P7" s="147"/>
      <c r="Q7" s="146"/>
      <c r="R7" s="146"/>
      <c r="S7" s="481"/>
      <c r="T7" s="148"/>
      <c r="U7" s="147"/>
      <c r="V7" s="147"/>
      <c r="W7" s="476"/>
      <c r="X7" s="317"/>
      <c r="Y7" s="147"/>
      <c r="Z7" s="147"/>
      <c r="AA7" s="476"/>
      <c r="AB7" s="317"/>
      <c r="AC7" s="147"/>
      <c r="AD7" s="147"/>
      <c r="AE7" s="476"/>
      <c r="AF7" s="147"/>
      <c r="AG7" s="243" t="str">
        <f>"* Reference " &amp; Dictionaries!$D$3</f>
        <v>* Reference 2024</v>
      </c>
      <c r="AH7" s="146"/>
      <c r="AI7" s="376">
        <f>_xlfn.AGGREGATE(9,3,CatTemplate[St. quantity])</f>
        <v>0</v>
      </c>
      <c r="AJ7" s="376">
        <f>_xlfn.AGGREGATE(9,3,CatTemplate[St. pm])</f>
        <v>0</v>
      </c>
      <c r="AK7" s="476"/>
      <c r="AL7" s="313">
        <f>COLUMN()+1</f>
        <v>39</v>
      </c>
      <c r="AM7" s="146"/>
      <c r="AN7" s="451" t="s">
        <v>1112</v>
      </c>
      <c r="AO7" s="146"/>
      <c r="AP7" s="146"/>
      <c r="AQ7" s="146"/>
      <c r="AR7" s="146"/>
      <c r="AS7" s="322"/>
      <c r="AT7" s="322"/>
      <c r="AU7" s="322"/>
      <c r="AV7" s="322"/>
      <c r="AW7" s="322"/>
      <c r="AX7" s="322"/>
      <c r="AY7" s="322"/>
      <c r="AZ7" s="322"/>
      <c r="BA7" s="322"/>
      <c r="BB7" s="322"/>
      <c r="BC7" s="322"/>
      <c r="BD7" s="322"/>
      <c r="BE7" s="322"/>
      <c r="BF7" s="322"/>
      <c r="BG7" s="322"/>
      <c r="BH7" s="477"/>
      <c r="BI7" s="288" t="s">
        <v>283</v>
      </c>
      <c r="BJ7" s="289"/>
      <c r="BK7" s="289"/>
      <c r="BL7" s="289"/>
      <c r="BM7" s="290" t="s">
        <v>465</v>
      </c>
      <c r="BN7" s="291"/>
      <c r="BO7" s="291"/>
      <c r="BP7" s="291"/>
      <c r="BQ7" s="291"/>
      <c r="BR7" s="291"/>
      <c r="BS7" s="291"/>
      <c r="BT7" s="291"/>
      <c r="BU7" s="291"/>
      <c r="BV7" s="291"/>
      <c r="BW7" s="291"/>
      <c r="BX7" s="291"/>
      <c r="BY7" s="291"/>
      <c r="BZ7" s="291"/>
      <c r="CA7" s="291"/>
      <c r="CB7" s="291"/>
      <c r="CC7" s="291"/>
      <c r="CD7" s="291"/>
      <c r="CE7" s="291"/>
      <c r="CF7" s="291"/>
      <c r="CG7" s="291"/>
      <c r="CH7" s="290" t="s">
        <v>927</v>
      </c>
      <c r="CI7" s="291"/>
      <c r="CJ7" s="291"/>
      <c r="CK7" s="291"/>
      <c r="CL7" s="291"/>
      <c r="CM7" s="291"/>
      <c r="CN7" s="291"/>
      <c r="CO7" s="291"/>
      <c r="CP7" s="291"/>
      <c r="CQ7" s="291"/>
      <c r="CR7" s="291"/>
      <c r="CS7" s="291"/>
      <c r="CT7" s="291"/>
      <c r="CU7" s="291"/>
      <c r="CV7" s="291"/>
      <c r="CW7" s="291"/>
      <c r="CX7" s="291"/>
      <c r="CY7" s="291"/>
      <c r="CZ7" s="291"/>
      <c r="DA7" s="291"/>
      <c r="DB7" s="290" t="s">
        <v>466</v>
      </c>
      <c r="DC7" s="291"/>
      <c r="DD7" s="291"/>
      <c r="DE7" s="291"/>
      <c r="DF7" s="291"/>
      <c r="DG7" s="291"/>
      <c r="DH7" s="291"/>
      <c r="DI7" s="291"/>
      <c r="DJ7" s="291"/>
      <c r="DK7" s="291"/>
      <c r="DL7" s="291"/>
      <c r="DM7" s="291"/>
      <c r="DN7" s="291"/>
      <c r="DO7" s="291"/>
      <c r="DP7" s="291"/>
      <c r="DQ7" s="291"/>
      <c r="DR7" s="291"/>
      <c r="DS7" s="291"/>
      <c r="DT7" s="291"/>
      <c r="DU7" s="291"/>
      <c r="DV7" s="291"/>
      <c r="DW7" t="s">
        <v>467</v>
      </c>
      <c r="EQ7" t="s">
        <v>362</v>
      </c>
      <c r="ET7" t="s">
        <v>25</v>
      </c>
      <c r="EU7" t="s">
        <v>468</v>
      </c>
      <c r="FQ7" s="286"/>
      <c r="FR7" s="286"/>
      <c r="GM7" s="286"/>
      <c r="GN7" s="286"/>
      <c r="GO7" s="286"/>
      <c r="GP7" s="286"/>
      <c r="HN7" s="474"/>
      <c r="HO7" s="17"/>
    </row>
    <row r="8" spans="1:223" ht="33.75" x14ac:dyDescent="0.2">
      <c r="A8" s="460"/>
      <c r="B8" s="212" t="s">
        <v>101</v>
      </c>
      <c r="C8" s="213" t="s">
        <v>202</v>
      </c>
      <c r="D8" s="212" t="s">
        <v>65</v>
      </c>
      <c r="E8" s="213" t="s">
        <v>203</v>
      </c>
      <c r="F8" s="212" t="s">
        <v>201</v>
      </c>
      <c r="G8" s="213" t="s">
        <v>204</v>
      </c>
      <c r="H8" s="212" t="s">
        <v>23</v>
      </c>
      <c r="I8" s="214" t="s">
        <v>33</v>
      </c>
      <c r="J8" s="214" t="s">
        <v>27</v>
      </c>
      <c r="K8" s="214" t="s">
        <v>102</v>
      </c>
      <c r="L8" s="214" t="s">
        <v>127</v>
      </c>
      <c r="M8" s="214" t="s">
        <v>205</v>
      </c>
      <c r="N8" s="214" t="s">
        <v>856</v>
      </c>
      <c r="O8" s="314" t="s">
        <v>88</v>
      </c>
      <c r="P8" s="215" t="s">
        <v>79</v>
      </c>
      <c r="Q8" s="215" t="s">
        <v>112</v>
      </c>
      <c r="R8" s="215" t="s">
        <v>266</v>
      </c>
      <c r="S8" s="239" t="s">
        <v>125</v>
      </c>
      <c r="T8" s="215" t="s">
        <v>81</v>
      </c>
      <c r="U8" s="215" t="s">
        <v>222</v>
      </c>
      <c r="V8" s="215" t="s">
        <v>109</v>
      </c>
      <c r="W8" s="318" t="s">
        <v>85</v>
      </c>
      <c r="X8" s="215" t="s">
        <v>82</v>
      </c>
      <c r="Y8" s="215" t="s">
        <v>223</v>
      </c>
      <c r="Z8" s="215" t="s">
        <v>110</v>
      </c>
      <c r="AA8" s="318" t="s">
        <v>113</v>
      </c>
      <c r="AB8" s="215" t="s">
        <v>114</v>
      </c>
      <c r="AC8" s="215" t="s">
        <v>224</v>
      </c>
      <c r="AD8" s="215" t="s">
        <v>115</v>
      </c>
      <c r="AE8" s="318" t="s">
        <v>86</v>
      </c>
      <c r="AF8" s="215" t="s">
        <v>116</v>
      </c>
      <c r="AG8" s="215" t="s">
        <v>83</v>
      </c>
      <c r="AH8" s="216" t="s">
        <v>225</v>
      </c>
      <c r="AI8" s="215" t="s">
        <v>111</v>
      </c>
      <c r="AJ8" s="215" t="s">
        <v>282</v>
      </c>
      <c r="AK8" s="318" t="s">
        <v>87</v>
      </c>
      <c r="AL8" s="215" t="s">
        <v>226</v>
      </c>
      <c r="AM8" s="215" t="s">
        <v>77</v>
      </c>
      <c r="AN8" s="215" t="s">
        <v>0</v>
      </c>
      <c r="AO8" s="215" t="s">
        <v>1</v>
      </c>
      <c r="AP8" s="215" t="s">
        <v>2</v>
      </c>
      <c r="AQ8" s="215" t="s">
        <v>3</v>
      </c>
      <c r="AR8" s="215" t="s">
        <v>4</v>
      </c>
      <c r="AS8" s="215" t="s">
        <v>5</v>
      </c>
      <c r="AT8" s="215" t="s">
        <v>6</v>
      </c>
      <c r="AU8" s="215" t="s">
        <v>7</v>
      </c>
      <c r="AV8" s="215" t="s">
        <v>8</v>
      </c>
      <c r="AW8" s="215" t="s">
        <v>9</v>
      </c>
      <c r="AX8" s="215" t="s">
        <v>10</v>
      </c>
      <c r="AY8" s="215" t="s">
        <v>11</v>
      </c>
      <c r="AZ8" s="215" t="s">
        <v>12</v>
      </c>
      <c r="BA8" s="215" t="s">
        <v>13</v>
      </c>
      <c r="BB8" s="215" t="s">
        <v>14</v>
      </c>
      <c r="BC8" s="215" t="s">
        <v>15</v>
      </c>
      <c r="BD8" s="215" t="s">
        <v>16</v>
      </c>
      <c r="BE8" s="215" t="s">
        <v>17</v>
      </c>
      <c r="BF8" s="215" t="s">
        <v>18</v>
      </c>
      <c r="BG8" s="215" t="s">
        <v>19</v>
      </c>
      <c r="BH8" s="314" t="s">
        <v>228</v>
      </c>
      <c r="BI8" s="212" t="s">
        <v>250</v>
      </c>
      <c r="BJ8" s="212" t="s">
        <v>279</v>
      </c>
      <c r="BK8" s="212" t="s">
        <v>249</v>
      </c>
      <c r="BL8" s="212" t="s">
        <v>227</v>
      </c>
      <c r="BM8" s="212" t="s">
        <v>229</v>
      </c>
      <c r="BN8" s="212" t="s">
        <v>230</v>
      </c>
      <c r="BO8" s="212" t="s">
        <v>231</v>
      </c>
      <c r="BP8" s="212" t="s">
        <v>232</v>
      </c>
      <c r="BQ8" s="212" t="s">
        <v>234</v>
      </c>
      <c r="BR8" s="212" t="s">
        <v>235</v>
      </c>
      <c r="BS8" s="212" t="s">
        <v>236</v>
      </c>
      <c r="BT8" s="212" t="s">
        <v>237</v>
      </c>
      <c r="BU8" s="212" t="s">
        <v>238</v>
      </c>
      <c r="BV8" s="212" t="s">
        <v>239</v>
      </c>
      <c r="BW8" s="212" t="s">
        <v>240</v>
      </c>
      <c r="BX8" s="212" t="s">
        <v>233</v>
      </c>
      <c r="BY8" s="212" t="s">
        <v>241</v>
      </c>
      <c r="BZ8" s="212" t="s">
        <v>242</v>
      </c>
      <c r="CA8" s="212" t="s">
        <v>243</v>
      </c>
      <c r="CB8" s="212" t="s">
        <v>244</v>
      </c>
      <c r="CC8" s="212" t="s">
        <v>245</v>
      </c>
      <c r="CD8" s="212" t="s">
        <v>246</v>
      </c>
      <c r="CE8" s="212" t="s">
        <v>247</v>
      </c>
      <c r="CF8" s="212" t="s">
        <v>248</v>
      </c>
      <c r="CG8" s="212" t="s">
        <v>264</v>
      </c>
      <c r="CH8" s="212" t="s">
        <v>907</v>
      </c>
      <c r="CI8" s="212" t="s">
        <v>908</v>
      </c>
      <c r="CJ8" s="212" t="s">
        <v>909</v>
      </c>
      <c r="CK8" s="212" t="s">
        <v>910</v>
      </c>
      <c r="CL8" s="212" t="s">
        <v>911</v>
      </c>
      <c r="CM8" s="212" t="s">
        <v>912</v>
      </c>
      <c r="CN8" s="212" t="s">
        <v>913</v>
      </c>
      <c r="CO8" s="212" t="s">
        <v>914</v>
      </c>
      <c r="CP8" s="212" t="s">
        <v>915</v>
      </c>
      <c r="CQ8" s="212" t="s">
        <v>916</v>
      </c>
      <c r="CR8" s="212" t="s">
        <v>917</v>
      </c>
      <c r="CS8" s="212" t="s">
        <v>918</v>
      </c>
      <c r="CT8" s="212" t="s">
        <v>919</v>
      </c>
      <c r="CU8" s="212" t="s">
        <v>920</v>
      </c>
      <c r="CV8" s="212" t="s">
        <v>921</v>
      </c>
      <c r="CW8" s="212" t="s">
        <v>922</v>
      </c>
      <c r="CX8" s="212" t="s">
        <v>923</v>
      </c>
      <c r="CY8" s="212" t="s">
        <v>924</v>
      </c>
      <c r="CZ8" s="212" t="s">
        <v>925</v>
      </c>
      <c r="DA8" s="212" t="s">
        <v>926</v>
      </c>
      <c r="DB8" s="212" t="s">
        <v>320</v>
      </c>
      <c r="DC8" s="212" t="s">
        <v>321</v>
      </c>
      <c r="DD8" s="212" t="s">
        <v>323</v>
      </c>
      <c r="DE8" s="212" t="s">
        <v>324</v>
      </c>
      <c r="DF8" s="212" t="s">
        <v>325</v>
      </c>
      <c r="DG8" s="212" t="s">
        <v>326</v>
      </c>
      <c r="DH8" s="212" t="s">
        <v>331</v>
      </c>
      <c r="DI8" s="212" t="s">
        <v>332</v>
      </c>
      <c r="DJ8" s="212" t="s">
        <v>333</v>
      </c>
      <c r="DK8" s="212" t="s">
        <v>334</v>
      </c>
      <c r="DL8" s="212" t="s">
        <v>335</v>
      </c>
      <c r="DM8" s="212" t="s">
        <v>322</v>
      </c>
      <c r="DN8" s="212" t="s">
        <v>327</v>
      </c>
      <c r="DO8" s="212" t="s">
        <v>328</v>
      </c>
      <c r="DP8" s="212" t="s">
        <v>329</v>
      </c>
      <c r="DQ8" s="212" t="s">
        <v>330</v>
      </c>
      <c r="DR8" s="212" t="s">
        <v>336</v>
      </c>
      <c r="DS8" s="212" t="s">
        <v>337</v>
      </c>
      <c r="DT8" s="212" t="s">
        <v>338</v>
      </c>
      <c r="DU8" s="212" t="s">
        <v>339</v>
      </c>
      <c r="DV8" s="212" t="s">
        <v>340</v>
      </c>
      <c r="DW8" s="212" t="s">
        <v>364</v>
      </c>
      <c r="DX8" s="212" t="s">
        <v>365</v>
      </c>
      <c r="DY8" s="212" t="s">
        <v>366</v>
      </c>
      <c r="DZ8" s="212" t="s">
        <v>367</v>
      </c>
      <c r="EA8" s="212" t="s">
        <v>368</v>
      </c>
      <c r="EB8" s="212" t="s">
        <v>369</v>
      </c>
      <c r="EC8" s="212" t="s">
        <v>370</v>
      </c>
      <c r="ED8" s="212" t="s">
        <v>371</v>
      </c>
      <c r="EE8" s="212" t="s">
        <v>372</v>
      </c>
      <c r="EF8" s="212" t="s">
        <v>373</v>
      </c>
      <c r="EG8" s="212" t="s">
        <v>374</v>
      </c>
      <c r="EH8" s="212" t="s">
        <v>375</v>
      </c>
      <c r="EI8" s="212" t="s">
        <v>376</v>
      </c>
      <c r="EJ8" s="212" t="s">
        <v>377</v>
      </c>
      <c r="EK8" s="212" t="s">
        <v>378</v>
      </c>
      <c r="EL8" s="212" t="s">
        <v>379</v>
      </c>
      <c r="EM8" s="212" t="s">
        <v>380</v>
      </c>
      <c r="EN8" s="212" t="s">
        <v>381</v>
      </c>
      <c r="EO8" s="212" t="s">
        <v>382</v>
      </c>
      <c r="EP8" s="212" t="s">
        <v>383</v>
      </c>
      <c r="EQ8" s="212" t="s">
        <v>271</v>
      </c>
      <c r="ER8" s="212" t="s">
        <v>272</v>
      </c>
      <c r="ES8" s="212" t="s">
        <v>275</v>
      </c>
      <c r="ET8" s="262" t="s">
        <v>363</v>
      </c>
      <c r="EU8" s="262" t="s">
        <v>341</v>
      </c>
      <c r="EV8" s="262" t="s">
        <v>342</v>
      </c>
      <c r="EW8" s="262" t="s">
        <v>343</v>
      </c>
      <c r="EX8" s="262" t="s">
        <v>344</v>
      </c>
      <c r="EY8" s="262" t="s">
        <v>345</v>
      </c>
      <c r="EZ8" s="262" t="s">
        <v>346</v>
      </c>
      <c r="FA8" s="262" t="s">
        <v>347</v>
      </c>
      <c r="FB8" s="262" t="s">
        <v>348</v>
      </c>
      <c r="FC8" s="262" t="s">
        <v>349</v>
      </c>
      <c r="FD8" s="262" t="s">
        <v>350</v>
      </c>
      <c r="FE8" s="262" t="s">
        <v>352</v>
      </c>
      <c r="FF8" s="262" t="s">
        <v>353</v>
      </c>
      <c r="FG8" s="262" t="s">
        <v>354</v>
      </c>
      <c r="FH8" s="262" t="s">
        <v>355</v>
      </c>
      <c r="FI8" s="262" t="s">
        <v>356</v>
      </c>
      <c r="FJ8" s="262" t="s">
        <v>357</v>
      </c>
      <c r="FK8" s="262" t="s">
        <v>358</v>
      </c>
      <c r="FL8" s="262" t="s">
        <v>359</v>
      </c>
      <c r="FM8" s="262" t="s">
        <v>360</v>
      </c>
      <c r="FN8" s="262" t="s">
        <v>361</v>
      </c>
      <c r="FO8" s="262" t="s">
        <v>351</v>
      </c>
      <c r="FP8" s="262" t="s">
        <v>118</v>
      </c>
      <c r="FQ8" s="262" t="s">
        <v>117</v>
      </c>
      <c r="FR8" s="262" t="s">
        <v>72</v>
      </c>
      <c r="FS8" s="262" t="s">
        <v>865</v>
      </c>
      <c r="FT8" s="262" t="s">
        <v>866</v>
      </c>
      <c r="FU8" s="262" t="s">
        <v>867</v>
      </c>
      <c r="FV8" s="262" t="s">
        <v>868</v>
      </c>
      <c r="FW8" s="262" t="s">
        <v>869</v>
      </c>
      <c r="FX8" s="262" t="s">
        <v>870</v>
      </c>
      <c r="FY8" s="262" t="s">
        <v>871</v>
      </c>
      <c r="FZ8" s="262" t="s">
        <v>872</v>
      </c>
      <c r="GA8" s="262" t="s">
        <v>873</v>
      </c>
      <c r="GB8" s="262" t="s">
        <v>874</v>
      </c>
      <c r="GC8" s="262" t="s">
        <v>875</v>
      </c>
      <c r="GD8" s="262" t="s">
        <v>876</v>
      </c>
      <c r="GE8" s="262" t="s">
        <v>877</v>
      </c>
      <c r="GF8" s="262" t="s">
        <v>878</v>
      </c>
      <c r="GG8" s="262" t="s">
        <v>879</v>
      </c>
      <c r="GH8" s="262" t="s">
        <v>880</v>
      </c>
      <c r="GI8" s="262" t="s">
        <v>881</v>
      </c>
      <c r="GJ8" s="262" t="s">
        <v>882</v>
      </c>
      <c r="GK8" s="262" t="s">
        <v>883</v>
      </c>
      <c r="GL8" s="262" t="s">
        <v>884</v>
      </c>
      <c r="GM8" s="262" t="s">
        <v>273</v>
      </c>
      <c r="GN8" s="262" t="s">
        <v>274</v>
      </c>
      <c r="GO8" s="262" t="s">
        <v>276</v>
      </c>
      <c r="GP8" s="262" t="s">
        <v>277</v>
      </c>
      <c r="GQ8" s="262" t="s">
        <v>392</v>
      </c>
      <c r="GR8" s="262" t="s">
        <v>393</v>
      </c>
      <c r="GS8" s="262" t="s">
        <v>394</v>
      </c>
      <c r="GT8" s="262" t="s">
        <v>395</v>
      </c>
      <c r="GU8" s="262" t="s">
        <v>396</v>
      </c>
      <c r="GV8" s="262" t="s">
        <v>397</v>
      </c>
      <c r="GW8" s="262" t="s">
        <v>398</v>
      </c>
      <c r="GX8" s="262" t="s">
        <v>399</v>
      </c>
      <c r="GY8" s="262" t="s">
        <v>400</v>
      </c>
      <c r="GZ8" s="262" t="s">
        <v>401</v>
      </c>
      <c r="HA8" s="262" t="s">
        <v>402</v>
      </c>
      <c r="HB8" s="262" t="s">
        <v>403</v>
      </c>
      <c r="HC8" s="262" t="s">
        <v>404</v>
      </c>
      <c r="HD8" s="262" t="s">
        <v>405</v>
      </c>
      <c r="HE8" s="262" t="s">
        <v>406</v>
      </c>
      <c r="HF8" s="262" t="s">
        <v>407</v>
      </c>
      <c r="HG8" s="262" t="s">
        <v>408</v>
      </c>
      <c r="HH8" s="262" t="s">
        <v>409</v>
      </c>
      <c r="HI8" s="262" t="s">
        <v>410</v>
      </c>
      <c r="HJ8" s="262" t="s">
        <v>411</v>
      </c>
      <c r="HK8" s="262" t="s">
        <v>278</v>
      </c>
      <c r="HL8" s="262" t="s">
        <v>418</v>
      </c>
      <c r="HM8" s="262" t="s">
        <v>419</v>
      </c>
      <c r="HN8" s="260"/>
      <c r="HO8" s="241"/>
    </row>
    <row r="9" spans="1:223" ht="21" customHeight="1" x14ac:dyDescent="0.2">
      <c r="B9" s="6" t="s">
        <v>74</v>
      </c>
      <c r="C9" s="22">
        <v>1</v>
      </c>
      <c r="D9" s="7" t="s">
        <v>292</v>
      </c>
      <c r="E9" s="24">
        <v>1</v>
      </c>
      <c r="F9" s="18" t="s">
        <v>34</v>
      </c>
      <c r="G9" s="26">
        <v>1</v>
      </c>
      <c r="H9" s="18" t="s">
        <v>35</v>
      </c>
      <c r="I9" s="18" t="s">
        <v>36</v>
      </c>
      <c r="J9" s="15" t="s">
        <v>64</v>
      </c>
      <c r="K9" s="15" t="s">
        <v>37</v>
      </c>
      <c r="L9" s="15" t="s">
        <v>140</v>
      </c>
      <c r="M9" s="15" t="s">
        <v>206</v>
      </c>
      <c r="N9" s="15" t="s">
        <v>857</v>
      </c>
      <c r="O9" s="315"/>
      <c r="P9" s="98"/>
      <c r="Q9" s="108"/>
      <c r="R9" s="73"/>
      <c r="S9" s="99"/>
      <c r="T9" s="100">
        <f>getEqUnitCost</f>
        <v>0</v>
      </c>
      <c r="U9" s="73">
        <f>getEqUnitEffort</f>
        <v>0</v>
      </c>
      <c r="V9" s="101">
        <f>getEqQuantity</f>
        <v>0</v>
      </c>
      <c r="W9" s="319"/>
      <c r="X9" s="100">
        <f>getConsUnitCost</f>
        <v>0</v>
      </c>
      <c r="Y9" s="73">
        <f>getConsUnitEffort</f>
        <v>0</v>
      </c>
      <c r="Z9" s="101">
        <f>getConsQuantity</f>
        <v>0</v>
      </c>
      <c r="AA9" s="319"/>
      <c r="AB9" s="100"/>
      <c r="AC9" s="111"/>
      <c r="AD9" s="101">
        <f>getOthQuantity</f>
        <v>0</v>
      </c>
      <c r="AE9" s="319"/>
      <c r="AF9" s="102" t="str">
        <f>IF(ISBLANK(CatTemplate[[#This Row],[Resource type]]),"",CatTemplate[[#This Row],[Resource type]])</f>
        <v>CPMO CRPM</v>
      </c>
      <c r="AG9" s="242">
        <f>getStaffUnitCost</f>
        <v>511.74067489803332</v>
      </c>
      <c r="AH9" s="113"/>
      <c r="AI9" s="103">
        <f>getStaffQuantity</f>
        <v>0</v>
      </c>
      <c r="AJ9" s="41">
        <f>CatTemplate[[#This Row],[St. quantity]]*8/ParRatePM</f>
        <v>0</v>
      </c>
      <c r="AK9" s="319"/>
      <c r="AL9" s="104" t="str">
        <f>CatTemplate[[#This Row],[Item type]]</f>
        <v>Days</v>
      </c>
      <c r="AM9" s="105">
        <f>SUM(CatTemplate[[#This Row],[Year1]:[Year20]])</f>
        <v>0</v>
      </c>
      <c r="AN9" s="114"/>
      <c r="AO9" s="114"/>
      <c r="AP9" s="114"/>
      <c r="AQ9" s="106"/>
      <c r="AR9" s="106"/>
      <c r="AS9" s="106"/>
      <c r="AT9" s="106"/>
      <c r="AU9" s="106"/>
      <c r="AV9" s="106"/>
      <c r="AW9" s="106"/>
      <c r="AX9" s="106"/>
      <c r="AY9" s="106"/>
      <c r="AZ9" s="106"/>
      <c r="BA9" s="106"/>
      <c r="BB9" s="106"/>
      <c r="BC9" s="106"/>
      <c r="BD9" s="106"/>
      <c r="BE9" s="106"/>
      <c r="BF9" s="106"/>
      <c r="BG9" s="107"/>
      <c r="BH9" s="319"/>
      <c r="BI9" s="37" t="str">
        <f>getCostCategory</f>
        <v>01 Staff costs</v>
      </c>
      <c r="BJ9" s="37" t="str">
        <f>getSection</f>
        <v>01 Project management</v>
      </c>
      <c r="BK9" s="32" t="str">
        <f>getObject</f>
        <v>CPMO CRPM</v>
      </c>
      <c r="BL9" s="30">
        <f>IFERROR(getUnitCost * IF(CatTemplate[[#This Row],[Cost Category Comp.]]="01 Staff costs", 1,1),0)</f>
        <v>511.74067489803332</v>
      </c>
      <c r="BM9" s="29">
        <f>IF(AND(ISBLANK(CatTemplate[[#This Row],[Eq. unit cost]]),ISBLANK(CatTemplate[[#This Row],[Cons. unit cost]]),ISBLANK(CatTemplate[[#This Row],[Oth. unit cost]])), 0, IF(getUnitEffort =0,1,getUnitEffort) * CatTemplate[[#This Row],[Year1]])</f>
        <v>0</v>
      </c>
      <c r="BN9" s="29">
        <f>IF(AND(ISBLANK(CatTemplate[[#This Row],[Eq. unit cost]]),ISBLANK(CatTemplate[[#This Row],[Cons. unit cost]]),ISBLANK(CatTemplate[[#This Row],[Oth. unit cost]])), 0, IF(getUnitEffort =0,1,getUnitEffort) * CatTemplate[[#This Row],[Year2]])</f>
        <v>0</v>
      </c>
      <c r="BO9" s="29">
        <f>IF(AND(ISBLANK(CatTemplate[[#This Row],[Eq. unit cost]]),ISBLANK(CatTemplate[[#This Row],[Cons. unit cost]]),ISBLANK(CatTemplate[[#This Row],[Oth. unit cost]])), 0, IF(getUnitEffort =0,1,getUnitEffort) * CatTemplate[[#This Row],[Year3]])</f>
        <v>0</v>
      </c>
      <c r="BP9" s="29">
        <f>IF(AND(ISBLANK(CatTemplate[[#This Row],[Eq. unit cost]]),ISBLANK(CatTemplate[[#This Row],[Cons. unit cost]]),ISBLANK(CatTemplate[[#This Row],[Oth. unit cost]])), 0, IF(getUnitEffort =0,1,getUnitEffort) * CatTemplate[[#This Row],[Year4]])</f>
        <v>0</v>
      </c>
      <c r="BQ9" s="29">
        <f>IF(AND(ISBLANK(CatTemplate[[#This Row],[Eq. unit cost]]),ISBLANK(CatTemplate[[#This Row],[Cons. unit cost]]),ISBLANK(CatTemplate[[#This Row],[Oth. unit cost]])), 0, IF(getUnitEffort =0,1,getUnitEffort) * CatTemplate[[#This Row],[Year5]])</f>
        <v>0</v>
      </c>
      <c r="BR9" s="29">
        <f>IF(AND(ISBLANK(CatTemplate[[#This Row],[Eq. unit cost]]),ISBLANK(CatTemplate[[#This Row],[Cons. unit cost]]),ISBLANK(CatTemplate[[#This Row],[Oth. unit cost]])), 0, IF(getUnitEffort =0,1,getUnitEffort) * CatTemplate[[#This Row],[Year6]])</f>
        <v>0</v>
      </c>
      <c r="BS9" s="29">
        <f>IF(AND(ISBLANK(CatTemplate[[#This Row],[Eq. unit cost]]),ISBLANK(CatTemplate[[#This Row],[Cons. unit cost]]),ISBLANK(CatTemplate[[#This Row],[Oth. unit cost]])), 0, IF(getUnitEffort =0,1,getUnitEffort) * CatTemplate[[#This Row],[Year7]])</f>
        <v>0</v>
      </c>
      <c r="BT9" s="29">
        <f>IF(AND(ISBLANK(CatTemplate[[#This Row],[Eq. unit cost]]),ISBLANK(CatTemplate[[#This Row],[Cons. unit cost]]),ISBLANK(CatTemplate[[#This Row],[Oth. unit cost]])), 0, IF(getUnitEffort =0,1,getUnitEffort) * CatTemplate[[#This Row],[Year8]])</f>
        <v>0</v>
      </c>
      <c r="BU9" s="29">
        <f>IF(AND(ISBLANK(CatTemplate[[#This Row],[Eq. unit cost]]),ISBLANK(CatTemplate[[#This Row],[Cons. unit cost]]),ISBLANK(CatTemplate[[#This Row],[Oth. unit cost]])), 0, IF(getUnitEffort =0,1,getUnitEffort) * CatTemplate[[#This Row],[Year9]])</f>
        <v>0</v>
      </c>
      <c r="BV9" s="29">
        <f>IF(AND(ISBLANK(CatTemplate[[#This Row],[Eq. unit cost]]),ISBLANK(CatTemplate[[#This Row],[Cons. unit cost]]),ISBLANK(CatTemplate[[#This Row],[Oth. unit cost]])), 0, IF(getUnitEffort =0,1,getUnitEffort) * CatTemplate[[#This Row],[Year10]])</f>
        <v>0</v>
      </c>
      <c r="BW9" s="29">
        <f>IF(AND(ISBLANK(CatTemplate[[#This Row],[Eq. unit cost]]),ISBLANK(CatTemplate[[#This Row],[Cons. unit cost]]),ISBLANK(CatTemplate[[#This Row],[Oth. unit cost]])), 0, IF(getUnitEffort =0,1,getUnitEffort) * CatTemplate[[#This Row],[Year11]])</f>
        <v>0</v>
      </c>
      <c r="BX9" s="29">
        <f>IF(AND(ISBLANK(CatTemplate[[#This Row],[Eq. unit cost]]),ISBLANK(CatTemplate[[#This Row],[Cons. unit cost]]),ISBLANK(CatTemplate[[#This Row],[Oth. unit cost]])), 0, IF(getUnitEffort =0,1,getUnitEffort) * CatTemplate[[#This Row],[Year12]])</f>
        <v>0</v>
      </c>
      <c r="BY9" s="29">
        <f>IF(AND(ISBLANK(CatTemplate[[#This Row],[Eq. unit cost]]),ISBLANK(CatTemplate[[#This Row],[Cons. unit cost]]),ISBLANK(CatTemplate[[#This Row],[Oth. unit cost]])), 0, IF(getUnitEffort =0,1,getUnitEffort) * CatTemplate[[#This Row],[Year13]])</f>
        <v>0</v>
      </c>
      <c r="BZ9" s="29">
        <f>IF(AND(ISBLANK(CatTemplate[[#This Row],[Eq. unit cost]]),ISBLANK(CatTemplate[[#This Row],[Cons. unit cost]]),ISBLANK(CatTemplate[[#This Row],[Oth. unit cost]])), 0, IF(getUnitEffort =0,1,getUnitEffort) * CatTemplate[[#This Row],[Year14]])</f>
        <v>0</v>
      </c>
      <c r="CA9" s="29">
        <f>IF(AND(ISBLANK(CatTemplate[[#This Row],[Eq. unit cost]]),ISBLANK(CatTemplate[[#This Row],[Cons. unit cost]]),ISBLANK(CatTemplate[[#This Row],[Oth. unit cost]])), 0, IF(getUnitEffort =0,1,getUnitEffort) * CatTemplate[[#This Row],[Year15]])</f>
        <v>0</v>
      </c>
      <c r="CB9" s="29">
        <f>IF(AND(ISBLANK(CatTemplate[[#This Row],[Eq. unit cost]]),ISBLANK(CatTemplate[[#This Row],[Cons. unit cost]]),ISBLANK(CatTemplate[[#This Row],[Oth. unit cost]])), 0, IF(getUnitEffort =0,1,getUnitEffort) * CatTemplate[[#This Row],[Year16]])</f>
        <v>0</v>
      </c>
      <c r="CC9" s="29">
        <f>IF(AND(ISBLANK(CatTemplate[[#This Row],[Eq. unit cost]]),ISBLANK(CatTemplate[[#This Row],[Cons. unit cost]]),ISBLANK(CatTemplate[[#This Row],[Oth. unit cost]])), 0, IF(getUnitEffort =0,1,getUnitEffort) * CatTemplate[[#This Row],[Year17]])</f>
        <v>0</v>
      </c>
      <c r="CD9" s="29">
        <f>IF(AND(ISBLANK(CatTemplate[[#This Row],[Eq. unit cost]]),ISBLANK(CatTemplate[[#This Row],[Cons. unit cost]]),ISBLANK(CatTemplate[[#This Row],[Oth. unit cost]])), 0, IF(getUnitEffort =0,1,getUnitEffort) * CatTemplate[[#This Row],[Year18]])</f>
        <v>0</v>
      </c>
      <c r="CE9" s="29">
        <f>IF(AND(ISBLANK(CatTemplate[[#This Row],[Eq. unit cost]]),ISBLANK(CatTemplate[[#This Row],[Cons. unit cost]]),ISBLANK(CatTemplate[[#This Row],[Oth. unit cost]])), 0, IF(getUnitEffort =0,1,getUnitEffort) * CatTemplate[[#This Row],[Year19]])</f>
        <v>0</v>
      </c>
      <c r="CF9" s="29">
        <f>IF(AND(ISBLANK(CatTemplate[[#This Row],[Eq. unit cost]]),ISBLANK(CatTemplate[[#This Row],[Cons. unit cost]]),ISBLANK(CatTemplate[[#This Row],[Oth. unit cost]])), 0, IF(getUnitEffort =0,1,getUnitEffort) * CatTemplate[[#This Row],[Year20]])</f>
        <v>0</v>
      </c>
      <c r="CG9" s="45">
        <f>SUM(CatTemplate[[#This Row],[Q1]:[Q20]])</f>
        <v>0</v>
      </c>
      <c r="CH9" s="29">
        <f>IF(ISBLANK(CatTemplate[[#This Row],[St. unit effort]]),0,(CatTemplate[[#This Row],[St. unit effort]] * CatTemplate[[#This Row],[Year1]]))</f>
        <v>0</v>
      </c>
      <c r="CI9" s="29">
        <f>IF(ISBLANK(CatTemplate[[#This Row],[St. unit effort]]),0,(CatTemplate[[#This Row],[St. unit effort]] * CatTemplate[[#This Row],[Year2]]))</f>
        <v>0</v>
      </c>
      <c r="CJ9" s="29">
        <f>IF(ISBLANK(CatTemplate[[#This Row],[St. unit effort]]),0,(CatTemplate[[#This Row],[St. unit effort]] * CatTemplate[[#This Row],[Year3]]))</f>
        <v>0</v>
      </c>
      <c r="CK9" s="29">
        <f>IF(ISBLANK(CatTemplate[[#This Row],[St. unit effort]]),0,(CatTemplate[[#This Row],[St. unit effort]] * CatTemplate[[#This Row],[Year4]]))</f>
        <v>0</v>
      </c>
      <c r="CL9" s="29">
        <f>IF(ISBLANK(CatTemplate[[#This Row],[St. unit effort]]),0,(CatTemplate[[#This Row],[St. unit effort]] * CatTemplate[[#This Row],[Year5]]))</f>
        <v>0</v>
      </c>
      <c r="CM9" s="29">
        <f>IF(ISBLANK(CatTemplate[[#This Row],[St. unit effort]]),0,(CatTemplate[[#This Row],[St. unit effort]] * CatTemplate[[#This Row],[Year6]]))</f>
        <v>0</v>
      </c>
      <c r="CN9" s="29">
        <f>IF(ISBLANK(CatTemplate[[#This Row],[St. unit effort]]),0,(CatTemplate[[#This Row],[St. unit effort]] * CatTemplate[[#This Row],[Year7]]))</f>
        <v>0</v>
      </c>
      <c r="CO9" s="29">
        <f>IF(ISBLANK(CatTemplate[[#This Row],[St. unit effort]]),0,(CatTemplate[[#This Row],[St. unit effort]] * CatTemplate[[#This Row],[Year8]]))</f>
        <v>0</v>
      </c>
      <c r="CP9" s="29">
        <f>IF(ISBLANK(CatTemplate[[#This Row],[St. unit effort]]),0,(CatTemplate[[#This Row],[St. unit effort]] * CatTemplate[[#This Row],[Year9]]))</f>
        <v>0</v>
      </c>
      <c r="CQ9" s="29">
        <f>IF(ISBLANK(CatTemplate[[#This Row],[St. unit effort]]),0,(CatTemplate[[#This Row],[St. unit effort]] * CatTemplate[[#This Row],[Year10]]))</f>
        <v>0</v>
      </c>
      <c r="CR9" s="29">
        <f>IF(ISBLANK(CatTemplate[[#This Row],[St. unit effort]]),0,(CatTemplate[[#This Row],[St. unit effort]] * CatTemplate[[#This Row],[Year11]]))</f>
        <v>0</v>
      </c>
      <c r="CS9" s="29">
        <f>IF(ISBLANK(CatTemplate[[#This Row],[St. unit effort]]),0,(CatTemplate[[#This Row],[St. unit effort]] * CatTemplate[[#This Row],[Year12]]))</f>
        <v>0</v>
      </c>
      <c r="CT9" s="29">
        <f>IF(ISBLANK(CatTemplate[[#This Row],[St. unit effort]]),0,(CatTemplate[[#This Row],[St. unit effort]] * CatTemplate[[#This Row],[Year13]]))</f>
        <v>0</v>
      </c>
      <c r="CU9" s="29">
        <f>IF(ISBLANK(CatTemplate[[#This Row],[St. unit effort]]),0,(CatTemplate[[#This Row],[St. unit effort]] * CatTemplate[[#This Row],[Year14]]))</f>
        <v>0</v>
      </c>
      <c r="CV9" s="29">
        <f>IF(ISBLANK(CatTemplate[[#This Row],[St. unit effort]]),0,(CatTemplate[[#This Row],[St. unit effort]] * CatTemplate[[#This Row],[Year15]]))</f>
        <v>0</v>
      </c>
      <c r="CW9" s="29">
        <f>IF(ISBLANK(CatTemplate[[#This Row],[St. unit effort]]),0,(CatTemplate[[#This Row],[St. unit effort]] * CatTemplate[[#This Row],[Year16]]))</f>
        <v>0</v>
      </c>
      <c r="CX9" s="29">
        <f>IF(ISBLANK(CatTemplate[[#This Row],[St. unit effort]]),0,(CatTemplate[[#This Row],[St. unit effort]] * CatTemplate[[#This Row],[Year17]]))</f>
        <v>0</v>
      </c>
      <c r="CY9" s="29">
        <f>IF(ISBLANK(CatTemplate[[#This Row],[St. unit effort]]),0,(CatTemplate[[#This Row],[St. unit effort]] * CatTemplate[[#This Row],[Year18]]))</f>
        <v>0</v>
      </c>
      <c r="CZ9" s="29">
        <f>IF(ISBLANK(CatTemplate[[#This Row],[St. unit effort]]),0,(CatTemplate[[#This Row],[St. unit effort]] * CatTemplate[[#This Row],[Year19]]))</f>
        <v>0</v>
      </c>
      <c r="DA9" s="29">
        <f>IF(ISBLANK(CatTemplate[[#This Row],[St. unit effort]]),0,(CatTemplate[[#This Row],[St. unit effort]] * CatTemplate[[#This Row],[Year20]]))</f>
        <v>0</v>
      </c>
      <c r="DB9" s="57">
        <f>IF(ISBLANK(CatTemplate[[#This Row],[St. unit effort]]),0,(CatTemplate[[#This Row],[St. unit effort]] * CatTemplate[[#This Row],[Year1]])*8/ParRatePM)</f>
        <v>0</v>
      </c>
      <c r="DC9" s="57">
        <f>IF(ISBLANK(CatTemplate[[#This Row],[St. unit effort]]),0,(CatTemplate[[#This Row],[St. unit effort]] * CatTemplate[[#This Row],[Year2]])*8/ParRatePM)</f>
        <v>0</v>
      </c>
      <c r="DD9" s="57">
        <f>IF(ISBLANK(CatTemplate[[#This Row],[St. unit effort]]),0,(CatTemplate[[#This Row],[St. unit effort]] * CatTemplate[[#This Row],[Year3]])*8/ParRatePM)</f>
        <v>0</v>
      </c>
      <c r="DE9" s="57">
        <f>IF(ISBLANK(CatTemplate[[#This Row],[St. unit effort]]),0,(CatTemplate[[#This Row],[St. unit effort]] * CatTemplate[[#This Row],[Year4]])*8/ParRatePM)</f>
        <v>0</v>
      </c>
      <c r="DF9" s="57">
        <f>IF(ISBLANK(CatTemplate[[#This Row],[St. unit effort]]),0,(CatTemplate[[#This Row],[St. unit effort]] * CatTemplate[[#This Row],[Year5]])*8/ParRatePM)</f>
        <v>0</v>
      </c>
      <c r="DG9" s="57">
        <f>IF(ISBLANK(CatTemplate[[#This Row],[St. unit effort]]),0,(CatTemplate[[#This Row],[St. unit effort]] * CatTemplate[[#This Row],[Year6]])*8/ParRatePM)</f>
        <v>0</v>
      </c>
      <c r="DH9" s="57">
        <f>IF(ISBLANK(CatTemplate[[#This Row],[St. unit effort]]),0,(CatTemplate[[#This Row],[St. unit effort]] * CatTemplate[[#This Row],[Year7]])*8/ParRatePM)</f>
        <v>0</v>
      </c>
      <c r="DI9" s="57">
        <f>IF(ISBLANK(CatTemplate[[#This Row],[St. unit effort]]),0,(CatTemplate[[#This Row],[St. unit effort]] * CatTemplate[[#This Row],[Year8]])*8/ParRatePM)</f>
        <v>0</v>
      </c>
      <c r="DJ9" s="57">
        <f>IF(ISBLANK(CatTemplate[[#This Row],[St. unit effort]]),0,(CatTemplate[[#This Row],[St. unit effort]] * CatTemplate[[#This Row],[Year9]])*8/ParRatePM)</f>
        <v>0</v>
      </c>
      <c r="DK9" s="57">
        <f>IF(ISBLANK(CatTemplate[[#This Row],[St. unit effort]]),0,(CatTemplate[[#This Row],[St. unit effort]] * CatTemplate[[#This Row],[Year10]])*8/ParRatePM)</f>
        <v>0</v>
      </c>
      <c r="DL9" s="57">
        <f>IF(ISBLANK(CatTemplate[[#This Row],[St. unit effort]]),0,(CatTemplate[[#This Row],[St. unit effort]] * CatTemplate[[#This Row],[Year11]])*8/ParRatePM)</f>
        <v>0</v>
      </c>
      <c r="DM9" s="57">
        <f>IF(ISBLANK(CatTemplate[[#This Row],[St. unit effort]]),0,(CatTemplate[[#This Row],[St. unit effort]] * CatTemplate[[#This Row],[Year12]])*8/ParRatePM)</f>
        <v>0</v>
      </c>
      <c r="DN9" s="57">
        <f>IF(ISBLANK(CatTemplate[[#This Row],[St. unit effort]]),0,(CatTemplate[[#This Row],[St. unit effort]] * CatTemplate[[#This Row],[Year13]])*8/ParRatePM)</f>
        <v>0</v>
      </c>
      <c r="DO9" s="57">
        <f>IF(ISBLANK(CatTemplate[[#This Row],[St. unit effort]]),0,(CatTemplate[[#This Row],[St. unit effort]] * CatTemplate[[#This Row],[Year14]])*8/ParRatePM)</f>
        <v>0</v>
      </c>
      <c r="DP9" s="57">
        <f>IF(ISBLANK(CatTemplate[[#This Row],[St. unit effort]]),0,(CatTemplate[[#This Row],[St. unit effort]] * CatTemplate[[#This Row],[Year15]])*8/ParRatePM)</f>
        <v>0</v>
      </c>
      <c r="DQ9" s="57">
        <f>IF(ISBLANK(CatTemplate[[#This Row],[St. unit effort]]),0,(CatTemplate[[#This Row],[St. unit effort]] * CatTemplate[[#This Row],[Year16]])*8/ParRatePM)</f>
        <v>0</v>
      </c>
      <c r="DR9" s="57">
        <f>IF(ISBLANK(CatTemplate[[#This Row],[St. unit effort]]),0,(CatTemplate[[#This Row],[St. unit effort]] * CatTemplate[[#This Row],[Year17]])*8/ParRatePM)</f>
        <v>0</v>
      </c>
      <c r="DS9" s="57">
        <f>IF(ISBLANK(CatTemplate[[#This Row],[St. unit effort]]),0,(CatTemplate[[#This Row],[St. unit effort]] * CatTemplate[[#This Row],[Year18]])*8/ParRatePM)</f>
        <v>0</v>
      </c>
      <c r="DT9" s="57">
        <f>IF(ISBLANK(CatTemplate[[#This Row],[St. unit effort]]),0,(CatTemplate[[#This Row],[St. unit effort]] * CatTemplate[[#This Row],[Year19]])*8/ParRatePM)</f>
        <v>0</v>
      </c>
      <c r="DU9" s="57">
        <f>IF(ISBLANK(CatTemplate[[#This Row],[St. unit effort]]),0,(CatTemplate[[#This Row],[St. unit effort]] * CatTemplate[[#This Row],[Year20]])*8/ParRatePM)</f>
        <v>0</v>
      </c>
      <c r="DV9" s="54">
        <f>SUM(CatTemplate[[#This Row],[PM1]:[PM20]])</f>
        <v>0</v>
      </c>
      <c r="DW9" s="56">
        <f>getCost(COLUMN(), ROW(), "Other")</f>
        <v>0</v>
      </c>
      <c r="DX9" s="56">
        <f t="shared" ref="DX9:EP22" si="3">getCost(COLUMN(), ROW(), "Other")</f>
        <v>0</v>
      </c>
      <c r="DY9" s="56">
        <f t="shared" si="3"/>
        <v>0</v>
      </c>
      <c r="DZ9" s="56">
        <f t="shared" si="3"/>
        <v>0</v>
      </c>
      <c r="EA9" s="56">
        <f t="shared" si="3"/>
        <v>0</v>
      </c>
      <c r="EB9" s="56">
        <f t="shared" si="3"/>
        <v>0</v>
      </c>
      <c r="EC9" s="56">
        <f t="shared" si="3"/>
        <v>0</v>
      </c>
      <c r="ED9" s="56">
        <f t="shared" si="3"/>
        <v>0</v>
      </c>
      <c r="EE9" s="56">
        <f t="shared" si="3"/>
        <v>0</v>
      </c>
      <c r="EF9" s="56">
        <f t="shared" si="3"/>
        <v>0</v>
      </c>
      <c r="EG9" s="56">
        <f t="shared" si="3"/>
        <v>0</v>
      </c>
      <c r="EH9" s="56">
        <f t="shared" si="3"/>
        <v>0</v>
      </c>
      <c r="EI9" s="56">
        <f t="shared" si="3"/>
        <v>0</v>
      </c>
      <c r="EJ9" s="56">
        <f t="shared" si="3"/>
        <v>0</v>
      </c>
      <c r="EK9" s="56">
        <f t="shared" si="3"/>
        <v>0</v>
      </c>
      <c r="EL9" s="56">
        <f t="shared" si="3"/>
        <v>0</v>
      </c>
      <c r="EM9" s="56">
        <f t="shared" si="3"/>
        <v>0</v>
      </c>
      <c r="EN9" s="56">
        <f t="shared" si="3"/>
        <v>0</v>
      </c>
      <c r="EO9" s="56">
        <f t="shared" si="3"/>
        <v>0</v>
      </c>
      <c r="EP9" s="56">
        <f t="shared" si="3"/>
        <v>0</v>
      </c>
      <c r="EQ9" s="30">
        <f>CatTemplate[[#This Row],[Eq. unit cost]] * CatTemplate[[#This Row],[Eq. quantity]]</f>
        <v>0</v>
      </c>
      <c r="ER9" s="30">
        <f>CatTemplate[[#This Row],[Cons. unit cost]] *CatTemplate[[#This Row],[Cons. quantity]]</f>
        <v>0</v>
      </c>
      <c r="ES9" s="30">
        <f>CatTemplate[[#This Row],[Oth. unit cost]] *CatTemplate[[#This Row],[Oth. quantity]]</f>
        <v>0</v>
      </c>
      <c r="ET9" s="55">
        <f>SUM(CatTemplate[[#This Row],[CO1]:[CO20]])</f>
        <v>0</v>
      </c>
      <c r="EU9" s="56">
        <f>getCost(COLUMN(), ROW(), "Staff")</f>
        <v>0</v>
      </c>
      <c r="EV9" s="56">
        <f t="shared" ref="EV9:FN22" si="4">getCost(COLUMN(), ROW(), "Staff")</f>
        <v>0</v>
      </c>
      <c r="EW9" s="56">
        <f t="shared" si="4"/>
        <v>0</v>
      </c>
      <c r="EX9" s="56">
        <f t="shared" si="4"/>
        <v>0</v>
      </c>
      <c r="EY9" s="56">
        <f t="shared" si="4"/>
        <v>0</v>
      </c>
      <c r="EZ9" s="56">
        <f t="shared" si="4"/>
        <v>0</v>
      </c>
      <c r="FA9" s="56">
        <f t="shared" si="4"/>
        <v>0</v>
      </c>
      <c r="FB9" s="56">
        <f t="shared" si="4"/>
        <v>0</v>
      </c>
      <c r="FC9" s="56">
        <f t="shared" si="4"/>
        <v>0</v>
      </c>
      <c r="FD9" s="56">
        <f t="shared" si="4"/>
        <v>0</v>
      </c>
      <c r="FE9" s="56">
        <f t="shared" si="4"/>
        <v>0</v>
      </c>
      <c r="FF9" s="56">
        <f t="shared" si="4"/>
        <v>0</v>
      </c>
      <c r="FG9" s="56">
        <f t="shared" si="4"/>
        <v>0</v>
      </c>
      <c r="FH9" s="56">
        <f t="shared" si="4"/>
        <v>0</v>
      </c>
      <c r="FI9" s="56">
        <f t="shared" si="4"/>
        <v>0</v>
      </c>
      <c r="FJ9" s="56">
        <f t="shared" si="4"/>
        <v>0</v>
      </c>
      <c r="FK9" s="56">
        <f t="shared" si="4"/>
        <v>0</v>
      </c>
      <c r="FL9" s="56">
        <f t="shared" si="4"/>
        <v>0</v>
      </c>
      <c r="FM9" s="56">
        <f t="shared" si="4"/>
        <v>0</v>
      </c>
      <c r="FN9" s="56">
        <f t="shared" si="4"/>
        <v>0</v>
      </c>
      <c r="FO9" s="58">
        <f>SUM(CatTemplate[[#This Row],[CS1]:[CS20]])</f>
        <v>0</v>
      </c>
      <c r="FP9" s="59">
        <f>CatTemplate[[#This Row],[Total Oth. cost]]+CatTemplate[[#This Row],[Total St. Cost]]</f>
        <v>0</v>
      </c>
      <c r="FQ9" s="33" t="e">
        <f>getOHAmount</f>
        <v>#VALUE!</v>
      </c>
      <c r="FR9" s="33" t="e">
        <f t="shared" ref="FR9:FR72" si="5">getMarkupAmount</f>
        <v>#VALUE!</v>
      </c>
      <c r="FS9" s="30" t="e">
        <f>(CatTemplate[[#This Row],[CO1]] + CatTemplate[[#This Row],[CS1]]) * (1 + getRateOHFinal) * getRateMarkupFinal</f>
        <v>#VALUE!</v>
      </c>
      <c r="FT9" s="30" t="e">
        <f>(CatTemplate[[#This Row],[CO2]] + CatTemplate[[#This Row],[CS2]]) * (1 + getRateOHFinal) * getRateMarkupFinal</f>
        <v>#VALUE!</v>
      </c>
      <c r="FU9" s="30" t="e">
        <f>(CatTemplate[[#This Row],[CO3]] + CatTemplate[[#This Row],[CS3]]) * (1 + getRateOHFinal) * getRateMarkupFinal</f>
        <v>#VALUE!</v>
      </c>
      <c r="FV9" s="30" t="e">
        <f>(CatTemplate[[#This Row],[CO4]] + CatTemplate[[#This Row],[CS4]]) * (1 + getRateOHFinal) * getRateMarkupFinal</f>
        <v>#VALUE!</v>
      </c>
      <c r="FW9" s="30" t="e">
        <f>(CatTemplate[[#This Row],[CO5]] + CatTemplate[[#This Row],[CS5]]) * (1 + getRateOHFinal) * getRateMarkupFinal</f>
        <v>#VALUE!</v>
      </c>
      <c r="FX9" s="30" t="e">
        <f>(CatTemplate[[#This Row],[CO6]] + CatTemplate[[#This Row],[CS6]]) * (1 + getRateOHFinal) * getRateMarkupFinal</f>
        <v>#VALUE!</v>
      </c>
      <c r="FY9" s="30" t="e">
        <f>(CatTemplate[[#This Row],[CO7]] + CatTemplate[[#This Row],[CS7]]) * (1 + getRateOHFinal) * getRateMarkupFinal</f>
        <v>#VALUE!</v>
      </c>
      <c r="FZ9" s="30" t="e">
        <f>(CatTemplate[[#This Row],[CO8]] + CatTemplate[[#This Row],[CS8]]) * (1 + getRateOHFinal) * getRateMarkupFinal</f>
        <v>#VALUE!</v>
      </c>
      <c r="GA9" s="30" t="e">
        <f>(CatTemplate[[#This Row],[CO9]] + CatTemplate[[#This Row],[CS9]]) * (1 + getRateOHFinal) * getRateMarkupFinal</f>
        <v>#VALUE!</v>
      </c>
      <c r="GB9" s="30" t="e">
        <f>(CatTemplate[[#This Row],[CO10]] + CatTemplate[[#This Row],[CS10]]) * (1 + getRateOHFinal) * getRateMarkupFinal</f>
        <v>#VALUE!</v>
      </c>
      <c r="GC9" s="30" t="e">
        <f>(CatTemplate[[#This Row],[CO11]] + CatTemplate[[#This Row],[CS11]]) * (1 + getRateOHFinal) * getRateMarkupFinal</f>
        <v>#VALUE!</v>
      </c>
      <c r="GD9" s="30" t="e">
        <f>(CatTemplate[[#This Row],[CO12]] + CatTemplate[[#This Row],[CS12]]) * (1 + getRateOHFinal) * getRateMarkupFinal</f>
        <v>#VALUE!</v>
      </c>
      <c r="GE9" s="30" t="e">
        <f>(CatTemplate[[#This Row],[CO13]] + CatTemplate[[#This Row],[CS13]]) * (1 + getRateOHFinal) * getRateMarkupFinal</f>
        <v>#VALUE!</v>
      </c>
      <c r="GF9" s="30" t="e">
        <f>(CatTemplate[[#This Row],[CO14]] + CatTemplate[[#This Row],[CS14]]) * (1 + getRateOHFinal) * getRateMarkupFinal</f>
        <v>#VALUE!</v>
      </c>
      <c r="GG9" s="30" t="e">
        <f>(CatTemplate[[#This Row],[CO15]] + CatTemplate[[#This Row],[CS15]]) * (1 + getRateOHFinal) * getRateMarkupFinal</f>
        <v>#VALUE!</v>
      </c>
      <c r="GH9" s="30" t="e">
        <f>(CatTemplate[[#This Row],[CO16]] + CatTemplate[[#This Row],[CS16]]) * (1 + getRateOHFinal) * getRateMarkupFinal</f>
        <v>#VALUE!</v>
      </c>
      <c r="GI9" s="30" t="e">
        <f>(CatTemplate[[#This Row],[CO17]] + CatTemplate[[#This Row],[CS17]]) * (1 + getRateOHFinal) * getRateMarkupFinal</f>
        <v>#VALUE!</v>
      </c>
      <c r="GJ9" s="30" t="e">
        <f>(CatTemplate[[#This Row],[CO18]] + CatTemplate[[#This Row],[CS18]]) * (1 + getRateOHFinal) * getRateMarkupFinal</f>
        <v>#VALUE!</v>
      </c>
      <c r="GK9" s="30" t="e">
        <f>(CatTemplate[[#This Row],[CO19]] + CatTemplate[[#This Row],[CS19]]) * (1 + getRateOHFinal) * getRateMarkupFinal</f>
        <v>#VALUE!</v>
      </c>
      <c r="GL9" s="30" t="e">
        <f>(CatTemplate[[#This Row],[CO20]] + CatTemplate[[#This Row],[CS20]]) * (1 + getRateOHFinal) * getRateMarkupFinal</f>
        <v>#VALUE!</v>
      </c>
      <c r="GM9" s="30" t="e">
        <f t="shared" ref="GM9:GM72" si="6">getEqPrice</f>
        <v>#VALUE!</v>
      </c>
      <c r="GN9" s="30" t="e">
        <f t="shared" ref="GN9:GN72" si="7">getConsPrice</f>
        <v>#VALUE!</v>
      </c>
      <c r="GO9" s="30" t="e">
        <f t="shared" ref="GO9:GO72" si="8">getOthPrice</f>
        <v>#VALUE!</v>
      </c>
      <c r="GP9" s="30" t="e">
        <f t="shared" ref="GP9:GP72" si="9">getStaffPrice</f>
        <v>#VALUE!</v>
      </c>
      <c r="GQ9" s="30" t="e">
        <f>(CatTemplate[[#This Row],[CO1]]+CatTemplate[[#This Row],[CS1]]) * (1+ getRateOHFinal) * (1 + getRateMarkupFinal)</f>
        <v>#VALUE!</v>
      </c>
      <c r="GR9" s="30" t="e">
        <f>(CatTemplate[[#This Row],[CO2]]+CatTemplate[[#This Row],[CS2]]) * (1+ getRateOHFinal) * (1 + getRateMarkupFinal)</f>
        <v>#VALUE!</v>
      </c>
      <c r="GS9" s="30" t="e">
        <f>(CatTemplate[[#This Row],[CO3]]+CatTemplate[[#This Row],[CS3]]) * (1+ getRateOHFinal) * (1 + getRateMarkupFinal)</f>
        <v>#VALUE!</v>
      </c>
      <c r="GT9" s="30" t="e">
        <f>(CatTemplate[[#This Row],[CO4]]+CatTemplate[[#This Row],[CS4]]) * (1+ getRateOHFinal) * (1 + getRateMarkupFinal)</f>
        <v>#VALUE!</v>
      </c>
      <c r="GU9" s="30" t="e">
        <f>(CatTemplate[[#This Row],[CO5]]+CatTemplate[[#This Row],[CS5]]) * (1+ getRateOHFinal) * (1 + getRateMarkupFinal)</f>
        <v>#VALUE!</v>
      </c>
      <c r="GV9" s="30" t="e">
        <f>(CatTemplate[[#This Row],[CO6]]+CatTemplate[[#This Row],[CS6]]) * (1+ getRateOHFinal) * (1 + getRateMarkupFinal)</f>
        <v>#VALUE!</v>
      </c>
      <c r="GW9" s="30" t="e">
        <f>(CatTemplate[[#This Row],[CO7]]+CatTemplate[[#This Row],[CS7]]) * (1+ getRateOHFinal) * (1 + getRateMarkupFinal)</f>
        <v>#VALUE!</v>
      </c>
      <c r="GX9" s="30" t="e">
        <f>(CatTemplate[[#This Row],[CO8]]+CatTemplate[[#This Row],[CS8]]) * (1+ getRateOHFinal) * (1 + getRateMarkupFinal)</f>
        <v>#VALUE!</v>
      </c>
      <c r="GY9" s="30" t="e">
        <f>(CatTemplate[[#This Row],[CO9]]+CatTemplate[[#This Row],[CS9]]) * (1+ getRateOHFinal) * (1 + getRateMarkupFinal)</f>
        <v>#VALUE!</v>
      </c>
      <c r="GZ9" s="30" t="e">
        <f>(CatTemplate[[#This Row],[CO10]]+CatTemplate[[#This Row],[CS10]]) * (1+ getRateOHFinal) * (1 + getRateMarkupFinal)</f>
        <v>#VALUE!</v>
      </c>
      <c r="HA9" s="30" t="e">
        <f>(CatTemplate[[#This Row],[CO11]]+CatTemplate[[#This Row],[CS11]]) * (1+ getRateOHFinal) * (1 + getRateMarkupFinal)</f>
        <v>#VALUE!</v>
      </c>
      <c r="HB9" s="30" t="e">
        <f>(CatTemplate[[#This Row],[CO12]]+CatTemplate[[#This Row],[CS12]]) * (1+ getRateOHFinal) * (1 + getRateMarkupFinal)</f>
        <v>#VALUE!</v>
      </c>
      <c r="HC9" s="30" t="e">
        <f>(CatTemplate[[#This Row],[CO13]]+CatTemplate[[#This Row],[CS13]]) * (1+ getRateOHFinal) * (1 + getRateMarkupFinal)</f>
        <v>#VALUE!</v>
      </c>
      <c r="HD9" s="30" t="e">
        <f>(CatTemplate[[#This Row],[CO14]]+CatTemplate[[#This Row],[CS14]]) * (1+ getRateOHFinal) * (1 + getRateMarkupFinal)</f>
        <v>#VALUE!</v>
      </c>
      <c r="HE9" s="30" t="e">
        <f>(CatTemplate[[#This Row],[CO15]]+CatTemplate[[#This Row],[CS15]]) * (1+ getRateOHFinal) * (1 + getRateMarkupFinal)</f>
        <v>#VALUE!</v>
      </c>
      <c r="HF9" s="30" t="e">
        <f>(CatTemplate[[#This Row],[CO16]]+CatTemplate[[#This Row],[CS16]]) * (1+ getRateOHFinal) * (1 + getRateMarkupFinal)</f>
        <v>#VALUE!</v>
      </c>
      <c r="HG9" s="30" t="e">
        <f>(CatTemplate[[#This Row],[CO17]]+CatTemplate[[#This Row],[CS17]]) * (1+ getRateOHFinal) * (1 + getRateMarkupFinal)</f>
        <v>#VALUE!</v>
      </c>
      <c r="HH9" s="30" t="e">
        <f>(CatTemplate[[#This Row],[CO18]]+CatTemplate[[#This Row],[CS18]]) * (1+ getRateOHFinal) * (1 + getRateMarkupFinal)</f>
        <v>#VALUE!</v>
      </c>
      <c r="HI9" s="30" t="e">
        <f>(CatTemplate[[#This Row],[CO19]]+CatTemplate[[#This Row],[CS19]]) * (1+ getRateOHFinal) * (1 + getRateMarkupFinal)</f>
        <v>#VALUE!</v>
      </c>
      <c r="HJ9" s="30" t="e">
        <f>(CatTemplate[[#This Row],[CO20]]+CatTemplate[[#This Row],[CS20]]) * (1+ getRateOHFinal) * (1 + getRateMarkupFinal)</f>
        <v>#VALUE!</v>
      </c>
      <c r="HK9" s="39" t="e">
        <f>CatTemplate[[#This Row],[Total cost]]+CatTemplate[[#This Row],[OH Amount]]+CatTemplate[[#This Row],[Markup]]</f>
        <v>#VALUE!</v>
      </c>
      <c r="HL9" s="63">
        <f>IF(CatTemplate[[#This Row],[Units]]="Days",CatTemplate[[#This Row],[Project quantity]]*CatTemplate[[#This Row],[St. unit effort]],CatTemplate[[#This Row],[Project quantity]])</f>
        <v>0</v>
      </c>
      <c r="HM9" s="287">
        <f>IFERROR(CatTemplate[[#This Row],[Total Price]]/(CatTemplate[[#This Row],[Final Quantity]]),0)</f>
        <v>0</v>
      </c>
      <c r="HN9" s="261"/>
    </row>
    <row r="10" spans="1:223" x14ac:dyDescent="0.2">
      <c r="B10" s="6" t="s">
        <v>74</v>
      </c>
      <c r="C10" s="22">
        <v>1</v>
      </c>
      <c r="D10" s="7" t="s">
        <v>292</v>
      </c>
      <c r="E10" s="24">
        <v>2</v>
      </c>
      <c r="F10" s="18" t="s">
        <v>309</v>
      </c>
      <c r="G10" s="26">
        <v>2</v>
      </c>
      <c r="H10" s="18" t="s">
        <v>38</v>
      </c>
      <c r="I10" s="18" t="s">
        <v>39</v>
      </c>
      <c r="J10" s="15" t="s">
        <v>64</v>
      </c>
      <c r="K10" s="15" t="s">
        <v>40</v>
      </c>
      <c r="L10" s="15" t="s">
        <v>140</v>
      </c>
      <c r="M10" s="15" t="s">
        <v>206</v>
      </c>
      <c r="N10" s="15" t="s">
        <v>857</v>
      </c>
      <c r="O10" s="315"/>
      <c r="P10" s="71"/>
      <c r="Q10" s="108"/>
      <c r="R10" s="73"/>
      <c r="S10" s="97"/>
      <c r="T10" s="100">
        <f>getEqUnitCost</f>
        <v>0</v>
      </c>
      <c r="U10" s="73">
        <f>getEqUnitEffort</f>
        <v>0</v>
      </c>
      <c r="V10" s="101">
        <f>getEqQuantity</f>
        <v>0</v>
      </c>
      <c r="W10" s="320"/>
      <c r="X10" s="100">
        <f>getConsUnitCost</f>
        <v>0</v>
      </c>
      <c r="Y10" s="73">
        <f>getConsUnitEffort</f>
        <v>0</v>
      </c>
      <c r="Z10" s="14">
        <f>getConsQuantity</f>
        <v>0</v>
      </c>
      <c r="AA10" s="320"/>
      <c r="AB10" s="72"/>
      <c r="AC10" s="112"/>
      <c r="AD10" s="14">
        <f>getOthQuantity</f>
        <v>0</v>
      </c>
      <c r="AE10" s="320"/>
      <c r="AF10" s="28" t="str">
        <f>IF(ISBLANK(CatTemplate[[#This Row],[Resource type]]),"",CatTemplate[[#This Row],[Resource type]])</f>
        <v>CPMO CRPM</v>
      </c>
      <c r="AG10" s="242">
        <f>getStaffUnitCost</f>
        <v>511.74067489803332</v>
      </c>
      <c r="AH10" s="113"/>
      <c r="AI10" s="40">
        <f>getStaffQuantity</f>
        <v>0</v>
      </c>
      <c r="AJ10" s="41">
        <f>CatTemplate[[#This Row],[St. quantity]]*8/ParRatePM</f>
        <v>0</v>
      </c>
      <c r="AK10" s="320"/>
      <c r="AL10" s="53" t="str">
        <f>CatTemplate[[#This Row],[Item type]]</f>
        <v>Days</v>
      </c>
      <c r="AM10" s="12">
        <f>SUM(CatTemplate[[#This Row],[Year1]:[Year20]])</f>
        <v>0</v>
      </c>
      <c r="AN10" s="52"/>
      <c r="AO10" s="52"/>
      <c r="AP10" s="52"/>
      <c r="AQ10" s="8"/>
      <c r="AR10" s="8"/>
      <c r="AS10" s="8"/>
      <c r="AT10" s="8"/>
      <c r="AU10" s="8"/>
      <c r="AV10" s="8"/>
      <c r="AW10" s="8"/>
      <c r="AX10" s="8"/>
      <c r="AY10" s="8"/>
      <c r="AZ10" s="8"/>
      <c r="BA10" s="8"/>
      <c r="BB10" s="8"/>
      <c r="BC10" s="8"/>
      <c r="BD10" s="8"/>
      <c r="BE10" s="8"/>
      <c r="BF10" s="8"/>
      <c r="BG10" s="36"/>
      <c r="BH10" s="320"/>
      <c r="BI10" s="37" t="str">
        <f>getCostCategory</f>
        <v>01 Staff costs</v>
      </c>
      <c r="BJ10" s="37" t="str">
        <f>getSection</f>
        <v>01 Project management</v>
      </c>
      <c r="BK10" s="32" t="str">
        <f>getObject</f>
        <v>CPMO CRPM</v>
      </c>
      <c r="BL10" s="30">
        <f>IFERROR(getUnitCost * IF(CatTemplate[[#This Row],[Cost Category Comp.]]="01 Staff costs", 1,1),0)</f>
        <v>511.74067489803332</v>
      </c>
      <c r="BM10" s="29">
        <f>IF(AND(ISBLANK(CatTemplate[[#This Row],[Eq. unit cost]]),ISBLANK(CatTemplate[[#This Row],[Cons. unit cost]]),ISBLANK(CatTemplate[[#This Row],[Oth. unit cost]])), 0, IF(getUnitEffort =0,1,getUnitEffort) * CatTemplate[[#This Row],[Year1]])</f>
        <v>0</v>
      </c>
      <c r="BN10" s="29">
        <f>IF(AND(ISBLANK(CatTemplate[[#This Row],[Eq. unit cost]]),ISBLANK(CatTemplate[[#This Row],[Cons. unit cost]]),ISBLANK(CatTemplate[[#This Row],[Oth. unit cost]])), 0, IF(getUnitEffort =0,1,getUnitEffort) * CatTemplate[[#This Row],[Year2]])</f>
        <v>0</v>
      </c>
      <c r="BO10" s="29">
        <f>IF(AND(ISBLANK(CatTemplate[[#This Row],[Eq. unit cost]]),ISBLANK(CatTemplate[[#This Row],[Cons. unit cost]]),ISBLANK(CatTemplate[[#This Row],[Oth. unit cost]])), 0, IF(getUnitEffort =0,1,getUnitEffort) * CatTemplate[[#This Row],[Year3]])</f>
        <v>0</v>
      </c>
      <c r="BP10" s="29">
        <f>IF(AND(ISBLANK(CatTemplate[[#This Row],[Eq. unit cost]]),ISBLANK(CatTemplate[[#This Row],[Cons. unit cost]]),ISBLANK(CatTemplate[[#This Row],[Oth. unit cost]])), 0, IF(getUnitEffort =0,1,getUnitEffort) * CatTemplate[[#This Row],[Year4]])</f>
        <v>0</v>
      </c>
      <c r="BQ10" s="29">
        <f>IF(AND(ISBLANK(CatTemplate[[#This Row],[Eq. unit cost]]),ISBLANK(CatTemplate[[#This Row],[Cons. unit cost]]),ISBLANK(CatTemplate[[#This Row],[Oth. unit cost]])), 0, IF(getUnitEffort =0,1,getUnitEffort) * CatTemplate[[#This Row],[Year5]])</f>
        <v>0</v>
      </c>
      <c r="BR10" s="29">
        <f>IF(AND(ISBLANK(CatTemplate[[#This Row],[Eq. unit cost]]),ISBLANK(CatTemplate[[#This Row],[Cons. unit cost]]),ISBLANK(CatTemplate[[#This Row],[Oth. unit cost]])), 0, IF(getUnitEffort =0,1,getUnitEffort) * CatTemplate[[#This Row],[Year6]])</f>
        <v>0</v>
      </c>
      <c r="BS10" s="29">
        <f>IF(AND(ISBLANK(CatTemplate[[#This Row],[Eq. unit cost]]),ISBLANK(CatTemplate[[#This Row],[Cons. unit cost]]),ISBLANK(CatTemplate[[#This Row],[Oth. unit cost]])), 0, IF(getUnitEffort =0,1,getUnitEffort) * CatTemplate[[#This Row],[Year7]])</f>
        <v>0</v>
      </c>
      <c r="BT10" s="29">
        <f>IF(AND(ISBLANK(CatTemplate[[#This Row],[Eq. unit cost]]),ISBLANK(CatTemplate[[#This Row],[Cons. unit cost]]),ISBLANK(CatTemplate[[#This Row],[Oth. unit cost]])), 0, IF(getUnitEffort =0,1,getUnitEffort) * CatTemplate[[#This Row],[Year8]])</f>
        <v>0</v>
      </c>
      <c r="BU10" s="29">
        <f>IF(AND(ISBLANK(CatTemplate[[#This Row],[Eq. unit cost]]),ISBLANK(CatTemplate[[#This Row],[Cons. unit cost]]),ISBLANK(CatTemplate[[#This Row],[Oth. unit cost]])), 0, IF(getUnitEffort =0,1,getUnitEffort) * CatTemplate[[#This Row],[Year9]])</f>
        <v>0</v>
      </c>
      <c r="BV10" s="29">
        <f>IF(AND(ISBLANK(CatTemplate[[#This Row],[Eq. unit cost]]),ISBLANK(CatTemplate[[#This Row],[Cons. unit cost]]),ISBLANK(CatTemplate[[#This Row],[Oth. unit cost]])), 0, IF(getUnitEffort =0,1,getUnitEffort) * CatTemplate[[#This Row],[Year10]])</f>
        <v>0</v>
      </c>
      <c r="BW10" s="29">
        <f>IF(AND(ISBLANK(CatTemplate[[#This Row],[Eq. unit cost]]),ISBLANK(CatTemplate[[#This Row],[Cons. unit cost]]),ISBLANK(CatTemplate[[#This Row],[Oth. unit cost]])), 0, IF(getUnitEffort =0,1,getUnitEffort) * CatTemplate[[#This Row],[Year11]])</f>
        <v>0</v>
      </c>
      <c r="BX10" s="29">
        <f>IF(AND(ISBLANK(CatTemplate[[#This Row],[Eq. unit cost]]),ISBLANK(CatTemplate[[#This Row],[Cons. unit cost]]),ISBLANK(CatTemplate[[#This Row],[Oth. unit cost]])), 0, IF(getUnitEffort =0,1,getUnitEffort) * CatTemplate[[#This Row],[Year12]])</f>
        <v>0</v>
      </c>
      <c r="BY10" s="29">
        <f>IF(AND(ISBLANK(CatTemplate[[#This Row],[Eq. unit cost]]),ISBLANK(CatTemplate[[#This Row],[Cons. unit cost]]),ISBLANK(CatTemplate[[#This Row],[Oth. unit cost]])), 0, IF(getUnitEffort =0,1,getUnitEffort) * CatTemplate[[#This Row],[Year13]])</f>
        <v>0</v>
      </c>
      <c r="BZ10" s="29">
        <f>IF(AND(ISBLANK(CatTemplate[[#This Row],[Eq. unit cost]]),ISBLANK(CatTemplate[[#This Row],[Cons. unit cost]]),ISBLANK(CatTemplate[[#This Row],[Oth. unit cost]])), 0, IF(getUnitEffort =0,1,getUnitEffort) * CatTemplate[[#This Row],[Year14]])</f>
        <v>0</v>
      </c>
      <c r="CA10" s="29">
        <f>IF(AND(ISBLANK(CatTemplate[[#This Row],[Eq. unit cost]]),ISBLANK(CatTemplate[[#This Row],[Cons. unit cost]]),ISBLANK(CatTemplate[[#This Row],[Oth. unit cost]])), 0, IF(getUnitEffort =0,1,getUnitEffort) * CatTemplate[[#This Row],[Year15]])</f>
        <v>0</v>
      </c>
      <c r="CB10" s="29">
        <f>IF(AND(ISBLANK(CatTemplate[[#This Row],[Eq. unit cost]]),ISBLANK(CatTemplate[[#This Row],[Cons. unit cost]]),ISBLANK(CatTemplate[[#This Row],[Oth. unit cost]])), 0, IF(getUnitEffort =0,1,getUnitEffort) * CatTemplate[[#This Row],[Year16]])</f>
        <v>0</v>
      </c>
      <c r="CC10" s="29">
        <f>IF(AND(ISBLANK(CatTemplate[[#This Row],[Eq. unit cost]]),ISBLANK(CatTemplate[[#This Row],[Cons. unit cost]]),ISBLANK(CatTemplate[[#This Row],[Oth. unit cost]])), 0, IF(getUnitEffort =0,1,getUnitEffort) * CatTemplate[[#This Row],[Year17]])</f>
        <v>0</v>
      </c>
      <c r="CD10" s="29">
        <f>IF(AND(ISBLANK(CatTemplate[[#This Row],[Eq. unit cost]]),ISBLANK(CatTemplate[[#This Row],[Cons. unit cost]]),ISBLANK(CatTemplate[[#This Row],[Oth. unit cost]])), 0, IF(getUnitEffort =0,1,getUnitEffort) * CatTemplate[[#This Row],[Year18]])</f>
        <v>0</v>
      </c>
      <c r="CE10" s="29">
        <f>IF(AND(ISBLANK(CatTemplate[[#This Row],[Eq. unit cost]]),ISBLANK(CatTemplate[[#This Row],[Cons. unit cost]]),ISBLANK(CatTemplate[[#This Row],[Oth. unit cost]])), 0, IF(getUnitEffort =0,1,getUnitEffort) * CatTemplate[[#This Row],[Year19]])</f>
        <v>0</v>
      </c>
      <c r="CF10" s="29">
        <f>IF(AND(ISBLANK(CatTemplate[[#This Row],[Eq. unit cost]]),ISBLANK(CatTemplate[[#This Row],[Cons. unit cost]]),ISBLANK(CatTemplate[[#This Row],[Oth. unit cost]])), 0, IF(getUnitEffort =0,1,getUnitEffort) * CatTemplate[[#This Row],[Year20]])</f>
        <v>0</v>
      </c>
      <c r="CG10" s="45">
        <f>SUM(CatTemplate[[#This Row],[Q1]:[Q20]])</f>
        <v>0</v>
      </c>
      <c r="CH10" s="29">
        <f>IF(ISBLANK(CatTemplate[[#This Row],[St. unit effort]]),0,(CatTemplate[[#This Row],[St. unit effort]] * CatTemplate[[#This Row],[Year1]]))</f>
        <v>0</v>
      </c>
      <c r="CI10" s="29">
        <f>IF(ISBLANK(CatTemplate[[#This Row],[St. unit effort]]),0,(CatTemplate[[#This Row],[St. unit effort]] * CatTemplate[[#This Row],[Year2]]))</f>
        <v>0</v>
      </c>
      <c r="CJ10" s="29">
        <f>IF(ISBLANK(CatTemplate[[#This Row],[St. unit effort]]),0,(CatTemplate[[#This Row],[St. unit effort]] * CatTemplate[[#This Row],[Year3]]))</f>
        <v>0</v>
      </c>
      <c r="CK10" s="29">
        <f>IF(ISBLANK(CatTemplate[[#This Row],[St. unit effort]]),0,(CatTemplate[[#This Row],[St. unit effort]] * CatTemplate[[#This Row],[Year4]]))</f>
        <v>0</v>
      </c>
      <c r="CL10" s="29">
        <f>IF(ISBLANK(CatTemplate[[#This Row],[St. unit effort]]),0,(CatTemplate[[#This Row],[St. unit effort]] * CatTemplate[[#This Row],[Year5]]))</f>
        <v>0</v>
      </c>
      <c r="CM10" s="29">
        <f>IF(ISBLANK(CatTemplate[[#This Row],[St. unit effort]]),0,(CatTemplate[[#This Row],[St. unit effort]] * CatTemplate[[#This Row],[Year6]]))</f>
        <v>0</v>
      </c>
      <c r="CN10" s="29">
        <f>IF(ISBLANK(CatTemplate[[#This Row],[St. unit effort]]),0,(CatTemplate[[#This Row],[St. unit effort]] * CatTemplate[[#This Row],[Year7]]))</f>
        <v>0</v>
      </c>
      <c r="CO10" s="29">
        <f>IF(ISBLANK(CatTemplate[[#This Row],[St. unit effort]]),0,(CatTemplate[[#This Row],[St. unit effort]] * CatTemplate[[#This Row],[Year8]]))</f>
        <v>0</v>
      </c>
      <c r="CP10" s="29">
        <f>IF(ISBLANK(CatTemplate[[#This Row],[St. unit effort]]),0,(CatTemplate[[#This Row],[St. unit effort]] * CatTemplate[[#This Row],[Year9]]))</f>
        <v>0</v>
      </c>
      <c r="CQ10" s="29">
        <f>IF(ISBLANK(CatTemplate[[#This Row],[St. unit effort]]),0,(CatTemplate[[#This Row],[St. unit effort]] * CatTemplate[[#This Row],[Year10]]))</f>
        <v>0</v>
      </c>
      <c r="CR10" s="29">
        <f>IF(ISBLANK(CatTemplate[[#This Row],[St. unit effort]]),0,(CatTemplate[[#This Row],[St. unit effort]] * CatTemplate[[#This Row],[Year11]]))</f>
        <v>0</v>
      </c>
      <c r="CS10" s="29">
        <f>IF(ISBLANK(CatTemplate[[#This Row],[St. unit effort]]),0,(CatTemplate[[#This Row],[St. unit effort]] * CatTemplate[[#This Row],[Year12]]))</f>
        <v>0</v>
      </c>
      <c r="CT10" s="29">
        <f>IF(ISBLANK(CatTemplate[[#This Row],[St. unit effort]]),0,(CatTemplate[[#This Row],[St. unit effort]] * CatTemplate[[#This Row],[Year13]]))</f>
        <v>0</v>
      </c>
      <c r="CU10" s="29">
        <f>IF(ISBLANK(CatTemplate[[#This Row],[St. unit effort]]),0,(CatTemplate[[#This Row],[St. unit effort]] * CatTemplate[[#This Row],[Year14]]))</f>
        <v>0</v>
      </c>
      <c r="CV10" s="29">
        <f>IF(ISBLANK(CatTemplate[[#This Row],[St. unit effort]]),0,(CatTemplate[[#This Row],[St. unit effort]] * CatTemplate[[#This Row],[Year15]]))</f>
        <v>0</v>
      </c>
      <c r="CW10" s="29">
        <f>IF(ISBLANK(CatTemplate[[#This Row],[St. unit effort]]),0,(CatTemplate[[#This Row],[St. unit effort]] * CatTemplate[[#This Row],[Year16]]))</f>
        <v>0</v>
      </c>
      <c r="CX10" s="29">
        <f>IF(ISBLANK(CatTemplate[[#This Row],[St. unit effort]]),0,(CatTemplate[[#This Row],[St. unit effort]] * CatTemplate[[#This Row],[Year17]]))</f>
        <v>0</v>
      </c>
      <c r="CY10" s="29">
        <f>IF(ISBLANK(CatTemplate[[#This Row],[St. unit effort]]),0,(CatTemplate[[#This Row],[St. unit effort]] * CatTemplate[[#This Row],[Year18]]))</f>
        <v>0</v>
      </c>
      <c r="CZ10" s="29">
        <f>IF(ISBLANK(CatTemplate[[#This Row],[St. unit effort]]),0,(CatTemplate[[#This Row],[St. unit effort]] * CatTemplate[[#This Row],[Year19]]))</f>
        <v>0</v>
      </c>
      <c r="DA10" s="29">
        <f>IF(ISBLANK(CatTemplate[[#This Row],[St. unit effort]]),0,(CatTemplate[[#This Row],[St. unit effort]] * CatTemplate[[#This Row],[Year20]]))</f>
        <v>0</v>
      </c>
      <c r="DB10" s="57">
        <f>IF(ISBLANK(CatTemplate[[#This Row],[St. unit effort]]),0,(CatTemplate[[#This Row],[St. unit effort]] * CatTemplate[[#This Row],[Year1]])*8/ParRatePM)</f>
        <v>0</v>
      </c>
      <c r="DC10" s="57">
        <f>IF(ISBLANK(CatTemplate[[#This Row],[St. unit effort]]),0,(CatTemplate[[#This Row],[St. unit effort]] * CatTemplate[[#This Row],[Year2]])*8/ParRatePM)</f>
        <v>0</v>
      </c>
      <c r="DD10" s="57">
        <f>IF(ISBLANK(CatTemplate[[#This Row],[St. unit effort]]),0,(CatTemplate[[#This Row],[St. unit effort]] * CatTemplate[[#This Row],[Year3]])*8/ParRatePM)</f>
        <v>0</v>
      </c>
      <c r="DE10" s="57">
        <f>IF(ISBLANK(CatTemplate[[#This Row],[St. unit effort]]),0,(CatTemplate[[#This Row],[St. unit effort]] * CatTemplate[[#This Row],[Year4]])*8/ParRatePM)</f>
        <v>0</v>
      </c>
      <c r="DF10" s="57">
        <f>IF(ISBLANK(CatTemplate[[#This Row],[St. unit effort]]),0,(CatTemplate[[#This Row],[St. unit effort]] * CatTemplate[[#This Row],[Year5]])*8/ParRatePM)</f>
        <v>0</v>
      </c>
      <c r="DG10" s="57">
        <f>IF(ISBLANK(CatTemplate[[#This Row],[St. unit effort]]),0,(CatTemplate[[#This Row],[St. unit effort]] * CatTemplate[[#This Row],[Year6]])*8/ParRatePM)</f>
        <v>0</v>
      </c>
      <c r="DH10" s="57">
        <f>IF(ISBLANK(CatTemplate[[#This Row],[St. unit effort]]),0,(CatTemplate[[#This Row],[St. unit effort]] * CatTemplate[[#This Row],[Year7]])*8/ParRatePM)</f>
        <v>0</v>
      </c>
      <c r="DI10" s="57">
        <f>IF(ISBLANK(CatTemplate[[#This Row],[St. unit effort]]),0,(CatTemplate[[#This Row],[St. unit effort]] * CatTemplate[[#This Row],[Year8]])*8/ParRatePM)</f>
        <v>0</v>
      </c>
      <c r="DJ10" s="57">
        <f>IF(ISBLANK(CatTemplate[[#This Row],[St. unit effort]]),0,(CatTemplate[[#This Row],[St. unit effort]] * CatTemplate[[#This Row],[Year9]])*8/ParRatePM)</f>
        <v>0</v>
      </c>
      <c r="DK10" s="57">
        <f>IF(ISBLANK(CatTemplate[[#This Row],[St. unit effort]]),0,(CatTemplate[[#This Row],[St. unit effort]] * CatTemplate[[#This Row],[Year10]])*8/ParRatePM)</f>
        <v>0</v>
      </c>
      <c r="DL10" s="57">
        <f>IF(ISBLANK(CatTemplate[[#This Row],[St. unit effort]]),0,(CatTemplate[[#This Row],[St. unit effort]] * CatTemplate[[#This Row],[Year11]])*8/ParRatePM)</f>
        <v>0</v>
      </c>
      <c r="DM10" s="57">
        <f>IF(ISBLANK(CatTemplate[[#This Row],[St. unit effort]]),0,(CatTemplate[[#This Row],[St. unit effort]] * CatTemplate[[#This Row],[Year12]])*8/ParRatePM)</f>
        <v>0</v>
      </c>
      <c r="DN10" s="57">
        <f>IF(ISBLANK(CatTemplate[[#This Row],[St. unit effort]]),0,(CatTemplate[[#This Row],[St. unit effort]] * CatTemplate[[#This Row],[Year13]])*8/ParRatePM)</f>
        <v>0</v>
      </c>
      <c r="DO10" s="57">
        <f>IF(ISBLANK(CatTemplate[[#This Row],[St. unit effort]]),0,(CatTemplate[[#This Row],[St. unit effort]] * CatTemplate[[#This Row],[Year14]])*8/ParRatePM)</f>
        <v>0</v>
      </c>
      <c r="DP10" s="57">
        <f>IF(ISBLANK(CatTemplate[[#This Row],[St. unit effort]]),0,(CatTemplate[[#This Row],[St. unit effort]] * CatTemplate[[#This Row],[Year15]])*8/ParRatePM)</f>
        <v>0</v>
      </c>
      <c r="DQ10" s="57">
        <f>IF(ISBLANK(CatTemplate[[#This Row],[St. unit effort]]),0,(CatTemplate[[#This Row],[St. unit effort]] * CatTemplate[[#This Row],[Year16]])*8/ParRatePM)</f>
        <v>0</v>
      </c>
      <c r="DR10" s="57">
        <f>IF(ISBLANK(CatTemplate[[#This Row],[St. unit effort]]),0,(CatTemplate[[#This Row],[St. unit effort]] * CatTemplate[[#This Row],[Year17]])*8/ParRatePM)</f>
        <v>0</v>
      </c>
      <c r="DS10" s="57">
        <f>IF(ISBLANK(CatTemplate[[#This Row],[St. unit effort]]),0,(CatTemplate[[#This Row],[St. unit effort]] * CatTemplate[[#This Row],[Year18]])*8/ParRatePM)</f>
        <v>0</v>
      </c>
      <c r="DT10" s="57">
        <f>IF(ISBLANK(CatTemplate[[#This Row],[St. unit effort]]),0,(CatTemplate[[#This Row],[St. unit effort]] * CatTemplate[[#This Row],[Year19]])*8/ParRatePM)</f>
        <v>0</v>
      </c>
      <c r="DU10" s="57">
        <f>IF(ISBLANK(CatTemplate[[#This Row],[St. unit effort]]),0,(CatTemplate[[#This Row],[St. unit effort]] * CatTemplate[[#This Row],[Year20]])*8/ParRatePM)</f>
        <v>0</v>
      </c>
      <c r="DV10" s="54">
        <f>SUM(CatTemplate[[#This Row],[PM1]:[PM20]])</f>
        <v>0</v>
      </c>
      <c r="DW10" s="56">
        <f t="shared" ref="DW10:EL38" si="10">getCost(COLUMN(), ROW(), "Other")</f>
        <v>0</v>
      </c>
      <c r="DX10" s="56">
        <f t="shared" si="3"/>
        <v>0</v>
      </c>
      <c r="DY10" s="56">
        <f t="shared" si="3"/>
        <v>0</v>
      </c>
      <c r="DZ10" s="56">
        <f t="shared" si="3"/>
        <v>0</v>
      </c>
      <c r="EA10" s="56">
        <f t="shared" si="3"/>
        <v>0</v>
      </c>
      <c r="EB10" s="56">
        <f t="shared" si="3"/>
        <v>0</v>
      </c>
      <c r="EC10" s="56">
        <f t="shared" si="3"/>
        <v>0</v>
      </c>
      <c r="ED10" s="56">
        <f t="shared" si="3"/>
        <v>0</v>
      </c>
      <c r="EE10" s="56">
        <f t="shared" si="3"/>
        <v>0</v>
      </c>
      <c r="EF10" s="56">
        <f t="shared" si="3"/>
        <v>0</v>
      </c>
      <c r="EG10" s="56">
        <f t="shared" si="3"/>
        <v>0</v>
      </c>
      <c r="EH10" s="56">
        <f t="shared" si="3"/>
        <v>0</v>
      </c>
      <c r="EI10" s="56">
        <f t="shared" si="3"/>
        <v>0</v>
      </c>
      <c r="EJ10" s="56">
        <f t="shared" si="3"/>
        <v>0</v>
      </c>
      <c r="EK10" s="56">
        <f t="shared" si="3"/>
        <v>0</v>
      </c>
      <c r="EL10" s="56">
        <f t="shared" si="3"/>
        <v>0</v>
      </c>
      <c r="EM10" s="56">
        <f t="shared" si="3"/>
        <v>0</v>
      </c>
      <c r="EN10" s="56">
        <f t="shared" si="3"/>
        <v>0</v>
      </c>
      <c r="EO10" s="56">
        <f t="shared" si="3"/>
        <v>0</v>
      </c>
      <c r="EP10" s="56">
        <f t="shared" si="3"/>
        <v>0</v>
      </c>
      <c r="EQ10" s="30">
        <f>CatTemplate[[#This Row],[Eq. unit cost]] * CatTemplate[[#This Row],[Eq. quantity]]</f>
        <v>0</v>
      </c>
      <c r="ER10" s="30">
        <f>CatTemplate[[#This Row],[Cons. unit cost]] *CatTemplate[[#This Row],[Cons. quantity]]</f>
        <v>0</v>
      </c>
      <c r="ES10" s="30">
        <f>CatTemplate[[#This Row],[Oth. unit cost]] *CatTemplate[[#This Row],[Oth. quantity]]</f>
        <v>0</v>
      </c>
      <c r="ET10" s="55">
        <f>SUM(CatTemplate[[#This Row],[CO1]:[CO20]])</f>
        <v>0</v>
      </c>
      <c r="EU10" s="56">
        <f t="shared" ref="EU10:FJ38" si="11">getCost(COLUMN(), ROW(), "Staff")</f>
        <v>0</v>
      </c>
      <c r="EV10" s="56">
        <f t="shared" si="4"/>
        <v>0</v>
      </c>
      <c r="EW10" s="56">
        <f t="shared" si="4"/>
        <v>0</v>
      </c>
      <c r="EX10" s="56">
        <f t="shared" si="4"/>
        <v>0</v>
      </c>
      <c r="EY10" s="56">
        <f t="shared" si="4"/>
        <v>0</v>
      </c>
      <c r="EZ10" s="56">
        <f t="shared" si="4"/>
        <v>0</v>
      </c>
      <c r="FA10" s="56">
        <f t="shared" si="4"/>
        <v>0</v>
      </c>
      <c r="FB10" s="56">
        <f t="shared" si="4"/>
        <v>0</v>
      </c>
      <c r="FC10" s="56">
        <f t="shared" si="4"/>
        <v>0</v>
      </c>
      <c r="FD10" s="56">
        <f t="shared" si="4"/>
        <v>0</v>
      </c>
      <c r="FE10" s="56">
        <f t="shared" si="4"/>
        <v>0</v>
      </c>
      <c r="FF10" s="56">
        <f t="shared" si="4"/>
        <v>0</v>
      </c>
      <c r="FG10" s="56">
        <f t="shared" si="4"/>
        <v>0</v>
      </c>
      <c r="FH10" s="56">
        <f t="shared" si="4"/>
        <v>0</v>
      </c>
      <c r="FI10" s="56">
        <f t="shared" si="4"/>
        <v>0</v>
      </c>
      <c r="FJ10" s="56">
        <f t="shared" si="4"/>
        <v>0</v>
      </c>
      <c r="FK10" s="56">
        <f t="shared" si="4"/>
        <v>0</v>
      </c>
      <c r="FL10" s="56">
        <f t="shared" si="4"/>
        <v>0</v>
      </c>
      <c r="FM10" s="56">
        <f t="shared" si="4"/>
        <v>0</v>
      </c>
      <c r="FN10" s="56">
        <f t="shared" si="4"/>
        <v>0</v>
      </c>
      <c r="FO10" s="58">
        <f>SUM(CatTemplate[[#This Row],[CS1]:[CS20]])</f>
        <v>0</v>
      </c>
      <c r="FP10" s="59">
        <f>CatTemplate[[#This Row],[Total Oth. cost]]+CatTemplate[[#This Row],[Total St. Cost]]</f>
        <v>0</v>
      </c>
      <c r="FQ10" s="33" t="e">
        <f t="shared" ref="FQ10:FQ72" si="12">getOHAmount</f>
        <v>#VALUE!</v>
      </c>
      <c r="FR10" s="33" t="e">
        <f t="shared" si="5"/>
        <v>#VALUE!</v>
      </c>
      <c r="FS10" s="30" t="e">
        <f>(CatTemplate[[#This Row],[CO1]] + CatTemplate[[#This Row],[CS1]]) * (1 + getRateOHFinal) * getRateMarkupFinal</f>
        <v>#VALUE!</v>
      </c>
      <c r="FT10" s="30" t="e">
        <f>(CatTemplate[[#This Row],[CO2]] + CatTemplate[[#This Row],[CS2]]) * (1 + getRateOHFinal) * getRateMarkupFinal</f>
        <v>#VALUE!</v>
      </c>
      <c r="FU10" s="30" t="e">
        <f>(CatTemplate[[#This Row],[CO3]] + CatTemplate[[#This Row],[CS3]]) * (1 + getRateOHFinal) * getRateMarkupFinal</f>
        <v>#VALUE!</v>
      </c>
      <c r="FV10" s="30" t="e">
        <f>(CatTemplate[[#This Row],[CO4]] + CatTemplate[[#This Row],[CS4]]) * (1 + getRateOHFinal) * getRateMarkupFinal</f>
        <v>#VALUE!</v>
      </c>
      <c r="FW10" s="30" t="e">
        <f>(CatTemplate[[#This Row],[CO5]] + CatTemplate[[#This Row],[CS5]]) * (1 + getRateOHFinal) * getRateMarkupFinal</f>
        <v>#VALUE!</v>
      </c>
      <c r="FX10" s="30" t="e">
        <f>(CatTemplate[[#This Row],[CO6]] + CatTemplate[[#This Row],[CS6]]) * (1 + getRateOHFinal) * getRateMarkupFinal</f>
        <v>#VALUE!</v>
      </c>
      <c r="FY10" s="30" t="e">
        <f>(CatTemplate[[#This Row],[CO7]] + CatTemplate[[#This Row],[CS7]]) * (1 + getRateOHFinal) * getRateMarkupFinal</f>
        <v>#VALUE!</v>
      </c>
      <c r="FZ10" s="30" t="e">
        <f>(CatTemplate[[#This Row],[CO8]] + CatTemplate[[#This Row],[CS8]]) * (1 + getRateOHFinal) * getRateMarkupFinal</f>
        <v>#VALUE!</v>
      </c>
      <c r="GA10" s="30" t="e">
        <f>(CatTemplate[[#This Row],[CO9]] + CatTemplate[[#This Row],[CS9]]) * (1 + getRateOHFinal) * getRateMarkupFinal</f>
        <v>#VALUE!</v>
      </c>
      <c r="GB10" s="30" t="e">
        <f>(CatTemplate[[#This Row],[CO10]] + CatTemplate[[#This Row],[CS10]]) * (1 + getRateOHFinal) * getRateMarkupFinal</f>
        <v>#VALUE!</v>
      </c>
      <c r="GC10" s="30" t="e">
        <f>(CatTemplate[[#This Row],[CO11]] + CatTemplate[[#This Row],[CS11]]) * (1 + getRateOHFinal) * getRateMarkupFinal</f>
        <v>#VALUE!</v>
      </c>
      <c r="GD10" s="30" t="e">
        <f>(CatTemplate[[#This Row],[CO12]] + CatTemplate[[#This Row],[CS12]]) * (1 + getRateOHFinal) * getRateMarkupFinal</f>
        <v>#VALUE!</v>
      </c>
      <c r="GE10" s="30" t="e">
        <f>(CatTemplate[[#This Row],[CO13]] + CatTemplate[[#This Row],[CS13]]) * (1 + getRateOHFinal) * getRateMarkupFinal</f>
        <v>#VALUE!</v>
      </c>
      <c r="GF10" s="30" t="e">
        <f>(CatTemplate[[#This Row],[CO14]] + CatTemplate[[#This Row],[CS14]]) * (1 + getRateOHFinal) * getRateMarkupFinal</f>
        <v>#VALUE!</v>
      </c>
      <c r="GG10" s="30" t="e">
        <f>(CatTemplate[[#This Row],[CO15]] + CatTemplate[[#This Row],[CS15]]) * (1 + getRateOHFinal) * getRateMarkupFinal</f>
        <v>#VALUE!</v>
      </c>
      <c r="GH10" s="30" t="e">
        <f>(CatTemplate[[#This Row],[CO16]] + CatTemplate[[#This Row],[CS16]]) * (1 + getRateOHFinal) * getRateMarkupFinal</f>
        <v>#VALUE!</v>
      </c>
      <c r="GI10" s="30" t="e">
        <f>(CatTemplate[[#This Row],[CO17]] + CatTemplate[[#This Row],[CS17]]) * (1 + getRateOHFinal) * getRateMarkupFinal</f>
        <v>#VALUE!</v>
      </c>
      <c r="GJ10" s="30" t="e">
        <f>(CatTemplate[[#This Row],[CO18]] + CatTemplate[[#This Row],[CS18]]) * (1 + getRateOHFinal) * getRateMarkupFinal</f>
        <v>#VALUE!</v>
      </c>
      <c r="GK10" s="30" t="e">
        <f>(CatTemplate[[#This Row],[CO19]] + CatTemplate[[#This Row],[CS19]]) * (1 + getRateOHFinal) * getRateMarkupFinal</f>
        <v>#VALUE!</v>
      </c>
      <c r="GL10" s="30" t="e">
        <f>(CatTemplate[[#This Row],[CO20]] + CatTemplate[[#This Row],[CS20]]) * (1 + getRateOHFinal) * getRateMarkupFinal</f>
        <v>#VALUE!</v>
      </c>
      <c r="GM10" s="30" t="e">
        <f t="shared" si="6"/>
        <v>#VALUE!</v>
      </c>
      <c r="GN10" s="30" t="e">
        <f t="shared" si="7"/>
        <v>#VALUE!</v>
      </c>
      <c r="GO10" s="30" t="e">
        <f t="shared" si="8"/>
        <v>#VALUE!</v>
      </c>
      <c r="GP10" s="30" t="e">
        <f t="shared" si="9"/>
        <v>#VALUE!</v>
      </c>
      <c r="GQ10" s="30" t="e">
        <f>(CatTemplate[[#This Row],[CO1]]+CatTemplate[[#This Row],[CS1]]) * (1+ getRateOHFinal) * (1 + getRateMarkupFinal)</f>
        <v>#VALUE!</v>
      </c>
      <c r="GR10" s="30" t="e">
        <f>(CatTemplate[[#This Row],[CO2]]+CatTemplate[[#This Row],[CS2]]) * (1+ getRateOHFinal) * (1 + getRateMarkupFinal)</f>
        <v>#VALUE!</v>
      </c>
      <c r="GS10" s="30" t="e">
        <f>(CatTemplate[[#This Row],[CO3]]+CatTemplate[[#This Row],[CS3]]) * (1+ getRateOHFinal) * (1 + getRateMarkupFinal)</f>
        <v>#VALUE!</v>
      </c>
      <c r="GT10" s="30" t="e">
        <f>(CatTemplate[[#This Row],[CO4]]+CatTemplate[[#This Row],[CS4]]) * (1+ getRateOHFinal) * (1 + getRateMarkupFinal)</f>
        <v>#VALUE!</v>
      </c>
      <c r="GU10" s="30" t="e">
        <f>(CatTemplate[[#This Row],[CO5]]+CatTemplate[[#This Row],[CS5]]) * (1+ getRateOHFinal) * (1 + getRateMarkupFinal)</f>
        <v>#VALUE!</v>
      </c>
      <c r="GV10" s="30" t="e">
        <f>(CatTemplate[[#This Row],[CO6]]+CatTemplate[[#This Row],[CS6]]) * (1+ getRateOHFinal) * (1 + getRateMarkupFinal)</f>
        <v>#VALUE!</v>
      </c>
      <c r="GW10" s="30" t="e">
        <f>(CatTemplate[[#This Row],[CO7]]+CatTemplate[[#This Row],[CS7]]) * (1+ getRateOHFinal) * (1 + getRateMarkupFinal)</f>
        <v>#VALUE!</v>
      </c>
      <c r="GX10" s="30" t="e">
        <f>(CatTemplate[[#This Row],[CO8]]+CatTemplate[[#This Row],[CS8]]) * (1+ getRateOHFinal) * (1 + getRateMarkupFinal)</f>
        <v>#VALUE!</v>
      </c>
      <c r="GY10" s="30" t="e">
        <f>(CatTemplate[[#This Row],[CO9]]+CatTemplate[[#This Row],[CS9]]) * (1+ getRateOHFinal) * (1 + getRateMarkupFinal)</f>
        <v>#VALUE!</v>
      </c>
      <c r="GZ10" s="30" t="e">
        <f>(CatTemplate[[#This Row],[CO10]]+CatTemplate[[#This Row],[CS10]]) * (1+ getRateOHFinal) * (1 + getRateMarkupFinal)</f>
        <v>#VALUE!</v>
      </c>
      <c r="HA10" s="30" t="e">
        <f>(CatTemplate[[#This Row],[CO11]]+CatTemplate[[#This Row],[CS11]]) * (1+ getRateOHFinal) * (1 + getRateMarkupFinal)</f>
        <v>#VALUE!</v>
      </c>
      <c r="HB10" s="30" t="e">
        <f>(CatTemplate[[#This Row],[CO12]]+CatTemplate[[#This Row],[CS12]]) * (1+ getRateOHFinal) * (1 + getRateMarkupFinal)</f>
        <v>#VALUE!</v>
      </c>
      <c r="HC10" s="30" t="e">
        <f>(CatTemplate[[#This Row],[CO13]]+CatTemplate[[#This Row],[CS13]]) * (1+ getRateOHFinal) * (1 + getRateMarkupFinal)</f>
        <v>#VALUE!</v>
      </c>
      <c r="HD10" s="30" t="e">
        <f>(CatTemplate[[#This Row],[CO14]]+CatTemplate[[#This Row],[CS14]]) * (1+ getRateOHFinal) * (1 + getRateMarkupFinal)</f>
        <v>#VALUE!</v>
      </c>
      <c r="HE10" s="30" t="e">
        <f>(CatTemplate[[#This Row],[CO15]]+CatTemplate[[#This Row],[CS15]]) * (1+ getRateOHFinal) * (1 + getRateMarkupFinal)</f>
        <v>#VALUE!</v>
      </c>
      <c r="HF10" s="30" t="e">
        <f>(CatTemplate[[#This Row],[CO16]]+CatTemplate[[#This Row],[CS16]]) * (1+ getRateOHFinal) * (1 + getRateMarkupFinal)</f>
        <v>#VALUE!</v>
      </c>
      <c r="HG10" s="30" t="e">
        <f>(CatTemplate[[#This Row],[CO17]]+CatTemplate[[#This Row],[CS17]]) * (1+ getRateOHFinal) * (1 + getRateMarkupFinal)</f>
        <v>#VALUE!</v>
      </c>
      <c r="HH10" s="30" t="e">
        <f>(CatTemplate[[#This Row],[CO18]]+CatTemplate[[#This Row],[CS18]]) * (1+ getRateOHFinal) * (1 + getRateMarkupFinal)</f>
        <v>#VALUE!</v>
      </c>
      <c r="HI10" s="30" t="e">
        <f>(CatTemplate[[#This Row],[CO19]]+CatTemplate[[#This Row],[CS19]]) * (1+ getRateOHFinal) * (1 + getRateMarkupFinal)</f>
        <v>#VALUE!</v>
      </c>
      <c r="HJ10" s="30" t="e">
        <f>(CatTemplate[[#This Row],[CO20]]+CatTemplate[[#This Row],[CS20]]) * (1+ getRateOHFinal) * (1 + getRateMarkupFinal)</f>
        <v>#VALUE!</v>
      </c>
      <c r="HK10" s="39" t="e">
        <f>CatTemplate[[#This Row],[Total cost]]+CatTemplate[[#This Row],[OH Amount]]+CatTemplate[[#This Row],[Markup]]</f>
        <v>#VALUE!</v>
      </c>
      <c r="HL10" s="63">
        <f>IF(CatTemplate[[#This Row],[Units]]="Days",CatTemplate[[#This Row],[Project quantity]]*CatTemplate[[#This Row],[St. unit effort]],CatTemplate[[#This Row],[Project quantity]])</f>
        <v>0</v>
      </c>
      <c r="HM10" s="287">
        <f>IFERROR(CatTemplate[[#This Row],[Total Price]]/(CatTemplate[[#This Row],[Final Quantity]]),0)</f>
        <v>0</v>
      </c>
      <c r="HN10" s="261"/>
    </row>
    <row r="11" spans="1:223" ht="38.25" x14ac:dyDescent="0.2">
      <c r="B11" s="6" t="s">
        <v>74</v>
      </c>
      <c r="C11" s="22">
        <v>1</v>
      </c>
      <c r="D11" s="7" t="s">
        <v>292</v>
      </c>
      <c r="E11" s="24">
        <v>3</v>
      </c>
      <c r="F11" s="18" t="s">
        <v>885</v>
      </c>
      <c r="G11" s="26">
        <v>1</v>
      </c>
      <c r="H11" s="18" t="s">
        <v>310</v>
      </c>
      <c r="I11" s="18" t="s">
        <v>41</v>
      </c>
      <c r="J11" s="15" t="s">
        <v>64</v>
      </c>
      <c r="K11" s="15" t="s">
        <v>40</v>
      </c>
      <c r="L11" s="15" t="s">
        <v>140</v>
      </c>
      <c r="M11" s="15" t="s">
        <v>206</v>
      </c>
      <c r="N11" s="15" t="s">
        <v>857</v>
      </c>
      <c r="O11" s="315"/>
      <c r="P11" s="71"/>
      <c r="Q11" s="108"/>
      <c r="R11" s="73"/>
      <c r="S11" s="97"/>
      <c r="T11" s="100">
        <f>getEqUnitCost</f>
        <v>0</v>
      </c>
      <c r="U11" s="73">
        <f>getEqUnitEffort</f>
        <v>0</v>
      </c>
      <c r="V11" s="101">
        <f>getEqQuantity</f>
        <v>0</v>
      </c>
      <c r="W11" s="320"/>
      <c r="X11" s="100">
        <f>getConsUnitCost</f>
        <v>0</v>
      </c>
      <c r="Y11" s="73">
        <f>getConsUnitEffort</f>
        <v>0</v>
      </c>
      <c r="Z11" s="14">
        <f>getConsQuantity</f>
        <v>0</v>
      </c>
      <c r="AA11" s="320"/>
      <c r="AB11" s="72"/>
      <c r="AC11" s="112"/>
      <c r="AD11" s="14">
        <f>getOthQuantity</f>
        <v>0</v>
      </c>
      <c r="AE11" s="320"/>
      <c r="AF11" s="28" t="str">
        <f>IF(ISBLANK(CatTemplate[[#This Row],[Resource type]]),"",CatTemplate[[#This Row],[Resource type]])</f>
        <v>CPMO CRPM</v>
      </c>
      <c r="AG11" s="242">
        <f>getStaffUnitCost</f>
        <v>511.74067489803332</v>
      </c>
      <c r="AH11" s="113">
        <f>getStaffUnitEffort</f>
        <v>0</v>
      </c>
      <c r="AI11" s="40">
        <f>getStaffQuantity</f>
        <v>0</v>
      </c>
      <c r="AJ11" s="41">
        <f>CatTemplate[[#This Row],[St. quantity]]*8/ParRatePM</f>
        <v>0</v>
      </c>
      <c r="AK11" s="320"/>
      <c r="AL11" s="53" t="str">
        <f>CatTemplate[[#This Row],[Item type]]</f>
        <v>Days</v>
      </c>
      <c r="AM11" s="12">
        <f>SUM(CatTemplate[[#This Row],[Year1]:[Year20]])</f>
        <v>0</v>
      </c>
      <c r="AN11" s="52"/>
      <c r="AO11" s="52"/>
      <c r="AP11" s="52"/>
      <c r="AQ11" s="8"/>
      <c r="AR11" s="8"/>
      <c r="AS11" s="8"/>
      <c r="AT11" s="8"/>
      <c r="AU11" s="8"/>
      <c r="AV11" s="8"/>
      <c r="AW11" s="8"/>
      <c r="AX11" s="8"/>
      <c r="AY11" s="8"/>
      <c r="AZ11" s="8"/>
      <c r="BA11" s="8"/>
      <c r="BB11" s="8"/>
      <c r="BC11" s="8"/>
      <c r="BD11" s="8"/>
      <c r="BE11" s="8"/>
      <c r="BF11" s="8"/>
      <c r="BG11" s="36"/>
      <c r="BH11" s="320"/>
      <c r="BI11" s="37" t="str">
        <f>getCostCategory</f>
        <v>01 Staff costs</v>
      </c>
      <c r="BJ11" s="37" t="str">
        <f>getSection</f>
        <v>01 Project management</v>
      </c>
      <c r="BK11" s="32" t="str">
        <f>getObject</f>
        <v>CPMO CRPM</v>
      </c>
      <c r="BL11" s="30">
        <f>IFERROR(getUnitCost * IF(CatTemplate[[#This Row],[Cost Category Comp.]]="01 Staff costs", 1,1),0)</f>
        <v>511.74067489803332</v>
      </c>
      <c r="BM11" s="29">
        <f>IF(AND(ISBLANK(CatTemplate[[#This Row],[Eq. unit cost]]),ISBLANK(CatTemplate[[#This Row],[Cons. unit cost]]),ISBLANK(CatTemplate[[#This Row],[Oth. unit cost]])), 0, IF(getUnitEffort =0,1,getUnitEffort) * CatTemplate[[#This Row],[Year1]])</f>
        <v>0</v>
      </c>
      <c r="BN11" s="29">
        <f>IF(AND(ISBLANK(CatTemplate[[#This Row],[Eq. unit cost]]),ISBLANK(CatTemplate[[#This Row],[Cons. unit cost]]),ISBLANK(CatTemplate[[#This Row],[Oth. unit cost]])), 0, IF(getUnitEffort =0,1,getUnitEffort) * CatTemplate[[#This Row],[Year2]])</f>
        <v>0</v>
      </c>
      <c r="BO11" s="29">
        <f>IF(AND(ISBLANK(CatTemplate[[#This Row],[Eq. unit cost]]),ISBLANK(CatTemplate[[#This Row],[Cons. unit cost]]),ISBLANK(CatTemplate[[#This Row],[Oth. unit cost]])), 0, IF(getUnitEffort =0,1,getUnitEffort) * CatTemplate[[#This Row],[Year3]])</f>
        <v>0</v>
      </c>
      <c r="BP11" s="29">
        <f>IF(AND(ISBLANK(CatTemplate[[#This Row],[Eq. unit cost]]),ISBLANK(CatTemplate[[#This Row],[Cons. unit cost]]),ISBLANK(CatTemplate[[#This Row],[Oth. unit cost]])), 0, IF(getUnitEffort =0,1,getUnitEffort) * CatTemplate[[#This Row],[Year4]])</f>
        <v>0</v>
      </c>
      <c r="BQ11" s="29">
        <f>IF(AND(ISBLANK(CatTemplate[[#This Row],[Eq. unit cost]]),ISBLANK(CatTemplate[[#This Row],[Cons. unit cost]]),ISBLANK(CatTemplate[[#This Row],[Oth. unit cost]])), 0, IF(getUnitEffort =0,1,getUnitEffort) * CatTemplate[[#This Row],[Year5]])</f>
        <v>0</v>
      </c>
      <c r="BR11" s="29">
        <f>IF(AND(ISBLANK(CatTemplate[[#This Row],[Eq. unit cost]]),ISBLANK(CatTemplate[[#This Row],[Cons. unit cost]]),ISBLANK(CatTemplate[[#This Row],[Oth. unit cost]])), 0, IF(getUnitEffort =0,1,getUnitEffort) * CatTemplate[[#This Row],[Year6]])</f>
        <v>0</v>
      </c>
      <c r="BS11" s="29">
        <f>IF(AND(ISBLANK(CatTemplate[[#This Row],[Eq. unit cost]]),ISBLANK(CatTemplate[[#This Row],[Cons. unit cost]]),ISBLANK(CatTemplate[[#This Row],[Oth. unit cost]])), 0, IF(getUnitEffort =0,1,getUnitEffort) * CatTemplate[[#This Row],[Year7]])</f>
        <v>0</v>
      </c>
      <c r="BT11" s="29">
        <f>IF(AND(ISBLANK(CatTemplate[[#This Row],[Eq. unit cost]]),ISBLANK(CatTemplate[[#This Row],[Cons. unit cost]]),ISBLANK(CatTemplate[[#This Row],[Oth. unit cost]])), 0, IF(getUnitEffort =0,1,getUnitEffort) * CatTemplate[[#This Row],[Year8]])</f>
        <v>0</v>
      </c>
      <c r="BU11" s="29">
        <f>IF(AND(ISBLANK(CatTemplate[[#This Row],[Eq. unit cost]]),ISBLANK(CatTemplate[[#This Row],[Cons. unit cost]]),ISBLANK(CatTemplate[[#This Row],[Oth. unit cost]])), 0, IF(getUnitEffort =0,1,getUnitEffort) * CatTemplate[[#This Row],[Year9]])</f>
        <v>0</v>
      </c>
      <c r="BV11" s="29">
        <f>IF(AND(ISBLANK(CatTemplate[[#This Row],[Eq. unit cost]]),ISBLANK(CatTemplate[[#This Row],[Cons. unit cost]]),ISBLANK(CatTemplate[[#This Row],[Oth. unit cost]])), 0, IF(getUnitEffort =0,1,getUnitEffort) * CatTemplate[[#This Row],[Year10]])</f>
        <v>0</v>
      </c>
      <c r="BW11" s="29">
        <f>IF(AND(ISBLANK(CatTemplate[[#This Row],[Eq. unit cost]]),ISBLANK(CatTemplate[[#This Row],[Cons. unit cost]]),ISBLANK(CatTemplate[[#This Row],[Oth. unit cost]])), 0, IF(getUnitEffort =0,1,getUnitEffort) * CatTemplate[[#This Row],[Year11]])</f>
        <v>0</v>
      </c>
      <c r="BX11" s="29">
        <f>IF(AND(ISBLANK(CatTemplate[[#This Row],[Eq. unit cost]]),ISBLANK(CatTemplate[[#This Row],[Cons. unit cost]]),ISBLANK(CatTemplate[[#This Row],[Oth. unit cost]])), 0, IF(getUnitEffort =0,1,getUnitEffort) * CatTemplate[[#This Row],[Year12]])</f>
        <v>0</v>
      </c>
      <c r="BY11" s="29">
        <f>IF(AND(ISBLANK(CatTemplate[[#This Row],[Eq. unit cost]]),ISBLANK(CatTemplate[[#This Row],[Cons. unit cost]]),ISBLANK(CatTemplate[[#This Row],[Oth. unit cost]])), 0, IF(getUnitEffort =0,1,getUnitEffort) * CatTemplate[[#This Row],[Year13]])</f>
        <v>0</v>
      </c>
      <c r="BZ11" s="29">
        <f>IF(AND(ISBLANK(CatTemplate[[#This Row],[Eq. unit cost]]),ISBLANK(CatTemplate[[#This Row],[Cons. unit cost]]),ISBLANK(CatTemplate[[#This Row],[Oth. unit cost]])), 0, IF(getUnitEffort =0,1,getUnitEffort) * CatTemplate[[#This Row],[Year14]])</f>
        <v>0</v>
      </c>
      <c r="CA11" s="29">
        <f>IF(AND(ISBLANK(CatTemplate[[#This Row],[Eq. unit cost]]),ISBLANK(CatTemplate[[#This Row],[Cons. unit cost]]),ISBLANK(CatTemplate[[#This Row],[Oth. unit cost]])), 0, IF(getUnitEffort =0,1,getUnitEffort) * CatTemplate[[#This Row],[Year15]])</f>
        <v>0</v>
      </c>
      <c r="CB11" s="29">
        <f>IF(AND(ISBLANK(CatTemplate[[#This Row],[Eq. unit cost]]),ISBLANK(CatTemplate[[#This Row],[Cons. unit cost]]),ISBLANK(CatTemplate[[#This Row],[Oth. unit cost]])), 0, IF(getUnitEffort =0,1,getUnitEffort) * CatTemplate[[#This Row],[Year16]])</f>
        <v>0</v>
      </c>
      <c r="CC11" s="29">
        <f>IF(AND(ISBLANK(CatTemplate[[#This Row],[Eq. unit cost]]),ISBLANK(CatTemplate[[#This Row],[Cons. unit cost]]),ISBLANK(CatTemplate[[#This Row],[Oth. unit cost]])), 0, IF(getUnitEffort =0,1,getUnitEffort) * CatTemplate[[#This Row],[Year17]])</f>
        <v>0</v>
      </c>
      <c r="CD11" s="29">
        <f>IF(AND(ISBLANK(CatTemplate[[#This Row],[Eq. unit cost]]),ISBLANK(CatTemplate[[#This Row],[Cons. unit cost]]),ISBLANK(CatTemplate[[#This Row],[Oth. unit cost]])), 0, IF(getUnitEffort =0,1,getUnitEffort) * CatTemplate[[#This Row],[Year18]])</f>
        <v>0</v>
      </c>
      <c r="CE11" s="29">
        <f>IF(AND(ISBLANK(CatTemplate[[#This Row],[Eq. unit cost]]),ISBLANK(CatTemplate[[#This Row],[Cons. unit cost]]),ISBLANK(CatTemplate[[#This Row],[Oth. unit cost]])), 0, IF(getUnitEffort =0,1,getUnitEffort) * CatTemplate[[#This Row],[Year19]])</f>
        <v>0</v>
      </c>
      <c r="CF11" s="29">
        <f>IF(AND(ISBLANK(CatTemplate[[#This Row],[Eq. unit cost]]),ISBLANK(CatTemplate[[#This Row],[Cons. unit cost]]),ISBLANK(CatTemplate[[#This Row],[Oth. unit cost]])), 0, IF(getUnitEffort =0,1,getUnitEffort) * CatTemplate[[#This Row],[Year20]])</f>
        <v>0</v>
      </c>
      <c r="CG11" s="45">
        <f>SUM(CatTemplate[[#This Row],[Q1]:[Q20]])</f>
        <v>0</v>
      </c>
      <c r="CH11" s="29">
        <f>IF(ISBLANK(CatTemplate[[#This Row],[St. unit effort]]),0,(CatTemplate[[#This Row],[St. unit effort]] * CatTemplate[[#This Row],[Year1]]))</f>
        <v>0</v>
      </c>
      <c r="CI11" s="29">
        <f>IF(ISBLANK(CatTemplate[[#This Row],[St. unit effort]]),0,(CatTemplate[[#This Row],[St. unit effort]] * CatTemplate[[#This Row],[Year2]]))</f>
        <v>0</v>
      </c>
      <c r="CJ11" s="29">
        <f>IF(ISBLANK(CatTemplate[[#This Row],[St. unit effort]]),0,(CatTemplate[[#This Row],[St. unit effort]] * CatTemplate[[#This Row],[Year3]]))</f>
        <v>0</v>
      </c>
      <c r="CK11" s="29">
        <f>IF(ISBLANK(CatTemplate[[#This Row],[St. unit effort]]),0,(CatTemplate[[#This Row],[St. unit effort]] * CatTemplate[[#This Row],[Year4]]))</f>
        <v>0</v>
      </c>
      <c r="CL11" s="29">
        <f>IF(ISBLANK(CatTemplate[[#This Row],[St. unit effort]]),0,(CatTemplate[[#This Row],[St. unit effort]] * CatTemplate[[#This Row],[Year5]]))</f>
        <v>0</v>
      </c>
      <c r="CM11" s="29">
        <f>IF(ISBLANK(CatTemplate[[#This Row],[St. unit effort]]),0,(CatTemplate[[#This Row],[St. unit effort]] * CatTemplate[[#This Row],[Year6]]))</f>
        <v>0</v>
      </c>
      <c r="CN11" s="29">
        <f>IF(ISBLANK(CatTemplate[[#This Row],[St. unit effort]]),0,(CatTemplate[[#This Row],[St. unit effort]] * CatTemplate[[#This Row],[Year7]]))</f>
        <v>0</v>
      </c>
      <c r="CO11" s="29">
        <f>IF(ISBLANK(CatTemplate[[#This Row],[St. unit effort]]),0,(CatTemplate[[#This Row],[St. unit effort]] * CatTemplate[[#This Row],[Year8]]))</f>
        <v>0</v>
      </c>
      <c r="CP11" s="29">
        <f>IF(ISBLANK(CatTemplate[[#This Row],[St. unit effort]]),0,(CatTemplate[[#This Row],[St. unit effort]] * CatTemplate[[#This Row],[Year9]]))</f>
        <v>0</v>
      </c>
      <c r="CQ11" s="29">
        <f>IF(ISBLANK(CatTemplate[[#This Row],[St. unit effort]]),0,(CatTemplate[[#This Row],[St. unit effort]] * CatTemplate[[#This Row],[Year10]]))</f>
        <v>0</v>
      </c>
      <c r="CR11" s="29">
        <f>IF(ISBLANK(CatTemplate[[#This Row],[St. unit effort]]),0,(CatTemplate[[#This Row],[St. unit effort]] * CatTemplate[[#This Row],[Year11]]))</f>
        <v>0</v>
      </c>
      <c r="CS11" s="29">
        <f>IF(ISBLANK(CatTemplate[[#This Row],[St. unit effort]]),0,(CatTemplate[[#This Row],[St. unit effort]] * CatTemplate[[#This Row],[Year12]]))</f>
        <v>0</v>
      </c>
      <c r="CT11" s="29">
        <f>IF(ISBLANK(CatTemplate[[#This Row],[St. unit effort]]),0,(CatTemplate[[#This Row],[St. unit effort]] * CatTemplate[[#This Row],[Year13]]))</f>
        <v>0</v>
      </c>
      <c r="CU11" s="29">
        <f>IF(ISBLANK(CatTemplate[[#This Row],[St. unit effort]]),0,(CatTemplate[[#This Row],[St. unit effort]] * CatTemplate[[#This Row],[Year14]]))</f>
        <v>0</v>
      </c>
      <c r="CV11" s="29">
        <f>IF(ISBLANK(CatTemplate[[#This Row],[St. unit effort]]),0,(CatTemplate[[#This Row],[St. unit effort]] * CatTemplate[[#This Row],[Year15]]))</f>
        <v>0</v>
      </c>
      <c r="CW11" s="29">
        <f>IF(ISBLANK(CatTemplate[[#This Row],[St. unit effort]]),0,(CatTemplate[[#This Row],[St. unit effort]] * CatTemplate[[#This Row],[Year16]]))</f>
        <v>0</v>
      </c>
      <c r="CX11" s="29">
        <f>IF(ISBLANK(CatTemplate[[#This Row],[St. unit effort]]),0,(CatTemplate[[#This Row],[St. unit effort]] * CatTemplate[[#This Row],[Year17]]))</f>
        <v>0</v>
      </c>
      <c r="CY11" s="29">
        <f>IF(ISBLANK(CatTemplate[[#This Row],[St. unit effort]]),0,(CatTemplate[[#This Row],[St. unit effort]] * CatTemplate[[#This Row],[Year18]]))</f>
        <v>0</v>
      </c>
      <c r="CZ11" s="29">
        <f>IF(ISBLANK(CatTemplate[[#This Row],[St. unit effort]]),0,(CatTemplate[[#This Row],[St. unit effort]] * CatTemplate[[#This Row],[Year19]]))</f>
        <v>0</v>
      </c>
      <c r="DA11" s="29">
        <f>IF(ISBLANK(CatTemplate[[#This Row],[St. unit effort]]),0,(CatTemplate[[#This Row],[St. unit effort]] * CatTemplate[[#This Row],[Year20]]))</f>
        <v>0</v>
      </c>
      <c r="DB11" s="57">
        <f>IF(ISBLANK(CatTemplate[[#This Row],[St. unit effort]]),0,(CatTemplate[[#This Row],[St. unit effort]] * CatTemplate[[#This Row],[Year1]])*8/ParRatePM)</f>
        <v>0</v>
      </c>
      <c r="DC11" s="57">
        <f>IF(ISBLANK(CatTemplate[[#This Row],[St. unit effort]]),0,(CatTemplate[[#This Row],[St. unit effort]] * CatTemplate[[#This Row],[Year2]])*8/ParRatePM)</f>
        <v>0</v>
      </c>
      <c r="DD11" s="57">
        <f>IF(ISBLANK(CatTemplate[[#This Row],[St. unit effort]]),0,(CatTemplate[[#This Row],[St. unit effort]] * CatTemplate[[#This Row],[Year3]])*8/ParRatePM)</f>
        <v>0</v>
      </c>
      <c r="DE11" s="57">
        <f>IF(ISBLANK(CatTemplate[[#This Row],[St. unit effort]]),0,(CatTemplate[[#This Row],[St. unit effort]] * CatTemplate[[#This Row],[Year4]])*8/ParRatePM)</f>
        <v>0</v>
      </c>
      <c r="DF11" s="57">
        <f>IF(ISBLANK(CatTemplate[[#This Row],[St. unit effort]]),0,(CatTemplate[[#This Row],[St. unit effort]] * CatTemplate[[#This Row],[Year5]])*8/ParRatePM)</f>
        <v>0</v>
      </c>
      <c r="DG11" s="57">
        <f>IF(ISBLANK(CatTemplate[[#This Row],[St. unit effort]]),0,(CatTemplate[[#This Row],[St. unit effort]] * CatTemplate[[#This Row],[Year6]])*8/ParRatePM)</f>
        <v>0</v>
      </c>
      <c r="DH11" s="57">
        <f>IF(ISBLANK(CatTemplate[[#This Row],[St. unit effort]]),0,(CatTemplate[[#This Row],[St. unit effort]] * CatTemplate[[#This Row],[Year7]])*8/ParRatePM)</f>
        <v>0</v>
      </c>
      <c r="DI11" s="57">
        <f>IF(ISBLANK(CatTemplate[[#This Row],[St. unit effort]]),0,(CatTemplate[[#This Row],[St. unit effort]] * CatTemplate[[#This Row],[Year8]])*8/ParRatePM)</f>
        <v>0</v>
      </c>
      <c r="DJ11" s="57">
        <f>IF(ISBLANK(CatTemplate[[#This Row],[St. unit effort]]),0,(CatTemplate[[#This Row],[St. unit effort]] * CatTemplate[[#This Row],[Year9]])*8/ParRatePM)</f>
        <v>0</v>
      </c>
      <c r="DK11" s="57">
        <f>IF(ISBLANK(CatTemplate[[#This Row],[St. unit effort]]),0,(CatTemplate[[#This Row],[St. unit effort]] * CatTemplate[[#This Row],[Year10]])*8/ParRatePM)</f>
        <v>0</v>
      </c>
      <c r="DL11" s="57">
        <f>IF(ISBLANK(CatTemplate[[#This Row],[St. unit effort]]),0,(CatTemplate[[#This Row],[St. unit effort]] * CatTemplate[[#This Row],[Year11]])*8/ParRatePM)</f>
        <v>0</v>
      </c>
      <c r="DM11" s="57">
        <f>IF(ISBLANK(CatTemplate[[#This Row],[St. unit effort]]),0,(CatTemplate[[#This Row],[St. unit effort]] * CatTemplate[[#This Row],[Year12]])*8/ParRatePM)</f>
        <v>0</v>
      </c>
      <c r="DN11" s="57">
        <f>IF(ISBLANK(CatTemplate[[#This Row],[St. unit effort]]),0,(CatTemplate[[#This Row],[St. unit effort]] * CatTemplate[[#This Row],[Year13]])*8/ParRatePM)</f>
        <v>0</v>
      </c>
      <c r="DO11" s="57">
        <f>IF(ISBLANK(CatTemplate[[#This Row],[St. unit effort]]),0,(CatTemplate[[#This Row],[St. unit effort]] * CatTemplate[[#This Row],[Year14]])*8/ParRatePM)</f>
        <v>0</v>
      </c>
      <c r="DP11" s="57">
        <f>IF(ISBLANK(CatTemplate[[#This Row],[St. unit effort]]),0,(CatTemplate[[#This Row],[St. unit effort]] * CatTemplate[[#This Row],[Year15]])*8/ParRatePM)</f>
        <v>0</v>
      </c>
      <c r="DQ11" s="57">
        <f>IF(ISBLANK(CatTemplate[[#This Row],[St. unit effort]]),0,(CatTemplate[[#This Row],[St. unit effort]] * CatTemplate[[#This Row],[Year16]])*8/ParRatePM)</f>
        <v>0</v>
      </c>
      <c r="DR11" s="57">
        <f>IF(ISBLANK(CatTemplate[[#This Row],[St. unit effort]]),0,(CatTemplate[[#This Row],[St. unit effort]] * CatTemplate[[#This Row],[Year17]])*8/ParRatePM)</f>
        <v>0</v>
      </c>
      <c r="DS11" s="57">
        <f>IF(ISBLANK(CatTemplate[[#This Row],[St. unit effort]]),0,(CatTemplate[[#This Row],[St. unit effort]] * CatTemplate[[#This Row],[Year18]])*8/ParRatePM)</f>
        <v>0</v>
      </c>
      <c r="DT11" s="57">
        <f>IF(ISBLANK(CatTemplate[[#This Row],[St. unit effort]]),0,(CatTemplate[[#This Row],[St. unit effort]] * CatTemplate[[#This Row],[Year19]])*8/ParRatePM)</f>
        <v>0</v>
      </c>
      <c r="DU11" s="57">
        <f>IF(ISBLANK(CatTemplate[[#This Row],[St. unit effort]]),0,(CatTemplate[[#This Row],[St. unit effort]] * CatTemplate[[#This Row],[Year20]])*8/ParRatePM)</f>
        <v>0</v>
      </c>
      <c r="DV11" s="54">
        <f>SUM(CatTemplate[[#This Row],[PM1]:[PM20]])</f>
        <v>0</v>
      </c>
      <c r="DW11" s="56">
        <f t="shared" si="10"/>
        <v>0</v>
      </c>
      <c r="DX11" s="56">
        <f t="shared" si="3"/>
        <v>0</v>
      </c>
      <c r="DY11" s="56">
        <f t="shared" si="3"/>
        <v>0</v>
      </c>
      <c r="DZ11" s="56">
        <f t="shared" si="3"/>
        <v>0</v>
      </c>
      <c r="EA11" s="56">
        <f t="shared" si="3"/>
        <v>0</v>
      </c>
      <c r="EB11" s="56">
        <f t="shared" si="3"/>
        <v>0</v>
      </c>
      <c r="EC11" s="56">
        <f t="shared" si="3"/>
        <v>0</v>
      </c>
      <c r="ED11" s="56">
        <f t="shared" si="3"/>
        <v>0</v>
      </c>
      <c r="EE11" s="56">
        <f t="shared" si="3"/>
        <v>0</v>
      </c>
      <c r="EF11" s="56">
        <f t="shared" si="3"/>
        <v>0</v>
      </c>
      <c r="EG11" s="56">
        <f t="shared" si="3"/>
        <v>0</v>
      </c>
      <c r="EH11" s="56">
        <f t="shared" si="3"/>
        <v>0</v>
      </c>
      <c r="EI11" s="56">
        <f t="shared" si="3"/>
        <v>0</v>
      </c>
      <c r="EJ11" s="56">
        <f t="shared" si="3"/>
        <v>0</v>
      </c>
      <c r="EK11" s="56">
        <f t="shared" si="3"/>
        <v>0</v>
      </c>
      <c r="EL11" s="56">
        <f t="shared" si="3"/>
        <v>0</v>
      </c>
      <c r="EM11" s="56">
        <f t="shared" si="3"/>
        <v>0</v>
      </c>
      <c r="EN11" s="56">
        <f t="shared" si="3"/>
        <v>0</v>
      </c>
      <c r="EO11" s="56">
        <f t="shared" si="3"/>
        <v>0</v>
      </c>
      <c r="EP11" s="56">
        <f t="shared" si="3"/>
        <v>0</v>
      </c>
      <c r="EQ11" s="30">
        <f>CatTemplate[[#This Row],[Eq. unit cost]] * CatTemplate[[#This Row],[Eq. quantity]]</f>
        <v>0</v>
      </c>
      <c r="ER11" s="30">
        <f>CatTemplate[[#This Row],[Cons. unit cost]] *CatTemplate[[#This Row],[Cons. quantity]]</f>
        <v>0</v>
      </c>
      <c r="ES11" s="30">
        <f>CatTemplate[[#This Row],[Oth. unit cost]] *CatTemplate[[#This Row],[Oth. quantity]]</f>
        <v>0</v>
      </c>
      <c r="ET11" s="55">
        <f>SUM(CatTemplate[[#This Row],[CO1]:[CO20]])</f>
        <v>0</v>
      </c>
      <c r="EU11" s="56">
        <f t="shared" si="11"/>
        <v>0</v>
      </c>
      <c r="EV11" s="56">
        <f t="shared" si="4"/>
        <v>0</v>
      </c>
      <c r="EW11" s="56">
        <f t="shared" si="4"/>
        <v>0</v>
      </c>
      <c r="EX11" s="56">
        <f t="shared" si="4"/>
        <v>0</v>
      </c>
      <c r="EY11" s="56">
        <f t="shared" si="4"/>
        <v>0</v>
      </c>
      <c r="EZ11" s="56">
        <f t="shared" si="4"/>
        <v>0</v>
      </c>
      <c r="FA11" s="56">
        <f t="shared" si="4"/>
        <v>0</v>
      </c>
      <c r="FB11" s="56">
        <f t="shared" si="4"/>
        <v>0</v>
      </c>
      <c r="FC11" s="56">
        <f t="shared" si="4"/>
        <v>0</v>
      </c>
      <c r="FD11" s="56">
        <f t="shared" si="4"/>
        <v>0</v>
      </c>
      <c r="FE11" s="56">
        <f t="shared" si="4"/>
        <v>0</v>
      </c>
      <c r="FF11" s="56">
        <f t="shared" si="4"/>
        <v>0</v>
      </c>
      <c r="FG11" s="56">
        <f t="shared" si="4"/>
        <v>0</v>
      </c>
      <c r="FH11" s="56">
        <f t="shared" si="4"/>
        <v>0</v>
      </c>
      <c r="FI11" s="56">
        <f t="shared" si="4"/>
        <v>0</v>
      </c>
      <c r="FJ11" s="56">
        <f t="shared" si="4"/>
        <v>0</v>
      </c>
      <c r="FK11" s="56">
        <f t="shared" si="4"/>
        <v>0</v>
      </c>
      <c r="FL11" s="56">
        <f t="shared" si="4"/>
        <v>0</v>
      </c>
      <c r="FM11" s="56">
        <f t="shared" si="4"/>
        <v>0</v>
      </c>
      <c r="FN11" s="56">
        <f t="shared" si="4"/>
        <v>0</v>
      </c>
      <c r="FO11" s="58">
        <f>SUM(CatTemplate[[#This Row],[CS1]:[CS20]])</f>
        <v>0</v>
      </c>
      <c r="FP11" s="59">
        <f>CatTemplate[[#This Row],[Total Oth. cost]]+CatTemplate[[#This Row],[Total St. Cost]]</f>
        <v>0</v>
      </c>
      <c r="FQ11" s="33" t="e">
        <f t="shared" si="12"/>
        <v>#VALUE!</v>
      </c>
      <c r="FR11" s="33" t="e">
        <f t="shared" si="5"/>
        <v>#VALUE!</v>
      </c>
      <c r="FS11" s="30" t="e">
        <f>(CatTemplate[[#This Row],[CO1]] + CatTemplate[[#This Row],[CS1]]) * (1 + getRateOHFinal) * getRateMarkupFinal</f>
        <v>#VALUE!</v>
      </c>
      <c r="FT11" s="30" t="e">
        <f>(CatTemplate[[#This Row],[CO2]] + CatTemplate[[#This Row],[CS2]]) * (1 + getRateOHFinal) * getRateMarkupFinal</f>
        <v>#VALUE!</v>
      </c>
      <c r="FU11" s="30" t="e">
        <f>(CatTemplate[[#This Row],[CO3]] + CatTemplate[[#This Row],[CS3]]) * (1 + getRateOHFinal) * getRateMarkupFinal</f>
        <v>#VALUE!</v>
      </c>
      <c r="FV11" s="30" t="e">
        <f>(CatTemplate[[#This Row],[CO4]] + CatTemplate[[#This Row],[CS4]]) * (1 + getRateOHFinal) * getRateMarkupFinal</f>
        <v>#VALUE!</v>
      </c>
      <c r="FW11" s="30" t="e">
        <f>(CatTemplate[[#This Row],[CO5]] + CatTemplate[[#This Row],[CS5]]) * (1 + getRateOHFinal) * getRateMarkupFinal</f>
        <v>#VALUE!</v>
      </c>
      <c r="FX11" s="30" t="e">
        <f>(CatTemplate[[#This Row],[CO6]] + CatTemplate[[#This Row],[CS6]]) * (1 + getRateOHFinal) * getRateMarkupFinal</f>
        <v>#VALUE!</v>
      </c>
      <c r="FY11" s="30" t="e">
        <f>(CatTemplate[[#This Row],[CO7]] + CatTemplate[[#This Row],[CS7]]) * (1 + getRateOHFinal) * getRateMarkupFinal</f>
        <v>#VALUE!</v>
      </c>
      <c r="FZ11" s="30" t="e">
        <f>(CatTemplate[[#This Row],[CO8]] + CatTemplate[[#This Row],[CS8]]) * (1 + getRateOHFinal) * getRateMarkupFinal</f>
        <v>#VALUE!</v>
      </c>
      <c r="GA11" s="30" t="e">
        <f>(CatTemplate[[#This Row],[CO9]] + CatTemplate[[#This Row],[CS9]]) * (1 + getRateOHFinal) * getRateMarkupFinal</f>
        <v>#VALUE!</v>
      </c>
      <c r="GB11" s="30" t="e">
        <f>(CatTemplate[[#This Row],[CO10]] + CatTemplate[[#This Row],[CS10]]) * (1 + getRateOHFinal) * getRateMarkupFinal</f>
        <v>#VALUE!</v>
      </c>
      <c r="GC11" s="30" t="e">
        <f>(CatTemplate[[#This Row],[CO11]] + CatTemplate[[#This Row],[CS11]]) * (1 + getRateOHFinal) * getRateMarkupFinal</f>
        <v>#VALUE!</v>
      </c>
      <c r="GD11" s="30" t="e">
        <f>(CatTemplate[[#This Row],[CO12]] + CatTemplate[[#This Row],[CS12]]) * (1 + getRateOHFinal) * getRateMarkupFinal</f>
        <v>#VALUE!</v>
      </c>
      <c r="GE11" s="30" t="e">
        <f>(CatTemplate[[#This Row],[CO13]] + CatTemplate[[#This Row],[CS13]]) * (1 + getRateOHFinal) * getRateMarkupFinal</f>
        <v>#VALUE!</v>
      </c>
      <c r="GF11" s="30" t="e">
        <f>(CatTemplate[[#This Row],[CO14]] + CatTemplate[[#This Row],[CS14]]) * (1 + getRateOHFinal) * getRateMarkupFinal</f>
        <v>#VALUE!</v>
      </c>
      <c r="GG11" s="30" t="e">
        <f>(CatTemplate[[#This Row],[CO15]] + CatTemplate[[#This Row],[CS15]]) * (1 + getRateOHFinal) * getRateMarkupFinal</f>
        <v>#VALUE!</v>
      </c>
      <c r="GH11" s="30" t="e">
        <f>(CatTemplate[[#This Row],[CO16]] + CatTemplate[[#This Row],[CS16]]) * (1 + getRateOHFinal) * getRateMarkupFinal</f>
        <v>#VALUE!</v>
      </c>
      <c r="GI11" s="30" t="e">
        <f>(CatTemplate[[#This Row],[CO17]] + CatTemplate[[#This Row],[CS17]]) * (1 + getRateOHFinal) * getRateMarkupFinal</f>
        <v>#VALUE!</v>
      </c>
      <c r="GJ11" s="30" t="e">
        <f>(CatTemplate[[#This Row],[CO18]] + CatTemplate[[#This Row],[CS18]]) * (1 + getRateOHFinal) * getRateMarkupFinal</f>
        <v>#VALUE!</v>
      </c>
      <c r="GK11" s="30" t="e">
        <f>(CatTemplate[[#This Row],[CO19]] + CatTemplate[[#This Row],[CS19]]) * (1 + getRateOHFinal) * getRateMarkupFinal</f>
        <v>#VALUE!</v>
      </c>
      <c r="GL11" s="30" t="e">
        <f>(CatTemplate[[#This Row],[CO20]] + CatTemplate[[#This Row],[CS20]]) * (1 + getRateOHFinal) * getRateMarkupFinal</f>
        <v>#VALUE!</v>
      </c>
      <c r="GM11" s="30" t="e">
        <f t="shared" si="6"/>
        <v>#VALUE!</v>
      </c>
      <c r="GN11" s="30" t="e">
        <f t="shared" si="7"/>
        <v>#VALUE!</v>
      </c>
      <c r="GO11" s="30" t="e">
        <f t="shared" si="8"/>
        <v>#VALUE!</v>
      </c>
      <c r="GP11" s="30" t="e">
        <f t="shared" si="9"/>
        <v>#VALUE!</v>
      </c>
      <c r="GQ11" s="30" t="e">
        <f>(CatTemplate[[#This Row],[CO1]]+CatTemplate[[#This Row],[CS1]]) * (1+ getRateOHFinal) * (1 + getRateMarkupFinal)</f>
        <v>#VALUE!</v>
      </c>
      <c r="GR11" s="30" t="e">
        <f>(CatTemplate[[#This Row],[CO2]]+CatTemplate[[#This Row],[CS2]]) * (1+ getRateOHFinal) * (1 + getRateMarkupFinal)</f>
        <v>#VALUE!</v>
      </c>
      <c r="GS11" s="30" t="e">
        <f>(CatTemplate[[#This Row],[CO3]]+CatTemplate[[#This Row],[CS3]]) * (1+ getRateOHFinal) * (1 + getRateMarkupFinal)</f>
        <v>#VALUE!</v>
      </c>
      <c r="GT11" s="30" t="e">
        <f>(CatTemplate[[#This Row],[CO4]]+CatTemplate[[#This Row],[CS4]]) * (1+ getRateOHFinal) * (1 + getRateMarkupFinal)</f>
        <v>#VALUE!</v>
      </c>
      <c r="GU11" s="30" t="e">
        <f>(CatTemplate[[#This Row],[CO5]]+CatTemplate[[#This Row],[CS5]]) * (1+ getRateOHFinal) * (1 + getRateMarkupFinal)</f>
        <v>#VALUE!</v>
      </c>
      <c r="GV11" s="30" t="e">
        <f>(CatTemplate[[#This Row],[CO6]]+CatTemplate[[#This Row],[CS6]]) * (1+ getRateOHFinal) * (1 + getRateMarkupFinal)</f>
        <v>#VALUE!</v>
      </c>
      <c r="GW11" s="30" t="e">
        <f>(CatTemplate[[#This Row],[CO7]]+CatTemplate[[#This Row],[CS7]]) * (1+ getRateOHFinal) * (1 + getRateMarkupFinal)</f>
        <v>#VALUE!</v>
      </c>
      <c r="GX11" s="30" t="e">
        <f>(CatTemplate[[#This Row],[CO8]]+CatTemplate[[#This Row],[CS8]]) * (1+ getRateOHFinal) * (1 + getRateMarkupFinal)</f>
        <v>#VALUE!</v>
      </c>
      <c r="GY11" s="30" t="e">
        <f>(CatTemplate[[#This Row],[CO9]]+CatTemplate[[#This Row],[CS9]]) * (1+ getRateOHFinal) * (1 + getRateMarkupFinal)</f>
        <v>#VALUE!</v>
      </c>
      <c r="GZ11" s="30" t="e">
        <f>(CatTemplate[[#This Row],[CO10]]+CatTemplate[[#This Row],[CS10]]) * (1+ getRateOHFinal) * (1 + getRateMarkupFinal)</f>
        <v>#VALUE!</v>
      </c>
      <c r="HA11" s="30" t="e">
        <f>(CatTemplate[[#This Row],[CO11]]+CatTemplate[[#This Row],[CS11]]) * (1+ getRateOHFinal) * (1 + getRateMarkupFinal)</f>
        <v>#VALUE!</v>
      </c>
      <c r="HB11" s="30" t="e">
        <f>(CatTemplate[[#This Row],[CO12]]+CatTemplate[[#This Row],[CS12]]) * (1+ getRateOHFinal) * (1 + getRateMarkupFinal)</f>
        <v>#VALUE!</v>
      </c>
      <c r="HC11" s="30" t="e">
        <f>(CatTemplate[[#This Row],[CO13]]+CatTemplate[[#This Row],[CS13]]) * (1+ getRateOHFinal) * (1 + getRateMarkupFinal)</f>
        <v>#VALUE!</v>
      </c>
      <c r="HD11" s="30" t="e">
        <f>(CatTemplate[[#This Row],[CO14]]+CatTemplate[[#This Row],[CS14]]) * (1+ getRateOHFinal) * (1 + getRateMarkupFinal)</f>
        <v>#VALUE!</v>
      </c>
      <c r="HE11" s="30" t="e">
        <f>(CatTemplate[[#This Row],[CO15]]+CatTemplate[[#This Row],[CS15]]) * (1+ getRateOHFinal) * (1 + getRateMarkupFinal)</f>
        <v>#VALUE!</v>
      </c>
      <c r="HF11" s="30" t="e">
        <f>(CatTemplate[[#This Row],[CO16]]+CatTemplate[[#This Row],[CS16]]) * (1+ getRateOHFinal) * (1 + getRateMarkupFinal)</f>
        <v>#VALUE!</v>
      </c>
      <c r="HG11" s="30" t="e">
        <f>(CatTemplate[[#This Row],[CO17]]+CatTemplate[[#This Row],[CS17]]) * (1+ getRateOHFinal) * (1 + getRateMarkupFinal)</f>
        <v>#VALUE!</v>
      </c>
      <c r="HH11" s="30" t="e">
        <f>(CatTemplate[[#This Row],[CO18]]+CatTemplate[[#This Row],[CS18]]) * (1+ getRateOHFinal) * (1 + getRateMarkupFinal)</f>
        <v>#VALUE!</v>
      </c>
      <c r="HI11" s="30" t="e">
        <f>(CatTemplate[[#This Row],[CO19]]+CatTemplate[[#This Row],[CS19]]) * (1+ getRateOHFinal) * (1 + getRateMarkupFinal)</f>
        <v>#VALUE!</v>
      </c>
      <c r="HJ11" s="30" t="e">
        <f>(CatTemplate[[#This Row],[CO20]]+CatTemplate[[#This Row],[CS20]]) * (1+ getRateOHFinal) * (1 + getRateMarkupFinal)</f>
        <v>#VALUE!</v>
      </c>
      <c r="HK11" s="39" t="e">
        <f>CatTemplate[[#This Row],[Total cost]]+CatTemplate[[#This Row],[OH Amount]]+CatTemplate[[#This Row],[Markup]]</f>
        <v>#VALUE!</v>
      </c>
      <c r="HL11" s="63">
        <f>IF(CatTemplate[[#This Row],[Units]]="Days",CatTemplate[[#This Row],[Project quantity]]*CatTemplate[[#This Row],[St. unit effort]],CatTemplate[[#This Row],[Project quantity]])</f>
        <v>0</v>
      </c>
      <c r="HM11" s="287">
        <f>IFERROR(CatTemplate[[#This Row],[Total Price]]/(CatTemplate[[#This Row],[Final Quantity]]),0)</f>
        <v>0</v>
      </c>
      <c r="HN11" s="261"/>
    </row>
    <row r="12" spans="1:223" ht="25.5" x14ac:dyDescent="0.2">
      <c r="B12" s="6" t="s">
        <v>74</v>
      </c>
      <c r="C12" s="22">
        <v>1</v>
      </c>
      <c r="D12" s="7" t="s">
        <v>292</v>
      </c>
      <c r="E12" s="24">
        <v>3</v>
      </c>
      <c r="F12" s="18" t="s">
        <v>885</v>
      </c>
      <c r="G12" s="26">
        <v>2</v>
      </c>
      <c r="H12" s="18" t="s">
        <v>42</v>
      </c>
      <c r="I12" s="18" t="s">
        <v>43</v>
      </c>
      <c r="J12" s="15" t="s">
        <v>64</v>
      </c>
      <c r="K12" s="15" t="s">
        <v>44</v>
      </c>
      <c r="L12" s="15" t="s">
        <v>422</v>
      </c>
      <c r="M12" s="15" t="s">
        <v>890</v>
      </c>
      <c r="N12" s="15" t="s">
        <v>857</v>
      </c>
      <c r="O12" s="315"/>
      <c r="P12" s="71"/>
      <c r="Q12" s="108"/>
      <c r="R12" s="73"/>
      <c r="S12" s="97"/>
      <c r="T12" s="100">
        <f>getEqUnitCost</f>
        <v>0</v>
      </c>
      <c r="U12" s="73">
        <f>getEqUnitEffort</f>
        <v>0</v>
      </c>
      <c r="V12" s="101">
        <f>getEqQuantity</f>
        <v>0</v>
      </c>
      <c r="W12" s="320"/>
      <c r="X12" s="100">
        <f>getConsUnitCost</f>
        <v>0</v>
      </c>
      <c r="Y12" s="73">
        <f>getConsUnitEffort</f>
        <v>0</v>
      </c>
      <c r="Z12" s="14">
        <f>getConsQuantity</f>
        <v>0</v>
      </c>
      <c r="AA12" s="320"/>
      <c r="AB12" s="72"/>
      <c r="AC12" s="112"/>
      <c r="AD12" s="14">
        <f>getOthQuantity</f>
        <v>0</v>
      </c>
      <c r="AE12" s="320"/>
      <c r="AF12" s="28" t="str">
        <f>IF(ISBLANK(CatTemplate[[#This Row],[Resource type]]),"",CatTemplate[[#This Row],[Resource type]])</f>
        <v>CPMO CRPM</v>
      </c>
      <c r="AG12" s="242">
        <f>getStaffUnitCost</f>
        <v>511.74067489803332</v>
      </c>
      <c r="AH12" s="113">
        <f>getStaffUnitEffort</f>
        <v>0</v>
      </c>
      <c r="AI12" s="40">
        <f>getStaffQuantity</f>
        <v>0</v>
      </c>
      <c r="AJ12" s="41">
        <f>CatTemplate[[#This Row],[St. quantity]]*8/ParRatePM</f>
        <v>0</v>
      </c>
      <c r="AK12" s="320"/>
      <c r="AL12" s="53" t="str">
        <f>CatTemplate[[#This Row],[Item type]]</f>
        <v>Items</v>
      </c>
      <c r="AM12" s="12">
        <f>SUM(CatTemplate[[#This Row],[Year1]:[Year20]])</f>
        <v>0</v>
      </c>
      <c r="AN12" s="52"/>
      <c r="AO12" s="52"/>
      <c r="AP12" s="52"/>
      <c r="AQ12" s="8"/>
      <c r="AR12" s="8"/>
      <c r="AS12" s="8"/>
      <c r="AT12" s="8"/>
      <c r="AU12" s="8"/>
      <c r="AV12" s="8"/>
      <c r="AW12" s="8"/>
      <c r="AX12" s="8"/>
      <c r="AY12" s="8"/>
      <c r="AZ12" s="8"/>
      <c r="BA12" s="8"/>
      <c r="BB12" s="8"/>
      <c r="BC12" s="8"/>
      <c r="BD12" s="8"/>
      <c r="BE12" s="8"/>
      <c r="BF12" s="8"/>
      <c r="BG12" s="36"/>
      <c r="BH12" s="320"/>
      <c r="BI12" s="37" t="str">
        <f>getCostCategory</f>
        <v>07 Other costs</v>
      </c>
      <c r="BJ12" s="37" t="str">
        <f>getSection</f>
        <v>01 Project management</v>
      </c>
      <c r="BK12" s="32" t="str">
        <f>getObject</f>
        <v>Project management</v>
      </c>
      <c r="BL12" s="30">
        <f>IFERROR(getUnitCost * IF(CatTemplate[[#This Row],[Cost Category Comp.]]="01 Staff costs", 1,1),0)</f>
        <v>511.74067489803332</v>
      </c>
      <c r="BM12" s="29">
        <f>IF(AND(ISBLANK(CatTemplate[[#This Row],[Eq. unit cost]]),ISBLANK(CatTemplate[[#This Row],[Cons. unit cost]]),ISBLANK(CatTemplate[[#This Row],[Oth. unit cost]])), 0, IF(getUnitEffort =0,1,getUnitEffort) * CatTemplate[[#This Row],[Year1]])</f>
        <v>0</v>
      </c>
      <c r="BN12" s="29">
        <f>IF(AND(ISBLANK(CatTemplate[[#This Row],[Eq. unit cost]]),ISBLANK(CatTemplate[[#This Row],[Cons. unit cost]]),ISBLANK(CatTemplate[[#This Row],[Oth. unit cost]])), 0, IF(getUnitEffort =0,1,getUnitEffort) * CatTemplate[[#This Row],[Year2]])</f>
        <v>0</v>
      </c>
      <c r="BO12" s="29">
        <f>IF(AND(ISBLANK(CatTemplate[[#This Row],[Eq. unit cost]]),ISBLANK(CatTemplate[[#This Row],[Cons. unit cost]]),ISBLANK(CatTemplate[[#This Row],[Oth. unit cost]])), 0, IF(getUnitEffort =0,1,getUnitEffort) * CatTemplate[[#This Row],[Year3]])</f>
        <v>0</v>
      </c>
      <c r="BP12" s="29">
        <f>IF(AND(ISBLANK(CatTemplate[[#This Row],[Eq. unit cost]]),ISBLANK(CatTemplate[[#This Row],[Cons. unit cost]]),ISBLANK(CatTemplate[[#This Row],[Oth. unit cost]])), 0, IF(getUnitEffort =0,1,getUnitEffort) * CatTemplate[[#This Row],[Year4]])</f>
        <v>0</v>
      </c>
      <c r="BQ12" s="29">
        <f>IF(AND(ISBLANK(CatTemplate[[#This Row],[Eq. unit cost]]),ISBLANK(CatTemplate[[#This Row],[Cons. unit cost]]),ISBLANK(CatTemplate[[#This Row],[Oth. unit cost]])), 0, IF(getUnitEffort =0,1,getUnitEffort) * CatTemplate[[#This Row],[Year5]])</f>
        <v>0</v>
      </c>
      <c r="BR12" s="29">
        <f>IF(AND(ISBLANK(CatTemplate[[#This Row],[Eq. unit cost]]),ISBLANK(CatTemplate[[#This Row],[Cons. unit cost]]),ISBLANK(CatTemplate[[#This Row],[Oth. unit cost]])), 0, IF(getUnitEffort =0,1,getUnitEffort) * CatTemplate[[#This Row],[Year6]])</f>
        <v>0</v>
      </c>
      <c r="BS12" s="29">
        <f>IF(AND(ISBLANK(CatTemplate[[#This Row],[Eq. unit cost]]),ISBLANK(CatTemplate[[#This Row],[Cons. unit cost]]),ISBLANK(CatTemplate[[#This Row],[Oth. unit cost]])), 0, IF(getUnitEffort =0,1,getUnitEffort) * CatTemplate[[#This Row],[Year7]])</f>
        <v>0</v>
      </c>
      <c r="BT12" s="29">
        <f>IF(AND(ISBLANK(CatTemplate[[#This Row],[Eq. unit cost]]),ISBLANK(CatTemplate[[#This Row],[Cons. unit cost]]),ISBLANK(CatTemplate[[#This Row],[Oth. unit cost]])), 0, IF(getUnitEffort =0,1,getUnitEffort) * CatTemplate[[#This Row],[Year8]])</f>
        <v>0</v>
      </c>
      <c r="BU12" s="29">
        <f>IF(AND(ISBLANK(CatTemplate[[#This Row],[Eq. unit cost]]),ISBLANK(CatTemplate[[#This Row],[Cons. unit cost]]),ISBLANK(CatTemplate[[#This Row],[Oth. unit cost]])), 0, IF(getUnitEffort =0,1,getUnitEffort) * CatTemplate[[#This Row],[Year9]])</f>
        <v>0</v>
      </c>
      <c r="BV12" s="29">
        <f>IF(AND(ISBLANK(CatTemplate[[#This Row],[Eq. unit cost]]),ISBLANK(CatTemplate[[#This Row],[Cons. unit cost]]),ISBLANK(CatTemplate[[#This Row],[Oth. unit cost]])), 0, IF(getUnitEffort =0,1,getUnitEffort) * CatTemplate[[#This Row],[Year10]])</f>
        <v>0</v>
      </c>
      <c r="BW12" s="29">
        <f>IF(AND(ISBLANK(CatTemplate[[#This Row],[Eq. unit cost]]),ISBLANK(CatTemplate[[#This Row],[Cons. unit cost]]),ISBLANK(CatTemplate[[#This Row],[Oth. unit cost]])), 0, IF(getUnitEffort =0,1,getUnitEffort) * CatTemplate[[#This Row],[Year11]])</f>
        <v>0</v>
      </c>
      <c r="BX12" s="29">
        <f>IF(AND(ISBLANK(CatTemplate[[#This Row],[Eq. unit cost]]),ISBLANK(CatTemplate[[#This Row],[Cons. unit cost]]),ISBLANK(CatTemplate[[#This Row],[Oth. unit cost]])), 0, IF(getUnitEffort =0,1,getUnitEffort) * CatTemplate[[#This Row],[Year12]])</f>
        <v>0</v>
      </c>
      <c r="BY12" s="29">
        <f>IF(AND(ISBLANK(CatTemplate[[#This Row],[Eq. unit cost]]),ISBLANK(CatTemplate[[#This Row],[Cons. unit cost]]),ISBLANK(CatTemplate[[#This Row],[Oth. unit cost]])), 0, IF(getUnitEffort =0,1,getUnitEffort) * CatTemplate[[#This Row],[Year13]])</f>
        <v>0</v>
      </c>
      <c r="BZ12" s="29">
        <f>IF(AND(ISBLANK(CatTemplate[[#This Row],[Eq. unit cost]]),ISBLANK(CatTemplate[[#This Row],[Cons. unit cost]]),ISBLANK(CatTemplate[[#This Row],[Oth. unit cost]])), 0, IF(getUnitEffort =0,1,getUnitEffort) * CatTemplate[[#This Row],[Year14]])</f>
        <v>0</v>
      </c>
      <c r="CA12" s="29">
        <f>IF(AND(ISBLANK(CatTemplate[[#This Row],[Eq. unit cost]]),ISBLANK(CatTemplate[[#This Row],[Cons. unit cost]]),ISBLANK(CatTemplate[[#This Row],[Oth. unit cost]])), 0, IF(getUnitEffort =0,1,getUnitEffort) * CatTemplate[[#This Row],[Year15]])</f>
        <v>0</v>
      </c>
      <c r="CB12" s="29">
        <f>IF(AND(ISBLANK(CatTemplate[[#This Row],[Eq. unit cost]]),ISBLANK(CatTemplate[[#This Row],[Cons. unit cost]]),ISBLANK(CatTemplate[[#This Row],[Oth. unit cost]])), 0, IF(getUnitEffort =0,1,getUnitEffort) * CatTemplate[[#This Row],[Year16]])</f>
        <v>0</v>
      </c>
      <c r="CC12" s="29">
        <f>IF(AND(ISBLANK(CatTemplate[[#This Row],[Eq. unit cost]]),ISBLANK(CatTemplate[[#This Row],[Cons. unit cost]]),ISBLANK(CatTemplate[[#This Row],[Oth. unit cost]])), 0, IF(getUnitEffort =0,1,getUnitEffort) * CatTemplate[[#This Row],[Year17]])</f>
        <v>0</v>
      </c>
      <c r="CD12" s="29">
        <f>IF(AND(ISBLANK(CatTemplate[[#This Row],[Eq. unit cost]]),ISBLANK(CatTemplate[[#This Row],[Cons. unit cost]]),ISBLANK(CatTemplate[[#This Row],[Oth. unit cost]])), 0, IF(getUnitEffort =0,1,getUnitEffort) * CatTemplate[[#This Row],[Year18]])</f>
        <v>0</v>
      </c>
      <c r="CE12" s="29">
        <f>IF(AND(ISBLANK(CatTemplate[[#This Row],[Eq. unit cost]]),ISBLANK(CatTemplate[[#This Row],[Cons. unit cost]]),ISBLANK(CatTemplate[[#This Row],[Oth. unit cost]])), 0, IF(getUnitEffort =0,1,getUnitEffort) * CatTemplate[[#This Row],[Year19]])</f>
        <v>0</v>
      </c>
      <c r="CF12" s="29">
        <f>IF(AND(ISBLANK(CatTemplate[[#This Row],[Eq. unit cost]]),ISBLANK(CatTemplate[[#This Row],[Cons. unit cost]]),ISBLANK(CatTemplate[[#This Row],[Oth. unit cost]])), 0, IF(getUnitEffort =0,1,getUnitEffort) * CatTemplate[[#This Row],[Year20]])</f>
        <v>0</v>
      </c>
      <c r="CG12" s="45">
        <f>SUM(CatTemplate[[#This Row],[Q1]:[Q20]])</f>
        <v>0</v>
      </c>
      <c r="CH12" s="29">
        <f>IF(ISBLANK(CatTemplate[[#This Row],[St. unit effort]]),0,(CatTemplate[[#This Row],[St. unit effort]] * CatTemplate[[#This Row],[Year1]]))</f>
        <v>0</v>
      </c>
      <c r="CI12" s="29">
        <f>IF(ISBLANK(CatTemplate[[#This Row],[St. unit effort]]),0,(CatTemplate[[#This Row],[St. unit effort]] * CatTemplate[[#This Row],[Year2]]))</f>
        <v>0</v>
      </c>
      <c r="CJ12" s="29">
        <f>IF(ISBLANK(CatTemplate[[#This Row],[St. unit effort]]),0,(CatTemplate[[#This Row],[St. unit effort]] * CatTemplate[[#This Row],[Year3]]))</f>
        <v>0</v>
      </c>
      <c r="CK12" s="29">
        <f>IF(ISBLANK(CatTemplate[[#This Row],[St. unit effort]]),0,(CatTemplate[[#This Row],[St. unit effort]] * CatTemplate[[#This Row],[Year4]]))</f>
        <v>0</v>
      </c>
      <c r="CL12" s="29">
        <f>IF(ISBLANK(CatTemplate[[#This Row],[St. unit effort]]),0,(CatTemplate[[#This Row],[St. unit effort]] * CatTemplate[[#This Row],[Year5]]))</f>
        <v>0</v>
      </c>
      <c r="CM12" s="29">
        <f>IF(ISBLANK(CatTemplate[[#This Row],[St. unit effort]]),0,(CatTemplate[[#This Row],[St. unit effort]] * CatTemplate[[#This Row],[Year6]]))</f>
        <v>0</v>
      </c>
      <c r="CN12" s="29">
        <f>IF(ISBLANK(CatTemplate[[#This Row],[St. unit effort]]),0,(CatTemplate[[#This Row],[St. unit effort]] * CatTemplate[[#This Row],[Year7]]))</f>
        <v>0</v>
      </c>
      <c r="CO12" s="29">
        <f>IF(ISBLANK(CatTemplate[[#This Row],[St. unit effort]]),0,(CatTemplate[[#This Row],[St. unit effort]] * CatTemplate[[#This Row],[Year8]]))</f>
        <v>0</v>
      </c>
      <c r="CP12" s="29">
        <f>IF(ISBLANK(CatTemplate[[#This Row],[St. unit effort]]),0,(CatTemplate[[#This Row],[St. unit effort]] * CatTemplate[[#This Row],[Year9]]))</f>
        <v>0</v>
      </c>
      <c r="CQ12" s="29">
        <f>IF(ISBLANK(CatTemplate[[#This Row],[St. unit effort]]),0,(CatTemplate[[#This Row],[St. unit effort]] * CatTemplate[[#This Row],[Year10]]))</f>
        <v>0</v>
      </c>
      <c r="CR12" s="29">
        <f>IF(ISBLANK(CatTemplate[[#This Row],[St. unit effort]]),0,(CatTemplate[[#This Row],[St. unit effort]] * CatTemplate[[#This Row],[Year11]]))</f>
        <v>0</v>
      </c>
      <c r="CS12" s="29">
        <f>IF(ISBLANK(CatTemplate[[#This Row],[St. unit effort]]),0,(CatTemplate[[#This Row],[St. unit effort]] * CatTemplate[[#This Row],[Year12]]))</f>
        <v>0</v>
      </c>
      <c r="CT12" s="29">
        <f>IF(ISBLANK(CatTemplate[[#This Row],[St. unit effort]]),0,(CatTemplate[[#This Row],[St. unit effort]] * CatTemplate[[#This Row],[Year13]]))</f>
        <v>0</v>
      </c>
      <c r="CU12" s="29">
        <f>IF(ISBLANK(CatTemplate[[#This Row],[St. unit effort]]),0,(CatTemplate[[#This Row],[St. unit effort]] * CatTemplate[[#This Row],[Year14]]))</f>
        <v>0</v>
      </c>
      <c r="CV12" s="29">
        <f>IF(ISBLANK(CatTemplate[[#This Row],[St. unit effort]]),0,(CatTemplate[[#This Row],[St. unit effort]] * CatTemplate[[#This Row],[Year15]]))</f>
        <v>0</v>
      </c>
      <c r="CW12" s="29">
        <f>IF(ISBLANK(CatTemplate[[#This Row],[St. unit effort]]),0,(CatTemplate[[#This Row],[St. unit effort]] * CatTemplate[[#This Row],[Year16]]))</f>
        <v>0</v>
      </c>
      <c r="CX12" s="29">
        <f>IF(ISBLANK(CatTemplate[[#This Row],[St. unit effort]]),0,(CatTemplate[[#This Row],[St. unit effort]] * CatTemplate[[#This Row],[Year17]]))</f>
        <v>0</v>
      </c>
      <c r="CY12" s="29">
        <f>IF(ISBLANK(CatTemplate[[#This Row],[St. unit effort]]),0,(CatTemplate[[#This Row],[St. unit effort]] * CatTemplate[[#This Row],[Year18]]))</f>
        <v>0</v>
      </c>
      <c r="CZ12" s="29">
        <f>IF(ISBLANK(CatTemplate[[#This Row],[St. unit effort]]),0,(CatTemplate[[#This Row],[St. unit effort]] * CatTemplate[[#This Row],[Year19]]))</f>
        <v>0</v>
      </c>
      <c r="DA12" s="29">
        <f>IF(ISBLANK(CatTemplate[[#This Row],[St. unit effort]]),0,(CatTemplate[[#This Row],[St. unit effort]] * CatTemplate[[#This Row],[Year20]]))</f>
        <v>0</v>
      </c>
      <c r="DB12" s="57">
        <f>IF(ISBLANK(CatTemplate[[#This Row],[St. unit effort]]),0,(CatTemplate[[#This Row],[St. unit effort]] * CatTemplate[[#This Row],[Year1]])*8/ParRatePM)</f>
        <v>0</v>
      </c>
      <c r="DC12" s="57">
        <f>IF(ISBLANK(CatTemplate[[#This Row],[St. unit effort]]),0,(CatTemplate[[#This Row],[St. unit effort]] * CatTemplate[[#This Row],[Year2]])*8/ParRatePM)</f>
        <v>0</v>
      </c>
      <c r="DD12" s="57">
        <f>IF(ISBLANK(CatTemplate[[#This Row],[St. unit effort]]),0,(CatTemplate[[#This Row],[St. unit effort]] * CatTemplate[[#This Row],[Year3]])*8/ParRatePM)</f>
        <v>0</v>
      </c>
      <c r="DE12" s="57">
        <f>IF(ISBLANK(CatTemplate[[#This Row],[St. unit effort]]),0,(CatTemplate[[#This Row],[St. unit effort]] * CatTemplate[[#This Row],[Year4]])*8/ParRatePM)</f>
        <v>0</v>
      </c>
      <c r="DF12" s="57">
        <f>IF(ISBLANK(CatTemplate[[#This Row],[St. unit effort]]),0,(CatTemplate[[#This Row],[St. unit effort]] * CatTemplate[[#This Row],[Year5]])*8/ParRatePM)</f>
        <v>0</v>
      </c>
      <c r="DG12" s="57">
        <f>IF(ISBLANK(CatTemplate[[#This Row],[St. unit effort]]),0,(CatTemplate[[#This Row],[St. unit effort]] * CatTemplate[[#This Row],[Year6]])*8/ParRatePM)</f>
        <v>0</v>
      </c>
      <c r="DH12" s="57">
        <f>IF(ISBLANK(CatTemplate[[#This Row],[St. unit effort]]),0,(CatTemplate[[#This Row],[St. unit effort]] * CatTemplate[[#This Row],[Year7]])*8/ParRatePM)</f>
        <v>0</v>
      </c>
      <c r="DI12" s="57">
        <f>IF(ISBLANK(CatTemplate[[#This Row],[St. unit effort]]),0,(CatTemplate[[#This Row],[St. unit effort]] * CatTemplate[[#This Row],[Year8]])*8/ParRatePM)</f>
        <v>0</v>
      </c>
      <c r="DJ12" s="57">
        <f>IF(ISBLANK(CatTemplate[[#This Row],[St. unit effort]]),0,(CatTemplate[[#This Row],[St. unit effort]] * CatTemplate[[#This Row],[Year9]])*8/ParRatePM)</f>
        <v>0</v>
      </c>
      <c r="DK12" s="57">
        <f>IF(ISBLANK(CatTemplate[[#This Row],[St. unit effort]]),0,(CatTemplate[[#This Row],[St. unit effort]] * CatTemplate[[#This Row],[Year10]])*8/ParRatePM)</f>
        <v>0</v>
      </c>
      <c r="DL12" s="57">
        <f>IF(ISBLANK(CatTemplate[[#This Row],[St. unit effort]]),0,(CatTemplate[[#This Row],[St. unit effort]] * CatTemplate[[#This Row],[Year11]])*8/ParRatePM)</f>
        <v>0</v>
      </c>
      <c r="DM12" s="57">
        <f>IF(ISBLANK(CatTemplate[[#This Row],[St. unit effort]]),0,(CatTemplate[[#This Row],[St. unit effort]] * CatTemplate[[#This Row],[Year12]])*8/ParRatePM)</f>
        <v>0</v>
      </c>
      <c r="DN12" s="57">
        <f>IF(ISBLANK(CatTemplate[[#This Row],[St. unit effort]]),0,(CatTemplate[[#This Row],[St. unit effort]] * CatTemplate[[#This Row],[Year13]])*8/ParRatePM)</f>
        <v>0</v>
      </c>
      <c r="DO12" s="57">
        <f>IF(ISBLANK(CatTemplate[[#This Row],[St. unit effort]]),0,(CatTemplate[[#This Row],[St. unit effort]] * CatTemplate[[#This Row],[Year14]])*8/ParRatePM)</f>
        <v>0</v>
      </c>
      <c r="DP12" s="57">
        <f>IF(ISBLANK(CatTemplate[[#This Row],[St. unit effort]]),0,(CatTemplate[[#This Row],[St. unit effort]] * CatTemplate[[#This Row],[Year15]])*8/ParRatePM)</f>
        <v>0</v>
      </c>
      <c r="DQ12" s="57">
        <f>IF(ISBLANK(CatTemplate[[#This Row],[St. unit effort]]),0,(CatTemplate[[#This Row],[St. unit effort]] * CatTemplate[[#This Row],[Year16]])*8/ParRatePM)</f>
        <v>0</v>
      </c>
      <c r="DR12" s="57">
        <f>IF(ISBLANK(CatTemplate[[#This Row],[St. unit effort]]),0,(CatTemplate[[#This Row],[St. unit effort]] * CatTemplate[[#This Row],[Year17]])*8/ParRatePM)</f>
        <v>0</v>
      </c>
      <c r="DS12" s="57">
        <f>IF(ISBLANK(CatTemplate[[#This Row],[St. unit effort]]),0,(CatTemplate[[#This Row],[St. unit effort]] * CatTemplate[[#This Row],[Year18]])*8/ParRatePM)</f>
        <v>0</v>
      </c>
      <c r="DT12" s="57">
        <f>IF(ISBLANK(CatTemplate[[#This Row],[St. unit effort]]),0,(CatTemplate[[#This Row],[St. unit effort]] * CatTemplate[[#This Row],[Year19]])*8/ParRatePM)</f>
        <v>0</v>
      </c>
      <c r="DU12" s="57">
        <f>IF(ISBLANK(CatTemplate[[#This Row],[St. unit effort]]),0,(CatTemplate[[#This Row],[St. unit effort]] * CatTemplate[[#This Row],[Year20]])*8/ParRatePM)</f>
        <v>0</v>
      </c>
      <c r="DV12" s="54">
        <f>SUM(CatTemplate[[#This Row],[PM1]:[PM20]])</f>
        <v>0</v>
      </c>
      <c r="DW12" s="56">
        <f t="shared" si="10"/>
        <v>0</v>
      </c>
      <c r="DX12" s="56">
        <f t="shared" si="3"/>
        <v>0</v>
      </c>
      <c r="DY12" s="56">
        <f t="shared" si="3"/>
        <v>0</v>
      </c>
      <c r="DZ12" s="56">
        <f t="shared" si="3"/>
        <v>0</v>
      </c>
      <c r="EA12" s="56">
        <f t="shared" si="3"/>
        <v>0</v>
      </c>
      <c r="EB12" s="56">
        <f t="shared" si="3"/>
        <v>0</v>
      </c>
      <c r="EC12" s="56">
        <f t="shared" si="3"/>
        <v>0</v>
      </c>
      <c r="ED12" s="56">
        <f t="shared" si="3"/>
        <v>0</v>
      </c>
      <c r="EE12" s="56">
        <f t="shared" si="3"/>
        <v>0</v>
      </c>
      <c r="EF12" s="56">
        <f t="shared" si="3"/>
        <v>0</v>
      </c>
      <c r="EG12" s="56">
        <f t="shared" si="3"/>
        <v>0</v>
      </c>
      <c r="EH12" s="56">
        <f t="shared" si="3"/>
        <v>0</v>
      </c>
      <c r="EI12" s="56">
        <f t="shared" si="3"/>
        <v>0</v>
      </c>
      <c r="EJ12" s="56">
        <f t="shared" si="3"/>
        <v>0</v>
      </c>
      <c r="EK12" s="56">
        <f t="shared" si="3"/>
        <v>0</v>
      </c>
      <c r="EL12" s="56">
        <f t="shared" si="3"/>
        <v>0</v>
      </c>
      <c r="EM12" s="56">
        <f t="shared" si="3"/>
        <v>0</v>
      </c>
      <c r="EN12" s="56">
        <f t="shared" si="3"/>
        <v>0</v>
      </c>
      <c r="EO12" s="56">
        <f t="shared" si="3"/>
        <v>0</v>
      </c>
      <c r="EP12" s="56">
        <f t="shared" si="3"/>
        <v>0</v>
      </c>
      <c r="EQ12" s="30">
        <f>CatTemplate[[#This Row],[Eq. unit cost]] * CatTemplate[[#This Row],[Eq. quantity]]</f>
        <v>0</v>
      </c>
      <c r="ER12" s="30">
        <f>CatTemplate[[#This Row],[Cons. unit cost]] *CatTemplate[[#This Row],[Cons. quantity]]</f>
        <v>0</v>
      </c>
      <c r="ES12" s="30">
        <f>CatTemplate[[#This Row],[Oth. unit cost]] *CatTemplate[[#This Row],[Oth. quantity]]</f>
        <v>0</v>
      </c>
      <c r="ET12" s="55">
        <f>SUM(CatTemplate[[#This Row],[CO1]:[CO20]])</f>
        <v>0</v>
      </c>
      <c r="EU12" s="56">
        <f t="shared" si="11"/>
        <v>0</v>
      </c>
      <c r="EV12" s="56">
        <f t="shared" si="4"/>
        <v>0</v>
      </c>
      <c r="EW12" s="56">
        <f t="shared" si="4"/>
        <v>0</v>
      </c>
      <c r="EX12" s="56">
        <f t="shared" si="4"/>
        <v>0</v>
      </c>
      <c r="EY12" s="56">
        <f t="shared" si="4"/>
        <v>0</v>
      </c>
      <c r="EZ12" s="56">
        <f t="shared" si="4"/>
        <v>0</v>
      </c>
      <c r="FA12" s="56">
        <f t="shared" si="4"/>
        <v>0</v>
      </c>
      <c r="FB12" s="56">
        <f t="shared" si="4"/>
        <v>0</v>
      </c>
      <c r="FC12" s="56">
        <f t="shared" si="4"/>
        <v>0</v>
      </c>
      <c r="FD12" s="56">
        <f t="shared" si="4"/>
        <v>0</v>
      </c>
      <c r="FE12" s="56">
        <f t="shared" si="4"/>
        <v>0</v>
      </c>
      <c r="FF12" s="56">
        <f t="shared" si="4"/>
        <v>0</v>
      </c>
      <c r="FG12" s="56">
        <f t="shared" si="4"/>
        <v>0</v>
      </c>
      <c r="FH12" s="56">
        <f t="shared" si="4"/>
        <v>0</v>
      </c>
      <c r="FI12" s="56">
        <f t="shared" si="4"/>
        <v>0</v>
      </c>
      <c r="FJ12" s="56">
        <f t="shared" si="4"/>
        <v>0</v>
      </c>
      <c r="FK12" s="56">
        <f t="shared" si="4"/>
        <v>0</v>
      </c>
      <c r="FL12" s="56">
        <f t="shared" si="4"/>
        <v>0</v>
      </c>
      <c r="FM12" s="56">
        <f t="shared" si="4"/>
        <v>0</v>
      </c>
      <c r="FN12" s="56">
        <f t="shared" si="4"/>
        <v>0</v>
      </c>
      <c r="FO12" s="58">
        <f>SUM(CatTemplate[[#This Row],[CS1]:[CS20]])</f>
        <v>0</v>
      </c>
      <c r="FP12" s="59">
        <f>CatTemplate[[#This Row],[Total Oth. cost]]+CatTemplate[[#This Row],[Total St. Cost]]</f>
        <v>0</v>
      </c>
      <c r="FQ12" s="33" t="e">
        <f t="shared" si="12"/>
        <v>#VALUE!</v>
      </c>
      <c r="FR12" s="33" t="e">
        <f t="shared" si="5"/>
        <v>#VALUE!</v>
      </c>
      <c r="FS12" s="30" t="e">
        <f>(CatTemplate[[#This Row],[CO1]] + CatTemplate[[#This Row],[CS1]]) * (1 + getRateOHFinal) * getRateMarkupFinal</f>
        <v>#VALUE!</v>
      </c>
      <c r="FT12" s="30" t="e">
        <f>(CatTemplate[[#This Row],[CO2]] + CatTemplate[[#This Row],[CS2]]) * (1 + getRateOHFinal) * getRateMarkupFinal</f>
        <v>#VALUE!</v>
      </c>
      <c r="FU12" s="30" t="e">
        <f>(CatTemplate[[#This Row],[CO3]] + CatTemplate[[#This Row],[CS3]]) * (1 + getRateOHFinal) * getRateMarkupFinal</f>
        <v>#VALUE!</v>
      </c>
      <c r="FV12" s="30" t="e">
        <f>(CatTemplate[[#This Row],[CO4]] + CatTemplate[[#This Row],[CS4]]) * (1 + getRateOHFinal) * getRateMarkupFinal</f>
        <v>#VALUE!</v>
      </c>
      <c r="FW12" s="30" t="e">
        <f>(CatTemplate[[#This Row],[CO5]] + CatTemplate[[#This Row],[CS5]]) * (1 + getRateOHFinal) * getRateMarkupFinal</f>
        <v>#VALUE!</v>
      </c>
      <c r="FX12" s="30" t="e">
        <f>(CatTemplate[[#This Row],[CO6]] + CatTemplate[[#This Row],[CS6]]) * (1 + getRateOHFinal) * getRateMarkupFinal</f>
        <v>#VALUE!</v>
      </c>
      <c r="FY12" s="30" t="e">
        <f>(CatTemplate[[#This Row],[CO7]] + CatTemplate[[#This Row],[CS7]]) * (1 + getRateOHFinal) * getRateMarkupFinal</f>
        <v>#VALUE!</v>
      </c>
      <c r="FZ12" s="30" t="e">
        <f>(CatTemplate[[#This Row],[CO8]] + CatTemplate[[#This Row],[CS8]]) * (1 + getRateOHFinal) * getRateMarkupFinal</f>
        <v>#VALUE!</v>
      </c>
      <c r="GA12" s="30" t="e">
        <f>(CatTemplate[[#This Row],[CO9]] + CatTemplate[[#This Row],[CS9]]) * (1 + getRateOHFinal) * getRateMarkupFinal</f>
        <v>#VALUE!</v>
      </c>
      <c r="GB12" s="30" t="e">
        <f>(CatTemplate[[#This Row],[CO10]] + CatTemplate[[#This Row],[CS10]]) * (1 + getRateOHFinal) * getRateMarkupFinal</f>
        <v>#VALUE!</v>
      </c>
      <c r="GC12" s="30" t="e">
        <f>(CatTemplate[[#This Row],[CO11]] + CatTemplate[[#This Row],[CS11]]) * (1 + getRateOHFinal) * getRateMarkupFinal</f>
        <v>#VALUE!</v>
      </c>
      <c r="GD12" s="30" t="e">
        <f>(CatTemplate[[#This Row],[CO12]] + CatTemplate[[#This Row],[CS12]]) * (1 + getRateOHFinal) * getRateMarkupFinal</f>
        <v>#VALUE!</v>
      </c>
      <c r="GE12" s="30" t="e">
        <f>(CatTemplate[[#This Row],[CO13]] + CatTemplate[[#This Row],[CS13]]) * (1 + getRateOHFinal) * getRateMarkupFinal</f>
        <v>#VALUE!</v>
      </c>
      <c r="GF12" s="30" t="e">
        <f>(CatTemplate[[#This Row],[CO14]] + CatTemplate[[#This Row],[CS14]]) * (1 + getRateOHFinal) * getRateMarkupFinal</f>
        <v>#VALUE!</v>
      </c>
      <c r="GG12" s="30" t="e">
        <f>(CatTemplate[[#This Row],[CO15]] + CatTemplate[[#This Row],[CS15]]) * (1 + getRateOHFinal) * getRateMarkupFinal</f>
        <v>#VALUE!</v>
      </c>
      <c r="GH12" s="30" t="e">
        <f>(CatTemplate[[#This Row],[CO16]] + CatTemplate[[#This Row],[CS16]]) * (1 + getRateOHFinal) * getRateMarkupFinal</f>
        <v>#VALUE!</v>
      </c>
      <c r="GI12" s="30" t="e">
        <f>(CatTemplate[[#This Row],[CO17]] + CatTemplate[[#This Row],[CS17]]) * (1 + getRateOHFinal) * getRateMarkupFinal</f>
        <v>#VALUE!</v>
      </c>
      <c r="GJ12" s="30" t="e">
        <f>(CatTemplate[[#This Row],[CO18]] + CatTemplate[[#This Row],[CS18]]) * (1 + getRateOHFinal) * getRateMarkupFinal</f>
        <v>#VALUE!</v>
      </c>
      <c r="GK12" s="30" t="e">
        <f>(CatTemplate[[#This Row],[CO19]] + CatTemplate[[#This Row],[CS19]]) * (1 + getRateOHFinal) * getRateMarkupFinal</f>
        <v>#VALUE!</v>
      </c>
      <c r="GL12" s="30" t="e">
        <f>(CatTemplate[[#This Row],[CO20]] + CatTemplate[[#This Row],[CS20]]) * (1 + getRateOHFinal) * getRateMarkupFinal</f>
        <v>#VALUE!</v>
      </c>
      <c r="GM12" s="30" t="e">
        <f t="shared" si="6"/>
        <v>#VALUE!</v>
      </c>
      <c r="GN12" s="30" t="e">
        <f t="shared" si="7"/>
        <v>#VALUE!</v>
      </c>
      <c r="GO12" s="30" t="e">
        <f t="shared" si="8"/>
        <v>#VALUE!</v>
      </c>
      <c r="GP12" s="30" t="e">
        <f t="shared" si="9"/>
        <v>#VALUE!</v>
      </c>
      <c r="GQ12" s="30" t="e">
        <f>(CatTemplate[[#This Row],[CO1]]+CatTemplate[[#This Row],[CS1]]) * (1+ getRateOHFinal) * (1 + getRateMarkupFinal)</f>
        <v>#VALUE!</v>
      </c>
      <c r="GR12" s="30" t="e">
        <f>(CatTemplate[[#This Row],[CO2]]+CatTemplate[[#This Row],[CS2]]) * (1+ getRateOHFinal) * (1 + getRateMarkupFinal)</f>
        <v>#VALUE!</v>
      </c>
      <c r="GS12" s="30" t="e">
        <f>(CatTemplate[[#This Row],[CO3]]+CatTemplate[[#This Row],[CS3]]) * (1+ getRateOHFinal) * (1 + getRateMarkupFinal)</f>
        <v>#VALUE!</v>
      </c>
      <c r="GT12" s="30" t="e">
        <f>(CatTemplate[[#This Row],[CO4]]+CatTemplate[[#This Row],[CS4]]) * (1+ getRateOHFinal) * (1 + getRateMarkupFinal)</f>
        <v>#VALUE!</v>
      </c>
      <c r="GU12" s="30" t="e">
        <f>(CatTemplate[[#This Row],[CO5]]+CatTemplate[[#This Row],[CS5]]) * (1+ getRateOHFinal) * (1 + getRateMarkupFinal)</f>
        <v>#VALUE!</v>
      </c>
      <c r="GV12" s="30" t="e">
        <f>(CatTemplate[[#This Row],[CO6]]+CatTemplate[[#This Row],[CS6]]) * (1+ getRateOHFinal) * (1 + getRateMarkupFinal)</f>
        <v>#VALUE!</v>
      </c>
      <c r="GW12" s="30" t="e">
        <f>(CatTemplate[[#This Row],[CO7]]+CatTemplate[[#This Row],[CS7]]) * (1+ getRateOHFinal) * (1 + getRateMarkupFinal)</f>
        <v>#VALUE!</v>
      </c>
      <c r="GX12" s="30" t="e">
        <f>(CatTemplate[[#This Row],[CO8]]+CatTemplate[[#This Row],[CS8]]) * (1+ getRateOHFinal) * (1 + getRateMarkupFinal)</f>
        <v>#VALUE!</v>
      </c>
      <c r="GY12" s="30" t="e">
        <f>(CatTemplate[[#This Row],[CO9]]+CatTemplate[[#This Row],[CS9]]) * (1+ getRateOHFinal) * (1 + getRateMarkupFinal)</f>
        <v>#VALUE!</v>
      </c>
      <c r="GZ12" s="30" t="e">
        <f>(CatTemplate[[#This Row],[CO10]]+CatTemplate[[#This Row],[CS10]]) * (1+ getRateOHFinal) * (1 + getRateMarkupFinal)</f>
        <v>#VALUE!</v>
      </c>
      <c r="HA12" s="30" t="e">
        <f>(CatTemplate[[#This Row],[CO11]]+CatTemplate[[#This Row],[CS11]]) * (1+ getRateOHFinal) * (1 + getRateMarkupFinal)</f>
        <v>#VALUE!</v>
      </c>
      <c r="HB12" s="30" t="e">
        <f>(CatTemplate[[#This Row],[CO12]]+CatTemplate[[#This Row],[CS12]]) * (1+ getRateOHFinal) * (1 + getRateMarkupFinal)</f>
        <v>#VALUE!</v>
      </c>
      <c r="HC12" s="30" t="e">
        <f>(CatTemplate[[#This Row],[CO13]]+CatTemplate[[#This Row],[CS13]]) * (1+ getRateOHFinal) * (1 + getRateMarkupFinal)</f>
        <v>#VALUE!</v>
      </c>
      <c r="HD12" s="30" t="e">
        <f>(CatTemplate[[#This Row],[CO14]]+CatTemplate[[#This Row],[CS14]]) * (1+ getRateOHFinal) * (1 + getRateMarkupFinal)</f>
        <v>#VALUE!</v>
      </c>
      <c r="HE12" s="30" t="e">
        <f>(CatTemplate[[#This Row],[CO15]]+CatTemplate[[#This Row],[CS15]]) * (1+ getRateOHFinal) * (1 + getRateMarkupFinal)</f>
        <v>#VALUE!</v>
      </c>
      <c r="HF12" s="30" t="e">
        <f>(CatTemplate[[#This Row],[CO16]]+CatTemplate[[#This Row],[CS16]]) * (1+ getRateOHFinal) * (1 + getRateMarkupFinal)</f>
        <v>#VALUE!</v>
      </c>
      <c r="HG12" s="30" t="e">
        <f>(CatTemplate[[#This Row],[CO17]]+CatTemplate[[#This Row],[CS17]]) * (1+ getRateOHFinal) * (1 + getRateMarkupFinal)</f>
        <v>#VALUE!</v>
      </c>
      <c r="HH12" s="30" t="e">
        <f>(CatTemplate[[#This Row],[CO18]]+CatTemplate[[#This Row],[CS18]]) * (1+ getRateOHFinal) * (1 + getRateMarkupFinal)</f>
        <v>#VALUE!</v>
      </c>
      <c r="HI12" s="30" t="e">
        <f>(CatTemplate[[#This Row],[CO19]]+CatTemplate[[#This Row],[CS19]]) * (1+ getRateOHFinal) * (1 + getRateMarkupFinal)</f>
        <v>#VALUE!</v>
      </c>
      <c r="HJ12" s="30" t="e">
        <f>(CatTemplate[[#This Row],[CO20]]+CatTemplate[[#This Row],[CS20]]) * (1+ getRateOHFinal) * (1 + getRateMarkupFinal)</f>
        <v>#VALUE!</v>
      </c>
      <c r="HK12" s="39" t="e">
        <f>CatTemplate[[#This Row],[Total cost]]+CatTemplate[[#This Row],[OH Amount]]+CatTemplate[[#This Row],[Markup]]</f>
        <v>#VALUE!</v>
      </c>
      <c r="HL12" s="63">
        <f>IF(CatTemplate[[#This Row],[Units]]="Days",CatTemplate[[#This Row],[Project quantity]]*CatTemplate[[#This Row],[St. unit effort]],CatTemplate[[#This Row],[Project quantity]])</f>
        <v>0</v>
      </c>
      <c r="HM12" s="287">
        <f>IFERROR(CatTemplate[[#This Row],[Total Price]]/(CatTemplate[[#This Row],[Final Quantity]]),0)</f>
        <v>0</v>
      </c>
      <c r="HN12" s="261"/>
    </row>
    <row r="13" spans="1:223" ht="25.5" x14ac:dyDescent="0.2">
      <c r="B13" s="6" t="s">
        <v>74</v>
      </c>
      <c r="C13" s="22">
        <v>1</v>
      </c>
      <c r="D13" s="7" t="s">
        <v>292</v>
      </c>
      <c r="E13" s="24">
        <v>3</v>
      </c>
      <c r="F13" s="18" t="s">
        <v>885</v>
      </c>
      <c r="G13" s="26">
        <v>3</v>
      </c>
      <c r="H13" s="18" t="s">
        <v>45</v>
      </c>
      <c r="I13" s="18" t="s">
        <v>46</v>
      </c>
      <c r="J13" s="15" t="s">
        <v>64</v>
      </c>
      <c r="K13" s="15" t="s">
        <v>44</v>
      </c>
      <c r="L13" s="15" t="s">
        <v>140</v>
      </c>
      <c r="M13" s="15" t="s">
        <v>206</v>
      </c>
      <c r="N13" s="15" t="s">
        <v>857</v>
      </c>
      <c r="O13" s="315"/>
      <c r="P13" s="71"/>
      <c r="Q13" s="108"/>
      <c r="R13" s="73"/>
      <c r="S13" s="97"/>
      <c r="T13" s="100">
        <f>getEqUnitCost</f>
        <v>0</v>
      </c>
      <c r="U13" s="73">
        <f>getEqUnitEffort</f>
        <v>0</v>
      </c>
      <c r="V13" s="101">
        <f>getEqQuantity</f>
        <v>0</v>
      </c>
      <c r="W13" s="320"/>
      <c r="X13" s="100">
        <f>getConsUnitCost</f>
        <v>0</v>
      </c>
      <c r="Y13" s="73">
        <f>getConsUnitEffort</f>
        <v>0</v>
      </c>
      <c r="Z13" s="14">
        <f>getConsQuantity</f>
        <v>0</v>
      </c>
      <c r="AA13" s="320"/>
      <c r="AB13" s="72"/>
      <c r="AC13" s="112"/>
      <c r="AD13" s="14">
        <f>getOthQuantity</f>
        <v>0</v>
      </c>
      <c r="AE13" s="320"/>
      <c r="AF13" s="28" t="str">
        <f>IF(ISBLANK(CatTemplate[[#This Row],[Resource type]]),"",CatTemplate[[#This Row],[Resource type]])</f>
        <v>CPMO CRPM</v>
      </c>
      <c r="AG13" s="242">
        <f>getStaffUnitCost</f>
        <v>511.74067489803332</v>
      </c>
      <c r="AH13" s="113">
        <f>getStaffUnitEffort</f>
        <v>0</v>
      </c>
      <c r="AI13" s="40">
        <f>getStaffQuantity</f>
        <v>0</v>
      </c>
      <c r="AJ13" s="41">
        <f>CatTemplate[[#This Row],[St. quantity]]*8/ParRatePM</f>
        <v>0</v>
      </c>
      <c r="AK13" s="320"/>
      <c r="AL13" s="53" t="str">
        <f>CatTemplate[[#This Row],[Item type]]</f>
        <v>Days</v>
      </c>
      <c r="AM13" s="12">
        <f>SUM(CatTemplate[[#This Row],[Year1]:[Year20]])</f>
        <v>0</v>
      </c>
      <c r="AN13" s="52"/>
      <c r="AO13" s="52"/>
      <c r="AP13" s="52"/>
      <c r="AQ13" s="8"/>
      <c r="AR13" s="8"/>
      <c r="AS13" s="8"/>
      <c r="AT13" s="8"/>
      <c r="AU13" s="8"/>
      <c r="AV13" s="8"/>
      <c r="AW13" s="8"/>
      <c r="AX13" s="8"/>
      <c r="AY13" s="8"/>
      <c r="AZ13" s="8"/>
      <c r="BA13" s="8"/>
      <c r="BB13" s="8"/>
      <c r="BC13" s="8"/>
      <c r="BD13" s="8"/>
      <c r="BE13" s="8"/>
      <c r="BF13" s="8"/>
      <c r="BG13" s="36"/>
      <c r="BH13" s="320"/>
      <c r="BI13" s="37" t="str">
        <f>getCostCategory</f>
        <v>01 Staff costs</v>
      </c>
      <c r="BJ13" s="37" t="str">
        <f>getSection</f>
        <v>01 Project management</v>
      </c>
      <c r="BK13" s="32" t="str">
        <f>getObject</f>
        <v>CPMO CRPM</v>
      </c>
      <c r="BL13" s="30">
        <f>IFERROR(getUnitCost * IF(CatTemplate[[#This Row],[Cost Category Comp.]]="01 Staff costs", 1,1),0)</f>
        <v>511.74067489803332</v>
      </c>
      <c r="BM13" s="29">
        <f>IF(AND(ISBLANK(CatTemplate[[#This Row],[Eq. unit cost]]),ISBLANK(CatTemplate[[#This Row],[Cons. unit cost]]),ISBLANK(CatTemplate[[#This Row],[Oth. unit cost]])), 0, IF(getUnitEffort =0,1,getUnitEffort) * CatTemplate[[#This Row],[Year1]])</f>
        <v>0</v>
      </c>
      <c r="BN13" s="29">
        <f>IF(AND(ISBLANK(CatTemplate[[#This Row],[Eq. unit cost]]),ISBLANK(CatTemplate[[#This Row],[Cons. unit cost]]),ISBLANK(CatTemplate[[#This Row],[Oth. unit cost]])), 0, IF(getUnitEffort =0,1,getUnitEffort) * CatTemplate[[#This Row],[Year2]])</f>
        <v>0</v>
      </c>
      <c r="BO13" s="29">
        <f>IF(AND(ISBLANK(CatTemplate[[#This Row],[Eq. unit cost]]),ISBLANK(CatTemplate[[#This Row],[Cons. unit cost]]),ISBLANK(CatTemplate[[#This Row],[Oth. unit cost]])), 0, IF(getUnitEffort =0,1,getUnitEffort) * CatTemplate[[#This Row],[Year3]])</f>
        <v>0</v>
      </c>
      <c r="BP13" s="29">
        <f>IF(AND(ISBLANK(CatTemplate[[#This Row],[Eq. unit cost]]),ISBLANK(CatTemplate[[#This Row],[Cons. unit cost]]),ISBLANK(CatTemplate[[#This Row],[Oth. unit cost]])), 0, IF(getUnitEffort =0,1,getUnitEffort) * CatTemplate[[#This Row],[Year4]])</f>
        <v>0</v>
      </c>
      <c r="BQ13" s="29">
        <f>IF(AND(ISBLANK(CatTemplate[[#This Row],[Eq. unit cost]]),ISBLANK(CatTemplate[[#This Row],[Cons. unit cost]]),ISBLANK(CatTemplate[[#This Row],[Oth. unit cost]])), 0, IF(getUnitEffort =0,1,getUnitEffort) * CatTemplate[[#This Row],[Year5]])</f>
        <v>0</v>
      </c>
      <c r="BR13" s="29">
        <f>IF(AND(ISBLANK(CatTemplate[[#This Row],[Eq. unit cost]]),ISBLANK(CatTemplate[[#This Row],[Cons. unit cost]]),ISBLANK(CatTemplate[[#This Row],[Oth. unit cost]])), 0, IF(getUnitEffort =0,1,getUnitEffort) * CatTemplate[[#This Row],[Year6]])</f>
        <v>0</v>
      </c>
      <c r="BS13" s="29">
        <f>IF(AND(ISBLANK(CatTemplate[[#This Row],[Eq. unit cost]]),ISBLANK(CatTemplate[[#This Row],[Cons. unit cost]]),ISBLANK(CatTemplate[[#This Row],[Oth. unit cost]])), 0, IF(getUnitEffort =0,1,getUnitEffort) * CatTemplate[[#This Row],[Year7]])</f>
        <v>0</v>
      </c>
      <c r="BT13" s="29">
        <f>IF(AND(ISBLANK(CatTemplate[[#This Row],[Eq. unit cost]]),ISBLANK(CatTemplate[[#This Row],[Cons. unit cost]]),ISBLANK(CatTemplate[[#This Row],[Oth. unit cost]])), 0, IF(getUnitEffort =0,1,getUnitEffort) * CatTemplate[[#This Row],[Year8]])</f>
        <v>0</v>
      </c>
      <c r="BU13" s="29">
        <f>IF(AND(ISBLANK(CatTemplate[[#This Row],[Eq. unit cost]]),ISBLANK(CatTemplate[[#This Row],[Cons. unit cost]]),ISBLANK(CatTemplate[[#This Row],[Oth. unit cost]])), 0, IF(getUnitEffort =0,1,getUnitEffort) * CatTemplate[[#This Row],[Year9]])</f>
        <v>0</v>
      </c>
      <c r="BV13" s="29">
        <f>IF(AND(ISBLANK(CatTemplate[[#This Row],[Eq. unit cost]]),ISBLANK(CatTemplate[[#This Row],[Cons. unit cost]]),ISBLANK(CatTemplate[[#This Row],[Oth. unit cost]])), 0, IF(getUnitEffort =0,1,getUnitEffort) * CatTemplate[[#This Row],[Year10]])</f>
        <v>0</v>
      </c>
      <c r="BW13" s="29">
        <f>IF(AND(ISBLANK(CatTemplate[[#This Row],[Eq. unit cost]]),ISBLANK(CatTemplate[[#This Row],[Cons. unit cost]]),ISBLANK(CatTemplate[[#This Row],[Oth. unit cost]])), 0, IF(getUnitEffort =0,1,getUnitEffort) * CatTemplate[[#This Row],[Year11]])</f>
        <v>0</v>
      </c>
      <c r="BX13" s="29">
        <f>IF(AND(ISBLANK(CatTemplate[[#This Row],[Eq. unit cost]]),ISBLANK(CatTemplate[[#This Row],[Cons. unit cost]]),ISBLANK(CatTemplate[[#This Row],[Oth. unit cost]])), 0, IF(getUnitEffort =0,1,getUnitEffort) * CatTemplate[[#This Row],[Year12]])</f>
        <v>0</v>
      </c>
      <c r="BY13" s="29">
        <f>IF(AND(ISBLANK(CatTemplate[[#This Row],[Eq. unit cost]]),ISBLANK(CatTemplate[[#This Row],[Cons. unit cost]]),ISBLANK(CatTemplate[[#This Row],[Oth. unit cost]])), 0, IF(getUnitEffort =0,1,getUnitEffort) * CatTemplate[[#This Row],[Year13]])</f>
        <v>0</v>
      </c>
      <c r="BZ13" s="29">
        <f>IF(AND(ISBLANK(CatTemplate[[#This Row],[Eq. unit cost]]),ISBLANK(CatTemplate[[#This Row],[Cons. unit cost]]),ISBLANK(CatTemplate[[#This Row],[Oth. unit cost]])), 0, IF(getUnitEffort =0,1,getUnitEffort) * CatTemplate[[#This Row],[Year14]])</f>
        <v>0</v>
      </c>
      <c r="CA13" s="29">
        <f>IF(AND(ISBLANK(CatTemplate[[#This Row],[Eq. unit cost]]),ISBLANK(CatTemplate[[#This Row],[Cons. unit cost]]),ISBLANK(CatTemplate[[#This Row],[Oth. unit cost]])), 0, IF(getUnitEffort =0,1,getUnitEffort) * CatTemplate[[#This Row],[Year15]])</f>
        <v>0</v>
      </c>
      <c r="CB13" s="29">
        <f>IF(AND(ISBLANK(CatTemplate[[#This Row],[Eq. unit cost]]),ISBLANK(CatTemplate[[#This Row],[Cons. unit cost]]),ISBLANK(CatTemplate[[#This Row],[Oth. unit cost]])), 0, IF(getUnitEffort =0,1,getUnitEffort) * CatTemplate[[#This Row],[Year16]])</f>
        <v>0</v>
      </c>
      <c r="CC13" s="29">
        <f>IF(AND(ISBLANK(CatTemplate[[#This Row],[Eq. unit cost]]),ISBLANK(CatTemplate[[#This Row],[Cons. unit cost]]),ISBLANK(CatTemplate[[#This Row],[Oth. unit cost]])), 0, IF(getUnitEffort =0,1,getUnitEffort) * CatTemplate[[#This Row],[Year17]])</f>
        <v>0</v>
      </c>
      <c r="CD13" s="29">
        <f>IF(AND(ISBLANK(CatTemplate[[#This Row],[Eq. unit cost]]),ISBLANK(CatTemplate[[#This Row],[Cons. unit cost]]),ISBLANK(CatTemplate[[#This Row],[Oth. unit cost]])), 0, IF(getUnitEffort =0,1,getUnitEffort) * CatTemplate[[#This Row],[Year18]])</f>
        <v>0</v>
      </c>
      <c r="CE13" s="29">
        <f>IF(AND(ISBLANK(CatTemplate[[#This Row],[Eq. unit cost]]),ISBLANK(CatTemplate[[#This Row],[Cons. unit cost]]),ISBLANK(CatTemplate[[#This Row],[Oth. unit cost]])), 0, IF(getUnitEffort =0,1,getUnitEffort) * CatTemplate[[#This Row],[Year19]])</f>
        <v>0</v>
      </c>
      <c r="CF13" s="29">
        <f>IF(AND(ISBLANK(CatTemplate[[#This Row],[Eq. unit cost]]),ISBLANK(CatTemplate[[#This Row],[Cons. unit cost]]),ISBLANK(CatTemplate[[#This Row],[Oth. unit cost]])), 0, IF(getUnitEffort =0,1,getUnitEffort) * CatTemplate[[#This Row],[Year20]])</f>
        <v>0</v>
      </c>
      <c r="CG13" s="45">
        <f>SUM(CatTemplate[[#This Row],[Q1]:[Q20]])</f>
        <v>0</v>
      </c>
      <c r="CH13" s="29">
        <f>IF(ISBLANK(CatTemplate[[#This Row],[St. unit effort]]),0,(CatTemplate[[#This Row],[St. unit effort]] * CatTemplate[[#This Row],[Year1]]))</f>
        <v>0</v>
      </c>
      <c r="CI13" s="29">
        <f>IF(ISBLANK(CatTemplate[[#This Row],[St. unit effort]]),0,(CatTemplate[[#This Row],[St. unit effort]] * CatTemplate[[#This Row],[Year2]]))</f>
        <v>0</v>
      </c>
      <c r="CJ13" s="29">
        <f>IF(ISBLANK(CatTemplate[[#This Row],[St. unit effort]]),0,(CatTemplate[[#This Row],[St. unit effort]] * CatTemplate[[#This Row],[Year3]]))</f>
        <v>0</v>
      </c>
      <c r="CK13" s="29">
        <f>IF(ISBLANK(CatTemplate[[#This Row],[St. unit effort]]),0,(CatTemplate[[#This Row],[St. unit effort]] * CatTemplate[[#This Row],[Year4]]))</f>
        <v>0</v>
      </c>
      <c r="CL13" s="29">
        <f>IF(ISBLANK(CatTemplate[[#This Row],[St. unit effort]]),0,(CatTemplate[[#This Row],[St. unit effort]] * CatTemplate[[#This Row],[Year5]]))</f>
        <v>0</v>
      </c>
      <c r="CM13" s="29">
        <f>IF(ISBLANK(CatTemplate[[#This Row],[St. unit effort]]),0,(CatTemplate[[#This Row],[St. unit effort]] * CatTemplate[[#This Row],[Year6]]))</f>
        <v>0</v>
      </c>
      <c r="CN13" s="29">
        <f>IF(ISBLANK(CatTemplate[[#This Row],[St. unit effort]]),0,(CatTemplate[[#This Row],[St. unit effort]] * CatTemplate[[#This Row],[Year7]]))</f>
        <v>0</v>
      </c>
      <c r="CO13" s="29">
        <f>IF(ISBLANK(CatTemplate[[#This Row],[St. unit effort]]),0,(CatTemplate[[#This Row],[St. unit effort]] * CatTemplate[[#This Row],[Year8]]))</f>
        <v>0</v>
      </c>
      <c r="CP13" s="29">
        <f>IF(ISBLANK(CatTemplate[[#This Row],[St. unit effort]]),0,(CatTemplate[[#This Row],[St. unit effort]] * CatTemplate[[#This Row],[Year9]]))</f>
        <v>0</v>
      </c>
      <c r="CQ13" s="29">
        <f>IF(ISBLANK(CatTemplate[[#This Row],[St. unit effort]]),0,(CatTemplate[[#This Row],[St. unit effort]] * CatTemplate[[#This Row],[Year10]]))</f>
        <v>0</v>
      </c>
      <c r="CR13" s="29">
        <f>IF(ISBLANK(CatTemplate[[#This Row],[St. unit effort]]),0,(CatTemplate[[#This Row],[St. unit effort]] * CatTemplate[[#This Row],[Year11]]))</f>
        <v>0</v>
      </c>
      <c r="CS13" s="29">
        <f>IF(ISBLANK(CatTemplate[[#This Row],[St. unit effort]]),0,(CatTemplate[[#This Row],[St. unit effort]] * CatTemplate[[#This Row],[Year12]]))</f>
        <v>0</v>
      </c>
      <c r="CT13" s="29">
        <f>IF(ISBLANK(CatTemplate[[#This Row],[St. unit effort]]),0,(CatTemplate[[#This Row],[St. unit effort]] * CatTemplate[[#This Row],[Year13]]))</f>
        <v>0</v>
      </c>
      <c r="CU13" s="29">
        <f>IF(ISBLANK(CatTemplate[[#This Row],[St. unit effort]]),0,(CatTemplate[[#This Row],[St. unit effort]] * CatTemplate[[#This Row],[Year14]]))</f>
        <v>0</v>
      </c>
      <c r="CV13" s="29">
        <f>IF(ISBLANK(CatTemplate[[#This Row],[St. unit effort]]),0,(CatTemplate[[#This Row],[St. unit effort]] * CatTemplate[[#This Row],[Year15]]))</f>
        <v>0</v>
      </c>
      <c r="CW13" s="29">
        <f>IF(ISBLANK(CatTemplate[[#This Row],[St. unit effort]]),0,(CatTemplate[[#This Row],[St. unit effort]] * CatTemplate[[#This Row],[Year16]]))</f>
        <v>0</v>
      </c>
      <c r="CX13" s="29">
        <f>IF(ISBLANK(CatTemplate[[#This Row],[St. unit effort]]),0,(CatTemplate[[#This Row],[St. unit effort]] * CatTemplate[[#This Row],[Year17]]))</f>
        <v>0</v>
      </c>
      <c r="CY13" s="29">
        <f>IF(ISBLANK(CatTemplate[[#This Row],[St. unit effort]]),0,(CatTemplate[[#This Row],[St. unit effort]] * CatTemplate[[#This Row],[Year18]]))</f>
        <v>0</v>
      </c>
      <c r="CZ13" s="29">
        <f>IF(ISBLANK(CatTemplate[[#This Row],[St. unit effort]]),0,(CatTemplate[[#This Row],[St. unit effort]] * CatTemplate[[#This Row],[Year19]]))</f>
        <v>0</v>
      </c>
      <c r="DA13" s="29">
        <f>IF(ISBLANK(CatTemplate[[#This Row],[St. unit effort]]),0,(CatTemplate[[#This Row],[St. unit effort]] * CatTemplate[[#This Row],[Year20]]))</f>
        <v>0</v>
      </c>
      <c r="DB13" s="57">
        <f>IF(ISBLANK(CatTemplate[[#This Row],[St. unit effort]]),0,(CatTemplate[[#This Row],[St. unit effort]] * CatTemplate[[#This Row],[Year1]])*8/ParRatePM)</f>
        <v>0</v>
      </c>
      <c r="DC13" s="57">
        <f>IF(ISBLANK(CatTemplate[[#This Row],[St. unit effort]]),0,(CatTemplate[[#This Row],[St. unit effort]] * CatTemplate[[#This Row],[Year2]])*8/ParRatePM)</f>
        <v>0</v>
      </c>
      <c r="DD13" s="57">
        <f>IF(ISBLANK(CatTemplate[[#This Row],[St. unit effort]]),0,(CatTemplate[[#This Row],[St. unit effort]] * CatTemplate[[#This Row],[Year3]])*8/ParRatePM)</f>
        <v>0</v>
      </c>
      <c r="DE13" s="57">
        <f>IF(ISBLANK(CatTemplate[[#This Row],[St. unit effort]]),0,(CatTemplate[[#This Row],[St. unit effort]] * CatTemplate[[#This Row],[Year4]])*8/ParRatePM)</f>
        <v>0</v>
      </c>
      <c r="DF13" s="57">
        <f>IF(ISBLANK(CatTemplate[[#This Row],[St. unit effort]]),0,(CatTemplate[[#This Row],[St. unit effort]] * CatTemplate[[#This Row],[Year5]])*8/ParRatePM)</f>
        <v>0</v>
      </c>
      <c r="DG13" s="57">
        <f>IF(ISBLANK(CatTemplate[[#This Row],[St. unit effort]]),0,(CatTemplate[[#This Row],[St. unit effort]] * CatTemplate[[#This Row],[Year6]])*8/ParRatePM)</f>
        <v>0</v>
      </c>
      <c r="DH13" s="57">
        <f>IF(ISBLANK(CatTemplate[[#This Row],[St. unit effort]]),0,(CatTemplate[[#This Row],[St. unit effort]] * CatTemplate[[#This Row],[Year7]])*8/ParRatePM)</f>
        <v>0</v>
      </c>
      <c r="DI13" s="57">
        <f>IF(ISBLANK(CatTemplate[[#This Row],[St. unit effort]]),0,(CatTemplate[[#This Row],[St. unit effort]] * CatTemplate[[#This Row],[Year8]])*8/ParRatePM)</f>
        <v>0</v>
      </c>
      <c r="DJ13" s="57">
        <f>IF(ISBLANK(CatTemplate[[#This Row],[St. unit effort]]),0,(CatTemplate[[#This Row],[St. unit effort]] * CatTemplate[[#This Row],[Year9]])*8/ParRatePM)</f>
        <v>0</v>
      </c>
      <c r="DK13" s="57">
        <f>IF(ISBLANK(CatTemplate[[#This Row],[St. unit effort]]),0,(CatTemplate[[#This Row],[St. unit effort]] * CatTemplate[[#This Row],[Year10]])*8/ParRatePM)</f>
        <v>0</v>
      </c>
      <c r="DL13" s="57">
        <f>IF(ISBLANK(CatTemplate[[#This Row],[St. unit effort]]),0,(CatTemplate[[#This Row],[St. unit effort]] * CatTemplate[[#This Row],[Year11]])*8/ParRatePM)</f>
        <v>0</v>
      </c>
      <c r="DM13" s="57">
        <f>IF(ISBLANK(CatTemplate[[#This Row],[St. unit effort]]),0,(CatTemplate[[#This Row],[St. unit effort]] * CatTemplate[[#This Row],[Year12]])*8/ParRatePM)</f>
        <v>0</v>
      </c>
      <c r="DN13" s="57">
        <f>IF(ISBLANK(CatTemplate[[#This Row],[St. unit effort]]),0,(CatTemplate[[#This Row],[St. unit effort]] * CatTemplate[[#This Row],[Year13]])*8/ParRatePM)</f>
        <v>0</v>
      </c>
      <c r="DO13" s="57">
        <f>IF(ISBLANK(CatTemplate[[#This Row],[St. unit effort]]),0,(CatTemplate[[#This Row],[St. unit effort]] * CatTemplate[[#This Row],[Year14]])*8/ParRatePM)</f>
        <v>0</v>
      </c>
      <c r="DP13" s="57">
        <f>IF(ISBLANK(CatTemplate[[#This Row],[St. unit effort]]),0,(CatTemplate[[#This Row],[St. unit effort]] * CatTemplate[[#This Row],[Year15]])*8/ParRatePM)</f>
        <v>0</v>
      </c>
      <c r="DQ13" s="57">
        <f>IF(ISBLANK(CatTemplate[[#This Row],[St. unit effort]]),0,(CatTemplate[[#This Row],[St. unit effort]] * CatTemplate[[#This Row],[Year16]])*8/ParRatePM)</f>
        <v>0</v>
      </c>
      <c r="DR13" s="57">
        <f>IF(ISBLANK(CatTemplate[[#This Row],[St. unit effort]]),0,(CatTemplate[[#This Row],[St. unit effort]] * CatTemplate[[#This Row],[Year17]])*8/ParRatePM)</f>
        <v>0</v>
      </c>
      <c r="DS13" s="57">
        <f>IF(ISBLANK(CatTemplate[[#This Row],[St. unit effort]]),0,(CatTemplate[[#This Row],[St. unit effort]] * CatTemplate[[#This Row],[Year18]])*8/ParRatePM)</f>
        <v>0</v>
      </c>
      <c r="DT13" s="57">
        <f>IF(ISBLANK(CatTemplate[[#This Row],[St. unit effort]]),0,(CatTemplate[[#This Row],[St. unit effort]] * CatTemplate[[#This Row],[Year19]])*8/ParRatePM)</f>
        <v>0</v>
      </c>
      <c r="DU13" s="57">
        <f>IF(ISBLANK(CatTemplate[[#This Row],[St. unit effort]]),0,(CatTemplate[[#This Row],[St. unit effort]] * CatTemplate[[#This Row],[Year20]])*8/ParRatePM)</f>
        <v>0</v>
      </c>
      <c r="DV13" s="54">
        <f>SUM(CatTemplate[[#This Row],[PM1]:[PM20]])</f>
        <v>0</v>
      </c>
      <c r="DW13" s="56">
        <f t="shared" si="10"/>
        <v>0</v>
      </c>
      <c r="DX13" s="56">
        <f t="shared" si="3"/>
        <v>0</v>
      </c>
      <c r="DY13" s="56">
        <f t="shared" si="3"/>
        <v>0</v>
      </c>
      <c r="DZ13" s="56">
        <f t="shared" si="3"/>
        <v>0</v>
      </c>
      <c r="EA13" s="56">
        <f t="shared" si="3"/>
        <v>0</v>
      </c>
      <c r="EB13" s="56">
        <f t="shared" si="3"/>
        <v>0</v>
      </c>
      <c r="EC13" s="56">
        <f t="shared" si="3"/>
        <v>0</v>
      </c>
      <c r="ED13" s="56">
        <f t="shared" si="3"/>
        <v>0</v>
      </c>
      <c r="EE13" s="56">
        <f t="shared" si="3"/>
        <v>0</v>
      </c>
      <c r="EF13" s="56">
        <f t="shared" si="3"/>
        <v>0</v>
      </c>
      <c r="EG13" s="56">
        <f t="shared" si="3"/>
        <v>0</v>
      </c>
      <c r="EH13" s="56">
        <f t="shared" si="3"/>
        <v>0</v>
      </c>
      <c r="EI13" s="56">
        <f t="shared" si="3"/>
        <v>0</v>
      </c>
      <c r="EJ13" s="56">
        <f t="shared" si="3"/>
        <v>0</v>
      </c>
      <c r="EK13" s="56">
        <f t="shared" si="3"/>
        <v>0</v>
      </c>
      <c r="EL13" s="56">
        <f t="shared" si="3"/>
        <v>0</v>
      </c>
      <c r="EM13" s="56">
        <f t="shared" si="3"/>
        <v>0</v>
      </c>
      <c r="EN13" s="56">
        <f t="shared" si="3"/>
        <v>0</v>
      </c>
      <c r="EO13" s="56">
        <f t="shared" si="3"/>
        <v>0</v>
      </c>
      <c r="EP13" s="56">
        <f t="shared" si="3"/>
        <v>0</v>
      </c>
      <c r="EQ13" s="30">
        <f>CatTemplate[[#This Row],[Eq. unit cost]] * CatTemplate[[#This Row],[Eq. quantity]]</f>
        <v>0</v>
      </c>
      <c r="ER13" s="30">
        <f>CatTemplate[[#This Row],[Cons. unit cost]] *CatTemplate[[#This Row],[Cons. quantity]]</f>
        <v>0</v>
      </c>
      <c r="ES13" s="30">
        <f>CatTemplate[[#This Row],[Oth. unit cost]] *CatTemplate[[#This Row],[Oth. quantity]]</f>
        <v>0</v>
      </c>
      <c r="ET13" s="55">
        <f>SUM(CatTemplate[[#This Row],[CO1]:[CO20]])</f>
        <v>0</v>
      </c>
      <c r="EU13" s="56">
        <f t="shared" si="11"/>
        <v>0</v>
      </c>
      <c r="EV13" s="56">
        <f t="shared" si="4"/>
        <v>0</v>
      </c>
      <c r="EW13" s="56">
        <f t="shared" si="4"/>
        <v>0</v>
      </c>
      <c r="EX13" s="56">
        <f t="shared" si="4"/>
        <v>0</v>
      </c>
      <c r="EY13" s="56">
        <f t="shared" si="4"/>
        <v>0</v>
      </c>
      <c r="EZ13" s="56">
        <f t="shared" si="4"/>
        <v>0</v>
      </c>
      <c r="FA13" s="56">
        <f t="shared" si="4"/>
        <v>0</v>
      </c>
      <c r="FB13" s="56">
        <f t="shared" si="4"/>
        <v>0</v>
      </c>
      <c r="FC13" s="56">
        <f t="shared" si="4"/>
        <v>0</v>
      </c>
      <c r="FD13" s="56">
        <f t="shared" si="4"/>
        <v>0</v>
      </c>
      <c r="FE13" s="56">
        <f t="shared" si="4"/>
        <v>0</v>
      </c>
      <c r="FF13" s="56">
        <f t="shared" si="4"/>
        <v>0</v>
      </c>
      <c r="FG13" s="56">
        <f t="shared" si="4"/>
        <v>0</v>
      </c>
      <c r="FH13" s="56">
        <f t="shared" si="4"/>
        <v>0</v>
      </c>
      <c r="FI13" s="56">
        <f t="shared" si="4"/>
        <v>0</v>
      </c>
      <c r="FJ13" s="56">
        <f t="shared" si="4"/>
        <v>0</v>
      </c>
      <c r="FK13" s="56">
        <f t="shared" si="4"/>
        <v>0</v>
      </c>
      <c r="FL13" s="56">
        <f t="shared" si="4"/>
        <v>0</v>
      </c>
      <c r="FM13" s="56">
        <f t="shared" si="4"/>
        <v>0</v>
      </c>
      <c r="FN13" s="56">
        <f t="shared" si="4"/>
        <v>0</v>
      </c>
      <c r="FO13" s="58">
        <f>SUM(CatTemplate[[#This Row],[CS1]:[CS20]])</f>
        <v>0</v>
      </c>
      <c r="FP13" s="59">
        <f>CatTemplate[[#This Row],[Total Oth. cost]]+CatTemplate[[#This Row],[Total St. Cost]]</f>
        <v>0</v>
      </c>
      <c r="FQ13" s="33" t="e">
        <f t="shared" si="12"/>
        <v>#VALUE!</v>
      </c>
      <c r="FR13" s="33" t="e">
        <f t="shared" si="5"/>
        <v>#VALUE!</v>
      </c>
      <c r="FS13" s="30" t="e">
        <f>(CatTemplate[[#This Row],[CO1]] + CatTemplate[[#This Row],[CS1]]) * (1 + getRateOHFinal) * getRateMarkupFinal</f>
        <v>#VALUE!</v>
      </c>
      <c r="FT13" s="30" t="e">
        <f>(CatTemplate[[#This Row],[CO2]] + CatTemplate[[#This Row],[CS2]]) * (1 + getRateOHFinal) * getRateMarkupFinal</f>
        <v>#VALUE!</v>
      </c>
      <c r="FU13" s="30" t="e">
        <f>(CatTemplate[[#This Row],[CO3]] + CatTemplate[[#This Row],[CS3]]) * (1 + getRateOHFinal) * getRateMarkupFinal</f>
        <v>#VALUE!</v>
      </c>
      <c r="FV13" s="30" t="e">
        <f>(CatTemplate[[#This Row],[CO4]] + CatTemplate[[#This Row],[CS4]]) * (1 + getRateOHFinal) * getRateMarkupFinal</f>
        <v>#VALUE!</v>
      </c>
      <c r="FW13" s="30" t="e">
        <f>(CatTemplate[[#This Row],[CO5]] + CatTemplate[[#This Row],[CS5]]) * (1 + getRateOHFinal) * getRateMarkupFinal</f>
        <v>#VALUE!</v>
      </c>
      <c r="FX13" s="30" t="e">
        <f>(CatTemplate[[#This Row],[CO6]] + CatTemplate[[#This Row],[CS6]]) * (1 + getRateOHFinal) * getRateMarkupFinal</f>
        <v>#VALUE!</v>
      </c>
      <c r="FY13" s="30" t="e">
        <f>(CatTemplate[[#This Row],[CO7]] + CatTemplate[[#This Row],[CS7]]) * (1 + getRateOHFinal) * getRateMarkupFinal</f>
        <v>#VALUE!</v>
      </c>
      <c r="FZ13" s="30" t="e">
        <f>(CatTemplate[[#This Row],[CO8]] + CatTemplate[[#This Row],[CS8]]) * (1 + getRateOHFinal) * getRateMarkupFinal</f>
        <v>#VALUE!</v>
      </c>
      <c r="GA13" s="30" t="e">
        <f>(CatTemplate[[#This Row],[CO9]] + CatTemplate[[#This Row],[CS9]]) * (1 + getRateOHFinal) * getRateMarkupFinal</f>
        <v>#VALUE!</v>
      </c>
      <c r="GB13" s="30" t="e">
        <f>(CatTemplate[[#This Row],[CO10]] + CatTemplate[[#This Row],[CS10]]) * (1 + getRateOHFinal) * getRateMarkupFinal</f>
        <v>#VALUE!</v>
      </c>
      <c r="GC13" s="30" t="e">
        <f>(CatTemplate[[#This Row],[CO11]] + CatTemplate[[#This Row],[CS11]]) * (1 + getRateOHFinal) * getRateMarkupFinal</f>
        <v>#VALUE!</v>
      </c>
      <c r="GD13" s="30" t="e">
        <f>(CatTemplate[[#This Row],[CO12]] + CatTemplate[[#This Row],[CS12]]) * (1 + getRateOHFinal) * getRateMarkupFinal</f>
        <v>#VALUE!</v>
      </c>
      <c r="GE13" s="30" t="e">
        <f>(CatTemplate[[#This Row],[CO13]] + CatTemplate[[#This Row],[CS13]]) * (1 + getRateOHFinal) * getRateMarkupFinal</f>
        <v>#VALUE!</v>
      </c>
      <c r="GF13" s="30" t="e">
        <f>(CatTemplate[[#This Row],[CO14]] + CatTemplate[[#This Row],[CS14]]) * (1 + getRateOHFinal) * getRateMarkupFinal</f>
        <v>#VALUE!</v>
      </c>
      <c r="GG13" s="30" t="e">
        <f>(CatTemplate[[#This Row],[CO15]] + CatTemplate[[#This Row],[CS15]]) * (1 + getRateOHFinal) * getRateMarkupFinal</f>
        <v>#VALUE!</v>
      </c>
      <c r="GH13" s="30" t="e">
        <f>(CatTemplate[[#This Row],[CO16]] + CatTemplate[[#This Row],[CS16]]) * (1 + getRateOHFinal) * getRateMarkupFinal</f>
        <v>#VALUE!</v>
      </c>
      <c r="GI13" s="30" t="e">
        <f>(CatTemplate[[#This Row],[CO17]] + CatTemplate[[#This Row],[CS17]]) * (1 + getRateOHFinal) * getRateMarkupFinal</f>
        <v>#VALUE!</v>
      </c>
      <c r="GJ13" s="30" t="e">
        <f>(CatTemplate[[#This Row],[CO18]] + CatTemplate[[#This Row],[CS18]]) * (1 + getRateOHFinal) * getRateMarkupFinal</f>
        <v>#VALUE!</v>
      </c>
      <c r="GK13" s="30" t="e">
        <f>(CatTemplate[[#This Row],[CO19]] + CatTemplate[[#This Row],[CS19]]) * (1 + getRateOHFinal) * getRateMarkupFinal</f>
        <v>#VALUE!</v>
      </c>
      <c r="GL13" s="30" t="e">
        <f>(CatTemplate[[#This Row],[CO20]] + CatTemplate[[#This Row],[CS20]]) * (1 + getRateOHFinal) * getRateMarkupFinal</f>
        <v>#VALUE!</v>
      </c>
      <c r="GM13" s="30" t="e">
        <f t="shared" si="6"/>
        <v>#VALUE!</v>
      </c>
      <c r="GN13" s="30" t="e">
        <f t="shared" si="7"/>
        <v>#VALUE!</v>
      </c>
      <c r="GO13" s="30" t="e">
        <f t="shared" si="8"/>
        <v>#VALUE!</v>
      </c>
      <c r="GP13" s="30" t="e">
        <f t="shared" si="9"/>
        <v>#VALUE!</v>
      </c>
      <c r="GQ13" s="30" t="e">
        <f>(CatTemplate[[#This Row],[CO1]]+CatTemplate[[#This Row],[CS1]]) * (1+ getRateOHFinal) * (1 + getRateMarkupFinal)</f>
        <v>#VALUE!</v>
      </c>
      <c r="GR13" s="30" t="e">
        <f>(CatTemplate[[#This Row],[CO2]]+CatTemplate[[#This Row],[CS2]]) * (1+ getRateOHFinal) * (1 + getRateMarkupFinal)</f>
        <v>#VALUE!</v>
      </c>
      <c r="GS13" s="30" t="e">
        <f>(CatTemplate[[#This Row],[CO3]]+CatTemplate[[#This Row],[CS3]]) * (1+ getRateOHFinal) * (1 + getRateMarkupFinal)</f>
        <v>#VALUE!</v>
      </c>
      <c r="GT13" s="30" t="e">
        <f>(CatTemplate[[#This Row],[CO4]]+CatTemplate[[#This Row],[CS4]]) * (1+ getRateOHFinal) * (1 + getRateMarkupFinal)</f>
        <v>#VALUE!</v>
      </c>
      <c r="GU13" s="30" t="e">
        <f>(CatTemplate[[#This Row],[CO5]]+CatTemplate[[#This Row],[CS5]]) * (1+ getRateOHFinal) * (1 + getRateMarkupFinal)</f>
        <v>#VALUE!</v>
      </c>
      <c r="GV13" s="30" t="e">
        <f>(CatTemplate[[#This Row],[CO6]]+CatTemplate[[#This Row],[CS6]]) * (1+ getRateOHFinal) * (1 + getRateMarkupFinal)</f>
        <v>#VALUE!</v>
      </c>
      <c r="GW13" s="30" t="e">
        <f>(CatTemplate[[#This Row],[CO7]]+CatTemplate[[#This Row],[CS7]]) * (1+ getRateOHFinal) * (1 + getRateMarkupFinal)</f>
        <v>#VALUE!</v>
      </c>
      <c r="GX13" s="30" t="e">
        <f>(CatTemplate[[#This Row],[CO8]]+CatTemplate[[#This Row],[CS8]]) * (1+ getRateOHFinal) * (1 + getRateMarkupFinal)</f>
        <v>#VALUE!</v>
      </c>
      <c r="GY13" s="30" t="e">
        <f>(CatTemplate[[#This Row],[CO9]]+CatTemplate[[#This Row],[CS9]]) * (1+ getRateOHFinal) * (1 + getRateMarkupFinal)</f>
        <v>#VALUE!</v>
      </c>
      <c r="GZ13" s="30" t="e">
        <f>(CatTemplate[[#This Row],[CO10]]+CatTemplate[[#This Row],[CS10]]) * (1+ getRateOHFinal) * (1 + getRateMarkupFinal)</f>
        <v>#VALUE!</v>
      </c>
      <c r="HA13" s="30" t="e">
        <f>(CatTemplate[[#This Row],[CO11]]+CatTemplate[[#This Row],[CS11]]) * (1+ getRateOHFinal) * (1 + getRateMarkupFinal)</f>
        <v>#VALUE!</v>
      </c>
      <c r="HB13" s="30" t="e">
        <f>(CatTemplate[[#This Row],[CO12]]+CatTemplate[[#This Row],[CS12]]) * (1+ getRateOHFinal) * (1 + getRateMarkupFinal)</f>
        <v>#VALUE!</v>
      </c>
      <c r="HC13" s="30" t="e">
        <f>(CatTemplate[[#This Row],[CO13]]+CatTemplate[[#This Row],[CS13]]) * (1+ getRateOHFinal) * (1 + getRateMarkupFinal)</f>
        <v>#VALUE!</v>
      </c>
      <c r="HD13" s="30" t="e">
        <f>(CatTemplate[[#This Row],[CO14]]+CatTemplate[[#This Row],[CS14]]) * (1+ getRateOHFinal) * (1 + getRateMarkupFinal)</f>
        <v>#VALUE!</v>
      </c>
      <c r="HE13" s="30" t="e">
        <f>(CatTemplate[[#This Row],[CO15]]+CatTemplate[[#This Row],[CS15]]) * (1+ getRateOHFinal) * (1 + getRateMarkupFinal)</f>
        <v>#VALUE!</v>
      </c>
      <c r="HF13" s="30" t="e">
        <f>(CatTemplate[[#This Row],[CO16]]+CatTemplate[[#This Row],[CS16]]) * (1+ getRateOHFinal) * (1 + getRateMarkupFinal)</f>
        <v>#VALUE!</v>
      </c>
      <c r="HG13" s="30" t="e">
        <f>(CatTemplate[[#This Row],[CO17]]+CatTemplate[[#This Row],[CS17]]) * (1+ getRateOHFinal) * (1 + getRateMarkupFinal)</f>
        <v>#VALUE!</v>
      </c>
      <c r="HH13" s="30" t="e">
        <f>(CatTemplate[[#This Row],[CO18]]+CatTemplate[[#This Row],[CS18]]) * (1+ getRateOHFinal) * (1 + getRateMarkupFinal)</f>
        <v>#VALUE!</v>
      </c>
      <c r="HI13" s="30" t="e">
        <f>(CatTemplate[[#This Row],[CO19]]+CatTemplate[[#This Row],[CS19]]) * (1+ getRateOHFinal) * (1 + getRateMarkupFinal)</f>
        <v>#VALUE!</v>
      </c>
      <c r="HJ13" s="30" t="e">
        <f>(CatTemplate[[#This Row],[CO20]]+CatTemplate[[#This Row],[CS20]]) * (1+ getRateOHFinal) * (1 + getRateMarkupFinal)</f>
        <v>#VALUE!</v>
      </c>
      <c r="HK13" s="39" t="e">
        <f>CatTemplate[[#This Row],[Total cost]]+CatTemplate[[#This Row],[OH Amount]]+CatTemplate[[#This Row],[Markup]]</f>
        <v>#VALUE!</v>
      </c>
      <c r="HL13" s="63">
        <f>IF(CatTemplate[[#This Row],[Units]]="Days",CatTemplate[[#This Row],[Project quantity]]*CatTemplate[[#This Row],[St. unit effort]],CatTemplate[[#This Row],[Project quantity]])</f>
        <v>0</v>
      </c>
      <c r="HM13" s="287">
        <f>IFERROR(CatTemplate[[#This Row],[Total Price]]/(CatTemplate[[#This Row],[Final Quantity]]),0)</f>
        <v>0</v>
      </c>
      <c r="HN13" s="261"/>
    </row>
    <row r="14" spans="1:223" ht="51" x14ac:dyDescent="0.2">
      <c r="B14" s="6" t="s">
        <v>74</v>
      </c>
      <c r="C14" s="22">
        <v>1</v>
      </c>
      <c r="D14" s="7" t="s">
        <v>292</v>
      </c>
      <c r="E14" s="24">
        <v>3</v>
      </c>
      <c r="F14" s="18" t="s">
        <v>885</v>
      </c>
      <c r="G14" s="26">
        <v>4</v>
      </c>
      <c r="H14" s="18" t="s">
        <v>47</v>
      </c>
      <c r="I14" s="18" t="s">
        <v>48</v>
      </c>
      <c r="J14" s="15" t="s">
        <v>64</v>
      </c>
      <c r="K14" s="15" t="s">
        <v>44</v>
      </c>
      <c r="L14" s="15" t="s">
        <v>140</v>
      </c>
      <c r="M14" s="15" t="s">
        <v>206</v>
      </c>
      <c r="N14" s="15" t="s">
        <v>857</v>
      </c>
      <c r="O14" s="315"/>
      <c r="P14" s="71"/>
      <c r="Q14" s="108"/>
      <c r="R14" s="73"/>
      <c r="S14" s="97"/>
      <c r="T14" s="100">
        <f>getEqUnitCost</f>
        <v>0</v>
      </c>
      <c r="U14" s="73">
        <f>getEqUnitEffort</f>
        <v>0</v>
      </c>
      <c r="V14" s="101">
        <f>getEqQuantity</f>
        <v>0</v>
      </c>
      <c r="W14" s="320"/>
      <c r="X14" s="100">
        <f>getConsUnitCost</f>
        <v>0</v>
      </c>
      <c r="Y14" s="73">
        <f>getConsUnitEffort</f>
        <v>0</v>
      </c>
      <c r="Z14" s="14">
        <f>getConsQuantity</f>
        <v>0</v>
      </c>
      <c r="AA14" s="320"/>
      <c r="AB14" s="72"/>
      <c r="AC14" s="112"/>
      <c r="AD14" s="14">
        <f>getOthQuantity</f>
        <v>0</v>
      </c>
      <c r="AE14" s="320"/>
      <c r="AF14" s="28" t="str">
        <f>IF(ISBLANK(CatTemplate[[#This Row],[Resource type]]),"",CatTemplate[[#This Row],[Resource type]])</f>
        <v>CPMO CRPM</v>
      </c>
      <c r="AG14" s="242">
        <f>getStaffUnitCost</f>
        <v>511.74067489803332</v>
      </c>
      <c r="AH14" s="113">
        <f>getStaffUnitEffort</f>
        <v>0</v>
      </c>
      <c r="AI14" s="40">
        <f>getStaffQuantity</f>
        <v>0</v>
      </c>
      <c r="AJ14" s="41">
        <f>CatTemplate[[#This Row],[St. quantity]]*8/ParRatePM</f>
        <v>0</v>
      </c>
      <c r="AK14" s="320"/>
      <c r="AL14" s="53" t="str">
        <f>CatTemplate[[#This Row],[Item type]]</f>
        <v>Days</v>
      </c>
      <c r="AM14" s="12">
        <f>SUM(CatTemplate[[#This Row],[Year1]:[Year20]])</f>
        <v>0</v>
      </c>
      <c r="AN14" s="52"/>
      <c r="AO14" s="52"/>
      <c r="AP14" s="52"/>
      <c r="AQ14" s="8"/>
      <c r="AR14" s="8"/>
      <c r="AS14" s="8"/>
      <c r="AT14" s="8"/>
      <c r="AU14" s="8"/>
      <c r="AV14" s="8"/>
      <c r="AW14" s="8"/>
      <c r="AX14" s="8"/>
      <c r="AY14" s="8"/>
      <c r="AZ14" s="8"/>
      <c r="BA14" s="8"/>
      <c r="BB14" s="8"/>
      <c r="BC14" s="8"/>
      <c r="BD14" s="8"/>
      <c r="BE14" s="8"/>
      <c r="BF14" s="8"/>
      <c r="BG14" s="36"/>
      <c r="BH14" s="320"/>
      <c r="BI14" s="37" t="str">
        <f>getCostCategory</f>
        <v>01 Staff costs</v>
      </c>
      <c r="BJ14" s="37" t="str">
        <f>getSection</f>
        <v>01 Project management</v>
      </c>
      <c r="BK14" s="32" t="str">
        <f>getObject</f>
        <v>CPMO CRPM</v>
      </c>
      <c r="BL14" s="30">
        <f>IFERROR(getUnitCost * IF(CatTemplate[[#This Row],[Cost Category Comp.]]="01 Staff costs", 1,1),0)</f>
        <v>511.74067489803332</v>
      </c>
      <c r="BM14" s="29">
        <f>IF(AND(ISBLANK(CatTemplate[[#This Row],[Eq. unit cost]]),ISBLANK(CatTemplate[[#This Row],[Cons. unit cost]]),ISBLANK(CatTemplate[[#This Row],[Oth. unit cost]])), 0, IF(getUnitEffort =0,1,getUnitEffort) * CatTemplate[[#This Row],[Year1]])</f>
        <v>0</v>
      </c>
      <c r="BN14" s="29">
        <f>IF(AND(ISBLANK(CatTemplate[[#This Row],[Eq. unit cost]]),ISBLANK(CatTemplate[[#This Row],[Cons. unit cost]]),ISBLANK(CatTemplate[[#This Row],[Oth. unit cost]])), 0, IF(getUnitEffort =0,1,getUnitEffort) * CatTemplate[[#This Row],[Year2]])</f>
        <v>0</v>
      </c>
      <c r="BO14" s="29">
        <f>IF(AND(ISBLANK(CatTemplate[[#This Row],[Eq. unit cost]]),ISBLANK(CatTemplate[[#This Row],[Cons. unit cost]]),ISBLANK(CatTemplate[[#This Row],[Oth. unit cost]])), 0, IF(getUnitEffort =0,1,getUnitEffort) * CatTemplate[[#This Row],[Year3]])</f>
        <v>0</v>
      </c>
      <c r="BP14" s="29">
        <f>IF(AND(ISBLANK(CatTemplate[[#This Row],[Eq. unit cost]]),ISBLANK(CatTemplate[[#This Row],[Cons. unit cost]]),ISBLANK(CatTemplate[[#This Row],[Oth. unit cost]])), 0, IF(getUnitEffort =0,1,getUnitEffort) * CatTemplate[[#This Row],[Year4]])</f>
        <v>0</v>
      </c>
      <c r="BQ14" s="29">
        <f>IF(AND(ISBLANK(CatTemplate[[#This Row],[Eq. unit cost]]),ISBLANK(CatTemplate[[#This Row],[Cons. unit cost]]),ISBLANK(CatTemplate[[#This Row],[Oth. unit cost]])), 0, IF(getUnitEffort =0,1,getUnitEffort) * CatTemplate[[#This Row],[Year5]])</f>
        <v>0</v>
      </c>
      <c r="BR14" s="29">
        <f>IF(AND(ISBLANK(CatTemplate[[#This Row],[Eq. unit cost]]),ISBLANK(CatTemplate[[#This Row],[Cons. unit cost]]),ISBLANK(CatTemplate[[#This Row],[Oth. unit cost]])), 0, IF(getUnitEffort =0,1,getUnitEffort) * CatTemplate[[#This Row],[Year6]])</f>
        <v>0</v>
      </c>
      <c r="BS14" s="29">
        <f>IF(AND(ISBLANK(CatTemplate[[#This Row],[Eq. unit cost]]),ISBLANK(CatTemplate[[#This Row],[Cons. unit cost]]),ISBLANK(CatTemplate[[#This Row],[Oth. unit cost]])), 0, IF(getUnitEffort =0,1,getUnitEffort) * CatTemplate[[#This Row],[Year7]])</f>
        <v>0</v>
      </c>
      <c r="BT14" s="29">
        <f>IF(AND(ISBLANK(CatTemplate[[#This Row],[Eq. unit cost]]),ISBLANK(CatTemplate[[#This Row],[Cons. unit cost]]),ISBLANK(CatTemplate[[#This Row],[Oth. unit cost]])), 0, IF(getUnitEffort =0,1,getUnitEffort) * CatTemplate[[#This Row],[Year8]])</f>
        <v>0</v>
      </c>
      <c r="BU14" s="29">
        <f>IF(AND(ISBLANK(CatTemplate[[#This Row],[Eq. unit cost]]),ISBLANK(CatTemplate[[#This Row],[Cons. unit cost]]),ISBLANK(CatTemplate[[#This Row],[Oth. unit cost]])), 0, IF(getUnitEffort =0,1,getUnitEffort) * CatTemplate[[#This Row],[Year9]])</f>
        <v>0</v>
      </c>
      <c r="BV14" s="29">
        <f>IF(AND(ISBLANK(CatTemplate[[#This Row],[Eq. unit cost]]),ISBLANK(CatTemplate[[#This Row],[Cons. unit cost]]),ISBLANK(CatTemplate[[#This Row],[Oth. unit cost]])), 0, IF(getUnitEffort =0,1,getUnitEffort) * CatTemplate[[#This Row],[Year10]])</f>
        <v>0</v>
      </c>
      <c r="BW14" s="29">
        <f>IF(AND(ISBLANK(CatTemplate[[#This Row],[Eq. unit cost]]),ISBLANK(CatTemplate[[#This Row],[Cons. unit cost]]),ISBLANK(CatTemplate[[#This Row],[Oth. unit cost]])), 0, IF(getUnitEffort =0,1,getUnitEffort) * CatTemplate[[#This Row],[Year11]])</f>
        <v>0</v>
      </c>
      <c r="BX14" s="29">
        <f>IF(AND(ISBLANK(CatTemplate[[#This Row],[Eq. unit cost]]),ISBLANK(CatTemplate[[#This Row],[Cons. unit cost]]),ISBLANK(CatTemplate[[#This Row],[Oth. unit cost]])), 0, IF(getUnitEffort =0,1,getUnitEffort) * CatTemplate[[#This Row],[Year12]])</f>
        <v>0</v>
      </c>
      <c r="BY14" s="29">
        <f>IF(AND(ISBLANK(CatTemplate[[#This Row],[Eq. unit cost]]),ISBLANK(CatTemplate[[#This Row],[Cons. unit cost]]),ISBLANK(CatTemplate[[#This Row],[Oth. unit cost]])), 0, IF(getUnitEffort =0,1,getUnitEffort) * CatTemplate[[#This Row],[Year13]])</f>
        <v>0</v>
      </c>
      <c r="BZ14" s="29">
        <f>IF(AND(ISBLANK(CatTemplate[[#This Row],[Eq. unit cost]]),ISBLANK(CatTemplate[[#This Row],[Cons. unit cost]]),ISBLANK(CatTemplate[[#This Row],[Oth. unit cost]])), 0, IF(getUnitEffort =0,1,getUnitEffort) * CatTemplate[[#This Row],[Year14]])</f>
        <v>0</v>
      </c>
      <c r="CA14" s="29">
        <f>IF(AND(ISBLANK(CatTemplate[[#This Row],[Eq. unit cost]]),ISBLANK(CatTemplate[[#This Row],[Cons. unit cost]]),ISBLANK(CatTemplate[[#This Row],[Oth. unit cost]])), 0, IF(getUnitEffort =0,1,getUnitEffort) * CatTemplate[[#This Row],[Year15]])</f>
        <v>0</v>
      </c>
      <c r="CB14" s="29">
        <f>IF(AND(ISBLANK(CatTemplate[[#This Row],[Eq. unit cost]]),ISBLANK(CatTemplate[[#This Row],[Cons. unit cost]]),ISBLANK(CatTemplate[[#This Row],[Oth. unit cost]])), 0, IF(getUnitEffort =0,1,getUnitEffort) * CatTemplate[[#This Row],[Year16]])</f>
        <v>0</v>
      </c>
      <c r="CC14" s="29">
        <f>IF(AND(ISBLANK(CatTemplate[[#This Row],[Eq. unit cost]]),ISBLANK(CatTemplate[[#This Row],[Cons. unit cost]]),ISBLANK(CatTemplate[[#This Row],[Oth. unit cost]])), 0, IF(getUnitEffort =0,1,getUnitEffort) * CatTemplate[[#This Row],[Year17]])</f>
        <v>0</v>
      </c>
      <c r="CD14" s="29">
        <f>IF(AND(ISBLANK(CatTemplate[[#This Row],[Eq. unit cost]]),ISBLANK(CatTemplate[[#This Row],[Cons. unit cost]]),ISBLANK(CatTemplate[[#This Row],[Oth. unit cost]])), 0, IF(getUnitEffort =0,1,getUnitEffort) * CatTemplate[[#This Row],[Year18]])</f>
        <v>0</v>
      </c>
      <c r="CE14" s="29">
        <f>IF(AND(ISBLANK(CatTemplate[[#This Row],[Eq. unit cost]]),ISBLANK(CatTemplate[[#This Row],[Cons. unit cost]]),ISBLANK(CatTemplate[[#This Row],[Oth. unit cost]])), 0, IF(getUnitEffort =0,1,getUnitEffort) * CatTemplate[[#This Row],[Year19]])</f>
        <v>0</v>
      </c>
      <c r="CF14" s="29">
        <f>IF(AND(ISBLANK(CatTemplate[[#This Row],[Eq. unit cost]]),ISBLANK(CatTemplate[[#This Row],[Cons. unit cost]]),ISBLANK(CatTemplate[[#This Row],[Oth. unit cost]])), 0, IF(getUnitEffort =0,1,getUnitEffort) * CatTemplate[[#This Row],[Year20]])</f>
        <v>0</v>
      </c>
      <c r="CG14" s="45">
        <f>SUM(CatTemplate[[#This Row],[Q1]:[Q20]])</f>
        <v>0</v>
      </c>
      <c r="CH14" s="29">
        <f>IF(ISBLANK(CatTemplate[[#This Row],[St. unit effort]]),0,(CatTemplate[[#This Row],[St. unit effort]] * CatTemplate[[#This Row],[Year1]]))</f>
        <v>0</v>
      </c>
      <c r="CI14" s="29">
        <f>IF(ISBLANK(CatTemplate[[#This Row],[St. unit effort]]),0,(CatTemplate[[#This Row],[St. unit effort]] * CatTemplate[[#This Row],[Year2]]))</f>
        <v>0</v>
      </c>
      <c r="CJ14" s="29">
        <f>IF(ISBLANK(CatTemplate[[#This Row],[St. unit effort]]),0,(CatTemplate[[#This Row],[St. unit effort]] * CatTemplate[[#This Row],[Year3]]))</f>
        <v>0</v>
      </c>
      <c r="CK14" s="29">
        <f>IF(ISBLANK(CatTemplate[[#This Row],[St. unit effort]]),0,(CatTemplate[[#This Row],[St. unit effort]] * CatTemplate[[#This Row],[Year4]]))</f>
        <v>0</v>
      </c>
      <c r="CL14" s="29">
        <f>IF(ISBLANK(CatTemplate[[#This Row],[St. unit effort]]),0,(CatTemplate[[#This Row],[St. unit effort]] * CatTemplate[[#This Row],[Year5]]))</f>
        <v>0</v>
      </c>
      <c r="CM14" s="29">
        <f>IF(ISBLANK(CatTemplate[[#This Row],[St. unit effort]]),0,(CatTemplate[[#This Row],[St. unit effort]] * CatTemplate[[#This Row],[Year6]]))</f>
        <v>0</v>
      </c>
      <c r="CN14" s="29">
        <f>IF(ISBLANK(CatTemplate[[#This Row],[St. unit effort]]),0,(CatTemplate[[#This Row],[St. unit effort]] * CatTemplate[[#This Row],[Year7]]))</f>
        <v>0</v>
      </c>
      <c r="CO14" s="29">
        <f>IF(ISBLANK(CatTemplate[[#This Row],[St. unit effort]]),0,(CatTemplate[[#This Row],[St. unit effort]] * CatTemplate[[#This Row],[Year8]]))</f>
        <v>0</v>
      </c>
      <c r="CP14" s="29">
        <f>IF(ISBLANK(CatTemplate[[#This Row],[St. unit effort]]),0,(CatTemplate[[#This Row],[St. unit effort]] * CatTemplate[[#This Row],[Year9]]))</f>
        <v>0</v>
      </c>
      <c r="CQ14" s="29">
        <f>IF(ISBLANK(CatTemplate[[#This Row],[St. unit effort]]),0,(CatTemplate[[#This Row],[St. unit effort]] * CatTemplate[[#This Row],[Year10]]))</f>
        <v>0</v>
      </c>
      <c r="CR14" s="29">
        <f>IF(ISBLANK(CatTemplate[[#This Row],[St. unit effort]]),0,(CatTemplate[[#This Row],[St. unit effort]] * CatTemplate[[#This Row],[Year11]]))</f>
        <v>0</v>
      </c>
      <c r="CS14" s="29">
        <f>IF(ISBLANK(CatTemplate[[#This Row],[St. unit effort]]),0,(CatTemplate[[#This Row],[St. unit effort]] * CatTemplate[[#This Row],[Year12]]))</f>
        <v>0</v>
      </c>
      <c r="CT14" s="29">
        <f>IF(ISBLANK(CatTemplate[[#This Row],[St. unit effort]]),0,(CatTemplate[[#This Row],[St. unit effort]] * CatTemplate[[#This Row],[Year13]]))</f>
        <v>0</v>
      </c>
      <c r="CU14" s="29">
        <f>IF(ISBLANK(CatTemplate[[#This Row],[St. unit effort]]),0,(CatTemplate[[#This Row],[St. unit effort]] * CatTemplate[[#This Row],[Year14]]))</f>
        <v>0</v>
      </c>
      <c r="CV14" s="29">
        <f>IF(ISBLANK(CatTemplate[[#This Row],[St. unit effort]]),0,(CatTemplate[[#This Row],[St. unit effort]] * CatTemplate[[#This Row],[Year15]]))</f>
        <v>0</v>
      </c>
      <c r="CW14" s="29">
        <f>IF(ISBLANK(CatTemplate[[#This Row],[St. unit effort]]),0,(CatTemplate[[#This Row],[St. unit effort]] * CatTemplate[[#This Row],[Year16]]))</f>
        <v>0</v>
      </c>
      <c r="CX14" s="29">
        <f>IF(ISBLANK(CatTemplate[[#This Row],[St. unit effort]]),0,(CatTemplate[[#This Row],[St. unit effort]] * CatTemplate[[#This Row],[Year17]]))</f>
        <v>0</v>
      </c>
      <c r="CY14" s="29">
        <f>IF(ISBLANK(CatTemplate[[#This Row],[St. unit effort]]),0,(CatTemplate[[#This Row],[St. unit effort]] * CatTemplate[[#This Row],[Year18]]))</f>
        <v>0</v>
      </c>
      <c r="CZ14" s="29">
        <f>IF(ISBLANK(CatTemplate[[#This Row],[St. unit effort]]),0,(CatTemplate[[#This Row],[St. unit effort]] * CatTemplate[[#This Row],[Year19]]))</f>
        <v>0</v>
      </c>
      <c r="DA14" s="29">
        <f>IF(ISBLANK(CatTemplate[[#This Row],[St. unit effort]]),0,(CatTemplate[[#This Row],[St. unit effort]] * CatTemplate[[#This Row],[Year20]]))</f>
        <v>0</v>
      </c>
      <c r="DB14" s="57">
        <f>IF(ISBLANK(CatTemplate[[#This Row],[St. unit effort]]),0,(CatTemplate[[#This Row],[St. unit effort]] * CatTemplate[[#This Row],[Year1]])*8/ParRatePM)</f>
        <v>0</v>
      </c>
      <c r="DC14" s="57">
        <f>IF(ISBLANK(CatTemplate[[#This Row],[St. unit effort]]),0,(CatTemplate[[#This Row],[St. unit effort]] * CatTemplate[[#This Row],[Year2]])*8/ParRatePM)</f>
        <v>0</v>
      </c>
      <c r="DD14" s="57">
        <f>IF(ISBLANK(CatTemplate[[#This Row],[St. unit effort]]),0,(CatTemplate[[#This Row],[St. unit effort]] * CatTemplate[[#This Row],[Year3]])*8/ParRatePM)</f>
        <v>0</v>
      </c>
      <c r="DE14" s="57">
        <f>IF(ISBLANK(CatTemplate[[#This Row],[St. unit effort]]),0,(CatTemplate[[#This Row],[St. unit effort]] * CatTemplate[[#This Row],[Year4]])*8/ParRatePM)</f>
        <v>0</v>
      </c>
      <c r="DF14" s="57">
        <f>IF(ISBLANK(CatTemplate[[#This Row],[St. unit effort]]),0,(CatTemplate[[#This Row],[St. unit effort]] * CatTemplate[[#This Row],[Year5]])*8/ParRatePM)</f>
        <v>0</v>
      </c>
      <c r="DG14" s="57">
        <f>IF(ISBLANK(CatTemplate[[#This Row],[St. unit effort]]),0,(CatTemplate[[#This Row],[St. unit effort]] * CatTemplate[[#This Row],[Year6]])*8/ParRatePM)</f>
        <v>0</v>
      </c>
      <c r="DH14" s="57">
        <f>IF(ISBLANK(CatTemplate[[#This Row],[St. unit effort]]),0,(CatTemplate[[#This Row],[St. unit effort]] * CatTemplate[[#This Row],[Year7]])*8/ParRatePM)</f>
        <v>0</v>
      </c>
      <c r="DI14" s="57">
        <f>IF(ISBLANK(CatTemplate[[#This Row],[St. unit effort]]),0,(CatTemplate[[#This Row],[St. unit effort]] * CatTemplate[[#This Row],[Year8]])*8/ParRatePM)</f>
        <v>0</v>
      </c>
      <c r="DJ14" s="57">
        <f>IF(ISBLANK(CatTemplate[[#This Row],[St. unit effort]]),0,(CatTemplate[[#This Row],[St. unit effort]] * CatTemplate[[#This Row],[Year9]])*8/ParRatePM)</f>
        <v>0</v>
      </c>
      <c r="DK14" s="57">
        <f>IF(ISBLANK(CatTemplate[[#This Row],[St. unit effort]]),0,(CatTemplate[[#This Row],[St. unit effort]] * CatTemplate[[#This Row],[Year10]])*8/ParRatePM)</f>
        <v>0</v>
      </c>
      <c r="DL14" s="57">
        <f>IF(ISBLANK(CatTemplate[[#This Row],[St. unit effort]]),0,(CatTemplate[[#This Row],[St. unit effort]] * CatTemplate[[#This Row],[Year11]])*8/ParRatePM)</f>
        <v>0</v>
      </c>
      <c r="DM14" s="57">
        <f>IF(ISBLANK(CatTemplate[[#This Row],[St. unit effort]]),0,(CatTemplate[[#This Row],[St. unit effort]] * CatTemplate[[#This Row],[Year12]])*8/ParRatePM)</f>
        <v>0</v>
      </c>
      <c r="DN14" s="57">
        <f>IF(ISBLANK(CatTemplate[[#This Row],[St. unit effort]]),0,(CatTemplate[[#This Row],[St. unit effort]] * CatTemplate[[#This Row],[Year13]])*8/ParRatePM)</f>
        <v>0</v>
      </c>
      <c r="DO14" s="57">
        <f>IF(ISBLANK(CatTemplate[[#This Row],[St. unit effort]]),0,(CatTemplate[[#This Row],[St. unit effort]] * CatTemplate[[#This Row],[Year14]])*8/ParRatePM)</f>
        <v>0</v>
      </c>
      <c r="DP14" s="57">
        <f>IF(ISBLANK(CatTemplate[[#This Row],[St. unit effort]]),0,(CatTemplate[[#This Row],[St. unit effort]] * CatTemplate[[#This Row],[Year15]])*8/ParRatePM)</f>
        <v>0</v>
      </c>
      <c r="DQ14" s="57">
        <f>IF(ISBLANK(CatTemplate[[#This Row],[St. unit effort]]),0,(CatTemplate[[#This Row],[St. unit effort]] * CatTemplate[[#This Row],[Year16]])*8/ParRatePM)</f>
        <v>0</v>
      </c>
      <c r="DR14" s="57">
        <f>IF(ISBLANK(CatTemplate[[#This Row],[St. unit effort]]),0,(CatTemplate[[#This Row],[St. unit effort]] * CatTemplate[[#This Row],[Year17]])*8/ParRatePM)</f>
        <v>0</v>
      </c>
      <c r="DS14" s="57">
        <f>IF(ISBLANK(CatTemplate[[#This Row],[St. unit effort]]),0,(CatTemplate[[#This Row],[St. unit effort]] * CatTemplate[[#This Row],[Year18]])*8/ParRatePM)</f>
        <v>0</v>
      </c>
      <c r="DT14" s="57">
        <f>IF(ISBLANK(CatTemplate[[#This Row],[St. unit effort]]),0,(CatTemplate[[#This Row],[St. unit effort]] * CatTemplate[[#This Row],[Year19]])*8/ParRatePM)</f>
        <v>0</v>
      </c>
      <c r="DU14" s="57">
        <f>IF(ISBLANK(CatTemplate[[#This Row],[St. unit effort]]),0,(CatTemplate[[#This Row],[St. unit effort]] * CatTemplate[[#This Row],[Year20]])*8/ParRatePM)</f>
        <v>0</v>
      </c>
      <c r="DV14" s="54">
        <f>SUM(CatTemplate[[#This Row],[PM1]:[PM20]])</f>
        <v>0</v>
      </c>
      <c r="DW14" s="56">
        <f t="shared" si="10"/>
        <v>0</v>
      </c>
      <c r="DX14" s="56">
        <f t="shared" si="3"/>
        <v>0</v>
      </c>
      <c r="DY14" s="56">
        <f t="shared" si="3"/>
        <v>0</v>
      </c>
      <c r="DZ14" s="56">
        <f t="shared" si="3"/>
        <v>0</v>
      </c>
      <c r="EA14" s="56">
        <f t="shared" si="3"/>
        <v>0</v>
      </c>
      <c r="EB14" s="56">
        <f t="shared" si="3"/>
        <v>0</v>
      </c>
      <c r="EC14" s="56">
        <f t="shared" si="3"/>
        <v>0</v>
      </c>
      <c r="ED14" s="56">
        <f t="shared" si="3"/>
        <v>0</v>
      </c>
      <c r="EE14" s="56">
        <f t="shared" si="3"/>
        <v>0</v>
      </c>
      <c r="EF14" s="56">
        <f t="shared" si="3"/>
        <v>0</v>
      </c>
      <c r="EG14" s="56">
        <f t="shared" si="3"/>
        <v>0</v>
      </c>
      <c r="EH14" s="56">
        <f t="shared" si="3"/>
        <v>0</v>
      </c>
      <c r="EI14" s="56">
        <f t="shared" si="3"/>
        <v>0</v>
      </c>
      <c r="EJ14" s="56">
        <f t="shared" si="3"/>
        <v>0</v>
      </c>
      <c r="EK14" s="56">
        <f t="shared" si="3"/>
        <v>0</v>
      </c>
      <c r="EL14" s="56">
        <f t="shared" si="3"/>
        <v>0</v>
      </c>
      <c r="EM14" s="56">
        <f t="shared" si="3"/>
        <v>0</v>
      </c>
      <c r="EN14" s="56">
        <f t="shared" si="3"/>
        <v>0</v>
      </c>
      <c r="EO14" s="56">
        <f t="shared" si="3"/>
        <v>0</v>
      </c>
      <c r="EP14" s="56">
        <f t="shared" si="3"/>
        <v>0</v>
      </c>
      <c r="EQ14" s="30">
        <f>CatTemplate[[#This Row],[Eq. unit cost]] * CatTemplate[[#This Row],[Eq. quantity]]</f>
        <v>0</v>
      </c>
      <c r="ER14" s="30">
        <f>CatTemplate[[#This Row],[Cons. unit cost]] *CatTemplate[[#This Row],[Cons. quantity]]</f>
        <v>0</v>
      </c>
      <c r="ES14" s="30">
        <f>CatTemplate[[#This Row],[Oth. unit cost]] *CatTemplate[[#This Row],[Oth. quantity]]</f>
        <v>0</v>
      </c>
      <c r="ET14" s="55">
        <f>SUM(CatTemplate[[#This Row],[CO1]:[CO20]])</f>
        <v>0</v>
      </c>
      <c r="EU14" s="56">
        <f t="shared" si="11"/>
        <v>0</v>
      </c>
      <c r="EV14" s="56">
        <f t="shared" si="4"/>
        <v>0</v>
      </c>
      <c r="EW14" s="56">
        <f t="shared" si="4"/>
        <v>0</v>
      </c>
      <c r="EX14" s="56">
        <f t="shared" si="4"/>
        <v>0</v>
      </c>
      <c r="EY14" s="56">
        <f t="shared" si="4"/>
        <v>0</v>
      </c>
      <c r="EZ14" s="56">
        <f t="shared" si="4"/>
        <v>0</v>
      </c>
      <c r="FA14" s="56">
        <f t="shared" si="4"/>
        <v>0</v>
      </c>
      <c r="FB14" s="56">
        <f t="shared" si="4"/>
        <v>0</v>
      </c>
      <c r="FC14" s="56">
        <f t="shared" si="4"/>
        <v>0</v>
      </c>
      <c r="FD14" s="56">
        <f t="shared" si="4"/>
        <v>0</v>
      </c>
      <c r="FE14" s="56">
        <f t="shared" si="4"/>
        <v>0</v>
      </c>
      <c r="FF14" s="56">
        <f t="shared" si="4"/>
        <v>0</v>
      </c>
      <c r="FG14" s="56">
        <f t="shared" si="4"/>
        <v>0</v>
      </c>
      <c r="FH14" s="56">
        <f t="shared" si="4"/>
        <v>0</v>
      </c>
      <c r="FI14" s="56">
        <f t="shared" si="4"/>
        <v>0</v>
      </c>
      <c r="FJ14" s="56">
        <f t="shared" si="4"/>
        <v>0</v>
      </c>
      <c r="FK14" s="56">
        <f t="shared" si="4"/>
        <v>0</v>
      </c>
      <c r="FL14" s="56">
        <f t="shared" si="4"/>
        <v>0</v>
      </c>
      <c r="FM14" s="56">
        <f t="shared" si="4"/>
        <v>0</v>
      </c>
      <c r="FN14" s="56">
        <f t="shared" si="4"/>
        <v>0</v>
      </c>
      <c r="FO14" s="58">
        <f>SUM(CatTemplate[[#This Row],[CS1]:[CS20]])</f>
        <v>0</v>
      </c>
      <c r="FP14" s="59">
        <f>CatTemplate[[#This Row],[Total Oth. cost]]+CatTemplate[[#This Row],[Total St. Cost]]</f>
        <v>0</v>
      </c>
      <c r="FQ14" s="33" t="e">
        <f t="shared" si="12"/>
        <v>#VALUE!</v>
      </c>
      <c r="FR14" s="33" t="e">
        <f t="shared" si="5"/>
        <v>#VALUE!</v>
      </c>
      <c r="FS14" s="30" t="e">
        <f>(CatTemplate[[#This Row],[CO1]] + CatTemplate[[#This Row],[CS1]]) * (1 + getRateOHFinal) * getRateMarkupFinal</f>
        <v>#VALUE!</v>
      </c>
      <c r="FT14" s="30" t="e">
        <f>(CatTemplate[[#This Row],[CO2]] + CatTemplate[[#This Row],[CS2]]) * (1 + getRateOHFinal) * getRateMarkupFinal</f>
        <v>#VALUE!</v>
      </c>
      <c r="FU14" s="30" t="e">
        <f>(CatTemplate[[#This Row],[CO3]] + CatTemplate[[#This Row],[CS3]]) * (1 + getRateOHFinal) * getRateMarkupFinal</f>
        <v>#VALUE!</v>
      </c>
      <c r="FV14" s="30" t="e">
        <f>(CatTemplate[[#This Row],[CO4]] + CatTemplate[[#This Row],[CS4]]) * (1 + getRateOHFinal) * getRateMarkupFinal</f>
        <v>#VALUE!</v>
      </c>
      <c r="FW14" s="30" t="e">
        <f>(CatTemplate[[#This Row],[CO5]] + CatTemplate[[#This Row],[CS5]]) * (1 + getRateOHFinal) * getRateMarkupFinal</f>
        <v>#VALUE!</v>
      </c>
      <c r="FX14" s="30" t="e">
        <f>(CatTemplate[[#This Row],[CO6]] + CatTemplate[[#This Row],[CS6]]) * (1 + getRateOHFinal) * getRateMarkupFinal</f>
        <v>#VALUE!</v>
      </c>
      <c r="FY14" s="30" t="e">
        <f>(CatTemplate[[#This Row],[CO7]] + CatTemplate[[#This Row],[CS7]]) * (1 + getRateOHFinal) * getRateMarkupFinal</f>
        <v>#VALUE!</v>
      </c>
      <c r="FZ14" s="30" t="e">
        <f>(CatTemplate[[#This Row],[CO8]] + CatTemplate[[#This Row],[CS8]]) * (1 + getRateOHFinal) * getRateMarkupFinal</f>
        <v>#VALUE!</v>
      </c>
      <c r="GA14" s="30" t="e">
        <f>(CatTemplate[[#This Row],[CO9]] + CatTemplate[[#This Row],[CS9]]) * (1 + getRateOHFinal) * getRateMarkupFinal</f>
        <v>#VALUE!</v>
      </c>
      <c r="GB14" s="30" t="e">
        <f>(CatTemplate[[#This Row],[CO10]] + CatTemplate[[#This Row],[CS10]]) * (1 + getRateOHFinal) * getRateMarkupFinal</f>
        <v>#VALUE!</v>
      </c>
      <c r="GC14" s="30" t="e">
        <f>(CatTemplate[[#This Row],[CO11]] + CatTemplate[[#This Row],[CS11]]) * (1 + getRateOHFinal) * getRateMarkupFinal</f>
        <v>#VALUE!</v>
      </c>
      <c r="GD14" s="30" t="e">
        <f>(CatTemplate[[#This Row],[CO12]] + CatTemplate[[#This Row],[CS12]]) * (1 + getRateOHFinal) * getRateMarkupFinal</f>
        <v>#VALUE!</v>
      </c>
      <c r="GE14" s="30" t="e">
        <f>(CatTemplate[[#This Row],[CO13]] + CatTemplate[[#This Row],[CS13]]) * (1 + getRateOHFinal) * getRateMarkupFinal</f>
        <v>#VALUE!</v>
      </c>
      <c r="GF14" s="30" t="e">
        <f>(CatTemplate[[#This Row],[CO14]] + CatTemplate[[#This Row],[CS14]]) * (1 + getRateOHFinal) * getRateMarkupFinal</f>
        <v>#VALUE!</v>
      </c>
      <c r="GG14" s="30" t="e">
        <f>(CatTemplate[[#This Row],[CO15]] + CatTemplate[[#This Row],[CS15]]) * (1 + getRateOHFinal) * getRateMarkupFinal</f>
        <v>#VALUE!</v>
      </c>
      <c r="GH14" s="30" t="e">
        <f>(CatTemplate[[#This Row],[CO16]] + CatTemplate[[#This Row],[CS16]]) * (1 + getRateOHFinal) * getRateMarkupFinal</f>
        <v>#VALUE!</v>
      </c>
      <c r="GI14" s="30" t="e">
        <f>(CatTemplate[[#This Row],[CO17]] + CatTemplate[[#This Row],[CS17]]) * (1 + getRateOHFinal) * getRateMarkupFinal</f>
        <v>#VALUE!</v>
      </c>
      <c r="GJ14" s="30" t="e">
        <f>(CatTemplate[[#This Row],[CO18]] + CatTemplate[[#This Row],[CS18]]) * (1 + getRateOHFinal) * getRateMarkupFinal</f>
        <v>#VALUE!</v>
      </c>
      <c r="GK14" s="30" t="e">
        <f>(CatTemplate[[#This Row],[CO19]] + CatTemplate[[#This Row],[CS19]]) * (1 + getRateOHFinal) * getRateMarkupFinal</f>
        <v>#VALUE!</v>
      </c>
      <c r="GL14" s="30" t="e">
        <f>(CatTemplate[[#This Row],[CO20]] + CatTemplate[[#This Row],[CS20]]) * (1 + getRateOHFinal) * getRateMarkupFinal</f>
        <v>#VALUE!</v>
      </c>
      <c r="GM14" s="30" t="e">
        <f t="shared" si="6"/>
        <v>#VALUE!</v>
      </c>
      <c r="GN14" s="30" t="e">
        <f t="shared" si="7"/>
        <v>#VALUE!</v>
      </c>
      <c r="GO14" s="30" t="e">
        <f t="shared" si="8"/>
        <v>#VALUE!</v>
      </c>
      <c r="GP14" s="30" t="e">
        <f t="shared" si="9"/>
        <v>#VALUE!</v>
      </c>
      <c r="GQ14" s="30" t="e">
        <f>(CatTemplate[[#This Row],[CO1]]+CatTemplate[[#This Row],[CS1]]) * (1+ getRateOHFinal) * (1 + getRateMarkupFinal)</f>
        <v>#VALUE!</v>
      </c>
      <c r="GR14" s="30" t="e">
        <f>(CatTemplate[[#This Row],[CO2]]+CatTemplate[[#This Row],[CS2]]) * (1+ getRateOHFinal) * (1 + getRateMarkupFinal)</f>
        <v>#VALUE!</v>
      </c>
      <c r="GS14" s="30" t="e">
        <f>(CatTemplate[[#This Row],[CO3]]+CatTemplate[[#This Row],[CS3]]) * (1+ getRateOHFinal) * (1 + getRateMarkupFinal)</f>
        <v>#VALUE!</v>
      </c>
      <c r="GT14" s="30" t="e">
        <f>(CatTemplate[[#This Row],[CO4]]+CatTemplate[[#This Row],[CS4]]) * (1+ getRateOHFinal) * (1 + getRateMarkupFinal)</f>
        <v>#VALUE!</v>
      </c>
      <c r="GU14" s="30" t="e">
        <f>(CatTemplate[[#This Row],[CO5]]+CatTemplate[[#This Row],[CS5]]) * (1+ getRateOHFinal) * (1 + getRateMarkupFinal)</f>
        <v>#VALUE!</v>
      </c>
      <c r="GV14" s="30" t="e">
        <f>(CatTemplate[[#This Row],[CO6]]+CatTemplate[[#This Row],[CS6]]) * (1+ getRateOHFinal) * (1 + getRateMarkupFinal)</f>
        <v>#VALUE!</v>
      </c>
      <c r="GW14" s="30" t="e">
        <f>(CatTemplate[[#This Row],[CO7]]+CatTemplate[[#This Row],[CS7]]) * (1+ getRateOHFinal) * (1 + getRateMarkupFinal)</f>
        <v>#VALUE!</v>
      </c>
      <c r="GX14" s="30" t="e">
        <f>(CatTemplate[[#This Row],[CO8]]+CatTemplate[[#This Row],[CS8]]) * (1+ getRateOHFinal) * (1 + getRateMarkupFinal)</f>
        <v>#VALUE!</v>
      </c>
      <c r="GY14" s="30" t="e">
        <f>(CatTemplate[[#This Row],[CO9]]+CatTemplate[[#This Row],[CS9]]) * (1+ getRateOHFinal) * (1 + getRateMarkupFinal)</f>
        <v>#VALUE!</v>
      </c>
      <c r="GZ14" s="30" t="e">
        <f>(CatTemplate[[#This Row],[CO10]]+CatTemplate[[#This Row],[CS10]]) * (1+ getRateOHFinal) * (1 + getRateMarkupFinal)</f>
        <v>#VALUE!</v>
      </c>
      <c r="HA14" s="30" t="e">
        <f>(CatTemplate[[#This Row],[CO11]]+CatTemplate[[#This Row],[CS11]]) * (1+ getRateOHFinal) * (1 + getRateMarkupFinal)</f>
        <v>#VALUE!</v>
      </c>
      <c r="HB14" s="30" t="e">
        <f>(CatTemplate[[#This Row],[CO12]]+CatTemplate[[#This Row],[CS12]]) * (1+ getRateOHFinal) * (1 + getRateMarkupFinal)</f>
        <v>#VALUE!</v>
      </c>
      <c r="HC14" s="30" t="e">
        <f>(CatTemplate[[#This Row],[CO13]]+CatTemplate[[#This Row],[CS13]]) * (1+ getRateOHFinal) * (1 + getRateMarkupFinal)</f>
        <v>#VALUE!</v>
      </c>
      <c r="HD14" s="30" t="e">
        <f>(CatTemplate[[#This Row],[CO14]]+CatTemplate[[#This Row],[CS14]]) * (1+ getRateOHFinal) * (1 + getRateMarkupFinal)</f>
        <v>#VALUE!</v>
      </c>
      <c r="HE14" s="30" t="e">
        <f>(CatTemplate[[#This Row],[CO15]]+CatTemplate[[#This Row],[CS15]]) * (1+ getRateOHFinal) * (1 + getRateMarkupFinal)</f>
        <v>#VALUE!</v>
      </c>
      <c r="HF14" s="30" t="e">
        <f>(CatTemplate[[#This Row],[CO16]]+CatTemplate[[#This Row],[CS16]]) * (1+ getRateOHFinal) * (1 + getRateMarkupFinal)</f>
        <v>#VALUE!</v>
      </c>
      <c r="HG14" s="30" t="e">
        <f>(CatTemplate[[#This Row],[CO17]]+CatTemplate[[#This Row],[CS17]]) * (1+ getRateOHFinal) * (1 + getRateMarkupFinal)</f>
        <v>#VALUE!</v>
      </c>
      <c r="HH14" s="30" t="e">
        <f>(CatTemplate[[#This Row],[CO18]]+CatTemplate[[#This Row],[CS18]]) * (1+ getRateOHFinal) * (1 + getRateMarkupFinal)</f>
        <v>#VALUE!</v>
      </c>
      <c r="HI14" s="30" t="e">
        <f>(CatTemplate[[#This Row],[CO19]]+CatTemplate[[#This Row],[CS19]]) * (1+ getRateOHFinal) * (1 + getRateMarkupFinal)</f>
        <v>#VALUE!</v>
      </c>
      <c r="HJ14" s="30" t="e">
        <f>(CatTemplate[[#This Row],[CO20]]+CatTemplate[[#This Row],[CS20]]) * (1+ getRateOHFinal) * (1 + getRateMarkupFinal)</f>
        <v>#VALUE!</v>
      </c>
      <c r="HK14" s="39" t="e">
        <f>CatTemplate[[#This Row],[Total cost]]+CatTemplate[[#This Row],[OH Amount]]+CatTemplate[[#This Row],[Markup]]</f>
        <v>#VALUE!</v>
      </c>
      <c r="HL14" s="63">
        <f>IF(CatTemplate[[#This Row],[Units]]="Days",CatTemplate[[#This Row],[Project quantity]]*CatTemplate[[#This Row],[St. unit effort]],CatTemplate[[#This Row],[Project quantity]])</f>
        <v>0</v>
      </c>
      <c r="HM14" s="287">
        <f>IFERROR(CatTemplate[[#This Row],[Total Price]]/(CatTemplate[[#This Row],[Final Quantity]]),0)</f>
        <v>0</v>
      </c>
      <c r="HN14" s="261"/>
    </row>
    <row r="15" spans="1:223" ht="38.25" x14ac:dyDescent="0.2">
      <c r="B15" s="6" t="s">
        <v>74</v>
      </c>
      <c r="C15" s="22">
        <v>1</v>
      </c>
      <c r="D15" s="7" t="s">
        <v>292</v>
      </c>
      <c r="E15" s="24">
        <v>3</v>
      </c>
      <c r="F15" s="18" t="s">
        <v>885</v>
      </c>
      <c r="G15" s="26">
        <v>5</v>
      </c>
      <c r="H15" s="18" t="s">
        <v>311</v>
      </c>
      <c r="I15" s="18" t="s">
        <v>49</v>
      </c>
      <c r="J15" s="15" t="s">
        <v>64</v>
      </c>
      <c r="K15" s="15" t="s">
        <v>40</v>
      </c>
      <c r="L15" s="15" t="s">
        <v>140</v>
      </c>
      <c r="M15" s="15" t="s">
        <v>206</v>
      </c>
      <c r="N15" s="15" t="s">
        <v>857</v>
      </c>
      <c r="O15" s="315"/>
      <c r="P15" s="71"/>
      <c r="Q15" s="108"/>
      <c r="R15" s="73"/>
      <c r="S15" s="97"/>
      <c r="T15" s="100">
        <f>getEqUnitCost</f>
        <v>0</v>
      </c>
      <c r="U15" s="73">
        <f>getEqUnitEffort</f>
        <v>0</v>
      </c>
      <c r="V15" s="101">
        <f>getEqQuantity</f>
        <v>0</v>
      </c>
      <c r="W15" s="320"/>
      <c r="X15" s="100">
        <f>getConsUnitCost</f>
        <v>0</v>
      </c>
      <c r="Y15" s="73">
        <f>getConsUnitEffort</f>
        <v>0</v>
      </c>
      <c r="Z15" s="14">
        <f>getConsQuantity</f>
        <v>0</v>
      </c>
      <c r="AA15" s="320"/>
      <c r="AB15" s="72"/>
      <c r="AC15" s="112"/>
      <c r="AD15" s="14">
        <f>getOthQuantity</f>
        <v>0</v>
      </c>
      <c r="AE15" s="320"/>
      <c r="AF15" s="28" t="str">
        <f>IF(ISBLANK(CatTemplate[[#This Row],[Resource type]]),"",CatTemplate[[#This Row],[Resource type]])</f>
        <v>CPMO CRPM</v>
      </c>
      <c r="AG15" s="242">
        <f>getStaffUnitCost</f>
        <v>511.74067489803332</v>
      </c>
      <c r="AH15" s="113">
        <f>getStaffUnitEffort</f>
        <v>0</v>
      </c>
      <c r="AI15" s="40">
        <f>getStaffQuantity</f>
        <v>0</v>
      </c>
      <c r="AJ15" s="41">
        <f>CatTemplate[[#This Row],[St. quantity]]*8/ParRatePM</f>
        <v>0</v>
      </c>
      <c r="AK15" s="320"/>
      <c r="AL15" s="53" t="str">
        <f>CatTemplate[[#This Row],[Item type]]</f>
        <v>Days</v>
      </c>
      <c r="AM15" s="12">
        <f>SUM(CatTemplate[[#This Row],[Year1]:[Year20]])</f>
        <v>0</v>
      </c>
      <c r="AN15" s="52"/>
      <c r="AO15" s="52"/>
      <c r="AP15" s="52"/>
      <c r="AQ15" s="52"/>
      <c r="AR15" s="52"/>
      <c r="AS15" s="52"/>
      <c r="AT15" s="8"/>
      <c r="AU15" s="8"/>
      <c r="AV15" s="8"/>
      <c r="AW15" s="8"/>
      <c r="AX15" s="8"/>
      <c r="AY15" s="8"/>
      <c r="AZ15" s="8"/>
      <c r="BA15" s="8"/>
      <c r="BB15" s="8"/>
      <c r="BC15" s="8"/>
      <c r="BD15" s="8"/>
      <c r="BE15" s="8"/>
      <c r="BF15" s="8"/>
      <c r="BG15" s="36"/>
      <c r="BH15" s="320"/>
      <c r="BI15" s="37" t="str">
        <f>getCostCategory</f>
        <v>01 Staff costs</v>
      </c>
      <c r="BJ15" s="37" t="str">
        <f>getSection</f>
        <v>01 Project management</v>
      </c>
      <c r="BK15" s="32" t="str">
        <f>getObject</f>
        <v>CPMO CRPM</v>
      </c>
      <c r="BL15" s="30">
        <f>IFERROR(getUnitCost * IF(CatTemplate[[#This Row],[Cost Category Comp.]]="01 Staff costs", 1,1),0)</f>
        <v>511.74067489803332</v>
      </c>
      <c r="BM15" s="29">
        <f>IF(AND(ISBLANK(CatTemplate[[#This Row],[Eq. unit cost]]),ISBLANK(CatTemplate[[#This Row],[Cons. unit cost]]),ISBLANK(CatTemplate[[#This Row],[Oth. unit cost]])), 0, IF(getUnitEffort =0,1,getUnitEffort) * CatTemplate[[#This Row],[Year1]])</f>
        <v>0</v>
      </c>
      <c r="BN15" s="29">
        <f>IF(AND(ISBLANK(CatTemplate[[#This Row],[Eq. unit cost]]),ISBLANK(CatTemplate[[#This Row],[Cons. unit cost]]),ISBLANK(CatTemplate[[#This Row],[Oth. unit cost]])), 0, IF(getUnitEffort =0,1,getUnitEffort) * CatTemplate[[#This Row],[Year2]])</f>
        <v>0</v>
      </c>
      <c r="BO15" s="29">
        <f>IF(AND(ISBLANK(CatTemplate[[#This Row],[Eq. unit cost]]),ISBLANK(CatTemplate[[#This Row],[Cons. unit cost]]),ISBLANK(CatTemplate[[#This Row],[Oth. unit cost]])), 0, IF(getUnitEffort =0,1,getUnitEffort) * CatTemplate[[#This Row],[Year3]])</f>
        <v>0</v>
      </c>
      <c r="BP15" s="29">
        <f>IF(AND(ISBLANK(CatTemplate[[#This Row],[Eq. unit cost]]),ISBLANK(CatTemplate[[#This Row],[Cons. unit cost]]),ISBLANK(CatTemplate[[#This Row],[Oth. unit cost]])), 0, IF(getUnitEffort =0,1,getUnitEffort) * CatTemplate[[#This Row],[Year4]])</f>
        <v>0</v>
      </c>
      <c r="BQ15" s="29">
        <f>IF(AND(ISBLANK(CatTemplate[[#This Row],[Eq. unit cost]]),ISBLANK(CatTemplate[[#This Row],[Cons. unit cost]]),ISBLANK(CatTemplate[[#This Row],[Oth. unit cost]])), 0, IF(getUnitEffort =0,1,getUnitEffort) * CatTemplate[[#This Row],[Year5]])</f>
        <v>0</v>
      </c>
      <c r="BR15" s="29">
        <f>IF(AND(ISBLANK(CatTemplate[[#This Row],[Eq. unit cost]]),ISBLANK(CatTemplate[[#This Row],[Cons. unit cost]]),ISBLANK(CatTemplate[[#This Row],[Oth. unit cost]])), 0, IF(getUnitEffort =0,1,getUnitEffort) * CatTemplate[[#This Row],[Year6]])</f>
        <v>0</v>
      </c>
      <c r="BS15" s="29">
        <f>IF(AND(ISBLANK(CatTemplate[[#This Row],[Eq. unit cost]]),ISBLANK(CatTemplate[[#This Row],[Cons. unit cost]]),ISBLANK(CatTemplate[[#This Row],[Oth. unit cost]])), 0, IF(getUnitEffort =0,1,getUnitEffort) * CatTemplate[[#This Row],[Year7]])</f>
        <v>0</v>
      </c>
      <c r="BT15" s="29">
        <f>IF(AND(ISBLANK(CatTemplate[[#This Row],[Eq. unit cost]]),ISBLANK(CatTemplate[[#This Row],[Cons. unit cost]]),ISBLANK(CatTemplate[[#This Row],[Oth. unit cost]])), 0, IF(getUnitEffort =0,1,getUnitEffort) * CatTemplate[[#This Row],[Year8]])</f>
        <v>0</v>
      </c>
      <c r="BU15" s="29">
        <f>IF(AND(ISBLANK(CatTemplate[[#This Row],[Eq. unit cost]]),ISBLANK(CatTemplate[[#This Row],[Cons. unit cost]]),ISBLANK(CatTemplate[[#This Row],[Oth. unit cost]])), 0, IF(getUnitEffort =0,1,getUnitEffort) * CatTemplate[[#This Row],[Year9]])</f>
        <v>0</v>
      </c>
      <c r="BV15" s="29">
        <f>IF(AND(ISBLANK(CatTemplate[[#This Row],[Eq. unit cost]]),ISBLANK(CatTemplate[[#This Row],[Cons. unit cost]]),ISBLANK(CatTemplate[[#This Row],[Oth. unit cost]])), 0, IF(getUnitEffort =0,1,getUnitEffort) * CatTemplate[[#This Row],[Year10]])</f>
        <v>0</v>
      </c>
      <c r="BW15" s="29">
        <f>IF(AND(ISBLANK(CatTemplate[[#This Row],[Eq. unit cost]]),ISBLANK(CatTemplate[[#This Row],[Cons. unit cost]]),ISBLANK(CatTemplate[[#This Row],[Oth. unit cost]])), 0, IF(getUnitEffort =0,1,getUnitEffort) * CatTemplate[[#This Row],[Year11]])</f>
        <v>0</v>
      </c>
      <c r="BX15" s="29">
        <f>IF(AND(ISBLANK(CatTemplate[[#This Row],[Eq. unit cost]]),ISBLANK(CatTemplate[[#This Row],[Cons. unit cost]]),ISBLANK(CatTemplate[[#This Row],[Oth. unit cost]])), 0, IF(getUnitEffort =0,1,getUnitEffort) * CatTemplate[[#This Row],[Year12]])</f>
        <v>0</v>
      </c>
      <c r="BY15" s="29">
        <f>IF(AND(ISBLANK(CatTemplate[[#This Row],[Eq. unit cost]]),ISBLANK(CatTemplate[[#This Row],[Cons. unit cost]]),ISBLANK(CatTemplate[[#This Row],[Oth. unit cost]])), 0, IF(getUnitEffort =0,1,getUnitEffort) * CatTemplate[[#This Row],[Year13]])</f>
        <v>0</v>
      </c>
      <c r="BZ15" s="29">
        <f>IF(AND(ISBLANK(CatTemplate[[#This Row],[Eq. unit cost]]),ISBLANK(CatTemplate[[#This Row],[Cons. unit cost]]),ISBLANK(CatTemplate[[#This Row],[Oth. unit cost]])), 0, IF(getUnitEffort =0,1,getUnitEffort) * CatTemplate[[#This Row],[Year14]])</f>
        <v>0</v>
      </c>
      <c r="CA15" s="29">
        <f>IF(AND(ISBLANK(CatTemplate[[#This Row],[Eq. unit cost]]),ISBLANK(CatTemplate[[#This Row],[Cons. unit cost]]),ISBLANK(CatTemplate[[#This Row],[Oth. unit cost]])), 0, IF(getUnitEffort =0,1,getUnitEffort) * CatTemplate[[#This Row],[Year15]])</f>
        <v>0</v>
      </c>
      <c r="CB15" s="29">
        <f>IF(AND(ISBLANK(CatTemplate[[#This Row],[Eq. unit cost]]),ISBLANK(CatTemplate[[#This Row],[Cons. unit cost]]),ISBLANK(CatTemplate[[#This Row],[Oth. unit cost]])), 0, IF(getUnitEffort =0,1,getUnitEffort) * CatTemplate[[#This Row],[Year16]])</f>
        <v>0</v>
      </c>
      <c r="CC15" s="29">
        <f>IF(AND(ISBLANK(CatTemplate[[#This Row],[Eq. unit cost]]),ISBLANK(CatTemplate[[#This Row],[Cons. unit cost]]),ISBLANK(CatTemplate[[#This Row],[Oth. unit cost]])), 0, IF(getUnitEffort =0,1,getUnitEffort) * CatTemplate[[#This Row],[Year17]])</f>
        <v>0</v>
      </c>
      <c r="CD15" s="29">
        <f>IF(AND(ISBLANK(CatTemplate[[#This Row],[Eq. unit cost]]),ISBLANK(CatTemplate[[#This Row],[Cons. unit cost]]),ISBLANK(CatTemplate[[#This Row],[Oth. unit cost]])), 0, IF(getUnitEffort =0,1,getUnitEffort) * CatTemplate[[#This Row],[Year18]])</f>
        <v>0</v>
      </c>
      <c r="CE15" s="29">
        <f>IF(AND(ISBLANK(CatTemplate[[#This Row],[Eq. unit cost]]),ISBLANK(CatTemplate[[#This Row],[Cons. unit cost]]),ISBLANK(CatTemplate[[#This Row],[Oth. unit cost]])), 0, IF(getUnitEffort =0,1,getUnitEffort) * CatTemplate[[#This Row],[Year19]])</f>
        <v>0</v>
      </c>
      <c r="CF15" s="29">
        <f>IF(AND(ISBLANK(CatTemplate[[#This Row],[Eq. unit cost]]),ISBLANK(CatTemplate[[#This Row],[Cons. unit cost]]),ISBLANK(CatTemplate[[#This Row],[Oth. unit cost]])), 0, IF(getUnitEffort =0,1,getUnitEffort) * CatTemplate[[#This Row],[Year20]])</f>
        <v>0</v>
      </c>
      <c r="CG15" s="45">
        <f>SUM(CatTemplate[[#This Row],[Q1]:[Q20]])</f>
        <v>0</v>
      </c>
      <c r="CH15" s="29">
        <f>IF(ISBLANK(CatTemplate[[#This Row],[St. unit effort]]),0,(CatTemplate[[#This Row],[St. unit effort]] * CatTemplate[[#This Row],[Year1]]))</f>
        <v>0</v>
      </c>
      <c r="CI15" s="29">
        <f>IF(ISBLANK(CatTemplate[[#This Row],[St. unit effort]]),0,(CatTemplate[[#This Row],[St. unit effort]] * CatTemplate[[#This Row],[Year2]]))</f>
        <v>0</v>
      </c>
      <c r="CJ15" s="29">
        <f>IF(ISBLANK(CatTemplate[[#This Row],[St. unit effort]]),0,(CatTemplate[[#This Row],[St. unit effort]] * CatTemplate[[#This Row],[Year3]]))</f>
        <v>0</v>
      </c>
      <c r="CK15" s="29">
        <f>IF(ISBLANK(CatTemplate[[#This Row],[St. unit effort]]),0,(CatTemplate[[#This Row],[St. unit effort]] * CatTemplate[[#This Row],[Year4]]))</f>
        <v>0</v>
      </c>
      <c r="CL15" s="29">
        <f>IF(ISBLANK(CatTemplate[[#This Row],[St. unit effort]]),0,(CatTemplate[[#This Row],[St. unit effort]] * CatTemplate[[#This Row],[Year5]]))</f>
        <v>0</v>
      </c>
      <c r="CM15" s="29">
        <f>IF(ISBLANK(CatTemplate[[#This Row],[St. unit effort]]),0,(CatTemplate[[#This Row],[St. unit effort]] * CatTemplate[[#This Row],[Year6]]))</f>
        <v>0</v>
      </c>
      <c r="CN15" s="29">
        <f>IF(ISBLANK(CatTemplate[[#This Row],[St. unit effort]]),0,(CatTemplate[[#This Row],[St. unit effort]] * CatTemplate[[#This Row],[Year7]]))</f>
        <v>0</v>
      </c>
      <c r="CO15" s="29">
        <f>IF(ISBLANK(CatTemplate[[#This Row],[St. unit effort]]),0,(CatTemplate[[#This Row],[St. unit effort]] * CatTemplate[[#This Row],[Year8]]))</f>
        <v>0</v>
      </c>
      <c r="CP15" s="29">
        <f>IF(ISBLANK(CatTemplate[[#This Row],[St. unit effort]]),0,(CatTemplate[[#This Row],[St. unit effort]] * CatTemplate[[#This Row],[Year9]]))</f>
        <v>0</v>
      </c>
      <c r="CQ15" s="29">
        <f>IF(ISBLANK(CatTemplate[[#This Row],[St. unit effort]]),0,(CatTemplate[[#This Row],[St. unit effort]] * CatTemplate[[#This Row],[Year10]]))</f>
        <v>0</v>
      </c>
      <c r="CR15" s="29">
        <f>IF(ISBLANK(CatTemplate[[#This Row],[St. unit effort]]),0,(CatTemplate[[#This Row],[St. unit effort]] * CatTemplate[[#This Row],[Year11]]))</f>
        <v>0</v>
      </c>
      <c r="CS15" s="29">
        <f>IF(ISBLANK(CatTemplate[[#This Row],[St. unit effort]]),0,(CatTemplate[[#This Row],[St. unit effort]] * CatTemplate[[#This Row],[Year12]]))</f>
        <v>0</v>
      </c>
      <c r="CT15" s="29">
        <f>IF(ISBLANK(CatTemplate[[#This Row],[St. unit effort]]),0,(CatTemplate[[#This Row],[St. unit effort]] * CatTemplate[[#This Row],[Year13]]))</f>
        <v>0</v>
      </c>
      <c r="CU15" s="29">
        <f>IF(ISBLANK(CatTemplate[[#This Row],[St. unit effort]]),0,(CatTemplate[[#This Row],[St. unit effort]] * CatTemplate[[#This Row],[Year14]]))</f>
        <v>0</v>
      </c>
      <c r="CV15" s="29">
        <f>IF(ISBLANK(CatTemplate[[#This Row],[St. unit effort]]),0,(CatTemplate[[#This Row],[St. unit effort]] * CatTemplate[[#This Row],[Year15]]))</f>
        <v>0</v>
      </c>
      <c r="CW15" s="29">
        <f>IF(ISBLANK(CatTemplate[[#This Row],[St. unit effort]]),0,(CatTemplate[[#This Row],[St. unit effort]] * CatTemplate[[#This Row],[Year16]]))</f>
        <v>0</v>
      </c>
      <c r="CX15" s="29">
        <f>IF(ISBLANK(CatTemplate[[#This Row],[St. unit effort]]),0,(CatTemplate[[#This Row],[St. unit effort]] * CatTemplate[[#This Row],[Year17]]))</f>
        <v>0</v>
      </c>
      <c r="CY15" s="29">
        <f>IF(ISBLANK(CatTemplate[[#This Row],[St. unit effort]]),0,(CatTemplate[[#This Row],[St. unit effort]] * CatTemplate[[#This Row],[Year18]]))</f>
        <v>0</v>
      </c>
      <c r="CZ15" s="29">
        <f>IF(ISBLANK(CatTemplate[[#This Row],[St. unit effort]]),0,(CatTemplate[[#This Row],[St. unit effort]] * CatTemplate[[#This Row],[Year19]]))</f>
        <v>0</v>
      </c>
      <c r="DA15" s="29">
        <f>IF(ISBLANK(CatTemplate[[#This Row],[St. unit effort]]),0,(CatTemplate[[#This Row],[St. unit effort]] * CatTemplate[[#This Row],[Year20]]))</f>
        <v>0</v>
      </c>
      <c r="DB15" s="57">
        <f>IF(ISBLANK(CatTemplate[[#This Row],[St. unit effort]]),0,(CatTemplate[[#This Row],[St. unit effort]] * CatTemplate[[#This Row],[Year1]])*8/ParRatePM)</f>
        <v>0</v>
      </c>
      <c r="DC15" s="57">
        <f>IF(ISBLANK(CatTemplate[[#This Row],[St. unit effort]]),0,(CatTemplate[[#This Row],[St. unit effort]] * CatTemplate[[#This Row],[Year2]])*8/ParRatePM)</f>
        <v>0</v>
      </c>
      <c r="DD15" s="57">
        <f>IF(ISBLANK(CatTemplate[[#This Row],[St. unit effort]]),0,(CatTemplate[[#This Row],[St. unit effort]] * CatTemplate[[#This Row],[Year3]])*8/ParRatePM)</f>
        <v>0</v>
      </c>
      <c r="DE15" s="57">
        <f>IF(ISBLANK(CatTemplate[[#This Row],[St. unit effort]]),0,(CatTemplate[[#This Row],[St. unit effort]] * CatTemplate[[#This Row],[Year4]])*8/ParRatePM)</f>
        <v>0</v>
      </c>
      <c r="DF15" s="57">
        <f>IF(ISBLANK(CatTemplate[[#This Row],[St. unit effort]]),0,(CatTemplate[[#This Row],[St. unit effort]] * CatTemplate[[#This Row],[Year5]])*8/ParRatePM)</f>
        <v>0</v>
      </c>
      <c r="DG15" s="57">
        <f>IF(ISBLANK(CatTemplate[[#This Row],[St. unit effort]]),0,(CatTemplate[[#This Row],[St. unit effort]] * CatTemplate[[#This Row],[Year6]])*8/ParRatePM)</f>
        <v>0</v>
      </c>
      <c r="DH15" s="57">
        <f>IF(ISBLANK(CatTemplate[[#This Row],[St. unit effort]]),0,(CatTemplate[[#This Row],[St. unit effort]] * CatTemplate[[#This Row],[Year7]])*8/ParRatePM)</f>
        <v>0</v>
      </c>
      <c r="DI15" s="57">
        <f>IF(ISBLANK(CatTemplate[[#This Row],[St. unit effort]]),0,(CatTemplate[[#This Row],[St. unit effort]] * CatTemplate[[#This Row],[Year8]])*8/ParRatePM)</f>
        <v>0</v>
      </c>
      <c r="DJ15" s="57">
        <f>IF(ISBLANK(CatTemplate[[#This Row],[St. unit effort]]),0,(CatTemplate[[#This Row],[St. unit effort]] * CatTemplate[[#This Row],[Year9]])*8/ParRatePM)</f>
        <v>0</v>
      </c>
      <c r="DK15" s="57">
        <f>IF(ISBLANK(CatTemplate[[#This Row],[St. unit effort]]),0,(CatTemplate[[#This Row],[St. unit effort]] * CatTemplate[[#This Row],[Year10]])*8/ParRatePM)</f>
        <v>0</v>
      </c>
      <c r="DL15" s="57">
        <f>IF(ISBLANK(CatTemplate[[#This Row],[St. unit effort]]),0,(CatTemplate[[#This Row],[St. unit effort]] * CatTemplate[[#This Row],[Year11]])*8/ParRatePM)</f>
        <v>0</v>
      </c>
      <c r="DM15" s="57">
        <f>IF(ISBLANK(CatTemplate[[#This Row],[St. unit effort]]),0,(CatTemplate[[#This Row],[St. unit effort]] * CatTemplate[[#This Row],[Year12]])*8/ParRatePM)</f>
        <v>0</v>
      </c>
      <c r="DN15" s="57">
        <f>IF(ISBLANK(CatTemplate[[#This Row],[St. unit effort]]),0,(CatTemplate[[#This Row],[St. unit effort]] * CatTemplate[[#This Row],[Year13]])*8/ParRatePM)</f>
        <v>0</v>
      </c>
      <c r="DO15" s="57">
        <f>IF(ISBLANK(CatTemplate[[#This Row],[St. unit effort]]),0,(CatTemplate[[#This Row],[St. unit effort]] * CatTemplate[[#This Row],[Year14]])*8/ParRatePM)</f>
        <v>0</v>
      </c>
      <c r="DP15" s="57">
        <f>IF(ISBLANK(CatTemplate[[#This Row],[St. unit effort]]),0,(CatTemplate[[#This Row],[St. unit effort]] * CatTemplate[[#This Row],[Year15]])*8/ParRatePM)</f>
        <v>0</v>
      </c>
      <c r="DQ15" s="57">
        <f>IF(ISBLANK(CatTemplate[[#This Row],[St. unit effort]]),0,(CatTemplate[[#This Row],[St. unit effort]] * CatTemplate[[#This Row],[Year16]])*8/ParRatePM)</f>
        <v>0</v>
      </c>
      <c r="DR15" s="57">
        <f>IF(ISBLANK(CatTemplate[[#This Row],[St. unit effort]]),0,(CatTemplate[[#This Row],[St. unit effort]] * CatTemplate[[#This Row],[Year17]])*8/ParRatePM)</f>
        <v>0</v>
      </c>
      <c r="DS15" s="57">
        <f>IF(ISBLANK(CatTemplate[[#This Row],[St. unit effort]]),0,(CatTemplate[[#This Row],[St. unit effort]] * CatTemplate[[#This Row],[Year18]])*8/ParRatePM)</f>
        <v>0</v>
      </c>
      <c r="DT15" s="57">
        <f>IF(ISBLANK(CatTemplate[[#This Row],[St. unit effort]]),0,(CatTemplate[[#This Row],[St. unit effort]] * CatTemplate[[#This Row],[Year19]])*8/ParRatePM)</f>
        <v>0</v>
      </c>
      <c r="DU15" s="57">
        <f>IF(ISBLANK(CatTemplate[[#This Row],[St. unit effort]]),0,(CatTemplate[[#This Row],[St. unit effort]] * CatTemplate[[#This Row],[Year20]])*8/ParRatePM)</f>
        <v>0</v>
      </c>
      <c r="DV15" s="54">
        <f>SUM(CatTemplate[[#This Row],[PM1]:[PM20]])</f>
        <v>0</v>
      </c>
      <c r="DW15" s="56">
        <f t="shared" si="10"/>
        <v>0</v>
      </c>
      <c r="DX15" s="56">
        <f t="shared" si="3"/>
        <v>0</v>
      </c>
      <c r="DY15" s="56">
        <f t="shared" si="3"/>
        <v>0</v>
      </c>
      <c r="DZ15" s="56">
        <f t="shared" si="3"/>
        <v>0</v>
      </c>
      <c r="EA15" s="56">
        <f t="shared" si="3"/>
        <v>0</v>
      </c>
      <c r="EB15" s="56">
        <f t="shared" si="3"/>
        <v>0</v>
      </c>
      <c r="EC15" s="56">
        <f t="shared" si="3"/>
        <v>0</v>
      </c>
      <c r="ED15" s="56">
        <f t="shared" si="3"/>
        <v>0</v>
      </c>
      <c r="EE15" s="56">
        <f t="shared" si="3"/>
        <v>0</v>
      </c>
      <c r="EF15" s="56">
        <f t="shared" si="3"/>
        <v>0</v>
      </c>
      <c r="EG15" s="56">
        <f t="shared" si="3"/>
        <v>0</v>
      </c>
      <c r="EH15" s="56">
        <f t="shared" si="3"/>
        <v>0</v>
      </c>
      <c r="EI15" s="56">
        <f t="shared" si="3"/>
        <v>0</v>
      </c>
      <c r="EJ15" s="56">
        <f t="shared" si="3"/>
        <v>0</v>
      </c>
      <c r="EK15" s="56">
        <f t="shared" si="3"/>
        <v>0</v>
      </c>
      <c r="EL15" s="56">
        <f t="shared" si="3"/>
        <v>0</v>
      </c>
      <c r="EM15" s="56">
        <f t="shared" si="3"/>
        <v>0</v>
      </c>
      <c r="EN15" s="56">
        <f t="shared" si="3"/>
        <v>0</v>
      </c>
      <c r="EO15" s="56">
        <f t="shared" si="3"/>
        <v>0</v>
      </c>
      <c r="EP15" s="56">
        <f t="shared" si="3"/>
        <v>0</v>
      </c>
      <c r="EQ15" s="30">
        <f>CatTemplate[[#This Row],[Eq. unit cost]] * CatTemplate[[#This Row],[Eq. quantity]]</f>
        <v>0</v>
      </c>
      <c r="ER15" s="30">
        <f>CatTemplate[[#This Row],[Cons. unit cost]] *CatTemplate[[#This Row],[Cons. quantity]]</f>
        <v>0</v>
      </c>
      <c r="ES15" s="30">
        <f>CatTemplate[[#This Row],[Oth. unit cost]] *CatTemplate[[#This Row],[Oth. quantity]]</f>
        <v>0</v>
      </c>
      <c r="ET15" s="55">
        <f>SUM(CatTemplate[[#This Row],[CO1]:[CO20]])</f>
        <v>0</v>
      </c>
      <c r="EU15" s="56">
        <f t="shared" si="11"/>
        <v>0</v>
      </c>
      <c r="EV15" s="56">
        <f t="shared" si="4"/>
        <v>0</v>
      </c>
      <c r="EW15" s="56">
        <f t="shared" si="4"/>
        <v>0</v>
      </c>
      <c r="EX15" s="56">
        <f t="shared" si="4"/>
        <v>0</v>
      </c>
      <c r="EY15" s="56">
        <f t="shared" si="4"/>
        <v>0</v>
      </c>
      <c r="EZ15" s="56">
        <f t="shared" si="4"/>
        <v>0</v>
      </c>
      <c r="FA15" s="56">
        <f t="shared" si="4"/>
        <v>0</v>
      </c>
      <c r="FB15" s="56">
        <f t="shared" si="4"/>
        <v>0</v>
      </c>
      <c r="FC15" s="56">
        <f t="shared" si="4"/>
        <v>0</v>
      </c>
      <c r="FD15" s="56">
        <f t="shared" si="4"/>
        <v>0</v>
      </c>
      <c r="FE15" s="56">
        <f t="shared" si="4"/>
        <v>0</v>
      </c>
      <c r="FF15" s="56">
        <f t="shared" si="4"/>
        <v>0</v>
      </c>
      <c r="FG15" s="56">
        <f t="shared" si="4"/>
        <v>0</v>
      </c>
      <c r="FH15" s="56">
        <f t="shared" si="4"/>
        <v>0</v>
      </c>
      <c r="FI15" s="56">
        <f t="shared" si="4"/>
        <v>0</v>
      </c>
      <c r="FJ15" s="56">
        <f t="shared" si="4"/>
        <v>0</v>
      </c>
      <c r="FK15" s="56">
        <f t="shared" si="4"/>
        <v>0</v>
      </c>
      <c r="FL15" s="56">
        <f t="shared" si="4"/>
        <v>0</v>
      </c>
      <c r="FM15" s="56">
        <f t="shared" si="4"/>
        <v>0</v>
      </c>
      <c r="FN15" s="56">
        <f t="shared" si="4"/>
        <v>0</v>
      </c>
      <c r="FO15" s="58">
        <f>SUM(CatTemplate[[#This Row],[CS1]:[CS20]])</f>
        <v>0</v>
      </c>
      <c r="FP15" s="59">
        <f>CatTemplate[[#This Row],[Total Oth. cost]]+CatTemplate[[#This Row],[Total St. Cost]]</f>
        <v>0</v>
      </c>
      <c r="FQ15" s="33" t="e">
        <f t="shared" si="12"/>
        <v>#VALUE!</v>
      </c>
      <c r="FR15" s="33" t="e">
        <f t="shared" si="5"/>
        <v>#VALUE!</v>
      </c>
      <c r="FS15" s="30" t="e">
        <f>(CatTemplate[[#This Row],[CO1]] + CatTemplate[[#This Row],[CS1]]) * (1 + getRateOHFinal) * getRateMarkupFinal</f>
        <v>#VALUE!</v>
      </c>
      <c r="FT15" s="30" t="e">
        <f>(CatTemplate[[#This Row],[CO2]] + CatTemplate[[#This Row],[CS2]]) * (1 + getRateOHFinal) * getRateMarkupFinal</f>
        <v>#VALUE!</v>
      </c>
      <c r="FU15" s="30" t="e">
        <f>(CatTemplate[[#This Row],[CO3]] + CatTemplate[[#This Row],[CS3]]) * (1 + getRateOHFinal) * getRateMarkupFinal</f>
        <v>#VALUE!</v>
      </c>
      <c r="FV15" s="30" t="e">
        <f>(CatTemplate[[#This Row],[CO4]] + CatTemplate[[#This Row],[CS4]]) * (1 + getRateOHFinal) * getRateMarkupFinal</f>
        <v>#VALUE!</v>
      </c>
      <c r="FW15" s="30" t="e">
        <f>(CatTemplate[[#This Row],[CO5]] + CatTemplate[[#This Row],[CS5]]) * (1 + getRateOHFinal) * getRateMarkupFinal</f>
        <v>#VALUE!</v>
      </c>
      <c r="FX15" s="30" t="e">
        <f>(CatTemplate[[#This Row],[CO6]] + CatTemplate[[#This Row],[CS6]]) * (1 + getRateOHFinal) * getRateMarkupFinal</f>
        <v>#VALUE!</v>
      </c>
      <c r="FY15" s="30" t="e">
        <f>(CatTemplate[[#This Row],[CO7]] + CatTemplate[[#This Row],[CS7]]) * (1 + getRateOHFinal) * getRateMarkupFinal</f>
        <v>#VALUE!</v>
      </c>
      <c r="FZ15" s="30" t="e">
        <f>(CatTemplate[[#This Row],[CO8]] + CatTemplate[[#This Row],[CS8]]) * (1 + getRateOHFinal) * getRateMarkupFinal</f>
        <v>#VALUE!</v>
      </c>
      <c r="GA15" s="30" t="e">
        <f>(CatTemplate[[#This Row],[CO9]] + CatTemplate[[#This Row],[CS9]]) * (1 + getRateOHFinal) * getRateMarkupFinal</f>
        <v>#VALUE!</v>
      </c>
      <c r="GB15" s="30" t="e">
        <f>(CatTemplate[[#This Row],[CO10]] + CatTemplate[[#This Row],[CS10]]) * (1 + getRateOHFinal) * getRateMarkupFinal</f>
        <v>#VALUE!</v>
      </c>
      <c r="GC15" s="30" t="e">
        <f>(CatTemplate[[#This Row],[CO11]] + CatTemplate[[#This Row],[CS11]]) * (1 + getRateOHFinal) * getRateMarkupFinal</f>
        <v>#VALUE!</v>
      </c>
      <c r="GD15" s="30" t="e">
        <f>(CatTemplate[[#This Row],[CO12]] + CatTemplate[[#This Row],[CS12]]) * (1 + getRateOHFinal) * getRateMarkupFinal</f>
        <v>#VALUE!</v>
      </c>
      <c r="GE15" s="30" t="e">
        <f>(CatTemplate[[#This Row],[CO13]] + CatTemplate[[#This Row],[CS13]]) * (1 + getRateOHFinal) * getRateMarkupFinal</f>
        <v>#VALUE!</v>
      </c>
      <c r="GF15" s="30" t="e">
        <f>(CatTemplate[[#This Row],[CO14]] + CatTemplate[[#This Row],[CS14]]) * (1 + getRateOHFinal) * getRateMarkupFinal</f>
        <v>#VALUE!</v>
      </c>
      <c r="GG15" s="30" t="e">
        <f>(CatTemplate[[#This Row],[CO15]] + CatTemplate[[#This Row],[CS15]]) * (1 + getRateOHFinal) * getRateMarkupFinal</f>
        <v>#VALUE!</v>
      </c>
      <c r="GH15" s="30" t="e">
        <f>(CatTemplate[[#This Row],[CO16]] + CatTemplate[[#This Row],[CS16]]) * (1 + getRateOHFinal) * getRateMarkupFinal</f>
        <v>#VALUE!</v>
      </c>
      <c r="GI15" s="30" t="e">
        <f>(CatTemplate[[#This Row],[CO17]] + CatTemplate[[#This Row],[CS17]]) * (1 + getRateOHFinal) * getRateMarkupFinal</f>
        <v>#VALUE!</v>
      </c>
      <c r="GJ15" s="30" t="e">
        <f>(CatTemplate[[#This Row],[CO18]] + CatTemplate[[#This Row],[CS18]]) * (1 + getRateOHFinal) * getRateMarkupFinal</f>
        <v>#VALUE!</v>
      </c>
      <c r="GK15" s="30" t="e">
        <f>(CatTemplate[[#This Row],[CO19]] + CatTemplate[[#This Row],[CS19]]) * (1 + getRateOHFinal) * getRateMarkupFinal</f>
        <v>#VALUE!</v>
      </c>
      <c r="GL15" s="30" t="e">
        <f>(CatTemplate[[#This Row],[CO20]] + CatTemplate[[#This Row],[CS20]]) * (1 + getRateOHFinal) * getRateMarkupFinal</f>
        <v>#VALUE!</v>
      </c>
      <c r="GM15" s="30" t="e">
        <f t="shared" si="6"/>
        <v>#VALUE!</v>
      </c>
      <c r="GN15" s="30" t="e">
        <f t="shared" si="7"/>
        <v>#VALUE!</v>
      </c>
      <c r="GO15" s="30" t="e">
        <f t="shared" si="8"/>
        <v>#VALUE!</v>
      </c>
      <c r="GP15" s="30" t="e">
        <f t="shared" si="9"/>
        <v>#VALUE!</v>
      </c>
      <c r="GQ15" s="30" t="e">
        <f>(CatTemplate[[#This Row],[CO1]]+CatTemplate[[#This Row],[CS1]]) * (1+ getRateOHFinal) * (1 + getRateMarkupFinal)</f>
        <v>#VALUE!</v>
      </c>
      <c r="GR15" s="30" t="e">
        <f>(CatTemplate[[#This Row],[CO2]]+CatTemplate[[#This Row],[CS2]]) * (1+ getRateOHFinal) * (1 + getRateMarkupFinal)</f>
        <v>#VALUE!</v>
      </c>
      <c r="GS15" s="30" t="e">
        <f>(CatTemplate[[#This Row],[CO3]]+CatTemplate[[#This Row],[CS3]]) * (1+ getRateOHFinal) * (1 + getRateMarkupFinal)</f>
        <v>#VALUE!</v>
      </c>
      <c r="GT15" s="30" t="e">
        <f>(CatTemplate[[#This Row],[CO4]]+CatTemplate[[#This Row],[CS4]]) * (1+ getRateOHFinal) * (1 + getRateMarkupFinal)</f>
        <v>#VALUE!</v>
      </c>
      <c r="GU15" s="30" t="e">
        <f>(CatTemplate[[#This Row],[CO5]]+CatTemplate[[#This Row],[CS5]]) * (1+ getRateOHFinal) * (1 + getRateMarkupFinal)</f>
        <v>#VALUE!</v>
      </c>
      <c r="GV15" s="30" t="e">
        <f>(CatTemplate[[#This Row],[CO6]]+CatTemplate[[#This Row],[CS6]]) * (1+ getRateOHFinal) * (1 + getRateMarkupFinal)</f>
        <v>#VALUE!</v>
      </c>
      <c r="GW15" s="30" t="e">
        <f>(CatTemplate[[#This Row],[CO7]]+CatTemplate[[#This Row],[CS7]]) * (1+ getRateOHFinal) * (1 + getRateMarkupFinal)</f>
        <v>#VALUE!</v>
      </c>
      <c r="GX15" s="30" t="e">
        <f>(CatTemplate[[#This Row],[CO8]]+CatTemplate[[#This Row],[CS8]]) * (1+ getRateOHFinal) * (1 + getRateMarkupFinal)</f>
        <v>#VALUE!</v>
      </c>
      <c r="GY15" s="30" t="e">
        <f>(CatTemplate[[#This Row],[CO9]]+CatTemplate[[#This Row],[CS9]]) * (1+ getRateOHFinal) * (1 + getRateMarkupFinal)</f>
        <v>#VALUE!</v>
      </c>
      <c r="GZ15" s="30" t="e">
        <f>(CatTemplate[[#This Row],[CO10]]+CatTemplate[[#This Row],[CS10]]) * (1+ getRateOHFinal) * (1 + getRateMarkupFinal)</f>
        <v>#VALUE!</v>
      </c>
      <c r="HA15" s="30" t="e">
        <f>(CatTemplate[[#This Row],[CO11]]+CatTemplate[[#This Row],[CS11]]) * (1+ getRateOHFinal) * (1 + getRateMarkupFinal)</f>
        <v>#VALUE!</v>
      </c>
      <c r="HB15" s="30" t="e">
        <f>(CatTemplate[[#This Row],[CO12]]+CatTemplate[[#This Row],[CS12]]) * (1+ getRateOHFinal) * (1 + getRateMarkupFinal)</f>
        <v>#VALUE!</v>
      </c>
      <c r="HC15" s="30" t="e">
        <f>(CatTemplate[[#This Row],[CO13]]+CatTemplate[[#This Row],[CS13]]) * (1+ getRateOHFinal) * (1 + getRateMarkupFinal)</f>
        <v>#VALUE!</v>
      </c>
      <c r="HD15" s="30" t="e">
        <f>(CatTemplate[[#This Row],[CO14]]+CatTemplate[[#This Row],[CS14]]) * (1+ getRateOHFinal) * (1 + getRateMarkupFinal)</f>
        <v>#VALUE!</v>
      </c>
      <c r="HE15" s="30" t="e">
        <f>(CatTemplate[[#This Row],[CO15]]+CatTemplate[[#This Row],[CS15]]) * (1+ getRateOHFinal) * (1 + getRateMarkupFinal)</f>
        <v>#VALUE!</v>
      </c>
      <c r="HF15" s="30" t="e">
        <f>(CatTemplate[[#This Row],[CO16]]+CatTemplate[[#This Row],[CS16]]) * (1+ getRateOHFinal) * (1 + getRateMarkupFinal)</f>
        <v>#VALUE!</v>
      </c>
      <c r="HG15" s="30" t="e">
        <f>(CatTemplate[[#This Row],[CO17]]+CatTemplate[[#This Row],[CS17]]) * (1+ getRateOHFinal) * (1 + getRateMarkupFinal)</f>
        <v>#VALUE!</v>
      </c>
      <c r="HH15" s="30" t="e">
        <f>(CatTemplate[[#This Row],[CO18]]+CatTemplate[[#This Row],[CS18]]) * (1+ getRateOHFinal) * (1 + getRateMarkupFinal)</f>
        <v>#VALUE!</v>
      </c>
      <c r="HI15" s="30" t="e">
        <f>(CatTemplate[[#This Row],[CO19]]+CatTemplate[[#This Row],[CS19]]) * (1+ getRateOHFinal) * (1 + getRateMarkupFinal)</f>
        <v>#VALUE!</v>
      </c>
      <c r="HJ15" s="30" t="e">
        <f>(CatTemplate[[#This Row],[CO20]]+CatTemplate[[#This Row],[CS20]]) * (1+ getRateOHFinal) * (1 + getRateMarkupFinal)</f>
        <v>#VALUE!</v>
      </c>
      <c r="HK15" s="39" t="e">
        <f>CatTemplate[[#This Row],[Total cost]]+CatTemplate[[#This Row],[OH Amount]]+CatTemplate[[#This Row],[Markup]]</f>
        <v>#VALUE!</v>
      </c>
      <c r="HL15" s="63">
        <f>IF(CatTemplate[[#This Row],[Units]]="Days",CatTemplate[[#This Row],[Project quantity]]*CatTemplate[[#This Row],[St. unit effort]],CatTemplate[[#This Row],[Project quantity]])</f>
        <v>0</v>
      </c>
      <c r="HM15" s="287">
        <f>IFERROR(CatTemplate[[#This Row],[Total Price]]/(CatTemplate[[#This Row],[Final Quantity]]),0)</f>
        <v>0</v>
      </c>
      <c r="HN15" s="261"/>
    </row>
    <row r="16" spans="1:223" ht="25.5" customHeight="1" x14ac:dyDescent="0.2">
      <c r="B16" s="6" t="s">
        <v>74</v>
      </c>
      <c r="C16" s="22">
        <v>1</v>
      </c>
      <c r="D16" s="7" t="s">
        <v>292</v>
      </c>
      <c r="E16" s="24">
        <v>3</v>
      </c>
      <c r="F16" s="18" t="s">
        <v>885</v>
      </c>
      <c r="G16" s="26">
        <v>6</v>
      </c>
      <c r="H16" s="18" t="s">
        <v>76</v>
      </c>
      <c r="I16" s="18" t="s">
        <v>960</v>
      </c>
      <c r="J16" s="15" t="s">
        <v>1090</v>
      </c>
      <c r="K16" s="15"/>
      <c r="L16" s="15" t="s">
        <v>140</v>
      </c>
      <c r="M16" s="15" t="s">
        <v>206</v>
      </c>
      <c r="N16" s="15" t="s">
        <v>857</v>
      </c>
      <c r="O16" s="315"/>
      <c r="P16" s="71"/>
      <c r="Q16" s="108"/>
      <c r="R16" s="73"/>
      <c r="S16" s="97"/>
      <c r="T16" s="100">
        <f>getEqUnitCost</f>
        <v>0</v>
      </c>
      <c r="U16" s="73">
        <f>getEqUnitEffort</f>
        <v>0</v>
      </c>
      <c r="V16" s="101">
        <f>getEqQuantity</f>
        <v>0</v>
      </c>
      <c r="W16" s="320"/>
      <c r="X16" s="100">
        <f>getConsUnitCost</f>
        <v>0</v>
      </c>
      <c r="Y16" s="73">
        <f>getConsUnitEffort</f>
        <v>0</v>
      </c>
      <c r="Z16" s="14">
        <f>getConsQuantity</f>
        <v>0</v>
      </c>
      <c r="AA16" s="320"/>
      <c r="AB16" s="72"/>
      <c r="AC16" s="112"/>
      <c r="AD16" s="14">
        <f>getOthQuantity</f>
        <v>0</v>
      </c>
      <c r="AE16" s="320"/>
      <c r="AF16" s="28" t="str">
        <f>IF(ISBLANK(CatTemplate[[#This Row],[Resource type]]),"",CatTemplate[[#This Row],[Resource type]])</f>
        <v>CPMO Team Leader</v>
      </c>
      <c r="AG16" s="242">
        <f>getStaffUnitCost</f>
        <v>629.63782201155368</v>
      </c>
      <c r="AH16" s="113">
        <f>getStaffUnitEffort</f>
        <v>0</v>
      </c>
      <c r="AI16" s="40">
        <f>getStaffQuantity</f>
        <v>0</v>
      </c>
      <c r="AJ16" s="41">
        <f>CatTemplate[[#This Row],[St. quantity]]*8/ParRatePM</f>
        <v>0</v>
      </c>
      <c r="AK16" s="320"/>
      <c r="AL16" s="53" t="str">
        <f>CatTemplate[[#This Row],[Item type]]</f>
        <v>Days</v>
      </c>
      <c r="AM16" s="12">
        <f>SUM(CatTemplate[[#This Row],[Year1]:[Year20]])</f>
        <v>0</v>
      </c>
      <c r="AN16" s="52"/>
      <c r="AO16" s="52"/>
      <c r="AP16" s="52"/>
      <c r="AQ16" s="8"/>
      <c r="AR16" s="8"/>
      <c r="AS16" s="8"/>
      <c r="AT16" s="8"/>
      <c r="AU16" s="8"/>
      <c r="AV16" s="8"/>
      <c r="AW16" s="8"/>
      <c r="AX16" s="8"/>
      <c r="AY16" s="8"/>
      <c r="AZ16" s="8"/>
      <c r="BA16" s="8"/>
      <c r="BB16" s="8"/>
      <c r="BC16" s="8"/>
      <c r="BD16" s="8"/>
      <c r="BE16" s="8"/>
      <c r="BF16" s="8"/>
      <c r="BG16" s="36"/>
      <c r="BH16" s="320"/>
      <c r="BI16" s="37" t="str">
        <f>getCostCategory</f>
        <v>01 Staff costs</v>
      </c>
      <c r="BJ16" s="37" t="str">
        <f>getSection</f>
        <v>01 Project management</v>
      </c>
      <c r="BK16" s="32" t="str">
        <f>getObject</f>
        <v>CPMO Team Leader</v>
      </c>
      <c r="BL16" s="30">
        <f>IFERROR(getUnitCost * IF(CatTemplate[[#This Row],[Cost Category Comp.]]="01 Staff costs", 1,1),0)</f>
        <v>629.63782201155368</v>
      </c>
      <c r="BM16" s="29">
        <f>IF(AND(ISBLANK(CatTemplate[[#This Row],[Eq. unit cost]]),ISBLANK(CatTemplate[[#This Row],[Cons. unit cost]]),ISBLANK(CatTemplate[[#This Row],[Oth. unit cost]])), 0, IF(getUnitEffort =0,1,getUnitEffort) * CatTemplate[[#This Row],[Year1]])</f>
        <v>0</v>
      </c>
      <c r="BN16" s="29">
        <f>IF(AND(ISBLANK(CatTemplate[[#This Row],[Eq. unit cost]]),ISBLANK(CatTemplate[[#This Row],[Cons. unit cost]]),ISBLANK(CatTemplate[[#This Row],[Oth. unit cost]])), 0, IF(getUnitEffort =0,1,getUnitEffort) * CatTemplate[[#This Row],[Year2]])</f>
        <v>0</v>
      </c>
      <c r="BO16" s="29">
        <f>IF(AND(ISBLANK(CatTemplate[[#This Row],[Eq. unit cost]]),ISBLANK(CatTemplate[[#This Row],[Cons. unit cost]]),ISBLANK(CatTemplate[[#This Row],[Oth. unit cost]])), 0, IF(getUnitEffort =0,1,getUnitEffort) * CatTemplate[[#This Row],[Year3]])</f>
        <v>0</v>
      </c>
      <c r="BP16" s="29">
        <f>IF(AND(ISBLANK(CatTemplate[[#This Row],[Eq. unit cost]]),ISBLANK(CatTemplate[[#This Row],[Cons. unit cost]]),ISBLANK(CatTemplate[[#This Row],[Oth. unit cost]])), 0, IF(getUnitEffort =0,1,getUnitEffort) * CatTemplate[[#This Row],[Year4]])</f>
        <v>0</v>
      </c>
      <c r="BQ16" s="29">
        <f>IF(AND(ISBLANK(CatTemplate[[#This Row],[Eq. unit cost]]),ISBLANK(CatTemplate[[#This Row],[Cons. unit cost]]),ISBLANK(CatTemplate[[#This Row],[Oth. unit cost]])), 0, IF(getUnitEffort =0,1,getUnitEffort) * CatTemplate[[#This Row],[Year5]])</f>
        <v>0</v>
      </c>
      <c r="BR16" s="29">
        <f>IF(AND(ISBLANK(CatTemplate[[#This Row],[Eq. unit cost]]),ISBLANK(CatTemplate[[#This Row],[Cons. unit cost]]),ISBLANK(CatTemplate[[#This Row],[Oth. unit cost]])), 0, IF(getUnitEffort =0,1,getUnitEffort) * CatTemplate[[#This Row],[Year6]])</f>
        <v>0</v>
      </c>
      <c r="BS16" s="29">
        <f>IF(AND(ISBLANK(CatTemplate[[#This Row],[Eq. unit cost]]),ISBLANK(CatTemplate[[#This Row],[Cons. unit cost]]),ISBLANK(CatTemplate[[#This Row],[Oth. unit cost]])), 0, IF(getUnitEffort =0,1,getUnitEffort) * CatTemplate[[#This Row],[Year7]])</f>
        <v>0</v>
      </c>
      <c r="BT16" s="29">
        <f>IF(AND(ISBLANK(CatTemplate[[#This Row],[Eq. unit cost]]),ISBLANK(CatTemplate[[#This Row],[Cons. unit cost]]),ISBLANK(CatTemplate[[#This Row],[Oth. unit cost]])), 0, IF(getUnitEffort =0,1,getUnitEffort) * CatTemplate[[#This Row],[Year8]])</f>
        <v>0</v>
      </c>
      <c r="BU16" s="29">
        <f>IF(AND(ISBLANK(CatTemplate[[#This Row],[Eq. unit cost]]),ISBLANK(CatTemplate[[#This Row],[Cons. unit cost]]),ISBLANK(CatTemplate[[#This Row],[Oth. unit cost]])), 0, IF(getUnitEffort =0,1,getUnitEffort) * CatTemplate[[#This Row],[Year9]])</f>
        <v>0</v>
      </c>
      <c r="BV16" s="29">
        <f>IF(AND(ISBLANK(CatTemplate[[#This Row],[Eq. unit cost]]),ISBLANK(CatTemplate[[#This Row],[Cons. unit cost]]),ISBLANK(CatTemplate[[#This Row],[Oth. unit cost]])), 0, IF(getUnitEffort =0,1,getUnitEffort) * CatTemplate[[#This Row],[Year10]])</f>
        <v>0</v>
      </c>
      <c r="BW16" s="29">
        <f>IF(AND(ISBLANK(CatTemplate[[#This Row],[Eq. unit cost]]),ISBLANK(CatTemplate[[#This Row],[Cons. unit cost]]),ISBLANK(CatTemplate[[#This Row],[Oth. unit cost]])), 0, IF(getUnitEffort =0,1,getUnitEffort) * CatTemplate[[#This Row],[Year11]])</f>
        <v>0</v>
      </c>
      <c r="BX16" s="29">
        <f>IF(AND(ISBLANK(CatTemplate[[#This Row],[Eq. unit cost]]),ISBLANK(CatTemplate[[#This Row],[Cons. unit cost]]),ISBLANK(CatTemplate[[#This Row],[Oth. unit cost]])), 0, IF(getUnitEffort =0,1,getUnitEffort) * CatTemplate[[#This Row],[Year12]])</f>
        <v>0</v>
      </c>
      <c r="BY16" s="29">
        <f>IF(AND(ISBLANK(CatTemplate[[#This Row],[Eq. unit cost]]),ISBLANK(CatTemplate[[#This Row],[Cons. unit cost]]),ISBLANK(CatTemplate[[#This Row],[Oth. unit cost]])), 0, IF(getUnitEffort =0,1,getUnitEffort) * CatTemplate[[#This Row],[Year13]])</f>
        <v>0</v>
      </c>
      <c r="BZ16" s="29">
        <f>IF(AND(ISBLANK(CatTemplate[[#This Row],[Eq. unit cost]]),ISBLANK(CatTemplate[[#This Row],[Cons. unit cost]]),ISBLANK(CatTemplate[[#This Row],[Oth. unit cost]])), 0, IF(getUnitEffort =0,1,getUnitEffort) * CatTemplate[[#This Row],[Year14]])</f>
        <v>0</v>
      </c>
      <c r="CA16" s="29">
        <f>IF(AND(ISBLANK(CatTemplate[[#This Row],[Eq. unit cost]]),ISBLANK(CatTemplate[[#This Row],[Cons. unit cost]]),ISBLANK(CatTemplate[[#This Row],[Oth. unit cost]])), 0, IF(getUnitEffort =0,1,getUnitEffort) * CatTemplate[[#This Row],[Year15]])</f>
        <v>0</v>
      </c>
      <c r="CB16" s="29">
        <f>IF(AND(ISBLANK(CatTemplate[[#This Row],[Eq. unit cost]]),ISBLANK(CatTemplate[[#This Row],[Cons. unit cost]]),ISBLANK(CatTemplate[[#This Row],[Oth. unit cost]])), 0, IF(getUnitEffort =0,1,getUnitEffort) * CatTemplate[[#This Row],[Year16]])</f>
        <v>0</v>
      </c>
      <c r="CC16" s="29">
        <f>IF(AND(ISBLANK(CatTemplate[[#This Row],[Eq. unit cost]]),ISBLANK(CatTemplate[[#This Row],[Cons. unit cost]]),ISBLANK(CatTemplate[[#This Row],[Oth. unit cost]])), 0, IF(getUnitEffort =0,1,getUnitEffort) * CatTemplate[[#This Row],[Year17]])</f>
        <v>0</v>
      </c>
      <c r="CD16" s="29">
        <f>IF(AND(ISBLANK(CatTemplate[[#This Row],[Eq. unit cost]]),ISBLANK(CatTemplate[[#This Row],[Cons. unit cost]]),ISBLANK(CatTemplate[[#This Row],[Oth. unit cost]])), 0, IF(getUnitEffort =0,1,getUnitEffort) * CatTemplate[[#This Row],[Year18]])</f>
        <v>0</v>
      </c>
      <c r="CE16" s="29">
        <f>IF(AND(ISBLANK(CatTemplate[[#This Row],[Eq. unit cost]]),ISBLANK(CatTemplate[[#This Row],[Cons. unit cost]]),ISBLANK(CatTemplate[[#This Row],[Oth. unit cost]])), 0, IF(getUnitEffort =0,1,getUnitEffort) * CatTemplate[[#This Row],[Year19]])</f>
        <v>0</v>
      </c>
      <c r="CF16" s="29">
        <f>IF(AND(ISBLANK(CatTemplate[[#This Row],[Eq. unit cost]]),ISBLANK(CatTemplate[[#This Row],[Cons. unit cost]]),ISBLANK(CatTemplate[[#This Row],[Oth. unit cost]])), 0, IF(getUnitEffort =0,1,getUnitEffort) * CatTemplate[[#This Row],[Year20]])</f>
        <v>0</v>
      </c>
      <c r="CG16" s="45">
        <f>SUM(CatTemplate[[#This Row],[Q1]:[Q20]])</f>
        <v>0</v>
      </c>
      <c r="CH16" s="29">
        <f>IF(ISBLANK(CatTemplate[[#This Row],[St. unit effort]]),0,(CatTemplate[[#This Row],[St. unit effort]] * CatTemplate[[#This Row],[Year1]]))</f>
        <v>0</v>
      </c>
      <c r="CI16" s="29">
        <f>IF(ISBLANK(CatTemplate[[#This Row],[St. unit effort]]),0,(CatTemplate[[#This Row],[St. unit effort]] * CatTemplate[[#This Row],[Year2]]))</f>
        <v>0</v>
      </c>
      <c r="CJ16" s="29">
        <f>IF(ISBLANK(CatTemplate[[#This Row],[St. unit effort]]),0,(CatTemplate[[#This Row],[St. unit effort]] * CatTemplate[[#This Row],[Year3]]))</f>
        <v>0</v>
      </c>
      <c r="CK16" s="29">
        <f>IF(ISBLANK(CatTemplate[[#This Row],[St. unit effort]]),0,(CatTemplate[[#This Row],[St. unit effort]] * CatTemplate[[#This Row],[Year4]]))</f>
        <v>0</v>
      </c>
      <c r="CL16" s="29">
        <f>IF(ISBLANK(CatTemplate[[#This Row],[St. unit effort]]),0,(CatTemplate[[#This Row],[St. unit effort]] * CatTemplate[[#This Row],[Year5]]))</f>
        <v>0</v>
      </c>
      <c r="CM16" s="29">
        <f>IF(ISBLANK(CatTemplate[[#This Row],[St. unit effort]]),0,(CatTemplate[[#This Row],[St. unit effort]] * CatTemplate[[#This Row],[Year6]]))</f>
        <v>0</v>
      </c>
      <c r="CN16" s="29">
        <f>IF(ISBLANK(CatTemplate[[#This Row],[St. unit effort]]),0,(CatTemplate[[#This Row],[St. unit effort]] * CatTemplate[[#This Row],[Year7]]))</f>
        <v>0</v>
      </c>
      <c r="CO16" s="29">
        <f>IF(ISBLANK(CatTemplate[[#This Row],[St. unit effort]]),0,(CatTemplate[[#This Row],[St. unit effort]] * CatTemplate[[#This Row],[Year8]]))</f>
        <v>0</v>
      </c>
      <c r="CP16" s="29">
        <f>IF(ISBLANK(CatTemplate[[#This Row],[St. unit effort]]),0,(CatTemplate[[#This Row],[St. unit effort]] * CatTemplate[[#This Row],[Year9]]))</f>
        <v>0</v>
      </c>
      <c r="CQ16" s="29">
        <f>IF(ISBLANK(CatTemplate[[#This Row],[St. unit effort]]),0,(CatTemplate[[#This Row],[St. unit effort]] * CatTemplate[[#This Row],[Year10]]))</f>
        <v>0</v>
      </c>
      <c r="CR16" s="29">
        <f>IF(ISBLANK(CatTemplate[[#This Row],[St. unit effort]]),0,(CatTemplate[[#This Row],[St. unit effort]] * CatTemplate[[#This Row],[Year11]]))</f>
        <v>0</v>
      </c>
      <c r="CS16" s="29">
        <f>IF(ISBLANK(CatTemplate[[#This Row],[St. unit effort]]),0,(CatTemplate[[#This Row],[St. unit effort]] * CatTemplate[[#This Row],[Year12]]))</f>
        <v>0</v>
      </c>
      <c r="CT16" s="29">
        <f>IF(ISBLANK(CatTemplate[[#This Row],[St. unit effort]]),0,(CatTemplate[[#This Row],[St. unit effort]] * CatTemplate[[#This Row],[Year13]]))</f>
        <v>0</v>
      </c>
      <c r="CU16" s="29">
        <f>IF(ISBLANK(CatTemplate[[#This Row],[St. unit effort]]),0,(CatTemplate[[#This Row],[St. unit effort]] * CatTemplate[[#This Row],[Year14]]))</f>
        <v>0</v>
      </c>
      <c r="CV16" s="29">
        <f>IF(ISBLANK(CatTemplate[[#This Row],[St. unit effort]]),0,(CatTemplate[[#This Row],[St. unit effort]] * CatTemplate[[#This Row],[Year15]]))</f>
        <v>0</v>
      </c>
      <c r="CW16" s="29">
        <f>IF(ISBLANK(CatTemplate[[#This Row],[St. unit effort]]),0,(CatTemplate[[#This Row],[St. unit effort]] * CatTemplate[[#This Row],[Year16]]))</f>
        <v>0</v>
      </c>
      <c r="CX16" s="29">
        <f>IF(ISBLANK(CatTemplate[[#This Row],[St. unit effort]]),0,(CatTemplate[[#This Row],[St. unit effort]] * CatTemplate[[#This Row],[Year17]]))</f>
        <v>0</v>
      </c>
      <c r="CY16" s="29">
        <f>IF(ISBLANK(CatTemplate[[#This Row],[St. unit effort]]),0,(CatTemplate[[#This Row],[St. unit effort]] * CatTemplate[[#This Row],[Year18]]))</f>
        <v>0</v>
      </c>
      <c r="CZ16" s="29">
        <f>IF(ISBLANK(CatTemplate[[#This Row],[St. unit effort]]),0,(CatTemplate[[#This Row],[St. unit effort]] * CatTemplate[[#This Row],[Year19]]))</f>
        <v>0</v>
      </c>
      <c r="DA16" s="29">
        <f>IF(ISBLANK(CatTemplate[[#This Row],[St. unit effort]]),0,(CatTemplate[[#This Row],[St. unit effort]] * CatTemplate[[#This Row],[Year20]]))</f>
        <v>0</v>
      </c>
      <c r="DB16" s="57">
        <f>IF(ISBLANK(CatTemplate[[#This Row],[St. unit effort]]),0,(CatTemplate[[#This Row],[St. unit effort]] * CatTemplate[[#This Row],[Year1]])*8/ParRatePM)</f>
        <v>0</v>
      </c>
      <c r="DC16" s="57">
        <f>IF(ISBLANK(CatTemplate[[#This Row],[St. unit effort]]),0,(CatTemplate[[#This Row],[St. unit effort]] * CatTemplate[[#This Row],[Year2]])*8/ParRatePM)</f>
        <v>0</v>
      </c>
      <c r="DD16" s="57">
        <f>IF(ISBLANK(CatTemplate[[#This Row],[St. unit effort]]),0,(CatTemplate[[#This Row],[St. unit effort]] * CatTemplate[[#This Row],[Year3]])*8/ParRatePM)</f>
        <v>0</v>
      </c>
      <c r="DE16" s="57">
        <f>IF(ISBLANK(CatTemplate[[#This Row],[St. unit effort]]),0,(CatTemplate[[#This Row],[St. unit effort]] * CatTemplate[[#This Row],[Year4]])*8/ParRatePM)</f>
        <v>0</v>
      </c>
      <c r="DF16" s="57">
        <f>IF(ISBLANK(CatTemplate[[#This Row],[St. unit effort]]),0,(CatTemplate[[#This Row],[St. unit effort]] * CatTemplate[[#This Row],[Year5]])*8/ParRatePM)</f>
        <v>0</v>
      </c>
      <c r="DG16" s="57">
        <f>IF(ISBLANK(CatTemplate[[#This Row],[St. unit effort]]),0,(CatTemplate[[#This Row],[St. unit effort]] * CatTemplate[[#This Row],[Year6]])*8/ParRatePM)</f>
        <v>0</v>
      </c>
      <c r="DH16" s="57">
        <f>IF(ISBLANK(CatTemplate[[#This Row],[St. unit effort]]),0,(CatTemplate[[#This Row],[St. unit effort]] * CatTemplate[[#This Row],[Year7]])*8/ParRatePM)</f>
        <v>0</v>
      </c>
      <c r="DI16" s="57">
        <f>IF(ISBLANK(CatTemplate[[#This Row],[St. unit effort]]),0,(CatTemplate[[#This Row],[St. unit effort]] * CatTemplate[[#This Row],[Year8]])*8/ParRatePM)</f>
        <v>0</v>
      </c>
      <c r="DJ16" s="57">
        <f>IF(ISBLANK(CatTemplate[[#This Row],[St. unit effort]]),0,(CatTemplate[[#This Row],[St. unit effort]] * CatTemplate[[#This Row],[Year9]])*8/ParRatePM)</f>
        <v>0</v>
      </c>
      <c r="DK16" s="57">
        <f>IF(ISBLANK(CatTemplate[[#This Row],[St. unit effort]]),0,(CatTemplate[[#This Row],[St. unit effort]] * CatTemplate[[#This Row],[Year10]])*8/ParRatePM)</f>
        <v>0</v>
      </c>
      <c r="DL16" s="57">
        <f>IF(ISBLANK(CatTemplate[[#This Row],[St. unit effort]]),0,(CatTemplate[[#This Row],[St. unit effort]] * CatTemplate[[#This Row],[Year11]])*8/ParRatePM)</f>
        <v>0</v>
      </c>
      <c r="DM16" s="57">
        <f>IF(ISBLANK(CatTemplate[[#This Row],[St. unit effort]]),0,(CatTemplate[[#This Row],[St. unit effort]] * CatTemplate[[#This Row],[Year12]])*8/ParRatePM)</f>
        <v>0</v>
      </c>
      <c r="DN16" s="57">
        <f>IF(ISBLANK(CatTemplate[[#This Row],[St. unit effort]]),0,(CatTemplate[[#This Row],[St. unit effort]] * CatTemplate[[#This Row],[Year13]])*8/ParRatePM)</f>
        <v>0</v>
      </c>
      <c r="DO16" s="57">
        <f>IF(ISBLANK(CatTemplate[[#This Row],[St. unit effort]]),0,(CatTemplate[[#This Row],[St. unit effort]] * CatTemplate[[#This Row],[Year14]])*8/ParRatePM)</f>
        <v>0</v>
      </c>
      <c r="DP16" s="57">
        <f>IF(ISBLANK(CatTemplate[[#This Row],[St. unit effort]]),0,(CatTemplate[[#This Row],[St. unit effort]] * CatTemplate[[#This Row],[Year15]])*8/ParRatePM)</f>
        <v>0</v>
      </c>
      <c r="DQ16" s="57">
        <f>IF(ISBLANK(CatTemplate[[#This Row],[St. unit effort]]),0,(CatTemplate[[#This Row],[St. unit effort]] * CatTemplate[[#This Row],[Year16]])*8/ParRatePM)</f>
        <v>0</v>
      </c>
      <c r="DR16" s="57">
        <f>IF(ISBLANK(CatTemplate[[#This Row],[St. unit effort]]),0,(CatTemplate[[#This Row],[St. unit effort]] * CatTemplate[[#This Row],[Year17]])*8/ParRatePM)</f>
        <v>0</v>
      </c>
      <c r="DS16" s="57">
        <f>IF(ISBLANK(CatTemplate[[#This Row],[St. unit effort]]),0,(CatTemplate[[#This Row],[St. unit effort]] * CatTemplate[[#This Row],[Year18]])*8/ParRatePM)</f>
        <v>0</v>
      </c>
      <c r="DT16" s="57">
        <f>IF(ISBLANK(CatTemplate[[#This Row],[St. unit effort]]),0,(CatTemplate[[#This Row],[St. unit effort]] * CatTemplate[[#This Row],[Year19]])*8/ParRatePM)</f>
        <v>0</v>
      </c>
      <c r="DU16" s="57">
        <f>IF(ISBLANK(CatTemplate[[#This Row],[St. unit effort]]),0,(CatTemplate[[#This Row],[St. unit effort]] * CatTemplate[[#This Row],[Year20]])*8/ParRatePM)</f>
        <v>0</v>
      </c>
      <c r="DV16" s="54">
        <f>SUM(CatTemplate[[#This Row],[PM1]:[PM20]])</f>
        <v>0</v>
      </c>
      <c r="DW16" s="56">
        <f t="shared" si="10"/>
        <v>0</v>
      </c>
      <c r="DX16" s="56">
        <f t="shared" si="3"/>
        <v>0</v>
      </c>
      <c r="DY16" s="56">
        <f t="shared" si="3"/>
        <v>0</v>
      </c>
      <c r="DZ16" s="56">
        <f t="shared" si="3"/>
        <v>0</v>
      </c>
      <c r="EA16" s="56">
        <f t="shared" si="3"/>
        <v>0</v>
      </c>
      <c r="EB16" s="56">
        <f t="shared" si="3"/>
        <v>0</v>
      </c>
      <c r="EC16" s="56">
        <f t="shared" si="3"/>
        <v>0</v>
      </c>
      <c r="ED16" s="56">
        <f t="shared" si="3"/>
        <v>0</v>
      </c>
      <c r="EE16" s="56">
        <f t="shared" si="3"/>
        <v>0</v>
      </c>
      <c r="EF16" s="56">
        <f t="shared" si="3"/>
        <v>0</v>
      </c>
      <c r="EG16" s="56">
        <f t="shared" si="3"/>
        <v>0</v>
      </c>
      <c r="EH16" s="56">
        <f t="shared" si="3"/>
        <v>0</v>
      </c>
      <c r="EI16" s="56">
        <f t="shared" si="3"/>
        <v>0</v>
      </c>
      <c r="EJ16" s="56">
        <f t="shared" si="3"/>
        <v>0</v>
      </c>
      <c r="EK16" s="56">
        <f t="shared" si="3"/>
        <v>0</v>
      </c>
      <c r="EL16" s="56">
        <f t="shared" si="3"/>
        <v>0</v>
      </c>
      <c r="EM16" s="56">
        <f t="shared" si="3"/>
        <v>0</v>
      </c>
      <c r="EN16" s="56">
        <f t="shared" si="3"/>
        <v>0</v>
      </c>
      <c r="EO16" s="56">
        <f t="shared" si="3"/>
        <v>0</v>
      </c>
      <c r="EP16" s="56">
        <f t="shared" si="3"/>
        <v>0</v>
      </c>
      <c r="EQ16" s="30">
        <f>CatTemplate[[#This Row],[Eq. unit cost]] * CatTemplate[[#This Row],[Eq. quantity]]</f>
        <v>0</v>
      </c>
      <c r="ER16" s="30">
        <f>CatTemplate[[#This Row],[Cons. unit cost]] *CatTemplate[[#This Row],[Cons. quantity]]</f>
        <v>0</v>
      </c>
      <c r="ES16" s="30">
        <f>CatTemplate[[#This Row],[Oth. unit cost]] *CatTemplate[[#This Row],[Oth. quantity]]</f>
        <v>0</v>
      </c>
      <c r="ET16" s="55">
        <f>SUM(CatTemplate[[#This Row],[CO1]:[CO20]])</f>
        <v>0</v>
      </c>
      <c r="EU16" s="56">
        <f t="shared" si="11"/>
        <v>0</v>
      </c>
      <c r="EV16" s="56">
        <f t="shared" si="4"/>
        <v>0</v>
      </c>
      <c r="EW16" s="56">
        <f t="shared" si="4"/>
        <v>0</v>
      </c>
      <c r="EX16" s="56">
        <f t="shared" si="4"/>
        <v>0</v>
      </c>
      <c r="EY16" s="56">
        <f t="shared" si="4"/>
        <v>0</v>
      </c>
      <c r="EZ16" s="56">
        <f t="shared" si="4"/>
        <v>0</v>
      </c>
      <c r="FA16" s="56">
        <f t="shared" si="4"/>
        <v>0</v>
      </c>
      <c r="FB16" s="56">
        <f t="shared" si="4"/>
        <v>0</v>
      </c>
      <c r="FC16" s="56">
        <f t="shared" si="4"/>
        <v>0</v>
      </c>
      <c r="FD16" s="56">
        <f t="shared" si="4"/>
        <v>0</v>
      </c>
      <c r="FE16" s="56">
        <f t="shared" si="4"/>
        <v>0</v>
      </c>
      <c r="FF16" s="56">
        <f t="shared" si="4"/>
        <v>0</v>
      </c>
      <c r="FG16" s="56">
        <f t="shared" si="4"/>
        <v>0</v>
      </c>
      <c r="FH16" s="56">
        <f t="shared" si="4"/>
        <v>0</v>
      </c>
      <c r="FI16" s="56">
        <f t="shared" si="4"/>
        <v>0</v>
      </c>
      <c r="FJ16" s="56">
        <f t="shared" si="4"/>
        <v>0</v>
      </c>
      <c r="FK16" s="56">
        <f t="shared" si="4"/>
        <v>0</v>
      </c>
      <c r="FL16" s="56">
        <f t="shared" si="4"/>
        <v>0</v>
      </c>
      <c r="FM16" s="56">
        <f t="shared" si="4"/>
        <v>0</v>
      </c>
      <c r="FN16" s="56">
        <f t="shared" si="4"/>
        <v>0</v>
      </c>
      <c r="FO16" s="58">
        <f>SUM(CatTemplate[[#This Row],[CS1]:[CS20]])</f>
        <v>0</v>
      </c>
      <c r="FP16" s="59">
        <f>CatTemplate[[#This Row],[Total Oth. cost]]+CatTemplate[[#This Row],[Total St. Cost]]</f>
        <v>0</v>
      </c>
      <c r="FQ16" s="33" t="e">
        <f t="shared" si="12"/>
        <v>#VALUE!</v>
      </c>
      <c r="FR16" s="33" t="e">
        <f t="shared" si="5"/>
        <v>#VALUE!</v>
      </c>
      <c r="FS16" s="30" t="e">
        <f>(CatTemplate[[#This Row],[CO1]] + CatTemplate[[#This Row],[CS1]]) * (1 + getRateOHFinal) * getRateMarkupFinal</f>
        <v>#VALUE!</v>
      </c>
      <c r="FT16" s="30" t="e">
        <f>(CatTemplate[[#This Row],[CO2]] + CatTemplate[[#This Row],[CS2]]) * (1 + getRateOHFinal) * getRateMarkupFinal</f>
        <v>#VALUE!</v>
      </c>
      <c r="FU16" s="30" t="e">
        <f>(CatTemplate[[#This Row],[CO3]] + CatTemplate[[#This Row],[CS3]]) * (1 + getRateOHFinal) * getRateMarkupFinal</f>
        <v>#VALUE!</v>
      </c>
      <c r="FV16" s="30" t="e">
        <f>(CatTemplate[[#This Row],[CO4]] + CatTemplate[[#This Row],[CS4]]) * (1 + getRateOHFinal) * getRateMarkupFinal</f>
        <v>#VALUE!</v>
      </c>
      <c r="FW16" s="30" t="e">
        <f>(CatTemplate[[#This Row],[CO5]] + CatTemplate[[#This Row],[CS5]]) * (1 + getRateOHFinal) * getRateMarkupFinal</f>
        <v>#VALUE!</v>
      </c>
      <c r="FX16" s="30" t="e">
        <f>(CatTemplate[[#This Row],[CO6]] + CatTemplate[[#This Row],[CS6]]) * (1 + getRateOHFinal) * getRateMarkupFinal</f>
        <v>#VALUE!</v>
      </c>
      <c r="FY16" s="30" t="e">
        <f>(CatTemplate[[#This Row],[CO7]] + CatTemplate[[#This Row],[CS7]]) * (1 + getRateOHFinal) * getRateMarkupFinal</f>
        <v>#VALUE!</v>
      </c>
      <c r="FZ16" s="30" t="e">
        <f>(CatTemplate[[#This Row],[CO8]] + CatTemplate[[#This Row],[CS8]]) * (1 + getRateOHFinal) * getRateMarkupFinal</f>
        <v>#VALUE!</v>
      </c>
      <c r="GA16" s="30" t="e">
        <f>(CatTemplate[[#This Row],[CO9]] + CatTemplate[[#This Row],[CS9]]) * (1 + getRateOHFinal) * getRateMarkupFinal</f>
        <v>#VALUE!</v>
      </c>
      <c r="GB16" s="30" t="e">
        <f>(CatTemplate[[#This Row],[CO10]] + CatTemplate[[#This Row],[CS10]]) * (1 + getRateOHFinal) * getRateMarkupFinal</f>
        <v>#VALUE!</v>
      </c>
      <c r="GC16" s="30" t="e">
        <f>(CatTemplate[[#This Row],[CO11]] + CatTemplate[[#This Row],[CS11]]) * (1 + getRateOHFinal) * getRateMarkupFinal</f>
        <v>#VALUE!</v>
      </c>
      <c r="GD16" s="30" t="e">
        <f>(CatTemplate[[#This Row],[CO12]] + CatTemplate[[#This Row],[CS12]]) * (1 + getRateOHFinal) * getRateMarkupFinal</f>
        <v>#VALUE!</v>
      </c>
      <c r="GE16" s="30" t="e">
        <f>(CatTemplate[[#This Row],[CO13]] + CatTemplate[[#This Row],[CS13]]) * (1 + getRateOHFinal) * getRateMarkupFinal</f>
        <v>#VALUE!</v>
      </c>
      <c r="GF16" s="30" t="e">
        <f>(CatTemplate[[#This Row],[CO14]] + CatTemplate[[#This Row],[CS14]]) * (1 + getRateOHFinal) * getRateMarkupFinal</f>
        <v>#VALUE!</v>
      </c>
      <c r="GG16" s="30" t="e">
        <f>(CatTemplate[[#This Row],[CO15]] + CatTemplate[[#This Row],[CS15]]) * (1 + getRateOHFinal) * getRateMarkupFinal</f>
        <v>#VALUE!</v>
      </c>
      <c r="GH16" s="30" t="e">
        <f>(CatTemplate[[#This Row],[CO16]] + CatTemplate[[#This Row],[CS16]]) * (1 + getRateOHFinal) * getRateMarkupFinal</f>
        <v>#VALUE!</v>
      </c>
      <c r="GI16" s="30" t="e">
        <f>(CatTemplate[[#This Row],[CO17]] + CatTemplate[[#This Row],[CS17]]) * (1 + getRateOHFinal) * getRateMarkupFinal</f>
        <v>#VALUE!</v>
      </c>
      <c r="GJ16" s="30" t="e">
        <f>(CatTemplate[[#This Row],[CO18]] + CatTemplate[[#This Row],[CS18]]) * (1 + getRateOHFinal) * getRateMarkupFinal</f>
        <v>#VALUE!</v>
      </c>
      <c r="GK16" s="30" t="e">
        <f>(CatTemplate[[#This Row],[CO19]] + CatTemplate[[#This Row],[CS19]]) * (1 + getRateOHFinal) * getRateMarkupFinal</f>
        <v>#VALUE!</v>
      </c>
      <c r="GL16" s="30" t="e">
        <f>(CatTemplate[[#This Row],[CO20]] + CatTemplate[[#This Row],[CS20]]) * (1 + getRateOHFinal) * getRateMarkupFinal</f>
        <v>#VALUE!</v>
      </c>
      <c r="GM16" s="30" t="e">
        <f t="shared" si="6"/>
        <v>#VALUE!</v>
      </c>
      <c r="GN16" s="30" t="e">
        <f t="shared" si="7"/>
        <v>#VALUE!</v>
      </c>
      <c r="GO16" s="30" t="e">
        <f t="shared" si="8"/>
        <v>#VALUE!</v>
      </c>
      <c r="GP16" s="30" t="e">
        <f t="shared" si="9"/>
        <v>#VALUE!</v>
      </c>
      <c r="GQ16" s="30" t="e">
        <f>(CatTemplate[[#This Row],[CO1]]+CatTemplate[[#This Row],[CS1]]) * (1+ getRateOHFinal) * (1 + getRateMarkupFinal)</f>
        <v>#VALUE!</v>
      </c>
      <c r="GR16" s="30" t="e">
        <f>(CatTemplate[[#This Row],[CO2]]+CatTemplate[[#This Row],[CS2]]) * (1+ getRateOHFinal) * (1 + getRateMarkupFinal)</f>
        <v>#VALUE!</v>
      </c>
      <c r="GS16" s="30" t="e">
        <f>(CatTemplate[[#This Row],[CO3]]+CatTemplate[[#This Row],[CS3]]) * (1+ getRateOHFinal) * (1 + getRateMarkupFinal)</f>
        <v>#VALUE!</v>
      </c>
      <c r="GT16" s="30" t="e">
        <f>(CatTemplate[[#This Row],[CO4]]+CatTemplate[[#This Row],[CS4]]) * (1+ getRateOHFinal) * (1 + getRateMarkupFinal)</f>
        <v>#VALUE!</v>
      </c>
      <c r="GU16" s="30" t="e">
        <f>(CatTemplate[[#This Row],[CO5]]+CatTemplate[[#This Row],[CS5]]) * (1+ getRateOHFinal) * (1 + getRateMarkupFinal)</f>
        <v>#VALUE!</v>
      </c>
      <c r="GV16" s="30" t="e">
        <f>(CatTemplate[[#This Row],[CO6]]+CatTemplate[[#This Row],[CS6]]) * (1+ getRateOHFinal) * (1 + getRateMarkupFinal)</f>
        <v>#VALUE!</v>
      </c>
      <c r="GW16" s="30" t="e">
        <f>(CatTemplate[[#This Row],[CO7]]+CatTemplate[[#This Row],[CS7]]) * (1+ getRateOHFinal) * (1 + getRateMarkupFinal)</f>
        <v>#VALUE!</v>
      </c>
      <c r="GX16" s="30" t="e">
        <f>(CatTemplate[[#This Row],[CO8]]+CatTemplate[[#This Row],[CS8]]) * (1+ getRateOHFinal) * (1 + getRateMarkupFinal)</f>
        <v>#VALUE!</v>
      </c>
      <c r="GY16" s="30" t="e">
        <f>(CatTemplate[[#This Row],[CO9]]+CatTemplate[[#This Row],[CS9]]) * (1+ getRateOHFinal) * (1 + getRateMarkupFinal)</f>
        <v>#VALUE!</v>
      </c>
      <c r="GZ16" s="30" t="e">
        <f>(CatTemplate[[#This Row],[CO10]]+CatTemplate[[#This Row],[CS10]]) * (1+ getRateOHFinal) * (1 + getRateMarkupFinal)</f>
        <v>#VALUE!</v>
      </c>
      <c r="HA16" s="30" t="e">
        <f>(CatTemplate[[#This Row],[CO11]]+CatTemplate[[#This Row],[CS11]]) * (1+ getRateOHFinal) * (1 + getRateMarkupFinal)</f>
        <v>#VALUE!</v>
      </c>
      <c r="HB16" s="30" t="e">
        <f>(CatTemplate[[#This Row],[CO12]]+CatTemplate[[#This Row],[CS12]]) * (1+ getRateOHFinal) * (1 + getRateMarkupFinal)</f>
        <v>#VALUE!</v>
      </c>
      <c r="HC16" s="30" t="e">
        <f>(CatTemplate[[#This Row],[CO13]]+CatTemplate[[#This Row],[CS13]]) * (1+ getRateOHFinal) * (1 + getRateMarkupFinal)</f>
        <v>#VALUE!</v>
      </c>
      <c r="HD16" s="30" t="e">
        <f>(CatTemplate[[#This Row],[CO14]]+CatTemplate[[#This Row],[CS14]]) * (1+ getRateOHFinal) * (1 + getRateMarkupFinal)</f>
        <v>#VALUE!</v>
      </c>
      <c r="HE16" s="30" t="e">
        <f>(CatTemplate[[#This Row],[CO15]]+CatTemplate[[#This Row],[CS15]]) * (1+ getRateOHFinal) * (1 + getRateMarkupFinal)</f>
        <v>#VALUE!</v>
      </c>
      <c r="HF16" s="30" t="e">
        <f>(CatTemplate[[#This Row],[CO16]]+CatTemplate[[#This Row],[CS16]]) * (1+ getRateOHFinal) * (1 + getRateMarkupFinal)</f>
        <v>#VALUE!</v>
      </c>
      <c r="HG16" s="30" t="e">
        <f>(CatTemplate[[#This Row],[CO17]]+CatTemplate[[#This Row],[CS17]]) * (1+ getRateOHFinal) * (1 + getRateMarkupFinal)</f>
        <v>#VALUE!</v>
      </c>
      <c r="HH16" s="30" t="e">
        <f>(CatTemplate[[#This Row],[CO18]]+CatTemplate[[#This Row],[CS18]]) * (1+ getRateOHFinal) * (1 + getRateMarkupFinal)</f>
        <v>#VALUE!</v>
      </c>
      <c r="HI16" s="30" t="e">
        <f>(CatTemplate[[#This Row],[CO19]]+CatTemplate[[#This Row],[CS19]]) * (1+ getRateOHFinal) * (1 + getRateMarkupFinal)</f>
        <v>#VALUE!</v>
      </c>
      <c r="HJ16" s="30" t="e">
        <f>(CatTemplate[[#This Row],[CO20]]+CatTemplate[[#This Row],[CS20]]) * (1+ getRateOHFinal) * (1 + getRateMarkupFinal)</f>
        <v>#VALUE!</v>
      </c>
      <c r="HK16" s="39" t="e">
        <f>CatTemplate[[#This Row],[Total cost]]+CatTemplate[[#This Row],[OH Amount]]+CatTemplate[[#This Row],[Markup]]</f>
        <v>#VALUE!</v>
      </c>
      <c r="HL16" s="63">
        <f>IF(CatTemplate[[#This Row],[Units]]="Days",CatTemplate[[#This Row],[Project quantity]]*CatTemplate[[#This Row],[St. unit effort]],CatTemplate[[#This Row],[Project quantity]])</f>
        <v>0</v>
      </c>
      <c r="HM16" s="287">
        <f>IFERROR(CatTemplate[[#This Row],[Total Price]]/(CatTemplate[[#This Row],[Final Quantity]]),0)</f>
        <v>0</v>
      </c>
      <c r="HN16" s="261"/>
    </row>
    <row r="17" spans="2:222" ht="38.25" x14ac:dyDescent="0.2">
      <c r="B17" s="6" t="s">
        <v>74</v>
      </c>
      <c r="C17" s="22">
        <v>1</v>
      </c>
      <c r="D17" s="7" t="s">
        <v>292</v>
      </c>
      <c r="E17" s="24">
        <v>3</v>
      </c>
      <c r="F17" s="18" t="s">
        <v>885</v>
      </c>
      <c r="G17" s="26">
        <v>7</v>
      </c>
      <c r="H17" s="18" t="s">
        <v>50</v>
      </c>
      <c r="I17" s="18" t="s">
        <v>51</v>
      </c>
      <c r="J17" s="15" t="s">
        <v>64</v>
      </c>
      <c r="K17" s="15" t="s">
        <v>40</v>
      </c>
      <c r="L17" s="15" t="s">
        <v>140</v>
      </c>
      <c r="M17" s="15" t="s">
        <v>206</v>
      </c>
      <c r="N17" s="15" t="s">
        <v>857</v>
      </c>
      <c r="O17" s="315"/>
      <c r="P17" s="71"/>
      <c r="Q17" s="108"/>
      <c r="R17" s="73"/>
      <c r="S17" s="97"/>
      <c r="T17" s="100">
        <f>getEqUnitCost</f>
        <v>0</v>
      </c>
      <c r="U17" s="73">
        <f>getEqUnitEffort</f>
        <v>0</v>
      </c>
      <c r="V17" s="101">
        <f>getEqQuantity</f>
        <v>0</v>
      </c>
      <c r="W17" s="320"/>
      <c r="X17" s="100">
        <f>getConsUnitCost</f>
        <v>0</v>
      </c>
      <c r="Y17" s="73">
        <f>getConsUnitEffort</f>
        <v>0</v>
      </c>
      <c r="Z17" s="14">
        <f>getConsQuantity</f>
        <v>0</v>
      </c>
      <c r="AA17" s="320"/>
      <c r="AB17" s="72"/>
      <c r="AC17" s="112"/>
      <c r="AD17" s="14">
        <f>getOthQuantity</f>
        <v>0</v>
      </c>
      <c r="AE17" s="320"/>
      <c r="AF17" s="28" t="str">
        <f>IF(ISBLANK(CatTemplate[[#This Row],[Resource type]]),"",CatTemplate[[#This Row],[Resource type]])</f>
        <v>CPMO CRPM</v>
      </c>
      <c r="AG17" s="242">
        <f>getStaffUnitCost</f>
        <v>511.74067489803332</v>
      </c>
      <c r="AH17" s="113">
        <f>getStaffUnitEffort</f>
        <v>0</v>
      </c>
      <c r="AI17" s="40">
        <f>getStaffQuantity</f>
        <v>0</v>
      </c>
      <c r="AJ17" s="41">
        <f>CatTemplate[[#This Row],[St. quantity]]*8/ParRatePM</f>
        <v>0</v>
      </c>
      <c r="AK17" s="320"/>
      <c r="AL17" s="53" t="str">
        <f>CatTemplate[[#This Row],[Item type]]</f>
        <v>Days</v>
      </c>
      <c r="AM17" s="12">
        <f>SUM(CatTemplate[[#This Row],[Year1]:[Year20]])</f>
        <v>0</v>
      </c>
      <c r="AN17" s="52"/>
      <c r="AO17" s="52"/>
      <c r="AP17" s="52"/>
      <c r="AQ17" s="8"/>
      <c r="AR17" s="8"/>
      <c r="AS17" s="8"/>
      <c r="AT17" s="8"/>
      <c r="AU17" s="8"/>
      <c r="AV17" s="8"/>
      <c r="AW17" s="8"/>
      <c r="AX17" s="8"/>
      <c r="AY17" s="8"/>
      <c r="AZ17" s="8"/>
      <c r="BA17" s="8"/>
      <c r="BB17" s="8"/>
      <c r="BC17" s="8"/>
      <c r="BD17" s="8"/>
      <c r="BE17" s="8"/>
      <c r="BF17" s="8"/>
      <c r="BG17" s="36"/>
      <c r="BH17" s="320"/>
      <c r="BI17" s="37" t="str">
        <f>getCostCategory</f>
        <v>01 Staff costs</v>
      </c>
      <c r="BJ17" s="37" t="str">
        <f>getSection</f>
        <v>01 Project management</v>
      </c>
      <c r="BK17" s="32" t="str">
        <f>getObject</f>
        <v>CPMO CRPM</v>
      </c>
      <c r="BL17" s="30">
        <f>IFERROR(getUnitCost * IF(CatTemplate[[#This Row],[Cost Category Comp.]]="01 Staff costs", 1,1),0)</f>
        <v>511.74067489803332</v>
      </c>
      <c r="BM17" s="29">
        <f>IF(AND(ISBLANK(CatTemplate[[#This Row],[Eq. unit cost]]),ISBLANK(CatTemplate[[#This Row],[Cons. unit cost]]),ISBLANK(CatTemplate[[#This Row],[Oth. unit cost]])), 0, IF(getUnitEffort =0,1,getUnitEffort) * CatTemplate[[#This Row],[Year1]])</f>
        <v>0</v>
      </c>
      <c r="BN17" s="29">
        <f>IF(AND(ISBLANK(CatTemplate[[#This Row],[Eq. unit cost]]),ISBLANK(CatTemplate[[#This Row],[Cons. unit cost]]),ISBLANK(CatTemplate[[#This Row],[Oth. unit cost]])), 0, IF(getUnitEffort =0,1,getUnitEffort) * CatTemplate[[#This Row],[Year2]])</f>
        <v>0</v>
      </c>
      <c r="BO17" s="29">
        <f>IF(AND(ISBLANK(CatTemplate[[#This Row],[Eq. unit cost]]),ISBLANK(CatTemplate[[#This Row],[Cons. unit cost]]),ISBLANK(CatTemplate[[#This Row],[Oth. unit cost]])), 0, IF(getUnitEffort =0,1,getUnitEffort) * CatTemplate[[#This Row],[Year3]])</f>
        <v>0</v>
      </c>
      <c r="BP17" s="29">
        <f>IF(AND(ISBLANK(CatTemplate[[#This Row],[Eq. unit cost]]),ISBLANK(CatTemplate[[#This Row],[Cons. unit cost]]),ISBLANK(CatTemplate[[#This Row],[Oth. unit cost]])), 0, IF(getUnitEffort =0,1,getUnitEffort) * CatTemplate[[#This Row],[Year4]])</f>
        <v>0</v>
      </c>
      <c r="BQ17" s="29">
        <f>IF(AND(ISBLANK(CatTemplate[[#This Row],[Eq. unit cost]]),ISBLANK(CatTemplate[[#This Row],[Cons. unit cost]]),ISBLANK(CatTemplate[[#This Row],[Oth. unit cost]])), 0, IF(getUnitEffort =0,1,getUnitEffort) * CatTemplate[[#This Row],[Year5]])</f>
        <v>0</v>
      </c>
      <c r="BR17" s="29">
        <f>IF(AND(ISBLANK(CatTemplate[[#This Row],[Eq. unit cost]]),ISBLANK(CatTemplate[[#This Row],[Cons. unit cost]]),ISBLANK(CatTemplate[[#This Row],[Oth. unit cost]])), 0, IF(getUnitEffort =0,1,getUnitEffort) * CatTemplate[[#This Row],[Year6]])</f>
        <v>0</v>
      </c>
      <c r="BS17" s="29">
        <f>IF(AND(ISBLANK(CatTemplate[[#This Row],[Eq. unit cost]]),ISBLANK(CatTemplate[[#This Row],[Cons. unit cost]]),ISBLANK(CatTemplate[[#This Row],[Oth. unit cost]])), 0, IF(getUnitEffort =0,1,getUnitEffort) * CatTemplate[[#This Row],[Year7]])</f>
        <v>0</v>
      </c>
      <c r="BT17" s="29">
        <f>IF(AND(ISBLANK(CatTemplate[[#This Row],[Eq. unit cost]]),ISBLANK(CatTemplate[[#This Row],[Cons. unit cost]]),ISBLANK(CatTemplate[[#This Row],[Oth. unit cost]])), 0, IF(getUnitEffort =0,1,getUnitEffort) * CatTemplate[[#This Row],[Year8]])</f>
        <v>0</v>
      </c>
      <c r="BU17" s="29">
        <f>IF(AND(ISBLANK(CatTemplate[[#This Row],[Eq. unit cost]]),ISBLANK(CatTemplate[[#This Row],[Cons. unit cost]]),ISBLANK(CatTemplate[[#This Row],[Oth. unit cost]])), 0, IF(getUnitEffort =0,1,getUnitEffort) * CatTemplate[[#This Row],[Year9]])</f>
        <v>0</v>
      </c>
      <c r="BV17" s="29">
        <f>IF(AND(ISBLANK(CatTemplate[[#This Row],[Eq. unit cost]]),ISBLANK(CatTemplate[[#This Row],[Cons. unit cost]]),ISBLANK(CatTemplate[[#This Row],[Oth. unit cost]])), 0, IF(getUnitEffort =0,1,getUnitEffort) * CatTemplate[[#This Row],[Year10]])</f>
        <v>0</v>
      </c>
      <c r="BW17" s="29">
        <f>IF(AND(ISBLANK(CatTemplate[[#This Row],[Eq. unit cost]]),ISBLANK(CatTemplate[[#This Row],[Cons. unit cost]]),ISBLANK(CatTemplate[[#This Row],[Oth. unit cost]])), 0, IF(getUnitEffort =0,1,getUnitEffort) * CatTemplate[[#This Row],[Year11]])</f>
        <v>0</v>
      </c>
      <c r="BX17" s="29">
        <f>IF(AND(ISBLANK(CatTemplate[[#This Row],[Eq. unit cost]]),ISBLANK(CatTemplate[[#This Row],[Cons. unit cost]]),ISBLANK(CatTemplate[[#This Row],[Oth. unit cost]])), 0, IF(getUnitEffort =0,1,getUnitEffort) * CatTemplate[[#This Row],[Year12]])</f>
        <v>0</v>
      </c>
      <c r="BY17" s="29">
        <f>IF(AND(ISBLANK(CatTemplate[[#This Row],[Eq. unit cost]]),ISBLANK(CatTemplate[[#This Row],[Cons. unit cost]]),ISBLANK(CatTemplate[[#This Row],[Oth. unit cost]])), 0, IF(getUnitEffort =0,1,getUnitEffort) * CatTemplate[[#This Row],[Year13]])</f>
        <v>0</v>
      </c>
      <c r="BZ17" s="29">
        <f>IF(AND(ISBLANK(CatTemplate[[#This Row],[Eq. unit cost]]),ISBLANK(CatTemplate[[#This Row],[Cons. unit cost]]),ISBLANK(CatTemplate[[#This Row],[Oth. unit cost]])), 0, IF(getUnitEffort =0,1,getUnitEffort) * CatTemplate[[#This Row],[Year14]])</f>
        <v>0</v>
      </c>
      <c r="CA17" s="29">
        <f>IF(AND(ISBLANK(CatTemplate[[#This Row],[Eq. unit cost]]),ISBLANK(CatTemplate[[#This Row],[Cons. unit cost]]),ISBLANK(CatTemplate[[#This Row],[Oth. unit cost]])), 0, IF(getUnitEffort =0,1,getUnitEffort) * CatTemplate[[#This Row],[Year15]])</f>
        <v>0</v>
      </c>
      <c r="CB17" s="29">
        <f>IF(AND(ISBLANK(CatTemplate[[#This Row],[Eq. unit cost]]),ISBLANK(CatTemplate[[#This Row],[Cons. unit cost]]),ISBLANK(CatTemplate[[#This Row],[Oth. unit cost]])), 0, IF(getUnitEffort =0,1,getUnitEffort) * CatTemplate[[#This Row],[Year16]])</f>
        <v>0</v>
      </c>
      <c r="CC17" s="29">
        <f>IF(AND(ISBLANK(CatTemplate[[#This Row],[Eq. unit cost]]),ISBLANK(CatTemplate[[#This Row],[Cons. unit cost]]),ISBLANK(CatTemplate[[#This Row],[Oth. unit cost]])), 0, IF(getUnitEffort =0,1,getUnitEffort) * CatTemplate[[#This Row],[Year17]])</f>
        <v>0</v>
      </c>
      <c r="CD17" s="29">
        <f>IF(AND(ISBLANK(CatTemplate[[#This Row],[Eq. unit cost]]),ISBLANK(CatTemplate[[#This Row],[Cons. unit cost]]),ISBLANK(CatTemplate[[#This Row],[Oth. unit cost]])), 0, IF(getUnitEffort =0,1,getUnitEffort) * CatTemplate[[#This Row],[Year18]])</f>
        <v>0</v>
      </c>
      <c r="CE17" s="29">
        <f>IF(AND(ISBLANK(CatTemplate[[#This Row],[Eq. unit cost]]),ISBLANK(CatTemplate[[#This Row],[Cons. unit cost]]),ISBLANK(CatTemplate[[#This Row],[Oth. unit cost]])), 0, IF(getUnitEffort =0,1,getUnitEffort) * CatTemplate[[#This Row],[Year19]])</f>
        <v>0</v>
      </c>
      <c r="CF17" s="29">
        <f>IF(AND(ISBLANK(CatTemplate[[#This Row],[Eq. unit cost]]),ISBLANK(CatTemplate[[#This Row],[Cons. unit cost]]),ISBLANK(CatTemplate[[#This Row],[Oth. unit cost]])), 0, IF(getUnitEffort =0,1,getUnitEffort) * CatTemplate[[#This Row],[Year20]])</f>
        <v>0</v>
      </c>
      <c r="CG17" s="45">
        <f>SUM(CatTemplate[[#This Row],[Q1]:[Q20]])</f>
        <v>0</v>
      </c>
      <c r="CH17" s="29">
        <f>IF(ISBLANK(CatTemplate[[#This Row],[St. unit effort]]),0,(CatTemplate[[#This Row],[St. unit effort]] * CatTemplate[[#This Row],[Year1]]))</f>
        <v>0</v>
      </c>
      <c r="CI17" s="29">
        <f>IF(ISBLANK(CatTemplate[[#This Row],[St. unit effort]]),0,(CatTemplate[[#This Row],[St. unit effort]] * CatTemplate[[#This Row],[Year2]]))</f>
        <v>0</v>
      </c>
      <c r="CJ17" s="29">
        <f>IF(ISBLANK(CatTemplate[[#This Row],[St. unit effort]]),0,(CatTemplate[[#This Row],[St. unit effort]] * CatTemplate[[#This Row],[Year3]]))</f>
        <v>0</v>
      </c>
      <c r="CK17" s="29">
        <f>IF(ISBLANK(CatTemplate[[#This Row],[St. unit effort]]),0,(CatTemplate[[#This Row],[St. unit effort]] * CatTemplate[[#This Row],[Year4]]))</f>
        <v>0</v>
      </c>
      <c r="CL17" s="29">
        <f>IF(ISBLANK(CatTemplate[[#This Row],[St. unit effort]]),0,(CatTemplate[[#This Row],[St. unit effort]] * CatTemplate[[#This Row],[Year5]]))</f>
        <v>0</v>
      </c>
      <c r="CM17" s="29">
        <f>IF(ISBLANK(CatTemplate[[#This Row],[St. unit effort]]),0,(CatTemplate[[#This Row],[St. unit effort]] * CatTemplate[[#This Row],[Year6]]))</f>
        <v>0</v>
      </c>
      <c r="CN17" s="29">
        <f>IF(ISBLANK(CatTemplate[[#This Row],[St. unit effort]]),0,(CatTemplate[[#This Row],[St. unit effort]] * CatTemplate[[#This Row],[Year7]]))</f>
        <v>0</v>
      </c>
      <c r="CO17" s="29">
        <f>IF(ISBLANK(CatTemplate[[#This Row],[St. unit effort]]),0,(CatTemplate[[#This Row],[St. unit effort]] * CatTemplate[[#This Row],[Year8]]))</f>
        <v>0</v>
      </c>
      <c r="CP17" s="29">
        <f>IF(ISBLANK(CatTemplate[[#This Row],[St. unit effort]]),0,(CatTemplate[[#This Row],[St. unit effort]] * CatTemplate[[#This Row],[Year9]]))</f>
        <v>0</v>
      </c>
      <c r="CQ17" s="29">
        <f>IF(ISBLANK(CatTemplate[[#This Row],[St. unit effort]]),0,(CatTemplate[[#This Row],[St. unit effort]] * CatTemplate[[#This Row],[Year10]]))</f>
        <v>0</v>
      </c>
      <c r="CR17" s="29">
        <f>IF(ISBLANK(CatTemplate[[#This Row],[St. unit effort]]),0,(CatTemplate[[#This Row],[St. unit effort]] * CatTemplate[[#This Row],[Year11]]))</f>
        <v>0</v>
      </c>
      <c r="CS17" s="29">
        <f>IF(ISBLANK(CatTemplate[[#This Row],[St. unit effort]]),0,(CatTemplate[[#This Row],[St. unit effort]] * CatTemplate[[#This Row],[Year12]]))</f>
        <v>0</v>
      </c>
      <c r="CT17" s="29">
        <f>IF(ISBLANK(CatTemplate[[#This Row],[St. unit effort]]),0,(CatTemplate[[#This Row],[St. unit effort]] * CatTemplate[[#This Row],[Year13]]))</f>
        <v>0</v>
      </c>
      <c r="CU17" s="29">
        <f>IF(ISBLANK(CatTemplate[[#This Row],[St. unit effort]]),0,(CatTemplate[[#This Row],[St. unit effort]] * CatTemplate[[#This Row],[Year14]]))</f>
        <v>0</v>
      </c>
      <c r="CV17" s="29">
        <f>IF(ISBLANK(CatTemplate[[#This Row],[St. unit effort]]),0,(CatTemplate[[#This Row],[St. unit effort]] * CatTemplate[[#This Row],[Year15]]))</f>
        <v>0</v>
      </c>
      <c r="CW17" s="29">
        <f>IF(ISBLANK(CatTemplate[[#This Row],[St. unit effort]]),0,(CatTemplate[[#This Row],[St. unit effort]] * CatTemplate[[#This Row],[Year16]]))</f>
        <v>0</v>
      </c>
      <c r="CX17" s="29">
        <f>IF(ISBLANK(CatTemplate[[#This Row],[St. unit effort]]),0,(CatTemplate[[#This Row],[St. unit effort]] * CatTemplate[[#This Row],[Year17]]))</f>
        <v>0</v>
      </c>
      <c r="CY17" s="29">
        <f>IF(ISBLANK(CatTemplate[[#This Row],[St. unit effort]]),0,(CatTemplate[[#This Row],[St. unit effort]] * CatTemplate[[#This Row],[Year18]]))</f>
        <v>0</v>
      </c>
      <c r="CZ17" s="29">
        <f>IF(ISBLANK(CatTemplate[[#This Row],[St. unit effort]]),0,(CatTemplate[[#This Row],[St. unit effort]] * CatTemplate[[#This Row],[Year19]]))</f>
        <v>0</v>
      </c>
      <c r="DA17" s="29">
        <f>IF(ISBLANK(CatTemplate[[#This Row],[St. unit effort]]),0,(CatTemplate[[#This Row],[St. unit effort]] * CatTemplate[[#This Row],[Year20]]))</f>
        <v>0</v>
      </c>
      <c r="DB17" s="57">
        <f>IF(ISBLANK(CatTemplate[[#This Row],[St. unit effort]]),0,(CatTemplate[[#This Row],[St. unit effort]] * CatTemplate[[#This Row],[Year1]])*8/ParRatePM)</f>
        <v>0</v>
      </c>
      <c r="DC17" s="57">
        <f>IF(ISBLANK(CatTemplate[[#This Row],[St. unit effort]]),0,(CatTemplate[[#This Row],[St. unit effort]] * CatTemplate[[#This Row],[Year2]])*8/ParRatePM)</f>
        <v>0</v>
      </c>
      <c r="DD17" s="57">
        <f>IF(ISBLANK(CatTemplate[[#This Row],[St. unit effort]]),0,(CatTemplate[[#This Row],[St. unit effort]] * CatTemplate[[#This Row],[Year3]])*8/ParRatePM)</f>
        <v>0</v>
      </c>
      <c r="DE17" s="57">
        <f>IF(ISBLANK(CatTemplate[[#This Row],[St. unit effort]]),0,(CatTemplate[[#This Row],[St. unit effort]] * CatTemplate[[#This Row],[Year4]])*8/ParRatePM)</f>
        <v>0</v>
      </c>
      <c r="DF17" s="57">
        <f>IF(ISBLANK(CatTemplate[[#This Row],[St. unit effort]]),0,(CatTemplate[[#This Row],[St. unit effort]] * CatTemplate[[#This Row],[Year5]])*8/ParRatePM)</f>
        <v>0</v>
      </c>
      <c r="DG17" s="57">
        <f>IF(ISBLANK(CatTemplate[[#This Row],[St. unit effort]]),0,(CatTemplate[[#This Row],[St. unit effort]] * CatTemplate[[#This Row],[Year6]])*8/ParRatePM)</f>
        <v>0</v>
      </c>
      <c r="DH17" s="57">
        <f>IF(ISBLANK(CatTemplate[[#This Row],[St. unit effort]]),0,(CatTemplate[[#This Row],[St. unit effort]] * CatTemplate[[#This Row],[Year7]])*8/ParRatePM)</f>
        <v>0</v>
      </c>
      <c r="DI17" s="57">
        <f>IF(ISBLANK(CatTemplate[[#This Row],[St. unit effort]]),0,(CatTemplate[[#This Row],[St. unit effort]] * CatTemplate[[#This Row],[Year8]])*8/ParRatePM)</f>
        <v>0</v>
      </c>
      <c r="DJ17" s="57">
        <f>IF(ISBLANK(CatTemplate[[#This Row],[St. unit effort]]),0,(CatTemplate[[#This Row],[St. unit effort]] * CatTemplate[[#This Row],[Year9]])*8/ParRatePM)</f>
        <v>0</v>
      </c>
      <c r="DK17" s="57">
        <f>IF(ISBLANK(CatTemplate[[#This Row],[St. unit effort]]),0,(CatTemplate[[#This Row],[St. unit effort]] * CatTemplate[[#This Row],[Year10]])*8/ParRatePM)</f>
        <v>0</v>
      </c>
      <c r="DL17" s="57">
        <f>IF(ISBLANK(CatTemplate[[#This Row],[St. unit effort]]),0,(CatTemplate[[#This Row],[St. unit effort]] * CatTemplate[[#This Row],[Year11]])*8/ParRatePM)</f>
        <v>0</v>
      </c>
      <c r="DM17" s="57">
        <f>IF(ISBLANK(CatTemplate[[#This Row],[St. unit effort]]),0,(CatTemplate[[#This Row],[St. unit effort]] * CatTemplate[[#This Row],[Year12]])*8/ParRatePM)</f>
        <v>0</v>
      </c>
      <c r="DN17" s="57">
        <f>IF(ISBLANK(CatTemplate[[#This Row],[St. unit effort]]),0,(CatTemplate[[#This Row],[St. unit effort]] * CatTemplate[[#This Row],[Year13]])*8/ParRatePM)</f>
        <v>0</v>
      </c>
      <c r="DO17" s="57">
        <f>IF(ISBLANK(CatTemplate[[#This Row],[St. unit effort]]),0,(CatTemplate[[#This Row],[St. unit effort]] * CatTemplate[[#This Row],[Year14]])*8/ParRatePM)</f>
        <v>0</v>
      </c>
      <c r="DP17" s="57">
        <f>IF(ISBLANK(CatTemplate[[#This Row],[St. unit effort]]),0,(CatTemplate[[#This Row],[St. unit effort]] * CatTemplate[[#This Row],[Year15]])*8/ParRatePM)</f>
        <v>0</v>
      </c>
      <c r="DQ17" s="57">
        <f>IF(ISBLANK(CatTemplate[[#This Row],[St. unit effort]]),0,(CatTemplate[[#This Row],[St. unit effort]] * CatTemplate[[#This Row],[Year16]])*8/ParRatePM)</f>
        <v>0</v>
      </c>
      <c r="DR17" s="57">
        <f>IF(ISBLANK(CatTemplate[[#This Row],[St. unit effort]]),0,(CatTemplate[[#This Row],[St. unit effort]] * CatTemplate[[#This Row],[Year17]])*8/ParRatePM)</f>
        <v>0</v>
      </c>
      <c r="DS17" s="57">
        <f>IF(ISBLANK(CatTemplate[[#This Row],[St. unit effort]]),0,(CatTemplate[[#This Row],[St. unit effort]] * CatTemplate[[#This Row],[Year18]])*8/ParRatePM)</f>
        <v>0</v>
      </c>
      <c r="DT17" s="57">
        <f>IF(ISBLANK(CatTemplate[[#This Row],[St. unit effort]]),0,(CatTemplate[[#This Row],[St. unit effort]] * CatTemplate[[#This Row],[Year19]])*8/ParRatePM)</f>
        <v>0</v>
      </c>
      <c r="DU17" s="57">
        <f>IF(ISBLANK(CatTemplate[[#This Row],[St. unit effort]]),0,(CatTemplate[[#This Row],[St. unit effort]] * CatTemplate[[#This Row],[Year20]])*8/ParRatePM)</f>
        <v>0</v>
      </c>
      <c r="DV17" s="54">
        <f>SUM(CatTemplate[[#This Row],[PM1]:[PM20]])</f>
        <v>0</v>
      </c>
      <c r="DW17" s="56">
        <f t="shared" si="10"/>
        <v>0</v>
      </c>
      <c r="DX17" s="56">
        <f t="shared" si="3"/>
        <v>0</v>
      </c>
      <c r="DY17" s="56">
        <f t="shared" si="3"/>
        <v>0</v>
      </c>
      <c r="DZ17" s="56">
        <f t="shared" si="3"/>
        <v>0</v>
      </c>
      <c r="EA17" s="56">
        <f t="shared" si="3"/>
        <v>0</v>
      </c>
      <c r="EB17" s="56">
        <f t="shared" si="3"/>
        <v>0</v>
      </c>
      <c r="EC17" s="56">
        <f t="shared" si="3"/>
        <v>0</v>
      </c>
      <c r="ED17" s="56">
        <f t="shared" si="3"/>
        <v>0</v>
      </c>
      <c r="EE17" s="56">
        <f t="shared" si="3"/>
        <v>0</v>
      </c>
      <c r="EF17" s="56">
        <f t="shared" si="3"/>
        <v>0</v>
      </c>
      <c r="EG17" s="56">
        <f t="shared" si="3"/>
        <v>0</v>
      </c>
      <c r="EH17" s="56">
        <f t="shared" si="3"/>
        <v>0</v>
      </c>
      <c r="EI17" s="56">
        <f t="shared" si="3"/>
        <v>0</v>
      </c>
      <c r="EJ17" s="56">
        <f t="shared" si="3"/>
        <v>0</v>
      </c>
      <c r="EK17" s="56">
        <f t="shared" si="3"/>
        <v>0</v>
      </c>
      <c r="EL17" s="56">
        <f t="shared" si="3"/>
        <v>0</v>
      </c>
      <c r="EM17" s="56">
        <f t="shared" si="3"/>
        <v>0</v>
      </c>
      <c r="EN17" s="56">
        <f t="shared" si="3"/>
        <v>0</v>
      </c>
      <c r="EO17" s="56">
        <f t="shared" si="3"/>
        <v>0</v>
      </c>
      <c r="EP17" s="56">
        <f t="shared" si="3"/>
        <v>0</v>
      </c>
      <c r="EQ17" s="30">
        <f>CatTemplate[[#This Row],[Eq. unit cost]] * CatTemplate[[#This Row],[Eq. quantity]]</f>
        <v>0</v>
      </c>
      <c r="ER17" s="30">
        <f>CatTemplate[[#This Row],[Cons. unit cost]] *CatTemplate[[#This Row],[Cons. quantity]]</f>
        <v>0</v>
      </c>
      <c r="ES17" s="30">
        <f>CatTemplate[[#This Row],[Oth. unit cost]] *CatTemplate[[#This Row],[Oth. quantity]]</f>
        <v>0</v>
      </c>
      <c r="ET17" s="55">
        <f>SUM(CatTemplate[[#This Row],[CO1]:[CO20]])</f>
        <v>0</v>
      </c>
      <c r="EU17" s="56">
        <f t="shared" si="11"/>
        <v>0</v>
      </c>
      <c r="EV17" s="56">
        <f t="shared" si="4"/>
        <v>0</v>
      </c>
      <c r="EW17" s="56">
        <f t="shared" si="4"/>
        <v>0</v>
      </c>
      <c r="EX17" s="56">
        <f t="shared" si="4"/>
        <v>0</v>
      </c>
      <c r="EY17" s="56">
        <f t="shared" si="4"/>
        <v>0</v>
      </c>
      <c r="EZ17" s="56">
        <f t="shared" si="4"/>
        <v>0</v>
      </c>
      <c r="FA17" s="56">
        <f t="shared" si="4"/>
        <v>0</v>
      </c>
      <c r="FB17" s="56">
        <f t="shared" si="4"/>
        <v>0</v>
      </c>
      <c r="FC17" s="56">
        <f t="shared" si="4"/>
        <v>0</v>
      </c>
      <c r="FD17" s="56">
        <f t="shared" si="4"/>
        <v>0</v>
      </c>
      <c r="FE17" s="56">
        <f t="shared" si="4"/>
        <v>0</v>
      </c>
      <c r="FF17" s="56">
        <f t="shared" si="4"/>
        <v>0</v>
      </c>
      <c r="FG17" s="56">
        <f t="shared" si="4"/>
        <v>0</v>
      </c>
      <c r="FH17" s="56">
        <f t="shared" si="4"/>
        <v>0</v>
      </c>
      <c r="FI17" s="56">
        <f t="shared" si="4"/>
        <v>0</v>
      </c>
      <c r="FJ17" s="56">
        <f t="shared" si="4"/>
        <v>0</v>
      </c>
      <c r="FK17" s="56">
        <f t="shared" si="4"/>
        <v>0</v>
      </c>
      <c r="FL17" s="56">
        <f t="shared" si="4"/>
        <v>0</v>
      </c>
      <c r="FM17" s="56">
        <f t="shared" si="4"/>
        <v>0</v>
      </c>
      <c r="FN17" s="56">
        <f t="shared" si="4"/>
        <v>0</v>
      </c>
      <c r="FO17" s="58">
        <f>SUM(CatTemplate[[#This Row],[CS1]:[CS20]])</f>
        <v>0</v>
      </c>
      <c r="FP17" s="59">
        <f>CatTemplate[[#This Row],[Total Oth. cost]]+CatTemplate[[#This Row],[Total St. Cost]]</f>
        <v>0</v>
      </c>
      <c r="FQ17" s="33" t="e">
        <f t="shared" si="12"/>
        <v>#VALUE!</v>
      </c>
      <c r="FR17" s="33" t="e">
        <f t="shared" si="5"/>
        <v>#VALUE!</v>
      </c>
      <c r="FS17" s="30" t="e">
        <f>(CatTemplate[[#This Row],[CO1]] + CatTemplate[[#This Row],[CS1]]) * (1 + getRateOHFinal) * getRateMarkupFinal</f>
        <v>#VALUE!</v>
      </c>
      <c r="FT17" s="30" t="e">
        <f>(CatTemplate[[#This Row],[CO2]] + CatTemplate[[#This Row],[CS2]]) * (1 + getRateOHFinal) * getRateMarkupFinal</f>
        <v>#VALUE!</v>
      </c>
      <c r="FU17" s="30" t="e">
        <f>(CatTemplate[[#This Row],[CO3]] + CatTemplate[[#This Row],[CS3]]) * (1 + getRateOHFinal) * getRateMarkupFinal</f>
        <v>#VALUE!</v>
      </c>
      <c r="FV17" s="30" t="e">
        <f>(CatTemplate[[#This Row],[CO4]] + CatTemplate[[#This Row],[CS4]]) * (1 + getRateOHFinal) * getRateMarkupFinal</f>
        <v>#VALUE!</v>
      </c>
      <c r="FW17" s="30" t="e">
        <f>(CatTemplate[[#This Row],[CO5]] + CatTemplate[[#This Row],[CS5]]) * (1 + getRateOHFinal) * getRateMarkupFinal</f>
        <v>#VALUE!</v>
      </c>
      <c r="FX17" s="30" t="e">
        <f>(CatTemplate[[#This Row],[CO6]] + CatTemplate[[#This Row],[CS6]]) * (1 + getRateOHFinal) * getRateMarkupFinal</f>
        <v>#VALUE!</v>
      </c>
      <c r="FY17" s="30" t="e">
        <f>(CatTemplate[[#This Row],[CO7]] + CatTemplate[[#This Row],[CS7]]) * (1 + getRateOHFinal) * getRateMarkupFinal</f>
        <v>#VALUE!</v>
      </c>
      <c r="FZ17" s="30" t="e">
        <f>(CatTemplate[[#This Row],[CO8]] + CatTemplate[[#This Row],[CS8]]) * (1 + getRateOHFinal) * getRateMarkupFinal</f>
        <v>#VALUE!</v>
      </c>
      <c r="GA17" s="30" t="e">
        <f>(CatTemplate[[#This Row],[CO9]] + CatTemplate[[#This Row],[CS9]]) * (1 + getRateOHFinal) * getRateMarkupFinal</f>
        <v>#VALUE!</v>
      </c>
      <c r="GB17" s="30" t="e">
        <f>(CatTemplate[[#This Row],[CO10]] + CatTemplate[[#This Row],[CS10]]) * (1 + getRateOHFinal) * getRateMarkupFinal</f>
        <v>#VALUE!</v>
      </c>
      <c r="GC17" s="30" t="e">
        <f>(CatTemplate[[#This Row],[CO11]] + CatTemplate[[#This Row],[CS11]]) * (1 + getRateOHFinal) * getRateMarkupFinal</f>
        <v>#VALUE!</v>
      </c>
      <c r="GD17" s="30" t="e">
        <f>(CatTemplate[[#This Row],[CO12]] + CatTemplate[[#This Row],[CS12]]) * (1 + getRateOHFinal) * getRateMarkupFinal</f>
        <v>#VALUE!</v>
      </c>
      <c r="GE17" s="30" t="e">
        <f>(CatTemplate[[#This Row],[CO13]] + CatTemplate[[#This Row],[CS13]]) * (1 + getRateOHFinal) * getRateMarkupFinal</f>
        <v>#VALUE!</v>
      </c>
      <c r="GF17" s="30" t="e">
        <f>(CatTemplate[[#This Row],[CO14]] + CatTemplate[[#This Row],[CS14]]) * (1 + getRateOHFinal) * getRateMarkupFinal</f>
        <v>#VALUE!</v>
      </c>
      <c r="GG17" s="30" t="e">
        <f>(CatTemplate[[#This Row],[CO15]] + CatTemplate[[#This Row],[CS15]]) * (1 + getRateOHFinal) * getRateMarkupFinal</f>
        <v>#VALUE!</v>
      </c>
      <c r="GH17" s="30" t="e">
        <f>(CatTemplate[[#This Row],[CO16]] + CatTemplate[[#This Row],[CS16]]) * (1 + getRateOHFinal) * getRateMarkupFinal</f>
        <v>#VALUE!</v>
      </c>
      <c r="GI17" s="30" t="e">
        <f>(CatTemplate[[#This Row],[CO17]] + CatTemplate[[#This Row],[CS17]]) * (1 + getRateOHFinal) * getRateMarkupFinal</f>
        <v>#VALUE!</v>
      </c>
      <c r="GJ17" s="30" t="e">
        <f>(CatTemplate[[#This Row],[CO18]] + CatTemplate[[#This Row],[CS18]]) * (1 + getRateOHFinal) * getRateMarkupFinal</f>
        <v>#VALUE!</v>
      </c>
      <c r="GK17" s="30" t="e">
        <f>(CatTemplate[[#This Row],[CO19]] + CatTemplate[[#This Row],[CS19]]) * (1 + getRateOHFinal) * getRateMarkupFinal</f>
        <v>#VALUE!</v>
      </c>
      <c r="GL17" s="30" t="e">
        <f>(CatTemplate[[#This Row],[CO20]] + CatTemplate[[#This Row],[CS20]]) * (1 + getRateOHFinal) * getRateMarkupFinal</f>
        <v>#VALUE!</v>
      </c>
      <c r="GM17" s="30" t="e">
        <f t="shared" si="6"/>
        <v>#VALUE!</v>
      </c>
      <c r="GN17" s="30" t="e">
        <f t="shared" si="7"/>
        <v>#VALUE!</v>
      </c>
      <c r="GO17" s="30" t="e">
        <f t="shared" si="8"/>
        <v>#VALUE!</v>
      </c>
      <c r="GP17" s="30" t="e">
        <f t="shared" si="9"/>
        <v>#VALUE!</v>
      </c>
      <c r="GQ17" s="30" t="e">
        <f>(CatTemplate[[#This Row],[CO1]]+CatTemplate[[#This Row],[CS1]]) * (1+ getRateOHFinal) * (1 + getRateMarkupFinal)</f>
        <v>#VALUE!</v>
      </c>
      <c r="GR17" s="30" t="e">
        <f>(CatTemplate[[#This Row],[CO2]]+CatTemplate[[#This Row],[CS2]]) * (1+ getRateOHFinal) * (1 + getRateMarkupFinal)</f>
        <v>#VALUE!</v>
      </c>
      <c r="GS17" s="30" t="e">
        <f>(CatTemplate[[#This Row],[CO3]]+CatTemplate[[#This Row],[CS3]]) * (1+ getRateOHFinal) * (1 + getRateMarkupFinal)</f>
        <v>#VALUE!</v>
      </c>
      <c r="GT17" s="30" t="e">
        <f>(CatTemplate[[#This Row],[CO4]]+CatTemplate[[#This Row],[CS4]]) * (1+ getRateOHFinal) * (1 + getRateMarkupFinal)</f>
        <v>#VALUE!</v>
      </c>
      <c r="GU17" s="30" t="e">
        <f>(CatTemplate[[#This Row],[CO5]]+CatTemplate[[#This Row],[CS5]]) * (1+ getRateOHFinal) * (1 + getRateMarkupFinal)</f>
        <v>#VALUE!</v>
      </c>
      <c r="GV17" s="30" t="e">
        <f>(CatTemplate[[#This Row],[CO6]]+CatTemplate[[#This Row],[CS6]]) * (1+ getRateOHFinal) * (1 + getRateMarkupFinal)</f>
        <v>#VALUE!</v>
      </c>
      <c r="GW17" s="30" t="e">
        <f>(CatTemplate[[#This Row],[CO7]]+CatTemplate[[#This Row],[CS7]]) * (1+ getRateOHFinal) * (1 + getRateMarkupFinal)</f>
        <v>#VALUE!</v>
      </c>
      <c r="GX17" s="30" t="e">
        <f>(CatTemplate[[#This Row],[CO8]]+CatTemplate[[#This Row],[CS8]]) * (1+ getRateOHFinal) * (1 + getRateMarkupFinal)</f>
        <v>#VALUE!</v>
      </c>
      <c r="GY17" s="30" t="e">
        <f>(CatTemplate[[#This Row],[CO9]]+CatTemplate[[#This Row],[CS9]]) * (1+ getRateOHFinal) * (1 + getRateMarkupFinal)</f>
        <v>#VALUE!</v>
      </c>
      <c r="GZ17" s="30" t="e">
        <f>(CatTemplate[[#This Row],[CO10]]+CatTemplate[[#This Row],[CS10]]) * (1+ getRateOHFinal) * (1 + getRateMarkupFinal)</f>
        <v>#VALUE!</v>
      </c>
      <c r="HA17" s="30" t="e">
        <f>(CatTemplate[[#This Row],[CO11]]+CatTemplate[[#This Row],[CS11]]) * (1+ getRateOHFinal) * (1 + getRateMarkupFinal)</f>
        <v>#VALUE!</v>
      </c>
      <c r="HB17" s="30" t="e">
        <f>(CatTemplate[[#This Row],[CO12]]+CatTemplate[[#This Row],[CS12]]) * (1+ getRateOHFinal) * (1 + getRateMarkupFinal)</f>
        <v>#VALUE!</v>
      </c>
      <c r="HC17" s="30" t="e">
        <f>(CatTemplate[[#This Row],[CO13]]+CatTemplate[[#This Row],[CS13]]) * (1+ getRateOHFinal) * (1 + getRateMarkupFinal)</f>
        <v>#VALUE!</v>
      </c>
      <c r="HD17" s="30" t="e">
        <f>(CatTemplate[[#This Row],[CO14]]+CatTemplate[[#This Row],[CS14]]) * (1+ getRateOHFinal) * (1 + getRateMarkupFinal)</f>
        <v>#VALUE!</v>
      </c>
      <c r="HE17" s="30" t="e">
        <f>(CatTemplate[[#This Row],[CO15]]+CatTemplate[[#This Row],[CS15]]) * (1+ getRateOHFinal) * (1 + getRateMarkupFinal)</f>
        <v>#VALUE!</v>
      </c>
      <c r="HF17" s="30" t="e">
        <f>(CatTemplate[[#This Row],[CO16]]+CatTemplate[[#This Row],[CS16]]) * (1+ getRateOHFinal) * (1 + getRateMarkupFinal)</f>
        <v>#VALUE!</v>
      </c>
      <c r="HG17" s="30" t="e">
        <f>(CatTemplate[[#This Row],[CO17]]+CatTemplate[[#This Row],[CS17]]) * (1+ getRateOHFinal) * (1 + getRateMarkupFinal)</f>
        <v>#VALUE!</v>
      </c>
      <c r="HH17" s="30" t="e">
        <f>(CatTemplate[[#This Row],[CO18]]+CatTemplate[[#This Row],[CS18]]) * (1+ getRateOHFinal) * (1 + getRateMarkupFinal)</f>
        <v>#VALUE!</v>
      </c>
      <c r="HI17" s="30" t="e">
        <f>(CatTemplate[[#This Row],[CO19]]+CatTemplate[[#This Row],[CS19]]) * (1+ getRateOHFinal) * (1 + getRateMarkupFinal)</f>
        <v>#VALUE!</v>
      </c>
      <c r="HJ17" s="30" t="e">
        <f>(CatTemplate[[#This Row],[CO20]]+CatTemplate[[#This Row],[CS20]]) * (1+ getRateOHFinal) * (1 + getRateMarkupFinal)</f>
        <v>#VALUE!</v>
      </c>
      <c r="HK17" s="39" t="e">
        <f>CatTemplate[[#This Row],[Total cost]]+CatTemplate[[#This Row],[OH Amount]]+CatTemplate[[#This Row],[Markup]]</f>
        <v>#VALUE!</v>
      </c>
      <c r="HL17" s="63">
        <f>IF(CatTemplate[[#This Row],[Units]]="Days",CatTemplate[[#This Row],[Project quantity]]*CatTemplate[[#This Row],[St. unit effort]],CatTemplate[[#This Row],[Project quantity]])</f>
        <v>0</v>
      </c>
      <c r="HM17" s="287">
        <f>IFERROR(CatTemplate[[#This Row],[Total Price]]/(CatTemplate[[#This Row],[Final Quantity]]),0)</f>
        <v>0</v>
      </c>
      <c r="HN17" s="261"/>
    </row>
    <row r="18" spans="2:222" x14ac:dyDescent="0.2">
      <c r="B18" s="6" t="s">
        <v>74</v>
      </c>
      <c r="C18" s="22">
        <v>1</v>
      </c>
      <c r="D18" s="7" t="s">
        <v>292</v>
      </c>
      <c r="E18" s="24">
        <v>4</v>
      </c>
      <c r="F18" s="18" t="s">
        <v>53</v>
      </c>
      <c r="G18" s="26">
        <v>1</v>
      </c>
      <c r="H18" s="18" t="s">
        <v>312</v>
      </c>
      <c r="I18" s="18" t="s">
        <v>52</v>
      </c>
      <c r="J18" s="15" t="s">
        <v>64</v>
      </c>
      <c r="K18" s="15" t="s">
        <v>40</v>
      </c>
      <c r="L18" s="15" t="s">
        <v>140</v>
      </c>
      <c r="M18" s="15" t="s">
        <v>206</v>
      </c>
      <c r="N18" s="15" t="s">
        <v>857</v>
      </c>
      <c r="O18" s="315"/>
      <c r="P18" s="71"/>
      <c r="Q18" s="108"/>
      <c r="R18" s="73"/>
      <c r="S18" s="97"/>
      <c r="T18" s="100">
        <f>getEqUnitCost</f>
        <v>0</v>
      </c>
      <c r="U18" s="73">
        <f>getEqUnitEffort</f>
        <v>0</v>
      </c>
      <c r="V18" s="101">
        <f>getEqQuantity</f>
        <v>0</v>
      </c>
      <c r="W18" s="320"/>
      <c r="X18" s="100">
        <f>getConsUnitCost</f>
        <v>0</v>
      </c>
      <c r="Y18" s="73">
        <f>getConsUnitEffort</f>
        <v>0</v>
      </c>
      <c r="Z18" s="14">
        <f>getConsQuantity</f>
        <v>0</v>
      </c>
      <c r="AA18" s="320"/>
      <c r="AB18" s="72"/>
      <c r="AC18" s="112"/>
      <c r="AD18" s="14">
        <f>getOthQuantity</f>
        <v>0</v>
      </c>
      <c r="AE18" s="320"/>
      <c r="AF18" s="28" t="str">
        <f>IF(ISBLANK(CatTemplate[[#This Row],[Resource type]]),"",CatTemplate[[#This Row],[Resource type]])</f>
        <v>CPMO CRPM</v>
      </c>
      <c r="AG18" s="242">
        <f>getStaffUnitCost</f>
        <v>511.74067489803332</v>
      </c>
      <c r="AH18" s="113">
        <f>getStaffUnitEffort</f>
        <v>0</v>
      </c>
      <c r="AI18" s="40">
        <f>getStaffQuantity</f>
        <v>0</v>
      </c>
      <c r="AJ18" s="41">
        <f>CatTemplate[[#This Row],[St. quantity]]*8/ParRatePM</f>
        <v>0</v>
      </c>
      <c r="AK18" s="320"/>
      <c r="AL18" s="53" t="str">
        <f>CatTemplate[[#This Row],[Item type]]</f>
        <v>Days</v>
      </c>
      <c r="AM18" s="12">
        <f>SUM(CatTemplate[[#This Row],[Year1]:[Year20]])</f>
        <v>0</v>
      </c>
      <c r="AN18" s="52"/>
      <c r="AO18" s="52"/>
      <c r="AP18" s="52"/>
      <c r="AQ18" s="8"/>
      <c r="AR18" s="8"/>
      <c r="AS18" s="8"/>
      <c r="AT18" s="8"/>
      <c r="AU18" s="8"/>
      <c r="AV18" s="8"/>
      <c r="AW18" s="8"/>
      <c r="AX18" s="8"/>
      <c r="AY18" s="8"/>
      <c r="AZ18" s="8"/>
      <c r="BA18" s="8"/>
      <c r="BB18" s="8"/>
      <c r="BC18" s="8"/>
      <c r="BD18" s="8"/>
      <c r="BE18" s="8"/>
      <c r="BF18" s="8"/>
      <c r="BG18" s="36"/>
      <c r="BH18" s="320"/>
      <c r="BI18" s="37" t="str">
        <f>getCostCategory</f>
        <v>01 Staff costs</v>
      </c>
      <c r="BJ18" s="37" t="str">
        <f>getSection</f>
        <v>01 Project management</v>
      </c>
      <c r="BK18" s="32" t="str">
        <f>getObject</f>
        <v>CPMO CRPM</v>
      </c>
      <c r="BL18" s="30">
        <f>IFERROR(getUnitCost * IF(CatTemplate[[#This Row],[Cost Category Comp.]]="01 Staff costs", 1,1),0)</f>
        <v>511.74067489803332</v>
      </c>
      <c r="BM18" s="29">
        <f>IF(AND(ISBLANK(CatTemplate[[#This Row],[Eq. unit cost]]),ISBLANK(CatTemplate[[#This Row],[Cons. unit cost]]),ISBLANK(CatTemplate[[#This Row],[Oth. unit cost]])), 0, IF(getUnitEffort =0,1,getUnitEffort) * CatTemplate[[#This Row],[Year1]])</f>
        <v>0</v>
      </c>
      <c r="BN18" s="29">
        <f>IF(AND(ISBLANK(CatTemplate[[#This Row],[Eq. unit cost]]),ISBLANK(CatTemplate[[#This Row],[Cons. unit cost]]),ISBLANK(CatTemplate[[#This Row],[Oth. unit cost]])), 0, IF(getUnitEffort =0,1,getUnitEffort) * CatTemplate[[#This Row],[Year2]])</f>
        <v>0</v>
      </c>
      <c r="BO18" s="29">
        <f>IF(AND(ISBLANK(CatTemplate[[#This Row],[Eq. unit cost]]),ISBLANK(CatTemplate[[#This Row],[Cons. unit cost]]),ISBLANK(CatTemplate[[#This Row],[Oth. unit cost]])), 0, IF(getUnitEffort =0,1,getUnitEffort) * CatTemplate[[#This Row],[Year3]])</f>
        <v>0</v>
      </c>
      <c r="BP18" s="29">
        <f>IF(AND(ISBLANK(CatTemplate[[#This Row],[Eq. unit cost]]),ISBLANK(CatTemplate[[#This Row],[Cons. unit cost]]),ISBLANK(CatTemplate[[#This Row],[Oth. unit cost]])), 0, IF(getUnitEffort =0,1,getUnitEffort) * CatTemplate[[#This Row],[Year4]])</f>
        <v>0</v>
      </c>
      <c r="BQ18" s="29">
        <f>IF(AND(ISBLANK(CatTemplate[[#This Row],[Eq. unit cost]]),ISBLANK(CatTemplate[[#This Row],[Cons. unit cost]]),ISBLANK(CatTemplate[[#This Row],[Oth. unit cost]])), 0, IF(getUnitEffort =0,1,getUnitEffort) * CatTemplate[[#This Row],[Year5]])</f>
        <v>0</v>
      </c>
      <c r="BR18" s="29">
        <f>IF(AND(ISBLANK(CatTemplate[[#This Row],[Eq. unit cost]]),ISBLANK(CatTemplate[[#This Row],[Cons. unit cost]]),ISBLANK(CatTemplate[[#This Row],[Oth. unit cost]])), 0, IF(getUnitEffort =0,1,getUnitEffort) * CatTemplate[[#This Row],[Year6]])</f>
        <v>0</v>
      </c>
      <c r="BS18" s="29">
        <f>IF(AND(ISBLANK(CatTemplate[[#This Row],[Eq. unit cost]]),ISBLANK(CatTemplate[[#This Row],[Cons. unit cost]]),ISBLANK(CatTemplate[[#This Row],[Oth. unit cost]])), 0, IF(getUnitEffort =0,1,getUnitEffort) * CatTemplate[[#This Row],[Year7]])</f>
        <v>0</v>
      </c>
      <c r="BT18" s="29">
        <f>IF(AND(ISBLANK(CatTemplate[[#This Row],[Eq. unit cost]]),ISBLANK(CatTemplate[[#This Row],[Cons. unit cost]]),ISBLANK(CatTemplate[[#This Row],[Oth. unit cost]])), 0, IF(getUnitEffort =0,1,getUnitEffort) * CatTemplate[[#This Row],[Year8]])</f>
        <v>0</v>
      </c>
      <c r="BU18" s="29">
        <f>IF(AND(ISBLANK(CatTemplate[[#This Row],[Eq. unit cost]]),ISBLANK(CatTemplate[[#This Row],[Cons. unit cost]]),ISBLANK(CatTemplate[[#This Row],[Oth. unit cost]])), 0, IF(getUnitEffort =0,1,getUnitEffort) * CatTemplate[[#This Row],[Year9]])</f>
        <v>0</v>
      </c>
      <c r="BV18" s="29">
        <f>IF(AND(ISBLANK(CatTemplate[[#This Row],[Eq. unit cost]]),ISBLANK(CatTemplate[[#This Row],[Cons. unit cost]]),ISBLANK(CatTemplate[[#This Row],[Oth. unit cost]])), 0, IF(getUnitEffort =0,1,getUnitEffort) * CatTemplate[[#This Row],[Year10]])</f>
        <v>0</v>
      </c>
      <c r="BW18" s="29">
        <f>IF(AND(ISBLANK(CatTemplate[[#This Row],[Eq. unit cost]]),ISBLANK(CatTemplate[[#This Row],[Cons. unit cost]]),ISBLANK(CatTemplate[[#This Row],[Oth. unit cost]])), 0, IF(getUnitEffort =0,1,getUnitEffort) * CatTemplate[[#This Row],[Year11]])</f>
        <v>0</v>
      </c>
      <c r="BX18" s="29">
        <f>IF(AND(ISBLANK(CatTemplate[[#This Row],[Eq. unit cost]]),ISBLANK(CatTemplate[[#This Row],[Cons. unit cost]]),ISBLANK(CatTemplate[[#This Row],[Oth. unit cost]])), 0, IF(getUnitEffort =0,1,getUnitEffort) * CatTemplate[[#This Row],[Year12]])</f>
        <v>0</v>
      </c>
      <c r="BY18" s="29">
        <f>IF(AND(ISBLANK(CatTemplate[[#This Row],[Eq. unit cost]]),ISBLANK(CatTemplate[[#This Row],[Cons. unit cost]]),ISBLANK(CatTemplate[[#This Row],[Oth. unit cost]])), 0, IF(getUnitEffort =0,1,getUnitEffort) * CatTemplate[[#This Row],[Year13]])</f>
        <v>0</v>
      </c>
      <c r="BZ18" s="29">
        <f>IF(AND(ISBLANK(CatTemplate[[#This Row],[Eq. unit cost]]),ISBLANK(CatTemplate[[#This Row],[Cons. unit cost]]),ISBLANK(CatTemplate[[#This Row],[Oth. unit cost]])), 0, IF(getUnitEffort =0,1,getUnitEffort) * CatTemplate[[#This Row],[Year14]])</f>
        <v>0</v>
      </c>
      <c r="CA18" s="29">
        <f>IF(AND(ISBLANK(CatTemplate[[#This Row],[Eq. unit cost]]),ISBLANK(CatTemplate[[#This Row],[Cons. unit cost]]),ISBLANK(CatTemplate[[#This Row],[Oth. unit cost]])), 0, IF(getUnitEffort =0,1,getUnitEffort) * CatTemplate[[#This Row],[Year15]])</f>
        <v>0</v>
      </c>
      <c r="CB18" s="29">
        <f>IF(AND(ISBLANK(CatTemplate[[#This Row],[Eq. unit cost]]),ISBLANK(CatTemplate[[#This Row],[Cons. unit cost]]),ISBLANK(CatTemplate[[#This Row],[Oth. unit cost]])), 0, IF(getUnitEffort =0,1,getUnitEffort) * CatTemplate[[#This Row],[Year16]])</f>
        <v>0</v>
      </c>
      <c r="CC18" s="29">
        <f>IF(AND(ISBLANK(CatTemplate[[#This Row],[Eq. unit cost]]),ISBLANK(CatTemplate[[#This Row],[Cons. unit cost]]),ISBLANK(CatTemplate[[#This Row],[Oth. unit cost]])), 0, IF(getUnitEffort =0,1,getUnitEffort) * CatTemplate[[#This Row],[Year17]])</f>
        <v>0</v>
      </c>
      <c r="CD18" s="29">
        <f>IF(AND(ISBLANK(CatTemplate[[#This Row],[Eq. unit cost]]),ISBLANK(CatTemplate[[#This Row],[Cons. unit cost]]),ISBLANK(CatTemplate[[#This Row],[Oth. unit cost]])), 0, IF(getUnitEffort =0,1,getUnitEffort) * CatTemplate[[#This Row],[Year18]])</f>
        <v>0</v>
      </c>
      <c r="CE18" s="29">
        <f>IF(AND(ISBLANK(CatTemplate[[#This Row],[Eq. unit cost]]),ISBLANK(CatTemplate[[#This Row],[Cons. unit cost]]),ISBLANK(CatTemplate[[#This Row],[Oth. unit cost]])), 0, IF(getUnitEffort =0,1,getUnitEffort) * CatTemplate[[#This Row],[Year19]])</f>
        <v>0</v>
      </c>
      <c r="CF18" s="29">
        <f>IF(AND(ISBLANK(CatTemplate[[#This Row],[Eq. unit cost]]),ISBLANK(CatTemplate[[#This Row],[Cons. unit cost]]),ISBLANK(CatTemplate[[#This Row],[Oth. unit cost]])), 0, IF(getUnitEffort =0,1,getUnitEffort) * CatTemplate[[#This Row],[Year20]])</f>
        <v>0</v>
      </c>
      <c r="CG18" s="45">
        <f>SUM(CatTemplate[[#This Row],[Q1]:[Q20]])</f>
        <v>0</v>
      </c>
      <c r="CH18" s="29">
        <f>IF(ISBLANK(CatTemplate[[#This Row],[St. unit effort]]),0,(CatTemplate[[#This Row],[St. unit effort]] * CatTemplate[[#This Row],[Year1]]))</f>
        <v>0</v>
      </c>
      <c r="CI18" s="29">
        <f>IF(ISBLANK(CatTemplate[[#This Row],[St. unit effort]]),0,(CatTemplate[[#This Row],[St. unit effort]] * CatTemplate[[#This Row],[Year2]]))</f>
        <v>0</v>
      </c>
      <c r="CJ18" s="29">
        <f>IF(ISBLANK(CatTemplate[[#This Row],[St. unit effort]]),0,(CatTemplate[[#This Row],[St. unit effort]] * CatTemplate[[#This Row],[Year3]]))</f>
        <v>0</v>
      </c>
      <c r="CK18" s="29">
        <f>IF(ISBLANK(CatTemplate[[#This Row],[St. unit effort]]),0,(CatTemplate[[#This Row],[St. unit effort]] * CatTemplate[[#This Row],[Year4]]))</f>
        <v>0</v>
      </c>
      <c r="CL18" s="29">
        <f>IF(ISBLANK(CatTemplate[[#This Row],[St. unit effort]]),0,(CatTemplate[[#This Row],[St. unit effort]] * CatTemplate[[#This Row],[Year5]]))</f>
        <v>0</v>
      </c>
      <c r="CM18" s="29">
        <f>IF(ISBLANK(CatTemplate[[#This Row],[St. unit effort]]),0,(CatTemplate[[#This Row],[St. unit effort]] * CatTemplate[[#This Row],[Year6]]))</f>
        <v>0</v>
      </c>
      <c r="CN18" s="29">
        <f>IF(ISBLANK(CatTemplate[[#This Row],[St. unit effort]]),0,(CatTemplate[[#This Row],[St. unit effort]] * CatTemplate[[#This Row],[Year7]]))</f>
        <v>0</v>
      </c>
      <c r="CO18" s="29">
        <f>IF(ISBLANK(CatTemplate[[#This Row],[St. unit effort]]),0,(CatTemplate[[#This Row],[St. unit effort]] * CatTemplate[[#This Row],[Year8]]))</f>
        <v>0</v>
      </c>
      <c r="CP18" s="29">
        <f>IF(ISBLANK(CatTemplate[[#This Row],[St. unit effort]]),0,(CatTemplate[[#This Row],[St. unit effort]] * CatTemplate[[#This Row],[Year9]]))</f>
        <v>0</v>
      </c>
      <c r="CQ18" s="29">
        <f>IF(ISBLANK(CatTemplate[[#This Row],[St. unit effort]]),0,(CatTemplate[[#This Row],[St. unit effort]] * CatTemplate[[#This Row],[Year10]]))</f>
        <v>0</v>
      </c>
      <c r="CR18" s="29">
        <f>IF(ISBLANK(CatTemplate[[#This Row],[St. unit effort]]),0,(CatTemplate[[#This Row],[St. unit effort]] * CatTemplate[[#This Row],[Year11]]))</f>
        <v>0</v>
      </c>
      <c r="CS18" s="29">
        <f>IF(ISBLANK(CatTemplate[[#This Row],[St. unit effort]]),0,(CatTemplate[[#This Row],[St. unit effort]] * CatTemplate[[#This Row],[Year12]]))</f>
        <v>0</v>
      </c>
      <c r="CT18" s="29">
        <f>IF(ISBLANK(CatTemplate[[#This Row],[St. unit effort]]),0,(CatTemplate[[#This Row],[St. unit effort]] * CatTemplate[[#This Row],[Year13]]))</f>
        <v>0</v>
      </c>
      <c r="CU18" s="29">
        <f>IF(ISBLANK(CatTemplate[[#This Row],[St. unit effort]]),0,(CatTemplate[[#This Row],[St. unit effort]] * CatTemplate[[#This Row],[Year14]]))</f>
        <v>0</v>
      </c>
      <c r="CV18" s="29">
        <f>IF(ISBLANK(CatTemplate[[#This Row],[St. unit effort]]),0,(CatTemplate[[#This Row],[St. unit effort]] * CatTemplate[[#This Row],[Year15]]))</f>
        <v>0</v>
      </c>
      <c r="CW18" s="29">
        <f>IF(ISBLANK(CatTemplate[[#This Row],[St. unit effort]]),0,(CatTemplate[[#This Row],[St. unit effort]] * CatTemplate[[#This Row],[Year16]]))</f>
        <v>0</v>
      </c>
      <c r="CX18" s="29">
        <f>IF(ISBLANK(CatTemplate[[#This Row],[St. unit effort]]),0,(CatTemplate[[#This Row],[St. unit effort]] * CatTemplate[[#This Row],[Year17]]))</f>
        <v>0</v>
      </c>
      <c r="CY18" s="29">
        <f>IF(ISBLANK(CatTemplate[[#This Row],[St. unit effort]]),0,(CatTemplate[[#This Row],[St. unit effort]] * CatTemplate[[#This Row],[Year18]]))</f>
        <v>0</v>
      </c>
      <c r="CZ18" s="29">
        <f>IF(ISBLANK(CatTemplate[[#This Row],[St. unit effort]]),0,(CatTemplate[[#This Row],[St. unit effort]] * CatTemplate[[#This Row],[Year19]]))</f>
        <v>0</v>
      </c>
      <c r="DA18" s="29">
        <f>IF(ISBLANK(CatTemplate[[#This Row],[St. unit effort]]),0,(CatTemplate[[#This Row],[St. unit effort]] * CatTemplate[[#This Row],[Year20]]))</f>
        <v>0</v>
      </c>
      <c r="DB18" s="57">
        <f>IF(ISBLANK(CatTemplate[[#This Row],[St. unit effort]]),0,(CatTemplate[[#This Row],[St. unit effort]] * CatTemplate[[#This Row],[Year1]])*8/ParRatePM)</f>
        <v>0</v>
      </c>
      <c r="DC18" s="57">
        <f>IF(ISBLANK(CatTemplate[[#This Row],[St. unit effort]]),0,(CatTemplate[[#This Row],[St. unit effort]] * CatTemplate[[#This Row],[Year2]])*8/ParRatePM)</f>
        <v>0</v>
      </c>
      <c r="DD18" s="57">
        <f>IF(ISBLANK(CatTemplate[[#This Row],[St. unit effort]]),0,(CatTemplate[[#This Row],[St. unit effort]] * CatTemplate[[#This Row],[Year3]])*8/ParRatePM)</f>
        <v>0</v>
      </c>
      <c r="DE18" s="57">
        <f>IF(ISBLANK(CatTemplate[[#This Row],[St. unit effort]]),0,(CatTemplate[[#This Row],[St. unit effort]] * CatTemplate[[#This Row],[Year4]])*8/ParRatePM)</f>
        <v>0</v>
      </c>
      <c r="DF18" s="57">
        <f>IF(ISBLANK(CatTemplate[[#This Row],[St. unit effort]]),0,(CatTemplate[[#This Row],[St. unit effort]] * CatTemplate[[#This Row],[Year5]])*8/ParRatePM)</f>
        <v>0</v>
      </c>
      <c r="DG18" s="57">
        <f>IF(ISBLANK(CatTemplate[[#This Row],[St. unit effort]]),0,(CatTemplate[[#This Row],[St. unit effort]] * CatTemplate[[#This Row],[Year6]])*8/ParRatePM)</f>
        <v>0</v>
      </c>
      <c r="DH18" s="57">
        <f>IF(ISBLANK(CatTemplate[[#This Row],[St. unit effort]]),0,(CatTemplate[[#This Row],[St. unit effort]] * CatTemplate[[#This Row],[Year7]])*8/ParRatePM)</f>
        <v>0</v>
      </c>
      <c r="DI18" s="57">
        <f>IF(ISBLANK(CatTemplate[[#This Row],[St. unit effort]]),0,(CatTemplate[[#This Row],[St. unit effort]] * CatTemplate[[#This Row],[Year8]])*8/ParRatePM)</f>
        <v>0</v>
      </c>
      <c r="DJ18" s="57">
        <f>IF(ISBLANK(CatTemplate[[#This Row],[St. unit effort]]),0,(CatTemplate[[#This Row],[St. unit effort]] * CatTemplate[[#This Row],[Year9]])*8/ParRatePM)</f>
        <v>0</v>
      </c>
      <c r="DK18" s="57">
        <f>IF(ISBLANK(CatTemplate[[#This Row],[St. unit effort]]),0,(CatTemplate[[#This Row],[St. unit effort]] * CatTemplate[[#This Row],[Year10]])*8/ParRatePM)</f>
        <v>0</v>
      </c>
      <c r="DL18" s="57">
        <f>IF(ISBLANK(CatTemplate[[#This Row],[St. unit effort]]),0,(CatTemplate[[#This Row],[St. unit effort]] * CatTemplate[[#This Row],[Year11]])*8/ParRatePM)</f>
        <v>0</v>
      </c>
      <c r="DM18" s="57">
        <f>IF(ISBLANK(CatTemplate[[#This Row],[St. unit effort]]),0,(CatTemplate[[#This Row],[St. unit effort]] * CatTemplate[[#This Row],[Year12]])*8/ParRatePM)</f>
        <v>0</v>
      </c>
      <c r="DN18" s="57">
        <f>IF(ISBLANK(CatTemplate[[#This Row],[St. unit effort]]),0,(CatTemplate[[#This Row],[St. unit effort]] * CatTemplate[[#This Row],[Year13]])*8/ParRatePM)</f>
        <v>0</v>
      </c>
      <c r="DO18" s="57">
        <f>IF(ISBLANK(CatTemplate[[#This Row],[St. unit effort]]),0,(CatTemplate[[#This Row],[St. unit effort]] * CatTemplate[[#This Row],[Year14]])*8/ParRatePM)</f>
        <v>0</v>
      </c>
      <c r="DP18" s="57">
        <f>IF(ISBLANK(CatTemplate[[#This Row],[St. unit effort]]),0,(CatTemplate[[#This Row],[St. unit effort]] * CatTemplate[[#This Row],[Year15]])*8/ParRatePM)</f>
        <v>0</v>
      </c>
      <c r="DQ18" s="57">
        <f>IF(ISBLANK(CatTemplate[[#This Row],[St. unit effort]]),0,(CatTemplate[[#This Row],[St. unit effort]] * CatTemplate[[#This Row],[Year16]])*8/ParRatePM)</f>
        <v>0</v>
      </c>
      <c r="DR18" s="57">
        <f>IF(ISBLANK(CatTemplate[[#This Row],[St. unit effort]]),0,(CatTemplate[[#This Row],[St. unit effort]] * CatTemplate[[#This Row],[Year17]])*8/ParRatePM)</f>
        <v>0</v>
      </c>
      <c r="DS18" s="57">
        <f>IF(ISBLANK(CatTemplate[[#This Row],[St. unit effort]]),0,(CatTemplate[[#This Row],[St. unit effort]] * CatTemplate[[#This Row],[Year18]])*8/ParRatePM)</f>
        <v>0</v>
      </c>
      <c r="DT18" s="57">
        <f>IF(ISBLANK(CatTemplate[[#This Row],[St. unit effort]]),0,(CatTemplate[[#This Row],[St. unit effort]] * CatTemplate[[#This Row],[Year19]])*8/ParRatePM)</f>
        <v>0</v>
      </c>
      <c r="DU18" s="57">
        <f>IF(ISBLANK(CatTemplate[[#This Row],[St. unit effort]]),0,(CatTemplate[[#This Row],[St. unit effort]] * CatTemplate[[#This Row],[Year20]])*8/ParRatePM)</f>
        <v>0</v>
      </c>
      <c r="DV18" s="54">
        <f>SUM(CatTemplate[[#This Row],[PM1]:[PM20]])</f>
        <v>0</v>
      </c>
      <c r="DW18" s="56">
        <f t="shared" si="10"/>
        <v>0</v>
      </c>
      <c r="DX18" s="56">
        <f t="shared" si="3"/>
        <v>0</v>
      </c>
      <c r="DY18" s="56">
        <f t="shared" si="3"/>
        <v>0</v>
      </c>
      <c r="DZ18" s="56">
        <f t="shared" si="3"/>
        <v>0</v>
      </c>
      <c r="EA18" s="56">
        <f t="shared" si="3"/>
        <v>0</v>
      </c>
      <c r="EB18" s="56">
        <f t="shared" si="3"/>
        <v>0</v>
      </c>
      <c r="EC18" s="56">
        <f t="shared" si="3"/>
        <v>0</v>
      </c>
      <c r="ED18" s="56">
        <f t="shared" si="3"/>
        <v>0</v>
      </c>
      <c r="EE18" s="56">
        <f t="shared" si="3"/>
        <v>0</v>
      </c>
      <c r="EF18" s="56">
        <f t="shared" si="3"/>
        <v>0</v>
      </c>
      <c r="EG18" s="56">
        <f t="shared" si="3"/>
        <v>0</v>
      </c>
      <c r="EH18" s="56">
        <f t="shared" si="3"/>
        <v>0</v>
      </c>
      <c r="EI18" s="56">
        <f t="shared" si="3"/>
        <v>0</v>
      </c>
      <c r="EJ18" s="56">
        <f t="shared" si="3"/>
        <v>0</v>
      </c>
      <c r="EK18" s="56">
        <f t="shared" si="3"/>
        <v>0</v>
      </c>
      <c r="EL18" s="56">
        <f t="shared" si="3"/>
        <v>0</v>
      </c>
      <c r="EM18" s="56">
        <f t="shared" si="3"/>
        <v>0</v>
      </c>
      <c r="EN18" s="56">
        <f t="shared" si="3"/>
        <v>0</v>
      </c>
      <c r="EO18" s="56">
        <f t="shared" si="3"/>
        <v>0</v>
      </c>
      <c r="EP18" s="56">
        <f t="shared" si="3"/>
        <v>0</v>
      </c>
      <c r="EQ18" s="30">
        <f>CatTemplate[[#This Row],[Eq. unit cost]] * CatTemplate[[#This Row],[Eq. quantity]]</f>
        <v>0</v>
      </c>
      <c r="ER18" s="30">
        <f>CatTemplate[[#This Row],[Cons. unit cost]] *CatTemplate[[#This Row],[Cons. quantity]]</f>
        <v>0</v>
      </c>
      <c r="ES18" s="30">
        <f>CatTemplate[[#This Row],[Oth. unit cost]] *CatTemplate[[#This Row],[Oth. quantity]]</f>
        <v>0</v>
      </c>
      <c r="ET18" s="55">
        <f>SUM(CatTemplate[[#This Row],[CO1]:[CO20]])</f>
        <v>0</v>
      </c>
      <c r="EU18" s="56">
        <f t="shared" si="11"/>
        <v>0</v>
      </c>
      <c r="EV18" s="56">
        <f t="shared" si="4"/>
        <v>0</v>
      </c>
      <c r="EW18" s="56">
        <f t="shared" si="4"/>
        <v>0</v>
      </c>
      <c r="EX18" s="56">
        <f t="shared" si="4"/>
        <v>0</v>
      </c>
      <c r="EY18" s="56">
        <f t="shared" si="4"/>
        <v>0</v>
      </c>
      <c r="EZ18" s="56">
        <f t="shared" si="4"/>
        <v>0</v>
      </c>
      <c r="FA18" s="56">
        <f t="shared" si="4"/>
        <v>0</v>
      </c>
      <c r="FB18" s="56">
        <f t="shared" si="4"/>
        <v>0</v>
      </c>
      <c r="FC18" s="56">
        <f t="shared" si="4"/>
        <v>0</v>
      </c>
      <c r="FD18" s="56">
        <f t="shared" si="4"/>
        <v>0</v>
      </c>
      <c r="FE18" s="56">
        <f t="shared" si="4"/>
        <v>0</v>
      </c>
      <c r="FF18" s="56">
        <f t="shared" si="4"/>
        <v>0</v>
      </c>
      <c r="FG18" s="56">
        <f t="shared" si="4"/>
        <v>0</v>
      </c>
      <c r="FH18" s="56">
        <f t="shared" si="4"/>
        <v>0</v>
      </c>
      <c r="FI18" s="56">
        <f t="shared" si="4"/>
        <v>0</v>
      </c>
      <c r="FJ18" s="56">
        <f t="shared" si="4"/>
        <v>0</v>
      </c>
      <c r="FK18" s="56">
        <f t="shared" si="4"/>
        <v>0</v>
      </c>
      <c r="FL18" s="56">
        <f t="shared" si="4"/>
        <v>0</v>
      </c>
      <c r="FM18" s="56">
        <f t="shared" si="4"/>
        <v>0</v>
      </c>
      <c r="FN18" s="56">
        <f t="shared" si="4"/>
        <v>0</v>
      </c>
      <c r="FO18" s="58">
        <f>SUM(CatTemplate[[#This Row],[CS1]:[CS20]])</f>
        <v>0</v>
      </c>
      <c r="FP18" s="59">
        <f>CatTemplate[[#This Row],[Total Oth. cost]]+CatTemplate[[#This Row],[Total St. Cost]]</f>
        <v>0</v>
      </c>
      <c r="FQ18" s="33" t="e">
        <f t="shared" si="12"/>
        <v>#VALUE!</v>
      </c>
      <c r="FR18" s="33" t="e">
        <f t="shared" si="5"/>
        <v>#VALUE!</v>
      </c>
      <c r="FS18" s="30" t="e">
        <f>(CatTemplate[[#This Row],[CO1]] + CatTemplate[[#This Row],[CS1]]) * (1 + getRateOHFinal) * getRateMarkupFinal</f>
        <v>#VALUE!</v>
      </c>
      <c r="FT18" s="30" t="e">
        <f>(CatTemplate[[#This Row],[CO2]] + CatTemplate[[#This Row],[CS2]]) * (1 + getRateOHFinal) * getRateMarkupFinal</f>
        <v>#VALUE!</v>
      </c>
      <c r="FU18" s="30" t="e">
        <f>(CatTemplate[[#This Row],[CO3]] + CatTemplate[[#This Row],[CS3]]) * (1 + getRateOHFinal) * getRateMarkupFinal</f>
        <v>#VALUE!</v>
      </c>
      <c r="FV18" s="30" t="e">
        <f>(CatTemplate[[#This Row],[CO4]] + CatTemplate[[#This Row],[CS4]]) * (1 + getRateOHFinal) * getRateMarkupFinal</f>
        <v>#VALUE!</v>
      </c>
      <c r="FW18" s="30" t="e">
        <f>(CatTemplate[[#This Row],[CO5]] + CatTemplate[[#This Row],[CS5]]) * (1 + getRateOHFinal) * getRateMarkupFinal</f>
        <v>#VALUE!</v>
      </c>
      <c r="FX18" s="30" t="e">
        <f>(CatTemplate[[#This Row],[CO6]] + CatTemplate[[#This Row],[CS6]]) * (1 + getRateOHFinal) * getRateMarkupFinal</f>
        <v>#VALUE!</v>
      </c>
      <c r="FY18" s="30" t="e">
        <f>(CatTemplate[[#This Row],[CO7]] + CatTemplate[[#This Row],[CS7]]) * (1 + getRateOHFinal) * getRateMarkupFinal</f>
        <v>#VALUE!</v>
      </c>
      <c r="FZ18" s="30" t="e">
        <f>(CatTemplate[[#This Row],[CO8]] + CatTemplate[[#This Row],[CS8]]) * (1 + getRateOHFinal) * getRateMarkupFinal</f>
        <v>#VALUE!</v>
      </c>
      <c r="GA18" s="30" t="e">
        <f>(CatTemplate[[#This Row],[CO9]] + CatTemplate[[#This Row],[CS9]]) * (1 + getRateOHFinal) * getRateMarkupFinal</f>
        <v>#VALUE!</v>
      </c>
      <c r="GB18" s="30" t="e">
        <f>(CatTemplate[[#This Row],[CO10]] + CatTemplate[[#This Row],[CS10]]) * (1 + getRateOHFinal) * getRateMarkupFinal</f>
        <v>#VALUE!</v>
      </c>
      <c r="GC18" s="30" t="e">
        <f>(CatTemplate[[#This Row],[CO11]] + CatTemplate[[#This Row],[CS11]]) * (1 + getRateOHFinal) * getRateMarkupFinal</f>
        <v>#VALUE!</v>
      </c>
      <c r="GD18" s="30" t="e">
        <f>(CatTemplate[[#This Row],[CO12]] + CatTemplate[[#This Row],[CS12]]) * (1 + getRateOHFinal) * getRateMarkupFinal</f>
        <v>#VALUE!</v>
      </c>
      <c r="GE18" s="30" t="e">
        <f>(CatTemplate[[#This Row],[CO13]] + CatTemplate[[#This Row],[CS13]]) * (1 + getRateOHFinal) * getRateMarkupFinal</f>
        <v>#VALUE!</v>
      </c>
      <c r="GF18" s="30" t="e">
        <f>(CatTemplate[[#This Row],[CO14]] + CatTemplate[[#This Row],[CS14]]) * (1 + getRateOHFinal) * getRateMarkupFinal</f>
        <v>#VALUE!</v>
      </c>
      <c r="GG18" s="30" t="e">
        <f>(CatTemplate[[#This Row],[CO15]] + CatTemplate[[#This Row],[CS15]]) * (1 + getRateOHFinal) * getRateMarkupFinal</f>
        <v>#VALUE!</v>
      </c>
      <c r="GH18" s="30" t="e">
        <f>(CatTemplate[[#This Row],[CO16]] + CatTemplate[[#This Row],[CS16]]) * (1 + getRateOHFinal) * getRateMarkupFinal</f>
        <v>#VALUE!</v>
      </c>
      <c r="GI18" s="30" t="e">
        <f>(CatTemplate[[#This Row],[CO17]] + CatTemplate[[#This Row],[CS17]]) * (1 + getRateOHFinal) * getRateMarkupFinal</f>
        <v>#VALUE!</v>
      </c>
      <c r="GJ18" s="30" t="e">
        <f>(CatTemplate[[#This Row],[CO18]] + CatTemplate[[#This Row],[CS18]]) * (1 + getRateOHFinal) * getRateMarkupFinal</f>
        <v>#VALUE!</v>
      </c>
      <c r="GK18" s="30" t="e">
        <f>(CatTemplate[[#This Row],[CO19]] + CatTemplate[[#This Row],[CS19]]) * (1 + getRateOHFinal) * getRateMarkupFinal</f>
        <v>#VALUE!</v>
      </c>
      <c r="GL18" s="30" t="e">
        <f>(CatTemplate[[#This Row],[CO20]] + CatTemplate[[#This Row],[CS20]]) * (1 + getRateOHFinal) * getRateMarkupFinal</f>
        <v>#VALUE!</v>
      </c>
      <c r="GM18" s="30" t="e">
        <f t="shared" si="6"/>
        <v>#VALUE!</v>
      </c>
      <c r="GN18" s="30" t="e">
        <f t="shared" si="7"/>
        <v>#VALUE!</v>
      </c>
      <c r="GO18" s="30" t="e">
        <f t="shared" si="8"/>
        <v>#VALUE!</v>
      </c>
      <c r="GP18" s="30" t="e">
        <f t="shared" si="9"/>
        <v>#VALUE!</v>
      </c>
      <c r="GQ18" s="30" t="e">
        <f>(CatTemplate[[#This Row],[CO1]]+CatTemplate[[#This Row],[CS1]]) * (1+ getRateOHFinal) * (1 + getRateMarkupFinal)</f>
        <v>#VALUE!</v>
      </c>
      <c r="GR18" s="30" t="e">
        <f>(CatTemplate[[#This Row],[CO2]]+CatTemplate[[#This Row],[CS2]]) * (1+ getRateOHFinal) * (1 + getRateMarkupFinal)</f>
        <v>#VALUE!</v>
      </c>
      <c r="GS18" s="30" t="e">
        <f>(CatTemplate[[#This Row],[CO3]]+CatTemplate[[#This Row],[CS3]]) * (1+ getRateOHFinal) * (1 + getRateMarkupFinal)</f>
        <v>#VALUE!</v>
      </c>
      <c r="GT18" s="30" t="e">
        <f>(CatTemplate[[#This Row],[CO4]]+CatTemplate[[#This Row],[CS4]]) * (1+ getRateOHFinal) * (1 + getRateMarkupFinal)</f>
        <v>#VALUE!</v>
      </c>
      <c r="GU18" s="30" t="e">
        <f>(CatTemplate[[#This Row],[CO5]]+CatTemplate[[#This Row],[CS5]]) * (1+ getRateOHFinal) * (1 + getRateMarkupFinal)</f>
        <v>#VALUE!</v>
      </c>
      <c r="GV18" s="30" t="e">
        <f>(CatTemplate[[#This Row],[CO6]]+CatTemplate[[#This Row],[CS6]]) * (1+ getRateOHFinal) * (1 + getRateMarkupFinal)</f>
        <v>#VALUE!</v>
      </c>
      <c r="GW18" s="30" t="e">
        <f>(CatTemplate[[#This Row],[CO7]]+CatTemplate[[#This Row],[CS7]]) * (1+ getRateOHFinal) * (1 + getRateMarkupFinal)</f>
        <v>#VALUE!</v>
      </c>
      <c r="GX18" s="30" t="e">
        <f>(CatTemplate[[#This Row],[CO8]]+CatTemplate[[#This Row],[CS8]]) * (1+ getRateOHFinal) * (1 + getRateMarkupFinal)</f>
        <v>#VALUE!</v>
      </c>
      <c r="GY18" s="30" t="e">
        <f>(CatTemplate[[#This Row],[CO9]]+CatTemplate[[#This Row],[CS9]]) * (1+ getRateOHFinal) * (1 + getRateMarkupFinal)</f>
        <v>#VALUE!</v>
      </c>
      <c r="GZ18" s="30" t="e">
        <f>(CatTemplate[[#This Row],[CO10]]+CatTemplate[[#This Row],[CS10]]) * (1+ getRateOHFinal) * (1 + getRateMarkupFinal)</f>
        <v>#VALUE!</v>
      </c>
      <c r="HA18" s="30" t="e">
        <f>(CatTemplate[[#This Row],[CO11]]+CatTemplate[[#This Row],[CS11]]) * (1+ getRateOHFinal) * (1 + getRateMarkupFinal)</f>
        <v>#VALUE!</v>
      </c>
      <c r="HB18" s="30" t="e">
        <f>(CatTemplate[[#This Row],[CO12]]+CatTemplate[[#This Row],[CS12]]) * (1+ getRateOHFinal) * (1 + getRateMarkupFinal)</f>
        <v>#VALUE!</v>
      </c>
      <c r="HC18" s="30" t="e">
        <f>(CatTemplate[[#This Row],[CO13]]+CatTemplate[[#This Row],[CS13]]) * (1+ getRateOHFinal) * (1 + getRateMarkupFinal)</f>
        <v>#VALUE!</v>
      </c>
      <c r="HD18" s="30" t="e">
        <f>(CatTemplate[[#This Row],[CO14]]+CatTemplate[[#This Row],[CS14]]) * (1+ getRateOHFinal) * (1 + getRateMarkupFinal)</f>
        <v>#VALUE!</v>
      </c>
      <c r="HE18" s="30" t="e">
        <f>(CatTemplate[[#This Row],[CO15]]+CatTemplate[[#This Row],[CS15]]) * (1+ getRateOHFinal) * (1 + getRateMarkupFinal)</f>
        <v>#VALUE!</v>
      </c>
      <c r="HF18" s="30" t="e">
        <f>(CatTemplate[[#This Row],[CO16]]+CatTemplate[[#This Row],[CS16]]) * (1+ getRateOHFinal) * (1 + getRateMarkupFinal)</f>
        <v>#VALUE!</v>
      </c>
      <c r="HG18" s="30" t="e">
        <f>(CatTemplate[[#This Row],[CO17]]+CatTemplate[[#This Row],[CS17]]) * (1+ getRateOHFinal) * (1 + getRateMarkupFinal)</f>
        <v>#VALUE!</v>
      </c>
      <c r="HH18" s="30" t="e">
        <f>(CatTemplate[[#This Row],[CO18]]+CatTemplate[[#This Row],[CS18]]) * (1+ getRateOHFinal) * (1 + getRateMarkupFinal)</f>
        <v>#VALUE!</v>
      </c>
      <c r="HI18" s="30" t="e">
        <f>(CatTemplate[[#This Row],[CO19]]+CatTemplate[[#This Row],[CS19]]) * (1+ getRateOHFinal) * (1 + getRateMarkupFinal)</f>
        <v>#VALUE!</v>
      </c>
      <c r="HJ18" s="30" t="e">
        <f>(CatTemplate[[#This Row],[CO20]]+CatTemplate[[#This Row],[CS20]]) * (1+ getRateOHFinal) * (1 + getRateMarkupFinal)</f>
        <v>#VALUE!</v>
      </c>
      <c r="HK18" s="39" t="e">
        <f>CatTemplate[[#This Row],[Total cost]]+CatTemplate[[#This Row],[OH Amount]]+CatTemplate[[#This Row],[Markup]]</f>
        <v>#VALUE!</v>
      </c>
      <c r="HL18" s="63">
        <f>IF(CatTemplate[[#This Row],[Units]]="Days",CatTemplate[[#This Row],[Project quantity]]*CatTemplate[[#This Row],[St. unit effort]],CatTemplate[[#This Row],[Project quantity]])</f>
        <v>0</v>
      </c>
      <c r="HM18" s="287">
        <f>IFERROR(CatTemplate[[#This Row],[Total Price]]/(CatTemplate[[#This Row],[Final Quantity]]),0)</f>
        <v>0</v>
      </c>
      <c r="HN18" s="261"/>
    </row>
    <row r="19" spans="2:222" x14ac:dyDescent="0.2">
      <c r="B19" s="6" t="s">
        <v>74</v>
      </c>
      <c r="C19" s="22">
        <v>1</v>
      </c>
      <c r="D19" s="7" t="s">
        <v>292</v>
      </c>
      <c r="E19" s="24">
        <v>4</v>
      </c>
      <c r="F19" s="18" t="s">
        <v>53</v>
      </c>
      <c r="G19" s="26">
        <v>2</v>
      </c>
      <c r="H19" s="18" t="s">
        <v>76</v>
      </c>
      <c r="I19" s="18" t="s">
        <v>313</v>
      </c>
      <c r="J19" s="15" t="s">
        <v>1090</v>
      </c>
      <c r="K19" s="15" t="s">
        <v>40</v>
      </c>
      <c r="L19" s="15" t="s">
        <v>140</v>
      </c>
      <c r="M19" s="15" t="s">
        <v>206</v>
      </c>
      <c r="N19" s="15" t="s">
        <v>857</v>
      </c>
      <c r="O19" s="315"/>
      <c r="P19" s="71"/>
      <c r="Q19" s="108"/>
      <c r="R19" s="73"/>
      <c r="S19" s="97"/>
      <c r="T19" s="100">
        <f>getEqUnitCost</f>
        <v>0</v>
      </c>
      <c r="U19" s="73">
        <f>getEqUnitEffort</f>
        <v>0</v>
      </c>
      <c r="V19" s="101">
        <f>getEqQuantity</f>
        <v>0</v>
      </c>
      <c r="W19" s="320"/>
      <c r="X19" s="100">
        <f>getConsUnitCost</f>
        <v>0</v>
      </c>
      <c r="Y19" s="73">
        <f>getConsUnitEffort</f>
        <v>0</v>
      </c>
      <c r="Z19" s="14">
        <f>getConsQuantity</f>
        <v>0</v>
      </c>
      <c r="AA19" s="320"/>
      <c r="AB19" s="72"/>
      <c r="AC19" s="112"/>
      <c r="AD19" s="14">
        <f>getOthQuantity</f>
        <v>0</v>
      </c>
      <c r="AE19" s="320"/>
      <c r="AF19" s="28" t="str">
        <f>IF(ISBLANK(CatTemplate[[#This Row],[Resource type]]),"",CatTemplate[[#This Row],[Resource type]])</f>
        <v>CPMO Team Leader</v>
      </c>
      <c r="AG19" s="242">
        <f>getStaffUnitCost</f>
        <v>629.63782201155368</v>
      </c>
      <c r="AH19" s="113">
        <f>getStaffUnitEffort</f>
        <v>0</v>
      </c>
      <c r="AI19" s="40">
        <f>getStaffQuantity</f>
        <v>0</v>
      </c>
      <c r="AJ19" s="41">
        <f>CatTemplate[[#This Row],[St. quantity]]*8/ParRatePM</f>
        <v>0</v>
      </c>
      <c r="AK19" s="320"/>
      <c r="AL19" s="53" t="str">
        <f>CatTemplate[[#This Row],[Item type]]</f>
        <v>Days</v>
      </c>
      <c r="AM19" s="12">
        <f>SUM(CatTemplate[[#This Row],[Year1]:[Year20]])</f>
        <v>0</v>
      </c>
      <c r="AN19" s="52"/>
      <c r="AO19" s="52"/>
      <c r="AP19" s="52"/>
      <c r="AQ19" s="8"/>
      <c r="AR19" s="8"/>
      <c r="AS19" s="52"/>
      <c r="AT19" s="52"/>
      <c r="AU19" s="52"/>
      <c r="AV19" s="8"/>
      <c r="AW19" s="8"/>
      <c r="AX19" s="8"/>
      <c r="AY19" s="8"/>
      <c r="AZ19" s="8"/>
      <c r="BA19" s="8"/>
      <c r="BB19" s="8"/>
      <c r="BC19" s="8"/>
      <c r="BD19" s="8"/>
      <c r="BE19" s="8"/>
      <c r="BF19" s="8"/>
      <c r="BG19" s="36"/>
      <c r="BH19" s="320"/>
      <c r="BI19" s="37" t="str">
        <f>getCostCategory</f>
        <v>01 Staff costs</v>
      </c>
      <c r="BJ19" s="37" t="str">
        <f>getSection</f>
        <v>01 Project management</v>
      </c>
      <c r="BK19" s="32" t="str">
        <f>getObject</f>
        <v>CPMO Team Leader</v>
      </c>
      <c r="BL19" s="30">
        <f>IFERROR(getUnitCost * IF(CatTemplate[[#This Row],[Cost Category Comp.]]="01 Staff costs", 1,1),0)</f>
        <v>629.63782201155368</v>
      </c>
      <c r="BM19" s="29">
        <f>IF(AND(ISBLANK(CatTemplate[[#This Row],[Eq. unit cost]]),ISBLANK(CatTemplate[[#This Row],[Cons. unit cost]]),ISBLANK(CatTemplate[[#This Row],[Oth. unit cost]])), 0, IF(getUnitEffort =0,1,getUnitEffort) * CatTemplate[[#This Row],[Year1]])</f>
        <v>0</v>
      </c>
      <c r="BN19" s="29">
        <f>IF(AND(ISBLANK(CatTemplate[[#This Row],[Eq. unit cost]]),ISBLANK(CatTemplate[[#This Row],[Cons. unit cost]]),ISBLANK(CatTemplate[[#This Row],[Oth. unit cost]])), 0, IF(getUnitEffort =0,1,getUnitEffort) * CatTemplate[[#This Row],[Year2]])</f>
        <v>0</v>
      </c>
      <c r="BO19" s="29">
        <f>IF(AND(ISBLANK(CatTemplate[[#This Row],[Eq. unit cost]]),ISBLANK(CatTemplate[[#This Row],[Cons. unit cost]]),ISBLANK(CatTemplate[[#This Row],[Oth. unit cost]])), 0, IF(getUnitEffort =0,1,getUnitEffort) * CatTemplate[[#This Row],[Year3]])</f>
        <v>0</v>
      </c>
      <c r="BP19" s="29">
        <f>IF(AND(ISBLANK(CatTemplate[[#This Row],[Eq. unit cost]]),ISBLANK(CatTemplate[[#This Row],[Cons. unit cost]]),ISBLANK(CatTemplate[[#This Row],[Oth. unit cost]])), 0, IF(getUnitEffort =0,1,getUnitEffort) * CatTemplate[[#This Row],[Year4]])</f>
        <v>0</v>
      </c>
      <c r="BQ19" s="29">
        <f>IF(AND(ISBLANK(CatTemplate[[#This Row],[Eq. unit cost]]),ISBLANK(CatTemplate[[#This Row],[Cons. unit cost]]),ISBLANK(CatTemplate[[#This Row],[Oth. unit cost]])), 0, IF(getUnitEffort =0,1,getUnitEffort) * CatTemplate[[#This Row],[Year5]])</f>
        <v>0</v>
      </c>
      <c r="BR19" s="29">
        <f>IF(AND(ISBLANK(CatTemplate[[#This Row],[Eq. unit cost]]),ISBLANK(CatTemplate[[#This Row],[Cons. unit cost]]),ISBLANK(CatTemplate[[#This Row],[Oth. unit cost]])), 0, IF(getUnitEffort =0,1,getUnitEffort) * CatTemplate[[#This Row],[Year6]])</f>
        <v>0</v>
      </c>
      <c r="BS19" s="29">
        <f>IF(AND(ISBLANK(CatTemplate[[#This Row],[Eq. unit cost]]),ISBLANK(CatTemplate[[#This Row],[Cons. unit cost]]),ISBLANK(CatTemplate[[#This Row],[Oth. unit cost]])), 0, IF(getUnitEffort =0,1,getUnitEffort) * CatTemplate[[#This Row],[Year7]])</f>
        <v>0</v>
      </c>
      <c r="BT19" s="29">
        <f>IF(AND(ISBLANK(CatTemplate[[#This Row],[Eq. unit cost]]),ISBLANK(CatTemplate[[#This Row],[Cons. unit cost]]),ISBLANK(CatTemplate[[#This Row],[Oth. unit cost]])), 0, IF(getUnitEffort =0,1,getUnitEffort) * CatTemplate[[#This Row],[Year8]])</f>
        <v>0</v>
      </c>
      <c r="BU19" s="29">
        <f>IF(AND(ISBLANK(CatTemplate[[#This Row],[Eq. unit cost]]),ISBLANK(CatTemplate[[#This Row],[Cons. unit cost]]),ISBLANK(CatTemplate[[#This Row],[Oth. unit cost]])), 0, IF(getUnitEffort =0,1,getUnitEffort) * CatTemplate[[#This Row],[Year9]])</f>
        <v>0</v>
      </c>
      <c r="BV19" s="29">
        <f>IF(AND(ISBLANK(CatTemplate[[#This Row],[Eq. unit cost]]),ISBLANK(CatTemplate[[#This Row],[Cons. unit cost]]),ISBLANK(CatTemplate[[#This Row],[Oth. unit cost]])), 0, IF(getUnitEffort =0,1,getUnitEffort) * CatTemplate[[#This Row],[Year10]])</f>
        <v>0</v>
      </c>
      <c r="BW19" s="29">
        <f>IF(AND(ISBLANK(CatTemplate[[#This Row],[Eq. unit cost]]),ISBLANK(CatTemplate[[#This Row],[Cons. unit cost]]),ISBLANK(CatTemplate[[#This Row],[Oth. unit cost]])), 0, IF(getUnitEffort =0,1,getUnitEffort) * CatTemplate[[#This Row],[Year11]])</f>
        <v>0</v>
      </c>
      <c r="BX19" s="29">
        <f>IF(AND(ISBLANK(CatTemplate[[#This Row],[Eq. unit cost]]),ISBLANK(CatTemplate[[#This Row],[Cons. unit cost]]),ISBLANK(CatTemplate[[#This Row],[Oth. unit cost]])), 0, IF(getUnitEffort =0,1,getUnitEffort) * CatTemplate[[#This Row],[Year12]])</f>
        <v>0</v>
      </c>
      <c r="BY19" s="29">
        <f>IF(AND(ISBLANK(CatTemplate[[#This Row],[Eq. unit cost]]),ISBLANK(CatTemplate[[#This Row],[Cons. unit cost]]),ISBLANK(CatTemplate[[#This Row],[Oth. unit cost]])), 0, IF(getUnitEffort =0,1,getUnitEffort) * CatTemplate[[#This Row],[Year13]])</f>
        <v>0</v>
      </c>
      <c r="BZ19" s="29">
        <f>IF(AND(ISBLANK(CatTemplate[[#This Row],[Eq. unit cost]]),ISBLANK(CatTemplate[[#This Row],[Cons. unit cost]]),ISBLANK(CatTemplate[[#This Row],[Oth. unit cost]])), 0, IF(getUnitEffort =0,1,getUnitEffort) * CatTemplate[[#This Row],[Year14]])</f>
        <v>0</v>
      </c>
      <c r="CA19" s="29">
        <f>IF(AND(ISBLANK(CatTemplate[[#This Row],[Eq. unit cost]]),ISBLANK(CatTemplate[[#This Row],[Cons. unit cost]]),ISBLANK(CatTemplate[[#This Row],[Oth. unit cost]])), 0, IF(getUnitEffort =0,1,getUnitEffort) * CatTemplate[[#This Row],[Year15]])</f>
        <v>0</v>
      </c>
      <c r="CB19" s="29">
        <f>IF(AND(ISBLANK(CatTemplate[[#This Row],[Eq. unit cost]]),ISBLANK(CatTemplate[[#This Row],[Cons. unit cost]]),ISBLANK(CatTemplate[[#This Row],[Oth. unit cost]])), 0, IF(getUnitEffort =0,1,getUnitEffort) * CatTemplate[[#This Row],[Year16]])</f>
        <v>0</v>
      </c>
      <c r="CC19" s="29">
        <f>IF(AND(ISBLANK(CatTemplate[[#This Row],[Eq. unit cost]]),ISBLANK(CatTemplate[[#This Row],[Cons. unit cost]]),ISBLANK(CatTemplate[[#This Row],[Oth. unit cost]])), 0, IF(getUnitEffort =0,1,getUnitEffort) * CatTemplate[[#This Row],[Year17]])</f>
        <v>0</v>
      </c>
      <c r="CD19" s="29">
        <f>IF(AND(ISBLANK(CatTemplate[[#This Row],[Eq. unit cost]]),ISBLANK(CatTemplate[[#This Row],[Cons. unit cost]]),ISBLANK(CatTemplate[[#This Row],[Oth. unit cost]])), 0, IF(getUnitEffort =0,1,getUnitEffort) * CatTemplate[[#This Row],[Year18]])</f>
        <v>0</v>
      </c>
      <c r="CE19" s="29">
        <f>IF(AND(ISBLANK(CatTemplate[[#This Row],[Eq. unit cost]]),ISBLANK(CatTemplate[[#This Row],[Cons. unit cost]]),ISBLANK(CatTemplate[[#This Row],[Oth. unit cost]])), 0, IF(getUnitEffort =0,1,getUnitEffort) * CatTemplate[[#This Row],[Year19]])</f>
        <v>0</v>
      </c>
      <c r="CF19" s="29">
        <f>IF(AND(ISBLANK(CatTemplate[[#This Row],[Eq. unit cost]]),ISBLANK(CatTemplate[[#This Row],[Cons. unit cost]]),ISBLANK(CatTemplate[[#This Row],[Oth. unit cost]])), 0, IF(getUnitEffort =0,1,getUnitEffort) * CatTemplate[[#This Row],[Year20]])</f>
        <v>0</v>
      </c>
      <c r="CG19" s="45">
        <f>SUM(CatTemplate[[#This Row],[Q1]:[Q20]])</f>
        <v>0</v>
      </c>
      <c r="CH19" s="29">
        <f>IF(ISBLANK(CatTemplate[[#This Row],[St. unit effort]]),0,(CatTemplate[[#This Row],[St. unit effort]] * CatTemplate[[#This Row],[Year1]]))</f>
        <v>0</v>
      </c>
      <c r="CI19" s="29">
        <f>IF(ISBLANK(CatTemplate[[#This Row],[St. unit effort]]),0,(CatTemplate[[#This Row],[St. unit effort]] * CatTemplate[[#This Row],[Year2]]))</f>
        <v>0</v>
      </c>
      <c r="CJ19" s="29">
        <f>IF(ISBLANK(CatTemplate[[#This Row],[St. unit effort]]),0,(CatTemplate[[#This Row],[St. unit effort]] * CatTemplate[[#This Row],[Year3]]))</f>
        <v>0</v>
      </c>
      <c r="CK19" s="29">
        <f>IF(ISBLANK(CatTemplate[[#This Row],[St. unit effort]]),0,(CatTemplate[[#This Row],[St. unit effort]] * CatTemplate[[#This Row],[Year4]]))</f>
        <v>0</v>
      </c>
      <c r="CL19" s="29">
        <f>IF(ISBLANK(CatTemplate[[#This Row],[St. unit effort]]),0,(CatTemplate[[#This Row],[St. unit effort]] * CatTemplate[[#This Row],[Year5]]))</f>
        <v>0</v>
      </c>
      <c r="CM19" s="29">
        <f>IF(ISBLANK(CatTemplate[[#This Row],[St. unit effort]]),0,(CatTemplate[[#This Row],[St. unit effort]] * CatTemplate[[#This Row],[Year6]]))</f>
        <v>0</v>
      </c>
      <c r="CN19" s="29">
        <f>IF(ISBLANK(CatTemplate[[#This Row],[St. unit effort]]),0,(CatTemplate[[#This Row],[St. unit effort]] * CatTemplate[[#This Row],[Year7]]))</f>
        <v>0</v>
      </c>
      <c r="CO19" s="29">
        <f>IF(ISBLANK(CatTemplate[[#This Row],[St. unit effort]]),0,(CatTemplate[[#This Row],[St. unit effort]] * CatTemplate[[#This Row],[Year8]]))</f>
        <v>0</v>
      </c>
      <c r="CP19" s="29">
        <f>IF(ISBLANK(CatTemplate[[#This Row],[St. unit effort]]),0,(CatTemplate[[#This Row],[St. unit effort]] * CatTemplate[[#This Row],[Year9]]))</f>
        <v>0</v>
      </c>
      <c r="CQ19" s="29">
        <f>IF(ISBLANK(CatTemplate[[#This Row],[St. unit effort]]),0,(CatTemplate[[#This Row],[St. unit effort]] * CatTemplate[[#This Row],[Year10]]))</f>
        <v>0</v>
      </c>
      <c r="CR19" s="29">
        <f>IF(ISBLANK(CatTemplate[[#This Row],[St. unit effort]]),0,(CatTemplate[[#This Row],[St. unit effort]] * CatTemplate[[#This Row],[Year11]]))</f>
        <v>0</v>
      </c>
      <c r="CS19" s="29">
        <f>IF(ISBLANK(CatTemplate[[#This Row],[St. unit effort]]),0,(CatTemplate[[#This Row],[St. unit effort]] * CatTemplate[[#This Row],[Year12]]))</f>
        <v>0</v>
      </c>
      <c r="CT19" s="29">
        <f>IF(ISBLANK(CatTemplate[[#This Row],[St. unit effort]]),0,(CatTemplate[[#This Row],[St. unit effort]] * CatTemplate[[#This Row],[Year13]]))</f>
        <v>0</v>
      </c>
      <c r="CU19" s="29">
        <f>IF(ISBLANK(CatTemplate[[#This Row],[St. unit effort]]),0,(CatTemplate[[#This Row],[St. unit effort]] * CatTemplate[[#This Row],[Year14]]))</f>
        <v>0</v>
      </c>
      <c r="CV19" s="29">
        <f>IF(ISBLANK(CatTemplate[[#This Row],[St. unit effort]]),0,(CatTemplate[[#This Row],[St. unit effort]] * CatTemplate[[#This Row],[Year15]]))</f>
        <v>0</v>
      </c>
      <c r="CW19" s="29">
        <f>IF(ISBLANK(CatTemplate[[#This Row],[St. unit effort]]),0,(CatTemplate[[#This Row],[St. unit effort]] * CatTemplate[[#This Row],[Year16]]))</f>
        <v>0</v>
      </c>
      <c r="CX19" s="29">
        <f>IF(ISBLANK(CatTemplate[[#This Row],[St. unit effort]]),0,(CatTemplate[[#This Row],[St. unit effort]] * CatTemplate[[#This Row],[Year17]]))</f>
        <v>0</v>
      </c>
      <c r="CY19" s="29">
        <f>IF(ISBLANK(CatTemplate[[#This Row],[St. unit effort]]),0,(CatTemplate[[#This Row],[St. unit effort]] * CatTemplate[[#This Row],[Year18]]))</f>
        <v>0</v>
      </c>
      <c r="CZ19" s="29">
        <f>IF(ISBLANK(CatTemplate[[#This Row],[St. unit effort]]),0,(CatTemplate[[#This Row],[St. unit effort]] * CatTemplate[[#This Row],[Year19]]))</f>
        <v>0</v>
      </c>
      <c r="DA19" s="29">
        <f>IF(ISBLANK(CatTemplate[[#This Row],[St. unit effort]]),0,(CatTemplate[[#This Row],[St. unit effort]] * CatTemplate[[#This Row],[Year20]]))</f>
        <v>0</v>
      </c>
      <c r="DB19" s="57">
        <f>IF(ISBLANK(CatTemplate[[#This Row],[St. unit effort]]),0,(CatTemplate[[#This Row],[St. unit effort]] * CatTemplate[[#This Row],[Year1]])*8/ParRatePM)</f>
        <v>0</v>
      </c>
      <c r="DC19" s="57">
        <f>IF(ISBLANK(CatTemplate[[#This Row],[St. unit effort]]),0,(CatTemplate[[#This Row],[St. unit effort]] * CatTemplate[[#This Row],[Year2]])*8/ParRatePM)</f>
        <v>0</v>
      </c>
      <c r="DD19" s="57">
        <f>IF(ISBLANK(CatTemplate[[#This Row],[St. unit effort]]),0,(CatTemplate[[#This Row],[St. unit effort]] * CatTemplate[[#This Row],[Year3]])*8/ParRatePM)</f>
        <v>0</v>
      </c>
      <c r="DE19" s="57">
        <f>IF(ISBLANK(CatTemplate[[#This Row],[St. unit effort]]),0,(CatTemplate[[#This Row],[St. unit effort]] * CatTemplate[[#This Row],[Year4]])*8/ParRatePM)</f>
        <v>0</v>
      </c>
      <c r="DF19" s="57">
        <f>IF(ISBLANK(CatTemplate[[#This Row],[St. unit effort]]),0,(CatTemplate[[#This Row],[St. unit effort]] * CatTemplate[[#This Row],[Year5]])*8/ParRatePM)</f>
        <v>0</v>
      </c>
      <c r="DG19" s="57">
        <f>IF(ISBLANK(CatTemplate[[#This Row],[St. unit effort]]),0,(CatTemplate[[#This Row],[St. unit effort]] * CatTemplate[[#This Row],[Year6]])*8/ParRatePM)</f>
        <v>0</v>
      </c>
      <c r="DH19" s="57">
        <f>IF(ISBLANK(CatTemplate[[#This Row],[St. unit effort]]),0,(CatTemplate[[#This Row],[St. unit effort]] * CatTemplate[[#This Row],[Year7]])*8/ParRatePM)</f>
        <v>0</v>
      </c>
      <c r="DI19" s="57">
        <f>IF(ISBLANK(CatTemplate[[#This Row],[St. unit effort]]),0,(CatTemplate[[#This Row],[St. unit effort]] * CatTemplate[[#This Row],[Year8]])*8/ParRatePM)</f>
        <v>0</v>
      </c>
      <c r="DJ19" s="57">
        <f>IF(ISBLANK(CatTemplate[[#This Row],[St. unit effort]]),0,(CatTemplate[[#This Row],[St. unit effort]] * CatTemplate[[#This Row],[Year9]])*8/ParRatePM)</f>
        <v>0</v>
      </c>
      <c r="DK19" s="57">
        <f>IF(ISBLANK(CatTemplate[[#This Row],[St. unit effort]]),0,(CatTemplate[[#This Row],[St. unit effort]] * CatTemplate[[#This Row],[Year10]])*8/ParRatePM)</f>
        <v>0</v>
      </c>
      <c r="DL19" s="57">
        <f>IF(ISBLANK(CatTemplate[[#This Row],[St. unit effort]]),0,(CatTemplate[[#This Row],[St. unit effort]] * CatTemplate[[#This Row],[Year11]])*8/ParRatePM)</f>
        <v>0</v>
      </c>
      <c r="DM19" s="57">
        <f>IF(ISBLANK(CatTemplate[[#This Row],[St. unit effort]]),0,(CatTemplate[[#This Row],[St. unit effort]] * CatTemplate[[#This Row],[Year12]])*8/ParRatePM)</f>
        <v>0</v>
      </c>
      <c r="DN19" s="57">
        <f>IF(ISBLANK(CatTemplate[[#This Row],[St. unit effort]]),0,(CatTemplate[[#This Row],[St. unit effort]] * CatTemplate[[#This Row],[Year13]])*8/ParRatePM)</f>
        <v>0</v>
      </c>
      <c r="DO19" s="57">
        <f>IF(ISBLANK(CatTemplate[[#This Row],[St. unit effort]]),0,(CatTemplate[[#This Row],[St. unit effort]] * CatTemplate[[#This Row],[Year14]])*8/ParRatePM)</f>
        <v>0</v>
      </c>
      <c r="DP19" s="57">
        <f>IF(ISBLANK(CatTemplate[[#This Row],[St. unit effort]]),0,(CatTemplate[[#This Row],[St. unit effort]] * CatTemplate[[#This Row],[Year15]])*8/ParRatePM)</f>
        <v>0</v>
      </c>
      <c r="DQ19" s="57">
        <f>IF(ISBLANK(CatTemplate[[#This Row],[St. unit effort]]),0,(CatTemplate[[#This Row],[St. unit effort]] * CatTemplate[[#This Row],[Year16]])*8/ParRatePM)</f>
        <v>0</v>
      </c>
      <c r="DR19" s="57">
        <f>IF(ISBLANK(CatTemplate[[#This Row],[St. unit effort]]),0,(CatTemplate[[#This Row],[St. unit effort]] * CatTemplate[[#This Row],[Year17]])*8/ParRatePM)</f>
        <v>0</v>
      </c>
      <c r="DS19" s="57">
        <f>IF(ISBLANK(CatTemplate[[#This Row],[St. unit effort]]),0,(CatTemplate[[#This Row],[St. unit effort]] * CatTemplate[[#This Row],[Year18]])*8/ParRatePM)</f>
        <v>0</v>
      </c>
      <c r="DT19" s="57">
        <f>IF(ISBLANK(CatTemplate[[#This Row],[St. unit effort]]),0,(CatTemplate[[#This Row],[St. unit effort]] * CatTemplate[[#This Row],[Year19]])*8/ParRatePM)</f>
        <v>0</v>
      </c>
      <c r="DU19" s="57">
        <f>IF(ISBLANK(CatTemplate[[#This Row],[St. unit effort]]),0,(CatTemplate[[#This Row],[St. unit effort]] * CatTemplate[[#This Row],[Year20]])*8/ParRatePM)</f>
        <v>0</v>
      </c>
      <c r="DV19" s="54">
        <f>SUM(CatTemplate[[#This Row],[PM1]:[PM20]])</f>
        <v>0</v>
      </c>
      <c r="DW19" s="56">
        <f t="shared" si="10"/>
        <v>0</v>
      </c>
      <c r="DX19" s="56">
        <f t="shared" si="3"/>
        <v>0</v>
      </c>
      <c r="DY19" s="56">
        <f t="shared" si="3"/>
        <v>0</v>
      </c>
      <c r="DZ19" s="56">
        <f t="shared" si="3"/>
        <v>0</v>
      </c>
      <c r="EA19" s="56">
        <f t="shared" si="3"/>
        <v>0</v>
      </c>
      <c r="EB19" s="56">
        <f t="shared" si="3"/>
        <v>0</v>
      </c>
      <c r="EC19" s="56">
        <f t="shared" si="3"/>
        <v>0</v>
      </c>
      <c r="ED19" s="56">
        <f t="shared" si="3"/>
        <v>0</v>
      </c>
      <c r="EE19" s="56">
        <f t="shared" si="3"/>
        <v>0</v>
      </c>
      <c r="EF19" s="56">
        <f t="shared" si="3"/>
        <v>0</v>
      </c>
      <c r="EG19" s="56">
        <f t="shared" si="3"/>
        <v>0</v>
      </c>
      <c r="EH19" s="56">
        <f t="shared" si="3"/>
        <v>0</v>
      </c>
      <c r="EI19" s="56">
        <f t="shared" si="3"/>
        <v>0</v>
      </c>
      <c r="EJ19" s="56">
        <f t="shared" si="3"/>
        <v>0</v>
      </c>
      <c r="EK19" s="56">
        <f t="shared" si="3"/>
        <v>0</v>
      </c>
      <c r="EL19" s="56">
        <f t="shared" si="3"/>
        <v>0</v>
      </c>
      <c r="EM19" s="56">
        <f t="shared" si="3"/>
        <v>0</v>
      </c>
      <c r="EN19" s="56">
        <f t="shared" si="3"/>
        <v>0</v>
      </c>
      <c r="EO19" s="56">
        <f t="shared" si="3"/>
        <v>0</v>
      </c>
      <c r="EP19" s="56">
        <f t="shared" si="3"/>
        <v>0</v>
      </c>
      <c r="EQ19" s="30">
        <f>CatTemplate[[#This Row],[Eq. unit cost]] * CatTemplate[[#This Row],[Eq. quantity]]</f>
        <v>0</v>
      </c>
      <c r="ER19" s="30">
        <f>CatTemplate[[#This Row],[Cons. unit cost]] *CatTemplate[[#This Row],[Cons. quantity]]</f>
        <v>0</v>
      </c>
      <c r="ES19" s="30">
        <f>CatTemplate[[#This Row],[Oth. unit cost]] *CatTemplate[[#This Row],[Oth. quantity]]</f>
        <v>0</v>
      </c>
      <c r="ET19" s="55">
        <f>SUM(CatTemplate[[#This Row],[CO1]:[CO20]])</f>
        <v>0</v>
      </c>
      <c r="EU19" s="56">
        <f t="shared" si="11"/>
        <v>0</v>
      </c>
      <c r="EV19" s="56">
        <f t="shared" si="4"/>
        <v>0</v>
      </c>
      <c r="EW19" s="56">
        <f t="shared" si="4"/>
        <v>0</v>
      </c>
      <c r="EX19" s="56">
        <f t="shared" si="4"/>
        <v>0</v>
      </c>
      <c r="EY19" s="56">
        <f t="shared" si="4"/>
        <v>0</v>
      </c>
      <c r="EZ19" s="56">
        <f t="shared" si="4"/>
        <v>0</v>
      </c>
      <c r="FA19" s="56">
        <f t="shared" si="4"/>
        <v>0</v>
      </c>
      <c r="FB19" s="56">
        <f t="shared" si="4"/>
        <v>0</v>
      </c>
      <c r="FC19" s="56">
        <f t="shared" si="4"/>
        <v>0</v>
      </c>
      <c r="FD19" s="56">
        <f t="shared" si="4"/>
        <v>0</v>
      </c>
      <c r="FE19" s="56">
        <f t="shared" si="4"/>
        <v>0</v>
      </c>
      <c r="FF19" s="56">
        <f t="shared" si="4"/>
        <v>0</v>
      </c>
      <c r="FG19" s="56">
        <f t="shared" si="4"/>
        <v>0</v>
      </c>
      <c r="FH19" s="56">
        <f t="shared" si="4"/>
        <v>0</v>
      </c>
      <c r="FI19" s="56">
        <f t="shared" si="4"/>
        <v>0</v>
      </c>
      <c r="FJ19" s="56">
        <f t="shared" si="4"/>
        <v>0</v>
      </c>
      <c r="FK19" s="56">
        <f t="shared" si="4"/>
        <v>0</v>
      </c>
      <c r="FL19" s="56">
        <f t="shared" si="4"/>
        <v>0</v>
      </c>
      <c r="FM19" s="56">
        <f t="shared" si="4"/>
        <v>0</v>
      </c>
      <c r="FN19" s="56">
        <f t="shared" si="4"/>
        <v>0</v>
      </c>
      <c r="FO19" s="58">
        <f>SUM(CatTemplate[[#This Row],[CS1]:[CS20]])</f>
        <v>0</v>
      </c>
      <c r="FP19" s="59">
        <f>CatTemplate[[#This Row],[Total Oth. cost]]+CatTemplate[[#This Row],[Total St. Cost]]</f>
        <v>0</v>
      </c>
      <c r="FQ19" s="33" t="e">
        <f t="shared" si="12"/>
        <v>#VALUE!</v>
      </c>
      <c r="FR19" s="33" t="e">
        <f t="shared" si="5"/>
        <v>#VALUE!</v>
      </c>
      <c r="FS19" s="30" t="e">
        <f>(CatTemplate[[#This Row],[CO1]] + CatTemplate[[#This Row],[CS1]]) * (1 + getRateOHFinal) * getRateMarkupFinal</f>
        <v>#VALUE!</v>
      </c>
      <c r="FT19" s="30" t="e">
        <f>(CatTemplate[[#This Row],[CO2]] + CatTemplate[[#This Row],[CS2]]) * (1 + getRateOHFinal) * getRateMarkupFinal</f>
        <v>#VALUE!</v>
      </c>
      <c r="FU19" s="30" t="e">
        <f>(CatTemplate[[#This Row],[CO3]] + CatTemplate[[#This Row],[CS3]]) * (1 + getRateOHFinal) * getRateMarkupFinal</f>
        <v>#VALUE!</v>
      </c>
      <c r="FV19" s="30" t="e">
        <f>(CatTemplate[[#This Row],[CO4]] + CatTemplate[[#This Row],[CS4]]) * (1 + getRateOHFinal) * getRateMarkupFinal</f>
        <v>#VALUE!</v>
      </c>
      <c r="FW19" s="30" t="e">
        <f>(CatTemplate[[#This Row],[CO5]] + CatTemplate[[#This Row],[CS5]]) * (1 + getRateOHFinal) * getRateMarkupFinal</f>
        <v>#VALUE!</v>
      </c>
      <c r="FX19" s="30" t="e">
        <f>(CatTemplate[[#This Row],[CO6]] + CatTemplate[[#This Row],[CS6]]) * (1 + getRateOHFinal) * getRateMarkupFinal</f>
        <v>#VALUE!</v>
      </c>
      <c r="FY19" s="30" t="e">
        <f>(CatTemplate[[#This Row],[CO7]] + CatTemplate[[#This Row],[CS7]]) * (1 + getRateOHFinal) * getRateMarkupFinal</f>
        <v>#VALUE!</v>
      </c>
      <c r="FZ19" s="30" t="e">
        <f>(CatTemplate[[#This Row],[CO8]] + CatTemplate[[#This Row],[CS8]]) * (1 + getRateOHFinal) * getRateMarkupFinal</f>
        <v>#VALUE!</v>
      </c>
      <c r="GA19" s="30" t="e">
        <f>(CatTemplate[[#This Row],[CO9]] + CatTemplate[[#This Row],[CS9]]) * (1 + getRateOHFinal) * getRateMarkupFinal</f>
        <v>#VALUE!</v>
      </c>
      <c r="GB19" s="30" t="e">
        <f>(CatTemplate[[#This Row],[CO10]] + CatTemplate[[#This Row],[CS10]]) * (1 + getRateOHFinal) * getRateMarkupFinal</f>
        <v>#VALUE!</v>
      </c>
      <c r="GC19" s="30" t="e">
        <f>(CatTemplate[[#This Row],[CO11]] + CatTemplate[[#This Row],[CS11]]) * (1 + getRateOHFinal) * getRateMarkupFinal</f>
        <v>#VALUE!</v>
      </c>
      <c r="GD19" s="30" t="e">
        <f>(CatTemplate[[#This Row],[CO12]] + CatTemplate[[#This Row],[CS12]]) * (1 + getRateOHFinal) * getRateMarkupFinal</f>
        <v>#VALUE!</v>
      </c>
      <c r="GE19" s="30" t="e">
        <f>(CatTemplate[[#This Row],[CO13]] + CatTemplate[[#This Row],[CS13]]) * (1 + getRateOHFinal) * getRateMarkupFinal</f>
        <v>#VALUE!</v>
      </c>
      <c r="GF19" s="30" t="e">
        <f>(CatTemplate[[#This Row],[CO14]] + CatTemplate[[#This Row],[CS14]]) * (1 + getRateOHFinal) * getRateMarkupFinal</f>
        <v>#VALUE!</v>
      </c>
      <c r="GG19" s="30" t="e">
        <f>(CatTemplate[[#This Row],[CO15]] + CatTemplate[[#This Row],[CS15]]) * (1 + getRateOHFinal) * getRateMarkupFinal</f>
        <v>#VALUE!</v>
      </c>
      <c r="GH19" s="30" t="e">
        <f>(CatTemplate[[#This Row],[CO16]] + CatTemplate[[#This Row],[CS16]]) * (1 + getRateOHFinal) * getRateMarkupFinal</f>
        <v>#VALUE!</v>
      </c>
      <c r="GI19" s="30" t="e">
        <f>(CatTemplate[[#This Row],[CO17]] + CatTemplate[[#This Row],[CS17]]) * (1 + getRateOHFinal) * getRateMarkupFinal</f>
        <v>#VALUE!</v>
      </c>
      <c r="GJ19" s="30" t="e">
        <f>(CatTemplate[[#This Row],[CO18]] + CatTemplate[[#This Row],[CS18]]) * (1 + getRateOHFinal) * getRateMarkupFinal</f>
        <v>#VALUE!</v>
      </c>
      <c r="GK19" s="30" t="e">
        <f>(CatTemplate[[#This Row],[CO19]] + CatTemplate[[#This Row],[CS19]]) * (1 + getRateOHFinal) * getRateMarkupFinal</f>
        <v>#VALUE!</v>
      </c>
      <c r="GL19" s="30" t="e">
        <f>(CatTemplate[[#This Row],[CO20]] + CatTemplate[[#This Row],[CS20]]) * (1 + getRateOHFinal) * getRateMarkupFinal</f>
        <v>#VALUE!</v>
      </c>
      <c r="GM19" s="30" t="e">
        <f t="shared" si="6"/>
        <v>#VALUE!</v>
      </c>
      <c r="GN19" s="30" t="e">
        <f t="shared" si="7"/>
        <v>#VALUE!</v>
      </c>
      <c r="GO19" s="30" t="e">
        <f t="shared" si="8"/>
        <v>#VALUE!</v>
      </c>
      <c r="GP19" s="30" t="e">
        <f t="shared" si="9"/>
        <v>#VALUE!</v>
      </c>
      <c r="GQ19" s="30" t="e">
        <f>(CatTemplate[[#This Row],[CO1]]+CatTemplate[[#This Row],[CS1]]) * (1+ getRateOHFinal) * (1 + getRateMarkupFinal)</f>
        <v>#VALUE!</v>
      </c>
      <c r="GR19" s="30" t="e">
        <f>(CatTemplate[[#This Row],[CO2]]+CatTemplate[[#This Row],[CS2]]) * (1+ getRateOHFinal) * (1 + getRateMarkupFinal)</f>
        <v>#VALUE!</v>
      </c>
      <c r="GS19" s="30" t="e">
        <f>(CatTemplate[[#This Row],[CO3]]+CatTemplate[[#This Row],[CS3]]) * (1+ getRateOHFinal) * (1 + getRateMarkupFinal)</f>
        <v>#VALUE!</v>
      </c>
      <c r="GT19" s="30" t="e">
        <f>(CatTemplate[[#This Row],[CO4]]+CatTemplate[[#This Row],[CS4]]) * (1+ getRateOHFinal) * (1 + getRateMarkupFinal)</f>
        <v>#VALUE!</v>
      </c>
      <c r="GU19" s="30" t="e">
        <f>(CatTemplate[[#This Row],[CO5]]+CatTemplate[[#This Row],[CS5]]) * (1+ getRateOHFinal) * (1 + getRateMarkupFinal)</f>
        <v>#VALUE!</v>
      </c>
      <c r="GV19" s="30" t="e">
        <f>(CatTemplate[[#This Row],[CO6]]+CatTemplate[[#This Row],[CS6]]) * (1+ getRateOHFinal) * (1 + getRateMarkupFinal)</f>
        <v>#VALUE!</v>
      </c>
      <c r="GW19" s="30" t="e">
        <f>(CatTemplate[[#This Row],[CO7]]+CatTemplate[[#This Row],[CS7]]) * (1+ getRateOHFinal) * (1 + getRateMarkupFinal)</f>
        <v>#VALUE!</v>
      </c>
      <c r="GX19" s="30" t="e">
        <f>(CatTemplate[[#This Row],[CO8]]+CatTemplate[[#This Row],[CS8]]) * (1+ getRateOHFinal) * (1 + getRateMarkupFinal)</f>
        <v>#VALUE!</v>
      </c>
      <c r="GY19" s="30" t="e">
        <f>(CatTemplate[[#This Row],[CO9]]+CatTemplate[[#This Row],[CS9]]) * (1+ getRateOHFinal) * (1 + getRateMarkupFinal)</f>
        <v>#VALUE!</v>
      </c>
      <c r="GZ19" s="30" t="e">
        <f>(CatTemplate[[#This Row],[CO10]]+CatTemplate[[#This Row],[CS10]]) * (1+ getRateOHFinal) * (1 + getRateMarkupFinal)</f>
        <v>#VALUE!</v>
      </c>
      <c r="HA19" s="30" t="e">
        <f>(CatTemplate[[#This Row],[CO11]]+CatTemplate[[#This Row],[CS11]]) * (1+ getRateOHFinal) * (1 + getRateMarkupFinal)</f>
        <v>#VALUE!</v>
      </c>
      <c r="HB19" s="30" t="e">
        <f>(CatTemplate[[#This Row],[CO12]]+CatTemplate[[#This Row],[CS12]]) * (1+ getRateOHFinal) * (1 + getRateMarkupFinal)</f>
        <v>#VALUE!</v>
      </c>
      <c r="HC19" s="30" t="e">
        <f>(CatTemplate[[#This Row],[CO13]]+CatTemplate[[#This Row],[CS13]]) * (1+ getRateOHFinal) * (1 + getRateMarkupFinal)</f>
        <v>#VALUE!</v>
      </c>
      <c r="HD19" s="30" t="e">
        <f>(CatTemplate[[#This Row],[CO14]]+CatTemplate[[#This Row],[CS14]]) * (1+ getRateOHFinal) * (1 + getRateMarkupFinal)</f>
        <v>#VALUE!</v>
      </c>
      <c r="HE19" s="30" t="e">
        <f>(CatTemplate[[#This Row],[CO15]]+CatTemplate[[#This Row],[CS15]]) * (1+ getRateOHFinal) * (1 + getRateMarkupFinal)</f>
        <v>#VALUE!</v>
      </c>
      <c r="HF19" s="30" t="e">
        <f>(CatTemplate[[#This Row],[CO16]]+CatTemplate[[#This Row],[CS16]]) * (1+ getRateOHFinal) * (1 + getRateMarkupFinal)</f>
        <v>#VALUE!</v>
      </c>
      <c r="HG19" s="30" t="e">
        <f>(CatTemplate[[#This Row],[CO17]]+CatTemplate[[#This Row],[CS17]]) * (1+ getRateOHFinal) * (1 + getRateMarkupFinal)</f>
        <v>#VALUE!</v>
      </c>
      <c r="HH19" s="30" t="e">
        <f>(CatTemplate[[#This Row],[CO18]]+CatTemplate[[#This Row],[CS18]]) * (1+ getRateOHFinal) * (1 + getRateMarkupFinal)</f>
        <v>#VALUE!</v>
      </c>
      <c r="HI19" s="30" t="e">
        <f>(CatTemplate[[#This Row],[CO19]]+CatTemplate[[#This Row],[CS19]]) * (1+ getRateOHFinal) * (1 + getRateMarkupFinal)</f>
        <v>#VALUE!</v>
      </c>
      <c r="HJ19" s="30" t="e">
        <f>(CatTemplate[[#This Row],[CO20]]+CatTemplate[[#This Row],[CS20]]) * (1+ getRateOHFinal) * (1 + getRateMarkupFinal)</f>
        <v>#VALUE!</v>
      </c>
      <c r="HK19" s="39" t="e">
        <f>CatTemplate[[#This Row],[Total cost]]+CatTemplate[[#This Row],[OH Amount]]+CatTemplate[[#This Row],[Markup]]</f>
        <v>#VALUE!</v>
      </c>
      <c r="HL19" s="63">
        <f>IF(CatTemplate[[#This Row],[Units]]="Days",CatTemplate[[#This Row],[Project quantity]]*CatTemplate[[#This Row],[St. unit effort]],CatTemplate[[#This Row],[Project quantity]])</f>
        <v>0</v>
      </c>
      <c r="HM19" s="287">
        <f>IFERROR(CatTemplate[[#This Row],[Total Price]]/(CatTemplate[[#This Row],[Final Quantity]]),0)</f>
        <v>0</v>
      </c>
      <c r="HN19" s="261"/>
    </row>
    <row r="20" spans="2:222" ht="25.5" x14ac:dyDescent="0.2">
      <c r="B20" s="6" t="s">
        <v>74</v>
      </c>
      <c r="C20" s="22">
        <v>1</v>
      </c>
      <c r="D20" s="7" t="s">
        <v>292</v>
      </c>
      <c r="E20" s="24">
        <v>4</v>
      </c>
      <c r="F20" s="18" t="s">
        <v>53</v>
      </c>
      <c r="G20" s="26">
        <v>3</v>
      </c>
      <c r="H20" s="18" t="s">
        <v>53</v>
      </c>
      <c r="I20" s="18" t="s">
        <v>54</v>
      </c>
      <c r="J20" s="15" t="s">
        <v>64</v>
      </c>
      <c r="K20" s="15" t="s">
        <v>40</v>
      </c>
      <c r="L20" s="15" t="s">
        <v>140</v>
      </c>
      <c r="M20" s="15" t="s">
        <v>890</v>
      </c>
      <c r="N20" s="15" t="s">
        <v>857</v>
      </c>
      <c r="O20" s="315"/>
      <c r="P20" s="71"/>
      <c r="Q20" s="108"/>
      <c r="R20" s="73"/>
      <c r="S20" s="97"/>
      <c r="T20" s="100">
        <f>getEqUnitCost</f>
        <v>0</v>
      </c>
      <c r="U20" s="73">
        <f>getEqUnitEffort</f>
        <v>0</v>
      </c>
      <c r="V20" s="101">
        <f>getEqQuantity</f>
        <v>0</v>
      </c>
      <c r="W20" s="320"/>
      <c r="X20" s="100">
        <f>getConsUnitCost</f>
        <v>0</v>
      </c>
      <c r="Y20" s="73">
        <f>getConsUnitEffort</f>
        <v>0</v>
      </c>
      <c r="Z20" s="14">
        <f>getConsQuantity</f>
        <v>0</v>
      </c>
      <c r="AA20" s="320"/>
      <c r="AB20" s="72"/>
      <c r="AC20" s="112"/>
      <c r="AD20" s="14">
        <f>getOthQuantity</f>
        <v>0</v>
      </c>
      <c r="AE20" s="320"/>
      <c r="AF20" s="28" t="str">
        <f>IF(ISBLANK(CatTemplate[[#This Row],[Resource type]]),"",CatTemplate[[#This Row],[Resource type]])</f>
        <v>CPMO CRPM</v>
      </c>
      <c r="AG20" s="242">
        <f>getStaffUnitCost</f>
        <v>511.74067489803332</v>
      </c>
      <c r="AH20" s="113"/>
      <c r="AI20" s="40">
        <f>getStaffQuantity</f>
        <v>0</v>
      </c>
      <c r="AJ20" s="41">
        <f>CatTemplate[[#This Row],[St. quantity]]*8/ParRatePM</f>
        <v>0</v>
      </c>
      <c r="AK20" s="320"/>
      <c r="AL20" s="53" t="str">
        <f>CatTemplate[[#This Row],[Item type]]</f>
        <v>Days</v>
      </c>
      <c r="AM20" s="12">
        <f>SUM(CatTemplate[[#This Row],[Year1]:[Year20]])</f>
        <v>0</v>
      </c>
      <c r="AN20" s="52"/>
      <c r="AO20" s="52"/>
      <c r="AP20" s="52"/>
      <c r="AQ20" s="8"/>
      <c r="AR20" s="8"/>
      <c r="AS20" s="8"/>
      <c r="AT20" s="8"/>
      <c r="AU20" s="8"/>
      <c r="AV20" s="8"/>
      <c r="AW20" s="8"/>
      <c r="AX20" s="8"/>
      <c r="AY20" s="8"/>
      <c r="AZ20" s="8"/>
      <c r="BA20" s="8"/>
      <c r="BB20" s="8"/>
      <c r="BC20" s="8"/>
      <c r="BD20" s="8"/>
      <c r="BE20" s="8"/>
      <c r="BF20" s="8"/>
      <c r="BG20" s="36"/>
      <c r="BH20" s="320"/>
      <c r="BI20" s="37" t="str">
        <f>getCostCategory</f>
        <v>07 Other costs</v>
      </c>
      <c r="BJ20" s="37" t="str">
        <f>getSection</f>
        <v>01 Project management</v>
      </c>
      <c r="BK20" s="32" t="str">
        <f>getObject</f>
        <v>Project management</v>
      </c>
      <c r="BL20" s="30">
        <f>IFERROR(getUnitCost * IF(CatTemplate[[#This Row],[Cost Category Comp.]]="01 Staff costs", 1,1),0)</f>
        <v>511.74067489803332</v>
      </c>
      <c r="BM20" s="29">
        <f>IF(AND(ISBLANK(CatTemplate[[#This Row],[Eq. unit cost]]),ISBLANK(CatTemplate[[#This Row],[Cons. unit cost]]),ISBLANK(CatTemplate[[#This Row],[Oth. unit cost]])), 0, IF(getUnitEffort =0,1,getUnitEffort) * CatTemplate[[#This Row],[Year1]])</f>
        <v>0</v>
      </c>
      <c r="BN20" s="29">
        <f>IF(AND(ISBLANK(CatTemplate[[#This Row],[Eq. unit cost]]),ISBLANK(CatTemplate[[#This Row],[Cons. unit cost]]),ISBLANK(CatTemplate[[#This Row],[Oth. unit cost]])), 0, IF(getUnitEffort =0,1,getUnitEffort) * CatTemplate[[#This Row],[Year2]])</f>
        <v>0</v>
      </c>
      <c r="BO20" s="29">
        <f>IF(AND(ISBLANK(CatTemplate[[#This Row],[Eq. unit cost]]),ISBLANK(CatTemplate[[#This Row],[Cons. unit cost]]),ISBLANK(CatTemplate[[#This Row],[Oth. unit cost]])), 0, IF(getUnitEffort =0,1,getUnitEffort) * CatTemplate[[#This Row],[Year3]])</f>
        <v>0</v>
      </c>
      <c r="BP20" s="29">
        <f>IF(AND(ISBLANK(CatTemplate[[#This Row],[Eq. unit cost]]),ISBLANK(CatTemplate[[#This Row],[Cons. unit cost]]),ISBLANK(CatTemplate[[#This Row],[Oth. unit cost]])), 0, IF(getUnitEffort =0,1,getUnitEffort) * CatTemplate[[#This Row],[Year4]])</f>
        <v>0</v>
      </c>
      <c r="BQ20" s="29">
        <f>IF(AND(ISBLANK(CatTemplate[[#This Row],[Eq. unit cost]]),ISBLANK(CatTemplate[[#This Row],[Cons. unit cost]]),ISBLANK(CatTemplate[[#This Row],[Oth. unit cost]])), 0, IF(getUnitEffort =0,1,getUnitEffort) * CatTemplate[[#This Row],[Year5]])</f>
        <v>0</v>
      </c>
      <c r="BR20" s="29">
        <f>IF(AND(ISBLANK(CatTemplate[[#This Row],[Eq. unit cost]]),ISBLANK(CatTemplate[[#This Row],[Cons. unit cost]]),ISBLANK(CatTemplate[[#This Row],[Oth. unit cost]])), 0, IF(getUnitEffort =0,1,getUnitEffort) * CatTemplate[[#This Row],[Year6]])</f>
        <v>0</v>
      </c>
      <c r="BS20" s="29">
        <f>IF(AND(ISBLANK(CatTemplate[[#This Row],[Eq. unit cost]]),ISBLANK(CatTemplate[[#This Row],[Cons. unit cost]]),ISBLANK(CatTemplate[[#This Row],[Oth. unit cost]])), 0, IF(getUnitEffort =0,1,getUnitEffort) * CatTemplate[[#This Row],[Year7]])</f>
        <v>0</v>
      </c>
      <c r="BT20" s="29">
        <f>IF(AND(ISBLANK(CatTemplate[[#This Row],[Eq. unit cost]]),ISBLANK(CatTemplate[[#This Row],[Cons. unit cost]]),ISBLANK(CatTemplate[[#This Row],[Oth. unit cost]])), 0, IF(getUnitEffort =0,1,getUnitEffort) * CatTemplate[[#This Row],[Year8]])</f>
        <v>0</v>
      </c>
      <c r="BU20" s="29">
        <f>IF(AND(ISBLANK(CatTemplate[[#This Row],[Eq. unit cost]]),ISBLANK(CatTemplate[[#This Row],[Cons. unit cost]]),ISBLANK(CatTemplate[[#This Row],[Oth. unit cost]])), 0, IF(getUnitEffort =0,1,getUnitEffort) * CatTemplate[[#This Row],[Year9]])</f>
        <v>0</v>
      </c>
      <c r="BV20" s="29">
        <f>IF(AND(ISBLANK(CatTemplate[[#This Row],[Eq. unit cost]]),ISBLANK(CatTemplate[[#This Row],[Cons. unit cost]]),ISBLANK(CatTemplate[[#This Row],[Oth. unit cost]])), 0, IF(getUnitEffort =0,1,getUnitEffort) * CatTemplate[[#This Row],[Year10]])</f>
        <v>0</v>
      </c>
      <c r="BW20" s="29">
        <f>IF(AND(ISBLANK(CatTemplate[[#This Row],[Eq. unit cost]]),ISBLANK(CatTemplate[[#This Row],[Cons. unit cost]]),ISBLANK(CatTemplate[[#This Row],[Oth. unit cost]])), 0, IF(getUnitEffort =0,1,getUnitEffort) * CatTemplate[[#This Row],[Year11]])</f>
        <v>0</v>
      </c>
      <c r="BX20" s="29">
        <f>IF(AND(ISBLANK(CatTemplate[[#This Row],[Eq. unit cost]]),ISBLANK(CatTemplate[[#This Row],[Cons. unit cost]]),ISBLANK(CatTemplate[[#This Row],[Oth. unit cost]])), 0, IF(getUnitEffort =0,1,getUnitEffort) * CatTemplate[[#This Row],[Year12]])</f>
        <v>0</v>
      </c>
      <c r="BY20" s="29">
        <f>IF(AND(ISBLANK(CatTemplate[[#This Row],[Eq. unit cost]]),ISBLANK(CatTemplate[[#This Row],[Cons. unit cost]]),ISBLANK(CatTemplate[[#This Row],[Oth. unit cost]])), 0, IF(getUnitEffort =0,1,getUnitEffort) * CatTemplate[[#This Row],[Year13]])</f>
        <v>0</v>
      </c>
      <c r="BZ20" s="29">
        <f>IF(AND(ISBLANK(CatTemplate[[#This Row],[Eq. unit cost]]),ISBLANK(CatTemplate[[#This Row],[Cons. unit cost]]),ISBLANK(CatTemplate[[#This Row],[Oth. unit cost]])), 0, IF(getUnitEffort =0,1,getUnitEffort) * CatTemplate[[#This Row],[Year14]])</f>
        <v>0</v>
      </c>
      <c r="CA20" s="29">
        <f>IF(AND(ISBLANK(CatTemplate[[#This Row],[Eq. unit cost]]),ISBLANK(CatTemplate[[#This Row],[Cons. unit cost]]),ISBLANK(CatTemplate[[#This Row],[Oth. unit cost]])), 0, IF(getUnitEffort =0,1,getUnitEffort) * CatTemplate[[#This Row],[Year15]])</f>
        <v>0</v>
      </c>
      <c r="CB20" s="29">
        <f>IF(AND(ISBLANK(CatTemplate[[#This Row],[Eq. unit cost]]),ISBLANK(CatTemplate[[#This Row],[Cons. unit cost]]),ISBLANK(CatTemplate[[#This Row],[Oth. unit cost]])), 0, IF(getUnitEffort =0,1,getUnitEffort) * CatTemplate[[#This Row],[Year16]])</f>
        <v>0</v>
      </c>
      <c r="CC20" s="29">
        <f>IF(AND(ISBLANK(CatTemplate[[#This Row],[Eq. unit cost]]),ISBLANK(CatTemplate[[#This Row],[Cons. unit cost]]),ISBLANK(CatTemplate[[#This Row],[Oth. unit cost]])), 0, IF(getUnitEffort =0,1,getUnitEffort) * CatTemplate[[#This Row],[Year17]])</f>
        <v>0</v>
      </c>
      <c r="CD20" s="29">
        <f>IF(AND(ISBLANK(CatTemplate[[#This Row],[Eq. unit cost]]),ISBLANK(CatTemplate[[#This Row],[Cons. unit cost]]),ISBLANK(CatTemplate[[#This Row],[Oth. unit cost]])), 0, IF(getUnitEffort =0,1,getUnitEffort) * CatTemplate[[#This Row],[Year18]])</f>
        <v>0</v>
      </c>
      <c r="CE20" s="29">
        <f>IF(AND(ISBLANK(CatTemplate[[#This Row],[Eq. unit cost]]),ISBLANK(CatTemplate[[#This Row],[Cons. unit cost]]),ISBLANK(CatTemplate[[#This Row],[Oth. unit cost]])), 0, IF(getUnitEffort =0,1,getUnitEffort) * CatTemplate[[#This Row],[Year19]])</f>
        <v>0</v>
      </c>
      <c r="CF20" s="29">
        <f>IF(AND(ISBLANK(CatTemplate[[#This Row],[Eq. unit cost]]),ISBLANK(CatTemplate[[#This Row],[Cons. unit cost]]),ISBLANK(CatTemplate[[#This Row],[Oth. unit cost]])), 0, IF(getUnitEffort =0,1,getUnitEffort) * CatTemplate[[#This Row],[Year20]])</f>
        <v>0</v>
      </c>
      <c r="CG20" s="45">
        <f>SUM(CatTemplate[[#This Row],[Q1]:[Q20]])</f>
        <v>0</v>
      </c>
      <c r="CH20" s="29">
        <f>IF(ISBLANK(CatTemplate[[#This Row],[St. unit effort]]),0,(CatTemplate[[#This Row],[St. unit effort]] * CatTemplate[[#This Row],[Year1]]))</f>
        <v>0</v>
      </c>
      <c r="CI20" s="29">
        <f>IF(ISBLANK(CatTemplate[[#This Row],[St. unit effort]]),0,(CatTemplate[[#This Row],[St. unit effort]] * CatTemplate[[#This Row],[Year2]]))</f>
        <v>0</v>
      </c>
      <c r="CJ20" s="29">
        <f>IF(ISBLANK(CatTemplate[[#This Row],[St. unit effort]]),0,(CatTemplate[[#This Row],[St. unit effort]] * CatTemplate[[#This Row],[Year3]]))</f>
        <v>0</v>
      </c>
      <c r="CK20" s="29">
        <f>IF(ISBLANK(CatTemplate[[#This Row],[St. unit effort]]),0,(CatTemplate[[#This Row],[St. unit effort]] * CatTemplate[[#This Row],[Year4]]))</f>
        <v>0</v>
      </c>
      <c r="CL20" s="29">
        <f>IF(ISBLANK(CatTemplate[[#This Row],[St. unit effort]]),0,(CatTemplate[[#This Row],[St. unit effort]] * CatTemplate[[#This Row],[Year5]]))</f>
        <v>0</v>
      </c>
      <c r="CM20" s="29">
        <f>IF(ISBLANK(CatTemplate[[#This Row],[St. unit effort]]),0,(CatTemplate[[#This Row],[St. unit effort]] * CatTemplate[[#This Row],[Year6]]))</f>
        <v>0</v>
      </c>
      <c r="CN20" s="29">
        <f>IF(ISBLANK(CatTemplate[[#This Row],[St. unit effort]]),0,(CatTemplate[[#This Row],[St. unit effort]] * CatTemplate[[#This Row],[Year7]]))</f>
        <v>0</v>
      </c>
      <c r="CO20" s="29">
        <f>IF(ISBLANK(CatTemplate[[#This Row],[St. unit effort]]),0,(CatTemplate[[#This Row],[St. unit effort]] * CatTemplate[[#This Row],[Year8]]))</f>
        <v>0</v>
      </c>
      <c r="CP20" s="29">
        <f>IF(ISBLANK(CatTemplate[[#This Row],[St. unit effort]]),0,(CatTemplate[[#This Row],[St. unit effort]] * CatTemplate[[#This Row],[Year9]]))</f>
        <v>0</v>
      </c>
      <c r="CQ20" s="29">
        <f>IF(ISBLANK(CatTemplate[[#This Row],[St. unit effort]]),0,(CatTemplate[[#This Row],[St. unit effort]] * CatTemplate[[#This Row],[Year10]]))</f>
        <v>0</v>
      </c>
      <c r="CR20" s="29">
        <f>IF(ISBLANK(CatTemplate[[#This Row],[St. unit effort]]),0,(CatTemplate[[#This Row],[St. unit effort]] * CatTemplate[[#This Row],[Year11]]))</f>
        <v>0</v>
      </c>
      <c r="CS20" s="29">
        <f>IF(ISBLANK(CatTemplate[[#This Row],[St. unit effort]]),0,(CatTemplate[[#This Row],[St. unit effort]] * CatTemplate[[#This Row],[Year12]]))</f>
        <v>0</v>
      </c>
      <c r="CT20" s="29">
        <f>IF(ISBLANK(CatTemplate[[#This Row],[St. unit effort]]),0,(CatTemplate[[#This Row],[St. unit effort]] * CatTemplate[[#This Row],[Year13]]))</f>
        <v>0</v>
      </c>
      <c r="CU20" s="29">
        <f>IF(ISBLANK(CatTemplate[[#This Row],[St. unit effort]]),0,(CatTemplate[[#This Row],[St. unit effort]] * CatTemplate[[#This Row],[Year14]]))</f>
        <v>0</v>
      </c>
      <c r="CV20" s="29">
        <f>IF(ISBLANK(CatTemplate[[#This Row],[St. unit effort]]),0,(CatTemplate[[#This Row],[St. unit effort]] * CatTemplate[[#This Row],[Year15]]))</f>
        <v>0</v>
      </c>
      <c r="CW20" s="29">
        <f>IF(ISBLANK(CatTemplate[[#This Row],[St. unit effort]]),0,(CatTemplate[[#This Row],[St. unit effort]] * CatTemplate[[#This Row],[Year16]]))</f>
        <v>0</v>
      </c>
      <c r="CX20" s="29">
        <f>IF(ISBLANK(CatTemplate[[#This Row],[St. unit effort]]),0,(CatTemplate[[#This Row],[St. unit effort]] * CatTemplate[[#This Row],[Year17]]))</f>
        <v>0</v>
      </c>
      <c r="CY20" s="29">
        <f>IF(ISBLANK(CatTemplate[[#This Row],[St. unit effort]]),0,(CatTemplate[[#This Row],[St. unit effort]] * CatTemplate[[#This Row],[Year18]]))</f>
        <v>0</v>
      </c>
      <c r="CZ20" s="29">
        <f>IF(ISBLANK(CatTemplate[[#This Row],[St. unit effort]]),0,(CatTemplate[[#This Row],[St. unit effort]] * CatTemplate[[#This Row],[Year19]]))</f>
        <v>0</v>
      </c>
      <c r="DA20" s="29">
        <f>IF(ISBLANK(CatTemplate[[#This Row],[St. unit effort]]),0,(CatTemplate[[#This Row],[St. unit effort]] * CatTemplate[[#This Row],[Year20]]))</f>
        <v>0</v>
      </c>
      <c r="DB20" s="57">
        <f>IF(ISBLANK(CatTemplate[[#This Row],[St. unit effort]]),0,(CatTemplate[[#This Row],[St. unit effort]] * CatTemplate[[#This Row],[Year1]])*8/ParRatePM)</f>
        <v>0</v>
      </c>
      <c r="DC20" s="57">
        <f>IF(ISBLANK(CatTemplate[[#This Row],[St. unit effort]]),0,(CatTemplate[[#This Row],[St. unit effort]] * CatTemplate[[#This Row],[Year2]])*8/ParRatePM)</f>
        <v>0</v>
      </c>
      <c r="DD20" s="57">
        <f>IF(ISBLANK(CatTemplate[[#This Row],[St. unit effort]]),0,(CatTemplate[[#This Row],[St. unit effort]] * CatTemplate[[#This Row],[Year3]])*8/ParRatePM)</f>
        <v>0</v>
      </c>
      <c r="DE20" s="57">
        <f>IF(ISBLANK(CatTemplate[[#This Row],[St. unit effort]]),0,(CatTemplate[[#This Row],[St. unit effort]] * CatTemplate[[#This Row],[Year4]])*8/ParRatePM)</f>
        <v>0</v>
      </c>
      <c r="DF20" s="57">
        <f>IF(ISBLANK(CatTemplate[[#This Row],[St. unit effort]]),0,(CatTemplate[[#This Row],[St. unit effort]] * CatTemplate[[#This Row],[Year5]])*8/ParRatePM)</f>
        <v>0</v>
      </c>
      <c r="DG20" s="57">
        <f>IF(ISBLANK(CatTemplate[[#This Row],[St. unit effort]]),0,(CatTemplate[[#This Row],[St. unit effort]] * CatTemplate[[#This Row],[Year6]])*8/ParRatePM)</f>
        <v>0</v>
      </c>
      <c r="DH20" s="57">
        <f>IF(ISBLANK(CatTemplate[[#This Row],[St. unit effort]]),0,(CatTemplate[[#This Row],[St. unit effort]] * CatTemplate[[#This Row],[Year7]])*8/ParRatePM)</f>
        <v>0</v>
      </c>
      <c r="DI20" s="57">
        <f>IF(ISBLANK(CatTemplate[[#This Row],[St. unit effort]]),0,(CatTemplate[[#This Row],[St. unit effort]] * CatTemplate[[#This Row],[Year8]])*8/ParRatePM)</f>
        <v>0</v>
      </c>
      <c r="DJ20" s="57">
        <f>IF(ISBLANK(CatTemplate[[#This Row],[St. unit effort]]),0,(CatTemplate[[#This Row],[St. unit effort]] * CatTemplate[[#This Row],[Year9]])*8/ParRatePM)</f>
        <v>0</v>
      </c>
      <c r="DK20" s="57">
        <f>IF(ISBLANK(CatTemplate[[#This Row],[St. unit effort]]),0,(CatTemplate[[#This Row],[St. unit effort]] * CatTemplate[[#This Row],[Year10]])*8/ParRatePM)</f>
        <v>0</v>
      </c>
      <c r="DL20" s="57">
        <f>IF(ISBLANK(CatTemplate[[#This Row],[St. unit effort]]),0,(CatTemplate[[#This Row],[St. unit effort]] * CatTemplate[[#This Row],[Year11]])*8/ParRatePM)</f>
        <v>0</v>
      </c>
      <c r="DM20" s="57">
        <f>IF(ISBLANK(CatTemplate[[#This Row],[St. unit effort]]),0,(CatTemplate[[#This Row],[St. unit effort]] * CatTemplate[[#This Row],[Year12]])*8/ParRatePM)</f>
        <v>0</v>
      </c>
      <c r="DN20" s="57">
        <f>IF(ISBLANK(CatTemplate[[#This Row],[St. unit effort]]),0,(CatTemplate[[#This Row],[St. unit effort]] * CatTemplate[[#This Row],[Year13]])*8/ParRatePM)</f>
        <v>0</v>
      </c>
      <c r="DO20" s="57">
        <f>IF(ISBLANK(CatTemplate[[#This Row],[St. unit effort]]),0,(CatTemplate[[#This Row],[St. unit effort]] * CatTemplate[[#This Row],[Year14]])*8/ParRatePM)</f>
        <v>0</v>
      </c>
      <c r="DP20" s="57">
        <f>IF(ISBLANK(CatTemplate[[#This Row],[St. unit effort]]),0,(CatTemplate[[#This Row],[St. unit effort]] * CatTemplate[[#This Row],[Year15]])*8/ParRatePM)</f>
        <v>0</v>
      </c>
      <c r="DQ20" s="57">
        <f>IF(ISBLANK(CatTemplate[[#This Row],[St. unit effort]]),0,(CatTemplate[[#This Row],[St. unit effort]] * CatTemplate[[#This Row],[Year16]])*8/ParRatePM)</f>
        <v>0</v>
      </c>
      <c r="DR20" s="57">
        <f>IF(ISBLANK(CatTemplate[[#This Row],[St. unit effort]]),0,(CatTemplate[[#This Row],[St. unit effort]] * CatTemplate[[#This Row],[Year17]])*8/ParRatePM)</f>
        <v>0</v>
      </c>
      <c r="DS20" s="57">
        <f>IF(ISBLANK(CatTemplate[[#This Row],[St. unit effort]]),0,(CatTemplate[[#This Row],[St. unit effort]] * CatTemplate[[#This Row],[Year18]])*8/ParRatePM)</f>
        <v>0</v>
      </c>
      <c r="DT20" s="57">
        <f>IF(ISBLANK(CatTemplate[[#This Row],[St. unit effort]]),0,(CatTemplate[[#This Row],[St. unit effort]] * CatTemplate[[#This Row],[Year19]])*8/ParRatePM)</f>
        <v>0</v>
      </c>
      <c r="DU20" s="57">
        <f>IF(ISBLANK(CatTemplate[[#This Row],[St. unit effort]]),0,(CatTemplate[[#This Row],[St. unit effort]] * CatTemplate[[#This Row],[Year20]])*8/ParRatePM)</f>
        <v>0</v>
      </c>
      <c r="DV20" s="54">
        <f>SUM(CatTemplate[[#This Row],[PM1]:[PM20]])</f>
        <v>0</v>
      </c>
      <c r="DW20" s="56">
        <f t="shared" si="10"/>
        <v>0</v>
      </c>
      <c r="DX20" s="56">
        <f t="shared" si="3"/>
        <v>0</v>
      </c>
      <c r="DY20" s="56">
        <f t="shared" si="3"/>
        <v>0</v>
      </c>
      <c r="DZ20" s="56">
        <f t="shared" si="3"/>
        <v>0</v>
      </c>
      <c r="EA20" s="56">
        <f t="shared" si="3"/>
        <v>0</v>
      </c>
      <c r="EB20" s="56">
        <f t="shared" si="3"/>
        <v>0</v>
      </c>
      <c r="EC20" s="56">
        <f t="shared" si="3"/>
        <v>0</v>
      </c>
      <c r="ED20" s="56">
        <f t="shared" si="3"/>
        <v>0</v>
      </c>
      <c r="EE20" s="56">
        <f t="shared" si="3"/>
        <v>0</v>
      </c>
      <c r="EF20" s="56">
        <f t="shared" si="3"/>
        <v>0</v>
      </c>
      <c r="EG20" s="56">
        <f t="shared" si="3"/>
        <v>0</v>
      </c>
      <c r="EH20" s="56">
        <f t="shared" si="3"/>
        <v>0</v>
      </c>
      <c r="EI20" s="56">
        <f t="shared" si="3"/>
        <v>0</v>
      </c>
      <c r="EJ20" s="56">
        <f t="shared" si="3"/>
        <v>0</v>
      </c>
      <c r="EK20" s="56">
        <f t="shared" si="3"/>
        <v>0</v>
      </c>
      <c r="EL20" s="56">
        <f t="shared" si="3"/>
        <v>0</v>
      </c>
      <c r="EM20" s="56">
        <f t="shared" si="3"/>
        <v>0</v>
      </c>
      <c r="EN20" s="56">
        <f t="shared" si="3"/>
        <v>0</v>
      </c>
      <c r="EO20" s="56">
        <f t="shared" si="3"/>
        <v>0</v>
      </c>
      <c r="EP20" s="56">
        <f t="shared" si="3"/>
        <v>0</v>
      </c>
      <c r="EQ20" s="30">
        <f>CatTemplate[[#This Row],[Eq. unit cost]] * CatTemplate[[#This Row],[Eq. quantity]]</f>
        <v>0</v>
      </c>
      <c r="ER20" s="30">
        <f>CatTemplate[[#This Row],[Cons. unit cost]] *CatTemplate[[#This Row],[Cons. quantity]]</f>
        <v>0</v>
      </c>
      <c r="ES20" s="30">
        <f>CatTemplate[[#This Row],[Oth. unit cost]] *CatTemplate[[#This Row],[Oth. quantity]]</f>
        <v>0</v>
      </c>
      <c r="ET20" s="55">
        <f>SUM(CatTemplate[[#This Row],[CO1]:[CO20]])</f>
        <v>0</v>
      </c>
      <c r="EU20" s="56">
        <f t="shared" si="11"/>
        <v>0</v>
      </c>
      <c r="EV20" s="56">
        <f t="shared" si="4"/>
        <v>0</v>
      </c>
      <c r="EW20" s="56">
        <f t="shared" si="4"/>
        <v>0</v>
      </c>
      <c r="EX20" s="56">
        <f t="shared" si="4"/>
        <v>0</v>
      </c>
      <c r="EY20" s="56">
        <f t="shared" si="4"/>
        <v>0</v>
      </c>
      <c r="EZ20" s="56">
        <f t="shared" si="4"/>
        <v>0</v>
      </c>
      <c r="FA20" s="56">
        <f t="shared" si="4"/>
        <v>0</v>
      </c>
      <c r="FB20" s="56">
        <f t="shared" si="4"/>
        <v>0</v>
      </c>
      <c r="FC20" s="56">
        <f t="shared" si="4"/>
        <v>0</v>
      </c>
      <c r="FD20" s="56">
        <f t="shared" si="4"/>
        <v>0</v>
      </c>
      <c r="FE20" s="56">
        <f t="shared" si="4"/>
        <v>0</v>
      </c>
      <c r="FF20" s="56">
        <f t="shared" si="4"/>
        <v>0</v>
      </c>
      <c r="FG20" s="56">
        <f t="shared" si="4"/>
        <v>0</v>
      </c>
      <c r="FH20" s="56">
        <f t="shared" si="4"/>
        <v>0</v>
      </c>
      <c r="FI20" s="56">
        <f t="shared" si="4"/>
        <v>0</v>
      </c>
      <c r="FJ20" s="56">
        <f t="shared" si="4"/>
        <v>0</v>
      </c>
      <c r="FK20" s="56">
        <f t="shared" si="4"/>
        <v>0</v>
      </c>
      <c r="FL20" s="56">
        <f t="shared" si="4"/>
        <v>0</v>
      </c>
      <c r="FM20" s="56">
        <f t="shared" si="4"/>
        <v>0</v>
      </c>
      <c r="FN20" s="56">
        <f t="shared" si="4"/>
        <v>0</v>
      </c>
      <c r="FO20" s="58">
        <f>SUM(CatTemplate[[#This Row],[CS1]:[CS20]])</f>
        <v>0</v>
      </c>
      <c r="FP20" s="59">
        <f>CatTemplate[[#This Row],[Total Oth. cost]]+CatTemplate[[#This Row],[Total St. Cost]]</f>
        <v>0</v>
      </c>
      <c r="FQ20" s="33" t="e">
        <f t="shared" si="12"/>
        <v>#VALUE!</v>
      </c>
      <c r="FR20" s="33" t="e">
        <f t="shared" si="5"/>
        <v>#VALUE!</v>
      </c>
      <c r="FS20" s="30" t="e">
        <f>(CatTemplate[[#This Row],[CO1]] + CatTemplate[[#This Row],[CS1]]) * (1 + getRateOHFinal) * getRateMarkupFinal</f>
        <v>#VALUE!</v>
      </c>
      <c r="FT20" s="30" t="e">
        <f>(CatTemplate[[#This Row],[CO2]] + CatTemplate[[#This Row],[CS2]]) * (1 + getRateOHFinal) * getRateMarkupFinal</f>
        <v>#VALUE!</v>
      </c>
      <c r="FU20" s="30" t="e">
        <f>(CatTemplate[[#This Row],[CO3]] + CatTemplate[[#This Row],[CS3]]) * (1 + getRateOHFinal) * getRateMarkupFinal</f>
        <v>#VALUE!</v>
      </c>
      <c r="FV20" s="30" t="e">
        <f>(CatTemplate[[#This Row],[CO4]] + CatTemplate[[#This Row],[CS4]]) * (1 + getRateOHFinal) * getRateMarkupFinal</f>
        <v>#VALUE!</v>
      </c>
      <c r="FW20" s="30" t="e">
        <f>(CatTemplate[[#This Row],[CO5]] + CatTemplate[[#This Row],[CS5]]) * (1 + getRateOHFinal) * getRateMarkupFinal</f>
        <v>#VALUE!</v>
      </c>
      <c r="FX20" s="30" t="e">
        <f>(CatTemplate[[#This Row],[CO6]] + CatTemplate[[#This Row],[CS6]]) * (1 + getRateOHFinal) * getRateMarkupFinal</f>
        <v>#VALUE!</v>
      </c>
      <c r="FY20" s="30" t="e">
        <f>(CatTemplate[[#This Row],[CO7]] + CatTemplate[[#This Row],[CS7]]) * (1 + getRateOHFinal) * getRateMarkupFinal</f>
        <v>#VALUE!</v>
      </c>
      <c r="FZ20" s="30" t="e">
        <f>(CatTemplate[[#This Row],[CO8]] + CatTemplate[[#This Row],[CS8]]) * (1 + getRateOHFinal) * getRateMarkupFinal</f>
        <v>#VALUE!</v>
      </c>
      <c r="GA20" s="30" t="e">
        <f>(CatTemplate[[#This Row],[CO9]] + CatTemplate[[#This Row],[CS9]]) * (1 + getRateOHFinal) * getRateMarkupFinal</f>
        <v>#VALUE!</v>
      </c>
      <c r="GB20" s="30" t="e">
        <f>(CatTemplate[[#This Row],[CO10]] + CatTemplate[[#This Row],[CS10]]) * (1 + getRateOHFinal) * getRateMarkupFinal</f>
        <v>#VALUE!</v>
      </c>
      <c r="GC20" s="30" t="e">
        <f>(CatTemplate[[#This Row],[CO11]] + CatTemplate[[#This Row],[CS11]]) * (1 + getRateOHFinal) * getRateMarkupFinal</f>
        <v>#VALUE!</v>
      </c>
      <c r="GD20" s="30" t="e">
        <f>(CatTemplate[[#This Row],[CO12]] + CatTemplate[[#This Row],[CS12]]) * (1 + getRateOHFinal) * getRateMarkupFinal</f>
        <v>#VALUE!</v>
      </c>
      <c r="GE20" s="30" t="e">
        <f>(CatTemplate[[#This Row],[CO13]] + CatTemplate[[#This Row],[CS13]]) * (1 + getRateOHFinal) * getRateMarkupFinal</f>
        <v>#VALUE!</v>
      </c>
      <c r="GF20" s="30" t="e">
        <f>(CatTemplate[[#This Row],[CO14]] + CatTemplate[[#This Row],[CS14]]) * (1 + getRateOHFinal) * getRateMarkupFinal</f>
        <v>#VALUE!</v>
      </c>
      <c r="GG20" s="30" t="e">
        <f>(CatTemplate[[#This Row],[CO15]] + CatTemplate[[#This Row],[CS15]]) * (1 + getRateOHFinal) * getRateMarkupFinal</f>
        <v>#VALUE!</v>
      </c>
      <c r="GH20" s="30" t="e">
        <f>(CatTemplate[[#This Row],[CO16]] + CatTemplate[[#This Row],[CS16]]) * (1 + getRateOHFinal) * getRateMarkupFinal</f>
        <v>#VALUE!</v>
      </c>
      <c r="GI20" s="30" t="e">
        <f>(CatTemplate[[#This Row],[CO17]] + CatTemplate[[#This Row],[CS17]]) * (1 + getRateOHFinal) * getRateMarkupFinal</f>
        <v>#VALUE!</v>
      </c>
      <c r="GJ20" s="30" t="e">
        <f>(CatTemplate[[#This Row],[CO18]] + CatTemplate[[#This Row],[CS18]]) * (1 + getRateOHFinal) * getRateMarkupFinal</f>
        <v>#VALUE!</v>
      </c>
      <c r="GK20" s="30" t="e">
        <f>(CatTemplate[[#This Row],[CO19]] + CatTemplate[[#This Row],[CS19]]) * (1 + getRateOHFinal) * getRateMarkupFinal</f>
        <v>#VALUE!</v>
      </c>
      <c r="GL20" s="30" t="e">
        <f>(CatTemplate[[#This Row],[CO20]] + CatTemplate[[#This Row],[CS20]]) * (1 + getRateOHFinal) * getRateMarkupFinal</f>
        <v>#VALUE!</v>
      </c>
      <c r="GM20" s="30" t="e">
        <f t="shared" si="6"/>
        <v>#VALUE!</v>
      </c>
      <c r="GN20" s="30" t="e">
        <f t="shared" si="7"/>
        <v>#VALUE!</v>
      </c>
      <c r="GO20" s="30" t="e">
        <f t="shared" si="8"/>
        <v>#VALUE!</v>
      </c>
      <c r="GP20" s="30" t="e">
        <f t="shared" si="9"/>
        <v>#VALUE!</v>
      </c>
      <c r="GQ20" s="30" t="e">
        <f>(CatTemplate[[#This Row],[CO1]]+CatTemplate[[#This Row],[CS1]]) * (1+ getRateOHFinal) * (1 + getRateMarkupFinal)</f>
        <v>#VALUE!</v>
      </c>
      <c r="GR20" s="30" t="e">
        <f>(CatTemplate[[#This Row],[CO2]]+CatTemplate[[#This Row],[CS2]]) * (1+ getRateOHFinal) * (1 + getRateMarkupFinal)</f>
        <v>#VALUE!</v>
      </c>
      <c r="GS20" s="30" t="e">
        <f>(CatTemplate[[#This Row],[CO3]]+CatTemplate[[#This Row],[CS3]]) * (1+ getRateOHFinal) * (1 + getRateMarkupFinal)</f>
        <v>#VALUE!</v>
      </c>
      <c r="GT20" s="30" t="e">
        <f>(CatTemplate[[#This Row],[CO4]]+CatTemplate[[#This Row],[CS4]]) * (1+ getRateOHFinal) * (1 + getRateMarkupFinal)</f>
        <v>#VALUE!</v>
      </c>
      <c r="GU20" s="30" t="e">
        <f>(CatTemplate[[#This Row],[CO5]]+CatTemplate[[#This Row],[CS5]]) * (1+ getRateOHFinal) * (1 + getRateMarkupFinal)</f>
        <v>#VALUE!</v>
      </c>
      <c r="GV20" s="30" t="e">
        <f>(CatTemplate[[#This Row],[CO6]]+CatTemplate[[#This Row],[CS6]]) * (1+ getRateOHFinal) * (1 + getRateMarkupFinal)</f>
        <v>#VALUE!</v>
      </c>
      <c r="GW20" s="30" t="e">
        <f>(CatTemplate[[#This Row],[CO7]]+CatTemplate[[#This Row],[CS7]]) * (1+ getRateOHFinal) * (1 + getRateMarkupFinal)</f>
        <v>#VALUE!</v>
      </c>
      <c r="GX20" s="30" t="e">
        <f>(CatTemplate[[#This Row],[CO8]]+CatTemplate[[#This Row],[CS8]]) * (1+ getRateOHFinal) * (1 + getRateMarkupFinal)</f>
        <v>#VALUE!</v>
      </c>
      <c r="GY20" s="30" t="e">
        <f>(CatTemplate[[#This Row],[CO9]]+CatTemplate[[#This Row],[CS9]]) * (1+ getRateOHFinal) * (1 + getRateMarkupFinal)</f>
        <v>#VALUE!</v>
      </c>
      <c r="GZ20" s="30" t="e">
        <f>(CatTemplate[[#This Row],[CO10]]+CatTemplate[[#This Row],[CS10]]) * (1+ getRateOHFinal) * (1 + getRateMarkupFinal)</f>
        <v>#VALUE!</v>
      </c>
      <c r="HA20" s="30" t="e">
        <f>(CatTemplate[[#This Row],[CO11]]+CatTemplate[[#This Row],[CS11]]) * (1+ getRateOHFinal) * (1 + getRateMarkupFinal)</f>
        <v>#VALUE!</v>
      </c>
      <c r="HB20" s="30" t="e">
        <f>(CatTemplate[[#This Row],[CO12]]+CatTemplate[[#This Row],[CS12]]) * (1+ getRateOHFinal) * (1 + getRateMarkupFinal)</f>
        <v>#VALUE!</v>
      </c>
      <c r="HC20" s="30" t="e">
        <f>(CatTemplate[[#This Row],[CO13]]+CatTemplate[[#This Row],[CS13]]) * (1+ getRateOHFinal) * (1 + getRateMarkupFinal)</f>
        <v>#VALUE!</v>
      </c>
      <c r="HD20" s="30" t="e">
        <f>(CatTemplate[[#This Row],[CO14]]+CatTemplate[[#This Row],[CS14]]) * (1+ getRateOHFinal) * (1 + getRateMarkupFinal)</f>
        <v>#VALUE!</v>
      </c>
      <c r="HE20" s="30" t="e">
        <f>(CatTemplate[[#This Row],[CO15]]+CatTemplate[[#This Row],[CS15]]) * (1+ getRateOHFinal) * (1 + getRateMarkupFinal)</f>
        <v>#VALUE!</v>
      </c>
      <c r="HF20" s="30" t="e">
        <f>(CatTemplate[[#This Row],[CO16]]+CatTemplate[[#This Row],[CS16]]) * (1+ getRateOHFinal) * (1 + getRateMarkupFinal)</f>
        <v>#VALUE!</v>
      </c>
      <c r="HG20" s="30" t="e">
        <f>(CatTemplate[[#This Row],[CO17]]+CatTemplate[[#This Row],[CS17]]) * (1+ getRateOHFinal) * (1 + getRateMarkupFinal)</f>
        <v>#VALUE!</v>
      </c>
      <c r="HH20" s="30" t="e">
        <f>(CatTemplate[[#This Row],[CO18]]+CatTemplate[[#This Row],[CS18]]) * (1+ getRateOHFinal) * (1 + getRateMarkupFinal)</f>
        <v>#VALUE!</v>
      </c>
      <c r="HI20" s="30" t="e">
        <f>(CatTemplate[[#This Row],[CO19]]+CatTemplate[[#This Row],[CS19]]) * (1+ getRateOHFinal) * (1 + getRateMarkupFinal)</f>
        <v>#VALUE!</v>
      </c>
      <c r="HJ20" s="30" t="e">
        <f>(CatTemplate[[#This Row],[CO20]]+CatTemplate[[#This Row],[CS20]]) * (1+ getRateOHFinal) * (1 + getRateMarkupFinal)</f>
        <v>#VALUE!</v>
      </c>
      <c r="HK20" s="39" t="e">
        <f>CatTemplate[[#This Row],[Total cost]]+CatTemplate[[#This Row],[OH Amount]]+CatTemplate[[#This Row],[Markup]]</f>
        <v>#VALUE!</v>
      </c>
      <c r="HL20" s="63">
        <f>IF(CatTemplate[[#This Row],[Units]]="Days",CatTemplate[[#This Row],[Project quantity]]*CatTemplate[[#This Row],[St. unit effort]],CatTemplate[[#This Row],[Project quantity]])</f>
        <v>0</v>
      </c>
      <c r="HM20" s="287">
        <f>IFERROR(CatTemplate[[#This Row],[Total Price]]/(CatTemplate[[#This Row],[Final Quantity]]),0)</f>
        <v>0</v>
      </c>
      <c r="HN20" s="261"/>
    </row>
    <row r="21" spans="2:222" ht="12.75" customHeight="1" x14ac:dyDescent="0.2">
      <c r="B21" s="6" t="s">
        <v>74</v>
      </c>
      <c r="C21" s="22">
        <v>1</v>
      </c>
      <c r="D21" s="7" t="s">
        <v>292</v>
      </c>
      <c r="E21" s="24">
        <v>4</v>
      </c>
      <c r="F21" s="18" t="s">
        <v>53</v>
      </c>
      <c r="G21" s="26">
        <v>4</v>
      </c>
      <c r="H21" s="18" t="s">
        <v>967</v>
      </c>
      <c r="I21" s="18" t="s">
        <v>54</v>
      </c>
      <c r="J21" s="15" t="s">
        <v>64</v>
      </c>
      <c r="K21" s="15" t="s">
        <v>40</v>
      </c>
      <c r="L21" s="15" t="s">
        <v>140</v>
      </c>
      <c r="M21" s="15" t="s">
        <v>890</v>
      </c>
      <c r="N21" s="15" t="s">
        <v>857</v>
      </c>
      <c r="O21" s="315"/>
      <c r="P21" s="71"/>
      <c r="Q21" s="108"/>
      <c r="R21" s="73"/>
      <c r="S21" s="97"/>
      <c r="T21" s="100">
        <f>getEqUnitCost</f>
        <v>0</v>
      </c>
      <c r="U21" s="73">
        <f>getEqUnitEffort</f>
        <v>0</v>
      </c>
      <c r="V21" s="101">
        <f>getEqQuantity</f>
        <v>0</v>
      </c>
      <c r="W21" s="320"/>
      <c r="X21" s="100">
        <f>getConsUnitCost</f>
        <v>0</v>
      </c>
      <c r="Y21" s="73">
        <f>getConsUnitEffort</f>
        <v>0</v>
      </c>
      <c r="Z21" s="14">
        <f>getConsQuantity</f>
        <v>0</v>
      </c>
      <c r="AA21" s="320"/>
      <c r="AB21" s="72"/>
      <c r="AC21" s="112"/>
      <c r="AD21" s="14">
        <f>getOthQuantity</f>
        <v>0</v>
      </c>
      <c r="AE21" s="320"/>
      <c r="AF21" s="28" t="str">
        <f>IF(ISBLANK(CatTemplate[[#This Row],[Resource type]]),"",CatTemplate[[#This Row],[Resource type]])</f>
        <v>CPMO CRPM</v>
      </c>
      <c r="AG21" s="242">
        <f>getStaffUnitCost</f>
        <v>511.74067489803332</v>
      </c>
      <c r="AH21" s="113">
        <f>getStaffUnitEffort</f>
        <v>0</v>
      </c>
      <c r="AI21" s="40">
        <f>getStaffQuantity</f>
        <v>0</v>
      </c>
      <c r="AJ21" s="41">
        <f>CatTemplate[[#This Row],[St. quantity]]*8/ParRatePM</f>
        <v>0</v>
      </c>
      <c r="AK21" s="320"/>
      <c r="AL21" s="53" t="str">
        <f>CatTemplate[[#This Row],[Item type]]</f>
        <v>Days</v>
      </c>
      <c r="AM21" s="12">
        <f>SUM(CatTemplate[[#This Row],[Year1]:[Year20]])</f>
        <v>0</v>
      </c>
      <c r="AN21" s="52"/>
      <c r="AO21" s="52"/>
      <c r="AP21" s="52"/>
      <c r="AQ21" s="8"/>
      <c r="AR21" s="8"/>
      <c r="AS21" s="8"/>
      <c r="AT21" s="8"/>
      <c r="AU21" s="8"/>
      <c r="AV21" s="8"/>
      <c r="AW21" s="8"/>
      <c r="AX21" s="8"/>
      <c r="AY21" s="8"/>
      <c r="AZ21" s="8"/>
      <c r="BA21" s="8"/>
      <c r="BB21" s="8"/>
      <c r="BC21" s="8"/>
      <c r="BD21" s="8"/>
      <c r="BE21" s="8"/>
      <c r="BF21" s="8"/>
      <c r="BG21" s="36"/>
      <c r="BH21" s="320"/>
      <c r="BI21" s="37" t="str">
        <f>getCostCategory</f>
        <v>07 Other costs</v>
      </c>
      <c r="BJ21" s="37" t="str">
        <f>getSection</f>
        <v>01 Project management</v>
      </c>
      <c r="BK21" s="32" t="str">
        <f>getObject</f>
        <v>Project management</v>
      </c>
      <c r="BL21" s="30">
        <f>IFERROR(getUnitCost * IF(CatTemplate[[#This Row],[Cost Category Comp.]]="01 Staff costs", 1,1),0)</f>
        <v>511.74067489803332</v>
      </c>
      <c r="BM21" s="29">
        <f>IF(AND(ISBLANK(CatTemplate[[#This Row],[Eq. unit cost]]),ISBLANK(CatTemplate[[#This Row],[Cons. unit cost]]),ISBLANK(CatTemplate[[#This Row],[Oth. unit cost]])), 0, IF(getUnitEffort =0,1,getUnitEffort) * CatTemplate[[#This Row],[Year1]])</f>
        <v>0</v>
      </c>
      <c r="BN21" s="29">
        <f>IF(AND(ISBLANK(CatTemplate[[#This Row],[Eq. unit cost]]),ISBLANK(CatTemplate[[#This Row],[Cons. unit cost]]),ISBLANK(CatTemplate[[#This Row],[Oth. unit cost]])), 0, IF(getUnitEffort =0,1,getUnitEffort) * CatTemplate[[#This Row],[Year2]])</f>
        <v>0</v>
      </c>
      <c r="BO21" s="29">
        <f>IF(AND(ISBLANK(CatTemplate[[#This Row],[Eq. unit cost]]),ISBLANK(CatTemplate[[#This Row],[Cons. unit cost]]),ISBLANK(CatTemplate[[#This Row],[Oth. unit cost]])), 0, IF(getUnitEffort =0,1,getUnitEffort) * CatTemplate[[#This Row],[Year3]])</f>
        <v>0</v>
      </c>
      <c r="BP21" s="29">
        <f>IF(AND(ISBLANK(CatTemplate[[#This Row],[Eq. unit cost]]),ISBLANK(CatTemplate[[#This Row],[Cons. unit cost]]),ISBLANK(CatTemplate[[#This Row],[Oth. unit cost]])), 0, IF(getUnitEffort =0,1,getUnitEffort) * CatTemplate[[#This Row],[Year4]])</f>
        <v>0</v>
      </c>
      <c r="BQ21" s="29">
        <f>IF(AND(ISBLANK(CatTemplate[[#This Row],[Eq. unit cost]]),ISBLANK(CatTemplate[[#This Row],[Cons. unit cost]]),ISBLANK(CatTemplate[[#This Row],[Oth. unit cost]])), 0, IF(getUnitEffort =0,1,getUnitEffort) * CatTemplate[[#This Row],[Year5]])</f>
        <v>0</v>
      </c>
      <c r="BR21" s="29">
        <f>IF(AND(ISBLANK(CatTemplate[[#This Row],[Eq. unit cost]]),ISBLANK(CatTemplate[[#This Row],[Cons. unit cost]]),ISBLANK(CatTemplate[[#This Row],[Oth. unit cost]])), 0, IF(getUnitEffort =0,1,getUnitEffort) * CatTemplate[[#This Row],[Year6]])</f>
        <v>0</v>
      </c>
      <c r="BS21" s="29">
        <f>IF(AND(ISBLANK(CatTemplate[[#This Row],[Eq. unit cost]]),ISBLANK(CatTemplate[[#This Row],[Cons. unit cost]]),ISBLANK(CatTemplate[[#This Row],[Oth. unit cost]])), 0, IF(getUnitEffort =0,1,getUnitEffort) * CatTemplate[[#This Row],[Year7]])</f>
        <v>0</v>
      </c>
      <c r="BT21" s="29">
        <f>IF(AND(ISBLANK(CatTemplate[[#This Row],[Eq. unit cost]]),ISBLANK(CatTemplate[[#This Row],[Cons. unit cost]]),ISBLANK(CatTemplate[[#This Row],[Oth. unit cost]])), 0, IF(getUnitEffort =0,1,getUnitEffort) * CatTemplate[[#This Row],[Year8]])</f>
        <v>0</v>
      </c>
      <c r="BU21" s="29">
        <f>IF(AND(ISBLANK(CatTemplate[[#This Row],[Eq. unit cost]]),ISBLANK(CatTemplate[[#This Row],[Cons. unit cost]]),ISBLANK(CatTemplate[[#This Row],[Oth. unit cost]])), 0, IF(getUnitEffort =0,1,getUnitEffort) * CatTemplate[[#This Row],[Year9]])</f>
        <v>0</v>
      </c>
      <c r="BV21" s="29">
        <f>IF(AND(ISBLANK(CatTemplate[[#This Row],[Eq. unit cost]]),ISBLANK(CatTemplate[[#This Row],[Cons. unit cost]]),ISBLANK(CatTemplate[[#This Row],[Oth. unit cost]])), 0, IF(getUnitEffort =0,1,getUnitEffort) * CatTemplate[[#This Row],[Year10]])</f>
        <v>0</v>
      </c>
      <c r="BW21" s="29">
        <f>IF(AND(ISBLANK(CatTemplate[[#This Row],[Eq. unit cost]]),ISBLANK(CatTemplate[[#This Row],[Cons. unit cost]]),ISBLANK(CatTemplate[[#This Row],[Oth. unit cost]])), 0, IF(getUnitEffort =0,1,getUnitEffort) * CatTemplate[[#This Row],[Year11]])</f>
        <v>0</v>
      </c>
      <c r="BX21" s="29">
        <f>IF(AND(ISBLANK(CatTemplate[[#This Row],[Eq. unit cost]]),ISBLANK(CatTemplate[[#This Row],[Cons. unit cost]]),ISBLANK(CatTemplate[[#This Row],[Oth. unit cost]])), 0, IF(getUnitEffort =0,1,getUnitEffort) * CatTemplate[[#This Row],[Year12]])</f>
        <v>0</v>
      </c>
      <c r="BY21" s="29">
        <f>IF(AND(ISBLANK(CatTemplate[[#This Row],[Eq. unit cost]]),ISBLANK(CatTemplate[[#This Row],[Cons. unit cost]]),ISBLANK(CatTemplate[[#This Row],[Oth. unit cost]])), 0, IF(getUnitEffort =0,1,getUnitEffort) * CatTemplate[[#This Row],[Year13]])</f>
        <v>0</v>
      </c>
      <c r="BZ21" s="29">
        <f>IF(AND(ISBLANK(CatTemplate[[#This Row],[Eq. unit cost]]),ISBLANK(CatTemplate[[#This Row],[Cons. unit cost]]),ISBLANK(CatTemplate[[#This Row],[Oth. unit cost]])), 0, IF(getUnitEffort =0,1,getUnitEffort) * CatTemplate[[#This Row],[Year14]])</f>
        <v>0</v>
      </c>
      <c r="CA21" s="29">
        <f>IF(AND(ISBLANK(CatTemplate[[#This Row],[Eq. unit cost]]),ISBLANK(CatTemplate[[#This Row],[Cons. unit cost]]),ISBLANK(CatTemplate[[#This Row],[Oth. unit cost]])), 0, IF(getUnitEffort =0,1,getUnitEffort) * CatTemplate[[#This Row],[Year15]])</f>
        <v>0</v>
      </c>
      <c r="CB21" s="29">
        <f>IF(AND(ISBLANK(CatTemplate[[#This Row],[Eq. unit cost]]),ISBLANK(CatTemplate[[#This Row],[Cons. unit cost]]),ISBLANK(CatTemplate[[#This Row],[Oth. unit cost]])), 0, IF(getUnitEffort =0,1,getUnitEffort) * CatTemplate[[#This Row],[Year16]])</f>
        <v>0</v>
      </c>
      <c r="CC21" s="29">
        <f>IF(AND(ISBLANK(CatTemplate[[#This Row],[Eq. unit cost]]),ISBLANK(CatTemplate[[#This Row],[Cons. unit cost]]),ISBLANK(CatTemplate[[#This Row],[Oth. unit cost]])), 0, IF(getUnitEffort =0,1,getUnitEffort) * CatTemplate[[#This Row],[Year17]])</f>
        <v>0</v>
      </c>
      <c r="CD21" s="29">
        <f>IF(AND(ISBLANK(CatTemplate[[#This Row],[Eq. unit cost]]),ISBLANK(CatTemplate[[#This Row],[Cons. unit cost]]),ISBLANK(CatTemplate[[#This Row],[Oth. unit cost]])), 0, IF(getUnitEffort =0,1,getUnitEffort) * CatTemplate[[#This Row],[Year18]])</f>
        <v>0</v>
      </c>
      <c r="CE21" s="29">
        <f>IF(AND(ISBLANK(CatTemplate[[#This Row],[Eq. unit cost]]),ISBLANK(CatTemplate[[#This Row],[Cons. unit cost]]),ISBLANK(CatTemplate[[#This Row],[Oth. unit cost]])), 0, IF(getUnitEffort =0,1,getUnitEffort) * CatTemplate[[#This Row],[Year19]])</f>
        <v>0</v>
      </c>
      <c r="CF21" s="29">
        <f>IF(AND(ISBLANK(CatTemplate[[#This Row],[Eq. unit cost]]),ISBLANK(CatTemplate[[#This Row],[Cons. unit cost]]),ISBLANK(CatTemplate[[#This Row],[Oth. unit cost]])), 0, IF(getUnitEffort =0,1,getUnitEffort) * CatTemplate[[#This Row],[Year20]])</f>
        <v>0</v>
      </c>
      <c r="CG21" s="45">
        <f>SUM(CatTemplate[[#This Row],[Q1]:[Q20]])</f>
        <v>0</v>
      </c>
      <c r="CH21" s="29">
        <f>IF(ISBLANK(CatTemplate[[#This Row],[St. unit effort]]),0,(CatTemplate[[#This Row],[St. unit effort]] * CatTemplate[[#This Row],[Year1]]))</f>
        <v>0</v>
      </c>
      <c r="CI21" s="29">
        <f>IF(ISBLANK(CatTemplate[[#This Row],[St. unit effort]]),0,(CatTemplate[[#This Row],[St. unit effort]] * CatTemplate[[#This Row],[Year2]]))</f>
        <v>0</v>
      </c>
      <c r="CJ21" s="29">
        <f>IF(ISBLANK(CatTemplate[[#This Row],[St. unit effort]]),0,(CatTemplate[[#This Row],[St. unit effort]] * CatTemplate[[#This Row],[Year3]]))</f>
        <v>0</v>
      </c>
      <c r="CK21" s="29">
        <f>IF(ISBLANK(CatTemplate[[#This Row],[St. unit effort]]),0,(CatTemplate[[#This Row],[St. unit effort]] * CatTemplate[[#This Row],[Year4]]))</f>
        <v>0</v>
      </c>
      <c r="CL21" s="29">
        <f>IF(ISBLANK(CatTemplate[[#This Row],[St. unit effort]]),0,(CatTemplate[[#This Row],[St. unit effort]] * CatTemplate[[#This Row],[Year5]]))</f>
        <v>0</v>
      </c>
      <c r="CM21" s="29">
        <f>IF(ISBLANK(CatTemplate[[#This Row],[St. unit effort]]),0,(CatTemplate[[#This Row],[St. unit effort]] * CatTemplate[[#This Row],[Year6]]))</f>
        <v>0</v>
      </c>
      <c r="CN21" s="29">
        <f>IF(ISBLANK(CatTemplate[[#This Row],[St. unit effort]]),0,(CatTemplate[[#This Row],[St. unit effort]] * CatTemplate[[#This Row],[Year7]]))</f>
        <v>0</v>
      </c>
      <c r="CO21" s="29">
        <f>IF(ISBLANK(CatTemplate[[#This Row],[St. unit effort]]),0,(CatTemplate[[#This Row],[St. unit effort]] * CatTemplate[[#This Row],[Year8]]))</f>
        <v>0</v>
      </c>
      <c r="CP21" s="29">
        <f>IF(ISBLANK(CatTemplate[[#This Row],[St. unit effort]]),0,(CatTemplate[[#This Row],[St. unit effort]] * CatTemplate[[#This Row],[Year9]]))</f>
        <v>0</v>
      </c>
      <c r="CQ21" s="29">
        <f>IF(ISBLANK(CatTemplate[[#This Row],[St. unit effort]]),0,(CatTemplate[[#This Row],[St. unit effort]] * CatTemplate[[#This Row],[Year10]]))</f>
        <v>0</v>
      </c>
      <c r="CR21" s="29">
        <f>IF(ISBLANK(CatTemplate[[#This Row],[St. unit effort]]),0,(CatTemplate[[#This Row],[St. unit effort]] * CatTemplate[[#This Row],[Year11]]))</f>
        <v>0</v>
      </c>
      <c r="CS21" s="29">
        <f>IF(ISBLANK(CatTemplate[[#This Row],[St. unit effort]]),0,(CatTemplate[[#This Row],[St. unit effort]] * CatTemplate[[#This Row],[Year12]]))</f>
        <v>0</v>
      </c>
      <c r="CT21" s="29">
        <f>IF(ISBLANK(CatTemplate[[#This Row],[St. unit effort]]),0,(CatTemplate[[#This Row],[St. unit effort]] * CatTemplate[[#This Row],[Year13]]))</f>
        <v>0</v>
      </c>
      <c r="CU21" s="29">
        <f>IF(ISBLANK(CatTemplate[[#This Row],[St. unit effort]]),0,(CatTemplate[[#This Row],[St. unit effort]] * CatTemplate[[#This Row],[Year14]]))</f>
        <v>0</v>
      </c>
      <c r="CV21" s="29">
        <f>IF(ISBLANK(CatTemplate[[#This Row],[St. unit effort]]),0,(CatTemplate[[#This Row],[St. unit effort]] * CatTemplate[[#This Row],[Year15]]))</f>
        <v>0</v>
      </c>
      <c r="CW21" s="29">
        <f>IF(ISBLANK(CatTemplate[[#This Row],[St. unit effort]]),0,(CatTemplate[[#This Row],[St. unit effort]] * CatTemplate[[#This Row],[Year16]]))</f>
        <v>0</v>
      </c>
      <c r="CX21" s="29">
        <f>IF(ISBLANK(CatTemplate[[#This Row],[St. unit effort]]),0,(CatTemplate[[#This Row],[St. unit effort]] * CatTemplate[[#This Row],[Year17]]))</f>
        <v>0</v>
      </c>
      <c r="CY21" s="29">
        <f>IF(ISBLANK(CatTemplate[[#This Row],[St. unit effort]]),0,(CatTemplate[[#This Row],[St. unit effort]] * CatTemplate[[#This Row],[Year18]]))</f>
        <v>0</v>
      </c>
      <c r="CZ21" s="29">
        <f>IF(ISBLANK(CatTemplate[[#This Row],[St. unit effort]]),0,(CatTemplate[[#This Row],[St. unit effort]] * CatTemplate[[#This Row],[Year19]]))</f>
        <v>0</v>
      </c>
      <c r="DA21" s="29">
        <f>IF(ISBLANK(CatTemplate[[#This Row],[St. unit effort]]),0,(CatTemplate[[#This Row],[St. unit effort]] * CatTemplate[[#This Row],[Year20]]))</f>
        <v>0</v>
      </c>
      <c r="DB21" s="57">
        <f>IF(ISBLANK(CatTemplate[[#This Row],[St. unit effort]]),0,(CatTemplate[[#This Row],[St. unit effort]] * CatTemplate[[#This Row],[Year1]])*8/ParRatePM)</f>
        <v>0</v>
      </c>
      <c r="DC21" s="57">
        <f>IF(ISBLANK(CatTemplate[[#This Row],[St. unit effort]]),0,(CatTemplate[[#This Row],[St. unit effort]] * CatTemplate[[#This Row],[Year2]])*8/ParRatePM)</f>
        <v>0</v>
      </c>
      <c r="DD21" s="57">
        <f>IF(ISBLANK(CatTemplate[[#This Row],[St. unit effort]]),0,(CatTemplate[[#This Row],[St. unit effort]] * CatTemplate[[#This Row],[Year3]])*8/ParRatePM)</f>
        <v>0</v>
      </c>
      <c r="DE21" s="57">
        <f>IF(ISBLANK(CatTemplate[[#This Row],[St. unit effort]]),0,(CatTemplate[[#This Row],[St. unit effort]] * CatTemplate[[#This Row],[Year4]])*8/ParRatePM)</f>
        <v>0</v>
      </c>
      <c r="DF21" s="57">
        <f>IF(ISBLANK(CatTemplate[[#This Row],[St. unit effort]]),0,(CatTemplate[[#This Row],[St. unit effort]] * CatTemplate[[#This Row],[Year5]])*8/ParRatePM)</f>
        <v>0</v>
      </c>
      <c r="DG21" s="57">
        <f>IF(ISBLANK(CatTemplate[[#This Row],[St. unit effort]]),0,(CatTemplate[[#This Row],[St. unit effort]] * CatTemplate[[#This Row],[Year6]])*8/ParRatePM)</f>
        <v>0</v>
      </c>
      <c r="DH21" s="57">
        <f>IF(ISBLANK(CatTemplate[[#This Row],[St. unit effort]]),0,(CatTemplate[[#This Row],[St. unit effort]] * CatTemplate[[#This Row],[Year7]])*8/ParRatePM)</f>
        <v>0</v>
      </c>
      <c r="DI21" s="57">
        <f>IF(ISBLANK(CatTemplate[[#This Row],[St. unit effort]]),0,(CatTemplate[[#This Row],[St. unit effort]] * CatTemplate[[#This Row],[Year8]])*8/ParRatePM)</f>
        <v>0</v>
      </c>
      <c r="DJ21" s="57">
        <f>IF(ISBLANK(CatTemplate[[#This Row],[St. unit effort]]),0,(CatTemplate[[#This Row],[St. unit effort]] * CatTemplate[[#This Row],[Year9]])*8/ParRatePM)</f>
        <v>0</v>
      </c>
      <c r="DK21" s="57">
        <f>IF(ISBLANK(CatTemplate[[#This Row],[St. unit effort]]),0,(CatTemplate[[#This Row],[St. unit effort]] * CatTemplate[[#This Row],[Year10]])*8/ParRatePM)</f>
        <v>0</v>
      </c>
      <c r="DL21" s="57">
        <f>IF(ISBLANK(CatTemplate[[#This Row],[St. unit effort]]),0,(CatTemplate[[#This Row],[St. unit effort]] * CatTemplate[[#This Row],[Year11]])*8/ParRatePM)</f>
        <v>0</v>
      </c>
      <c r="DM21" s="57">
        <f>IF(ISBLANK(CatTemplate[[#This Row],[St. unit effort]]),0,(CatTemplate[[#This Row],[St. unit effort]] * CatTemplate[[#This Row],[Year12]])*8/ParRatePM)</f>
        <v>0</v>
      </c>
      <c r="DN21" s="57">
        <f>IF(ISBLANK(CatTemplate[[#This Row],[St. unit effort]]),0,(CatTemplate[[#This Row],[St. unit effort]] * CatTemplate[[#This Row],[Year13]])*8/ParRatePM)</f>
        <v>0</v>
      </c>
      <c r="DO21" s="57">
        <f>IF(ISBLANK(CatTemplate[[#This Row],[St. unit effort]]),0,(CatTemplate[[#This Row],[St. unit effort]] * CatTemplate[[#This Row],[Year14]])*8/ParRatePM)</f>
        <v>0</v>
      </c>
      <c r="DP21" s="57">
        <f>IF(ISBLANK(CatTemplate[[#This Row],[St. unit effort]]),0,(CatTemplate[[#This Row],[St. unit effort]] * CatTemplate[[#This Row],[Year15]])*8/ParRatePM)</f>
        <v>0</v>
      </c>
      <c r="DQ21" s="57">
        <f>IF(ISBLANK(CatTemplate[[#This Row],[St. unit effort]]),0,(CatTemplate[[#This Row],[St. unit effort]] * CatTemplate[[#This Row],[Year16]])*8/ParRatePM)</f>
        <v>0</v>
      </c>
      <c r="DR21" s="57">
        <f>IF(ISBLANK(CatTemplate[[#This Row],[St. unit effort]]),0,(CatTemplate[[#This Row],[St. unit effort]] * CatTemplate[[#This Row],[Year17]])*8/ParRatePM)</f>
        <v>0</v>
      </c>
      <c r="DS21" s="57">
        <f>IF(ISBLANK(CatTemplate[[#This Row],[St. unit effort]]),0,(CatTemplate[[#This Row],[St. unit effort]] * CatTemplate[[#This Row],[Year18]])*8/ParRatePM)</f>
        <v>0</v>
      </c>
      <c r="DT21" s="57">
        <f>IF(ISBLANK(CatTemplate[[#This Row],[St. unit effort]]),0,(CatTemplate[[#This Row],[St. unit effort]] * CatTemplate[[#This Row],[Year19]])*8/ParRatePM)</f>
        <v>0</v>
      </c>
      <c r="DU21" s="57">
        <f>IF(ISBLANK(CatTemplate[[#This Row],[St. unit effort]]),0,(CatTemplate[[#This Row],[St. unit effort]] * CatTemplate[[#This Row],[Year20]])*8/ParRatePM)</f>
        <v>0</v>
      </c>
      <c r="DV21" s="54">
        <f>SUM(CatTemplate[[#This Row],[PM1]:[PM20]])</f>
        <v>0</v>
      </c>
      <c r="DW21" s="56">
        <f t="shared" si="10"/>
        <v>0</v>
      </c>
      <c r="DX21" s="56">
        <f t="shared" si="3"/>
        <v>0</v>
      </c>
      <c r="DY21" s="56">
        <f t="shared" si="3"/>
        <v>0</v>
      </c>
      <c r="DZ21" s="56">
        <f t="shared" si="3"/>
        <v>0</v>
      </c>
      <c r="EA21" s="56">
        <f t="shared" si="3"/>
        <v>0</v>
      </c>
      <c r="EB21" s="56">
        <f t="shared" si="3"/>
        <v>0</v>
      </c>
      <c r="EC21" s="56">
        <f t="shared" si="3"/>
        <v>0</v>
      </c>
      <c r="ED21" s="56">
        <f t="shared" si="3"/>
        <v>0</v>
      </c>
      <c r="EE21" s="56">
        <f t="shared" si="3"/>
        <v>0</v>
      </c>
      <c r="EF21" s="56">
        <f t="shared" si="3"/>
        <v>0</v>
      </c>
      <c r="EG21" s="56">
        <f t="shared" si="3"/>
        <v>0</v>
      </c>
      <c r="EH21" s="56">
        <f t="shared" si="3"/>
        <v>0</v>
      </c>
      <c r="EI21" s="56">
        <f t="shared" si="3"/>
        <v>0</v>
      </c>
      <c r="EJ21" s="56">
        <f t="shared" si="3"/>
        <v>0</v>
      </c>
      <c r="EK21" s="56">
        <f t="shared" si="3"/>
        <v>0</v>
      </c>
      <c r="EL21" s="56">
        <f t="shared" si="3"/>
        <v>0</v>
      </c>
      <c r="EM21" s="56">
        <f t="shared" si="3"/>
        <v>0</v>
      </c>
      <c r="EN21" s="56">
        <f t="shared" si="3"/>
        <v>0</v>
      </c>
      <c r="EO21" s="56">
        <f t="shared" si="3"/>
        <v>0</v>
      </c>
      <c r="EP21" s="56">
        <f t="shared" si="3"/>
        <v>0</v>
      </c>
      <c r="EQ21" s="30">
        <f>CatTemplate[[#This Row],[Eq. unit cost]] * CatTemplate[[#This Row],[Eq. quantity]]</f>
        <v>0</v>
      </c>
      <c r="ER21" s="30">
        <f>CatTemplate[[#This Row],[Cons. unit cost]] *CatTemplate[[#This Row],[Cons. quantity]]</f>
        <v>0</v>
      </c>
      <c r="ES21" s="30">
        <f>CatTemplate[[#This Row],[Oth. unit cost]] *CatTemplate[[#This Row],[Oth. quantity]]</f>
        <v>0</v>
      </c>
      <c r="ET21" s="55">
        <f>SUM(CatTemplate[[#This Row],[CO1]:[CO20]])</f>
        <v>0</v>
      </c>
      <c r="EU21" s="56">
        <f t="shared" si="11"/>
        <v>0</v>
      </c>
      <c r="EV21" s="56">
        <f t="shared" si="4"/>
        <v>0</v>
      </c>
      <c r="EW21" s="56">
        <f t="shared" si="4"/>
        <v>0</v>
      </c>
      <c r="EX21" s="56">
        <f t="shared" si="4"/>
        <v>0</v>
      </c>
      <c r="EY21" s="56">
        <f t="shared" si="4"/>
        <v>0</v>
      </c>
      <c r="EZ21" s="56">
        <f t="shared" si="4"/>
        <v>0</v>
      </c>
      <c r="FA21" s="56">
        <f t="shared" si="4"/>
        <v>0</v>
      </c>
      <c r="FB21" s="56">
        <f t="shared" si="4"/>
        <v>0</v>
      </c>
      <c r="FC21" s="56">
        <f t="shared" si="4"/>
        <v>0</v>
      </c>
      <c r="FD21" s="56">
        <f t="shared" si="4"/>
        <v>0</v>
      </c>
      <c r="FE21" s="56">
        <f t="shared" si="4"/>
        <v>0</v>
      </c>
      <c r="FF21" s="56">
        <f t="shared" si="4"/>
        <v>0</v>
      </c>
      <c r="FG21" s="56">
        <f t="shared" si="4"/>
        <v>0</v>
      </c>
      <c r="FH21" s="56">
        <f t="shared" si="4"/>
        <v>0</v>
      </c>
      <c r="FI21" s="56">
        <f t="shared" si="4"/>
        <v>0</v>
      </c>
      <c r="FJ21" s="56">
        <f t="shared" si="4"/>
        <v>0</v>
      </c>
      <c r="FK21" s="56">
        <f t="shared" si="4"/>
        <v>0</v>
      </c>
      <c r="FL21" s="56">
        <f t="shared" si="4"/>
        <v>0</v>
      </c>
      <c r="FM21" s="56">
        <f t="shared" si="4"/>
        <v>0</v>
      </c>
      <c r="FN21" s="56">
        <f t="shared" si="4"/>
        <v>0</v>
      </c>
      <c r="FO21" s="58">
        <f>SUM(CatTemplate[[#This Row],[CS1]:[CS20]])</f>
        <v>0</v>
      </c>
      <c r="FP21" s="59">
        <f>CatTemplate[[#This Row],[Total Oth. cost]]+CatTemplate[[#This Row],[Total St. Cost]]</f>
        <v>0</v>
      </c>
      <c r="FQ21" s="33" t="e">
        <f t="shared" si="12"/>
        <v>#VALUE!</v>
      </c>
      <c r="FR21" s="33" t="e">
        <f t="shared" si="5"/>
        <v>#VALUE!</v>
      </c>
      <c r="FS21" s="30" t="e">
        <f>(CatTemplate[[#This Row],[CO1]] + CatTemplate[[#This Row],[CS1]]) * (1 + getRateOHFinal) * getRateMarkupFinal</f>
        <v>#VALUE!</v>
      </c>
      <c r="FT21" s="30" t="e">
        <f>(CatTemplate[[#This Row],[CO2]] + CatTemplate[[#This Row],[CS2]]) * (1 + getRateOHFinal) * getRateMarkupFinal</f>
        <v>#VALUE!</v>
      </c>
      <c r="FU21" s="30" t="e">
        <f>(CatTemplate[[#This Row],[CO3]] + CatTemplate[[#This Row],[CS3]]) * (1 + getRateOHFinal) * getRateMarkupFinal</f>
        <v>#VALUE!</v>
      </c>
      <c r="FV21" s="30" t="e">
        <f>(CatTemplate[[#This Row],[CO4]] + CatTemplate[[#This Row],[CS4]]) * (1 + getRateOHFinal) * getRateMarkupFinal</f>
        <v>#VALUE!</v>
      </c>
      <c r="FW21" s="30" t="e">
        <f>(CatTemplate[[#This Row],[CO5]] + CatTemplate[[#This Row],[CS5]]) * (1 + getRateOHFinal) * getRateMarkupFinal</f>
        <v>#VALUE!</v>
      </c>
      <c r="FX21" s="30" t="e">
        <f>(CatTemplate[[#This Row],[CO6]] + CatTemplate[[#This Row],[CS6]]) * (1 + getRateOHFinal) * getRateMarkupFinal</f>
        <v>#VALUE!</v>
      </c>
      <c r="FY21" s="30" t="e">
        <f>(CatTemplate[[#This Row],[CO7]] + CatTemplate[[#This Row],[CS7]]) * (1 + getRateOHFinal) * getRateMarkupFinal</f>
        <v>#VALUE!</v>
      </c>
      <c r="FZ21" s="30" t="e">
        <f>(CatTemplate[[#This Row],[CO8]] + CatTemplate[[#This Row],[CS8]]) * (1 + getRateOHFinal) * getRateMarkupFinal</f>
        <v>#VALUE!</v>
      </c>
      <c r="GA21" s="30" t="e">
        <f>(CatTemplate[[#This Row],[CO9]] + CatTemplate[[#This Row],[CS9]]) * (1 + getRateOHFinal) * getRateMarkupFinal</f>
        <v>#VALUE!</v>
      </c>
      <c r="GB21" s="30" t="e">
        <f>(CatTemplate[[#This Row],[CO10]] + CatTemplate[[#This Row],[CS10]]) * (1 + getRateOHFinal) * getRateMarkupFinal</f>
        <v>#VALUE!</v>
      </c>
      <c r="GC21" s="30" t="e">
        <f>(CatTemplate[[#This Row],[CO11]] + CatTemplate[[#This Row],[CS11]]) * (1 + getRateOHFinal) * getRateMarkupFinal</f>
        <v>#VALUE!</v>
      </c>
      <c r="GD21" s="30" t="e">
        <f>(CatTemplate[[#This Row],[CO12]] + CatTemplate[[#This Row],[CS12]]) * (1 + getRateOHFinal) * getRateMarkupFinal</f>
        <v>#VALUE!</v>
      </c>
      <c r="GE21" s="30" t="e">
        <f>(CatTemplate[[#This Row],[CO13]] + CatTemplate[[#This Row],[CS13]]) * (1 + getRateOHFinal) * getRateMarkupFinal</f>
        <v>#VALUE!</v>
      </c>
      <c r="GF21" s="30" t="e">
        <f>(CatTemplate[[#This Row],[CO14]] + CatTemplate[[#This Row],[CS14]]) * (1 + getRateOHFinal) * getRateMarkupFinal</f>
        <v>#VALUE!</v>
      </c>
      <c r="GG21" s="30" t="e">
        <f>(CatTemplate[[#This Row],[CO15]] + CatTemplate[[#This Row],[CS15]]) * (1 + getRateOHFinal) * getRateMarkupFinal</f>
        <v>#VALUE!</v>
      </c>
      <c r="GH21" s="30" t="e">
        <f>(CatTemplate[[#This Row],[CO16]] + CatTemplate[[#This Row],[CS16]]) * (1 + getRateOHFinal) * getRateMarkupFinal</f>
        <v>#VALUE!</v>
      </c>
      <c r="GI21" s="30" t="e">
        <f>(CatTemplate[[#This Row],[CO17]] + CatTemplate[[#This Row],[CS17]]) * (1 + getRateOHFinal) * getRateMarkupFinal</f>
        <v>#VALUE!</v>
      </c>
      <c r="GJ21" s="30" t="e">
        <f>(CatTemplate[[#This Row],[CO18]] + CatTemplate[[#This Row],[CS18]]) * (1 + getRateOHFinal) * getRateMarkupFinal</f>
        <v>#VALUE!</v>
      </c>
      <c r="GK21" s="30" t="e">
        <f>(CatTemplate[[#This Row],[CO19]] + CatTemplate[[#This Row],[CS19]]) * (1 + getRateOHFinal) * getRateMarkupFinal</f>
        <v>#VALUE!</v>
      </c>
      <c r="GL21" s="30" t="e">
        <f>(CatTemplate[[#This Row],[CO20]] + CatTemplate[[#This Row],[CS20]]) * (1 + getRateOHFinal) * getRateMarkupFinal</f>
        <v>#VALUE!</v>
      </c>
      <c r="GM21" s="30" t="e">
        <f t="shared" si="6"/>
        <v>#VALUE!</v>
      </c>
      <c r="GN21" s="30" t="e">
        <f t="shared" si="7"/>
        <v>#VALUE!</v>
      </c>
      <c r="GO21" s="30" t="e">
        <f t="shared" si="8"/>
        <v>#VALUE!</v>
      </c>
      <c r="GP21" s="30" t="e">
        <f t="shared" si="9"/>
        <v>#VALUE!</v>
      </c>
      <c r="GQ21" s="30" t="e">
        <f>(CatTemplate[[#This Row],[CO1]]+CatTemplate[[#This Row],[CS1]]) * (1+ getRateOHFinal) * (1 + getRateMarkupFinal)</f>
        <v>#VALUE!</v>
      </c>
      <c r="GR21" s="30" t="e">
        <f>(CatTemplate[[#This Row],[CO2]]+CatTemplate[[#This Row],[CS2]]) * (1+ getRateOHFinal) * (1 + getRateMarkupFinal)</f>
        <v>#VALUE!</v>
      </c>
      <c r="GS21" s="30" t="e">
        <f>(CatTemplate[[#This Row],[CO3]]+CatTemplate[[#This Row],[CS3]]) * (1+ getRateOHFinal) * (1 + getRateMarkupFinal)</f>
        <v>#VALUE!</v>
      </c>
      <c r="GT21" s="30" t="e">
        <f>(CatTemplate[[#This Row],[CO4]]+CatTemplate[[#This Row],[CS4]]) * (1+ getRateOHFinal) * (1 + getRateMarkupFinal)</f>
        <v>#VALUE!</v>
      </c>
      <c r="GU21" s="30" t="e">
        <f>(CatTemplate[[#This Row],[CO5]]+CatTemplate[[#This Row],[CS5]]) * (1+ getRateOHFinal) * (1 + getRateMarkupFinal)</f>
        <v>#VALUE!</v>
      </c>
      <c r="GV21" s="30" t="e">
        <f>(CatTemplate[[#This Row],[CO6]]+CatTemplate[[#This Row],[CS6]]) * (1+ getRateOHFinal) * (1 + getRateMarkupFinal)</f>
        <v>#VALUE!</v>
      </c>
      <c r="GW21" s="30" t="e">
        <f>(CatTemplate[[#This Row],[CO7]]+CatTemplate[[#This Row],[CS7]]) * (1+ getRateOHFinal) * (1 + getRateMarkupFinal)</f>
        <v>#VALUE!</v>
      </c>
      <c r="GX21" s="30" t="e">
        <f>(CatTemplate[[#This Row],[CO8]]+CatTemplate[[#This Row],[CS8]]) * (1+ getRateOHFinal) * (1 + getRateMarkupFinal)</f>
        <v>#VALUE!</v>
      </c>
      <c r="GY21" s="30" t="e">
        <f>(CatTemplate[[#This Row],[CO9]]+CatTemplate[[#This Row],[CS9]]) * (1+ getRateOHFinal) * (1 + getRateMarkupFinal)</f>
        <v>#VALUE!</v>
      </c>
      <c r="GZ21" s="30" t="e">
        <f>(CatTemplate[[#This Row],[CO10]]+CatTemplate[[#This Row],[CS10]]) * (1+ getRateOHFinal) * (1 + getRateMarkupFinal)</f>
        <v>#VALUE!</v>
      </c>
      <c r="HA21" s="30" t="e">
        <f>(CatTemplate[[#This Row],[CO11]]+CatTemplate[[#This Row],[CS11]]) * (1+ getRateOHFinal) * (1 + getRateMarkupFinal)</f>
        <v>#VALUE!</v>
      </c>
      <c r="HB21" s="30" t="e">
        <f>(CatTemplate[[#This Row],[CO12]]+CatTemplate[[#This Row],[CS12]]) * (1+ getRateOHFinal) * (1 + getRateMarkupFinal)</f>
        <v>#VALUE!</v>
      </c>
      <c r="HC21" s="30" t="e">
        <f>(CatTemplate[[#This Row],[CO13]]+CatTemplate[[#This Row],[CS13]]) * (1+ getRateOHFinal) * (1 + getRateMarkupFinal)</f>
        <v>#VALUE!</v>
      </c>
      <c r="HD21" s="30" t="e">
        <f>(CatTemplate[[#This Row],[CO14]]+CatTemplate[[#This Row],[CS14]]) * (1+ getRateOHFinal) * (1 + getRateMarkupFinal)</f>
        <v>#VALUE!</v>
      </c>
      <c r="HE21" s="30" t="e">
        <f>(CatTemplate[[#This Row],[CO15]]+CatTemplate[[#This Row],[CS15]]) * (1+ getRateOHFinal) * (1 + getRateMarkupFinal)</f>
        <v>#VALUE!</v>
      </c>
      <c r="HF21" s="30" t="e">
        <f>(CatTemplate[[#This Row],[CO16]]+CatTemplate[[#This Row],[CS16]]) * (1+ getRateOHFinal) * (1 + getRateMarkupFinal)</f>
        <v>#VALUE!</v>
      </c>
      <c r="HG21" s="30" t="e">
        <f>(CatTemplate[[#This Row],[CO17]]+CatTemplate[[#This Row],[CS17]]) * (1+ getRateOHFinal) * (1 + getRateMarkupFinal)</f>
        <v>#VALUE!</v>
      </c>
      <c r="HH21" s="30" t="e">
        <f>(CatTemplate[[#This Row],[CO18]]+CatTemplate[[#This Row],[CS18]]) * (1+ getRateOHFinal) * (1 + getRateMarkupFinal)</f>
        <v>#VALUE!</v>
      </c>
      <c r="HI21" s="30" t="e">
        <f>(CatTemplate[[#This Row],[CO19]]+CatTemplate[[#This Row],[CS19]]) * (1+ getRateOHFinal) * (1 + getRateMarkupFinal)</f>
        <v>#VALUE!</v>
      </c>
      <c r="HJ21" s="30" t="e">
        <f>(CatTemplate[[#This Row],[CO20]]+CatTemplate[[#This Row],[CS20]]) * (1+ getRateOHFinal) * (1 + getRateMarkupFinal)</f>
        <v>#VALUE!</v>
      </c>
      <c r="HK21" s="39" t="e">
        <f>CatTemplate[[#This Row],[Total cost]]+CatTemplate[[#This Row],[OH Amount]]+CatTemplate[[#This Row],[Markup]]</f>
        <v>#VALUE!</v>
      </c>
      <c r="HL21" s="63">
        <f>IF(CatTemplate[[#This Row],[Units]]="Days",CatTemplate[[#This Row],[Project quantity]]*CatTemplate[[#This Row],[St. unit effort]],CatTemplate[[#This Row],[Project quantity]])</f>
        <v>0</v>
      </c>
      <c r="HM21" s="287">
        <f>IFERROR(CatTemplate[[#This Row],[Total Price]]/(CatTemplate[[#This Row],[Final Quantity]]),0)</f>
        <v>0</v>
      </c>
      <c r="HN21" s="261"/>
    </row>
    <row r="22" spans="2:222" ht="25.5" x14ac:dyDescent="0.2">
      <c r="B22" s="6" t="s">
        <v>74</v>
      </c>
      <c r="C22" s="22">
        <v>1</v>
      </c>
      <c r="D22" s="7" t="s">
        <v>292</v>
      </c>
      <c r="E22" s="24">
        <v>4</v>
      </c>
      <c r="F22" s="18" t="s">
        <v>53</v>
      </c>
      <c r="G22" s="26">
        <v>5</v>
      </c>
      <c r="H22" s="18" t="s">
        <v>55</v>
      </c>
      <c r="I22" s="18" t="s">
        <v>314</v>
      </c>
      <c r="J22" s="15"/>
      <c r="K22" s="15" t="s">
        <v>56</v>
      </c>
      <c r="L22" s="15" t="s">
        <v>422</v>
      </c>
      <c r="M22" s="15" t="s">
        <v>890</v>
      </c>
      <c r="N22" s="15" t="s">
        <v>858</v>
      </c>
      <c r="O22" s="315"/>
      <c r="P22" s="71"/>
      <c r="Q22" s="108"/>
      <c r="R22" s="73"/>
      <c r="S22" s="97"/>
      <c r="T22" s="100">
        <f>getEqUnitCost</f>
        <v>0</v>
      </c>
      <c r="U22" s="73">
        <f>getEqUnitEffort</f>
        <v>0</v>
      </c>
      <c r="V22" s="101">
        <f>getEqQuantity</f>
        <v>0</v>
      </c>
      <c r="W22" s="320"/>
      <c r="X22" s="100">
        <f>getConsUnitCost</f>
        <v>0</v>
      </c>
      <c r="Y22" s="73">
        <f>getConsUnitEffort</f>
        <v>0</v>
      </c>
      <c r="Z22" s="14">
        <f>getConsQuantity</f>
        <v>0</v>
      </c>
      <c r="AA22" s="320"/>
      <c r="AB22" s="72"/>
      <c r="AC22" s="112"/>
      <c r="AD22" s="14">
        <f>getOthQuantity</f>
        <v>0</v>
      </c>
      <c r="AE22" s="320"/>
      <c r="AF22" s="28" t="str">
        <f>IF(ISBLANK(CatTemplate[[#This Row],[Resource type]]),"",CatTemplate[[#This Row],[Resource type]])</f>
        <v/>
      </c>
      <c r="AG22" s="242">
        <f>getStaffUnitCost</f>
        <v>0</v>
      </c>
      <c r="AH22" s="113">
        <f>getStaffUnitEffort</f>
        <v>0</v>
      </c>
      <c r="AI22" s="40">
        <f>getStaffQuantity</f>
        <v>0</v>
      </c>
      <c r="AJ22" s="41">
        <f>CatTemplate[[#This Row],[St. quantity]]*8/ParRatePM</f>
        <v>0</v>
      </c>
      <c r="AK22" s="320"/>
      <c r="AL22" s="53" t="str">
        <f>CatTemplate[[#This Row],[Item type]]</f>
        <v>Items</v>
      </c>
      <c r="AM22" s="12">
        <f>SUM(CatTemplate[[#This Row],[Year1]:[Year20]])</f>
        <v>0</v>
      </c>
      <c r="AN22" s="52"/>
      <c r="AO22" s="52"/>
      <c r="AP22" s="52"/>
      <c r="AQ22" s="8"/>
      <c r="AR22" s="8"/>
      <c r="AS22" s="8"/>
      <c r="AT22" s="8"/>
      <c r="AU22" s="8"/>
      <c r="AV22" s="8"/>
      <c r="AW22" s="8"/>
      <c r="AX22" s="8"/>
      <c r="AY22" s="8"/>
      <c r="AZ22" s="8"/>
      <c r="BA22" s="8"/>
      <c r="BB22" s="8"/>
      <c r="BC22" s="8"/>
      <c r="BD22" s="8"/>
      <c r="BE22" s="8"/>
      <c r="BF22" s="8"/>
      <c r="BG22" s="36"/>
      <c r="BH22" s="320"/>
      <c r="BI22" s="37" t="str">
        <f>getCostCategory</f>
        <v>07 Other costs</v>
      </c>
      <c r="BJ22" s="37" t="str">
        <f>getSection</f>
        <v>01 Project management</v>
      </c>
      <c r="BK22" s="32" t="str">
        <f>getObject</f>
        <v>Project management</v>
      </c>
      <c r="BL22" s="30">
        <f>IFERROR(getUnitCost * IF(CatTemplate[[#This Row],[Cost Category Comp.]]="01 Staff costs", 1,1),0)</f>
        <v>0</v>
      </c>
      <c r="BM22" s="29">
        <f>IF(AND(ISBLANK(CatTemplate[[#This Row],[Eq. unit cost]]),ISBLANK(CatTemplate[[#This Row],[Cons. unit cost]]),ISBLANK(CatTemplate[[#This Row],[Oth. unit cost]])), 0, IF(getUnitEffort =0,1,getUnitEffort) * CatTemplate[[#This Row],[Year1]])</f>
        <v>0</v>
      </c>
      <c r="BN22" s="29">
        <f>IF(AND(ISBLANK(CatTemplate[[#This Row],[Eq. unit cost]]),ISBLANK(CatTemplate[[#This Row],[Cons. unit cost]]),ISBLANK(CatTemplate[[#This Row],[Oth. unit cost]])), 0, IF(getUnitEffort =0,1,getUnitEffort) * CatTemplate[[#This Row],[Year2]])</f>
        <v>0</v>
      </c>
      <c r="BO22" s="29">
        <f>IF(AND(ISBLANK(CatTemplate[[#This Row],[Eq. unit cost]]),ISBLANK(CatTemplate[[#This Row],[Cons. unit cost]]),ISBLANK(CatTemplate[[#This Row],[Oth. unit cost]])), 0, IF(getUnitEffort =0,1,getUnitEffort) * CatTemplate[[#This Row],[Year3]])</f>
        <v>0</v>
      </c>
      <c r="BP22" s="29">
        <f>IF(AND(ISBLANK(CatTemplate[[#This Row],[Eq. unit cost]]),ISBLANK(CatTemplate[[#This Row],[Cons. unit cost]]),ISBLANK(CatTemplate[[#This Row],[Oth. unit cost]])), 0, IF(getUnitEffort =0,1,getUnitEffort) * CatTemplate[[#This Row],[Year4]])</f>
        <v>0</v>
      </c>
      <c r="BQ22" s="29">
        <f>IF(AND(ISBLANK(CatTemplate[[#This Row],[Eq. unit cost]]),ISBLANK(CatTemplate[[#This Row],[Cons. unit cost]]),ISBLANK(CatTemplate[[#This Row],[Oth. unit cost]])), 0, IF(getUnitEffort =0,1,getUnitEffort) * CatTemplate[[#This Row],[Year5]])</f>
        <v>0</v>
      </c>
      <c r="BR22" s="29">
        <f>IF(AND(ISBLANK(CatTemplate[[#This Row],[Eq. unit cost]]),ISBLANK(CatTemplate[[#This Row],[Cons. unit cost]]),ISBLANK(CatTemplate[[#This Row],[Oth. unit cost]])), 0, IF(getUnitEffort =0,1,getUnitEffort) * CatTemplate[[#This Row],[Year6]])</f>
        <v>0</v>
      </c>
      <c r="BS22" s="29">
        <f>IF(AND(ISBLANK(CatTemplate[[#This Row],[Eq. unit cost]]),ISBLANK(CatTemplate[[#This Row],[Cons. unit cost]]),ISBLANK(CatTemplate[[#This Row],[Oth. unit cost]])), 0, IF(getUnitEffort =0,1,getUnitEffort) * CatTemplate[[#This Row],[Year7]])</f>
        <v>0</v>
      </c>
      <c r="BT22" s="29">
        <f>IF(AND(ISBLANK(CatTemplate[[#This Row],[Eq. unit cost]]),ISBLANK(CatTemplate[[#This Row],[Cons. unit cost]]),ISBLANK(CatTemplate[[#This Row],[Oth. unit cost]])), 0, IF(getUnitEffort =0,1,getUnitEffort) * CatTemplate[[#This Row],[Year8]])</f>
        <v>0</v>
      </c>
      <c r="BU22" s="29">
        <f>IF(AND(ISBLANK(CatTemplate[[#This Row],[Eq. unit cost]]),ISBLANK(CatTemplate[[#This Row],[Cons. unit cost]]),ISBLANK(CatTemplate[[#This Row],[Oth. unit cost]])), 0, IF(getUnitEffort =0,1,getUnitEffort) * CatTemplate[[#This Row],[Year9]])</f>
        <v>0</v>
      </c>
      <c r="BV22" s="29">
        <f>IF(AND(ISBLANK(CatTemplate[[#This Row],[Eq. unit cost]]),ISBLANK(CatTemplate[[#This Row],[Cons. unit cost]]),ISBLANK(CatTemplate[[#This Row],[Oth. unit cost]])), 0, IF(getUnitEffort =0,1,getUnitEffort) * CatTemplate[[#This Row],[Year10]])</f>
        <v>0</v>
      </c>
      <c r="BW22" s="29">
        <f>IF(AND(ISBLANK(CatTemplate[[#This Row],[Eq. unit cost]]),ISBLANK(CatTemplate[[#This Row],[Cons. unit cost]]),ISBLANK(CatTemplate[[#This Row],[Oth. unit cost]])), 0, IF(getUnitEffort =0,1,getUnitEffort) * CatTemplate[[#This Row],[Year11]])</f>
        <v>0</v>
      </c>
      <c r="BX22" s="29">
        <f>IF(AND(ISBLANK(CatTemplate[[#This Row],[Eq. unit cost]]),ISBLANK(CatTemplate[[#This Row],[Cons. unit cost]]),ISBLANK(CatTemplate[[#This Row],[Oth. unit cost]])), 0, IF(getUnitEffort =0,1,getUnitEffort) * CatTemplate[[#This Row],[Year12]])</f>
        <v>0</v>
      </c>
      <c r="BY22" s="29">
        <f>IF(AND(ISBLANK(CatTemplate[[#This Row],[Eq. unit cost]]),ISBLANK(CatTemplate[[#This Row],[Cons. unit cost]]),ISBLANK(CatTemplate[[#This Row],[Oth. unit cost]])), 0, IF(getUnitEffort =0,1,getUnitEffort) * CatTemplate[[#This Row],[Year13]])</f>
        <v>0</v>
      </c>
      <c r="BZ22" s="29">
        <f>IF(AND(ISBLANK(CatTemplate[[#This Row],[Eq. unit cost]]),ISBLANK(CatTemplate[[#This Row],[Cons. unit cost]]),ISBLANK(CatTemplate[[#This Row],[Oth. unit cost]])), 0, IF(getUnitEffort =0,1,getUnitEffort) * CatTemplate[[#This Row],[Year14]])</f>
        <v>0</v>
      </c>
      <c r="CA22" s="29">
        <f>IF(AND(ISBLANK(CatTemplate[[#This Row],[Eq. unit cost]]),ISBLANK(CatTemplate[[#This Row],[Cons. unit cost]]),ISBLANK(CatTemplate[[#This Row],[Oth. unit cost]])), 0, IF(getUnitEffort =0,1,getUnitEffort) * CatTemplate[[#This Row],[Year15]])</f>
        <v>0</v>
      </c>
      <c r="CB22" s="29">
        <f>IF(AND(ISBLANK(CatTemplate[[#This Row],[Eq. unit cost]]),ISBLANK(CatTemplate[[#This Row],[Cons. unit cost]]),ISBLANK(CatTemplate[[#This Row],[Oth. unit cost]])), 0, IF(getUnitEffort =0,1,getUnitEffort) * CatTemplate[[#This Row],[Year16]])</f>
        <v>0</v>
      </c>
      <c r="CC22" s="29">
        <f>IF(AND(ISBLANK(CatTemplate[[#This Row],[Eq. unit cost]]),ISBLANK(CatTemplate[[#This Row],[Cons. unit cost]]),ISBLANK(CatTemplate[[#This Row],[Oth. unit cost]])), 0, IF(getUnitEffort =0,1,getUnitEffort) * CatTemplate[[#This Row],[Year17]])</f>
        <v>0</v>
      </c>
      <c r="CD22" s="29">
        <f>IF(AND(ISBLANK(CatTemplate[[#This Row],[Eq. unit cost]]),ISBLANK(CatTemplate[[#This Row],[Cons. unit cost]]),ISBLANK(CatTemplate[[#This Row],[Oth. unit cost]])), 0, IF(getUnitEffort =0,1,getUnitEffort) * CatTemplate[[#This Row],[Year18]])</f>
        <v>0</v>
      </c>
      <c r="CE22" s="29">
        <f>IF(AND(ISBLANK(CatTemplate[[#This Row],[Eq. unit cost]]),ISBLANK(CatTemplate[[#This Row],[Cons. unit cost]]),ISBLANK(CatTemplate[[#This Row],[Oth. unit cost]])), 0, IF(getUnitEffort =0,1,getUnitEffort) * CatTemplate[[#This Row],[Year19]])</f>
        <v>0</v>
      </c>
      <c r="CF22" s="29">
        <f>IF(AND(ISBLANK(CatTemplate[[#This Row],[Eq. unit cost]]),ISBLANK(CatTemplate[[#This Row],[Cons. unit cost]]),ISBLANK(CatTemplate[[#This Row],[Oth. unit cost]])), 0, IF(getUnitEffort =0,1,getUnitEffort) * CatTemplate[[#This Row],[Year20]])</f>
        <v>0</v>
      </c>
      <c r="CG22" s="45">
        <f>SUM(CatTemplate[[#This Row],[Q1]:[Q20]])</f>
        <v>0</v>
      </c>
      <c r="CH22" s="29">
        <f>IF(ISBLANK(CatTemplate[[#This Row],[St. unit effort]]),0,(CatTemplate[[#This Row],[St. unit effort]] * CatTemplate[[#This Row],[Year1]]))</f>
        <v>0</v>
      </c>
      <c r="CI22" s="29">
        <f>IF(ISBLANK(CatTemplate[[#This Row],[St. unit effort]]),0,(CatTemplate[[#This Row],[St. unit effort]] * CatTemplate[[#This Row],[Year2]]))</f>
        <v>0</v>
      </c>
      <c r="CJ22" s="29">
        <f>IF(ISBLANK(CatTemplate[[#This Row],[St. unit effort]]),0,(CatTemplate[[#This Row],[St. unit effort]] * CatTemplate[[#This Row],[Year3]]))</f>
        <v>0</v>
      </c>
      <c r="CK22" s="29">
        <f>IF(ISBLANK(CatTemplate[[#This Row],[St. unit effort]]),0,(CatTemplate[[#This Row],[St. unit effort]] * CatTemplate[[#This Row],[Year4]]))</f>
        <v>0</v>
      </c>
      <c r="CL22" s="29">
        <f>IF(ISBLANK(CatTemplate[[#This Row],[St. unit effort]]),0,(CatTemplate[[#This Row],[St. unit effort]] * CatTemplate[[#This Row],[Year5]]))</f>
        <v>0</v>
      </c>
      <c r="CM22" s="29">
        <f>IF(ISBLANK(CatTemplate[[#This Row],[St. unit effort]]),0,(CatTemplate[[#This Row],[St. unit effort]] * CatTemplate[[#This Row],[Year6]]))</f>
        <v>0</v>
      </c>
      <c r="CN22" s="29">
        <f>IF(ISBLANK(CatTemplate[[#This Row],[St. unit effort]]),0,(CatTemplate[[#This Row],[St. unit effort]] * CatTemplate[[#This Row],[Year7]]))</f>
        <v>0</v>
      </c>
      <c r="CO22" s="29">
        <f>IF(ISBLANK(CatTemplate[[#This Row],[St. unit effort]]),0,(CatTemplate[[#This Row],[St. unit effort]] * CatTemplate[[#This Row],[Year8]]))</f>
        <v>0</v>
      </c>
      <c r="CP22" s="29">
        <f>IF(ISBLANK(CatTemplate[[#This Row],[St. unit effort]]),0,(CatTemplate[[#This Row],[St. unit effort]] * CatTemplate[[#This Row],[Year9]]))</f>
        <v>0</v>
      </c>
      <c r="CQ22" s="29">
        <f>IF(ISBLANK(CatTemplate[[#This Row],[St. unit effort]]),0,(CatTemplate[[#This Row],[St. unit effort]] * CatTemplate[[#This Row],[Year10]]))</f>
        <v>0</v>
      </c>
      <c r="CR22" s="29">
        <f>IF(ISBLANK(CatTemplate[[#This Row],[St. unit effort]]),0,(CatTemplate[[#This Row],[St. unit effort]] * CatTemplate[[#This Row],[Year11]]))</f>
        <v>0</v>
      </c>
      <c r="CS22" s="29">
        <f>IF(ISBLANK(CatTemplate[[#This Row],[St. unit effort]]),0,(CatTemplate[[#This Row],[St. unit effort]] * CatTemplate[[#This Row],[Year12]]))</f>
        <v>0</v>
      </c>
      <c r="CT22" s="29">
        <f>IF(ISBLANK(CatTemplate[[#This Row],[St. unit effort]]),0,(CatTemplate[[#This Row],[St. unit effort]] * CatTemplate[[#This Row],[Year13]]))</f>
        <v>0</v>
      </c>
      <c r="CU22" s="29">
        <f>IF(ISBLANK(CatTemplate[[#This Row],[St. unit effort]]),0,(CatTemplate[[#This Row],[St. unit effort]] * CatTemplate[[#This Row],[Year14]]))</f>
        <v>0</v>
      </c>
      <c r="CV22" s="29">
        <f>IF(ISBLANK(CatTemplate[[#This Row],[St. unit effort]]),0,(CatTemplate[[#This Row],[St. unit effort]] * CatTemplate[[#This Row],[Year15]]))</f>
        <v>0</v>
      </c>
      <c r="CW22" s="29">
        <f>IF(ISBLANK(CatTemplate[[#This Row],[St. unit effort]]),0,(CatTemplate[[#This Row],[St. unit effort]] * CatTemplate[[#This Row],[Year16]]))</f>
        <v>0</v>
      </c>
      <c r="CX22" s="29">
        <f>IF(ISBLANK(CatTemplate[[#This Row],[St. unit effort]]),0,(CatTemplate[[#This Row],[St. unit effort]] * CatTemplate[[#This Row],[Year17]]))</f>
        <v>0</v>
      </c>
      <c r="CY22" s="29">
        <f>IF(ISBLANK(CatTemplate[[#This Row],[St. unit effort]]),0,(CatTemplate[[#This Row],[St. unit effort]] * CatTemplate[[#This Row],[Year18]]))</f>
        <v>0</v>
      </c>
      <c r="CZ22" s="29">
        <f>IF(ISBLANK(CatTemplate[[#This Row],[St. unit effort]]),0,(CatTemplate[[#This Row],[St. unit effort]] * CatTemplate[[#This Row],[Year19]]))</f>
        <v>0</v>
      </c>
      <c r="DA22" s="29">
        <f>IF(ISBLANK(CatTemplate[[#This Row],[St. unit effort]]),0,(CatTemplate[[#This Row],[St. unit effort]] * CatTemplate[[#This Row],[Year20]]))</f>
        <v>0</v>
      </c>
      <c r="DB22" s="57">
        <f>IF(ISBLANK(CatTemplate[[#This Row],[St. unit effort]]),0,(CatTemplate[[#This Row],[St. unit effort]] * CatTemplate[[#This Row],[Year1]])*8/ParRatePM)</f>
        <v>0</v>
      </c>
      <c r="DC22" s="57">
        <f>IF(ISBLANK(CatTemplate[[#This Row],[St. unit effort]]),0,(CatTemplate[[#This Row],[St. unit effort]] * CatTemplate[[#This Row],[Year2]])*8/ParRatePM)</f>
        <v>0</v>
      </c>
      <c r="DD22" s="57">
        <f>IF(ISBLANK(CatTemplate[[#This Row],[St. unit effort]]),0,(CatTemplate[[#This Row],[St. unit effort]] * CatTemplate[[#This Row],[Year3]])*8/ParRatePM)</f>
        <v>0</v>
      </c>
      <c r="DE22" s="57">
        <f>IF(ISBLANK(CatTemplate[[#This Row],[St. unit effort]]),0,(CatTemplate[[#This Row],[St. unit effort]] * CatTemplate[[#This Row],[Year4]])*8/ParRatePM)</f>
        <v>0</v>
      </c>
      <c r="DF22" s="57">
        <f>IF(ISBLANK(CatTemplate[[#This Row],[St. unit effort]]),0,(CatTemplate[[#This Row],[St. unit effort]] * CatTemplate[[#This Row],[Year5]])*8/ParRatePM)</f>
        <v>0</v>
      </c>
      <c r="DG22" s="57">
        <f>IF(ISBLANK(CatTemplate[[#This Row],[St. unit effort]]),0,(CatTemplate[[#This Row],[St. unit effort]] * CatTemplate[[#This Row],[Year6]])*8/ParRatePM)</f>
        <v>0</v>
      </c>
      <c r="DH22" s="57">
        <f>IF(ISBLANK(CatTemplate[[#This Row],[St. unit effort]]),0,(CatTemplate[[#This Row],[St. unit effort]] * CatTemplate[[#This Row],[Year7]])*8/ParRatePM)</f>
        <v>0</v>
      </c>
      <c r="DI22" s="57">
        <f>IF(ISBLANK(CatTemplate[[#This Row],[St. unit effort]]),0,(CatTemplate[[#This Row],[St. unit effort]] * CatTemplate[[#This Row],[Year8]])*8/ParRatePM)</f>
        <v>0</v>
      </c>
      <c r="DJ22" s="57">
        <f>IF(ISBLANK(CatTemplate[[#This Row],[St. unit effort]]),0,(CatTemplate[[#This Row],[St. unit effort]] * CatTemplate[[#This Row],[Year9]])*8/ParRatePM)</f>
        <v>0</v>
      </c>
      <c r="DK22" s="57">
        <f>IF(ISBLANK(CatTemplate[[#This Row],[St. unit effort]]),0,(CatTemplate[[#This Row],[St. unit effort]] * CatTemplate[[#This Row],[Year10]])*8/ParRatePM)</f>
        <v>0</v>
      </c>
      <c r="DL22" s="57">
        <f>IF(ISBLANK(CatTemplate[[#This Row],[St. unit effort]]),0,(CatTemplate[[#This Row],[St. unit effort]] * CatTemplate[[#This Row],[Year11]])*8/ParRatePM)</f>
        <v>0</v>
      </c>
      <c r="DM22" s="57">
        <f>IF(ISBLANK(CatTemplate[[#This Row],[St. unit effort]]),0,(CatTemplate[[#This Row],[St. unit effort]] * CatTemplate[[#This Row],[Year12]])*8/ParRatePM)</f>
        <v>0</v>
      </c>
      <c r="DN22" s="57">
        <f>IF(ISBLANK(CatTemplate[[#This Row],[St. unit effort]]),0,(CatTemplate[[#This Row],[St. unit effort]] * CatTemplate[[#This Row],[Year13]])*8/ParRatePM)</f>
        <v>0</v>
      </c>
      <c r="DO22" s="57">
        <f>IF(ISBLANK(CatTemplate[[#This Row],[St. unit effort]]),0,(CatTemplate[[#This Row],[St. unit effort]] * CatTemplate[[#This Row],[Year14]])*8/ParRatePM)</f>
        <v>0</v>
      </c>
      <c r="DP22" s="57">
        <f>IF(ISBLANK(CatTemplate[[#This Row],[St. unit effort]]),0,(CatTemplate[[#This Row],[St. unit effort]] * CatTemplate[[#This Row],[Year15]])*8/ParRatePM)</f>
        <v>0</v>
      </c>
      <c r="DQ22" s="57">
        <f>IF(ISBLANK(CatTemplate[[#This Row],[St. unit effort]]),0,(CatTemplate[[#This Row],[St. unit effort]] * CatTemplate[[#This Row],[Year16]])*8/ParRatePM)</f>
        <v>0</v>
      </c>
      <c r="DR22" s="57">
        <f>IF(ISBLANK(CatTemplate[[#This Row],[St. unit effort]]),0,(CatTemplate[[#This Row],[St. unit effort]] * CatTemplate[[#This Row],[Year17]])*8/ParRatePM)</f>
        <v>0</v>
      </c>
      <c r="DS22" s="57">
        <f>IF(ISBLANK(CatTemplate[[#This Row],[St. unit effort]]),0,(CatTemplate[[#This Row],[St. unit effort]] * CatTemplate[[#This Row],[Year18]])*8/ParRatePM)</f>
        <v>0</v>
      </c>
      <c r="DT22" s="57">
        <f>IF(ISBLANK(CatTemplate[[#This Row],[St. unit effort]]),0,(CatTemplate[[#This Row],[St. unit effort]] * CatTemplate[[#This Row],[Year19]])*8/ParRatePM)</f>
        <v>0</v>
      </c>
      <c r="DU22" s="57">
        <f>IF(ISBLANK(CatTemplate[[#This Row],[St. unit effort]]),0,(CatTemplate[[#This Row],[St. unit effort]] * CatTemplate[[#This Row],[Year20]])*8/ParRatePM)</f>
        <v>0</v>
      </c>
      <c r="DV22" s="54">
        <f>SUM(CatTemplate[[#This Row],[PM1]:[PM20]])</f>
        <v>0</v>
      </c>
      <c r="DW22" s="56">
        <f t="shared" si="10"/>
        <v>0</v>
      </c>
      <c r="DX22" s="56">
        <f t="shared" si="3"/>
        <v>0</v>
      </c>
      <c r="DY22" s="56">
        <f t="shared" si="3"/>
        <v>0</v>
      </c>
      <c r="DZ22" s="56">
        <f t="shared" si="3"/>
        <v>0</v>
      </c>
      <c r="EA22" s="56">
        <f t="shared" si="3"/>
        <v>0</v>
      </c>
      <c r="EB22" s="56">
        <f t="shared" si="3"/>
        <v>0</v>
      </c>
      <c r="EC22" s="56">
        <f t="shared" si="3"/>
        <v>0</v>
      </c>
      <c r="ED22" s="56">
        <f t="shared" si="3"/>
        <v>0</v>
      </c>
      <c r="EE22" s="56">
        <f t="shared" si="3"/>
        <v>0</v>
      </c>
      <c r="EF22" s="56">
        <f t="shared" ref="EF22:EP53" si="13">getCost(COLUMN(), ROW(), "Other")</f>
        <v>0</v>
      </c>
      <c r="EG22" s="56">
        <f t="shared" si="13"/>
        <v>0</v>
      </c>
      <c r="EH22" s="56">
        <f t="shared" si="13"/>
        <v>0</v>
      </c>
      <c r="EI22" s="56">
        <f t="shared" si="13"/>
        <v>0</v>
      </c>
      <c r="EJ22" s="56">
        <f t="shared" si="13"/>
        <v>0</v>
      </c>
      <c r="EK22" s="56">
        <f t="shared" si="13"/>
        <v>0</v>
      </c>
      <c r="EL22" s="56">
        <f t="shared" si="13"/>
        <v>0</v>
      </c>
      <c r="EM22" s="56">
        <f t="shared" si="13"/>
        <v>0</v>
      </c>
      <c r="EN22" s="56">
        <f t="shared" si="13"/>
        <v>0</v>
      </c>
      <c r="EO22" s="56">
        <f t="shared" si="13"/>
        <v>0</v>
      </c>
      <c r="EP22" s="56">
        <f t="shared" si="13"/>
        <v>0</v>
      </c>
      <c r="EQ22" s="30">
        <f>CatTemplate[[#This Row],[Eq. unit cost]] * CatTemplate[[#This Row],[Eq. quantity]]</f>
        <v>0</v>
      </c>
      <c r="ER22" s="30">
        <f>CatTemplate[[#This Row],[Cons. unit cost]] *CatTemplate[[#This Row],[Cons. quantity]]</f>
        <v>0</v>
      </c>
      <c r="ES22" s="30">
        <f>CatTemplate[[#This Row],[Oth. unit cost]] *CatTemplate[[#This Row],[Oth. quantity]]</f>
        <v>0</v>
      </c>
      <c r="ET22" s="55">
        <f>SUM(CatTemplate[[#This Row],[CO1]:[CO20]])</f>
        <v>0</v>
      </c>
      <c r="EU22" s="56">
        <f t="shared" si="11"/>
        <v>0</v>
      </c>
      <c r="EV22" s="56">
        <f t="shared" si="4"/>
        <v>0</v>
      </c>
      <c r="EW22" s="56">
        <f t="shared" si="4"/>
        <v>0</v>
      </c>
      <c r="EX22" s="56">
        <f t="shared" si="4"/>
        <v>0</v>
      </c>
      <c r="EY22" s="56">
        <f t="shared" si="4"/>
        <v>0</v>
      </c>
      <c r="EZ22" s="56">
        <f t="shared" si="4"/>
        <v>0</v>
      </c>
      <c r="FA22" s="56">
        <f t="shared" si="4"/>
        <v>0</v>
      </c>
      <c r="FB22" s="56">
        <f t="shared" si="4"/>
        <v>0</v>
      </c>
      <c r="FC22" s="56">
        <f t="shared" si="4"/>
        <v>0</v>
      </c>
      <c r="FD22" s="56">
        <f t="shared" ref="FD22:FN53" si="14">getCost(COLUMN(), ROW(), "Staff")</f>
        <v>0</v>
      </c>
      <c r="FE22" s="56">
        <f t="shared" si="14"/>
        <v>0</v>
      </c>
      <c r="FF22" s="56">
        <f t="shared" si="14"/>
        <v>0</v>
      </c>
      <c r="FG22" s="56">
        <f t="shared" si="14"/>
        <v>0</v>
      </c>
      <c r="FH22" s="56">
        <f t="shared" si="14"/>
        <v>0</v>
      </c>
      <c r="FI22" s="56">
        <f t="shared" si="14"/>
        <v>0</v>
      </c>
      <c r="FJ22" s="56">
        <f t="shared" si="14"/>
        <v>0</v>
      </c>
      <c r="FK22" s="56">
        <f t="shared" si="14"/>
        <v>0</v>
      </c>
      <c r="FL22" s="56">
        <f t="shared" si="14"/>
        <v>0</v>
      </c>
      <c r="FM22" s="56">
        <f t="shared" si="14"/>
        <v>0</v>
      </c>
      <c r="FN22" s="56">
        <f t="shared" si="14"/>
        <v>0</v>
      </c>
      <c r="FO22" s="58">
        <f>SUM(CatTemplate[[#This Row],[CS1]:[CS20]])</f>
        <v>0</v>
      </c>
      <c r="FP22" s="59">
        <f>CatTemplate[[#This Row],[Total Oth. cost]]+CatTemplate[[#This Row],[Total St. Cost]]</f>
        <v>0</v>
      </c>
      <c r="FQ22" s="33" t="e">
        <f t="shared" si="12"/>
        <v>#VALUE!</v>
      </c>
      <c r="FR22" s="33" t="e">
        <f t="shared" si="5"/>
        <v>#VALUE!</v>
      </c>
      <c r="FS22" s="30" t="e">
        <f>(CatTemplate[[#This Row],[CO1]] + CatTemplate[[#This Row],[CS1]]) * (1 + getRateOHFinal) * getRateMarkupFinal</f>
        <v>#VALUE!</v>
      </c>
      <c r="FT22" s="30" t="e">
        <f>(CatTemplate[[#This Row],[CO2]] + CatTemplate[[#This Row],[CS2]]) * (1 + getRateOHFinal) * getRateMarkupFinal</f>
        <v>#VALUE!</v>
      </c>
      <c r="FU22" s="30" t="e">
        <f>(CatTemplate[[#This Row],[CO3]] + CatTemplate[[#This Row],[CS3]]) * (1 + getRateOHFinal) * getRateMarkupFinal</f>
        <v>#VALUE!</v>
      </c>
      <c r="FV22" s="30" t="e">
        <f>(CatTemplate[[#This Row],[CO4]] + CatTemplate[[#This Row],[CS4]]) * (1 + getRateOHFinal) * getRateMarkupFinal</f>
        <v>#VALUE!</v>
      </c>
      <c r="FW22" s="30" t="e">
        <f>(CatTemplate[[#This Row],[CO5]] + CatTemplate[[#This Row],[CS5]]) * (1 + getRateOHFinal) * getRateMarkupFinal</f>
        <v>#VALUE!</v>
      </c>
      <c r="FX22" s="30" t="e">
        <f>(CatTemplate[[#This Row],[CO6]] + CatTemplate[[#This Row],[CS6]]) * (1 + getRateOHFinal) * getRateMarkupFinal</f>
        <v>#VALUE!</v>
      </c>
      <c r="FY22" s="30" t="e">
        <f>(CatTemplate[[#This Row],[CO7]] + CatTemplate[[#This Row],[CS7]]) * (1 + getRateOHFinal) * getRateMarkupFinal</f>
        <v>#VALUE!</v>
      </c>
      <c r="FZ22" s="30" t="e">
        <f>(CatTemplate[[#This Row],[CO8]] + CatTemplate[[#This Row],[CS8]]) * (1 + getRateOHFinal) * getRateMarkupFinal</f>
        <v>#VALUE!</v>
      </c>
      <c r="GA22" s="30" t="e">
        <f>(CatTemplate[[#This Row],[CO9]] + CatTemplate[[#This Row],[CS9]]) * (1 + getRateOHFinal) * getRateMarkupFinal</f>
        <v>#VALUE!</v>
      </c>
      <c r="GB22" s="30" t="e">
        <f>(CatTemplate[[#This Row],[CO10]] + CatTemplate[[#This Row],[CS10]]) * (1 + getRateOHFinal) * getRateMarkupFinal</f>
        <v>#VALUE!</v>
      </c>
      <c r="GC22" s="30" t="e">
        <f>(CatTemplate[[#This Row],[CO11]] + CatTemplate[[#This Row],[CS11]]) * (1 + getRateOHFinal) * getRateMarkupFinal</f>
        <v>#VALUE!</v>
      </c>
      <c r="GD22" s="30" t="e">
        <f>(CatTemplate[[#This Row],[CO12]] + CatTemplate[[#This Row],[CS12]]) * (1 + getRateOHFinal) * getRateMarkupFinal</f>
        <v>#VALUE!</v>
      </c>
      <c r="GE22" s="30" t="e">
        <f>(CatTemplate[[#This Row],[CO13]] + CatTemplate[[#This Row],[CS13]]) * (1 + getRateOHFinal) * getRateMarkupFinal</f>
        <v>#VALUE!</v>
      </c>
      <c r="GF22" s="30" t="e">
        <f>(CatTemplate[[#This Row],[CO14]] + CatTemplate[[#This Row],[CS14]]) * (1 + getRateOHFinal) * getRateMarkupFinal</f>
        <v>#VALUE!</v>
      </c>
      <c r="GG22" s="30" t="e">
        <f>(CatTemplate[[#This Row],[CO15]] + CatTemplate[[#This Row],[CS15]]) * (1 + getRateOHFinal) * getRateMarkupFinal</f>
        <v>#VALUE!</v>
      </c>
      <c r="GH22" s="30" t="e">
        <f>(CatTemplate[[#This Row],[CO16]] + CatTemplate[[#This Row],[CS16]]) * (1 + getRateOHFinal) * getRateMarkupFinal</f>
        <v>#VALUE!</v>
      </c>
      <c r="GI22" s="30" t="e">
        <f>(CatTemplate[[#This Row],[CO17]] + CatTemplate[[#This Row],[CS17]]) * (1 + getRateOHFinal) * getRateMarkupFinal</f>
        <v>#VALUE!</v>
      </c>
      <c r="GJ22" s="30" t="e">
        <f>(CatTemplate[[#This Row],[CO18]] + CatTemplate[[#This Row],[CS18]]) * (1 + getRateOHFinal) * getRateMarkupFinal</f>
        <v>#VALUE!</v>
      </c>
      <c r="GK22" s="30" t="e">
        <f>(CatTemplate[[#This Row],[CO19]] + CatTemplate[[#This Row],[CS19]]) * (1 + getRateOHFinal) * getRateMarkupFinal</f>
        <v>#VALUE!</v>
      </c>
      <c r="GL22" s="30" t="e">
        <f>(CatTemplate[[#This Row],[CO20]] + CatTemplate[[#This Row],[CS20]]) * (1 + getRateOHFinal) * getRateMarkupFinal</f>
        <v>#VALUE!</v>
      </c>
      <c r="GM22" s="30" t="e">
        <f t="shared" si="6"/>
        <v>#VALUE!</v>
      </c>
      <c r="GN22" s="30" t="e">
        <f t="shared" si="7"/>
        <v>#VALUE!</v>
      </c>
      <c r="GO22" s="30" t="e">
        <f t="shared" si="8"/>
        <v>#VALUE!</v>
      </c>
      <c r="GP22" s="30" t="e">
        <f t="shared" si="9"/>
        <v>#VALUE!</v>
      </c>
      <c r="GQ22" s="30" t="e">
        <f>(CatTemplate[[#This Row],[CO1]]+CatTemplate[[#This Row],[CS1]]) * (1+ getRateOHFinal) * (1 + getRateMarkupFinal)</f>
        <v>#VALUE!</v>
      </c>
      <c r="GR22" s="30" t="e">
        <f>(CatTemplate[[#This Row],[CO2]]+CatTemplate[[#This Row],[CS2]]) * (1+ getRateOHFinal) * (1 + getRateMarkupFinal)</f>
        <v>#VALUE!</v>
      </c>
      <c r="GS22" s="30" t="e">
        <f>(CatTemplate[[#This Row],[CO3]]+CatTemplate[[#This Row],[CS3]]) * (1+ getRateOHFinal) * (1 + getRateMarkupFinal)</f>
        <v>#VALUE!</v>
      </c>
      <c r="GT22" s="30" t="e">
        <f>(CatTemplate[[#This Row],[CO4]]+CatTemplate[[#This Row],[CS4]]) * (1+ getRateOHFinal) * (1 + getRateMarkupFinal)</f>
        <v>#VALUE!</v>
      </c>
      <c r="GU22" s="30" t="e">
        <f>(CatTemplate[[#This Row],[CO5]]+CatTemplate[[#This Row],[CS5]]) * (1+ getRateOHFinal) * (1 + getRateMarkupFinal)</f>
        <v>#VALUE!</v>
      </c>
      <c r="GV22" s="30" t="e">
        <f>(CatTemplate[[#This Row],[CO6]]+CatTemplate[[#This Row],[CS6]]) * (1+ getRateOHFinal) * (1 + getRateMarkupFinal)</f>
        <v>#VALUE!</v>
      </c>
      <c r="GW22" s="30" t="e">
        <f>(CatTemplate[[#This Row],[CO7]]+CatTemplate[[#This Row],[CS7]]) * (1+ getRateOHFinal) * (1 + getRateMarkupFinal)</f>
        <v>#VALUE!</v>
      </c>
      <c r="GX22" s="30" t="e">
        <f>(CatTemplate[[#This Row],[CO8]]+CatTemplate[[#This Row],[CS8]]) * (1+ getRateOHFinal) * (1 + getRateMarkupFinal)</f>
        <v>#VALUE!</v>
      </c>
      <c r="GY22" s="30" t="e">
        <f>(CatTemplate[[#This Row],[CO9]]+CatTemplate[[#This Row],[CS9]]) * (1+ getRateOHFinal) * (1 + getRateMarkupFinal)</f>
        <v>#VALUE!</v>
      </c>
      <c r="GZ22" s="30" t="e">
        <f>(CatTemplate[[#This Row],[CO10]]+CatTemplate[[#This Row],[CS10]]) * (1+ getRateOHFinal) * (1 + getRateMarkupFinal)</f>
        <v>#VALUE!</v>
      </c>
      <c r="HA22" s="30" t="e">
        <f>(CatTemplate[[#This Row],[CO11]]+CatTemplate[[#This Row],[CS11]]) * (1+ getRateOHFinal) * (1 + getRateMarkupFinal)</f>
        <v>#VALUE!</v>
      </c>
      <c r="HB22" s="30" t="e">
        <f>(CatTemplate[[#This Row],[CO12]]+CatTemplate[[#This Row],[CS12]]) * (1+ getRateOHFinal) * (1 + getRateMarkupFinal)</f>
        <v>#VALUE!</v>
      </c>
      <c r="HC22" s="30" t="e">
        <f>(CatTemplate[[#This Row],[CO13]]+CatTemplate[[#This Row],[CS13]]) * (1+ getRateOHFinal) * (1 + getRateMarkupFinal)</f>
        <v>#VALUE!</v>
      </c>
      <c r="HD22" s="30" t="e">
        <f>(CatTemplate[[#This Row],[CO14]]+CatTemplate[[#This Row],[CS14]]) * (1+ getRateOHFinal) * (1 + getRateMarkupFinal)</f>
        <v>#VALUE!</v>
      </c>
      <c r="HE22" s="30" t="e">
        <f>(CatTemplate[[#This Row],[CO15]]+CatTemplate[[#This Row],[CS15]]) * (1+ getRateOHFinal) * (1 + getRateMarkupFinal)</f>
        <v>#VALUE!</v>
      </c>
      <c r="HF22" s="30" t="e">
        <f>(CatTemplate[[#This Row],[CO16]]+CatTemplate[[#This Row],[CS16]]) * (1+ getRateOHFinal) * (1 + getRateMarkupFinal)</f>
        <v>#VALUE!</v>
      </c>
      <c r="HG22" s="30" t="e">
        <f>(CatTemplate[[#This Row],[CO17]]+CatTemplate[[#This Row],[CS17]]) * (1+ getRateOHFinal) * (1 + getRateMarkupFinal)</f>
        <v>#VALUE!</v>
      </c>
      <c r="HH22" s="30" t="e">
        <f>(CatTemplate[[#This Row],[CO18]]+CatTemplate[[#This Row],[CS18]]) * (1+ getRateOHFinal) * (1 + getRateMarkupFinal)</f>
        <v>#VALUE!</v>
      </c>
      <c r="HI22" s="30" t="e">
        <f>(CatTemplate[[#This Row],[CO19]]+CatTemplate[[#This Row],[CS19]]) * (1+ getRateOHFinal) * (1 + getRateMarkupFinal)</f>
        <v>#VALUE!</v>
      </c>
      <c r="HJ22" s="30" t="e">
        <f>(CatTemplate[[#This Row],[CO20]]+CatTemplate[[#This Row],[CS20]]) * (1+ getRateOHFinal) * (1 + getRateMarkupFinal)</f>
        <v>#VALUE!</v>
      </c>
      <c r="HK22" s="39" t="e">
        <f>CatTemplate[[#This Row],[Total cost]]+CatTemplate[[#This Row],[OH Amount]]+CatTemplate[[#This Row],[Markup]]</f>
        <v>#VALUE!</v>
      </c>
      <c r="HL22" s="63">
        <f>IF(CatTemplate[[#This Row],[Units]]="Days",CatTemplate[[#This Row],[Project quantity]]*CatTemplate[[#This Row],[St. unit effort]],CatTemplate[[#This Row],[Project quantity]])</f>
        <v>0</v>
      </c>
      <c r="HM22" s="287">
        <f>IFERROR(CatTemplate[[#This Row],[Total Price]]/(CatTemplate[[#This Row],[Final Quantity]]),0)</f>
        <v>0</v>
      </c>
      <c r="HN22" s="261"/>
    </row>
    <row r="23" spans="2:222" ht="25.5" x14ac:dyDescent="0.2">
      <c r="B23" s="6" t="s">
        <v>74</v>
      </c>
      <c r="C23" s="22">
        <v>1</v>
      </c>
      <c r="D23" s="7" t="s">
        <v>292</v>
      </c>
      <c r="E23" s="24">
        <v>4</v>
      </c>
      <c r="F23" s="18" t="s">
        <v>53</v>
      </c>
      <c r="G23" s="26">
        <v>6</v>
      </c>
      <c r="H23" s="18" t="s">
        <v>57</v>
      </c>
      <c r="I23" s="18" t="s">
        <v>58</v>
      </c>
      <c r="J23" s="15" t="s">
        <v>64</v>
      </c>
      <c r="K23" s="15" t="s">
        <v>40</v>
      </c>
      <c r="L23" s="15" t="s">
        <v>140</v>
      </c>
      <c r="M23" s="15" t="s">
        <v>206</v>
      </c>
      <c r="N23" s="15" t="s">
        <v>857</v>
      </c>
      <c r="O23" s="315"/>
      <c r="P23" s="71"/>
      <c r="Q23" s="108"/>
      <c r="R23" s="73"/>
      <c r="S23" s="97"/>
      <c r="T23" s="100">
        <f>getEqUnitCost</f>
        <v>0</v>
      </c>
      <c r="U23" s="73">
        <f>getEqUnitEffort</f>
        <v>0</v>
      </c>
      <c r="V23" s="101">
        <f>getEqQuantity</f>
        <v>0</v>
      </c>
      <c r="W23" s="320"/>
      <c r="X23" s="100">
        <f>getConsUnitCost</f>
        <v>0</v>
      </c>
      <c r="Y23" s="73">
        <f>getConsUnitEffort</f>
        <v>0</v>
      </c>
      <c r="Z23" s="14">
        <f>getConsQuantity</f>
        <v>0</v>
      </c>
      <c r="AA23" s="320"/>
      <c r="AB23" s="72"/>
      <c r="AC23" s="112"/>
      <c r="AD23" s="14">
        <f>getOthQuantity</f>
        <v>0</v>
      </c>
      <c r="AE23" s="320"/>
      <c r="AF23" s="28" t="str">
        <f>IF(ISBLANK(CatTemplate[[#This Row],[Resource type]]),"",CatTemplate[[#This Row],[Resource type]])</f>
        <v>CPMO CRPM</v>
      </c>
      <c r="AG23" s="242">
        <f>getStaffUnitCost</f>
        <v>511.74067489803332</v>
      </c>
      <c r="AH23" s="113">
        <f>getStaffUnitEffort</f>
        <v>0</v>
      </c>
      <c r="AI23" s="40">
        <f>getStaffQuantity</f>
        <v>0</v>
      </c>
      <c r="AJ23" s="41">
        <f>CatTemplate[[#This Row],[St. quantity]]*8/ParRatePM</f>
        <v>0</v>
      </c>
      <c r="AK23" s="320"/>
      <c r="AL23" s="53" t="str">
        <f>CatTemplate[[#This Row],[Item type]]</f>
        <v>Days</v>
      </c>
      <c r="AM23" s="12">
        <f>SUM(CatTemplate[[#This Row],[Year1]:[Year20]])</f>
        <v>0</v>
      </c>
      <c r="AN23" s="52"/>
      <c r="AO23" s="52"/>
      <c r="AP23" s="52"/>
      <c r="AQ23" s="8"/>
      <c r="AR23" s="8"/>
      <c r="AS23" s="8"/>
      <c r="AT23" s="8"/>
      <c r="AU23" s="8"/>
      <c r="AV23" s="8"/>
      <c r="AW23" s="8"/>
      <c r="AX23" s="8"/>
      <c r="AY23" s="8"/>
      <c r="AZ23" s="8"/>
      <c r="BA23" s="8"/>
      <c r="BB23" s="8"/>
      <c r="BC23" s="8"/>
      <c r="BD23" s="8"/>
      <c r="BE23" s="8"/>
      <c r="BF23" s="8"/>
      <c r="BG23" s="36"/>
      <c r="BH23" s="320"/>
      <c r="BI23" s="37" t="str">
        <f>getCostCategory</f>
        <v>01 Staff costs</v>
      </c>
      <c r="BJ23" s="37" t="str">
        <f>getSection</f>
        <v>01 Project management</v>
      </c>
      <c r="BK23" s="32" t="str">
        <f>getObject</f>
        <v>CPMO CRPM</v>
      </c>
      <c r="BL23" s="30">
        <f>IFERROR(getUnitCost * IF(CatTemplate[[#This Row],[Cost Category Comp.]]="01 Staff costs", 1,1),0)</f>
        <v>511.74067489803332</v>
      </c>
      <c r="BM23" s="29">
        <f>IF(AND(ISBLANK(CatTemplate[[#This Row],[Eq. unit cost]]),ISBLANK(CatTemplate[[#This Row],[Cons. unit cost]]),ISBLANK(CatTemplate[[#This Row],[Oth. unit cost]])), 0, IF(getUnitEffort =0,1,getUnitEffort) * CatTemplate[[#This Row],[Year1]])</f>
        <v>0</v>
      </c>
      <c r="BN23" s="29">
        <f>IF(AND(ISBLANK(CatTemplate[[#This Row],[Eq. unit cost]]),ISBLANK(CatTemplate[[#This Row],[Cons. unit cost]]),ISBLANK(CatTemplate[[#This Row],[Oth. unit cost]])), 0, IF(getUnitEffort =0,1,getUnitEffort) * CatTemplate[[#This Row],[Year2]])</f>
        <v>0</v>
      </c>
      <c r="BO23" s="29">
        <f>IF(AND(ISBLANK(CatTemplate[[#This Row],[Eq. unit cost]]),ISBLANK(CatTemplate[[#This Row],[Cons. unit cost]]),ISBLANK(CatTemplate[[#This Row],[Oth. unit cost]])), 0, IF(getUnitEffort =0,1,getUnitEffort) * CatTemplate[[#This Row],[Year3]])</f>
        <v>0</v>
      </c>
      <c r="BP23" s="29">
        <f>IF(AND(ISBLANK(CatTemplate[[#This Row],[Eq. unit cost]]),ISBLANK(CatTemplate[[#This Row],[Cons. unit cost]]),ISBLANK(CatTemplate[[#This Row],[Oth. unit cost]])), 0, IF(getUnitEffort =0,1,getUnitEffort) * CatTemplate[[#This Row],[Year4]])</f>
        <v>0</v>
      </c>
      <c r="BQ23" s="29">
        <f>IF(AND(ISBLANK(CatTemplate[[#This Row],[Eq. unit cost]]),ISBLANK(CatTemplate[[#This Row],[Cons. unit cost]]),ISBLANK(CatTemplate[[#This Row],[Oth. unit cost]])), 0, IF(getUnitEffort =0,1,getUnitEffort) * CatTemplate[[#This Row],[Year5]])</f>
        <v>0</v>
      </c>
      <c r="BR23" s="29">
        <f>IF(AND(ISBLANK(CatTemplate[[#This Row],[Eq. unit cost]]),ISBLANK(CatTemplate[[#This Row],[Cons. unit cost]]),ISBLANK(CatTemplate[[#This Row],[Oth. unit cost]])), 0, IF(getUnitEffort =0,1,getUnitEffort) * CatTemplate[[#This Row],[Year6]])</f>
        <v>0</v>
      </c>
      <c r="BS23" s="29">
        <f>IF(AND(ISBLANK(CatTemplate[[#This Row],[Eq. unit cost]]),ISBLANK(CatTemplate[[#This Row],[Cons. unit cost]]),ISBLANK(CatTemplate[[#This Row],[Oth. unit cost]])), 0, IF(getUnitEffort =0,1,getUnitEffort) * CatTemplate[[#This Row],[Year7]])</f>
        <v>0</v>
      </c>
      <c r="BT23" s="29">
        <f>IF(AND(ISBLANK(CatTemplate[[#This Row],[Eq. unit cost]]),ISBLANK(CatTemplate[[#This Row],[Cons. unit cost]]),ISBLANK(CatTemplate[[#This Row],[Oth. unit cost]])), 0, IF(getUnitEffort =0,1,getUnitEffort) * CatTemplate[[#This Row],[Year8]])</f>
        <v>0</v>
      </c>
      <c r="BU23" s="29">
        <f>IF(AND(ISBLANK(CatTemplate[[#This Row],[Eq. unit cost]]),ISBLANK(CatTemplate[[#This Row],[Cons. unit cost]]),ISBLANK(CatTemplate[[#This Row],[Oth. unit cost]])), 0, IF(getUnitEffort =0,1,getUnitEffort) * CatTemplate[[#This Row],[Year9]])</f>
        <v>0</v>
      </c>
      <c r="BV23" s="29">
        <f>IF(AND(ISBLANK(CatTemplate[[#This Row],[Eq. unit cost]]),ISBLANK(CatTemplate[[#This Row],[Cons. unit cost]]),ISBLANK(CatTemplate[[#This Row],[Oth. unit cost]])), 0, IF(getUnitEffort =0,1,getUnitEffort) * CatTemplate[[#This Row],[Year10]])</f>
        <v>0</v>
      </c>
      <c r="BW23" s="29">
        <f>IF(AND(ISBLANK(CatTemplate[[#This Row],[Eq. unit cost]]),ISBLANK(CatTemplate[[#This Row],[Cons. unit cost]]),ISBLANK(CatTemplate[[#This Row],[Oth. unit cost]])), 0, IF(getUnitEffort =0,1,getUnitEffort) * CatTemplate[[#This Row],[Year11]])</f>
        <v>0</v>
      </c>
      <c r="BX23" s="29">
        <f>IF(AND(ISBLANK(CatTemplate[[#This Row],[Eq. unit cost]]),ISBLANK(CatTemplate[[#This Row],[Cons. unit cost]]),ISBLANK(CatTemplate[[#This Row],[Oth. unit cost]])), 0, IF(getUnitEffort =0,1,getUnitEffort) * CatTemplate[[#This Row],[Year12]])</f>
        <v>0</v>
      </c>
      <c r="BY23" s="29">
        <f>IF(AND(ISBLANK(CatTemplate[[#This Row],[Eq. unit cost]]),ISBLANK(CatTemplate[[#This Row],[Cons. unit cost]]),ISBLANK(CatTemplate[[#This Row],[Oth. unit cost]])), 0, IF(getUnitEffort =0,1,getUnitEffort) * CatTemplate[[#This Row],[Year13]])</f>
        <v>0</v>
      </c>
      <c r="BZ23" s="29">
        <f>IF(AND(ISBLANK(CatTemplate[[#This Row],[Eq. unit cost]]),ISBLANK(CatTemplate[[#This Row],[Cons. unit cost]]),ISBLANK(CatTemplate[[#This Row],[Oth. unit cost]])), 0, IF(getUnitEffort =0,1,getUnitEffort) * CatTemplate[[#This Row],[Year14]])</f>
        <v>0</v>
      </c>
      <c r="CA23" s="29">
        <f>IF(AND(ISBLANK(CatTemplate[[#This Row],[Eq. unit cost]]),ISBLANK(CatTemplate[[#This Row],[Cons. unit cost]]),ISBLANK(CatTemplate[[#This Row],[Oth. unit cost]])), 0, IF(getUnitEffort =0,1,getUnitEffort) * CatTemplate[[#This Row],[Year15]])</f>
        <v>0</v>
      </c>
      <c r="CB23" s="29">
        <f>IF(AND(ISBLANK(CatTemplate[[#This Row],[Eq. unit cost]]),ISBLANK(CatTemplate[[#This Row],[Cons. unit cost]]),ISBLANK(CatTemplate[[#This Row],[Oth. unit cost]])), 0, IF(getUnitEffort =0,1,getUnitEffort) * CatTemplate[[#This Row],[Year16]])</f>
        <v>0</v>
      </c>
      <c r="CC23" s="29">
        <f>IF(AND(ISBLANK(CatTemplate[[#This Row],[Eq. unit cost]]),ISBLANK(CatTemplate[[#This Row],[Cons. unit cost]]),ISBLANK(CatTemplate[[#This Row],[Oth. unit cost]])), 0, IF(getUnitEffort =0,1,getUnitEffort) * CatTemplate[[#This Row],[Year17]])</f>
        <v>0</v>
      </c>
      <c r="CD23" s="29">
        <f>IF(AND(ISBLANK(CatTemplate[[#This Row],[Eq. unit cost]]),ISBLANK(CatTemplate[[#This Row],[Cons. unit cost]]),ISBLANK(CatTemplate[[#This Row],[Oth. unit cost]])), 0, IF(getUnitEffort =0,1,getUnitEffort) * CatTemplate[[#This Row],[Year18]])</f>
        <v>0</v>
      </c>
      <c r="CE23" s="29">
        <f>IF(AND(ISBLANK(CatTemplate[[#This Row],[Eq. unit cost]]),ISBLANK(CatTemplate[[#This Row],[Cons. unit cost]]),ISBLANK(CatTemplate[[#This Row],[Oth. unit cost]])), 0, IF(getUnitEffort =0,1,getUnitEffort) * CatTemplate[[#This Row],[Year19]])</f>
        <v>0</v>
      </c>
      <c r="CF23" s="29">
        <f>IF(AND(ISBLANK(CatTemplate[[#This Row],[Eq. unit cost]]),ISBLANK(CatTemplate[[#This Row],[Cons. unit cost]]),ISBLANK(CatTemplate[[#This Row],[Oth. unit cost]])), 0, IF(getUnitEffort =0,1,getUnitEffort) * CatTemplate[[#This Row],[Year20]])</f>
        <v>0</v>
      </c>
      <c r="CG23" s="45">
        <f>SUM(CatTemplate[[#This Row],[Q1]:[Q20]])</f>
        <v>0</v>
      </c>
      <c r="CH23" s="29">
        <f>IF(ISBLANK(CatTemplate[[#This Row],[St. unit effort]]),0,(CatTemplate[[#This Row],[St. unit effort]] * CatTemplate[[#This Row],[Year1]]))</f>
        <v>0</v>
      </c>
      <c r="CI23" s="29">
        <f>IF(ISBLANK(CatTemplate[[#This Row],[St. unit effort]]),0,(CatTemplate[[#This Row],[St. unit effort]] * CatTemplate[[#This Row],[Year2]]))</f>
        <v>0</v>
      </c>
      <c r="CJ23" s="29">
        <f>IF(ISBLANK(CatTemplate[[#This Row],[St. unit effort]]),0,(CatTemplate[[#This Row],[St. unit effort]] * CatTemplate[[#This Row],[Year3]]))</f>
        <v>0</v>
      </c>
      <c r="CK23" s="29">
        <f>IF(ISBLANK(CatTemplate[[#This Row],[St. unit effort]]),0,(CatTemplate[[#This Row],[St. unit effort]] * CatTemplate[[#This Row],[Year4]]))</f>
        <v>0</v>
      </c>
      <c r="CL23" s="29">
        <f>IF(ISBLANK(CatTemplate[[#This Row],[St. unit effort]]),0,(CatTemplate[[#This Row],[St. unit effort]] * CatTemplate[[#This Row],[Year5]]))</f>
        <v>0</v>
      </c>
      <c r="CM23" s="29">
        <f>IF(ISBLANK(CatTemplate[[#This Row],[St. unit effort]]),0,(CatTemplate[[#This Row],[St. unit effort]] * CatTemplate[[#This Row],[Year6]]))</f>
        <v>0</v>
      </c>
      <c r="CN23" s="29">
        <f>IF(ISBLANK(CatTemplate[[#This Row],[St. unit effort]]),0,(CatTemplate[[#This Row],[St. unit effort]] * CatTemplate[[#This Row],[Year7]]))</f>
        <v>0</v>
      </c>
      <c r="CO23" s="29">
        <f>IF(ISBLANK(CatTemplate[[#This Row],[St. unit effort]]),0,(CatTemplate[[#This Row],[St. unit effort]] * CatTemplate[[#This Row],[Year8]]))</f>
        <v>0</v>
      </c>
      <c r="CP23" s="29">
        <f>IF(ISBLANK(CatTemplate[[#This Row],[St. unit effort]]),0,(CatTemplate[[#This Row],[St. unit effort]] * CatTemplate[[#This Row],[Year9]]))</f>
        <v>0</v>
      </c>
      <c r="CQ23" s="29">
        <f>IF(ISBLANK(CatTemplate[[#This Row],[St. unit effort]]),0,(CatTemplate[[#This Row],[St. unit effort]] * CatTemplate[[#This Row],[Year10]]))</f>
        <v>0</v>
      </c>
      <c r="CR23" s="29">
        <f>IF(ISBLANK(CatTemplate[[#This Row],[St. unit effort]]),0,(CatTemplate[[#This Row],[St. unit effort]] * CatTemplate[[#This Row],[Year11]]))</f>
        <v>0</v>
      </c>
      <c r="CS23" s="29">
        <f>IF(ISBLANK(CatTemplate[[#This Row],[St. unit effort]]),0,(CatTemplate[[#This Row],[St. unit effort]] * CatTemplate[[#This Row],[Year12]]))</f>
        <v>0</v>
      </c>
      <c r="CT23" s="29">
        <f>IF(ISBLANK(CatTemplate[[#This Row],[St. unit effort]]),0,(CatTemplate[[#This Row],[St. unit effort]] * CatTemplate[[#This Row],[Year13]]))</f>
        <v>0</v>
      </c>
      <c r="CU23" s="29">
        <f>IF(ISBLANK(CatTemplate[[#This Row],[St. unit effort]]),0,(CatTemplate[[#This Row],[St. unit effort]] * CatTemplate[[#This Row],[Year14]]))</f>
        <v>0</v>
      </c>
      <c r="CV23" s="29">
        <f>IF(ISBLANK(CatTemplate[[#This Row],[St. unit effort]]),0,(CatTemplate[[#This Row],[St. unit effort]] * CatTemplate[[#This Row],[Year15]]))</f>
        <v>0</v>
      </c>
      <c r="CW23" s="29">
        <f>IF(ISBLANK(CatTemplate[[#This Row],[St. unit effort]]),0,(CatTemplate[[#This Row],[St. unit effort]] * CatTemplate[[#This Row],[Year16]]))</f>
        <v>0</v>
      </c>
      <c r="CX23" s="29">
        <f>IF(ISBLANK(CatTemplate[[#This Row],[St. unit effort]]),0,(CatTemplate[[#This Row],[St. unit effort]] * CatTemplate[[#This Row],[Year17]]))</f>
        <v>0</v>
      </c>
      <c r="CY23" s="29">
        <f>IF(ISBLANK(CatTemplate[[#This Row],[St. unit effort]]),0,(CatTemplate[[#This Row],[St. unit effort]] * CatTemplate[[#This Row],[Year18]]))</f>
        <v>0</v>
      </c>
      <c r="CZ23" s="29">
        <f>IF(ISBLANK(CatTemplate[[#This Row],[St. unit effort]]),0,(CatTemplate[[#This Row],[St. unit effort]] * CatTemplate[[#This Row],[Year19]]))</f>
        <v>0</v>
      </c>
      <c r="DA23" s="29">
        <f>IF(ISBLANK(CatTemplate[[#This Row],[St. unit effort]]),0,(CatTemplate[[#This Row],[St. unit effort]] * CatTemplate[[#This Row],[Year20]]))</f>
        <v>0</v>
      </c>
      <c r="DB23" s="57">
        <f>IF(ISBLANK(CatTemplate[[#This Row],[St. unit effort]]),0,(CatTemplate[[#This Row],[St. unit effort]] * CatTemplate[[#This Row],[Year1]])*8/ParRatePM)</f>
        <v>0</v>
      </c>
      <c r="DC23" s="57">
        <f>IF(ISBLANK(CatTemplate[[#This Row],[St. unit effort]]),0,(CatTemplate[[#This Row],[St. unit effort]] * CatTemplate[[#This Row],[Year2]])*8/ParRatePM)</f>
        <v>0</v>
      </c>
      <c r="DD23" s="57">
        <f>IF(ISBLANK(CatTemplate[[#This Row],[St. unit effort]]),0,(CatTemplate[[#This Row],[St. unit effort]] * CatTemplate[[#This Row],[Year3]])*8/ParRatePM)</f>
        <v>0</v>
      </c>
      <c r="DE23" s="57">
        <f>IF(ISBLANK(CatTemplate[[#This Row],[St. unit effort]]),0,(CatTemplate[[#This Row],[St. unit effort]] * CatTemplate[[#This Row],[Year4]])*8/ParRatePM)</f>
        <v>0</v>
      </c>
      <c r="DF23" s="57">
        <f>IF(ISBLANK(CatTemplate[[#This Row],[St. unit effort]]),0,(CatTemplate[[#This Row],[St. unit effort]] * CatTemplate[[#This Row],[Year5]])*8/ParRatePM)</f>
        <v>0</v>
      </c>
      <c r="DG23" s="57">
        <f>IF(ISBLANK(CatTemplate[[#This Row],[St. unit effort]]),0,(CatTemplate[[#This Row],[St. unit effort]] * CatTemplate[[#This Row],[Year6]])*8/ParRatePM)</f>
        <v>0</v>
      </c>
      <c r="DH23" s="57">
        <f>IF(ISBLANK(CatTemplate[[#This Row],[St. unit effort]]),0,(CatTemplate[[#This Row],[St. unit effort]] * CatTemplate[[#This Row],[Year7]])*8/ParRatePM)</f>
        <v>0</v>
      </c>
      <c r="DI23" s="57">
        <f>IF(ISBLANK(CatTemplate[[#This Row],[St. unit effort]]),0,(CatTemplate[[#This Row],[St. unit effort]] * CatTemplate[[#This Row],[Year8]])*8/ParRatePM)</f>
        <v>0</v>
      </c>
      <c r="DJ23" s="57">
        <f>IF(ISBLANK(CatTemplate[[#This Row],[St. unit effort]]),0,(CatTemplate[[#This Row],[St. unit effort]] * CatTemplate[[#This Row],[Year9]])*8/ParRatePM)</f>
        <v>0</v>
      </c>
      <c r="DK23" s="57">
        <f>IF(ISBLANK(CatTemplate[[#This Row],[St. unit effort]]),0,(CatTemplate[[#This Row],[St. unit effort]] * CatTemplate[[#This Row],[Year10]])*8/ParRatePM)</f>
        <v>0</v>
      </c>
      <c r="DL23" s="57">
        <f>IF(ISBLANK(CatTemplate[[#This Row],[St. unit effort]]),0,(CatTemplate[[#This Row],[St. unit effort]] * CatTemplate[[#This Row],[Year11]])*8/ParRatePM)</f>
        <v>0</v>
      </c>
      <c r="DM23" s="57">
        <f>IF(ISBLANK(CatTemplate[[#This Row],[St. unit effort]]),0,(CatTemplate[[#This Row],[St. unit effort]] * CatTemplate[[#This Row],[Year12]])*8/ParRatePM)</f>
        <v>0</v>
      </c>
      <c r="DN23" s="57">
        <f>IF(ISBLANK(CatTemplate[[#This Row],[St. unit effort]]),0,(CatTemplate[[#This Row],[St. unit effort]] * CatTemplate[[#This Row],[Year13]])*8/ParRatePM)</f>
        <v>0</v>
      </c>
      <c r="DO23" s="57">
        <f>IF(ISBLANK(CatTemplate[[#This Row],[St. unit effort]]),0,(CatTemplate[[#This Row],[St. unit effort]] * CatTemplate[[#This Row],[Year14]])*8/ParRatePM)</f>
        <v>0</v>
      </c>
      <c r="DP23" s="57">
        <f>IF(ISBLANK(CatTemplate[[#This Row],[St. unit effort]]),0,(CatTemplate[[#This Row],[St. unit effort]] * CatTemplate[[#This Row],[Year15]])*8/ParRatePM)</f>
        <v>0</v>
      </c>
      <c r="DQ23" s="57">
        <f>IF(ISBLANK(CatTemplate[[#This Row],[St. unit effort]]),0,(CatTemplate[[#This Row],[St. unit effort]] * CatTemplate[[#This Row],[Year16]])*8/ParRatePM)</f>
        <v>0</v>
      </c>
      <c r="DR23" s="57">
        <f>IF(ISBLANK(CatTemplate[[#This Row],[St. unit effort]]),0,(CatTemplate[[#This Row],[St. unit effort]] * CatTemplate[[#This Row],[Year17]])*8/ParRatePM)</f>
        <v>0</v>
      </c>
      <c r="DS23" s="57">
        <f>IF(ISBLANK(CatTemplate[[#This Row],[St. unit effort]]),0,(CatTemplate[[#This Row],[St. unit effort]] * CatTemplate[[#This Row],[Year18]])*8/ParRatePM)</f>
        <v>0</v>
      </c>
      <c r="DT23" s="57">
        <f>IF(ISBLANK(CatTemplate[[#This Row],[St. unit effort]]),0,(CatTemplate[[#This Row],[St. unit effort]] * CatTemplate[[#This Row],[Year19]])*8/ParRatePM)</f>
        <v>0</v>
      </c>
      <c r="DU23" s="57">
        <f>IF(ISBLANK(CatTemplate[[#This Row],[St. unit effort]]),0,(CatTemplate[[#This Row],[St. unit effort]] * CatTemplate[[#This Row],[Year20]])*8/ParRatePM)</f>
        <v>0</v>
      </c>
      <c r="DV23" s="54">
        <f>SUM(CatTemplate[[#This Row],[PM1]:[PM20]])</f>
        <v>0</v>
      </c>
      <c r="DW23" s="56">
        <f t="shared" si="10"/>
        <v>0</v>
      </c>
      <c r="DX23" s="56">
        <f t="shared" si="10"/>
        <v>0</v>
      </c>
      <c r="DY23" s="56">
        <f t="shared" si="10"/>
        <v>0</v>
      </c>
      <c r="DZ23" s="56">
        <f t="shared" si="10"/>
        <v>0</v>
      </c>
      <c r="EA23" s="56">
        <f t="shared" si="10"/>
        <v>0</v>
      </c>
      <c r="EB23" s="56">
        <f t="shared" si="10"/>
        <v>0</v>
      </c>
      <c r="EC23" s="56">
        <f t="shared" si="10"/>
        <v>0</v>
      </c>
      <c r="ED23" s="56">
        <f t="shared" si="10"/>
        <v>0</v>
      </c>
      <c r="EE23" s="56">
        <f t="shared" si="10"/>
        <v>0</v>
      </c>
      <c r="EF23" s="56">
        <f t="shared" si="10"/>
        <v>0</v>
      </c>
      <c r="EG23" s="56">
        <f t="shared" si="10"/>
        <v>0</v>
      </c>
      <c r="EH23" s="56">
        <f t="shared" si="10"/>
        <v>0</v>
      </c>
      <c r="EI23" s="56">
        <f t="shared" si="10"/>
        <v>0</v>
      </c>
      <c r="EJ23" s="56">
        <f t="shared" si="10"/>
        <v>0</v>
      </c>
      <c r="EK23" s="56">
        <f t="shared" si="10"/>
        <v>0</v>
      </c>
      <c r="EL23" s="56">
        <f t="shared" si="10"/>
        <v>0</v>
      </c>
      <c r="EM23" s="56">
        <f t="shared" si="13"/>
        <v>0</v>
      </c>
      <c r="EN23" s="56">
        <f t="shared" si="13"/>
        <v>0</v>
      </c>
      <c r="EO23" s="56">
        <f t="shared" si="13"/>
        <v>0</v>
      </c>
      <c r="EP23" s="56">
        <f t="shared" si="13"/>
        <v>0</v>
      </c>
      <c r="EQ23" s="30">
        <f>CatTemplate[[#This Row],[Eq. unit cost]] * CatTemplate[[#This Row],[Eq. quantity]]</f>
        <v>0</v>
      </c>
      <c r="ER23" s="30">
        <f>CatTemplate[[#This Row],[Cons. unit cost]] *CatTemplate[[#This Row],[Cons. quantity]]</f>
        <v>0</v>
      </c>
      <c r="ES23" s="30">
        <f>CatTemplate[[#This Row],[Oth. unit cost]] *CatTemplate[[#This Row],[Oth. quantity]]</f>
        <v>0</v>
      </c>
      <c r="ET23" s="55">
        <f>SUM(CatTemplate[[#This Row],[CO1]:[CO20]])</f>
        <v>0</v>
      </c>
      <c r="EU23" s="56">
        <f t="shared" si="11"/>
        <v>0</v>
      </c>
      <c r="EV23" s="56">
        <f t="shared" si="11"/>
        <v>0</v>
      </c>
      <c r="EW23" s="56">
        <f t="shared" si="11"/>
        <v>0</v>
      </c>
      <c r="EX23" s="56">
        <f t="shared" si="11"/>
        <v>0</v>
      </c>
      <c r="EY23" s="56">
        <f t="shared" si="11"/>
        <v>0</v>
      </c>
      <c r="EZ23" s="56">
        <f t="shared" si="11"/>
        <v>0</v>
      </c>
      <c r="FA23" s="56">
        <f t="shared" si="11"/>
        <v>0</v>
      </c>
      <c r="FB23" s="56">
        <f t="shared" si="11"/>
        <v>0</v>
      </c>
      <c r="FC23" s="56">
        <f t="shared" si="11"/>
        <v>0</v>
      </c>
      <c r="FD23" s="56">
        <f t="shared" si="11"/>
        <v>0</v>
      </c>
      <c r="FE23" s="56">
        <f t="shared" si="11"/>
        <v>0</v>
      </c>
      <c r="FF23" s="56">
        <f t="shared" si="11"/>
        <v>0</v>
      </c>
      <c r="FG23" s="56">
        <f t="shared" si="11"/>
        <v>0</v>
      </c>
      <c r="FH23" s="56">
        <f t="shared" si="11"/>
        <v>0</v>
      </c>
      <c r="FI23" s="56">
        <f t="shared" si="11"/>
        <v>0</v>
      </c>
      <c r="FJ23" s="56">
        <f t="shared" si="11"/>
        <v>0</v>
      </c>
      <c r="FK23" s="56">
        <f t="shared" si="14"/>
        <v>0</v>
      </c>
      <c r="FL23" s="56">
        <f t="shared" si="14"/>
        <v>0</v>
      </c>
      <c r="FM23" s="56">
        <f t="shared" si="14"/>
        <v>0</v>
      </c>
      <c r="FN23" s="56">
        <f t="shared" si="14"/>
        <v>0</v>
      </c>
      <c r="FO23" s="58">
        <f>SUM(CatTemplate[[#This Row],[CS1]:[CS20]])</f>
        <v>0</v>
      </c>
      <c r="FP23" s="59">
        <f>CatTemplate[[#This Row],[Total Oth. cost]]+CatTemplate[[#This Row],[Total St. Cost]]</f>
        <v>0</v>
      </c>
      <c r="FQ23" s="33" t="e">
        <f t="shared" si="12"/>
        <v>#VALUE!</v>
      </c>
      <c r="FR23" s="33" t="e">
        <f t="shared" si="5"/>
        <v>#VALUE!</v>
      </c>
      <c r="FS23" s="30" t="e">
        <f>(CatTemplate[[#This Row],[CO1]] + CatTemplate[[#This Row],[CS1]]) * (1 + getRateOHFinal) * getRateMarkupFinal</f>
        <v>#VALUE!</v>
      </c>
      <c r="FT23" s="30" t="e">
        <f>(CatTemplate[[#This Row],[CO2]] + CatTemplate[[#This Row],[CS2]]) * (1 + getRateOHFinal) * getRateMarkupFinal</f>
        <v>#VALUE!</v>
      </c>
      <c r="FU23" s="30" t="e">
        <f>(CatTemplate[[#This Row],[CO3]] + CatTemplate[[#This Row],[CS3]]) * (1 + getRateOHFinal) * getRateMarkupFinal</f>
        <v>#VALUE!</v>
      </c>
      <c r="FV23" s="30" t="e">
        <f>(CatTemplate[[#This Row],[CO4]] + CatTemplate[[#This Row],[CS4]]) * (1 + getRateOHFinal) * getRateMarkupFinal</f>
        <v>#VALUE!</v>
      </c>
      <c r="FW23" s="30" t="e">
        <f>(CatTemplate[[#This Row],[CO5]] + CatTemplate[[#This Row],[CS5]]) * (1 + getRateOHFinal) * getRateMarkupFinal</f>
        <v>#VALUE!</v>
      </c>
      <c r="FX23" s="30" t="e">
        <f>(CatTemplate[[#This Row],[CO6]] + CatTemplate[[#This Row],[CS6]]) * (1 + getRateOHFinal) * getRateMarkupFinal</f>
        <v>#VALUE!</v>
      </c>
      <c r="FY23" s="30" t="e">
        <f>(CatTemplate[[#This Row],[CO7]] + CatTemplate[[#This Row],[CS7]]) * (1 + getRateOHFinal) * getRateMarkupFinal</f>
        <v>#VALUE!</v>
      </c>
      <c r="FZ23" s="30" t="e">
        <f>(CatTemplate[[#This Row],[CO8]] + CatTemplate[[#This Row],[CS8]]) * (1 + getRateOHFinal) * getRateMarkupFinal</f>
        <v>#VALUE!</v>
      </c>
      <c r="GA23" s="30" t="e">
        <f>(CatTemplate[[#This Row],[CO9]] + CatTemplate[[#This Row],[CS9]]) * (1 + getRateOHFinal) * getRateMarkupFinal</f>
        <v>#VALUE!</v>
      </c>
      <c r="GB23" s="30" t="e">
        <f>(CatTemplate[[#This Row],[CO10]] + CatTemplate[[#This Row],[CS10]]) * (1 + getRateOHFinal) * getRateMarkupFinal</f>
        <v>#VALUE!</v>
      </c>
      <c r="GC23" s="30" t="e">
        <f>(CatTemplate[[#This Row],[CO11]] + CatTemplate[[#This Row],[CS11]]) * (1 + getRateOHFinal) * getRateMarkupFinal</f>
        <v>#VALUE!</v>
      </c>
      <c r="GD23" s="30" t="e">
        <f>(CatTemplate[[#This Row],[CO12]] + CatTemplate[[#This Row],[CS12]]) * (1 + getRateOHFinal) * getRateMarkupFinal</f>
        <v>#VALUE!</v>
      </c>
      <c r="GE23" s="30" t="e">
        <f>(CatTemplate[[#This Row],[CO13]] + CatTemplate[[#This Row],[CS13]]) * (1 + getRateOHFinal) * getRateMarkupFinal</f>
        <v>#VALUE!</v>
      </c>
      <c r="GF23" s="30" t="e">
        <f>(CatTemplate[[#This Row],[CO14]] + CatTemplate[[#This Row],[CS14]]) * (1 + getRateOHFinal) * getRateMarkupFinal</f>
        <v>#VALUE!</v>
      </c>
      <c r="GG23" s="30" t="e">
        <f>(CatTemplate[[#This Row],[CO15]] + CatTemplate[[#This Row],[CS15]]) * (1 + getRateOHFinal) * getRateMarkupFinal</f>
        <v>#VALUE!</v>
      </c>
      <c r="GH23" s="30" t="e">
        <f>(CatTemplate[[#This Row],[CO16]] + CatTemplate[[#This Row],[CS16]]) * (1 + getRateOHFinal) * getRateMarkupFinal</f>
        <v>#VALUE!</v>
      </c>
      <c r="GI23" s="30" t="e">
        <f>(CatTemplate[[#This Row],[CO17]] + CatTemplate[[#This Row],[CS17]]) * (1 + getRateOHFinal) * getRateMarkupFinal</f>
        <v>#VALUE!</v>
      </c>
      <c r="GJ23" s="30" t="e">
        <f>(CatTemplate[[#This Row],[CO18]] + CatTemplate[[#This Row],[CS18]]) * (1 + getRateOHFinal) * getRateMarkupFinal</f>
        <v>#VALUE!</v>
      </c>
      <c r="GK23" s="30" t="e">
        <f>(CatTemplate[[#This Row],[CO19]] + CatTemplate[[#This Row],[CS19]]) * (1 + getRateOHFinal) * getRateMarkupFinal</f>
        <v>#VALUE!</v>
      </c>
      <c r="GL23" s="30" t="e">
        <f>(CatTemplate[[#This Row],[CO20]] + CatTemplate[[#This Row],[CS20]]) * (1 + getRateOHFinal) * getRateMarkupFinal</f>
        <v>#VALUE!</v>
      </c>
      <c r="GM23" s="30" t="e">
        <f t="shared" si="6"/>
        <v>#VALUE!</v>
      </c>
      <c r="GN23" s="30" t="e">
        <f t="shared" si="7"/>
        <v>#VALUE!</v>
      </c>
      <c r="GO23" s="30" t="e">
        <f t="shared" si="8"/>
        <v>#VALUE!</v>
      </c>
      <c r="GP23" s="30" t="e">
        <f t="shared" si="9"/>
        <v>#VALUE!</v>
      </c>
      <c r="GQ23" s="30" t="e">
        <f>(CatTemplate[[#This Row],[CO1]]+CatTemplate[[#This Row],[CS1]]) * (1+ getRateOHFinal) * (1 + getRateMarkupFinal)</f>
        <v>#VALUE!</v>
      </c>
      <c r="GR23" s="30" t="e">
        <f>(CatTemplate[[#This Row],[CO2]]+CatTemplate[[#This Row],[CS2]]) * (1+ getRateOHFinal) * (1 + getRateMarkupFinal)</f>
        <v>#VALUE!</v>
      </c>
      <c r="GS23" s="30" t="e">
        <f>(CatTemplate[[#This Row],[CO3]]+CatTemplate[[#This Row],[CS3]]) * (1+ getRateOHFinal) * (1 + getRateMarkupFinal)</f>
        <v>#VALUE!</v>
      </c>
      <c r="GT23" s="30" t="e">
        <f>(CatTemplate[[#This Row],[CO4]]+CatTemplate[[#This Row],[CS4]]) * (1+ getRateOHFinal) * (1 + getRateMarkupFinal)</f>
        <v>#VALUE!</v>
      </c>
      <c r="GU23" s="30" t="e">
        <f>(CatTemplate[[#This Row],[CO5]]+CatTemplate[[#This Row],[CS5]]) * (1+ getRateOHFinal) * (1 + getRateMarkupFinal)</f>
        <v>#VALUE!</v>
      </c>
      <c r="GV23" s="30" t="e">
        <f>(CatTemplate[[#This Row],[CO6]]+CatTemplate[[#This Row],[CS6]]) * (1+ getRateOHFinal) * (1 + getRateMarkupFinal)</f>
        <v>#VALUE!</v>
      </c>
      <c r="GW23" s="30" t="e">
        <f>(CatTemplate[[#This Row],[CO7]]+CatTemplate[[#This Row],[CS7]]) * (1+ getRateOHFinal) * (1 + getRateMarkupFinal)</f>
        <v>#VALUE!</v>
      </c>
      <c r="GX23" s="30" t="e">
        <f>(CatTemplate[[#This Row],[CO8]]+CatTemplate[[#This Row],[CS8]]) * (1+ getRateOHFinal) * (1 + getRateMarkupFinal)</f>
        <v>#VALUE!</v>
      </c>
      <c r="GY23" s="30" t="e">
        <f>(CatTemplate[[#This Row],[CO9]]+CatTemplate[[#This Row],[CS9]]) * (1+ getRateOHFinal) * (1 + getRateMarkupFinal)</f>
        <v>#VALUE!</v>
      </c>
      <c r="GZ23" s="30" t="e">
        <f>(CatTemplate[[#This Row],[CO10]]+CatTemplate[[#This Row],[CS10]]) * (1+ getRateOHFinal) * (1 + getRateMarkupFinal)</f>
        <v>#VALUE!</v>
      </c>
      <c r="HA23" s="30" t="e">
        <f>(CatTemplate[[#This Row],[CO11]]+CatTemplate[[#This Row],[CS11]]) * (1+ getRateOHFinal) * (1 + getRateMarkupFinal)</f>
        <v>#VALUE!</v>
      </c>
      <c r="HB23" s="30" t="e">
        <f>(CatTemplate[[#This Row],[CO12]]+CatTemplate[[#This Row],[CS12]]) * (1+ getRateOHFinal) * (1 + getRateMarkupFinal)</f>
        <v>#VALUE!</v>
      </c>
      <c r="HC23" s="30" t="e">
        <f>(CatTemplate[[#This Row],[CO13]]+CatTemplate[[#This Row],[CS13]]) * (1+ getRateOHFinal) * (1 + getRateMarkupFinal)</f>
        <v>#VALUE!</v>
      </c>
      <c r="HD23" s="30" t="e">
        <f>(CatTemplate[[#This Row],[CO14]]+CatTemplate[[#This Row],[CS14]]) * (1+ getRateOHFinal) * (1 + getRateMarkupFinal)</f>
        <v>#VALUE!</v>
      </c>
      <c r="HE23" s="30" t="e">
        <f>(CatTemplate[[#This Row],[CO15]]+CatTemplate[[#This Row],[CS15]]) * (1+ getRateOHFinal) * (1 + getRateMarkupFinal)</f>
        <v>#VALUE!</v>
      </c>
      <c r="HF23" s="30" t="e">
        <f>(CatTemplate[[#This Row],[CO16]]+CatTemplate[[#This Row],[CS16]]) * (1+ getRateOHFinal) * (1 + getRateMarkupFinal)</f>
        <v>#VALUE!</v>
      </c>
      <c r="HG23" s="30" t="e">
        <f>(CatTemplate[[#This Row],[CO17]]+CatTemplate[[#This Row],[CS17]]) * (1+ getRateOHFinal) * (1 + getRateMarkupFinal)</f>
        <v>#VALUE!</v>
      </c>
      <c r="HH23" s="30" t="e">
        <f>(CatTemplate[[#This Row],[CO18]]+CatTemplate[[#This Row],[CS18]]) * (1+ getRateOHFinal) * (1 + getRateMarkupFinal)</f>
        <v>#VALUE!</v>
      </c>
      <c r="HI23" s="30" t="e">
        <f>(CatTemplate[[#This Row],[CO19]]+CatTemplate[[#This Row],[CS19]]) * (1+ getRateOHFinal) * (1 + getRateMarkupFinal)</f>
        <v>#VALUE!</v>
      </c>
      <c r="HJ23" s="30" t="e">
        <f>(CatTemplate[[#This Row],[CO20]]+CatTemplate[[#This Row],[CS20]]) * (1+ getRateOHFinal) * (1 + getRateMarkupFinal)</f>
        <v>#VALUE!</v>
      </c>
      <c r="HK23" s="39" t="e">
        <f>CatTemplate[[#This Row],[Total cost]]+CatTemplate[[#This Row],[OH Amount]]+CatTemplate[[#This Row],[Markup]]</f>
        <v>#VALUE!</v>
      </c>
      <c r="HL23" s="63">
        <f>IF(CatTemplate[[#This Row],[Units]]="Days",CatTemplate[[#This Row],[Project quantity]]*CatTemplate[[#This Row],[St. unit effort]],CatTemplate[[#This Row],[Project quantity]])</f>
        <v>0</v>
      </c>
      <c r="HM23" s="287">
        <f>IFERROR(CatTemplate[[#This Row],[Total Price]]/(CatTemplate[[#This Row],[Final Quantity]]),0)</f>
        <v>0</v>
      </c>
      <c r="HN23" s="261"/>
    </row>
    <row r="24" spans="2:222" ht="38.25" x14ac:dyDescent="0.2">
      <c r="B24" s="6" t="s">
        <v>74</v>
      </c>
      <c r="C24" s="22">
        <v>1</v>
      </c>
      <c r="D24" s="7" t="s">
        <v>292</v>
      </c>
      <c r="E24" s="24">
        <v>4</v>
      </c>
      <c r="F24" s="18" t="s">
        <v>53</v>
      </c>
      <c r="G24" s="26">
        <v>7</v>
      </c>
      <c r="H24" s="18" t="s">
        <v>59</v>
      </c>
      <c r="I24" s="18" t="s">
        <v>60</v>
      </c>
      <c r="J24" s="15" t="s">
        <v>64</v>
      </c>
      <c r="K24" s="15" t="s">
        <v>40</v>
      </c>
      <c r="L24" s="15" t="s">
        <v>140</v>
      </c>
      <c r="M24" s="15" t="s">
        <v>206</v>
      </c>
      <c r="N24" s="15" t="s">
        <v>857</v>
      </c>
      <c r="O24" s="315"/>
      <c r="P24" s="71"/>
      <c r="Q24" s="108"/>
      <c r="R24" s="73"/>
      <c r="S24" s="97"/>
      <c r="T24" s="100">
        <f>getEqUnitCost</f>
        <v>0</v>
      </c>
      <c r="U24" s="73">
        <f>getEqUnitEffort</f>
        <v>0</v>
      </c>
      <c r="V24" s="101">
        <f>getEqQuantity</f>
        <v>0</v>
      </c>
      <c r="W24" s="320"/>
      <c r="X24" s="100">
        <f>getConsUnitCost</f>
        <v>0</v>
      </c>
      <c r="Y24" s="73">
        <f>getConsUnitEffort</f>
        <v>0</v>
      </c>
      <c r="Z24" s="14">
        <f>getConsQuantity</f>
        <v>0</v>
      </c>
      <c r="AA24" s="320"/>
      <c r="AB24" s="72"/>
      <c r="AC24" s="112"/>
      <c r="AD24" s="14">
        <f>getOthQuantity</f>
        <v>0</v>
      </c>
      <c r="AE24" s="320"/>
      <c r="AF24" s="28" t="str">
        <f>IF(ISBLANK(CatTemplate[[#This Row],[Resource type]]),"",CatTemplate[[#This Row],[Resource type]])</f>
        <v>CPMO CRPM</v>
      </c>
      <c r="AG24" s="242">
        <f>getStaffUnitCost</f>
        <v>511.74067489803332</v>
      </c>
      <c r="AH24" s="113">
        <f>getStaffUnitEffort</f>
        <v>0</v>
      </c>
      <c r="AI24" s="40">
        <f>getStaffQuantity</f>
        <v>0</v>
      </c>
      <c r="AJ24" s="41">
        <f>CatTemplate[[#This Row],[St. quantity]]*8/ParRatePM</f>
        <v>0</v>
      </c>
      <c r="AK24" s="320"/>
      <c r="AL24" s="53" t="str">
        <f>CatTemplate[[#This Row],[Item type]]</f>
        <v>Days</v>
      </c>
      <c r="AM24" s="12">
        <f>SUM(CatTemplate[[#This Row],[Year1]:[Year20]])</f>
        <v>0</v>
      </c>
      <c r="AN24" s="52"/>
      <c r="AO24" s="52"/>
      <c r="AP24" s="52"/>
      <c r="AQ24" s="8"/>
      <c r="AR24" s="8"/>
      <c r="AS24" s="8"/>
      <c r="AT24" s="8"/>
      <c r="AU24" s="8"/>
      <c r="AV24" s="8"/>
      <c r="AW24" s="8"/>
      <c r="AX24" s="8"/>
      <c r="AY24" s="8"/>
      <c r="AZ24" s="8"/>
      <c r="BA24" s="8"/>
      <c r="BB24" s="8"/>
      <c r="BC24" s="8"/>
      <c r="BD24" s="8"/>
      <c r="BE24" s="8"/>
      <c r="BF24" s="8"/>
      <c r="BG24" s="36"/>
      <c r="BH24" s="320"/>
      <c r="BI24" s="37" t="str">
        <f>getCostCategory</f>
        <v>01 Staff costs</v>
      </c>
      <c r="BJ24" s="37" t="str">
        <f>getSection</f>
        <v>01 Project management</v>
      </c>
      <c r="BK24" s="32" t="str">
        <f>getObject</f>
        <v>CPMO CRPM</v>
      </c>
      <c r="BL24" s="30">
        <f>IFERROR(getUnitCost * IF(CatTemplate[[#This Row],[Cost Category Comp.]]="01 Staff costs", 1,1),0)</f>
        <v>511.74067489803332</v>
      </c>
      <c r="BM24" s="29">
        <f>IF(AND(ISBLANK(CatTemplate[[#This Row],[Eq. unit cost]]),ISBLANK(CatTemplate[[#This Row],[Cons. unit cost]]),ISBLANK(CatTemplate[[#This Row],[Oth. unit cost]])), 0, IF(getUnitEffort =0,1,getUnitEffort) * CatTemplate[[#This Row],[Year1]])</f>
        <v>0</v>
      </c>
      <c r="BN24" s="29">
        <f>IF(AND(ISBLANK(CatTemplate[[#This Row],[Eq. unit cost]]),ISBLANK(CatTemplate[[#This Row],[Cons. unit cost]]),ISBLANK(CatTemplate[[#This Row],[Oth. unit cost]])), 0, IF(getUnitEffort =0,1,getUnitEffort) * CatTemplate[[#This Row],[Year2]])</f>
        <v>0</v>
      </c>
      <c r="BO24" s="29">
        <f>IF(AND(ISBLANK(CatTemplate[[#This Row],[Eq. unit cost]]),ISBLANK(CatTemplate[[#This Row],[Cons. unit cost]]),ISBLANK(CatTemplate[[#This Row],[Oth. unit cost]])), 0, IF(getUnitEffort =0,1,getUnitEffort) * CatTemplate[[#This Row],[Year3]])</f>
        <v>0</v>
      </c>
      <c r="BP24" s="29">
        <f>IF(AND(ISBLANK(CatTemplate[[#This Row],[Eq. unit cost]]),ISBLANK(CatTemplate[[#This Row],[Cons. unit cost]]),ISBLANK(CatTemplate[[#This Row],[Oth. unit cost]])), 0, IF(getUnitEffort =0,1,getUnitEffort) * CatTemplate[[#This Row],[Year4]])</f>
        <v>0</v>
      </c>
      <c r="BQ24" s="29">
        <f>IF(AND(ISBLANK(CatTemplate[[#This Row],[Eq. unit cost]]),ISBLANK(CatTemplate[[#This Row],[Cons. unit cost]]),ISBLANK(CatTemplate[[#This Row],[Oth. unit cost]])), 0, IF(getUnitEffort =0,1,getUnitEffort) * CatTemplate[[#This Row],[Year5]])</f>
        <v>0</v>
      </c>
      <c r="BR24" s="29">
        <f>IF(AND(ISBLANK(CatTemplate[[#This Row],[Eq. unit cost]]),ISBLANK(CatTemplate[[#This Row],[Cons. unit cost]]),ISBLANK(CatTemplate[[#This Row],[Oth. unit cost]])), 0, IF(getUnitEffort =0,1,getUnitEffort) * CatTemplate[[#This Row],[Year6]])</f>
        <v>0</v>
      </c>
      <c r="BS24" s="29">
        <f>IF(AND(ISBLANK(CatTemplate[[#This Row],[Eq. unit cost]]),ISBLANK(CatTemplate[[#This Row],[Cons. unit cost]]),ISBLANK(CatTemplate[[#This Row],[Oth. unit cost]])), 0, IF(getUnitEffort =0,1,getUnitEffort) * CatTemplate[[#This Row],[Year7]])</f>
        <v>0</v>
      </c>
      <c r="BT24" s="29">
        <f>IF(AND(ISBLANK(CatTemplate[[#This Row],[Eq. unit cost]]),ISBLANK(CatTemplate[[#This Row],[Cons. unit cost]]),ISBLANK(CatTemplate[[#This Row],[Oth. unit cost]])), 0, IF(getUnitEffort =0,1,getUnitEffort) * CatTemplate[[#This Row],[Year8]])</f>
        <v>0</v>
      </c>
      <c r="BU24" s="29">
        <f>IF(AND(ISBLANK(CatTemplate[[#This Row],[Eq. unit cost]]),ISBLANK(CatTemplate[[#This Row],[Cons. unit cost]]),ISBLANK(CatTemplate[[#This Row],[Oth. unit cost]])), 0, IF(getUnitEffort =0,1,getUnitEffort) * CatTemplate[[#This Row],[Year9]])</f>
        <v>0</v>
      </c>
      <c r="BV24" s="29">
        <f>IF(AND(ISBLANK(CatTemplate[[#This Row],[Eq. unit cost]]),ISBLANK(CatTemplate[[#This Row],[Cons. unit cost]]),ISBLANK(CatTemplate[[#This Row],[Oth. unit cost]])), 0, IF(getUnitEffort =0,1,getUnitEffort) * CatTemplate[[#This Row],[Year10]])</f>
        <v>0</v>
      </c>
      <c r="BW24" s="29">
        <f>IF(AND(ISBLANK(CatTemplate[[#This Row],[Eq. unit cost]]),ISBLANK(CatTemplate[[#This Row],[Cons. unit cost]]),ISBLANK(CatTemplate[[#This Row],[Oth. unit cost]])), 0, IF(getUnitEffort =0,1,getUnitEffort) * CatTemplate[[#This Row],[Year11]])</f>
        <v>0</v>
      </c>
      <c r="BX24" s="29">
        <f>IF(AND(ISBLANK(CatTemplate[[#This Row],[Eq. unit cost]]),ISBLANK(CatTemplate[[#This Row],[Cons. unit cost]]),ISBLANK(CatTemplate[[#This Row],[Oth. unit cost]])), 0, IF(getUnitEffort =0,1,getUnitEffort) * CatTemplate[[#This Row],[Year12]])</f>
        <v>0</v>
      </c>
      <c r="BY24" s="29">
        <f>IF(AND(ISBLANK(CatTemplate[[#This Row],[Eq. unit cost]]),ISBLANK(CatTemplate[[#This Row],[Cons. unit cost]]),ISBLANK(CatTemplate[[#This Row],[Oth. unit cost]])), 0, IF(getUnitEffort =0,1,getUnitEffort) * CatTemplate[[#This Row],[Year13]])</f>
        <v>0</v>
      </c>
      <c r="BZ24" s="29">
        <f>IF(AND(ISBLANK(CatTemplate[[#This Row],[Eq. unit cost]]),ISBLANK(CatTemplate[[#This Row],[Cons. unit cost]]),ISBLANK(CatTemplate[[#This Row],[Oth. unit cost]])), 0, IF(getUnitEffort =0,1,getUnitEffort) * CatTemplate[[#This Row],[Year14]])</f>
        <v>0</v>
      </c>
      <c r="CA24" s="29">
        <f>IF(AND(ISBLANK(CatTemplate[[#This Row],[Eq. unit cost]]),ISBLANK(CatTemplate[[#This Row],[Cons. unit cost]]),ISBLANK(CatTemplate[[#This Row],[Oth. unit cost]])), 0, IF(getUnitEffort =0,1,getUnitEffort) * CatTemplate[[#This Row],[Year15]])</f>
        <v>0</v>
      </c>
      <c r="CB24" s="29">
        <f>IF(AND(ISBLANK(CatTemplate[[#This Row],[Eq. unit cost]]),ISBLANK(CatTemplate[[#This Row],[Cons. unit cost]]),ISBLANK(CatTemplate[[#This Row],[Oth. unit cost]])), 0, IF(getUnitEffort =0,1,getUnitEffort) * CatTemplate[[#This Row],[Year16]])</f>
        <v>0</v>
      </c>
      <c r="CC24" s="29">
        <f>IF(AND(ISBLANK(CatTemplate[[#This Row],[Eq. unit cost]]),ISBLANK(CatTemplate[[#This Row],[Cons. unit cost]]),ISBLANK(CatTemplate[[#This Row],[Oth. unit cost]])), 0, IF(getUnitEffort =0,1,getUnitEffort) * CatTemplate[[#This Row],[Year17]])</f>
        <v>0</v>
      </c>
      <c r="CD24" s="29">
        <f>IF(AND(ISBLANK(CatTemplate[[#This Row],[Eq. unit cost]]),ISBLANK(CatTemplate[[#This Row],[Cons. unit cost]]),ISBLANK(CatTemplate[[#This Row],[Oth. unit cost]])), 0, IF(getUnitEffort =0,1,getUnitEffort) * CatTemplate[[#This Row],[Year18]])</f>
        <v>0</v>
      </c>
      <c r="CE24" s="29">
        <f>IF(AND(ISBLANK(CatTemplate[[#This Row],[Eq. unit cost]]),ISBLANK(CatTemplate[[#This Row],[Cons. unit cost]]),ISBLANK(CatTemplate[[#This Row],[Oth. unit cost]])), 0, IF(getUnitEffort =0,1,getUnitEffort) * CatTemplate[[#This Row],[Year19]])</f>
        <v>0</v>
      </c>
      <c r="CF24" s="29">
        <f>IF(AND(ISBLANK(CatTemplate[[#This Row],[Eq. unit cost]]),ISBLANK(CatTemplate[[#This Row],[Cons. unit cost]]),ISBLANK(CatTemplate[[#This Row],[Oth. unit cost]])), 0, IF(getUnitEffort =0,1,getUnitEffort) * CatTemplate[[#This Row],[Year20]])</f>
        <v>0</v>
      </c>
      <c r="CG24" s="45">
        <f>SUM(CatTemplate[[#This Row],[Q1]:[Q20]])</f>
        <v>0</v>
      </c>
      <c r="CH24" s="29">
        <f>IF(ISBLANK(CatTemplate[[#This Row],[St. unit effort]]),0,(CatTemplate[[#This Row],[St. unit effort]] * CatTemplate[[#This Row],[Year1]]))</f>
        <v>0</v>
      </c>
      <c r="CI24" s="29">
        <f>IF(ISBLANK(CatTemplate[[#This Row],[St. unit effort]]),0,(CatTemplate[[#This Row],[St. unit effort]] * CatTemplate[[#This Row],[Year2]]))</f>
        <v>0</v>
      </c>
      <c r="CJ24" s="29">
        <f>IF(ISBLANK(CatTemplate[[#This Row],[St. unit effort]]),0,(CatTemplate[[#This Row],[St. unit effort]] * CatTemplate[[#This Row],[Year3]]))</f>
        <v>0</v>
      </c>
      <c r="CK24" s="29">
        <f>IF(ISBLANK(CatTemplate[[#This Row],[St. unit effort]]),0,(CatTemplate[[#This Row],[St. unit effort]] * CatTemplate[[#This Row],[Year4]]))</f>
        <v>0</v>
      </c>
      <c r="CL24" s="29">
        <f>IF(ISBLANK(CatTemplate[[#This Row],[St. unit effort]]),0,(CatTemplate[[#This Row],[St. unit effort]] * CatTemplate[[#This Row],[Year5]]))</f>
        <v>0</v>
      </c>
      <c r="CM24" s="29">
        <f>IF(ISBLANK(CatTemplate[[#This Row],[St. unit effort]]),0,(CatTemplate[[#This Row],[St. unit effort]] * CatTemplate[[#This Row],[Year6]]))</f>
        <v>0</v>
      </c>
      <c r="CN24" s="29">
        <f>IF(ISBLANK(CatTemplate[[#This Row],[St. unit effort]]),0,(CatTemplate[[#This Row],[St. unit effort]] * CatTemplate[[#This Row],[Year7]]))</f>
        <v>0</v>
      </c>
      <c r="CO24" s="29">
        <f>IF(ISBLANK(CatTemplate[[#This Row],[St. unit effort]]),0,(CatTemplate[[#This Row],[St. unit effort]] * CatTemplate[[#This Row],[Year8]]))</f>
        <v>0</v>
      </c>
      <c r="CP24" s="29">
        <f>IF(ISBLANK(CatTemplate[[#This Row],[St. unit effort]]),0,(CatTemplate[[#This Row],[St. unit effort]] * CatTemplate[[#This Row],[Year9]]))</f>
        <v>0</v>
      </c>
      <c r="CQ24" s="29">
        <f>IF(ISBLANK(CatTemplate[[#This Row],[St. unit effort]]),0,(CatTemplate[[#This Row],[St. unit effort]] * CatTemplate[[#This Row],[Year10]]))</f>
        <v>0</v>
      </c>
      <c r="CR24" s="29">
        <f>IF(ISBLANK(CatTemplate[[#This Row],[St. unit effort]]),0,(CatTemplate[[#This Row],[St. unit effort]] * CatTemplate[[#This Row],[Year11]]))</f>
        <v>0</v>
      </c>
      <c r="CS24" s="29">
        <f>IF(ISBLANK(CatTemplate[[#This Row],[St. unit effort]]),0,(CatTemplate[[#This Row],[St. unit effort]] * CatTemplate[[#This Row],[Year12]]))</f>
        <v>0</v>
      </c>
      <c r="CT24" s="29">
        <f>IF(ISBLANK(CatTemplate[[#This Row],[St. unit effort]]),0,(CatTemplate[[#This Row],[St. unit effort]] * CatTemplate[[#This Row],[Year13]]))</f>
        <v>0</v>
      </c>
      <c r="CU24" s="29">
        <f>IF(ISBLANK(CatTemplate[[#This Row],[St. unit effort]]),0,(CatTemplate[[#This Row],[St. unit effort]] * CatTemplate[[#This Row],[Year14]]))</f>
        <v>0</v>
      </c>
      <c r="CV24" s="29">
        <f>IF(ISBLANK(CatTemplate[[#This Row],[St. unit effort]]),0,(CatTemplate[[#This Row],[St. unit effort]] * CatTemplate[[#This Row],[Year15]]))</f>
        <v>0</v>
      </c>
      <c r="CW24" s="29">
        <f>IF(ISBLANK(CatTemplate[[#This Row],[St. unit effort]]),0,(CatTemplate[[#This Row],[St. unit effort]] * CatTemplate[[#This Row],[Year16]]))</f>
        <v>0</v>
      </c>
      <c r="CX24" s="29">
        <f>IF(ISBLANK(CatTemplate[[#This Row],[St. unit effort]]),0,(CatTemplate[[#This Row],[St. unit effort]] * CatTemplate[[#This Row],[Year17]]))</f>
        <v>0</v>
      </c>
      <c r="CY24" s="29">
        <f>IF(ISBLANK(CatTemplate[[#This Row],[St. unit effort]]),0,(CatTemplate[[#This Row],[St. unit effort]] * CatTemplate[[#This Row],[Year18]]))</f>
        <v>0</v>
      </c>
      <c r="CZ24" s="29">
        <f>IF(ISBLANK(CatTemplate[[#This Row],[St. unit effort]]),0,(CatTemplate[[#This Row],[St. unit effort]] * CatTemplate[[#This Row],[Year19]]))</f>
        <v>0</v>
      </c>
      <c r="DA24" s="29">
        <f>IF(ISBLANK(CatTemplate[[#This Row],[St. unit effort]]),0,(CatTemplate[[#This Row],[St. unit effort]] * CatTemplate[[#This Row],[Year20]]))</f>
        <v>0</v>
      </c>
      <c r="DB24" s="57">
        <f>IF(ISBLANK(CatTemplate[[#This Row],[St. unit effort]]),0,(CatTemplate[[#This Row],[St. unit effort]] * CatTemplate[[#This Row],[Year1]])*8/ParRatePM)</f>
        <v>0</v>
      </c>
      <c r="DC24" s="57">
        <f>IF(ISBLANK(CatTemplate[[#This Row],[St. unit effort]]),0,(CatTemplate[[#This Row],[St. unit effort]] * CatTemplate[[#This Row],[Year2]])*8/ParRatePM)</f>
        <v>0</v>
      </c>
      <c r="DD24" s="57">
        <f>IF(ISBLANK(CatTemplate[[#This Row],[St. unit effort]]),0,(CatTemplate[[#This Row],[St. unit effort]] * CatTemplate[[#This Row],[Year3]])*8/ParRatePM)</f>
        <v>0</v>
      </c>
      <c r="DE24" s="57">
        <f>IF(ISBLANK(CatTemplate[[#This Row],[St. unit effort]]),0,(CatTemplate[[#This Row],[St. unit effort]] * CatTemplate[[#This Row],[Year4]])*8/ParRatePM)</f>
        <v>0</v>
      </c>
      <c r="DF24" s="57">
        <f>IF(ISBLANK(CatTemplate[[#This Row],[St. unit effort]]),0,(CatTemplate[[#This Row],[St. unit effort]] * CatTemplate[[#This Row],[Year5]])*8/ParRatePM)</f>
        <v>0</v>
      </c>
      <c r="DG24" s="57">
        <f>IF(ISBLANK(CatTemplate[[#This Row],[St. unit effort]]),0,(CatTemplate[[#This Row],[St. unit effort]] * CatTemplate[[#This Row],[Year6]])*8/ParRatePM)</f>
        <v>0</v>
      </c>
      <c r="DH24" s="57">
        <f>IF(ISBLANK(CatTemplate[[#This Row],[St. unit effort]]),0,(CatTemplate[[#This Row],[St. unit effort]] * CatTemplate[[#This Row],[Year7]])*8/ParRatePM)</f>
        <v>0</v>
      </c>
      <c r="DI24" s="57">
        <f>IF(ISBLANK(CatTemplate[[#This Row],[St. unit effort]]),0,(CatTemplate[[#This Row],[St. unit effort]] * CatTemplate[[#This Row],[Year8]])*8/ParRatePM)</f>
        <v>0</v>
      </c>
      <c r="DJ24" s="57">
        <f>IF(ISBLANK(CatTemplate[[#This Row],[St. unit effort]]),0,(CatTemplate[[#This Row],[St. unit effort]] * CatTemplate[[#This Row],[Year9]])*8/ParRatePM)</f>
        <v>0</v>
      </c>
      <c r="DK24" s="57">
        <f>IF(ISBLANK(CatTemplate[[#This Row],[St. unit effort]]),0,(CatTemplate[[#This Row],[St. unit effort]] * CatTemplate[[#This Row],[Year10]])*8/ParRatePM)</f>
        <v>0</v>
      </c>
      <c r="DL24" s="57">
        <f>IF(ISBLANK(CatTemplate[[#This Row],[St. unit effort]]),0,(CatTemplate[[#This Row],[St. unit effort]] * CatTemplate[[#This Row],[Year11]])*8/ParRatePM)</f>
        <v>0</v>
      </c>
      <c r="DM24" s="57">
        <f>IF(ISBLANK(CatTemplate[[#This Row],[St. unit effort]]),0,(CatTemplate[[#This Row],[St. unit effort]] * CatTemplate[[#This Row],[Year12]])*8/ParRatePM)</f>
        <v>0</v>
      </c>
      <c r="DN24" s="57">
        <f>IF(ISBLANK(CatTemplate[[#This Row],[St. unit effort]]),0,(CatTemplate[[#This Row],[St. unit effort]] * CatTemplate[[#This Row],[Year13]])*8/ParRatePM)</f>
        <v>0</v>
      </c>
      <c r="DO24" s="57">
        <f>IF(ISBLANK(CatTemplate[[#This Row],[St. unit effort]]),0,(CatTemplate[[#This Row],[St. unit effort]] * CatTemplate[[#This Row],[Year14]])*8/ParRatePM)</f>
        <v>0</v>
      </c>
      <c r="DP24" s="57">
        <f>IF(ISBLANK(CatTemplate[[#This Row],[St. unit effort]]),0,(CatTemplate[[#This Row],[St. unit effort]] * CatTemplate[[#This Row],[Year15]])*8/ParRatePM)</f>
        <v>0</v>
      </c>
      <c r="DQ24" s="57">
        <f>IF(ISBLANK(CatTemplate[[#This Row],[St. unit effort]]),0,(CatTemplate[[#This Row],[St. unit effort]] * CatTemplate[[#This Row],[Year16]])*8/ParRatePM)</f>
        <v>0</v>
      </c>
      <c r="DR24" s="57">
        <f>IF(ISBLANK(CatTemplate[[#This Row],[St. unit effort]]),0,(CatTemplate[[#This Row],[St. unit effort]] * CatTemplate[[#This Row],[Year17]])*8/ParRatePM)</f>
        <v>0</v>
      </c>
      <c r="DS24" s="57">
        <f>IF(ISBLANK(CatTemplate[[#This Row],[St. unit effort]]),0,(CatTemplate[[#This Row],[St. unit effort]] * CatTemplate[[#This Row],[Year18]])*8/ParRatePM)</f>
        <v>0</v>
      </c>
      <c r="DT24" s="57">
        <f>IF(ISBLANK(CatTemplate[[#This Row],[St. unit effort]]),0,(CatTemplate[[#This Row],[St. unit effort]] * CatTemplate[[#This Row],[Year19]])*8/ParRatePM)</f>
        <v>0</v>
      </c>
      <c r="DU24" s="57">
        <f>IF(ISBLANK(CatTemplate[[#This Row],[St. unit effort]]),0,(CatTemplate[[#This Row],[St. unit effort]] * CatTemplate[[#This Row],[Year20]])*8/ParRatePM)</f>
        <v>0</v>
      </c>
      <c r="DV24" s="54">
        <f>SUM(CatTemplate[[#This Row],[PM1]:[PM20]])</f>
        <v>0</v>
      </c>
      <c r="DW24" s="56">
        <f t="shared" si="10"/>
        <v>0</v>
      </c>
      <c r="DX24" s="56">
        <f t="shared" si="10"/>
        <v>0</v>
      </c>
      <c r="DY24" s="56">
        <f t="shared" si="10"/>
        <v>0</v>
      </c>
      <c r="DZ24" s="56">
        <f t="shared" si="10"/>
        <v>0</v>
      </c>
      <c r="EA24" s="56">
        <f t="shared" si="10"/>
        <v>0</v>
      </c>
      <c r="EB24" s="56">
        <f t="shared" si="10"/>
        <v>0</v>
      </c>
      <c r="EC24" s="56">
        <f t="shared" si="10"/>
        <v>0</v>
      </c>
      <c r="ED24" s="56">
        <f t="shared" si="10"/>
        <v>0</v>
      </c>
      <c r="EE24" s="56">
        <f t="shared" si="10"/>
        <v>0</v>
      </c>
      <c r="EF24" s="56">
        <f t="shared" si="10"/>
        <v>0</v>
      </c>
      <c r="EG24" s="56">
        <f t="shared" si="10"/>
        <v>0</v>
      </c>
      <c r="EH24" s="56">
        <f t="shared" si="10"/>
        <v>0</v>
      </c>
      <c r="EI24" s="56">
        <f t="shared" si="10"/>
        <v>0</v>
      </c>
      <c r="EJ24" s="56">
        <f t="shared" si="10"/>
        <v>0</v>
      </c>
      <c r="EK24" s="56">
        <f t="shared" si="10"/>
        <v>0</v>
      </c>
      <c r="EL24" s="56">
        <f t="shared" si="10"/>
        <v>0</v>
      </c>
      <c r="EM24" s="56">
        <f t="shared" si="13"/>
        <v>0</v>
      </c>
      <c r="EN24" s="56">
        <f t="shared" si="13"/>
        <v>0</v>
      </c>
      <c r="EO24" s="56">
        <f t="shared" si="13"/>
        <v>0</v>
      </c>
      <c r="EP24" s="56">
        <f t="shared" si="13"/>
        <v>0</v>
      </c>
      <c r="EQ24" s="30">
        <f>CatTemplate[[#This Row],[Eq. unit cost]] * CatTemplate[[#This Row],[Eq. quantity]]</f>
        <v>0</v>
      </c>
      <c r="ER24" s="30">
        <f>CatTemplate[[#This Row],[Cons. unit cost]] *CatTemplate[[#This Row],[Cons. quantity]]</f>
        <v>0</v>
      </c>
      <c r="ES24" s="30">
        <f>CatTemplate[[#This Row],[Oth. unit cost]] *CatTemplate[[#This Row],[Oth. quantity]]</f>
        <v>0</v>
      </c>
      <c r="ET24" s="55">
        <f>SUM(CatTemplate[[#This Row],[CO1]:[CO20]])</f>
        <v>0</v>
      </c>
      <c r="EU24" s="56">
        <f t="shared" si="11"/>
        <v>0</v>
      </c>
      <c r="EV24" s="56">
        <f t="shared" si="11"/>
        <v>0</v>
      </c>
      <c r="EW24" s="56">
        <f t="shared" si="11"/>
        <v>0</v>
      </c>
      <c r="EX24" s="56">
        <f t="shared" si="11"/>
        <v>0</v>
      </c>
      <c r="EY24" s="56">
        <f t="shared" si="11"/>
        <v>0</v>
      </c>
      <c r="EZ24" s="56">
        <f t="shared" si="11"/>
        <v>0</v>
      </c>
      <c r="FA24" s="56">
        <f t="shared" si="11"/>
        <v>0</v>
      </c>
      <c r="FB24" s="56">
        <f t="shared" si="11"/>
        <v>0</v>
      </c>
      <c r="FC24" s="56">
        <f t="shared" si="11"/>
        <v>0</v>
      </c>
      <c r="FD24" s="56">
        <f t="shared" si="11"/>
        <v>0</v>
      </c>
      <c r="FE24" s="56">
        <f t="shared" si="11"/>
        <v>0</v>
      </c>
      <c r="FF24" s="56">
        <f t="shared" si="11"/>
        <v>0</v>
      </c>
      <c r="FG24" s="56">
        <f t="shared" si="11"/>
        <v>0</v>
      </c>
      <c r="FH24" s="56">
        <f t="shared" si="11"/>
        <v>0</v>
      </c>
      <c r="FI24" s="56">
        <f t="shared" si="11"/>
        <v>0</v>
      </c>
      <c r="FJ24" s="56">
        <f t="shared" si="11"/>
        <v>0</v>
      </c>
      <c r="FK24" s="56">
        <f t="shared" si="14"/>
        <v>0</v>
      </c>
      <c r="FL24" s="56">
        <f t="shared" si="14"/>
        <v>0</v>
      </c>
      <c r="FM24" s="56">
        <f t="shared" si="14"/>
        <v>0</v>
      </c>
      <c r="FN24" s="56">
        <f t="shared" si="14"/>
        <v>0</v>
      </c>
      <c r="FO24" s="58">
        <f>SUM(CatTemplate[[#This Row],[CS1]:[CS20]])</f>
        <v>0</v>
      </c>
      <c r="FP24" s="59">
        <f>CatTemplate[[#This Row],[Total Oth. cost]]+CatTemplate[[#This Row],[Total St. Cost]]</f>
        <v>0</v>
      </c>
      <c r="FQ24" s="33" t="e">
        <f t="shared" si="12"/>
        <v>#VALUE!</v>
      </c>
      <c r="FR24" s="33" t="e">
        <f t="shared" si="5"/>
        <v>#VALUE!</v>
      </c>
      <c r="FS24" s="30" t="e">
        <f>(CatTemplate[[#This Row],[CO1]] + CatTemplate[[#This Row],[CS1]]) * (1 + getRateOHFinal) * getRateMarkupFinal</f>
        <v>#VALUE!</v>
      </c>
      <c r="FT24" s="30" t="e">
        <f>(CatTemplate[[#This Row],[CO2]] + CatTemplate[[#This Row],[CS2]]) * (1 + getRateOHFinal) * getRateMarkupFinal</f>
        <v>#VALUE!</v>
      </c>
      <c r="FU24" s="30" t="e">
        <f>(CatTemplate[[#This Row],[CO3]] + CatTemplate[[#This Row],[CS3]]) * (1 + getRateOHFinal) * getRateMarkupFinal</f>
        <v>#VALUE!</v>
      </c>
      <c r="FV24" s="30" t="e">
        <f>(CatTemplate[[#This Row],[CO4]] + CatTemplate[[#This Row],[CS4]]) * (1 + getRateOHFinal) * getRateMarkupFinal</f>
        <v>#VALUE!</v>
      </c>
      <c r="FW24" s="30" t="e">
        <f>(CatTemplate[[#This Row],[CO5]] + CatTemplate[[#This Row],[CS5]]) * (1 + getRateOHFinal) * getRateMarkupFinal</f>
        <v>#VALUE!</v>
      </c>
      <c r="FX24" s="30" t="e">
        <f>(CatTemplate[[#This Row],[CO6]] + CatTemplate[[#This Row],[CS6]]) * (1 + getRateOHFinal) * getRateMarkupFinal</f>
        <v>#VALUE!</v>
      </c>
      <c r="FY24" s="30" t="e">
        <f>(CatTemplate[[#This Row],[CO7]] + CatTemplate[[#This Row],[CS7]]) * (1 + getRateOHFinal) * getRateMarkupFinal</f>
        <v>#VALUE!</v>
      </c>
      <c r="FZ24" s="30" t="e">
        <f>(CatTemplate[[#This Row],[CO8]] + CatTemplate[[#This Row],[CS8]]) * (1 + getRateOHFinal) * getRateMarkupFinal</f>
        <v>#VALUE!</v>
      </c>
      <c r="GA24" s="30" t="e">
        <f>(CatTemplate[[#This Row],[CO9]] + CatTemplate[[#This Row],[CS9]]) * (1 + getRateOHFinal) * getRateMarkupFinal</f>
        <v>#VALUE!</v>
      </c>
      <c r="GB24" s="30" t="e">
        <f>(CatTemplate[[#This Row],[CO10]] + CatTemplate[[#This Row],[CS10]]) * (1 + getRateOHFinal) * getRateMarkupFinal</f>
        <v>#VALUE!</v>
      </c>
      <c r="GC24" s="30" t="e">
        <f>(CatTemplate[[#This Row],[CO11]] + CatTemplate[[#This Row],[CS11]]) * (1 + getRateOHFinal) * getRateMarkupFinal</f>
        <v>#VALUE!</v>
      </c>
      <c r="GD24" s="30" t="e">
        <f>(CatTemplate[[#This Row],[CO12]] + CatTemplate[[#This Row],[CS12]]) * (1 + getRateOHFinal) * getRateMarkupFinal</f>
        <v>#VALUE!</v>
      </c>
      <c r="GE24" s="30" t="e">
        <f>(CatTemplate[[#This Row],[CO13]] + CatTemplate[[#This Row],[CS13]]) * (1 + getRateOHFinal) * getRateMarkupFinal</f>
        <v>#VALUE!</v>
      </c>
      <c r="GF24" s="30" t="e">
        <f>(CatTemplate[[#This Row],[CO14]] + CatTemplate[[#This Row],[CS14]]) * (1 + getRateOHFinal) * getRateMarkupFinal</f>
        <v>#VALUE!</v>
      </c>
      <c r="GG24" s="30" t="e">
        <f>(CatTemplate[[#This Row],[CO15]] + CatTemplate[[#This Row],[CS15]]) * (1 + getRateOHFinal) * getRateMarkupFinal</f>
        <v>#VALUE!</v>
      </c>
      <c r="GH24" s="30" t="e">
        <f>(CatTemplate[[#This Row],[CO16]] + CatTemplate[[#This Row],[CS16]]) * (1 + getRateOHFinal) * getRateMarkupFinal</f>
        <v>#VALUE!</v>
      </c>
      <c r="GI24" s="30" t="e">
        <f>(CatTemplate[[#This Row],[CO17]] + CatTemplate[[#This Row],[CS17]]) * (1 + getRateOHFinal) * getRateMarkupFinal</f>
        <v>#VALUE!</v>
      </c>
      <c r="GJ24" s="30" t="e">
        <f>(CatTemplate[[#This Row],[CO18]] + CatTemplate[[#This Row],[CS18]]) * (1 + getRateOHFinal) * getRateMarkupFinal</f>
        <v>#VALUE!</v>
      </c>
      <c r="GK24" s="30" t="e">
        <f>(CatTemplate[[#This Row],[CO19]] + CatTemplate[[#This Row],[CS19]]) * (1 + getRateOHFinal) * getRateMarkupFinal</f>
        <v>#VALUE!</v>
      </c>
      <c r="GL24" s="30" t="e">
        <f>(CatTemplate[[#This Row],[CO20]] + CatTemplate[[#This Row],[CS20]]) * (1 + getRateOHFinal) * getRateMarkupFinal</f>
        <v>#VALUE!</v>
      </c>
      <c r="GM24" s="30" t="e">
        <f t="shared" si="6"/>
        <v>#VALUE!</v>
      </c>
      <c r="GN24" s="30" t="e">
        <f t="shared" si="7"/>
        <v>#VALUE!</v>
      </c>
      <c r="GO24" s="30" t="e">
        <f t="shared" si="8"/>
        <v>#VALUE!</v>
      </c>
      <c r="GP24" s="30" t="e">
        <f t="shared" si="9"/>
        <v>#VALUE!</v>
      </c>
      <c r="GQ24" s="30" t="e">
        <f>(CatTemplate[[#This Row],[CO1]]+CatTemplate[[#This Row],[CS1]]) * (1+ getRateOHFinal) * (1 + getRateMarkupFinal)</f>
        <v>#VALUE!</v>
      </c>
      <c r="GR24" s="30" t="e">
        <f>(CatTemplate[[#This Row],[CO2]]+CatTemplate[[#This Row],[CS2]]) * (1+ getRateOHFinal) * (1 + getRateMarkupFinal)</f>
        <v>#VALUE!</v>
      </c>
      <c r="GS24" s="30" t="e">
        <f>(CatTemplate[[#This Row],[CO3]]+CatTemplate[[#This Row],[CS3]]) * (1+ getRateOHFinal) * (1 + getRateMarkupFinal)</f>
        <v>#VALUE!</v>
      </c>
      <c r="GT24" s="30" t="e">
        <f>(CatTemplate[[#This Row],[CO4]]+CatTemplate[[#This Row],[CS4]]) * (1+ getRateOHFinal) * (1 + getRateMarkupFinal)</f>
        <v>#VALUE!</v>
      </c>
      <c r="GU24" s="30" t="e">
        <f>(CatTemplate[[#This Row],[CO5]]+CatTemplate[[#This Row],[CS5]]) * (1+ getRateOHFinal) * (1 + getRateMarkupFinal)</f>
        <v>#VALUE!</v>
      </c>
      <c r="GV24" s="30" t="e">
        <f>(CatTemplate[[#This Row],[CO6]]+CatTemplate[[#This Row],[CS6]]) * (1+ getRateOHFinal) * (1 + getRateMarkupFinal)</f>
        <v>#VALUE!</v>
      </c>
      <c r="GW24" s="30" t="e">
        <f>(CatTemplate[[#This Row],[CO7]]+CatTemplate[[#This Row],[CS7]]) * (1+ getRateOHFinal) * (1 + getRateMarkupFinal)</f>
        <v>#VALUE!</v>
      </c>
      <c r="GX24" s="30" t="e">
        <f>(CatTemplate[[#This Row],[CO8]]+CatTemplate[[#This Row],[CS8]]) * (1+ getRateOHFinal) * (1 + getRateMarkupFinal)</f>
        <v>#VALUE!</v>
      </c>
      <c r="GY24" s="30" t="e">
        <f>(CatTemplate[[#This Row],[CO9]]+CatTemplate[[#This Row],[CS9]]) * (1+ getRateOHFinal) * (1 + getRateMarkupFinal)</f>
        <v>#VALUE!</v>
      </c>
      <c r="GZ24" s="30" t="e">
        <f>(CatTemplate[[#This Row],[CO10]]+CatTemplate[[#This Row],[CS10]]) * (1+ getRateOHFinal) * (1 + getRateMarkupFinal)</f>
        <v>#VALUE!</v>
      </c>
      <c r="HA24" s="30" t="e">
        <f>(CatTemplate[[#This Row],[CO11]]+CatTemplate[[#This Row],[CS11]]) * (1+ getRateOHFinal) * (1 + getRateMarkupFinal)</f>
        <v>#VALUE!</v>
      </c>
      <c r="HB24" s="30" t="e">
        <f>(CatTemplate[[#This Row],[CO12]]+CatTemplate[[#This Row],[CS12]]) * (1+ getRateOHFinal) * (1 + getRateMarkupFinal)</f>
        <v>#VALUE!</v>
      </c>
      <c r="HC24" s="30" t="e">
        <f>(CatTemplate[[#This Row],[CO13]]+CatTemplate[[#This Row],[CS13]]) * (1+ getRateOHFinal) * (1 + getRateMarkupFinal)</f>
        <v>#VALUE!</v>
      </c>
      <c r="HD24" s="30" t="e">
        <f>(CatTemplate[[#This Row],[CO14]]+CatTemplate[[#This Row],[CS14]]) * (1+ getRateOHFinal) * (1 + getRateMarkupFinal)</f>
        <v>#VALUE!</v>
      </c>
      <c r="HE24" s="30" t="e">
        <f>(CatTemplate[[#This Row],[CO15]]+CatTemplate[[#This Row],[CS15]]) * (1+ getRateOHFinal) * (1 + getRateMarkupFinal)</f>
        <v>#VALUE!</v>
      </c>
      <c r="HF24" s="30" t="e">
        <f>(CatTemplate[[#This Row],[CO16]]+CatTemplate[[#This Row],[CS16]]) * (1+ getRateOHFinal) * (1 + getRateMarkupFinal)</f>
        <v>#VALUE!</v>
      </c>
      <c r="HG24" s="30" t="e">
        <f>(CatTemplate[[#This Row],[CO17]]+CatTemplate[[#This Row],[CS17]]) * (1+ getRateOHFinal) * (1 + getRateMarkupFinal)</f>
        <v>#VALUE!</v>
      </c>
      <c r="HH24" s="30" t="e">
        <f>(CatTemplate[[#This Row],[CO18]]+CatTemplate[[#This Row],[CS18]]) * (1+ getRateOHFinal) * (1 + getRateMarkupFinal)</f>
        <v>#VALUE!</v>
      </c>
      <c r="HI24" s="30" t="e">
        <f>(CatTemplate[[#This Row],[CO19]]+CatTemplate[[#This Row],[CS19]]) * (1+ getRateOHFinal) * (1 + getRateMarkupFinal)</f>
        <v>#VALUE!</v>
      </c>
      <c r="HJ24" s="30" t="e">
        <f>(CatTemplate[[#This Row],[CO20]]+CatTemplate[[#This Row],[CS20]]) * (1+ getRateOHFinal) * (1 + getRateMarkupFinal)</f>
        <v>#VALUE!</v>
      </c>
      <c r="HK24" s="39" t="e">
        <f>CatTemplate[[#This Row],[Total cost]]+CatTemplate[[#This Row],[OH Amount]]+CatTemplate[[#This Row],[Markup]]</f>
        <v>#VALUE!</v>
      </c>
      <c r="HL24" s="63">
        <f>IF(CatTemplate[[#This Row],[Units]]="Days",CatTemplate[[#This Row],[Project quantity]]*CatTemplate[[#This Row],[St. unit effort]],CatTemplate[[#This Row],[Project quantity]])</f>
        <v>0</v>
      </c>
      <c r="HM24" s="287">
        <f>IFERROR(CatTemplate[[#This Row],[Total Price]]/(CatTemplate[[#This Row],[Final Quantity]]),0)</f>
        <v>0</v>
      </c>
      <c r="HN24" s="261"/>
    </row>
    <row r="25" spans="2:222" x14ac:dyDescent="0.2">
      <c r="B25" s="6" t="s">
        <v>74</v>
      </c>
      <c r="C25" s="22">
        <v>1</v>
      </c>
      <c r="D25" s="7" t="s">
        <v>292</v>
      </c>
      <c r="E25" s="24">
        <v>4</v>
      </c>
      <c r="F25" s="18" t="s">
        <v>53</v>
      </c>
      <c r="G25" s="26">
        <v>8</v>
      </c>
      <c r="H25" s="18" t="s">
        <v>957</v>
      </c>
      <c r="I25" s="18"/>
      <c r="J25" s="15"/>
      <c r="K25" s="15"/>
      <c r="L25" s="15" t="s">
        <v>421</v>
      </c>
      <c r="M25" s="15" t="s">
        <v>208</v>
      </c>
      <c r="N25" s="15" t="s">
        <v>858</v>
      </c>
      <c r="O25" s="315"/>
      <c r="P25" s="71"/>
      <c r="Q25" s="108"/>
      <c r="R25" s="73"/>
      <c r="S25" s="97"/>
      <c r="T25" s="100">
        <f>getEqUnitCost</f>
        <v>0</v>
      </c>
      <c r="U25" s="73">
        <f>getEqUnitEffort</f>
        <v>0</v>
      </c>
      <c r="V25" s="101">
        <f>getEqQuantity</f>
        <v>0</v>
      </c>
      <c r="W25" s="320"/>
      <c r="X25" s="100">
        <f>getConsUnitCost</f>
        <v>0</v>
      </c>
      <c r="Y25" s="73">
        <f>getConsUnitEffort</f>
        <v>0</v>
      </c>
      <c r="Z25" s="14">
        <f>getConsQuantity</f>
        <v>0</v>
      </c>
      <c r="AA25" s="320"/>
      <c r="AB25" s="72"/>
      <c r="AC25" s="112"/>
      <c r="AD25" s="14">
        <f>getOthQuantity</f>
        <v>0</v>
      </c>
      <c r="AE25" s="320"/>
      <c r="AF25" s="28" t="str">
        <f>IF(ISBLANK(CatTemplate[[#This Row],[Resource type]]),"",CatTemplate[[#This Row],[Resource type]])</f>
        <v/>
      </c>
      <c r="AG25" s="242">
        <f>getStaffUnitCost</f>
        <v>0</v>
      </c>
      <c r="AH25" s="113">
        <f>getStaffUnitEffort</f>
        <v>0</v>
      </c>
      <c r="AI25" s="40">
        <f>getStaffQuantity</f>
        <v>0</v>
      </c>
      <c r="AJ25" s="41">
        <f>CatTemplate[[#This Row],[St. quantity]]*8/ParRatePM</f>
        <v>0</v>
      </c>
      <c r="AK25" s="320"/>
      <c r="AL25" s="53" t="str">
        <f>CatTemplate[[#This Row],[Item type]]</f>
        <v>Travels</v>
      </c>
      <c r="AM25" s="12">
        <f>SUM(CatTemplate[[#This Row],[Year1]:[Year20]])</f>
        <v>0</v>
      </c>
      <c r="AN25" s="52"/>
      <c r="AO25" s="52"/>
      <c r="AP25" s="52"/>
      <c r="AQ25" s="8"/>
      <c r="AR25" s="8"/>
      <c r="AS25" s="8"/>
      <c r="AT25" s="8"/>
      <c r="AU25" s="8"/>
      <c r="AV25" s="8"/>
      <c r="AW25" s="8"/>
      <c r="AX25" s="8"/>
      <c r="AY25" s="8"/>
      <c r="AZ25" s="8"/>
      <c r="BA25" s="8"/>
      <c r="BB25" s="8"/>
      <c r="BC25" s="8"/>
      <c r="BD25" s="8"/>
      <c r="BE25" s="8"/>
      <c r="BF25" s="8"/>
      <c r="BG25" s="36"/>
      <c r="BH25" s="320"/>
      <c r="BI25" s="37" t="str">
        <f>getCostCategory</f>
        <v>05 Travel costs</v>
      </c>
      <c r="BJ25" s="37" t="str">
        <f>getSection</f>
        <v>01 Project management</v>
      </c>
      <c r="BK25" s="32" t="str">
        <f>getObject</f>
        <v>Project management</v>
      </c>
      <c r="BL25" s="30">
        <f>IFERROR(getUnitCost * IF(CatTemplate[[#This Row],[Cost Category Comp.]]="01 Staff costs", 1,1),0)</f>
        <v>0</v>
      </c>
      <c r="BM25" s="29">
        <f>IF(AND(ISBLANK(CatTemplate[[#This Row],[Eq. unit cost]]),ISBLANK(CatTemplate[[#This Row],[Cons. unit cost]]),ISBLANK(CatTemplate[[#This Row],[Oth. unit cost]])), 0, IF(getUnitEffort =0,1,getUnitEffort) * CatTemplate[[#This Row],[Year1]])</f>
        <v>0</v>
      </c>
      <c r="BN25" s="29">
        <f>IF(AND(ISBLANK(CatTemplate[[#This Row],[Eq. unit cost]]),ISBLANK(CatTemplate[[#This Row],[Cons. unit cost]]),ISBLANK(CatTemplate[[#This Row],[Oth. unit cost]])), 0, IF(getUnitEffort =0,1,getUnitEffort) * CatTemplate[[#This Row],[Year2]])</f>
        <v>0</v>
      </c>
      <c r="BO25" s="29">
        <f>IF(AND(ISBLANK(CatTemplate[[#This Row],[Eq. unit cost]]),ISBLANK(CatTemplate[[#This Row],[Cons. unit cost]]),ISBLANK(CatTemplate[[#This Row],[Oth. unit cost]])), 0, IF(getUnitEffort =0,1,getUnitEffort) * CatTemplate[[#This Row],[Year3]])</f>
        <v>0</v>
      </c>
      <c r="BP25" s="29">
        <f>IF(AND(ISBLANK(CatTemplate[[#This Row],[Eq. unit cost]]),ISBLANK(CatTemplate[[#This Row],[Cons. unit cost]]),ISBLANK(CatTemplate[[#This Row],[Oth. unit cost]])), 0, IF(getUnitEffort =0,1,getUnitEffort) * CatTemplate[[#This Row],[Year4]])</f>
        <v>0</v>
      </c>
      <c r="BQ25" s="29">
        <f>IF(AND(ISBLANK(CatTemplate[[#This Row],[Eq. unit cost]]),ISBLANK(CatTemplate[[#This Row],[Cons. unit cost]]),ISBLANK(CatTemplate[[#This Row],[Oth. unit cost]])), 0, IF(getUnitEffort =0,1,getUnitEffort) * CatTemplate[[#This Row],[Year5]])</f>
        <v>0</v>
      </c>
      <c r="BR25" s="29">
        <f>IF(AND(ISBLANK(CatTemplate[[#This Row],[Eq. unit cost]]),ISBLANK(CatTemplate[[#This Row],[Cons. unit cost]]),ISBLANK(CatTemplate[[#This Row],[Oth. unit cost]])), 0, IF(getUnitEffort =0,1,getUnitEffort) * CatTemplate[[#This Row],[Year6]])</f>
        <v>0</v>
      </c>
      <c r="BS25" s="29">
        <f>IF(AND(ISBLANK(CatTemplate[[#This Row],[Eq. unit cost]]),ISBLANK(CatTemplate[[#This Row],[Cons. unit cost]]),ISBLANK(CatTemplate[[#This Row],[Oth. unit cost]])), 0, IF(getUnitEffort =0,1,getUnitEffort) * CatTemplate[[#This Row],[Year7]])</f>
        <v>0</v>
      </c>
      <c r="BT25" s="29">
        <f>IF(AND(ISBLANK(CatTemplate[[#This Row],[Eq. unit cost]]),ISBLANK(CatTemplate[[#This Row],[Cons. unit cost]]),ISBLANK(CatTemplate[[#This Row],[Oth. unit cost]])), 0, IF(getUnitEffort =0,1,getUnitEffort) * CatTemplate[[#This Row],[Year8]])</f>
        <v>0</v>
      </c>
      <c r="BU25" s="29">
        <f>IF(AND(ISBLANK(CatTemplate[[#This Row],[Eq. unit cost]]),ISBLANK(CatTemplate[[#This Row],[Cons. unit cost]]),ISBLANK(CatTemplate[[#This Row],[Oth. unit cost]])), 0, IF(getUnitEffort =0,1,getUnitEffort) * CatTemplate[[#This Row],[Year9]])</f>
        <v>0</v>
      </c>
      <c r="BV25" s="29">
        <f>IF(AND(ISBLANK(CatTemplate[[#This Row],[Eq. unit cost]]),ISBLANK(CatTemplate[[#This Row],[Cons. unit cost]]),ISBLANK(CatTemplate[[#This Row],[Oth. unit cost]])), 0, IF(getUnitEffort =0,1,getUnitEffort) * CatTemplate[[#This Row],[Year10]])</f>
        <v>0</v>
      </c>
      <c r="BW25" s="29">
        <f>IF(AND(ISBLANK(CatTemplate[[#This Row],[Eq. unit cost]]),ISBLANK(CatTemplate[[#This Row],[Cons. unit cost]]),ISBLANK(CatTemplate[[#This Row],[Oth. unit cost]])), 0, IF(getUnitEffort =0,1,getUnitEffort) * CatTemplate[[#This Row],[Year11]])</f>
        <v>0</v>
      </c>
      <c r="BX25" s="29">
        <f>IF(AND(ISBLANK(CatTemplate[[#This Row],[Eq. unit cost]]),ISBLANK(CatTemplate[[#This Row],[Cons. unit cost]]),ISBLANK(CatTemplate[[#This Row],[Oth. unit cost]])), 0, IF(getUnitEffort =0,1,getUnitEffort) * CatTemplate[[#This Row],[Year12]])</f>
        <v>0</v>
      </c>
      <c r="BY25" s="29">
        <f>IF(AND(ISBLANK(CatTemplate[[#This Row],[Eq. unit cost]]),ISBLANK(CatTemplate[[#This Row],[Cons. unit cost]]),ISBLANK(CatTemplate[[#This Row],[Oth. unit cost]])), 0, IF(getUnitEffort =0,1,getUnitEffort) * CatTemplate[[#This Row],[Year13]])</f>
        <v>0</v>
      </c>
      <c r="BZ25" s="29">
        <f>IF(AND(ISBLANK(CatTemplate[[#This Row],[Eq. unit cost]]),ISBLANK(CatTemplate[[#This Row],[Cons. unit cost]]),ISBLANK(CatTemplate[[#This Row],[Oth. unit cost]])), 0, IF(getUnitEffort =0,1,getUnitEffort) * CatTemplate[[#This Row],[Year14]])</f>
        <v>0</v>
      </c>
      <c r="CA25" s="29">
        <f>IF(AND(ISBLANK(CatTemplate[[#This Row],[Eq. unit cost]]),ISBLANK(CatTemplate[[#This Row],[Cons. unit cost]]),ISBLANK(CatTemplate[[#This Row],[Oth. unit cost]])), 0, IF(getUnitEffort =0,1,getUnitEffort) * CatTemplate[[#This Row],[Year15]])</f>
        <v>0</v>
      </c>
      <c r="CB25" s="29">
        <f>IF(AND(ISBLANK(CatTemplate[[#This Row],[Eq. unit cost]]),ISBLANK(CatTemplate[[#This Row],[Cons. unit cost]]),ISBLANK(CatTemplate[[#This Row],[Oth. unit cost]])), 0, IF(getUnitEffort =0,1,getUnitEffort) * CatTemplate[[#This Row],[Year16]])</f>
        <v>0</v>
      </c>
      <c r="CC25" s="29">
        <f>IF(AND(ISBLANK(CatTemplate[[#This Row],[Eq. unit cost]]),ISBLANK(CatTemplate[[#This Row],[Cons. unit cost]]),ISBLANK(CatTemplate[[#This Row],[Oth. unit cost]])), 0, IF(getUnitEffort =0,1,getUnitEffort) * CatTemplate[[#This Row],[Year17]])</f>
        <v>0</v>
      </c>
      <c r="CD25" s="29">
        <f>IF(AND(ISBLANK(CatTemplate[[#This Row],[Eq. unit cost]]),ISBLANK(CatTemplate[[#This Row],[Cons. unit cost]]),ISBLANK(CatTemplate[[#This Row],[Oth. unit cost]])), 0, IF(getUnitEffort =0,1,getUnitEffort) * CatTemplate[[#This Row],[Year18]])</f>
        <v>0</v>
      </c>
      <c r="CE25" s="29">
        <f>IF(AND(ISBLANK(CatTemplate[[#This Row],[Eq. unit cost]]),ISBLANK(CatTemplate[[#This Row],[Cons. unit cost]]),ISBLANK(CatTemplate[[#This Row],[Oth. unit cost]])), 0, IF(getUnitEffort =0,1,getUnitEffort) * CatTemplate[[#This Row],[Year19]])</f>
        <v>0</v>
      </c>
      <c r="CF25" s="29">
        <f>IF(AND(ISBLANK(CatTemplate[[#This Row],[Eq. unit cost]]),ISBLANK(CatTemplate[[#This Row],[Cons. unit cost]]),ISBLANK(CatTemplate[[#This Row],[Oth. unit cost]])), 0, IF(getUnitEffort =0,1,getUnitEffort) * CatTemplate[[#This Row],[Year20]])</f>
        <v>0</v>
      </c>
      <c r="CG25" s="45">
        <f>SUM(CatTemplate[[#This Row],[Q1]:[Q20]])</f>
        <v>0</v>
      </c>
      <c r="CH25" s="29">
        <f>IF(ISBLANK(CatTemplate[[#This Row],[St. unit effort]]),0,(CatTemplate[[#This Row],[St. unit effort]] * CatTemplate[[#This Row],[Year1]]))</f>
        <v>0</v>
      </c>
      <c r="CI25" s="29">
        <f>IF(ISBLANK(CatTemplate[[#This Row],[St. unit effort]]),0,(CatTemplate[[#This Row],[St. unit effort]] * CatTemplate[[#This Row],[Year2]]))</f>
        <v>0</v>
      </c>
      <c r="CJ25" s="29">
        <f>IF(ISBLANK(CatTemplate[[#This Row],[St. unit effort]]),0,(CatTemplate[[#This Row],[St. unit effort]] * CatTemplate[[#This Row],[Year3]]))</f>
        <v>0</v>
      </c>
      <c r="CK25" s="29">
        <f>IF(ISBLANK(CatTemplate[[#This Row],[St. unit effort]]),0,(CatTemplate[[#This Row],[St. unit effort]] * CatTemplate[[#This Row],[Year4]]))</f>
        <v>0</v>
      </c>
      <c r="CL25" s="29">
        <f>IF(ISBLANK(CatTemplate[[#This Row],[St. unit effort]]),0,(CatTemplate[[#This Row],[St. unit effort]] * CatTemplate[[#This Row],[Year5]]))</f>
        <v>0</v>
      </c>
      <c r="CM25" s="29">
        <f>IF(ISBLANK(CatTemplate[[#This Row],[St. unit effort]]),0,(CatTemplate[[#This Row],[St. unit effort]] * CatTemplate[[#This Row],[Year6]]))</f>
        <v>0</v>
      </c>
      <c r="CN25" s="29">
        <f>IF(ISBLANK(CatTemplate[[#This Row],[St. unit effort]]),0,(CatTemplate[[#This Row],[St. unit effort]] * CatTemplate[[#This Row],[Year7]]))</f>
        <v>0</v>
      </c>
      <c r="CO25" s="29">
        <f>IF(ISBLANK(CatTemplate[[#This Row],[St. unit effort]]),0,(CatTemplate[[#This Row],[St. unit effort]] * CatTemplate[[#This Row],[Year8]]))</f>
        <v>0</v>
      </c>
      <c r="CP25" s="29">
        <f>IF(ISBLANK(CatTemplate[[#This Row],[St. unit effort]]),0,(CatTemplate[[#This Row],[St. unit effort]] * CatTemplate[[#This Row],[Year9]]))</f>
        <v>0</v>
      </c>
      <c r="CQ25" s="29">
        <f>IF(ISBLANK(CatTemplate[[#This Row],[St. unit effort]]),0,(CatTemplate[[#This Row],[St. unit effort]] * CatTemplate[[#This Row],[Year10]]))</f>
        <v>0</v>
      </c>
      <c r="CR25" s="29">
        <f>IF(ISBLANK(CatTemplate[[#This Row],[St. unit effort]]),0,(CatTemplate[[#This Row],[St. unit effort]] * CatTemplate[[#This Row],[Year11]]))</f>
        <v>0</v>
      </c>
      <c r="CS25" s="29">
        <f>IF(ISBLANK(CatTemplate[[#This Row],[St. unit effort]]),0,(CatTemplate[[#This Row],[St. unit effort]] * CatTemplate[[#This Row],[Year12]]))</f>
        <v>0</v>
      </c>
      <c r="CT25" s="29">
        <f>IF(ISBLANK(CatTemplate[[#This Row],[St. unit effort]]),0,(CatTemplate[[#This Row],[St. unit effort]] * CatTemplate[[#This Row],[Year13]]))</f>
        <v>0</v>
      </c>
      <c r="CU25" s="29">
        <f>IF(ISBLANK(CatTemplate[[#This Row],[St. unit effort]]),0,(CatTemplate[[#This Row],[St. unit effort]] * CatTemplate[[#This Row],[Year14]]))</f>
        <v>0</v>
      </c>
      <c r="CV25" s="29">
        <f>IF(ISBLANK(CatTemplate[[#This Row],[St. unit effort]]),0,(CatTemplate[[#This Row],[St. unit effort]] * CatTemplate[[#This Row],[Year15]]))</f>
        <v>0</v>
      </c>
      <c r="CW25" s="29">
        <f>IF(ISBLANK(CatTemplate[[#This Row],[St. unit effort]]),0,(CatTemplate[[#This Row],[St. unit effort]] * CatTemplate[[#This Row],[Year16]]))</f>
        <v>0</v>
      </c>
      <c r="CX25" s="29">
        <f>IF(ISBLANK(CatTemplate[[#This Row],[St. unit effort]]),0,(CatTemplate[[#This Row],[St. unit effort]] * CatTemplate[[#This Row],[Year17]]))</f>
        <v>0</v>
      </c>
      <c r="CY25" s="29">
        <f>IF(ISBLANK(CatTemplate[[#This Row],[St. unit effort]]),0,(CatTemplate[[#This Row],[St. unit effort]] * CatTemplate[[#This Row],[Year18]]))</f>
        <v>0</v>
      </c>
      <c r="CZ25" s="29">
        <f>IF(ISBLANK(CatTemplate[[#This Row],[St. unit effort]]),0,(CatTemplate[[#This Row],[St. unit effort]] * CatTemplate[[#This Row],[Year19]]))</f>
        <v>0</v>
      </c>
      <c r="DA25" s="29">
        <f>IF(ISBLANK(CatTemplate[[#This Row],[St. unit effort]]),0,(CatTemplate[[#This Row],[St. unit effort]] * CatTemplate[[#This Row],[Year20]]))</f>
        <v>0</v>
      </c>
      <c r="DB25" s="57">
        <f>IF(ISBLANK(CatTemplate[[#This Row],[St. unit effort]]),0,(CatTemplate[[#This Row],[St. unit effort]] * CatTemplate[[#This Row],[Year1]])*8/ParRatePM)</f>
        <v>0</v>
      </c>
      <c r="DC25" s="57">
        <f>IF(ISBLANK(CatTemplate[[#This Row],[St. unit effort]]),0,(CatTemplate[[#This Row],[St. unit effort]] * CatTemplate[[#This Row],[Year2]])*8/ParRatePM)</f>
        <v>0</v>
      </c>
      <c r="DD25" s="57">
        <f>IF(ISBLANK(CatTemplate[[#This Row],[St. unit effort]]),0,(CatTemplate[[#This Row],[St. unit effort]] * CatTemplate[[#This Row],[Year3]])*8/ParRatePM)</f>
        <v>0</v>
      </c>
      <c r="DE25" s="57">
        <f>IF(ISBLANK(CatTemplate[[#This Row],[St. unit effort]]),0,(CatTemplate[[#This Row],[St. unit effort]] * CatTemplate[[#This Row],[Year4]])*8/ParRatePM)</f>
        <v>0</v>
      </c>
      <c r="DF25" s="57">
        <f>IF(ISBLANK(CatTemplate[[#This Row],[St. unit effort]]),0,(CatTemplate[[#This Row],[St. unit effort]] * CatTemplate[[#This Row],[Year5]])*8/ParRatePM)</f>
        <v>0</v>
      </c>
      <c r="DG25" s="57">
        <f>IF(ISBLANK(CatTemplate[[#This Row],[St. unit effort]]),0,(CatTemplate[[#This Row],[St. unit effort]] * CatTemplate[[#This Row],[Year6]])*8/ParRatePM)</f>
        <v>0</v>
      </c>
      <c r="DH25" s="57">
        <f>IF(ISBLANK(CatTemplate[[#This Row],[St. unit effort]]),0,(CatTemplate[[#This Row],[St. unit effort]] * CatTemplate[[#This Row],[Year7]])*8/ParRatePM)</f>
        <v>0</v>
      </c>
      <c r="DI25" s="57">
        <f>IF(ISBLANK(CatTemplate[[#This Row],[St. unit effort]]),0,(CatTemplate[[#This Row],[St. unit effort]] * CatTemplate[[#This Row],[Year8]])*8/ParRatePM)</f>
        <v>0</v>
      </c>
      <c r="DJ25" s="57">
        <f>IF(ISBLANK(CatTemplate[[#This Row],[St. unit effort]]),0,(CatTemplate[[#This Row],[St. unit effort]] * CatTemplate[[#This Row],[Year9]])*8/ParRatePM)</f>
        <v>0</v>
      </c>
      <c r="DK25" s="57">
        <f>IF(ISBLANK(CatTemplate[[#This Row],[St. unit effort]]),0,(CatTemplate[[#This Row],[St. unit effort]] * CatTemplate[[#This Row],[Year10]])*8/ParRatePM)</f>
        <v>0</v>
      </c>
      <c r="DL25" s="57">
        <f>IF(ISBLANK(CatTemplate[[#This Row],[St. unit effort]]),0,(CatTemplate[[#This Row],[St. unit effort]] * CatTemplate[[#This Row],[Year11]])*8/ParRatePM)</f>
        <v>0</v>
      </c>
      <c r="DM25" s="57">
        <f>IF(ISBLANK(CatTemplate[[#This Row],[St. unit effort]]),0,(CatTemplate[[#This Row],[St. unit effort]] * CatTemplate[[#This Row],[Year12]])*8/ParRatePM)</f>
        <v>0</v>
      </c>
      <c r="DN25" s="57">
        <f>IF(ISBLANK(CatTemplate[[#This Row],[St. unit effort]]),0,(CatTemplate[[#This Row],[St. unit effort]] * CatTemplate[[#This Row],[Year13]])*8/ParRatePM)</f>
        <v>0</v>
      </c>
      <c r="DO25" s="57">
        <f>IF(ISBLANK(CatTemplate[[#This Row],[St. unit effort]]),0,(CatTemplate[[#This Row],[St. unit effort]] * CatTemplate[[#This Row],[Year14]])*8/ParRatePM)</f>
        <v>0</v>
      </c>
      <c r="DP25" s="57">
        <f>IF(ISBLANK(CatTemplate[[#This Row],[St. unit effort]]),0,(CatTemplate[[#This Row],[St. unit effort]] * CatTemplate[[#This Row],[Year15]])*8/ParRatePM)</f>
        <v>0</v>
      </c>
      <c r="DQ25" s="57">
        <f>IF(ISBLANK(CatTemplate[[#This Row],[St. unit effort]]),0,(CatTemplate[[#This Row],[St. unit effort]] * CatTemplate[[#This Row],[Year16]])*8/ParRatePM)</f>
        <v>0</v>
      </c>
      <c r="DR25" s="57">
        <f>IF(ISBLANK(CatTemplate[[#This Row],[St. unit effort]]),0,(CatTemplate[[#This Row],[St. unit effort]] * CatTemplate[[#This Row],[Year17]])*8/ParRatePM)</f>
        <v>0</v>
      </c>
      <c r="DS25" s="57">
        <f>IF(ISBLANK(CatTemplate[[#This Row],[St. unit effort]]),0,(CatTemplate[[#This Row],[St. unit effort]] * CatTemplate[[#This Row],[Year18]])*8/ParRatePM)</f>
        <v>0</v>
      </c>
      <c r="DT25" s="57">
        <f>IF(ISBLANK(CatTemplate[[#This Row],[St. unit effort]]),0,(CatTemplate[[#This Row],[St. unit effort]] * CatTemplate[[#This Row],[Year19]])*8/ParRatePM)</f>
        <v>0</v>
      </c>
      <c r="DU25" s="57">
        <f>IF(ISBLANK(CatTemplate[[#This Row],[St. unit effort]]),0,(CatTemplate[[#This Row],[St. unit effort]] * CatTemplate[[#This Row],[Year20]])*8/ParRatePM)</f>
        <v>0</v>
      </c>
      <c r="DV25" s="54">
        <f>SUM(CatTemplate[[#This Row],[PM1]:[PM20]])</f>
        <v>0</v>
      </c>
      <c r="DW25" s="56">
        <f t="shared" si="10"/>
        <v>0</v>
      </c>
      <c r="DX25" s="56">
        <f t="shared" si="10"/>
        <v>0</v>
      </c>
      <c r="DY25" s="56">
        <f t="shared" si="10"/>
        <v>0</v>
      </c>
      <c r="DZ25" s="56">
        <f t="shared" si="10"/>
        <v>0</v>
      </c>
      <c r="EA25" s="56">
        <f t="shared" si="10"/>
        <v>0</v>
      </c>
      <c r="EB25" s="56">
        <f t="shared" si="10"/>
        <v>0</v>
      </c>
      <c r="EC25" s="56">
        <f t="shared" si="10"/>
        <v>0</v>
      </c>
      <c r="ED25" s="56">
        <f t="shared" si="10"/>
        <v>0</v>
      </c>
      <c r="EE25" s="56">
        <f t="shared" si="10"/>
        <v>0</v>
      </c>
      <c r="EF25" s="56">
        <f t="shared" si="10"/>
        <v>0</v>
      </c>
      <c r="EG25" s="56">
        <f t="shared" si="10"/>
        <v>0</v>
      </c>
      <c r="EH25" s="56">
        <f t="shared" si="10"/>
        <v>0</v>
      </c>
      <c r="EI25" s="56">
        <f t="shared" si="10"/>
        <v>0</v>
      </c>
      <c r="EJ25" s="56">
        <f t="shared" si="10"/>
        <v>0</v>
      </c>
      <c r="EK25" s="56">
        <f t="shared" si="10"/>
        <v>0</v>
      </c>
      <c r="EL25" s="56">
        <f t="shared" si="10"/>
        <v>0</v>
      </c>
      <c r="EM25" s="56">
        <f t="shared" si="13"/>
        <v>0</v>
      </c>
      <c r="EN25" s="56">
        <f t="shared" si="13"/>
        <v>0</v>
      </c>
      <c r="EO25" s="56">
        <f t="shared" si="13"/>
        <v>0</v>
      </c>
      <c r="EP25" s="56">
        <f t="shared" si="13"/>
        <v>0</v>
      </c>
      <c r="EQ25" s="30">
        <f>CatTemplate[[#This Row],[Eq. unit cost]] * CatTemplate[[#This Row],[Eq. quantity]]</f>
        <v>0</v>
      </c>
      <c r="ER25" s="30">
        <f>CatTemplate[[#This Row],[Cons. unit cost]] *CatTemplate[[#This Row],[Cons. quantity]]</f>
        <v>0</v>
      </c>
      <c r="ES25" s="30">
        <f>CatTemplate[[#This Row],[Oth. unit cost]] *CatTemplate[[#This Row],[Oth. quantity]]</f>
        <v>0</v>
      </c>
      <c r="ET25" s="55">
        <f>SUM(CatTemplate[[#This Row],[CO1]:[CO20]])</f>
        <v>0</v>
      </c>
      <c r="EU25" s="56">
        <f t="shared" si="11"/>
        <v>0</v>
      </c>
      <c r="EV25" s="56">
        <f t="shared" si="11"/>
        <v>0</v>
      </c>
      <c r="EW25" s="56">
        <f t="shared" si="11"/>
        <v>0</v>
      </c>
      <c r="EX25" s="56">
        <f t="shared" si="11"/>
        <v>0</v>
      </c>
      <c r="EY25" s="56">
        <f t="shared" si="11"/>
        <v>0</v>
      </c>
      <c r="EZ25" s="56">
        <f t="shared" si="11"/>
        <v>0</v>
      </c>
      <c r="FA25" s="56">
        <f t="shared" si="11"/>
        <v>0</v>
      </c>
      <c r="FB25" s="56">
        <f t="shared" si="11"/>
        <v>0</v>
      </c>
      <c r="FC25" s="56">
        <f t="shared" si="11"/>
        <v>0</v>
      </c>
      <c r="FD25" s="56">
        <f t="shared" si="11"/>
        <v>0</v>
      </c>
      <c r="FE25" s="56">
        <f t="shared" si="11"/>
        <v>0</v>
      </c>
      <c r="FF25" s="56">
        <f t="shared" si="11"/>
        <v>0</v>
      </c>
      <c r="FG25" s="56">
        <f t="shared" si="11"/>
        <v>0</v>
      </c>
      <c r="FH25" s="56">
        <f t="shared" si="11"/>
        <v>0</v>
      </c>
      <c r="FI25" s="56">
        <f t="shared" si="11"/>
        <v>0</v>
      </c>
      <c r="FJ25" s="56">
        <f t="shared" si="11"/>
        <v>0</v>
      </c>
      <c r="FK25" s="56">
        <f t="shared" si="14"/>
        <v>0</v>
      </c>
      <c r="FL25" s="56">
        <f t="shared" si="14"/>
        <v>0</v>
      </c>
      <c r="FM25" s="56">
        <f t="shared" si="14"/>
        <v>0</v>
      </c>
      <c r="FN25" s="56">
        <f t="shared" si="14"/>
        <v>0</v>
      </c>
      <c r="FO25" s="58">
        <f>SUM(CatTemplate[[#This Row],[CS1]:[CS20]])</f>
        <v>0</v>
      </c>
      <c r="FP25" s="59">
        <f>CatTemplate[[#This Row],[Total Oth. cost]]+CatTemplate[[#This Row],[Total St. Cost]]</f>
        <v>0</v>
      </c>
      <c r="FQ25" s="33" t="e">
        <f t="shared" si="12"/>
        <v>#VALUE!</v>
      </c>
      <c r="FR25" s="33" t="e">
        <f t="shared" si="5"/>
        <v>#VALUE!</v>
      </c>
      <c r="FS25" s="30" t="e">
        <f>(CatTemplate[[#This Row],[CO1]] + CatTemplate[[#This Row],[CS1]]) * (1 + getRateOHFinal) * getRateMarkupFinal</f>
        <v>#VALUE!</v>
      </c>
      <c r="FT25" s="30" t="e">
        <f>(CatTemplate[[#This Row],[CO2]] + CatTemplate[[#This Row],[CS2]]) * (1 + getRateOHFinal) * getRateMarkupFinal</f>
        <v>#VALUE!</v>
      </c>
      <c r="FU25" s="30" t="e">
        <f>(CatTemplate[[#This Row],[CO3]] + CatTemplate[[#This Row],[CS3]]) * (1 + getRateOHFinal) * getRateMarkupFinal</f>
        <v>#VALUE!</v>
      </c>
      <c r="FV25" s="30" t="e">
        <f>(CatTemplate[[#This Row],[CO4]] + CatTemplate[[#This Row],[CS4]]) * (1 + getRateOHFinal) * getRateMarkupFinal</f>
        <v>#VALUE!</v>
      </c>
      <c r="FW25" s="30" t="e">
        <f>(CatTemplate[[#This Row],[CO5]] + CatTemplate[[#This Row],[CS5]]) * (1 + getRateOHFinal) * getRateMarkupFinal</f>
        <v>#VALUE!</v>
      </c>
      <c r="FX25" s="30" t="e">
        <f>(CatTemplate[[#This Row],[CO6]] + CatTemplate[[#This Row],[CS6]]) * (1 + getRateOHFinal) * getRateMarkupFinal</f>
        <v>#VALUE!</v>
      </c>
      <c r="FY25" s="30" t="e">
        <f>(CatTemplate[[#This Row],[CO7]] + CatTemplate[[#This Row],[CS7]]) * (1 + getRateOHFinal) * getRateMarkupFinal</f>
        <v>#VALUE!</v>
      </c>
      <c r="FZ25" s="30" t="e">
        <f>(CatTemplate[[#This Row],[CO8]] + CatTemplate[[#This Row],[CS8]]) * (1 + getRateOHFinal) * getRateMarkupFinal</f>
        <v>#VALUE!</v>
      </c>
      <c r="GA25" s="30" t="e">
        <f>(CatTemplate[[#This Row],[CO9]] + CatTemplate[[#This Row],[CS9]]) * (1 + getRateOHFinal) * getRateMarkupFinal</f>
        <v>#VALUE!</v>
      </c>
      <c r="GB25" s="30" t="e">
        <f>(CatTemplate[[#This Row],[CO10]] + CatTemplate[[#This Row],[CS10]]) * (1 + getRateOHFinal) * getRateMarkupFinal</f>
        <v>#VALUE!</v>
      </c>
      <c r="GC25" s="30" t="e">
        <f>(CatTemplate[[#This Row],[CO11]] + CatTemplate[[#This Row],[CS11]]) * (1 + getRateOHFinal) * getRateMarkupFinal</f>
        <v>#VALUE!</v>
      </c>
      <c r="GD25" s="30" t="e">
        <f>(CatTemplate[[#This Row],[CO12]] + CatTemplate[[#This Row],[CS12]]) * (1 + getRateOHFinal) * getRateMarkupFinal</f>
        <v>#VALUE!</v>
      </c>
      <c r="GE25" s="30" t="e">
        <f>(CatTemplate[[#This Row],[CO13]] + CatTemplate[[#This Row],[CS13]]) * (1 + getRateOHFinal) * getRateMarkupFinal</f>
        <v>#VALUE!</v>
      </c>
      <c r="GF25" s="30" t="e">
        <f>(CatTemplate[[#This Row],[CO14]] + CatTemplate[[#This Row],[CS14]]) * (1 + getRateOHFinal) * getRateMarkupFinal</f>
        <v>#VALUE!</v>
      </c>
      <c r="GG25" s="30" t="e">
        <f>(CatTemplate[[#This Row],[CO15]] + CatTemplate[[#This Row],[CS15]]) * (1 + getRateOHFinal) * getRateMarkupFinal</f>
        <v>#VALUE!</v>
      </c>
      <c r="GH25" s="30" t="e">
        <f>(CatTemplate[[#This Row],[CO16]] + CatTemplate[[#This Row],[CS16]]) * (1 + getRateOHFinal) * getRateMarkupFinal</f>
        <v>#VALUE!</v>
      </c>
      <c r="GI25" s="30" t="e">
        <f>(CatTemplate[[#This Row],[CO17]] + CatTemplate[[#This Row],[CS17]]) * (1 + getRateOHFinal) * getRateMarkupFinal</f>
        <v>#VALUE!</v>
      </c>
      <c r="GJ25" s="30" t="e">
        <f>(CatTemplate[[#This Row],[CO18]] + CatTemplate[[#This Row],[CS18]]) * (1 + getRateOHFinal) * getRateMarkupFinal</f>
        <v>#VALUE!</v>
      </c>
      <c r="GK25" s="30" t="e">
        <f>(CatTemplate[[#This Row],[CO19]] + CatTemplate[[#This Row],[CS19]]) * (1 + getRateOHFinal) * getRateMarkupFinal</f>
        <v>#VALUE!</v>
      </c>
      <c r="GL25" s="30" t="e">
        <f>(CatTemplate[[#This Row],[CO20]] + CatTemplate[[#This Row],[CS20]]) * (1 + getRateOHFinal) * getRateMarkupFinal</f>
        <v>#VALUE!</v>
      </c>
      <c r="GM25" s="30" t="e">
        <f t="shared" si="6"/>
        <v>#VALUE!</v>
      </c>
      <c r="GN25" s="30" t="e">
        <f t="shared" si="7"/>
        <v>#VALUE!</v>
      </c>
      <c r="GO25" s="30" t="e">
        <f t="shared" si="8"/>
        <v>#VALUE!</v>
      </c>
      <c r="GP25" s="30" t="e">
        <f t="shared" si="9"/>
        <v>#VALUE!</v>
      </c>
      <c r="GQ25" s="30" t="e">
        <f>(CatTemplate[[#This Row],[CO1]]+CatTemplate[[#This Row],[CS1]]) * (1+ getRateOHFinal) * (1 + getRateMarkupFinal)</f>
        <v>#VALUE!</v>
      </c>
      <c r="GR25" s="30" t="e">
        <f>(CatTemplate[[#This Row],[CO2]]+CatTemplate[[#This Row],[CS2]]) * (1+ getRateOHFinal) * (1 + getRateMarkupFinal)</f>
        <v>#VALUE!</v>
      </c>
      <c r="GS25" s="30" t="e">
        <f>(CatTemplate[[#This Row],[CO3]]+CatTemplate[[#This Row],[CS3]]) * (1+ getRateOHFinal) * (1 + getRateMarkupFinal)</f>
        <v>#VALUE!</v>
      </c>
      <c r="GT25" s="30" t="e">
        <f>(CatTemplate[[#This Row],[CO4]]+CatTemplate[[#This Row],[CS4]]) * (1+ getRateOHFinal) * (1 + getRateMarkupFinal)</f>
        <v>#VALUE!</v>
      </c>
      <c r="GU25" s="30" t="e">
        <f>(CatTemplate[[#This Row],[CO5]]+CatTemplate[[#This Row],[CS5]]) * (1+ getRateOHFinal) * (1 + getRateMarkupFinal)</f>
        <v>#VALUE!</v>
      </c>
      <c r="GV25" s="30" t="e">
        <f>(CatTemplate[[#This Row],[CO6]]+CatTemplate[[#This Row],[CS6]]) * (1+ getRateOHFinal) * (1 + getRateMarkupFinal)</f>
        <v>#VALUE!</v>
      </c>
      <c r="GW25" s="30" t="e">
        <f>(CatTemplate[[#This Row],[CO7]]+CatTemplate[[#This Row],[CS7]]) * (1+ getRateOHFinal) * (1 + getRateMarkupFinal)</f>
        <v>#VALUE!</v>
      </c>
      <c r="GX25" s="30" t="e">
        <f>(CatTemplate[[#This Row],[CO8]]+CatTemplate[[#This Row],[CS8]]) * (1+ getRateOHFinal) * (1 + getRateMarkupFinal)</f>
        <v>#VALUE!</v>
      </c>
      <c r="GY25" s="30" t="e">
        <f>(CatTemplate[[#This Row],[CO9]]+CatTemplate[[#This Row],[CS9]]) * (1+ getRateOHFinal) * (1 + getRateMarkupFinal)</f>
        <v>#VALUE!</v>
      </c>
      <c r="GZ25" s="30" t="e">
        <f>(CatTemplate[[#This Row],[CO10]]+CatTemplate[[#This Row],[CS10]]) * (1+ getRateOHFinal) * (1 + getRateMarkupFinal)</f>
        <v>#VALUE!</v>
      </c>
      <c r="HA25" s="30" t="e">
        <f>(CatTemplate[[#This Row],[CO11]]+CatTemplate[[#This Row],[CS11]]) * (1+ getRateOHFinal) * (1 + getRateMarkupFinal)</f>
        <v>#VALUE!</v>
      </c>
      <c r="HB25" s="30" t="e">
        <f>(CatTemplate[[#This Row],[CO12]]+CatTemplate[[#This Row],[CS12]]) * (1+ getRateOHFinal) * (1 + getRateMarkupFinal)</f>
        <v>#VALUE!</v>
      </c>
      <c r="HC25" s="30" t="e">
        <f>(CatTemplate[[#This Row],[CO13]]+CatTemplate[[#This Row],[CS13]]) * (1+ getRateOHFinal) * (1 + getRateMarkupFinal)</f>
        <v>#VALUE!</v>
      </c>
      <c r="HD25" s="30" t="e">
        <f>(CatTemplate[[#This Row],[CO14]]+CatTemplate[[#This Row],[CS14]]) * (1+ getRateOHFinal) * (1 + getRateMarkupFinal)</f>
        <v>#VALUE!</v>
      </c>
      <c r="HE25" s="30" t="e">
        <f>(CatTemplate[[#This Row],[CO15]]+CatTemplate[[#This Row],[CS15]]) * (1+ getRateOHFinal) * (1 + getRateMarkupFinal)</f>
        <v>#VALUE!</v>
      </c>
      <c r="HF25" s="30" t="e">
        <f>(CatTemplate[[#This Row],[CO16]]+CatTemplate[[#This Row],[CS16]]) * (1+ getRateOHFinal) * (1 + getRateMarkupFinal)</f>
        <v>#VALUE!</v>
      </c>
      <c r="HG25" s="30" t="e">
        <f>(CatTemplate[[#This Row],[CO17]]+CatTemplate[[#This Row],[CS17]]) * (1+ getRateOHFinal) * (1 + getRateMarkupFinal)</f>
        <v>#VALUE!</v>
      </c>
      <c r="HH25" s="30" t="e">
        <f>(CatTemplate[[#This Row],[CO18]]+CatTemplate[[#This Row],[CS18]]) * (1+ getRateOHFinal) * (1 + getRateMarkupFinal)</f>
        <v>#VALUE!</v>
      </c>
      <c r="HI25" s="30" t="e">
        <f>(CatTemplate[[#This Row],[CO19]]+CatTemplate[[#This Row],[CS19]]) * (1+ getRateOHFinal) * (1 + getRateMarkupFinal)</f>
        <v>#VALUE!</v>
      </c>
      <c r="HJ25" s="30" t="e">
        <f>(CatTemplate[[#This Row],[CO20]]+CatTemplate[[#This Row],[CS20]]) * (1+ getRateOHFinal) * (1 + getRateMarkupFinal)</f>
        <v>#VALUE!</v>
      </c>
      <c r="HK25" s="39" t="e">
        <f>CatTemplate[[#This Row],[Total cost]]+CatTemplate[[#This Row],[OH Amount]]+CatTemplate[[#This Row],[Markup]]</f>
        <v>#VALUE!</v>
      </c>
      <c r="HL25" s="63">
        <f>IF(CatTemplate[[#This Row],[Units]]="Days",CatTemplate[[#This Row],[Project quantity]]*CatTemplate[[#This Row],[St. unit effort]],CatTemplate[[#This Row],[Project quantity]])</f>
        <v>0</v>
      </c>
      <c r="HM25" s="287">
        <f>IFERROR(CatTemplate[[#This Row],[Total Price]]/(CatTemplate[[#This Row],[Final Quantity]]),0)</f>
        <v>0</v>
      </c>
      <c r="HN25" s="261"/>
    </row>
    <row r="26" spans="2:222" x14ac:dyDescent="0.2">
      <c r="B26" s="6" t="s">
        <v>74</v>
      </c>
      <c r="C26" s="22">
        <v>1</v>
      </c>
      <c r="D26" s="7" t="s">
        <v>292</v>
      </c>
      <c r="E26" s="24">
        <v>4</v>
      </c>
      <c r="F26" s="18" t="s">
        <v>53</v>
      </c>
      <c r="G26" s="26">
        <v>9</v>
      </c>
      <c r="H26" s="18" t="s">
        <v>315</v>
      </c>
      <c r="I26" s="18"/>
      <c r="J26" s="15" t="s">
        <v>64</v>
      </c>
      <c r="K26" s="15"/>
      <c r="L26" s="15" t="s">
        <v>140</v>
      </c>
      <c r="M26" s="15" t="s">
        <v>206</v>
      </c>
      <c r="N26" s="15" t="s">
        <v>858</v>
      </c>
      <c r="O26" s="320"/>
      <c r="P26" s="71"/>
      <c r="Q26" s="108"/>
      <c r="R26" s="73"/>
      <c r="S26" s="97"/>
      <c r="T26" s="100">
        <f>getEqUnitCost</f>
        <v>0</v>
      </c>
      <c r="U26" s="73">
        <f>getEqUnitEffort</f>
        <v>0</v>
      </c>
      <c r="V26" s="101">
        <f>getEqQuantity</f>
        <v>0</v>
      </c>
      <c r="W26" s="320"/>
      <c r="X26" s="100">
        <f>getConsUnitCost</f>
        <v>0</v>
      </c>
      <c r="Y26" s="73">
        <f>getConsUnitEffort</f>
        <v>0</v>
      </c>
      <c r="Z26" s="14">
        <f>getConsQuantity</f>
        <v>0</v>
      </c>
      <c r="AA26" s="320"/>
      <c r="AB26" s="72"/>
      <c r="AC26" s="112"/>
      <c r="AD26" s="14">
        <f>getOthQuantity</f>
        <v>0</v>
      </c>
      <c r="AE26" s="320"/>
      <c r="AF26" s="28" t="str">
        <f>IF(ISBLANK(CatTemplate[[#This Row],[Resource type]]),"",CatTemplate[[#This Row],[Resource type]])</f>
        <v>CPMO CRPM</v>
      </c>
      <c r="AG26" s="242">
        <f>getStaffUnitCost</f>
        <v>511.74067489803332</v>
      </c>
      <c r="AH26" s="113">
        <f>getStaffUnitEffort</f>
        <v>0</v>
      </c>
      <c r="AI26" s="40">
        <f>getStaffQuantity</f>
        <v>0</v>
      </c>
      <c r="AJ26" s="41">
        <f>CatTemplate[[#This Row],[St. quantity]]*8/ParRatePM</f>
        <v>0</v>
      </c>
      <c r="AK26" s="320"/>
      <c r="AL26" s="53" t="str">
        <f>CatTemplate[[#This Row],[Item type]]</f>
        <v>Days</v>
      </c>
      <c r="AM26" s="12">
        <f>SUM(CatTemplate[[#This Row],[Year1]:[Year20]])</f>
        <v>0</v>
      </c>
      <c r="AN26" s="52"/>
      <c r="AO26" s="52"/>
      <c r="AP26" s="52"/>
      <c r="AQ26" s="8"/>
      <c r="AR26" s="8"/>
      <c r="AS26" s="8"/>
      <c r="AT26" s="8"/>
      <c r="AU26" s="8"/>
      <c r="AV26" s="8"/>
      <c r="AW26" s="8"/>
      <c r="AX26" s="8"/>
      <c r="AY26" s="8"/>
      <c r="AZ26" s="8"/>
      <c r="BA26" s="8"/>
      <c r="BB26" s="8"/>
      <c r="BC26" s="8"/>
      <c r="BD26" s="8"/>
      <c r="BE26" s="8"/>
      <c r="BF26" s="8"/>
      <c r="BG26" s="36"/>
      <c r="BH26" s="320"/>
      <c r="BI26" s="37" t="str">
        <f>getCostCategory</f>
        <v>01 Staff costs</v>
      </c>
      <c r="BJ26" s="37" t="str">
        <f>getSection</f>
        <v>01 Project management</v>
      </c>
      <c r="BK26" s="32" t="str">
        <f>getObject</f>
        <v>CPMO CRPM</v>
      </c>
      <c r="BL26" s="30">
        <f>IFERROR(getUnitCost * IF(CatTemplate[[#This Row],[Cost Category Comp.]]="01 Staff costs", 1,1),0)</f>
        <v>511.74067489803332</v>
      </c>
      <c r="BM26" s="29">
        <f>IF(AND(ISBLANK(CatTemplate[[#This Row],[Eq. unit cost]]),ISBLANK(CatTemplate[[#This Row],[Cons. unit cost]]),ISBLANK(CatTemplate[[#This Row],[Oth. unit cost]])), 0, IF(getUnitEffort =0,1,getUnitEffort) * CatTemplate[[#This Row],[Year1]])</f>
        <v>0</v>
      </c>
      <c r="BN26" s="29">
        <f>IF(AND(ISBLANK(CatTemplate[[#This Row],[Eq. unit cost]]),ISBLANK(CatTemplate[[#This Row],[Cons. unit cost]]),ISBLANK(CatTemplate[[#This Row],[Oth. unit cost]])), 0, IF(getUnitEffort =0,1,getUnitEffort) * CatTemplate[[#This Row],[Year2]])</f>
        <v>0</v>
      </c>
      <c r="BO26" s="29">
        <f>IF(AND(ISBLANK(CatTemplate[[#This Row],[Eq. unit cost]]),ISBLANK(CatTemplate[[#This Row],[Cons. unit cost]]),ISBLANK(CatTemplate[[#This Row],[Oth. unit cost]])), 0, IF(getUnitEffort =0,1,getUnitEffort) * CatTemplate[[#This Row],[Year3]])</f>
        <v>0</v>
      </c>
      <c r="BP26" s="29">
        <f>IF(AND(ISBLANK(CatTemplate[[#This Row],[Eq. unit cost]]),ISBLANK(CatTemplate[[#This Row],[Cons. unit cost]]),ISBLANK(CatTemplate[[#This Row],[Oth. unit cost]])), 0, IF(getUnitEffort =0,1,getUnitEffort) * CatTemplate[[#This Row],[Year4]])</f>
        <v>0</v>
      </c>
      <c r="BQ26" s="29">
        <f>IF(AND(ISBLANK(CatTemplate[[#This Row],[Eq. unit cost]]),ISBLANK(CatTemplate[[#This Row],[Cons. unit cost]]),ISBLANK(CatTemplate[[#This Row],[Oth. unit cost]])), 0, IF(getUnitEffort =0,1,getUnitEffort) * CatTemplate[[#This Row],[Year5]])</f>
        <v>0</v>
      </c>
      <c r="BR26" s="29">
        <f>IF(AND(ISBLANK(CatTemplate[[#This Row],[Eq. unit cost]]),ISBLANK(CatTemplate[[#This Row],[Cons. unit cost]]),ISBLANK(CatTemplate[[#This Row],[Oth. unit cost]])), 0, IF(getUnitEffort =0,1,getUnitEffort) * CatTemplate[[#This Row],[Year6]])</f>
        <v>0</v>
      </c>
      <c r="BS26" s="29">
        <f>IF(AND(ISBLANK(CatTemplate[[#This Row],[Eq. unit cost]]),ISBLANK(CatTemplate[[#This Row],[Cons. unit cost]]),ISBLANK(CatTemplate[[#This Row],[Oth. unit cost]])), 0, IF(getUnitEffort =0,1,getUnitEffort) * CatTemplate[[#This Row],[Year7]])</f>
        <v>0</v>
      </c>
      <c r="BT26" s="29">
        <f>IF(AND(ISBLANK(CatTemplate[[#This Row],[Eq. unit cost]]),ISBLANK(CatTemplate[[#This Row],[Cons. unit cost]]),ISBLANK(CatTemplate[[#This Row],[Oth. unit cost]])), 0, IF(getUnitEffort =0,1,getUnitEffort) * CatTemplate[[#This Row],[Year8]])</f>
        <v>0</v>
      </c>
      <c r="BU26" s="29">
        <f>IF(AND(ISBLANK(CatTemplate[[#This Row],[Eq. unit cost]]),ISBLANK(CatTemplate[[#This Row],[Cons. unit cost]]),ISBLANK(CatTemplate[[#This Row],[Oth. unit cost]])), 0, IF(getUnitEffort =0,1,getUnitEffort) * CatTemplate[[#This Row],[Year9]])</f>
        <v>0</v>
      </c>
      <c r="BV26" s="29">
        <f>IF(AND(ISBLANK(CatTemplate[[#This Row],[Eq. unit cost]]),ISBLANK(CatTemplate[[#This Row],[Cons. unit cost]]),ISBLANK(CatTemplate[[#This Row],[Oth. unit cost]])), 0, IF(getUnitEffort =0,1,getUnitEffort) * CatTemplate[[#This Row],[Year10]])</f>
        <v>0</v>
      </c>
      <c r="BW26" s="29">
        <f>IF(AND(ISBLANK(CatTemplate[[#This Row],[Eq. unit cost]]),ISBLANK(CatTemplate[[#This Row],[Cons. unit cost]]),ISBLANK(CatTemplate[[#This Row],[Oth. unit cost]])), 0, IF(getUnitEffort =0,1,getUnitEffort) * CatTemplate[[#This Row],[Year11]])</f>
        <v>0</v>
      </c>
      <c r="BX26" s="29">
        <f>IF(AND(ISBLANK(CatTemplate[[#This Row],[Eq. unit cost]]),ISBLANK(CatTemplate[[#This Row],[Cons. unit cost]]),ISBLANK(CatTemplate[[#This Row],[Oth. unit cost]])), 0, IF(getUnitEffort =0,1,getUnitEffort) * CatTemplate[[#This Row],[Year12]])</f>
        <v>0</v>
      </c>
      <c r="BY26" s="29">
        <f>IF(AND(ISBLANK(CatTemplate[[#This Row],[Eq. unit cost]]),ISBLANK(CatTemplate[[#This Row],[Cons. unit cost]]),ISBLANK(CatTemplate[[#This Row],[Oth. unit cost]])), 0, IF(getUnitEffort =0,1,getUnitEffort) * CatTemplate[[#This Row],[Year13]])</f>
        <v>0</v>
      </c>
      <c r="BZ26" s="29">
        <f>IF(AND(ISBLANK(CatTemplate[[#This Row],[Eq. unit cost]]),ISBLANK(CatTemplate[[#This Row],[Cons. unit cost]]),ISBLANK(CatTemplate[[#This Row],[Oth. unit cost]])), 0, IF(getUnitEffort =0,1,getUnitEffort) * CatTemplate[[#This Row],[Year14]])</f>
        <v>0</v>
      </c>
      <c r="CA26" s="29">
        <f>IF(AND(ISBLANK(CatTemplate[[#This Row],[Eq. unit cost]]),ISBLANK(CatTemplate[[#This Row],[Cons. unit cost]]),ISBLANK(CatTemplate[[#This Row],[Oth. unit cost]])), 0, IF(getUnitEffort =0,1,getUnitEffort) * CatTemplate[[#This Row],[Year15]])</f>
        <v>0</v>
      </c>
      <c r="CB26" s="29">
        <f>IF(AND(ISBLANK(CatTemplate[[#This Row],[Eq. unit cost]]),ISBLANK(CatTemplate[[#This Row],[Cons. unit cost]]),ISBLANK(CatTemplate[[#This Row],[Oth. unit cost]])), 0, IF(getUnitEffort =0,1,getUnitEffort) * CatTemplate[[#This Row],[Year16]])</f>
        <v>0</v>
      </c>
      <c r="CC26" s="29">
        <f>IF(AND(ISBLANK(CatTemplate[[#This Row],[Eq. unit cost]]),ISBLANK(CatTemplate[[#This Row],[Cons. unit cost]]),ISBLANK(CatTemplate[[#This Row],[Oth. unit cost]])), 0, IF(getUnitEffort =0,1,getUnitEffort) * CatTemplate[[#This Row],[Year17]])</f>
        <v>0</v>
      </c>
      <c r="CD26" s="29">
        <f>IF(AND(ISBLANK(CatTemplate[[#This Row],[Eq. unit cost]]),ISBLANK(CatTemplate[[#This Row],[Cons. unit cost]]),ISBLANK(CatTemplate[[#This Row],[Oth. unit cost]])), 0, IF(getUnitEffort =0,1,getUnitEffort) * CatTemplate[[#This Row],[Year18]])</f>
        <v>0</v>
      </c>
      <c r="CE26" s="29">
        <f>IF(AND(ISBLANK(CatTemplate[[#This Row],[Eq. unit cost]]),ISBLANK(CatTemplate[[#This Row],[Cons. unit cost]]),ISBLANK(CatTemplate[[#This Row],[Oth. unit cost]])), 0, IF(getUnitEffort =0,1,getUnitEffort) * CatTemplate[[#This Row],[Year19]])</f>
        <v>0</v>
      </c>
      <c r="CF26" s="29">
        <f>IF(AND(ISBLANK(CatTemplate[[#This Row],[Eq. unit cost]]),ISBLANK(CatTemplate[[#This Row],[Cons. unit cost]]),ISBLANK(CatTemplate[[#This Row],[Oth. unit cost]])), 0, IF(getUnitEffort =0,1,getUnitEffort) * CatTemplate[[#This Row],[Year20]])</f>
        <v>0</v>
      </c>
      <c r="CG26" s="45">
        <f>SUM(CatTemplate[[#This Row],[Q1]:[Q20]])</f>
        <v>0</v>
      </c>
      <c r="CH26" s="29">
        <f>IF(ISBLANK(CatTemplate[[#This Row],[St. unit effort]]),0,(CatTemplate[[#This Row],[St. unit effort]] * CatTemplate[[#This Row],[Year1]]))</f>
        <v>0</v>
      </c>
      <c r="CI26" s="29">
        <f>IF(ISBLANK(CatTemplate[[#This Row],[St. unit effort]]),0,(CatTemplate[[#This Row],[St. unit effort]] * CatTemplate[[#This Row],[Year2]]))</f>
        <v>0</v>
      </c>
      <c r="CJ26" s="29">
        <f>IF(ISBLANK(CatTemplate[[#This Row],[St. unit effort]]),0,(CatTemplate[[#This Row],[St. unit effort]] * CatTemplate[[#This Row],[Year3]]))</f>
        <v>0</v>
      </c>
      <c r="CK26" s="29">
        <f>IF(ISBLANK(CatTemplate[[#This Row],[St. unit effort]]),0,(CatTemplate[[#This Row],[St. unit effort]] * CatTemplate[[#This Row],[Year4]]))</f>
        <v>0</v>
      </c>
      <c r="CL26" s="29">
        <f>IF(ISBLANK(CatTemplate[[#This Row],[St. unit effort]]),0,(CatTemplate[[#This Row],[St. unit effort]] * CatTemplate[[#This Row],[Year5]]))</f>
        <v>0</v>
      </c>
      <c r="CM26" s="29">
        <f>IF(ISBLANK(CatTemplate[[#This Row],[St. unit effort]]),0,(CatTemplate[[#This Row],[St. unit effort]] * CatTemplate[[#This Row],[Year6]]))</f>
        <v>0</v>
      </c>
      <c r="CN26" s="29">
        <f>IF(ISBLANK(CatTemplate[[#This Row],[St. unit effort]]),0,(CatTemplate[[#This Row],[St. unit effort]] * CatTemplate[[#This Row],[Year7]]))</f>
        <v>0</v>
      </c>
      <c r="CO26" s="29">
        <f>IF(ISBLANK(CatTemplate[[#This Row],[St. unit effort]]),0,(CatTemplate[[#This Row],[St. unit effort]] * CatTemplate[[#This Row],[Year8]]))</f>
        <v>0</v>
      </c>
      <c r="CP26" s="29">
        <f>IF(ISBLANK(CatTemplate[[#This Row],[St. unit effort]]),0,(CatTemplate[[#This Row],[St. unit effort]] * CatTemplate[[#This Row],[Year9]]))</f>
        <v>0</v>
      </c>
      <c r="CQ26" s="29">
        <f>IF(ISBLANK(CatTemplate[[#This Row],[St. unit effort]]),0,(CatTemplate[[#This Row],[St. unit effort]] * CatTemplate[[#This Row],[Year10]]))</f>
        <v>0</v>
      </c>
      <c r="CR26" s="29">
        <f>IF(ISBLANK(CatTemplate[[#This Row],[St. unit effort]]),0,(CatTemplate[[#This Row],[St. unit effort]] * CatTemplate[[#This Row],[Year11]]))</f>
        <v>0</v>
      </c>
      <c r="CS26" s="29">
        <f>IF(ISBLANK(CatTemplate[[#This Row],[St. unit effort]]),0,(CatTemplate[[#This Row],[St. unit effort]] * CatTemplate[[#This Row],[Year12]]))</f>
        <v>0</v>
      </c>
      <c r="CT26" s="29">
        <f>IF(ISBLANK(CatTemplate[[#This Row],[St. unit effort]]),0,(CatTemplate[[#This Row],[St. unit effort]] * CatTemplate[[#This Row],[Year13]]))</f>
        <v>0</v>
      </c>
      <c r="CU26" s="29">
        <f>IF(ISBLANK(CatTemplate[[#This Row],[St. unit effort]]),0,(CatTemplate[[#This Row],[St. unit effort]] * CatTemplate[[#This Row],[Year14]]))</f>
        <v>0</v>
      </c>
      <c r="CV26" s="29">
        <f>IF(ISBLANK(CatTemplate[[#This Row],[St. unit effort]]),0,(CatTemplate[[#This Row],[St. unit effort]] * CatTemplate[[#This Row],[Year15]]))</f>
        <v>0</v>
      </c>
      <c r="CW26" s="29">
        <f>IF(ISBLANK(CatTemplate[[#This Row],[St. unit effort]]),0,(CatTemplate[[#This Row],[St. unit effort]] * CatTemplate[[#This Row],[Year16]]))</f>
        <v>0</v>
      </c>
      <c r="CX26" s="29">
        <f>IF(ISBLANK(CatTemplate[[#This Row],[St. unit effort]]),0,(CatTemplate[[#This Row],[St. unit effort]] * CatTemplate[[#This Row],[Year17]]))</f>
        <v>0</v>
      </c>
      <c r="CY26" s="29">
        <f>IF(ISBLANK(CatTemplate[[#This Row],[St. unit effort]]),0,(CatTemplate[[#This Row],[St. unit effort]] * CatTemplate[[#This Row],[Year18]]))</f>
        <v>0</v>
      </c>
      <c r="CZ26" s="29">
        <f>IF(ISBLANK(CatTemplate[[#This Row],[St. unit effort]]),0,(CatTemplate[[#This Row],[St. unit effort]] * CatTemplate[[#This Row],[Year19]]))</f>
        <v>0</v>
      </c>
      <c r="DA26" s="29">
        <f>IF(ISBLANK(CatTemplate[[#This Row],[St. unit effort]]),0,(CatTemplate[[#This Row],[St. unit effort]] * CatTemplate[[#This Row],[Year20]]))</f>
        <v>0</v>
      </c>
      <c r="DB26" s="57">
        <f>IF(ISBLANK(CatTemplate[[#This Row],[St. unit effort]]),0,(CatTemplate[[#This Row],[St. unit effort]] * CatTemplate[[#This Row],[Year1]])*8/ParRatePM)</f>
        <v>0</v>
      </c>
      <c r="DC26" s="57">
        <f>IF(ISBLANK(CatTemplate[[#This Row],[St. unit effort]]),0,(CatTemplate[[#This Row],[St. unit effort]] * CatTemplate[[#This Row],[Year2]])*8/ParRatePM)</f>
        <v>0</v>
      </c>
      <c r="DD26" s="57">
        <f>IF(ISBLANK(CatTemplate[[#This Row],[St. unit effort]]),0,(CatTemplate[[#This Row],[St. unit effort]] * CatTemplate[[#This Row],[Year3]])*8/ParRatePM)</f>
        <v>0</v>
      </c>
      <c r="DE26" s="57">
        <f>IF(ISBLANK(CatTemplate[[#This Row],[St. unit effort]]),0,(CatTemplate[[#This Row],[St. unit effort]] * CatTemplate[[#This Row],[Year4]])*8/ParRatePM)</f>
        <v>0</v>
      </c>
      <c r="DF26" s="57">
        <f>IF(ISBLANK(CatTemplate[[#This Row],[St. unit effort]]),0,(CatTemplate[[#This Row],[St. unit effort]] * CatTemplate[[#This Row],[Year5]])*8/ParRatePM)</f>
        <v>0</v>
      </c>
      <c r="DG26" s="57">
        <f>IF(ISBLANK(CatTemplate[[#This Row],[St. unit effort]]),0,(CatTemplate[[#This Row],[St. unit effort]] * CatTemplate[[#This Row],[Year6]])*8/ParRatePM)</f>
        <v>0</v>
      </c>
      <c r="DH26" s="57">
        <f>IF(ISBLANK(CatTemplate[[#This Row],[St. unit effort]]),0,(CatTemplate[[#This Row],[St. unit effort]] * CatTemplate[[#This Row],[Year7]])*8/ParRatePM)</f>
        <v>0</v>
      </c>
      <c r="DI26" s="57">
        <f>IF(ISBLANK(CatTemplate[[#This Row],[St. unit effort]]),0,(CatTemplate[[#This Row],[St. unit effort]] * CatTemplate[[#This Row],[Year8]])*8/ParRatePM)</f>
        <v>0</v>
      </c>
      <c r="DJ26" s="57">
        <f>IF(ISBLANK(CatTemplate[[#This Row],[St. unit effort]]),0,(CatTemplate[[#This Row],[St. unit effort]] * CatTemplate[[#This Row],[Year9]])*8/ParRatePM)</f>
        <v>0</v>
      </c>
      <c r="DK26" s="57">
        <f>IF(ISBLANK(CatTemplate[[#This Row],[St. unit effort]]),0,(CatTemplate[[#This Row],[St. unit effort]] * CatTemplate[[#This Row],[Year10]])*8/ParRatePM)</f>
        <v>0</v>
      </c>
      <c r="DL26" s="57">
        <f>IF(ISBLANK(CatTemplate[[#This Row],[St. unit effort]]),0,(CatTemplate[[#This Row],[St. unit effort]] * CatTemplate[[#This Row],[Year11]])*8/ParRatePM)</f>
        <v>0</v>
      </c>
      <c r="DM26" s="57">
        <f>IF(ISBLANK(CatTemplate[[#This Row],[St. unit effort]]),0,(CatTemplate[[#This Row],[St. unit effort]] * CatTemplate[[#This Row],[Year12]])*8/ParRatePM)</f>
        <v>0</v>
      </c>
      <c r="DN26" s="57">
        <f>IF(ISBLANK(CatTemplate[[#This Row],[St. unit effort]]),0,(CatTemplate[[#This Row],[St. unit effort]] * CatTemplate[[#This Row],[Year13]])*8/ParRatePM)</f>
        <v>0</v>
      </c>
      <c r="DO26" s="57">
        <f>IF(ISBLANK(CatTemplate[[#This Row],[St. unit effort]]),0,(CatTemplate[[#This Row],[St. unit effort]] * CatTemplate[[#This Row],[Year14]])*8/ParRatePM)</f>
        <v>0</v>
      </c>
      <c r="DP26" s="57">
        <f>IF(ISBLANK(CatTemplate[[#This Row],[St. unit effort]]),0,(CatTemplate[[#This Row],[St. unit effort]] * CatTemplate[[#This Row],[Year15]])*8/ParRatePM)</f>
        <v>0</v>
      </c>
      <c r="DQ26" s="57">
        <f>IF(ISBLANK(CatTemplate[[#This Row],[St. unit effort]]),0,(CatTemplate[[#This Row],[St. unit effort]] * CatTemplate[[#This Row],[Year16]])*8/ParRatePM)</f>
        <v>0</v>
      </c>
      <c r="DR26" s="57">
        <f>IF(ISBLANK(CatTemplate[[#This Row],[St. unit effort]]),0,(CatTemplate[[#This Row],[St. unit effort]] * CatTemplate[[#This Row],[Year17]])*8/ParRatePM)</f>
        <v>0</v>
      </c>
      <c r="DS26" s="57">
        <f>IF(ISBLANK(CatTemplate[[#This Row],[St. unit effort]]),0,(CatTemplate[[#This Row],[St. unit effort]] * CatTemplate[[#This Row],[Year18]])*8/ParRatePM)</f>
        <v>0</v>
      </c>
      <c r="DT26" s="57">
        <f>IF(ISBLANK(CatTemplate[[#This Row],[St. unit effort]]),0,(CatTemplate[[#This Row],[St. unit effort]] * CatTemplate[[#This Row],[Year19]])*8/ParRatePM)</f>
        <v>0</v>
      </c>
      <c r="DU26" s="57">
        <f>IF(ISBLANK(CatTemplate[[#This Row],[St. unit effort]]),0,(CatTemplate[[#This Row],[St. unit effort]] * CatTemplate[[#This Row],[Year20]])*8/ParRatePM)</f>
        <v>0</v>
      </c>
      <c r="DV26" s="54">
        <f>SUM(CatTemplate[[#This Row],[PM1]:[PM20]])</f>
        <v>0</v>
      </c>
      <c r="DW26" s="56">
        <f t="shared" si="10"/>
        <v>0</v>
      </c>
      <c r="DX26" s="56">
        <f t="shared" si="10"/>
        <v>0</v>
      </c>
      <c r="DY26" s="56">
        <f t="shared" si="10"/>
        <v>0</v>
      </c>
      <c r="DZ26" s="56">
        <f t="shared" si="10"/>
        <v>0</v>
      </c>
      <c r="EA26" s="56">
        <f t="shared" si="10"/>
        <v>0</v>
      </c>
      <c r="EB26" s="56">
        <f t="shared" si="10"/>
        <v>0</v>
      </c>
      <c r="EC26" s="56">
        <f t="shared" si="10"/>
        <v>0</v>
      </c>
      <c r="ED26" s="56">
        <f t="shared" si="10"/>
        <v>0</v>
      </c>
      <c r="EE26" s="56">
        <f t="shared" si="10"/>
        <v>0</v>
      </c>
      <c r="EF26" s="56">
        <f t="shared" si="10"/>
        <v>0</v>
      </c>
      <c r="EG26" s="56">
        <f t="shared" si="10"/>
        <v>0</v>
      </c>
      <c r="EH26" s="56">
        <f t="shared" si="10"/>
        <v>0</v>
      </c>
      <c r="EI26" s="56">
        <f t="shared" si="10"/>
        <v>0</v>
      </c>
      <c r="EJ26" s="56">
        <f t="shared" si="10"/>
        <v>0</v>
      </c>
      <c r="EK26" s="56">
        <f t="shared" si="10"/>
        <v>0</v>
      </c>
      <c r="EL26" s="56">
        <f t="shared" si="10"/>
        <v>0</v>
      </c>
      <c r="EM26" s="56">
        <f t="shared" si="13"/>
        <v>0</v>
      </c>
      <c r="EN26" s="56">
        <f t="shared" si="13"/>
        <v>0</v>
      </c>
      <c r="EO26" s="56">
        <f t="shared" si="13"/>
        <v>0</v>
      </c>
      <c r="EP26" s="56">
        <f t="shared" si="13"/>
        <v>0</v>
      </c>
      <c r="EQ26" s="30">
        <f>CatTemplate[[#This Row],[Eq. unit cost]] * CatTemplate[[#This Row],[Eq. quantity]]</f>
        <v>0</v>
      </c>
      <c r="ER26" s="30">
        <f>CatTemplate[[#This Row],[Cons. unit cost]] *CatTemplate[[#This Row],[Cons. quantity]]</f>
        <v>0</v>
      </c>
      <c r="ES26" s="30">
        <f>CatTemplate[[#This Row],[Oth. unit cost]] *CatTemplate[[#This Row],[Oth. quantity]]</f>
        <v>0</v>
      </c>
      <c r="ET26" s="55">
        <f>SUM(CatTemplate[[#This Row],[CO1]:[CO20]])</f>
        <v>0</v>
      </c>
      <c r="EU26" s="56">
        <f t="shared" si="11"/>
        <v>0</v>
      </c>
      <c r="EV26" s="56">
        <f t="shared" si="11"/>
        <v>0</v>
      </c>
      <c r="EW26" s="56">
        <f t="shared" si="11"/>
        <v>0</v>
      </c>
      <c r="EX26" s="56">
        <f t="shared" si="11"/>
        <v>0</v>
      </c>
      <c r="EY26" s="56">
        <f t="shared" si="11"/>
        <v>0</v>
      </c>
      <c r="EZ26" s="56">
        <f t="shared" si="11"/>
        <v>0</v>
      </c>
      <c r="FA26" s="56">
        <f t="shared" si="11"/>
        <v>0</v>
      </c>
      <c r="FB26" s="56">
        <f t="shared" si="11"/>
        <v>0</v>
      </c>
      <c r="FC26" s="56">
        <f t="shared" si="11"/>
        <v>0</v>
      </c>
      <c r="FD26" s="56">
        <f t="shared" si="11"/>
        <v>0</v>
      </c>
      <c r="FE26" s="56">
        <f t="shared" si="11"/>
        <v>0</v>
      </c>
      <c r="FF26" s="56">
        <f t="shared" si="11"/>
        <v>0</v>
      </c>
      <c r="FG26" s="56">
        <f t="shared" si="11"/>
        <v>0</v>
      </c>
      <c r="FH26" s="56">
        <f t="shared" si="11"/>
        <v>0</v>
      </c>
      <c r="FI26" s="56">
        <f t="shared" si="11"/>
        <v>0</v>
      </c>
      <c r="FJ26" s="56">
        <f t="shared" si="11"/>
        <v>0</v>
      </c>
      <c r="FK26" s="56">
        <f t="shared" si="14"/>
        <v>0</v>
      </c>
      <c r="FL26" s="56">
        <f t="shared" si="14"/>
        <v>0</v>
      </c>
      <c r="FM26" s="56">
        <f t="shared" si="14"/>
        <v>0</v>
      </c>
      <c r="FN26" s="56">
        <f t="shared" si="14"/>
        <v>0</v>
      </c>
      <c r="FO26" s="58">
        <f>SUM(CatTemplate[[#This Row],[CS1]:[CS20]])</f>
        <v>0</v>
      </c>
      <c r="FP26" s="59">
        <f>CatTemplate[[#This Row],[Total Oth. cost]]+CatTemplate[[#This Row],[Total St. Cost]]</f>
        <v>0</v>
      </c>
      <c r="FQ26" s="33" t="e">
        <f t="shared" si="12"/>
        <v>#VALUE!</v>
      </c>
      <c r="FR26" s="33" t="e">
        <f t="shared" si="5"/>
        <v>#VALUE!</v>
      </c>
      <c r="FS26" s="30" t="e">
        <f>(CatTemplate[[#This Row],[CO1]] + CatTemplate[[#This Row],[CS1]]) * (1 + getRateOHFinal) * getRateMarkupFinal</f>
        <v>#VALUE!</v>
      </c>
      <c r="FT26" s="30" t="e">
        <f>(CatTemplate[[#This Row],[CO2]] + CatTemplate[[#This Row],[CS2]]) * (1 + getRateOHFinal) * getRateMarkupFinal</f>
        <v>#VALUE!</v>
      </c>
      <c r="FU26" s="30" t="e">
        <f>(CatTemplate[[#This Row],[CO3]] + CatTemplate[[#This Row],[CS3]]) * (1 + getRateOHFinal) * getRateMarkupFinal</f>
        <v>#VALUE!</v>
      </c>
      <c r="FV26" s="30" t="e">
        <f>(CatTemplate[[#This Row],[CO4]] + CatTemplate[[#This Row],[CS4]]) * (1 + getRateOHFinal) * getRateMarkupFinal</f>
        <v>#VALUE!</v>
      </c>
      <c r="FW26" s="30" t="e">
        <f>(CatTemplate[[#This Row],[CO5]] + CatTemplate[[#This Row],[CS5]]) * (1 + getRateOHFinal) * getRateMarkupFinal</f>
        <v>#VALUE!</v>
      </c>
      <c r="FX26" s="30" t="e">
        <f>(CatTemplate[[#This Row],[CO6]] + CatTemplate[[#This Row],[CS6]]) * (1 + getRateOHFinal) * getRateMarkupFinal</f>
        <v>#VALUE!</v>
      </c>
      <c r="FY26" s="30" t="e">
        <f>(CatTemplate[[#This Row],[CO7]] + CatTemplate[[#This Row],[CS7]]) * (1 + getRateOHFinal) * getRateMarkupFinal</f>
        <v>#VALUE!</v>
      </c>
      <c r="FZ26" s="30" t="e">
        <f>(CatTemplate[[#This Row],[CO8]] + CatTemplate[[#This Row],[CS8]]) * (1 + getRateOHFinal) * getRateMarkupFinal</f>
        <v>#VALUE!</v>
      </c>
      <c r="GA26" s="30" t="e">
        <f>(CatTemplate[[#This Row],[CO9]] + CatTemplate[[#This Row],[CS9]]) * (1 + getRateOHFinal) * getRateMarkupFinal</f>
        <v>#VALUE!</v>
      </c>
      <c r="GB26" s="30" t="e">
        <f>(CatTemplate[[#This Row],[CO10]] + CatTemplate[[#This Row],[CS10]]) * (1 + getRateOHFinal) * getRateMarkupFinal</f>
        <v>#VALUE!</v>
      </c>
      <c r="GC26" s="30" t="e">
        <f>(CatTemplate[[#This Row],[CO11]] + CatTemplate[[#This Row],[CS11]]) * (1 + getRateOHFinal) * getRateMarkupFinal</f>
        <v>#VALUE!</v>
      </c>
      <c r="GD26" s="30" t="e">
        <f>(CatTemplate[[#This Row],[CO12]] + CatTemplate[[#This Row],[CS12]]) * (1 + getRateOHFinal) * getRateMarkupFinal</f>
        <v>#VALUE!</v>
      </c>
      <c r="GE26" s="30" t="e">
        <f>(CatTemplate[[#This Row],[CO13]] + CatTemplate[[#This Row],[CS13]]) * (1 + getRateOHFinal) * getRateMarkupFinal</f>
        <v>#VALUE!</v>
      </c>
      <c r="GF26" s="30" t="e">
        <f>(CatTemplate[[#This Row],[CO14]] + CatTemplate[[#This Row],[CS14]]) * (1 + getRateOHFinal) * getRateMarkupFinal</f>
        <v>#VALUE!</v>
      </c>
      <c r="GG26" s="30" t="e">
        <f>(CatTemplate[[#This Row],[CO15]] + CatTemplate[[#This Row],[CS15]]) * (1 + getRateOHFinal) * getRateMarkupFinal</f>
        <v>#VALUE!</v>
      </c>
      <c r="GH26" s="30" t="e">
        <f>(CatTemplate[[#This Row],[CO16]] + CatTemplate[[#This Row],[CS16]]) * (1 + getRateOHFinal) * getRateMarkupFinal</f>
        <v>#VALUE!</v>
      </c>
      <c r="GI26" s="30" t="e">
        <f>(CatTemplate[[#This Row],[CO17]] + CatTemplate[[#This Row],[CS17]]) * (1 + getRateOHFinal) * getRateMarkupFinal</f>
        <v>#VALUE!</v>
      </c>
      <c r="GJ26" s="30" t="e">
        <f>(CatTemplate[[#This Row],[CO18]] + CatTemplate[[#This Row],[CS18]]) * (1 + getRateOHFinal) * getRateMarkupFinal</f>
        <v>#VALUE!</v>
      </c>
      <c r="GK26" s="30" t="e">
        <f>(CatTemplate[[#This Row],[CO19]] + CatTemplate[[#This Row],[CS19]]) * (1 + getRateOHFinal) * getRateMarkupFinal</f>
        <v>#VALUE!</v>
      </c>
      <c r="GL26" s="30" t="e">
        <f>(CatTemplate[[#This Row],[CO20]] + CatTemplate[[#This Row],[CS20]]) * (1 + getRateOHFinal) * getRateMarkupFinal</f>
        <v>#VALUE!</v>
      </c>
      <c r="GM26" s="30" t="e">
        <f t="shared" si="6"/>
        <v>#VALUE!</v>
      </c>
      <c r="GN26" s="30" t="e">
        <f t="shared" si="7"/>
        <v>#VALUE!</v>
      </c>
      <c r="GO26" s="30" t="e">
        <f t="shared" si="8"/>
        <v>#VALUE!</v>
      </c>
      <c r="GP26" s="30" t="e">
        <f t="shared" si="9"/>
        <v>#VALUE!</v>
      </c>
      <c r="GQ26" s="30" t="e">
        <f>(CatTemplate[[#This Row],[CO1]]+CatTemplate[[#This Row],[CS1]]) * (1+ getRateOHFinal) * (1 + getRateMarkupFinal)</f>
        <v>#VALUE!</v>
      </c>
      <c r="GR26" s="30" t="e">
        <f>(CatTemplate[[#This Row],[CO2]]+CatTemplate[[#This Row],[CS2]]) * (1+ getRateOHFinal) * (1 + getRateMarkupFinal)</f>
        <v>#VALUE!</v>
      </c>
      <c r="GS26" s="30" t="e">
        <f>(CatTemplate[[#This Row],[CO3]]+CatTemplate[[#This Row],[CS3]]) * (1+ getRateOHFinal) * (1 + getRateMarkupFinal)</f>
        <v>#VALUE!</v>
      </c>
      <c r="GT26" s="30" t="e">
        <f>(CatTemplate[[#This Row],[CO4]]+CatTemplate[[#This Row],[CS4]]) * (1+ getRateOHFinal) * (1 + getRateMarkupFinal)</f>
        <v>#VALUE!</v>
      </c>
      <c r="GU26" s="30" t="e">
        <f>(CatTemplate[[#This Row],[CO5]]+CatTemplate[[#This Row],[CS5]]) * (1+ getRateOHFinal) * (1 + getRateMarkupFinal)</f>
        <v>#VALUE!</v>
      </c>
      <c r="GV26" s="30" t="e">
        <f>(CatTemplate[[#This Row],[CO6]]+CatTemplate[[#This Row],[CS6]]) * (1+ getRateOHFinal) * (1 + getRateMarkupFinal)</f>
        <v>#VALUE!</v>
      </c>
      <c r="GW26" s="30" t="e">
        <f>(CatTemplate[[#This Row],[CO7]]+CatTemplate[[#This Row],[CS7]]) * (1+ getRateOHFinal) * (1 + getRateMarkupFinal)</f>
        <v>#VALUE!</v>
      </c>
      <c r="GX26" s="30" t="e">
        <f>(CatTemplate[[#This Row],[CO8]]+CatTemplate[[#This Row],[CS8]]) * (1+ getRateOHFinal) * (1 + getRateMarkupFinal)</f>
        <v>#VALUE!</v>
      </c>
      <c r="GY26" s="30" t="e">
        <f>(CatTemplate[[#This Row],[CO9]]+CatTemplate[[#This Row],[CS9]]) * (1+ getRateOHFinal) * (1 + getRateMarkupFinal)</f>
        <v>#VALUE!</v>
      </c>
      <c r="GZ26" s="30" t="e">
        <f>(CatTemplate[[#This Row],[CO10]]+CatTemplate[[#This Row],[CS10]]) * (1+ getRateOHFinal) * (1 + getRateMarkupFinal)</f>
        <v>#VALUE!</v>
      </c>
      <c r="HA26" s="30" t="e">
        <f>(CatTemplate[[#This Row],[CO11]]+CatTemplate[[#This Row],[CS11]]) * (1+ getRateOHFinal) * (1 + getRateMarkupFinal)</f>
        <v>#VALUE!</v>
      </c>
      <c r="HB26" s="30" t="e">
        <f>(CatTemplate[[#This Row],[CO12]]+CatTemplate[[#This Row],[CS12]]) * (1+ getRateOHFinal) * (1 + getRateMarkupFinal)</f>
        <v>#VALUE!</v>
      </c>
      <c r="HC26" s="30" t="e">
        <f>(CatTemplate[[#This Row],[CO13]]+CatTemplate[[#This Row],[CS13]]) * (1+ getRateOHFinal) * (1 + getRateMarkupFinal)</f>
        <v>#VALUE!</v>
      </c>
      <c r="HD26" s="30" t="e">
        <f>(CatTemplate[[#This Row],[CO14]]+CatTemplate[[#This Row],[CS14]]) * (1+ getRateOHFinal) * (1 + getRateMarkupFinal)</f>
        <v>#VALUE!</v>
      </c>
      <c r="HE26" s="30" t="e">
        <f>(CatTemplate[[#This Row],[CO15]]+CatTemplate[[#This Row],[CS15]]) * (1+ getRateOHFinal) * (1 + getRateMarkupFinal)</f>
        <v>#VALUE!</v>
      </c>
      <c r="HF26" s="30" t="e">
        <f>(CatTemplate[[#This Row],[CO16]]+CatTemplate[[#This Row],[CS16]]) * (1+ getRateOHFinal) * (1 + getRateMarkupFinal)</f>
        <v>#VALUE!</v>
      </c>
      <c r="HG26" s="30" t="e">
        <f>(CatTemplate[[#This Row],[CO17]]+CatTemplate[[#This Row],[CS17]]) * (1+ getRateOHFinal) * (1 + getRateMarkupFinal)</f>
        <v>#VALUE!</v>
      </c>
      <c r="HH26" s="30" t="e">
        <f>(CatTemplate[[#This Row],[CO18]]+CatTemplate[[#This Row],[CS18]]) * (1+ getRateOHFinal) * (1 + getRateMarkupFinal)</f>
        <v>#VALUE!</v>
      </c>
      <c r="HI26" s="30" t="e">
        <f>(CatTemplate[[#This Row],[CO19]]+CatTemplate[[#This Row],[CS19]]) * (1+ getRateOHFinal) * (1 + getRateMarkupFinal)</f>
        <v>#VALUE!</v>
      </c>
      <c r="HJ26" s="30" t="e">
        <f>(CatTemplate[[#This Row],[CO20]]+CatTemplate[[#This Row],[CS20]]) * (1+ getRateOHFinal) * (1 + getRateMarkupFinal)</f>
        <v>#VALUE!</v>
      </c>
      <c r="HK26" s="39" t="e">
        <f>CatTemplate[[#This Row],[Total cost]]+CatTemplate[[#This Row],[OH Amount]]+CatTemplate[[#This Row],[Markup]]</f>
        <v>#VALUE!</v>
      </c>
      <c r="HL26" s="63">
        <f>IF(CatTemplate[[#This Row],[Units]]="Days",CatTemplate[[#This Row],[Project quantity]]*CatTemplate[[#This Row],[St. unit effort]],CatTemplate[[#This Row],[Project quantity]])</f>
        <v>0</v>
      </c>
      <c r="HM26" s="287">
        <f>IFERROR(CatTemplate[[#This Row],[Total Price]]/(CatTemplate[[#This Row],[Final Quantity]]),0)</f>
        <v>0</v>
      </c>
      <c r="HN26" s="261"/>
    </row>
    <row r="27" spans="2:222" ht="204" x14ac:dyDescent="0.2">
      <c r="B27" s="6" t="s">
        <v>74</v>
      </c>
      <c r="C27" s="22">
        <v>1</v>
      </c>
      <c r="D27" s="7" t="s">
        <v>292</v>
      </c>
      <c r="E27" s="24">
        <v>5</v>
      </c>
      <c r="F27" s="18" t="s">
        <v>944</v>
      </c>
      <c r="G27" s="26">
        <v>9</v>
      </c>
      <c r="H27" s="18" t="s">
        <v>945</v>
      </c>
      <c r="I27" s="18" t="s">
        <v>946</v>
      </c>
      <c r="J27" s="15" t="s">
        <v>1089</v>
      </c>
      <c r="K27" s="15"/>
      <c r="L27" s="15" t="s">
        <v>140</v>
      </c>
      <c r="M27" s="15" t="s">
        <v>206</v>
      </c>
      <c r="N27" s="15" t="s">
        <v>857</v>
      </c>
      <c r="O27" s="320"/>
      <c r="P27" s="71"/>
      <c r="Q27" s="108"/>
      <c r="R27" s="73"/>
      <c r="S27" s="97"/>
      <c r="T27" s="100">
        <f>getEqUnitCost</f>
        <v>0</v>
      </c>
      <c r="U27" s="73">
        <f>getEqUnitEffort</f>
        <v>0</v>
      </c>
      <c r="V27" s="101">
        <f>getEqQuantity</f>
        <v>0</v>
      </c>
      <c r="W27" s="320"/>
      <c r="X27" s="100">
        <f>getConsUnitCost</f>
        <v>0</v>
      </c>
      <c r="Y27" s="73">
        <f>getConsUnitEffort</f>
        <v>0</v>
      </c>
      <c r="Z27" s="14">
        <f>getConsQuantity</f>
        <v>0</v>
      </c>
      <c r="AA27" s="320"/>
      <c r="AB27" s="72"/>
      <c r="AC27" s="112"/>
      <c r="AD27" s="14">
        <f>getOthQuantity</f>
        <v>0</v>
      </c>
      <c r="AE27" s="320"/>
      <c r="AF27" s="28" t="str">
        <f>IF(ISBLANK(CatTemplate[[#This Row],[Resource type]]),"",CatTemplate[[#This Row],[Resource type]])</f>
        <v>CPMO Admin</v>
      </c>
      <c r="AG27" s="242">
        <f>getStaffUnitCost</f>
        <v>332.9354634471884</v>
      </c>
      <c r="AH27" s="113">
        <f>getStaffUnitEffort</f>
        <v>0</v>
      </c>
      <c r="AI27" s="40">
        <f>getStaffQuantity</f>
        <v>0</v>
      </c>
      <c r="AJ27" s="41">
        <f>CatTemplate[[#This Row],[St. quantity]]*8/ParRatePM</f>
        <v>0</v>
      </c>
      <c r="AK27" s="320"/>
      <c r="AL27" s="53" t="str">
        <f>CatTemplate[[#This Row],[Item type]]</f>
        <v>Days</v>
      </c>
      <c r="AM27" s="12">
        <f>SUM(CatTemplate[[#This Row],[Year1]:[Year20]])</f>
        <v>0</v>
      </c>
      <c r="AN27" s="52"/>
      <c r="AO27" s="52"/>
      <c r="AP27" s="52"/>
      <c r="AQ27" s="8"/>
      <c r="AR27" s="8"/>
      <c r="AS27" s="8"/>
      <c r="AT27" s="8"/>
      <c r="AU27" s="8"/>
      <c r="AV27" s="8"/>
      <c r="AW27" s="8"/>
      <c r="AX27" s="8"/>
      <c r="AY27" s="8"/>
      <c r="AZ27" s="8"/>
      <c r="BA27" s="8"/>
      <c r="BB27" s="8"/>
      <c r="BC27" s="8"/>
      <c r="BD27" s="8"/>
      <c r="BE27" s="8"/>
      <c r="BF27" s="8"/>
      <c r="BG27" s="36"/>
      <c r="BH27" s="320"/>
      <c r="BI27" s="37" t="str">
        <f>getCostCategory</f>
        <v>01 Staff costs</v>
      </c>
      <c r="BJ27" s="37" t="str">
        <f>getSection</f>
        <v>01 Project management</v>
      </c>
      <c r="BK27" s="32" t="str">
        <f>getObject</f>
        <v>CPMO Admin</v>
      </c>
      <c r="BL27" s="30">
        <f>IFERROR(getUnitCost * IF(CatTemplate[[#This Row],[Cost Category Comp.]]="01 Staff costs", 1,1),0)</f>
        <v>332.9354634471884</v>
      </c>
      <c r="BM27" s="29">
        <f>IF(AND(ISBLANK(CatTemplate[[#This Row],[Eq. unit cost]]),ISBLANK(CatTemplate[[#This Row],[Cons. unit cost]]),ISBLANK(CatTemplate[[#This Row],[Oth. unit cost]])), 0, IF(getUnitEffort =0,1,getUnitEffort) * CatTemplate[[#This Row],[Year1]])</f>
        <v>0</v>
      </c>
      <c r="BN27" s="29">
        <f>IF(AND(ISBLANK(CatTemplate[[#This Row],[Eq. unit cost]]),ISBLANK(CatTemplate[[#This Row],[Cons. unit cost]]),ISBLANK(CatTemplate[[#This Row],[Oth. unit cost]])), 0, IF(getUnitEffort =0,1,getUnitEffort) * CatTemplate[[#This Row],[Year2]])</f>
        <v>0</v>
      </c>
      <c r="BO27" s="29">
        <f>IF(AND(ISBLANK(CatTemplate[[#This Row],[Eq. unit cost]]),ISBLANK(CatTemplate[[#This Row],[Cons. unit cost]]),ISBLANK(CatTemplate[[#This Row],[Oth. unit cost]])), 0, IF(getUnitEffort =0,1,getUnitEffort) * CatTemplate[[#This Row],[Year3]])</f>
        <v>0</v>
      </c>
      <c r="BP27" s="29">
        <f>IF(AND(ISBLANK(CatTemplate[[#This Row],[Eq. unit cost]]),ISBLANK(CatTemplate[[#This Row],[Cons. unit cost]]),ISBLANK(CatTemplate[[#This Row],[Oth. unit cost]])), 0, IF(getUnitEffort =0,1,getUnitEffort) * CatTemplate[[#This Row],[Year4]])</f>
        <v>0</v>
      </c>
      <c r="BQ27" s="29">
        <f>IF(AND(ISBLANK(CatTemplate[[#This Row],[Eq. unit cost]]),ISBLANK(CatTemplate[[#This Row],[Cons. unit cost]]),ISBLANK(CatTemplate[[#This Row],[Oth. unit cost]])), 0, IF(getUnitEffort =0,1,getUnitEffort) * CatTemplate[[#This Row],[Year5]])</f>
        <v>0</v>
      </c>
      <c r="BR27" s="29">
        <f>IF(AND(ISBLANK(CatTemplate[[#This Row],[Eq. unit cost]]),ISBLANK(CatTemplate[[#This Row],[Cons. unit cost]]),ISBLANK(CatTemplate[[#This Row],[Oth. unit cost]])), 0, IF(getUnitEffort =0,1,getUnitEffort) * CatTemplate[[#This Row],[Year6]])</f>
        <v>0</v>
      </c>
      <c r="BS27" s="29">
        <f>IF(AND(ISBLANK(CatTemplate[[#This Row],[Eq. unit cost]]),ISBLANK(CatTemplate[[#This Row],[Cons. unit cost]]),ISBLANK(CatTemplate[[#This Row],[Oth. unit cost]])), 0, IF(getUnitEffort =0,1,getUnitEffort) * CatTemplate[[#This Row],[Year7]])</f>
        <v>0</v>
      </c>
      <c r="BT27" s="29">
        <f>IF(AND(ISBLANK(CatTemplate[[#This Row],[Eq. unit cost]]),ISBLANK(CatTemplate[[#This Row],[Cons. unit cost]]),ISBLANK(CatTemplate[[#This Row],[Oth. unit cost]])), 0, IF(getUnitEffort =0,1,getUnitEffort) * CatTemplate[[#This Row],[Year8]])</f>
        <v>0</v>
      </c>
      <c r="BU27" s="29">
        <f>IF(AND(ISBLANK(CatTemplate[[#This Row],[Eq. unit cost]]),ISBLANK(CatTemplate[[#This Row],[Cons. unit cost]]),ISBLANK(CatTemplate[[#This Row],[Oth. unit cost]])), 0, IF(getUnitEffort =0,1,getUnitEffort) * CatTemplate[[#This Row],[Year9]])</f>
        <v>0</v>
      </c>
      <c r="BV27" s="29">
        <f>IF(AND(ISBLANK(CatTemplate[[#This Row],[Eq. unit cost]]),ISBLANK(CatTemplate[[#This Row],[Cons. unit cost]]),ISBLANK(CatTemplate[[#This Row],[Oth. unit cost]])), 0, IF(getUnitEffort =0,1,getUnitEffort) * CatTemplate[[#This Row],[Year10]])</f>
        <v>0</v>
      </c>
      <c r="BW27" s="29">
        <f>IF(AND(ISBLANK(CatTemplate[[#This Row],[Eq. unit cost]]),ISBLANK(CatTemplate[[#This Row],[Cons. unit cost]]),ISBLANK(CatTemplate[[#This Row],[Oth. unit cost]])), 0, IF(getUnitEffort =0,1,getUnitEffort) * CatTemplate[[#This Row],[Year11]])</f>
        <v>0</v>
      </c>
      <c r="BX27" s="29">
        <f>IF(AND(ISBLANK(CatTemplate[[#This Row],[Eq. unit cost]]),ISBLANK(CatTemplate[[#This Row],[Cons. unit cost]]),ISBLANK(CatTemplate[[#This Row],[Oth. unit cost]])), 0, IF(getUnitEffort =0,1,getUnitEffort) * CatTemplate[[#This Row],[Year12]])</f>
        <v>0</v>
      </c>
      <c r="BY27" s="29">
        <f>IF(AND(ISBLANK(CatTemplate[[#This Row],[Eq. unit cost]]),ISBLANK(CatTemplate[[#This Row],[Cons. unit cost]]),ISBLANK(CatTemplate[[#This Row],[Oth. unit cost]])), 0, IF(getUnitEffort =0,1,getUnitEffort) * CatTemplate[[#This Row],[Year13]])</f>
        <v>0</v>
      </c>
      <c r="BZ27" s="29">
        <f>IF(AND(ISBLANK(CatTemplate[[#This Row],[Eq. unit cost]]),ISBLANK(CatTemplate[[#This Row],[Cons. unit cost]]),ISBLANK(CatTemplate[[#This Row],[Oth. unit cost]])), 0, IF(getUnitEffort =0,1,getUnitEffort) * CatTemplate[[#This Row],[Year14]])</f>
        <v>0</v>
      </c>
      <c r="CA27" s="29">
        <f>IF(AND(ISBLANK(CatTemplate[[#This Row],[Eq. unit cost]]),ISBLANK(CatTemplate[[#This Row],[Cons. unit cost]]),ISBLANK(CatTemplate[[#This Row],[Oth. unit cost]])), 0, IF(getUnitEffort =0,1,getUnitEffort) * CatTemplate[[#This Row],[Year15]])</f>
        <v>0</v>
      </c>
      <c r="CB27" s="29">
        <f>IF(AND(ISBLANK(CatTemplate[[#This Row],[Eq. unit cost]]),ISBLANK(CatTemplate[[#This Row],[Cons. unit cost]]),ISBLANK(CatTemplate[[#This Row],[Oth. unit cost]])), 0, IF(getUnitEffort =0,1,getUnitEffort) * CatTemplate[[#This Row],[Year16]])</f>
        <v>0</v>
      </c>
      <c r="CC27" s="29">
        <f>IF(AND(ISBLANK(CatTemplate[[#This Row],[Eq. unit cost]]),ISBLANK(CatTemplate[[#This Row],[Cons. unit cost]]),ISBLANK(CatTemplate[[#This Row],[Oth. unit cost]])), 0, IF(getUnitEffort =0,1,getUnitEffort) * CatTemplate[[#This Row],[Year17]])</f>
        <v>0</v>
      </c>
      <c r="CD27" s="29">
        <f>IF(AND(ISBLANK(CatTemplate[[#This Row],[Eq. unit cost]]),ISBLANK(CatTemplate[[#This Row],[Cons. unit cost]]),ISBLANK(CatTemplate[[#This Row],[Oth. unit cost]])), 0, IF(getUnitEffort =0,1,getUnitEffort) * CatTemplate[[#This Row],[Year18]])</f>
        <v>0</v>
      </c>
      <c r="CE27" s="29">
        <f>IF(AND(ISBLANK(CatTemplate[[#This Row],[Eq. unit cost]]),ISBLANK(CatTemplate[[#This Row],[Cons. unit cost]]),ISBLANK(CatTemplate[[#This Row],[Oth. unit cost]])), 0, IF(getUnitEffort =0,1,getUnitEffort) * CatTemplate[[#This Row],[Year19]])</f>
        <v>0</v>
      </c>
      <c r="CF27" s="29">
        <f>IF(AND(ISBLANK(CatTemplate[[#This Row],[Eq. unit cost]]),ISBLANK(CatTemplate[[#This Row],[Cons. unit cost]]),ISBLANK(CatTemplate[[#This Row],[Oth. unit cost]])), 0, IF(getUnitEffort =0,1,getUnitEffort) * CatTemplate[[#This Row],[Year20]])</f>
        <v>0</v>
      </c>
      <c r="CG27" s="45">
        <f>SUM(CatTemplate[[#This Row],[Q1]:[Q20]])</f>
        <v>0</v>
      </c>
      <c r="CH27" s="29">
        <f>IF(ISBLANK(CatTemplate[[#This Row],[St. unit effort]]),0,(CatTemplate[[#This Row],[St. unit effort]] * CatTemplate[[#This Row],[Year1]]))</f>
        <v>0</v>
      </c>
      <c r="CI27" s="29">
        <f>IF(ISBLANK(CatTemplate[[#This Row],[St. unit effort]]),0,(CatTemplate[[#This Row],[St. unit effort]] * CatTemplate[[#This Row],[Year2]]))</f>
        <v>0</v>
      </c>
      <c r="CJ27" s="29">
        <f>IF(ISBLANK(CatTemplate[[#This Row],[St. unit effort]]),0,(CatTemplate[[#This Row],[St. unit effort]] * CatTemplate[[#This Row],[Year3]]))</f>
        <v>0</v>
      </c>
      <c r="CK27" s="29">
        <f>IF(ISBLANK(CatTemplate[[#This Row],[St. unit effort]]),0,(CatTemplate[[#This Row],[St. unit effort]] * CatTemplate[[#This Row],[Year4]]))</f>
        <v>0</v>
      </c>
      <c r="CL27" s="29">
        <f>IF(ISBLANK(CatTemplate[[#This Row],[St. unit effort]]),0,(CatTemplate[[#This Row],[St. unit effort]] * CatTemplate[[#This Row],[Year5]]))</f>
        <v>0</v>
      </c>
      <c r="CM27" s="29">
        <f>IF(ISBLANK(CatTemplate[[#This Row],[St. unit effort]]),0,(CatTemplate[[#This Row],[St. unit effort]] * CatTemplate[[#This Row],[Year6]]))</f>
        <v>0</v>
      </c>
      <c r="CN27" s="29">
        <f>IF(ISBLANK(CatTemplate[[#This Row],[St. unit effort]]),0,(CatTemplate[[#This Row],[St. unit effort]] * CatTemplate[[#This Row],[Year7]]))</f>
        <v>0</v>
      </c>
      <c r="CO27" s="29">
        <f>IF(ISBLANK(CatTemplate[[#This Row],[St. unit effort]]),0,(CatTemplate[[#This Row],[St. unit effort]] * CatTemplate[[#This Row],[Year8]]))</f>
        <v>0</v>
      </c>
      <c r="CP27" s="29">
        <f>IF(ISBLANK(CatTemplate[[#This Row],[St. unit effort]]),0,(CatTemplate[[#This Row],[St. unit effort]] * CatTemplate[[#This Row],[Year9]]))</f>
        <v>0</v>
      </c>
      <c r="CQ27" s="29">
        <f>IF(ISBLANK(CatTemplate[[#This Row],[St. unit effort]]),0,(CatTemplate[[#This Row],[St. unit effort]] * CatTemplate[[#This Row],[Year10]]))</f>
        <v>0</v>
      </c>
      <c r="CR27" s="29">
        <f>IF(ISBLANK(CatTemplate[[#This Row],[St. unit effort]]),0,(CatTemplate[[#This Row],[St. unit effort]] * CatTemplate[[#This Row],[Year11]]))</f>
        <v>0</v>
      </c>
      <c r="CS27" s="29">
        <f>IF(ISBLANK(CatTemplate[[#This Row],[St. unit effort]]),0,(CatTemplate[[#This Row],[St. unit effort]] * CatTemplate[[#This Row],[Year12]]))</f>
        <v>0</v>
      </c>
      <c r="CT27" s="29">
        <f>IF(ISBLANK(CatTemplate[[#This Row],[St. unit effort]]),0,(CatTemplate[[#This Row],[St. unit effort]] * CatTemplate[[#This Row],[Year13]]))</f>
        <v>0</v>
      </c>
      <c r="CU27" s="29">
        <f>IF(ISBLANK(CatTemplate[[#This Row],[St. unit effort]]),0,(CatTemplate[[#This Row],[St. unit effort]] * CatTemplate[[#This Row],[Year14]]))</f>
        <v>0</v>
      </c>
      <c r="CV27" s="29">
        <f>IF(ISBLANK(CatTemplate[[#This Row],[St. unit effort]]),0,(CatTemplate[[#This Row],[St. unit effort]] * CatTemplate[[#This Row],[Year15]]))</f>
        <v>0</v>
      </c>
      <c r="CW27" s="29">
        <f>IF(ISBLANK(CatTemplate[[#This Row],[St. unit effort]]),0,(CatTemplate[[#This Row],[St. unit effort]] * CatTemplate[[#This Row],[Year16]]))</f>
        <v>0</v>
      </c>
      <c r="CX27" s="29">
        <f>IF(ISBLANK(CatTemplate[[#This Row],[St. unit effort]]),0,(CatTemplate[[#This Row],[St. unit effort]] * CatTemplate[[#This Row],[Year17]]))</f>
        <v>0</v>
      </c>
      <c r="CY27" s="29">
        <f>IF(ISBLANK(CatTemplate[[#This Row],[St. unit effort]]),0,(CatTemplate[[#This Row],[St. unit effort]] * CatTemplate[[#This Row],[Year18]]))</f>
        <v>0</v>
      </c>
      <c r="CZ27" s="29">
        <f>IF(ISBLANK(CatTemplate[[#This Row],[St. unit effort]]),0,(CatTemplate[[#This Row],[St. unit effort]] * CatTemplate[[#This Row],[Year19]]))</f>
        <v>0</v>
      </c>
      <c r="DA27" s="29">
        <f>IF(ISBLANK(CatTemplate[[#This Row],[St. unit effort]]),0,(CatTemplate[[#This Row],[St. unit effort]] * CatTemplate[[#This Row],[Year20]]))</f>
        <v>0</v>
      </c>
      <c r="DB27" s="57">
        <f>IF(ISBLANK(CatTemplate[[#This Row],[St. unit effort]]),0,(CatTemplate[[#This Row],[St. unit effort]] * CatTemplate[[#This Row],[Year1]])*8/ParRatePM)</f>
        <v>0</v>
      </c>
      <c r="DC27" s="57">
        <f>IF(ISBLANK(CatTemplate[[#This Row],[St. unit effort]]),0,(CatTemplate[[#This Row],[St. unit effort]] * CatTemplate[[#This Row],[Year2]])*8/ParRatePM)</f>
        <v>0</v>
      </c>
      <c r="DD27" s="57">
        <f>IF(ISBLANK(CatTemplate[[#This Row],[St. unit effort]]),0,(CatTemplate[[#This Row],[St. unit effort]] * CatTemplate[[#This Row],[Year3]])*8/ParRatePM)</f>
        <v>0</v>
      </c>
      <c r="DE27" s="57">
        <f>IF(ISBLANK(CatTemplate[[#This Row],[St. unit effort]]),0,(CatTemplate[[#This Row],[St. unit effort]] * CatTemplate[[#This Row],[Year4]])*8/ParRatePM)</f>
        <v>0</v>
      </c>
      <c r="DF27" s="57">
        <f>IF(ISBLANK(CatTemplate[[#This Row],[St. unit effort]]),0,(CatTemplate[[#This Row],[St. unit effort]] * CatTemplate[[#This Row],[Year5]])*8/ParRatePM)</f>
        <v>0</v>
      </c>
      <c r="DG27" s="57">
        <f>IF(ISBLANK(CatTemplate[[#This Row],[St. unit effort]]),0,(CatTemplate[[#This Row],[St. unit effort]] * CatTemplate[[#This Row],[Year6]])*8/ParRatePM)</f>
        <v>0</v>
      </c>
      <c r="DH27" s="57">
        <f>IF(ISBLANK(CatTemplate[[#This Row],[St. unit effort]]),0,(CatTemplate[[#This Row],[St. unit effort]] * CatTemplate[[#This Row],[Year7]])*8/ParRatePM)</f>
        <v>0</v>
      </c>
      <c r="DI27" s="57">
        <f>IF(ISBLANK(CatTemplate[[#This Row],[St. unit effort]]),0,(CatTemplate[[#This Row],[St. unit effort]] * CatTemplate[[#This Row],[Year8]])*8/ParRatePM)</f>
        <v>0</v>
      </c>
      <c r="DJ27" s="57">
        <f>IF(ISBLANK(CatTemplate[[#This Row],[St. unit effort]]),0,(CatTemplate[[#This Row],[St. unit effort]] * CatTemplate[[#This Row],[Year9]])*8/ParRatePM)</f>
        <v>0</v>
      </c>
      <c r="DK27" s="57">
        <f>IF(ISBLANK(CatTemplate[[#This Row],[St. unit effort]]),0,(CatTemplate[[#This Row],[St. unit effort]] * CatTemplate[[#This Row],[Year10]])*8/ParRatePM)</f>
        <v>0</v>
      </c>
      <c r="DL27" s="57">
        <f>IF(ISBLANK(CatTemplate[[#This Row],[St. unit effort]]),0,(CatTemplate[[#This Row],[St. unit effort]] * CatTemplate[[#This Row],[Year11]])*8/ParRatePM)</f>
        <v>0</v>
      </c>
      <c r="DM27" s="57">
        <f>IF(ISBLANK(CatTemplate[[#This Row],[St. unit effort]]),0,(CatTemplate[[#This Row],[St. unit effort]] * CatTemplate[[#This Row],[Year12]])*8/ParRatePM)</f>
        <v>0</v>
      </c>
      <c r="DN27" s="57">
        <f>IF(ISBLANK(CatTemplate[[#This Row],[St. unit effort]]),0,(CatTemplate[[#This Row],[St. unit effort]] * CatTemplate[[#This Row],[Year13]])*8/ParRatePM)</f>
        <v>0</v>
      </c>
      <c r="DO27" s="57">
        <f>IF(ISBLANK(CatTemplate[[#This Row],[St. unit effort]]),0,(CatTemplate[[#This Row],[St. unit effort]] * CatTemplate[[#This Row],[Year14]])*8/ParRatePM)</f>
        <v>0</v>
      </c>
      <c r="DP27" s="57">
        <f>IF(ISBLANK(CatTemplate[[#This Row],[St. unit effort]]),0,(CatTemplate[[#This Row],[St. unit effort]] * CatTemplate[[#This Row],[Year15]])*8/ParRatePM)</f>
        <v>0</v>
      </c>
      <c r="DQ27" s="57">
        <f>IF(ISBLANK(CatTemplate[[#This Row],[St. unit effort]]),0,(CatTemplate[[#This Row],[St. unit effort]] * CatTemplate[[#This Row],[Year16]])*8/ParRatePM)</f>
        <v>0</v>
      </c>
      <c r="DR27" s="57">
        <f>IF(ISBLANK(CatTemplate[[#This Row],[St. unit effort]]),0,(CatTemplate[[#This Row],[St. unit effort]] * CatTemplate[[#This Row],[Year17]])*8/ParRatePM)</f>
        <v>0</v>
      </c>
      <c r="DS27" s="57">
        <f>IF(ISBLANK(CatTemplate[[#This Row],[St. unit effort]]),0,(CatTemplate[[#This Row],[St. unit effort]] * CatTemplate[[#This Row],[Year18]])*8/ParRatePM)</f>
        <v>0</v>
      </c>
      <c r="DT27" s="57">
        <f>IF(ISBLANK(CatTemplate[[#This Row],[St. unit effort]]),0,(CatTemplate[[#This Row],[St. unit effort]] * CatTemplate[[#This Row],[Year19]])*8/ParRatePM)</f>
        <v>0</v>
      </c>
      <c r="DU27" s="57">
        <f>IF(ISBLANK(CatTemplate[[#This Row],[St. unit effort]]),0,(CatTemplate[[#This Row],[St. unit effort]] * CatTemplate[[#This Row],[Year20]])*8/ParRatePM)</f>
        <v>0</v>
      </c>
      <c r="DV27" s="54">
        <f>SUM(CatTemplate[[#This Row],[PM1]:[PM20]])</f>
        <v>0</v>
      </c>
      <c r="DW27" s="56">
        <f t="shared" si="10"/>
        <v>0</v>
      </c>
      <c r="DX27" s="56">
        <f t="shared" si="10"/>
        <v>0</v>
      </c>
      <c r="DY27" s="56">
        <f t="shared" si="10"/>
        <v>0</v>
      </c>
      <c r="DZ27" s="56">
        <f t="shared" si="10"/>
        <v>0</v>
      </c>
      <c r="EA27" s="56">
        <f t="shared" si="10"/>
        <v>0</v>
      </c>
      <c r="EB27" s="56">
        <f t="shared" si="10"/>
        <v>0</v>
      </c>
      <c r="EC27" s="56">
        <f t="shared" si="10"/>
        <v>0</v>
      </c>
      <c r="ED27" s="56">
        <f t="shared" si="10"/>
        <v>0</v>
      </c>
      <c r="EE27" s="56">
        <f t="shared" si="10"/>
        <v>0</v>
      </c>
      <c r="EF27" s="56">
        <f t="shared" si="10"/>
        <v>0</v>
      </c>
      <c r="EG27" s="56">
        <f t="shared" si="10"/>
        <v>0</v>
      </c>
      <c r="EH27" s="56">
        <f t="shared" si="10"/>
        <v>0</v>
      </c>
      <c r="EI27" s="56">
        <f t="shared" si="10"/>
        <v>0</v>
      </c>
      <c r="EJ27" s="56">
        <f t="shared" si="10"/>
        <v>0</v>
      </c>
      <c r="EK27" s="56">
        <f t="shared" si="10"/>
        <v>0</v>
      </c>
      <c r="EL27" s="56">
        <f t="shared" si="10"/>
        <v>0</v>
      </c>
      <c r="EM27" s="56">
        <f t="shared" si="13"/>
        <v>0</v>
      </c>
      <c r="EN27" s="56">
        <f t="shared" si="13"/>
        <v>0</v>
      </c>
      <c r="EO27" s="56">
        <f t="shared" si="13"/>
        <v>0</v>
      </c>
      <c r="EP27" s="56">
        <f t="shared" si="13"/>
        <v>0</v>
      </c>
      <c r="EQ27" s="30">
        <f>CatTemplate[[#This Row],[Eq. unit cost]] * CatTemplate[[#This Row],[Eq. quantity]]</f>
        <v>0</v>
      </c>
      <c r="ER27" s="30">
        <f>CatTemplate[[#This Row],[Cons. unit cost]] *CatTemplate[[#This Row],[Cons. quantity]]</f>
        <v>0</v>
      </c>
      <c r="ES27" s="30">
        <f>CatTemplate[[#This Row],[Oth. unit cost]] *CatTemplate[[#This Row],[Oth. quantity]]</f>
        <v>0</v>
      </c>
      <c r="ET27" s="55">
        <f>SUM(CatTemplate[[#This Row],[CO1]:[CO20]])</f>
        <v>0</v>
      </c>
      <c r="EU27" s="56">
        <f t="shared" si="11"/>
        <v>0</v>
      </c>
      <c r="EV27" s="56">
        <f t="shared" si="11"/>
        <v>0</v>
      </c>
      <c r="EW27" s="56">
        <f t="shared" si="11"/>
        <v>0</v>
      </c>
      <c r="EX27" s="56">
        <f t="shared" si="11"/>
        <v>0</v>
      </c>
      <c r="EY27" s="56">
        <f t="shared" si="11"/>
        <v>0</v>
      </c>
      <c r="EZ27" s="56">
        <f t="shared" si="11"/>
        <v>0</v>
      </c>
      <c r="FA27" s="56">
        <f t="shared" si="11"/>
        <v>0</v>
      </c>
      <c r="FB27" s="56">
        <f t="shared" si="11"/>
        <v>0</v>
      </c>
      <c r="FC27" s="56">
        <f t="shared" si="11"/>
        <v>0</v>
      </c>
      <c r="FD27" s="56">
        <f t="shared" si="11"/>
        <v>0</v>
      </c>
      <c r="FE27" s="56">
        <f t="shared" si="11"/>
        <v>0</v>
      </c>
      <c r="FF27" s="56">
        <f t="shared" si="11"/>
        <v>0</v>
      </c>
      <c r="FG27" s="56">
        <f t="shared" si="11"/>
        <v>0</v>
      </c>
      <c r="FH27" s="56">
        <f t="shared" si="11"/>
        <v>0</v>
      </c>
      <c r="FI27" s="56">
        <f t="shared" si="11"/>
        <v>0</v>
      </c>
      <c r="FJ27" s="56">
        <f t="shared" si="11"/>
        <v>0</v>
      </c>
      <c r="FK27" s="56">
        <f t="shared" si="14"/>
        <v>0</v>
      </c>
      <c r="FL27" s="56">
        <f t="shared" si="14"/>
        <v>0</v>
      </c>
      <c r="FM27" s="56">
        <f t="shared" si="14"/>
        <v>0</v>
      </c>
      <c r="FN27" s="56">
        <f t="shared" si="14"/>
        <v>0</v>
      </c>
      <c r="FO27" s="58">
        <f>SUM(CatTemplate[[#This Row],[CS1]:[CS20]])</f>
        <v>0</v>
      </c>
      <c r="FP27" s="59">
        <f>CatTemplate[[#This Row],[Total Oth. cost]]+CatTemplate[[#This Row],[Total St. Cost]]</f>
        <v>0</v>
      </c>
      <c r="FQ27" s="33" t="e">
        <f t="shared" si="12"/>
        <v>#VALUE!</v>
      </c>
      <c r="FR27" s="33" t="e">
        <f t="shared" si="5"/>
        <v>#VALUE!</v>
      </c>
      <c r="FS27" s="30" t="e">
        <f>(CatTemplate[[#This Row],[CO1]] + CatTemplate[[#This Row],[CS1]]) * (1 + getRateOHFinal) * getRateMarkupFinal</f>
        <v>#VALUE!</v>
      </c>
      <c r="FT27" s="30" t="e">
        <f>(CatTemplate[[#This Row],[CO2]] + CatTemplate[[#This Row],[CS2]]) * (1 + getRateOHFinal) * getRateMarkupFinal</f>
        <v>#VALUE!</v>
      </c>
      <c r="FU27" s="30" t="e">
        <f>(CatTemplate[[#This Row],[CO3]] + CatTemplate[[#This Row],[CS3]]) * (1 + getRateOHFinal) * getRateMarkupFinal</f>
        <v>#VALUE!</v>
      </c>
      <c r="FV27" s="30" t="e">
        <f>(CatTemplate[[#This Row],[CO4]] + CatTemplate[[#This Row],[CS4]]) * (1 + getRateOHFinal) * getRateMarkupFinal</f>
        <v>#VALUE!</v>
      </c>
      <c r="FW27" s="30" t="e">
        <f>(CatTemplate[[#This Row],[CO5]] + CatTemplate[[#This Row],[CS5]]) * (1 + getRateOHFinal) * getRateMarkupFinal</f>
        <v>#VALUE!</v>
      </c>
      <c r="FX27" s="30" t="e">
        <f>(CatTemplate[[#This Row],[CO6]] + CatTemplate[[#This Row],[CS6]]) * (1 + getRateOHFinal) * getRateMarkupFinal</f>
        <v>#VALUE!</v>
      </c>
      <c r="FY27" s="30" t="e">
        <f>(CatTemplate[[#This Row],[CO7]] + CatTemplate[[#This Row],[CS7]]) * (1 + getRateOHFinal) * getRateMarkupFinal</f>
        <v>#VALUE!</v>
      </c>
      <c r="FZ27" s="30" t="e">
        <f>(CatTemplate[[#This Row],[CO8]] + CatTemplate[[#This Row],[CS8]]) * (1 + getRateOHFinal) * getRateMarkupFinal</f>
        <v>#VALUE!</v>
      </c>
      <c r="GA27" s="30" t="e">
        <f>(CatTemplate[[#This Row],[CO9]] + CatTemplate[[#This Row],[CS9]]) * (1 + getRateOHFinal) * getRateMarkupFinal</f>
        <v>#VALUE!</v>
      </c>
      <c r="GB27" s="30" t="e">
        <f>(CatTemplate[[#This Row],[CO10]] + CatTemplate[[#This Row],[CS10]]) * (1 + getRateOHFinal) * getRateMarkupFinal</f>
        <v>#VALUE!</v>
      </c>
      <c r="GC27" s="30" t="e">
        <f>(CatTemplate[[#This Row],[CO11]] + CatTemplate[[#This Row],[CS11]]) * (1 + getRateOHFinal) * getRateMarkupFinal</f>
        <v>#VALUE!</v>
      </c>
      <c r="GD27" s="30" t="e">
        <f>(CatTemplate[[#This Row],[CO12]] + CatTemplate[[#This Row],[CS12]]) * (1 + getRateOHFinal) * getRateMarkupFinal</f>
        <v>#VALUE!</v>
      </c>
      <c r="GE27" s="30" t="e">
        <f>(CatTemplate[[#This Row],[CO13]] + CatTemplate[[#This Row],[CS13]]) * (1 + getRateOHFinal) * getRateMarkupFinal</f>
        <v>#VALUE!</v>
      </c>
      <c r="GF27" s="30" t="e">
        <f>(CatTemplate[[#This Row],[CO14]] + CatTemplate[[#This Row],[CS14]]) * (1 + getRateOHFinal) * getRateMarkupFinal</f>
        <v>#VALUE!</v>
      </c>
      <c r="GG27" s="30" t="e">
        <f>(CatTemplate[[#This Row],[CO15]] + CatTemplate[[#This Row],[CS15]]) * (1 + getRateOHFinal) * getRateMarkupFinal</f>
        <v>#VALUE!</v>
      </c>
      <c r="GH27" s="30" t="e">
        <f>(CatTemplate[[#This Row],[CO16]] + CatTemplate[[#This Row],[CS16]]) * (1 + getRateOHFinal) * getRateMarkupFinal</f>
        <v>#VALUE!</v>
      </c>
      <c r="GI27" s="30" t="e">
        <f>(CatTemplate[[#This Row],[CO17]] + CatTemplate[[#This Row],[CS17]]) * (1 + getRateOHFinal) * getRateMarkupFinal</f>
        <v>#VALUE!</v>
      </c>
      <c r="GJ27" s="30" t="e">
        <f>(CatTemplate[[#This Row],[CO18]] + CatTemplate[[#This Row],[CS18]]) * (1 + getRateOHFinal) * getRateMarkupFinal</f>
        <v>#VALUE!</v>
      </c>
      <c r="GK27" s="30" t="e">
        <f>(CatTemplate[[#This Row],[CO19]] + CatTemplate[[#This Row],[CS19]]) * (1 + getRateOHFinal) * getRateMarkupFinal</f>
        <v>#VALUE!</v>
      </c>
      <c r="GL27" s="30" t="e">
        <f>(CatTemplate[[#This Row],[CO20]] + CatTemplate[[#This Row],[CS20]]) * (1 + getRateOHFinal) * getRateMarkupFinal</f>
        <v>#VALUE!</v>
      </c>
      <c r="GM27" s="30" t="e">
        <f t="shared" si="6"/>
        <v>#VALUE!</v>
      </c>
      <c r="GN27" s="30" t="e">
        <f t="shared" si="7"/>
        <v>#VALUE!</v>
      </c>
      <c r="GO27" s="30" t="e">
        <f t="shared" si="8"/>
        <v>#VALUE!</v>
      </c>
      <c r="GP27" s="30" t="e">
        <f t="shared" si="9"/>
        <v>#VALUE!</v>
      </c>
      <c r="GQ27" s="30" t="e">
        <f>(CatTemplate[[#This Row],[CO1]]+CatTemplate[[#This Row],[CS1]]) * (1+ getRateOHFinal) * (1 + getRateMarkupFinal)</f>
        <v>#VALUE!</v>
      </c>
      <c r="GR27" s="30" t="e">
        <f>(CatTemplate[[#This Row],[CO2]]+CatTemplate[[#This Row],[CS2]]) * (1+ getRateOHFinal) * (1 + getRateMarkupFinal)</f>
        <v>#VALUE!</v>
      </c>
      <c r="GS27" s="30" t="e">
        <f>(CatTemplate[[#This Row],[CO3]]+CatTemplate[[#This Row],[CS3]]) * (1+ getRateOHFinal) * (1 + getRateMarkupFinal)</f>
        <v>#VALUE!</v>
      </c>
      <c r="GT27" s="30" t="e">
        <f>(CatTemplate[[#This Row],[CO4]]+CatTemplate[[#This Row],[CS4]]) * (1+ getRateOHFinal) * (1 + getRateMarkupFinal)</f>
        <v>#VALUE!</v>
      </c>
      <c r="GU27" s="30" t="e">
        <f>(CatTemplate[[#This Row],[CO5]]+CatTemplate[[#This Row],[CS5]]) * (1+ getRateOHFinal) * (1 + getRateMarkupFinal)</f>
        <v>#VALUE!</v>
      </c>
      <c r="GV27" s="30" t="e">
        <f>(CatTemplate[[#This Row],[CO6]]+CatTemplate[[#This Row],[CS6]]) * (1+ getRateOHFinal) * (1 + getRateMarkupFinal)</f>
        <v>#VALUE!</v>
      </c>
      <c r="GW27" s="30" t="e">
        <f>(CatTemplate[[#This Row],[CO7]]+CatTemplate[[#This Row],[CS7]]) * (1+ getRateOHFinal) * (1 + getRateMarkupFinal)</f>
        <v>#VALUE!</v>
      </c>
      <c r="GX27" s="30" t="e">
        <f>(CatTemplate[[#This Row],[CO8]]+CatTemplate[[#This Row],[CS8]]) * (1+ getRateOHFinal) * (1 + getRateMarkupFinal)</f>
        <v>#VALUE!</v>
      </c>
      <c r="GY27" s="30" t="e">
        <f>(CatTemplate[[#This Row],[CO9]]+CatTemplate[[#This Row],[CS9]]) * (1+ getRateOHFinal) * (1 + getRateMarkupFinal)</f>
        <v>#VALUE!</v>
      </c>
      <c r="GZ27" s="30" t="e">
        <f>(CatTemplate[[#This Row],[CO10]]+CatTemplate[[#This Row],[CS10]]) * (1+ getRateOHFinal) * (1 + getRateMarkupFinal)</f>
        <v>#VALUE!</v>
      </c>
      <c r="HA27" s="30" t="e">
        <f>(CatTemplate[[#This Row],[CO11]]+CatTemplate[[#This Row],[CS11]]) * (1+ getRateOHFinal) * (1 + getRateMarkupFinal)</f>
        <v>#VALUE!</v>
      </c>
      <c r="HB27" s="30" t="e">
        <f>(CatTemplate[[#This Row],[CO12]]+CatTemplate[[#This Row],[CS12]]) * (1+ getRateOHFinal) * (1 + getRateMarkupFinal)</f>
        <v>#VALUE!</v>
      </c>
      <c r="HC27" s="30" t="e">
        <f>(CatTemplate[[#This Row],[CO13]]+CatTemplate[[#This Row],[CS13]]) * (1+ getRateOHFinal) * (1 + getRateMarkupFinal)</f>
        <v>#VALUE!</v>
      </c>
      <c r="HD27" s="30" t="e">
        <f>(CatTemplate[[#This Row],[CO14]]+CatTemplate[[#This Row],[CS14]]) * (1+ getRateOHFinal) * (1 + getRateMarkupFinal)</f>
        <v>#VALUE!</v>
      </c>
      <c r="HE27" s="30" t="e">
        <f>(CatTemplate[[#This Row],[CO15]]+CatTemplate[[#This Row],[CS15]]) * (1+ getRateOHFinal) * (1 + getRateMarkupFinal)</f>
        <v>#VALUE!</v>
      </c>
      <c r="HF27" s="30" t="e">
        <f>(CatTemplate[[#This Row],[CO16]]+CatTemplate[[#This Row],[CS16]]) * (1+ getRateOHFinal) * (1 + getRateMarkupFinal)</f>
        <v>#VALUE!</v>
      </c>
      <c r="HG27" s="30" t="e">
        <f>(CatTemplate[[#This Row],[CO17]]+CatTemplate[[#This Row],[CS17]]) * (1+ getRateOHFinal) * (1 + getRateMarkupFinal)</f>
        <v>#VALUE!</v>
      </c>
      <c r="HH27" s="30" t="e">
        <f>(CatTemplate[[#This Row],[CO18]]+CatTemplate[[#This Row],[CS18]]) * (1+ getRateOHFinal) * (1 + getRateMarkupFinal)</f>
        <v>#VALUE!</v>
      </c>
      <c r="HI27" s="30" t="e">
        <f>(CatTemplate[[#This Row],[CO19]]+CatTemplate[[#This Row],[CS19]]) * (1+ getRateOHFinal) * (1 + getRateMarkupFinal)</f>
        <v>#VALUE!</v>
      </c>
      <c r="HJ27" s="30" t="e">
        <f>(CatTemplate[[#This Row],[CO20]]+CatTemplate[[#This Row],[CS20]]) * (1+ getRateOHFinal) * (1 + getRateMarkupFinal)</f>
        <v>#VALUE!</v>
      </c>
      <c r="HK27" s="39" t="e">
        <f>CatTemplate[[#This Row],[Total cost]]+CatTemplate[[#This Row],[OH Amount]]+CatTemplate[[#This Row],[Markup]]</f>
        <v>#VALUE!</v>
      </c>
      <c r="HL27" s="63">
        <f>IF(CatTemplate[[#This Row],[Units]]="Days",CatTemplate[[#This Row],[Project quantity]]*CatTemplate[[#This Row],[St. unit effort]],CatTemplate[[#This Row],[Project quantity]])</f>
        <v>0</v>
      </c>
      <c r="HM27" s="287">
        <f>IFERROR(CatTemplate[[#This Row],[Total Price]]/(CatTemplate[[#This Row],[Final Quantity]]),0)</f>
        <v>0</v>
      </c>
      <c r="HN27" s="261"/>
    </row>
    <row r="28" spans="2:222" ht="89.25" x14ac:dyDescent="0.2">
      <c r="B28" s="6" t="s">
        <v>74</v>
      </c>
      <c r="C28" s="22">
        <v>1</v>
      </c>
      <c r="D28" s="7" t="s">
        <v>292</v>
      </c>
      <c r="E28" s="24">
        <v>5</v>
      </c>
      <c r="F28" s="18" t="s">
        <v>944</v>
      </c>
      <c r="G28" s="26">
        <v>10</v>
      </c>
      <c r="H28" s="18" t="s">
        <v>947</v>
      </c>
      <c r="I28" s="18" t="s">
        <v>948</v>
      </c>
      <c r="J28" s="15" t="s">
        <v>1089</v>
      </c>
      <c r="K28" s="15"/>
      <c r="L28" s="15" t="s">
        <v>140</v>
      </c>
      <c r="M28" s="15" t="s">
        <v>206</v>
      </c>
      <c r="N28" s="15" t="s">
        <v>857</v>
      </c>
      <c r="O28" s="320"/>
      <c r="P28" s="71"/>
      <c r="Q28" s="108"/>
      <c r="R28" s="73"/>
      <c r="S28" s="97"/>
      <c r="T28" s="100">
        <f>getEqUnitCost</f>
        <v>0</v>
      </c>
      <c r="U28" s="73">
        <f>getEqUnitEffort</f>
        <v>0</v>
      </c>
      <c r="V28" s="101">
        <f>getEqQuantity</f>
        <v>0</v>
      </c>
      <c r="W28" s="320"/>
      <c r="X28" s="100">
        <f>getConsUnitCost</f>
        <v>0</v>
      </c>
      <c r="Y28" s="73">
        <f>getConsUnitEffort</f>
        <v>0</v>
      </c>
      <c r="Z28" s="14">
        <f>getConsQuantity</f>
        <v>0</v>
      </c>
      <c r="AA28" s="320"/>
      <c r="AB28" s="72"/>
      <c r="AC28" s="112"/>
      <c r="AD28" s="14">
        <f>getOthQuantity</f>
        <v>0</v>
      </c>
      <c r="AE28" s="320"/>
      <c r="AF28" s="28" t="str">
        <f>IF(ISBLANK(CatTemplate[[#This Row],[Resource type]]),"",CatTemplate[[#This Row],[Resource type]])</f>
        <v>CPMO Admin</v>
      </c>
      <c r="AG28" s="242">
        <f>getStaffUnitCost</f>
        <v>332.9354634471884</v>
      </c>
      <c r="AH28" s="113">
        <f>getStaffUnitEffort</f>
        <v>0</v>
      </c>
      <c r="AI28" s="40">
        <f>getStaffQuantity</f>
        <v>0</v>
      </c>
      <c r="AJ28" s="41">
        <f>CatTemplate[[#This Row],[St. quantity]]*8/ParRatePM</f>
        <v>0</v>
      </c>
      <c r="AK28" s="320"/>
      <c r="AL28" s="53" t="str">
        <f>CatTemplate[[#This Row],[Item type]]</f>
        <v>Days</v>
      </c>
      <c r="AM28" s="12">
        <f>SUM(CatTemplate[[#This Row],[Year1]:[Year20]])</f>
        <v>0</v>
      </c>
      <c r="AN28" s="52"/>
      <c r="AO28" s="52"/>
      <c r="AP28" s="52"/>
      <c r="AQ28" s="8"/>
      <c r="AR28" s="8"/>
      <c r="AS28" s="8"/>
      <c r="AT28" s="8"/>
      <c r="AU28" s="8"/>
      <c r="AV28" s="8"/>
      <c r="AW28" s="8"/>
      <c r="AX28" s="8"/>
      <c r="AY28" s="8"/>
      <c r="AZ28" s="8"/>
      <c r="BA28" s="8"/>
      <c r="BB28" s="8"/>
      <c r="BC28" s="8"/>
      <c r="BD28" s="8"/>
      <c r="BE28" s="8"/>
      <c r="BF28" s="8"/>
      <c r="BG28" s="36"/>
      <c r="BH28" s="320"/>
      <c r="BI28" s="37" t="str">
        <f>getCostCategory</f>
        <v>01 Staff costs</v>
      </c>
      <c r="BJ28" s="37" t="str">
        <f>getSection</f>
        <v>01 Project management</v>
      </c>
      <c r="BK28" s="32" t="str">
        <f>getObject</f>
        <v>CPMO Admin</v>
      </c>
      <c r="BL28" s="30">
        <f>IFERROR(getUnitCost * IF(CatTemplate[[#This Row],[Cost Category Comp.]]="01 Staff costs", 1,1),0)</f>
        <v>332.9354634471884</v>
      </c>
      <c r="BM28" s="29">
        <f>IF(AND(ISBLANK(CatTemplate[[#This Row],[Eq. unit cost]]),ISBLANK(CatTemplate[[#This Row],[Cons. unit cost]]),ISBLANK(CatTemplate[[#This Row],[Oth. unit cost]])), 0, IF(getUnitEffort =0,1,getUnitEffort) * CatTemplate[[#This Row],[Year1]])</f>
        <v>0</v>
      </c>
      <c r="BN28" s="29">
        <f>IF(AND(ISBLANK(CatTemplate[[#This Row],[Eq. unit cost]]),ISBLANK(CatTemplate[[#This Row],[Cons. unit cost]]),ISBLANK(CatTemplate[[#This Row],[Oth. unit cost]])), 0, IF(getUnitEffort =0,1,getUnitEffort) * CatTemplate[[#This Row],[Year2]])</f>
        <v>0</v>
      </c>
      <c r="BO28" s="29">
        <f>IF(AND(ISBLANK(CatTemplate[[#This Row],[Eq. unit cost]]),ISBLANK(CatTemplate[[#This Row],[Cons. unit cost]]),ISBLANK(CatTemplate[[#This Row],[Oth. unit cost]])), 0, IF(getUnitEffort =0,1,getUnitEffort) * CatTemplate[[#This Row],[Year3]])</f>
        <v>0</v>
      </c>
      <c r="BP28" s="29">
        <f>IF(AND(ISBLANK(CatTemplate[[#This Row],[Eq. unit cost]]),ISBLANK(CatTemplate[[#This Row],[Cons. unit cost]]),ISBLANK(CatTemplate[[#This Row],[Oth. unit cost]])), 0, IF(getUnitEffort =0,1,getUnitEffort) * CatTemplate[[#This Row],[Year4]])</f>
        <v>0</v>
      </c>
      <c r="BQ28" s="29">
        <f>IF(AND(ISBLANK(CatTemplate[[#This Row],[Eq. unit cost]]),ISBLANK(CatTemplate[[#This Row],[Cons. unit cost]]),ISBLANK(CatTemplate[[#This Row],[Oth. unit cost]])), 0, IF(getUnitEffort =0,1,getUnitEffort) * CatTemplate[[#This Row],[Year5]])</f>
        <v>0</v>
      </c>
      <c r="BR28" s="29">
        <f>IF(AND(ISBLANK(CatTemplate[[#This Row],[Eq. unit cost]]),ISBLANK(CatTemplate[[#This Row],[Cons. unit cost]]),ISBLANK(CatTemplate[[#This Row],[Oth. unit cost]])), 0, IF(getUnitEffort =0,1,getUnitEffort) * CatTemplate[[#This Row],[Year6]])</f>
        <v>0</v>
      </c>
      <c r="BS28" s="29">
        <f>IF(AND(ISBLANK(CatTemplate[[#This Row],[Eq. unit cost]]),ISBLANK(CatTemplate[[#This Row],[Cons. unit cost]]),ISBLANK(CatTemplate[[#This Row],[Oth. unit cost]])), 0, IF(getUnitEffort =0,1,getUnitEffort) * CatTemplate[[#This Row],[Year7]])</f>
        <v>0</v>
      </c>
      <c r="BT28" s="29">
        <f>IF(AND(ISBLANK(CatTemplate[[#This Row],[Eq. unit cost]]),ISBLANK(CatTemplate[[#This Row],[Cons. unit cost]]),ISBLANK(CatTemplate[[#This Row],[Oth. unit cost]])), 0, IF(getUnitEffort =0,1,getUnitEffort) * CatTemplate[[#This Row],[Year8]])</f>
        <v>0</v>
      </c>
      <c r="BU28" s="29">
        <f>IF(AND(ISBLANK(CatTemplate[[#This Row],[Eq. unit cost]]),ISBLANK(CatTemplate[[#This Row],[Cons. unit cost]]),ISBLANK(CatTemplate[[#This Row],[Oth. unit cost]])), 0, IF(getUnitEffort =0,1,getUnitEffort) * CatTemplate[[#This Row],[Year9]])</f>
        <v>0</v>
      </c>
      <c r="BV28" s="29">
        <f>IF(AND(ISBLANK(CatTemplate[[#This Row],[Eq. unit cost]]),ISBLANK(CatTemplate[[#This Row],[Cons. unit cost]]),ISBLANK(CatTemplate[[#This Row],[Oth. unit cost]])), 0, IF(getUnitEffort =0,1,getUnitEffort) * CatTemplate[[#This Row],[Year10]])</f>
        <v>0</v>
      </c>
      <c r="BW28" s="29">
        <f>IF(AND(ISBLANK(CatTemplate[[#This Row],[Eq. unit cost]]),ISBLANK(CatTemplate[[#This Row],[Cons. unit cost]]),ISBLANK(CatTemplate[[#This Row],[Oth. unit cost]])), 0, IF(getUnitEffort =0,1,getUnitEffort) * CatTemplate[[#This Row],[Year11]])</f>
        <v>0</v>
      </c>
      <c r="BX28" s="29">
        <f>IF(AND(ISBLANK(CatTemplate[[#This Row],[Eq. unit cost]]),ISBLANK(CatTemplate[[#This Row],[Cons. unit cost]]),ISBLANK(CatTemplate[[#This Row],[Oth. unit cost]])), 0, IF(getUnitEffort =0,1,getUnitEffort) * CatTemplate[[#This Row],[Year12]])</f>
        <v>0</v>
      </c>
      <c r="BY28" s="29">
        <f>IF(AND(ISBLANK(CatTemplate[[#This Row],[Eq. unit cost]]),ISBLANK(CatTemplate[[#This Row],[Cons. unit cost]]),ISBLANK(CatTemplate[[#This Row],[Oth. unit cost]])), 0, IF(getUnitEffort =0,1,getUnitEffort) * CatTemplate[[#This Row],[Year13]])</f>
        <v>0</v>
      </c>
      <c r="BZ28" s="29">
        <f>IF(AND(ISBLANK(CatTemplate[[#This Row],[Eq. unit cost]]),ISBLANK(CatTemplate[[#This Row],[Cons. unit cost]]),ISBLANK(CatTemplate[[#This Row],[Oth. unit cost]])), 0, IF(getUnitEffort =0,1,getUnitEffort) * CatTemplate[[#This Row],[Year14]])</f>
        <v>0</v>
      </c>
      <c r="CA28" s="29">
        <f>IF(AND(ISBLANK(CatTemplate[[#This Row],[Eq. unit cost]]),ISBLANK(CatTemplate[[#This Row],[Cons. unit cost]]),ISBLANK(CatTemplate[[#This Row],[Oth. unit cost]])), 0, IF(getUnitEffort =0,1,getUnitEffort) * CatTemplate[[#This Row],[Year15]])</f>
        <v>0</v>
      </c>
      <c r="CB28" s="29">
        <f>IF(AND(ISBLANK(CatTemplate[[#This Row],[Eq. unit cost]]),ISBLANK(CatTemplate[[#This Row],[Cons. unit cost]]),ISBLANK(CatTemplate[[#This Row],[Oth. unit cost]])), 0, IF(getUnitEffort =0,1,getUnitEffort) * CatTemplate[[#This Row],[Year16]])</f>
        <v>0</v>
      </c>
      <c r="CC28" s="29">
        <f>IF(AND(ISBLANK(CatTemplate[[#This Row],[Eq. unit cost]]),ISBLANK(CatTemplate[[#This Row],[Cons. unit cost]]),ISBLANK(CatTemplate[[#This Row],[Oth. unit cost]])), 0, IF(getUnitEffort =0,1,getUnitEffort) * CatTemplate[[#This Row],[Year17]])</f>
        <v>0</v>
      </c>
      <c r="CD28" s="29">
        <f>IF(AND(ISBLANK(CatTemplate[[#This Row],[Eq. unit cost]]),ISBLANK(CatTemplate[[#This Row],[Cons. unit cost]]),ISBLANK(CatTemplate[[#This Row],[Oth. unit cost]])), 0, IF(getUnitEffort =0,1,getUnitEffort) * CatTemplate[[#This Row],[Year18]])</f>
        <v>0</v>
      </c>
      <c r="CE28" s="29">
        <f>IF(AND(ISBLANK(CatTemplate[[#This Row],[Eq. unit cost]]),ISBLANK(CatTemplate[[#This Row],[Cons. unit cost]]),ISBLANK(CatTemplate[[#This Row],[Oth. unit cost]])), 0, IF(getUnitEffort =0,1,getUnitEffort) * CatTemplate[[#This Row],[Year19]])</f>
        <v>0</v>
      </c>
      <c r="CF28" s="29">
        <f>IF(AND(ISBLANK(CatTemplate[[#This Row],[Eq. unit cost]]),ISBLANK(CatTemplate[[#This Row],[Cons. unit cost]]),ISBLANK(CatTemplate[[#This Row],[Oth. unit cost]])), 0, IF(getUnitEffort =0,1,getUnitEffort) * CatTemplate[[#This Row],[Year20]])</f>
        <v>0</v>
      </c>
      <c r="CG28" s="45">
        <f>SUM(CatTemplate[[#This Row],[Q1]:[Q20]])</f>
        <v>0</v>
      </c>
      <c r="CH28" s="29">
        <f>IF(ISBLANK(CatTemplate[[#This Row],[St. unit effort]]),0,(CatTemplate[[#This Row],[St. unit effort]] * CatTemplate[[#This Row],[Year1]]))</f>
        <v>0</v>
      </c>
      <c r="CI28" s="29">
        <f>IF(ISBLANK(CatTemplate[[#This Row],[St. unit effort]]),0,(CatTemplate[[#This Row],[St. unit effort]] * CatTemplate[[#This Row],[Year2]]))</f>
        <v>0</v>
      </c>
      <c r="CJ28" s="29">
        <f>IF(ISBLANK(CatTemplate[[#This Row],[St. unit effort]]),0,(CatTemplate[[#This Row],[St. unit effort]] * CatTemplate[[#This Row],[Year3]]))</f>
        <v>0</v>
      </c>
      <c r="CK28" s="29">
        <f>IF(ISBLANK(CatTemplate[[#This Row],[St. unit effort]]),0,(CatTemplate[[#This Row],[St. unit effort]] * CatTemplate[[#This Row],[Year4]]))</f>
        <v>0</v>
      </c>
      <c r="CL28" s="29">
        <f>IF(ISBLANK(CatTemplate[[#This Row],[St. unit effort]]),0,(CatTemplate[[#This Row],[St. unit effort]] * CatTemplate[[#This Row],[Year5]]))</f>
        <v>0</v>
      </c>
      <c r="CM28" s="29">
        <f>IF(ISBLANK(CatTemplate[[#This Row],[St. unit effort]]),0,(CatTemplate[[#This Row],[St. unit effort]] * CatTemplate[[#This Row],[Year6]]))</f>
        <v>0</v>
      </c>
      <c r="CN28" s="29">
        <f>IF(ISBLANK(CatTemplate[[#This Row],[St. unit effort]]),0,(CatTemplate[[#This Row],[St. unit effort]] * CatTemplate[[#This Row],[Year7]]))</f>
        <v>0</v>
      </c>
      <c r="CO28" s="29">
        <f>IF(ISBLANK(CatTemplate[[#This Row],[St. unit effort]]),0,(CatTemplate[[#This Row],[St. unit effort]] * CatTemplate[[#This Row],[Year8]]))</f>
        <v>0</v>
      </c>
      <c r="CP28" s="29">
        <f>IF(ISBLANK(CatTemplate[[#This Row],[St. unit effort]]),0,(CatTemplate[[#This Row],[St. unit effort]] * CatTemplate[[#This Row],[Year9]]))</f>
        <v>0</v>
      </c>
      <c r="CQ28" s="29">
        <f>IF(ISBLANK(CatTemplate[[#This Row],[St. unit effort]]),0,(CatTemplate[[#This Row],[St. unit effort]] * CatTemplate[[#This Row],[Year10]]))</f>
        <v>0</v>
      </c>
      <c r="CR28" s="29">
        <f>IF(ISBLANK(CatTemplate[[#This Row],[St. unit effort]]),0,(CatTemplate[[#This Row],[St. unit effort]] * CatTemplate[[#This Row],[Year11]]))</f>
        <v>0</v>
      </c>
      <c r="CS28" s="29">
        <f>IF(ISBLANK(CatTemplate[[#This Row],[St. unit effort]]),0,(CatTemplate[[#This Row],[St. unit effort]] * CatTemplate[[#This Row],[Year12]]))</f>
        <v>0</v>
      </c>
      <c r="CT28" s="29">
        <f>IF(ISBLANK(CatTemplate[[#This Row],[St. unit effort]]),0,(CatTemplate[[#This Row],[St. unit effort]] * CatTemplate[[#This Row],[Year13]]))</f>
        <v>0</v>
      </c>
      <c r="CU28" s="29">
        <f>IF(ISBLANK(CatTemplate[[#This Row],[St. unit effort]]),0,(CatTemplate[[#This Row],[St. unit effort]] * CatTemplate[[#This Row],[Year14]]))</f>
        <v>0</v>
      </c>
      <c r="CV28" s="29">
        <f>IF(ISBLANK(CatTemplate[[#This Row],[St. unit effort]]),0,(CatTemplate[[#This Row],[St. unit effort]] * CatTemplate[[#This Row],[Year15]]))</f>
        <v>0</v>
      </c>
      <c r="CW28" s="29">
        <f>IF(ISBLANK(CatTemplate[[#This Row],[St. unit effort]]),0,(CatTemplate[[#This Row],[St. unit effort]] * CatTemplate[[#This Row],[Year16]]))</f>
        <v>0</v>
      </c>
      <c r="CX28" s="29">
        <f>IF(ISBLANK(CatTemplate[[#This Row],[St. unit effort]]),0,(CatTemplate[[#This Row],[St. unit effort]] * CatTemplate[[#This Row],[Year17]]))</f>
        <v>0</v>
      </c>
      <c r="CY28" s="29">
        <f>IF(ISBLANK(CatTemplate[[#This Row],[St. unit effort]]),0,(CatTemplate[[#This Row],[St. unit effort]] * CatTemplate[[#This Row],[Year18]]))</f>
        <v>0</v>
      </c>
      <c r="CZ28" s="29">
        <f>IF(ISBLANK(CatTemplate[[#This Row],[St. unit effort]]),0,(CatTemplate[[#This Row],[St. unit effort]] * CatTemplate[[#This Row],[Year19]]))</f>
        <v>0</v>
      </c>
      <c r="DA28" s="29">
        <f>IF(ISBLANK(CatTemplate[[#This Row],[St. unit effort]]),0,(CatTemplate[[#This Row],[St. unit effort]] * CatTemplate[[#This Row],[Year20]]))</f>
        <v>0</v>
      </c>
      <c r="DB28" s="57">
        <f>IF(ISBLANK(CatTemplate[[#This Row],[St. unit effort]]),0,(CatTemplate[[#This Row],[St. unit effort]] * CatTemplate[[#This Row],[Year1]])*8/ParRatePM)</f>
        <v>0</v>
      </c>
      <c r="DC28" s="57">
        <f>IF(ISBLANK(CatTemplate[[#This Row],[St. unit effort]]),0,(CatTemplate[[#This Row],[St. unit effort]] * CatTemplate[[#This Row],[Year2]])*8/ParRatePM)</f>
        <v>0</v>
      </c>
      <c r="DD28" s="57">
        <f>IF(ISBLANK(CatTemplate[[#This Row],[St. unit effort]]),0,(CatTemplate[[#This Row],[St. unit effort]] * CatTemplate[[#This Row],[Year3]])*8/ParRatePM)</f>
        <v>0</v>
      </c>
      <c r="DE28" s="57">
        <f>IF(ISBLANK(CatTemplate[[#This Row],[St. unit effort]]),0,(CatTemplate[[#This Row],[St. unit effort]] * CatTemplate[[#This Row],[Year4]])*8/ParRatePM)</f>
        <v>0</v>
      </c>
      <c r="DF28" s="57">
        <f>IF(ISBLANK(CatTemplate[[#This Row],[St. unit effort]]),0,(CatTemplate[[#This Row],[St. unit effort]] * CatTemplate[[#This Row],[Year5]])*8/ParRatePM)</f>
        <v>0</v>
      </c>
      <c r="DG28" s="57">
        <f>IF(ISBLANK(CatTemplate[[#This Row],[St. unit effort]]),0,(CatTemplate[[#This Row],[St. unit effort]] * CatTemplate[[#This Row],[Year6]])*8/ParRatePM)</f>
        <v>0</v>
      </c>
      <c r="DH28" s="57">
        <f>IF(ISBLANK(CatTemplate[[#This Row],[St. unit effort]]),0,(CatTemplate[[#This Row],[St. unit effort]] * CatTemplate[[#This Row],[Year7]])*8/ParRatePM)</f>
        <v>0</v>
      </c>
      <c r="DI28" s="57">
        <f>IF(ISBLANK(CatTemplate[[#This Row],[St. unit effort]]),0,(CatTemplate[[#This Row],[St. unit effort]] * CatTemplate[[#This Row],[Year8]])*8/ParRatePM)</f>
        <v>0</v>
      </c>
      <c r="DJ28" s="57">
        <f>IF(ISBLANK(CatTemplate[[#This Row],[St. unit effort]]),0,(CatTemplate[[#This Row],[St. unit effort]] * CatTemplate[[#This Row],[Year9]])*8/ParRatePM)</f>
        <v>0</v>
      </c>
      <c r="DK28" s="57">
        <f>IF(ISBLANK(CatTemplate[[#This Row],[St. unit effort]]),0,(CatTemplate[[#This Row],[St. unit effort]] * CatTemplate[[#This Row],[Year10]])*8/ParRatePM)</f>
        <v>0</v>
      </c>
      <c r="DL28" s="57">
        <f>IF(ISBLANK(CatTemplate[[#This Row],[St. unit effort]]),0,(CatTemplate[[#This Row],[St. unit effort]] * CatTemplate[[#This Row],[Year11]])*8/ParRatePM)</f>
        <v>0</v>
      </c>
      <c r="DM28" s="57">
        <f>IF(ISBLANK(CatTemplate[[#This Row],[St. unit effort]]),0,(CatTemplate[[#This Row],[St. unit effort]] * CatTemplate[[#This Row],[Year12]])*8/ParRatePM)</f>
        <v>0</v>
      </c>
      <c r="DN28" s="57">
        <f>IF(ISBLANK(CatTemplate[[#This Row],[St. unit effort]]),0,(CatTemplate[[#This Row],[St. unit effort]] * CatTemplate[[#This Row],[Year13]])*8/ParRatePM)</f>
        <v>0</v>
      </c>
      <c r="DO28" s="57">
        <f>IF(ISBLANK(CatTemplate[[#This Row],[St. unit effort]]),0,(CatTemplate[[#This Row],[St. unit effort]] * CatTemplate[[#This Row],[Year14]])*8/ParRatePM)</f>
        <v>0</v>
      </c>
      <c r="DP28" s="57">
        <f>IF(ISBLANK(CatTemplate[[#This Row],[St. unit effort]]),0,(CatTemplate[[#This Row],[St. unit effort]] * CatTemplate[[#This Row],[Year15]])*8/ParRatePM)</f>
        <v>0</v>
      </c>
      <c r="DQ28" s="57">
        <f>IF(ISBLANK(CatTemplate[[#This Row],[St. unit effort]]),0,(CatTemplate[[#This Row],[St. unit effort]] * CatTemplate[[#This Row],[Year16]])*8/ParRatePM)</f>
        <v>0</v>
      </c>
      <c r="DR28" s="57">
        <f>IF(ISBLANK(CatTemplate[[#This Row],[St. unit effort]]),0,(CatTemplate[[#This Row],[St. unit effort]] * CatTemplate[[#This Row],[Year17]])*8/ParRatePM)</f>
        <v>0</v>
      </c>
      <c r="DS28" s="57">
        <f>IF(ISBLANK(CatTemplate[[#This Row],[St. unit effort]]),0,(CatTemplate[[#This Row],[St. unit effort]] * CatTemplate[[#This Row],[Year18]])*8/ParRatePM)</f>
        <v>0</v>
      </c>
      <c r="DT28" s="57">
        <f>IF(ISBLANK(CatTemplate[[#This Row],[St. unit effort]]),0,(CatTemplate[[#This Row],[St. unit effort]] * CatTemplate[[#This Row],[Year19]])*8/ParRatePM)</f>
        <v>0</v>
      </c>
      <c r="DU28" s="57">
        <f>IF(ISBLANK(CatTemplate[[#This Row],[St. unit effort]]),0,(CatTemplate[[#This Row],[St. unit effort]] * CatTemplate[[#This Row],[Year20]])*8/ParRatePM)</f>
        <v>0</v>
      </c>
      <c r="DV28" s="54">
        <f>SUM(CatTemplate[[#This Row],[PM1]:[PM20]])</f>
        <v>0</v>
      </c>
      <c r="DW28" s="56">
        <f t="shared" si="10"/>
        <v>0</v>
      </c>
      <c r="DX28" s="56">
        <f t="shared" si="10"/>
        <v>0</v>
      </c>
      <c r="DY28" s="56">
        <f t="shared" si="10"/>
        <v>0</v>
      </c>
      <c r="DZ28" s="56">
        <f t="shared" si="10"/>
        <v>0</v>
      </c>
      <c r="EA28" s="56">
        <f t="shared" si="10"/>
        <v>0</v>
      </c>
      <c r="EB28" s="56">
        <f t="shared" si="10"/>
        <v>0</v>
      </c>
      <c r="EC28" s="56">
        <f t="shared" si="10"/>
        <v>0</v>
      </c>
      <c r="ED28" s="56">
        <f t="shared" si="10"/>
        <v>0</v>
      </c>
      <c r="EE28" s="56">
        <f t="shared" si="10"/>
        <v>0</v>
      </c>
      <c r="EF28" s="56">
        <f t="shared" si="10"/>
        <v>0</v>
      </c>
      <c r="EG28" s="56">
        <f t="shared" si="10"/>
        <v>0</v>
      </c>
      <c r="EH28" s="56">
        <f t="shared" si="10"/>
        <v>0</v>
      </c>
      <c r="EI28" s="56">
        <f t="shared" si="10"/>
        <v>0</v>
      </c>
      <c r="EJ28" s="56">
        <f t="shared" si="10"/>
        <v>0</v>
      </c>
      <c r="EK28" s="56">
        <f t="shared" si="10"/>
        <v>0</v>
      </c>
      <c r="EL28" s="56">
        <f t="shared" si="10"/>
        <v>0</v>
      </c>
      <c r="EM28" s="56">
        <f t="shared" si="13"/>
        <v>0</v>
      </c>
      <c r="EN28" s="56">
        <f t="shared" si="13"/>
        <v>0</v>
      </c>
      <c r="EO28" s="56">
        <f t="shared" si="13"/>
        <v>0</v>
      </c>
      <c r="EP28" s="56">
        <f t="shared" si="13"/>
        <v>0</v>
      </c>
      <c r="EQ28" s="30">
        <f>CatTemplate[[#This Row],[Eq. unit cost]] * CatTemplate[[#This Row],[Eq. quantity]]</f>
        <v>0</v>
      </c>
      <c r="ER28" s="30">
        <f>CatTemplate[[#This Row],[Cons. unit cost]] *CatTemplate[[#This Row],[Cons. quantity]]</f>
        <v>0</v>
      </c>
      <c r="ES28" s="30">
        <f>CatTemplate[[#This Row],[Oth. unit cost]] *CatTemplate[[#This Row],[Oth. quantity]]</f>
        <v>0</v>
      </c>
      <c r="ET28" s="55">
        <f>SUM(CatTemplate[[#This Row],[CO1]:[CO20]])</f>
        <v>0</v>
      </c>
      <c r="EU28" s="56">
        <f t="shared" si="11"/>
        <v>0</v>
      </c>
      <c r="EV28" s="56">
        <f t="shared" si="11"/>
        <v>0</v>
      </c>
      <c r="EW28" s="56">
        <f t="shared" si="11"/>
        <v>0</v>
      </c>
      <c r="EX28" s="56">
        <f t="shared" si="11"/>
        <v>0</v>
      </c>
      <c r="EY28" s="56">
        <f t="shared" si="11"/>
        <v>0</v>
      </c>
      <c r="EZ28" s="56">
        <f t="shared" si="11"/>
        <v>0</v>
      </c>
      <c r="FA28" s="56">
        <f t="shared" si="11"/>
        <v>0</v>
      </c>
      <c r="FB28" s="56">
        <f t="shared" si="11"/>
        <v>0</v>
      </c>
      <c r="FC28" s="56">
        <f t="shared" si="11"/>
        <v>0</v>
      </c>
      <c r="FD28" s="56">
        <f t="shared" si="11"/>
        <v>0</v>
      </c>
      <c r="FE28" s="56">
        <f t="shared" si="11"/>
        <v>0</v>
      </c>
      <c r="FF28" s="56">
        <f t="shared" si="11"/>
        <v>0</v>
      </c>
      <c r="FG28" s="56">
        <f t="shared" si="11"/>
        <v>0</v>
      </c>
      <c r="FH28" s="56">
        <f t="shared" si="11"/>
        <v>0</v>
      </c>
      <c r="FI28" s="56">
        <f t="shared" si="11"/>
        <v>0</v>
      </c>
      <c r="FJ28" s="56">
        <f t="shared" si="11"/>
        <v>0</v>
      </c>
      <c r="FK28" s="56">
        <f t="shared" si="14"/>
        <v>0</v>
      </c>
      <c r="FL28" s="56">
        <f t="shared" si="14"/>
        <v>0</v>
      </c>
      <c r="FM28" s="56">
        <f t="shared" si="14"/>
        <v>0</v>
      </c>
      <c r="FN28" s="56">
        <f t="shared" si="14"/>
        <v>0</v>
      </c>
      <c r="FO28" s="58">
        <f>SUM(CatTemplate[[#This Row],[CS1]:[CS20]])</f>
        <v>0</v>
      </c>
      <c r="FP28" s="59">
        <f>CatTemplate[[#This Row],[Total Oth. cost]]+CatTemplate[[#This Row],[Total St. Cost]]</f>
        <v>0</v>
      </c>
      <c r="FQ28" s="33" t="e">
        <f t="shared" si="12"/>
        <v>#VALUE!</v>
      </c>
      <c r="FR28" s="33" t="e">
        <f t="shared" si="5"/>
        <v>#VALUE!</v>
      </c>
      <c r="FS28" s="30" t="e">
        <f>(CatTemplate[[#This Row],[CO1]] + CatTemplate[[#This Row],[CS1]]) * (1 + getRateOHFinal) * getRateMarkupFinal</f>
        <v>#VALUE!</v>
      </c>
      <c r="FT28" s="30" t="e">
        <f>(CatTemplate[[#This Row],[CO2]] + CatTemplate[[#This Row],[CS2]]) * (1 + getRateOHFinal) * getRateMarkupFinal</f>
        <v>#VALUE!</v>
      </c>
      <c r="FU28" s="30" t="e">
        <f>(CatTemplate[[#This Row],[CO3]] + CatTemplate[[#This Row],[CS3]]) * (1 + getRateOHFinal) * getRateMarkupFinal</f>
        <v>#VALUE!</v>
      </c>
      <c r="FV28" s="30" t="e">
        <f>(CatTemplate[[#This Row],[CO4]] + CatTemplate[[#This Row],[CS4]]) * (1 + getRateOHFinal) * getRateMarkupFinal</f>
        <v>#VALUE!</v>
      </c>
      <c r="FW28" s="30" t="e">
        <f>(CatTemplate[[#This Row],[CO5]] + CatTemplate[[#This Row],[CS5]]) * (1 + getRateOHFinal) * getRateMarkupFinal</f>
        <v>#VALUE!</v>
      </c>
      <c r="FX28" s="30" t="e">
        <f>(CatTemplate[[#This Row],[CO6]] + CatTemplate[[#This Row],[CS6]]) * (1 + getRateOHFinal) * getRateMarkupFinal</f>
        <v>#VALUE!</v>
      </c>
      <c r="FY28" s="30" t="e">
        <f>(CatTemplate[[#This Row],[CO7]] + CatTemplate[[#This Row],[CS7]]) * (1 + getRateOHFinal) * getRateMarkupFinal</f>
        <v>#VALUE!</v>
      </c>
      <c r="FZ28" s="30" t="e">
        <f>(CatTemplate[[#This Row],[CO8]] + CatTemplate[[#This Row],[CS8]]) * (1 + getRateOHFinal) * getRateMarkupFinal</f>
        <v>#VALUE!</v>
      </c>
      <c r="GA28" s="30" t="e">
        <f>(CatTemplate[[#This Row],[CO9]] + CatTemplate[[#This Row],[CS9]]) * (1 + getRateOHFinal) * getRateMarkupFinal</f>
        <v>#VALUE!</v>
      </c>
      <c r="GB28" s="30" t="e">
        <f>(CatTemplate[[#This Row],[CO10]] + CatTemplate[[#This Row],[CS10]]) * (1 + getRateOHFinal) * getRateMarkupFinal</f>
        <v>#VALUE!</v>
      </c>
      <c r="GC28" s="30" t="e">
        <f>(CatTemplate[[#This Row],[CO11]] + CatTemplate[[#This Row],[CS11]]) * (1 + getRateOHFinal) * getRateMarkupFinal</f>
        <v>#VALUE!</v>
      </c>
      <c r="GD28" s="30" t="e">
        <f>(CatTemplate[[#This Row],[CO12]] + CatTemplate[[#This Row],[CS12]]) * (1 + getRateOHFinal) * getRateMarkupFinal</f>
        <v>#VALUE!</v>
      </c>
      <c r="GE28" s="30" t="e">
        <f>(CatTemplate[[#This Row],[CO13]] + CatTemplate[[#This Row],[CS13]]) * (1 + getRateOHFinal) * getRateMarkupFinal</f>
        <v>#VALUE!</v>
      </c>
      <c r="GF28" s="30" t="e">
        <f>(CatTemplate[[#This Row],[CO14]] + CatTemplate[[#This Row],[CS14]]) * (1 + getRateOHFinal) * getRateMarkupFinal</f>
        <v>#VALUE!</v>
      </c>
      <c r="GG28" s="30" t="e">
        <f>(CatTemplate[[#This Row],[CO15]] + CatTemplate[[#This Row],[CS15]]) * (1 + getRateOHFinal) * getRateMarkupFinal</f>
        <v>#VALUE!</v>
      </c>
      <c r="GH28" s="30" t="e">
        <f>(CatTemplate[[#This Row],[CO16]] + CatTemplate[[#This Row],[CS16]]) * (1 + getRateOHFinal) * getRateMarkupFinal</f>
        <v>#VALUE!</v>
      </c>
      <c r="GI28" s="30" t="e">
        <f>(CatTemplate[[#This Row],[CO17]] + CatTemplate[[#This Row],[CS17]]) * (1 + getRateOHFinal) * getRateMarkupFinal</f>
        <v>#VALUE!</v>
      </c>
      <c r="GJ28" s="30" t="e">
        <f>(CatTemplate[[#This Row],[CO18]] + CatTemplate[[#This Row],[CS18]]) * (1 + getRateOHFinal) * getRateMarkupFinal</f>
        <v>#VALUE!</v>
      </c>
      <c r="GK28" s="30" t="e">
        <f>(CatTemplate[[#This Row],[CO19]] + CatTemplate[[#This Row],[CS19]]) * (1 + getRateOHFinal) * getRateMarkupFinal</f>
        <v>#VALUE!</v>
      </c>
      <c r="GL28" s="30" t="e">
        <f>(CatTemplate[[#This Row],[CO20]] + CatTemplate[[#This Row],[CS20]]) * (1 + getRateOHFinal) * getRateMarkupFinal</f>
        <v>#VALUE!</v>
      </c>
      <c r="GM28" s="30" t="e">
        <f t="shared" si="6"/>
        <v>#VALUE!</v>
      </c>
      <c r="GN28" s="30" t="e">
        <f t="shared" si="7"/>
        <v>#VALUE!</v>
      </c>
      <c r="GO28" s="30" t="e">
        <f t="shared" si="8"/>
        <v>#VALUE!</v>
      </c>
      <c r="GP28" s="30" t="e">
        <f t="shared" si="9"/>
        <v>#VALUE!</v>
      </c>
      <c r="GQ28" s="30" t="e">
        <f>(CatTemplate[[#This Row],[CO1]]+CatTemplate[[#This Row],[CS1]]) * (1+ getRateOHFinal) * (1 + getRateMarkupFinal)</f>
        <v>#VALUE!</v>
      </c>
      <c r="GR28" s="30" t="e">
        <f>(CatTemplate[[#This Row],[CO2]]+CatTemplate[[#This Row],[CS2]]) * (1+ getRateOHFinal) * (1 + getRateMarkupFinal)</f>
        <v>#VALUE!</v>
      </c>
      <c r="GS28" s="30" t="e">
        <f>(CatTemplate[[#This Row],[CO3]]+CatTemplate[[#This Row],[CS3]]) * (1+ getRateOHFinal) * (1 + getRateMarkupFinal)</f>
        <v>#VALUE!</v>
      </c>
      <c r="GT28" s="30" t="e">
        <f>(CatTemplate[[#This Row],[CO4]]+CatTemplate[[#This Row],[CS4]]) * (1+ getRateOHFinal) * (1 + getRateMarkupFinal)</f>
        <v>#VALUE!</v>
      </c>
      <c r="GU28" s="30" t="e">
        <f>(CatTemplate[[#This Row],[CO5]]+CatTemplate[[#This Row],[CS5]]) * (1+ getRateOHFinal) * (1 + getRateMarkupFinal)</f>
        <v>#VALUE!</v>
      </c>
      <c r="GV28" s="30" t="e">
        <f>(CatTemplate[[#This Row],[CO6]]+CatTemplate[[#This Row],[CS6]]) * (1+ getRateOHFinal) * (1 + getRateMarkupFinal)</f>
        <v>#VALUE!</v>
      </c>
      <c r="GW28" s="30" t="e">
        <f>(CatTemplate[[#This Row],[CO7]]+CatTemplate[[#This Row],[CS7]]) * (1+ getRateOHFinal) * (1 + getRateMarkupFinal)</f>
        <v>#VALUE!</v>
      </c>
      <c r="GX28" s="30" t="e">
        <f>(CatTemplate[[#This Row],[CO8]]+CatTemplate[[#This Row],[CS8]]) * (1+ getRateOHFinal) * (1 + getRateMarkupFinal)</f>
        <v>#VALUE!</v>
      </c>
      <c r="GY28" s="30" t="e">
        <f>(CatTemplate[[#This Row],[CO9]]+CatTemplate[[#This Row],[CS9]]) * (1+ getRateOHFinal) * (1 + getRateMarkupFinal)</f>
        <v>#VALUE!</v>
      </c>
      <c r="GZ28" s="30" t="e">
        <f>(CatTemplate[[#This Row],[CO10]]+CatTemplate[[#This Row],[CS10]]) * (1+ getRateOHFinal) * (1 + getRateMarkupFinal)</f>
        <v>#VALUE!</v>
      </c>
      <c r="HA28" s="30" t="e">
        <f>(CatTemplate[[#This Row],[CO11]]+CatTemplate[[#This Row],[CS11]]) * (1+ getRateOHFinal) * (1 + getRateMarkupFinal)</f>
        <v>#VALUE!</v>
      </c>
      <c r="HB28" s="30" t="e">
        <f>(CatTemplate[[#This Row],[CO12]]+CatTemplate[[#This Row],[CS12]]) * (1+ getRateOHFinal) * (1 + getRateMarkupFinal)</f>
        <v>#VALUE!</v>
      </c>
      <c r="HC28" s="30" t="e">
        <f>(CatTemplate[[#This Row],[CO13]]+CatTemplate[[#This Row],[CS13]]) * (1+ getRateOHFinal) * (1 + getRateMarkupFinal)</f>
        <v>#VALUE!</v>
      </c>
      <c r="HD28" s="30" t="e">
        <f>(CatTemplate[[#This Row],[CO14]]+CatTemplate[[#This Row],[CS14]]) * (1+ getRateOHFinal) * (1 + getRateMarkupFinal)</f>
        <v>#VALUE!</v>
      </c>
      <c r="HE28" s="30" t="e">
        <f>(CatTemplate[[#This Row],[CO15]]+CatTemplate[[#This Row],[CS15]]) * (1+ getRateOHFinal) * (1 + getRateMarkupFinal)</f>
        <v>#VALUE!</v>
      </c>
      <c r="HF28" s="30" t="e">
        <f>(CatTemplate[[#This Row],[CO16]]+CatTemplate[[#This Row],[CS16]]) * (1+ getRateOHFinal) * (1 + getRateMarkupFinal)</f>
        <v>#VALUE!</v>
      </c>
      <c r="HG28" s="30" t="e">
        <f>(CatTemplate[[#This Row],[CO17]]+CatTemplate[[#This Row],[CS17]]) * (1+ getRateOHFinal) * (1 + getRateMarkupFinal)</f>
        <v>#VALUE!</v>
      </c>
      <c r="HH28" s="30" t="e">
        <f>(CatTemplate[[#This Row],[CO18]]+CatTemplate[[#This Row],[CS18]]) * (1+ getRateOHFinal) * (1 + getRateMarkupFinal)</f>
        <v>#VALUE!</v>
      </c>
      <c r="HI28" s="30" t="e">
        <f>(CatTemplate[[#This Row],[CO19]]+CatTemplate[[#This Row],[CS19]]) * (1+ getRateOHFinal) * (1 + getRateMarkupFinal)</f>
        <v>#VALUE!</v>
      </c>
      <c r="HJ28" s="30" t="e">
        <f>(CatTemplate[[#This Row],[CO20]]+CatTemplate[[#This Row],[CS20]]) * (1+ getRateOHFinal) * (1 + getRateMarkupFinal)</f>
        <v>#VALUE!</v>
      </c>
      <c r="HK28" s="39" t="e">
        <f>CatTemplate[[#This Row],[Total cost]]+CatTemplate[[#This Row],[OH Amount]]+CatTemplate[[#This Row],[Markup]]</f>
        <v>#VALUE!</v>
      </c>
      <c r="HL28" s="63">
        <f>IF(CatTemplate[[#This Row],[Units]]="Days",CatTemplate[[#This Row],[Project quantity]]*CatTemplate[[#This Row],[St. unit effort]],CatTemplate[[#This Row],[Project quantity]])</f>
        <v>0</v>
      </c>
      <c r="HM28" s="287">
        <f>IFERROR(CatTemplate[[#This Row],[Total Price]]/(CatTemplate[[#This Row],[Final Quantity]]),0)</f>
        <v>0</v>
      </c>
      <c r="HN28" s="261"/>
    </row>
    <row r="29" spans="2:222" ht="12.75" customHeight="1" x14ac:dyDescent="0.2">
      <c r="B29" s="6" t="s">
        <v>74</v>
      </c>
      <c r="C29" s="22">
        <v>1</v>
      </c>
      <c r="D29" s="7" t="s">
        <v>292</v>
      </c>
      <c r="E29" s="24">
        <v>5</v>
      </c>
      <c r="F29" s="18" t="s">
        <v>944</v>
      </c>
      <c r="G29" s="26">
        <v>11</v>
      </c>
      <c r="H29" s="18" t="s">
        <v>949</v>
      </c>
      <c r="I29" s="18" t="s">
        <v>950</v>
      </c>
      <c r="J29" s="15" t="s">
        <v>1089</v>
      </c>
      <c r="K29" s="15"/>
      <c r="L29" s="15" t="s">
        <v>140</v>
      </c>
      <c r="M29" s="15" t="s">
        <v>206</v>
      </c>
      <c r="N29" s="15" t="s">
        <v>857</v>
      </c>
      <c r="O29" s="320"/>
      <c r="P29" s="71"/>
      <c r="Q29" s="108"/>
      <c r="R29" s="73"/>
      <c r="S29" s="97"/>
      <c r="T29" s="100">
        <f>getEqUnitCost</f>
        <v>0</v>
      </c>
      <c r="U29" s="73">
        <f>getEqUnitEffort</f>
        <v>0</v>
      </c>
      <c r="V29" s="101">
        <f>getEqQuantity</f>
        <v>0</v>
      </c>
      <c r="W29" s="320"/>
      <c r="X29" s="100">
        <f>getConsUnitCost</f>
        <v>0</v>
      </c>
      <c r="Y29" s="73">
        <f>getConsUnitEffort</f>
        <v>0</v>
      </c>
      <c r="Z29" s="14">
        <f>getConsQuantity</f>
        <v>0</v>
      </c>
      <c r="AA29" s="320"/>
      <c r="AB29" s="72"/>
      <c r="AC29" s="112"/>
      <c r="AD29" s="14">
        <f>getOthQuantity</f>
        <v>0</v>
      </c>
      <c r="AE29" s="320"/>
      <c r="AF29" s="28" t="str">
        <f>IF(ISBLANK(CatTemplate[[#This Row],[Resource type]]),"",CatTemplate[[#This Row],[Resource type]])</f>
        <v>CPMO Admin</v>
      </c>
      <c r="AG29" s="242">
        <f>getStaffUnitCost</f>
        <v>332.9354634471884</v>
      </c>
      <c r="AH29" s="113">
        <f>getStaffUnitEffort</f>
        <v>0</v>
      </c>
      <c r="AI29" s="40">
        <f>getStaffQuantity</f>
        <v>0</v>
      </c>
      <c r="AJ29" s="41">
        <f>CatTemplate[[#This Row],[St. quantity]]*8/ParRatePM</f>
        <v>0</v>
      </c>
      <c r="AK29" s="320"/>
      <c r="AL29" s="53" t="str">
        <f>CatTemplate[[#This Row],[Item type]]</f>
        <v>Days</v>
      </c>
      <c r="AM29" s="12">
        <f>SUM(CatTemplate[[#This Row],[Year1]:[Year20]])</f>
        <v>0</v>
      </c>
      <c r="AN29" s="52"/>
      <c r="AO29" s="52"/>
      <c r="AP29" s="52"/>
      <c r="AQ29" s="8"/>
      <c r="AR29" s="8"/>
      <c r="AS29" s="8"/>
      <c r="AT29" s="8"/>
      <c r="AU29" s="8"/>
      <c r="AV29" s="8"/>
      <c r="AW29" s="8"/>
      <c r="AX29" s="8"/>
      <c r="AY29" s="8"/>
      <c r="AZ29" s="8"/>
      <c r="BA29" s="8"/>
      <c r="BB29" s="8"/>
      <c r="BC29" s="8"/>
      <c r="BD29" s="8"/>
      <c r="BE29" s="8"/>
      <c r="BF29" s="8"/>
      <c r="BG29" s="36"/>
      <c r="BH29" s="320"/>
      <c r="BI29" s="37" t="str">
        <f>getCostCategory</f>
        <v>01 Staff costs</v>
      </c>
      <c r="BJ29" s="37" t="str">
        <f>getSection</f>
        <v>01 Project management</v>
      </c>
      <c r="BK29" s="32" t="str">
        <f>getObject</f>
        <v>CPMO Admin</v>
      </c>
      <c r="BL29" s="30">
        <f>IFERROR(getUnitCost * IF(CatTemplate[[#This Row],[Cost Category Comp.]]="01 Staff costs", 1,1),0)</f>
        <v>332.9354634471884</v>
      </c>
      <c r="BM29" s="29">
        <f>IF(AND(ISBLANK(CatTemplate[[#This Row],[Eq. unit cost]]),ISBLANK(CatTemplate[[#This Row],[Cons. unit cost]]),ISBLANK(CatTemplate[[#This Row],[Oth. unit cost]])), 0, IF(getUnitEffort =0,1,getUnitEffort) * CatTemplate[[#This Row],[Year1]])</f>
        <v>0</v>
      </c>
      <c r="BN29" s="29">
        <f>IF(AND(ISBLANK(CatTemplate[[#This Row],[Eq. unit cost]]),ISBLANK(CatTemplate[[#This Row],[Cons. unit cost]]),ISBLANK(CatTemplate[[#This Row],[Oth. unit cost]])), 0, IF(getUnitEffort =0,1,getUnitEffort) * CatTemplate[[#This Row],[Year2]])</f>
        <v>0</v>
      </c>
      <c r="BO29" s="29">
        <f>IF(AND(ISBLANK(CatTemplate[[#This Row],[Eq. unit cost]]),ISBLANK(CatTemplate[[#This Row],[Cons. unit cost]]),ISBLANK(CatTemplate[[#This Row],[Oth. unit cost]])), 0, IF(getUnitEffort =0,1,getUnitEffort) * CatTemplate[[#This Row],[Year3]])</f>
        <v>0</v>
      </c>
      <c r="BP29" s="29">
        <f>IF(AND(ISBLANK(CatTemplate[[#This Row],[Eq. unit cost]]),ISBLANK(CatTemplate[[#This Row],[Cons. unit cost]]),ISBLANK(CatTemplate[[#This Row],[Oth. unit cost]])), 0, IF(getUnitEffort =0,1,getUnitEffort) * CatTemplate[[#This Row],[Year4]])</f>
        <v>0</v>
      </c>
      <c r="BQ29" s="29">
        <f>IF(AND(ISBLANK(CatTemplate[[#This Row],[Eq. unit cost]]),ISBLANK(CatTemplate[[#This Row],[Cons. unit cost]]),ISBLANK(CatTemplate[[#This Row],[Oth. unit cost]])), 0, IF(getUnitEffort =0,1,getUnitEffort) * CatTemplate[[#This Row],[Year5]])</f>
        <v>0</v>
      </c>
      <c r="BR29" s="29">
        <f>IF(AND(ISBLANK(CatTemplate[[#This Row],[Eq. unit cost]]),ISBLANK(CatTemplate[[#This Row],[Cons. unit cost]]),ISBLANK(CatTemplate[[#This Row],[Oth. unit cost]])), 0, IF(getUnitEffort =0,1,getUnitEffort) * CatTemplate[[#This Row],[Year6]])</f>
        <v>0</v>
      </c>
      <c r="BS29" s="29">
        <f>IF(AND(ISBLANK(CatTemplate[[#This Row],[Eq. unit cost]]),ISBLANK(CatTemplate[[#This Row],[Cons. unit cost]]),ISBLANK(CatTemplate[[#This Row],[Oth. unit cost]])), 0, IF(getUnitEffort =0,1,getUnitEffort) * CatTemplate[[#This Row],[Year7]])</f>
        <v>0</v>
      </c>
      <c r="BT29" s="29">
        <f>IF(AND(ISBLANK(CatTemplate[[#This Row],[Eq. unit cost]]),ISBLANK(CatTemplate[[#This Row],[Cons. unit cost]]),ISBLANK(CatTemplate[[#This Row],[Oth. unit cost]])), 0, IF(getUnitEffort =0,1,getUnitEffort) * CatTemplate[[#This Row],[Year8]])</f>
        <v>0</v>
      </c>
      <c r="BU29" s="29">
        <f>IF(AND(ISBLANK(CatTemplate[[#This Row],[Eq. unit cost]]),ISBLANK(CatTemplate[[#This Row],[Cons. unit cost]]),ISBLANK(CatTemplate[[#This Row],[Oth. unit cost]])), 0, IF(getUnitEffort =0,1,getUnitEffort) * CatTemplate[[#This Row],[Year9]])</f>
        <v>0</v>
      </c>
      <c r="BV29" s="29">
        <f>IF(AND(ISBLANK(CatTemplate[[#This Row],[Eq. unit cost]]),ISBLANK(CatTemplate[[#This Row],[Cons. unit cost]]),ISBLANK(CatTemplate[[#This Row],[Oth. unit cost]])), 0, IF(getUnitEffort =0,1,getUnitEffort) * CatTemplate[[#This Row],[Year10]])</f>
        <v>0</v>
      </c>
      <c r="BW29" s="29">
        <f>IF(AND(ISBLANK(CatTemplate[[#This Row],[Eq. unit cost]]),ISBLANK(CatTemplate[[#This Row],[Cons. unit cost]]),ISBLANK(CatTemplate[[#This Row],[Oth. unit cost]])), 0, IF(getUnitEffort =0,1,getUnitEffort) * CatTemplate[[#This Row],[Year11]])</f>
        <v>0</v>
      </c>
      <c r="BX29" s="29">
        <f>IF(AND(ISBLANK(CatTemplate[[#This Row],[Eq. unit cost]]),ISBLANK(CatTemplate[[#This Row],[Cons. unit cost]]),ISBLANK(CatTemplate[[#This Row],[Oth. unit cost]])), 0, IF(getUnitEffort =0,1,getUnitEffort) * CatTemplate[[#This Row],[Year12]])</f>
        <v>0</v>
      </c>
      <c r="BY29" s="29">
        <f>IF(AND(ISBLANK(CatTemplate[[#This Row],[Eq. unit cost]]),ISBLANK(CatTemplate[[#This Row],[Cons. unit cost]]),ISBLANK(CatTemplate[[#This Row],[Oth. unit cost]])), 0, IF(getUnitEffort =0,1,getUnitEffort) * CatTemplate[[#This Row],[Year13]])</f>
        <v>0</v>
      </c>
      <c r="BZ29" s="29">
        <f>IF(AND(ISBLANK(CatTemplate[[#This Row],[Eq. unit cost]]),ISBLANK(CatTemplate[[#This Row],[Cons. unit cost]]),ISBLANK(CatTemplate[[#This Row],[Oth. unit cost]])), 0, IF(getUnitEffort =0,1,getUnitEffort) * CatTemplate[[#This Row],[Year14]])</f>
        <v>0</v>
      </c>
      <c r="CA29" s="29">
        <f>IF(AND(ISBLANK(CatTemplate[[#This Row],[Eq. unit cost]]),ISBLANK(CatTemplate[[#This Row],[Cons. unit cost]]),ISBLANK(CatTemplate[[#This Row],[Oth. unit cost]])), 0, IF(getUnitEffort =0,1,getUnitEffort) * CatTemplate[[#This Row],[Year15]])</f>
        <v>0</v>
      </c>
      <c r="CB29" s="29">
        <f>IF(AND(ISBLANK(CatTemplate[[#This Row],[Eq. unit cost]]),ISBLANK(CatTemplate[[#This Row],[Cons. unit cost]]),ISBLANK(CatTemplate[[#This Row],[Oth. unit cost]])), 0, IF(getUnitEffort =0,1,getUnitEffort) * CatTemplate[[#This Row],[Year16]])</f>
        <v>0</v>
      </c>
      <c r="CC29" s="29">
        <f>IF(AND(ISBLANK(CatTemplate[[#This Row],[Eq. unit cost]]),ISBLANK(CatTemplate[[#This Row],[Cons. unit cost]]),ISBLANK(CatTemplate[[#This Row],[Oth. unit cost]])), 0, IF(getUnitEffort =0,1,getUnitEffort) * CatTemplate[[#This Row],[Year17]])</f>
        <v>0</v>
      </c>
      <c r="CD29" s="29">
        <f>IF(AND(ISBLANK(CatTemplate[[#This Row],[Eq. unit cost]]),ISBLANK(CatTemplate[[#This Row],[Cons. unit cost]]),ISBLANK(CatTemplate[[#This Row],[Oth. unit cost]])), 0, IF(getUnitEffort =0,1,getUnitEffort) * CatTemplate[[#This Row],[Year18]])</f>
        <v>0</v>
      </c>
      <c r="CE29" s="29">
        <f>IF(AND(ISBLANK(CatTemplate[[#This Row],[Eq. unit cost]]),ISBLANK(CatTemplate[[#This Row],[Cons. unit cost]]),ISBLANK(CatTemplate[[#This Row],[Oth. unit cost]])), 0, IF(getUnitEffort =0,1,getUnitEffort) * CatTemplate[[#This Row],[Year19]])</f>
        <v>0</v>
      </c>
      <c r="CF29" s="29">
        <f>IF(AND(ISBLANK(CatTemplate[[#This Row],[Eq. unit cost]]),ISBLANK(CatTemplate[[#This Row],[Cons. unit cost]]),ISBLANK(CatTemplate[[#This Row],[Oth. unit cost]])), 0, IF(getUnitEffort =0,1,getUnitEffort) * CatTemplate[[#This Row],[Year20]])</f>
        <v>0</v>
      </c>
      <c r="CG29" s="45">
        <f>SUM(CatTemplate[[#This Row],[Q1]:[Q20]])</f>
        <v>0</v>
      </c>
      <c r="CH29" s="29">
        <f>IF(ISBLANK(CatTemplate[[#This Row],[St. unit effort]]),0,(CatTemplate[[#This Row],[St. unit effort]] * CatTemplate[[#This Row],[Year1]]))</f>
        <v>0</v>
      </c>
      <c r="CI29" s="29">
        <f>IF(ISBLANK(CatTemplate[[#This Row],[St. unit effort]]),0,(CatTemplate[[#This Row],[St. unit effort]] * CatTemplate[[#This Row],[Year2]]))</f>
        <v>0</v>
      </c>
      <c r="CJ29" s="29">
        <f>IF(ISBLANK(CatTemplate[[#This Row],[St. unit effort]]),0,(CatTemplate[[#This Row],[St. unit effort]] * CatTemplate[[#This Row],[Year3]]))</f>
        <v>0</v>
      </c>
      <c r="CK29" s="29">
        <f>IF(ISBLANK(CatTemplate[[#This Row],[St. unit effort]]),0,(CatTemplate[[#This Row],[St. unit effort]] * CatTemplate[[#This Row],[Year4]]))</f>
        <v>0</v>
      </c>
      <c r="CL29" s="29">
        <f>IF(ISBLANK(CatTemplate[[#This Row],[St. unit effort]]),0,(CatTemplate[[#This Row],[St. unit effort]] * CatTemplate[[#This Row],[Year5]]))</f>
        <v>0</v>
      </c>
      <c r="CM29" s="29">
        <f>IF(ISBLANK(CatTemplate[[#This Row],[St. unit effort]]),0,(CatTemplate[[#This Row],[St. unit effort]] * CatTemplate[[#This Row],[Year6]]))</f>
        <v>0</v>
      </c>
      <c r="CN29" s="29">
        <f>IF(ISBLANK(CatTemplate[[#This Row],[St. unit effort]]),0,(CatTemplate[[#This Row],[St. unit effort]] * CatTemplate[[#This Row],[Year7]]))</f>
        <v>0</v>
      </c>
      <c r="CO29" s="29">
        <f>IF(ISBLANK(CatTemplate[[#This Row],[St. unit effort]]),0,(CatTemplate[[#This Row],[St. unit effort]] * CatTemplate[[#This Row],[Year8]]))</f>
        <v>0</v>
      </c>
      <c r="CP29" s="29">
        <f>IF(ISBLANK(CatTemplate[[#This Row],[St. unit effort]]),0,(CatTemplate[[#This Row],[St. unit effort]] * CatTemplate[[#This Row],[Year9]]))</f>
        <v>0</v>
      </c>
      <c r="CQ29" s="29">
        <f>IF(ISBLANK(CatTemplate[[#This Row],[St. unit effort]]),0,(CatTemplate[[#This Row],[St. unit effort]] * CatTemplate[[#This Row],[Year10]]))</f>
        <v>0</v>
      </c>
      <c r="CR29" s="29">
        <f>IF(ISBLANK(CatTemplate[[#This Row],[St. unit effort]]),0,(CatTemplate[[#This Row],[St. unit effort]] * CatTemplate[[#This Row],[Year11]]))</f>
        <v>0</v>
      </c>
      <c r="CS29" s="29">
        <f>IF(ISBLANK(CatTemplate[[#This Row],[St. unit effort]]),0,(CatTemplate[[#This Row],[St. unit effort]] * CatTemplate[[#This Row],[Year12]]))</f>
        <v>0</v>
      </c>
      <c r="CT29" s="29">
        <f>IF(ISBLANK(CatTemplate[[#This Row],[St. unit effort]]),0,(CatTemplate[[#This Row],[St. unit effort]] * CatTemplate[[#This Row],[Year13]]))</f>
        <v>0</v>
      </c>
      <c r="CU29" s="29">
        <f>IF(ISBLANK(CatTemplate[[#This Row],[St. unit effort]]),0,(CatTemplate[[#This Row],[St. unit effort]] * CatTemplate[[#This Row],[Year14]]))</f>
        <v>0</v>
      </c>
      <c r="CV29" s="29">
        <f>IF(ISBLANK(CatTemplate[[#This Row],[St. unit effort]]),0,(CatTemplate[[#This Row],[St. unit effort]] * CatTemplate[[#This Row],[Year15]]))</f>
        <v>0</v>
      </c>
      <c r="CW29" s="29">
        <f>IF(ISBLANK(CatTemplate[[#This Row],[St. unit effort]]),0,(CatTemplate[[#This Row],[St. unit effort]] * CatTemplate[[#This Row],[Year16]]))</f>
        <v>0</v>
      </c>
      <c r="CX29" s="29">
        <f>IF(ISBLANK(CatTemplate[[#This Row],[St. unit effort]]),0,(CatTemplate[[#This Row],[St. unit effort]] * CatTemplate[[#This Row],[Year17]]))</f>
        <v>0</v>
      </c>
      <c r="CY29" s="29">
        <f>IF(ISBLANK(CatTemplate[[#This Row],[St. unit effort]]),0,(CatTemplate[[#This Row],[St. unit effort]] * CatTemplate[[#This Row],[Year18]]))</f>
        <v>0</v>
      </c>
      <c r="CZ29" s="29">
        <f>IF(ISBLANK(CatTemplate[[#This Row],[St. unit effort]]),0,(CatTemplate[[#This Row],[St. unit effort]] * CatTemplate[[#This Row],[Year19]]))</f>
        <v>0</v>
      </c>
      <c r="DA29" s="29">
        <f>IF(ISBLANK(CatTemplate[[#This Row],[St. unit effort]]),0,(CatTemplate[[#This Row],[St. unit effort]] * CatTemplate[[#This Row],[Year20]]))</f>
        <v>0</v>
      </c>
      <c r="DB29" s="57">
        <f>IF(ISBLANK(CatTemplate[[#This Row],[St. unit effort]]),0,(CatTemplate[[#This Row],[St. unit effort]] * CatTemplate[[#This Row],[Year1]])*8/ParRatePM)</f>
        <v>0</v>
      </c>
      <c r="DC29" s="57">
        <f>IF(ISBLANK(CatTemplate[[#This Row],[St. unit effort]]),0,(CatTemplate[[#This Row],[St. unit effort]] * CatTemplate[[#This Row],[Year2]])*8/ParRatePM)</f>
        <v>0</v>
      </c>
      <c r="DD29" s="57">
        <f>IF(ISBLANK(CatTemplate[[#This Row],[St. unit effort]]),0,(CatTemplate[[#This Row],[St. unit effort]] * CatTemplate[[#This Row],[Year3]])*8/ParRatePM)</f>
        <v>0</v>
      </c>
      <c r="DE29" s="57">
        <f>IF(ISBLANK(CatTemplate[[#This Row],[St. unit effort]]),0,(CatTemplate[[#This Row],[St. unit effort]] * CatTemplate[[#This Row],[Year4]])*8/ParRatePM)</f>
        <v>0</v>
      </c>
      <c r="DF29" s="57">
        <f>IF(ISBLANK(CatTemplate[[#This Row],[St. unit effort]]),0,(CatTemplate[[#This Row],[St. unit effort]] * CatTemplate[[#This Row],[Year5]])*8/ParRatePM)</f>
        <v>0</v>
      </c>
      <c r="DG29" s="57">
        <f>IF(ISBLANK(CatTemplate[[#This Row],[St. unit effort]]),0,(CatTemplate[[#This Row],[St. unit effort]] * CatTemplate[[#This Row],[Year6]])*8/ParRatePM)</f>
        <v>0</v>
      </c>
      <c r="DH29" s="57">
        <f>IF(ISBLANK(CatTemplate[[#This Row],[St. unit effort]]),0,(CatTemplate[[#This Row],[St. unit effort]] * CatTemplate[[#This Row],[Year7]])*8/ParRatePM)</f>
        <v>0</v>
      </c>
      <c r="DI29" s="57">
        <f>IF(ISBLANK(CatTemplate[[#This Row],[St. unit effort]]),0,(CatTemplate[[#This Row],[St. unit effort]] * CatTemplate[[#This Row],[Year8]])*8/ParRatePM)</f>
        <v>0</v>
      </c>
      <c r="DJ29" s="57">
        <f>IF(ISBLANK(CatTemplate[[#This Row],[St. unit effort]]),0,(CatTemplate[[#This Row],[St. unit effort]] * CatTemplate[[#This Row],[Year9]])*8/ParRatePM)</f>
        <v>0</v>
      </c>
      <c r="DK29" s="57">
        <f>IF(ISBLANK(CatTemplate[[#This Row],[St. unit effort]]),0,(CatTemplate[[#This Row],[St. unit effort]] * CatTemplate[[#This Row],[Year10]])*8/ParRatePM)</f>
        <v>0</v>
      </c>
      <c r="DL29" s="57">
        <f>IF(ISBLANK(CatTemplate[[#This Row],[St. unit effort]]),0,(CatTemplate[[#This Row],[St. unit effort]] * CatTemplate[[#This Row],[Year11]])*8/ParRatePM)</f>
        <v>0</v>
      </c>
      <c r="DM29" s="57">
        <f>IF(ISBLANK(CatTemplate[[#This Row],[St. unit effort]]),0,(CatTemplate[[#This Row],[St. unit effort]] * CatTemplate[[#This Row],[Year12]])*8/ParRatePM)</f>
        <v>0</v>
      </c>
      <c r="DN29" s="57">
        <f>IF(ISBLANK(CatTemplate[[#This Row],[St. unit effort]]),0,(CatTemplate[[#This Row],[St. unit effort]] * CatTemplate[[#This Row],[Year13]])*8/ParRatePM)</f>
        <v>0</v>
      </c>
      <c r="DO29" s="57">
        <f>IF(ISBLANK(CatTemplate[[#This Row],[St. unit effort]]),0,(CatTemplate[[#This Row],[St. unit effort]] * CatTemplate[[#This Row],[Year14]])*8/ParRatePM)</f>
        <v>0</v>
      </c>
      <c r="DP29" s="57">
        <f>IF(ISBLANK(CatTemplate[[#This Row],[St. unit effort]]),0,(CatTemplate[[#This Row],[St. unit effort]] * CatTemplate[[#This Row],[Year15]])*8/ParRatePM)</f>
        <v>0</v>
      </c>
      <c r="DQ29" s="57">
        <f>IF(ISBLANK(CatTemplate[[#This Row],[St. unit effort]]),0,(CatTemplate[[#This Row],[St. unit effort]] * CatTemplate[[#This Row],[Year16]])*8/ParRatePM)</f>
        <v>0</v>
      </c>
      <c r="DR29" s="57">
        <f>IF(ISBLANK(CatTemplate[[#This Row],[St. unit effort]]),0,(CatTemplate[[#This Row],[St. unit effort]] * CatTemplate[[#This Row],[Year17]])*8/ParRatePM)</f>
        <v>0</v>
      </c>
      <c r="DS29" s="57">
        <f>IF(ISBLANK(CatTemplate[[#This Row],[St. unit effort]]),0,(CatTemplate[[#This Row],[St. unit effort]] * CatTemplate[[#This Row],[Year18]])*8/ParRatePM)</f>
        <v>0</v>
      </c>
      <c r="DT29" s="57">
        <f>IF(ISBLANK(CatTemplate[[#This Row],[St. unit effort]]),0,(CatTemplate[[#This Row],[St. unit effort]] * CatTemplate[[#This Row],[Year19]])*8/ParRatePM)</f>
        <v>0</v>
      </c>
      <c r="DU29" s="57">
        <f>IF(ISBLANK(CatTemplate[[#This Row],[St. unit effort]]),0,(CatTemplate[[#This Row],[St. unit effort]] * CatTemplate[[#This Row],[Year20]])*8/ParRatePM)</f>
        <v>0</v>
      </c>
      <c r="DV29" s="54">
        <f>SUM(CatTemplate[[#This Row],[PM1]:[PM20]])</f>
        <v>0</v>
      </c>
      <c r="DW29" s="56">
        <f t="shared" si="10"/>
        <v>0</v>
      </c>
      <c r="DX29" s="56">
        <f t="shared" si="10"/>
        <v>0</v>
      </c>
      <c r="DY29" s="56">
        <f t="shared" si="10"/>
        <v>0</v>
      </c>
      <c r="DZ29" s="56">
        <f t="shared" si="10"/>
        <v>0</v>
      </c>
      <c r="EA29" s="56">
        <f t="shared" si="10"/>
        <v>0</v>
      </c>
      <c r="EB29" s="56">
        <f t="shared" si="10"/>
        <v>0</v>
      </c>
      <c r="EC29" s="56">
        <f t="shared" si="10"/>
        <v>0</v>
      </c>
      <c r="ED29" s="56">
        <f t="shared" si="10"/>
        <v>0</v>
      </c>
      <c r="EE29" s="56">
        <f t="shared" si="10"/>
        <v>0</v>
      </c>
      <c r="EF29" s="56">
        <f t="shared" si="10"/>
        <v>0</v>
      </c>
      <c r="EG29" s="56">
        <f t="shared" si="10"/>
        <v>0</v>
      </c>
      <c r="EH29" s="56">
        <f t="shared" si="10"/>
        <v>0</v>
      </c>
      <c r="EI29" s="56">
        <f t="shared" si="10"/>
        <v>0</v>
      </c>
      <c r="EJ29" s="56">
        <f t="shared" si="10"/>
        <v>0</v>
      </c>
      <c r="EK29" s="56">
        <f t="shared" si="10"/>
        <v>0</v>
      </c>
      <c r="EL29" s="56">
        <f t="shared" si="10"/>
        <v>0</v>
      </c>
      <c r="EM29" s="56">
        <f t="shared" si="13"/>
        <v>0</v>
      </c>
      <c r="EN29" s="56">
        <f t="shared" si="13"/>
        <v>0</v>
      </c>
      <c r="EO29" s="56">
        <f t="shared" si="13"/>
        <v>0</v>
      </c>
      <c r="EP29" s="56">
        <f t="shared" si="13"/>
        <v>0</v>
      </c>
      <c r="EQ29" s="30">
        <f>CatTemplate[[#This Row],[Eq. unit cost]] * CatTemplate[[#This Row],[Eq. quantity]]</f>
        <v>0</v>
      </c>
      <c r="ER29" s="30">
        <f>CatTemplate[[#This Row],[Cons. unit cost]] *CatTemplate[[#This Row],[Cons. quantity]]</f>
        <v>0</v>
      </c>
      <c r="ES29" s="30">
        <f>CatTemplate[[#This Row],[Oth. unit cost]] *CatTemplate[[#This Row],[Oth. quantity]]</f>
        <v>0</v>
      </c>
      <c r="ET29" s="55">
        <f>SUM(CatTemplate[[#This Row],[CO1]:[CO20]])</f>
        <v>0</v>
      </c>
      <c r="EU29" s="56">
        <f t="shared" si="11"/>
        <v>0</v>
      </c>
      <c r="EV29" s="56">
        <f t="shared" si="11"/>
        <v>0</v>
      </c>
      <c r="EW29" s="56">
        <f t="shared" si="11"/>
        <v>0</v>
      </c>
      <c r="EX29" s="56">
        <f t="shared" si="11"/>
        <v>0</v>
      </c>
      <c r="EY29" s="56">
        <f t="shared" si="11"/>
        <v>0</v>
      </c>
      <c r="EZ29" s="56">
        <f t="shared" si="11"/>
        <v>0</v>
      </c>
      <c r="FA29" s="56">
        <f t="shared" si="11"/>
        <v>0</v>
      </c>
      <c r="FB29" s="56">
        <f t="shared" si="11"/>
        <v>0</v>
      </c>
      <c r="FC29" s="56">
        <f t="shared" si="11"/>
        <v>0</v>
      </c>
      <c r="FD29" s="56">
        <f t="shared" si="11"/>
        <v>0</v>
      </c>
      <c r="FE29" s="56">
        <f t="shared" si="11"/>
        <v>0</v>
      </c>
      <c r="FF29" s="56">
        <f t="shared" si="11"/>
        <v>0</v>
      </c>
      <c r="FG29" s="56">
        <f t="shared" si="11"/>
        <v>0</v>
      </c>
      <c r="FH29" s="56">
        <f t="shared" si="11"/>
        <v>0</v>
      </c>
      <c r="FI29" s="56">
        <f t="shared" si="11"/>
        <v>0</v>
      </c>
      <c r="FJ29" s="56">
        <f t="shared" si="11"/>
        <v>0</v>
      </c>
      <c r="FK29" s="56">
        <f t="shared" si="14"/>
        <v>0</v>
      </c>
      <c r="FL29" s="56">
        <f t="shared" si="14"/>
        <v>0</v>
      </c>
      <c r="FM29" s="56">
        <f t="shared" si="14"/>
        <v>0</v>
      </c>
      <c r="FN29" s="56">
        <f t="shared" si="14"/>
        <v>0</v>
      </c>
      <c r="FO29" s="58">
        <f>SUM(CatTemplate[[#This Row],[CS1]:[CS20]])</f>
        <v>0</v>
      </c>
      <c r="FP29" s="59">
        <f>CatTemplate[[#This Row],[Total Oth. cost]]+CatTemplate[[#This Row],[Total St. Cost]]</f>
        <v>0</v>
      </c>
      <c r="FQ29" s="33" t="e">
        <f t="shared" si="12"/>
        <v>#VALUE!</v>
      </c>
      <c r="FR29" s="33" t="e">
        <f t="shared" si="5"/>
        <v>#VALUE!</v>
      </c>
      <c r="FS29" s="30" t="e">
        <f>(CatTemplate[[#This Row],[CO1]] + CatTemplate[[#This Row],[CS1]]) * (1 + getRateOHFinal) * getRateMarkupFinal</f>
        <v>#VALUE!</v>
      </c>
      <c r="FT29" s="30" t="e">
        <f>(CatTemplate[[#This Row],[CO2]] + CatTemplate[[#This Row],[CS2]]) * (1 + getRateOHFinal) * getRateMarkupFinal</f>
        <v>#VALUE!</v>
      </c>
      <c r="FU29" s="30" t="e">
        <f>(CatTemplate[[#This Row],[CO3]] + CatTemplate[[#This Row],[CS3]]) * (1 + getRateOHFinal) * getRateMarkupFinal</f>
        <v>#VALUE!</v>
      </c>
      <c r="FV29" s="30" t="e">
        <f>(CatTemplate[[#This Row],[CO4]] + CatTemplate[[#This Row],[CS4]]) * (1 + getRateOHFinal) * getRateMarkupFinal</f>
        <v>#VALUE!</v>
      </c>
      <c r="FW29" s="30" t="e">
        <f>(CatTemplate[[#This Row],[CO5]] + CatTemplate[[#This Row],[CS5]]) * (1 + getRateOHFinal) * getRateMarkupFinal</f>
        <v>#VALUE!</v>
      </c>
      <c r="FX29" s="30" t="e">
        <f>(CatTemplate[[#This Row],[CO6]] + CatTemplate[[#This Row],[CS6]]) * (1 + getRateOHFinal) * getRateMarkupFinal</f>
        <v>#VALUE!</v>
      </c>
      <c r="FY29" s="30" t="e">
        <f>(CatTemplate[[#This Row],[CO7]] + CatTemplate[[#This Row],[CS7]]) * (1 + getRateOHFinal) * getRateMarkupFinal</f>
        <v>#VALUE!</v>
      </c>
      <c r="FZ29" s="30" t="e">
        <f>(CatTemplate[[#This Row],[CO8]] + CatTemplate[[#This Row],[CS8]]) * (1 + getRateOHFinal) * getRateMarkupFinal</f>
        <v>#VALUE!</v>
      </c>
      <c r="GA29" s="30" t="e">
        <f>(CatTemplate[[#This Row],[CO9]] + CatTemplate[[#This Row],[CS9]]) * (1 + getRateOHFinal) * getRateMarkupFinal</f>
        <v>#VALUE!</v>
      </c>
      <c r="GB29" s="30" t="e">
        <f>(CatTemplate[[#This Row],[CO10]] + CatTemplate[[#This Row],[CS10]]) * (1 + getRateOHFinal) * getRateMarkupFinal</f>
        <v>#VALUE!</v>
      </c>
      <c r="GC29" s="30" t="e">
        <f>(CatTemplate[[#This Row],[CO11]] + CatTemplate[[#This Row],[CS11]]) * (1 + getRateOHFinal) * getRateMarkupFinal</f>
        <v>#VALUE!</v>
      </c>
      <c r="GD29" s="30" t="e">
        <f>(CatTemplate[[#This Row],[CO12]] + CatTemplate[[#This Row],[CS12]]) * (1 + getRateOHFinal) * getRateMarkupFinal</f>
        <v>#VALUE!</v>
      </c>
      <c r="GE29" s="30" t="e">
        <f>(CatTemplate[[#This Row],[CO13]] + CatTemplate[[#This Row],[CS13]]) * (1 + getRateOHFinal) * getRateMarkupFinal</f>
        <v>#VALUE!</v>
      </c>
      <c r="GF29" s="30" t="e">
        <f>(CatTemplate[[#This Row],[CO14]] + CatTemplate[[#This Row],[CS14]]) * (1 + getRateOHFinal) * getRateMarkupFinal</f>
        <v>#VALUE!</v>
      </c>
      <c r="GG29" s="30" t="e">
        <f>(CatTemplate[[#This Row],[CO15]] + CatTemplate[[#This Row],[CS15]]) * (1 + getRateOHFinal) * getRateMarkupFinal</f>
        <v>#VALUE!</v>
      </c>
      <c r="GH29" s="30" t="e">
        <f>(CatTemplate[[#This Row],[CO16]] + CatTemplate[[#This Row],[CS16]]) * (1 + getRateOHFinal) * getRateMarkupFinal</f>
        <v>#VALUE!</v>
      </c>
      <c r="GI29" s="30" t="e">
        <f>(CatTemplate[[#This Row],[CO17]] + CatTemplate[[#This Row],[CS17]]) * (1 + getRateOHFinal) * getRateMarkupFinal</f>
        <v>#VALUE!</v>
      </c>
      <c r="GJ29" s="30" t="e">
        <f>(CatTemplate[[#This Row],[CO18]] + CatTemplate[[#This Row],[CS18]]) * (1 + getRateOHFinal) * getRateMarkupFinal</f>
        <v>#VALUE!</v>
      </c>
      <c r="GK29" s="30" t="e">
        <f>(CatTemplate[[#This Row],[CO19]] + CatTemplate[[#This Row],[CS19]]) * (1 + getRateOHFinal) * getRateMarkupFinal</f>
        <v>#VALUE!</v>
      </c>
      <c r="GL29" s="30" t="e">
        <f>(CatTemplate[[#This Row],[CO20]] + CatTemplate[[#This Row],[CS20]]) * (1 + getRateOHFinal) * getRateMarkupFinal</f>
        <v>#VALUE!</v>
      </c>
      <c r="GM29" s="30" t="e">
        <f t="shared" si="6"/>
        <v>#VALUE!</v>
      </c>
      <c r="GN29" s="30" t="e">
        <f t="shared" si="7"/>
        <v>#VALUE!</v>
      </c>
      <c r="GO29" s="30" t="e">
        <f t="shared" si="8"/>
        <v>#VALUE!</v>
      </c>
      <c r="GP29" s="30" t="e">
        <f t="shared" si="9"/>
        <v>#VALUE!</v>
      </c>
      <c r="GQ29" s="30" t="e">
        <f>(CatTemplate[[#This Row],[CO1]]+CatTemplate[[#This Row],[CS1]]) * (1+ getRateOHFinal) * (1 + getRateMarkupFinal)</f>
        <v>#VALUE!</v>
      </c>
      <c r="GR29" s="30" t="e">
        <f>(CatTemplate[[#This Row],[CO2]]+CatTemplate[[#This Row],[CS2]]) * (1+ getRateOHFinal) * (1 + getRateMarkupFinal)</f>
        <v>#VALUE!</v>
      </c>
      <c r="GS29" s="30" t="e">
        <f>(CatTemplate[[#This Row],[CO3]]+CatTemplate[[#This Row],[CS3]]) * (1+ getRateOHFinal) * (1 + getRateMarkupFinal)</f>
        <v>#VALUE!</v>
      </c>
      <c r="GT29" s="30" t="e">
        <f>(CatTemplate[[#This Row],[CO4]]+CatTemplate[[#This Row],[CS4]]) * (1+ getRateOHFinal) * (1 + getRateMarkupFinal)</f>
        <v>#VALUE!</v>
      </c>
      <c r="GU29" s="30" t="e">
        <f>(CatTemplate[[#This Row],[CO5]]+CatTemplate[[#This Row],[CS5]]) * (1+ getRateOHFinal) * (1 + getRateMarkupFinal)</f>
        <v>#VALUE!</v>
      </c>
      <c r="GV29" s="30" t="e">
        <f>(CatTemplate[[#This Row],[CO6]]+CatTemplate[[#This Row],[CS6]]) * (1+ getRateOHFinal) * (1 + getRateMarkupFinal)</f>
        <v>#VALUE!</v>
      </c>
      <c r="GW29" s="30" t="e">
        <f>(CatTemplate[[#This Row],[CO7]]+CatTemplate[[#This Row],[CS7]]) * (1+ getRateOHFinal) * (1 + getRateMarkupFinal)</f>
        <v>#VALUE!</v>
      </c>
      <c r="GX29" s="30" t="e">
        <f>(CatTemplate[[#This Row],[CO8]]+CatTemplate[[#This Row],[CS8]]) * (1+ getRateOHFinal) * (1 + getRateMarkupFinal)</f>
        <v>#VALUE!</v>
      </c>
      <c r="GY29" s="30" t="e">
        <f>(CatTemplate[[#This Row],[CO9]]+CatTemplate[[#This Row],[CS9]]) * (1+ getRateOHFinal) * (1 + getRateMarkupFinal)</f>
        <v>#VALUE!</v>
      </c>
      <c r="GZ29" s="30" t="e">
        <f>(CatTemplate[[#This Row],[CO10]]+CatTemplate[[#This Row],[CS10]]) * (1+ getRateOHFinal) * (1 + getRateMarkupFinal)</f>
        <v>#VALUE!</v>
      </c>
      <c r="HA29" s="30" t="e">
        <f>(CatTemplate[[#This Row],[CO11]]+CatTemplate[[#This Row],[CS11]]) * (1+ getRateOHFinal) * (1 + getRateMarkupFinal)</f>
        <v>#VALUE!</v>
      </c>
      <c r="HB29" s="30" t="e">
        <f>(CatTemplate[[#This Row],[CO12]]+CatTemplate[[#This Row],[CS12]]) * (1+ getRateOHFinal) * (1 + getRateMarkupFinal)</f>
        <v>#VALUE!</v>
      </c>
      <c r="HC29" s="30" t="e">
        <f>(CatTemplate[[#This Row],[CO13]]+CatTemplate[[#This Row],[CS13]]) * (1+ getRateOHFinal) * (1 + getRateMarkupFinal)</f>
        <v>#VALUE!</v>
      </c>
      <c r="HD29" s="30" t="e">
        <f>(CatTemplate[[#This Row],[CO14]]+CatTemplate[[#This Row],[CS14]]) * (1+ getRateOHFinal) * (1 + getRateMarkupFinal)</f>
        <v>#VALUE!</v>
      </c>
      <c r="HE29" s="30" t="e">
        <f>(CatTemplate[[#This Row],[CO15]]+CatTemplate[[#This Row],[CS15]]) * (1+ getRateOHFinal) * (1 + getRateMarkupFinal)</f>
        <v>#VALUE!</v>
      </c>
      <c r="HF29" s="30" t="e">
        <f>(CatTemplate[[#This Row],[CO16]]+CatTemplate[[#This Row],[CS16]]) * (1+ getRateOHFinal) * (1 + getRateMarkupFinal)</f>
        <v>#VALUE!</v>
      </c>
      <c r="HG29" s="30" t="e">
        <f>(CatTemplate[[#This Row],[CO17]]+CatTemplate[[#This Row],[CS17]]) * (1+ getRateOHFinal) * (1 + getRateMarkupFinal)</f>
        <v>#VALUE!</v>
      </c>
      <c r="HH29" s="30" t="e">
        <f>(CatTemplate[[#This Row],[CO18]]+CatTemplate[[#This Row],[CS18]]) * (1+ getRateOHFinal) * (1 + getRateMarkupFinal)</f>
        <v>#VALUE!</v>
      </c>
      <c r="HI29" s="30" t="e">
        <f>(CatTemplate[[#This Row],[CO19]]+CatTemplate[[#This Row],[CS19]]) * (1+ getRateOHFinal) * (1 + getRateMarkupFinal)</f>
        <v>#VALUE!</v>
      </c>
      <c r="HJ29" s="30" t="e">
        <f>(CatTemplate[[#This Row],[CO20]]+CatTemplate[[#This Row],[CS20]]) * (1+ getRateOHFinal) * (1 + getRateMarkupFinal)</f>
        <v>#VALUE!</v>
      </c>
      <c r="HK29" s="39" t="e">
        <f>CatTemplate[[#This Row],[Total cost]]+CatTemplate[[#This Row],[OH Amount]]+CatTemplate[[#This Row],[Markup]]</f>
        <v>#VALUE!</v>
      </c>
      <c r="HL29" s="63">
        <f>IF(CatTemplate[[#This Row],[Units]]="Days",CatTemplate[[#This Row],[Project quantity]]*CatTemplate[[#This Row],[St. unit effort]],CatTemplate[[#This Row],[Project quantity]])</f>
        <v>0</v>
      </c>
      <c r="HM29" s="287">
        <f>IFERROR(CatTemplate[[#This Row],[Total Price]]/(CatTemplate[[#This Row],[Final Quantity]]),0)</f>
        <v>0</v>
      </c>
      <c r="HN29" s="261"/>
    </row>
    <row r="30" spans="2:222" ht="12.75" customHeight="1" x14ac:dyDescent="0.2">
      <c r="B30" s="6" t="s">
        <v>74</v>
      </c>
      <c r="C30" s="22">
        <v>1</v>
      </c>
      <c r="D30" s="7" t="s">
        <v>292</v>
      </c>
      <c r="E30" s="24">
        <v>5</v>
      </c>
      <c r="F30" s="18" t="s">
        <v>944</v>
      </c>
      <c r="G30" s="26">
        <v>12</v>
      </c>
      <c r="H30" s="18" t="s">
        <v>951</v>
      </c>
      <c r="I30" s="18" t="s">
        <v>952</v>
      </c>
      <c r="J30" s="15" t="s">
        <v>1089</v>
      </c>
      <c r="K30" s="15"/>
      <c r="L30" s="15" t="s">
        <v>140</v>
      </c>
      <c r="M30" s="15" t="s">
        <v>206</v>
      </c>
      <c r="N30" s="15" t="s">
        <v>857</v>
      </c>
      <c r="O30" s="320"/>
      <c r="P30" s="71"/>
      <c r="Q30" s="108"/>
      <c r="R30" s="73"/>
      <c r="S30" s="97"/>
      <c r="T30" s="100">
        <f>getEqUnitCost</f>
        <v>0</v>
      </c>
      <c r="U30" s="73">
        <f>getEqUnitEffort</f>
        <v>0</v>
      </c>
      <c r="V30" s="101">
        <f>getEqQuantity</f>
        <v>0</v>
      </c>
      <c r="W30" s="320"/>
      <c r="X30" s="100">
        <f>getConsUnitCost</f>
        <v>0</v>
      </c>
      <c r="Y30" s="73">
        <f>getConsUnitEffort</f>
        <v>0</v>
      </c>
      <c r="Z30" s="14">
        <f>getConsQuantity</f>
        <v>0</v>
      </c>
      <c r="AA30" s="320"/>
      <c r="AB30" s="72"/>
      <c r="AC30" s="112"/>
      <c r="AD30" s="14">
        <f>getOthQuantity</f>
        <v>0</v>
      </c>
      <c r="AE30" s="320"/>
      <c r="AF30" s="28" t="str">
        <f>IF(ISBLANK(CatTemplate[[#This Row],[Resource type]]),"",CatTemplate[[#This Row],[Resource type]])</f>
        <v>CPMO Admin</v>
      </c>
      <c r="AG30" s="242">
        <f>getStaffUnitCost</f>
        <v>332.9354634471884</v>
      </c>
      <c r="AH30" s="113">
        <f>getStaffUnitEffort</f>
        <v>0</v>
      </c>
      <c r="AI30" s="40">
        <f>getStaffQuantity</f>
        <v>0</v>
      </c>
      <c r="AJ30" s="41">
        <f>CatTemplate[[#This Row],[St. quantity]]*8/ParRatePM</f>
        <v>0</v>
      </c>
      <c r="AK30" s="320"/>
      <c r="AL30" s="53" t="str">
        <f>CatTemplate[[#This Row],[Item type]]</f>
        <v>Days</v>
      </c>
      <c r="AM30" s="12">
        <f>SUM(CatTemplate[[#This Row],[Year1]:[Year20]])</f>
        <v>0</v>
      </c>
      <c r="AN30" s="52"/>
      <c r="AO30" s="52"/>
      <c r="AP30" s="52"/>
      <c r="AQ30" s="8"/>
      <c r="AR30" s="8"/>
      <c r="AS30" s="8"/>
      <c r="AT30" s="8"/>
      <c r="AU30" s="8"/>
      <c r="AV30" s="8"/>
      <c r="AW30" s="8"/>
      <c r="AX30" s="8"/>
      <c r="AY30" s="8"/>
      <c r="AZ30" s="8"/>
      <c r="BA30" s="8"/>
      <c r="BB30" s="8"/>
      <c r="BC30" s="8"/>
      <c r="BD30" s="8"/>
      <c r="BE30" s="8"/>
      <c r="BF30" s="8"/>
      <c r="BG30" s="36"/>
      <c r="BH30" s="320"/>
      <c r="BI30" s="37" t="str">
        <f>getCostCategory</f>
        <v>01 Staff costs</v>
      </c>
      <c r="BJ30" s="37" t="str">
        <f>getSection</f>
        <v>01 Project management</v>
      </c>
      <c r="BK30" s="32" t="str">
        <f>getObject</f>
        <v>CPMO Admin</v>
      </c>
      <c r="BL30" s="30">
        <f>IFERROR(getUnitCost * IF(CatTemplate[[#This Row],[Cost Category Comp.]]="01 Staff costs", 1,1),0)</f>
        <v>332.9354634471884</v>
      </c>
      <c r="BM30" s="29">
        <f>IF(AND(ISBLANK(CatTemplate[[#This Row],[Eq. unit cost]]),ISBLANK(CatTemplate[[#This Row],[Cons. unit cost]]),ISBLANK(CatTemplate[[#This Row],[Oth. unit cost]])), 0, IF(getUnitEffort =0,1,getUnitEffort) * CatTemplate[[#This Row],[Year1]])</f>
        <v>0</v>
      </c>
      <c r="BN30" s="29">
        <f>IF(AND(ISBLANK(CatTemplate[[#This Row],[Eq. unit cost]]),ISBLANK(CatTemplate[[#This Row],[Cons. unit cost]]),ISBLANK(CatTemplate[[#This Row],[Oth. unit cost]])), 0, IF(getUnitEffort =0,1,getUnitEffort) * CatTemplate[[#This Row],[Year2]])</f>
        <v>0</v>
      </c>
      <c r="BO30" s="29">
        <f>IF(AND(ISBLANK(CatTemplate[[#This Row],[Eq. unit cost]]),ISBLANK(CatTemplate[[#This Row],[Cons. unit cost]]),ISBLANK(CatTemplate[[#This Row],[Oth. unit cost]])), 0, IF(getUnitEffort =0,1,getUnitEffort) * CatTemplate[[#This Row],[Year3]])</f>
        <v>0</v>
      </c>
      <c r="BP30" s="29">
        <f>IF(AND(ISBLANK(CatTemplate[[#This Row],[Eq. unit cost]]),ISBLANK(CatTemplate[[#This Row],[Cons. unit cost]]),ISBLANK(CatTemplate[[#This Row],[Oth. unit cost]])), 0, IF(getUnitEffort =0,1,getUnitEffort) * CatTemplate[[#This Row],[Year4]])</f>
        <v>0</v>
      </c>
      <c r="BQ30" s="29">
        <f>IF(AND(ISBLANK(CatTemplate[[#This Row],[Eq. unit cost]]),ISBLANK(CatTemplate[[#This Row],[Cons. unit cost]]),ISBLANK(CatTemplate[[#This Row],[Oth. unit cost]])), 0, IF(getUnitEffort =0,1,getUnitEffort) * CatTemplate[[#This Row],[Year5]])</f>
        <v>0</v>
      </c>
      <c r="BR30" s="29">
        <f>IF(AND(ISBLANK(CatTemplate[[#This Row],[Eq. unit cost]]),ISBLANK(CatTemplate[[#This Row],[Cons. unit cost]]),ISBLANK(CatTemplate[[#This Row],[Oth. unit cost]])), 0, IF(getUnitEffort =0,1,getUnitEffort) * CatTemplate[[#This Row],[Year6]])</f>
        <v>0</v>
      </c>
      <c r="BS30" s="29">
        <f>IF(AND(ISBLANK(CatTemplate[[#This Row],[Eq. unit cost]]),ISBLANK(CatTemplate[[#This Row],[Cons. unit cost]]),ISBLANK(CatTemplate[[#This Row],[Oth. unit cost]])), 0, IF(getUnitEffort =0,1,getUnitEffort) * CatTemplate[[#This Row],[Year7]])</f>
        <v>0</v>
      </c>
      <c r="BT30" s="29">
        <f>IF(AND(ISBLANK(CatTemplate[[#This Row],[Eq. unit cost]]),ISBLANK(CatTemplate[[#This Row],[Cons. unit cost]]),ISBLANK(CatTemplate[[#This Row],[Oth. unit cost]])), 0, IF(getUnitEffort =0,1,getUnitEffort) * CatTemplate[[#This Row],[Year8]])</f>
        <v>0</v>
      </c>
      <c r="BU30" s="29">
        <f>IF(AND(ISBLANK(CatTemplate[[#This Row],[Eq. unit cost]]),ISBLANK(CatTemplate[[#This Row],[Cons. unit cost]]),ISBLANK(CatTemplate[[#This Row],[Oth. unit cost]])), 0, IF(getUnitEffort =0,1,getUnitEffort) * CatTemplate[[#This Row],[Year9]])</f>
        <v>0</v>
      </c>
      <c r="BV30" s="29">
        <f>IF(AND(ISBLANK(CatTemplate[[#This Row],[Eq. unit cost]]),ISBLANK(CatTemplate[[#This Row],[Cons. unit cost]]),ISBLANK(CatTemplate[[#This Row],[Oth. unit cost]])), 0, IF(getUnitEffort =0,1,getUnitEffort) * CatTemplate[[#This Row],[Year10]])</f>
        <v>0</v>
      </c>
      <c r="BW30" s="29">
        <f>IF(AND(ISBLANK(CatTemplate[[#This Row],[Eq. unit cost]]),ISBLANK(CatTemplate[[#This Row],[Cons. unit cost]]),ISBLANK(CatTemplate[[#This Row],[Oth. unit cost]])), 0, IF(getUnitEffort =0,1,getUnitEffort) * CatTemplate[[#This Row],[Year11]])</f>
        <v>0</v>
      </c>
      <c r="BX30" s="29">
        <f>IF(AND(ISBLANK(CatTemplate[[#This Row],[Eq. unit cost]]),ISBLANK(CatTemplate[[#This Row],[Cons. unit cost]]),ISBLANK(CatTemplate[[#This Row],[Oth. unit cost]])), 0, IF(getUnitEffort =0,1,getUnitEffort) * CatTemplate[[#This Row],[Year12]])</f>
        <v>0</v>
      </c>
      <c r="BY30" s="29">
        <f>IF(AND(ISBLANK(CatTemplate[[#This Row],[Eq. unit cost]]),ISBLANK(CatTemplate[[#This Row],[Cons. unit cost]]),ISBLANK(CatTemplate[[#This Row],[Oth. unit cost]])), 0, IF(getUnitEffort =0,1,getUnitEffort) * CatTemplate[[#This Row],[Year13]])</f>
        <v>0</v>
      </c>
      <c r="BZ30" s="29">
        <f>IF(AND(ISBLANK(CatTemplate[[#This Row],[Eq. unit cost]]),ISBLANK(CatTemplate[[#This Row],[Cons. unit cost]]),ISBLANK(CatTemplate[[#This Row],[Oth. unit cost]])), 0, IF(getUnitEffort =0,1,getUnitEffort) * CatTemplate[[#This Row],[Year14]])</f>
        <v>0</v>
      </c>
      <c r="CA30" s="29">
        <f>IF(AND(ISBLANK(CatTemplate[[#This Row],[Eq. unit cost]]),ISBLANK(CatTemplate[[#This Row],[Cons. unit cost]]),ISBLANK(CatTemplate[[#This Row],[Oth. unit cost]])), 0, IF(getUnitEffort =0,1,getUnitEffort) * CatTemplate[[#This Row],[Year15]])</f>
        <v>0</v>
      </c>
      <c r="CB30" s="29">
        <f>IF(AND(ISBLANK(CatTemplate[[#This Row],[Eq. unit cost]]),ISBLANK(CatTemplate[[#This Row],[Cons. unit cost]]),ISBLANK(CatTemplate[[#This Row],[Oth. unit cost]])), 0, IF(getUnitEffort =0,1,getUnitEffort) * CatTemplate[[#This Row],[Year16]])</f>
        <v>0</v>
      </c>
      <c r="CC30" s="29">
        <f>IF(AND(ISBLANK(CatTemplate[[#This Row],[Eq. unit cost]]),ISBLANK(CatTemplate[[#This Row],[Cons. unit cost]]),ISBLANK(CatTemplate[[#This Row],[Oth. unit cost]])), 0, IF(getUnitEffort =0,1,getUnitEffort) * CatTemplate[[#This Row],[Year17]])</f>
        <v>0</v>
      </c>
      <c r="CD30" s="29">
        <f>IF(AND(ISBLANK(CatTemplate[[#This Row],[Eq. unit cost]]),ISBLANK(CatTemplate[[#This Row],[Cons. unit cost]]),ISBLANK(CatTemplate[[#This Row],[Oth. unit cost]])), 0, IF(getUnitEffort =0,1,getUnitEffort) * CatTemplate[[#This Row],[Year18]])</f>
        <v>0</v>
      </c>
      <c r="CE30" s="29">
        <f>IF(AND(ISBLANK(CatTemplate[[#This Row],[Eq. unit cost]]),ISBLANK(CatTemplate[[#This Row],[Cons. unit cost]]),ISBLANK(CatTemplate[[#This Row],[Oth. unit cost]])), 0, IF(getUnitEffort =0,1,getUnitEffort) * CatTemplate[[#This Row],[Year19]])</f>
        <v>0</v>
      </c>
      <c r="CF30" s="29">
        <f>IF(AND(ISBLANK(CatTemplate[[#This Row],[Eq. unit cost]]),ISBLANK(CatTemplate[[#This Row],[Cons. unit cost]]),ISBLANK(CatTemplate[[#This Row],[Oth. unit cost]])), 0, IF(getUnitEffort =0,1,getUnitEffort) * CatTemplate[[#This Row],[Year20]])</f>
        <v>0</v>
      </c>
      <c r="CG30" s="45">
        <f>SUM(CatTemplate[[#This Row],[Q1]:[Q20]])</f>
        <v>0</v>
      </c>
      <c r="CH30" s="29">
        <f>IF(ISBLANK(CatTemplate[[#This Row],[St. unit effort]]),0,(CatTemplate[[#This Row],[St. unit effort]] * CatTemplate[[#This Row],[Year1]]))</f>
        <v>0</v>
      </c>
      <c r="CI30" s="29">
        <f>IF(ISBLANK(CatTemplate[[#This Row],[St. unit effort]]),0,(CatTemplate[[#This Row],[St. unit effort]] * CatTemplate[[#This Row],[Year2]]))</f>
        <v>0</v>
      </c>
      <c r="CJ30" s="29">
        <f>IF(ISBLANK(CatTemplate[[#This Row],[St. unit effort]]),0,(CatTemplate[[#This Row],[St. unit effort]] * CatTemplate[[#This Row],[Year3]]))</f>
        <v>0</v>
      </c>
      <c r="CK30" s="29">
        <f>IF(ISBLANK(CatTemplate[[#This Row],[St. unit effort]]),0,(CatTemplate[[#This Row],[St. unit effort]] * CatTemplate[[#This Row],[Year4]]))</f>
        <v>0</v>
      </c>
      <c r="CL30" s="29">
        <f>IF(ISBLANK(CatTemplate[[#This Row],[St. unit effort]]),0,(CatTemplate[[#This Row],[St. unit effort]] * CatTemplate[[#This Row],[Year5]]))</f>
        <v>0</v>
      </c>
      <c r="CM30" s="29">
        <f>IF(ISBLANK(CatTemplate[[#This Row],[St. unit effort]]),0,(CatTemplate[[#This Row],[St. unit effort]] * CatTemplate[[#This Row],[Year6]]))</f>
        <v>0</v>
      </c>
      <c r="CN30" s="29">
        <f>IF(ISBLANK(CatTemplate[[#This Row],[St. unit effort]]),0,(CatTemplate[[#This Row],[St. unit effort]] * CatTemplate[[#This Row],[Year7]]))</f>
        <v>0</v>
      </c>
      <c r="CO30" s="29">
        <f>IF(ISBLANK(CatTemplate[[#This Row],[St. unit effort]]),0,(CatTemplate[[#This Row],[St. unit effort]] * CatTemplate[[#This Row],[Year8]]))</f>
        <v>0</v>
      </c>
      <c r="CP30" s="29">
        <f>IF(ISBLANK(CatTemplate[[#This Row],[St. unit effort]]),0,(CatTemplate[[#This Row],[St. unit effort]] * CatTemplate[[#This Row],[Year9]]))</f>
        <v>0</v>
      </c>
      <c r="CQ30" s="29">
        <f>IF(ISBLANK(CatTemplate[[#This Row],[St. unit effort]]),0,(CatTemplate[[#This Row],[St. unit effort]] * CatTemplate[[#This Row],[Year10]]))</f>
        <v>0</v>
      </c>
      <c r="CR30" s="29">
        <f>IF(ISBLANK(CatTemplate[[#This Row],[St. unit effort]]),0,(CatTemplate[[#This Row],[St. unit effort]] * CatTemplate[[#This Row],[Year11]]))</f>
        <v>0</v>
      </c>
      <c r="CS30" s="29">
        <f>IF(ISBLANK(CatTemplate[[#This Row],[St. unit effort]]),0,(CatTemplate[[#This Row],[St. unit effort]] * CatTemplate[[#This Row],[Year12]]))</f>
        <v>0</v>
      </c>
      <c r="CT30" s="29">
        <f>IF(ISBLANK(CatTemplate[[#This Row],[St. unit effort]]),0,(CatTemplate[[#This Row],[St. unit effort]] * CatTemplate[[#This Row],[Year13]]))</f>
        <v>0</v>
      </c>
      <c r="CU30" s="29">
        <f>IF(ISBLANK(CatTemplate[[#This Row],[St. unit effort]]),0,(CatTemplate[[#This Row],[St. unit effort]] * CatTemplate[[#This Row],[Year14]]))</f>
        <v>0</v>
      </c>
      <c r="CV30" s="29">
        <f>IF(ISBLANK(CatTemplate[[#This Row],[St. unit effort]]),0,(CatTemplate[[#This Row],[St. unit effort]] * CatTemplate[[#This Row],[Year15]]))</f>
        <v>0</v>
      </c>
      <c r="CW30" s="29">
        <f>IF(ISBLANK(CatTemplate[[#This Row],[St. unit effort]]),0,(CatTemplate[[#This Row],[St. unit effort]] * CatTemplate[[#This Row],[Year16]]))</f>
        <v>0</v>
      </c>
      <c r="CX30" s="29">
        <f>IF(ISBLANK(CatTemplate[[#This Row],[St. unit effort]]),0,(CatTemplate[[#This Row],[St. unit effort]] * CatTemplate[[#This Row],[Year17]]))</f>
        <v>0</v>
      </c>
      <c r="CY30" s="29">
        <f>IF(ISBLANK(CatTemplate[[#This Row],[St. unit effort]]),0,(CatTemplate[[#This Row],[St. unit effort]] * CatTemplate[[#This Row],[Year18]]))</f>
        <v>0</v>
      </c>
      <c r="CZ30" s="29">
        <f>IF(ISBLANK(CatTemplate[[#This Row],[St. unit effort]]),0,(CatTemplate[[#This Row],[St. unit effort]] * CatTemplate[[#This Row],[Year19]]))</f>
        <v>0</v>
      </c>
      <c r="DA30" s="29">
        <f>IF(ISBLANK(CatTemplate[[#This Row],[St. unit effort]]),0,(CatTemplate[[#This Row],[St. unit effort]] * CatTemplate[[#This Row],[Year20]]))</f>
        <v>0</v>
      </c>
      <c r="DB30" s="57">
        <f>IF(ISBLANK(CatTemplate[[#This Row],[St. unit effort]]),0,(CatTemplate[[#This Row],[St. unit effort]] * CatTemplate[[#This Row],[Year1]])*8/ParRatePM)</f>
        <v>0</v>
      </c>
      <c r="DC30" s="57">
        <f>IF(ISBLANK(CatTemplate[[#This Row],[St. unit effort]]),0,(CatTemplate[[#This Row],[St. unit effort]] * CatTemplate[[#This Row],[Year2]])*8/ParRatePM)</f>
        <v>0</v>
      </c>
      <c r="DD30" s="57">
        <f>IF(ISBLANK(CatTemplate[[#This Row],[St. unit effort]]),0,(CatTemplate[[#This Row],[St. unit effort]] * CatTemplate[[#This Row],[Year3]])*8/ParRatePM)</f>
        <v>0</v>
      </c>
      <c r="DE30" s="57">
        <f>IF(ISBLANK(CatTemplate[[#This Row],[St. unit effort]]),0,(CatTemplate[[#This Row],[St. unit effort]] * CatTemplate[[#This Row],[Year4]])*8/ParRatePM)</f>
        <v>0</v>
      </c>
      <c r="DF30" s="57">
        <f>IF(ISBLANK(CatTemplate[[#This Row],[St. unit effort]]),0,(CatTemplate[[#This Row],[St. unit effort]] * CatTemplate[[#This Row],[Year5]])*8/ParRatePM)</f>
        <v>0</v>
      </c>
      <c r="DG30" s="57">
        <f>IF(ISBLANK(CatTemplate[[#This Row],[St. unit effort]]),0,(CatTemplate[[#This Row],[St. unit effort]] * CatTemplate[[#This Row],[Year6]])*8/ParRatePM)</f>
        <v>0</v>
      </c>
      <c r="DH30" s="57">
        <f>IF(ISBLANK(CatTemplate[[#This Row],[St. unit effort]]),0,(CatTemplate[[#This Row],[St. unit effort]] * CatTemplate[[#This Row],[Year7]])*8/ParRatePM)</f>
        <v>0</v>
      </c>
      <c r="DI30" s="57">
        <f>IF(ISBLANK(CatTemplate[[#This Row],[St. unit effort]]),0,(CatTemplate[[#This Row],[St. unit effort]] * CatTemplate[[#This Row],[Year8]])*8/ParRatePM)</f>
        <v>0</v>
      </c>
      <c r="DJ30" s="57">
        <f>IF(ISBLANK(CatTemplate[[#This Row],[St. unit effort]]),0,(CatTemplate[[#This Row],[St. unit effort]] * CatTemplate[[#This Row],[Year9]])*8/ParRatePM)</f>
        <v>0</v>
      </c>
      <c r="DK30" s="57">
        <f>IF(ISBLANK(CatTemplate[[#This Row],[St. unit effort]]),0,(CatTemplate[[#This Row],[St. unit effort]] * CatTemplate[[#This Row],[Year10]])*8/ParRatePM)</f>
        <v>0</v>
      </c>
      <c r="DL30" s="57">
        <f>IF(ISBLANK(CatTemplate[[#This Row],[St. unit effort]]),0,(CatTemplate[[#This Row],[St. unit effort]] * CatTemplate[[#This Row],[Year11]])*8/ParRatePM)</f>
        <v>0</v>
      </c>
      <c r="DM30" s="57">
        <f>IF(ISBLANK(CatTemplate[[#This Row],[St. unit effort]]),0,(CatTemplate[[#This Row],[St. unit effort]] * CatTemplate[[#This Row],[Year12]])*8/ParRatePM)</f>
        <v>0</v>
      </c>
      <c r="DN30" s="57">
        <f>IF(ISBLANK(CatTemplate[[#This Row],[St. unit effort]]),0,(CatTemplate[[#This Row],[St. unit effort]] * CatTemplate[[#This Row],[Year13]])*8/ParRatePM)</f>
        <v>0</v>
      </c>
      <c r="DO30" s="57">
        <f>IF(ISBLANK(CatTemplate[[#This Row],[St. unit effort]]),0,(CatTemplate[[#This Row],[St. unit effort]] * CatTemplate[[#This Row],[Year14]])*8/ParRatePM)</f>
        <v>0</v>
      </c>
      <c r="DP30" s="57">
        <f>IF(ISBLANK(CatTemplate[[#This Row],[St. unit effort]]),0,(CatTemplate[[#This Row],[St. unit effort]] * CatTemplate[[#This Row],[Year15]])*8/ParRatePM)</f>
        <v>0</v>
      </c>
      <c r="DQ30" s="57">
        <f>IF(ISBLANK(CatTemplate[[#This Row],[St. unit effort]]),0,(CatTemplate[[#This Row],[St. unit effort]] * CatTemplate[[#This Row],[Year16]])*8/ParRatePM)</f>
        <v>0</v>
      </c>
      <c r="DR30" s="57">
        <f>IF(ISBLANK(CatTemplate[[#This Row],[St. unit effort]]),0,(CatTemplate[[#This Row],[St. unit effort]] * CatTemplate[[#This Row],[Year17]])*8/ParRatePM)</f>
        <v>0</v>
      </c>
      <c r="DS30" s="57">
        <f>IF(ISBLANK(CatTemplate[[#This Row],[St. unit effort]]),0,(CatTemplate[[#This Row],[St. unit effort]] * CatTemplate[[#This Row],[Year18]])*8/ParRatePM)</f>
        <v>0</v>
      </c>
      <c r="DT30" s="57">
        <f>IF(ISBLANK(CatTemplate[[#This Row],[St. unit effort]]),0,(CatTemplate[[#This Row],[St. unit effort]] * CatTemplate[[#This Row],[Year19]])*8/ParRatePM)</f>
        <v>0</v>
      </c>
      <c r="DU30" s="57">
        <f>IF(ISBLANK(CatTemplate[[#This Row],[St. unit effort]]),0,(CatTemplate[[#This Row],[St. unit effort]] * CatTemplate[[#This Row],[Year20]])*8/ParRatePM)</f>
        <v>0</v>
      </c>
      <c r="DV30" s="54">
        <f>SUM(CatTemplate[[#This Row],[PM1]:[PM20]])</f>
        <v>0</v>
      </c>
      <c r="DW30" s="56">
        <f t="shared" si="10"/>
        <v>0</v>
      </c>
      <c r="DX30" s="56">
        <f t="shared" si="10"/>
        <v>0</v>
      </c>
      <c r="DY30" s="56">
        <f t="shared" si="10"/>
        <v>0</v>
      </c>
      <c r="DZ30" s="56">
        <f t="shared" si="10"/>
        <v>0</v>
      </c>
      <c r="EA30" s="56">
        <f t="shared" si="10"/>
        <v>0</v>
      </c>
      <c r="EB30" s="56">
        <f t="shared" si="10"/>
        <v>0</v>
      </c>
      <c r="EC30" s="56">
        <f t="shared" si="10"/>
        <v>0</v>
      </c>
      <c r="ED30" s="56">
        <f t="shared" si="10"/>
        <v>0</v>
      </c>
      <c r="EE30" s="56">
        <f t="shared" si="10"/>
        <v>0</v>
      </c>
      <c r="EF30" s="56">
        <f t="shared" si="10"/>
        <v>0</v>
      </c>
      <c r="EG30" s="56">
        <f t="shared" si="10"/>
        <v>0</v>
      </c>
      <c r="EH30" s="56">
        <f t="shared" si="10"/>
        <v>0</v>
      </c>
      <c r="EI30" s="56">
        <f t="shared" si="10"/>
        <v>0</v>
      </c>
      <c r="EJ30" s="56">
        <f t="shared" si="10"/>
        <v>0</v>
      </c>
      <c r="EK30" s="56">
        <f t="shared" si="10"/>
        <v>0</v>
      </c>
      <c r="EL30" s="56">
        <f t="shared" si="10"/>
        <v>0</v>
      </c>
      <c r="EM30" s="56">
        <f t="shared" si="13"/>
        <v>0</v>
      </c>
      <c r="EN30" s="56">
        <f t="shared" si="13"/>
        <v>0</v>
      </c>
      <c r="EO30" s="56">
        <f t="shared" si="13"/>
        <v>0</v>
      </c>
      <c r="EP30" s="56">
        <f t="shared" si="13"/>
        <v>0</v>
      </c>
      <c r="EQ30" s="30">
        <f>CatTemplate[[#This Row],[Eq. unit cost]] * CatTemplate[[#This Row],[Eq. quantity]]</f>
        <v>0</v>
      </c>
      <c r="ER30" s="30">
        <f>CatTemplate[[#This Row],[Cons. unit cost]] *CatTemplate[[#This Row],[Cons. quantity]]</f>
        <v>0</v>
      </c>
      <c r="ES30" s="30">
        <f>CatTemplate[[#This Row],[Oth. unit cost]] *CatTemplate[[#This Row],[Oth. quantity]]</f>
        <v>0</v>
      </c>
      <c r="ET30" s="55">
        <f>SUM(CatTemplate[[#This Row],[CO1]:[CO20]])</f>
        <v>0</v>
      </c>
      <c r="EU30" s="56">
        <f t="shared" si="11"/>
        <v>0</v>
      </c>
      <c r="EV30" s="56">
        <f t="shared" si="11"/>
        <v>0</v>
      </c>
      <c r="EW30" s="56">
        <f t="shared" si="11"/>
        <v>0</v>
      </c>
      <c r="EX30" s="56">
        <f t="shared" si="11"/>
        <v>0</v>
      </c>
      <c r="EY30" s="56">
        <f t="shared" si="11"/>
        <v>0</v>
      </c>
      <c r="EZ30" s="56">
        <f t="shared" si="11"/>
        <v>0</v>
      </c>
      <c r="FA30" s="56">
        <f t="shared" si="11"/>
        <v>0</v>
      </c>
      <c r="FB30" s="56">
        <f t="shared" si="11"/>
        <v>0</v>
      </c>
      <c r="FC30" s="56">
        <f t="shared" si="11"/>
        <v>0</v>
      </c>
      <c r="FD30" s="56">
        <f t="shared" si="11"/>
        <v>0</v>
      </c>
      <c r="FE30" s="56">
        <f t="shared" si="11"/>
        <v>0</v>
      </c>
      <c r="FF30" s="56">
        <f t="shared" si="11"/>
        <v>0</v>
      </c>
      <c r="FG30" s="56">
        <f t="shared" si="11"/>
        <v>0</v>
      </c>
      <c r="FH30" s="56">
        <f t="shared" si="11"/>
        <v>0</v>
      </c>
      <c r="FI30" s="56">
        <f t="shared" si="11"/>
        <v>0</v>
      </c>
      <c r="FJ30" s="56">
        <f t="shared" si="11"/>
        <v>0</v>
      </c>
      <c r="FK30" s="56">
        <f t="shared" si="14"/>
        <v>0</v>
      </c>
      <c r="FL30" s="56">
        <f t="shared" si="14"/>
        <v>0</v>
      </c>
      <c r="FM30" s="56">
        <f t="shared" si="14"/>
        <v>0</v>
      </c>
      <c r="FN30" s="56">
        <f t="shared" si="14"/>
        <v>0</v>
      </c>
      <c r="FO30" s="58">
        <f>SUM(CatTemplate[[#This Row],[CS1]:[CS20]])</f>
        <v>0</v>
      </c>
      <c r="FP30" s="59">
        <f>CatTemplate[[#This Row],[Total Oth. cost]]+CatTemplate[[#This Row],[Total St. Cost]]</f>
        <v>0</v>
      </c>
      <c r="FQ30" s="33" t="e">
        <f t="shared" si="12"/>
        <v>#VALUE!</v>
      </c>
      <c r="FR30" s="33" t="e">
        <f t="shared" si="5"/>
        <v>#VALUE!</v>
      </c>
      <c r="FS30" s="30" t="e">
        <f>(CatTemplate[[#This Row],[CO1]] + CatTemplate[[#This Row],[CS1]]) * (1 + getRateOHFinal) * getRateMarkupFinal</f>
        <v>#VALUE!</v>
      </c>
      <c r="FT30" s="30" t="e">
        <f>(CatTemplate[[#This Row],[CO2]] + CatTemplate[[#This Row],[CS2]]) * (1 + getRateOHFinal) * getRateMarkupFinal</f>
        <v>#VALUE!</v>
      </c>
      <c r="FU30" s="30" t="e">
        <f>(CatTemplate[[#This Row],[CO3]] + CatTemplate[[#This Row],[CS3]]) * (1 + getRateOHFinal) * getRateMarkupFinal</f>
        <v>#VALUE!</v>
      </c>
      <c r="FV30" s="30" t="e">
        <f>(CatTemplate[[#This Row],[CO4]] + CatTemplate[[#This Row],[CS4]]) * (1 + getRateOHFinal) * getRateMarkupFinal</f>
        <v>#VALUE!</v>
      </c>
      <c r="FW30" s="30" t="e">
        <f>(CatTemplate[[#This Row],[CO5]] + CatTemplate[[#This Row],[CS5]]) * (1 + getRateOHFinal) * getRateMarkupFinal</f>
        <v>#VALUE!</v>
      </c>
      <c r="FX30" s="30" t="e">
        <f>(CatTemplate[[#This Row],[CO6]] + CatTemplate[[#This Row],[CS6]]) * (1 + getRateOHFinal) * getRateMarkupFinal</f>
        <v>#VALUE!</v>
      </c>
      <c r="FY30" s="30" t="e">
        <f>(CatTemplate[[#This Row],[CO7]] + CatTemplate[[#This Row],[CS7]]) * (1 + getRateOHFinal) * getRateMarkupFinal</f>
        <v>#VALUE!</v>
      </c>
      <c r="FZ30" s="30" t="e">
        <f>(CatTemplate[[#This Row],[CO8]] + CatTemplate[[#This Row],[CS8]]) * (1 + getRateOHFinal) * getRateMarkupFinal</f>
        <v>#VALUE!</v>
      </c>
      <c r="GA30" s="30" t="e">
        <f>(CatTemplate[[#This Row],[CO9]] + CatTemplate[[#This Row],[CS9]]) * (1 + getRateOHFinal) * getRateMarkupFinal</f>
        <v>#VALUE!</v>
      </c>
      <c r="GB30" s="30" t="e">
        <f>(CatTemplate[[#This Row],[CO10]] + CatTemplate[[#This Row],[CS10]]) * (1 + getRateOHFinal) * getRateMarkupFinal</f>
        <v>#VALUE!</v>
      </c>
      <c r="GC30" s="30" t="e">
        <f>(CatTemplate[[#This Row],[CO11]] + CatTemplate[[#This Row],[CS11]]) * (1 + getRateOHFinal) * getRateMarkupFinal</f>
        <v>#VALUE!</v>
      </c>
      <c r="GD30" s="30" t="e">
        <f>(CatTemplate[[#This Row],[CO12]] + CatTemplate[[#This Row],[CS12]]) * (1 + getRateOHFinal) * getRateMarkupFinal</f>
        <v>#VALUE!</v>
      </c>
      <c r="GE30" s="30" t="e">
        <f>(CatTemplate[[#This Row],[CO13]] + CatTemplate[[#This Row],[CS13]]) * (1 + getRateOHFinal) * getRateMarkupFinal</f>
        <v>#VALUE!</v>
      </c>
      <c r="GF30" s="30" t="e">
        <f>(CatTemplate[[#This Row],[CO14]] + CatTemplate[[#This Row],[CS14]]) * (1 + getRateOHFinal) * getRateMarkupFinal</f>
        <v>#VALUE!</v>
      </c>
      <c r="GG30" s="30" t="e">
        <f>(CatTemplate[[#This Row],[CO15]] + CatTemplate[[#This Row],[CS15]]) * (1 + getRateOHFinal) * getRateMarkupFinal</f>
        <v>#VALUE!</v>
      </c>
      <c r="GH30" s="30" t="e">
        <f>(CatTemplate[[#This Row],[CO16]] + CatTemplate[[#This Row],[CS16]]) * (1 + getRateOHFinal) * getRateMarkupFinal</f>
        <v>#VALUE!</v>
      </c>
      <c r="GI30" s="30" t="e">
        <f>(CatTemplate[[#This Row],[CO17]] + CatTemplate[[#This Row],[CS17]]) * (1 + getRateOHFinal) * getRateMarkupFinal</f>
        <v>#VALUE!</v>
      </c>
      <c r="GJ30" s="30" t="e">
        <f>(CatTemplate[[#This Row],[CO18]] + CatTemplate[[#This Row],[CS18]]) * (1 + getRateOHFinal) * getRateMarkupFinal</f>
        <v>#VALUE!</v>
      </c>
      <c r="GK30" s="30" t="e">
        <f>(CatTemplate[[#This Row],[CO19]] + CatTemplate[[#This Row],[CS19]]) * (1 + getRateOHFinal) * getRateMarkupFinal</f>
        <v>#VALUE!</v>
      </c>
      <c r="GL30" s="30" t="e">
        <f>(CatTemplate[[#This Row],[CO20]] + CatTemplate[[#This Row],[CS20]]) * (1 + getRateOHFinal) * getRateMarkupFinal</f>
        <v>#VALUE!</v>
      </c>
      <c r="GM30" s="30" t="e">
        <f t="shared" si="6"/>
        <v>#VALUE!</v>
      </c>
      <c r="GN30" s="30" t="e">
        <f t="shared" si="7"/>
        <v>#VALUE!</v>
      </c>
      <c r="GO30" s="30" t="e">
        <f t="shared" si="8"/>
        <v>#VALUE!</v>
      </c>
      <c r="GP30" s="30" t="e">
        <f t="shared" si="9"/>
        <v>#VALUE!</v>
      </c>
      <c r="GQ30" s="30" t="e">
        <f>(CatTemplate[[#This Row],[CO1]]+CatTemplate[[#This Row],[CS1]]) * (1+ getRateOHFinal) * (1 + getRateMarkupFinal)</f>
        <v>#VALUE!</v>
      </c>
      <c r="GR30" s="30" t="e">
        <f>(CatTemplate[[#This Row],[CO2]]+CatTemplate[[#This Row],[CS2]]) * (1+ getRateOHFinal) * (1 + getRateMarkupFinal)</f>
        <v>#VALUE!</v>
      </c>
      <c r="GS30" s="30" t="e">
        <f>(CatTemplate[[#This Row],[CO3]]+CatTemplate[[#This Row],[CS3]]) * (1+ getRateOHFinal) * (1 + getRateMarkupFinal)</f>
        <v>#VALUE!</v>
      </c>
      <c r="GT30" s="30" t="e">
        <f>(CatTemplate[[#This Row],[CO4]]+CatTemplate[[#This Row],[CS4]]) * (1+ getRateOHFinal) * (1 + getRateMarkupFinal)</f>
        <v>#VALUE!</v>
      </c>
      <c r="GU30" s="30" t="e">
        <f>(CatTemplate[[#This Row],[CO5]]+CatTemplate[[#This Row],[CS5]]) * (1+ getRateOHFinal) * (1 + getRateMarkupFinal)</f>
        <v>#VALUE!</v>
      </c>
      <c r="GV30" s="30" t="e">
        <f>(CatTemplate[[#This Row],[CO6]]+CatTemplate[[#This Row],[CS6]]) * (1+ getRateOHFinal) * (1 + getRateMarkupFinal)</f>
        <v>#VALUE!</v>
      </c>
      <c r="GW30" s="30" t="e">
        <f>(CatTemplate[[#This Row],[CO7]]+CatTemplate[[#This Row],[CS7]]) * (1+ getRateOHFinal) * (1 + getRateMarkupFinal)</f>
        <v>#VALUE!</v>
      </c>
      <c r="GX30" s="30" t="e">
        <f>(CatTemplate[[#This Row],[CO8]]+CatTemplate[[#This Row],[CS8]]) * (1+ getRateOHFinal) * (1 + getRateMarkupFinal)</f>
        <v>#VALUE!</v>
      </c>
      <c r="GY30" s="30" t="e">
        <f>(CatTemplate[[#This Row],[CO9]]+CatTemplate[[#This Row],[CS9]]) * (1+ getRateOHFinal) * (1 + getRateMarkupFinal)</f>
        <v>#VALUE!</v>
      </c>
      <c r="GZ30" s="30" t="e">
        <f>(CatTemplate[[#This Row],[CO10]]+CatTemplate[[#This Row],[CS10]]) * (1+ getRateOHFinal) * (1 + getRateMarkupFinal)</f>
        <v>#VALUE!</v>
      </c>
      <c r="HA30" s="30" t="e">
        <f>(CatTemplate[[#This Row],[CO11]]+CatTemplate[[#This Row],[CS11]]) * (1+ getRateOHFinal) * (1 + getRateMarkupFinal)</f>
        <v>#VALUE!</v>
      </c>
      <c r="HB30" s="30" t="e">
        <f>(CatTemplate[[#This Row],[CO12]]+CatTemplate[[#This Row],[CS12]]) * (1+ getRateOHFinal) * (1 + getRateMarkupFinal)</f>
        <v>#VALUE!</v>
      </c>
      <c r="HC30" s="30" t="e">
        <f>(CatTemplate[[#This Row],[CO13]]+CatTemplate[[#This Row],[CS13]]) * (1+ getRateOHFinal) * (1 + getRateMarkupFinal)</f>
        <v>#VALUE!</v>
      </c>
      <c r="HD30" s="30" t="e">
        <f>(CatTemplate[[#This Row],[CO14]]+CatTemplate[[#This Row],[CS14]]) * (1+ getRateOHFinal) * (1 + getRateMarkupFinal)</f>
        <v>#VALUE!</v>
      </c>
      <c r="HE30" s="30" t="e">
        <f>(CatTemplate[[#This Row],[CO15]]+CatTemplate[[#This Row],[CS15]]) * (1+ getRateOHFinal) * (1 + getRateMarkupFinal)</f>
        <v>#VALUE!</v>
      </c>
      <c r="HF30" s="30" t="e">
        <f>(CatTemplate[[#This Row],[CO16]]+CatTemplate[[#This Row],[CS16]]) * (1+ getRateOHFinal) * (1 + getRateMarkupFinal)</f>
        <v>#VALUE!</v>
      </c>
      <c r="HG30" s="30" t="e">
        <f>(CatTemplate[[#This Row],[CO17]]+CatTemplate[[#This Row],[CS17]]) * (1+ getRateOHFinal) * (1 + getRateMarkupFinal)</f>
        <v>#VALUE!</v>
      </c>
      <c r="HH30" s="30" t="e">
        <f>(CatTemplate[[#This Row],[CO18]]+CatTemplate[[#This Row],[CS18]]) * (1+ getRateOHFinal) * (1 + getRateMarkupFinal)</f>
        <v>#VALUE!</v>
      </c>
      <c r="HI30" s="30" t="e">
        <f>(CatTemplate[[#This Row],[CO19]]+CatTemplate[[#This Row],[CS19]]) * (1+ getRateOHFinal) * (1 + getRateMarkupFinal)</f>
        <v>#VALUE!</v>
      </c>
      <c r="HJ30" s="30" t="e">
        <f>(CatTemplate[[#This Row],[CO20]]+CatTemplate[[#This Row],[CS20]]) * (1+ getRateOHFinal) * (1 + getRateMarkupFinal)</f>
        <v>#VALUE!</v>
      </c>
      <c r="HK30" s="39" t="e">
        <f>CatTemplate[[#This Row],[Total cost]]+CatTemplate[[#This Row],[OH Amount]]+CatTemplate[[#This Row],[Markup]]</f>
        <v>#VALUE!</v>
      </c>
      <c r="HL30" s="63">
        <f>IF(CatTemplate[[#This Row],[Units]]="Days",CatTemplate[[#This Row],[Project quantity]]*CatTemplate[[#This Row],[St. unit effort]],CatTemplate[[#This Row],[Project quantity]])</f>
        <v>0</v>
      </c>
      <c r="HM30" s="287">
        <f>IFERROR(CatTemplate[[#This Row],[Total Price]]/(CatTemplate[[#This Row],[Final Quantity]]),0)</f>
        <v>0</v>
      </c>
      <c r="HN30" s="261"/>
    </row>
    <row r="31" spans="2:222" ht="12.75" customHeight="1" x14ac:dyDescent="0.2">
      <c r="B31" s="6" t="s">
        <v>74</v>
      </c>
      <c r="C31" s="22">
        <v>1</v>
      </c>
      <c r="D31" s="7" t="s">
        <v>292</v>
      </c>
      <c r="E31" s="24">
        <v>5</v>
      </c>
      <c r="F31" s="18" t="s">
        <v>53</v>
      </c>
      <c r="G31" s="26">
        <v>13</v>
      </c>
      <c r="H31" s="18" t="s">
        <v>1077</v>
      </c>
      <c r="I31" s="18"/>
      <c r="J31" s="15" t="s">
        <v>1090</v>
      </c>
      <c r="K31" s="15"/>
      <c r="L31" s="15" t="s">
        <v>140</v>
      </c>
      <c r="M31" s="15" t="s">
        <v>206</v>
      </c>
      <c r="N31" s="15" t="s">
        <v>857</v>
      </c>
      <c r="O31" s="320"/>
      <c r="P31" s="71"/>
      <c r="Q31" s="108"/>
      <c r="R31" s="73"/>
      <c r="S31" s="97"/>
      <c r="T31" s="100">
        <f>getEqUnitCost</f>
        <v>0</v>
      </c>
      <c r="U31" s="73">
        <f>getEqUnitEffort</f>
        <v>0</v>
      </c>
      <c r="V31" s="101">
        <f>getEqQuantity</f>
        <v>0</v>
      </c>
      <c r="W31" s="320"/>
      <c r="X31" s="100">
        <f>getConsUnitCost</f>
        <v>0</v>
      </c>
      <c r="Y31" s="73">
        <f>getConsUnitEffort</f>
        <v>0</v>
      </c>
      <c r="Z31" s="14">
        <f>getConsQuantity</f>
        <v>0</v>
      </c>
      <c r="AA31" s="320"/>
      <c r="AB31" s="72"/>
      <c r="AC31" s="112"/>
      <c r="AD31" s="14">
        <f>getOthQuantity</f>
        <v>0</v>
      </c>
      <c r="AE31" s="320"/>
      <c r="AF31" s="28" t="str">
        <f>IF(ISBLANK(CatTemplate[[#This Row],[Resource type]]),"",CatTemplate[[#This Row],[Resource type]])</f>
        <v>CPMO Team Leader</v>
      </c>
      <c r="AG31" s="242">
        <f>getStaffUnitCost</f>
        <v>629.63782201155368</v>
      </c>
      <c r="AH31" s="113">
        <f>getStaffUnitEffort</f>
        <v>0</v>
      </c>
      <c r="AI31" s="40">
        <f>getStaffQuantity</f>
        <v>0</v>
      </c>
      <c r="AJ31" s="41">
        <f>CatTemplate[[#This Row],[St. quantity]]*8/ParRatePM</f>
        <v>0</v>
      </c>
      <c r="AK31" s="320"/>
      <c r="AL31" s="53" t="str">
        <f>CatTemplate[[#This Row],[Item type]]</f>
        <v>Days</v>
      </c>
      <c r="AM31" s="12">
        <f>SUM(CatTemplate[[#This Row],[Year1]:[Year20]])</f>
        <v>0</v>
      </c>
      <c r="AN31" s="52"/>
      <c r="AO31" s="52"/>
      <c r="AP31" s="52"/>
      <c r="AQ31" s="8"/>
      <c r="AR31" s="8"/>
      <c r="AS31" s="8"/>
      <c r="AT31" s="8"/>
      <c r="AU31" s="8"/>
      <c r="AV31" s="8"/>
      <c r="AW31" s="8"/>
      <c r="AX31" s="8"/>
      <c r="AY31" s="8"/>
      <c r="AZ31" s="8"/>
      <c r="BA31" s="8"/>
      <c r="BB31" s="8"/>
      <c r="BC31" s="8"/>
      <c r="BD31" s="8"/>
      <c r="BE31" s="8"/>
      <c r="BF31" s="8"/>
      <c r="BG31" s="36"/>
      <c r="BH31" s="320"/>
      <c r="BI31" s="37" t="str">
        <f>getCostCategory</f>
        <v>01 Staff costs</v>
      </c>
      <c r="BJ31" s="37" t="str">
        <f>getSection</f>
        <v>01 Project management</v>
      </c>
      <c r="BK31" s="32" t="str">
        <f>getObject</f>
        <v>CPMO Team Leader</v>
      </c>
      <c r="BL31" s="30">
        <f>IFERROR(getUnitCost * IF(CatTemplate[[#This Row],[Cost Category Comp.]]="01 Staff costs", 1,1),0)</f>
        <v>629.63782201155368</v>
      </c>
      <c r="BM31" s="29">
        <f>IF(AND(ISBLANK(CatTemplate[[#This Row],[Eq. unit cost]]),ISBLANK(CatTemplate[[#This Row],[Cons. unit cost]]),ISBLANK(CatTemplate[[#This Row],[Oth. unit cost]])), 0, IF(getUnitEffort =0,1,getUnitEffort) * CatTemplate[[#This Row],[Year1]])</f>
        <v>0</v>
      </c>
      <c r="BN31" s="29">
        <f>IF(AND(ISBLANK(CatTemplate[[#This Row],[Eq. unit cost]]),ISBLANK(CatTemplate[[#This Row],[Cons. unit cost]]),ISBLANK(CatTemplate[[#This Row],[Oth. unit cost]])), 0, IF(getUnitEffort =0,1,getUnitEffort) * CatTemplate[[#This Row],[Year2]])</f>
        <v>0</v>
      </c>
      <c r="BO31" s="29">
        <f>IF(AND(ISBLANK(CatTemplate[[#This Row],[Eq. unit cost]]),ISBLANK(CatTemplate[[#This Row],[Cons. unit cost]]),ISBLANK(CatTemplate[[#This Row],[Oth. unit cost]])), 0, IF(getUnitEffort =0,1,getUnitEffort) * CatTemplate[[#This Row],[Year3]])</f>
        <v>0</v>
      </c>
      <c r="BP31" s="29">
        <f>IF(AND(ISBLANK(CatTemplate[[#This Row],[Eq. unit cost]]),ISBLANK(CatTemplate[[#This Row],[Cons. unit cost]]),ISBLANK(CatTemplate[[#This Row],[Oth. unit cost]])), 0, IF(getUnitEffort =0,1,getUnitEffort) * CatTemplate[[#This Row],[Year4]])</f>
        <v>0</v>
      </c>
      <c r="BQ31" s="29">
        <f>IF(AND(ISBLANK(CatTemplate[[#This Row],[Eq. unit cost]]),ISBLANK(CatTemplate[[#This Row],[Cons. unit cost]]),ISBLANK(CatTemplate[[#This Row],[Oth. unit cost]])), 0, IF(getUnitEffort =0,1,getUnitEffort) * CatTemplate[[#This Row],[Year5]])</f>
        <v>0</v>
      </c>
      <c r="BR31" s="29">
        <f>IF(AND(ISBLANK(CatTemplate[[#This Row],[Eq. unit cost]]),ISBLANK(CatTemplate[[#This Row],[Cons. unit cost]]),ISBLANK(CatTemplate[[#This Row],[Oth. unit cost]])), 0, IF(getUnitEffort =0,1,getUnitEffort) * CatTemplate[[#This Row],[Year6]])</f>
        <v>0</v>
      </c>
      <c r="BS31" s="29">
        <f>IF(AND(ISBLANK(CatTemplate[[#This Row],[Eq. unit cost]]),ISBLANK(CatTemplate[[#This Row],[Cons. unit cost]]),ISBLANK(CatTemplate[[#This Row],[Oth. unit cost]])), 0, IF(getUnitEffort =0,1,getUnitEffort) * CatTemplate[[#This Row],[Year7]])</f>
        <v>0</v>
      </c>
      <c r="BT31" s="29">
        <f>IF(AND(ISBLANK(CatTemplate[[#This Row],[Eq. unit cost]]),ISBLANK(CatTemplate[[#This Row],[Cons. unit cost]]),ISBLANK(CatTemplate[[#This Row],[Oth. unit cost]])), 0, IF(getUnitEffort =0,1,getUnitEffort) * CatTemplate[[#This Row],[Year8]])</f>
        <v>0</v>
      </c>
      <c r="BU31" s="29">
        <f>IF(AND(ISBLANK(CatTemplate[[#This Row],[Eq. unit cost]]),ISBLANK(CatTemplate[[#This Row],[Cons. unit cost]]),ISBLANK(CatTemplate[[#This Row],[Oth. unit cost]])), 0, IF(getUnitEffort =0,1,getUnitEffort) * CatTemplate[[#This Row],[Year9]])</f>
        <v>0</v>
      </c>
      <c r="BV31" s="29">
        <f>IF(AND(ISBLANK(CatTemplate[[#This Row],[Eq. unit cost]]),ISBLANK(CatTemplate[[#This Row],[Cons. unit cost]]),ISBLANK(CatTemplate[[#This Row],[Oth. unit cost]])), 0, IF(getUnitEffort =0,1,getUnitEffort) * CatTemplate[[#This Row],[Year10]])</f>
        <v>0</v>
      </c>
      <c r="BW31" s="29">
        <f>IF(AND(ISBLANK(CatTemplate[[#This Row],[Eq. unit cost]]),ISBLANK(CatTemplate[[#This Row],[Cons. unit cost]]),ISBLANK(CatTemplate[[#This Row],[Oth. unit cost]])), 0, IF(getUnitEffort =0,1,getUnitEffort) * CatTemplate[[#This Row],[Year11]])</f>
        <v>0</v>
      </c>
      <c r="BX31" s="29">
        <f>IF(AND(ISBLANK(CatTemplate[[#This Row],[Eq. unit cost]]),ISBLANK(CatTemplate[[#This Row],[Cons. unit cost]]),ISBLANK(CatTemplate[[#This Row],[Oth. unit cost]])), 0, IF(getUnitEffort =0,1,getUnitEffort) * CatTemplate[[#This Row],[Year12]])</f>
        <v>0</v>
      </c>
      <c r="BY31" s="29">
        <f>IF(AND(ISBLANK(CatTemplate[[#This Row],[Eq. unit cost]]),ISBLANK(CatTemplate[[#This Row],[Cons. unit cost]]),ISBLANK(CatTemplate[[#This Row],[Oth. unit cost]])), 0, IF(getUnitEffort =0,1,getUnitEffort) * CatTemplate[[#This Row],[Year13]])</f>
        <v>0</v>
      </c>
      <c r="BZ31" s="29">
        <f>IF(AND(ISBLANK(CatTemplate[[#This Row],[Eq. unit cost]]),ISBLANK(CatTemplate[[#This Row],[Cons. unit cost]]),ISBLANK(CatTemplate[[#This Row],[Oth. unit cost]])), 0, IF(getUnitEffort =0,1,getUnitEffort) * CatTemplate[[#This Row],[Year14]])</f>
        <v>0</v>
      </c>
      <c r="CA31" s="29">
        <f>IF(AND(ISBLANK(CatTemplate[[#This Row],[Eq. unit cost]]),ISBLANK(CatTemplate[[#This Row],[Cons. unit cost]]),ISBLANK(CatTemplate[[#This Row],[Oth. unit cost]])), 0, IF(getUnitEffort =0,1,getUnitEffort) * CatTemplate[[#This Row],[Year15]])</f>
        <v>0</v>
      </c>
      <c r="CB31" s="29">
        <f>IF(AND(ISBLANK(CatTemplate[[#This Row],[Eq. unit cost]]),ISBLANK(CatTemplate[[#This Row],[Cons. unit cost]]),ISBLANK(CatTemplate[[#This Row],[Oth. unit cost]])), 0, IF(getUnitEffort =0,1,getUnitEffort) * CatTemplate[[#This Row],[Year16]])</f>
        <v>0</v>
      </c>
      <c r="CC31" s="29">
        <f>IF(AND(ISBLANK(CatTemplate[[#This Row],[Eq. unit cost]]),ISBLANK(CatTemplate[[#This Row],[Cons. unit cost]]),ISBLANK(CatTemplate[[#This Row],[Oth. unit cost]])), 0, IF(getUnitEffort =0,1,getUnitEffort) * CatTemplate[[#This Row],[Year17]])</f>
        <v>0</v>
      </c>
      <c r="CD31" s="29">
        <f>IF(AND(ISBLANK(CatTemplate[[#This Row],[Eq. unit cost]]),ISBLANK(CatTemplate[[#This Row],[Cons. unit cost]]),ISBLANK(CatTemplate[[#This Row],[Oth. unit cost]])), 0, IF(getUnitEffort =0,1,getUnitEffort) * CatTemplate[[#This Row],[Year18]])</f>
        <v>0</v>
      </c>
      <c r="CE31" s="29">
        <f>IF(AND(ISBLANK(CatTemplate[[#This Row],[Eq. unit cost]]),ISBLANK(CatTemplate[[#This Row],[Cons. unit cost]]),ISBLANK(CatTemplate[[#This Row],[Oth. unit cost]])), 0, IF(getUnitEffort =0,1,getUnitEffort) * CatTemplate[[#This Row],[Year19]])</f>
        <v>0</v>
      </c>
      <c r="CF31" s="29">
        <f>IF(AND(ISBLANK(CatTemplate[[#This Row],[Eq. unit cost]]),ISBLANK(CatTemplate[[#This Row],[Cons. unit cost]]),ISBLANK(CatTemplate[[#This Row],[Oth. unit cost]])), 0, IF(getUnitEffort =0,1,getUnitEffort) * CatTemplate[[#This Row],[Year20]])</f>
        <v>0</v>
      </c>
      <c r="CG31" s="45">
        <f>SUM(CatTemplate[[#This Row],[Q1]:[Q20]])</f>
        <v>0</v>
      </c>
      <c r="CH31" s="29">
        <f>IF(ISBLANK(CatTemplate[[#This Row],[St. unit effort]]),0,(CatTemplate[[#This Row],[St. unit effort]] * CatTemplate[[#This Row],[Year1]]))</f>
        <v>0</v>
      </c>
      <c r="CI31" s="29">
        <f>IF(ISBLANK(CatTemplate[[#This Row],[St. unit effort]]),0,(CatTemplate[[#This Row],[St. unit effort]] * CatTemplate[[#This Row],[Year2]]))</f>
        <v>0</v>
      </c>
      <c r="CJ31" s="29">
        <f>IF(ISBLANK(CatTemplate[[#This Row],[St. unit effort]]),0,(CatTemplate[[#This Row],[St. unit effort]] * CatTemplate[[#This Row],[Year3]]))</f>
        <v>0</v>
      </c>
      <c r="CK31" s="29">
        <f>IF(ISBLANK(CatTemplate[[#This Row],[St. unit effort]]),0,(CatTemplate[[#This Row],[St. unit effort]] * CatTemplate[[#This Row],[Year4]]))</f>
        <v>0</v>
      </c>
      <c r="CL31" s="29">
        <f>IF(ISBLANK(CatTemplate[[#This Row],[St. unit effort]]),0,(CatTemplate[[#This Row],[St. unit effort]] * CatTemplate[[#This Row],[Year5]]))</f>
        <v>0</v>
      </c>
      <c r="CM31" s="29">
        <f>IF(ISBLANK(CatTemplate[[#This Row],[St. unit effort]]),0,(CatTemplate[[#This Row],[St. unit effort]] * CatTemplate[[#This Row],[Year6]]))</f>
        <v>0</v>
      </c>
      <c r="CN31" s="29">
        <f>IF(ISBLANK(CatTemplate[[#This Row],[St. unit effort]]),0,(CatTemplate[[#This Row],[St. unit effort]] * CatTemplate[[#This Row],[Year7]]))</f>
        <v>0</v>
      </c>
      <c r="CO31" s="29">
        <f>IF(ISBLANK(CatTemplate[[#This Row],[St. unit effort]]),0,(CatTemplate[[#This Row],[St. unit effort]] * CatTemplate[[#This Row],[Year8]]))</f>
        <v>0</v>
      </c>
      <c r="CP31" s="29">
        <f>IF(ISBLANK(CatTemplate[[#This Row],[St. unit effort]]),0,(CatTemplate[[#This Row],[St. unit effort]] * CatTemplate[[#This Row],[Year9]]))</f>
        <v>0</v>
      </c>
      <c r="CQ31" s="29">
        <f>IF(ISBLANK(CatTemplate[[#This Row],[St. unit effort]]),0,(CatTemplate[[#This Row],[St. unit effort]] * CatTemplate[[#This Row],[Year10]]))</f>
        <v>0</v>
      </c>
      <c r="CR31" s="29">
        <f>IF(ISBLANK(CatTemplate[[#This Row],[St. unit effort]]),0,(CatTemplate[[#This Row],[St. unit effort]] * CatTemplate[[#This Row],[Year11]]))</f>
        <v>0</v>
      </c>
      <c r="CS31" s="29">
        <f>IF(ISBLANK(CatTemplate[[#This Row],[St. unit effort]]),0,(CatTemplate[[#This Row],[St. unit effort]] * CatTemplate[[#This Row],[Year12]]))</f>
        <v>0</v>
      </c>
      <c r="CT31" s="29">
        <f>IF(ISBLANK(CatTemplate[[#This Row],[St. unit effort]]),0,(CatTemplate[[#This Row],[St. unit effort]] * CatTemplate[[#This Row],[Year13]]))</f>
        <v>0</v>
      </c>
      <c r="CU31" s="29">
        <f>IF(ISBLANK(CatTemplate[[#This Row],[St. unit effort]]),0,(CatTemplate[[#This Row],[St. unit effort]] * CatTemplate[[#This Row],[Year14]]))</f>
        <v>0</v>
      </c>
      <c r="CV31" s="29">
        <f>IF(ISBLANK(CatTemplate[[#This Row],[St. unit effort]]),0,(CatTemplate[[#This Row],[St. unit effort]] * CatTemplate[[#This Row],[Year15]]))</f>
        <v>0</v>
      </c>
      <c r="CW31" s="29">
        <f>IF(ISBLANK(CatTemplate[[#This Row],[St. unit effort]]),0,(CatTemplate[[#This Row],[St. unit effort]] * CatTemplate[[#This Row],[Year16]]))</f>
        <v>0</v>
      </c>
      <c r="CX31" s="29">
        <f>IF(ISBLANK(CatTemplate[[#This Row],[St. unit effort]]),0,(CatTemplate[[#This Row],[St. unit effort]] * CatTemplate[[#This Row],[Year17]]))</f>
        <v>0</v>
      </c>
      <c r="CY31" s="29">
        <f>IF(ISBLANK(CatTemplate[[#This Row],[St. unit effort]]),0,(CatTemplate[[#This Row],[St. unit effort]] * CatTemplate[[#This Row],[Year18]]))</f>
        <v>0</v>
      </c>
      <c r="CZ31" s="29">
        <f>IF(ISBLANK(CatTemplate[[#This Row],[St. unit effort]]),0,(CatTemplate[[#This Row],[St. unit effort]] * CatTemplate[[#This Row],[Year19]]))</f>
        <v>0</v>
      </c>
      <c r="DA31" s="29">
        <f>IF(ISBLANK(CatTemplate[[#This Row],[St. unit effort]]),0,(CatTemplate[[#This Row],[St. unit effort]] * CatTemplate[[#This Row],[Year20]]))</f>
        <v>0</v>
      </c>
      <c r="DB31" s="57">
        <f>IF(ISBLANK(CatTemplate[[#This Row],[St. unit effort]]),0,(CatTemplate[[#This Row],[St. unit effort]] * CatTemplate[[#This Row],[Year1]])*8/ParRatePM)</f>
        <v>0</v>
      </c>
      <c r="DC31" s="57">
        <f>IF(ISBLANK(CatTemplate[[#This Row],[St. unit effort]]),0,(CatTemplate[[#This Row],[St. unit effort]] * CatTemplate[[#This Row],[Year2]])*8/ParRatePM)</f>
        <v>0</v>
      </c>
      <c r="DD31" s="57">
        <f>IF(ISBLANK(CatTemplate[[#This Row],[St. unit effort]]),0,(CatTemplate[[#This Row],[St. unit effort]] * CatTemplate[[#This Row],[Year3]])*8/ParRatePM)</f>
        <v>0</v>
      </c>
      <c r="DE31" s="57">
        <f>IF(ISBLANK(CatTemplate[[#This Row],[St. unit effort]]),0,(CatTemplate[[#This Row],[St. unit effort]] * CatTemplate[[#This Row],[Year4]])*8/ParRatePM)</f>
        <v>0</v>
      </c>
      <c r="DF31" s="57">
        <f>IF(ISBLANK(CatTemplate[[#This Row],[St. unit effort]]),0,(CatTemplate[[#This Row],[St. unit effort]] * CatTemplate[[#This Row],[Year5]])*8/ParRatePM)</f>
        <v>0</v>
      </c>
      <c r="DG31" s="57">
        <f>IF(ISBLANK(CatTemplate[[#This Row],[St. unit effort]]),0,(CatTemplate[[#This Row],[St. unit effort]] * CatTemplate[[#This Row],[Year6]])*8/ParRatePM)</f>
        <v>0</v>
      </c>
      <c r="DH31" s="57">
        <f>IF(ISBLANK(CatTemplate[[#This Row],[St. unit effort]]),0,(CatTemplate[[#This Row],[St. unit effort]] * CatTemplate[[#This Row],[Year7]])*8/ParRatePM)</f>
        <v>0</v>
      </c>
      <c r="DI31" s="57">
        <f>IF(ISBLANK(CatTemplate[[#This Row],[St. unit effort]]),0,(CatTemplate[[#This Row],[St. unit effort]] * CatTemplate[[#This Row],[Year8]])*8/ParRatePM)</f>
        <v>0</v>
      </c>
      <c r="DJ31" s="57">
        <f>IF(ISBLANK(CatTemplate[[#This Row],[St. unit effort]]),0,(CatTemplate[[#This Row],[St. unit effort]] * CatTemplate[[#This Row],[Year9]])*8/ParRatePM)</f>
        <v>0</v>
      </c>
      <c r="DK31" s="57">
        <f>IF(ISBLANK(CatTemplate[[#This Row],[St. unit effort]]),0,(CatTemplate[[#This Row],[St. unit effort]] * CatTemplate[[#This Row],[Year10]])*8/ParRatePM)</f>
        <v>0</v>
      </c>
      <c r="DL31" s="57">
        <f>IF(ISBLANK(CatTemplate[[#This Row],[St. unit effort]]),0,(CatTemplate[[#This Row],[St. unit effort]] * CatTemplate[[#This Row],[Year11]])*8/ParRatePM)</f>
        <v>0</v>
      </c>
      <c r="DM31" s="57">
        <f>IF(ISBLANK(CatTemplate[[#This Row],[St. unit effort]]),0,(CatTemplate[[#This Row],[St. unit effort]] * CatTemplate[[#This Row],[Year12]])*8/ParRatePM)</f>
        <v>0</v>
      </c>
      <c r="DN31" s="57">
        <f>IF(ISBLANK(CatTemplate[[#This Row],[St. unit effort]]),0,(CatTemplate[[#This Row],[St. unit effort]] * CatTemplate[[#This Row],[Year13]])*8/ParRatePM)</f>
        <v>0</v>
      </c>
      <c r="DO31" s="57">
        <f>IF(ISBLANK(CatTemplate[[#This Row],[St. unit effort]]),0,(CatTemplate[[#This Row],[St. unit effort]] * CatTemplate[[#This Row],[Year14]])*8/ParRatePM)</f>
        <v>0</v>
      </c>
      <c r="DP31" s="57">
        <f>IF(ISBLANK(CatTemplate[[#This Row],[St. unit effort]]),0,(CatTemplate[[#This Row],[St. unit effort]] * CatTemplate[[#This Row],[Year15]])*8/ParRatePM)</f>
        <v>0</v>
      </c>
      <c r="DQ31" s="57">
        <f>IF(ISBLANK(CatTemplate[[#This Row],[St. unit effort]]),0,(CatTemplate[[#This Row],[St. unit effort]] * CatTemplate[[#This Row],[Year16]])*8/ParRatePM)</f>
        <v>0</v>
      </c>
      <c r="DR31" s="57">
        <f>IF(ISBLANK(CatTemplate[[#This Row],[St. unit effort]]),0,(CatTemplate[[#This Row],[St. unit effort]] * CatTemplate[[#This Row],[Year17]])*8/ParRatePM)</f>
        <v>0</v>
      </c>
      <c r="DS31" s="57">
        <f>IF(ISBLANK(CatTemplate[[#This Row],[St. unit effort]]),0,(CatTemplate[[#This Row],[St. unit effort]] * CatTemplate[[#This Row],[Year18]])*8/ParRatePM)</f>
        <v>0</v>
      </c>
      <c r="DT31" s="57">
        <f>IF(ISBLANK(CatTemplate[[#This Row],[St. unit effort]]),0,(CatTemplate[[#This Row],[St. unit effort]] * CatTemplate[[#This Row],[Year19]])*8/ParRatePM)</f>
        <v>0</v>
      </c>
      <c r="DU31" s="57">
        <f>IF(ISBLANK(CatTemplate[[#This Row],[St. unit effort]]),0,(CatTemplate[[#This Row],[St. unit effort]] * CatTemplate[[#This Row],[Year20]])*8/ParRatePM)</f>
        <v>0</v>
      </c>
      <c r="DV31" s="54">
        <f>SUM(CatTemplate[[#This Row],[PM1]:[PM20]])</f>
        <v>0</v>
      </c>
      <c r="DW31" s="56">
        <f t="shared" si="10"/>
        <v>0</v>
      </c>
      <c r="DX31" s="56">
        <f t="shared" si="10"/>
        <v>0</v>
      </c>
      <c r="DY31" s="56">
        <f t="shared" si="10"/>
        <v>0</v>
      </c>
      <c r="DZ31" s="56">
        <f t="shared" si="10"/>
        <v>0</v>
      </c>
      <c r="EA31" s="56">
        <f t="shared" si="10"/>
        <v>0</v>
      </c>
      <c r="EB31" s="56">
        <f t="shared" si="10"/>
        <v>0</v>
      </c>
      <c r="EC31" s="56">
        <f t="shared" si="10"/>
        <v>0</v>
      </c>
      <c r="ED31" s="56">
        <f t="shared" si="10"/>
        <v>0</v>
      </c>
      <c r="EE31" s="56">
        <f t="shared" si="10"/>
        <v>0</v>
      </c>
      <c r="EF31" s="56">
        <f t="shared" si="10"/>
        <v>0</v>
      </c>
      <c r="EG31" s="56">
        <f t="shared" si="10"/>
        <v>0</v>
      </c>
      <c r="EH31" s="56">
        <f t="shared" si="10"/>
        <v>0</v>
      </c>
      <c r="EI31" s="56">
        <f t="shared" si="10"/>
        <v>0</v>
      </c>
      <c r="EJ31" s="56">
        <f t="shared" si="10"/>
        <v>0</v>
      </c>
      <c r="EK31" s="56">
        <f t="shared" si="10"/>
        <v>0</v>
      </c>
      <c r="EL31" s="56">
        <f t="shared" si="10"/>
        <v>0</v>
      </c>
      <c r="EM31" s="56">
        <f t="shared" si="13"/>
        <v>0</v>
      </c>
      <c r="EN31" s="56">
        <f t="shared" si="13"/>
        <v>0</v>
      </c>
      <c r="EO31" s="56">
        <f t="shared" si="13"/>
        <v>0</v>
      </c>
      <c r="EP31" s="56">
        <f t="shared" si="13"/>
        <v>0</v>
      </c>
      <c r="EQ31" s="30">
        <f>CatTemplate[[#This Row],[Eq. unit cost]] * CatTemplate[[#This Row],[Eq. quantity]]</f>
        <v>0</v>
      </c>
      <c r="ER31" s="30">
        <f>CatTemplate[[#This Row],[Cons. unit cost]] *CatTemplate[[#This Row],[Cons. quantity]]</f>
        <v>0</v>
      </c>
      <c r="ES31" s="30">
        <f>CatTemplate[[#This Row],[Oth. unit cost]] *CatTemplate[[#This Row],[Oth. quantity]]</f>
        <v>0</v>
      </c>
      <c r="ET31" s="55">
        <f>SUM(CatTemplate[[#This Row],[CO1]:[CO20]])</f>
        <v>0</v>
      </c>
      <c r="EU31" s="56">
        <f t="shared" si="11"/>
        <v>0</v>
      </c>
      <c r="EV31" s="56">
        <f t="shared" si="11"/>
        <v>0</v>
      </c>
      <c r="EW31" s="56">
        <f t="shared" si="11"/>
        <v>0</v>
      </c>
      <c r="EX31" s="56">
        <f t="shared" si="11"/>
        <v>0</v>
      </c>
      <c r="EY31" s="56">
        <f t="shared" si="11"/>
        <v>0</v>
      </c>
      <c r="EZ31" s="56">
        <f t="shared" si="11"/>
        <v>0</v>
      </c>
      <c r="FA31" s="56">
        <f t="shared" si="11"/>
        <v>0</v>
      </c>
      <c r="FB31" s="56">
        <f t="shared" si="11"/>
        <v>0</v>
      </c>
      <c r="FC31" s="56">
        <f t="shared" si="11"/>
        <v>0</v>
      </c>
      <c r="FD31" s="56">
        <f t="shared" si="11"/>
        <v>0</v>
      </c>
      <c r="FE31" s="56">
        <f t="shared" si="11"/>
        <v>0</v>
      </c>
      <c r="FF31" s="56">
        <f t="shared" si="11"/>
        <v>0</v>
      </c>
      <c r="FG31" s="56">
        <f t="shared" si="11"/>
        <v>0</v>
      </c>
      <c r="FH31" s="56">
        <f t="shared" si="11"/>
        <v>0</v>
      </c>
      <c r="FI31" s="56">
        <f t="shared" si="11"/>
        <v>0</v>
      </c>
      <c r="FJ31" s="56">
        <f t="shared" si="11"/>
        <v>0</v>
      </c>
      <c r="FK31" s="56">
        <f t="shared" si="14"/>
        <v>0</v>
      </c>
      <c r="FL31" s="56">
        <f t="shared" si="14"/>
        <v>0</v>
      </c>
      <c r="FM31" s="56">
        <f t="shared" si="14"/>
        <v>0</v>
      </c>
      <c r="FN31" s="56">
        <f t="shared" si="14"/>
        <v>0</v>
      </c>
      <c r="FO31" s="58">
        <f>SUM(CatTemplate[[#This Row],[CS1]:[CS20]])</f>
        <v>0</v>
      </c>
      <c r="FP31" s="59">
        <f>CatTemplate[[#This Row],[Total Oth. cost]]+CatTemplate[[#This Row],[Total St. Cost]]</f>
        <v>0</v>
      </c>
      <c r="FQ31" s="33" t="e">
        <f t="shared" si="12"/>
        <v>#VALUE!</v>
      </c>
      <c r="FR31" s="33" t="e">
        <f t="shared" si="5"/>
        <v>#VALUE!</v>
      </c>
      <c r="FS31" s="30" t="e">
        <f>(CatTemplate[[#This Row],[CO1]] + CatTemplate[[#This Row],[CS1]]) * (1 + getRateOHFinal) * getRateMarkupFinal</f>
        <v>#VALUE!</v>
      </c>
      <c r="FT31" s="30" t="e">
        <f>(CatTemplate[[#This Row],[CO2]] + CatTemplate[[#This Row],[CS2]]) * (1 + getRateOHFinal) * getRateMarkupFinal</f>
        <v>#VALUE!</v>
      </c>
      <c r="FU31" s="30" t="e">
        <f>(CatTemplate[[#This Row],[CO3]] + CatTemplate[[#This Row],[CS3]]) * (1 + getRateOHFinal) * getRateMarkupFinal</f>
        <v>#VALUE!</v>
      </c>
      <c r="FV31" s="30" t="e">
        <f>(CatTemplate[[#This Row],[CO4]] + CatTemplate[[#This Row],[CS4]]) * (1 + getRateOHFinal) * getRateMarkupFinal</f>
        <v>#VALUE!</v>
      </c>
      <c r="FW31" s="30" t="e">
        <f>(CatTemplate[[#This Row],[CO5]] + CatTemplate[[#This Row],[CS5]]) * (1 + getRateOHFinal) * getRateMarkupFinal</f>
        <v>#VALUE!</v>
      </c>
      <c r="FX31" s="30" t="e">
        <f>(CatTemplate[[#This Row],[CO6]] + CatTemplate[[#This Row],[CS6]]) * (1 + getRateOHFinal) * getRateMarkupFinal</f>
        <v>#VALUE!</v>
      </c>
      <c r="FY31" s="30" t="e">
        <f>(CatTemplate[[#This Row],[CO7]] + CatTemplate[[#This Row],[CS7]]) * (1 + getRateOHFinal) * getRateMarkupFinal</f>
        <v>#VALUE!</v>
      </c>
      <c r="FZ31" s="30" t="e">
        <f>(CatTemplate[[#This Row],[CO8]] + CatTemplate[[#This Row],[CS8]]) * (1 + getRateOHFinal) * getRateMarkupFinal</f>
        <v>#VALUE!</v>
      </c>
      <c r="GA31" s="30" t="e">
        <f>(CatTemplate[[#This Row],[CO9]] + CatTemplate[[#This Row],[CS9]]) * (1 + getRateOHFinal) * getRateMarkupFinal</f>
        <v>#VALUE!</v>
      </c>
      <c r="GB31" s="30" t="e">
        <f>(CatTemplate[[#This Row],[CO10]] + CatTemplate[[#This Row],[CS10]]) * (1 + getRateOHFinal) * getRateMarkupFinal</f>
        <v>#VALUE!</v>
      </c>
      <c r="GC31" s="30" t="e">
        <f>(CatTemplate[[#This Row],[CO11]] + CatTemplate[[#This Row],[CS11]]) * (1 + getRateOHFinal) * getRateMarkupFinal</f>
        <v>#VALUE!</v>
      </c>
      <c r="GD31" s="30" t="e">
        <f>(CatTemplate[[#This Row],[CO12]] + CatTemplate[[#This Row],[CS12]]) * (1 + getRateOHFinal) * getRateMarkupFinal</f>
        <v>#VALUE!</v>
      </c>
      <c r="GE31" s="30" t="e">
        <f>(CatTemplate[[#This Row],[CO13]] + CatTemplate[[#This Row],[CS13]]) * (1 + getRateOHFinal) * getRateMarkupFinal</f>
        <v>#VALUE!</v>
      </c>
      <c r="GF31" s="30" t="e">
        <f>(CatTemplate[[#This Row],[CO14]] + CatTemplate[[#This Row],[CS14]]) * (1 + getRateOHFinal) * getRateMarkupFinal</f>
        <v>#VALUE!</v>
      </c>
      <c r="GG31" s="30" t="e">
        <f>(CatTemplate[[#This Row],[CO15]] + CatTemplate[[#This Row],[CS15]]) * (1 + getRateOHFinal) * getRateMarkupFinal</f>
        <v>#VALUE!</v>
      </c>
      <c r="GH31" s="30" t="e">
        <f>(CatTemplate[[#This Row],[CO16]] + CatTemplate[[#This Row],[CS16]]) * (1 + getRateOHFinal) * getRateMarkupFinal</f>
        <v>#VALUE!</v>
      </c>
      <c r="GI31" s="30" t="e">
        <f>(CatTemplate[[#This Row],[CO17]] + CatTemplate[[#This Row],[CS17]]) * (1 + getRateOHFinal) * getRateMarkupFinal</f>
        <v>#VALUE!</v>
      </c>
      <c r="GJ31" s="30" t="e">
        <f>(CatTemplate[[#This Row],[CO18]] + CatTemplate[[#This Row],[CS18]]) * (1 + getRateOHFinal) * getRateMarkupFinal</f>
        <v>#VALUE!</v>
      </c>
      <c r="GK31" s="30" t="e">
        <f>(CatTemplate[[#This Row],[CO19]] + CatTemplate[[#This Row],[CS19]]) * (1 + getRateOHFinal) * getRateMarkupFinal</f>
        <v>#VALUE!</v>
      </c>
      <c r="GL31" s="30" t="e">
        <f>(CatTemplate[[#This Row],[CO20]] + CatTemplate[[#This Row],[CS20]]) * (1 + getRateOHFinal) * getRateMarkupFinal</f>
        <v>#VALUE!</v>
      </c>
      <c r="GM31" s="30" t="e">
        <f t="shared" si="6"/>
        <v>#VALUE!</v>
      </c>
      <c r="GN31" s="30" t="e">
        <f t="shared" si="7"/>
        <v>#VALUE!</v>
      </c>
      <c r="GO31" s="30" t="e">
        <f t="shared" si="8"/>
        <v>#VALUE!</v>
      </c>
      <c r="GP31" s="30" t="e">
        <f t="shared" si="9"/>
        <v>#VALUE!</v>
      </c>
      <c r="GQ31" s="30" t="e">
        <f>(CatTemplate[[#This Row],[CO1]]+CatTemplate[[#This Row],[CS1]]) * (1+ getRateOHFinal) * (1 + getRateMarkupFinal)</f>
        <v>#VALUE!</v>
      </c>
      <c r="GR31" s="30" t="e">
        <f>(CatTemplate[[#This Row],[CO2]]+CatTemplate[[#This Row],[CS2]]) * (1+ getRateOHFinal) * (1 + getRateMarkupFinal)</f>
        <v>#VALUE!</v>
      </c>
      <c r="GS31" s="30" t="e">
        <f>(CatTemplate[[#This Row],[CO3]]+CatTemplate[[#This Row],[CS3]]) * (1+ getRateOHFinal) * (1 + getRateMarkupFinal)</f>
        <v>#VALUE!</v>
      </c>
      <c r="GT31" s="30" t="e">
        <f>(CatTemplate[[#This Row],[CO4]]+CatTemplate[[#This Row],[CS4]]) * (1+ getRateOHFinal) * (1 + getRateMarkupFinal)</f>
        <v>#VALUE!</v>
      </c>
      <c r="GU31" s="30" t="e">
        <f>(CatTemplate[[#This Row],[CO5]]+CatTemplate[[#This Row],[CS5]]) * (1+ getRateOHFinal) * (1 + getRateMarkupFinal)</f>
        <v>#VALUE!</v>
      </c>
      <c r="GV31" s="30" t="e">
        <f>(CatTemplate[[#This Row],[CO6]]+CatTemplate[[#This Row],[CS6]]) * (1+ getRateOHFinal) * (1 + getRateMarkupFinal)</f>
        <v>#VALUE!</v>
      </c>
      <c r="GW31" s="30" t="e">
        <f>(CatTemplate[[#This Row],[CO7]]+CatTemplate[[#This Row],[CS7]]) * (1+ getRateOHFinal) * (1 + getRateMarkupFinal)</f>
        <v>#VALUE!</v>
      </c>
      <c r="GX31" s="30" t="e">
        <f>(CatTemplate[[#This Row],[CO8]]+CatTemplate[[#This Row],[CS8]]) * (1+ getRateOHFinal) * (1 + getRateMarkupFinal)</f>
        <v>#VALUE!</v>
      </c>
      <c r="GY31" s="30" t="e">
        <f>(CatTemplate[[#This Row],[CO9]]+CatTemplate[[#This Row],[CS9]]) * (1+ getRateOHFinal) * (1 + getRateMarkupFinal)</f>
        <v>#VALUE!</v>
      </c>
      <c r="GZ31" s="30" t="e">
        <f>(CatTemplate[[#This Row],[CO10]]+CatTemplate[[#This Row],[CS10]]) * (1+ getRateOHFinal) * (1 + getRateMarkupFinal)</f>
        <v>#VALUE!</v>
      </c>
      <c r="HA31" s="30" t="e">
        <f>(CatTemplate[[#This Row],[CO11]]+CatTemplate[[#This Row],[CS11]]) * (1+ getRateOHFinal) * (1 + getRateMarkupFinal)</f>
        <v>#VALUE!</v>
      </c>
      <c r="HB31" s="30" t="e">
        <f>(CatTemplate[[#This Row],[CO12]]+CatTemplate[[#This Row],[CS12]]) * (1+ getRateOHFinal) * (1 + getRateMarkupFinal)</f>
        <v>#VALUE!</v>
      </c>
      <c r="HC31" s="30" t="e">
        <f>(CatTemplate[[#This Row],[CO13]]+CatTemplate[[#This Row],[CS13]]) * (1+ getRateOHFinal) * (1 + getRateMarkupFinal)</f>
        <v>#VALUE!</v>
      </c>
      <c r="HD31" s="30" t="e">
        <f>(CatTemplate[[#This Row],[CO14]]+CatTemplate[[#This Row],[CS14]]) * (1+ getRateOHFinal) * (1 + getRateMarkupFinal)</f>
        <v>#VALUE!</v>
      </c>
      <c r="HE31" s="30" t="e">
        <f>(CatTemplate[[#This Row],[CO15]]+CatTemplate[[#This Row],[CS15]]) * (1+ getRateOHFinal) * (1 + getRateMarkupFinal)</f>
        <v>#VALUE!</v>
      </c>
      <c r="HF31" s="30" t="e">
        <f>(CatTemplate[[#This Row],[CO16]]+CatTemplate[[#This Row],[CS16]]) * (1+ getRateOHFinal) * (1 + getRateMarkupFinal)</f>
        <v>#VALUE!</v>
      </c>
      <c r="HG31" s="30" t="e">
        <f>(CatTemplate[[#This Row],[CO17]]+CatTemplate[[#This Row],[CS17]]) * (1+ getRateOHFinal) * (1 + getRateMarkupFinal)</f>
        <v>#VALUE!</v>
      </c>
      <c r="HH31" s="30" t="e">
        <f>(CatTemplate[[#This Row],[CO18]]+CatTemplate[[#This Row],[CS18]]) * (1+ getRateOHFinal) * (1 + getRateMarkupFinal)</f>
        <v>#VALUE!</v>
      </c>
      <c r="HI31" s="30" t="e">
        <f>(CatTemplate[[#This Row],[CO19]]+CatTemplate[[#This Row],[CS19]]) * (1+ getRateOHFinal) * (1 + getRateMarkupFinal)</f>
        <v>#VALUE!</v>
      </c>
      <c r="HJ31" s="30" t="e">
        <f>(CatTemplate[[#This Row],[CO20]]+CatTemplate[[#This Row],[CS20]]) * (1+ getRateOHFinal) * (1 + getRateMarkupFinal)</f>
        <v>#VALUE!</v>
      </c>
      <c r="HK31" s="39" t="e">
        <f>CatTemplate[[#This Row],[Total cost]]+CatTemplate[[#This Row],[OH Amount]]+CatTemplate[[#This Row],[Markup]]</f>
        <v>#VALUE!</v>
      </c>
      <c r="HL31" s="63">
        <f>IF(CatTemplate[[#This Row],[Units]]="Days",CatTemplate[[#This Row],[Project quantity]]*CatTemplate[[#This Row],[St. unit effort]],CatTemplate[[#This Row],[Project quantity]])</f>
        <v>0</v>
      </c>
      <c r="HM31" s="287">
        <f>IFERROR(CatTemplate[[#This Row],[Total Price]]/(CatTemplate[[#This Row],[Final Quantity]]),0)</f>
        <v>0</v>
      </c>
      <c r="HN31" s="261"/>
    </row>
    <row r="32" spans="2:222" ht="12.75" customHeight="1" x14ac:dyDescent="0.2">
      <c r="B32" s="6" t="s">
        <v>74</v>
      </c>
      <c r="C32" s="22">
        <v>1</v>
      </c>
      <c r="D32" s="7" t="s">
        <v>292</v>
      </c>
      <c r="E32" s="24">
        <v>6</v>
      </c>
      <c r="F32" s="18" t="s">
        <v>893</v>
      </c>
      <c r="G32" s="26">
        <v>1</v>
      </c>
      <c r="H32" s="18" t="s">
        <v>62</v>
      </c>
      <c r="I32" s="18" t="s">
        <v>63</v>
      </c>
      <c r="J32" s="15" t="s">
        <v>64</v>
      </c>
      <c r="K32" s="15" t="s">
        <v>40</v>
      </c>
      <c r="L32" s="15" t="s">
        <v>140</v>
      </c>
      <c r="M32" s="15" t="s">
        <v>206</v>
      </c>
      <c r="N32" s="15" t="s">
        <v>857</v>
      </c>
      <c r="O32" s="320"/>
      <c r="P32" s="71"/>
      <c r="Q32" s="108"/>
      <c r="R32" s="73"/>
      <c r="S32" s="97"/>
      <c r="T32" s="100">
        <f>getEqUnitCost</f>
        <v>0</v>
      </c>
      <c r="U32" s="73">
        <f>getEqUnitEffort</f>
        <v>0</v>
      </c>
      <c r="V32" s="101">
        <f>getEqQuantity</f>
        <v>0</v>
      </c>
      <c r="W32" s="320"/>
      <c r="X32" s="100">
        <f>getConsUnitCost</f>
        <v>0</v>
      </c>
      <c r="Y32" s="73">
        <f>getConsUnitEffort</f>
        <v>0</v>
      </c>
      <c r="Z32" s="14">
        <f>getConsQuantity</f>
        <v>0</v>
      </c>
      <c r="AA32" s="320"/>
      <c r="AB32" s="72"/>
      <c r="AC32" s="112"/>
      <c r="AD32" s="14">
        <f>getOthQuantity</f>
        <v>0</v>
      </c>
      <c r="AE32" s="320"/>
      <c r="AF32" s="28" t="str">
        <f>IF(ISBLANK(CatTemplate[[#This Row],[Resource type]]),"",CatTemplate[[#This Row],[Resource type]])</f>
        <v>CPMO CRPM</v>
      </c>
      <c r="AG32" s="242">
        <f>getStaffUnitCost</f>
        <v>511.74067489803332</v>
      </c>
      <c r="AH32" s="113">
        <f>getStaffUnitEffort</f>
        <v>0</v>
      </c>
      <c r="AI32" s="40">
        <f>getStaffQuantity</f>
        <v>0</v>
      </c>
      <c r="AJ32" s="41">
        <f>CatTemplate[[#This Row],[St. quantity]]*8/ParRatePM</f>
        <v>0</v>
      </c>
      <c r="AK32" s="320"/>
      <c r="AL32" s="53" t="str">
        <f>CatTemplate[[#This Row],[Item type]]</f>
        <v>Days</v>
      </c>
      <c r="AM32" s="12">
        <f>SUM(CatTemplate[[#This Row],[Year1]:[Year20]])</f>
        <v>0</v>
      </c>
      <c r="AN32" s="52"/>
      <c r="AO32" s="52"/>
      <c r="AP32" s="52"/>
      <c r="AQ32" s="8"/>
      <c r="AR32" s="8"/>
      <c r="AS32" s="8"/>
      <c r="AT32" s="8"/>
      <c r="AU32" s="8"/>
      <c r="AV32" s="8"/>
      <c r="AW32" s="8"/>
      <c r="AX32" s="8"/>
      <c r="AY32" s="8"/>
      <c r="AZ32" s="8"/>
      <c r="BA32" s="8"/>
      <c r="BB32" s="8"/>
      <c r="BC32" s="8"/>
      <c r="BD32" s="8"/>
      <c r="BE32" s="8"/>
      <c r="BF32" s="8"/>
      <c r="BG32" s="36"/>
      <c r="BH32" s="320"/>
      <c r="BI32" s="37" t="str">
        <f>getCostCategory</f>
        <v>01 Staff costs</v>
      </c>
      <c r="BJ32" s="37" t="str">
        <f>getSection</f>
        <v>01 Project management</v>
      </c>
      <c r="BK32" s="32" t="str">
        <f>getObject</f>
        <v>CPMO CRPM</v>
      </c>
      <c r="BL32" s="30">
        <f>IFERROR(getUnitCost * IF(CatTemplate[[#This Row],[Cost Category Comp.]]="01 Staff costs", 1,1),0)</f>
        <v>511.74067489803332</v>
      </c>
      <c r="BM32" s="29">
        <f>IF(AND(ISBLANK(CatTemplate[[#This Row],[Eq. unit cost]]),ISBLANK(CatTemplate[[#This Row],[Cons. unit cost]]),ISBLANK(CatTemplate[[#This Row],[Oth. unit cost]])), 0, IF(getUnitEffort =0,1,getUnitEffort) * CatTemplate[[#This Row],[Year1]])</f>
        <v>0</v>
      </c>
      <c r="BN32" s="29">
        <f>IF(AND(ISBLANK(CatTemplate[[#This Row],[Eq. unit cost]]),ISBLANK(CatTemplate[[#This Row],[Cons. unit cost]]),ISBLANK(CatTemplate[[#This Row],[Oth. unit cost]])), 0, IF(getUnitEffort =0,1,getUnitEffort) * CatTemplate[[#This Row],[Year2]])</f>
        <v>0</v>
      </c>
      <c r="BO32" s="29">
        <f>IF(AND(ISBLANK(CatTemplate[[#This Row],[Eq. unit cost]]),ISBLANK(CatTemplate[[#This Row],[Cons. unit cost]]),ISBLANK(CatTemplate[[#This Row],[Oth. unit cost]])), 0, IF(getUnitEffort =0,1,getUnitEffort) * CatTemplate[[#This Row],[Year3]])</f>
        <v>0</v>
      </c>
      <c r="BP32" s="29">
        <f>IF(AND(ISBLANK(CatTemplate[[#This Row],[Eq. unit cost]]),ISBLANK(CatTemplate[[#This Row],[Cons. unit cost]]),ISBLANK(CatTemplate[[#This Row],[Oth. unit cost]])), 0, IF(getUnitEffort =0,1,getUnitEffort) * CatTemplate[[#This Row],[Year4]])</f>
        <v>0</v>
      </c>
      <c r="BQ32" s="29">
        <f>IF(AND(ISBLANK(CatTemplate[[#This Row],[Eq. unit cost]]),ISBLANK(CatTemplate[[#This Row],[Cons. unit cost]]),ISBLANK(CatTemplate[[#This Row],[Oth. unit cost]])), 0, IF(getUnitEffort =0,1,getUnitEffort) * CatTemplate[[#This Row],[Year5]])</f>
        <v>0</v>
      </c>
      <c r="BR32" s="29">
        <f>IF(AND(ISBLANK(CatTemplate[[#This Row],[Eq. unit cost]]),ISBLANK(CatTemplate[[#This Row],[Cons. unit cost]]),ISBLANK(CatTemplate[[#This Row],[Oth. unit cost]])), 0, IF(getUnitEffort =0,1,getUnitEffort) * CatTemplate[[#This Row],[Year6]])</f>
        <v>0</v>
      </c>
      <c r="BS32" s="29">
        <f>IF(AND(ISBLANK(CatTemplate[[#This Row],[Eq. unit cost]]),ISBLANK(CatTemplate[[#This Row],[Cons. unit cost]]),ISBLANK(CatTemplate[[#This Row],[Oth. unit cost]])), 0, IF(getUnitEffort =0,1,getUnitEffort) * CatTemplate[[#This Row],[Year7]])</f>
        <v>0</v>
      </c>
      <c r="BT32" s="29">
        <f>IF(AND(ISBLANK(CatTemplate[[#This Row],[Eq. unit cost]]),ISBLANK(CatTemplate[[#This Row],[Cons. unit cost]]),ISBLANK(CatTemplate[[#This Row],[Oth. unit cost]])), 0, IF(getUnitEffort =0,1,getUnitEffort) * CatTemplate[[#This Row],[Year8]])</f>
        <v>0</v>
      </c>
      <c r="BU32" s="29">
        <f>IF(AND(ISBLANK(CatTemplate[[#This Row],[Eq. unit cost]]),ISBLANK(CatTemplate[[#This Row],[Cons. unit cost]]),ISBLANK(CatTemplate[[#This Row],[Oth. unit cost]])), 0, IF(getUnitEffort =0,1,getUnitEffort) * CatTemplate[[#This Row],[Year9]])</f>
        <v>0</v>
      </c>
      <c r="BV32" s="29">
        <f>IF(AND(ISBLANK(CatTemplate[[#This Row],[Eq. unit cost]]),ISBLANK(CatTemplate[[#This Row],[Cons. unit cost]]),ISBLANK(CatTemplate[[#This Row],[Oth. unit cost]])), 0, IF(getUnitEffort =0,1,getUnitEffort) * CatTemplate[[#This Row],[Year10]])</f>
        <v>0</v>
      </c>
      <c r="BW32" s="29">
        <f>IF(AND(ISBLANK(CatTemplate[[#This Row],[Eq. unit cost]]),ISBLANK(CatTemplate[[#This Row],[Cons. unit cost]]),ISBLANK(CatTemplate[[#This Row],[Oth. unit cost]])), 0, IF(getUnitEffort =0,1,getUnitEffort) * CatTemplate[[#This Row],[Year11]])</f>
        <v>0</v>
      </c>
      <c r="BX32" s="29">
        <f>IF(AND(ISBLANK(CatTemplate[[#This Row],[Eq. unit cost]]),ISBLANK(CatTemplate[[#This Row],[Cons. unit cost]]),ISBLANK(CatTemplate[[#This Row],[Oth. unit cost]])), 0, IF(getUnitEffort =0,1,getUnitEffort) * CatTemplate[[#This Row],[Year12]])</f>
        <v>0</v>
      </c>
      <c r="BY32" s="29">
        <f>IF(AND(ISBLANK(CatTemplate[[#This Row],[Eq. unit cost]]),ISBLANK(CatTemplate[[#This Row],[Cons. unit cost]]),ISBLANK(CatTemplate[[#This Row],[Oth. unit cost]])), 0, IF(getUnitEffort =0,1,getUnitEffort) * CatTemplate[[#This Row],[Year13]])</f>
        <v>0</v>
      </c>
      <c r="BZ32" s="29">
        <f>IF(AND(ISBLANK(CatTemplate[[#This Row],[Eq. unit cost]]),ISBLANK(CatTemplate[[#This Row],[Cons. unit cost]]),ISBLANK(CatTemplate[[#This Row],[Oth. unit cost]])), 0, IF(getUnitEffort =0,1,getUnitEffort) * CatTemplate[[#This Row],[Year14]])</f>
        <v>0</v>
      </c>
      <c r="CA32" s="29">
        <f>IF(AND(ISBLANK(CatTemplate[[#This Row],[Eq. unit cost]]),ISBLANK(CatTemplate[[#This Row],[Cons. unit cost]]),ISBLANK(CatTemplate[[#This Row],[Oth. unit cost]])), 0, IF(getUnitEffort =0,1,getUnitEffort) * CatTemplate[[#This Row],[Year15]])</f>
        <v>0</v>
      </c>
      <c r="CB32" s="29">
        <f>IF(AND(ISBLANK(CatTemplate[[#This Row],[Eq. unit cost]]),ISBLANK(CatTemplate[[#This Row],[Cons. unit cost]]),ISBLANK(CatTemplate[[#This Row],[Oth. unit cost]])), 0, IF(getUnitEffort =0,1,getUnitEffort) * CatTemplate[[#This Row],[Year16]])</f>
        <v>0</v>
      </c>
      <c r="CC32" s="29">
        <f>IF(AND(ISBLANK(CatTemplate[[#This Row],[Eq. unit cost]]),ISBLANK(CatTemplate[[#This Row],[Cons. unit cost]]),ISBLANK(CatTemplate[[#This Row],[Oth. unit cost]])), 0, IF(getUnitEffort =0,1,getUnitEffort) * CatTemplate[[#This Row],[Year17]])</f>
        <v>0</v>
      </c>
      <c r="CD32" s="29">
        <f>IF(AND(ISBLANK(CatTemplate[[#This Row],[Eq. unit cost]]),ISBLANK(CatTemplate[[#This Row],[Cons. unit cost]]),ISBLANK(CatTemplate[[#This Row],[Oth. unit cost]])), 0, IF(getUnitEffort =0,1,getUnitEffort) * CatTemplate[[#This Row],[Year18]])</f>
        <v>0</v>
      </c>
      <c r="CE32" s="29">
        <f>IF(AND(ISBLANK(CatTemplate[[#This Row],[Eq. unit cost]]),ISBLANK(CatTemplate[[#This Row],[Cons. unit cost]]),ISBLANK(CatTemplate[[#This Row],[Oth. unit cost]])), 0, IF(getUnitEffort =0,1,getUnitEffort) * CatTemplate[[#This Row],[Year19]])</f>
        <v>0</v>
      </c>
      <c r="CF32" s="29">
        <f>IF(AND(ISBLANK(CatTemplate[[#This Row],[Eq. unit cost]]),ISBLANK(CatTemplate[[#This Row],[Cons. unit cost]]),ISBLANK(CatTemplate[[#This Row],[Oth. unit cost]])), 0, IF(getUnitEffort =0,1,getUnitEffort) * CatTemplate[[#This Row],[Year20]])</f>
        <v>0</v>
      </c>
      <c r="CG32" s="45">
        <f>SUM(CatTemplate[[#This Row],[Q1]:[Q20]])</f>
        <v>0</v>
      </c>
      <c r="CH32" s="29">
        <f>IF(ISBLANK(CatTemplate[[#This Row],[St. unit effort]]),0,(CatTemplate[[#This Row],[St. unit effort]] * CatTemplate[[#This Row],[Year1]]))</f>
        <v>0</v>
      </c>
      <c r="CI32" s="29">
        <f>IF(ISBLANK(CatTemplate[[#This Row],[St. unit effort]]),0,(CatTemplate[[#This Row],[St. unit effort]] * CatTemplate[[#This Row],[Year2]]))</f>
        <v>0</v>
      </c>
      <c r="CJ32" s="29">
        <f>IF(ISBLANK(CatTemplate[[#This Row],[St. unit effort]]),0,(CatTemplate[[#This Row],[St. unit effort]] * CatTemplate[[#This Row],[Year3]]))</f>
        <v>0</v>
      </c>
      <c r="CK32" s="29">
        <f>IF(ISBLANK(CatTemplate[[#This Row],[St. unit effort]]),0,(CatTemplate[[#This Row],[St. unit effort]] * CatTemplate[[#This Row],[Year4]]))</f>
        <v>0</v>
      </c>
      <c r="CL32" s="29">
        <f>IF(ISBLANK(CatTemplate[[#This Row],[St. unit effort]]),0,(CatTemplate[[#This Row],[St. unit effort]] * CatTemplate[[#This Row],[Year5]]))</f>
        <v>0</v>
      </c>
      <c r="CM32" s="29">
        <f>IF(ISBLANK(CatTemplate[[#This Row],[St. unit effort]]),0,(CatTemplate[[#This Row],[St. unit effort]] * CatTemplate[[#This Row],[Year6]]))</f>
        <v>0</v>
      </c>
      <c r="CN32" s="29">
        <f>IF(ISBLANK(CatTemplate[[#This Row],[St. unit effort]]),0,(CatTemplate[[#This Row],[St. unit effort]] * CatTemplate[[#This Row],[Year7]]))</f>
        <v>0</v>
      </c>
      <c r="CO32" s="29">
        <f>IF(ISBLANK(CatTemplate[[#This Row],[St. unit effort]]),0,(CatTemplate[[#This Row],[St. unit effort]] * CatTemplate[[#This Row],[Year8]]))</f>
        <v>0</v>
      </c>
      <c r="CP32" s="29">
        <f>IF(ISBLANK(CatTemplate[[#This Row],[St. unit effort]]),0,(CatTemplate[[#This Row],[St. unit effort]] * CatTemplate[[#This Row],[Year9]]))</f>
        <v>0</v>
      </c>
      <c r="CQ32" s="29">
        <f>IF(ISBLANK(CatTemplate[[#This Row],[St. unit effort]]),0,(CatTemplate[[#This Row],[St. unit effort]] * CatTemplate[[#This Row],[Year10]]))</f>
        <v>0</v>
      </c>
      <c r="CR32" s="29">
        <f>IF(ISBLANK(CatTemplate[[#This Row],[St. unit effort]]),0,(CatTemplate[[#This Row],[St. unit effort]] * CatTemplate[[#This Row],[Year11]]))</f>
        <v>0</v>
      </c>
      <c r="CS32" s="29">
        <f>IF(ISBLANK(CatTemplate[[#This Row],[St. unit effort]]),0,(CatTemplate[[#This Row],[St. unit effort]] * CatTemplate[[#This Row],[Year12]]))</f>
        <v>0</v>
      </c>
      <c r="CT32" s="29">
        <f>IF(ISBLANK(CatTemplate[[#This Row],[St. unit effort]]),0,(CatTemplate[[#This Row],[St. unit effort]] * CatTemplate[[#This Row],[Year13]]))</f>
        <v>0</v>
      </c>
      <c r="CU32" s="29">
        <f>IF(ISBLANK(CatTemplate[[#This Row],[St. unit effort]]),0,(CatTemplate[[#This Row],[St. unit effort]] * CatTemplate[[#This Row],[Year14]]))</f>
        <v>0</v>
      </c>
      <c r="CV32" s="29">
        <f>IF(ISBLANK(CatTemplate[[#This Row],[St. unit effort]]),0,(CatTemplate[[#This Row],[St. unit effort]] * CatTemplate[[#This Row],[Year15]]))</f>
        <v>0</v>
      </c>
      <c r="CW32" s="29">
        <f>IF(ISBLANK(CatTemplate[[#This Row],[St. unit effort]]),0,(CatTemplate[[#This Row],[St. unit effort]] * CatTemplate[[#This Row],[Year16]]))</f>
        <v>0</v>
      </c>
      <c r="CX32" s="29">
        <f>IF(ISBLANK(CatTemplate[[#This Row],[St. unit effort]]),0,(CatTemplate[[#This Row],[St. unit effort]] * CatTemplate[[#This Row],[Year17]]))</f>
        <v>0</v>
      </c>
      <c r="CY32" s="29">
        <f>IF(ISBLANK(CatTemplate[[#This Row],[St. unit effort]]),0,(CatTemplate[[#This Row],[St. unit effort]] * CatTemplate[[#This Row],[Year18]]))</f>
        <v>0</v>
      </c>
      <c r="CZ32" s="29">
        <f>IF(ISBLANK(CatTemplate[[#This Row],[St. unit effort]]),0,(CatTemplate[[#This Row],[St. unit effort]] * CatTemplate[[#This Row],[Year19]]))</f>
        <v>0</v>
      </c>
      <c r="DA32" s="29">
        <f>IF(ISBLANK(CatTemplate[[#This Row],[St. unit effort]]),0,(CatTemplate[[#This Row],[St. unit effort]] * CatTemplate[[#This Row],[Year20]]))</f>
        <v>0</v>
      </c>
      <c r="DB32" s="57">
        <f>IF(ISBLANK(CatTemplate[[#This Row],[St. unit effort]]),0,(CatTemplate[[#This Row],[St. unit effort]] * CatTemplate[[#This Row],[Year1]])*8/ParRatePM)</f>
        <v>0</v>
      </c>
      <c r="DC32" s="57">
        <f>IF(ISBLANK(CatTemplate[[#This Row],[St. unit effort]]),0,(CatTemplate[[#This Row],[St. unit effort]] * CatTemplate[[#This Row],[Year2]])*8/ParRatePM)</f>
        <v>0</v>
      </c>
      <c r="DD32" s="57">
        <f>IF(ISBLANK(CatTemplate[[#This Row],[St. unit effort]]),0,(CatTemplate[[#This Row],[St. unit effort]] * CatTemplate[[#This Row],[Year3]])*8/ParRatePM)</f>
        <v>0</v>
      </c>
      <c r="DE32" s="57">
        <f>IF(ISBLANK(CatTemplate[[#This Row],[St. unit effort]]),0,(CatTemplate[[#This Row],[St. unit effort]] * CatTemplate[[#This Row],[Year4]])*8/ParRatePM)</f>
        <v>0</v>
      </c>
      <c r="DF32" s="57">
        <f>IF(ISBLANK(CatTemplate[[#This Row],[St. unit effort]]),0,(CatTemplate[[#This Row],[St. unit effort]] * CatTemplate[[#This Row],[Year5]])*8/ParRatePM)</f>
        <v>0</v>
      </c>
      <c r="DG32" s="57">
        <f>IF(ISBLANK(CatTemplate[[#This Row],[St. unit effort]]),0,(CatTemplate[[#This Row],[St. unit effort]] * CatTemplate[[#This Row],[Year6]])*8/ParRatePM)</f>
        <v>0</v>
      </c>
      <c r="DH32" s="57">
        <f>IF(ISBLANK(CatTemplate[[#This Row],[St. unit effort]]),0,(CatTemplate[[#This Row],[St. unit effort]] * CatTemplate[[#This Row],[Year7]])*8/ParRatePM)</f>
        <v>0</v>
      </c>
      <c r="DI32" s="57">
        <f>IF(ISBLANK(CatTemplate[[#This Row],[St. unit effort]]),0,(CatTemplate[[#This Row],[St. unit effort]] * CatTemplate[[#This Row],[Year8]])*8/ParRatePM)</f>
        <v>0</v>
      </c>
      <c r="DJ32" s="57">
        <f>IF(ISBLANK(CatTemplate[[#This Row],[St. unit effort]]),0,(CatTemplate[[#This Row],[St. unit effort]] * CatTemplate[[#This Row],[Year9]])*8/ParRatePM)</f>
        <v>0</v>
      </c>
      <c r="DK32" s="57">
        <f>IF(ISBLANK(CatTemplate[[#This Row],[St. unit effort]]),0,(CatTemplate[[#This Row],[St. unit effort]] * CatTemplate[[#This Row],[Year10]])*8/ParRatePM)</f>
        <v>0</v>
      </c>
      <c r="DL32" s="57">
        <f>IF(ISBLANK(CatTemplate[[#This Row],[St. unit effort]]),0,(CatTemplate[[#This Row],[St. unit effort]] * CatTemplate[[#This Row],[Year11]])*8/ParRatePM)</f>
        <v>0</v>
      </c>
      <c r="DM32" s="57">
        <f>IF(ISBLANK(CatTemplate[[#This Row],[St. unit effort]]),0,(CatTemplate[[#This Row],[St. unit effort]] * CatTemplate[[#This Row],[Year12]])*8/ParRatePM)</f>
        <v>0</v>
      </c>
      <c r="DN32" s="57">
        <f>IF(ISBLANK(CatTemplate[[#This Row],[St. unit effort]]),0,(CatTemplate[[#This Row],[St. unit effort]] * CatTemplate[[#This Row],[Year13]])*8/ParRatePM)</f>
        <v>0</v>
      </c>
      <c r="DO32" s="57">
        <f>IF(ISBLANK(CatTemplate[[#This Row],[St. unit effort]]),0,(CatTemplate[[#This Row],[St. unit effort]] * CatTemplate[[#This Row],[Year14]])*8/ParRatePM)</f>
        <v>0</v>
      </c>
      <c r="DP32" s="57">
        <f>IF(ISBLANK(CatTemplate[[#This Row],[St. unit effort]]),0,(CatTemplate[[#This Row],[St. unit effort]] * CatTemplate[[#This Row],[Year15]])*8/ParRatePM)</f>
        <v>0</v>
      </c>
      <c r="DQ32" s="57">
        <f>IF(ISBLANK(CatTemplate[[#This Row],[St. unit effort]]),0,(CatTemplate[[#This Row],[St. unit effort]] * CatTemplate[[#This Row],[Year16]])*8/ParRatePM)</f>
        <v>0</v>
      </c>
      <c r="DR32" s="57">
        <f>IF(ISBLANK(CatTemplate[[#This Row],[St. unit effort]]),0,(CatTemplate[[#This Row],[St. unit effort]] * CatTemplate[[#This Row],[Year17]])*8/ParRatePM)</f>
        <v>0</v>
      </c>
      <c r="DS32" s="57">
        <f>IF(ISBLANK(CatTemplate[[#This Row],[St. unit effort]]),0,(CatTemplate[[#This Row],[St. unit effort]] * CatTemplate[[#This Row],[Year18]])*8/ParRatePM)</f>
        <v>0</v>
      </c>
      <c r="DT32" s="57">
        <f>IF(ISBLANK(CatTemplate[[#This Row],[St. unit effort]]),0,(CatTemplate[[#This Row],[St. unit effort]] * CatTemplate[[#This Row],[Year19]])*8/ParRatePM)</f>
        <v>0</v>
      </c>
      <c r="DU32" s="57">
        <f>IF(ISBLANK(CatTemplate[[#This Row],[St. unit effort]]),0,(CatTemplate[[#This Row],[St. unit effort]] * CatTemplate[[#This Row],[Year20]])*8/ParRatePM)</f>
        <v>0</v>
      </c>
      <c r="DV32" s="54">
        <f>SUM(CatTemplate[[#This Row],[PM1]:[PM20]])</f>
        <v>0</v>
      </c>
      <c r="DW32" s="56">
        <f t="shared" si="10"/>
        <v>0</v>
      </c>
      <c r="DX32" s="56">
        <f t="shared" si="10"/>
        <v>0</v>
      </c>
      <c r="DY32" s="56">
        <f t="shared" si="10"/>
        <v>0</v>
      </c>
      <c r="DZ32" s="56">
        <f t="shared" si="10"/>
        <v>0</v>
      </c>
      <c r="EA32" s="56">
        <f t="shared" si="10"/>
        <v>0</v>
      </c>
      <c r="EB32" s="56">
        <f t="shared" si="10"/>
        <v>0</v>
      </c>
      <c r="EC32" s="56">
        <f t="shared" si="10"/>
        <v>0</v>
      </c>
      <c r="ED32" s="56">
        <f t="shared" si="10"/>
        <v>0</v>
      </c>
      <c r="EE32" s="56">
        <f t="shared" si="10"/>
        <v>0</v>
      </c>
      <c r="EF32" s="56">
        <f t="shared" si="10"/>
        <v>0</v>
      </c>
      <c r="EG32" s="56">
        <f t="shared" si="10"/>
        <v>0</v>
      </c>
      <c r="EH32" s="56">
        <f t="shared" si="10"/>
        <v>0</v>
      </c>
      <c r="EI32" s="56">
        <f t="shared" si="10"/>
        <v>0</v>
      </c>
      <c r="EJ32" s="56">
        <f t="shared" si="10"/>
        <v>0</v>
      </c>
      <c r="EK32" s="56">
        <f t="shared" si="10"/>
        <v>0</v>
      </c>
      <c r="EL32" s="56">
        <f t="shared" si="10"/>
        <v>0</v>
      </c>
      <c r="EM32" s="56">
        <f t="shared" si="13"/>
        <v>0</v>
      </c>
      <c r="EN32" s="56">
        <f t="shared" si="13"/>
        <v>0</v>
      </c>
      <c r="EO32" s="56">
        <f t="shared" si="13"/>
        <v>0</v>
      </c>
      <c r="EP32" s="56">
        <f t="shared" si="13"/>
        <v>0</v>
      </c>
      <c r="EQ32" s="30">
        <f>CatTemplate[[#This Row],[Eq. unit cost]] * CatTemplate[[#This Row],[Eq. quantity]]</f>
        <v>0</v>
      </c>
      <c r="ER32" s="30">
        <f>CatTemplate[[#This Row],[Cons. unit cost]] *CatTemplate[[#This Row],[Cons. quantity]]</f>
        <v>0</v>
      </c>
      <c r="ES32" s="30">
        <f>CatTemplate[[#This Row],[Oth. unit cost]] *CatTemplate[[#This Row],[Oth. quantity]]</f>
        <v>0</v>
      </c>
      <c r="ET32" s="55">
        <f>SUM(CatTemplate[[#This Row],[CO1]:[CO20]])</f>
        <v>0</v>
      </c>
      <c r="EU32" s="56">
        <f t="shared" si="11"/>
        <v>0</v>
      </c>
      <c r="EV32" s="56">
        <f t="shared" si="11"/>
        <v>0</v>
      </c>
      <c r="EW32" s="56">
        <f t="shared" si="11"/>
        <v>0</v>
      </c>
      <c r="EX32" s="56">
        <f t="shared" si="11"/>
        <v>0</v>
      </c>
      <c r="EY32" s="56">
        <f t="shared" si="11"/>
        <v>0</v>
      </c>
      <c r="EZ32" s="56">
        <f t="shared" si="11"/>
        <v>0</v>
      </c>
      <c r="FA32" s="56">
        <f t="shared" si="11"/>
        <v>0</v>
      </c>
      <c r="FB32" s="56">
        <f t="shared" si="11"/>
        <v>0</v>
      </c>
      <c r="FC32" s="56">
        <f t="shared" si="11"/>
        <v>0</v>
      </c>
      <c r="FD32" s="56">
        <f t="shared" si="11"/>
        <v>0</v>
      </c>
      <c r="FE32" s="56">
        <f t="shared" si="11"/>
        <v>0</v>
      </c>
      <c r="FF32" s="56">
        <f t="shared" si="11"/>
        <v>0</v>
      </c>
      <c r="FG32" s="56">
        <f t="shared" si="11"/>
        <v>0</v>
      </c>
      <c r="FH32" s="56">
        <f t="shared" si="11"/>
        <v>0</v>
      </c>
      <c r="FI32" s="56">
        <f t="shared" si="11"/>
        <v>0</v>
      </c>
      <c r="FJ32" s="56">
        <f t="shared" si="11"/>
        <v>0</v>
      </c>
      <c r="FK32" s="56">
        <f t="shared" si="14"/>
        <v>0</v>
      </c>
      <c r="FL32" s="56">
        <f t="shared" si="14"/>
        <v>0</v>
      </c>
      <c r="FM32" s="56">
        <f t="shared" si="14"/>
        <v>0</v>
      </c>
      <c r="FN32" s="56">
        <f t="shared" si="14"/>
        <v>0</v>
      </c>
      <c r="FO32" s="58">
        <f>SUM(CatTemplate[[#This Row],[CS1]:[CS20]])</f>
        <v>0</v>
      </c>
      <c r="FP32" s="59">
        <f>CatTemplate[[#This Row],[Total Oth. cost]]+CatTemplate[[#This Row],[Total St. Cost]]</f>
        <v>0</v>
      </c>
      <c r="FQ32" s="33" t="e">
        <f t="shared" si="12"/>
        <v>#VALUE!</v>
      </c>
      <c r="FR32" s="33" t="e">
        <f t="shared" si="5"/>
        <v>#VALUE!</v>
      </c>
      <c r="FS32" s="30" t="e">
        <f>(CatTemplate[[#This Row],[CO1]] + CatTemplate[[#This Row],[CS1]]) * (1 + getRateOHFinal) * getRateMarkupFinal</f>
        <v>#VALUE!</v>
      </c>
      <c r="FT32" s="30" t="e">
        <f>(CatTemplate[[#This Row],[CO2]] + CatTemplate[[#This Row],[CS2]]) * (1 + getRateOHFinal) * getRateMarkupFinal</f>
        <v>#VALUE!</v>
      </c>
      <c r="FU32" s="30" t="e">
        <f>(CatTemplate[[#This Row],[CO3]] + CatTemplate[[#This Row],[CS3]]) * (1 + getRateOHFinal) * getRateMarkupFinal</f>
        <v>#VALUE!</v>
      </c>
      <c r="FV32" s="30" t="e">
        <f>(CatTemplate[[#This Row],[CO4]] + CatTemplate[[#This Row],[CS4]]) * (1 + getRateOHFinal) * getRateMarkupFinal</f>
        <v>#VALUE!</v>
      </c>
      <c r="FW32" s="30" t="e">
        <f>(CatTemplate[[#This Row],[CO5]] + CatTemplate[[#This Row],[CS5]]) * (1 + getRateOHFinal) * getRateMarkupFinal</f>
        <v>#VALUE!</v>
      </c>
      <c r="FX32" s="30" t="e">
        <f>(CatTemplate[[#This Row],[CO6]] + CatTemplate[[#This Row],[CS6]]) * (1 + getRateOHFinal) * getRateMarkupFinal</f>
        <v>#VALUE!</v>
      </c>
      <c r="FY32" s="30" t="e">
        <f>(CatTemplate[[#This Row],[CO7]] + CatTemplate[[#This Row],[CS7]]) * (1 + getRateOHFinal) * getRateMarkupFinal</f>
        <v>#VALUE!</v>
      </c>
      <c r="FZ32" s="30" t="e">
        <f>(CatTemplate[[#This Row],[CO8]] + CatTemplate[[#This Row],[CS8]]) * (1 + getRateOHFinal) * getRateMarkupFinal</f>
        <v>#VALUE!</v>
      </c>
      <c r="GA32" s="30" t="e">
        <f>(CatTemplate[[#This Row],[CO9]] + CatTemplate[[#This Row],[CS9]]) * (1 + getRateOHFinal) * getRateMarkupFinal</f>
        <v>#VALUE!</v>
      </c>
      <c r="GB32" s="30" t="e">
        <f>(CatTemplate[[#This Row],[CO10]] + CatTemplate[[#This Row],[CS10]]) * (1 + getRateOHFinal) * getRateMarkupFinal</f>
        <v>#VALUE!</v>
      </c>
      <c r="GC32" s="30" t="e">
        <f>(CatTemplate[[#This Row],[CO11]] + CatTemplate[[#This Row],[CS11]]) * (1 + getRateOHFinal) * getRateMarkupFinal</f>
        <v>#VALUE!</v>
      </c>
      <c r="GD32" s="30" t="e">
        <f>(CatTemplate[[#This Row],[CO12]] + CatTemplate[[#This Row],[CS12]]) * (1 + getRateOHFinal) * getRateMarkupFinal</f>
        <v>#VALUE!</v>
      </c>
      <c r="GE32" s="30" t="e">
        <f>(CatTemplate[[#This Row],[CO13]] + CatTemplate[[#This Row],[CS13]]) * (1 + getRateOHFinal) * getRateMarkupFinal</f>
        <v>#VALUE!</v>
      </c>
      <c r="GF32" s="30" t="e">
        <f>(CatTemplate[[#This Row],[CO14]] + CatTemplate[[#This Row],[CS14]]) * (1 + getRateOHFinal) * getRateMarkupFinal</f>
        <v>#VALUE!</v>
      </c>
      <c r="GG32" s="30" t="e">
        <f>(CatTemplate[[#This Row],[CO15]] + CatTemplate[[#This Row],[CS15]]) * (1 + getRateOHFinal) * getRateMarkupFinal</f>
        <v>#VALUE!</v>
      </c>
      <c r="GH32" s="30" t="e">
        <f>(CatTemplate[[#This Row],[CO16]] + CatTemplate[[#This Row],[CS16]]) * (1 + getRateOHFinal) * getRateMarkupFinal</f>
        <v>#VALUE!</v>
      </c>
      <c r="GI32" s="30" t="e">
        <f>(CatTemplate[[#This Row],[CO17]] + CatTemplate[[#This Row],[CS17]]) * (1 + getRateOHFinal) * getRateMarkupFinal</f>
        <v>#VALUE!</v>
      </c>
      <c r="GJ32" s="30" t="e">
        <f>(CatTemplate[[#This Row],[CO18]] + CatTemplate[[#This Row],[CS18]]) * (1 + getRateOHFinal) * getRateMarkupFinal</f>
        <v>#VALUE!</v>
      </c>
      <c r="GK32" s="30" t="e">
        <f>(CatTemplate[[#This Row],[CO19]] + CatTemplate[[#This Row],[CS19]]) * (1 + getRateOHFinal) * getRateMarkupFinal</f>
        <v>#VALUE!</v>
      </c>
      <c r="GL32" s="30" t="e">
        <f>(CatTemplate[[#This Row],[CO20]] + CatTemplate[[#This Row],[CS20]]) * (1 + getRateOHFinal) * getRateMarkupFinal</f>
        <v>#VALUE!</v>
      </c>
      <c r="GM32" s="30" t="e">
        <f t="shared" si="6"/>
        <v>#VALUE!</v>
      </c>
      <c r="GN32" s="30" t="e">
        <f t="shared" si="7"/>
        <v>#VALUE!</v>
      </c>
      <c r="GO32" s="30" t="e">
        <f t="shared" si="8"/>
        <v>#VALUE!</v>
      </c>
      <c r="GP32" s="30" t="e">
        <f t="shared" si="9"/>
        <v>#VALUE!</v>
      </c>
      <c r="GQ32" s="30" t="e">
        <f>(CatTemplate[[#This Row],[CO1]]+CatTemplate[[#This Row],[CS1]]) * (1+ getRateOHFinal) * (1 + getRateMarkupFinal)</f>
        <v>#VALUE!</v>
      </c>
      <c r="GR32" s="30" t="e">
        <f>(CatTemplate[[#This Row],[CO2]]+CatTemplate[[#This Row],[CS2]]) * (1+ getRateOHFinal) * (1 + getRateMarkupFinal)</f>
        <v>#VALUE!</v>
      </c>
      <c r="GS32" s="30" t="e">
        <f>(CatTemplate[[#This Row],[CO3]]+CatTemplate[[#This Row],[CS3]]) * (1+ getRateOHFinal) * (1 + getRateMarkupFinal)</f>
        <v>#VALUE!</v>
      </c>
      <c r="GT32" s="30" t="e">
        <f>(CatTemplate[[#This Row],[CO4]]+CatTemplate[[#This Row],[CS4]]) * (1+ getRateOHFinal) * (1 + getRateMarkupFinal)</f>
        <v>#VALUE!</v>
      </c>
      <c r="GU32" s="30" t="e">
        <f>(CatTemplate[[#This Row],[CO5]]+CatTemplate[[#This Row],[CS5]]) * (1+ getRateOHFinal) * (1 + getRateMarkupFinal)</f>
        <v>#VALUE!</v>
      </c>
      <c r="GV32" s="30" t="e">
        <f>(CatTemplate[[#This Row],[CO6]]+CatTemplate[[#This Row],[CS6]]) * (1+ getRateOHFinal) * (1 + getRateMarkupFinal)</f>
        <v>#VALUE!</v>
      </c>
      <c r="GW32" s="30" t="e">
        <f>(CatTemplate[[#This Row],[CO7]]+CatTemplate[[#This Row],[CS7]]) * (1+ getRateOHFinal) * (1 + getRateMarkupFinal)</f>
        <v>#VALUE!</v>
      </c>
      <c r="GX32" s="30" t="e">
        <f>(CatTemplate[[#This Row],[CO8]]+CatTemplate[[#This Row],[CS8]]) * (1+ getRateOHFinal) * (1 + getRateMarkupFinal)</f>
        <v>#VALUE!</v>
      </c>
      <c r="GY32" s="30" t="e">
        <f>(CatTemplate[[#This Row],[CO9]]+CatTemplate[[#This Row],[CS9]]) * (1+ getRateOHFinal) * (1 + getRateMarkupFinal)</f>
        <v>#VALUE!</v>
      </c>
      <c r="GZ32" s="30" t="e">
        <f>(CatTemplate[[#This Row],[CO10]]+CatTemplate[[#This Row],[CS10]]) * (1+ getRateOHFinal) * (1 + getRateMarkupFinal)</f>
        <v>#VALUE!</v>
      </c>
      <c r="HA32" s="30" t="e">
        <f>(CatTemplate[[#This Row],[CO11]]+CatTemplate[[#This Row],[CS11]]) * (1+ getRateOHFinal) * (1 + getRateMarkupFinal)</f>
        <v>#VALUE!</v>
      </c>
      <c r="HB32" s="30" t="e">
        <f>(CatTemplate[[#This Row],[CO12]]+CatTemplate[[#This Row],[CS12]]) * (1+ getRateOHFinal) * (1 + getRateMarkupFinal)</f>
        <v>#VALUE!</v>
      </c>
      <c r="HC32" s="30" t="e">
        <f>(CatTemplate[[#This Row],[CO13]]+CatTemplate[[#This Row],[CS13]]) * (1+ getRateOHFinal) * (1 + getRateMarkupFinal)</f>
        <v>#VALUE!</v>
      </c>
      <c r="HD32" s="30" t="e">
        <f>(CatTemplate[[#This Row],[CO14]]+CatTemplate[[#This Row],[CS14]]) * (1+ getRateOHFinal) * (1 + getRateMarkupFinal)</f>
        <v>#VALUE!</v>
      </c>
      <c r="HE32" s="30" t="e">
        <f>(CatTemplate[[#This Row],[CO15]]+CatTemplate[[#This Row],[CS15]]) * (1+ getRateOHFinal) * (1 + getRateMarkupFinal)</f>
        <v>#VALUE!</v>
      </c>
      <c r="HF32" s="30" t="e">
        <f>(CatTemplate[[#This Row],[CO16]]+CatTemplate[[#This Row],[CS16]]) * (1+ getRateOHFinal) * (1 + getRateMarkupFinal)</f>
        <v>#VALUE!</v>
      </c>
      <c r="HG32" s="30" t="e">
        <f>(CatTemplate[[#This Row],[CO17]]+CatTemplate[[#This Row],[CS17]]) * (1+ getRateOHFinal) * (1 + getRateMarkupFinal)</f>
        <v>#VALUE!</v>
      </c>
      <c r="HH32" s="30" t="e">
        <f>(CatTemplate[[#This Row],[CO18]]+CatTemplate[[#This Row],[CS18]]) * (1+ getRateOHFinal) * (1 + getRateMarkupFinal)</f>
        <v>#VALUE!</v>
      </c>
      <c r="HI32" s="30" t="e">
        <f>(CatTemplate[[#This Row],[CO19]]+CatTemplate[[#This Row],[CS19]]) * (1+ getRateOHFinal) * (1 + getRateMarkupFinal)</f>
        <v>#VALUE!</v>
      </c>
      <c r="HJ32" s="30" t="e">
        <f>(CatTemplate[[#This Row],[CO20]]+CatTemplate[[#This Row],[CS20]]) * (1+ getRateOHFinal) * (1 + getRateMarkupFinal)</f>
        <v>#VALUE!</v>
      </c>
      <c r="HK32" s="39" t="e">
        <f>CatTemplate[[#This Row],[Total cost]]+CatTemplate[[#This Row],[OH Amount]]+CatTemplate[[#This Row],[Markup]]</f>
        <v>#VALUE!</v>
      </c>
      <c r="HL32" s="63">
        <f>IF(CatTemplate[[#This Row],[Units]]="Days",CatTemplate[[#This Row],[Project quantity]]*CatTemplate[[#This Row],[St. unit effort]],CatTemplate[[#This Row],[Project quantity]])</f>
        <v>0</v>
      </c>
      <c r="HM32" s="287">
        <f>IFERROR(CatTemplate[[#This Row],[Total Price]]/(CatTemplate[[#This Row],[Final Quantity]]),0)</f>
        <v>0</v>
      </c>
      <c r="HN32" s="261"/>
    </row>
    <row r="33" spans="2:222" ht="12.75" customHeight="1" x14ac:dyDescent="0.2">
      <c r="B33" s="6" t="s">
        <v>75</v>
      </c>
      <c r="C33" s="22">
        <v>2</v>
      </c>
      <c r="D33" s="7" t="s">
        <v>75</v>
      </c>
      <c r="E33" s="24">
        <v>1</v>
      </c>
      <c r="F33" s="18" t="s">
        <v>885</v>
      </c>
      <c r="G33" s="26">
        <v>1</v>
      </c>
      <c r="H33" s="18" t="s">
        <v>139</v>
      </c>
      <c r="I33" s="18"/>
      <c r="J33" s="15" t="s">
        <v>28</v>
      </c>
      <c r="K33" s="15"/>
      <c r="L33" s="15" t="s">
        <v>140</v>
      </c>
      <c r="M33" s="15" t="s">
        <v>206</v>
      </c>
      <c r="N33" s="15" t="s">
        <v>857</v>
      </c>
      <c r="O33" s="320"/>
      <c r="P33" s="71"/>
      <c r="Q33" s="108"/>
      <c r="R33" s="73"/>
      <c r="S33" s="97"/>
      <c r="T33" s="100">
        <f>getEqUnitCost</f>
        <v>0</v>
      </c>
      <c r="U33" s="73">
        <f>getEqUnitEffort</f>
        <v>0</v>
      </c>
      <c r="V33" s="101">
        <f>getEqQuantity</f>
        <v>0</v>
      </c>
      <c r="W33" s="320"/>
      <c r="X33" s="100">
        <f>getConsUnitCost</f>
        <v>0</v>
      </c>
      <c r="Y33" s="73">
        <f>getConsUnitEffort</f>
        <v>0</v>
      </c>
      <c r="Z33" s="14">
        <f>getConsQuantity</f>
        <v>0</v>
      </c>
      <c r="AA33" s="320"/>
      <c r="AB33" s="72"/>
      <c r="AC33" s="112"/>
      <c r="AD33" s="14">
        <f>getOthQuantity</f>
        <v>0</v>
      </c>
      <c r="AE33" s="320"/>
      <c r="AF33" s="28" t="str">
        <f>IF(ISBLANK(CatTemplate[[#This Row],[Resource type]]),"",CatTemplate[[#This Row],[Resource type]])</f>
        <v>CIEC CRA</v>
      </c>
      <c r="AG33" s="242">
        <f>getStaffUnitCost</f>
        <v>529.72667641480098</v>
      </c>
      <c r="AH33" s="113">
        <f>getStaffUnitEffort</f>
        <v>0</v>
      </c>
      <c r="AI33" s="40">
        <f>getStaffQuantity</f>
        <v>0</v>
      </c>
      <c r="AJ33" s="41">
        <f>CatTemplate[[#This Row],[St. quantity]]*8/ParRatePM</f>
        <v>0</v>
      </c>
      <c r="AK33" s="320"/>
      <c r="AL33" s="53" t="str">
        <f>CatTemplate[[#This Row],[Item type]]</f>
        <v>Days</v>
      </c>
      <c r="AM33" s="12">
        <f>SUM(CatTemplate[[#This Row],[Year1]:[Year20]])</f>
        <v>0</v>
      </c>
      <c r="AN33" s="52"/>
      <c r="AO33" s="52"/>
      <c r="AP33" s="52"/>
      <c r="AQ33" s="8"/>
      <c r="AR33" s="8"/>
      <c r="AS33" s="8"/>
      <c r="AT33" s="8"/>
      <c r="AU33" s="8"/>
      <c r="AV33" s="8"/>
      <c r="AW33" s="8"/>
      <c r="AX33" s="8"/>
      <c r="AY33" s="8"/>
      <c r="AZ33" s="8"/>
      <c r="BA33" s="8"/>
      <c r="BB33" s="8"/>
      <c r="BC33" s="8"/>
      <c r="BD33" s="8"/>
      <c r="BE33" s="8"/>
      <c r="BF33" s="8"/>
      <c r="BG33" s="36"/>
      <c r="BH33" s="320"/>
      <c r="BI33" s="37" t="str">
        <f>getCostCategory</f>
        <v>01 Staff costs</v>
      </c>
      <c r="BJ33" s="37" t="str">
        <f>getSection</f>
        <v>02 Patient visits and data collection</v>
      </c>
      <c r="BK33" s="32" t="str">
        <f>getObject</f>
        <v>CIEC CRA</v>
      </c>
      <c r="BL33" s="30">
        <f>IFERROR(getUnitCost * IF(CatTemplate[[#This Row],[Cost Category Comp.]]="01 Staff costs", 1,1),0)</f>
        <v>529.72667641480098</v>
      </c>
      <c r="BM33" s="29">
        <f>IF(AND(ISBLANK(CatTemplate[[#This Row],[Eq. unit cost]]),ISBLANK(CatTemplate[[#This Row],[Cons. unit cost]]),ISBLANK(CatTemplate[[#This Row],[Oth. unit cost]])), 0, IF(getUnitEffort =0,1,getUnitEffort) * CatTemplate[[#This Row],[Year1]])</f>
        <v>0</v>
      </c>
      <c r="BN33" s="29">
        <f>IF(AND(ISBLANK(CatTemplate[[#This Row],[Eq. unit cost]]),ISBLANK(CatTemplate[[#This Row],[Cons. unit cost]]),ISBLANK(CatTemplate[[#This Row],[Oth. unit cost]])), 0, IF(getUnitEffort =0,1,getUnitEffort) * CatTemplate[[#This Row],[Year2]])</f>
        <v>0</v>
      </c>
      <c r="BO33" s="29">
        <f>IF(AND(ISBLANK(CatTemplate[[#This Row],[Eq. unit cost]]),ISBLANK(CatTemplate[[#This Row],[Cons. unit cost]]),ISBLANK(CatTemplate[[#This Row],[Oth. unit cost]])), 0, IF(getUnitEffort =0,1,getUnitEffort) * CatTemplate[[#This Row],[Year3]])</f>
        <v>0</v>
      </c>
      <c r="BP33" s="29">
        <f>IF(AND(ISBLANK(CatTemplate[[#This Row],[Eq. unit cost]]),ISBLANK(CatTemplate[[#This Row],[Cons. unit cost]]),ISBLANK(CatTemplate[[#This Row],[Oth. unit cost]])), 0, IF(getUnitEffort =0,1,getUnitEffort) * CatTemplate[[#This Row],[Year4]])</f>
        <v>0</v>
      </c>
      <c r="BQ33" s="29">
        <f>IF(AND(ISBLANK(CatTemplate[[#This Row],[Eq. unit cost]]),ISBLANK(CatTemplate[[#This Row],[Cons. unit cost]]),ISBLANK(CatTemplate[[#This Row],[Oth. unit cost]])), 0, IF(getUnitEffort =0,1,getUnitEffort) * CatTemplate[[#This Row],[Year5]])</f>
        <v>0</v>
      </c>
      <c r="BR33" s="29">
        <f>IF(AND(ISBLANK(CatTemplate[[#This Row],[Eq. unit cost]]),ISBLANK(CatTemplate[[#This Row],[Cons. unit cost]]),ISBLANK(CatTemplate[[#This Row],[Oth. unit cost]])), 0, IF(getUnitEffort =0,1,getUnitEffort) * CatTemplate[[#This Row],[Year6]])</f>
        <v>0</v>
      </c>
      <c r="BS33" s="29">
        <f>IF(AND(ISBLANK(CatTemplate[[#This Row],[Eq. unit cost]]),ISBLANK(CatTemplate[[#This Row],[Cons. unit cost]]),ISBLANK(CatTemplate[[#This Row],[Oth. unit cost]])), 0, IF(getUnitEffort =0,1,getUnitEffort) * CatTemplate[[#This Row],[Year7]])</f>
        <v>0</v>
      </c>
      <c r="BT33" s="29">
        <f>IF(AND(ISBLANK(CatTemplate[[#This Row],[Eq. unit cost]]),ISBLANK(CatTemplate[[#This Row],[Cons. unit cost]]),ISBLANK(CatTemplate[[#This Row],[Oth. unit cost]])), 0, IF(getUnitEffort =0,1,getUnitEffort) * CatTemplate[[#This Row],[Year8]])</f>
        <v>0</v>
      </c>
      <c r="BU33" s="29">
        <f>IF(AND(ISBLANK(CatTemplate[[#This Row],[Eq. unit cost]]),ISBLANK(CatTemplate[[#This Row],[Cons. unit cost]]),ISBLANK(CatTemplate[[#This Row],[Oth. unit cost]])), 0, IF(getUnitEffort =0,1,getUnitEffort) * CatTemplate[[#This Row],[Year9]])</f>
        <v>0</v>
      </c>
      <c r="BV33" s="29">
        <f>IF(AND(ISBLANK(CatTemplate[[#This Row],[Eq. unit cost]]),ISBLANK(CatTemplate[[#This Row],[Cons. unit cost]]),ISBLANK(CatTemplate[[#This Row],[Oth. unit cost]])), 0, IF(getUnitEffort =0,1,getUnitEffort) * CatTemplate[[#This Row],[Year10]])</f>
        <v>0</v>
      </c>
      <c r="BW33" s="29">
        <f>IF(AND(ISBLANK(CatTemplate[[#This Row],[Eq. unit cost]]),ISBLANK(CatTemplate[[#This Row],[Cons. unit cost]]),ISBLANK(CatTemplate[[#This Row],[Oth. unit cost]])), 0, IF(getUnitEffort =0,1,getUnitEffort) * CatTemplate[[#This Row],[Year11]])</f>
        <v>0</v>
      </c>
      <c r="BX33" s="29">
        <f>IF(AND(ISBLANK(CatTemplate[[#This Row],[Eq. unit cost]]),ISBLANK(CatTemplate[[#This Row],[Cons. unit cost]]),ISBLANK(CatTemplate[[#This Row],[Oth. unit cost]])), 0, IF(getUnitEffort =0,1,getUnitEffort) * CatTemplate[[#This Row],[Year12]])</f>
        <v>0</v>
      </c>
      <c r="BY33" s="29">
        <f>IF(AND(ISBLANK(CatTemplate[[#This Row],[Eq. unit cost]]),ISBLANK(CatTemplate[[#This Row],[Cons. unit cost]]),ISBLANK(CatTemplate[[#This Row],[Oth. unit cost]])), 0, IF(getUnitEffort =0,1,getUnitEffort) * CatTemplate[[#This Row],[Year13]])</f>
        <v>0</v>
      </c>
      <c r="BZ33" s="29">
        <f>IF(AND(ISBLANK(CatTemplate[[#This Row],[Eq. unit cost]]),ISBLANK(CatTemplate[[#This Row],[Cons. unit cost]]),ISBLANK(CatTemplate[[#This Row],[Oth. unit cost]])), 0, IF(getUnitEffort =0,1,getUnitEffort) * CatTemplate[[#This Row],[Year14]])</f>
        <v>0</v>
      </c>
      <c r="CA33" s="29">
        <f>IF(AND(ISBLANK(CatTemplate[[#This Row],[Eq. unit cost]]),ISBLANK(CatTemplate[[#This Row],[Cons. unit cost]]),ISBLANK(CatTemplate[[#This Row],[Oth. unit cost]])), 0, IF(getUnitEffort =0,1,getUnitEffort) * CatTemplate[[#This Row],[Year15]])</f>
        <v>0</v>
      </c>
      <c r="CB33" s="29">
        <f>IF(AND(ISBLANK(CatTemplate[[#This Row],[Eq. unit cost]]),ISBLANK(CatTemplate[[#This Row],[Cons. unit cost]]),ISBLANK(CatTemplate[[#This Row],[Oth. unit cost]])), 0, IF(getUnitEffort =0,1,getUnitEffort) * CatTemplate[[#This Row],[Year16]])</f>
        <v>0</v>
      </c>
      <c r="CC33" s="29">
        <f>IF(AND(ISBLANK(CatTemplate[[#This Row],[Eq. unit cost]]),ISBLANK(CatTemplate[[#This Row],[Cons. unit cost]]),ISBLANK(CatTemplate[[#This Row],[Oth. unit cost]])), 0, IF(getUnitEffort =0,1,getUnitEffort) * CatTemplate[[#This Row],[Year17]])</f>
        <v>0</v>
      </c>
      <c r="CD33" s="29">
        <f>IF(AND(ISBLANK(CatTemplate[[#This Row],[Eq. unit cost]]),ISBLANK(CatTemplate[[#This Row],[Cons. unit cost]]),ISBLANK(CatTemplate[[#This Row],[Oth. unit cost]])), 0, IF(getUnitEffort =0,1,getUnitEffort) * CatTemplate[[#This Row],[Year18]])</f>
        <v>0</v>
      </c>
      <c r="CE33" s="29">
        <f>IF(AND(ISBLANK(CatTemplate[[#This Row],[Eq. unit cost]]),ISBLANK(CatTemplate[[#This Row],[Cons. unit cost]]),ISBLANK(CatTemplate[[#This Row],[Oth. unit cost]])), 0, IF(getUnitEffort =0,1,getUnitEffort) * CatTemplate[[#This Row],[Year19]])</f>
        <v>0</v>
      </c>
      <c r="CF33" s="29">
        <f>IF(AND(ISBLANK(CatTemplate[[#This Row],[Eq. unit cost]]),ISBLANK(CatTemplate[[#This Row],[Cons. unit cost]]),ISBLANK(CatTemplate[[#This Row],[Oth. unit cost]])), 0, IF(getUnitEffort =0,1,getUnitEffort) * CatTemplate[[#This Row],[Year20]])</f>
        <v>0</v>
      </c>
      <c r="CG33" s="45">
        <f>SUM(CatTemplate[[#This Row],[Q1]:[Q20]])</f>
        <v>0</v>
      </c>
      <c r="CH33" s="29">
        <f>IF(ISBLANK(CatTemplate[[#This Row],[St. unit effort]]),0,(CatTemplate[[#This Row],[St. unit effort]] * CatTemplate[[#This Row],[Year1]]))</f>
        <v>0</v>
      </c>
      <c r="CI33" s="29">
        <f>IF(ISBLANK(CatTemplate[[#This Row],[St. unit effort]]),0,(CatTemplate[[#This Row],[St. unit effort]] * CatTemplate[[#This Row],[Year2]]))</f>
        <v>0</v>
      </c>
      <c r="CJ33" s="29">
        <f>IF(ISBLANK(CatTemplate[[#This Row],[St. unit effort]]),0,(CatTemplate[[#This Row],[St. unit effort]] * CatTemplate[[#This Row],[Year3]]))</f>
        <v>0</v>
      </c>
      <c r="CK33" s="29">
        <f>IF(ISBLANK(CatTemplate[[#This Row],[St. unit effort]]),0,(CatTemplate[[#This Row],[St. unit effort]] * CatTemplate[[#This Row],[Year4]]))</f>
        <v>0</v>
      </c>
      <c r="CL33" s="29">
        <f>IF(ISBLANK(CatTemplate[[#This Row],[St. unit effort]]),0,(CatTemplate[[#This Row],[St. unit effort]] * CatTemplate[[#This Row],[Year5]]))</f>
        <v>0</v>
      </c>
      <c r="CM33" s="29">
        <f>IF(ISBLANK(CatTemplate[[#This Row],[St. unit effort]]),0,(CatTemplate[[#This Row],[St. unit effort]] * CatTemplate[[#This Row],[Year6]]))</f>
        <v>0</v>
      </c>
      <c r="CN33" s="29">
        <f>IF(ISBLANK(CatTemplate[[#This Row],[St. unit effort]]),0,(CatTemplate[[#This Row],[St. unit effort]] * CatTemplate[[#This Row],[Year7]]))</f>
        <v>0</v>
      </c>
      <c r="CO33" s="29">
        <f>IF(ISBLANK(CatTemplate[[#This Row],[St. unit effort]]),0,(CatTemplate[[#This Row],[St. unit effort]] * CatTemplate[[#This Row],[Year8]]))</f>
        <v>0</v>
      </c>
      <c r="CP33" s="29">
        <f>IF(ISBLANK(CatTemplate[[#This Row],[St. unit effort]]),0,(CatTemplate[[#This Row],[St. unit effort]] * CatTemplate[[#This Row],[Year9]]))</f>
        <v>0</v>
      </c>
      <c r="CQ33" s="29">
        <f>IF(ISBLANK(CatTemplate[[#This Row],[St. unit effort]]),0,(CatTemplate[[#This Row],[St. unit effort]] * CatTemplate[[#This Row],[Year10]]))</f>
        <v>0</v>
      </c>
      <c r="CR33" s="29">
        <f>IF(ISBLANK(CatTemplate[[#This Row],[St. unit effort]]),0,(CatTemplate[[#This Row],[St. unit effort]] * CatTemplate[[#This Row],[Year11]]))</f>
        <v>0</v>
      </c>
      <c r="CS33" s="29">
        <f>IF(ISBLANK(CatTemplate[[#This Row],[St. unit effort]]),0,(CatTemplate[[#This Row],[St. unit effort]] * CatTemplate[[#This Row],[Year12]]))</f>
        <v>0</v>
      </c>
      <c r="CT33" s="29">
        <f>IF(ISBLANK(CatTemplate[[#This Row],[St. unit effort]]),0,(CatTemplate[[#This Row],[St. unit effort]] * CatTemplate[[#This Row],[Year13]]))</f>
        <v>0</v>
      </c>
      <c r="CU33" s="29">
        <f>IF(ISBLANK(CatTemplate[[#This Row],[St. unit effort]]),0,(CatTemplate[[#This Row],[St. unit effort]] * CatTemplate[[#This Row],[Year14]]))</f>
        <v>0</v>
      </c>
      <c r="CV33" s="29">
        <f>IF(ISBLANK(CatTemplate[[#This Row],[St. unit effort]]),0,(CatTemplate[[#This Row],[St. unit effort]] * CatTemplate[[#This Row],[Year15]]))</f>
        <v>0</v>
      </c>
      <c r="CW33" s="29">
        <f>IF(ISBLANK(CatTemplate[[#This Row],[St. unit effort]]),0,(CatTemplate[[#This Row],[St. unit effort]] * CatTemplate[[#This Row],[Year16]]))</f>
        <v>0</v>
      </c>
      <c r="CX33" s="29">
        <f>IF(ISBLANK(CatTemplate[[#This Row],[St. unit effort]]),0,(CatTemplate[[#This Row],[St. unit effort]] * CatTemplate[[#This Row],[Year17]]))</f>
        <v>0</v>
      </c>
      <c r="CY33" s="29">
        <f>IF(ISBLANK(CatTemplate[[#This Row],[St. unit effort]]),0,(CatTemplate[[#This Row],[St. unit effort]] * CatTemplate[[#This Row],[Year18]]))</f>
        <v>0</v>
      </c>
      <c r="CZ33" s="29">
        <f>IF(ISBLANK(CatTemplate[[#This Row],[St. unit effort]]),0,(CatTemplate[[#This Row],[St. unit effort]] * CatTemplate[[#This Row],[Year19]]))</f>
        <v>0</v>
      </c>
      <c r="DA33" s="29">
        <f>IF(ISBLANK(CatTemplate[[#This Row],[St. unit effort]]),0,(CatTemplate[[#This Row],[St. unit effort]] * CatTemplate[[#This Row],[Year20]]))</f>
        <v>0</v>
      </c>
      <c r="DB33" s="57">
        <f>IF(ISBLANK(CatTemplate[[#This Row],[St. unit effort]]),0,(CatTemplate[[#This Row],[St. unit effort]] * CatTemplate[[#This Row],[Year1]])*8/ParRatePM)</f>
        <v>0</v>
      </c>
      <c r="DC33" s="57">
        <f>IF(ISBLANK(CatTemplate[[#This Row],[St. unit effort]]),0,(CatTemplate[[#This Row],[St. unit effort]] * CatTemplate[[#This Row],[Year2]])*8/ParRatePM)</f>
        <v>0</v>
      </c>
      <c r="DD33" s="57">
        <f>IF(ISBLANK(CatTemplate[[#This Row],[St. unit effort]]),0,(CatTemplate[[#This Row],[St. unit effort]] * CatTemplate[[#This Row],[Year3]])*8/ParRatePM)</f>
        <v>0</v>
      </c>
      <c r="DE33" s="57">
        <f>IF(ISBLANK(CatTemplate[[#This Row],[St. unit effort]]),0,(CatTemplate[[#This Row],[St. unit effort]] * CatTemplate[[#This Row],[Year4]])*8/ParRatePM)</f>
        <v>0</v>
      </c>
      <c r="DF33" s="57">
        <f>IF(ISBLANK(CatTemplate[[#This Row],[St. unit effort]]),0,(CatTemplate[[#This Row],[St. unit effort]] * CatTemplate[[#This Row],[Year5]])*8/ParRatePM)</f>
        <v>0</v>
      </c>
      <c r="DG33" s="57">
        <f>IF(ISBLANK(CatTemplate[[#This Row],[St. unit effort]]),0,(CatTemplate[[#This Row],[St. unit effort]] * CatTemplate[[#This Row],[Year6]])*8/ParRatePM)</f>
        <v>0</v>
      </c>
      <c r="DH33" s="57">
        <f>IF(ISBLANK(CatTemplate[[#This Row],[St. unit effort]]),0,(CatTemplate[[#This Row],[St. unit effort]] * CatTemplate[[#This Row],[Year7]])*8/ParRatePM)</f>
        <v>0</v>
      </c>
      <c r="DI33" s="57">
        <f>IF(ISBLANK(CatTemplate[[#This Row],[St. unit effort]]),0,(CatTemplate[[#This Row],[St. unit effort]] * CatTemplate[[#This Row],[Year8]])*8/ParRatePM)</f>
        <v>0</v>
      </c>
      <c r="DJ33" s="57">
        <f>IF(ISBLANK(CatTemplate[[#This Row],[St. unit effort]]),0,(CatTemplate[[#This Row],[St. unit effort]] * CatTemplate[[#This Row],[Year9]])*8/ParRatePM)</f>
        <v>0</v>
      </c>
      <c r="DK33" s="57">
        <f>IF(ISBLANK(CatTemplate[[#This Row],[St. unit effort]]),0,(CatTemplate[[#This Row],[St. unit effort]] * CatTemplate[[#This Row],[Year10]])*8/ParRatePM)</f>
        <v>0</v>
      </c>
      <c r="DL33" s="57">
        <f>IF(ISBLANK(CatTemplate[[#This Row],[St. unit effort]]),0,(CatTemplate[[#This Row],[St. unit effort]] * CatTemplate[[#This Row],[Year11]])*8/ParRatePM)</f>
        <v>0</v>
      </c>
      <c r="DM33" s="57">
        <f>IF(ISBLANK(CatTemplate[[#This Row],[St. unit effort]]),0,(CatTemplate[[#This Row],[St. unit effort]] * CatTemplate[[#This Row],[Year12]])*8/ParRatePM)</f>
        <v>0</v>
      </c>
      <c r="DN33" s="57">
        <f>IF(ISBLANK(CatTemplate[[#This Row],[St. unit effort]]),0,(CatTemplate[[#This Row],[St. unit effort]] * CatTemplate[[#This Row],[Year13]])*8/ParRatePM)</f>
        <v>0</v>
      </c>
      <c r="DO33" s="57">
        <f>IF(ISBLANK(CatTemplate[[#This Row],[St. unit effort]]),0,(CatTemplate[[#This Row],[St. unit effort]] * CatTemplate[[#This Row],[Year14]])*8/ParRatePM)</f>
        <v>0</v>
      </c>
      <c r="DP33" s="57">
        <f>IF(ISBLANK(CatTemplate[[#This Row],[St. unit effort]]),0,(CatTemplate[[#This Row],[St. unit effort]] * CatTemplate[[#This Row],[Year15]])*8/ParRatePM)</f>
        <v>0</v>
      </c>
      <c r="DQ33" s="57">
        <f>IF(ISBLANK(CatTemplate[[#This Row],[St. unit effort]]),0,(CatTemplate[[#This Row],[St. unit effort]] * CatTemplate[[#This Row],[Year16]])*8/ParRatePM)</f>
        <v>0</v>
      </c>
      <c r="DR33" s="57">
        <f>IF(ISBLANK(CatTemplate[[#This Row],[St. unit effort]]),0,(CatTemplate[[#This Row],[St. unit effort]] * CatTemplate[[#This Row],[Year17]])*8/ParRatePM)</f>
        <v>0</v>
      </c>
      <c r="DS33" s="57">
        <f>IF(ISBLANK(CatTemplate[[#This Row],[St. unit effort]]),0,(CatTemplate[[#This Row],[St. unit effort]] * CatTemplate[[#This Row],[Year18]])*8/ParRatePM)</f>
        <v>0</v>
      </c>
      <c r="DT33" s="57">
        <f>IF(ISBLANK(CatTemplate[[#This Row],[St. unit effort]]),0,(CatTemplate[[#This Row],[St. unit effort]] * CatTemplate[[#This Row],[Year19]])*8/ParRatePM)</f>
        <v>0</v>
      </c>
      <c r="DU33" s="57">
        <f>IF(ISBLANK(CatTemplate[[#This Row],[St. unit effort]]),0,(CatTemplate[[#This Row],[St. unit effort]] * CatTemplate[[#This Row],[Year20]])*8/ParRatePM)</f>
        <v>0</v>
      </c>
      <c r="DV33" s="54">
        <f>SUM(CatTemplate[[#This Row],[PM1]:[PM20]])</f>
        <v>0</v>
      </c>
      <c r="DW33" s="56">
        <f t="shared" si="10"/>
        <v>0</v>
      </c>
      <c r="DX33" s="56">
        <f t="shared" si="10"/>
        <v>0</v>
      </c>
      <c r="DY33" s="56">
        <f t="shared" si="10"/>
        <v>0</v>
      </c>
      <c r="DZ33" s="56">
        <f t="shared" si="10"/>
        <v>0</v>
      </c>
      <c r="EA33" s="56">
        <f t="shared" si="10"/>
        <v>0</v>
      </c>
      <c r="EB33" s="56">
        <f t="shared" si="10"/>
        <v>0</v>
      </c>
      <c r="EC33" s="56">
        <f t="shared" si="10"/>
        <v>0</v>
      </c>
      <c r="ED33" s="56">
        <f t="shared" si="10"/>
        <v>0</v>
      </c>
      <c r="EE33" s="56">
        <f t="shared" si="10"/>
        <v>0</v>
      </c>
      <c r="EF33" s="56">
        <f t="shared" si="10"/>
        <v>0</v>
      </c>
      <c r="EG33" s="56">
        <f t="shared" si="10"/>
        <v>0</v>
      </c>
      <c r="EH33" s="56">
        <f t="shared" si="10"/>
        <v>0</v>
      </c>
      <c r="EI33" s="56">
        <f t="shared" si="10"/>
        <v>0</v>
      </c>
      <c r="EJ33" s="56">
        <f t="shared" si="10"/>
        <v>0</v>
      </c>
      <c r="EK33" s="56">
        <f t="shared" si="10"/>
        <v>0</v>
      </c>
      <c r="EL33" s="56">
        <f t="shared" si="10"/>
        <v>0</v>
      </c>
      <c r="EM33" s="56">
        <f t="shared" si="13"/>
        <v>0</v>
      </c>
      <c r="EN33" s="56">
        <f t="shared" si="13"/>
        <v>0</v>
      </c>
      <c r="EO33" s="56">
        <f t="shared" si="13"/>
        <v>0</v>
      </c>
      <c r="EP33" s="56">
        <f t="shared" si="13"/>
        <v>0</v>
      </c>
      <c r="EQ33" s="30">
        <f>CatTemplate[[#This Row],[Eq. unit cost]] * CatTemplate[[#This Row],[Eq. quantity]]</f>
        <v>0</v>
      </c>
      <c r="ER33" s="30">
        <f>CatTemplate[[#This Row],[Cons. unit cost]] *CatTemplate[[#This Row],[Cons. quantity]]</f>
        <v>0</v>
      </c>
      <c r="ES33" s="30">
        <f>CatTemplate[[#This Row],[Oth. unit cost]] *CatTemplate[[#This Row],[Oth. quantity]]</f>
        <v>0</v>
      </c>
      <c r="ET33" s="55">
        <f>SUM(CatTemplate[[#This Row],[CO1]:[CO20]])</f>
        <v>0</v>
      </c>
      <c r="EU33" s="56">
        <f t="shared" si="11"/>
        <v>0</v>
      </c>
      <c r="EV33" s="56">
        <f t="shared" si="11"/>
        <v>0</v>
      </c>
      <c r="EW33" s="56">
        <f t="shared" si="11"/>
        <v>0</v>
      </c>
      <c r="EX33" s="56">
        <f t="shared" si="11"/>
        <v>0</v>
      </c>
      <c r="EY33" s="56">
        <f t="shared" si="11"/>
        <v>0</v>
      </c>
      <c r="EZ33" s="56">
        <f t="shared" si="11"/>
        <v>0</v>
      </c>
      <c r="FA33" s="56">
        <f t="shared" si="11"/>
        <v>0</v>
      </c>
      <c r="FB33" s="56">
        <f t="shared" si="11"/>
        <v>0</v>
      </c>
      <c r="FC33" s="56">
        <f t="shared" si="11"/>
        <v>0</v>
      </c>
      <c r="FD33" s="56">
        <f t="shared" si="11"/>
        <v>0</v>
      </c>
      <c r="FE33" s="56">
        <f t="shared" si="11"/>
        <v>0</v>
      </c>
      <c r="FF33" s="56">
        <f t="shared" si="11"/>
        <v>0</v>
      </c>
      <c r="FG33" s="56">
        <f t="shared" si="11"/>
        <v>0</v>
      </c>
      <c r="FH33" s="56">
        <f t="shared" si="11"/>
        <v>0</v>
      </c>
      <c r="FI33" s="56">
        <f t="shared" si="11"/>
        <v>0</v>
      </c>
      <c r="FJ33" s="56">
        <f t="shared" si="11"/>
        <v>0</v>
      </c>
      <c r="FK33" s="56">
        <f t="shared" si="14"/>
        <v>0</v>
      </c>
      <c r="FL33" s="56">
        <f t="shared" si="14"/>
        <v>0</v>
      </c>
      <c r="FM33" s="56">
        <f t="shared" si="14"/>
        <v>0</v>
      </c>
      <c r="FN33" s="56">
        <f t="shared" si="14"/>
        <v>0</v>
      </c>
      <c r="FO33" s="58">
        <f>SUM(CatTemplate[[#This Row],[CS1]:[CS20]])</f>
        <v>0</v>
      </c>
      <c r="FP33" s="59">
        <f>CatTemplate[[#This Row],[Total Oth. cost]]+CatTemplate[[#This Row],[Total St. Cost]]</f>
        <v>0</v>
      </c>
      <c r="FQ33" s="33" t="e">
        <f t="shared" si="12"/>
        <v>#VALUE!</v>
      </c>
      <c r="FR33" s="33" t="e">
        <f t="shared" si="5"/>
        <v>#VALUE!</v>
      </c>
      <c r="FS33" s="30" t="e">
        <f>(CatTemplate[[#This Row],[CO1]] + CatTemplate[[#This Row],[CS1]]) * (1 + getRateOHFinal) * getRateMarkupFinal</f>
        <v>#VALUE!</v>
      </c>
      <c r="FT33" s="30" t="e">
        <f>(CatTemplate[[#This Row],[CO2]] + CatTemplate[[#This Row],[CS2]]) * (1 + getRateOHFinal) * getRateMarkupFinal</f>
        <v>#VALUE!</v>
      </c>
      <c r="FU33" s="30" t="e">
        <f>(CatTemplate[[#This Row],[CO3]] + CatTemplate[[#This Row],[CS3]]) * (1 + getRateOHFinal) * getRateMarkupFinal</f>
        <v>#VALUE!</v>
      </c>
      <c r="FV33" s="30" t="e">
        <f>(CatTemplate[[#This Row],[CO4]] + CatTemplate[[#This Row],[CS4]]) * (1 + getRateOHFinal) * getRateMarkupFinal</f>
        <v>#VALUE!</v>
      </c>
      <c r="FW33" s="30" t="e">
        <f>(CatTemplate[[#This Row],[CO5]] + CatTemplate[[#This Row],[CS5]]) * (1 + getRateOHFinal) * getRateMarkupFinal</f>
        <v>#VALUE!</v>
      </c>
      <c r="FX33" s="30" t="e">
        <f>(CatTemplate[[#This Row],[CO6]] + CatTemplate[[#This Row],[CS6]]) * (1 + getRateOHFinal) * getRateMarkupFinal</f>
        <v>#VALUE!</v>
      </c>
      <c r="FY33" s="30" t="e">
        <f>(CatTemplate[[#This Row],[CO7]] + CatTemplate[[#This Row],[CS7]]) * (1 + getRateOHFinal) * getRateMarkupFinal</f>
        <v>#VALUE!</v>
      </c>
      <c r="FZ33" s="30" t="e">
        <f>(CatTemplate[[#This Row],[CO8]] + CatTemplate[[#This Row],[CS8]]) * (1 + getRateOHFinal) * getRateMarkupFinal</f>
        <v>#VALUE!</v>
      </c>
      <c r="GA33" s="30" t="e">
        <f>(CatTemplate[[#This Row],[CO9]] + CatTemplate[[#This Row],[CS9]]) * (1 + getRateOHFinal) * getRateMarkupFinal</f>
        <v>#VALUE!</v>
      </c>
      <c r="GB33" s="30" t="e">
        <f>(CatTemplate[[#This Row],[CO10]] + CatTemplate[[#This Row],[CS10]]) * (1 + getRateOHFinal) * getRateMarkupFinal</f>
        <v>#VALUE!</v>
      </c>
      <c r="GC33" s="30" t="e">
        <f>(CatTemplate[[#This Row],[CO11]] + CatTemplate[[#This Row],[CS11]]) * (1 + getRateOHFinal) * getRateMarkupFinal</f>
        <v>#VALUE!</v>
      </c>
      <c r="GD33" s="30" t="e">
        <f>(CatTemplate[[#This Row],[CO12]] + CatTemplate[[#This Row],[CS12]]) * (1 + getRateOHFinal) * getRateMarkupFinal</f>
        <v>#VALUE!</v>
      </c>
      <c r="GE33" s="30" t="e">
        <f>(CatTemplate[[#This Row],[CO13]] + CatTemplate[[#This Row],[CS13]]) * (1 + getRateOHFinal) * getRateMarkupFinal</f>
        <v>#VALUE!</v>
      </c>
      <c r="GF33" s="30" t="e">
        <f>(CatTemplate[[#This Row],[CO14]] + CatTemplate[[#This Row],[CS14]]) * (1 + getRateOHFinal) * getRateMarkupFinal</f>
        <v>#VALUE!</v>
      </c>
      <c r="GG33" s="30" t="e">
        <f>(CatTemplate[[#This Row],[CO15]] + CatTemplate[[#This Row],[CS15]]) * (1 + getRateOHFinal) * getRateMarkupFinal</f>
        <v>#VALUE!</v>
      </c>
      <c r="GH33" s="30" t="e">
        <f>(CatTemplate[[#This Row],[CO16]] + CatTemplate[[#This Row],[CS16]]) * (1 + getRateOHFinal) * getRateMarkupFinal</f>
        <v>#VALUE!</v>
      </c>
      <c r="GI33" s="30" t="e">
        <f>(CatTemplate[[#This Row],[CO17]] + CatTemplate[[#This Row],[CS17]]) * (1 + getRateOHFinal) * getRateMarkupFinal</f>
        <v>#VALUE!</v>
      </c>
      <c r="GJ33" s="30" t="e">
        <f>(CatTemplate[[#This Row],[CO18]] + CatTemplate[[#This Row],[CS18]]) * (1 + getRateOHFinal) * getRateMarkupFinal</f>
        <v>#VALUE!</v>
      </c>
      <c r="GK33" s="30" t="e">
        <f>(CatTemplate[[#This Row],[CO19]] + CatTemplate[[#This Row],[CS19]]) * (1 + getRateOHFinal) * getRateMarkupFinal</f>
        <v>#VALUE!</v>
      </c>
      <c r="GL33" s="30" t="e">
        <f>(CatTemplate[[#This Row],[CO20]] + CatTemplate[[#This Row],[CS20]]) * (1 + getRateOHFinal) * getRateMarkupFinal</f>
        <v>#VALUE!</v>
      </c>
      <c r="GM33" s="30" t="e">
        <f t="shared" si="6"/>
        <v>#VALUE!</v>
      </c>
      <c r="GN33" s="30" t="e">
        <f t="shared" si="7"/>
        <v>#VALUE!</v>
      </c>
      <c r="GO33" s="30" t="e">
        <f t="shared" si="8"/>
        <v>#VALUE!</v>
      </c>
      <c r="GP33" s="30" t="e">
        <f t="shared" si="9"/>
        <v>#VALUE!</v>
      </c>
      <c r="GQ33" s="30" t="e">
        <f>(CatTemplate[[#This Row],[CO1]]+CatTemplate[[#This Row],[CS1]]) * (1+ getRateOHFinal) * (1 + getRateMarkupFinal)</f>
        <v>#VALUE!</v>
      </c>
      <c r="GR33" s="30" t="e">
        <f>(CatTemplate[[#This Row],[CO2]]+CatTemplate[[#This Row],[CS2]]) * (1+ getRateOHFinal) * (1 + getRateMarkupFinal)</f>
        <v>#VALUE!</v>
      </c>
      <c r="GS33" s="30" t="e">
        <f>(CatTemplate[[#This Row],[CO3]]+CatTemplate[[#This Row],[CS3]]) * (1+ getRateOHFinal) * (1 + getRateMarkupFinal)</f>
        <v>#VALUE!</v>
      </c>
      <c r="GT33" s="30" t="e">
        <f>(CatTemplate[[#This Row],[CO4]]+CatTemplate[[#This Row],[CS4]]) * (1+ getRateOHFinal) * (1 + getRateMarkupFinal)</f>
        <v>#VALUE!</v>
      </c>
      <c r="GU33" s="30" t="e">
        <f>(CatTemplate[[#This Row],[CO5]]+CatTemplate[[#This Row],[CS5]]) * (1+ getRateOHFinal) * (1 + getRateMarkupFinal)</f>
        <v>#VALUE!</v>
      </c>
      <c r="GV33" s="30" t="e">
        <f>(CatTemplate[[#This Row],[CO6]]+CatTemplate[[#This Row],[CS6]]) * (1+ getRateOHFinal) * (1 + getRateMarkupFinal)</f>
        <v>#VALUE!</v>
      </c>
      <c r="GW33" s="30" t="e">
        <f>(CatTemplate[[#This Row],[CO7]]+CatTemplate[[#This Row],[CS7]]) * (1+ getRateOHFinal) * (1 + getRateMarkupFinal)</f>
        <v>#VALUE!</v>
      </c>
      <c r="GX33" s="30" t="e">
        <f>(CatTemplate[[#This Row],[CO8]]+CatTemplate[[#This Row],[CS8]]) * (1+ getRateOHFinal) * (1 + getRateMarkupFinal)</f>
        <v>#VALUE!</v>
      </c>
      <c r="GY33" s="30" t="e">
        <f>(CatTemplate[[#This Row],[CO9]]+CatTemplate[[#This Row],[CS9]]) * (1+ getRateOHFinal) * (1 + getRateMarkupFinal)</f>
        <v>#VALUE!</v>
      </c>
      <c r="GZ33" s="30" t="e">
        <f>(CatTemplate[[#This Row],[CO10]]+CatTemplate[[#This Row],[CS10]]) * (1+ getRateOHFinal) * (1 + getRateMarkupFinal)</f>
        <v>#VALUE!</v>
      </c>
      <c r="HA33" s="30" t="e">
        <f>(CatTemplate[[#This Row],[CO11]]+CatTemplate[[#This Row],[CS11]]) * (1+ getRateOHFinal) * (1 + getRateMarkupFinal)</f>
        <v>#VALUE!</v>
      </c>
      <c r="HB33" s="30" t="e">
        <f>(CatTemplate[[#This Row],[CO12]]+CatTemplate[[#This Row],[CS12]]) * (1+ getRateOHFinal) * (1 + getRateMarkupFinal)</f>
        <v>#VALUE!</v>
      </c>
      <c r="HC33" s="30" t="e">
        <f>(CatTemplate[[#This Row],[CO13]]+CatTemplate[[#This Row],[CS13]]) * (1+ getRateOHFinal) * (1 + getRateMarkupFinal)</f>
        <v>#VALUE!</v>
      </c>
      <c r="HD33" s="30" t="e">
        <f>(CatTemplate[[#This Row],[CO14]]+CatTemplate[[#This Row],[CS14]]) * (1+ getRateOHFinal) * (1 + getRateMarkupFinal)</f>
        <v>#VALUE!</v>
      </c>
      <c r="HE33" s="30" t="e">
        <f>(CatTemplate[[#This Row],[CO15]]+CatTemplate[[#This Row],[CS15]]) * (1+ getRateOHFinal) * (1 + getRateMarkupFinal)</f>
        <v>#VALUE!</v>
      </c>
      <c r="HF33" s="30" t="e">
        <f>(CatTemplate[[#This Row],[CO16]]+CatTemplate[[#This Row],[CS16]]) * (1+ getRateOHFinal) * (1 + getRateMarkupFinal)</f>
        <v>#VALUE!</v>
      </c>
      <c r="HG33" s="30" t="e">
        <f>(CatTemplate[[#This Row],[CO17]]+CatTemplate[[#This Row],[CS17]]) * (1+ getRateOHFinal) * (1 + getRateMarkupFinal)</f>
        <v>#VALUE!</v>
      </c>
      <c r="HH33" s="30" t="e">
        <f>(CatTemplate[[#This Row],[CO18]]+CatTemplate[[#This Row],[CS18]]) * (1+ getRateOHFinal) * (1 + getRateMarkupFinal)</f>
        <v>#VALUE!</v>
      </c>
      <c r="HI33" s="30" t="e">
        <f>(CatTemplate[[#This Row],[CO19]]+CatTemplate[[#This Row],[CS19]]) * (1+ getRateOHFinal) * (1 + getRateMarkupFinal)</f>
        <v>#VALUE!</v>
      </c>
      <c r="HJ33" s="30" t="e">
        <f>(CatTemplate[[#This Row],[CO20]]+CatTemplate[[#This Row],[CS20]]) * (1+ getRateOHFinal) * (1 + getRateMarkupFinal)</f>
        <v>#VALUE!</v>
      </c>
      <c r="HK33" s="39" t="e">
        <f>CatTemplate[[#This Row],[Total cost]]+CatTemplate[[#This Row],[OH Amount]]+CatTemplate[[#This Row],[Markup]]</f>
        <v>#VALUE!</v>
      </c>
      <c r="HL33" s="63">
        <f>IF(CatTemplate[[#This Row],[Units]]="Days",CatTemplate[[#This Row],[Project quantity]]*CatTemplate[[#This Row],[St. unit effort]],CatTemplate[[#This Row],[Project quantity]])</f>
        <v>0</v>
      </c>
      <c r="HM33" s="287">
        <f>IFERROR(CatTemplate[[#This Row],[Total Price]]/(CatTemplate[[#This Row],[Final Quantity]]),0)</f>
        <v>0</v>
      </c>
      <c r="HN33" s="261"/>
    </row>
    <row r="34" spans="2:222" x14ac:dyDescent="0.2">
      <c r="B34" s="6" t="s">
        <v>75</v>
      </c>
      <c r="C34" s="22">
        <v>2</v>
      </c>
      <c r="D34" s="7" t="s">
        <v>75</v>
      </c>
      <c r="E34" s="24">
        <v>1</v>
      </c>
      <c r="F34" s="18" t="s">
        <v>885</v>
      </c>
      <c r="G34" s="26">
        <v>2</v>
      </c>
      <c r="H34" s="18" t="s">
        <v>139</v>
      </c>
      <c r="I34" s="18"/>
      <c r="J34" s="15" t="s">
        <v>425</v>
      </c>
      <c r="K34" s="15"/>
      <c r="L34" s="15" t="s">
        <v>140</v>
      </c>
      <c r="M34" s="15" t="s">
        <v>206</v>
      </c>
      <c r="N34" s="15" t="s">
        <v>857</v>
      </c>
      <c r="O34" s="320"/>
      <c r="P34" s="71"/>
      <c r="Q34" s="108"/>
      <c r="R34" s="73"/>
      <c r="S34" s="97"/>
      <c r="T34" s="100">
        <f>getEqUnitCost</f>
        <v>0</v>
      </c>
      <c r="U34" s="73">
        <f>getEqUnitEffort</f>
        <v>0</v>
      </c>
      <c r="V34" s="101">
        <f>getEqQuantity</f>
        <v>0</v>
      </c>
      <c r="W34" s="320"/>
      <c r="X34" s="100">
        <f>getConsUnitCost</f>
        <v>0</v>
      </c>
      <c r="Y34" s="73">
        <f>getConsUnitEffort</f>
        <v>0</v>
      </c>
      <c r="Z34" s="14">
        <f>getConsQuantity</f>
        <v>0</v>
      </c>
      <c r="AA34" s="320"/>
      <c r="AB34" s="72"/>
      <c r="AC34" s="112"/>
      <c r="AD34" s="14">
        <f>getOthQuantity</f>
        <v>0</v>
      </c>
      <c r="AE34" s="320"/>
      <c r="AF34" s="28" t="str">
        <f>IF(ISBLANK(CatTemplate[[#This Row],[Resource type]]),"",CatTemplate[[#This Row],[Resource type]])</f>
        <v>CIEC Clinical Trial Coordinator</v>
      </c>
      <c r="AG34" s="242">
        <f>getStaffUnitCost</f>
        <v>988.72313606711771</v>
      </c>
      <c r="AH34" s="113">
        <f>getStaffUnitEffort</f>
        <v>0</v>
      </c>
      <c r="AI34" s="40">
        <f>getStaffQuantity</f>
        <v>0</v>
      </c>
      <c r="AJ34" s="41">
        <f>CatTemplate[[#This Row],[St. quantity]]*8/ParRatePM</f>
        <v>0</v>
      </c>
      <c r="AK34" s="320"/>
      <c r="AL34" s="53" t="str">
        <f>CatTemplate[[#This Row],[Item type]]</f>
        <v>Days</v>
      </c>
      <c r="AM34" s="12">
        <f>SUM(CatTemplate[[#This Row],[Year1]:[Year20]])</f>
        <v>0</v>
      </c>
      <c r="AN34" s="52"/>
      <c r="AO34" s="52"/>
      <c r="AP34" s="52"/>
      <c r="AQ34" s="8"/>
      <c r="AR34" s="8"/>
      <c r="AS34" s="8"/>
      <c r="AT34" s="8"/>
      <c r="AU34" s="8"/>
      <c r="AV34" s="8"/>
      <c r="AW34" s="8"/>
      <c r="AX34" s="8"/>
      <c r="AY34" s="8"/>
      <c r="AZ34" s="8"/>
      <c r="BA34" s="8"/>
      <c r="BB34" s="8"/>
      <c r="BC34" s="8"/>
      <c r="BD34" s="8"/>
      <c r="BE34" s="8"/>
      <c r="BF34" s="8"/>
      <c r="BG34" s="36"/>
      <c r="BH34" s="320"/>
      <c r="BI34" s="37" t="str">
        <f>getCostCategory</f>
        <v>01 Staff costs</v>
      </c>
      <c r="BJ34" s="37" t="str">
        <f>getSection</f>
        <v>02 Patient visits and data collection</v>
      </c>
      <c r="BK34" s="32" t="str">
        <f>getObject</f>
        <v>CIEC Clinical Trial Coordinator</v>
      </c>
      <c r="BL34" s="30">
        <f>IFERROR(getUnitCost * IF(CatTemplate[[#This Row],[Cost Category Comp.]]="01 Staff costs", 1,1),0)</f>
        <v>988.72313606711771</v>
      </c>
      <c r="BM34" s="29">
        <f>IF(AND(ISBLANK(CatTemplate[[#This Row],[Eq. unit cost]]),ISBLANK(CatTemplate[[#This Row],[Cons. unit cost]]),ISBLANK(CatTemplate[[#This Row],[Oth. unit cost]])), 0, IF(getUnitEffort =0,1,getUnitEffort) * CatTemplate[[#This Row],[Year1]])</f>
        <v>0</v>
      </c>
      <c r="BN34" s="29">
        <f>IF(AND(ISBLANK(CatTemplate[[#This Row],[Eq. unit cost]]),ISBLANK(CatTemplate[[#This Row],[Cons. unit cost]]),ISBLANK(CatTemplate[[#This Row],[Oth. unit cost]])), 0, IF(getUnitEffort =0,1,getUnitEffort) * CatTemplate[[#This Row],[Year2]])</f>
        <v>0</v>
      </c>
      <c r="BO34" s="29">
        <f>IF(AND(ISBLANK(CatTemplate[[#This Row],[Eq. unit cost]]),ISBLANK(CatTemplate[[#This Row],[Cons. unit cost]]),ISBLANK(CatTemplate[[#This Row],[Oth. unit cost]])), 0, IF(getUnitEffort =0,1,getUnitEffort) * CatTemplate[[#This Row],[Year3]])</f>
        <v>0</v>
      </c>
      <c r="BP34" s="29">
        <f>IF(AND(ISBLANK(CatTemplate[[#This Row],[Eq. unit cost]]),ISBLANK(CatTemplate[[#This Row],[Cons. unit cost]]),ISBLANK(CatTemplate[[#This Row],[Oth. unit cost]])), 0, IF(getUnitEffort =0,1,getUnitEffort) * CatTemplate[[#This Row],[Year4]])</f>
        <v>0</v>
      </c>
      <c r="BQ34" s="29">
        <f>IF(AND(ISBLANK(CatTemplate[[#This Row],[Eq. unit cost]]),ISBLANK(CatTemplate[[#This Row],[Cons. unit cost]]),ISBLANK(CatTemplate[[#This Row],[Oth. unit cost]])), 0, IF(getUnitEffort =0,1,getUnitEffort) * CatTemplate[[#This Row],[Year5]])</f>
        <v>0</v>
      </c>
      <c r="BR34" s="29">
        <f>IF(AND(ISBLANK(CatTemplate[[#This Row],[Eq. unit cost]]),ISBLANK(CatTemplate[[#This Row],[Cons. unit cost]]),ISBLANK(CatTemplate[[#This Row],[Oth. unit cost]])), 0, IF(getUnitEffort =0,1,getUnitEffort) * CatTemplate[[#This Row],[Year6]])</f>
        <v>0</v>
      </c>
      <c r="BS34" s="29">
        <f>IF(AND(ISBLANK(CatTemplate[[#This Row],[Eq. unit cost]]),ISBLANK(CatTemplate[[#This Row],[Cons. unit cost]]),ISBLANK(CatTemplate[[#This Row],[Oth. unit cost]])), 0, IF(getUnitEffort =0,1,getUnitEffort) * CatTemplate[[#This Row],[Year7]])</f>
        <v>0</v>
      </c>
      <c r="BT34" s="29">
        <f>IF(AND(ISBLANK(CatTemplate[[#This Row],[Eq. unit cost]]),ISBLANK(CatTemplate[[#This Row],[Cons. unit cost]]),ISBLANK(CatTemplate[[#This Row],[Oth. unit cost]])), 0, IF(getUnitEffort =0,1,getUnitEffort) * CatTemplate[[#This Row],[Year8]])</f>
        <v>0</v>
      </c>
      <c r="BU34" s="29">
        <f>IF(AND(ISBLANK(CatTemplate[[#This Row],[Eq. unit cost]]),ISBLANK(CatTemplate[[#This Row],[Cons. unit cost]]),ISBLANK(CatTemplate[[#This Row],[Oth. unit cost]])), 0, IF(getUnitEffort =0,1,getUnitEffort) * CatTemplate[[#This Row],[Year9]])</f>
        <v>0</v>
      </c>
      <c r="BV34" s="29">
        <f>IF(AND(ISBLANK(CatTemplate[[#This Row],[Eq. unit cost]]),ISBLANK(CatTemplate[[#This Row],[Cons. unit cost]]),ISBLANK(CatTemplate[[#This Row],[Oth. unit cost]])), 0, IF(getUnitEffort =0,1,getUnitEffort) * CatTemplate[[#This Row],[Year10]])</f>
        <v>0</v>
      </c>
      <c r="BW34" s="29">
        <f>IF(AND(ISBLANK(CatTemplate[[#This Row],[Eq. unit cost]]),ISBLANK(CatTemplate[[#This Row],[Cons. unit cost]]),ISBLANK(CatTemplate[[#This Row],[Oth. unit cost]])), 0, IF(getUnitEffort =0,1,getUnitEffort) * CatTemplate[[#This Row],[Year11]])</f>
        <v>0</v>
      </c>
      <c r="BX34" s="29">
        <f>IF(AND(ISBLANK(CatTemplate[[#This Row],[Eq. unit cost]]),ISBLANK(CatTemplate[[#This Row],[Cons. unit cost]]),ISBLANK(CatTemplate[[#This Row],[Oth. unit cost]])), 0, IF(getUnitEffort =0,1,getUnitEffort) * CatTemplate[[#This Row],[Year12]])</f>
        <v>0</v>
      </c>
      <c r="BY34" s="29">
        <f>IF(AND(ISBLANK(CatTemplate[[#This Row],[Eq. unit cost]]),ISBLANK(CatTemplate[[#This Row],[Cons. unit cost]]),ISBLANK(CatTemplate[[#This Row],[Oth. unit cost]])), 0, IF(getUnitEffort =0,1,getUnitEffort) * CatTemplate[[#This Row],[Year13]])</f>
        <v>0</v>
      </c>
      <c r="BZ34" s="29">
        <f>IF(AND(ISBLANK(CatTemplate[[#This Row],[Eq. unit cost]]),ISBLANK(CatTemplate[[#This Row],[Cons. unit cost]]),ISBLANK(CatTemplate[[#This Row],[Oth. unit cost]])), 0, IF(getUnitEffort =0,1,getUnitEffort) * CatTemplate[[#This Row],[Year14]])</f>
        <v>0</v>
      </c>
      <c r="CA34" s="29">
        <f>IF(AND(ISBLANK(CatTemplate[[#This Row],[Eq. unit cost]]),ISBLANK(CatTemplate[[#This Row],[Cons. unit cost]]),ISBLANK(CatTemplate[[#This Row],[Oth. unit cost]])), 0, IF(getUnitEffort =0,1,getUnitEffort) * CatTemplate[[#This Row],[Year15]])</f>
        <v>0</v>
      </c>
      <c r="CB34" s="29">
        <f>IF(AND(ISBLANK(CatTemplate[[#This Row],[Eq. unit cost]]),ISBLANK(CatTemplate[[#This Row],[Cons. unit cost]]),ISBLANK(CatTemplate[[#This Row],[Oth. unit cost]])), 0, IF(getUnitEffort =0,1,getUnitEffort) * CatTemplate[[#This Row],[Year16]])</f>
        <v>0</v>
      </c>
      <c r="CC34" s="29">
        <f>IF(AND(ISBLANK(CatTemplate[[#This Row],[Eq. unit cost]]),ISBLANK(CatTemplate[[#This Row],[Cons. unit cost]]),ISBLANK(CatTemplate[[#This Row],[Oth. unit cost]])), 0, IF(getUnitEffort =0,1,getUnitEffort) * CatTemplate[[#This Row],[Year17]])</f>
        <v>0</v>
      </c>
      <c r="CD34" s="29">
        <f>IF(AND(ISBLANK(CatTemplate[[#This Row],[Eq. unit cost]]),ISBLANK(CatTemplate[[#This Row],[Cons. unit cost]]),ISBLANK(CatTemplate[[#This Row],[Oth. unit cost]])), 0, IF(getUnitEffort =0,1,getUnitEffort) * CatTemplate[[#This Row],[Year18]])</f>
        <v>0</v>
      </c>
      <c r="CE34" s="29">
        <f>IF(AND(ISBLANK(CatTemplate[[#This Row],[Eq. unit cost]]),ISBLANK(CatTemplate[[#This Row],[Cons. unit cost]]),ISBLANK(CatTemplate[[#This Row],[Oth. unit cost]])), 0, IF(getUnitEffort =0,1,getUnitEffort) * CatTemplate[[#This Row],[Year19]])</f>
        <v>0</v>
      </c>
      <c r="CF34" s="29">
        <f>IF(AND(ISBLANK(CatTemplate[[#This Row],[Eq. unit cost]]),ISBLANK(CatTemplate[[#This Row],[Cons. unit cost]]),ISBLANK(CatTemplate[[#This Row],[Oth. unit cost]])), 0, IF(getUnitEffort =0,1,getUnitEffort) * CatTemplate[[#This Row],[Year20]])</f>
        <v>0</v>
      </c>
      <c r="CG34" s="45">
        <f>SUM(CatTemplate[[#This Row],[Q1]:[Q20]])</f>
        <v>0</v>
      </c>
      <c r="CH34" s="29">
        <f>IF(ISBLANK(CatTemplate[[#This Row],[St. unit effort]]),0,(CatTemplate[[#This Row],[St. unit effort]] * CatTemplate[[#This Row],[Year1]]))</f>
        <v>0</v>
      </c>
      <c r="CI34" s="29">
        <f>IF(ISBLANK(CatTemplate[[#This Row],[St. unit effort]]),0,(CatTemplate[[#This Row],[St. unit effort]] * CatTemplate[[#This Row],[Year2]]))</f>
        <v>0</v>
      </c>
      <c r="CJ34" s="29">
        <f>IF(ISBLANK(CatTemplate[[#This Row],[St. unit effort]]),0,(CatTemplate[[#This Row],[St. unit effort]] * CatTemplate[[#This Row],[Year3]]))</f>
        <v>0</v>
      </c>
      <c r="CK34" s="29">
        <f>IF(ISBLANK(CatTemplate[[#This Row],[St. unit effort]]),0,(CatTemplate[[#This Row],[St. unit effort]] * CatTemplate[[#This Row],[Year4]]))</f>
        <v>0</v>
      </c>
      <c r="CL34" s="29">
        <f>IF(ISBLANK(CatTemplate[[#This Row],[St. unit effort]]),0,(CatTemplate[[#This Row],[St. unit effort]] * CatTemplate[[#This Row],[Year5]]))</f>
        <v>0</v>
      </c>
      <c r="CM34" s="29">
        <f>IF(ISBLANK(CatTemplate[[#This Row],[St. unit effort]]),0,(CatTemplate[[#This Row],[St. unit effort]] * CatTemplate[[#This Row],[Year6]]))</f>
        <v>0</v>
      </c>
      <c r="CN34" s="29">
        <f>IF(ISBLANK(CatTemplate[[#This Row],[St. unit effort]]),0,(CatTemplate[[#This Row],[St. unit effort]] * CatTemplate[[#This Row],[Year7]]))</f>
        <v>0</v>
      </c>
      <c r="CO34" s="29">
        <f>IF(ISBLANK(CatTemplate[[#This Row],[St. unit effort]]),0,(CatTemplate[[#This Row],[St. unit effort]] * CatTemplate[[#This Row],[Year8]]))</f>
        <v>0</v>
      </c>
      <c r="CP34" s="29">
        <f>IF(ISBLANK(CatTemplate[[#This Row],[St. unit effort]]),0,(CatTemplate[[#This Row],[St. unit effort]] * CatTemplate[[#This Row],[Year9]]))</f>
        <v>0</v>
      </c>
      <c r="CQ34" s="29">
        <f>IF(ISBLANK(CatTemplate[[#This Row],[St. unit effort]]),0,(CatTemplate[[#This Row],[St. unit effort]] * CatTemplate[[#This Row],[Year10]]))</f>
        <v>0</v>
      </c>
      <c r="CR34" s="29">
        <f>IF(ISBLANK(CatTemplate[[#This Row],[St. unit effort]]),0,(CatTemplate[[#This Row],[St. unit effort]] * CatTemplate[[#This Row],[Year11]]))</f>
        <v>0</v>
      </c>
      <c r="CS34" s="29">
        <f>IF(ISBLANK(CatTemplate[[#This Row],[St. unit effort]]),0,(CatTemplate[[#This Row],[St. unit effort]] * CatTemplate[[#This Row],[Year12]]))</f>
        <v>0</v>
      </c>
      <c r="CT34" s="29">
        <f>IF(ISBLANK(CatTemplate[[#This Row],[St. unit effort]]),0,(CatTemplate[[#This Row],[St. unit effort]] * CatTemplate[[#This Row],[Year13]]))</f>
        <v>0</v>
      </c>
      <c r="CU34" s="29">
        <f>IF(ISBLANK(CatTemplate[[#This Row],[St. unit effort]]),0,(CatTemplate[[#This Row],[St. unit effort]] * CatTemplate[[#This Row],[Year14]]))</f>
        <v>0</v>
      </c>
      <c r="CV34" s="29">
        <f>IF(ISBLANK(CatTemplate[[#This Row],[St. unit effort]]),0,(CatTemplate[[#This Row],[St. unit effort]] * CatTemplate[[#This Row],[Year15]]))</f>
        <v>0</v>
      </c>
      <c r="CW34" s="29">
        <f>IF(ISBLANK(CatTemplate[[#This Row],[St. unit effort]]),0,(CatTemplate[[#This Row],[St. unit effort]] * CatTemplate[[#This Row],[Year16]]))</f>
        <v>0</v>
      </c>
      <c r="CX34" s="29">
        <f>IF(ISBLANK(CatTemplate[[#This Row],[St. unit effort]]),0,(CatTemplate[[#This Row],[St. unit effort]] * CatTemplate[[#This Row],[Year17]]))</f>
        <v>0</v>
      </c>
      <c r="CY34" s="29">
        <f>IF(ISBLANK(CatTemplate[[#This Row],[St. unit effort]]),0,(CatTemplate[[#This Row],[St. unit effort]] * CatTemplate[[#This Row],[Year18]]))</f>
        <v>0</v>
      </c>
      <c r="CZ34" s="29">
        <f>IF(ISBLANK(CatTemplate[[#This Row],[St. unit effort]]),0,(CatTemplate[[#This Row],[St. unit effort]] * CatTemplate[[#This Row],[Year19]]))</f>
        <v>0</v>
      </c>
      <c r="DA34" s="29">
        <f>IF(ISBLANK(CatTemplate[[#This Row],[St. unit effort]]),0,(CatTemplate[[#This Row],[St. unit effort]] * CatTemplate[[#This Row],[Year20]]))</f>
        <v>0</v>
      </c>
      <c r="DB34" s="57">
        <f>IF(ISBLANK(CatTemplate[[#This Row],[St. unit effort]]),0,(CatTemplate[[#This Row],[St. unit effort]] * CatTemplate[[#This Row],[Year1]])*8/ParRatePM)</f>
        <v>0</v>
      </c>
      <c r="DC34" s="57">
        <f>IF(ISBLANK(CatTemplate[[#This Row],[St. unit effort]]),0,(CatTemplate[[#This Row],[St. unit effort]] * CatTemplate[[#This Row],[Year2]])*8/ParRatePM)</f>
        <v>0</v>
      </c>
      <c r="DD34" s="57">
        <f>IF(ISBLANK(CatTemplate[[#This Row],[St. unit effort]]),0,(CatTemplate[[#This Row],[St. unit effort]] * CatTemplate[[#This Row],[Year3]])*8/ParRatePM)</f>
        <v>0</v>
      </c>
      <c r="DE34" s="57">
        <f>IF(ISBLANK(CatTemplate[[#This Row],[St. unit effort]]),0,(CatTemplate[[#This Row],[St. unit effort]] * CatTemplate[[#This Row],[Year4]])*8/ParRatePM)</f>
        <v>0</v>
      </c>
      <c r="DF34" s="57">
        <f>IF(ISBLANK(CatTemplate[[#This Row],[St. unit effort]]),0,(CatTemplate[[#This Row],[St. unit effort]] * CatTemplate[[#This Row],[Year5]])*8/ParRatePM)</f>
        <v>0</v>
      </c>
      <c r="DG34" s="57">
        <f>IF(ISBLANK(CatTemplate[[#This Row],[St. unit effort]]),0,(CatTemplate[[#This Row],[St. unit effort]] * CatTemplate[[#This Row],[Year6]])*8/ParRatePM)</f>
        <v>0</v>
      </c>
      <c r="DH34" s="57">
        <f>IF(ISBLANK(CatTemplate[[#This Row],[St. unit effort]]),0,(CatTemplate[[#This Row],[St. unit effort]] * CatTemplate[[#This Row],[Year7]])*8/ParRatePM)</f>
        <v>0</v>
      </c>
      <c r="DI34" s="57">
        <f>IF(ISBLANK(CatTemplate[[#This Row],[St. unit effort]]),0,(CatTemplate[[#This Row],[St. unit effort]] * CatTemplate[[#This Row],[Year8]])*8/ParRatePM)</f>
        <v>0</v>
      </c>
      <c r="DJ34" s="57">
        <f>IF(ISBLANK(CatTemplate[[#This Row],[St. unit effort]]),0,(CatTemplate[[#This Row],[St. unit effort]] * CatTemplate[[#This Row],[Year9]])*8/ParRatePM)</f>
        <v>0</v>
      </c>
      <c r="DK34" s="57">
        <f>IF(ISBLANK(CatTemplate[[#This Row],[St. unit effort]]),0,(CatTemplate[[#This Row],[St. unit effort]] * CatTemplate[[#This Row],[Year10]])*8/ParRatePM)</f>
        <v>0</v>
      </c>
      <c r="DL34" s="57">
        <f>IF(ISBLANK(CatTemplate[[#This Row],[St. unit effort]]),0,(CatTemplate[[#This Row],[St. unit effort]] * CatTemplate[[#This Row],[Year11]])*8/ParRatePM)</f>
        <v>0</v>
      </c>
      <c r="DM34" s="57">
        <f>IF(ISBLANK(CatTemplate[[#This Row],[St. unit effort]]),0,(CatTemplate[[#This Row],[St. unit effort]] * CatTemplate[[#This Row],[Year12]])*8/ParRatePM)</f>
        <v>0</v>
      </c>
      <c r="DN34" s="57">
        <f>IF(ISBLANK(CatTemplate[[#This Row],[St. unit effort]]),0,(CatTemplate[[#This Row],[St. unit effort]] * CatTemplate[[#This Row],[Year13]])*8/ParRatePM)</f>
        <v>0</v>
      </c>
      <c r="DO34" s="57">
        <f>IF(ISBLANK(CatTemplate[[#This Row],[St. unit effort]]),0,(CatTemplate[[#This Row],[St. unit effort]] * CatTemplate[[#This Row],[Year14]])*8/ParRatePM)</f>
        <v>0</v>
      </c>
      <c r="DP34" s="57">
        <f>IF(ISBLANK(CatTemplate[[#This Row],[St. unit effort]]),0,(CatTemplate[[#This Row],[St. unit effort]] * CatTemplate[[#This Row],[Year15]])*8/ParRatePM)</f>
        <v>0</v>
      </c>
      <c r="DQ34" s="57">
        <f>IF(ISBLANK(CatTemplate[[#This Row],[St. unit effort]]),0,(CatTemplate[[#This Row],[St. unit effort]] * CatTemplate[[#This Row],[Year16]])*8/ParRatePM)</f>
        <v>0</v>
      </c>
      <c r="DR34" s="57">
        <f>IF(ISBLANK(CatTemplate[[#This Row],[St. unit effort]]),0,(CatTemplate[[#This Row],[St. unit effort]] * CatTemplate[[#This Row],[Year17]])*8/ParRatePM)</f>
        <v>0</v>
      </c>
      <c r="DS34" s="57">
        <f>IF(ISBLANK(CatTemplate[[#This Row],[St. unit effort]]),0,(CatTemplate[[#This Row],[St. unit effort]] * CatTemplate[[#This Row],[Year18]])*8/ParRatePM)</f>
        <v>0</v>
      </c>
      <c r="DT34" s="57">
        <f>IF(ISBLANK(CatTemplate[[#This Row],[St. unit effort]]),0,(CatTemplate[[#This Row],[St. unit effort]] * CatTemplate[[#This Row],[Year19]])*8/ParRatePM)</f>
        <v>0</v>
      </c>
      <c r="DU34" s="57">
        <f>IF(ISBLANK(CatTemplate[[#This Row],[St. unit effort]]),0,(CatTemplate[[#This Row],[St. unit effort]] * CatTemplate[[#This Row],[Year20]])*8/ParRatePM)</f>
        <v>0</v>
      </c>
      <c r="DV34" s="54">
        <f>SUM(CatTemplate[[#This Row],[PM1]:[PM20]])</f>
        <v>0</v>
      </c>
      <c r="DW34" s="56">
        <f t="shared" si="10"/>
        <v>0</v>
      </c>
      <c r="DX34" s="56">
        <f t="shared" si="10"/>
        <v>0</v>
      </c>
      <c r="DY34" s="56">
        <f t="shared" si="10"/>
        <v>0</v>
      </c>
      <c r="DZ34" s="56">
        <f t="shared" si="10"/>
        <v>0</v>
      </c>
      <c r="EA34" s="56">
        <f t="shared" si="10"/>
        <v>0</v>
      </c>
      <c r="EB34" s="56">
        <f t="shared" si="10"/>
        <v>0</v>
      </c>
      <c r="EC34" s="56">
        <f t="shared" si="10"/>
        <v>0</v>
      </c>
      <c r="ED34" s="56">
        <f t="shared" si="10"/>
        <v>0</v>
      </c>
      <c r="EE34" s="56">
        <f t="shared" si="10"/>
        <v>0</v>
      </c>
      <c r="EF34" s="56">
        <f t="shared" si="10"/>
        <v>0</v>
      </c>
      <c r="EG34" s="56">
        <f t="shared" si="10"/>
        <v>0</v>
      </c>
      <c r="EH34" s="56">
        <f t="shared" si="10"/>
        <v>0</v>
      </c>
      <c r="EI34" s="56">
        <f t="shared" si="10"/>
        <v>0</v>
      </c>
      <c r="EJ34" s="56">
        <f t="shared" si="10"/>
        <v>0</v>
      </c>
      <c r="EK34" s="56">
        <f t="shared" si="10"/>
        <v>0</v>
      </c>
      <c r="EL34" s="56">
        <f t="shared" si="10"/>
        <v>0</v>
      </c>
      <c r="EM34" s="56">
        <f t="shared" si="13"/>
        <v>0</v>
      </c>
      <c r="EN34" s="56">
        <f t="shared" si="13"/>
        <v>0</v>
      </c>
      <c r="EO34" s="56">
        <f t="shared" si="13"/>
        <v>0</v>
      </c>
      <c r="EP34" s="56">
        <f t="shared" si="13"/>
        <v>0</v>
      </c>
      <c r="EQ34" s="30">
        <f>CatTemplate[[#This Row],[Eq. unit cost]] * CatTemplate[[#This Row],[Eq. quantity]]</f>
        <v>0</v>
      </c>
      <c r="ER34" s="30">
        <f>CatTemplate[[#This Row],[Cons. unit cost]] *CatTemplate[[#This Row],[Cons. quantity]]</f>
        <v>0</v>
      </c>
      <c r="ES34" s="30">
        <f>CatTemplate[[#This Row],[Oth. unit cost]] *CatTemplate[[#This Row],[Oth. quantity]]</f>
        <v>0</v>
      </c>
      <c r="ET34" s="55">
        <f>SUM(CatTemplate[[#This Row],[CO1]:[CO20]])</f>
        <v>0</v>
      </c>
      <c r="EU34" s="56">
        <f t="shared" si="11"/>
        <v>0</v>
      </c>
      <c r="EV34" s="56">
        <f t="shared" si="11"/>
        <v>0</v>
      </c>
      <c r="EW34" s="56">
        <f t="shared" si="11"/>
        <v>0</v>
      </c>
      <c r="EX34" s="56">
        <f t="shared" si="11"/>
        <v>0</v>
      </c>
      <c r="EY34" s="56">
        <f t="shared" si="11"/>
        <v>0</v>
      </c>
      <c r="EZ34" s="56">
        <f t="shared" si="11"/>
        <v>0</v>
      </c>
      <c r="FA34" s="56">
        <f t="shared" si="11"/>
        <v>0</v>
      </c>
      <c r="FB34" s="56">
        <f t="shared" si="11"/>
        <v>0</v>
      </c>
      <c r="FC34" s="56">
        <f t="shared" si="11"/>
        <v>0</v>
      </c>
      <c r="FD34" s="56">
        <f t="shared" si="11"/>
        <v>0</v>
      </c>
      <c r="FE34" s="56">
        <f t="shared" si="11"/>
        <v>0</v>
      </c>
      <c r="FF34" s="56">
        <f t="shared" si="11"/>
        <v>0</v>
      </c>
      <c r="FG34" s="56">
        <f t="shared" si="11"/>
        <v>0</v>
      </c>
      <c r="FH34" s="56">
        <f t="shared" si="11"/>
        <v>0</v>
      </c>
      <c r="FI34" s="56">
        <f t="shared" si="11"/>
        <v>0</v>
      </c>
      <c r="FJ34" s="56">
        <f t="shared" si="11"/>
        <v>0</v>
      </c>
      <c r="FK34" s="56">
        <f t="shared" si="14"/>
        <v>0</v>
      </c>
      <c r="FL34" s="56">
        <f t="shared" si="14"/>
        <v>0</v>
      </c>
      <c r="FM34" s="56">
        <f t="shared" si="14"/>
        <v>0</v>
      </c>
      <c r="FN34" s="56">
        <f t="shared" si="14"/>
        <v>0</v>
      </c>
      <c r="FO34" s="58">
        <f>SUM(CatTemplate[[#This Row],[CS1]:[CS20]])</f>
        <v>0</v>
      </c>
      <c r="FP34" s="59">
        <f>CatTemplate[[#This Row],[Total Oth. cost]]+CatTemplate[[#This Row],[Total St. Cost]]</f>
        <v>0</v>
      </c>
      <c r="FQ34" s="33" t="e">
        <f t="shared" si="12"/>
        <v>#VALUE!</v>
      </c>
      <c r="FR34" s="33" t="e">
        <f t="shared" si="5"/>
        <v>#VALUE!</v>
      </c>
      <c r="FS34" s="30" t="e">
        <f>(CatTemplate[[#This Row],[CO1]] + CatTemplate[[#This Row],[CS1]]) * (1 + getRateOHFinal) * getRateMarkupFinal</f>
        <v>#VALUE!</v>
      </c>
      <c r="FT34" s="30" t="e">
        <f>(CatTemplate[[#This Row],[CO2]] + CatTemplate[[#This Row],[CS2]]) * (1 + getRateOHFinal) * getRateMarkupFinal</f>
        <v>#VALUE!</v>
      </c>
      <c r="FU34" s="30" t="e">
        <f>(CatTemplate[[#This Row],[CO3]] + CatTemplate[[#This Row],[CS3]]) * (1 + getRateOHFinal) * getRateMarkupFinal</f>
        <v>#VALUE!</v>
      </c>
      <c r="FV34" s="30" t="e">
        <f>(CatTemplate[[#This Row],[CO4]] + CatTemplate[[#This Row],[CS4]]) * (1 + getRateOHFinal) * getRateMarkupFinal</f>
        <v>#VALUE!</v>
      </c>
      <c r="FW34" s="30" t="e">
        <f>(CatTemplate[[#This Row],[CO5]] + CatTemplate[[#This Row],[CS5]]) * (1 + getRateOHFinal) * getRateMarkupFinal</f>
        <v>#VALUE!</v>
      </c>
      <c r="FX34" s="30" t="e">
        <f>(CatTemplate[[#This Row],[CO6]] + CatTemplate[[#This Row],[CS6]]) * (1 + getRateOHFinal) * getRateMarkupFinal</f>
        <v>#VALUE!</v>
      </c>
      <c r="FY34" s="30" t="e">
        <f>(CatTemplate[[#This Row],[CO7]] + CatTemplate[[#This Row],[CS7]]) * (1 + getRateOHFinal) * getRateMarkupFinal</f>
        <v>#VALUE!</v>
      </c>
      <c r="FZ34" s="30" t="e">
        <f>(CatTemplate[[#This Row],[CO8]] + CatTemplate[[#This Row],[CS8]]) * (1 + getRateOHFinal) * getRateMarkupFinal</f>
        <v>#VALUE!</v>
      </c>
      <c r="GA34" s="30" t="e">
        <f>(CatTemplate[[#This Row],[CO9]] + CatTemplate[[#This Row],[CS9]]) * (1 + getRateOHFinal) * getRateMarkupFinal</f>
        <v>#VALUE!</v>
      </c>
      <c r="GB34" s="30" t="e">
        <f>(CatTemplate[[#This Row],[CO10]] + CatTemplate[[#This Row],[CS10]]) * (1 + getRateOHFinal) * getRateMarkupFinal</f>
        <v>#VALUE!</v>
      </c>
      <c r="GC34" s="30" t="e">
        <f>(CatTemplate[[#This Row],[CO11]] + CatTemplate[[#This Row],[CS11]]) * (1 + getRateOHFinal) * getRateMarkupFinal</f>
        <v>#VALUE!</v>
      </c>
      <c r="GD34" s="30" t="e">
        <f>(CatTemplate[[#This Row],[CO12]] + CatTemplate[[#This Row],[CS12]]) * (1 + getRateOHFinal) * getRateMarkupFinal</f>
        <v>#VALUE!</v>
      </c>
      <c r="GE34" s="30" t="e">
        <f>(CatTemplate[[#This Row],[CO13]] + CatTemplate[[#This Row],[CS13]]) * (1 + getRateOHFinal) * getRateMarkupFinal</f>
        <v>#VALUE!</v>
      </c>
      <c r="GF34" s="30" t="e">
        <f>(CatTemplate[[#This Row],[CO14]] + CatTemplate[[#This Row],[CS14]]) * (1 + getRateOHFinal) * getRateMarkupFinal</f>
        <v>#VALUE!</v>
      </c>
      <c r="GG34" s="30" t="e">
        <f>(CatTemplate[[#This Row],[CO15]] + CatTemplate[[#This Row],[CS15]]) * (1 + getRateOHFinal) * getRateMarkupFinal</f>
        <v>#VALUE!</v>
      </c>
      <c r="GH34" s="30" t="e">
        <f>(CatTemplate[[#This Row],[CO16]] + CatTemplate[[#This Row],[CS16]]) * (1 + getRateOHFinal) * getRateMarkupFinal</f>
        <v>#VALUE!</v>
      </c>
      <c r="GI34" s="30" t="e">
        <f>(CatTemplate[[#This Row],[CO17]] + CatTemplate[[#This Row],[CS17]]) * (1 + getRateOHFinal) * getRateMarkupFinal</f>
        <v>#VALUE!</v>
      </c>
      <c r="GJ34" s="30" t="e">
        <f>(CatTemplate[[#This Row],[CO18]] + CatTemplate[[#This Row],[CS18]]) * (1 + getRateOHFinal) * getRateMarkupFinal</f>
        <v>#VALUE!</v>
      </c>
      <c r="GK34" s="30" t="e">
        <f>(CatTemplate[[#This Row],[CO19]] + CatTemplate[[#This Row],[CS19]]) * (1 + getRateOHFinal) * getRateMarkupFinal</f>
        <v>#VALUE!</v>
      </c>
      <c r="GL34" s="30" t="e">
        <f>(CatTemplate[[#This Row],[CO20]] + CatTemplate[[#This Row],[CS20]]) * (1 + getRateOHFinal) * getRateMarkupFinal</f>
        <v>#VALUE!</v>
      </c>
      <c r="GM34" s="30" t="e">
        <f t="shared" si="6"/>
        <v>#VALUE!</v>
      </c>
      <c r="GN34" s="30" t="e">
        <f t="shared" si="7"/>
        <v>#VALUE!</v>
      </c>
      <c r="GO34" s="30" t="e">
        <f t="shared" si="8"/>
        <v>#VALUE!</v>
      </c>
      <c r="GP34" s="30" t="e">
        <f t="shared" si="9"/>
        <v>#VALUE!</v>
      </c>
      <c r="GQ34" s="30" t="e">
        <f>(CatTemplate[[#This Row],[CO1]]+CatTemplate[[#This Row],[CS1]]) * (1+ getRateOHFinal) * (1 + getRateMarkupFinal)</f>
        <v>#VALUE!</v>
      </c>
      <c r="GR34" s="30" t="e">
        <f>(CatTemplate[[#This Row],[CO2]]+CatTemplate[[#This Row],[CS2]]) * (1+ getRateOHFinal) * (1 + getRateMarkupFinal)</f>
        <v>#VALUE!</v>
      </c>
      <c r="GS34" s="30" t="e">
        <f>(CatTemplate[[#This Row],[CO3]]+CatTemplate[[#This Row],[CS3]]) * (1+ getRateOHFinal) * (1 + getRateMarkupFinal)</f>
        <v>#VALUE!</v>
      </c>
      <c r="GT34" s="30" t="e">
        <f>(CatTemplate[[#This Row],[CO4]]+CatTemplate[[#This Row],[CS4]]) * (1+ getRateOHFinal) * (1 + getRateMarkupFinal)</f>
        <v>#VALUE!</v>
      </c>
      <c r="GU34" s="30" t="e">
        <f>(CatTemplate[[#This Row],[CO5]]+CatTemplate[[#This Row],[CS5]]) * (1+ getRateOHFinal) * (1 + getRateMarkupFinal)</f>
        <v>#VALUE!</v>
      </c>
      <c r="GV34" s="30" t="e">
        <f>(CatTemplate[[#This Row],[CO6]]+CatTemplate[[#This Row],[CS6]]) * (1+ getRateOHFinal) * (1 + getRateMarkupFinal)</f>
        <v>#VALUE!</v>
      </c>
      <c r="GW34" s="30" t="e">
        <f>(CatTemplate[[#This Row],[CO7]]+CatTemplate[[#This Row],[CS7]]) * (1+ getRateOHFinal) * (1 + getRateMarkupFinal)</f>
        <v>#VALUE!</v>
      </c>
      <c r="GX34" s="30" t="e">
        <f>(CatTemplate[[#This Row],[CO8]]+CatTemplate[[#This Row],[CS8]]) * (1+ getRateOHFinal) * (1 + getRateMarkupFinal)</f>
        <v>#VALUE!</v>
      </c>
      <c r="GY34" s="30" t="e">
        <f>(CatTemplate[[#This Row],[CO9]]+CatTemplate[[#This Row],[CS9]]) * (1+ getRateOHFinal) * (1 + getRateMarkupFinal)</f>
        <v>#VALUE!</v>
      </c>
      <c r="GZ34" s="30" t="e">
        <f>(CatTemplate[[#This Row],[CO10]]+CatTemplate[[#This Row],[CS10]]) * (1+ getRateOHFinal) * (1 + getRateMarkupFinal)</f>
        <v>#VALUE!</v>
      </c>
      <c r="HA34" s="30" t="e">
        <f>(CatTemplate[[#This Row],[CO11]]+CatTemplate[[#This Row],[CS11]]) * (1+ getRateOHFinal) * (1 + getRateMarkupFinal)</f>
        <v>#VALUE!</v>
      </c>
      <c r="HB34" s="30" t="e">
        <f>(CatTemplate[[#This Row],[CO12]]+CatTemplate[[#This Row],[CS12]]) * (1+ getRateOHFinal) * (1 + getRateMarkupFinal)</f>
        <v>#VALUE!</v>
      </c>
      <c r="HC34" s="30" t="e">
        <f>(CatTemplate[[#This Row],[CO13]]+CatTemplate[[#This Row],[CS13]]) * (1+ getRateOHFinal) * (1 + getRateMarkupFinal)</f>
        <v>#VALUE!</v>
      </c>
      <c r="HD34" s="30" t="e">
        <f>(CatTemplate[[#This Row],[CO14]]+CatTemplate[[#This Row],[CS14]]) * (1+ getRateOHFinal) * (1 + getRateMarkupFinal)</f>
        <v>#VALUE!</v>
      </c>
      <c r="HE34" s="30" t="e">
        <f>(CatTemplate[[#This Row],[CO15]]+CatTemplate[[#This Row],[CS15]]) * (1+ getRateOHFinal) * (1 + getRateMarkupFinal)</f>
        <v>#VALUE!</v>
      </c>
      <c r="HF34" s="30" t="e">
        <f>(CatTemplate[[#This Row],[CO16]]+CatTemplate[[#This Row],[CS16]]) * (1+ getRateOHFinal) * (1 + getRateMarkupFinal)</f>
        <v>#VALUE!</v>
      </c>
      <c r="HG34" s="30" t="e">
        <f>(CatTemplate[[#This Row],[CO17]]+CatTemplate[[#This Row],[CS17]]) * (1+ getRateOHFinal) * (1 + getRateMarkupFinal)</f>
        <v>#VALUE!</v>
      </c>
      <c r="HH34" s="30" t="e">
        <f>(CatTemplate[[#This Row],[CO18]]+CatTemplate[[#This Row],[CS18]]) * (1+ getRateOHFinal) * (1 + getRateMarkupFinal)</f>
        <v>#VALUE!</v>
      </c>
      <c r="HI34" s="30" t="e">
        <f>(CatTemplate[[#This Row],[CO19]]+CatTemplate[[#This Row],[CS19]]) * (1+ getRateOHFinal) * (1 + getRateMarkupFinal)</f>
        <v>#VALUE!</v>
      </c>
      <c r="HJ34" s="30" t="e">
        <f>(CatTemplate[[#This Row],[CO20]]+CatTemplate[[#This Row],[CS20]]) * (1+ getRateOHFinal) * (1 + getRateMarkupFinal)</f>
        <v>#VALUE!</v>
      </c>
      <c r="HK34" s="39" t="e">
        <f>CatTemplate[[#This Row],[Total cost]]+CatTemplate[[#This Row],[OH Amount]]+CatTemplate[[#This Row],[Markup]]</f>
        <v>#VALUE!</v>
      </c>
      <c r="HL34" s="63">
        <f>IF(CatTemplate[[#This Row],[Units]]="Days",CatTemplate[[#This Row],[Project quantity]]*CatTemplate[[#This Row],[St. unit effort]],CatTemplate[[#This Row],[Project quantity]])</f>
        <v>0</v>
      </c>
      <c r="HM34" s="287">
        <f>IFERROR(CatTemplate[[#This Row],[Total Price]]/(CatTemplate[[#This Row],[Final Quantity]]),0)</f>
        <v>0</v>
      </c>
      <c r="HN34" s="261"/>
    </row>
    <row r="35" spans="2:222" x14ac:dyDescent="0.2">
      <c r="B35" s="6" t="s">
        <v>75</v>
      </c>
      <c r="C35" s="22">
        <v>2</v>
      </c>
      <c r="D35" s="7" t="s">
        <v>75</v>
      </c>
      <c r="E35" s="24">
        <v>1</v>
      </c>
      <c r="F35" s="18" t="s">
        <v>885</v>
      </c>
      <c r="G35" s="26">
        <v>3</v>
      </c>
      <c r="H35" s="18" t="s">
        <v>141</v>
      </c>
      <c r="I35" s="18"/>
      <c r="J35" s="15" t="s">
        <v>28</v>
      </c>
      <c r="K35" s="15"/>
      <c r="L35" s="15" t="s">
        <v>140</v>
      </c>
      <c r="M35" s="15" t="s">
        <v>206</v>
      </c>
      <c r="N35" s="15" t="s">
        <v>857</v>
      </c>
      <c r="O35" s="320"/>
      <c r="P35" s="71"/>
      <c r="Q35" s="108"/>
      <c r="R35" s="73"/>
      <c r="S35" s="97"/>
      <c r="T35" s="100">
        <f>getEqUnitCost</f>
        <v>0</v>
      </c>
      <c r="U35" s="73">
        <f>getEqUnitEffort</f>
        <v>0</v>
      </c>
      <c r="V35" s="101">
        <f>getEqQuantity</f>
        <v>0</v>
      </c>
      <c r="W35" s="320"/>
      <c r="X35" s="100">
        <f>getConsUnitCost</f>
        <v>0</v>
      </c>
      <c r="Y35" s="73">
        <f>getConsUnitEffort</f>
        <v>0</v>
      </c>
      <c r="Z35" s="14">
        <f>getConsQuantity</f>
        <v>0</v>
      </c>
      <c r="AA35" s="320"/>
      <c r="AB35" s="72"/>
      <c r="AC35" s="112"/>
      <c r="AD35" s="14">
        <f>getOthQuantity</f>
        <v>0</v>
      </c>
      <c r="AE35" s="320"/>
      <c r="AF35" s="28" t="str">
        <f>IF(ISBLANK(CatTemplate[[#This Row],[Resource type]]),"",CatTemplate[[#This Row],[Resource type]])</f>
        <v>CIEC CRA</v>
      </c>
      <c r="AG35" s="242">
        <f>getStaffUnitCost</f>
        <v>529.72667641480098</v>
      </c>
      <c r="AH35" s="113">
        <f>getStaffUnitEffort</f>
        <v>0</v>
      </c>
      <c r="AI35" s="40">
        <f>getStaffQuantity</f>
        <v>0</v>
      </c>
      <c r="AJ35" s="41">
        <f>CatTemplate[[#This Row],[St. quantity]]*8/ParRatePM</f>
        <v>0</v>
      </c>
      <c r="AK35" s="320"/>
      <c r="AL35" s="53" t="str">
        <f>CatTemplate[[#This Row],[Item type]]</f>
        <v>Days</v>
      </c>
      <c r="AM35" s="12">
        <f>SUM(CatTemplate[[#This Row],[Year1]:[Year20]])</f>
        <v>0</v>
      </c>
      <c r="AN35" s="52"/>
      <c r="AO35" s="52"/>
      <c r="AP35" s="52"/>
      <c r="AQ35" s="8"/>
      <c r="AR35" s="8"/>
      <c r="AS35" s="8"/>
      <c r="AT35" s="8"/>
      <c r="AU35" s="8"/>
      <c r="AV35" s="8"/>
      <c r="AW35" s="8"/>
      <c r="AX35" s="8"/>
      <c r="AY35" s="8"/>
      <c r="AZ35" s="8"/>
      <c r="BA35" s="8"/>
      <c r="BB35" s="8"/>
      <c r="BC35" s="8"/>
      <c r="BD35" s="8"/>
      <c r="BE35" s="8"/>
      <c r="BF35" s="8"/>
      <c r="BG35" s="36"/>
      <c r="BH35" s="320"/>
      <c r="BI35" s="37" t="str">
        <f>getCostCategory</f>
        <v>01 Staff costs</v>
      </c>
      <c r="BJ35" s="37" t="str">
        <f>getSection</f>
        <v>02 Patient visits and data collection</v>
      </c>
      <c r="BK35" s="32" t="str">
        <f>getObject</f>
        <v>CIEC CRA</v>
      </c>
      <c r="BL35" s="30">
        <f>IFERROR(getUnitCost * IF(CatTemplate[[#This Row],[Cost Category Comp.]]="01 Staff costs", 1,1),0)</f>
        <v>529.72667641480098</v>
      </c>
      <c r="BM35" s="29">
        <f>IF(AND(ISBLANK(CatTemplate[[#This Row],[Eq. unit cost]]),ISBLANK(CatTemplate[[#This Row],[Cons. unit cost]]),ISBLANK(CatTemplate[[#This Row],[Oth. unit cost]])), 0, IF(getUnitEffort =0,1,getUnitEffort) * CatTemplate[[#This Row],[Year1]])</f>
        <v>0</v>
      </c>
      <c r="BN35" s="29">
        <f>IF(AND(ISBLANK(CatTemplate[[#This Row],[Eq. unit cost]]),ISBLANK(CatTemplate[[#This Row],[Cons. unit cost]]),ISBLANK(CatTemplate[[#This Row],[Oth. unit cost]])), 0, IF(getUnitEffort =0,1,getUnitEffort) * CatTemplate[[#This Row],[Year2]])</f>
        <v>0</v>
      </c>
      <c r="BO35" s="29">
        <f>IF(AND(ISBLANK(CatTemplate[[#This Row],[Eq. unit cost]]),ISBLANK(CatTemplate[[#This Row],[Cons. unit cost]]),ISBLANK(CatTemplate[[#This Row],[Oth. unit cost]])), 0, IF(getUnitEffort =0,1,getUnitEffort) * CatTemplate[[#This Row],[Year3]])</f>
        <v>0</v>
      </c>
      <c r="BP35" s="29">
        <f>IF(AND(ISBLANK(CatTemplate[[#This Row],[Eq. unit cost]]),ISBLANK(CatTemplate[[#This Row],[Cons. unit cost]]),ISBLANK(CatTemplate[[#This Row],[Oth. unit cost]])), 0, IF(getUnitEffort =0,1,getUnitEffort) * CatTemplate[[#This Row],[Year4]])</f>
        <v>0</v>
      </c>
      <c r="BQ35" s="29">
        <f>IF(AND(ISBLANK(CatTemplate[[#This Row],[Eq. unit cost]]),ISBLANK(CatTemplate[[#This Row],[Cons. unit cost]]),ISBLANK(CatTemplate[[#This Row],[Oth. unit cost]])), 0, IF(getUnitEffort =0,1,getUnitEffort) * CatTemplate[[#This Row],[Year5]])</f>
        <v>0</v>
      </c>
      <c r="BR35" s="29">
        <f>IF(AND(ISBLANK(CatTemplate[[#This Row],[Eq. unit cost]]),ISBLANK(CatTemplate[[#This Row],[Cons. unit cost]]),ISBLANK(CatTemplate[[#This Row],[Oth. unit cost]])), 0, IF(getUnitEffort =0,1,getUnitEffort) * CatTemplate[[#This Row],[Year6]])</f>
        <v>0</v>
      </c>
      <c r="BS35" s="29">
        <f>IF(AND(ISBLANK(CatTemplate[[#This Row],[Eq. unit cost]]),ISBLANK(CatTemplate[[#This Row],[Cons. unit cost]]),ISBLANK(CatTemplate[[#This Row],[Oth. unit cost]])), 0, IF(getUnitEffort =0,1,getUnitEffort) * CatTemplate[[#This Row],[Year7]])</f>
        <v>0</v>
      </c>
      <c r="BT35" s="29">
        <f>IF(AND(ISBLANK(CatTemplate[[#This Row],[Eq. unit cost]]),ISBLANK(CatTemplate[[#This Row],[Cons. unit cost]]),ISBLANK(CatTemplate[[#This Row],[Oth. unit cost]])), 0, IF(getUnitEffort =0,1,getUnitEffort) * CatTemplate[[#This Row],[Year8]])</f>
        <v>0</v>
      </c>
      <c r="BU35" s="29">
        <f>IF(AND(ISBLANK(CatTemplate[[#This Row],[Eq. unit cost]]),ISBLANK(CatTemplate[[#This Row],[Cons. unit cost]]),ISBLANK(CatTemplate[[#This Row],[Oth. unit cost]])), 0, IF(getUnitEffort =0,1,getUnitEffort) * CatTemplate[[#This Row],[Year9]])</f>
        <v>0</v>
      </c>
      <c r="BV35" s="29">
        <f>IF(AND(ISBLANK(CatTemplate[[#This Row],[Eq. unit cost]]),ISBLANK(CatTemplate[[#This Row],[Cons. unit cost]]),ISBLANK(CatTemplate[[#This Row],[Oth. unit cost]])), 0, IF(getUnitEffort =0,1,getUnitEffort) * CatTemplate[[#This Row],[Year10]])</f>
        <v>0</v>
      </c>
      <c r="BW35" s="29">
        <f>IF(AND(ISBLANK(CatTemplate[[#This Row],[Eq. unit cost]]),ISBLANK(CatTemplate[[#This Row],[Cons. unit cost]]),ISBLANK(CatTemplate[[#This Row],[Oth. unit cost]])), 0, IF(getUnitEffort =0,1,getUnitEffort) * CatTemplate[[#This Row],[Year11]])</f>
        <v>0</v>
      </c>
      <c r="BX35" s="29">
        <f>IF(AND(ISBLANK(CatTemplate[[#This Row],[Eq. unit cost]]),ISBLANK(CatTemplate[[#This Row],[Cons. unit cost]]),ISBLANK(CatTemplate[[#This Row],[Oth. unit cost]])), 0, IF(getUnitEffort =0,1,getUnitEffort) * CatTemplate[[#This Row],[Year12]])</f>
        <v>0</v>
      </c>
      <c r="BY35" s="29">
        <f>IF(AND(ISBLANK(CatTemplate[[#This Row],[Eq. unit cost]]),ISBLANK(CatTemplate[[#This Row],[Cons. unit cost]]),ISBLANK(CatTemplate[[#This Row],[Oth. unit cost]])), 0, IF(getUnitEffort =0,1,getUnitEffort) * CatTemplate[[#This Row],[Year13]])</f>
        <v>0</v>
      </c>
      <c r="BZ35" s="29">
        <f>IF(AND(ISBLANK(CatTemplate[[#This Row],[Eq. unit cost]]),ISBLANK(CatTemplate[[#This Row],[Cons. unit cost]]),ISBLANK(CatTemplate[[#This Row],[Oth. unit cost]])), 0, IF(getUnitEffort =0,1,getUnitEffort) * CatTemplate[[#This Row],[Year14]])</f>
        <v>0</v>
      </c>
      <c r="CA35" s="29">
        <f>IF(AND(ISBLANK(CatTemplate[[#This Row],[Eq. unit cost]]),ISBLANK(CatTemplate[[#This Row],[Cons. unit cost]]),ISBLANK(CatTemplate[[#This Row],[Oth. unit cost]])), 0, IF(getUnitEffort =0,1,getUnitEffort) * CatTemplate[[#This Row],[Year15]])</f>
        <v>0</v>
      </c>
      <c r="CB35" s="29">
        <f>IF(AND(ISBLANK(CatTemplate[[#This Row],[Eq. unit cost]]),ISBLANK(CatTemplate[[#This Row],[Cons. unit cost]]),ISBLANK(CatTemplate[[#This Row],[Oth. unit cost]])), 0, IF(getUnitEffort =0,1,getUnitEffort) * CatTemplate[[#This Row],[Year16]])</f>
        <v>0</v>
      </c>
      <c r="CC35" s="29">
        <f>IF(AND(ISBLANK(CatTemplate[[#This Row],[Eq. unit cost]]),ISBLANK(CatTemplate[[#This Row],[Cons. unit cost]]),ISBLANK(CatTemplate[[#This Row],[Oth. unit cost]])), 0, IF(getUnitEffort =0,1,getUnitEffort) * CatTemplate[[#This Row],[Year17]])</f>
        <v>0</v>
      </c>
      <c r="CD35" s="29">
        <f>IF(AND(ISBLANK(CatTemplate[[#This Row],[Eq. unit cost]]),ISBLANK(CatTemplate[[#This Row],[Cons. unit cost]]),ISBLANK(CatTemplate[[#This Row],[Oth. unit cost]])), 0, IF(getUnitEffort =0,1,getUnitEffort) * CatTemplate[[#This Row],[Year18]])</f>
        <v>0</v>
      </c>
      <c r="CE35" s="29">
        <f>IF(AND(ISBLANK(CatTemplate[[#This Row],[Eq. unit cost]]),ISBLANK(CatTemplate[[#This Row],[Cons. unit cost]]),ISBLANK(CatTemplate[[#This Row],[Oth. unit cost]])), 0, IF(getUnitEffort =0,1,getUnitEffort) * CatTemplate[[#This Row],[Year19]])</f>
        <v>0</v>
      </c>
      <c r="CF35" s="29">
        <f>IF(AND(ISBLANK(CatTemplate[[#This Row],[Eq. unit cost]]),ISBLANK(CatTemplate[[#This Row],[Cons. unit cost]]),ISBLANK(CatTemplate[[#This Row],[Oth. unit cost]])), 0, IF(getUnitEffort =0,1,getUnitEffort) * CatTemplate[[#This Row],[Year20]])</f>
        <v>0</v>
      </c>
      <c r="CG35" s="45">
        <f>SUM(CatTemplate[[#This Row],[Q1]:[Q20]])</f>
        <v>0</v>
      </c>
      <c r="CH35" s="29">
        <f>IF(ISBLANK(CatTemplate[[#This Row],[St. unit effort]]),0,(CatTemplate[[#This Row],[St. unit effort]] * CatTemplate[[#This Row],[Year1]]))</f>
        <v>0</v>
      </c>
      <c r="CI35" s="29">
        <f>IF(ISBLANK(CatTemplate[[#This Row],[St. unit effort]]),0,(CatTemplate[[#This Row],[St. unit effort]] * CatTemplate[[#This Row],[Year2]]))</f>
        <v>0</v>
      </c>
      <c r="CJ35" s="29">
        <f>IF(ISBLANK(CatTemplate[[#This Row],[St. unit effort]]),0,(CatTemplate[[#This Row],[St. unit effort]] * CatTemplate[[#This Row],[Year3]]))</f>
        <v>0</v>
      </c>
      <c r="CK35" s="29">
        <f>IF(ISBLANK(CatTemplate[[#This Row],[St. unit effort]]),0,(CatTemplate[[#This Row],[St. unit effort]] * CatTemplate[[#This Row],[Year4]]))</f>
        <v>0</v>
      </c>
      <c r="CL35" s="29">
        <f>IF(ISBLANK(CatTemplate[[#This Row],[St. unit effort]]),0,(CatTemplate[[#This Row],[St. unit effort]] * CatTemplate[[#This Row],[Year5]]))</f>
        <v>0</v>
      </c>
      <c r="CM35" s="29">
        <f>IF(ISBLANK(CatTemplate[[#This Row],[St. unit effort]]),0,(CatTemplate[[#This Row],[St. unit effort]] * CatTemplate[[#This Row],[Year6]]))</f>
        <v>0</v>
      </c>
      <c r="CN35" s="29">
        <f>IF(ISBLANK(CatTemplate[[#This Row],[St. unit effort]]),0,(CatTemplate[[#This Row],[St. unit effort]] * CatTemplate[[#This Row],[Year7]]))</f>
        <v>0</v>
      </c>
      <c r="CO35" s="29">
        <f>IF(ISBLANK(CatTemplate[[#This Row],[St. unit effort]]),0,(CatTemplate[[#This Row],[St. unit effort]] * CatTemplate[[#This Row],[Year8]]))</f>
        <v>0</v>
      </c>
      <c r="CP35" s="29">
        <f>IF(ISBLANK(CatTemplate[[#This Row],[St. unit effort]]),0,(CatTemplate[[#This Row],[St. unit effort]] * CatTemplate[[#This Row],[Year9]]))</f>
        <v>0</v>
      </c>
      <c r="CQ35" s="29">
        <f>IF(ISBLANK(CatTemplate[[#This Row],[St. unit effort]]),0,(CatTemplate[[#This Row],[St. unit effort]] * CatTemplate[[#This Row],[Year10]]))</f>
        <v>0</v>
      </c>
      <c r="CR35" s="29">
        <f>IF(ISBLANK(CatTemplate[[#This Row],[St. unit effort]]),0,(CatTemplate[[#This Row],[St. unit effort]] * CatTemplate[[#This Row],[Year11]]))</f>
        <v>0</v>
      </c>
      <c r="CS35" s="29">
        <f>IF(ISBLANK(CatTemplate[[#This Row],[St. unit effort]]),0,(CatTemplate[[#This Row],[St. unit effort]] * CatTemplate[[#This Row],[Year12]]))</f>
        <v>0</v>
      </c>
      <c r="CT35" s="29">
        <f>IF(ISBLANK(CatTemplate[[#This Row],[St. unit effort]]),0,(CatTemplate[[#This Row],[St. unit effort]] * CatTemplate[[#This Row],[Year13]]))</f>
        <v>0</v>
      </c>
      <c r="CU35" s="29">
        <f>IF(ISBLANK(CatTemplate[[#This Row],[St. unit effort]]),0,(CatTemplate[[#This Row],[St. unit effort]] * CatTemplate[[#This Row],[Year14]]))</f>
        <v>0</v>
      </c>
      <c r="CV35" s="29">
        <f>IF(ISBLANK(CatTemplate[[#This Row],[St. unit effort]]),0,(CatTemplate[[#This Row],[St. unit effort]] * CatTemplate[[#This Row],[Year15]]))</f>
        <v>0</v>
      </c>
      <c r="CW35" s="29">
        <f>IF(ISBLANK(CatTemplate[[#This Row],[St. unit effort]]),0,(CatTemplate[[#This Row],[St. unit effort]] * CatTemplate[[#This Row],[Year16]]))</f>
        <v>0</v>
      </c>
      <c r="CX35" s="29">
        <f>IF(ISBLANK(CatTemplate[[#This Row],[St. unit effort]]),0,(CatTemplate[[#This Row],[St. unit effort]] * CatTemplate[[#This Row],[Year17]]))</f>
        <v>0</v>
      </c>
      <c r="CY35" s="29">
        <f>IF(ISBLANK(CatTemplate[[#This Row],[St. unit effort]]),0,(CatTemplate[[#This Row],[St. unit effort]] * CatTemplate[[#This Row],[Year18]]))</f>
        <v>0</v>
      </c>
      <c r="CZ35" s="29">
        <f>IF(ISBLANK(CatTemplate[[#This Row],[St. unit effort]]),0,(CatTemplate[[#This Row],[St. unit effort]] * CatTemplate[[#This Row],[Year19]]))</f>
        <v>0</v>
      </c>
      <c r="DA35" s="29">
        <f>IF(ISBLANK(CatTemplate[[#This Row],[St. unit effort]]),0,(CatTemplate[[#This Row],[St. unit effort]] * CatTemplate[[#This Row],[Year20]]))</f>
        <v>0</v>
      </c>
      <c r="DB35" s="57">
        <f>IF(ISBLANK(CatTemplate[[#This Row],[St. unit effort]]),0,(CatTemplate[[#This Row],[St. unit effort]] * CatTemplate[[#This Row],[Year1]])*8/ParRatePM)</f>
        <v>0</v>
      </c>
      <c r="DC35" s="57">
        <f>IF(ISBLANK(CatTemplate[[#This Row],[St. unit effort]]),0,(CatTemplate[[#This Row],[St. unit effort]] * CatTemplate[[#This Row],[Year2]])*8/ParRatePM)</f>
        <v>0</v>
      </c>
      <c r="DD35" s="57">
        <f>IF(ISBLANK(CatTemplate[[#This Row],[St. unit effort]]),0,(CatTemplate[[#This Row],[St. unit effort]] * CatTemplate[[#This Row],[Year3]])*8/ParRatePM)</f>
        <v>0</v>
      </c>
      <c r="DE35" s="57">
        <f>IF(ISBLANK(CatTemplate[[#This Row],[St. unit effort]]),0,(CatTemplate[[#This Row],[St. unit effort]] * CatTemplate[[#This Row],[Year4]])*8/ParRatePM)</f>
        <v>0</v>
      </c>
      <c r="DF35" s="57">
        <f>IF(ISBLANK(CatTemplate[[#This Row],[St. unit effort]]),0,(CatTemplate[[#This Row],[St. unit effort]] * CatTemplate[[#This Row],[Year5]])*8/ParRatePM)</f>
        <v>0</v>
      </c>
      <c r="DG35" s="57">
        <f>IF(ISBLANK(CatTemplate[[#This Row],[St. unit effort]]),0,(CatTemplate[[#This Row],[St. unit effort]] * CatTemplate[[#This Row],[Year6]])*8/ParRatePM)</f>
        <v>0</v>
      </c>
      <c r="DH35" s="57">
        <f>IF(ISBLANK(CatTemplate[[#This Row],[St. unit effort]]),0,(CatTemplate[[#This Row],[St. unit effort]] * CatTemplate[[#This Row],[Year7]])*8/ParRatePM)</f>
        <v>0</v>
      </c>
      <c r="DI35" s="57">
        <f>IF(ISBLANK(CatTemplate[[#This Row],[St. unit effort]]),0,(CatTemplate[[#This Row],[St. unit effort]] * CatTemplate[[#This Row],[Year8]])*8/ParRatePM)</f>
        <v>0</v>
      </c>
      <c r="DJ35" s="57">
        <f>IF(ISBLANK(CatTemplate[[#This Row],[St. unit effort]]),0,(CatTemplate[[#This Row],[St. unit effort]] * CatTemplate[[#This Row],[Year9]])*8/ParRatePM)</f>
        <v>0</v>
      </c>
      <c r="DK35" s="57">
        <f>IF(ISBLANK(CatTemplate[[#This Row],[St. unit effort]]),0,(CatTemplate[[#This Row],[St. unit effort]] * CatTemplate[[#This Row],[Year10]])*8/ParRatePM)</f>
        <v>0</v>
      </c>
      <c r="DL35" s="57">
        <f>IF(ISBLANK(CatTemplate[[#This Row],[St. unit effort]]),0,(CatTemplate[[#This Row],[St. unit effort]] * CatTemplate[[#This Row],[Year11]])*8/ParRatePM)</f>
        <v>0</v>
      </c>
      <c r="DM35" s="57">
        <f>IF(ISBLANK(CatTemplate[[#This Row],[St. unit effort]]),0,(CatTemplate[[#This Row],[St. unit effort]] * CatTemplate[[#This Row],[Year12]])*8/ParRatePM)</f>
        <v>0</v>
      </c>
      <c r="DN35" s="57">
        <f>IF(ISBLANK(CatTemplate[[#This Row],[St. unit effort]]),0,(CatTemplate[[#This Row],[St. unit effort]] * CatTemplate[[#This Row],[Year13]])*8/ParRatePM)</f>
        <v>0</v>
      </c>
      <c r="DO35" s="57">
        <f>IF(ISBLANK(CatTemplate[[#This Row],[St. unit effort]]),0,(CatTemplate[[#This Row],[St. unit effort]] * CatTemplate[[#This Row],[Year14]])*8/ParRatePM)</f>
        <v>0</v>
      </c>
      <c r="DP35" s="57">
        <f>IF(ISBLANK(CatTemplate[[#This Row],[St. unit effort]]),0,(CatTemplate[[#This Row],[St. unit effort]] * CatTemplate[[#This Row],[Year15]])*8/ParRatePM)</f>
        <v>0</v>
      </c>
      <c r="DQ35" s="57">
        <f>IF(ISBLANK(CatTemplate[[#This Row],[St. unit effort]]),0,(CatTemplate[[#This Row],[St. unit effort]] * CatTemplate[[#This Row],[Year16]])*8/ParRatePM)</f>
        <v>0</v>
      </c>
      <c r="DR35" s="57">
        <f>IF(ISBLANK(CatTemplate[[#This Row],[St. unit effort]]),0,(CatTemplate[[#This Row],[St. unit effort]] * CatTemplate[[#This Row],[Year17]])*8/ParRatePM)</f>
        <v>0</v>
      </c>
      <c r="DS35" s="57">
        <f>IF(ISBLANK(CatTemplate[[#This Row],[St. unit effort]]),0,(CatTemplate[[#This Row],[St. unit effort]] * CatTemplate[[#This Row],[Year18]])*8/ParRatePM)</f>
        <v>0</v>
      </c>
      <c r="DT35" s="57">
        <f>IF(ISBLANK(CatTemplate[[#This Row],[St. unit effort]]),0,(CatTemplate[[#This Row],[St. unit effort]] * CatTemplate[[#This Row],[Year19]])*8/ParRatePM)</f>
        <v>0</v>
      </c>
      <c r="DU35" s="57">
        <f>IF(ISBLANK(CatTemplate[[#This Row],[St. unit effort]]),0,(CatTemplate[[#This Row],[St. unit effort]] * CatTemplate[[#This Row],[Year20]])*8/ParRatePM)</f>
        <v>0</v>
      </c>
      <c r="DV35" s="54">
        <f>SUM(CatTemplate[[#This Row],[PM1]:[PM20]])</f>
        <v>0</v>
      </c>
      <c r="DW35" s="56">
        <f t="shared" si="10"/>
        <v>0</v>
      </c>
      <c r="DX35" s="56">
        <f t="shared" si="10"/>
        <v>0</v>
      </c>
      <c r="DY35" s="56">
        <f t="shared" si="10"/>
        <v>0</v>
      </c>
      <c r="DZ35" s="56">
        <f t="shared" si="10"/>
        <v>0</v>
      </c>
      <c r="EA35" s="56">
        <f t="shared" si="10"/>
        <v>0</v>
      </c>
      <c r="EB35" s="56">
        <f t="shared" si="10"/>
        <v>0</v>
      </c>
      <c r="EC35" s="56">
        <f t="shared" si="10"/>
        <v>0</v>
      </c>
      <c r="ED35" s="56">
        <f t="shared" si="10"/>
        <v>0</v>
      </c>
      <c r="EE35" s="56">
        <f t="shared" si="10"/>
        <v>0</v>
      </c>
      <c r="EF35" s="56">
        <f t="shared" si="10"/>
        <v>0</v>
      </c>
      <c r="EG35" s="56">
        <f t="shared" si="10"/>
        <v>0</v>
      </c>
      <c r="EH35" s="56">
        <f t="shared" si="10"/>
        <v>0</v>
      </c>
      <c r="EI35" s="56">
        <f t="shared" si="10"/>
        <v>0</v>
      </c>
      <c r="EJ35" s="56">
        <f t="shared" si="10"/>
        <v>0</v>
      </c>
      <c r="EK35" s="56">
        <f t="shared" si="10"/>
        <v>0</v>
      </c>
      <c r="EL35" s="56">
        <f t="shared" si="10"/>
        <v>0</v>
      </c>
      <c r="EM35" s="56">
        <f t="shared" si="13"/>
        <v>0</v>
      </c>
      <c r="EN35" s="56">
        <f t="shared" si="13"/>
        <v>0</v>
      </c>
      <c r="EO35" s="56">
        <f t="shared" si="13"/>
        <v>0</v>
      </c>
      <c r="EP35" s="56">
        <f t="shared" si="13"/>
        <v>0</v>
      </c>
      <c r="EQ35" s="30">
        <f>CatTemplate[[#This Row],[Eq. unit cost]] * CatTemplate[[#This Row],[Eq. quantity]]</f>
        <v>0</v>
      </c>
      <c r="ER35" s="30">
        <f>CatTemplate[[#This Row],[Cons. unit cost]] *CatTemplate[[#This Row],[Cons. quantity]]</f>
        <v>0</v>
      </c>
      <c r="ES35" s="30">
        <f>CatTemplate[[#This Row],[Oth. unit cost]] *CatTemplate[[#This Row],[Oth. quantity]]</f>
        <v>0</v>
      </c>
      <c r="ET35" s="55">
        <f>SUM(CatTemplate[[#This Row],[CO1]:[CO20]])</f>
        <v>0</v>
      </c>
      <c r="EU35" s="56">
        <f t="shared" si="11"/>
        <v>0</v>
      </c>
      <c r="EV35" s="56">
        <f t="shared" si="11"/>
        <v>0</v>
      </c>
      <c r="EW35" s="56">
        <f t="shared" si="11"/>
        <v>0</v>
      </c>
      <c r="EX35" s="56">
        <f t="shared" si="11"/>
        <v>0</v>
      </c>
      <c r="EY35" s="56">
        <f t="shared" si="11"/>
        <v>0</v>
      </c>
      <c r="EZ35" s="56">
        <f t="shared" si="11"/>
        <v>0</v>
      </c>
      <c r="FA35" s="56">
        <f t="shared" si="11"/>
        <v>0</v>
      </c>
      <c r="FB35" s="56">
        <f t="shared" si="11"/>
        <v>0</v>
      </c>
      <c r="FC35" s="56">
        <f t="shared" si="11"/>
        <v>0</v>
      </c>
      <c r="FD35" s="56">
        <f t="shared" si="11"/>
        <v>0</v>
      </c>
      <c r="FE35" s="56">
        <f t="shared" si="11"/>
        <v>0</v>
      </c>
      <c r="FF35" s="56">
        <f t="shared" si="11"/>
        <v>0</v>
      </c>
      <c r="FG35" s="56">
        <f t="shared" si="11"/>
        <v>0</v>
      </c>
      <c r="FH35" s="56">
        <f t="shared" si="11"/>
        <v>0</v>
      </c>
      <c r="FI35" s="56">
        <f t="shared" si="11"/>
        <v>0</v>
      </c>
      <c r="FJ35" s="56">
        <f t="shared" si="11"/>
        <v>0</v>
      </c>
      <c r="FK35" s="56">
        <f t="shared" si="14"/>
        <v>0</v>
      </c>
      <c r="FL35" s="56">
        <f t="shared" si="14"/>
        <v>0</v>
      </c>
      <c r="FM35" s="56">
        <f t="shared" si="14"/>
        <v>0</v>
      </c>
      <c r="FN35" s="56">
        <f t="shared" si="14"/>
        <v>0</v>
      </c>
      <c r="FO35" s="58">
        <f>SUM(CatTemplate[[#This Row],[CS1]:[CS20]])</f>
        <v>0</v>
      </c>
      <c r="FP35" s="59">
        <f>CatTemplate[[#This Row],[Total Oth. cost]]+CatTemplate[[#This Row],[Total St. Cost]]</f>
        <v>0</v>
      </c>
      <c r="FQ35" s="33" t="e">
        <f t="shared" si="12"/>
        <v>#VALUE!</v>
      </c>
      <c r="FR35" s="33" t="e">
        <f t="shared" si="5"/>
        <v>#VALUE!</v>
      </c>
      <c r="FS35" s="30" t="e">
        <f>(CatTemplate[[#This Row],[CO1]] + CatTemplate[[#This Row],[CS1]]) * (1 + getRateOHFinal) * getRateMarkupFinal</f>
        <v>#VALUE!</v>
      </c>
      <c r="FT35" s="30" t="e">
        <f>(CatTemplate[[#This Row],[CO2]] + CatTemplate[[#This Row],[CS2]]) * (1 + getRateOHFinal) * getRateMarkupFinal</f>
        <v>#VALUE!</v>
      </c>
      <c r="FU35" s="30" t="e">
        <f>(CatTemplate[[#This Row],[CO3]] + CatTemplate[[#This Row],[CS3]]) * (1 + getRateOHFinal) * getRateMarkupFinal</f>
        <v>#VALUE!</v>
      </c>
      <c r="FV35" s="30" t="e">
        <f>(CatTemplate[[#This Row],[CO4]] + CatTemplate[[#This Row],[CS4]]) * (1 + getRateOHFinal) * getRateMarkupFinal</f>
        <v>#VALUE!</v>
      </c>
      <c r="FW35" s="30" t="e">
        <f>(CatTemplate[[#This Row],[CO5]] + CatTemplate[[#This Row],[CS5]]) * (1 + getRateOHFinal) * getRateMarkupFinal</f>
        <v>#VALUE!</v>
      </c>
      <c r="FX35" s="30" t="e">
        <f>(CatTemplate[[#This Row],[CO6]] + CatTemplate[[#This Row],[CS6]]) * (1 + getRateOHFinal) * getRateMarkupFinal</f>
        <v>#VALUE!</v>
      </c>
      <c r="FY35" s="30" t="e">
        <f>(CatTemplate[[#This Row],[CO7]] + CatTemplate[[#This Row],[CS7]]) * (1 + getRateOHFinal) * getRateMarkupFinal</f>
        <v>#VALUE!</v>
      </c>
      <c r="FZ35" s="30" t="e">
        <f>(CatTemplate[[#This Row],[CO8]] + CatTemplate[[#This Row],[CS8]]) * (1 + getRateOHFinal) * getRateMarkupFinal</f>
        <v>#VALUE!</v>
      </c>
      <c r="GA35" s="30" t="e">
        <f>(CatTemplate[[#This Row],[CO9]] + CatTemplate[[#This Row],[CS9]]) * (1 + getRateOHFinal) * getRateMarkupFinal</f>
        <v>#VALUE!</v>
      </c>
      <c r="GB35" s="30" t="e">
        <f>(CatTemplate[[#This Row],[CO10]] + CatTemplate[[#This Row],[CS10]]) * (1 + getRateOHFinal) * getRateMarkupFinal</f>
        <v>#VALUE!</v>
      </c>
      <c r="GC35" s="30" t="e">
        <f>(CatTemplate[[#This Row],[CO11]] + CatTemplate[[#This Row],[CS11]]) * (1 + getRateOHFinal) * getRateMarkupFinal</f>
        <v>#VALUE!</v>
      </c>
      <c r="GD35" s="30" t="e">
        <f>(CatTemplate[[#This Row],[CO12]] + CatTemplate[[#This Row],[CS12]]) * (1 + getRateOHFinal) * getRateMarkupFinal</f>
        <v>#VALUE!</v>
      </c>
      <c r="GE35" s="30" t="e">
        <f>(CatTemplate[[#This Row],[CO13]] + CatTemplate[[#This Row],[CS13]]) * (1 + getRateOHFinal) * getRateMarkupFinal</f>
        <v>#VALUE!</v>
      </c>
      <c r="GF35" s="30" t="e">
        <f>(CatTemplate[[#This Row],[CO14]] + CatTemplate[[#This Row],[CS14]]) * (1 + getRateOHFinal) * getRateMarkupFinal</f>
        <v>#VALUE!</v>
      </c>
      <c r="GG35" s="30" t="e">
        <f>(CatTemplate[[#This Row],[CO15]] + CatTemplate[[#This Row],[CS15]]) * (1 + getRateOHFinal) * getRateMarkupFinal</f>
        <v>#VALUE!</v>
      </c>
      <c r="GH35" s="30" t="e">
        <f>(CatTemplate[[#This Row],[CO16]] + CatTemplate[[#This Row],[CS16]]) * (1 + getRateOHFinal) * getRateMarkupFinal</f>
        <v>#VALUE!</v>
      </c>
      <c r="GI35" s="30" t="e">
        <f>(CatTemplate[[#This Row],[CO17]] + CatTemplate[[#This Row],[CS17]]) * (1 + getRateOHFinal) * getRateMarkupFinal</f>
        <v>#VALUE!</v>
      </c>
      <c r="GJ35" s="30" t="e">
        <f>(CatTemplate[[#This Row],[CO18]] + CatTemplate[[#This Row],[CS18]]) * (1 + getRateOHFinal) * getRateMarkupFinal</f>
        <v>#VALUE!</v>
      </c>
      <c r="GK35" s="30" t="e">
        <f>(CatTemplate[[#This Row],[CO19]] + CatTemplate[[#This Row],[CS19]]) * (1 + getRateOHFinal) * getRateMarkupFinal</f>
        <v>#VALUE!</v>
      </c>
      <c r="GL35" s="30" t="e">
        <f>(CatTemplate[[#This Row],[CO20]] + CatTemplate[[#This Row],[CS20]]) * (1 + getRateOHFinal) * getRateMarkupFinal</f>
        <v>#VALUE!</v>
      </c>
      <c r="GM35" s="30" t="e">
        <f t="shared" si="6"/>
        <v>#VALUE!</v>
      </c>
      <c r="GN35" s="30" t="e">
        <f t="shared" si="7"/>
        <v>#VALUE!</v>
      </c>
      <c r="GO35" s="30" t="e">
        <f t="shared" si="8"/>
        <v>#VALUE!</v>
      </c>
      <c r="GP35" s="30" t="e">
        <f t="shared" si="9"/>
        <v>#VALUE!</v>
      </c>
      <c r="GQ35" s="30" t="e">
        <f>(CatTemplate[[#This Row],[CO1]]+CatTemplate[[#This Row],[CS1]]) * (1+ getRateOHFinal) * (1 + getRateMarkupFinal)</f>
        <v>#VALUE!</v>
      </c>
      <c r="GR35" s="30" t="e">
        <f>(CatTemplate[[#This Row],[CO2]]+CatTemplate[[#This Row],[CS2]]) * (1+ getRateOHFinal) * (1 + getRateMarkupFinal)</f>
        <v>#VALUE!</v>
      </c>
      <c r="GS35" s="30" t="e">
        <f>(CatTemplate[[#This Row],[CO3]]+CatTemplate[[#This Row],[CS3]]) * (1+ getRateOHFinal) * (1 + getRateMarkupFinal)</f>
        <v>#VALUE!</v>
      </c>
      <c r="GT35" s="30" t="e">
        <f>(CatTemplate[[#This Row],[CO4]]+CatTemplate[[#This Row],[CS4]]) * (1+ getRateOHFinal) * (1 + getRateMarkupFinal)</f>
        <v>#VALUE!</v>
      </c>
      <c r="GU35" s="30" t="e">
        <f>(CatTemplate[[#This Row],[CO5]]+CatTemplate[[#This Row],[CS5]]) * (1+ getRateOHFinal) * (1 + getRateMarkupFinal)</f>
        <v>#VALUE!</v>
      </c>
      <c r="GV35" s="30" t="e">
        <f>(CatTemplate[[#This Row],[CO6]]+CatTemplate[[#This Row],[CS6]]) * (1+ getRateOHFinal) * (1 + getRateMarkupFinal)</f>
        <v>#VALUE!</v>
      </c>
      <c r="GW35" s="30" t="e">
        <f>(CatTemplate[[#This Row],[CO7]]+CatTemplate[[#This Row],[CS7]]) * (1+ getRateOHFinal) * (1 + getRateMarkupFinal)</f>
        <v>#VALUE!</v>
      </c>
      <c r="GX35" s="30" t="e">
        <f>(CatTemplate[[#This Row],[CO8]]+CatTemplate[[#This Row],[CS8]]) * (1+ getRateOHFinal) * (1 + getRateMarkupFinal)</f>
        <v>#VALUE!</v>
      </c>
      <c r="GY35" s="30" t="e">
        <f>(CatTemplate[[#This Row],[CO9]]+CatTemplate[[#This Row],[CS9]]) * (1+ getRateOHFinal) * (1 + getRateMarkupFinal)</f>
        <v>#VALUE!</v>
      </c>
      <c r="GZ35" s="30" t="e">
        <f>(CatTemplate[[#This Row],[CO10]]+CatTemplate[[#This Row],[CS10]]) * (1+ getRateOHFinal) * (1 + getRateMarkupFinal)</f>
        <v>#VALUE!</v>
      </c>
      <c r="HA35" s="30" t="e">
        <f>(CatTemplate[[#This Row],[CO11]]+CatTemplate[[#This Row],[CS11]]) * (1+ getRateOHFinal) * (1 + getRateMarkupFinal)</f>
        <v>#VALUE!</v>
      </c>
      <c r="HB35" s="30" t="e">
        <f>(CatTemplate[[#This Row],[CO12]]+CatTemplate[[#This Row],[CS12]]) * (1+ getRateOHFinal) * (1 + getRateMarkupFinal)</f>
        <v>#VALUE!</v>
      </c>
      <c r="HC35" s="30" t="e">
        <f>(CatTemplate[[#This Row],[CO13]]+CatTemplate[[#This Row],[CS13]]) * (1+ getRateOHFinal) * (1 + getRateMarkupFinal)</f>
        <v>#VALUE!</v>
      </c>
      <c r="HD35" s="30" t="e">
        <f>(CatTemplate[[#This Row],[CO14]]+CatTemplate[[#This Row],[CS14]]) * (1+ getRateOHFinal) * (1 + getRateMarkupFinal)</f>
        <v>#VALUE!</v>
      </c>
      <c r="HE35" s="30" t="e">
        <f>(CatTemplate[[#This Row],[CO15]]+CatTemplate[[#This Row],[CS15]]) * (1+ getRateOHFinal) * (1 + getRateMarkupFinal)</f>
        <v>#VALUE!</v>
      </c>
      <c r="HF35" s="30" t="e">
        <f>(CatTemplate[[#This Row],[CO16]]+CatTemplate[[#This Row],[CS16]]) * (1+ getRateOHFinal) * (1 + getRateMarkupFinal)</f>
        <v>#VALUE!</v>
      </c>
      <c r="HG35" s="30" t="e">
        <f>(CatTemplate[[#This Row],[CO17]]+CatTemplate[[#This Row],[CS17]]) * (1+ getRateOHFinal) * (1 + getRateMarkupFinal)</f>
        <v>#VALUE!</v>
      </c>
      <c r="HH35" s="30" t="e">
        <f>(CatTemplate[[#This Row],[CO18]]+CatTemplate[[#This Row],[CS18]]) * (1+ getRateOHFinal) * (1 + getRateMarkupFinal)</f>
        <v>#VALUE!</v>
      </c>
      <c r="HI35" s="30" t="e">
        <f>(CatTemplate[[#This Row],[CO19]]+CatTemplate[[#This Row],[CS19]]) * (1+ getRateOHFinal) * (1 + getRateMarkupFinal)</f>
        <v>#VALUE!</v>
      </c>
      <c r="HJ35" s="30" t="e">
        <f>(CatTemplate[[#This Row],[CO20]]+CatTemplate[[#This Row],[CS20]]) * (1+ getRateOHFinal) * (1 + getRateMarkupFinal)</f>
        <v>#VALUE!</v>
      </c>
      <c r="HK35" s="39" t="e">
        <f>CatTemplate[[#This Row],[Total cost]]+CatTemplate[[#This Row],[OH Amount]]+CatTemplate[[#This Row],[Markup]]</f>
        <v>#VALUE!</v>
      </c>
      <c r="HL35" s="63">
        <f>IF(CatTemplate[[#This Row],[Units]]="Days",CatTemplate[[#This Row],[Project quantity]]*CatTemplate[[#This Row],[St. unit effort]],CatTemplate[[#This Row],[Project quantity]])</f>
        <v>0</v>
      </c>
      <c r="HM35" s="287">
        <f>IFERROR(CatTemplate[[#This Row],[Total Price]]/(CatTemplate[[#This Row],[Final Quantity]]),0)</f>
        <v>0</v>
      </c>
      <c r="HN35" s="261"/>
    </row>
    <row r="36" spans="2:222" x14ac:dyDescent="0.2">
      <c r="B36" s="6" t="s">
        <v>75</v>
      </c>
      <c r="C36" s="22">
        <v>2</v>
      </c>
      <c r="D36" s="7" t="s">
        <v>75</v>
      </c>
      <c r="E36" s="24">
        <v>1</v>
      </c>
      <c r="F36" s="18" t="s">
        <v>885</v>
      </c>
      <c r="G36" s="26">
        <v>4</v>
      </c>
      <c r="H36" s="18" t="s">
        <v>141</v>
      </c>
      <c r="I36" s="18"/>
      <c r="J36" s="15" t="s">
        <v>425</v>
      </c>
      <c r="K36" s="15"/>
      <c r="L36" s="15" t="s">
        <v>140</v>
      </c>
      <c r="M36" s="15" t="s">
        <v>206</v>
      </c>
      <c r="N36" s="15" t="s">
        <v>857</v>
      </c>
      <c r="O36" s="320"/>
      <c r="P36" s="71"/>
      <c r="Q36" s="108"/>
      <c r="R36" s="73"/>
      <c r="S36" s="97"/>
      <c r="T36" s="100">
        <f>getEqUnitCost</f>
        <v>0</v>
      </c>
      <c r="U36" s="73">
        <f>getEqUnitEffort</f>
        <v>0</v>
      </c>
      <c r="V36" s="101">
        <f>getEqQuantity</f>
        <v>0</v>
      </c>
      <c r="W36" s="320"/>
      <c r="X36" s="100">
        <f>getConsUnitCost</f>
        <v>0</v>
      </c>
      <c r="Y36" s="73">
        <f>getConsUnitEffort</f>
        <v>0</v>
      </c>
      <c r="Z36" s="14">
        <f>getConsQuantity</f>
        <v>0</v>
      </c>
      <c r="AA36" s="320"/>
      <c r="AB36" s="72"/>
      <c r="AC36" s="112"/>
      <c r="AD36" s="14">
        <f>getOthQuantity</f>
        <v>0</v>
      </c>
      <c r="AE36" s="320"/>
      <c r="AF36" s="28" t="str">
        <f>IF(ISBLANK(CatTemplate[[#This Row],[Resource type]]),"",CatTemplate[[#This Row],[Resource type]])</f>
        <v>CIEC Clinical Trial Coordinator</v>
      </c>
      <c r="AG36" s="242">
        <f>getStaffUnitCost</f>
        <v>988.72313606711771</v>
      </c>
      <c r="AH36" s="113">
        <f>getStaffUnitEffort</f>
        <v>0</v>
      </c>
      <c r="AI36" s="40">
        <f>getStaffQuantity</f>
        <v>0</v>
      </c>
      <c r="AJ36" s="41">
        <f>CatTemplate[[#This Row],[St. quantity]]*8/ParRatePM</f>
        <v>0</v>
      </c>
      <c r="AK36" s="320"/>
      <c r="AL36" s="53" t="str">
        <f>CatTemplate[[#This Row],[Item type]]</f>
        <v>Days</v>
      </c>
      <c r="AM36" s="12">
        <f>SUM(CatTemplate[[#This Row],[Year1]:[Year20]])</f>
        <v>0</v>
      </c>
      <c r="AN36" s="52"/>
      <c r="AO36" s="52"/>
      <c r="AP36" s="52"/>
      <c r="AQ36" s="8"/>
      <c r="AR36" s="8"/>
      <c r="AS36" s="8"/>
      <c r="AT36" s="8"/>
      <c r="AU36" s="8"/>
      <c r="AV36" s="8"/>
      <c r="AW36" s="8"/>
      <c r="AX36" s="8"/>
      <c r="AY36" s="8"/>
      <c r="AZ36" s="8"/>
      <c r="BA36" s="8"/>
      <c r="BB36" s="8"/>
      <c r="BC36" s="8"/>
      <c r="BD36" s="8"/>
      <c r="BE36" s="8"/>
      <c r="BF36" s="8"/>
      <c r="BG36" s="36"/>
      <c r="BH36" s="320"/>
      <c r="BI36" s="37" t="str">
        <f>getCostCategory</f>
        <v>01 Staff costs</v>
      </c>
      <c r="BJ36" s="37" t="str">
        <f>getSection</f>
        <v>02 Patient visits and data collection</v>
      </c>
      <c r="BK36" s="32" t="str">
        <f>getObject</f>
        <v>CIEC Clinical Trial Coordinator</v>
      </c>
      <c r="BL36" s="30">
        <f>IFERROR(getUnitCost * IF(CatTemplate[[#This Row],[Cost Category Comp.]]="01 Staff costs", 1,1),0)</f>
        <v>988.72313606711771</v>
      </c>
      <c r="BM36" s="29">
        <f>IF(AND(ISBLANK(CatTemplate[[#This Row],[Eq. unit cost]]),ISBLANK(CatTemplate[[#This Row],[Cons. unit cost]]),ISBLANK(CatTemplate[[#This Row],[Oth. unit cost]])), 0, IF(getUnitEffort =0,1,getUnitEffort) * CatTemplate[[#This Row],[Year1]])</f>
        <v>0</v>
      </c>
      <c r="BN36" s="29">
        <f>IF(AND(ISBLANK(CatTemplate[[#This Row],[Eq. unit cost]]),ISBLANK(CatTemplate[[#This Row],[Cons. unit cost]]),ISBLANK(CatTemplate[[#This Row],[Oth. unit cost]])), 0, IF(getUnitEffort =0,1,getUnitEffort) * CatTemplate[[#This Row],[Year2]])</f>
        <v>0</v>
      </c>
      <c r="BO36" s="29">
        <f>IF(AND(ISBLANK(CatTemplate[[#This Row],[Eq. unit cost]]),ISBLANK(CatTemplate[[#This Row],[Cons. unit cost]]),ISBLANK(CatTemplate[[#This Row],[Oth. unit cost]])), 0, IF(getUnitEffort =0,1,getUnitEffort) * CatTemplate[[#This Row],[Year3]])</f>
        <v>0</v>
      </c>
      <c r="BP36" s="29">
        <f>IF(AND(ISBLANK(CatTemplate[[#This Row],[Eq. unit cost]]),ISBLANK(CatTemplate[[#This Row],[Cons. unit cost]]),ISBLANK(CatTemplate[[#This Row],[Oth. unit cost]])), 0, IF(getUnitEffort =0,1,getUnitEffort) * CatTemplate[[#This Row],[Year4]])</f>
        <v>0</v>
      </c>
      <c r="BQ36" s="29">
        <f>IF(AND(ISBLANK(CatTemplate[[#This Row],[Eq. unit cost]]),ISBLANK(CatTemplate[[#This Row],[Cons. unit cost]]),ISBLANK(CatTemplate[[#This Row],[Oth. unit cost]])), 0, IF(getUnitEffort =0,1,getUnitEffort) * CatTemplate[[#This Row],[Year5]])</f>
        <v>0</v>
      </c>
      <c r="BR36" s="29">
        <f>IF(AND(ISBLANK(CatTemplate[[#This Row],[Eq. unit cost]]),ISBLANK(CatTemplate[[#This Row],[Cons. unit cost]]),ISBLANK(CatTemplate[[#This Row],[Oth. unit cost]])), 0, IF(getUnitEffort =0,1,getUnitEffort) * CatTemplate[[#This Row],[Year6]])</f>
        <v>0</v>
      </c>
      <c r="BS36" s="29">
        <f>IF(AND(ISBLANK(CatTemplate[[#This Row],[Eq. unit cost]]),ISBLANK(CatTemplate[[#This Row],[Cons. unit cost]]),ISBLANK(CatTemplate[[#This Row],[Oth. unit cost]])), 0, IF(getUnitEffort =0,1,getUnitEffort) * CatTemplate[[#This Row],[Year7]])</f>
        <v>0</v>
      </c>
      <c r="BT36" s="29">
        <f>IF(AND(ISBLANK(CatTemplate[[#This Row],[Eq. unit cost]]),ISBLANK(CatTemplate[[#This Row],[Cons. unit cost]]),ISBLANK(CatTemplate[[#This Row],[Oth. unit cost]])), 0, IF(getUnitEffort =0,1,getUnitEffort) * CatTemplate[[#This Row],[Year8]])</f>
        <v>0</v>
      </c>
      <c r="BU36" s="29">
        <f>IF(AND(ISBLANK(CatTemplate[[#This Row],[Eq. unit cost]]),ISBLANK(CatTemplate[[#This Row],[Cons. unit cost]]),ISBLANK(CatTemplate[[#This Row],[Oth. unit cost]])), 0, IF(getUnitEffort =0,1,getUnitEffort) * CatTemplate[[#This Row],[Year9]])</f>
        <v>0</v>
      </c>
      <c r="BV36" s="29">
        <f>IF(AND(ISBLANK(CatTemplate[[#This Row],[Eq. unit cost]]),ISBLANK(CatTemplate[[#This Row],[Cons. unit cost]]),ISBLANK(CatTemplate[[#This Row],[Oth. unit cost]])), 0, IF(getUnitEffort =0,1,getUnitEffort) * CatTemplate[[#This Row],[Year10]])</f>
        <v>0</v>
      </c>
      <c r="BW36" s="29">
        <f>IF(AND(ISBLANK(CatTemplate[[#This Row],[Eq. unit cost]]),ISBLANK(CatTemplate[[#This Row],[Cons. unit cost]]),ISBLANK(CatTemplate[[#This Row],[Oth. unit cost]])), 0, IF(getUnitEffort =0,1,getUnitEffort) * CatTemplate[[#This Row],[Year11]])</f>
        <v>0</v>
      </c>
      <c r="BX36" s="29">
        <f>IF(AND(ISBLANK(CatTemplate[[#This Row],[Eq. unit cost]]),ISBLANK(CatTemplate[[#This Row],[Cons. unit cost]]),ISBLANK(CatTemplate[[#This Row],[Oth. unit cost]])), 0, IF(getUnitEffort =0,1,getUnitEffort) * CatTemplate[[#This Row],[Year12]])</f>
        <v>0</v>
      </c>
      <c r="BY36" s="29">
        <f>IF(AND(ISBLANK(CatTemplate[[#This Row],[Eq. unit cost]]),ISBLANK(CatTemplate[[#This Row],[Cons. unit cost]]),ISBLANK(CatTemplate[[#This Row],[Oth. unit cost]])), 0, IF(getUnitEffort =0,1,getUnitEffort) * CatTemplate[[#This Row],[Year13]])</f>
        <v>0</v>
      </c>
      <c r="BZ36" s="29">
        <f>IF(AND(ISBLANK(CatTemplate[[#This Row],[Eq. unit cost]]),ISBLANK(CatTemplate[[#This Row],[Cons. unit cost]]),ISBLANK(CatTemplate[[#This Row],[Oth. unit cost]])), 0, IF(getUnitEffort =0,1,getUnitEffort) * CatTemplate[[#This Row],[Year14]])</f>
        <v>0</v>
      </c>
      <c r="CA36" s="29">
        <f>IF(AND(ISBLANK(CatTemplate[[#This Row],[Eq. unit cost]]),ISBLANK(CatTemplate[[#This Row],[Cons. unit cost]]),ISBLANK(CatTemplate[[#This Row],[Oth. unit cost]])), 0, IF(getUnitEffort =0,1,getUnitEffort) * CatTemplate[[#This Row],[Year15]])</f>
        <v>0</v>
      </c>
      <c r="CB36" s="29">
        <f>IF(AND(ISBLANK(CatTemplate[[#This Row],[Eq. unit cost]]),ISBLANK(CatTemplate[[#This Row],[Cons. unit cost]]),ISBLANK(CatTemplate[[#This Row],[Oth. unit cost]])), 0, IF(getUnitEffort =0,1,getUnitEffort) * CatTemplate[[#This Row],[Year16]])</f>
        <v>0</v>
      </c>
      <c r="CC36" s="29">
        <f>IF(AND(ISBLANK(CatTemplate[[#This Row],[Eq. unit cost]]),ISBLANK(CatTemplate[[#This Row],[Cons. unit cost]]),ISBLANK(CatTemplate[[#This Row],[Oth. unit cost]])), 0, IF(getUnitEffort =0,1,getUnitEffort) * CatTemplate[[#This Row],[Year17]])</f>
        <v>0</v>
      </c>
      <c r="CD36" s="29">
        <f>IF(AND(ISBLANK(CatTemplate[[#This Row],[Eq. unit cost]]),ISBLANK(CatTemplate[[#This Row],[Cons. unit cost]]),ISBLANK(CatTemplate[[#This Row],[Oth. unit cost]])), 0, IF(getUnitEffort =0,1,getUnitEffort) * CatTemplate[[#This Row],[Year18]])</f>
        <v>0</v>
      </c>
      <c r="CE36" s="29">
        <f>IF(AND(ISBLANK(CatTemplate[[#This Row],[Eq. unit cost]]),ISBLANK(CatTemplate[[#This Row],[Cons. unit cost]]),ISBLANK(CatTemplate[[#This Row],[Oth. unit cost]])), 0, IF(getUnitEffort =0,1,getUnitEffort) * CatTemplate[[#This Row],[Year19]])</f>
        <v>0</v>
      </c>
      <c r="CF36" s="29">
        <f>IF(AND(ISBLANK(CatTemplate[[#This Row],[Eq. unit cost]]),ISBLANK(CatTemplate[[#This Row],[Cons. unit cost]]),ISBLANK(CatTemplate[[#This Row],[Oth. unit cost]])), 0, IF(getUnitEffort =0,1,getUnitEffort) * CatTemplate[[#This Row],[Year20]])</f>
        <v>0</v>
      </c>
      <c r="CG36" s="45">
        <f>SUM(CatTemplate[[#This Row],[Q1]:[Q20]])</f>
        <v>0</v>
      </c>
      <c r="CH36" s="29">
        <f>IF(ISBLANK(CatTemplate[[#This Row],[St. unit effort]]),0,(CatTemplate[[#This Row],[St. unit effort]] * CatTemplate[[#This Row],[Year1]]))</f>
        <v>0</v>
      </c>
      <c r="CI36" s="29">
        <f>IF(ISBLANK(CatTemplate[[#This Row],[St. unit effort]]),0,(CatTemplate[[#This Row],[St. unit effort]] * CatTemplate[[#This Row],[Year2]]))</f>
        <v>0</v>
      </c>
      <c r="CJ36" s="29">
        <f>IF(ISBLANK(CatTemplate[[#This Row],[St. unit effort]]),0,(CatTemplate[[#This Row],[St. unit effort]] * CatTemplate[[#This Row],[Year3]]))</f>
        <v>0</v>
      </c>
      <c r="CK36" s="29">
        <f>IF(ISBLANK(CatTemplate[[#This Row],[St. unit effort]]),0,(CatTemplate[[#This Row],[St. unit effort]] * CatTemplate[[#This Row],[Year4]]))</f>
        <v>0</v>
      </c>
      <c r="CL36" s="29">
        <f>IF(ISBLANK(CatTemplate[[#This Row],[St. unit effort]]),0,(CatTemplate[[#This Row],[St. unit effort]] * CatTemplate[[#This Row],[Year5]]))</f>
        <v>0</v>
      </c>
      <c r="CM36" s="29">
        <f>IF(ISBLANK(CatTemplate[[#This Row],[St. unit effort]]),0,(CatTemplate[[#This Row],[St. unit effort]] * CatTemplate[[#This Row],[Year6]]))</f>
        <v>0</v>
      </c>
      <c r="CN36" s="29">
        <f>IF(ISBLANK(CatTemplate[[#This Row],[St. unit effort]]),0,(CatTemplate[[#This Row],[St. unit effort]] * CatTemplate[[#This Row],[Year7]]))</f>
        <v>0</v>
      </c>
      <c r="CO36" s="29">
        <f>IF(ISBLANK(CatTemplate[[#This Row],[St. unit effort]]),0,(CatTemplate[[#This Row],[St. unit effort]] * CatTemplate[[#This Row],[Year8]]))</f>
        <v>0</v>
      </c>
      <c r="CP36" s="29">
        <f>IF(ISBLANK(CatTemplate[[#This Row],[St. unit effort]]),0,(CatTemplate[[#This Row],[St. unit effort]] * CatTemplate[[#This Row],[Year9]]))</f>
        <v>0</v>
      </c>
      <c r="CQ36" s="29">
        <f>IF(ISBLANK(CatTemplate[[#This Row],[St. unit effort]]),0,(CatTemplate[[#This Row],[St. unit effort]] * CatTemplate[[#This Row],[Year10]]))</f>
        <v>0</v>
      </c>
      <c r="CR36" s="29">
        <f>IF(ISBLANK(CatTemplate[[#This Row],[St. unit effort]]),0,(CatTemplate[[#This Row],[St. unit effort]] * CatTemplate[[#This Row],[Year11]]))</f>
        <v>0</v>
      </c>
      <c r="CS36" s="29">
        <f>IF(ISBLANK(CatTemplate[[#This Row],[St. unit effort]]),0,(CatTemplate[[#This Row],[St. unit effort]] * CatTemplate[[#This Row],[Year12]]))</f>
        <v>0</v>
      </c>
      <c r="CT36" s="29">
        <f>IF(ISBLANK(CatTemplate[[#This Row],[St. unit effort]]),0,(CatTemplate[[#This Row],[St. unit effort]] * CatTemplate[[#This Row],[Year13]]))</f>
        <v>0</v>
      </c>
      <c r="CU36" s="29">
        <f>IF(ISBLANK(CatTemplate[[#This Row],[St. unit effort]]),0,(CatTemplate[[#This Row],[St. unit effort]] * CatTemplate[[#This Row],[Year14]]))</f>
        <v>0</v>
      </c>
      <c r="CV36" s="29">
        <f>IF(ISBLANK(CatTemplate[[#This Row],[St. unit effort]]),0,(CatTemplate[[#This Row],[St. unit effort]] * CatTemplate[[#This Row],[Year15]]))</f>
        <v>0</v>
      </c>
      <c r="CW36" s="29">
        <f>IF(ISBLANK(CatTemplate[[#This Row],[St. unit effort]]),0,(CatTemplate[[#This Row],[St. unit effort]] * CatTemplate[[#This Row],[Year16]]))</f>
        <v>0</v>
      </c>
      <c r="CX36" s="29">
        <f>IF(ISBLANK(CatTemplate[[#This Row],[St. unit effort]]),0,(CatTemplate[[#This Row],[St. unit effort]] * CatTemplate[[#This Row],[Year17]]))</f>
        <v>0</v>
      </c>
      <c r="CY36" s="29">
        <f>IF(ISBLANK(CatTemplate[[#This Row],[St. unit effort]]),0,(CatTemplate[[#This Row],[St. unit effort]] * CatTemplate[[#This Row],[Year18]]))</f>
        <v>0</v>
      </c>
      <c r="CZ36" s="29">
        <f>IF(ISBLANK(CatTemplate[[#This Row],[St. unit effort]]),0,(CatTemplate[[#This Row],[St. unit effort]] * CatTemplate[[#This Row],[Year19]]))</f>
        <v>0</v>
      </c>
      <c r="DA36" s="29">
        <f>IF(ISBLANK(CatTemplate[[#This Row],[St. unit effort]]),0,(CatTemplate[[#This Row],[St. unit effort]] * CatTemplate[[#This Row],[Year20]]))</f>
        <v>0</v>
      </c>
      <c r="DB36" s="57">
        <f>IF(ISBLANK(CatTemplate[[#This Row],[St. unit effort]]),0,(CatTemplate[[#This Row],[St. unit effort]] * CatTemplate[[#This Row],[Year1]])*8/ParRatePM)</f>
        <v>0</v>
      </c>
      <c r="DC36" s="57">
        <f>IF(ISBLANK(CatTemplate[[#This Row],[St. unit effort]]),0,(CatTemplate[[#This Row],[St. unit effort]] * CatTemplate[[#This Row],[Year2]])*8/ParRatePM)</f>
        <v>0</v>
      </c>
      <c r="DD36" s="57">
        <f>IF(ISBLANK(CatTemplate[[#This Row],[St. unit effort]]),0,(CatTemplate[[#This Row],[St. unit effort]] * CatTemplate[[#This Row],[Year3]])*8/ParRatePM)</f>
        <v>0</v>
      </c>
      <c r="DE36" s="57">
        <f>IF(ISBLANK(CatTemplate[[#This Row],[St. unit effort]]),0,(CatTemplate[[#This Row],[St. unit effort]] * CatTemplate[[#This Row],[Year4]])*8/ParRatePM)</f>
        <v>0</v>
      </c>
      <c r="DF36" s="57">
        <f>IF(ISBLANK(CatTemplate[[#This Row],[St. unit effort]]),0,(CatTemplate[[#This Row],[St. unit effort]] * CatTemplate[[#This Row],[Year5]])*8/ParRatePM)</f>
        <v>0</v>
      </c>
      <c r="DG36" s="57">
        <f>IF(ISBLANK(CatTemplate[[#This Row],[St. unit effort]]),0,(CatTemplate[[#This Row],[St. unit effort]] * CatTemplate[[#This Row],[Year6]])*8/ParRatePM)</f>
        <v>0</v>
      </c>
      <c r="DH36" s="57">
        <f>IF(ISBLANK(CatTemplate[[#This Row],[St. unit effort]]),0,(CatTemplate[[#This Row],[St. unit effort]] * CatTemplate[[#This Row],[Year7]])*8/ParRatePM)</f>
        <v>0</v>
      </c>
      <c r="DI36" s="57">
        <f>IF(ISBLANK(CatTemplate[[#This Row],[St. unit effort]]),0,(CatTemplate[[#This Row],[St. unit effort]] * CatTemplate[[#This Row],[Year8]])*8/ParRatePM)</f>
        <v>0</v>
      </c>
      <c r="DJ36" s="57">
        <f>IF(ISBLANK(CatTemplate[[#This Row],[St. unit effort]]),0,(CatTemplate[[#This Row],[St. unit effort]] * CatTemplate[[#This Row],[Year9]])*8/ParRatePM)</f>
        <v>0</v>
      </c>
      <c r="DK36" s="57">
        <f>IF(ISBLANK(CatTemplate[[#This Row],[St. unit effort]]),0,(CatTemplate[[#This Row],[St. unit effort]] * CatTemplate[[#This Row],[Year10]])*8/ParRatePM)</f>
        <v>0</v>
      </c>
      <c r="DL36" s="57">
        <f>IF(ISBLANK(CatTemplate[[#This Row],[St. unit effort]]),0,(CatTemplate[[#This Row],[St. unit effort]] * CatTemplate[[#This Row],[Year11]])*8/ParRatePM)</f>
        <v>0</v>
      </c>
      <c r="DM36" s="57">
        <f>IF(ISBLANK(CatTemplate[[#This Row],[St. unit effort]]),0,(CatTemplate[[#This Row],[St. unit effort]] * CatTemplate[[#This Row],[Year12]])*8/ParRatePM)</f>
        <v>0</v>
      </c>
      <c r="DN36" s="57">
        <f>IF(ISBLANK(CatTemplate[[#This Row],[St. unit effort]]),0,(CatTemplate[[#This Row],[St. unit effort]] * CatTemplate[[#This Row],[Year13]])*8/ParRatePM)</f>
        <v>0</v>
      </c>
      <c r="DO36" s="57">
        <f>IF(ISBLANK(CatTemplate[[#This Row],[St. unit effort]]),0,(CatTemplate[[#This Row],[St. unit effort]] * CatTemplate[[#This Row],[Year14]])*8/ParRatePM)</f>
        <v>0</v>
      </c>
      <c r="DP36" s="57">
        <f>IF(ISBLANK(CatTemplate[[#This Row],[St. unit effort]]),0,(CatTemplate[[#This Row],[St. unit effort]] * CatTemplate[[#This Row],[Year15]])*8/ParRatePM)</f>
        <v>0</v>
      </c>
      <c r="DQ36" s="57">
        <f>IF(ISBLANK(CatTemplate[[#This Row],[St. unit effort]]),0,(CatTemplate[[#This Row],[St. unit effort]] * CatTemplate[[#This Row],[Year16]])*8/ParRatePM)</f>
        <v>0</v>
      </c>
      <c r="DR36" s="57">
        <f>IF(ISBLANK(CatTemplate[[#This Row],[St. unit effort]]),0,(CatTemplate[[#This Row],[St. unit effort]] * CatTemplate[[#This Row],[Year17]])*8/ParRatePM)</f>
        <v>0</v>
      </c>
      <c r="DS36" s="57">
        <f>IF(ISBLANK(CatTemplate[[#This Row],[St. unit effort]]),0,(CatTemplate[[#This Row],[St. unit effort]] * CatTemplate[[#This Row],[Year18]])*8/ParRatePM)</f>
        <v>0</v>
      </c>
      <c r="DT36" s="57">
        <f>IF(ISBLANK(CatTemplate[[#This Row],[St. unit effort]]),0,(CatTemplate[[#This Row],[St. unit effort]] * CatTemplate[[#This Row],[Year19]])*8/ParRatePM)</f>
        <v>0</v>
      </c>
      <c r="DU36" s="57">
        <f>IF(ISBLANK(CatTemplate[[#This Row],[St. unit effort]]),0,(CatTemplate[[#This Row],[St. unit effort]] * CatTemplate[[#This Row],[Year20]])*8/ParRatePM)</f>
        <v>0</v>
      </c>
      <c r="DV36" s="54">
        <f>SUM(CatTemplate[[#This Row],[PM1]:[PM20]])</f>
        <v>0</v>
      </c>
      <c r="DW36" s="56">
        <f t="shared" si="10"/>
        <v>0</v>
      </c>
      <c r="DX36" s="56">
        <f t="shared" si="10"/>
        <v>0</v>
      </c>
      <c r="DY36" s="56">
        <f t="shared" si="10"/>
        <v>0</v>
      </c>
      <c r="DZ36" s="56">
        <f t="shared" si="10"/>
        <v>0</v>
      </c>
      <c r="EA36" s="56">
        <f t="shared" si="10"/>
        <v>0</v>
      </c>
      <c r="EB36" s="56">
        <f t="shared" si="10"/>
        <v>0</v>
      </c>
      <c r="EC36" s="56">
        <f t="shared" si="10"/>
        <v>0</v>
      </c>
      <c r="ED36" s="56">
        <f t="shared" si="10"/>
        <v>0</v>
      </c>
      <c r="EE36" s="56">
        <f t="shared" si="10"/>
        <v>0</v>
      </c>
      <c r="EF36" s="56">
        <f t="shared" si="10"/>
        <v>0</v>
      </c>
      <c r="EG36" s="56">
        <f t="shared" si="10"/>
        <v>0</v>
      </c>
      <c r="EH36" s="56">
        <f t="shared" si="10"/>
        <v>0</v>
      </c>
      <c r="EI36" s="56">
        <f t="shared" si="10"/>
        <v>0</v>
      </c>
      <c r="EJ36" s="56">
        <f t="shared" si="10"/>
        <v>0</v>
      </c>
      <c r="EK36" s="56">
        <f t="shared" si="10"/>
        <v>0</v>
      </c>
      <c r="EL36" s="56">
        <f t="shared" si="10"/>
        <v>0</v>
      </c>
      <c r="EM36" s="56">
        <f t="shared" si="13"/>
        <v>0</v>
      </c>
      <c r="EN36" s="56">
        <f t="shared" si="13"/>
        <v>0</v>
      </c>
      <c r="EO36" s="56">
        <f t="shared" si="13"/>
        <v>0</v>
      </c>
      <c r="EP36" s="56">
        <f t="shared" si="13"/>
        <v>0</v>
      </c>
      <c r="EQ36" s="30">
        <f>CatTemplate[[#This Row],[Eq. unit cost]] * CatTemplate[[#This Row],[Eq. quantity]]</f>
        <v>0</v>
      </c>
      <c r="ER36" s="30">
        <f>CatTemplate[[#This Row],[Cons. unit cost]] *CatTemplate[[#This Row],[Cons. quantity]]</f>
        <v>0</v>
      </c>
      <c r="ES36" s="30">
        <f>CatTemplate[[#This Row],[Oth. unit cost]] *CatTemplate[[#This Row],[Oth. quantity]]</f>
        <v>0</v>
      </c>
      <c r="ET36" s="55">
        <f>SUM(CatTemplate[[#This Row],[CO1]:[CO20]])</f>
        <v>0</v>
      </c>
      <c r="EU36" s="56">
        <f t="shared" si="11"/>
        <v>0</v>
      </c>
      <c r="EV36" s="56">
        <f t="shared" si="11"/>
        <v>0</v>
      </c>
      <c r="EW36" s="56">
        <f t="shared" si="11"/>
        <v>0</v>
      </c>
      <c r="EX36" s="56">
        <f t="shared" si="11"/>
        <v>0</v>
      </c>
      <c r="EY36" s="56">
        <f t="shared" si="11"/>
        <v>0</v>
      </c>
      <c r="EZ36" s="56">
        <f t="shared" si="11"/>
        <v>0</v>
      </c>
      <c r="FA36" s="56">
        <f t="shared" si="11"/>
        <v>0</v>
      </c>
      <c r="FB36" s="56">
        <f t="shared" si="11"/>
        <v>0</v>
      </c>
      <c r="FC36" s="56">
        <f t="shared" si="11"/>
        <v>0</v>
      </c>
      <c r="FD36" s="56">
        <f t="shared" si="11"/>
        <v>0</v>
      </c>
      <c r="FE36" s="56">
        <f t="shared" si="11"/>
        <v>0</v>
      </c>
      <c r="FF36" s="56">
        <f t="shared" si="11"/>
        <v>0</v>
      </c>
      <c r="FG36" s="56">
        <f t="shared" si="11"/>
        <v>0</v>
      </c>
      <c r="FH36" s="56">
        <f t="shared" si="11"/>
        <v>0</v>
      </c>
      <c r="FI36" s="56">
        <f t="shared" si="11"/>
        <v>0</v>
      </c>
      <c r="FJ36" s="56">
        <f t="shared" si="11"/>
        <v>0</v>
      </c>
      <c r="FK36" s="56">
        <f t="shared" si="14"/>
        <v>0</v>
      </c>
      <c r="FL36" s="56">
        <f t="shared" si="14"/>
        <v>0</v>
      </c>
      <c r="FM36" s="56">
        <f t="shared" si="14"/>
        <v>0</v>
      </c>
      <c r="FN36" s="56">
        <f t="shared" si="14"/>
        <v>0</v>
      </c>
      <c r="FO36" s="58">
        <f>SUM(CatTemplate[[#This Row],[CS1]:[CS20]])</f>
        <v>0</v>
      </c>
      <c r="FP36" s="59">
        <f>CatTemplate[[#This Row],[Total Oth. cost]]+CatTemplate[[#This Row],[Total St. Cost]]</f>
        <v>0</v>
      </c>
      <c r="FQ36" s="33" t="e">
        <f t="shared" si="12"/>
        <v>#VALUE!</v>
      </c>
      <c r="FR36" s="33" t="e">
        <f t="shared" si="5"/>
        <v>#VALUE!</v>
      </c>
      <c r="FS36" s="30" t="e">
        <f>(CatTemplate[[#This Row],[CO1]] + CatTemplate[[#This Row],[CS1]]) * (1 + getRateOHFinal) * getRateMarkupFinal</f>
        <v>#VALUE!</v>
      </c>
      <c r="FT36" s="30" t="e">
        <f>(CatTemplate[[#This Row],[CO2]] + CatTemplate[[#This Row],[CS2]]) * (1 + getRateOHFinal) * getRateMarkupFinal</f>
        <v>#VALUE!</v>
      </c>
      <c r="FU36" s="30" t="e">
        <f>(CatTemplate[[#This Row],[CO3]] + CatTemplate[[#This Row],[CS3]]) * (1 + getRateOHFinal) * getRateMarkupFinal</f>
        <v>#VALUE!</v>
      </c>
      <c r="FV36" s="30" t="e">
        <f>(CatTemplate[[#This Row],[CO4]] + CatTemplate[[#This Row],[CS4]]) * (1 + getRateOHFinal) * getRateMarkupFinal</f>
        <v>#VALUE!</v>
      </c>
      <c r="FW36" s="30" t="e">
        <f>(CatTemplate[[#This Row],[CO5]] + CatTemplate[[#This Row],[CS5]]) * (1 + getRateOHFinal) * getRateMarkupFinal</f>
        <v>#VALUE!</v>
      </c>
      <c r="FX36" s="30" t="e">
        <f>(CatTemplate[[#This Row],[CO6]] + CatTemplate[[#This Row],[CS6]]) * (1 + getRateOHFinal) * getRateMarkupFinal</f>
        <v>#VALUE!</v>
      </c>
      <c r="FY36" s="30" t="e">
        <f>(CatTemplate[[#This Row],[CO7]] + CatTemplate[[#This Row],[CS7]]) * (1 + getRateOHFinal) * getRateMarkupFinal</f>
        <v>#VALUE!</v>
      </c>
      <c r="FZ36" s="30" t="e">
        <f>(CatTemplate[[#This Row],[CO8]] + CatTemplate[[#This Row],[CS8]]) * (1 + getRateOHFinal) * getRateMarkupFinal</f>
        <v>#VALUE!</v>
      </c>
      <c r="GA36" s="30" t="e">
        <f>(CatTemplate[[#This Row],[CO9]] + CatTemplate[[#This Row],[CS9]]) * (1 + getRateOHFinal) * getRateMarkupFinal</f>
        <v>#VALUE!</v>
      </c>
      <c r="GB36" s="30" t="e">
        <f>(CatTemplate[[#This Row],[CO10]] + CatTemplate[[#This Row],[CS10]]) * (1 + getRateOHFinal) * getRateMarkupFinal</f>
        <v>#VALUE!</v>
      </c>
      <c r="GC36" s="30" t="e">
        <f>(CatTemplate[[#This Row],[CO11]] + CatTemplate[[#This Row],[CS11]]) * (1 + getRateOHFinal) * getRateMarkupFinal</f>
        <v>#VALUE!</v>
      </c>
      <c r="GD36" s="30" t="e">
        <f>(CatTemplate[[#This Row],[CO12]] + CatTemplate[[#This Row],[CS12]]) * (1 + getRateOHFinal) * getRateMarkupFinal</f>
        <v>#VALUE!</v>
      </c>
      <c r="GE36" s="30" t="e">
        <f>(CatTemplate[[#This Row],[CO13]] + CatTemplate[[#This Row],[CS13]]) * (1 + getRateOHFinal) * getRateMarkupFinal</f>
        <v>#VALUE!</v>
      </c>
      <c r="GF36" s="30" t="e">
        <f>(CatTemplate[[#This Row],[CO14]] + CatTemplate[[#This Row],[CS14]]) * (1 + getRateOHFinal) * getRateMarkupFinal</f>
        <v>#VALUE!</v>
      </c>
      <c r="GG36" s="30" t="e">
        <f>(CatTemplate[[#This Row],[CO15]] + CatTemplate[[#This Row],[CS15]]) * (1 + getRateOHFinal) * getRateMarkupFinal</f>
        <v>#VALUE!</v>
      </c>
      <c r="GH36" s="30" t="e">
        <f>(CatTemplate[[#This Row],[CO16]] + CatTemplate[[#This Row],[CS16]]) * (1 + getRateOHFinal) * getRateMarkupFinal</f>
        <v>#VALUE!</v>
      </c>
      <c r="GI36" s="30" t="e">
        <f>(CatTemplate[[#This Row],[CO17]] + CatTemplate[[#This Row],[CS17]]) * (1 + getRateOHFinal) * getRateMarkupFinal</f>
        <v>#VALUE!</v>
      </c>
      <c r="GJ36" s="30" t="e">
        <f>(CatTemplate[[#This Row],[CO18]] + CatTemplate[[#This Row],[CS18]]) * (1 + getRateOHFinal) * getRateMarkupFinal</f>
        <v>#VALUE!</v>
      </c>
      <c r="GK36" s="30" t="e">
        <f>(CatTemplate[[#This Row],[CO19]] + CatTemplate[[#This Row],[CS19]]) * (1 + getRateOHFinal) * getRateMarkupFinal</f>
        <v>#VALUE!</v>
      </c>
      <c r="GL36" s="30" t="e">
        <f>(CatTemplate[[#This Row],[CO20]] + CatTemplate[[#This Row],[CS20]]) * (1 + getRateOHFinal) * getRateMarkupFinal</f>
        <v>#VALUE!</v>
      </c>
      <c r="GM36" s="30" t="e">
        <f t="shared" si="6"/>
        <v>#VALUE!</v>
      </c>
      <c r="GN36" s="30" t="e">
        <f t="shared" si="7"/>
        <v>#VALUE!</v>
      </c>
      <c r="GO36" s="30" t="e">
        <f t="shared" si="8"/>
        <v>#VALUE!</v>
      </c>
      <c r="GP36" s="30" t="e">
        <f t="shared" si="9"/>
        <v>#VALUE!</v>
      </c>
      <c r="GQ36" s="30" t="e">
        <f>(CatTemplate[[#This Row],[CO1]]+CatTemplate[[#This Row],[CS1]]) * (1+ getRateOHFinal) * (1 + getRateMarkupFinal)</f>
        <v>#VALUE!</v>
      </c>
      <c r="GR36" s="30" t="e">
        <f>(CatTemplate[[#This Row],[CO2]]+CatTemplate[[#This Row],[CS2]]) * (1+ getRateOHFinal) * (1 + getRateMarkupFinal)</f>
        <v>#VALUE!</v>
      </c>
      <c r="GS36" s="30" t="e">
        <f>(CatTemplate[[#This Row],[CO3]]+CatTemplate[[#This Row],[CS3]]) * (1+ getRateOHFinal) * (1 + getRateMarkupFinal)</f>
        <v>#VALUE!</v>
      </c>
      <c r="GT36" s="30" t="e">
        <f>(CatTemplate[[#This Row],[CO4]]+CatTemplate[[#This Row],[CS4]]) * (1+ getRateOHFinal) * (1 + getRateMarkupFinal)</f>
        <v>#VALUE!</v>
      </c>
      <c r="GU36" s="30" t="e">
        <f>(CatTemplate[[#This Row],[CO5]]+CatTemplate[[#This Row],[CS5]]) * (1+ getRateOHFinal) * (1 + getRateMarkupFinal)</f>
        <v>#VALUE!</v>
      </c>
      <c r="GV36" s="30" t="e">
        <f>(CatTemplate[[#This Row],[CO6]]+CatTemplate[[#This Row],[CS6]]) * (1+ getRateOHFinal) * (1 + getRateMarkupFinal)</f>
        <v>#VALUE!</v>
      </c>
      <c r="GW36" s="30" t="e">
        <f>(CatTemplate[[#This Row],[CO7]]+CatTemplate[[#This Row],[CS7]]) * (1+ getRateOHFinal) * (1 + getRateMarkupFinal)</f>
        <v>#VALUE!</v>
      </c>
      <c r="GX36" s="30" t="e">
        <f>(CatTemplate[[#This Row],[CO8]]+CatTemplate[[#This Row],[CS8]]) * (1+ getRateOHFinal) * (1 + getRateMarkupFinal)</f>
        <v>#VALUE!</v>
      </c>
      <c r="GY36" s="30" t="e">
        <f>(CatTemplate[[#This Row],[CO9]]+CatTemplate[[#This Row],[CS9]]) * (1+ getRateOHFinal) * (1 + getRateMarkupFinal)</f>
        <v>#VALUE!</v>
      </c>
      <c r="GZ36" s="30" t="e">
        <f>(CatTemplate[[#This Row],[CO10]]+CatTemplate[[#This Row],[CS10]]) * (1+ getRateOHFinal) * (1 + getRateMarkupFinal)</f>
        <v>#VALUE!</v>
      </c>
      <c r="HA36" s="30" t="e">
        <f>(CatTemplate[[#This Row],[CO11]]+CatTemplate[[#This Row],[CS11]]) * (1+ getRateOHFinal) * (1 + getRateMarkupFinal)</f>
        <v>#VALUE!</v>
      </c>
      <c r="HB36" s="30" t="e">
        <f>(CatTemplate[[#This Row],[CO12]]+CatTemplate[[#This Row],[CS12]]) * (1+ getRateOHFinal) * (1 + getRateMarkupFinal)</f>
        <v>#VALUE!</v>
      </c>
      <c r="HC36" s="30" t="e">
        <f>(CatTemplate[[#This Row],[CO13]]+CatTemplate[[#This Row],[CS13]]) * (1+ getRateOHFinal) * (1 + getRateMarkupFinal)</f>
        <v>#VALUE!</v>
      </c>
      <c r="HD36" s="30" t="e">
        <f>(CatTemplate[[#This Row],[CO14]]+CatTemplate[[#This Row],[CS14]]) * (1+ getRateOHFinal) * (1 + getRateMarkupFinal)</f>
        <v>#VALUE!</v>
      </c>
      <c r="HE36" s="30" t="e">
        <f>(CatTemplate[[#This Row],[CO15]]+CatTemplate[[#This Row],[CS15]]) * (1+ getRateOHFinal) * (1 + getRateMarkupFinal)</f>
        <v>#VALUE!</v>
      </c>
      <c r="HF36" s="30" t="e">
        <f>(CatTemplate[[#This Row],[CO16]]+CatTemplate[[#This Row],[CS16]]) * (1+ getRateOHFinal) * (1 + getRateMarkupFinal)</f>
        <v>#VALUE!</v>
      </c>
      <c r="HG36" s="30" t="e">
        <f>(CatTemplate[[#This Row],[CO17]]+CatTemplate[[#This Row],[CS17]]) * (1+ getRateOHFinal) * (1 + getRateMarkupFinal)</f>
        <v>#VALUE!</v>
      </c>
      <c r="HH36" s="30" t="e">
        <f>(CatTemplate[[#This Row],[CO18]]+CatTemplate[[#This Row],[CS18]]) * (1+ getRateOHFinal) * (1 + getRateMarkupFinal)</f>
        <v>#VALUE!</v>
      </c>
      <c r="HI36" s="30" t="e">
        <f>(CatTemplate[[#This Row],[CO19]]+CatTemplate[[#This Row],[CS19]]) * (1+ getRateOHFinal) * (1 + getRateMarkupFinal)</f>
        <v>#VALUE!</v>
      </c>
      <c r="HJ36" s="30" t="e">
        <f>(CatTemplate[[#This Row],[CO20]]+CatTemplate[[#This Row],[CS20]]) * (1+ getRateOHFinal) * (1 + getRateMarkupFinal)</f>
        <v>#VALUE!</v>
      </c>
      <c r="HK36" s="39" t="e">
        <f>CatTemplate[[#This Row],[Total cost]]+CatTemplate[[#This Row],[OH Amount]]+CatTemplate[[#This Row],[Markup]]</f>
        <v>#VALUE!</v>
      </c>
      <c r="HL36" s="63">
        <f>IF(CatTemplate[[#This Row],[Units]]="Days",CatTemplate[[#This Row],[Project quantity]]*CatTemplate[[#This Row],[St. unit effort]],CatTemplate[[#This Row],[Project quantity]])</f>
        <v>0</v>
      </c>
      <c r="HM36" s="287">
        <f>IFERROR(CatTemplate[[#This Row],[Total Price]]/(CatTemplate[[#This Row],[Final Quantity]]),0)</f>
        <v>0</v>
      </c>
      <c r="HN36" s="261"/>
    </row>
    <row r="37" spans="2:222" x14ac:dyDescent="0.2">
      <c r="B37" s="6" t="s">
        <v>75</v>
      </c>
      <c r="C37" s="22">
        <v>2</v>
      </c>
      <c r="D37" s="7" t="s">
        <v>75</v>
      </c>
      <c r="E37" s="24">
        <v>1</v>
      </c>
      <c r="F37" s="18" t="s">
        <v>885</v>
      </c>
      <c r="G37" s="26">
        <v>5</v>
      </c>
      <c r="H37" s="18" t="s">
        <v>141</v>
      </c>
      <c r="I37" s="18"/>
      <c r="J37" s="15" t="s">
        <v>261</v>
      </c>
      <c r="K37" s="15"/>
      <c r="L37" s="15" t="s">
        <v>140</v>
      </c>
      <c r="M37" s="15" t="s">
        <v>206</v>
      </c>
      <c r="N37" s="15" t="s">
        <v>857</v>
      </c>
      <c r="O37" s="320"/>
      <c r="P37" s="71"/>
      <c r="Q37" s="108"/>
      <c r="R37" s="73"/>
      <c r="S37" s="97"/>
      <c r="T37" s="100">
        <f>getEqUnitCost</f>
        <v>0</v>
      </c>
      <c r="U37" s="73">
        <f>getEqUnitEffort</f>
        <v>0</v>
      </c>
      <c r="V37" s="101">
        <f>getEqQuantity</f>
        <v>0</v>
      </c>
      <c r="W37" s="320"/>
      <c r="X37" s="100">
        <f>getConsUnitCost</f>
        <v>0</v>
      </c>
      <c r="Y37" s="73">
        <f>getConsUnitEffort</f>
        <v>0</v>
      </c>
      <c r="Z37" s="14">
        <f>getConsQuantity</f>
        <v>0</v>
      </c>
      <c r="AA37" s="320"/>
      <c r="AB37" s="72"/>
      <c r="AC37" s="112"/>
      <c r="AD37" s="14">
        <f>getOthQuantity</f>
        <v>0</v>
      </c>
      <c r="AE37" s="320"/>
      <c r="AF37" s="28" t="str">
        <f>IF(ISBLANK(CatTemplate[[#This Row],[Resource type]]),"",CatTemplate[[#This Row],[Resource type]])</f>
        <v>CIEC REG</v>
      </c>
      <c r="AG37" s="242">
        <f>getStaffUnitCost</f>
        <v>580.92167994134365</v>
      </c>
      <c r="AH37" s="113">
        <f>getStaffUnitEffort</f>
        <v>0</v>
      </c>
      <c r="AI37" s="40">
        <f>getStaffQuantity</f>
        <v>0</v>
      </c>
      <c r="AJ37" s="41">
        <f>CatTemplate[[#This Row],[St. quantity]]*8/ParRatePM</f>
        <v>0</v>
      </c>
      <c r="AK37" s="320"/>
      <c r="AL37" s="53" t="str">
        <f>CatTemplate[[#This Row],[Item type]]</f>
        <v>Days</v>
      </c>
      <c r="AM37" s="12">
        <f>SUM(CatTemplate[[#This Row],[Year1]:[Year20]])</f>
        <v>0</v>
      </c>
      <c r="AN37" s="52"/>
      <c r="AO37" s="52"/>
      <c r="AP37" s="52"/>
      <c r="AQ37" s="8"/>
      <c r="AR37" s="8"/>
      <c r="AS37" s="8"/>
      <c r="AT37" s="8"/>
      <c r="AU37" s="8"/>
      <c r="AV37" s="8"/>
      <c r="AW37" s="8"/>
      <c r="AX37" s="8"/>
      <c r="AY37" s="8"/>
      <c r="AZ37" s="8"/>
      <c r="BA37" s="8"/>
      <c r="BB37" s="8"/>
      <c r="BC37" s="8"/>
      <c r="BD37" s="8"/>
      <c r="BE37" s="8"/>
      <c r="BF37" s="8"/>
      <c r="BG37" s="36"/>
      <c r="BH37" s="320"/>
      <c r="BI37" s="37" t="str">
        <f>getCostCategory</f>
        <v>01 Staff costs</v>
      </c>
      <c r="BJ37" s="37" t="str">
        <f>getSection</f>
        <v>02 Patient visits and data collection</v>
      </c>
      <c r="BK37" s="32" t="str">
        <f>getObject</f>
        <v>CIEC REG</v>
      </c>
      <c r="BL37" s="30">
        <f>IFERROR(getUnitCost * IF(CatTemplate[[#This Row],[Cost Category Comp.]]="01 Staff costs", 1,1),0)</f>
        <v>580.92167994134365</v>
      </c>
      <c r="BM37" s="29">
        <f>IF(AND(ISBLANK(CatTemplate[[#This Row],[Eq. unit cost]]),ISBLANK(CatTemplate[[#This Row],[Cons. unit cost]]),ISBLANK(CatTemplate[[#This Row],[Oth. unit cost]])), 0, IF(getUnitEffort =0,1,getUnitEffort) * CatTemplate[[#This Row],[Year1]])</f>
        <v>0</v>
      </c>
      <c r="BN37" s="29">
        <f>IF(AND(ISBLANK(CatTemplate[[#This Row],[Eq. unit cost]]),ISBLANK(CatTemplate[[#This Row],[Cons. unit cost]]),ISBLANK(CatTemplate[[#This Row],[Oth. unit cost]])), 0, IF(getUnitEffort =0,1,getUnitEffort) * CatTemplate[[#This Row],[Year2]])</f>
        <v>0</v>
      </c>
      <c r="BO37" s="29">
        <f>IF(AND(ISBLANK(CatTemplate[[#This Row],[Eq. unit cost]]),ISBLANK(CatTemplate[[#This Row],[Cons. unit cost]]),ISBLANK(CatTemplate[[#This Row],[Oth. unit cost]])), 0, IF(getUnitEffort =0,1,getUnitEffort) * CatTemplate[[#This Row],[Year3]])</f>
        <v>0</v>
      </c>
      <c r="BP37" s="29">
        <f>IF(AND(ISBLANK(CatTemplate[[#This Row],[Eq. unit cost]]),ISBLANK(CatTemplate[[#This Row],[Cons. unit cost]]),ISBLANK(CatTemplate[[#This Row],[Oth. unit cost]])), 0, IF(getUnitEffort =0,1,getUnitEffort) * CatTemplate[[#This Row],[Year4]])</f>
        <v>0</v>
      </c>
      <c r="BQ37" s="29">
        <f>IF(AND(ISBLANK(CatTemplate[[#This Row],[Eq. unit cost]]),ISBLANK(CatTemplate[[#This Row],[Cons. unit cost]]),ISBLANK(CatTemplate[[#This Row],[Oth. unit cost]])), 0, IF(getUnitEffort =0,1,getUnitEffort) * CatTemplate[[#This Row],[Year5]])</f>
        <v>0</v>
      </c>
      <c r="BR37" s="29">
        <f>IF(AND(ISBLANK(CatTemplate[[#This Row],[Eq. unit cost]]),ISBLANK(CatTemplate[[#This Row],[Cons. unit cost]]),ISBLANK(CatTemplate[[#This Row],[Oth. unit cost]])), 0, IF(getUnitEffort =0,1,getUnitEffort) * CatTemplate[[#This Row],[Year6]])</f>
        <v>0</v>
      </c>
      <c r="BS37" s="29">
        <f>IF(AND(ISBLANK(CatTemplate[[#This Row],[Eq. unit cost]]),ISBLANK(CatTemplate[[#This Row],[Cons. unit cost]]),ISBLANK(CatTemplate[[#This Row],[Oth. unit cost]])), 0, IF(getUnitEffort =0,1,getUnitEffort) * CatTemplate[[#This Row],[Year7]])</f>
        <v>0</v>
      </c>
      <c r="BT37" s="29">
        <f>IF(AND(ISBLANK(CatTemplate[[#This Row],[Eq. unit cost]]),ISBLANK(CatTemplate[[#This Row],[Cons. unit cost]]),ISBLANK(CatTemplate[[#This Row],[Oth. unit cost]])), 0, IF(getUnitEffort =0,1,getUnitEffort) * CatTemplate[[#This Row],[Year8]])</f>
        <v>0</v>
      </c>
      <c r="BU37" s="29">
        <f>IF(AND(ISBLANK(CatTemplate[[#This Row],[Eq. unit cost]]),ISBLANK(CatTemplate[[#This Row],[Cons. unit cost]]),ISBLANK(CatTemplate[[#This Row],[Oth. unit cost]])), 0, IF(getUnitEffort =0,1,getUnitEffort) * CatTemplate[[#This Row],[Year9]])</f>
        <v>0</v>
      </c>
      <c r="BV37" s="29">
        <f>IF(AND(ISBLANK(CatTemplate[[#This Row],[Eq. unit cost]]),ISBLANK(CatTemplate[[#This Row],[Cons. unit cost]]),ISBLANK(CatTemplate[[#This Row],[Oth. unit cost]])), 0, IF(getUnitEffort =0,1,getUnitEffort) * CatTemplate[[#This Row],[Year10]])</f>
        <v>0</v>
      </c>
      <c r="BW37" s="29">
        <f>IF(AND(ISBLANK(CatTemplate[[#This Row],[Eq. unit cost]]),ISBLANK(CatTemplate[[#This Row],[Cons. unit cost]]),ISBLANK(CatTemplate[[#This Row],[Oth. unit cost]])), 0, IF(getUnitEffort =0,1,getUnitEffort) * CatTemplate[[#This Row],[Year11]])</f>
        <v>0</v>
      </c>
      <c r="BX37" s="29">
        <f>IF(AND(ISBLANK(CatTemplate[[#This Row],[Eq. unit cost]]),ISBLANK(CatTemplate[[#This Row],[Cons. unit cost]]),ISBLANK(CatTemplate[[#This Row],[Oth. unit cost]])), 0, IF(getUnitEffort =0,1,getUnitEffort) * CatTemplate[[#This Row],[Year12]])</f>
        <v>0</v>
      </c>
      <c r="BY37" s="29">
        <f>IF(AND(ISBLANK(CatTemplate[[#This Row],[Eq. unit cost]]),ISBLANK(CatTemplate[[#This Row],[Cons. unit cost]]),ISBLANK(CatTemplate[[#This Row],[Oth. unit cost]])), 0, IF(getUnitEffort =0,1,getUnitEffort) * CatTemplate[[#This Row],[Year13]])</f>
        <v>0</v>
      </c>
      <c r="BZ37" s="29">
        <f>IF(AND(ISBLANK(CatTemplate[[#This Row],[Eq. unit cost]]),ISBLANK(CatTemplate[[#This Row],[Cons. unit cost]]),ISBLANK(CatTemplate[[#This Row],[Oth. unit cost]])), 0, IF(getUnitEffort =0,1,getUnitEffort) * CatTemplate[[#This Row],[Year14]])</f>
        <v>0</v>
      </c>
      <c r="CA37" s="29">
        <f>IF(AND(ISBLANK(CatTemplate[[#This Row],[Eq. unit cost]]),ISBLANK(CatTemplate[[#This Row],[Cons. unit cost]]),ISBLANK(CatTemplate[[#This Row],[Oth. unit cost]])), 0, IF(getUnitEffort =0,1,getUnitEffort) * CatTemplate[[#This Row],[Year15]])</f>
        <v>0</v>
      </c>
      <c r="CB37" s="29">
        <f>IF(AND(ISBLANK(CatTemplate[[#This Row],[Eq. unit cost]]),ISBLANK(CatTemplate[[#This Row],[Cons. unit cost]]),ISBLANK(CatTemplate[[#This Row],[Oth. unit cost]])), 0, IF(getUnitEffort =0,1,getUnitEffort) * CatTemplate[[#This Row],[Year16]])</f>
        <v>0</v>
      </c>
      <c r="CC37" s="29">
        <f>IF(AND(ISBLANK(CatTemplate[[#This Row],[Eq. unit cost]]),ISBLANK(CatTemplate[[#This Row],[Cons. unit cost]]),ISBLANK(CatTemplate[[#This Row],[Oth. unit cost]])), 0, IF(getUnitEffort =0,1,getUnitEffort) * CatTemplate[[#This Row],[Year17]])</f>
        <v>0</v>
      </c>
      <c r="CD37" s="29">
        <f>IF(AND(ISBLANK(CatTemplate[[#This Row],[Eq. unit cost]]),ISBLANK(CatTemplate[[#This Row],[Cons. unit cost]]),ISBLANK(CatTemplate[[#This Row],[Oth. unit cost]])), 0, IF(getUnitEffort =0,1,getUnitEffort) * CatTemplate[[#This Row],[Year18]])</f>
        <v>0</v>
      </c>
      <c r="CE37" s="29">
        <f>IF(AND(ISBLANK(CatTemplate[[#This Row],[Eq. unit cost]]),ISBLANK(CatTemplate[[#This Row],[Cons. unit cost]]),ISBLANK(CatTemplate[[#This Row],[Oth. unit cost]])), 0, IF(getUnitEffort =0,1,getUnitEffort) * CatTemplate[[#This Row],[Year19]])</f>
        <v>0</v>
      </c>
      <c r="CF37" s="29">
        <f>IF(AND(ISBLANK(CatTemplate[[#This Row],[Eq. unit cost]]),ISBLANK(CatTemplate[[#This Row],[Cons. unit cost]]),ISBLANK(CatTemplate[[#This Row],[Oth. unit cost]])), 0, IF(getUnitEffort =0,1,getUnitEffort) * CatTemplate[[#This Row],[Year20]])</f>
        <v>0</v>
      </c>
      <c r="CG37" s="45">
        <f>SUM(CatTemplate[[#This Row],[Q1]:[Q20]])</f>
        <v>0</v>
      </c>
      <c r="CH37" s="29">
        <f>IF(ISBLANK(CatTemplate[[#This Row],[St. unit effort]]),0,(CatTemplate[[#This Row],[St. unit effort]] * CatTemplate[[#This Row],[Year1]]))</f>
        <v>0</v>
      </c>
      <c r="CI37" s="29">
        <f>IF(ISBLANK(CatTemplate[[#This Row],[St. unit effort]]),0,(CatTemplate[[#This Row],[St. unit effort]] * CatTemplate[[#This Row],[Year2]]))</f>
        <v>0</v>
      </c>
      <c r="CJ37" s="29">
        <f>IF(ISBLANK(CatTemplate[[#This Row],[St. unit effort]]),0,(CatTemplate[[#This Row],[St. unit effort]] * CatTemplate[[#This Row],[Year3]]))</f>
        <v>0</v>
      </c>
      <c r="CK37" s="29">
        <f>IF(ISBLANK(CatTemplate[[#This Row],[St. unit effort]]),0,(CatTemplate[[#This Row],[St. unit effort]] * CatTemplate[[#This Row],[Year4]]))</f>
        <v>0</v>
      </c>
      <c r="CL37" s="29">
        <f>IF(ISBLANK(CatTemplate[[#This Row],[St. unit effort]]),0,(CatTemplate[[#This Row],[St. unit effort]] * CatTemplate[[#This Row],[Year5]]))</f>
        <v>0</v>
      </c>
      <c r="CM37" s="29">
        <f>IF(ISBLANK(CatTemplate[[#This Row],[St. unit effort]]),0,(CatTemplate[[#This Row],[St. unit effort]] * CatTemplate[[#This Row],[Year6]]))</f>
        <v>0</v>
      </c>
      <c r="CN37" s="29">
        <f>IF(ISBLANK(CatTemplate[[#This Row],[St. unit effort]]),0,(CatTemplate[[#This Row],[St. unit effort]] * CatTemplate[[#This Row],[Year7]]))</f>
        <v>0</v>
      </c>
      <c r="CO37" s="29">
        <f>IF(ISBLANK(CatTemplate[[#This Row],[St. unit effort]]),0,(CatTemplate[[#This Row],[St. unit effort]] * CatTemplate[[#This Row],[Year8]]))</f>
        <v>0</v>
      </c>
      <c r="CP37" s="29">
        <f>IF(ISBLANK(CatTemplate[[#This Row],[St. unit effort]]),0,(CatTemplate[[#This Row],[St. unit effort]] * CatTemplate[[#This Row],[Year9]]))</f>
        <v>0</v>
      </c>
      <c r="CQ37" s="29">
        <f>IF(ISBLANK(CatTemplate[[#This Row],[St. unit effort]]),0,(CatTemplate[[#This Row],[St. unit effort]] * CatTemplate[[#This Row],[Year10]]))</f>
        <v>0</v>
      </c>
      <c r="CR37" s="29">
        <f>IF(ISBLANK(CatTemplate[[#This Row],[St. unit effort]]),0,(CatTemplate[[#This Row],[St. unit effort]] * CatTemplate[[#This Row],[Year11]]))</f>
        <v>0</v>
      </c>
      <c r="CS37" s="29">
        <f>IF(ISBLANK(CatTemplate[[#This Row],[St. unit effort]]),0,(CatTemplate[[#This Row],[St. unit effort]] * CatTemplate[[#This Row],[Year12]]))</f>
        <v>0</v>
      </c>
      <c r="CT37" s="29">
        <f>IF(ISBLANK(CatTemplate[[#This Row],[St. unit effort]]),0,(CatTemplate[[#This Row],[St. unit effort]] * CatTemplate[[#This Row],[Year13]]))</f>
        <v>0</v>
      </c>
      <c r="CU37" s="29">
        <f>IF(ISBLANK(CatTemplate[[#This Row],[St. unit effort]]),0,(CatTemplate[[#This Row],[St. unit effort]] * CatTemplate[[#This Row],[Year14]]))</f>
        <v>0</v>
      </c>
      <c r="CV37" s="29">
        <f>IF(ISBLANK(CatTemplate[[#This Row],[St. unit effort]]),0,(CatTemplate[[#This Row],[St. unit effort]] * CatTemplate[[#This Row],[Year15]]))</f>
        <v>0</v>
      </c>
      <c r="CW37" s="29">
        <f>IF(ISBLANK(CatTemplate[[#This Row],[St. unit effort]]),0,(CatTemplate[[#This Row],[St. unit effort]] * CatTemplate[[#This Row],[Year16]]))</f>
        <v>0</v>
      </c>
      <c r="CX37" s="29">
        <f>IF(ISBLANK(CatTemplate[[#This Row],[St. unit effort]]),0,(CatTemplate[[#This Row],[St. unit effort]] * CatTemplate[[#This Row],[Year17]]))</f>
        <v>0</v>
      </c>
      <c r="CY37" s="29">
        <f>IF(ISBLANK(CatTemplate[[#This Row],[St. unit effort]]),0,(CatTemplate[[#This Row],[St. unit effort]] * CatTemplate[[#This Row],[Year18]]))</f>
        <v>0</v>
      </c>
      <c r="CZ37" s="29">
        <f>IF(ISBLANK(CatTemplate[[#This Row],[St. unit effort]]),0,(CatTemplate[[#This Row],[St. unit effort]] * CatTemplate[[#This Row],[Year19]]))</f>
        <v>0</v>
      </c>
      <c r="DA37" s="29">
        <f>IF(ISBLANK(CatTemplate[[#This Row],[St. unit effort]]),0,(CatTemplate[[#This Row],[St. unit effort]] * CatTemplate[[#This Row],[Year20]]))</f>
        <v>0</v>
      </c>
      <c r="DB37" s="57">
        <f>IF(ISBLANK(CatTemplate[[#This Row],[St. unit effort]]),0,(CatTemplate[[#This Row],[St. unit effort]] * CatTemplate[[#This Row],[Year1]])*8/ParRatePM)</f>
        <v>0</v>
      </c>
      <c r="DC37" s="57">
        <f>IF(ISBLANK(CatTemplate[[#This Row],[St. unit effort]]),0,(CatTemplate[[#This Row],[St. unit effort]] * CatTemplate[[#This Row],[Year2]])*8/ParRatePM)</f>
        <v>0</v>
      </c>
      <c r="DD37" s="57">
        <f>IF(ISBLANK(CatTemplate[[#This Row],[St. unit effort]]),0,(CatTemplate[[#This Row],[St. unit effort]] * CatTemplate[[#This Row],[Year3]])*8/ParRatePM)</f>
        <v>0</v>
      </c>
      <c r="DE37" s="57">
        <f>IF(ISBLANK(CatTemplate[[#This Row],[St. unit effort]]),0,(CatTemplate[[#This Row],[St. unit effort]] * CatTemplate[[#This Row],[Year4]])*8/ParRatePM)</f>
        <v>0</v>
      </c>
      <c r="DF37" s="57">
        <f>IF(ISBLANK(CatTemplate[[#This Row],[St. unit effort]]),0,(CatTemplate[[#This Row],[St. unit effort]] * CatTemplate[[#This Row],[Year5]])*8/ParRatePM)</f>
        <v>0</v>
      </c>
      <c r="DG37" s="57">
        <f>IF(ISBLANK(CatTemplate[[#This Row],[St. unit effort]]),0,(CatTemplate[[#This Row],[St. unit effort]] * CatTemplate[[#This Row],[Year6]])*8/ParRatePM)</f>
        <v>0</v>
      </c>
      <c r="DH37" s="57">
        <f>IF(ISBLANK(CatTemplate[[#This Row],[St. unit effort]]),0,(CatTemplate[[#This Row],[St. unit effort]] * CatTemplate[[#This Row],[Year7]])*8/ParRatePM)</f>
        <v>0</v>
      </c>
      <c r="DI37" s="57">
        <f>IF(ISBLANK(CatTemplate[[#This Row],[St. unit effort]]),0,(CatTemplate[[#This Row],[St. unit effort]] * CatTemplate[[#This Row],[Year8]])*8/ParRatePM)</f>
        <v>0</v>
      </c>
      <c r="DJ37" s="57">
        <f>IF(ISBLANK(CatTemplate[[#This Row],[St. unit effort]]),0,(CatTemplate[[#This Row],[St. unit effort]] * CatTemplate[[#This Row],[Year9]])*8/ParRatePM)</f>
        <v>0</v>
      </c>
      <c r="DK37" s="57">
        <f>IF(ISBLANK(CatTemplate[[#This Row],[St. unit effort]]),0,(CatTemplate[[#This Row],[St. unit effort]] * CatTemplate[[#This Row],[Year10]])*8/ParRatePM)</f>
        <v>0</v>
      </c>
      <c r="DL37" s="57">
        <f>IF(ISBLANK(CatTemplate[[#This Row],[St. unit effort]]),0,(CatTemplate[[#This Row],[St. unit effort]] * CatTemplate[[#This Row],[Year11]])*8/ParRatePM)</f>
        <v>0</v>
      </c>
      <c r="DM37" s="57">
        <f>IF(ISBLANK(CatTemplate[[#This Row],[St. unit effort]]),0,(CatTemplate[[#This Row],[St. unit effort]] * CatTemplate[[#This Row],[Year12]])*8/ParRatePM)</f>
        <v>0</v>
      </c>
      <c r="DN37" s="57">
        <f>IF(ISBLANK(CatTemplate[[#This Row],[St. unit effort]]),0,(CatTemplate[[#This Row],[St. unit effort]] * CatTemplate[[#This Row],[Year13]])*8/ParRatePM)</f>
        <v>0</v>
      </c>
      <c r="DO37" s="57">
        <f>IF(ISBLANK(CatTemplate[[#This Row],[St. unit effort]]),0,(CatTemplate[[#This Row],[St. unit effort]] * CatTemplate[[#This Row],[Year14]])*8/ParRatePM)</f>
        <v>0</v>
      </c>
      <c r="DP37" s="57">
        <f>IF(ISBLANK(CatTemplate[[#This Row],[St. unit effort]]),0,(CatTemplate[[#This Row],[St. unit effort]] * CatTemplate[[#This Row],[Year15]])*8/ParRatePM)</f>
        <v>0</v>
      </c>
      <c r="DQ37" s="57">
        <f>IF(ISBLANK(CatTemplate[[#This Row],[St. unit effort]]),0,(CatTemplate[[#This Row],[St. unit effort]] * CatTemplate[[#This Row],[Year16]])*8/ParRatePM)</f>
        <v>0</v>
      </c>
      <c r="DR37" s="57">
        <f>IF(ISBLANK(CatTemplate[[#This Row],[St. unit effort]]),0,(CatTemplate[[#This Row],[St. unit effort]] * CatTemplate[[#This Row],[Year17]])*8/ParRatePM)</f>
        <v>0</v>
      </c>
      <c r="DS37" s="57">
        <f>IF(ISBLANK(CatTemplate[[#This Row],[St. unit effort]]),0,(CatTemplate[[#This Row],[St. unit effort]] * CatTemplate[[#This Row],[Year18]])*8/ParRatePM)</f>
        <v>0</v>
      </c>
      <c r="DT37" s="57">
        <f>IF(ISBLANK(CatTemplate[[#This Row],[St. unit effort]]),0,(CatTemplate[[#This Row],[St. unit effort]] * CatTemplate[[#This Row],[Year19]])*8/ParRatePM)</f>
        <v>0</v>
      </c>
      <c r="DU37" s="57">
        <f>IF(ISBLANK(CatTemplate[[#This Row],[St. unit effort]]),0,(CatTemplate[[#This Row],[St. unit effort]] * CatTemplate[[#This Row],[Year20]])*8/ParRatePM)</f>
        <v>0</v>
      </c>
      <c r="DV37" s="54">
        <f>SUM(CatTemplate[[#This Row],[PM1]:[PM20]])</f>
        <v>0</v>
      </c>
      <c r="DW37" s="56">
        <f t="shared" si="10"/>
        <v>0</v>
      </c>
      <c r="DX37" s="56">
        <f t="shared" si="10"/>
        <v>0</v>
      </c>
      <c r="DY37" s="56">
        <f t="shared" si="10"/>
        <v>0</v>
      </c>
      <c r="DZ37" s="56">
        <f t="shared" si="10"/>
        <v>0</v>
      </c>
      <c r="EA37" s="56">
        <f t="shared" si="10"/>
        <v>0</v>
      </c>
      <c r="EB37" s="56">
        <f t="shared" si="10"/>
        <v>0</v>
      </c>
      <c r="EC37" s="56">
        <f t="shared" si="10"/>
        <v>0</v>
      </c>
      <c r="ED37" s="56">
        <f t="shared" si="10"/>
        <v>0</v>
      </c>
      <c r="EE37" s="56">
        <f t="shared" si="10"/>
        <v>0</v>
      </c>
      <c r="EF37" s="56">
        <f t="shared" si="10"/>
        <v>0</v>
      </c>
      <c r="EG37" s="56">
        <f t="shared" si="10"/>
        <v>0</v>
      </c>
      <c r="EH37" s="56">
        <f t="shared" si="10"/>
        <v>0</v>
      </c>
      <c r="EI37" s="56">
        <f t="shared" si="10"/>
        <v>0</v>
      </c>
      <c r="EJ37" s="56">
        <f t="shared" si="10"/>
        <v>0</v>
      </c>
      <c r="EK37" s="56">
        <f t="shared" si="10"/>
        <v>0</v>
      </c>
      <c r="EL37" s="56">
        <f t="shared" si="10"/>
        <v>0</v>
      </c>
      <c r="EM37" s="56">
        <f t="shared" si="13"/>
        <v>0</v>
      </c>
      <c r="EN37" s="56">
        <f t="shared" si="13"/>
        <v>0</v>
      </c>
      <c r="EO37" s="56">
        <f t="shared" si="13"/>
        <v>0</v>
      </c>
      <c r="EP37" s="56">
        <f t="shared" si="13"/>
        <v>0</v>
      </c>
      <c r="EQ37" s="30">
        <f>CatTemplate[[#This Row],[Eq. unit cost]] * CatTemplate[[#This Row],[Eq. quantity]]</f>
        <v>0</v>
      </c>
      <c r="ER37" s="30">
        <f>CatTemplate[[#This Row],[Cons. unit cost]] *CatTemplate[[#This Row],[Cons. quantity]]</f>
        <v>0</v>
      </c>
      <c r="ES37" s="30">
        <f>CatTemplate[[#This Row],[Oth. unit cost]] *CatTemplate[[#This Row],[Oth. quantity]]</f>
        <v>0</v>
      </c>
      <c r="ET37" s="55">
        <f>SUM(CatTemplate[[#This Row],[CO1]:[CO20]])</f>
        <v>0</v>
      </c>
      <c r="EU37" s="56">
        <f t="shared" si="11"/>
        <v>0</v>
      </c>
      <c r="EV37" s="56">
        <f t="shared" si="11"/>
        <v>0</v>
      </c>
      <c r="EW37" s="56">
        <f t="shared" si="11"/>
        <v>0</v>
      </c>
      <c r="EX37" s="56">
        <f t="shared" si="11"/>
        <v>0</v>
      </c>
      <c r="EY37" s="56">
        <f t="shared" si="11"/>
        <v>0</v>
      </c>
      <c r="EZ37" s="56">
        <f t="shared" si="11"/>
        <v>0</v>
      </c>
      <c r="FA37" s="56">
        <f t="shared" si="11"/>
        <v>0</v>
      </c>
      <c r="FB37" s="56">
        <f t="shared" si="11"/>
        <v>0</v>
      </c>
      <c r="FC37" s="56">
        <f t="shared" si="11"/>
        <v>0</v>
      </c>
      <c r="FD37" s="56">
        <f t="shared" si="11"/>
        <v>0</v>
      </c>
      <c r="FE37" s="56">
        <f t="shared" si="11"/>
        <v>0</v>
      </c>
      <c r="FF37" s="56">
        <f t="shared" si="11"/>
        <v>0</v>
      </c>
      <c r="FG37" s="56">
        <f t="shared" si="11"/>
        <v>0</v>
      </c>
      <c r="FH37" s="56">
        <f t="shared" si="11"/>
        <v>0</v>
      </c>
      <c r="FI37" s="56">
        <f t="shared" si="11"/>
        <v>0</v>
      </c>
      <c r="FJ37" s="56">
        <f t="shared" si="11"/>
        <v>0</v>
      </c>
      <c r="FK37" s="56">
        <f t="shared" si="14"/>
        <v>0</v>
      </c>
      <c r="FL37" s="56">
        <f t="shared" si="14"/>
        <v>0</v>
      </c>
      <c r="FM37" s="56">
        <f t="shared" si="14"/>
        <v>0</v>
      </c>
      <c r="FN37" s="56">
        <f t="shared" si="14"/>
        <v>0</v>
      </c>
      <c r="FO37" s="58">
        <f>SUM(CatTemplate[[#This Row],[CS1]:[CS20]])</f>
        <v>0</v>
      </c>
      <c r="FP37" s="59">
        <f>CatTemplate[[#This Row],[Total Oth. cost]]+CatTemplate[[#This Row],[Total St. Cost]]</f>
        <v>0</v>
      </c>
      <c r="FQ37" s="33" t="e">
        <f t="shared" si="12"/>
        <v>#VALUE!</v>
      </c>
      <c r="FR37" s="33" t="e">
        <f t="shared" si="5"/>
        <v>#VALUE!</v>
      </c>
      <c r="FS37" s="30" t="e">
        <f>(CatTemplate[[#This Row],[CO1]] + CatTemplate[[#This Row],[CS1]]) * (1 + getRateOHFinal) * getRateMarkupFinal</f>
        <v>#VALUE!</v>
      </c>
      <c r="FT37" s="30" t="e">
        <f>(CatTemplate[[#This Row],[CO2]] + CatTemplate[[#This Row],[CS2]]) * (1 + getRateOHFinal) * getRateMarkupFinal</f>
        <v>#VALUE!</v>
      </c>
      <c r="FU37" s="30" t="e">
        <f>(CatTemplate[[#This Row],[CO3]] + CatTemplate[[#This Row],[CS3]]) * (1 + getRateOHFinal) * getRateMarkupFinal</f>
        <v>#VALUE!</v>
      </c>
      <c r="FV37" s="30" t="e">
        <f>(CatTemplate[[#This Row],[CO4]] + CatTemplate[[#This Row],[CS4]]) * (1 + getRateOHFinal) * getRateMarkupFinal</f>
        <v>#VALUE!</v>
      </c>
      <c r="FW37" s="30" t="e">
        <f>(CatTemplate[[#This Row],[CO5]] + CatTemplate[[#This Row],[CS5]]) * (1 + getRateOHFinal) * getRateMarkupFinal</f>
        <v>#VALUE!</v>
      </c>
      <c r="FX37" s="30" t="e">
        <f>(CatTemplate[[#This Row],[CO6]] + CatTemplate[[#This Row],[CS6]]) * (1 + getRateOHFinal) * getRateMarkupFinal</f>
        <v>#VALUE!</v>
      </c>
      <c r="FY37" s="30" t="e">
        <f>(CatTemplate[[#This Row],[CO7]] + CatTemplate[[#This Row],[CS7]]) * (1 + getRateOHFinal) * getRateMarkupFinal</f>
        <v>#VALUE!</v>
      </c>
      <c r="FZ37" s="30" t="e">
        <f>(CatTemplate[[#This Row],[CO8]] + CatTemplate[[#This Row],[CS8]]) * (1 + getRateOHFinal) * getRateMarkupFinal</f>
        <v>#VALUE!</v>
      </c>
      <c r="GA37" s="30" t="e">
        <f>(CatTemplate[[#This Row],[CO9]] + CatTemplate[[#This Row],[CS9]]) * (1 + getRateOHFinal) * getRateMarkupFinal</f>
        <v>#VALUE!</v>
      </c>
      <c r="GB37" s="30" t="e">
        <f>(CatTemplate[[#This Row],[CO10]] + CatTemplate[[#This Row],[CS10]]) * (1 + getRateOHFinal) * getRateMarkupFinal</f>
        <v>#VALUE!</v>
      </c>
      <c r="GC37" s="30" t="e">
        <f>(CatTemplate[[#This Row],[CO11]] + CatTemplate[[#This Row],[CS11]]) * (1 + getRateOHFinal) * getRateMarkupFinal</f>
        <v>#VALUE!</v>
      </c>
      <c r="GD37" s="30" t="e">
        <f>(CatTemplate[[#This Row],[CO12]] + CatTemplate[[#This Row],[CS12]]) * (1 + getRateOHFinal) * getRateMarkupFinal</f>
        <v>#VALUE!</v>
      </c>
      <c r="GE37" s="30" t="e">
        <f>(CatTemplate[[#This Row],[CO13]] + CatTemplate[[#This Row],[CS13]]) * (1 + getRateOHFinal) * getRateMarkupFinal</f>
        <v>#VALUE!</v>
      </c>
      <c r="GF37" s="30" t="e">
        <f>(CatTemplate[[#This Row],[CO14]] + CatTemplate[[#This Row],[CS14]]) * (1 + getRateOHFinal) * getRateMarkupFinal</f>
        <v>#VALUE!</v>
      </c>
      <c r="GG37" s="30" t="e">
        <f>(CatTemplate[[#This Row],[CO15]] + CatTemplate[[#This Row],[CS15]]) * (1 + getRateOHFinal) * getRateMarkupFinal</f>
        <v>#VALUE!</v>
      </c>
      <c r="GH37" s="30" t="e">
        <f>(CatTemplate[[#This Row],[CO16]] + CatTemplate[[#This Row],[CS16]]) * (1 + getRateOHFinal) * getRateMarkupFinal</f>
        <v>#VALUE!</v>
      </c>
      <c r="GI37" s="30" t="e">
        <f>(CatTemplate[[#This Row],[CO17]] + CatTemplate[[#This Row],[CS17]]) * (1 + getRateOHFinal) * getRateMarkupFinal</f>
        <v>#VALUE!</v>
      </c>
      <c r="GJ37" s="30" t="e">
        <f>(CatTemplate[[#This Row],[CO18]] + CatTemplate[[#This Row],[CS18]]) * (1 + getRateOHFinal) * getRateMarkupFinal</f>
        <v>#VALUE!</v>
      </c>
      <c r="GK37" s="30" t="e">
        <f>(CatTemplate[[#This Row],[CO19]] + CatTemplate[[#This Row],[CS19]]) * (1 + getRateOHFinal) * getRateMarkupFinal</f>
        <v>#VALUE!</v>
      </c>
      <c r="GL37" s="30" t="e">
        <f>(CatTemplate[[#This Row],[CO20]] + CatTemplate[[#This Row],[CS20]]) * (1 + getRateOHFinal) * getRateMarkupFinal</f>
        <v>#VALUE!</v>
      </c>
      <c r="GM37" s="30" t="e">
        <f t="shared" si="6"/>
        <v>#VALUE!</v>
      </c>
      <c r="GN37" s="30" t="e">
        <f t="shared" si="7"/>
        <v>#VALUE!</v>
      </c>
      <c r="GO37" s="30" t="e">
        <f t="shared" si="8"/>
        <v>#VALUE!</v>
      </c>
      <c r="GP37" s="30" t="e">
        <f t="shared" si="9"/>
        <v>#VALUE!</v>
      </c>
      <c r="GQ37" s="30" t="e">
        <f>(CatTemplate[[#This Row],[CO1]]+CatTemplate[[#This Row],[CS1]]) * (1+ getRateOHFinal) * (1 + getRateMarkupFinal)</f>
        <v>#VALUE!</v>
      </c>
      <c r="GR37" s="30" t="e">
        <f>(CatTemplate[[#This Row],[CO2]]+CatTemplate[[#This Row],[CS2]]) * (1+ getRateOHFinal) * (1 + getRateMarkupFinal)</f>
        <v>#VALUE!</v>
      </c>
      <c r="GS37" s="30" t="e">
        <f>(CatTemplate[[#This Row],[CO3]]+CatTemplate[[#This Row],[CS3]]) * (1+ getRateOHFinal) * (1 + getRateMarkupFinal)</f>
        <v>#VALUE!</v>
      </c>
      <c r="GT37" s="30" t="e">
        <f>(CatTemplate[[#This Row],[CO4]]+CatTemplate[[#This Row],[CS4]]) * (1+ getRateOHFinal) * (1 + getRateMarkupFinal)</f>
        <v>#VALUE!</v>
      </c>
      <c r="GU37" s="30" t="e">
        <f>(CatTemplate[[#This Row],[CO5]]+CatTemplate[[#This Row],[CS5]]) * (1+ getRateOHFinal) * (1 + getRateMarkupFinal)</f>
        <v>#VALUE!</v>
      </c>
      <c r="GV37" s="30" t="e">
        <f>(CatTemplate[[#This Row],[CO6]]+CatTemplate[[#This Row],[CS6]]) * (1+ getRateOHFinal) * (1 + getRateMarkupFinal)</f>
        <v>#VALUE!</v>
      </c>
      <c r="GW37" s="30" t="e">
        <f>(CatTemplate[[#This Row],[CO7]]+CatTemplate[[#This Row],[CS7]]) * (1+ getRateOHFinal) * (1 + getRateMarkupFinal)</f>
        <v>#VALUE!</v>
      </c>
      <c r="GX37" s="30" t="e">
        <f>(CatTemplate[[#This Row],[CO8]]+CatTemplate[[#This Row],[CS8]]) * (1+ getRateOHFinal) * (1 + getRateMarkupFinal)</f>
        <v>#VALUE!</v>
      </c>
      <c r="GY37" s="30" t="e">
        <f>(CatTemplate[[#This Row],[CO9]]+CatTemplate[[#This Row],[CS9]]) * (1+ getRateOHFinal) * (1 + getRateMarkupFinal)</f>
        <v>#VALUE!</v>
      </c>
      <c r="GZ37" s="30" t="e">
        <f>(CatTemplate[[#This Row],[CO10]]+CatTemplate[[#This Row],[CS10]]) * (1+ getRateOHFinal) * (1 + getRateMarkupFinal)</f>
        <v>#VALUE!</v>
      </c>
      <c r="HA37" s="30" t="e">
        <f>(CatTemplate[[#This Row],[CO11]]+CatTemplate[[#This Row],[CS11]]) * (1+ getRateOHFinal) * (1 + getRateMarkupFinal)</f>
        <v>#VALUE!</v>
      </c>
      <c r="HB37" s="30" t="e">
        <f>(CatTemplate[[#This Row],[CO12]]+CatTemplate[[#This Row],[CS12]]) * (1+ getRateOHFinal) * (1 + getRateMarkupFinal)</f>
        <v>#VALUE!</v>
      </c>
      <c r="HC37" s="30" t="e">
        <f>(CatTemplate[[#This Row],[CO13]]+CatTemplate[[#This Row],[CS13]]) * (1+ getRateOHFinal) * (1 + getRateMarkupFinal)</f>
        <v>#VALUE!</v>
      </c>
      <c r="HD37" s="30" t="e">
        <f>(CatTemplate[[#This Row],[CO14]]+CatTemplate[[#This Row],[CS14]]) * (1+ getRateOHFinal) * (1 + getRateMarkupFinal)</f>
        <v>#VALUE!</v>
      </c>
      <c r="HE37" s="30" t="e">
        <f>(CatTemplate[[#This Row],[CO15]]+CatTemplate[[#This Row],[CS15]]) * (1+ getRateOHFinal) * (1 + getRateMarkupFinal)</f>
        <v>#VALUE!</v>
      </c>
      <c r="HF37" s="30" t="e">
        <f>(CatTemplate[[#This Row],[CO16]]+CatTemplate[[#This Row],[CS16]]) * (1+ getRateOHFinal) * (1 + getRateMarkupFinal)</f>
        <v>#VALUE!</v>
      </c>
      <c r="HG37" s="30" t="e">
        <f>(CatTemplate[[#This Row],[CO17]]+CatTemplate[[#This Row],[CS17]]) * (1+ getRateOHFinal) * (1 + getRateMarkupFinal)</f>
        <v>#VALUE!</v>
      </c>
      <c r="HH37" s="30" t="e">
        <f>(CatTemplate[[#This Row],[CO18]]+CatTemplate[[#This Row],[CS18]]) * (1+ getRateOHFinal) * (1 + getRateMarkupFinal)</f>
        <v>#VALUE!</v>
      </c>
      <c r="HI37" s="30" t="e">
        <f>(CatTemplate[[#This Row],[CO19]]+CatTemplate[[#This Row],[CS19]]) * (1+ getRateOHFinal) * (1 + getRateMarkupFinal)</f>
        <v>#VALUE!</v>
      </c>
      <c r="HJ37" s="30" t="e">
        <f>(CatTemplate[[#This Row],[CO20]]+CatTemplate[[#This Row],[CS20]]) * (1+ getRateOHFinal) * (1 + getRateMarkupFinal)</f>
        <v>#VALUE!</v>
      </c>
      <c r="HK37" s="39" t="e">
        <f>CatTemplate[[#This Row],[Total cost]]+CatTemplate[[#This Row],[OH Amount]]+CatTemplate[[#This Row],[Markup]]</f>
        <v>#VALUE!</v>
      </c>
      <c r="HL37" s="63">
        <f>IF(CatTemplate[[#This Row],[Units]]="Days",CatTemplate[[#This Row],[Project quantity]]*CatTemplate[[#This Row],[St. unit effort]],CatTemplate[[#This Row],[Project quantity]])</f>
        <v>0</v>
      </c>
      <c r="HM37" s="287">
        <f>IFERROR(CatTemplate[[#This Row],[Total Price]]/(CatTemplate[[#This Row],[Final Quantity]]),0)</f>
        <v>0</v>
      </c>
      <c r="HN37" s="261"/>
    </row>
    <row r="38" spans="2:222" x14ac:dyDescent="0.2">
      <c r="B38" s="6" t="s">
        <v>75</v>
      </c>
      <c r="C38" s="22">
        <v>2</v>
      </c>
      <c r="D38" s="7" t="s">
        <v>75</v>
      </c>
      <c r="E38" s="24">
        <v>1</v>
      </c>
      <c r="F38" s="18" t="s">
        <v>885</v>
      </c>
      <c r="G38" s="26">
        <v>6</v>
      </c>
      <c r="H38" s="18" t="s">
        <v>142</v>
      </c>
      <c r="I38" s="18"/>
      <c r="J38" s="15" t="s">
        <v>28</v>
      </c>
      <c r="K38" s="15"/>
      <c r="L38" s="15" t="s">
        <v>140</v>
      </c>
      <c r="M38" s="15" t="s">
        <v>206</v>
      </c>
      <c r="N38" s="15" t="s">
        <v>857</v>
      </c>
      <c r="O38" s="320"/>
      <c r="P38" s="71"/>
      <c r="Q38" s="108"/>
      <c r="R38" s="73"/>
      <c r="S38" s="97"/>
      <c r="T38" s="100">
        <f>getEqUnitCost</f>
        <v>0</v>
      </c>
      <c r="U38" s="73">
        <f>getEqUnitEffort</f>
        <v>0</v>
      </c>
      <c r="V38" s="101">
        <f>getEqQuantity</f>
        <v>0</v>
      </c>
      <c r="W38" s="320"/>
      <c r="X38" s="100">
        <f>getConsUnitCost</f>
        <v>0</v>
      </c>
      <c r="Y38" s="73">
        <f>getConsUnitEffort</f>
        <v>0</v>
      </c>
      <c r="Z38" s="14">
        <f>getConsQuantity</f>
        <v>0</v>
      </c>
      <c r="AA38" s="320"/>
      <c r="AB38" s="72"/>
      <c r="AC38" s="112"/>
      <c r="AD38" s="14">
        <f>getOthQuantity</f>
        <v>0</v>
      </c>
      <c r="AE38" s="320"/>
      <c r="AF38" s="28" t="str">
        <f>IF(ISBLANK(CatTemplate[[#This Row],[Resource type]]),"",CatTemplate[[#This Row],[Resource type]])</f>
        <v>CIEC CRA</v>
      </c>
      <c r="AG38" s="242">
        <f>getStaffUnitCost</f>
        <v>529.72667641480098</v>
      </c>
      <c r="AH38" s="113">
        <f>getStaffUnitEffort</f>
        <v>0</v>
      </c>
      <c r="AI38" s="40">
        <f>getStaffQuantity</f>
        <v>0</v>
      </c>
      <c r="AJ38" s="41">
        <f>CatTemplate[[#This Row],[St. quantity]]*8/ParRatePM</f>
        <v>0</v>
      </c>
      <c r="AK38" s="320"/>
      <c r="AL38" s="53" t="str">
        <f>CatTemplate[[#This Row],[Item type]]</f>
        <v>Days</v>
      </c>
      <c r="AM38" s="12">
        <f>SUM(CatTemplate[[#This Row],[Year1]:[Year20]])</f>
        <v>0</v>
      </c>
      <c r="AN38" s="52"/>
      <c r="AO38" s="52"/>
      <c r="AP38" s="52"/>
      <c r="AQ38" s="8"/>
      <c r="AR38" s="8"/>
      <c r="AS38" s="8"/>
      <c r="AT38" s="8"/>
      <c r="AU38" s="8"/>
      <c r="AV38" s="8"/>
      <c r="AW38" s="8"/>
      <c r="AX38" s="8"/>
      <c r="AY38" s="8"/>
      <c r="AZ38" s="8"/>
      <c r="BA38" s="8"/>
      <c r="BB38" s="8"/>
      <c r="BC38" s="8"/>
      <c r="BD38" s="8"/>
      <c r="BE38" s="8"/>
      <c r="BF38" s="8"/>
      <c r="BG38" s="36"/>
      <c r="BH38" s="320"/>
      <c r="BI38" s="37" t="str">
        <f>getCostCategory</f>
        <v>01 Staff costs</v>
      </c>
      <c r="BJ38" s="37" t="str">
        <f>getSection</f>
        <v>02 Patient visits and data collection</v>
      </c>
      <c r="BK38" s="32" t="str">
        <f>getObject</f>
        <v>CIEC CRA</v>
      </c>
      <c r="BL38" s="30">
        <f>IFERROR(getUnitCost * IF(CatTemplate[[#This Row],[Cost Category Comp.]]="01 Staff costs", 1,1),0)</f>
        <v>529.72667641480098</v>
      </c>
      <c r="BM38" s="29">
        <f>IF(AND(ISBLANK(CatTemplate[[#This Row],[Eq. unit cost]]),ISBLANK(CatTemplate[[#This Row],[Cons. unit cost]]),ISBLANK(CatTemplate[[#This Row],[Oth. unit cost]])), 0, IF(getUnitEffort =0,1,getUnitEffort) * CatTemplate[[#This Row],[Year1]])</f>
        <v>0</v>
      </c>
      <c r="BN38" s="29">
        <f>IF(AND(ISBLANK(CatTemplate[[#This Row],[Eq. unit cost]]),ISBLANK(CatTemplate[[#This Row],[Cons. unit cost]]),ISBLANK(CatTemplate[[#This Row],[Oth. unit cost]])), 0, IF(getUnitEffort =0,1,getUnitEffort) * CatTemplate[[#This Row],[Year2]])</f>
        <v>0</v>
      </c>
      <c r="BO38" s="29">
        <f>IF(AND(ISBLANK(CatTemplate[[#This Row],[Eq. unit cost]]),ISBLANK(CatTemplate[[#This Row],[Cons. unit cost]]),ISBLANK(CatTemplate[[#This Row],[Oth. unit cost]])), 0, IF(getUnitEffort =0,1,getUnitEffort) * CatTemplate[[#This Row],[Year3]])</f>
        <v>0</v>
      </c>
      <c r="BP38" s="29">
        <f>IF(AND(ISBLANK(CatTemplate[[#This Row],[Eq. unit cost]]),ISBLANK(CatTemplate[[#This Row],[Cons. unit cost]]),ISBLANK(CatTemplate[[#This Row],[Oth. unit cost]])), 0, IF(getUnitEffort =0,1,getUnitEffort) * CatTemplate[[#This Row],[Year4]])</f>
        <v>0</v>
      </c>
      <c r="BQ38" s="29">
        <f>IF(AND(ISBLANK(CatTemplate[[#This Row],[Eq. unit cost]]),ISBLANK(CatTemplate[[#This Row],[Cons. unit cost]]),ISBLANK(CatTemplate[[#This Row],[Oth. unit cost]])), 0, IF(getUnitEffort =0,1,getUnitEffort) * CatTemplate[[#This Row],[Year5]])</f>
        <v>0</v>
      </c>
      <c r="BR38" s="29">
        <f>IF(AND(ISBLANK(CatTemplate[[#This Row],[Eq. unit cost]]),ISBLANK(CatTemplate[[#This Row],[Cons. unit cost]]),ISBLANK(CatTemplate[[#This Row],[Oth. unit cost]])), 0, IF(getUnitEffort =0,1,getUnitEffort) * CatTemplate[[#This Row],[Year6]])</f>
        <v>0</v>
      </c>
      <c r="BS38" s="29">
        <f>IF(AND(ISBLANK(CatTemplate[[#This Row],[Eq. unit cost]]),ISBLANK(CatTemplate[[#This Row],[Cons. unit cost]]),ISBLANK(CatTemplate[[#This Row],[Oth. unit cost]])), 0, IF(getUnitEffort =0,1,getUnitEffort) * CatTemplate[[#This Row],[Year7]])</f>
        <v>0</v>
      </c>
      <c r="BT38" s="29">
        <f>IF(AND(ISBLANK(CatTemplate[[#This Row],[Eq. unit cost]]),ISBLANK(CatTemplate[[#This Row],[Cons. unit cost]]),ISBLANK(CatTemplate[[#This Row],[Oth. unit cost]])), 0, IF(getUnitEffort =0,1,getUnitEffort) * CatTemplate[[#This Row],[Year8]])</f>
        <v>0</v>
      </c>
      <c r="BU38" s="29">
        <f>IF(AND(ISBLANK(CatTemplate[[#This Row],[Eq. unit cost]]),ISBLANK(CatTemplate[[#This Row],[Cons. unit cost]]),ISBLANK(CatTemplate[[#This Row],[Oth. unit cost]])), 0, IF(getUnitEffort =0,1,getUnitEffort) * CatTemplate[[#This Row],[Year9]])</f>
        <v>0</v>
      </c>
      <c r="BV38" s="29">
        <f>IF(AND(ISBLANK(CatTemplate[[#This Row],[Eq. unit cost]]),ISBLANK(CatTemplate[[#This Row],[Cons. unit cost]]),ISBLANK(CatTemplate[[#This Row],[Oth. unit cost]])), 0, IF(getUnitEffort =0,1,getUnitEffort) * CatTemplate[[#This Row],[Year10]])</f>
        <v>0</v>
      </c>
      <c r="BW38" s="29">
        <f>IF(AND(ISBLANK(CatTemplate[[#This Row],[Eq. unit cost]]),ISBLANK(CatTemplate[[#This Row],[Cons. unit cost]]),ISBLANK(CatTemplate[[#This Row],[Oth. unit cost]])), 0, IF(getUnitEffort =0,1,getUnitEffort) * CatTemplate[[#This Row],[Year11]])</f>
        <v>0</v>
      </c>
      <c r="BX38" s="29">
        <f>IF(AND(ISBLANK(CatTemplate[[#This Row],[Eq. unit cost]]),ISBLANK(CatTemplate[[#This Row],[Cons. unit cost]]),ISBLANK(CatTemplate[[#This Row],[Oth. unit cost]])), 0, IF(getUnitEffort =0,1,getUnitEffort) * CatTemplate[[#This Row],[Year12]])</f>
        <v>0</v>
      </c>
      <c r="BY38" s="29">
        <f>IF(AND(ISBLANK(CatTemplate[[#This Row],[Eq. unit cost]]),ISBLANK(CatTemplate[[#This Row],[Cons. unit cost]]),ISBLANK(CatTemplate[[#This Row],[Oth. unit cost]])), 0, IF(getUnitEffort =0,1,getUnitEffort) * CatTemplate[[#This Row],[Year13]])</f>
        <v>0</v>
      </c>
      <c r="BZ38" s="29">
        <f>IF(AND(ISBLANK(CatTemplate[[#This Row],[Eq. unit cost]]),ISBLANK(CatTemplate[[#This Row],[Cons. unit cost]]),ISBLANK(CatTemplate[[#This Row],[Oth. unit cost]])), 0, IF(getUnitEffort =0,1,getUnitEffort) * CatTemplate[[#This Row],[Year14]])</f>
        <v>0</v>
      </c>
      <c r="CA38" s="29">
        <f>IF(AND(ISBLANK(CatTemplate[[#This Row],[Eq. unit cost]]),ISBLANK(CatTemplate[[#This Row],[Cons. unit cost]]),ISBLANK(CatTemplate[[#This Row],[Oth. unit cost]])), 0, IF(getUnitEffort =0,1,getUnitEffort) * CatTemplate[[#This Row],[Year15]])</f>
        <v>0</v>
      </c>
      <c r="CB38" s="29">
        <f>IF(AND(ISBLANK(CatTemplate[[#This Row],[Eq. unit cost]]),ISBLANK(CatTemplate[[#This Row],[Cons. unit cost]]),ISBLANK(CatTemplate[[#This Row],[Oth. unit cost]])), 0, IF(getUnitEffort =0,1,getUnitEffort) * CatTemplate[[#This Row],[Year16]])</f>
        <v>0</v>
      </c>
      <c r="CC38" s="29">
        <f>IF(AND(ISBLANK(CatTemplate[[#This Row],[Eq. unit cost]]),ISBLANK(CatTemplate[[#This Row],[Cons. unit cost]]),ISBLANK(CatTemplate[[#This Row],[Oth. unit cost]])), 0, IF(getUnitEffort =0,1,getUnitEffort) * CatTemplate[[#This Row],[Year17]])</f>
        <v>0</v>
      </c>
      <c r="CD38" s="29">
        <f>IF(AND(ISBLANK(CatTemplate[[#This Row],[Eq. unit cost]]),ISBLANK(CatTemplate[[#This Row],[Cons. unit cost]]),ISBLANK(CatTemplate[[#This Row],[Oth. unit cost]])), 0, IF(getUnitEffort =0,1,getUnitEffort) * CatTemplate[[#This Row],[Year18]])</f>
        <v>0</v>
      </c>
      <c r="CE38" s="29">
        <f>IF(AND(ISBLANK(CatTemplate[[#This Row],[Eq. unit cost]]),ISBLANK(CatTemplate[[#This Row],[Cons. unit cost]]),ISBLANK(CatTemplate[[#This Row],[Oth. unit cost]])), 0, IF(getUnitEffort =0,1,getUnitEffort) * CatTemplate[[#This Row],[Year19]])</f>
        <v>0</v>
      </c>
      <c r="CF38" s="29">
        <f>IF(AND(ISBLANK(CatTemplate[[#This Row],[Eq. unit cost]]),ISBLANK(CatTemplate[[#This Row],[Cons. unit cost]]),ISBLANK(CatTemplate[[#This Row],[Oth. unit cost]])), 0, IF(getUnitEffort =0,1,getUnitEffort) * CatTemplate[[#This Row],[Year20]])</f>
        <v>0</v>
      </c>
      <c r="CG38" s="45">
        <f>SUM(CatTemplate[[#This Row],[Q1]:[Q20]])</f>
        <v>0</v>
      </c>
      <c r="CH38" s="29">
        <f>IF(ISBLANK(CatTemplate[[#This Row],[St. unit effort]]),0,(CatTemplate[[#This Row],[St. unit effort]] * CatTemplate[[#This Row],[Year1]]))</f>
        <v>0</v>
      </c>
      <c r="CI38" s="29">
        <f>IF(ISBLANK(CatTemplate[[#This Row],[St. unit effort]]),0,(CatTemplate[[#This Row],[St. unit effort]] * CatTemplate[[#This Row],[Year2]]))</f>
        <v>0</v>
      </c>
      <c r="CJ38" s="29">
        <f>IF(ISBLANK(CatTemplate[[#This Row],[St. unit effort]]),0,(CatTemplate[[#This Row],[St. unit effort]] * CatTemplate[[#This Row],[Year3]]))</f>
        <v>0</v>
      </c>
      <c r="CK38" s="29">
        <f>IF(ISBLANK(CatTemplate[[#This Row],[St. unit effort]]),0,(CatTemplate[[#This Row],[St. unit effort]] * CatTemplate[[#This Row],[Year4]]))</f>
        <v>0</v>
      </c>
      <c r="CL38" s="29">
        <f>IF(ISBLANK(CatTemplate[[#This Row],[St. unit effort]]),0,(CatTemplate[[#This Row],[St. unit effort]] * CatTemplate[[#This Row],[Year5]]))</f>
        <v>0</v>
      </c>
      <c r="CM38" s="29">
        <f>IF(ISBLANK(CatTemplate[[#This Row],[St. unit effort]]),0,(CatTemplate[[#This Row],[St. unit effort]] * CatTemplate[[#This Row],[Year6]]))</f>
        <v>0</v>
      </c>
      <c r="CN38" s="29">
        <f>IF(ISBLANK(CatTemplate[[#This Row],[St. unit effort]]),0,(CatTemplate[[#This Row],[St. unit effort]] * CatTemplate[[#This Row],[Year7]]))</f>
        <v>0</v>
      </c>
      <c r="CO38" s="29">
        <f>IF(ISBLANK(CatTemplate[[#This Row],[St. unit effort]]),0,(CatTemplate[[#This Row],[St. unit effort]] * CatTemplate[[#This Row],[Year8]]))</f>
        <v>0</v>
      </c>
      <c r="CP38" s="29">
        <f>IF(ISBLANK(CatTemplate[[#This Row],[St. unit effort]]),0,(CatTemplate[[#This Row],[St. unit effort]] * CatTemplate[[#This Row],[Year9]]))</f>
        <v>0</v>
      </c>
      <c r="CQ38" s="29">
        <f>IF(ISBLANK(CatTemplate[[#This Row],[St. unit effort]]),0,(CatTemplate[[#This Row],[St. unit effort]] * CatTemplate[[#This Row],[Year10]]))</f>
        <v>0</v>
      </c>
      <c r="CR38" s="29">
        <f>IF(ISBLANK(CatTemplate[[#This Row],[St. unit effort]]),0,(CatTemplate[[#This Row],[St. unit effort]] * CatTemplate[[#This Row],[Year11]]))</f>
        <v>0</v>
      </c>
      <c r="CS38" s="29">
        <f>IF(ISBLANK(CatTemplate[[#This Row],[St. unit effort]]),0,(CatTemplate[[#This Row],[St. unit effort]] * CatTemplate[[#This Row],[Year12]]))</f>
        <v>0</v>
      </c>
      <c r="CT38" s="29">
        <f>IF(ISBLANK(CatTemplate[[#This Row],[St. unit effort]]),0,(CatTemplate[[#This Row],[St. unit effort]] * CatTemplate[[#This Row],[Year13]]))</f>
        <v>0</v>
      </c>
      <c r="CU38" s="29">
        <f>IF(ISBLANK(CatTemplate[[#This Row],[St. unit effort]]),0,(CatTemplate[[#This Row],[St. unit effort]] * CatTemplate[[#This Row],[Year14]]))</f>
        <v>0</v>
      </c>
      <c r="CV38" s="29">
        <f>IF(ISBLANK(CatTemplate[[#This Row],[St. unit effort]]),0,(CatTemplate[[#This Row],[St. unit effort]] * CatTemplate[[#This Row],[Year15]]))</f>
        <v>0</v>
      </c>
      <c r="CW38" s="29">
        <f>IF(ISBLANK(CatTemplate[[#This Row],[St. unit effort]]),0,(CatTemplate[[#This Row],[St. unit effort]] * CatTemplate[[#This Row],[Year16]]))</f>
        <v>0</v>
      </c>
      <c r="CX38" s="29">
        <f>IF(ISBLANK(CatTemplate[[#This Row],[St. unit effort]]),0,(CatTemplate[[#This Row],[St. unit effort]] * CatTemplate[[#This Row],[Year17]]))</f>
        <v>0</v>
      </c>
      <c r="CY38" s="29">
        <f>IF(ISBLANK(CatTemplate[[#This Row],[St. unit effort]]),0,(CatTemplate[[#This Row],[St. unit effort]] * CatTemplate[[#This Row],[Year18]]))</f>
        <v>0</v>
      </c>
      <c r="CZ38" s="29">
        <f>IF(ISBLANK(CatTemplate[[#This Row],[St. unit effort]]),0,(CatTemplate[[#This Row],[St. unit effort]] * CatTemplate[[#This Row],[Year19]]))</f>
        <v>0</v>
      </c>
      <c r="DA38" s="29">
        <f>IF(ISBLANK(CatTemplate[[#This Row],[St. unit effort]]),0,(CatTemplate[[#This Row],[St. unit effort]] * CatTemplate[[#This Row],[Year20]]))</f>
        <v>0</v>
      </c>
      <c r="DB38" s="57">
        <f>IF(ISBLANK(CatTemplate[[#This Row],[St. unit effort]]),0,(CatTemplate[[#This Row],[St. unit effort]] * CatTemplate[[#This Row],[Year1]])*8/ParRatePM)</f>
        <v>0</v>
      </c>
      <c r="DC38" s="57">
        <f>IF(ISBLANK(CatTemplate[[#This Row],[St. unit effort]]),0,(CatTemplate[[#This Row],[St. unit effort]] * CatTemplate[[#This Row],[Year2]])*8/ParRatePM)</f>
        <v>0</v>
      </c>
      <c r="DD38" s="57">
        <f>IF(ISBLANK(CatTemplate[[#This Row],[St. unit effort]]),0,(CatTemplate[[#This Row],[St. unit effort]] * CatTemplate[[#This Row],[Year3]])*8/ParRatePM)</f>
        <v>0</v>
      </c>
      <c r="DE38" s="57">
        <f>IF(ISBLANK(CatTemplate[[#This Row],[St. unit effort]]),0,(CatTemplate[[#This Row],[St. unit effort]] * CatTemplate[[#This Row],[Year4]])*8/ParRatePM)</f>
        <v>0</v>
      </c>
      <c r="DF38" s="57">
        <f>IF(ISBLANK(CatTemplate[[#This Row],[St. unit effort]]),0,(CatTemplate[[#This Row],[St. unit effort]] * CatTemplate[[#This Row],[Year5]])*8/ParRatePM)</f>
        <v>0</v>
      </c>
      <c r="DG38" s="57">
        <f>IF(ISBLANK(CatTemplate[[#This Row],[St. unit effort]]),0,(CatTemplate[[#This Row],[St. unit effort]] * CatTemplate[[#This Row],[Year6]])*8/ParRatePM)</f>
        <v>0</v>
      </c>
      <c r="DH38" s="57">
        <f>IF(ISBLANK(CatTemplate[[#This Row],[St. unit effort]]),0,(CatTemplate[[#This Row],[St. unit effort]] * CatTemplate[[#This Row],[Year7]])*8/ParRatePM)</f>
        <v>0</v>
      </c>
      <c r="DI38" s="57">
        <f>IF(ISBLANK(CatTemplate[[#This Row],[St. unit effort]]),0,(CatTemplate[[#This Row],[St. unit effort]] * CatTemplate[[#This Row],[Year8]])*8/ParRatePM)</f>
        <v>0</v>
      </c>
      <c r="DJ38" s="57">
        <f>IF(ISBLANK(CatTemplate[[#This Row],[St. unit effort]]),0,(CatTemplate[[#This Row],[St. unit effort]] * CatTemplate[[#This Row],[Year9]])*8/ParRatePM)</f>
        <v>0</v>
      </c>
      <c r="DK38" s="57">
        <f>IF(ISBLANK(CatTemplate[[#This Row],[St. unit effort]]),0,(CatTemplate[[#This Row],[St. unit effort]] * CatTemplate[[#This Row],[Year10]])*8/ParRatePM)</f>
        <v>0</v>
      </c>
      <c r="DL38" s="57">
        <f>IF(ISBLANK(CatTemplate[[#This Row],[St. unit effort]]),0,(CatTemplate[[#This Row],[St. unit effort]] * CatTemplate[[#This Row],[Year11]])*8/ParRatePM)</f>
        <v>0</v>
      </c>
      <c r="DM38" s="57">
        <f>IF(ISBLANK(CatTemplate[[#This Row],[St. unit effort]]),0,(CatTemplate[[#This Row],[St. unit effort]] * CatTemplate[[#This Row],[Year12]])*8/ParRatePM)</f>
        <v>0</v>
      </c>
      <c r="DN38" s="57">
        <f>IF(ISBLANK(CatTemplate[[#This Row],[St. unit effort]]),0,(CatTemplate[[#This Row],[St. unit effort]] * CatTemplate[[#This Row],[Year13]])*8/ParRatePM)</f>
        <v>0</v>
      </c>
      <c r="DO38" s="57">
        <f>IF(ISBLANK(CatTemplate[[#This Row],[St. unit effort]]),0,(CatTemplate[[#This Row],[St. unit effort]] * CatTemplate[[#This Row],[Year14]])*8/ParRatePM)</f>
        <v>0</v>
      </c>
      <c r="DP38" s="57">
        <f>IF(ISBLANK(CatTemplate[[#This Row],[St. unit effort]]),0,(CatTemplate[[#This Row],[St. unit effort]] * CatTemplate[[#This Row],[Year15]])*8/ParRatePM)</f>
        <v>0</v>
      </c>
      <c r="DQ38" s="57">
        <f>IF(ISBLANK(CatTemplate[[#This Row],[St. unit effort]]),0,(CatTemplate[[#This Row],[St. unit effort]] * CatTemplate[[#This Row],[Year16]])*8/ParRatePM)</f>
        <v>0</v>
      </c>
      <c r="DR38" s="57">
        <f>IF(ISBLANK(CatTemplate[[#This Row],[St. unit effort]]),0,(CatTemplate[[#This Row],[St. unit effort]] * CatTemplate[[#This Row],[Year17]])*8/ParRatePM)</f>
        <v>0</v>
      </c>
      <c r="DS38" s="57">
        <f>IF(ISBLANK(CatTemplate[[#This Row],[St. unit effort]]),0,(CatTemplate[[#This Row],[St. unit effort]] * CatTemplate[[#This Row],[Year18]])*8/ParRatePM)</f>
        <v>0</v>
      </c>
      <c r="DT38" s="57">
        <f>IF(ISBLANK(CatTemplate[[#This Row],[St. unit effort]]),0,(CatTemplate[[#This Row],[St. unit effort]] * CatTemplate[[#This Row],[Year19]])*8/ParRatePM)</f>
        <v>0</v>
      </c>
      <c r="DU38" s="57">
        <f>IF(ISBLANK(CatTemplate[[#This Row],[St. unit effort]]),0,(CatTemplate[[#This Row],[St. unit effort]] * CatTemplate[[#This Row],[Year20]])*8/ParRatePM)</f>
        <v>0</v>
      </c>
      <c r="DV38" s="54">
        <f>SUM(CatTemplate[[#This Row],[PM1]:[PM20]])</f>
        <v>0</v>
      </c>
      <c r="DW38" s="56">
        <f t="shared" si="10"/>
        <v>0</v>
      </c>
      <c r="DX38" s="56">
        <f t="shared" si="10"/>
        <v>0</v>
      </c>
      <c r="DY38" s="56">
        <f t="shared" ref="DY38:EN53" si="15">getCost(COLUMN(), ROW(), "Other")</f>
        <v>0</v>
      </c>
      <c r="DZ38" s="56">
        <f t="shared" si="15"/>
        <v>0</v>
      </c>
      <c r="EA38" s="56">
        <f t="shared" si="15"/>
        <v>0</v>
      </c>
      <c r="EB38" s="56">
        <f t="shared" si="15"/>
        <v>0</v>
      </c>
      <c r="EC38" s="56">
        <f t="shared" si="15"/>
        <v>0</v>
      </c>
      <c r="ED38" s="56">
        <f t="shared" si="15"/>
        <v>0</v>
      </c>
      <c r="EE38" s="56">
        <f t="shared" si="15"/>
        <v>0</v>
      </c>
      <c r="EF38" s="56">
        <f t="shared" si="15"/>
        <v>0</v>
      </c>
      <c r="EG38" s="56">
        <f t="shared" si="15"/>
        <v>0</v>
      </c>
      <c r="EH38" s="56">
        <f t="shared" si="15"/>
        <v>0</v>
      </c>
      <c r="EI38" s="56">
        <f t="shared" si="15"/>
        <v>0</v>
      </c>
      <c r="EJ38" s="56">
        <f t="shared" si="15"/>
        <v>0</v>
      </c>
      <c r="EK38" s="56">
        <f t="shared" si="15"/>
        <v>0</v>
      </c>
      <c r="EL38" s="56">
        <f t="shared" si="15"/>
        <v>0</v>
      </c>
      <c r="EM38" s="56">
        <f t="shared" si="15"/>
        <v>0</v>
      </c>
      <c r="EN38" s="56">
        <f t="shared" si="15"/>
        <v>0</v>
      </c>
      <c r="EO38" s="56">
        <f t="shared" si="13"/>
        <v>0</v>
      </c>
      <c r="EP38" s="56">
        <f t="shared" si="13"/>
        <v>0</v>
      </c>
      <c r="EQ38" s="30">
        <f>CatTemplate[[#This Row],[Eq. unit cost]] * CatTemplate[[#This Row],[Eq. quantity]]</f>
        <v>0</v>
      </c>
      <c r="ER38" s="30">
        <f>CatTemplate[[#This Row],[Cons. unit cost]] *CatTemplate[[#This Row],[Cons. quantity]]</f>
        <v>0</v>
      </c>
      <c r="ES38" s="30">
        <f>CatTemplate[[#This Row],[Oth. unit cost]] *CatTemplate[[#This Row],[Oth. quantity]]</f>
        <v>0</v>
      </c>
      <c r="ET38" s="55">
        <f>SUM(CatTemplate[[#This Row],[CO1]:[CO20]])</f>
        <v>0</v>
      </c>
      <c r="EU38" s="56">
        <f t="shared" si="11"/>
        <v>0</v>
      </c>
      <c r="EV38" s="56">
        <f t="shared" si="11"/>
        <v>0</v>
      </c>
      <c r="EW38" s="56">
        <f t="shared" ref="EW38:FL53" si="16">getCost(COLUMN(), ROW(), "Staff")</f>
        <v>0</v>
      </c>
      <c r="EX38" s="56">
        <f t="shared" si="16"/>
        <v>0</v>
      </c>
      <c r="EY38" s="56">
        <f t="shared" si="16"/>
        <v>0</v>
      </c>
      <c r="EZ38" s="56">
        <f t="shared" si="16"/>
        <v>0</v>
      </c>
      <c r="FA38" s="56">
        <f t="shared" si="16"/>
        <v>0</v>
      </c>
      <c r="FB38" s="56">
        <f t="shared" si="16"/>
        <v>0</v>
      </c>
      <c r="FC38" s="56">
        <f t="shared" si="16"/>
        <v>0</v>
      </c>
      <c r="FD38" s="56">
        <f t="shared" si="16"/>
        <v>0</v>
      </c>
      <c r="FE38" s="56">
        <f t="shared" si="16"/>
        <v>0</v>
      </c>
      <c r="FF38" s="56">
        <f t="shared" si="16"/>
        <v>0</v>
      </c>
      <c r="FG38" s="56">
        <f t="shared" si="16"/>
        <v>0</v>
      </c>
      <c r="FH38" s="56">
        <f t="shared" si="16"/>
        <v>0</v>
      </c>
      <c r="FI38" s="56">
        <f t="shared" si="16"/>
        <v>0</v>
      </c>
      <c r="FJ38" s="56">
        <f t="shared" si="16"/>
        <v>0</v>
      </c>
      <c r="FK38" s="56">
        <f t="shared" si="16"/>
        <v>0</v>
      </c>
      <c r="FL38" s="56">
        <f t="shared" si="16"/>
        <v>0</v>
      </c>
      <c r="FM38" s="56">
        <f t="shared" si="14"/>
        <v>0</v>
      </c>
      <c r="FN38" s="56">
        <f t="shared" si="14"/>
        <v>0</v>
      </c>
      <c r="FO38" s="58">
        <f>SUM(CatTemplate[[#This Row],[CS1]:[CS20]])</f>
        <v>0</v>
      </c>
      <c r="FP38" s="59">
        <f>CatTemplate[[#This Row],[Total Oth. cost]]+CatTemplate[[#This Row],[Total St. Cost]]</f>
        <v>0</v>
      </c>
      <c r="FQ38" s="33" t="e">
        <f t="shared" si="12"/>
        <v>#VALUE!</v>
      </c>
      <c r="FR38" s="33" t="e">
        <f t="shared" si="5"/>
        <v>#VALUE!</v>
      </c>
      <c r="FS38" s="30" t="e">
        <f>(CatTemplate[[#This Row],[CO1]] + CatTemplate[[#This Row],[CS1]]) * (1 + getRateOHFinal) * getRateMarkupFinal</f>
        <v>#VALUE!</v>
      </c>
      <c r="FT38" s="30" t="e">
        <f>(CatTemplate[[#This Row],[CO2]] + CatTemplate[[#This Row],[CS2]]) * (1 + getRateOHFinal) * getRateMarkupFinal</f>
        <v>#VALUE!</v>
      </c>
      <c r="FU38" s="30" t="e">
        <f>(CatTemplate[[#This Row],[CO3]] + CatTemplate[[#This Row],[CS3]]) * (1 + getRateOHFinal) * getRateMarkupFinal</f>
        <v>#VALUE!</v>
      </c>
      <c r="FV38" s="30" t="e">
        <f>(CatTemplate[[#This Row],[CO4]] + CatTemplate[[#This Row],[CS4]]) * (1 + getRateOHFinal) * getRateMarkupFinal</f>
        <v>#VALUE!</v>
      </c>
      <c r="FW38" s="30" t="e">
        <f>(CatTemplate[[#This Row],[CO5]] + CatTemplate[[#This Row],[CS5]]) * (1 + getRateOHFinal) * getRateMarkupFinal</f>
        <v>#VALUE!</v>
      </c>
      <c r="FX38" s="30" t="e">
        <f>(CatTemplate[[#This Row],[CO6]] + CatTemplate[[#This Row],[CS6]]) * (1 + getRateOHFinal) * getRateMarkupFinal</f>
        <v>#VALUE!</v>
      </c>
      <c r="FY38" s="30" t="e">
        <f>(CatTemplate[[#This Row],[CO7]] + CatTemplate[[#This Row],[CS7]]) * (1 + getRateOHFinal) * getRateMarkupFinal</f>
        <v>#VALUE!</v>
      </c>
      <c r="FZ38" s="30" t="e">
        <f>(CatTemplate[[#This Row],[CO8]] + CatTemplate[[#This Row],[CS8]]) * (1 + getRateOHFinal) * getRateMarkupFinal</f>
        <v>#VALUE!</v>
      </c>
      <c r="GA38" s="30" t="e">
        <f>(CatTemplate[[#This Row],[CO9]] + CatTemplate[[#This Row],[CS9]]) * (1 + getRateOHFinal) * getRateMarkupFinal</f>
        <v>#VALUE!</v>
      </c>
      <c r="GB38" s="30" t="e">
        <f>(CatTemplate[[#This Row],[CO10]] + CatTemplate[[#This Row],[CS10]]) * (1 + getRateOHFinal) * getRateMarkupFinal</f>
        <v>#VALUE!</v>
      </c>
      <c r="GC38" s="30" t="e">
        <f>(CatTemplate[[#This Row],[CO11]] + CatTemplate[[#This Row],[CS11]]) * (1 + getRateOHFinal) * getRateMarkupFinal</f>
        <v>#VALUE!</v>
      </c>
      <c r="GD38" s="30" t="e">
        <f>(CatTemplate[[#This Row],[CO12]] + CatTemplate[[#This Row],[CS12]]) * (1 + getRateOHFinal) * getRateMarkupFinal</f>
        <v>#VALUE!</v>
      </c>
      <c r="GE38" s="30" t="e">
        <f>(CatTemplate[[#This Row],[CO13]] + CatTemplate[[#This Row],[CS13]]) * (1 + getRateOHFinal) * getRateMarkupFinal</f>
        <v>#VALUE!</v>
      </c>
      <c r="GF38" s="30" t="e">
        <f>(CatTemplate[[#This Row],[CO14]] + CatTemplate[[#This Row],[CS14]]) * (1 + getRateOHFinal) * getRateMarkupFinal</f>
        <v>#VALUE!</v>
      </c>
      <c r="GG38" s="30" t="e">
        <f>(CatTemplate[[#This Row],[CO15]] + CatTemplate[[#This Row],[CS15]]) * (1 + getRateOHFinal) * getRateMarkupFinal</f>
        <v>#VALUE!</v>
      </c>
      <c r="GH38" s="30" t="e">
        <f>(CatTemplate[[#This Row],[CO16]] + CatTemplate[[#This Row],[CS16]]) * (1 + getRateOHFinal) * getRateMarkupFinal</f>
        <v>#VALUE!</v>
      </c>
      <c r="GI38" s="30" t="e">
        <f>(CatTemplate[[#This Row],[CO17]] + CatTemplate[[#This Row],[CS17]]) * (1 + getRateOHFinal) * getRateMarkupFinal</f>
        <v>#VALUE!</v>
      </c>
      <c r="GJ38" s="30" t="e">
        <f>(CatTemplate[[#This Row],[CO18]] + CatTemplate[[#This Row],[CS18]]) * (1 + getRateOHFinal) * getRateMarkupFinal</f>
        <v>#VALUE!</v>
      </c>
      <c r="GK38" s="30" t="e">
        <f>(CatTemplate[[#This Row],[CO19]] + CatTemplate[[#This Row],[CS19]]) * (1 + getRateOHFinal) * getRateMarkupFinal</f>
        <v>#VALUE!</v>
      </c>
      <c r="GL38" s="30" t="e">
        <f>(CatTemplate[[#This Row],[CO20]] + CatTemplate[[#This Row],[CS20]]) * (1 + getRateOHFinal) * getRateMarkupFinal</f>
        <v>#VALUE!</v>
      </c>
      <c r="GM38" s="30" t="e">
        <f t="shared" si="6"/>
        <v>#VALUE!</v>
      </c>
      <c r="GN38" s="30" t="e">
        <f t="shared" si="7"/>
        <v>#VALUE!</v>
      </c>
      <c r="GO38" s="30" t="e">
        <f t="shared" si="8"/>
        <v>#VALUE!</v>
      </c>
      <c r="GP38" s="30" t="e">
        <f t="shared" si="9"/>
        <v>#VALUE!</v>
      </c>
      <c r="GQ38" s="30" t="e">
        <f>(CatTemplate[[#This Row],[CO1]]+CatTemplate[[#This Row],[CS1]]) * (1+ getRateOHFinal) * (1 + getRateMarkupFinal)</f>
        <v>#VALUE!</v>
      </c>
      <c r="GR38" s="30" t="e">
        <f>(CatTemplate[[#This Row],[CO2]]+CatTemplate[[#This Row],[CS2]]) * (1+ getRateOHFinal) * (1 + getRateMarkupFinal)</f>
        <v>#VALUE!</v>
      </c>
      <c r="GS38" s="30" t="e">
        <f>(CatTemplate[[#This Row],[CO3]]+CatTemplate[[#This Row],[CS3]]) * (1+ getRateOHFinal) * (1 + getRateMarkupFinal)</f>
        <v>#VALUE!</v>
      </c>
      <c r="GT38" s="30" t="e">
        <f>(CatTemplate[[#This Row],[CO4]]+CatTemplate[[#This Row],[CS4]]) * (1+ getRateOHFinal) * (1 + getRateMarkupFinal)</f>
        <v>#VALUE!</v>
      </c>
      <c r="GU38" s="30" t="e">
        <f>(CatTemplate[[#This Row],[CO5]]+CatTemplate[[#This Row],[CS5]]) * (1+ getRateOHFinal) * (1 + getRateMarkupFinal)</f>
        <v>#VALUE!</v>
      </c>
      <c r="GV38" s="30" t="e">
        <f>(CatTemplate[[#This Row],[CO6]]+CatTemplate[[#This Row],[CS6]]) * (1+ getRateOHFinal) * (1 + getRateMarkupFinal)</f>
        <v>#VALUE!</v>
      </c>
      <c r="GW38" s="30" t="e">
        <f>(CatTemplate[[#This Row],[CO7]]+CatTemplate[[#This Row],[CS7]]) * (1+ getRateOHFinal) * (1 + getRateMarkupFinal)</f>
        <v>#VALUE!</v>
      </c>
      <c r="GX38" s="30" t="e">
        <f>(CatTemplate[[#This Row],[CO8]]+CatTemplate[[#This Row],[CS8]]) * (1+ getRateOHFinal) * (1 + getRateMarkupFinal)</f>
        <v>#VALUE!</v>
      </c>
      <c r="GY38" s="30" t="e">
        <f>(CatTemplate[[#This Row],[CO9]]+CatTemplate[[#This Row],[CS9]]) * (1+ getRateOHFinal) * (1 + getRateMarkupFinal)</f>
        <v>#VALUE!</v>
      </c>
      <c r="GZ38" s="30" t="e">
        <f>(CatTemplate[[#This Row],[CO10]]+CatTemplate[[#This Row],[CS10]]) * (1+ getRateOHFinal) * (1 + getRateMarkupFinal)</f>
        <v>#VALUE!</v>
      </c>
      <c r="HA38" s="30" t="e">
        <f>(CatTemplate[[#This Row],[CO11]]+CatTemplate[[#This Row],[CS11]]) * (1+ getRateOHFinal) * (1 + getRateMarkupFinal)</f>
        <v>#VALUE!</v>
      </c>
      <c r="HB38" s="30" t="e">
        <f>(CatTemplate[[#This Row],[CO12]]+CatTemplate[[#This Row],[CS12]]) * (1+ getRateOHFinal) * (1 + getRateMarkupFinal)</f>
        <v>#VALUE!</v>
      </c>
      <c r="HC38" s="30" t="e">
        <f>(CatTemplate[[#This Row],[CO13]]+CatTemplate[[#This Row],[CS13]]) * (1+ getRateOHFinal) * (1 + getRateMarkupFinal)</f>
        <v>#VALUE!</v>
      </c>
      <c r="HD38" s="30" t="e">
        <f>(CatTemplate[[#This Row],[CO14]]+CatTemplate[[#This Row],[CS14]]) * (1+ getRateOHFinal) * (1 + getRateMarkupFinal)</f>
        <v>#VALUE!</v>
      </c>
      <c r="HE38" s="30" t="e">
        <f>(CatTemplate[[#This Row],[CO15]]+CatTemplate[[#This Row],[CS15]]) * (1+ getRateOHFinal) * (1 + getRateMarkupFinal)</f>
        <v>#VALUE!</v>
      </c>
      <c r="HF38" s="30" t="e">
        <f>(CatTemplate[[#This Row],[CO16]]+CatTemplate[[#This Row],[CS16]]) * (1+ getRateOHFinal) * (1 + getRateMarkupFinal)</f>
        <v>#VALUE!</v>
      </c>
      <c r="HG38" s="30" t="e">
        <f>(CatTemplate[[#This Row],[CO17]]+CatTemplate[[#This Row],[CS17]]) * (1+ getRateOHFinal) * (1 + getRateMarkupFinal)</f>
        <v>#VALUE!</v>
      </c>
      <c r="HH38" s="30" t="e">
        <f>(CatTemplate[[#This Row],[CO18]]+CatTemplate[[#This Row],[CS18]]) * (1+ getRateOHFinal) * (1 + getRateMarkupFinal)</f>
        <v>#VALUE!</v>
      </c>
      <c r="HI38" s="30" t="e">
        <f>(CatTemplate[[#This Row],[CO19]]+CatTemplate[[#This Row],[CS19]]) * (1+ getRateOHFinal) * (1 + getRateMarkupFinal)</f>
        <v>#VALUE!</v>
      </c>
      <c r="HJ38" s="30" t="e">
        <f>(CatTemplate[[#This Row],[CO20]]+CatTemplate[[#This Row],[CS20]]) * (1+ getRateOHFinal) * (1 + getRateMarkupFinal)</f>
        <v>#VALUE!</v>
      </c>
      <c r="HK38" s="39" t="e">
        <f>CatTemplate[[#This Row],[Total cost]]+CatTemplate[[#This Row],[OH Amount]]+CatTemplate[[#This Row],[Markup]]</f>
        <v>#VALUE!</v>
      </c>
      <c r="HL38" s="63">
        <f>IF(CatTemplate[[#This Row],[Units]]="Days",CatTemplate[[#This Row],[Project quantity]]*CatTemplate[[#This Row],[St. unit effort]],CatTemplate[[#This Row],[Project quantity]])</f>
        <v>0</v>
      </c>
      <c r="HM38" s="287">
        <f>IFERROR(CatTemplate[[#This Row],[Total Price]]/(CatTemplate[[#This Row],[Final Quantity]]),0)</f>
        <v>0</v>
      </c>
      <c r="HN38" s="261"/>
    </row>
    <row r="39" spans="2:222" x14ac:dyDescent="0.2">
      <c r="B39" s="6" t="s">
        <v>75</v>
      </c>
      <c r="C39" s="22">
        <v>2</v>
      </c>
      <c r="D39" s="7" t="s">
        <v>75</v>
      </c>
      <c r="E39" s="24">
        <v>1</v>
      </c>
      <c r="F39" s="18" t="s">
        <v>885</v>
      </c>
      <c r="G39" s="26">
        <v>6</v>
      </c>
      <c r="H39" s="18" t="s">
        <v>141</v>
      </c>
      <c r="I39" s="18"/>
      <c r="J39" s="15" t="s">
        <v>31</v>
      </c>
      <c r="K39" s="15"/>
      <c r="L39" s="15" t="s">
        <v>140</v>
      </c>
      <c r="M39" s="15" t="s">
        <v>206</v>
      </c>
      <c r="N39" s="15" t="s">
        <v>857</v>
      </c>
      <c r="O39" s="320"/>
      <c r="P39" s="71"/>
      <c r="Q39" s="108"/>
      <c r="R39" s="73"/>
      <c r="S39" s="97"/>
      <c r="T39" s="100">
        <f>getEqUnitCost</f>
        <v>0</v>
      </c>
      <c r="U39" s="73">
        <f>getEqUnitEffort</f>
        <v>0</v>
      </c>
      <c r="V39" s="101">
        <f>getEqQuantity</f>
        <v>0</v>
      </c>
      <c r="W39" s="320"/>
      <c r="X39" s="100">
        <f>getConsUnitCost</f>
        <v>0</v>
      </c>
      <c r="Y39" s="73">
        <f>getConsUnitEffort</f>
        <v>0</v>
      </c>
      <c r="Z39" s="14">
        <f>getConsQuantity</f>
        <v>0</v>
      </c>
      <c r="AA39" s="320"/>
      <c r="AB39" s="72"/>
      <c r="AC39" s="112"/>
      <c r="AD39" s="14">
        <f>getOthQuantity</f>
        <v>0</v>
      </c>
      <c r="AE39" s="320"/>
      <c r="AF39" s="28" t="str">
        <f>IF(ISBLANK(CatTemplate[[#This Row],[Resource type]]),"",CatTemplate[[#This Row],[Resource type]])</f>
        <v>CIEC Nurse</v>
      </c>
      <c r="AG39" s="242">
        <f>getStaffUnitCost</f>
        <v>443.51295609133325</v>
      </c>
      <c r="AH39" s="113">
        <f>getStaffUnitEffort</f>
        <v>0</v>
      </c>
      <c r="AI39" s="40">
        <f>getStaffQuantity</f>
        <v>0</v>
      </c>
      <c r="AJ39" s="41">
        <f>CatTemplate[[#This Row],[St. quantity]]*8/ParRatePM</f>
        <v>0</v>
      </c>
      <c r="AK39" s="320"/>
      <c r="AL39" s="53" t="str">
        <f>CatTemplate[[#This Row],[Item type]]</f>
        <v>Days</v>
      </c>
      <c r="AM39" s="12">
        <f>SUM(CatTemplate[[#This Row],[Year1]:[Year20]])</f>
        <v>0</v>
      </c>
      <c r="AN39" s="52"/>
      <c r="AO39" s="52"/>
      <c r="AP39" s="52"/>
      <c r="AQ39" s="8"/>
      <c r="AR39" s="8"/>
      <c r="AS39" s="8"/>
      <c r="AT39" s="8"/>
      <c r="AU39" s="8"/>
      <c r="AV39" s="8"/>
      <c r="AW39" s="8"/>
      <c r="AX39" s="8"/>
      <c r="AY39" s="8"/>
      <c r="AZ39" s="8"/>
      <c r="BA39" s="8"/>
      <c r="BB39" s="8"/>
      <c r="BC39" s="8"/>
      <c r="BD39" s="8"/>
      <c r="BE39" s="8"/>
      <c r="BF39" s="8"/>
      <c r="BG39" s="36"/>
      <c r="BH39" s="320"/>
      <c r="BI39" s="37" t="str">
        <f>getCostCategory</f>
        <v>01 Staff costs</v>
      </c>
      <c r="BJ39" s="37" t="str">
        <f>getSection</f>
        <v>02 Patient visits and data collection</v>
      </c>
      <c r="BK39" s="32" t="str">
        <f>getObject</f>
        <v>CIEC Nurse</v>
      </c>
      <c r="BL39" s="30">
        <f>IFERROR(getUnitCost * IF(CatTemplate[[#This Row],[Cost Category Comp.]]="01 Staff costs", 1,1),0)</f>
        <v>443.51295609133325</v>
      </c>
      <c r="BM39" s="29">
        <f>IF(AND(ISBLANK(CatTemplate[[#This Row],[Eq. unit cost]]),ISBLANK(CatTemplate[[#This Row],[Cons. unit cost]]),ISBLANK(CatTemplate[[#This Row],[Oth. unit cost]])), 0, IF(getUnitEffort =0,1,getUnitEffort) * CatTemplate[[#This Row],[Year1]])</f>
        <v>0</v>
      </c>
      <c r="BN39" s="29">
        <f>IF(AND(ISBLANK(CatTemplate[[#This Row],[Eq. unit cost]]),ISBLANK(CatTemplate[[#This Row],[Cons. unit cost]]),ISBLANK(CatTemplate[[#This Row],[Oth. unit cost]])), 0, IF(getUnitEffort =0,1,getUnitEffort) * CatTemplate[[#This Row],[Year2]])</f>
        <v>0</v>
      </c>
      <c r="BO39" s="29">
        <f>IF(AND(ISBLANK(CatTemplate[[#This Row],[Eq. unit cost]]),ISBLANK(CatTemplate[[#This Row],[Cons. unit cost]]),ISBLANK(CatTemplate[[#This Row],[Oth. unit cost]])), 0, IF(getUnitEffort =0,1,getUnitEffort) * CatTemplate[[#This Row],[Year3]])</f>
        <v>0</v>
      </c>
      <c r="BP39" s="29">
        <f>IF(AND(ISBLANK(CatTemplate[[#This Row],[Eq. unit cost]]),ISBLANK(CatTemplate[[#This Row],[Cons. unit cost]]),ISBLANK(CatTemplate[[#This Row],[Oth. unit cost]])), 0, IF(getUnitEffort =0,1,getUnitEffort) * CatTemplate[[#This Row],[Year4]])</f>
        <v>0</v>
      </c>
      <c r="BQ39" s="29">
        <f>IF(AND(ISBLANK(CatTemplate[[#This Row],[Eq. unit cost]]),ISBLANK(CatTemplate[[#This Row],[Cons. unit cost]]),ISBLANK(CatTemplate[[#This Row],[Oth. unit cost]])), 0, IF(getUnitEffort =0,1,getUnitEffort) * CatTemplate[[#This Row],[Year5]])</f>
        <v>0</v>
      </c>
      <c r="BR39" s="29">
        <f>IF(AND(ISBLANK(CatTemplate[[#This Row],[Eq. unit cost]]),ISBLANK(CatTemplate[[#This Row],[Cons. unit cost]]),ISBLANK(CatTemplate[[#This Row],[Oth. unit cost]])), 0, IF(getUnitEffort =0,1,getUnitEffort) * CatTemplate[[#This Row],[Year6]])</f>
        <v>0</v>
      </c>
      <c r="BS39" s="29">
        <f>IF(AND(ISBLANK(CatTemplate[[#This Row],[Eq. unit cost]]),ISBLANK(CatTemplate[[#This Row],[Cons. unit cost]]),ISBLANK(CatTemplate[[#This Row],[Oth. unit cost]])), 0, IF(getUnitEffort =0,1,getUnitEffort) * CatTemplate[[#This Row],[Year7]])</f>
        <v>0</v>
      </c>
      <c r="BT39" s="29">
        <f>IF(AND(ISBLANK(CatTemplate[[#This Row],[Eq. unit cost]]),ISBLANK(CatTemplate[[#This Row],[Cons. unit cost]]),ISBLANK(CatTemplate[[#This Row],[Oth. unit cost]])), 0, IF(getUnitEffort =0,1,getUnitEffort) * CatTemplate[[#This Row],[Year8]])</f>
        <v>0</v>
      </c>
      <c r="BU39" s="29">
        <f>IF(AND(ISBLANK(CatTemplate[[#This Row],[Eq. unit cost]]),ISBLANK(CatTemplate[[#This Row],[Cons. unit cost]]),ISBLANK(CatTemplate[[#This Row],[Oth. unit cost]])), 0, IF(getUnitEffort =0,1,getUnitEffort) * CatTemplate[[#This Row],[Year9]])</f>
        <v>0</v>
      </c>
      <c r="BV39" s="29">
        <f>IF(AND(ISBLANK(CatTemplate[[#This Row],[Eq. unit cost]]),ISBLANK(CatTemplate[[#This Row],[Cons. unit cost]]),ISBLANK(CatTemplate[[#This Row],[Oth. unit cost]])), 0, IF(getUnitEffort =0,1,getUnitEffort) * CatTemplate[[#This Row],[Year10]])</f>
        <v>0</v>
      </c>
      <c r="BW39" s="29">
        <f>IF(AND(ISBLANK(CatTemplate[[#This Row],[Eq. unit cost]]),ISBLANK(CatTemplate[[#This Row],[Cons. unit cost]]),ISBLANK(CatTemplate[[#This Row],[Oth. unit cost]])), 0, IF(getUnitEffort =0,1,getUnitEffort) * CatTemplate[[#This Row],[Year11]])</f>
        <v>0</v>
      </c>
      <c r="BX39" s="29">
        <f>IF(AND(ISBLANK(CatTemplate[[#This Row],[Eq. unit cost]]),ISBLANK(CatTemplate[[#This Row],[Cons. unit cost]]),ISBLANK(CatTemplate[[#This Row],[Oth. unit cost]])), 0, IF(getUnitEffort =0,1,getUnitEffort) * CatTemplate[[#This Row],[Year12]])</f>
        <v>0</v>
      </c>
      <c r="BY39" s="29">
        <f>IF(AND(ISBLANK(CatTemplate[[#This Row],[Eq. unit cost]]),ISBLANK(CatTemplate[[#This Row],[Cons. unit cost]]),ISBLANK(CatTemplate[[#This Row],[Oth. unit cost]])), 0, IF(getUnitEffort =0,1,getUnitEffort) * CatTemplate[[#This Row],[Year13]])</f>
        <v>0</v>
      </c>
      <c r="BZ39" s="29">
        <f>IF(AND(ISBLANK(CatTemplate[[#This Row],[Eq. unit cost]]),ISBLANK(CatTemplate[[#This Row],[Cons. unit cost]]),ISBLANK(CatTemplate[[#This Row],[Oth. unit cost]])), 0, IF(getUnitEffort =0,1,getUnitEffort) * CatTemplate[[#This Row],[Year14]])</f>
        <v>0</v>
      </c>
      <c r="CA39" s="29">
        <f>IF(AND(ISBLANK(CatTemplate[[#This Row],[Eq. unit cost]]),ISBLANK(CatTemplate[[#This Row],[Cons. unit cost]]),ISBLANK(CatTemplate[[#This Row],[Oth. unit cost]])), 0, IF(getUnitEffort =0,1,getUnitEffort) * CatTemplate[[#This Row],[Year15]])</f>
        <v>0</v>
      </c>
      <c r="CB39" s="29">
        <f>IF(AND(ISBLANK(CatTemplate[[#This Row],[Eq. unit cost]]),ISBLANK(CatTemplate[[#This Row],[Cons. unit cost]]),ISBLANK(CatTemplate[[#This Row],[Oth. unit cost]])), 0, IF(getUnitEffort =0,1,getUnitEffort) * CatTemplate[[#This Row],[Year16]])</f>
        <v>0</v>
      </c>
      <c r="CC39" s="29">
        <f>IF(AND(ISBLANK(CatTemplate[[#This Row],[Eq. unit cost]]),ISBLANK(CatTemplate[[#This Row],[Cons. unit cost]]),ISBLANK(CatTemplate[[#This Row],[Oth. unit cost]])), 0, IF(getUnitEffort =0,1,getUnitEffort) * CatTemplate[[#This Row],[Year17]])</f>
        <v>0</v>
      </c>
      <c r="CD39" s="29">
        <f>IF(AND(ISBLANK(CatTemplate[[#This Row],[Eq. unit cost]]),ISBLANK(CatTemplate[[#This Row],[Cons. unit cost]]),ISBLANK(CatTemplate[[#This Row],[Oth. unit cost]])), 0, IF(getUnitEffort =0,1,getUnitEffort) * CatTemplate[[#This Row],[Year18]])</f>
        <v>0</v>
      </c>
      <c r="CE39" s="29">
        <f>IF(AND(ISBLANK(CatTemplate[[#This Row],[Eq. unit cost]]),ISBLANK(CatTemplate[[#This Row],[Cons. unit cost]]),ISBLANK(CatTemplate[[#This Row],[Oth. unit cost]])), 0, IF(getUnitEffort =0,1,getUnitEffort) * CatTemplate[[#This Row],[Year19]])</f>
        <v>0</v>
      </c>
      <c r="CF39" s="29">
        <f>IF(AND(ISBLANK(CatTemplate[[#This Row],[Eq. unit cost]]),ISBLANK(CatTemplate[[#This Row],[Cons. unit cost]]),ISBLANK(CatTemplate[[#This Row],[Oth. unit cost]])), 0, IF(getUnitEffort =0,1,getUnitEffort) * CatTemplate[[#This Row],[Year20]])</f>
        <v>0</v>
      </c>
      <c r="CG39" s="45">
        <f>SUM(CatTemplate[[#This Row],[Q1]:[Q20]])</f>
        <v>0</v>
      </c>
      <c r="CH39" s="29">
        <f>IF(ISBLANK(CatTemplate[[#This Row],[St. unit effort]]),0,(CatTemplate[[#This Row],[St. unit effort]] * CatTemplate[[#This Row],[Year1]]))</f>
        <v>0</v>
      </c>
      <c r="CI39" s="29">
        <f>IF(ISBLANK(CatTemplate[[#This Row],[St. unit effort]]),0,(CatTemplate[[#This Row],[St. unit effort]] * CatTemplate[[#This Row],[Year2]]))</f>
        <v>0</v>
      </c>
      <c r="CJ39" s="29">
        <f>IF(ISBLANK(CatTemplate[[#This Row],[St. unit effort]]),0,(CatTemplate[[#This Row],[St. unit effort]] * CatTemplate[[#This Row],[Year3]]))</f>
        <v>0</v>
      </c>
      <c r="CK39" s="29">
        <f>IF(ISBLANK(CatTemplate[[#This Row],[St. unit effort]]),0,(CatTemplate[[#This Row],[St. unit effort]] * CatTemplate[[#This Row],[Year4]]))</f>
        <v>0</v>
      </c>
      <c r="CL39" s="29">
        <f>IF(ISBLANK(CatTemplate[[#This Row],[St. unit effort]]),0,(CatTemplate[[#This Row],[St. unit effort]] * CatTemplate[[#This Row],[Year5]]))</f>
        <v>0</v>
      </c>
      <c r="CM39" s="29">
        <f>IF(ISBLANK(CatTemplate[[#This Row],[St. unit effort]]),0,(CatTemplate[[#This Row],[St. unit effort]] * CatTemplate[[#This Row],[Year6]]))</f>
        <v>0</v>
      </c>
      <c r="CN39" s="29">
        <f>IF(ISBLANK(CatTemplate[[#This Row],[St. unit effort]]),0,(CatTemplate[[#This Row],[St. unit effort]] * CatTemplate[[#This Row],[Year7]]))</f>
        <v>0</v>
      </c>
      <c r="CO39" s="29">
        <f>IF(ISBLANK(CatTemplate[[#This Row],[St. unit effort]]),0,(CatTemplate[[#This Row],[St. unit effort]] * CatTemplate[[#This Row],[Year8]]))</f>
        <v>0</v>
      </c>
      <c r="CP39" s="29">
        <f>IF(ISBLANK(CatTemplate[[#This Row],[St. unit effort]]),0,(CatTemplate[[#This Row],[St. unit effort]] * CatTemplate[[#This Row],[Year9]]))</f>
        <v>0</v>
      </c>
      <c r="CQ39" s="29">
        <f>IF(ISBLANK(CatTemplate[[#This Row],[St. unit effort]]),0,(CatTemplate[[#This Row],[St. unit effort]] * CatTemplate[[#This Row],[Year10]]))</f>
        <v>0</v>
      </c>
      <c r="CR39" s="29">
        <f>IF(ISBLANK(CatTemplate[[#This Row],[St. unit effort]]),0,(CatTemplate[[#This Row],[St. unit effort]] * CatTemplate[[#This Row],[Year11]]))</f>
        <v>0</v>
      </c>
      <c r="CS39" s="29">
        <f>IF(ISBLANK(CatTemplate[[#This Row],[St. unit effort]]),0,(CatTemplate[[#This Row],[St. unit effort]] * CatTemplate[[#This Row],[Year12]]))</f>
        <v>0</v>
      </c>
      <c r="CT39" s="29">
        <f>IF(ISBLANK(CatTemplate[[#This Row],[St. unit effort]]),0,(CatTemplate[[#This Row],[St. unit effort]] * CatTemplate[[#This Row],[Year13]]))</f>
        <v>0</v>
      </c>
      <c r="CU39" s="29">
        <f>IF(ISBLANK(CatTemplate[[#This Row],[St. unit effort]]),0,(CatTemplate[[#This Row],[St. unit effort]] * CatTemplate[[#This Row],[Year14]]))</f>
        <v>0</v>
      </c>
      <c r="CV39" s="29">
        <f>IF(ISBLANK(CatTemplate[[#This Row],[St. unit effort]]),0,(CatTemplate[[#This Row],[St. unit effort]] * CatTemplate[[#This Row],[Year15]]))</f>
        <v>0</v>
      </c>
      <c r="CW39" s="29">
        <f>IF(ISBLANK(CatTemplate[[#This Row],[St. unit effort]]),0,(CatTemplate[[#This Row],[St. unit effort]] * CatTemplate[[#This Row],[Year16]]))</f>
        <v>0</v>
      </c>
      <c r="CX39" s="29">
        <f>IF(ISBLANK(CatTemplate[[#This Row],[St. unit effort]]),0,(CatTemplate[[#This Row],[St. unit effort]] * CatTemplate[[#This Row],[Year17]]))</f>
        <v>0</v>
      </c>
      <c r="CY39" s="29">
        <f>IF(ISBLANK(CatTemplate[[#This Row],[St. unit effort]]),0,(CatTemplate[[#This Row],[St. unit effort]] * CatTemplate[[#This Row],[Year18]]))</f>
        <v>0</v>
      </c>
      <c r="CZ39" s="29">
        <f>IF(ISBLANK(CatTemplate[[#This Row],[St. unit effort]]),0,(CatTemplate[[#This Row],[St. unit effort]] * CatTemplate[[#This Row],[Year19]]))</f>
        <v>0</v>
      </c>
      <c r="DA39" s="29">
        <f>IF(ISBLANK(CatTemplate[[#This Row],[St. unit effort]]),0,(CatTemplate[[#This Row],[St. unit effort]] * CatTemplate[[#This Row],[Year20]]))</f>
        <v>0</v>
      </c>
      <c r="DB39" s="57">
        <f>IF(ISBLANK(CatTemplate[[#This Row],[St. unit effort]]),0,(CatTemplate[[#This Row],[St. unit effort]] * CatTemplate[[#This Row],[Year1]])*8/ParRatePM)</f>
        <v>0</v>
      </c>
      <c r="DC39" s="57">
        <f>IF(ISBLANK(CatTemplate[[#This Row],[St. unit effort]]),0,(CatTemplate[[#This Row],[St. unit effort]] * CatTemplate[[#This Row],[Year2]])*8/ParRatePM)</f>
        <v>0</v>
      </c>
      <c r="DD39" s="57">
        <f>IF(ISBLANK(CatTemplate[[#This Row],[St. unit effort]]),0,(CatTemplate[[#This Row],[St. unit effort]] * CatTemplate[[#This Row],[Year3]])*8/ParRatePM)</f>
        <v>0</v>
      </c>
      <c r="DE39" s="57">
        <f>IF(ISBLANK(CatTemplate[[#This Row],[St. unit effort]]),0,(CatTemplate[[#This Row],[St. unit effort]] * CatTemplate[[#This Row],[Year4]])*8/ParRatePM)</f>
        <v>0</v>
      </c>
      <c r="DF39" s="57">
        <f>IF(ISBLANK(CatTemplate[[#This Row],[St. unit effort]]),0,(CatTemplate[[#This Row],[St. unit effort]] * CatTemplate[[#This Row],[Year5]])*8/ParRatePM)</f>
        <v>0</v>
      </c>
      <c r="DG39" s="57">
        <f>IF(ISBLANK(CatTemplate[[#This Row],[St. unit effort]]),0,(CatTemplate[[#This Row],[St. unit effort]] * CatTemplate[[#This Row],[Year6]])*8/ParRatePM)</f>
        <v>0</v>
      </c>
      <c r="DH39" s="57">
        <f>IF(ISBLANK(CatTemplate[[#This Row],[St. unit effort]]),0,(CatTemplate[[#This Row],[St. unit effort]] * CatTemplate[[#This Row],[Year7]])*8/ParRatePM)</f>
        <v>0</v>
      </c>
      <c r="DI39" s="57">
        <f>IF(ISBLANK(CatTemplate[[#This Row],[St. unit effort]]),0,(CatTemplate[[#This Row],[St. unit effort]] * CatTemplate[[#This Row],[Year8]])*8/ParRatePM)</f>
        <v>0</v>
      </c>
      <c r="DJ39" s="57">
        <f>IF(ISBLANK(CatTemplate[[#This Row],[St. unit effort]]),0,(CatTemplate[[#This Row],[St. unit effort]] * CatTemplate[[#This Row],[Year9]])*8/ParRatePM)</f>
        <v>0</v>
      </c>
      <c r="DK39" s="57">
        <f>IF(ISBLANK(CatTemplate[[#This Row],[St. unit effort]]),0,(CatTemplate[[#This Row],[St. unit effort]] * CatTemplate[[#This Row],[Year10]])*8/ParRatePM)</f>
        <v>0</v>
      </c>
      <c r="DL39" s="57">
        <f>IF(ISBLANK(CatTemplate[[#This Row],[St. unit effort]]),0,(CatTemplate[[#This Row],[St. unit effort]] * CatTemplate[[#This Row],[Year11]])*8/ParRatePM)</f>
        <v>0</v>
      </c>
      <c r="DM39" s="57">
        <f>IF(ISBLANK(CatTemplate[[#This Row],[St. unit effort]]),0,(CatTemplate[[#This Row],[St. unit effort]] * CatTemplate[[#This Row],[Year12]])*8/ParRatePM)</f>
        <v>0</v>
      </c>
      <c r="DN39" s="57">
        <f>IF(ISBLANK(CatTemplate[[#This Row],[St. unit effort]]),0,(CatTemplate[[#This Row],[St. unit effort]] * CatTemplate[[#This Row],[Year13]])*8/ParRatePM)</f>
        <v>0</v>
      </c>
      <c r="DO39" s="57">
        <f>IF(ISBLANK(CatTemplate[[#This Row],[St. unit effort]]),0,(CatTemplate[[#This Row],[St. unit effort]] * CatTemplate[[#This Row],[Year14]])*8/ParRatePM)</f>
        <v>0</v>
      </c>
      <c r="DP39" s="57">
        <f>IF(ISBLANK(CatTemplate[[#This Row],[St. unit effort]]),0,(CatTemplate[[#This Row],[St. unit effort]] * CatTemplate[[#This Row],[Year15]])*8/ParRatePM)</f>
        <v>0</v>
      </c>
      <c r="DQ39" s="57">
        <f>IF(ISBLANK(CatTemplate[[#This Row],[St. unit effort]]),0,(CatTemplate[[#This Row],[St. unit effort]] * CatTemplate[[#This Row],[Year16]])*8/ParRatePM)</f>
        <v>0</v>
      </c>
      <c r="DR39" s="57">
        <f>IF(ISBLANK(CatTemplate[[#This Row],[St. unit effort]]),0,(CatTemplate[[#This Row],[St. unit effort]] * CatTemplate[[#This Row],[Year17]])*8/ParRatePM)</f>
        <v>0</v>
      </c>
      <c r="DS39" s="57">
        <f>IF(ISBLANK(CatTemplate[[#This Row],[St. unit effort]]),0,(CatTemplate[[#This Row],[St. unit effort]] * CatTemplate[[#This Row],[Year18]])*8/ParRatePM)</f>
        <v>0</v>
      </c>
      <c r="DT39" s="57">
        <f>IF(ISBLANK(CatTemplate[[#This Row],[St. unit effort]]),0,(CatTemplate[[#This Row],[St. unit effort]] * CatTemplate[[#This Row],[Year19]])*8/ParRatePM)</f>
        <v>0</v>
      </c>
      <c r="DU39" s="57">
        <f>IF(ISBLANK(CatTemplate[[#This Row],[St. unit effort]]),0,(CatTemplate[[#This Row],[St. unit effort]] * CatTemplate[[#This Row],[Year20]])*8/ParRatePM)</f>
        <v>0</v>
      </c>
      <c r="DV39" s="54">
        <f>SUM(CatTemplate[[#This Row],[PM1]:[PM20]])</f>
        <v>0</v>
      </c>
      <c r="DW39" s="56">
        <f t="shared" ref="DW39:EL54" si="17">getCost(COLUMN(), ROW(), "Other")</f>
        <v>0</v>
      </c>
      <c r="DX39" s="56">
        <f t="shared" si="17"/>
        <v>0</v>
      </c>
      <c r="DY39" s="56">
        <f t="shared" si="17"/>
        <v>0</v>
      </c>
      <c r="DZ39" s="56">
        <f t="shared" si="17"/>
        <v>0</v>
      </c>
      <c r="EA39" s="56">
        <f t="shared" si="17"/>
        <v>0</v>
      </c>
      <c r="EB39" s="56">
        <f t="shared" si="17"/>
        <v>0</v>
      </c>
      <c r="EC39" s="56">
        <f t="shared" si="17"/>
        <v>0</v>
      </c>
      <c r="ED39" s="56">
        <f t="shared" si="17"/>
        <v>0</v>
      </c>
      <c r="EE39" s="56">
        <f t="shared" si="17"/>
        <v>0</v>
      </c>
      <c r="EF39" s="56">
        <f t="shared" si="17"/>
        <v>0</v>
      </c>
      <c r="EG39" s="56">
        <f t="shared" si="17"/>
        <v>0</v>
      </c>
      <c r="EH39" s="56">
        <f t="shared" si="17"/>
        <v>0</v>
      </c>
      <c r="EI39" s="56">
        <f t="shared" si="17"/>
        <v>0</v>
      </c>
      <c r="EJ39" s="56">
        <f t="shared" si="17"/>
        <v>0</v>
      </c>
      <c r="EK39" s="56">
        <f t="shared" si="17"/>
        <v>0</v>
      </c>
      <c r="EL39" s="56">
        <f t="shared" si="17"/>
        <v>0</v>
      </c>
      <c r="EM39" s="56">
        <f t="shared" si="15"/>
        <v>0</v>
      </c>
      <c r="EN39" s="56">
        <f t="shared" si="15"/>
        <v>0</v>
      </c>
      <c r="EO39" s="56">
        <f t="shared" si="13"/>
        <v>0</v>
      </c>
      <c r="EP39" s="56">
        <f t="shared" si="13"/>
        <v>0</v>
      </c>
      <c r="EQ39" s="30">
        <f>CatTemplate[[#This Row],[Eq. unit cost]] * CatTemplate[[#This Row],[Eq. quantity]]</f>
        <v>0</v>
      </c>
      <c r="ER39" s="30">
        <f>CatTemplate[[#This Row],[Cons. unit cost]] *CatTemplate[[#This Row],[Cons. quantity]]</f>
        <v>0</v>
      </c>
      <c r="ES39" s="30">
        <f>CatTemplate[[#This Row],[Oth. unit cost]] *CatTemplate[[#This Row],[Oth. quantity]]</f>
        <v>0</v>
      </c>
      <c r="ET39" s="55">
        <f>SUM(CatTemplate[[#This Row],[CO1]:[CO20]])</f>
        <v>0</v>
      </c>
      <c r="EU39" s="56">
        <f t="shared" ref="EU39:FJ54" si="18">getCost(COLUMN(), ROW(), "Staff")</f>
        <v>0</v>
      </c>
      <c r="EV39" s="56">
        <f t="shared" si="18"/>
        <v>0</v>
      </c>
      <c r="EW39" s="56">
        <f t="shared" si="18"/>
        <v>0</v>
      </c>
      <c r="EX39" s="56">
        <f t="shared" si="18"/>
        <v>0</v>
      </c>
      <c r="EY39" s="56">
        <f t="shared" si="18"/>
        <v>0</v>
      </c>
      <c r="EZ39" s="56">
        <f t="shared" si="18"/>
        <v>0</v>
      </c>
      <c r="FA39" s="56">
        <f t="shared" si="18"/>
        <v>0</v>
      </c>
      <c r="FB39" s="56">
        <f t="shared" si="18"/>
        <v>0</v>
      </c>
      <c r="FC39" s="56">
        <f t="shared" si="18"/>
        <v>0</v>
      </c>
      <c r="FD39" s="56">
        <f t="shared" si="18"/>
        <v>0</v>
      </c>
      <c r="FE39" s="56">
        <f t="shared" si="18"/>
        <v>0</v>
      </c>
      <c r="FF39" s="56">
        <f t="shared" si="18"/>
        <v>0</v>
      </c>
      <c r="FG39" s="56">
        <f t="shared" si="18"/>
        <v>0</v>
      </c>
      <c r="FH39" s="56">
        <f t="shared" si="18"/>
        <v>0</v>
      </c>
      <c r="FI39" s="56">
        <f t="shared" si="18"/>
        <v>0</v>
      </c>
      <c r="FJ39" s="56">
        <f t="shared" si="18"/>
        <v>0</v>
      </c>
      <c r="FK39" s="56">
        <f t="shared" si="16"/>
        <v>0</v>
      </c>
      <c r="FL39" s="56">
        <f t="shared" si="16"/>
        <v>0</v>
      </c>
      <c r="FM39" s="56">
        <f t="shared" si="14"/>
        <v>0</v>
      </c>
      <c r="FN39" s="56">
        <f t="shared" si="14"/>
        <v>0</v>
      </c>
      <c r="FO39" s="58">
        <f>SUM(CatTemplate[[#This Row],[CS1]:[CS20]])</f>
        <v>0</v>
      </c>
      <c r="FP39" s="59">
        <f>CatTemplate[[#This Row],[Total Oth. cost]]+CatTemplate[[#This Row],[Total St. Cost]]</f>
        <v>0</v>
      </c>
      <c r="FQ39" s="33" t="e">
        <f t="shared" si="12"/>
        <v>#VALUE!</v>
      </c>
      <c r="FR39" s="33" t="e">
        <f t="shared" si="5"/>
        <v>#VALUE!</v>
      </c>
      <c r="FS39" s="30" t="e">
        <f>(CatTemplate[[#This Row],[CO1]] + CatTemplate[[#This Row],[CS1]]) * (1 + getRateOHFinal) * getRateMarkupFinal</f>
        <v>#VALUE!</v>
      </c>
      <c r="FT39" s="30" t="e">
        <f>(CatTemplate[[#This Row],[CO2]] + CatTemplate[[#This Row],[CS2]]) * (1 + getRateOHFinal) * getRateMarkupFinal</f>
        <v>#VALUE!</v>
      </c>
      <c r="FU39" s="30" t="e">
        <f>(CatTemplate[[#This Row],[CO3]] + CatTemplate[[#This Row],[CS3]]) * (1 + getRateOHFinal) * getRateMarkupFinal</f>
        <v>#VALUE!</v>
      </c>
      <c r="FV39" s="30" t="e">
        <f>(CatTemplate[[#This Row],[CO4]] + CatTemplate[[#This Row],[CS4]]) * (1 + getRateOHFinal) * getRateMarkupFinal</f>
        <v>#VALUE!</v>
      </c>
      <c r="FW39" s="30" t="e">
        <f>(CatTemplate[[#This Row],[CO5]] + CatTemplate[[#This Row],[CS5]]) * (1 + getRateOHFinal) * getRateMarkupFinal</f>
        <v>#VALUE!</v>
      </c>
      <c r="FX39" s="30" t="e">
        <f>(CatTemplate[[#This Row],[CO6]] + CatTemplate[[#This Row],[CS6]]) * (1 + getRateOHFinal) * getRateMarkupFinal</f>
        <v>#VALUE!</v>
      </c>
      <c r="FY39" s="30" t="e">
        <f>(CatTemplate[[#This Row],[CO7]] + CatTemplate[[#This Row],[CS7]]) * (1 + getRateOHFinal) * getRateMarkupFinal</f>
        <v>#VALUE!</v>
      </c>
      <c r="FZ39" s="30" t="e">
        <f>(CatTemplate[[#This Row],[CO8]] + CatTemplate[[#This Row],[CS8]]) * (1 + getRateOHFinal) * getRateMarkupFinal</f>
        <v>#VALUE!</v>
      </c>
      <c r="GA39" s="30" t="e">
        <f>(CatTemplate[[#This Row],[CO9]] + CatTemplate[[#This Row],[CS9]]) * (1 + getRateOHFinal) * getRateMarkupFinal</f>
        <v>#VALUE!</v>
      </c>
      <c r="GB39" s="30" t="e">
        <f>(CatTemplate[[#This Row],[CO10]] + CatTemplate[[#This Row],[CS10]]) * (1 + getRateOHFinal) * getRateMarkupFinal</f>
        <v>#VALUE!</v>
      </c>
      <c r="GC39" s="30" t="e">
        <f>(CatTemplate[[#This Row],[CO11]] + CatTemplate[[#This Row],[CS11]]) * (1 + getRateOHFinal) * getRateMarkupFinal</f>
        <v>#VALUE!</v>
      </c>
      <c r="GD39" s="30" t="e">
        <f>(CatTemplate[[#This Row],[CO12]] + CatTemplate[[#This Row],[CS12]]) * (1 + getRateOHFinal) * getRateMarkupFinal</f>
        <v>#VALUE!</v>
      </c>
      <c r="GE39" s="30" t="e">
        <f>(CatTemplate[[#This Row],[CO13]] + CatTemplate[[#This Row],[CS13]]) * (1 + getRateOHFinal) * getRateMarkupFinal</f>
        <v>#VALUE!</v>
      </c>
      <c r="GF39" s="30" t="e">
        <f>(CatTemplate[[#This Row],[CO14]] + CatTemplate[[#This Row],[CS14]]) * (1 + getRateOHFinal) * getRateMarkupFinal</f>
        <v>#VALUE!</v>
      </c>
      <c r="GG39" s="30" t="e">
        <f>(CatTemplate[[#This Row],[CO15]] + CatTemplate[[#This Row],[CS15]]) * (1 + getRateOHFinal) * getRateMarkupFinal</f>
        <v>#VALUE!</v>
      </c>
      <c r="GH39" s="30" t="e">
        <f>(CatTemplate[[#This Row],[CO16]] + CatTemplate[[#This Row],[CS16]]) * (1 + getRateOHFinal) * getRateMarkupFinal</f>
        <v>#VALUE!</v>
      </c>
      <c r="GI39" s="30" t="e">
        <f>(CatTemplate[[#This Row],[CO17]] + CatTemplate[[#This Row],[CS17]]) * (1 + getRateOHFinal) * getRateMarkupFinal</f>
        <v>#VALUE!</v>
      </c>
      <c r="GJ39" s="30" t="e">
        <f>(CatTemplate[[#This Row],[CO18]] + CatTemplate[[#This Row],[CS18]]) * (1 + getRateOHFinal) * getRateMarkupFinal</f>
        <v>#VALUE!</v>
      </c>
      <c r="GK39" s="30" t="e">
        <f>(CatTemplate[[#This Row],[CO19]] + CatTemplate[[#This Row],[CS19]]) * (1 + getRateOHFinal) * getRateMarkupFinal</f>
        <v>#VALUE!</v>
      </c>
      <c r="GL39" s="30" t="e">
        <f>(CatTemplate[[#This Row],[CO20]] + CatTemplate[[#This Row],[CS20]]) * (1 + getRateOHFinal) * getRateMarkupFinal</f>
        <v>#VALUE!</v>
      </c>
      <c r="GM39" s="30" t="e">
        <f t="shared" si="6"/>
        <v>#VALUE!</v>
      </c>
      <c r="GN39" s="30" t="e">
        <f t="shared" si="7"/>
        <v>#VALUE!</v>
      </c>
      <c r="GO39" s="30" t="e">
        <f t="shared" si="8"/>
        <v>#VALUE!</v>
      </c>
      <c r="GP39" s="30" t="e">
        <f t="shared" si="9"/>
        <v>#VALUE!</v>
      </c>
      <c r="GQ39" s="30" t="e">
        <f>(CatTemplate[[#This Row],[CO1]]+CatTemplate[[#This Row],[CS1]]) * (1+ getRateOHFinal) * (1 + getRateMarkupFinal)</f>
        <v>#VALUE!</v>
      </c>
      <c r="GR39" s="30" t="e">
        <f>(CatTemplate[[#This Row],[CO2]]+CatTemplate[[#This Row],[CS2]]) * (1+ getRateOHFinal) * (1 + getRateMarkupFinal)</f>
        <v>#VALUE!</v>
      </c>
      <c r="GS39" s="30" t="e">
        <f>(CatTemplate[[#This Row],[CO3]]+CatTemplate[[#This Row],[CS3]]) * (1+ getRateOHFinal) * (1 + getRateMarkupFinal)</f>
        <v>#VALUE!</v>
      </c>
      <c r="GT39" s="30" t="e">
        <f>(CatTemplate[[#This Row],[CO4]]+CatTemplate[[#This Row],[CS4]]) * (1+ getRateOHFinal) * (1 + getRateMarkupFinal)</f>
        <v>#VALUE!</v>
      </c>
      <c r="GU39" s="30" t="e">
        <f>(CatTemplate[[#This Row],[CO5]]+CatTemplate[[#This Row],[CS5]]) * (1+ getRateOHFinal) * (1 + getRateMarkupFinal)</f>
        <v>#VALUE!</v>
      </c>
      <c r="GV39" s="30" t="e">
        <f>(CatTemplate[[#This Row],[CO6]]+CatTemplate[[#This Row],[CS6]]) * (1+ getRateOHFinal) * (1 + getRateMarkupFinal)</f>
        <v>#VALUE!</v>
      </c>
      <c r="GW39" s="30" t="e">
        <f>(CatTemplate[[#This Row],[CO7]]+CatTemplate[[#This Row],[CS7]]) * (1+ getRateOHFinal) * (1 + getRateMarkupFinal)</f>
        <v>#VALUE!</v>
      </c>
      <c r="GX39" s="30" t="e">
        <f>(CatTemplate[[#This Row],[CO8]]+CatTemplate[[#This Row],[CS8]]) * (1+ getRateOHFinal) * (1 + getRateMarkupFinal)</f>
        <v>#VALUE!</v>
      </c>
      <c r="GY39" s="30" t="e">
        <f>(CatTemplate[[#This Row],[CO9]]+CatTemplate[[#This Row],[CS9]]) * (1+ getRateOHFinal) * (1 + getRateMarkupFinal)</f>
        <v>#VALUE!</v>
      </c>
      <c r="GZ39" s="30" t="e">
        <f>(CatTemplate[[#This Row],[CO10]]+CatTemplate[[#This Row],[CS10]]) * (1+ getRateOHFinal) * (1 + getRateMarkupFinal)</f>
        <v>#VALUE!</v>
      </c>
      <c r="HA39" s="30" t="e">
        <f>(CatTemplate[[#This Row],[CO11]]+CatTemplate[[#This Row],[CS11]]) * (1+ getRateOHFinal) * (1 + getRateMarkupFinal)</f>
        <v>#VALUE!</v>
      </c>
      <c r="HB39" s="30" t="e">
        <f>(CatTemplate[[#This Row],[CO12]]+CatTemplate[[#This Row],[CS12]]) * (1+ getRateOHFinal) * (1 + getRateMarkupFinal)</f>
        <v>#VALUE!</v>
      </c>
      <c r="HC39" s="30" t="e">
        <f>(CatTemplate[[#This Row],[CO13]]+CatTemplate[[#This Row],[CS13]]) * (1+ getRateOHFinal) * (1 + getRateMarkupFinal)</f>
        <v>#VALUE!</v>
      </c>
      <c r="HD39" s="30" t="e">
        <f>(CatTemplate[[#This Row],[CO14]]+CatTemplate[[#This Row],[CS14]]) * (1+ getRateOHFinal) * (1 + getRateMarkupFinal)</f>
        <v>#VALUE!</v>
      </c>
      <c r="HE39" s="30" t="e">
        <f>(CatTemplate[[#This Row],[CO15]]+CatTemplate[[#This Row],[CS15]]) * (1+ getRateOHFinal) * (1 + getRateMarkupFinal)</f>
        <v>#VALUE!</v>
      </c>
      <c r="HF39" s="30" t="e">
        <f>(CatTemplate[[#This Row],[CO16]]+CatTemplate[[#This Row],[CS16]]) * (1+ getRateOHFinal) * (1 + getRateMarkupFinal)</f>
        <v>#VALUE!</v>
      </c>
      <c r="HG39" s="30" t="e">
        <f>(CatTemplate[[#This Row],[CO17]]+CatTemplate[[#This Row],[CS17]]) * (1+ getRateOHFinal) * (1 + getRateMarkupFinal)</f>
        <v>#VALUE!</v>
      </c>
      <c r="HH39" s="30" t="e">
        <f>(CatTemplate[[#This Row],[CO18]]+CatTemplate[[#This Row],[CS18]]) * (1+ getRateOHFinal) * (1 + getRateMarkupFinal)</f>
        <v>#VALUE!</v>
      </c>
      <c r="HI39" s="30" t="e">
        <f>(CatTemplate[[#This Row],[CO19]]+CatTemplate[[#This Row],[CS19]]) * (1+ getRateOHFinal) * (1 + getRateMarkupFinal)</f>
        <v>#VALUE!</v>
      </c>
      <c r="HJ39" s="30" t="e">
        <f>(CatTemplate[[#This Row],[CO20]]+CatTemplate[[#This Row],[CS20]]) * (1+ getRateOHFinal) * (1 + getRateMarkupFinal)</f>
        <v>#VALUE!</v>
      </c>
      <c r="HK39" s="39" t="e">
        <f>CatTemplate[[#This Row],[Total cost]]+CatTemplate[[#This Row],[OH Amount]]+CatTemplate[[#This Row],[Markup]]</f>
        <v>#VALUE!</v>
      </c>
      <c r="HL39" s="63">
        <f>IF(CatTemplate[[#This Row],[Units]]="Days",CatTemplate[[#This Row],[Project quantity]]*CatTemplate[[#This Row],[St. unit effort]],CatTemplate[[#This Row],[Project quantity]])</f>
        <v>0</v>
      </c>
      <c r="HM39" s="287">
        <f>IFERROR(CatTemplate[[#This Row],[Total Price]]/(CatTemplate[[#This Row],[Final Quantity]]),0)</f>
        <v>0</v>
      </c>
      <c r="HN39" s="261"/>
    </row>
    <row r="40" spans="2:222" x14ac:dyDescent="0.2">
      <c r="B40" s="6" t="s">
        <v>75</v>
      </c>
      <c r="C40" s="22">
        <v>2</v>
      </c>
      <c r="D40" s="7" t="s">
        <v>75</v>
      </c>
      <c r="E40" s="24">
        <v>1</v>
      </c>
      <c r="F40" s="18" t="s">
        <v>885</v>
      </c>
      <c r="G40" s="26">
        <v>7</v>
      </c>
      <c r="H40" s="18" t="s">
        <v>142</v>
      </c>
      <c r="I40" s="18"/>
      <c r="J40" s="15" t="s">
        <v>425</v>
      </c>
      <c r="K40" s="15"/>
      <c r="L40" s="15" t="s">
        <v>140</v>
      </c>
      <c r="M40" s="15" t="s">
        <v>206</v>
      </c>
      <c r="N40" s="15" t="s">
        <v>857</v>
      </c>
      <c r="O40" s="320"/>
      <c r="P40" s="71"/>
      <c r="Q40" s="108"/>
      <c r="R40" s="73"/>
      <c r="S40" s="97"/>
      <c r="T40" s="100">
        <f>getEqUnitCost</f>
        <v>0</v>
      </c>
      <c r="U40" s="73">
        <f>getEqUnitEffort</f>
        <v>0</v>
      </c>
      <c r="V40" s="101">
        <f>getEqQuantity</f>
        <v>0</v>
      </c>
      <c r="W40" s="320"/>
      <c r="X40" s="100">
        <f>getConsUnitCost</f>
        <v>0</v>
      </c>
      <c r="Y40" s="73">
        <f>getConsUnitEffort</f>
        <v>0</v>
      </c>
      <c r="Z40" s="14">
        <f>getConsQuantity</f>
        <v>0</v>
      </c>
      <c r="AA40" s="320"/>
      <c r="AB40" s="72"/>
      <c r="AC40" s="112"/>
      <c r="AD40" s="14">
        <f>getOthQuantity</f>
        <v>0</v>
      </c>
      <c r="AE40" s="320"/>
      <c r="AF40" s="28" t="str">
        <f>IF(ISBLANK(CatTemplate[[#This Row],[Resource type]]),"",CatTemplate[[#This Row],[Resource type]])</f>
        <v>CIEC Clinical Trial Coordinator</v>
      </c>
      <c r="AG40" s="242">
        <f>getStaffUnitCost</f>
        <v>988.72313606711771</v>
      </c>
      <c r="AH40" s="113">
        <f>getStaffUnitEffort</f>
        <v>0</v>
      </c>
      <c r="AI40" s="40">
        <f>getStaffQuantity</f>
        <v>0</v>
      </c>
      <c r="AJ40" s="41">
        <f>CatTemplate[[#This Row],[St. quantity]]*8/ParRatePM</f>
        <v>0</v>
      </c>
      <c r="AK40" s="320"/>
      <c r="AL40" s="53" t="str">
        <f>CatTemplate[[#This Row],[Item type]]</f>
        <v>Days</v>
      </c>
      <c r="AM40" s="12">
        <f>SUM(CatTemplate[[#This Row],[Year1]:[Year20]])</f>
        <v>0</v>
      </c>
      <c r="AN40" s="52"/>
      <c r="AO40" s="52"/>
      <c r="AP40" s="52"/>
      <c r="AQ40" s="8"/>
      <c r="AR40" s="8"/>
      <c r="AS40" s="8"/>
      <c r="AT40" s="8"/>
      <c r="AU40" s="8"/>
      <c r="AV40" s="8"/>
      <c r="AW40" s="8"/>
      <c r="AX40" s="8"/>
      <c r="AY40" s="8"/>
      <c r="AZ40" s="8"/>
      <c r="BA40" s="8"/>
      <c r="BB40" s="8"/>
      <c r="BC40" s="8"/>
      <c r="BD40" s="8"/>
      <c r="BE40" s="8"/>
      <c r="BF40" s="8"/>
      <c r="BG40" s="36"/>
      <c r="BH40" s="320"/>
      <c r="BI40" s="37" t="str">
        <f>getCostCategory</f>
        <v>01 Staff costs</v>
      </c>
      <c r="BJ40" s="37" t="str">
        <f>getSection</f>
        <v>02 Patient visits and data collection</v>
      </c>
      <c r="BK40" s="32" t="str">
        <f>getObject</f>
        <v>CIEC Clinical Trial Coordinator</v>
      </c>
      <c r="BL40" s="30">
        <f>IFERROR(getUnitCost * IF(CatTemplate[[#This Row],[Cost Category Comp.]]="01 Staff costs", 1,1),0)</f>
        <v>988.72313606711771</v>
      </c>
      <c r="BM40" s="29">
        <f>IF(AND(ISBLANK(CatTemplate[[#This Row],[Eq. unit cost]]),ISBLANK(CatTemplate[[#This Row],[Cons. unit cost]]),ISBLANK(CatTemplate[[#This Row],[Oth. unit cost]])), 0, IF(getUnitEffort =0,1,getUnitEffort) * CatTemplate[[#This Row],[Year1]])</f>
        <v>0</v>
      </c>
      <c r="BN40" s="29">
        <f>IF(AND(ISBLANK(CatTemplate[[#This Row],[Eq. unit cost]]),ISBLANK(CatTemplate[[#This Row],[Cons. unit cost]]),ISBLANK(CatTemplate[[#This Row],[Oth. unit cost]])), 0, IF(getUnitEffort =0,1,getUnitEffort) * CatTemplate[[#This Row],[Year2]])</f>
        <v>0</v>
      </c>
      <c r="BO40" s="29">
        <f>IF(AND(ISBLANK(CatTemplate[[#This Row],[Eq. unit cost]]),ISBLANK(CatTemplate[[#This Row],[Cons. unit cost]]),ISBLANK(CatTemplate[[#This Row],[Oth. unit cost]])), 0, IF(getUnitEffort =0,1,getUnitEffort) * CatTemplate[[#This Row],[Year3]])</f>
        <v>0</v>
      </c>
      <c r="BP40" s="29">
        <f>IF(AND(ISBLANK(CatTemplate[[#This Row],[Eq. unit cost]]),ISBLANK(CatTemplate[[#This Row],[Cons. unit cost]]),ISBLANK(CatTemplate[[#This Row],[Oth. unit cost]])), 0, IF(getUnitEffort =0,1,getUnitEffort) * CatTemplate[[#This Row],[Year4]])</f>
        <v>0</v>
      </c>
      <c r="BQ40" s="29">
        <f>IF(AND(ISBLANK(CatTemplate[[#This Row],[Eq. unit cost]]),ISBLANK(CatTemplate[[#This Row],[Cons. unit cost]]),ISBLANK(CatTemplate[[#This Row],[Oth. unit cost]])), 0, IF(getUnitEffort =0,1,getUnitEffort) * CatTemplate[[#This Row],[Year5]])</f>
        <v>0</v>
      </c>
      <c r="BR40" s="29">
        <f>IF(AND(ISBLANK(CatTemplate[[#This Row],[Eq. unit cost]]),ISBLANK(CatTemplate[[#This Row],[Cons. unit cost]]),ISBLANK(CatTemplate[[#This Row],[Oth. unit cost]])), 0, IF(getUnitEffort =0,1,getUnitEffort) * CatTemplate[[#This Row],[Year6]])</f>
        <v>0</v>
      </c>
      <c r="BS40" s="29">
        <f>IF(AND(ISBLANK(CatTemplate[[#This Row],[Eq. unit cost]]),ISBLANK(CatTemplate[[#This Row],[Cons. unit cost]]),ISBLANK(CatTemplate[[#This Row],[Oth. unit cost]])), 0, IF(getUnitEffort =0,1,getUnitEffort) * CatTemplate[[#This Row],[Year7]])</f>
        <v>0</v>
      </c>
      <c r="BT40" s="29">
        <f>IF(AND(ISBLANK(CatTemplate[[#This Row],[Eq. unit cost]]),ISBLANK(CatTemplate[[#This Row],[Cons. unit cost]]),ISBLANK(CatTemplate[[#This Row],[Oth. unit cost]])), 0, IF(getUnitEffort =0,1,getUnitEffort) * CatTemplate[[#This Row],[Year8]])</f>
        <v>0</v>
      </c>
      <c r="BU40" s="29">
        <f>IF(AND(ISBLANK(CatTemplate[[#This Row],[Eq. unit cost]]),ISBLANK(CatTemplate[[#This Row],[Cons. unit cost]]),ISBLANK(CatTemplate[[#This Row],[Oth. unit cost]])), 0, IF(getUnitEffort =0,1,getUnitEffort) * CatTemplate[[#This Row],[Year9]])</f>
        <v>0</v>
      </c>
      <c r="BV40" s="29">
        <f>IF(AND(ISBLANK(CatTemplate[[#This Row],[Eq. unit cost]]),ISBLANK(CatTemplate[[#This Row],[Cons. unit cost]]),ISBLANK(CatTemplate[[#This Row],[Oth. unit cost]])), 0, IF(getUnitEffort =0,1,getUnitEffort) * CatTemplate[[#This Row],[Year10]])</f>
        <v>0</v>
      </c>
      <c r="BW40" s="29">
        <f>IF(AND(ISBLANK(CatTemplate[[#This Row],[Eq. unit cost]]),ISBLANK(CatTemplate[[#This Row],[Cons. unit cost]]),ISBLANK(CatTemplate[[#This Row],[Oth. unit cost]])), 0, IF(getUnitEffort =0,1,getUnitEffort) * CatTemplate[[#This Row],[Year11]])</f>
        <v>0</v>
      </c>
      <c r="BX40" s="29">
        <f>IF(AND(ISBLANK(CatTemplate[[#This Row],[Eq. unit cost]]),ISBLANK(CatTemplate[[#This Row],[Cons. unit cost]]),ISBLANK(CatTemplate[[#This Row],[Oth. unit cost]])), 0, IF(getUnitEffort =0,1,getUnitEffort) * CatTemplate[[#This Row],[Year12]])</f>
        <v>0</v>
      </c>
      <c r="BY40" s="29">
        <f>IF(AND(ISBLANK(CatTemplate[[#This Row],[Eq. unit cost]]),ISBLANK(CatTemplate[[#This Row],[Cons. unit cost]]),ISBLANK(CatTemplate[[#This Row],[Oth. unit cost]])), 0, IF(getUnitEffort =0,1,getUnitEffort) * CatTemplate[[#This Row],[Year13]])</f>
        <v>0</v>
      </c>
      <c r="BZ40" s="29">
        <f>IF(AND(ISBLANK(CatTemplate[[#This Row],[Eq. unit cost]]),ISBLANK(CatTemplate[[#This Row],[Cons. unit cost]]),ISBLANK(CatTemplate[[#This Row],[Oth. unit cost]])), 0, IF(getUnitEffort =0,1,getUnitEffort) * CatTemplate[[#This Row],[Year14]])</f>
        <v>0</v>
      </c>
      <c r="CA40" s="29">
        <f>IF(AND(ISBLANK(CatTemplate[[#This Row],[Eq. unit cost]]),ISBLANK(CatTemplate[[#This Row],[Cons. unit cost]]),ISBLANK(CatTemplate[[#This Row],[Oth. unit cost]])), 0, IF(getUnitEffort =0,1,getUnitEffort) * CatTemplate[[#This Row],[Year15]])</f>
        <v>0</v>
      </c>
      <c r="CB40" s="29">
        <f>IF(AND(ISBLANK(CatTemplate[[#This Row],[Eq. unit cost]]),ISBLANK(CatTemplate[[#This Row],[Cons. unit cost]]),ISBLANK(CatTemplate[[#This Row],[Oth. unit cost]])), 0, IF(getUnitEffort =0,1,getUnitEffort) * CatTemplate[[#This Row],[Year16]])</f>
        <v>0</v>
      </c>
      <c r="CC40" s="29">
        <f>IF(AND(ISBLANK(CatTemplate[[#This Row],[Eq. unit cost]]),ISBLANK(CatTemplate[[#This Row],[Cons. unit cost]]),ISBLANK(CatTemplate[[#This Row],[Oth. unit cost]])), 0, IF(getUnitEffort =0,1,getUnitEffort) * CatTemplate[[#This Row],[Year17]])</f>
        <v>0</v>
      </c>
      <c r="CD40" s="29">
        <f>IF(AND(ISBLANK(CatTemplate[[#This Row],[Eq. unit cost]]),ISBLANK(CatTemplate[[#This Row],[Cons. unit cost]]),ISBLANK(CatTemplate[[#This Row],[Oth. unit cost]])), 0, IF(getUnitEffort =0,1,getUnitEffort) * CatTemplate[[#This Row],[Year18]])</f>
        <v>0</v>
      </c>
      <c r="CE40" s="29">
        <f>IF(AND(ISBLANK(CatTemplate[[#This Row],[Eq. unit cost]]),ISBLANK(CatTemplate[[#This Row],[Cons. unit cost]]),ISBLANK(CatTemplate[[#This Row],[Oth. unit cost]])), 0, IF(getUnitEffort =0,1,getUnitEffort) * CatTemplate[[#This Row],[Year19]])</f>
        <v>0</v>
      </c>
      <c r="CF40" s="29">
        <f>IF(AND(ISBLANK(CatTemplate[[#This Row],[Eq. unit cost]]),ISBLANK(CatTemplate[[#This Row],[Cons. unit cost]]),ISBLANK(CatTemplate[[#This Row],[Oth. unit cost]])), 0, IF(getUnitEffort =0,1,getUnitEffort) * CatTemplate[[#This Row],[Year20]])</f>
        <v>0</v>
      </c>
      <c r="CG40" s="45">
        <f>SUM(CatTemplate[[#This Row],[Q1]:[Q20]])</f>
        <v>0</v>
      </c>
      <c r="CH40" s="29">
        <f>IF(ISBLANK(CatTemplate[[#This Row],[St. unit effort]]),0,(CatTemplate[[#This Row],[St. unit effort]] * CatTemplate[[#This Row],[Year1]]))</f>
        <v>0</v>
      </c>
      <c r="CI40" s="29">
        <f>IF(ISBLANK(CatTemplate[[#This Row],[St. unit effort]]),0,(CatTemplate[[#This Row],[St. unit effort]] * CatTemplate[[#This Row],[Year2]]))</f>
        <v>0</v>
      </c>
      <c r="CJ40" s="29">
        <f>IF(ISBLANK(CatTemplate[[#This Row],[St. unit effort]]),0,(CatTemplate[[#This Row],[St. unit effort]] * CatTemplate[[#This Row],[Year3]]))</f>
        <v>0</v>
      </c>
      <c r="CK40" s="29">
        <f>IF(ISBLANK(CatTemplate[[#This Row],[St. unit effort]]),0,(CatTemplate[[#This Row],[St. unit effort]] * CatTemplate[[#This Row],[Year4]]))</f>
        <v>0</v>
      </c>
      <c r="CL40" s="29">
        <f>IF(ISBLANK(CatTemplate[[#This Row],[St. unit effort]]),0,(CatTemplate[[#This Row],[St. unit effort]] * CatTemplate[[#This Row],[Year5]]))</f>
        <v>0</v>
      </c>
      <c r="CM40" s="29">
        <f>IF(ISBLANK(CatTemplate[[#This Row],[St. unit effort]]),0,(CatTemplate[[#This Row],[St. unit effort]] * CatTemplate[[#This Row],[Year6]]))</f>
        <v>0</v>
      </c>
      <c r="CN40" s="29">
        <f>IF(ISBLANK(CatTemplate[[#This Row],[St. unit effort]]),0,(CatTemplate[[#This Row],[St. unit effort]] * CatTemplate[[#This Row],[Year7]]))</f>
        <v>0</v>
      </c>
      <c r="CO40" s="29">
        <f>IF(ISBLANK(CatTemplate[[#This Row],[St. unit effort]]),0,(CatTemplate[[#This Row],[St. unit effort]] * CatTemplate[[#This Row],[Year8]]))</f>
        <v>0</v>
      </c>
      <c r="CP40" s="29">
        <f>IF(ISBLANK(CatTemplate[[#This Row],[St. unit effort]]),0,(CatTemplate[[#This Row],[St. unit effort]] * CatTemplate[[#This Row],[Year9]]))</f>
        <v>0</v>
      </c>
      <c r="CQ40" s="29">
        <f>IF(ISBLANK(CatTemplate[[#This Row],[St. unit effort]]),0,(CatTemplate[[#This Row],[St. unit effort]] * CatTemplate[[#This Row],[Year10]]))</f>
        <v>0</v>
      </c>
      <c r="CR40" s="29">
        <f>IF(ISBLANK(CatTemplate[[#This Row],[St. unit effort]]),0,(CatTemplate[[#This Row],[St. unit effort]] * CatTemplate[[#This Row],[Year11]]))</f>
        <v>0</v>
      </c>
      <c r="CS40" s="29">
        <f>IF(ISBLANK(CatTemplate[[#This Row],[St. unit effort]]),0,(CatTemplate[[#This Row],[St. unit effort]] * CatTemplate[[#This Row],[Year12]]))</f>
        <v>0</v>
      </c>
      <c r="CT40" s="29">
        <f>IF(ISBLANK(CatTemplate[[#This Row],[St. unit effort]]),0,(CatTemplate[[#This Row],[St. unit effort]] * CatTemplate[[#This Row],[Year13]]))</f>
        <v>0</v>
      </c>
      <c r="CU40" s="29">
        <f>IF(ISBLANK(CatTemplate[[#This Row],[St. unit effort]]),0,(CatTemplate[[#This Row],[St. unit effort]] * CatTemplate[[#This Row],[Year14]]))</f>
        <v>0</v>
      </c>
      <c r="CV40" s="29">
        <f>IF(ISBLANK(CatTemplate[[#This Row],[St. unit effort]]),0,(CatTemplate[[#This Row],[St. unit effort]] * CatTemplate[[#This Row],[Year15]]))</f>
        <v>0</v>
      </c>
      <c r="CW40" s="29">
        <f>IF(ISBLANK(CatTemplate[[#This Row],[St. unit effort]]),0,(CatTemplate[[#This Row],[St. unit effort]] * CatTemplate[[#This Row],[Year16]]))</f>
        <v>0</v>
      </c>
      <c r="CX40" s="29">
        <f>IF(ISBLANK(CatTemplate[[#This Row],[St. unit effort]]),0,(CatTemplate[[#This Row],[St. unit effort]] * CatTemplate[[#This Row],[Year17]]))</f>
        <v>0</v>
      </c>
      <c r="CY40" s="29">
        <f>IF(ISBLANK(CatTemplate[[#This Row],[St. unit effort]]),0,(CatTemplate[[#This Row],[St. unit effort]] * CatTemplate[[#This Row],[Year18]]))</f>
        <v>0</v>
      </c>
      <c r="CZ40" s="29">
        <f>IF(ISBLANK(CatTemplate[[#This Row],[St. unit effort]]),0,(CatTemplate[[#This Row],[St. unit effort]] * CatTemplate[[#This Row],[Year19]]))</f>
        <v>0</v>
      </c>
      <c r="DA40" s="29">
        <f>IF(ISBLANK(CatTemplate[[#This Row],[St. unit effort]]),0,(CatTemplate[[#This Row],[St. unit effort]] * CatTemplate[[#This Row],[Year20]]))</f>
        <v>0</v>
      </c>
      <c r="DB40" s="57">
        <f>IF(ISBLANK(CatTemplate[[#This Row],[St. unit effort]]),0,(CatTemplate[[#This Row],[St. unit effort]] * CatTemplate[[#This Row],[Year1]])*8/ParRatePM)</f>
        <v>0</v>
      </c>
      <c r="DC40" s="57">
        <f>IF(ISBLANK(CatTemplate[[#This Row],[St. unit effort]]),0,(CatTemplate[[#This Row],[St. unit effort]] * CatTemplate[[#This Row],[Year2]])*8/ParRatePM)</f>
        <v>0</v>
      </c>
      <c r="DD40" s="57">
        <f>IF(ISBLANK(CatTemplate[[#This Row],[St. unit effort]]),0,(CatTemplate[[#This Row],[St. unit effort]] * CatTemplate[[#This Row],[Year3]])*8/ParRatePM)</f>
        <v>0</v>
      </c>
      <c r="DE40" s="57">
        <f>IF(ISBLANK(CatTemplate[[#This Row],[St. unit effort]]),0,(CatTemplate[[#This Row],[St. unit effort]] * CatTemplate[[#This Row],[Year4]])*8/ParRatePM)</f>
        <v>0</v>
      </c>
      <c r="DF40" s="57">
        <f>IF(ISBLANK(CatTemplate[[#This Row],[St. unit effort]]),0,(CatTemplate[[#This Row],[St. unit effort]] * CatTemplate[[#This Row],[Year5]])*8/ParRatePM)</f>
        <v>0</v>
      </c>
      <c r="DG40" s="57">
        <f>IF(ISBLANK(CatTemplate[[#This Row],[St. unit effort]]),0,(CatTemplate[[#This Row],[St. unit effort]] * CatTemplate[[#This Row],[Year6]])*8/ParRatePM)</f>
        <v>0</v>
      </c>
      <c r="DH40" s="57">
        <f>IF(ISBLANK(CatTemplate[[#This Row],[St. unit effort]]),0,(CatTemplate[[#This Row],[St. unit effort]] * CatTemplate[[#This Row],[Year7]])*8/ParRatePM)</f>
        <v>0</v>
      </c>
      <c r="DI40" s="57">
        <f>IF(ISBLANK(CatTemplate[[#This Row],[St. unit effort]]),0,(CatTemplate[[#This Row],[St. unit effort]] * CatTemplate[[#This Row],[Year8]])*8/ParRatePM)</f>
        <v>0</v>
      </c>
      <c r="DJ40" s="57">
        <f>IF(ISBLANK(CatTemplate[[#This Row],[St. unit effort]]),0,(CatTemplate[[#This Row],[St. unit effort]] * CatTemplate[[#This Row],[Year9]])*8/ParRatePM)</f>
        <v>0</v>
      </c>
      <c r="DK40" s="57">
        <f>IF(ISBLANK(CatTemplate[[#This Row],[St. unit effort]]),0,(CatTemplate[[#This Row],[St. unit effort]] * CatTemplate[[#This Row],[Year10]])*8/ParRatePM)</f>
        <v>0</v>
      </c>
      <c r="DL40" s="57">
        <f>IF(ISBLANK(CatTemplate[[#This Row],[St. unit effort]]),0,(CatTemplate[[#This Row],[St. unit effort]] * CatTemplate[[#This Row],[Year11]])*8/ParRatePM)</f>
        <v>0</v>
      </c>
      <c r="DM40" s="57">
        <f>IF(ISBLANK(CatTemplate[[#This Row],[St. unit effort]]),0,(CatTemplate[[#This Row],[St. unit effort]] * CatTemplate[[#This Row],[Year12]])*8/ParRatePM)</f>
        <v>0</v>
      </c>
      <c r="DN40" s="57">
        <f>IF(ISBLANK(CatTemplate[[#This Row],[St. unit effort]]),0,(CatTemplate[[#This Row],[St. unit effort]] * CatTemplate[[#This Row],[Year13]])*8/ParRatePM)</f>
        <v>0</v>
      </c>
      <c r="DO40" s="57">
        <f>IF(ISBLANK(CatTemplate[[#This Row],[St. unit effort]]),0,(CatTemplate[[#This Row],[St. unit effort]] * CatTemplate[[#This Row],[Year14]])*8/ParRatePM)</f>
        <v>0</v>
      </c>
      <c r="DP40" s="57">
        <f>IF(ISBLANK(CatTemplate[[#This Row],[St. unit effort]]),0,(CatTemplate[[#This Row],[St. unit effort]] * CatTemplate[[#This Row],[Year15]])*8/ParRatePM)</f>
        <v>0</v>
      </c>
      <c r="DQ40" s="57">
        <f>IF(ISBLANK(CatTemplate[[#This Row],[St. unit effort]]),0,(CatTemplate[[#This Row],[St. unit effort]] * CatTemplate[[#This Row],[Year16]])*8/ParRatePM)</f>
        <v>0</v>
      </c>
      <c r="DR40" s="57">
        <f>IF(ISBLANK(CatTemplate[[#This Row],[St. unit effort]]),0,(CatTemplate[[#This Row],[St. unit effort]] * CatTemplate[[#This Row],[Year17]])*8/ParRatePM)</f>
        <v>0</v>
      </c>
      <c r="DS40" s="57">
        <f>IF(ISBLANK(CatTemplate[[#This Row],[St. unit effort]]),0,(CatTemplate[[#This Row],[St. unit effort]] * CatTemplate[[#This Row],[Year18]])*8/ParRatePM)</f>
        <v>0</v>
      </c>
      <c r="DT40" s="57">
        <f>IF(ISBLANK(CatTemplate[[#This Row],[St. unit effort]]),0,(CatTemplate[[#This Row],[St. unit effort]] * CatTemplate[[#This Row],[Year19]])*8/ParRatePM)</f>
        <v>0</v>
      </c>
      <c r="DU40" s="57">
        <f>IF(ISBLANK(CatTemplate[[#This Row],[St. unit effort]]),0,(CatTemplate[[#This Row],[St. unit effort]] * CatTemplate[[#This Row],[Year20]])*8/ParRatePM)</f>
        <v>0</v>
      </c>
      <c r="DV40" s="54">
        <f>SUM(CatTemplate[[#This Row],[PM1]:[PM20]])</f>
        <v>0</v>
      </c>
      <c r="DW40" s="56">
        <f t="shared" si="17"/>
        <v>0</v>
      </c>
      <c r="DX40" s="56">
        <f t="shared" si="17"/>
        <v>0</v>
      </c>
      <c r="DY40" s="56">
        <f t="shared" si="17"/>
        <v>0</v>
      </c>
      <c r="DZ40" s="56">
        <f t="shared" si="17"/>
        <v>0</v>
      </c>
      <c r="EA40" s="56">
        <f t="shared" si="17"/>
        <v>0</v>
      </c>
      <c r="EB40" s="56">
        <f t="shared" si="17"/>
        <v>0</v>
      </c>
      <c r="EC40" s="56">
        <f t="shared" si="17"/>
        <v>0</v>
      </c>
      <c r="ED40" s="56">
        <f t="shared" si="17"/>
        <v>0</v>
      </c>
      <c r="EE40" s="56">
        <f t="shared" si="17"/>
        <v>0</v>
      </c>
      <c r="EF40" s="56">
        <f t="shared" si="17"/>
        <v>0</v>
      </c>
      <c r="EG40" s="56">
        <f t="shared" si="17"/>
        <v>0</v>
      </c>
      <c r="EH40" s="56">
        <f t="shared" si="17"/>
        <v>0</v>
      </c>
      <c r="EI40" s="56">
        <f t="shared" si="17"/>
        <v>0</v>
      </c>
      <c r="EJ40" s="56">
        <f t="shared" si="17"/>
        <v>0</v>
      </c>
      <c r="EK40" s="56">
        <f t="shared" si="17"/>
        <v>0</v>
      </c>
      <c r="EL40" s="56">
        <f t="shared" si="17"/>
        <v>0</v>
      </c>
      <c r="EM40" s="56">
        <f t="shared" si="15"/>
        <v>0</v>
      </c>
      <c r="EN40" s="56">
        <f t="shared" si="15"/>
        <v>0</v>
      </c>
      <c r="EO40" s="56">
        <f t="shared" si="13"/>
        <v>0</v>
      </c>
      <c r="EP40" s="56">
        <f t="shared" si="13"/>
        <v>0</v>
      </c>
      <c r="EQ40" s="30">
        <f>CatTemplate[[#This Row],[Eq. unit cost]] * CatTemplate[[#This Row],[Eq. quantity]]</f>
        <v>0</v>
      </c>
      <c r="ER40" s="30">
        <f>CatTemplate[[#This Row],[Cons. unit cost]] *CatTemplate[[#This Row],[Cons. quantity]]</f>
        <v>0</v>
      </c>
      <c r="ES40" s="30">
        <f>CatTemplate[[#This Row],[Oth. unit cost]] *CatTemplate[[#This Row],[Oth. quantity]]</f>
        <v>0</v>
      </c>
      <c r="ET40" s="55">
        <f>SUM(CatTemplate[[#This Row],[CO1]:[CO20]])</f>
        <v>0</v>
      </c>
      <c r="EU40" s="56">
        <f t="shared" si="18"/>
        <v>0</v>
      </c>
      <c r="EV40" s="56">
        <f t="shared" si="18"/>
        <v>0</v>
      </c>
      <c r="EW40" s="56">
        <f t="shared" si="18"/>
        <v>0</v>
      </c>
      <c r="EX40" s="56">
        <f t="shared" si="18"/>
        <v>0</v>
      </c>
      <c r="EY40" s="56">
        <f t="shared" si="18"/>
        <v>0</v>
      </c>
      <c r="EZ40" s="56">
        <f t="shared" si="18"/>
        <v>0</v>
      </c>
      <c r="FA40" s="56">
        <f t="shared" si="18"/>
        <v>0</v>
      </c>
      <c r="FB40" s="56">
        <f t="shared" si="18"/>
        <v>0</v>
      </c>
      <c r="FC40" s="56">
        <f t="shared" si="18"/>
        <v>0</v>
      </c>
      <c r="FD40" s="56">
        <f t="shared" si="18"/>
        <v>0</v>
      </c>
      <c r="FE40" s="56">
        <f t="shared" si="18"/>
        <v>0</v>
      </c>
      <c r="FF40" s="56">
        <f t="shared" si="18"/>
        <v>0</v>
      </c>
      <c r="FG40" s="56">
        <f t="shared" si="18"/>
        <v>0</v>
      </c>
      <c r="FH40" s="56">
        <f t="shared" si="18"/>
        <v>0</v>
      </c>
      <c r="FI40" s="56">
        <f t="shared" si="18"/>
        <v>0</v>
      </c>
      <c r="FJ40" s="56">
        <f t="shared" si="18"/>
        <v>0</v>
      </c>
      <c r="FK40" s="56">
        <f t="shared" si="16"/>
        <v>0</v>
      </c>
      <c r="FL40" s="56">
        <f t="shared" si="16"/>
        <v>0</v>
      </c>
      <c r="FM40" s="56">
        <f t="shared" si="14"/>
        <v>0</v>
      </c>
      <c r="FN40" s="56">
        <f t="shared" si="14"/>
        <v>0</v>
      </c>
      <c r="FO40" s="58">
        <f>SUM(CatTemplate[[#This Row],[CS1]:[CS20]])</f>
        <v>0</v>
      </c>
      <c r="FP40" s="59">
        <f>CatTemplate[[#This Row],[Total Oth. cost]]+CatTemplate[[#This Row],[Total St. Cost]]</f>
        <v>0</v>
      </c>
      <c r="FQ40" s="33" t="e">
        <f t="shared" si="12"/>
        <v>#VALUE!</v>
      </c>
      <c r="FR40" s="33" t="e">
        <f t="shared" si="5"/>
        <v>#VALUE!</v>
      </c>
      <c r="FS40" s="30" t="e">
        <f>(CatTemplate[[#This Row],[CO1]] + CatTemplate[[#This Row],[CS1]]) * (1 + getRateOHFinal) * getRateMarkupFinal</f>
        <v>#VALUE!</v>
      </c>
      <c r="FT40" s="30" t="e">
        <f>(CatTemplate[[#This Row],[CO2]] + CatTemplate[[#This Row],[CS2]]) * (1 + getRateOHFinal) * getRateMarkupFinal</f>
        <v>#VALUE!</v>
      </c>
      <c r="FU40" s="30" t="e">
        <f>(CatTemplate[[#This Row],[CO3]] + CatTemplate[[#This Row],[CS3]]) * (1 + getRateOHFinal) * getRateMarkupFinal</f>
        <v>#VALUE!</v>
      </c>
      <c r="FV40" s="30" t="e">
        <f>(CatTemplate[[#This Row],[CO4]] + CatTemplate[[#This Row],[CS4]]) * (1 + getRateOHFinal) * getRateMarkupFinal</f>
        <v>#VALUE!</v>
      </c>
      <c r="FW40" s="30" t="e">
        <f>(CatTemplate[[#This Row],[CO5]] + CatTemplate[[#This Row],[CS5]]) * (1 + getRateOHFinal) * getRateMarkupFinal</f>
        <v>#VALUE!</v>
      </c>
      <c r="FX40" s="30" t="e">
        <f>(CatTemplate[[#This Row],[CO6]] + CatTemplate[[#This Row],[CS6]]) * (1 + getRateOHFinal) * getRateMarkupFinal</f>
        <v>#VALUE!</v>
      </c>
      <c r="FY40" s="30" t="e">
        <f>(CatTemplate[[#This Row],[CO7]] + CatTemplate[[#This Row],[CS7]]) * (1 + getRateOHFinal) * getRateMarkupFinal</f>
        <v>#VALUE!</v>
      </c>
      <c r="FZ40" s="30" t="e">
        <f>(CatTemplate[[#This Row],[CO8]] + CatTemplate[[#This Row],[CS8]]) * (1 + getRateOHFinal) * getRateMarkupFinal</f>
        <v>#VALUE!</v>
      </c>
      <c r="GA40" s="30" t="e">
        <f>(CatTemplate[[#This Row],[CO9]] + CatTemplate[[#This Row],[CS9]]) * (1 + getRateOHFinal) * getRateMarkupFinal</f>
        <v>#VALUE!</v>
      </c>
      <c r="GB40" s="30" t="e">
        <f>(CatTemplate[[#This Row],[CO10]] + CatTemplate[[#This Row],[CS10]]) * (1 + getRateOHFinal) * getRateMarkupFinal</f>
        <v>#VALUE!</v>
      </c>
      <c r="GC40" s="30" t="e">
        <f>(CatTemplate[[#This Row],[CO11]] + CatTemplate[[#This Row],[CS11]]) * (1 + getRateOHFinal) * getRateMarkupFinal</f>
        <v>#VALUE!</v>
      </c>
      <c r="GD40" s="30" t="e">
        <f>(CatTemplate[[#This Row],[CO12]] + CatTemplate[[#This Row],[CS12]]) * (1 + getRateOHFinal) * getRateMarkupFinal</f>
        <v>#VALUE!</v>
      </c>
      <c r="GE40" s="30" t="e">
        <f>(CatTemplate[[#This Row],[CO13]] + CatTemplate[[#This Row],[CS13]]) * (1 + getRateOHFinal) * getRateMarkupFinal</f>
        <v>#VALUE!</v>
      </c>
      <c r="GF40" s="30" t="e">
        <f>(CatTemplate[[#This Row],[CO14]] + CatTemplate[[#This Row],[CS14]]) * (1 + getRateOHFinal) * getRateMarkupFinal</f>
        <v>#VALUE!</v>
      </c>
      <c r="GG40" s="30" t="e">
        <f>(CatTemplate[[#This Row],[CO15]] + CatTemplate[[#This Row],[CS15]]) * (1 + getRateOHFinal) * getRateMarkupFinal</f>
        <v>#VALUE!</v>
      </c>
      <c r="GH40" s="30" t="e">
        <f>(CatTemplate[[#This Row],[CO16]] + CatTemplate[[#This Row],[CS16]]) * (1 + getRateOHFinal) * getRateMarkupFinal</f>
        <v>#VALUE!</v>
      </c>
      <c r="GI40" s="30" t="e">
        <f>(CatTemplate[[#This Row],[CO17]] + CatTemplate[[#This Row],[CS17]]) * (1 + getRateOHFinal) * getRateMarkupFinal</f>
        <v>#VALUE!</v>
      </c>
      <c r="GJ40" s="30" t="e">
        <f>(CatTemplate[[#This Row],[CO18]] + CatTemplate[[#This Row],[CS18]]) * (1 + getRateOHFinal) * getRateMarkupFinal</f>
        <v>#VALUE!</v>
      </c>
      <c r="GK40" s="30" t="e">
        <f>(CatTemplate[[#This Row],[CO19]] + CatTemplate[[#This Row],[CS19]]) * (1 + getRateOHFinal) * getRateMarkupFinal</f>
        <v>#VALUE!</v>
      </c>
      <c r="GL40" s="30" t="e">
        <f>(CatTemplate[[#This Row],[CO20]] + CatTemplate[[#This Row],[CS20]]) * (1 + getRateOHFinal) * getRateMarkupFinal</f>
        <v>#VALUE!</v>
      </c>
      <c r="GM40" s="30" t="e">
        <f t="shared" si="6"/>
        <v>#VALUE!</v>
      </c>
      <c r="GN40" s="30" t="e">
        <f t="shared" si="7"/>
        <v>#VALUE!</v>
      </c>
      <c r="GO40" s="30" t="e">
        <f t="shared" si="8"/>
        <v>#VALUE!</v>
      </c>
      <c r="GP40" s="30" t="e">
        <f t="shared" si="9"/>
        <v>#VALUE!</v>
      </c>
      <c r="GQ40" s="30" t="e">
        <f>(CatTemplate[[#This Row],[CO1]]+CatTemplate[[#This Row],[CS1]]) * (1+ getRateOHFinal) * (1 + getRateMarkupFinal)</f>
        <v>#VALUE!</v>
      </c>
      <c r="GR40" s="30" t="e">
        <f>(CatTemplate[[#This Row],[CO2]]+CatTemplate[[#This Row],[CS2]]) * (1+ getRateOHFinal) * (1 + getRateMarkupFinal)</f>
        <v>#VALUE!</v>
      </c>
      <c r="GS40" s="30" t="e">
        <f>(CatTemplate[[#This Row],[CO3]]+CatTemplate[[#This Row],[CS3]]) * (1+ getRateOHFinal) * (1 + getRateMarkupFinal)</f>
        <v>#VALUE!</v>
      </c>
      <c r="GT40" s="30" t="e">
        <f>(CatTemplate[[#This Row],[CO4]]+CatTemplate[[#This Row],[CS4]]) * (1+ getRateOHFinal) * (1 + getRateMarkupFinal)</f>
        <v>#VALUE!</v>
      </c>
      <c r="GU40" s="30" t="e">
        <f>(CatTemplate[[#This Row],[CO5]]+CatTemplate[[#This Row],[CS5]]) * (1+ getRateOHFinal) * (1 + getRateMarkupFinal)</f>
        <v>#VALUE!</v>
      </c>
      <c r="GV40" s="30" t="e">
        <f>(CatTemplate[[#This Row],[CO6]]+CatTemplate[[#This Row],[CS6]]) * (1+ getRateOHFinal) * (1 + getRateMarkupFinal)</f>
        <v>#VALUE!</v>
      </c>
      <c r="GW40" s="30" t="e">
        <f>(CatTemplate[[#This Row],[CO7]]+CatTemplate[[#This Row],[CS7]]) * (1+ getRateOHFinal) * (1 + getRateMarkupFinal)</f>
        <v>#VALUE!</v>
      </c>
      <c r="GX40" s="30" t="e">
        <f>(CatTemplate[[#This Row],[CO8]]+CatTemplate[[#This Row],[CS8]]) * (1+ getRateOHFinal) * (1 + getRateMarkupFinal)</f>
        <v>#VALUE!</v>
      </c>
      <c r="GY40" s="30" t="e">
        <f>(CatTemplate[[#This Row],[CO9]]+CatTemplate[[#This Row],[CS9]]) * (1+ getRateOHFinal) * (1 + getRateMarkupFinal)</f>
        <v>#VALUE!</v>
      </c>
      <c r="GZ40" s="30" t="e">
        <f>(CatTemplate[[#This Row],[CO10]]+CatTemplate[[#This Row],[CS10]]) * (1+ getRateOHFinal) * (1 + getRateMarkupFinal)</f>
        <v>#VALUE!</v>
      </c>
      <c r="HA40" s="30" t="e">
        <f>(CatTemplate[[#This Row],[CO11]]+CatTemplate[[#This Row],[CS11]]) * (1+ getRateOHFinal) * (1 + getRateMarkupFinal)</f>
        <v>#VALUE!</v>
      </c>
      <c r="HB40" s="30" t="e">
        <f>(CatTemplate[[#This Row],[CO12]]+CatTemplate[[#This Row],[CS12]]) * (1+ getRateOHFinal) * (1 + getRateMarkupFinal)</f>
        <v>#VALUE!</v>
      </c>
      <c r="HC40" s="30" t="e">
        <f>(CatTemplate[[#This Row],[CO13]]+CatTemplate[[#This Row],[CS13]]) * (1+ getRateOHFinal) * (1 + getRateMarkupFinal)</f>
        <v>#VALUE!</v>
      </c>
      <c r="HD40" s="30" t="e">
        <f>(CatTemplate[[#This Row],[CO14]]+CatTemplate[[#This Row],[CS14]]) * (1+ getRateOHFinal) * (1 + getRateMarkupFinal)</f>
        <v>#VALUE!</v>
      </c>
      <c r="HE40" s="30" t="e">
        <f>(CatTemplate[[#This Row],[CO15]]+CatTemplate[[#This Row],[CS15]]) * (1+ getRateOHFinal) * (1 + getRateMarkupFinal)</f>
        <v>#VALUE!</v>
      </c>
      <c r="HF40" s="30" t="e">
        <f>(CatTemplate[[#This Row],[CO16]]+CatTemplate[[#This Row],[CS16]]) * (1+ getRateOHFinal) * (1 + getRateMarkupFinal)</f>
        <v>#VALUE!</v>
      </c>
      <c r="HG40" s="30" t="e">
        <f>(CatTemplate[[#This Row],[CO17]]+CatTemplate[[#This Row],[CS17]]) * (1+ getRateOHFinal) * (1 + getRateMarkupFinal)</f>
        <v>#VALUE!</v>
      </c>
      <c r="HH40" s="30" t="e">
        <f>(CatTemplate[[#This Row],[CO18]]+CatTemplate[[#This Row],[CS18]]) * (1+ getRateOHFinal) * (1 + getRateMarkupFinal)</f>
        <v>#VALUE!</v>
      </c>
      <c r="HI40" s="30" t="e">
        <f>(CatTemplate[[#This Row],[CO19]]+CatTemplate[[#This Row],[CS19]]) * (1+ getRateOHFinal) * (1 + getRateMarkupFinal)</f>
        <v>#VALUE!</v>
      </c>
      <c r="HJ40" s="30" t="e">
        <f>(CatTemplate[[#This Row],[CO20]]+CatTemplate[[#This Row],[CS20]]) * (1+ getRateOHFinal) * (1 + getRateMarkupFinal)</f>
        <v>#VALUE!</v>
      </c>
      <c r="HK40" s="39" t="e">
        <f>CatTemplate[[#This Row],[Total cost]]+CatTemplate[[#This Row],[OH Amount]]+CatTemplate[[#This Row],[Markup]]</f>
        <v>#VALUE!</v>
      </c>
      <c r="HL40" s="63">
        <f>IF(CatTemplate[[#This Row],[Units]]="Days",CatTemplate[[#This Row],[Project quantity]]*CatTemplate[[#This Row],[St. unit effort]],CatTemplate[[#This Row],[Project quantity]])</f>
        <v>0</v>
      </c>
      <c r="HM40" s="287">
        <f>IFERROR(CatTemplate[[#This Row],[Total Price]]/(CatTemplate[[#This Row],[Final Quantity]]),0)</f>
        <v>0</v>
      </c>
      <c r="HN40" s="261"/>
    </row>
    <row r="41" spans="2:222" x14ac:dyDescent="0.2">
      <c r="B41" s="6" t="s">
        <v>75</v>
      </c>
      <c r="C41" s="22">
        <v>2</v>
      </c>
      <c r="D41" s="7" t="s">
        <v>75</v>
      </c>
      <c r="E41" s="24">
        <v>1</v>
      </c>
      <c r="F41" s="18" t="s">
        <v>885</v>
      </c>
      <c r="G41" s="26">
        <v>8</v>
      </c>
      <c r="H41" s="18" t="s">
        <v>143</v>
      </c>
      <c r="I41" s="18"/>
      <c r="J41" s="15" t="s">
        <v>28</v>
      </c>
      <c r="K41" s="15"/>
      <c r="L41" s="15" t="s">
        <v>140</v>
      </c>
      <c r="M41" s="15" t="s">
        <v>206</v>
      </c>
      <c r="N41" s="15" t="s">
        <v>857</v>
      </c>
      <c r="O41" s="320"/>
      <c r="P41" s="71"/>
      <c r="Q41" s="108"/>
      <c r="R41" s="73"/>
      <c r="S41" s="97"/>
      <c r="T41" s="100">
        <f>getEqUnitCost</f>
        <v>0</v>
      </c>
      <c r="U41" s="73">
        <f>getEqUnitEffort</f>
        <v>0</v>
      </c>
      <c r="V41" s="101">
        <f>getEqQuantity</f>
        <v>0</v>
      </c>
      <c r="W41" s="320"/>
      <c r="X41" s="100">
        <f>getConsUnitCost</f>
        <v>0</v>
      </c>
      <c r="Y41" s="73">
        <f>getConsUnitEffort</f>
        <v>0</v>
      </c>
      <c r="Z41" s="14">
        <f>getConsQuantity</f>
        <v>0</v>
      </c>
      <c r="AA41" s="320"/>
      <c r="AB41" s="72"/>
      <c r="AC41" s="112"/>
      <c r="AD41" s="14">
        <f>getOthQuantity</f>
        <v>0</v>
      </c>
      <c r="AE41" s="320"/>
      <c r="AF41" s="28" t="str">
        <f>IF(ISBLANK(CatTemplate[[#This Row],[Resource type]]),"",CatTemplate[[#This Row],[Resource type]])</f>
        <v>CIEC CRA</v>
      </c>
      <c r="AG41" s="242">
        <f>getStaffUnitCost</f>
        <v>529.72667641480098</v>
      </c>
      <c r="AH41" s="113">
        <f>getStaffUnitEffort</f>
        <v>0</v>
      </c>
      <c r="AI41" s="40">
        <f>getStaffQuantity</f>
        <v>0</v>
      </c>
      <c r="AJ41" s="41">
        <f>CatTemplate[[#This Row],[St. quantity]]*8/ParRatePM</f>
        <v>0</v>
      </c>
      <c r="AK41" s="320"/>
      <c r="AL41" s="53" t="str">
        <f>CatTemplate[[#This Row],[Item type]]</f>
        <v>Days</v>
      </c>
      <c r="AM41" s="12">
        <f>SUM(CatTemplate[[#This Row],[Year1]:[Year20]])</f>
        <v>0</v>
      </c>
      <c r="AN41" s="52"/>
      <c r="AO41" s="52"/>
      <c r="AP41" s="52"/>
      <c r="AQ41" s="8"/>
      <c r="AR41" s="8"/>
      <c r="AS41" s="8"/>
      <c r="AT41" s="8"/>
      <c r="AU41" s="8"/>
      <c r="AV41" s="8"/>
      <c r="AW41" s="8"/>
      <c r="AX41" s="8"/>
      <c r="AY41" s="8"/>
      <c r="AZ41" s="8"/>
      <c r="BA41" s="8"/>
      <c r="BB41" s="8"/>
      <c r="BC41" s="8"/>
      <c r="BD41" s="8"/>
      <c r="BE41" s="8"/>
      <c r="BF41" s="8"/>
      <c r="BG41" s="36"/>
      <c r="BH41" s="320"/>
      <c r="BI41" s="37" t="str">
        <f>getCostCategory</f>
        <v>01 Staff costs</v>
      </c>
      <c r="BJ41" s="37" t="str">
        <f>getSection</f>
        <v>02 Patient visits and data collection</v>
      </c>
      <c r="BK41" s="32" t="str">
        <f>getObject</f>
        <v>CIEC CRA</v>
      </c>
      <c r="BL41" s="30">
        <f>IFERROR(getUnitCost * IF(CatTemplate[[#This Row],[Cost Category Comp.]]="01 Staff costs", 1,1),0)</f>
        <v>529.72667641480098</v>
      </c>
      <c r="BM41" s="29">
        <f>IF(AND(ISBLANK(CatTemplate[[#This Row],[Eq. unit cost]]),ISBLANK(CatTemplate[[#This Row],[Cons. unit cost]]),ISBLANK(CatTemplate[[#This Row],[Oth. unit cost]])), 0, IF(getUnitEffort =0,1,getUnitEffort) * CatTemplate[[#This Row],[Year1]])</f>
        <v>0</v>
      </c>
      <c r="BN41" s="29">
        <f>IF(AND(ISBLANK(CatTemplate[[#This Row],[Eq. unit cost]]),ISBLANK(CatTemplate[[#This Row],[Cons. unit cost]]),ISBLANK(CatTemplate[[#This Row],[Oth. unit cost]])), 0, IF(getUnitEffort =0,1,getUnitEffort) * CatTemplate[[#This Row],[Year2]])</f>
        <v>0</v>
      </c>
      <c r="BO41" s="29">
        <f>IF(AND(ISBLANK(CatTemplate[[#This Row],[Eq. unit cost]]),ISBLANK(CatTemplate[[#This Row],[Cons. unit cost]]),ISBLANK(CatTemplate[[#This Row],[Oth. unit cost]])), 0, IF(getUnitEffort =0,1,getUnitEffort) * CatTemplate[[#This Row],[Year3]])</f>
        <v>0</v>
      </c>
      <c r="BP41" s="29">
        <f>IF(AND(ISBLANK(CatTemplate[[#This Row],[Eq. unit cost]]),ISBLANK(CatTemplate[[#This Row],[Cons. unit cost]]),ISBLANK(CatTemplate[[#This Row],[Oth. unit cost]])), 0, IF(getUnitEffort =0,1,getUnitEffort) * CatTemplate[[#This Row],[Year4]])</f>
        <v>0</v>
      </c>
      <c r="BQ41" s="29">
        <f>IF(AND(ISBLANK(CatTemplate[[#This Row],[Eq. unit cost]]),ISBLANK(CatTemplate[[#This Row],[Cons. unit cost]]),ISBLANK(CatTemplate[[#This Row],[Oth. unit cost]])), 0, IF(getUnitEffort =0,1,getUnitEffort) * CatTemplate[[#This Row],[Year5]])</f>
        <v>0</v>
      </c>
      <c r="BR41" s="29">
        <f>IF(AND(ISBLANK(CatTemplate[[#This Row],[Eq. unit cost]]),ISBLANK(CatTemplate[[#This Row],[Cons. unit cost]]),ISBLANK(CatTemplate[[#This Row],[Oth. unit cost]])), 0, IF(getUnitEffort =0,1,getUnitEffort) * CatTemplate[[#This Row],[Year6]])</f>
        <v>0</v>
      </c>
      <c r="BS41" s="29">
        <f>IF(AND(ISBLANK(CatTemplate[[#This Row],[Eq. unit cost]]),ISBLANK(CatTemplate[[#This Row],[Cons. unit cost]]),ISBLANK(CatTemplate[[#This Row],[Oth. unit cost]])), 0, IF(getUnitEffort =0,1,getUnitEffort) * CatTemplate[[#This Row],[Year7]])</f>
        <v>0</v>
      </c>
      <c r="BT41" s="29">
        <f>IF(AND(ISBLANK(CatTemplate[[#This Row],[Eq. unit cost]]),ISBLANK(CatTemplate[[#This Row],[Cons. unit cost]]),ISBLANK(CatTemplate[[#This Row],[Oth. unit cost]])), 0, IF(getUnitEffort =0,1,getUnitEffort) * CatTemplate[[#This Row],[Year8]])</f>
        <v>0</v>
      </c>
      <c r="BU41" s="29">
        <f>IF(AND(ISBLANK(CatTemplate[[#This Row],[Eq. unit cost]]),ISBLANK(CatTemplate[[#This Row],[Cons. unit cost]]),ISBLANK(CatTemplate[[#This Row],[Oth. unit cost]])), 0, IF(getUnitEffort =0,1,getUnitEffort) * CatTemplate[[#This Row],[Year9]])</f>
        <v>0</v>
      </c>
      <c r="BV41" s="29">
        <f>IF(AND(ISBLANK(CatTemplate[[#This Row],[Eq. unit cost]]),ISBLANK(CatTemplate[[#This Row],[Cons. unit cost]]),ISBLANK(CatTemplate[[#This Row],[Oth. unit cost]])), 0, IF(getUnitEffort =0,1,getUnitEffort) * CatTemplate[[#This Row],[Year10]])</f>
        <v>0</v>
      </c>
      <c r="BW41" s="29">
        <f>IF(AND(ISBLANK(CatTemplate[[#This Row],[Eq. unit cost]]),ISBLANK(CatTemplate[[#This Row],[Cons. unit cost]]),ISBLANK(CatTemplate[[#This Row],[Oth. unit cost]])), 0, IF(getUnitEffort =0,1,getUnitEffort) * CatTemplate[[#This Row],[Year11]])</f>
        <v>0</v>
      </c>
      <c r="BX41" s="29">
        <f>IF(AND(ISBLANK(CatTemplate[[#This Row],[Eq. unit cost]]),ISBLANK(CatTemplate[[#This Row],[Cons. unit cost]]),ISBLANK(CatTemplate[[#This Row],[Oth. unit cost]])), 0, IF(getUnitEffort =0,1,getUnitEffort) * CatTemplate[[#This Row],[Year12]])</f>
        <v>0</v>
      </c>
      <c r="BY41" s="29">
        <f>IF(AND(ISBLANK(CatTemplate[[#This Row],[Eq. unit cost]]),ISBLANK(CatTemplate[[#This Row],[Cons. unit cost]]),ISBLANK(CatTemplate[[#This Row],[Oth. unit cost]])), 0, IF(getUnitEffort =0,1,getUnitEffort) * CatTemplate[[#This Row],[Year13]])</f>
        <v>0</v>
      </c>
      <c r="BZ41" s="29">
        <f>IF(AND(ISBLANK(CatTemplate[[#This Row],[Eq. unit cost]]),ISBLANK(CatTemplate[[#This Row],[Cons. unit cost]]),ISBLANK(CatTemplate[[#This Row],[Oth. unit cost]])), 0, IF(getUnitEffort =0,1,getUnitEffort) * CatTemplate[[#This Row],[Year14]])</f>
        <v>0</v>
      </c>
      <c r="CA41" s="29">
        <f>IF(AND(ISBLANK(CatTemplate[[#This Row],[Eq. unit cost]]),ISBLANK(CatTemplate[[#This Row],[Cons. unit cost]]),ISBLANK(CatTemplate[[#This Row],[Oth. unit cost]])), 0, IF(getUnitEffort =0,1,getUnitEffort) * CatTemplate[[#This Row],[Year15]])</f>
        <v>0</v>
      </c>
      <c r="CB41" s="29">
        <f>IF(AND(ISBLANK(CatTemplate[[#This Row],[Eq. unit cost]]),ISBLANK(CatTemplate[[#This Row],[Cons. unit cost]]),ISBLANK(CatTemplate[[#This Row],[Oth. unit cost]])), 0, IF(getUnitEffort =0,1,getUnitEffort) * CatTemplate[[#This Row],[Year16]])</f>
        <v>0</v>
      </c>
      <c r="CC41" s="29">
        <f>IF(AND(ISBLANK(CatTemplate[[#This Row],[Eq. unit cost]]),ISBLANK(CatTemplate[[#This Row],[Cons. unit cost]]),ISBLANK(CatTemplate[[#This Row],[Oth. unit cost]])), 0, IF(getUnitEffort =0,1,getUnitEffort) * CatTemplate[[#This Row],[Year17]])</f>
        <v>0</v>
      </c>
      <c r="CD41" s="29">
        <f>IF(AND(ISBLANK(CatTemplate[[#This Row],[Eq. unit cost]]),ISBLANK(CatTemplate[[#This Row],[Cons. unit cost]]),ISBLANK(CatTemplate[[#This Row],[Oth. unit cost]])), 0, IF(getUnitEffort =0,1,getUnitEffort) * CatTemplate[[#This Row],[Year18]])</f>
        <v>0</v>
      </c>
      <c r="CE41" s="29">
        <f>IF(AND(ISBLANK(CatTemplate[[#This Row],[Eq. unit cost]]),ISBLANK(CatTemplate[[#This Row],[Cons. unit cost]]),ISBLANK(CatTemplate[[#This Row],[Oth. unit cost]])), 0, IF(getUnitEffort =0,1,getUnitEffort) * CatTemplate[[#This Row],[Year19]])</f>
        <v>0</v>
      </c>
      <c r="CF41" s="29">
        <f>IF(AND(ISBLANK(CatTemplate[[#This Row],[Eq. unit cost]]),ISBLANK(CatTemplate[[#This Row],[Cons. unit cost]]),ISBLANK(CatTemplate[[#This Row],[Oth. unit cost]])), 0, IF(getUnitEffort =0,1,getUnitEffort) * CatTemplate[[#This Row],[Year20]])</f>
        <v>0</v>
      </c>
      <c r="CG41" s="45">
        <f>SUM(CatTemplate[[#This Row],[Q1]:[Q20]])</f>
        <v>0</v>
      </c>
      <c r="CH41" s="29">
        <f>IF(ISBLANK(CatTemplate[[#This Row],[St. unit effort]]),0,(CatTemplate[[#This Row],[St. unit effort]] * CatTemplate[[#This Row],[Year1]]))</f>
        <v>0</v>
      </c>
      <c r="CI41" s="29">
        <f>IF(ISBLANK(CatTemplate[[#This Row],[St. unit effort]]),0,(CatTemplate[[#This Row],[St. unit effort]] * CatTemplate[[#This Row],[Year2]]))</f>
        <v>0</v>
      </c>
      <c r="CJ41" s="29">
        <f>IF(ISBLANK(CatTemplate[[#This Row],[St. unit effort]]),0,(CatTemplate[[#This Row],[St. unit effort]] * CatTemplate[[#This Row],[Year3]]))</f>
        <v>0</v>
      </c>
      <c r="CK41" s="29">
        <f>IF(ISBLANK(CatTemplate[[#This Row],[St. unit effort]]),0,(CatTemplate[[#This Row],[St. unit effort]] * CatTemplate[[#This Row],[Year4]]))</f>
        <v>0</v>
      </c>
      <c r="CL41" s="29">
        <f>IF(ISBLANK(CatTemplate[[#This Row],[St. unit effort]]),0,(CatTemplate[[#This Row],[St. unit effort]] * CatTemplate[[#This Row],[Year5]]))</f>
        <v>0</v>
      </c>
      <c r="CM41" s="29">
        <f>IF(ISBLANK(CatTemplate[[#This Row],[St. unit effort]]),0,(CatTemplate[[#This Row],[St. unit effort]] * CatTemplate[[#This Row],[Year6]]))</f>
        <v>0</v>
      </c>
      <c r="CN41" s="29">
        <f>IF(ISBLANK(CatTemplate[[#This Row],[St. unit effort]]),0,(CatTemplate[[#This Row],[St. unit effort]] * CatTemplate[[#This Row],[Year7]]))</f>
        <v>0</v>
      </c>
      <c r="CO41" s="29">
        <f>IF(ISBLANK(CatTemplate[[#This Row],[St. unit effort]]),0,(CatTemplate[[#This Row],[St. unit effort]] * CatTemplate[[#This Row],[Year8]]))</f>
        <v>0</v>
      </c>
      <c r="CP41" s="29">
        <f>IF(ISBLANK(CatTemplate[[#This Row],[St. unit effort]]),0,(CatTemplate[[#This Row],[St. unit effort]] * CatTemplate[[#This Row],[Year9]]))</f>
        <v>0</v>
      </c>
      <c r="CQ41" s="29">
        <f>IF(ISBLANK(CatTemplate[[#This Row],[St. unit effort]]),0,(CatTemplate[[#This Row],[St. unit effort]] * CatTemplate[[#This Row],[Year10]]))</f>
        <v>0</v>
      </c>
      <c r="CR41" s="29">
        <f>IF(ISBLANK(CatTemplate[[#This Row],[St. unit effort]]),0,(CatTemplate[[#This Row],[St. unit effort]] * CatTemplate[[#This Row],[Year11]]))</f>
        <v>0</v>
      </c>
      <c r="CS41" s="29">
        <f>IF(ISBLANK(CatTemplate[[#This Row],[St. unit effort]]),0,(CatTemplate[[#This Row],[St. unit effort]] * CatTemplate[[#This Row],[Year12]]))</f>
        <v>0</v>
      </c>
      <c r="CT41" s="29">
        <f>IF(ISBLANK(CatTemplate[[#This Row],[St. unit effort]]),0,(CatTemplate[[#This Row],[St. unit effort]] * CatTemplate[[#This Row],[Year13]]))</f>
        <v>0</v>
      </c>
      <c r="CU41" s="29">
        <f>IF(ISBLANK(CatTemplate[[#This Row],[St. unit effort]]),0,(CatTemplate[[#This Row],[St. unit effort]] * CatTemplate[[#This Row],[Year14]]))</f>
        <v>0</v>
      </c>
      <c r="CV41" s="29">
        <f>IF(ISBLANK(CatTemplate[[#This Row],[St. unit effort]]),0,(CatTemplate[[#This Row],[St. unit effort]] * CatTemplate[[#This Row],[Year15]]))</f>
        <v>0</v>
      </c>
      <c r="CW41" s="29">
        <f>IF(ISBLANK(CatTemplate[[#This Row],[St. unit effort]]),0,(CatTemplate[[#This Row],[St. unit effort]] * CatTemplate[[#This Row],[Year16]]))</f>
        <v>0</v>
      </c>
      <c r="CX41" s="29">
        <f>IF(ISBLANK(CatTemplate[[#This Row],[St. unit effort]]),0,(CatTemplate[[#This Row],[St. unit effort]] * CatTemplate[[#This Row],[Year17]]))</f>
        <v>0</v>
      </c>
      <c r="CY41" s="29">
        <f>IF(ISBLANK(CatTemplate[[#This Row],[St. unit effort]]),0,(CatTemplate[[#This Row],[St. unit effort]] * CatTemplate[[#This Row],[Year18]]))</f>
        <v>0</v>
      </c>
      <c r="CZ41" s="29">
        <f>IF(ISBLANK(CatTemplate[[#This Row],[St. unit effort]]),0,(CatTemplate[[#This Row],[St. unit effort]] * CatTemplate[[#This Row],[Year19]]))</f>
        <v>0</v>
      </c>
      <c r="DA41" s="29">
        <f>IF(ISBLANK(CatTemplate[[#This Row],[St. unit effort]]),0,(CatTemplate[[#This Row],[St. unit effort]] * CatTemplate[[#This Row],[Year20]]))</f>
        <v>0</v>
      </c>
      <c r="DB41" s="57">
        <f>IF(ISBLANK(CatTemplate[[#This Row],[St. unit effort]]),0,(CatTemplate[[#This Row],[St. unit effort]] * CatTemplate[[#This Row],[Year1]])*8/ParRatePM)</f>
        <v>0</v>
      </c>
      <c r="DC41" s="57">
        <f>IF(ISBLANK(CatTemplate[[#This Row],[St. unit effort]]),0,(CatTemplate[[#This Row],[St. unit effort]] * CatTemplate[[#This Row],[Year2]])*8/ParRatePM)</f>
        <v>0</v>
      </c>
      <c r="DD41" s="57">
        <f>IF(ISBLANK(CatTemplate[[#This Row],[St. unit effort]]),0,(CatTemplate[[#This Row],[St. unit effort]] * CatTemplate[[#This Row],[Year3]])*8/ParRatePM)</f>
        <v>0</v>
      </c>
      <c r="DE41" s="57">
        <f>IF(ISBLANK(CatTemplate[[#This Row],[St. unit effort]]),0,(CatTemplate[[#This Row],[St. unit effort]] * CatTemplate[[#This Row],[Year4]])*8/ParRatePM)</f>
        <v>0</v>
      </c>
      <c r="DF41" s="57">
        <f>IF(ISBLANK(CatTemplate[[#This Row],[St. unit effort]]),0,(CatTemplate[[#This Row],[St. unit effort]] * CatTemplate[[#This Row],[Year5]])*8/ParRatePM)</f>
        <v>0</v>
      </c>
      <c r="DG41" s="57">
        <f>IF(ISBLANK(CatTemplate[[#This Row],[St. unit effort]]),0,(CatTemplate[[#This Row],[St. unit effort]] * CatTemplate[[#This Row],[Year6]])*8/ParRatePM)</f>
        <v>0</v>
      </c>
      <c r="DH41" s="57">
        <f>IF(ISBLANK(CatTemplate[[#This Row],[St. unit effort]]),0,(CatTemplate[[#This Row],[St. unit effort]] * CatTemplate[[#This Row],[Year7]])*8/ParRatePM)</f>
        <v>0</v>
      </c>
      <c r="DI41" s="57">
        <f>IF(ISBLANK(CatTemplate[[#This Row],[St. unit effort]]),0,(CatTemplate[[#This Row],[St. unit effort]] * CatTemplate[[#This Row],[Year8]])*8/ParRatePM)</f>
        <v>0</v>
      </c>
      <c r="DJ41" s="57">
        <f>IF(ISBLANK(CatTemplate[[#This Row],[St. unit effort]]),0,(CatTemplate[[#This Row],[St. unit effort]] * CatTemplate[[#This Row],[Year9]])*8/ParRatePM)</f>
        <v>0</v>
      </c>
      <c r="DK41" s="57">
        <f>IF(ISBLANK(CatTemplate[[#This Row],[St. unit effort]]),0,(CatTemplate[[#This Row],[St. unit effort]] * CatTemplate[[#This Row],[Year10]])*8/ParRatePM)</f>
        <v>0</v>
      </c>
      <c r="DL41" s="57">
        <f>IF(ISBLANK(CatTemplate[[#This Row],[St. unit effort]]),0,(CatTemplate[[#This Row],[St. unit effort]] * CatTemplate[[#This Row],[Year11]])*8/ParRatePM)</f>
        <v>0</v>
      </c>
      <c r="DM41" s="57">
        <f>IF(ISBLANK(CatTemplate[[#This Row],[St. unit effort]]),0,(CatTemplate[[#This Row],[St. unit effort]] * CatTemplate[[#This Row],[Year12]])*8/ParRatePM)</f>
        <v>0</v>
      </c>
      <c r="DN41" s="57">
        <f>IF(ISBLANK(CatTemplate[[#This Row],[St. unit effort]]),0,(CatTemplate[[#This Row],[St. unit effort]] * CatTemplate[[#This Row],[Year13]])*8/ParRatePM)</f>
        <v>0</v>
      </c>
      <c r="DO41" s="57">
        <f>IF(ISBLANK(CatTemplate[[#This Row],[St. unit effort]]),0,(CatTemplate[[#This Row],[St. unit effort]] * CatTemplate[[#This Row],[Year14]])*8/ParRatePM)</f>
        <v>0</v>
      </c>
      <c r="DP41" s="57">
        <f>IF(ISBLANK(CatTemplate[[#This Row],[St. unit effort]]),0,(CatTemplate[[#This Row],[St. unit effort]] * CatTemplate[[#This Row],[Year15]])*8/ParRatePM)</f>
        <v>0</v>
      </c>
      <c r="DQ41" s="57">
        <f>IF(ISBLANK(CatTemplate[[#This Row],[St. unit effort]]),0,(CatTemplate[[#This Row],[St. unit effort]] * CatTemplate[[#This Row],[Year16]])*8/ParRatePM)</f>
        <v>0</v>
      </c>
      <c r="DR41" s="57">
        <f>IF(ISBLANK(CatTemplate[[#This Row],[St. unit effort]]),0,(CatTemplate[[#This Row],[St. unit effort]] * CatTemplate[[#This Row],[Year17]])*8/ParRatePM)</f>
        <v>0</v>
      </c>
      <c r="DS41" s="57">
        <f>IF(ISBLANK(CatTemplate[[#This Row],[St. unit effort]]),0,(CatTemplate[[#This Row],[St. unit effort]] * CatTemplate[[#This Row],[Year18]])*8/ParRatePM)</f>
        <v>0</v>
      </c>
      <c r="DT41" s="57">
        <f>IF(ISBLANK(CatTemplate[[#This Row],[St. unit effort]]),0,(CatTemplate[[#This Row],[St. unit effort]] * CatTemplate[[#This Row],[Year19]])*8/ParRatePM)</f>
        <v>0</v>
      </c>
      <c r="DU41" s="57">
        <f>IF(ISBLANK(CatTemplate[[#This Row],[St. unit effort]]),0,(CatTemplate[[#This Row],[St. unit effort]] * CatTemplate[[#This Row],[Year20]])*8/ParRatePM)</f>
        <v>0</v>
      </c>
      <c r="DV41" s="54">
        <f>SUM(CatTemplate[[#This Row],[PM1]:[PM20]])</f>
        <v>0</v>
      </c>
      <c r="DW41" s="56">
        <f t="shared" si="17"/>
        <v>0</v>
      </c>
      <c r="DX41" s="56">
        <f t="shared" si="17"/>
        <v>0</v>
      </c>
      <c r="DY41" s="56">
        <f t="shared" si="17"/>
        <v>0</v>
      </c>
      <c r="DZ41" s="56">
        <f t="shared" si="17"/>
        <v>0</v>
      </c>
      <c r="EA41" s="56">
        <f t="shared" si="17"/>
        <v>0</v>
      </c>
      <c r="EB41" s="56">
        <f t="shared" si="17"/>
        <v>0</v>
      </c>
      <c r="EC41" s="56">
        <f t="shared" si="17"/>
        <v>0</v>
      </c>
      <c r="ED41" s="56">
        <f t="shared" si="17"/>
        <v>0</v>
      </c>
      <c r="EE41" s="56">
        <f t="shared" si="17"/>
        <v>0</v>
      </c>
      <c r="EF41" s="56">
        <f t="shared" si="17"/>
        <v>0</v>
      </c>
      <c r="EG41" s="56">
        <f t="shared" si="17"/>
        <v>0</v>
      </c>
      <c r="EH41" s="56">
        <f t="shared" si="17"/>
        <v>0</v>
      </c>
      <c r="EI41" s="56">
        <f t="shared" si="17"/>
        <v>0</v>
      </c>
      <c r="EJ41" s="56">
        <f t="shared" si="17"/>
        <v>0</v>
      </c>
      <c r="EK41" s="56">
        <f t="shared" si="17"/>
        <v>0</v>
      </c>
      <c r="EL41" s="56">
        <f t="shared" si="17"/>
        <v>0</v>
      </c>
      <c r="EM41" s="56">
        <f t="shared" si="15"/>
        <v>0</v>
      </c>
      <c r="EN41" s="56">
        <f t="shared" si="15"/>
        <v>0</v>
      </c>
      <c r="EO41" s="56">
        <f t="shared" si="13"/>
        <v>0</v>
      </c>
      <c r="EP41" s="56">
        <f t="shared" si="13"/>
        <v>0</v>
      </c>
      <c r="EQ41" s="30">
        <f>CatTemplate[[#This Row],[Eq. unit cost]] * CatTemplate[[#This Row],[Eq. quantity]]</f>
        <v>0</v>
      </c>
      <c r="ER41" s="30">
        <f>CatTemplate[[#This Row],[Cons. unit cost]] *CatTemplate[[#This Row],[Cons. quantity]]</f>
        <v>0</v>
      </c>
      <c r="ES41" s="30">
        <f>CatTemplate[[#This Row],[Oth. unit cost]] *CatTemplate[[#This Row],[Oth. quantity]]</f>
        <v>0</v>
      </c>
      <c r="ET41" s="55">
        <f>SUM(CatTemplate[[#This Row],[CO1]:[CO20]])</f>
        <v>0</v>
      </c>
      <c r="EU41" s="56">
        <f t="shared" si="18"/>
        <v>0</v>
      </c>
      <c r="EV41" s="56">
        <f t="shared" si="18"/>
        <v>0</v>
      </c>
      <c r="EW41" s="56">
        <f t="shared" si="18"/>
        <v>0</v>
      </c>
      <c r="EX41" s="56">
        <f t="shared" si="18"/>
        <v>0</v>
      </c>
      <c r="EY41" s="56">
        <f t="shared" si="18"/>
        <v>0</v>
      </c>
      <c r="EZ41" s="56">
        <f t="shared" si="18"/>
        <v>0</v>
      </c>
      <c r="FA41" s="56">
        <f t="shared" si="18"/>
        <v>0</v>
      </c>
      <c r="FB41" s="56">
        <f t="shared" si="18"/>
        <v>0</v>
      </c>
      <c r="FC41" s="56">
        <f t="shared" si="18"/>
        <v>0</v>
      </c>
      <c r="FD41" s="56">
        <f t="shared" si="18"/>
        <v>0</v>
      </c>
      <c r="FE41" s="56">
        <f t="shared" si="18"/>
        <v>0</v>
      </c>
      <c r="FF41" s="56">
        <f t="shared" si="18"/>
        <v>0</v>
      </c>
      <c r="FG41" s="56">
        <f t="shared" si="18"/>
        <v>0</v>
      </c>
      <c r="FH41" s="56">
        <f t="shared" si="18"/>
        <v>0</v>
      </c>
      <c r="FI41" s="56">
        <f t="shared" si="18"/>
        <v>0</v>
      </c>
      <c r="FJ41" s="56">
        <f t="shared" si="18"/>
        <v>0</v>
      </c>
      <c r="FK41" s="56">
        <f t="shared" si="16"/>
        <v>0</v>
      </c>
      <c r="FL41" s="56">
        <f t="shared" si="16"/>
        <v>0</v>
      </c>
      <c r="FM41" s="56">
        <f t="shared" si="14"/>
        <v>0</v>
      </c>
      <c r="FN41" s="56">
        <f t="shared" si="14"/>
        <v>0</v>
      </c>
      <c r="FO41" s="58">
        <f>SUM(CatTemplate[[#This Row],[CS1]:[CS20]])</f>
        <v>0</v>
      </c>
      <c r="FP41" s="59">
        <f>CatTemplate[[#This Row],[Total Oth. cost]]+CatTemplate[[#This Row],[Total St. Cost]]</f>
        <v>0</v>
      </c>
      <c r="FQ41" s="33" t="e">
        <f t="shared" si="12"/>
        <v>#VALUE!</v>
      </c>
      <c r="FR41" s="33" t="e">
        <f t="shared" si="5"/>
        <v>#VALUE!</v>
      </c>
      <c r="FS41" s="30" t="e">
        <f>(CatTemplate[[#This Row],[CO1]] + CatTemplate[[#This Row],[CS1]]) * (1 + getRateOHFinal) * getRateMarkupFinal</f>
        <v>#VALUE!</v>
      </c>
      <c r="FT41" s="30" t="e">
        <f>(CatTemplate[[#This Row],[CO2]] + CatTemplate[[#This Row],[CS2]]) * (1 + getRateOHFinal) * getRateMarkupFinal</f>
        <v>#VALUE!</v>
      </c>
      <c r="FU41" s="30" t="e">
        <f>(CatTemplate[[#This Row],[CO3]] + CatTemplate[[#This Row],[CS3]]) * (1 + getRateOHFinal) * getRateMarkupFinal</f>
        <v>#VALUE!</v>
      </c>
      <c r="FV41" s="30" t="e">
        <f>(CatTemplate[[#This Row],[CO4]] + CatTemplate[[#This Row],[CS4]]) * (1 + getRateOHFinal) * getRateMarkupFinal</f>
        <v>#VALUE!</v>
      </c>
      <c r="FW41" s="30" t="e">
        <f>(CatTemplate[[#This Row],[CO5]] + CatTemplate[[#This Row],[CS5]]) * (1 + getRateOHFinal) * getRateMarkupFinal</f>
        <v>#VALUE!</v>
      </c>
      <c r="FX41" s="30" t="e">
        <f>(CatTemplate[[#This Row],[CO6]] + CatTemplate[[#This Row],[CS6]]) * (1 + getRateOHFinal) * getRateMarkupFinal</f>
        <v>#VALUE!</v>
      </c>
      <c r="FY41" s="30" t="e">
        <f>(CatTemplate[[#This Row],[CO7]] + CatTemplate[[#This Row],[CS7]]) * (1 + getRateOHFinal) * getRateMarkupFinal</f>
        <v>#VALUE!</v>
      </c>
      <c r="FZ41" s="30" t="e">
        <f>(CatTemplate[[#This Row],[CO8]] + CatTemplate[[#This Row],[CS8]]) * (1 + getRateOHFinal) * getRateMarkupFinal</f>
        <v>#VALUE!</v>
      </c>
      <c r="GA41" s="30" t="e">
        <f>(CatTemplate[[#This Row],[CO9]] + CatTemplate[[#This Row],[CS9]]) * (1 + getRateOHFinal) * getRateMarkupFinal</f>
        <v>#VALUE!</v>
      </c>
      <c r="GB41" s="30" t="e">
        <f>(CatTemplate[[#This Row],[CO10]] + CatTemplate[[#This Row],[CS10]]) * (1 + getRateOHFinal) * getRateMarkupFinal</f>
        <v>#VALUE!</v>
      </c>
      <c r="GC41" s="30" t="e">
        <f>(CatTemplate[[#This Row],[CO11]] + CatTemplate[[#This Row],[CS11]]) * (1 + getRateOHFinal) * getRateMarkupFinal</f>
        <v>#VALUE!</v>
      </c>
      <c r="GD41" s="30" t="e">
        <f>(CatTemplate[[#This Row],[CO12]] + CatTemplate[[#This Row],[CS12]]) * (1 + getRateOHFinal) * getRateMarkupFinal</f>
        <v>#VALUE!</v>
      </c>
      <c r="GE41" s="30" t="e">
        <f>(CatTemplate[[#This Row],[CO13]] + CatTemplate[[#This Row],[CS13]]) * (1 + getRateOHFinal) * getRateMarkupFinal</f>
        <v>#VALUE!</v>
      </c>
      <c r="GF41" s="30" t="e">
        <f>(CatTemplate[[#This Row],[CO14]] + CatTemplate[[#This Row],[CS14]]) * (1 + getRateOHFinal) * getRateMarkupFinal</f>
        <v>#VALUE!</v>
      </c>
      <c r="GG41" s="30" t="e">
        <f>(CatTemplate[[#This Row],[CO15]] + CatTemplate[[#This Row],[CS15]]) * (1 + getRateOHFinal) * getRateMarkupFinal</f>
        <v>#VALUE!</v>
      </c>
      <c r="GH41" s="30" t="e">
        <f>(CatTemplate[[#This Row],[CO16]] + CatTemplate[[#This Row],[CS16]]) * (1 + getRateOHFinal) * getRateMarkupFinal</f>
        <v>#VALUE!</v>
      </c>
      <c r="GI41" s="30" t="e">
        <f>(CatTemplate[[#This Row],[CO17]] + CatTemplate[[#This Row],[CS17]]) * (1 + getRateOHFinal) * getRateMarkupFinal</f>
        <v>#VALUE!</v>
      </c>
      <c r="GJ41" s="30" t="e">
        <f>(CatTemplate[[#This Row],[CO18]] + CatTemplate[[#This Row],[CS18]]) * (1 + getRateOHFinal) * getRateMarkupFinal</f>
        <v>#VALUE!</v>
      </c>
      <c r="GK41" s="30" t="e">
        <f>(CatTemplate[[#This Row],[CO19]] + CatTemplate[[#This Row],[CS19]]) * (1 + getRateOHFinal) * getRateMarkupFinal</f>
        <v>#VALUE!</v>
      </c>
      <c r="GL41" s="30" t="e">
        <f>(CatTemplate[[#This Row],[CO20]] + CatTemplate[[#This Row],[CS20]]) * (1 + getRateOHFinal) * getRateMarkupFinal</f>
        <v>#VALUE!</v>
      </c>
      <c r="GM41" s="30" t="e">
        <f t="shared" si="6"/>
        <v>#VALUE!</v>
      </c>
      <c r="GN41" s="30" t="e">
        <f t="shared" si="7"/>
        <v>#VALUE!</v>
      </c>
      <c r="GO41" s="30" t="e">
        <f t="shared" si="8"/>
        <v>#VALUE!</v>
      </c>
      <c r="GP41" s="30" t="e">
        <f t="shared" si="9"/>
        <v>#VALUE!</v>
      </c>
      <c r="GQ41" s="30" t="e">
        <f>(CatTemplate[[#This Row],[CO1]]+CatTemplate[[#This Row],[CS1]]) * (1+ getRateOHFinal) * (1 + getRateMarkupFinal)</f>
        <v>#VALUE!</v>
      </c>
      <c r="GR41" s="30" t="e">
        <f>(CatTemplate[[#This Row],[CO2]]+CatTemplate[[#This Row],[CS2]]) * (1+ getRateOHFinal) * (1 + getRateMarkupFinal)</f>
        <v>#VALUE!</v>
      </c>
      <c r="GS41" s="30" t="e">
        <f>(CatTemplate[[#This Row],[CO3]]+CatTemplate[[#This Row],[CS3]]) * (1+ getRateOHFinal) * (1 + getRateMarkupFinal)</f>
        <v>#VALUE!</v>
      </c>
      <c r="GT41" s="30" t="e">
        <f>(CatTemplate[[#This Row],[CO4]]+CatTemplate[[#This Row],[CS4]]) * (1+ getRateOHFinal) * (1 + getRateMarkupFinal)</f>
        <v>#VALUE!</v>
      </c>
      <c r="GU41" s="30" t="e">
        <f>(CatTemplate[[#This Row],[CO5]]+CatTemplate[[#This Row],[CS5]]) * (1+ getRateOHFinal) * (1 + getRateMarkupFinal)</f>
        <v>#VALUE!</v>
      </c>
      <c r="GV41" s="30" t="e">
        <f>(CatTemplate[[#This Row],[CO6]]+CatTemplate[[#This Row],[CS6]]) * (1+ getRateOHFinal) * (1 + getRateMarkupFinal)</f>
        <v>#VALUE!</v>
      </c>
      <c r="GW41" s="30" t="e">
        <f>(CatTemplate[[#This Row],[CO7]]+CatTemplate[[#This Row],[CS7]]) * (1+ getRateOHFinal) * (1 + getRateMarkupFinal)</f>
        <v>#VALUE!</v>
      </c>
      <c r="GX41" s="30" t="e">
        <f>(CatTemplate[[#This Row],[CO8]]+CatTemplate[[#This Row],[CS8]]) * (1+ getRateOHFinal) * (1 + getRateMarkupFinal)</f>
        <v>#VALUE!</v>
      </c>
      <c r="GY41" s="30" t="e">
        <f>(CatTemplate[[#This Row],[CO9]]+CatTemplate[[#This Row],[CS9]]) * (1+ getRateOHFinal) * (1 + getRateMarkupFinal)</f>
        <v>#VALUE!</v>
      </c>
      <c r="GZ41" s="30" t="e">
        <f>(CatTemplate[[#This Row],[CO10]]+CatTemplate[[#This Row],[CS10]]) * (1+ getRateOHFinal) * (1 + getRateMarkupFinal)</f>
        <v>#VALUE!</v>
      </c>
      <c r="HA41" s="30" t="e">
        <f>(CatTemplate[[#This Row],[CO11]]+CatTemplate[[#This Row],[CS11]]) * (1+ getRateOHFinal) * (1 + getRateMarkupFinal)</f>
        <v>#VALUE!</v>
      </c>
      <c r="HB41" s="30" t="e">
        <f>(CatTemplate[[#This Row],[CO12]]+CatTemplate[[#This Row],[CS12]]) * (1+ getRateOHFinal) * (1 + getRateMarkupFinal)</f>
        <v>#VALUE!</v>
      </c>
      <c r="HC41" s="30" t="e">
        <f>(CatTemplate[[#This Row],[CO13]]+CatTemplate[[#This Row],[CS13]]) * (1+ getRateOHFinal) * (1 + getRateMarkupFinal)</f>
        <v>#VALUE!</v>
      </c>
      <c r="HD41" s="30" t="e">
        <f>(CatTemplate[[#This Row],[CO14]]+CatTemplate[[#This Row],[CS14]]) * (1+ getRateOHFinal) * (1 + getRateMarkupFinal)</f>
        <v>#VALUE!</v>
      </c>
      <c r="HE41" s="30" t="e">
        <f>(CatTemplate[[#This Row],[CO15]]+CatTemplate[[#This Row],[CS15]]) * (1+ getRateOHFinal) * (1 + getRateMarkupFinal)</f>
        <v>#VALUE!</v>
      </c>
      <c r="HF41" s="30" t="e">
        <f>(CatTemplate[[#This Row],[CO16]]+CatTemplate[[#This Row],[CS16]]) * (1+ getRateOHFinal) * (1 + getRateMarkupFinal)</f>
        <v>#VALUE!</v>
      </c>
      <c r="HG41" s="30" t="e">
        <f>(CatTemplate[[#This Row],[CO17]]+CatTemplate[[#This Row],[CS17]]) * (1+ getRateOHFinal) * (1 + getRateMarkupFinal)</f>
        <v>#VALUE!</v>
      </c>
      <c r="HH41" s="30" t="e">
        <f>(CatTemplate[[#This Row],[CO18]]+CatTemplate[[#This Row],[CS18]]) * (1+ getRateOHFinal) * (1 + getRateMarkupFinal)</f>
        <v>#VALUE!</v>
      </c>
      <c r="HI41" s="30" t="e">
        <f>(CatTemplate[[#This Row],[CO19]]+CatTemplate[[#This Row],[CS19]]) * (1+ getRateOHFinal) * (1 + getRateMarkupFinal)</f>
        <v>#VALUE!</v>
      </c>
      <c r="HJ41" s="30" t="e">
        <f>(CatTemplate[[#This Row],[CO20]]+CatTemplate[[#This Row],[CS20]]) * (1+ getRateOHFinal) * (1 + getRateMarkupFinal)</f>
        <v>#VALUE!</v>
      </c>
      <c r="HK41" s="39" t="e">
        <f>CatTemplate[[#This Row],[Total cost]]+CatTemplate[[#This Row],[OH Amount]]+CatTemplate[[#This Row],[Markup]]</f>
        <v>#VALUE!</v>
      </c>
      <c r="HL41" s="63">
        <f>IF(CatTemplate[[#This Row],[Units]]="Days",CatTemplate[[#This Row],[Project quantity]]*CatTemplate[[#This Row],[St. unit effort]],CatTemplate[[#This Row],[Project quantity]])</f>
        <v>0</v>
      </c>
      <c r="HM41" s="287">
        <f>IFERROR(CatTemplate[[#This Row],[Total Price]]/(CatTemplate[[#This Row],[Final Quantity]]),0)</f>
        <v>0</v>
      </c>
      <c r="HN41" s="261"/>
    </row>
    <row r="42" spans="2:222" ht="12.75" customHeight="1" x14ac:dyDescent="0.2">
      <c r="B42" s="6" t="s">
        <v>75</v>
      </c>
      <c r="C42" s="22">
        <v>2</v>
      </c>
      <c r="D42" s="7" t="s">
        <v>75</v>
      </c>
      <c r="E42" s="24">
        <v>1</v>
      </c>
      <c r="F42" s="18" t="s">
        <v>885</v>
      </c>
      <c r="G42" s="26">
        <v>9</v>
      </c>
      <c r="H42" s="18" t="s">
        <v>143</v>
      </c>
      <c r="I42" s="18"/>
      <c r="J42" s="15" t="s">
        <v>425</v>
      </c>
      <c r="K42" s="15"/>
      <c r="L42" s="15" t="s">
        <v>140</v>
      </c>
      <c r="M42" s="15" t="s">
        <v>206</v>
      </c>
      <c r="N42" s="15" t="s">
        <v>857</v>
      </c>
      <c r="O42" s="320"/>
      <c r="P42" s="71"/>
      <c r="Q42" s="108"/>
      <c r="R42" s="73"/>
      <c r="S42" s="97"/>
      <c r="T42" s="100">
        <f>getEqUnitCost</f>
        <v>0</v>
      </c>
      <c r="U42" s="73">
        <f>getEqUnitEffort</f>
        <v>0</v>
      </c>
      <c r="V42" s="101">
        <f>getEqQuantity</f>
        <v>0</v>
      </c>
      <c r="W42" s="320"/>
      <c r="X42" s="100">
        <f>getConsUnitCost</f>
        <v>0</v>
      </c>
      <c r="Y42" s="73">
        <f>getConsUnitEffort</f>
        <v>0</v>
      </c>
      <c r="Z42" s="14">
        <f>getConsQuantity</f>
        <v>0</v>
      </c>
      <c r="AA42" s="320"/>
      <c r="AB42" s="72"/>
      <c r="AC42" s="112"/>
      <c r="AD42" s="14">
        <f>getOthQuantity</f>
        <v>0</v>
      </c>
      <c r="AE42" s="320"/>
      <c r="AF42" s="28" t="str">
        <f>IF(ISBLANK(CatTemplate[[#This Row],[Resource type]]),"",CatTemplate[[#This Row],[Resource type]])</f>
        <v>CIEC Clinical Trial Coordinator</v>
      </c>
      <c r="AG42" s="242">
        <f>getStaffUnitCost</f>
        <v>988.72313606711771</v>
      </c>
      <c r="AH42" s="113">
        <f>getStaffUnitEffort</f>
        <v>0</v>
      </c>
      <c r="AI42" s="40">
        <f>getStaffQuantity</f>
        <v>0</v>
      </c>
      <c r="AJ42" s="41">
        <f>CatTemplate[[#This Row],[St. quantity]]*8/ParRatePM</f>
        <v>0</v>
      </c>
      <c r="AK42" s="320"/>
      <c r="AL42" s="53" t="str">
        <f>CatTemplate[[#This Row],[Item type]]</f>
        <v>Days</v>
      </c>
      <c r="AM42" s="12">
        <f>SUM(CatTemplate[[#This Row],[Year1]:[Year20]])</f>
        <v>0</v>
      </c>
      <c r="AN42" s="52"/>
      <c r="AO42" s="52"/>
      <c r="AP42" s="52"/>
      <c r="AQ42" s="8"/>
      <c r="AR42" s="8"/>
      <c r="AS42" s="8"/>
      <c r="AT42" s="8"/>
      <c r="AU42" s="8"/>
      <c r="AV42" s="8"/>
      <c r="AW42" s="8"/>
      <c r="AX42" s="8"/>
      <c r="AY42" s="8"/>
      <c r="AZ42" s="8"/>
      <c r="BA42" s="8"/>
      <c r="BB42" s="8"/>
      <c r="BC42" s="8"/>
      <c r="BD42" s="8"/>
      <c r="BE42" s="8"/>
      <c r="BF42" s="8"/>
      <c r="BG42" s="36"/>
      <c r="BH42" s="320"/>
      <c r="BI42" s="37" t="str">
        <f>getCostCategory</f>
        <v>01 Staff costs</v>
      </c>
      <c r="BJ42" s="37" t="str">
        <f>getSection</f>
        <v>02 Patient visits and data collection</v>
      </c>
      <c r="BK42" s="32" t="str">
        <f>getObject</f>
        <v>CIEC Clinical Trial Coordinator</v>
      </c>
      <c r="BL42" s="30">
        <f>IFERROR(getUnitCost * IF(CatTemplate[[#This Row],[Cost Category Comp.]]="01 Staff costs", 1,1),0)</f>
        <v>988.72313606711771</v>
      </c>
      <c r="BM42" s="29">
        <f>IF(AND(ISBLANK(CatTemplate[[#This Row],[Eq. unit cost]]),ISBLANK(CatTemplate[[#This Row],[Cons. unit cost]]),ISBLANK(CatTemplate[[#This Row],[Oth. unit cost]])), 0, IF(getUnitEffort =0,1,getUnitEffort) * CatTemplate[[#This Row],[Year1]])</f>
        <v>0</v>
      </c>
      <c r="BN42" s="29">
        <f>IF(AND(ISBLANK(CatTemplate[[#This Row],[Eq. unit cost]]),ISBLANK(CatTemplate[[#This Row],[Cons. unit cost]]),ISBLANK(CatTemplate[[#This Row],[Oth. unit cost]])), 0, IF(getUnitEffort =0,1,getUnitEffort) * CatTemplate[[#This Row],[Year2]])</f>
        <v>0</v>
      </c>
      <c r="BO42" s="29">
        <f>IF(AND(ISBLANK(CatTemplate[[#This Row],[Eq. unit cost]]),ISBLANK(CatTemplate[[#This Row],[Cons. unit cost]]),ISBLANK(CatTemplate[[#This Row],[Oth. unit cost]])), 0, IF(getUnitEffort =0,1,getUnitEffort) * CatTemplate[[#This Row],[Year3]])</f>
        <v>0</v>
      </c>
      <c r="BP42" s="29">
        <f>IF(AND(ISBLANK(CatTemplate[[#This Row],[Eq. unit cost]]),ISBLANK(CatTemplate[[#This Row],[Cons. unit cost]]),ISBLANK(CatTemplate[[#This Row],[Oth. unit cost]])), 0, IF(getUnitEffort =0,1,getUnitEffort) * CatTemplate[[#This Row],[Year4]])</f>
        <v>0</v>
      </c>
      <c r="BQ42" s="29">
        <f>IF(AND(ISBLANK(CatTemplate[[#This Row],[Eq. unit cost]]),ISBLANK(CatTemplate[[#This Row],[Cons. unit cost]]),ISBLANK(CatTemplate[[#This Row],[Oth. unit cost]])), 0, IF(getUnitEffort =0,1,getUnitEffort) * CatTemplate[[#This Row],[Year5]])</f>
        <v>0</v>
      </c>
      <c r="BR42" s="29">
        <f>IF(AND(ISBLANK(CatTemplate[[#This Row],[Eq. unit cost]]),ISBLANK(CatTemplate[[#This Row],[Cons. unit cost]]),ISBLANK(CatTemplate[[#This Row],[Oth. unit cost]])), 0, IF(getUnitEffort =0,1,getUnitEffort) * CatTemplate[[#This Row],[Year6]])</f>
        <v>0</v>
      </c>
      <c r="BS42" s="29">
        <f>IF(AND(ISBLANK(CatTemplate[[#This Row],[Eq. unit cost]]),ISBLANK(CatTemplate[[#This Row],[Cons. unit cost]]),ISBLANK(CatTemplate[[#This Row],[Oth. unit cost]])), 0, IF(getUnitEffort =0,1,getUnitEffort) * CatTemplate[[#This Row],[Year7]])</f>
        <v>0</v>
      </c>
      <c r="BT42" s="29">
        <f>IF(AND(ISBLANK(CatTemplate[[#This Row],[Eq. unit cost]]),ISBLANK(CatTemplate[[#This Row],[Cons. unit cost]]),ISBLANK(CatTemplate[[#This Row],[Oth. unit cost]])), 0, IF(getUnitEffort =0,1,getUnitEffort) * CatTemplate[[#This Row],[Year8]])</f>
        <v>0</v>
      </c>
      <c r="BU42" s="29">
        <f>IF(AND(ISBLANK(CatTemplate[[#This Row],[Eq. unit cost]]),ISBLANK(CatTemplate[[#This Row],[Cons. unit cost]]),ISBLANK(CatTemplate[[#This Row],[Oth. unit cost]])), 0, IF(getUnitEffort =0,1,getUnitEffort) * CatTemplate[[#This Row],[Year9]])</f>
        <v>0</v>
      </c>
      <c r="BV42" s="29">
        <f>IF(AND(ISBLANK(CatTemplate[[#This Row],[Eq. unit cost]]),ISBLANK(CatTemplate[[#This Row],[Cons. unit cost]]),ISBLANK(CatTemplate[[#This Row],[Oth. unit cost]])), 0, IF(getUnitEffort =0,1,getUnitEffort) * CatTemplate[[#This Row],[Year10]])</f>
        <v>0</v>
      </c>
      <c r="BW42" s="29">
        <f>IF(AND(ISBLANK(CatTemplate[[#This Row],[Eq. unit cost]]),ISBLANK(CatTemplate[[#This Row],[Cons. unit cost]]),ISBLANK(CatTemplate[[#This Row],[Oth. unit cost]])), 0, IF(getUnitEffort =0,1,getUnitEffort) * CatTemplate[[#This Row],[Year11]])</f>
        <v>0</v>
      </c>
      <c r="BX42" s="29">
        <f>IF(AND(ISBLANK(CatTemplate[[#This Row],[Eq. unit cost]]),ISBLANK(CatTemplate[[#This Row],[Cons. unit cost]]),ISBLANK(CatTemplate[[#This Row],[Oth. unit cost]])), 0, IF(getUnitEffort =0,1,getUnitEffort) * CatTemplate[[#This Row],[Year12]])</f>
        <v>0</v>
      </c>
      <c r="BY42" s="29">
        <f>IF(AND(ISBLANK(CatTemplate[[#This Row],[Eq. unit cost]]),ISBLANK(CatTemplate[[#This Row],[Cons. unit cost]]),ISBLANK(CatTemplate[[#This Row],[Oth. unit cost]])), 0, IF(getUnitEffort =0,1,getUnitEffort) * CatTemplate[[#This Row],[Year13]])</f>
        <v>0</v>
      </c>
      <c r="BZ42" s="29">
        <f>IF(AND(ISBLANK(CatTemplate[[#This Row],[Eq. unit cost]]),ISBLANK(CatTemplate[[#This Row],[Cons. unit cost]]),ISBLANK(CatTemplate[[#This Row],[Oth. unit cost]])), 0, IF(getUnitEffort =0,1,getUnitEffort) * CatTemplate[[#This Row],[Year14]])</f>
        <v>0</v>
      </c>
      <c r="CA42" s="29">
        <f>IF(AND(ISBLANK(CatTemplate[[#This Row],[Eq. unit cost]]),ISBLANK(CatTemplate[[#This Row],[Cons. unit cost]]),ISBLANK(CatTemplate[[#This Row],[Oth. unit cost]])), 0, IF(getUnitEffort =0,1,getUnitEffort) * CatTemplate[[#This Row],[Year15]])</f>
        <v>0</v>
      </c>
      <c r="CB42" s="29">
        <f>IF(AND(ISBLANK(CatTemplate[[#This Row],[Eq. unit cost]]),ISBLANK(CatTemplate[[#This Row],[Cons. unit cost]]),ISBLANK(CatTemplate[[#This Row],[Oth. unit cost]])), 0, IF(getUnitEffort =0,1,getUnitEffort) * CatTemplate[[#This Row],[Year16]])</f>
        <v>0</v>
      </c>
      <c r="CC42" s="29">
        <f>IF(AND(ISBLANK(CatTemplate[[#This Row],[Eq. unit cost]]),ISBLANK(CatTemplate[[#This Row],[Cons. unit cost]]),ISBLANK(CatTemplate[[#This Row],[Oth. unit cost]])), 0, IF(getUnitEffort =0,1,getUnitEffort) * CatTemplate[[#This Row],[Year17]])</f>
        <v>0</v>
      </c>
      <c r="CD42" s="29">
        <f>IF(AND(ISBLANK(CatTemplate[[#This Row],[Eq. unit cost]]),ISBLANK(CatTemplate[[#This Row],[Cons. unit cost]]),ISBLANK(CatTemplate[[#This Row],[Oth. unit cost]])), 0, IF(getUnitEffort =0,1,getUnitEffort) * CatTemplate[[#This Row],[Year18]])</f>
        <v>0</v>
      </c>
      <c r="CE42" s="29">
        <f>IF(AND(ISBLANK(CatTemplate[[#This Row],[Eq. unit cost]]),ISBLANK(CatTemplate[[#This Row],[Cons. unit cost]]),ISBLANK(CatTemplate[[#This Row],[Oth. unit cost]])), 0, IF(getUnitEffort =0,1,getUnitEffort) * CatTemplate[[#This Row],[Year19]])</f>
        <v>0</v>
      </c>
      <c r="CF42" s="29">
        <f>IF(AND(ISBLANK(CatTemplate[[#This Row],[Eq. unit cost]]),ISBLANK(CatTemplate[[#This Row],[Cons. unit cost]]),ISBLANK(CatTemplate[[#This Row],[Oth. unit cost]])), 0, IF(getUnitEffort =0,1,getUnitEffort) * CatTemplate[[#This Row],[Year20]])</f>
        <v>0</v>
      </c>
      <c r="CG42" s="45">
        <f>SUM(CatTemplate[[#This Row],[Q1]:[Q20]])</f>
        <v>0</v>
      </c>
      <c r="CH42" s="29">
        <f>IF(ISBLANK(CatTemplate[[#This Row],[St. unit effort]]),0,(CatTemplate[[#This Row],[St. unit effort]] * CatTemplate[[#This Row],[Year1]]))</f>
        <v>0</v>
      </c>
      <c r="CI42" s="29">
        <f>IF(ISBLANK(CatTemplate[[#This Row],[St. unit effort]]),0,(CatTemplate[[#This Row],[St. unit effort]] * CatTemplate[[#This Row],[Year2]]))</f>
        <v>0</v>
      </c>
      <c r="CJ42" s="29">
        <f>IF(ISBLANK(CatTemplate[[#This Row],[St. unit effort]]),0,(CatTemplate[[#This Row],[St. unit effort]] * CatTemplate[[#This Row],[Year3]]))</f>
        <v>0</v>
      </c>
      <c r="CK42" s="29">
        <f>IF(ISBLANK(CatTemplate[[#This Row],[St. unit effort]]),0,(CatTemplate[[#This Row],[St. unit effort]] * CatTemplate[[#This Row],[Year4]]))</f>
        <v>0</v>
      </c>
      <c r="CL42" s="29">
        <f>IF(ISBLANK(CatTemplate[[#This Row],[St. unit effort]]),0,(CatTemplate[[#This Row],[St. unit effort]] * CatTemplate[[#This Row],[Year5]]))</f>
        <v>0</v>
      </c>
      <c r="CM42" s="29">
        <f>IF(ISBLANK(CatTemplate[[#This Row],[St. unit effort]]),0,(CatTemplate[[#This Row],[St. unit effort]] * CatTemplate[[#This Row],[Year6]]))</f>
        <v>0</v>
      </c>
      <c r="CN42" s="29">
        <f>IF(ISBLANK(CatTemplate[[#This Row],[St. unit effort]]),0,(CatTemplate[[#This Row],[St. unit effort]] * CatTemplate[[#This Row],[Year7]]))</f>
        <v>0</v>
      </c>
      <c r="CO42" s="29">
        <f>IF(ISBLANK(CatTemplate[[#This Row],[St. unit effort]]),0,(CatTemplate[[#This Row],[St. unit effort]] * CatTemplate[[#This Row],[Year8]]))</f>
        <v>0</v>
      </c>
      <c r="CP42" s="29">
        <f>IF(ISBLANK(CatTemplate[[#This Row],[St. unit effort]]),0,(CatTemplate[[#This Row],[St. unit effort]] * CatTemplate[[#This Row],[Year9]]))</f>
        <v>0</v>
      </c>
      <c r="CQ42" s="29">
        <f>IF(ISBLANK(CatTemplate[[#This Row],[St. unit effort]]),0,(CatTemplate[[#This Row],[St. unit effort]] * CatTemplate[[#This Row],[Year10]]))</f>
        <v>0</v>
      </c>
      <c r="CR42" s="29">
        <f>IF(ISBLANK(CatTemplate[[#This Row],[St. unit effort]]),0,(CatTemplate[[#This Row],[St. unit effort]] * CatTemplate[[#This Row],[Year11]]))</f>
        <v>0</v>
      </c>
      <c r="CS42" s="29">
        <f>IF(ISBLANK(CatTemplate[[#This Row],[St. unit effort]]),0,(CatTemplate[[#This Row],[St. unit effort]] * CatTemplate[[#This Row],[Year12]]))</f>
        <v>0</v>
      </c>
      <c r="CT42" s="29">
        <f>IF(ISBLANK(CatTemplate[[#This Row],[St. unit effort]]),0,(CatTemplate[[#This Row],[St. unit effort]] * CatTemplate[[#This Row],[Year13]]))</f>
        <v>0</v>
      </c>
      <c r="CU42" s="29">
        <f>IF(ISBLANK(CatTemplate[[#This Row],[St. unit effort]]),0,(CatTemplate[[#This Row],[St. unit effort]] * CatTemplate[[#This Row],[Year14]]))</f>
        <v>0</v>
      </c>
      <c r="CV42" s="29">
        <f>IF(ISBLANK(CatTemplate[[#This Row],[St. unit effort]]),0,(CatTemplate[[#This Row],[St. unit effort]] * CatTemplate[[#This Row],[Year15]]))</f>
        <v>0</v>
      </c>
      <c r="CW42" s="29">
        <f>IF(ISBLANK(CatTemplate[[#This Row],[St. unit effort]]),0,(CatTemplate[[#This Row],[St. unit effort]] * CatTemplate[[#This Row],[Year16]]))</f>
        <v>0</v>
      </c>
      <c r="CX42" s="29">
        <f>IF(ISBLANK(CatTemplate[[#This Row],[St. unit effort]]),0,(CatTemplate[[#This Row],[St. unit effort]] * CatTemplate[[#This Row],[Year17]]))</f>
        <v>0</v>
      </c>
      <c r="CY42" s="29">
        <f>IF(ISBLANK(CatTemplate[[#This Row],[St. unit effort]]),0,(CatTemplate[[#This Row],[St. unit effort]] * CatTemplate[[#This Row],[Year18]]))</f>
        <v>0</v>
      </c>
      <c r="CZ42" s="29">
        <f>IF(ISBLANK(CatTemplate[[#This Row],[St. unit effort]]),0,(CatTemplate[[#This Row],[St. unit effort]] * CatTemplate[[#This Row],[Year19]]))</f>
        <v>0</v>
      </c>
      <c r="DA42" s="29">
        <f>IF(ISBLANK(CatTemplate[[#This Row],[St. unit effort]]),0,(CatTemplate[[#This Row],[St. unit effort]] * CatTemplate[[#This Row],[Year20]]))</f>
        <v>0</v>
      </c>
      <c r="DB42" s="57">
        <f>IF(ISBLANK(CatTemplate[[#This Row],[St. unit effort]]),0,(CatTemplate[[#This Row],[St. unit effort]] * CatTemplate[[#This Row],[Year1]])*8/ParRatePM)</f>
        <v>0</v>
      </c>
      <c r="DC42" s="57">
        <f>IF(ISBLANK(CatTemplate[[#This Row],[St. unit effort]]),0,(CatTemplate[[#This Row],[St. unit effort]] * CatTemplate[[#This Row],[Year2]])*8/ParRatePM)</f>
        <v>0</v>
      </c>
      <c r="DD42" s="57">
        <f>IF(ISBLANK(CatTemplate[[#This Row],[St. unit effort]]),0,(CatTemplate[[#This Row],[St. unit effort]] * CatTemplate[[#This Row],[Year3]])*8/ParRatePM)</f>
        <v>0</v>
      </c>
      <c r="DE42" s="57">
        <f>IF(ISBLANK(CatTemplate[[#This Row],[St. unit effort]]),0,(CatTemplate[[#This Row],[St. unit effort]] * CatTemplate[[#This Row],[Year4]])*8/ParRatePM)</f>
        <v>0</v>
      </c>
      <c r="DF42" s="57">
        <f>IF(ISBLANK(CatTemplate[[#This Row],[St. unit effort]]),0,(CatTemplate[[#This Row],[St. unit effort]] * CatTemplate[[#This Row],[Year5]])*8/ParRatePM)</f>
        <v>0</v>
      </c>
      <c r="DG42" s="57">
        <f>IF(ISBLANK(CatTemplate[[#This Row],[St. unit effort]]),0,(CatTemplate[[#This Row],[St. unit effort]] * CatTemplate[[#This Row],[Year6]])*8/ParRatePM)</f>
        <v>0</v>
      </c>
      <c r="DH42" s="57">
        <f>IF(ISBLANK(CatTemplate[[#This Row],[St. unit effort]]),0,(CatTemplate[[#This Row],[St. unit effort]] * CatTemplate[[#This Row],[Year7]])*8/ParRatePM)</f>
        <v>0</v>
      </c>
      <c r="DI42" s="57">
        <f>IF(ISBLANK(CatTemplate[[#This Row],[St. unit effort]]),0,(CatTemplate[[#This Row],[St. unit effort]] * CatTemplate[[#This Row],[Year8]])*8/ParRatePM)</f>
        <v>0</v>
      </c>
      <c r="DJ42" s="57">
        <f>IF(ISBLANK(CatTemplate[[#This Row],[St. unit effort]]),0,(CatTemplate[[#This Row],[St. unit effort]] * CatTemplate[[#This Row],[Year9]])*8/ParRatePM)</f>
        <v>0</v>
      </c>
      <c r="DK42" s="57">
        <f>IF(ISBLANK(CatTemplate[[#This Row],[St. unit effort]]),0,(CatTemplate[[#This Row],[St. unit effort]] * CatTemplate[[#This Row],[Year10]])*8/ParRatePM)</f>
        <v>0</v>
      </c>
      <c r="DL42" s="57">
        <f>IF(ISBLANK(CatTemplate[[#This Row],[St. unit effort]]),0,(CatTemplate[[#This Row],[St. unit effort]] * CatTemplate[[#This Row],[Year11]])*8/ParRatePM)</f>
        <v>0</v>
      </c>
      <c r="DM42" s="57">
        <f>IF(ISBLANK(CatTemplate[[#This Row],[St. unit effort]]),0,(CatTemplate[[#This Row],[St. unit effort]] * CatTemplate[[#This Row],[Year12]])*8/ParRatePM)</f>
        <v>0</v>
      </c>
      <c r="DN42" s="57">
        <f>IF(ISBLANK(CatTemplate[[#This Row],[St. unit effort]]),0,(CatTemplate[[#This Row],[St. unit effort]] * CatTemplate[[#This Row],[Year13]])*8/ParRatePM)</f>
        <v>0</v>
      </c>
      <c r="DO42" s="57">
        <f>IF(ISBLANK(CatTemplate[[#This Row],[St. unit effort]]),0,(CatTemplate[[#This Row],[St. unit effort]] * CatTemplate[[#This Row],[Year14]])*8/ParRatePM)</f>
        <v>0</v>
      </c>
      <c r="DP42" s="57">
        <f>IF(ISBLANK(CatTemplate[[#This Row],[St. unit effort]]),0,(CatTemplate[[#This Row],[St. unit effort]] * CatTemplate[[#This Row],[Year15]])*8/ParRatePM)</f>
        <v>0</v>
      </c>
      <c r="DQ42" s="57">
        <f>IF(ISBLANK(CatTemplate[[#This Row],[St. unit effort]]),0,(CatTemplate[[#This Row],[St. unit effort]] * CatTemplate[[#This Row],[Year16]])*8/ParRatePM)</f>
        <v>0</v>
      </c>
      <c r="DR42" s="57">
        <f>IF(ISBLANK(CatTemplate[[#This Row],[St. unit effort]]),0,(CatTemplate[[#This Row],[St. unit effort]] * CatTemplate[[#This Row],[Year17]])*8/ParRatePM)</f>
        <v>0</v>
      </c>
      <c r="DS42" s="57">
        <f>IF(ISBLANK(CatTemplate[[#This Row],[St. unit effort]]),0,(CatTemplate[[#This Row],[St. unit effort]] * CatTemplate[[#This Row],[Year18]])*8/ParRatePM)</f>
        <v>0</v>
      </c>
      <c r="DT42" s="57">
        <f>IF(ISBLANK(CatTemplate[[#This Row],[St. unit effort]]),0,(CatTemplate[[#This Row],[St. unit effort]] * CatTemplate[[#This Row],[Year19]])*8/ParRatePM)</f>
        <v>0</v>
      </c>
      <c r="DU42" s="57">
        <f>IF(ISBLANK(CatTemplate[[#This Row],[St. unit effort]]),0,(CatTemplate[[#This Row],[St. unit effort]] * CatTemplate[[#This Row],[Year20]])*8/ParRatePM)</f>
        <v>0</v>
      </c>
      <c r="DV42" s="54">
        <f>SUM(CatTemplate[[#This Row],[PM1]:[PM20]])</f>
        <v>0</v>
      </c>
      <c r="DW42" s="56">
        <f t="shared" si="17"/>
        <v>0</v>
      </c>
      <c r="DX42" s="56">
        <f t="shared" si="17"/>
        <v>0</v>
      </c>
      <c r="DY42" s="56">
        <f t="shared" si="17"/>
        <v>0</v>
      </c>
      <c r="DZ42" s="56">
        <f t="shared" si="17"/>
        <v>0</v>
      </c>
      <c r="EA42" s="56">
        <f t="shared" si="17"/>
        <v>0</v>
      </c>
      <c r="EB42" s="56">
        <f t="shared" si="17"/>
        <v>0</v>
      </c>
      <c r="EC42" s="56">
        <f t="shared" si="17"/>
        <v>0</v>
      </c>
      <c r="ED42" s="56">
        <f t="shared" si="17"/>
        <v>0</v>
      </c>
      <c r="EE42" s="56">
        <f t="shared" si="17"/>
        <v>0</v>
      </c>
      <c r="EF42" s="56">
        <f t="shared" si="17"/>
        <v>0</v>
      </c>
      <c r="EG42" s="56">
        <f t="shared" si="17"/>
        <v>0</v>
      </c>
      <c r="EH42" s="56">
        <f t="shared" si="17"/>
        <v>0</v>
      </c>
      <c r="EI42" s="56">
        <f t="shared" si="17"/>
        <v>0</v>
      </c>
      <c r="EJ42" s="56">
        <f t="shared" si="17"/>
        <v>0</v>
      </c>
      <c r="EK42" s="56">
        <f t="shared" si="17"/>
        <v>0</v>
      </c>
      <c r="EL42" s="56">
        <f t="shared" si="17"/>
        <v>0</v>
      </c>
      <c r="EM42" s="56">
        <f t="shared" si="15"/>
        <v>0</v>
      </c>
      <c r="EN42" s="56">
        <f t="shared" si="15"/>
        <v>0</v>
      </c>
      <c r="EO42" s="56">
        <f t="shared" si="13"/>
        <v>0</v>
      </c>
      <c r="EP42" s="56">
        <f t="shared" si="13"/>
        <v>0</v>
      </c>
      <c r="EQ42" s="30">
        <f>CatTemplate[[#This Row],[Eq. unit cost]] * CatTemplate[[#This Row],[Eq. quantity]]</f>
        <v>0</v>
      </c>
      <c r="ER42" s="30">
        <f>CatTemplate[[#This Row],[Cons. unit cost]] *CatTemplate[[#This Row],[Cons. quantity]]</f>
        <v>0</v>
      </c>
      <c r="ES42" s="30">
        <f>CatTemplate[[#This Row],[Oth. unit cost]] *CatTemplate[[#This Row],[Oth. quantity]]</f>
        <v>0</v>
      </c>
      <c r="ET42" s="55">
        <f>SUM(CatTemplate[[#This Row],[CO1]:[CO20]])</f>
        <v>0</v>
      </c>
      <c r="EU42" s="56">
        <f t="shared" si="18"/>
        <v>0</v>
      </c>
      <c r="EV42" s="56">
        <f t="shared" si="18"/>
        <v>0</v>
      </c>
      <c r="EW42" s="56">
        <f t="shared" si="18"/>
        <v>0</v>
      </c>
      <c r="EX42" s="56">
        <f t="shared" si="18"/>
        <v>0</v>
      </c>
      <c r="EY42" s="56">
        <f t="shared" si="18"/>
        <v>0</v>
      </c>
      <c r="EZ42" s="56">
        <f t="shared" si="18"/>
        <v>0</v>
      </c>
      <c r="FA42" s="56">
        <f t="shared" si="18"/>
        <v>0</v>
      </c>
      <c r="FB42" s="56">
        <f t="shared" si="18"/>
        <v>0</v>
      </c>
      <c r="FC42" s="56">
        <f t="shared" si="18"/>
        <v>0</v>
      </c>
      <c r="FD42" s="56">
        <f t="shared" si="18"/>
        <v>0</v>
      </c>
      <c r="FE42" s="56">
        <f t="shared" si="18"/>
        <v>0</v>
      </c>
      <c r="FF42" s="56">
        <f t="shared" si="18"/>
        <v>0</v>
      </c>
      <c r="FG42" s="56">
        <f t="shared" si="18"/>
        <v>0</v>
      </c>
      <c r="FH42" s="56">
        <f t="shared" si="18"/>
        <v>0</v>
      </c>
      <c r="FI42" s="56">
        <f t="shared" si="18"/>
        <v>0</v>
      </c>
      <c r="FJ42" s="56">
        <f t="shared" si="18"/>
        <v>0</v>
      </c>
      <c r="FK42" s="56">
        <f t="shared" si="16"/>
        <v>0</v>
      </c>
      <c r="FL42" s="56">
        <f t="shared" si="16"/>
        <v>0</v>
      </c>
      <c r="FM42" s="56">
        <f t="shared" si="14"/>
        <v>0</v>
      </c>
      <c r="FN42" s="56">
        <f t="shared" si="14"/>
        <v>0</v>
      </c>
      <c r="FO42" s="58">
        <f>SUM(CatTemplate[[#This Row],[CS1]:[CS20]])</f>
        <v>0</v>
      </c>
      <c r="FP42" s="59">
        <f>CatTemplate[[#This Row],[Total Oth. cost]]+CatTemplate[[#This Row],[Total St. Cost]]</f>
        <v>0</v>
      </c>
      <c r="FQ42" s="33" t="e">
        <f t="shared" si="12"/>
        <v>#VALUE!</v>
      </c>
      <c r="FR42" s="33" t="e">
        <f t="shared" si="5"/>
        <v>#VALUE!</v>
      </c>
      <c r="FS42" s="30" t="e">
        <f>(CatTemplate[[#This Row],[CO1]] + CatTemplate[[#This Row],[CS1]]) * (1 + getRateOHFinal) * getRateMarkupFinal</f>
        <v>#VALUE!</v>
      </c>
      <c r="FT42" s="30" t="e">
        <f>(CatTemplate[[#This Row],[CO2]] + CatTemplate[[#This Row],[CS2]]) * (1 + getRateOHFinal) * getRateMarkupFinal</f>
        <v>#VALUE!</v>
      </c>
      <c r="FU42" s="30" t="e">
        <f>(CatTemplate[[#This Row],[CO3]] + CatTemplate[[#This Row],[CS3]]) * (1 + getRateOHFinal) * getRateMarkupFinal</f>
        <v>#VALUE!</v>
      </c>
      <c r="FV42" s="30" t="e">
        <f>(CatTemplate[[#This Row],[CO4]] + CatTemplate[[#This Row],[CS4]]) * (1 + getRateOHFinal) * getRateMarkupFinal</f>
        <v>#VALUE!</v>
      </c>
      <c r="FW42" s="30" t="e">
        <f>(CatTemplate[[#This Row],[CO5]] + CatTemplate[[#This Row],[CS5]]) * (1 + getRateOHFinal) * getRateMarkupFinal</f>
        <v>#VALUE!</v>
      </c>
      <c r="FX42" s="30" t="e">
        <f>(CatTemplate[[#This Row],[CO6]] + CatTemplate[[#This Row],[CS6]]) * (1 + getRateOHFinal) * getRateMarkupFinal</f>
        <v>#VALUE!</v>
      </c>
      <c r="FY42" s="30" t="e">
        <f>(CatTemplate[[#This Row],[CO7]] + CatTemplate[[#This Row],[CS7]]) * (1 + getRateOHFinal) * getRateMarkupFinal</f>
        <v>#VALUE!</v>
      </c>
      <c r="FZ42" s="30" t="e">
        <f>(CatTemplate[[#This Row],[CO8]] + CatTemplate[[#This Row],[CS8]]) * (1 + getRateOHFinal) * getRateMarkupFinal</f>
        <v>#VALUE!</v>
      </c>
      <c r="GA42" s="30" t="e">
        <f>(CatTemplate[[#This Row],[CO9]] + CatTemplate[[#This Row],[CS9]]) * (1 + getRateOHFinal) * getRateMarkupFinal</f>
        <v>#VALUE!</v>
      </c>
      <c r="GB42" s="30" t="e">
        <f>(CatTemplate[[#This Row],[CO10]] + CatTemplate[[#This Row],[CS10]]) * (1 + getRateOHFinal) * getRateMarkupFinal</f>
        <v>#VALUE!</v>
      </c>
      <c r="GC42" s="30" t="e">
        <f>(CatTemplate[[#This Row],[CO11]] + CatTemplate[[#This Row],[CS11]]) * (1 + getRateOHFinal) * getRateMarkupFinal</f>
        <v>#VALUE!</v>
      </c>
      <c r="GD42" s="30" t="e">
        <f>(CatTemplate[[#This Row],[CO12]] + CatTemplate[[#This Row],[CS12]]) * (1 + getRateOHFinal) * getRateMarkupFinal</f>
        <v>#VALUE!</v>
      </c>
      <c r="GE42" s="30" t="e">
        <f>(CatTemplate[[#This Row],[CO13]] + CatTemplate[[#This Row],[CS13]]) * (1 + getRateOHFinal) * getRateMarkupFinal</f>
        <v>#VALUE!</v>
      </c>
      <c r="GF42" s="30" t="e">
        <f>(CatTemplate[[#This Row],[CO14]] + CatTemplate[[#This Row],[CS14]]) * (1 + getRateOHFinal) * getRateMarkupFinal</f>
        <v>#VALUE!</v>
      </c>
      <c r="GG42" s="30" t="e">
        <f>(CatTemplate[[#This Row],[CO15]] + CatTemplate[[#This Row],[CS15]]) * (1 + getRateOHFinal) * getRateMarkupFinal</f>
        <v>#VALUE!</v>
      </c>
      <c r="GH42" s="30" t="e">
        <f>(CatTemplate[[#This Row],[CO16]] + CatTemplate[[#This Row],[CS16]]) * (1 + getRateOHFinal) * getRateMarkupFinal</f>
        <v>#VALUE!</v>
      </c>
      <c r="GI42" s="30" t="e">
        <f>(CatTemplate[[#This Row],[CO17]] + CatTemplate[[#This Row],[CS17]]) * (1 + getRateOHFinal) * getRateMarkupFinal</f>
        <v>#VALUE!</v>
      </c>
      <c r="GJ42" s="30" t="e">
        <f>(CatTemplate[[#This Row],[CO18]] + CatTemplate[[#This Row],[CS18]]) * (1 + getRateOHFinal) * getRateMarkupFinal</f>
        <v>#VALUE!</v>
      </c>
      <c r="GK42" s="30" t="e">
        <f>(CatTemplate[[#This Row],[CO19]] + CatTemplate[[#This Row],[CS19]]) * (1 + getRateOHFinal) * getRateMarkupFinal</f>
        <v>#VALUE!</v>
      </c>
      <c r="GL42" s="30" t="e">
        <f>(CatTemplate[[#This Row],[CO20]] + CatTemplate[[#This Row],[CS20]]) * (1 + getRateOHFinal) * getRateMarkupFinal</f>
        <v>#VALUE!</v>
      </c>
      <c r="GM42" s="30" t="e">
        <f t="shared" si="6"/>
        <v>#VALUE!</v>
      </c>
      <c r="GN42" s="30" t="e">
        <f t="shared" si="7"/>
        <v>#VALUE!</v>
      </c>
      <c r="GO42" s="30" t="e">
        <f t="shared" si="8"/>
        <v>#VALUE!</v>
      </c>
      <c r="GP42" s="30" t="e">
        <f t="shared" si="9"/>
        <v>#VALUE!</v>
      </c>
      <c r="GQ42" s="30" t="e">
        <f>(CatTemplate[[#This Row],[CO1]]+CatTemplate[[#This Row],[CS1]]) * (1+ getRateOHFinal) * (1 + getRateMarkupFinal)</f>
        <v>#VALUE!</v>
      </c>
      <c r="GR42" s="30" t="e">
        <f>(CatTemplate[[#This Row],[CO2]]+CatTemplate[[#This Row],[CS2]]) * (1+ getRateOHFinal) * (1 + getRateMarkupFinal)</f>
        <v>#VALUE!</v>
      </c>
      <c r="GS42" s="30" t="e">
        <f>(CatTemplate[[#This Row],[CO3]]+CatTemplate[[#This Row],[CS3]]) * (1+ getRateOHFinal) * (1 + getRateMarkupFinal)</f>
        <v>#VALUE!</v>
      </c>
      <c r="GT42" s="30" t="e">
        <f>(CatTemplate[[#This Row],[CO4]]+CatTemplate[[#This Row],[CS4]]) * (1+ getRateOHFinal) * (1 + getRateMarkupFinal)</f>
        <v>#VALUE!</v>
      </c>
      <c r="GU42" s="30" t="e">
        <f>(CatTemplate[[#This Row],[CO5]]+CatTemplate[[#This Row],[CS5]]) * (1+ getRateOHFinal) * (1 + getRateMarkupFinal)</f>
        <v>#VALUE!</v>
      </c>
      <c r="GV42" s="30" t="e">
        <f>(CatTemplate[[#This Row],[CO6]]+CatTemplate[[#This Row],[CS6]]) * (1+ getRateOHFinal) * (1 + getRateMarkupFinal)</f>
        <v>#VALUE!</v>
      </c>
      <c r="GW42" s="30" t="e">
        <f>(CatTemplate[[#This Row],[CO7]]+CatTemplate[[#This Row],[CS7]]) * (1+ getRateOHFinal) * (1 + getRateMarkupFinal)</f>
        <v>#VALUE!</v>
      </c>
      <c r="GX42" s="30" t="e">
        <f>(CatTemplate[[#This Row],[CO8]]+CatTemplate[[#This Row],[CS8]]) * (1+ getRateOHFinal) * (1 + getRateMarkupFinal)</f>
        <v>#VALUE!</v>
      </c>
      <c r="GY42" s="30" t="e">
        <f>(CatTemplate[[#This Row],[CO9]]+CatTemplate[[#This Row],[CS9]]) * (1+ getRateOHFinal) * (1 + getRateMarkupFinal)</f>
        <v>#VALUE!</v>
      </c>
      <c r="GZ42" s="30" t="e">
        <f>(CatTemplate[[#This Row],[CO10]]+CatTemplate[[#This Row],[CS10]]) * (1+ getRateOHFinal) * (1 + getRateMarkupFinal)</f>
        <v>#VALUE!</v>
      </c>
      <c r="HA42" s="30" t="e">
        <f>(CatTemplate[[#This Row],[CO11]]+CatTemplate[[#This Row],[CS11]]) * (1+ getRateOHFinal) * (1 + getRateMarkupFinal)</f>
        <v>#VALUE!</v>
      </c>
      <c r="HB42" s="30" t="e">
        <f>(CatTemplate[[#This Row],[CO12]]+CatTemplate[[#This Row],[CS12]]) * (1+ getRateOHFinal) * (1 + getRateMarkupFinal)</f>
        <v>#VALUE!</v>
      </c>
      <c r="HC42" s="30" t="e">
        <f>(CatTemplate[[#This Row],[CO13]]+CatTemplate[[#This Row],[CS13]]) * (1+ getRateOHFinal) * (1 + getRateMarkupFinal)</f>
        <v>#VALUE!</v>
      </c>
      <c r="HD42" s="30" t="e">
        <f>(CatTemplate[[#This Row],[CO14]]+CatTemplate[[#This Row],[CS14]]) * (1+ getRateOHFinal) * (1 + getRateMarkupFinal)</f>
        <v>#VALUE!</v>
      </c>
      <c r="HE42" s="30" t="e">
        <f>(CatTemplate[[#This Row],[CO15]]+CatTemplate[[#This Row],[CS15]]) * (1+ getRateOHFinal) * (1 + getRateMarkupFinal)</f>
        <v>#VALUE!</v>
      </c>
      <c r="HF42" s="30" t="e">
        <f>(CatTemplate[[#This Row],[CO16]]+CatTemplate[[#This Row],[CS16]]) * (1+ getRateOHFinal) * (1 + getRateMarkupFinal)</f>
        <v>#VALUE!</v>
      </c>
      <c r="HG42" s="30" t="e">
        <f>(CatTemplate[[#This Row],[CO17]]+CatTemplate[[#This Row],[CS17]]) * (1+ getRateOHFinal) * (1 + getRateMarkupFinal)</f>
        <v>#VALUE!</v>
      </c>
      <c r="HH42" s="30" t="e">
        <f>(CatTemplate[[#This Row],[CO18]]+CatTemplate[[#This Row],[CS18]]) * (1+ getRateOHFinal) * (1 + getRateMarkupFinal)</f>
        <v>#VALUE!</v>
      </c>
      <c r="HI42" s="30" t="e">
        <f>(CatTemplate[[#This Row],[CO19]]+CatTemplate[[#This Row],[CS19]]) * (1+ getRateOHFinal) * (1 + getRateMarkupFinal)</f>
        <v>#VALUE!</v>
      </c>
      <c r="HJ42" s="30" t="e">
        <f>(CatTemplate[[#This Row],[CO20]]+CatTemplate[[#This Row],[CS20]]) * (1+ getRateOHFinal) * (1 + getRateMarkupFinal)</f>
        <v>#VALUE!</v>
      </c>
      <c r="HK42" s="39" t="e">
        <f>CatTemplate[[#This Row],[Total cost]]+CatTemplate[[#This Row],[OH Amount]]+CatTemplate[[#This Row],[Markup]]</f>
        <v>#VALUE!</v>
      </c>
      <c r="HL42" s="63">
        <f>IF(CatTemplate[[#This Row],[Units]]="Days",CatTemplate[[#This Row],[Project quantity]]*CatTemplate[[#This Row],[St. unit effort]],CatTemplate[[#This Row],[Project quantity]])</f>
        <v>0</v>
      </c>
      <c r="HM42" s="287">
        <f>IFERROR(CatTemplate[[#This Row],[Total Price]]/(CatTemplate[[#This Row],[Final Quantity]]),0)</f>
        <v>0</v>
      </c>
      <c r="HN42" s="261"/>
    </row>
    <row r="43" spans="2:222" ht="12.75" customHeight="1" x14ac:dyDescent="0.2">
      <c r="B43" s="6" t="s">
        <v>75</v>
      </c>
      <c r="C43" s="22">
        <v>2</v>
      </c>
      <c r="D43" s="7" t="s">
        <v>75</v>
      </c>
      <c r="E43" s="24">
        <v>1</v>
      </c>
      <c r="F43" s="18" t="s">
        <v>885</v>
      </c>
      <c r="G43" s="26">
        <v>10</v>
      </c>
      <c r="H43" s="18" t="s">
        <v>143</v>
      </c>
      <c r="I43" s="18"/>
      <c r="J43" s="15" t="s">
        <v>261</v>
      </c>
      <c r="K43" s="15"/>
      <c r="L43" s="15" t="s">
        <v>140</v>
      </c>
      <c r="M43" s="15" t="s">
        <v>206</v>
      </c>
      <c r="N43" s="15" t="s">
        <v>857</v>
      </c>
      <c r="O43" s="320"/>
      <c r="P43" s="71"/>
      <c r="Q43" s="108"/>
      <c r="R43" s="73"/>
      <c r="S43" s="97"/>
      <c r="T43" s="100">
        <f>getEqUnitCost</f>
        <v>0</v>
      </c>
      <c r="U43" s="73">
        <f>getEqUnitEffort</f>
        <v>0</v>
      </c>
      <c r="V43" s="101">
        <f>getEqQuantity</f>
        <v>0</v>
      </c>
      <c r="W43" s="320"/>
      <c r="X43" s="100">
        <f>getConsUnitCost</f>
        <v>0</v>
      </c>
      <c r="Y43" s="73">
        <f>getConsUnitEffort</f>
        <v>0</v>
      </c>
      <c r="Z43" s="14">
        <f>getConsQuantity</f>
        <v>0</v>
      </c>
      <c r="AA43" s="320"/>
      <c r="AB43" s="72"/>
      <c r="AC43" s="112"/>
      <c r="AD43" s="14">
        <f>getOthQuantity</f>
        <v>0</v>
      </c>
      <c r="AE43" s="320"/>
      <c r="AF43" s="28" t="str">
        <f>IF(ISBLANK(CatTemplate[[#This Row],[Resource type]]),"",CatTemplate[[#This Row],[Resource type]])</f>
        <v>CIEC REG</v>
      </c>
      <c r="AG43" s="242">
        <f>getStaffUnitCost</f>
        <v>580.92167994134365</v>
      </c>
      <c r="AH43" s="113">
        <f>getStaffUnitEffort</f>
        <v>0</v>
      </c>
      <c r="AI43" s="40">
        <f>getStaffQuantity</f>
        <v>0</v>
      </c>
      <c r="AJ43" s="41">
        <f>CatTemplate[[#This Row],[St. quantity]]*8/ParRatePM</f>
        <v>0</v>
      </c>
      <c r="AK43" s="320"/>
      <c r="AL43" s="53" t="str">
        <f>CatTemplate[[#This Row],[Item type]]</f>
        <v>Days</v>
      </c>
      <c r="AM43" s="12">
        <f>SUM(CatTemplate[[#This Row],[Year1]:[Year20]])</f>
        <v>0</v>
      </c>
      <c r="AN43" s="52"/>
      <c r="AO43" s="52"/>
      <c r="AP43" s="52"/>
      <c r="AQ43" s="8"/>
      <c r="AR43" s="8"/>
      <c r="AS43" s="8"/>
      <c r="AT43" s="8"/>
      <c r="AU43" s="8"/>
      <c r="AV43" s="8"/>
      <c r="AW43" s="8"/>
      <c r="AX43" s="8"/>
      <c r="AY43" s="8"/>
      <c r="AZ43" s="8"/>
      <c r="BA43" s="8"/>
      <c r="BB43" s="8"/>
      <c r="BC43" s="8"/>
      <c r="BD43" s="8"/>
      <c r="BE43" s="8"/>
      <c r="BF43" s="8"/>
      <c r="BG43" s="36"/>
      <c r="BH43" s="320"/>
      <c r="BI43" s="37" t="str">
        <f>getCostCategory</f>
        <v>01 Staff costs</v>
      </c>
      <c r="BJ43" s="37" t="str">
        <f>getSection</f>
        <v>02 Patient visits and data collection</v>
      </c>
      <c r="BK43" s="32" t="str">
        <f>getObject</f>
        <v>CIEC REG</v>
      </c>
      <c r="BL43" s="30">
        <f>IFERROR(getUnitCost * IF(CatTemplate[[#This Row],[Cost Category Comp.]]="01 Staff costs", 1,1),0)</f>
        <v>580.92167994134365</v>
      </c>
      <c r="BM43" s="29">
        <f>IF(AND(ISBLANK(CatTemplate[[#This Row],[Eq. unit cost]]),ISBLANK(CatTemplate[[#This Row],[Cons. unit cost]]),ISBLANK(CatTemplate[[#This Row],[Oth. unit cost]])), 0, IF(getUnitEffort =0,1,getUnitEffort) * CatTemplate[[#This Row],[Year1]])</f>
        <v>0</v>
      </c>
      <c r="BN43" s="29">
        <f>IF(AND(ISBLANK(CatTemplate[[#This Row],[Eq. unit cost]]),ISBLANK(CatTemplate[[#This Row],[Cons. unit cost]]),ISBLANK(CatTemplate[[#This Row],[Oth. unit cost]])), 0, IF(getUnitEffort =0,1,getUnitEffort) * CatTemplate[[#This Row],[Year2]])</f>
        <v>0</v>
      </c>
      <c r="BO43" s="29">
        <f>IF(AND(ISBLANK(CatTemplate[[#This Row],[Eq. unit cost]]),ISBLANK(CatTemplate[[#This Row],[Cons. unit cost]]),ISBLANK(CatTemplate[[#This Row],[Oth. unit cost]])), 0, IF(getUnitEffort =0,1,getUnitEffort) * CatTemplate[[#This Row],[Year3]])</f>
        <v>0</v>
      </c>
      <c r="BP43" s="29">
        <f>IF(AND(ISBLANK(CatTemplate[[#This Row],[Eq. unit cost]]),ISBLANK(CatTemplate[[#This Row],[Cons. unit cost]]),ISBLANK(CatTemplate[[#This Row],[Oth. unit cost]])), 0, IF(getUnitEffort =0,1,getUnitEffort) * CatTemplate[[#This Row],[Year4]])</f>
        <v>0</v>
      </c>
      <c r="BQ43" s="29">
        <f>IF(AND(ISBLANK(CatTemplate[[#This Row],[Eq. unit cost]]),ISBLANK(CatTemplate[[#This Row],[Cons. unit cost]]),ISBLANK(CatTemplate[[#This Row],[Oth. unit cost]])), 0, IF(getUnitEffort =0,1,getUnitEffort) * CatTemplate[[#This Row],[Year5]])</f>
        <v>0</v>
      </c>
      <c r="BR43" s="29">
        <f>IF(AND(ISBLANK(CatTemplate[[#This Row],[Eq. unit cost]]),ISBLANK(CatTemplate[[#This Row],[Cons. unit cost]]),ISBLANK(CatTemplate[[#This Row],[Oth. unit cost]])), 0, IF(getUnitEffort =0,1,getUnitEffort) * CatTemplate[[#This Row],[Year6]])</f>
        <v>0</v>
      </c>
      <c r="BS43" s="29">
        <f>IF(AND(ISBLANK(CatTemplate[[#This Row],[Eq. unit cost]]),ISBLANK(CatTemplate[[#This Row],[Cons. unit cost]]),ISBLANK(CatTemplate[[#This Row],[Oth. unit cost]])), 0, IF(getUnitEffort =0,1,getUnitEffort) * CatTemplate[[#This Row],[Year7]])</f>
        <v>0</v>
      </c>
      <c r="BT43" s="29">
        <f>IF(AND(ISBLANK(CatTemplate[[#This Row],[Eq. unit cost]]),ISBLANK(CatTemplate[[#This Row],[Cons. unit cost]]),ISBLANK(CatTemplate[[#This Row],[Oth. unit cost]])), 0, IF(getUnitEffort =0,1,getUnitEffort) * CatTemplate[[#This Row],[Year8]])</f>
        <v>0</v>
      </c>
      <c r="BU43" s="29">
        <f>IF(AND(ISBLANK(CatTemplate[[#This Row],[Eq. unit cost]]),ISBLANK(CatTemplate[[#This Row],[Cons. unit cost]]),ISBLANK(CatTemplate[[#This Row],[Oth. unit cost]])), 0, IF(getUnitEffort =0,1,getUnitEffort) * CatTemplate[[#This Row],[Year9]])</f>
        <v>0</v>
      </c>
      <c r="BV43" s="29">
        <f>IF(AND(ISBLANK(CatTemplate[[#This Row],[Eq. unit cost]]),ISBLANK(CatTemplate[[#This Row],[Cons. unit cost]]),ISBLANK(CatTemplate[[#This Row],[Oth. unit cost]])), 0, IF(getUnitEffort =0,1,getUnitEffort) * CatTemplate[[#This Row],[Year10]])</f>
        <v>0</v>
      </c>
      <c r="BW43" s="29">
        <f>IF(AND(ISBLANK(CatTemplate[[#This Row],[Eq. unit cost]]),ISBLANK(CatTemplate[[#This Row],[Cons. unit cost]]),ISBLANK(CatTemplate[[#This Row],[Oth. unit cost]])), 0, IF(getUnitEffort =0,1,getUnitEffort) * CatTemplate[[#This Row],[Year11]])</f>
        <v>0</v>
      </c>
      <c r="BX43" s="29">
        <f>IF(AND(ISBLANK(CatTemplate[[#This Row],[Eq. unit cost]]),ISBLANK(CatTemplate[[#This Row],[Cons. unit cost]]),ISBLANK(CatTemplate[[#This Row],[Oth. unit cost]])), 0, IF(getUnitEffort =0,1,getUnitEffort) * CatTemplate[[#This Row],[Year12]])</f>
        <v>0</v>
      </c>
      <c r="BY43" s="29">
        <f>IF(AND(ISBLANK(CatTemplate[[#This Row],[Eq. unit cost]]),ISBLANK(CatTemplate[[#This Row],[Cons. unit cost]]),ISBLANK(CatTemplate[[#This Row],[Oth. unit cost]])), 0, IF(getUnitEffort =0,1,getUnitEffort) * CatTemplate[[#This Row],[Year13]])</f>
        <v>0</v>
      </c>
      <c r="BZ43" s="29">
        <f>IF(AND(ISBLANK(CatTemplate[[#This Row],[Eq. unit cost]]),ISBLANK(CatTemplate[[#This Row],[Cons. unit cost]]),ISBLANK(CatTemplate[[#This Row],[Oth. unit cost]])), 0, IF(getUnitEffort =0,1,getUnitEffort) * CatTemplate[[#This Row],[Year14]])</f>
        <v>0</v>
      </c>
      <c r="CA43" s="29">
        <f>IF(AND(ISBLANK(CatTemplate[[#This Row],[Eq. unit cost]]),ISBLANK(CatTemplate[[#This Row],[Cons. unit cost]]),ISBLANK(CatTemplate[[#This Row],[Oth. unit cost]])), 0, IF(getUnitEffort =0,1,getUnitEffort) * CatTemplate[[#This Row],[Year15]])</f>
        <v>0</v>
      </c>
      <c r="CB43" s="29">
        <f>IF(AND(ISBLANK(CatTemplate[[#This Row],[Eq. unit cost]]),ISBLANK(CatTemplate[[#This Row],[Cons. unit cost]]),ISBLANK(CatTemplate[[#This Row],[Oth. unit cost]])), 0, IF(getUnitEffort =0,1,getUnitEffort) * CatTemplate[[#This Row],[Year16]])</f>
        <v>0</v>
      </c>
      <c r="CC43" s="29">
        <f>IF(AND(ISBLANK(CatTemplate[[#This Row],[Eq. unit cost]]),ISBLANK(CatTemplate[[#This Row],[Cons. unit cost]]),ISBLANK(CatTemplate[[#This Row],[Oth. unit cost]])), 0, IF(getUnitEffort =0,1,getUnitEffort) * CatTemplate[[#This Row],[Year17]])</f>
        <v>0</v>
      </c>
      <c r="CD43" s="29">
        <f>IF(AND(ISBLANK(CatTemplate[[#This Row],[Eq. unit cost]]),ISBLANK(CatTemplate[[#This Row],[Cons. unit cost]]),ISBLANK(CatTemplate[[#This Row],[Oth. unit cost]])), 0, IF(getUnitEffort =0,1,getUnitEffort) * CatTemplate[[#This Row],[Year18]])</f>
        <v>0</v>
      </c>
      <c r="CE43" s="29">
        <f>IF(AND(ISBLANK(CatTemplate[[#This Row],[Eq. unit cost]]),ISBLANK(CatTemplate[[#This Row],[Cons. unit cost]]),ISBLANK(CatTemplate[[#This Row],[Oth. unit cost]])), 0, IF(getUnitEffort =0,1,getUnitEffort) * CatTemplate[[#This Row],[Year19]])</f>
        <v>0</v>
      </c>
      <c r="CF43" s="29">
        <f>IF(AND(ISBLANK(CatTemplate[[#This Row],[Eq. unit cost]]),ISBLANK(CatTemplate[[#This Row],[Cons. unit cost]]),ISBLANK(CatTemplate[[#This Row],[Oth. unit cost]])), 0, IF(getUnitEffort =0,1,getUnitEffort) * CatTemplate[[#This Row],[Year20]])</f>
        <v>0</v>
      </c>
      <c r="CG43" s="45">
        <f>SUM(CatTemplate[[#This Row],[Q1]:[Q20]])</f>
        <v>0</v>
      </c>
      <c r="CH43" s="29">
        <f>IF(ISBLANK(CatTemplate[[#This Row],[St. unit effort]]),0,(CatTemplate[[#This Row],[St. unit effort]] * CatTemplate[[#This Row],[Year1]]))</f>
        <v>0</v>
      </c>
      <c r="CI43" s="29">
        <f>IF(ISBLANK(CatTemplate[[#This Row],[St. unit effort]]),0,(CatTemplate[[#This Row],[St. unit effort]] * CatTemplate[[#This Row],[Year2]]))</f>
        <v>0</v>
      </c>
      <c r="CJ43" s="29">
        <f>IF(ISBLANK(CatTemplate[[#This Row],[St. unit effort]]),0,(CatTemplate[[#This Row],[St. unit effort]] * CatTemplate[[#This Row],[Year3]]))</f>
        <v>0</v>
      </c>
      <c r="CK43" s="29">
        <f>IF(ISBLANK(CatTemplate[[#This Row],[St. unit effort]]),0,(CatTemplate[[#This Row],[St. unit effort]] * CatTemplate[[#This Row],[Year4]]))</f>
        <v>0</v>
      </c>
      <c r="CL43" s="29">
        <f>IF(ISBLANK(CatTemplate[[#This Row],[St. unit effort]]),0,(CatTemplate[[#This Row],[St. unit effort]] * CatTemplate[[#This Row],[Year5]]))</f>
        <v>0</v>
      </c>
      <c r="CM43" s="29">
        <f>IF(ISBLANK(CatTemplate[[#This Row],[St. unit effort]]),0,(CatTemplate[[#This Row],[St. unit effort]] * CatTemplate[[#This Row],[Year6]]))</f>
        <v>0</v>
      </c>
      <c r="CN43" s="29">
        <f>IF(ISBLANK(CatTemplate[[#This Row],[St. unit effort]]),0,(CatTemplate[[#This Row],[St. unit effort]] * CatTemplate[[#This Row],[Year7]]))</f>
        <v>0</v>
      </c>
      <c r="CO43" s="29">
        <f>IF(ISBLANK(CatTemplate[[#This Row],[St. unit effort]]),0,(CatTemplate[[#This Row],[St. unit effort]] * CatTemplate[[#This Row],[Year8]]))</f>
        <v>0</v>
      </c>
      <c r="CP43" s="29">
        <f>IF(ISBLANK(CatTemplate[[#This Row],[St. unit effort]]),0,(CatTemplate[[#This Row],[St. unit effort]] * CatTemplate[[#This Row],[Year9]]))</f>
        <v>0</v>
      </c>
      <c r="CQ43" s="29">
        <f>IF(ISBLANK(CatTemplate[[#This Row],[St. unit effort]]),0,(CatTemplate[[#This Row],[St. unit effort]] * CatTemplate[[#This Row],[Year10]]))</f>
        <v>0</v>
      </c>
      <c r="CR43" s="29">
        <f>IF(ISBLANK(CatTemplate[[#This Row],[St. unit effort]]),0,(CatTemplate[[#This Row],[St. unit effort]] * CatTemplate[[#This Row],[Year11]]))</f>
        <v>0</v>
      </c>
      <c r="CS43" s="29">
        <f>IF(ISBLANK(CatTemplate[[#This Row],[St. unit effort]]),0,(CatTemplate[[#This Row],[St. unit effort]] * CatTemplate[[#This Row],[Year12]]))</f>
        <v>0</v>
      </c>
      <c r="CT43" s="29">
        <f>IF(ISBLANK(CatTemplate[[#This Row],[St. unit effort]]),0,(CatTemplate[[#This Row],[St. unit effort]] * CatTemplate[[#This Row],[Year13]]))</f>
        <v>0</v>
      </c>
      <c r="CU43" s="29">
        <f>IF(ISBLANK(CatTemplate[[#This Row],[St. unit effort]]),0,(CatTemplate[[#This Row],[St. unit effort]] * CatTemplate[[#This Row],[Year14]]))</f>
        <v>0</v>
      </c>
      <c r="CV43" s="29">
        <f>IF(ISBLANK(CatTemplate[[#This Row],[St. unit effort]]),0,(CatTemplate[[#This Row],[St. unit effort]] * CatTemplate[[#This Row],[Year15]]))</f>
        <v>0</v>
      </c>
      <c r="CW43" s="29">
        <f>IF(ISBLANK(CatTemplate[[#This Row],[St. unit effort]]),0,(CatTemplate[[#This Row],[St. unit effort]] * CatTemplate[[#This Row],[Year16]]))</f>
        <v>0</v>
      </c>
      <c r="CX43" s="29">
        <f>IF(ISBLANK(CatTemplate[[#This Row],[St. unit effort]]),0,(CatTemplate[[#This Row],[St. unit effort]] * CatTemplate[[#This Row],[Year17]]))</f>
        <v>0</v>
      </c>
      <c r="CY43" s="29">
        <f>IF(ISBLANK(CatTemplate[[#This Row],[St. unit effort]]),0,(CatTemplate[[#This Row],[St. unit effort]] * CatTemplate[[#This Row],[Year18]]))</f>
        <v>0</v>
      </c>
      <c r="CZ43" s="29">
        <f>IF(ISBLANK(CatTemplate[[#This Row],[St. unit effort]]),0,(CatTemplate[[#This Row],[St. unit effort]] * CatTemplate[[#This Row],[Year19]]))</f>
        <v>0</v>
      </c>
      <c r="DA43" s="29">
        <f>IF(ISBLANK(CatTemplate[[#This Row],[St. unit effort]]),0,(CatTemplate[[#This Row],[St. unit effort]] * CatTemplate[[#This Row],[Year20]]))</f>
        <v>0</v>
      </c>
      <c r="DB43" s="57">
        <f>IF(ISBLANK(CatTemplate[[#This Row],[St. unit effort]]),0,(CatTemplate[[#This Row],[St. unit effort]] * CatTemplate[[#This Row],[Year1]])*8/ParRatePM)</f>
        <v>0</v>
      </c>
      <c r="DC43" s="57">
        <f>IF(ISBLANK(CatTemplate[[#This Row],[St. unit effort]]),0,(CatTemplate[[#This Row],[St. unit effort]] * CatTemplate[[#This Row],[Year2]])*8/ParRatePM)</f>
        <v>0</v>
      </c>
      <c r="DD43" s="57">
        <f>IF(ISBLANK(CatTemplate[[#This Row],[St. unit effort]]),0,(CatTemplate[[#This Row],[St. unit effort]] * CatTemplate[[#This Row],[Year3]])*8/ParRatePM)</f>
        <v>0</v>
      </c>
      <c r="DE43" s="57">
        <f>IF(ISBLANK(CatTemplate[[#This Row],[St. unit effort]]),0,(CatTemplate[[#This Row],[St. unit effort]] * CatTemplate[[#This Row],[Year4]])*8/ParRatePM)</f>
        <v>0</v>
      </c>
      <c r="DF43" s="57">
        <f>IF(ISBLANK(CatTemplate[[#This Row],[St. unit effort]]),0,(CatTemplate[[#This Row],[St. unit effort]] * CatTemplate[[#This Row],[Year5]])*8/ParRatePM)</f>
        <v>0</v>
      </c>
      <c r="DG43" s="57">
        <f>IF(ISBLANK(CatTemplate[[#This Row],[St. unit effort]]),0,(CatTemplate[[#This Row],[St. unit effort]] * CatTemplate[[#This Row],[Year6]])*8/ParRatePM)</f>
        <v>0</v>
      </c>
      <c r="DH43" s="57">
        <f>IF(ISBLANK(CatTemplate[[#This Row],[St. unit effort]]),0,(CatTemplate[[#This Row],[St. unit effort]] * CatTemplate[[#This Row],[Year7]])*8/ParRatePM)</f>
        <v>0</v>
      </c>
      <c r="DI43" s="57">
        <f>IF(ISBLANK(CatTemplate[[#This Row],[St. unit effort]]),0,(CatTemplate[[#This Row],[St. unit effort]] * CatTemplate[[#This Row],[Year8]])*8/ParRatePM)</f>
        <v>0</v>
      </c>
      <c r="DJ43" s="57">
        <f>IF(ISBLANK(CatTemplate[[#This Row],[St. unit effort]]),0,(CatTemplate[[#This Row],[St. unit effort]] * CatTemplate[[#This Row],[Year9]])*8/ParRatePM)</f>
        <v>0</v>
      </c>
      <c r="DK43" s="57">
        <f>IF(ISBLANK(CatTemplate[[#This Row],[St. unit effort]]),0,(CatTemplate[[#This Row],[St. unit effort]] * CatTemplate[[#This Row],[Year10]])*8/ParRatePM)</f>
        <v>0</v>
      </c>
      <c r="DL43" s="57">
        <f>IF(ISBLANK(CatTemplate[[#This Row],[St. unit effort]]),0,(CatTemplate[[#This Row],[St. unit effort]] * CatTemplate[[#This Row],[Year11]])*8/ParRatePM)</f>
        <v>0</v>
      </c>
      <c r="DM43" s="57">
        <f>IF(ISBLANK(CatTemplate[[#This Row],[St. unit effort]]),0,(CatTemplate[[#This Row],[St. unit effort]] * CatTemplate[[#This Row],[Year12]])*8/ParRatePM)</f>
        <v>0</v>
      </c>
      <c r="DN43" s="57">
        <f>IF(ISBLANK(CatTemplate[[#This Row],[St. unit effort]]),0,(CatTemplate[[#This Row],[St. unit effort]] * CatTemplate[[#This Row],[Year13]])*8/ParRatePM)</f>
        <v>0</v>
      </c>
      <c r="DO43" s="57">
        <f>IF(ISBLANK(CatTemplate[[#This Row],[St. unit effort]]),0,(CatTemplate[[#This Row],[St. unit effort]] * CatTemplate[[#This Row],[Year14]])*8/ParRatePM)</f>
        <v>0</v>
      </c>
      <c r="DP43" s="57">
        <f>IF(ISBLANK(CatTemplate[[#This Row],[St. unit effort]]),0,(CatTemplate[[#This Row],[St. unit effort]] * CatTemplate[[#This Row],[Year15]])*8/ParRatePM)</f>
        <v>0</v>
      </c>
      <c r="DQ43" s="57">
        <f>IF(ISBLANK(CatTemplate[[#This Row],[St. unit effort]]),0,(CatTemplate[[#This Row],[St. unit effort]] * CatTemplate[[#This Row],[Year16]])*8/ParRatePM)</f>
        <v>0</v>
      </c>
      <c r="DR43" s="57">
        <f>IF(ISBLANK(CatTemplate[[#This Row],[St. unit effort]]),0,(CatTemplate[[#This Row],[St. unit effort]] * CatTemplate[[#This Row],[Year17]])*8/ParRatePM)</f>
        <v>0</v>
      </c>
      <c r="DS43" s="57">
        <f>IF(ISBLANK(CatTemplate[[#This Row],[St. unit effort]]),0,(CatTemplate[[#This Row],[St. unit effort]] * CatTemplate[[#This Row],[Year18]])*8/ParRatePM)</f>
        <v>0</v>
      </c>
      <c r="DT43" s="57">
        <f>IF(ISBLANK(CatTemplate[[#This Row],[St. unit effort]]),0,(CatTemplate[[#This Row],[St. unit effort]] * CatTemplate[[#This Row],[Year19]])*8/ParRatePM)</f>
        <v>0</v>
      </c>
      <c r="DU43" s="57">
        <f>IF(ISBLANK(CatTemplate[[#This Row],[St. unit effort]]),0,(CatTemplate[[#This Row],[St. unit effort]] * CatTemplate[[#This Row],[Year20]])*8/ParRatePM)</f>
        <v>0</v>
      </c>
      <c r="DV43" s="54">
        <f>SUM(CatTemplate[[#This Row],[PM1]:[PM20]])</f>
        <v>0</v>
      </c>
      <c r="DW43" s="56">
        <f t="shared" si="17"/>
        <v>0</v>
      </c>
      <c r="DX43" s="56">
        <f t="shared" si="17"/>
        <v>0</v>
      </c>
      <c r="DY43" s="56">
        <f t="shared" si="17"/>
        <v>0</v>
      </c>
      <c r="DZ43" s="56">
        <f t="shared" si="17"/>
        <v>0</v>
      </c>
      <c r="EA43" s="56">
        <f t="shared" si="17"/>
        <v>0</v>
      </c>
      <c r="EB43" s="56">
        <f t="shared" si="17"/>
        <v>0</v>
      </c>
      <c r="EC43" s="56">
        <f t="shared" si="17"/>
        <v>0</v>
      </c>
      <c r="ED43" s="56">
        <f t="shared" si="17"/>
        <v>0</v>
      </c>
      <c r="EE43" s="56">
        <f t="shared" si="17"/>
        <v>0</v>
      </c>
      <c r="EF43" s="56">
        <f t="shared" si="17"/>
        <v>0</v>
      </c>
      <c r="EG43" s="56">
        <f t="shared" si="17"/>
        <v>0</v>
      </c>
      <c r="EH43" s="56">
        <f t="shared" si="17"/>
        <v>0</v>
      </c>
      <c r="EI43" s="56">
        <f t="shared" si="17"/>
        <v>0</v>
      </c>
      <c r="EJ43" s="56">
        <f t="shared" si="17"/>
        <v>0</v>
      </c>
      <c r="EK43" s="56">
        <f t="shared" si="17"/>
        <v>0</v>
      </c>
      <c r="EL43" s="56">
        <f t="shared" si="17"/>
        <v>0</v>
      </c>
      <c r="EM43" s="56">
        <f t="shared" si="15"/>
        <v>0</v>
      </c>
      <c r="EN43" s="56">
        <f t="shared" si="15"/>
        <v>0</v>
      </c>
      <c r="EO43" s="56">
        <f t="shared" si="13"/>
        <v>0</v>
      </c>
      <c r="EP43" s="56">
        <f t="shared" si="13"/>
        <v>0</v>
      </c>
      <c r="EQ43" s="30">
        <f>CatTemplate[[#This Row],[Eq. unit cost]] * CatTemplate[[#This Row],[Eq. quantity]]</f>
        <v>0</v>
      </c>
      <c r="ER43" s="30">
        <f>CatTemplate[[#This Row],[Cons. unit cost]] *CatTemplate[[#This Row],[Cons. quantity]]</f>
        <v>0</v>
      </c>
      <c r="ES43" s="30">
        <f>CatTemplate[[#This Row],[Oth. unit cost]] *CatTemplate[[#This Row],[Oth. quantity]]</f>
        <v>0</v>
      </c>
      <c r="ET43" s="55">
        <f>SUM(CatTemplate[[#This Row],[CO1]:[CO20]])</f>
        <v>0</v>
      </c>
      <c r="EU43" s="56">
        <f t="shared" si="18"/>
        <v>0</v>
      </c>
      <c r="EV43" s="56">
        <f t="shared" si="18"/>
        <v>0</v>
      </c>
      <c r="EW43" s="56">
        <f t="shared" si="18"/>
        <v>0</v>
      </c>
      <c r="EX43" s="56">
        <f t="shared" si="18"/>
        <v>0</v>
      </c>
      <c r="EY43" s="56">
        <f t="shared" si="18"/>
        <v>0</v>
      </c>
      <c r="EZ43" s="56">
        <f t="shared" si="18"/>
        <v>0</v>
      </c>
      <c r="FA43" s="56">
        <f t="shared" si="18"/>
        <v>0</v>
      </c>
      <c r="FB43" s="56">
        <f t="shared" si="18"/>
        <v>0</v>
      </c>
      <c r="FC43" s="56">
        <f t="shared" si="18"/>
        <v>0</v>
      </c>
      <c r="FD43" s="56">
        <f t="shared" si="18"/>
        <v>0</v>
      </c>
      <c r="FE43" s="56">
        <f t="shared" si="18"/>
        <v>0</v>
      </c>
      <c r="FF43" s="56">
        <f t="shared" si="18"/>
        <v>0</v>
      </c>
      <c r="FG43" s="56">
        <f t="shared" si="18"/>
        <v>0</v>
      </c>
      <c r="FH43" s="56">
        <f t="shared" si="18"/>
        <v>0</v>
      </c>
      <c r="FI43" s="56">
        <f t="shared" si="18"/>
        <v>0</v>
      </c>
      <c r="FJ43" s="56">
        <f t="shared" si="18"/>
        <v>0</v>
      </c>
      <c r="FK43" s="56">
        <f t="shared" si="16"/>
        <v>0</v>
      </c>
      <c r="FL43" s="56">
        <f t="shared" si="16"/>
        <v>0</v>
      </c>
      <c r="FM43" s="56">
        <f t="shared" si="14"/>
        <v>0</v>
      </c>
      <c r="FN43" s="56">
        <f t="shared" si="14"/>
        <v>0</v>
      </c>
      <c r="FO43" s="58">
        <f>SUM(CatTemplate[[#This Row],[CS1]:[CS20]])</f>
        <v>0</v>
      </c>
      <c r="FP43" s="59">
        <f>CatTemplate[[#This Row],[Total Oth. cost]]+CatTemplate[[#This Row],[Total St. Cost]]</f>
        <v>0</v>
      </c>
      <c r="FQ43" s="33" t="e">
        <f t="shared" si="12"/>
        <v>#VALUE!</v>
      </c>
      <c r="FR43" s="33" t="e">
        <f t="shared" si="5"/>
        <v>#VALUE!</v>
      </c>
      <c r="FS43" s="30" t="e">
        <f>(CatTemplate[[#This Row],[CO1]] + CatTemplate[[#This Row],[CS1]]) * (1 + getRateOHFinal) * getRateMarkupFinal</f>
        <v>#VALUE!</v>
      </c>
      <c r="FT43" s="30" t="e">
        <f>(CatTemplate[[#This Row],[CO2]] + CatTemplate[[#This Row],[CS2]]) * (1 + getRateOHFinal) * getRateMarkupFinal</f>
        <v>#VALUE!</v>
      </c>
      <c r="FU43" s="30" t="e">
        <f>(CatTemplate[[#This Row],[CO3]] + CatTemplate[[#This Row],[CS3]]) * (1 + getRateOHFinal) * getRateMarkupFinal</f>
        <v>#VALUE!</v>
      </c>
      <c r="FV43" s="30" t="e">
        <f>(CatTemplate[[#This Row],[CO4]] + CatTemplate[[#This Row],[CS4]]) * (1 + getRateOHFinal) * getRateMarkupFinal</f>
        <v>#VALUE!</v>
      </c>
      <c r="FW43" s="30" t="e">
        <f>(CatTemplate[[#This Row],[CO5]] + CatTemplate[[#This Row],[CS5]]) * (1 + getRateOHFinal) * getRateMarkupFinal</f>
        <v>#VALUE!</v>
      </c>
      <c r="FX43" s="30" t="e">
        <f>(CatTemplate[[#This Row],[CO6]] + CatTemplate[[#This Row],[CS6]]) * (1 + getRateOHFinal) * getRateMarkupFinal</f>
        <v>#VALUE!</v>
      </c>
      <c r="FY43" s="30" t="e">
        <f>(CatTemplate[[#This Row],[CO7]] + CatTemplate[[#This Row],[CS7]]) * (1 + getRateOHFinal) * getRateMarkupFinal</f>
        <v>#VALUE!</v>
      </c>
      <c r="FZ43" s="30" t="e">
        <f>(CatTemplate[[#This Row],[CO8]] + CatTemplate[[#This Row],[CS8]]) * (1 + getRateOHFinal) * getRateMarkupFinal</f>
        <v>#VALUE!</v>
      </c>
      <c r="GA43" s="30" t="e">
        <f>(CatTemplate[[#This Row],[CO9]] + CatTemplate[[#This Row],[CS9]]) * (1 + getRateOHFinal) * getRateMarkupFinal</f>
        <v>#VALUE!</v>
      </c>
      <c r="GB43" s="30" t="e">
        <f>(CatTemplate[[#This Row],[CO10]] + CatTemplate[[#This Row],[CS10]]) * (1 + getRateOHFinal) * getRateMarkupFinal</f>
        <v>#VALUE!</v>
      </c>
      <c r="GC43" s="30" t="e">
        <f>(CatTemplate[[#This Row],[CO11]] + CatTemplate[[#This Row],[CS11]]) * (1 + getRateOHFinal) * getRateMarkupFinal</f>
        <v>#VALUE!</v>
      </c>
      <c r="GD43" s="30" t="e">
        <f>(CatTemplate[[#This Row],[CO12]] + CatTemplate[[#This Row],[CS12]]) * (1 + getRateOHFinal) * getRateMarkupFinal</f>
        <v>#VALUE!</v>
      </c>
      <c r="GE43" s="30" t="e">
        <f>(CatTemplate[[#This Row],[CO13]] + CatTemplate[[#This Row],[CS13]]) * (1 + getRateOHFinal) * getRateMarkupFinal</f>
        <v>#VALUE!</v>
      </c>
      <c r="GF43" s="30" t="e">
        <f>(CatTemplate[[#This Row],[CO14]] + CatTemplate[[#This Row],[CS14]]) * (1 + getRateOHFinal) * getRateMarkupFinal</f>
        <v>#VALUE!</v>
      </c>
      <c r="GG43" s="30" t="e">
        <f>(CatTemplate[[#This Row],[CO15]] + CatTemplate[[#This Row],[CS15]]) * (1 + getRateOHFinal) * getRateMarkupFinal</f>
        <v>#VALUE!</v>
      </c>
      <c r="GH43" s="30" t="e">
        <f>(CatTemplate[[#This Row],[CO16]] + CatTemplate[[#This Row],[CS16]]) * (1 + getRateOHFinal) * getRateMarkupFinal</f>
        <v>#VALUE!</v>
      </c>
      <c r="GI43" s="30" t="e">
        <f>(CatTemplate[[#This Row],[CO17]] + CatTemplate[[#This Row],[CS17]]) * (1 + getRateOHFinal) * getRateMarkupFinal</f>
        <v>#VALUE!</v>
      </c>
      <c r="GJ43" s="30" t="e">
        <f>(CatTemplate[[#This Row],[CO18]] + CatTemplate[[#This Row],[CS18]]) * (1 + getRateOHFinal) * getRateMarkupFinal</f>
        <v>#VALUE!</v>
      </c>
      <c r="GK43" s="30" t="e">
        <f>(CatTemplate[[#This Row],[CO19]] + CatTemplate[[#This Row],[CS19]]) * (1 + getRateOHFinal) * getRateMarkupFinal</f>
        <v>#VALUE!</v>
      </c>
      <c r="GL43" s="30" t="e">
        <f>(CatTemplate[[#This Row],[CO20]] + CatTemplate[[#This Row],[CS20]]) * (1 + getRateOHFinal) * getRateMarkupFinal</f>
        <v>#VALUE!</v>
      </c>
      <c r="GM43" s="30" t="e">
        <f t="shared" si="6"/>
        <v>#VALUE!</v>
      </c>
      <c r="GN43" s="30" t="e">
        <f t="shared" si="7"/>
        <v>#VALUE!</v>
      </c>
      <c r="GO43" s="30" t="e">
        <f t="shared" si="8"/>
        <v>#VALUE!</v>
      </c>
      <c r="GP43" s="30" t="e">
        <f t="shared" si="9"/>
        <v>#VALUE!</v>
      </c>
      <c r="GQ43" s="30" t="e">
        <f>(CatTemplate[[#This Row],[CO1]]+CatTemplate[[#This Row],[CS1]]) * (1+ getRateOHFinal) * (1 + getRateMarkupFinal)</f>
        <v>#VALUE!</v>
      </c>
      <c r="GR43" s="30" t="e">
        <f>(CatTemplate[[#This Row],[CO2]]+CatTemplate[[#This Row],[CS2]]) * (1+ getRateOHFinal) * (1 + getRateMarkupFinal)</f>
        <v>#VALUE!</v>
      </c>
      <c r="GS43" s="30" t="e">
        <f>(CatTemplate[[#This Row],[CO3]]+CatTemplate[[#This Row],[CS3]]) * (1+ getRateOHFinal) * (1 + getRateMarkupFinal)</f>
        <v>#VALUE!</v>
      </c>
      <c r="GT43" s="30" t="e">
        <f>(CatTemplate[[#This Row],[CO4]]+CatTemplate[[#This Row],[CS4]]) * (1+ getRateOHFinal) * (1 + getRateMarkupFinal)</f>
        <v>#VALUE!</v>
      </c>
      <c r="GU43" s="30" t="e">
        <f>(CatTemplate[[#This Row],[CO5]]+CatTemplate[[#This Row],[CS5]]) * (1+ getRateOHFinal) * (1 + getRateMarkupFinal)</f>
        <v>#VALUE!</v>
      </c>
      <c r="GV43" s="30" t="e">
        <f>(CatTemplate[[#This Row],[CO6]]+CatTemplate[[#This Row],[CS6]]) * (1+ getRateOHFinal) * (1 + getRateMarkupFinal)</f>
        <v>#VALUE!</v>
      </c>
      <c r="GW43" s="30" t="e">
        <f>(CatTemplate[[#This Row],[CO7]]+CatTemplate[[#This Row],[CS7]]) * (1+ getRateOHFinal) * (1 + getRateMarkupFinal)</f>
        <v>#VALUE!</v>
      </c>
      <c r="GX43" s="30" t="e">
        <f>(CatTemplate[[#This Row],[CO8]]+CatTemplate[[#This Row],[CS8]]) * (1+ getRateOHFinal) * (1 + getRateMarkupFinal)</f>
        <v>#VALUE!</v>
      </c>
      <c r="GY43" s="30" t="e">
        <f>(CatTemplate[[#This Row],[CO9]]+CatTemplate[[#This Row],[CS9]]) * (1+ getRateOHFinal) * (1 + getRateMarkupFinal)</f>
        <v>#VALUE!</v>
      </c>
      <c r="GZ43" s="30" t="e">
        <f>(CatTemplate[[#This Row],[CO10]]+CatTemplate[[#This Row],[CS10]]) * (1+ getRateOHFinal) * (1 + getRateMarkupFinal)</f>
        <v>#VALUE!</v>
      </c>
      <c r="HA43" s="30" t="e">
        <f>(CatTemplate[[#This Row],[CO11]]+CatTemplate[[#This Row],[CS11]]) * (1+ getRateOHFinal) * (1 + getRateMarkupFinal)</f>
        <v>#VALUE!</v>
      </c>
      <c r="HB43" s="30" t="e">
        <f>(CatTemplate[[#This Row],[CO12]]+CatTemplate[[#This Row],[CS12]]) * (1+ getRateOHFinal) * (1 + getRateMarkupFinal)</f>
        <v>#VALUE!</v>
      </c>
      <c r="HC43" s="30" t="e">
        <f>(CatTemplate[[#This Row],[CO13]]+CatTemplate[[#This Row],[CS13]]) * (1+ getRateOHFinal) * (1 + getRateMarkupFinal)</f>
        <v>#VALUE!</v>
      </c>
      <c r="HD43" s="30" t="e">
        <f>(CatTemplate[[#This Row],[CO14]]+CatTemplate[[#This Row],[CS14]]) * (1+ getRateOHFinal) * (1 + getRateMarkupFinal)</f>
        <v>#VALUE!</v>
      </c>
      <c r="HE43" s="30" t="e">
        <f>(CatTemplate[[#This Row],[CO15]]+CatTemplate[[#This Row],[CS15]]) * (1+ getRateOHFinal) * (1 + getRateMarkupFinal)</f>
        <v>#VALUE!</v>
      </c>
      <c r="HF43" s="30" t="e">
        <f>(CatTemplate[[#This Row],[CO16]]+CatTemplate[[#This Row],[CS16]]) * (1+ getRateOHFinal) * (1 + getRateMarkupFinal)</f>
        <v>#VALUE!</v>
      </c>
      <c r="HG43" s="30" t="e">
        <f>(CatTemplate[[#This Row],[CO17]]+CatTemplate[[#This Row],[CS17]]) * (1+ getRateOHFinal) * (1 + getRateMarkupFinal)</f>
        <v>#VALUE!</v>
      </c>
      <c r="HH43" s="30" t="e">
        <f>(CatTemplate[[#This Row],[CO18]]+CatTemplate[[#This Row],[CS18]]) * (1+ getRateOHFinal) * (1 + getRateMarkupFinal)</f>
        <v>#VALUE!</v>
      </c>
      <c r="HI43" s="30" t="e">
        <f>(CatTemplate[[#This Row],[CO19]]+CatTemplate[[#This Row],[CS19]]) * (1+ getRateOHFinal) * (1 + getRateMarkupFinal)</f>
        <v>#VALUE!</v>
      </c>
      <c r="HJ43" s="30" t="e">
        <f>(CatTemplate[[#This Row],[CO20]]+CatTemplate[[#This Row],[CS20]]) * (1+ getRateOHFinal) * (1 + getRateMarkupFinal)</f>
        <v>#VALUE!</v>
      </c>
      <c r="HK43" s="39" t="e">
        <f>CatTemplate[[#This Row],[Total cost]]+CatTemplate[[#This Row],[OH Amount]]+CatTemplate[[#This Row],[Markup]]</f>
        <v>#VALUE!</v>
      </c>
      <c r="HL43" s="63">
        <f>IF(CatTemplate[[#This Row],[Units]]="Days",CatTemplate[[#This Row],[Project quantity]]*CatTemplate[[#This Row],[St. unit effort]],CatTemplate[[#This Row],[Project quantity]])</f>
        <v>0</v>
      </c>
      <c r="HM43" s="287">
        <f>IFERROR(CatTemplate[[#This Row],[Total Price]]/(CatTemplate[[#This Row],[Final Quantity]]),0)</f>
        <v>0</v>
      </c>
      <c r="HN43" s="261"/>
    </row>
    <row r="44" spans="2:222" x14ac:dyDescent="0.2">
      <c r="B44" s="6" t="s">
        <v>75</v>
      </c>
      <c r="C44" s="22">
        <v>2</v>
      </c>
      <c r="D44" s="7" t="s">
        <v>75</v>
      </c>
      <c r="E44" s="24">
        <v>1</v>
      </c>
      <c r="F44" s="18" t="s">
        <v>885</v>
      </c>
      <c r="G44" s="26">
        <v>11</v>
      </c>
      <c r="H44" s="18" t="s">
        <v>144</v>
      </c>
      <c r="I44" s="18"/>
      <c r="J44" s="15" t="s">
        <v>28</v>
      </c>
      <c r="K44" s="15"/>
      <c r="L44" s="15" t="s">
        <v>140</v>
      </c>
      <c r="M44" s="15" t="s">
        <v>206</v>
      </c>
      <c r="N44" s="15" t="s">
        <v>858</v>
      </c>
      <c r="O44" s="320"/>
      <c r="P44" s="71"/>
      <c r="Q44" s="108"/>
      <c r="R44" s="73"/>
      <c r="S44" s="97"/>
      <c r="T44" s="100">
        <f>getEqUnitCost</f>
        <v>0</v>
      </c>
      <c r="U44" s="73">
        <f>getEqUnitEffort</f>
        <v>0</v>
      </c>
      <c r="V44" s="101">
        <f>getEqQuantity</f>
        <v>0</v>
      </c>
      <c r="W44" s="320"/>
      <c r="X44" s="100">
        <f>getConsUnitCost</f>
        <v>0</v>
      </c>
      <c r="Y44" s="73">
        <f>getConsUnitEffort</f>
        <v>0</v>
      </c>
      <c r="Z44" s="14">
        <f>getConsQuantity</f>
        <v>0</v>
      </c>
      <c r="AA44" s="320"/>
      <c r="AB44" s="72"/>
      <c r="AC44" s="112"/>
      <c r="AD44" s="14">
        <f>getOthQuantity</f>
        <v>0</v>
      </c>
      <c r="AE44" s="320"/>
      <c r="AF44" s="28" t="str">
        <f>IF(ISBLANK(CatTemplate[[#This Row],[Resource type]]),"",CatTemplate[[#This Row],[Resource type]])</f>
        <v>CIEC CRA</v>
      </c>
      <c r="AG44" s="242">
        <f>getStaffUnitCost</f>
        <v>529.72667641480098</v>
      </c>
      <c r="AH44" s="113">
        <f>getStaffUnitEffort</f>
        <v>0</v>
      </c>
      <c r="AI44" s="40">
        <f>getStaffQuantity</f>
        <v>0</v>
      </c>
      <c r="AJ44" s="41">
        <f>CatTemplate[[#This Row],[St. quantity]]*8/ParRatePM</f>
        <v>0</v>
      </c>
      <c r="AK44" s="320"/>
      <c r="AL44" s="53" t="str">
        <f>CatTemplate[[#This Row],[Item type]]</f>
        <v>Days</v>
      </c>
      <c r="AM44" s="12">
        <f>SUM(CatTemplate[[#This Row],[Year1]:[Year20]])</f>
        <v>0</v>
      </c>
      <c r="AN44" s="52"/>
      <c r="AO44" s="52"/>
      <c r="AP44" s="52"/>
      <c r="AQ44" s="8"/>
      <c r="AR44" s="8"/>
      <c r="AS44" s="8"/>
      <c r="AT44" s="8"/>
      <c r="AU44" s="8"/>
      <c r="AV44" s="8"/>
      <c r="AW44" s="8"/>
      <c r="AX44" s="8"/>
      <c r="AY44" s="8"/>
      <c r="AZ44" s="8"/>
      <c r="BA44" s="8"/>
      <c r="BB44" s="8"/>
      <c r="BC44" s="8"/>
      <c r="BD44" s="8"/>
      <c r="BE44" s="8"/>
      <c r="BF44" s="8"/>
      <c r="BG44" s="36"/>
      <c r="BH44" s="320"/>
      <c r="BI44" s="37" t="str">
        <f>getCostCategory</f>
        <v>01 Staff costs</v>
      </c>
      <c r="BJ44" s="37" t="str">
        <f>getSection</f>
        <v>02 Patient visits and data collection</v>
      </c>
      <c r="BK44" s="32" t="str">
        <f>getObject</f>
        <v>CIEC CRA</v>
      </c>
      <c r="BL44" s="30">
        <f>IFERROR(getUnitCost * IF(CatTemplate[[#This Row],[Cost Category Comp.]]="01 Staff costs", 1,1),0)</f>
        <v>529.72667641480098</v>
      </c>
      <c r="BM44" s="29">
        <f>IF(AND(ISBLANK(CatTemplate[[#This Row],[Eq. unit cost]]),ISBLANK(CatTemplate[[#This Row],[Cons. unit cost]]),ISBLANK(CatTemplate[[#This Row],[Oth. unit cost]])), 0, IF(getUnitEffort =0,1,getUnitEffort) * CatTemplate[[#This Row],[Year1]])</f>
        <v>0</v>
      </c>
      <c r="BN44" s="29">
        <f>IF(AND(ISBLANK(CatTemplate[[#This Row],[Eq. unit cost]]),ISBLANK(CatTemplate[[#This Row],[Cons. unit cost]]),ISBLANK(CatTemplate[[#This Row],[Oth. unit cost]])), 0, IF(getUnitEffort =0,1,getUnitEffort) * CatTemplate[[#This Row],[Year2]])</f>
        <v>0</v>
      </c>
      <c r="BO44" s="29">
        <f>IF(AND(ISBLANK(CatTemplate[[#This Row],[Eq. unit cost]]),ISBLANK(CatTemplate[[#This Row],[Cons. unit cost]]),ISBLANK(CatTemplate[[#This Row],[Oth. unit cost]])), 0, IF(getUnitEffort =0,1,getUnitEffort) * CatTemplate[[#This Row],[Year3]])</f>
        <v>0</v>
      </c>
      <c r="BP44" s="29">
        <f>IF(AND(ISBLANK(CatTemplate[[#This Row],[Eq. unit cost]]),ISBLANK(CatTemplate[[#This Row],[Cons. unit cost]]),ISBLANK(CatTemplate[[#This Row],[Oth. unit cost]])), 0, IF(getUnitEffort =0,1,getUnitEffort) * CatTemplate[[#This Row],[Year4]])</f>
        <v>0</v>
      </c>
      <c r="BQ44" s="29">
        <f>IF(AND(ISBLANK(CatTemplate[[#This Row],[Eq. unit cost]]),ISBLANK(CatTemplate[[#This Row],[Cons. unit cost]]),ISBLANK(CatTemplate[[#This Row],[Oth. unit cost]])), 0, IF(getUnitEffort =0,1,getUnitEffort) * CatTemplate[[#This Row],[Year5]])</f>
        <v>0</v>
      </c>
      <c r="BR44" s="29">
        <f>IF(AND(ISBLANK(CatTemplate[[#This Row],[Eq. unit cost]]),ISBLANK(CatTemplate[[#This Row],[Cons. unit cost]]),ISBLANK(CatTemplate[[#This Row],[Oth. unit cost]])), 0, IF(getUnitEffort =0,1,getUnitEffort) * CatTemplate[[#This Row],[Year6]])</f>
        <v>0</v>
      </c>
      <c r="BS44" s="29">
        <f>IF(AND(ISBLANK(CatTemplate[[#This Row],[Eq. unit cost]]),ISBLANK(CatTemplate[[#This Row],[Cons. unit cost]]),ISBLANK(CatTemplate[[#This Row],[Oth. unit cost]])), 0, IF(getUnitEffort =0,1,getUnitEffort) * CatTemplate[[#This Row],[Year7]])</f>
        <v>0</v>
      </c>
      <c r="BT44" s="29">
        <f>IF(AND(ISBLANK(CatTemplate[[#This Row],[Eq. unit cost]]),ISBLANK(CatTemplate[[#This Row],[Cons. unit cost]]),ISBLANK(CatTemplate[[#This Row],[Oth. unit cost]])), 0, IF(getUnitEffort =0,1,getUnitEffort) * CatTemplate[[#This Row],[Year8]])</f>
        <v>0</v>
      </c>
      <c r="BU44" s="29">
        <f>IF(AND(ISBLANK(CatTemplate[[#This Row],[Eq. unit cost]]),ISBLANK(CatTemplate[[#This Row],[Cons. unit cost]]),ISBLANK(CatTemplate[[#This Row],[Oth. unit cost]])), 0, IF(getUnitEffort =0,1,getUnitEffort) * CatTemplate[[#This Row],[Year9]])</f>
        <v>0</v>
      </c>
      <c r="BV44" s="29">
        <f>IF(AND(ISBLANK(CatTemplate[[#This Row],[Eq. unit cost]]),ISBLANK(CatTemplate[[#This Row],[Cons. unit cost]]),ISBLANK(CatTemplate[[#This Row],[Oth. unit cost]])), 0, IF(getUnitEffort =0,1,getUnitEffort) * CatTemplate[[#This Row],[Year10]])</f>
        <v>0</v>
      </c>
      <c r="BW44" s="29">
        <f>IF(AND(ISBLANK(CatTemplate[[#This Row],[Eq. unit cost]]),ISBLANK(CatTemplate[[#This Row],[Cons. unit cost]]),ISBLANK(CatTemplate[[#This Row],[Oth. unit cost]])), 0, IF(getUnitEffort =0,1,getUnitEffort) * CatTemplate[[#This Row],[Year11]])</f>
        <v>0</v>
      </c>
      <c r="BX44" s="29">
        <f>IF(AND(ISBLANK(CatTemplate[[#This Row],[Eq. unit cost]]),ISBLANK(CatTemplate[[#This Row],[Cons. unit cost]]),ISBLANK(CatTemplate[[#This Row],[Oth. unit cost]])), 0, IF(getUnitEffort =0,1,getUnitEffort) * CatTemplate[[#This Row],[Year12]])</f>
        <v>0</v>
      </c>
      <c r="BY44" s="29">
        <f>IF(AND(ISBLANK(CatTemplate[[#This Row],[Eq. unit cost]]),ISBLANK(CatTemplate[[#This Row],[Cons. unit cost]]),ISBLANK(CatTemplate[[#This Row],[Oth. unit cost]])), 0, IF(getUnitEffort =0,1,getUnitEffort) * CatTemplate[[#This Row],[Year13]])</f>
        <v>0</v>
      </c>
      <c r="BZ44" s="29">
        <f>IF(AND(ISBLANK(CatTemplate[[#This Row],[Eq. unit cost]]),ISBLANK(CatTemplate[[#This Row],[Cons. unit cost]]),ISBLANK(CatTemplate[[#This Row],[Oth. unit cost]])), 0, IF(getUnitEffort =0,1,getUnitEffort) * CatTemplate[[#This Row],[Year14]])</f>
        <v>0</v>
      </c>
      <c r="CA44" s="29">
        <f>IF(AND(ISBLANK(CatTemplate[[#This Row],[Eq. unit cost]]),ISBLANK(CatTemplate[[#This Row],[Cons. unit cost]]),ISBLANK(CatTemplate[[#This Row],[Oth. unit cost]])), 0, IF(getUnitEffort =0,1,getUnitEffort) * CatTemplate[[#This Row],[Year15]])</f>
        <v>0</v>
      </c>
      <c r="CB44" s="29">
        <f>IF(AND(ISBLANK(CatTemplate[[#This Row],[Eq. unit cost]]),ISBLANK(CatTemplate[[#This Row],[Cons. unit cost]]),ISBLANK(CatTemplate[[#This Row],[Oth. unit cost]])), 0, IF(getUnitEffort =0,1,getUnitEffort) * CatTemplate[[#This Row],[Year16]])</f>
        <v>0</v>
      </c>
      <c r="CC44" s="29">
        <f>IF(AND(ISBLANK(CatTemplate[[#This Row],[Eq. unit cost]]),ISBLANK(CatTemplate[[#This Row],[Cons. unit cost]]),ISBLANK(CatTemplate[[#This Row],[Oth. unit cost]])), 0, IF(getUnitEffort =0,1,getUnitEffort) * CatTemplate[[#This Row],[Year17]])</f>
        <v>0</v>
      </c>
      <c r="CD44" s="29">
        <f>IF(AND(ISBLANK(CatTemplate[[#This Row],[Eq. unit cost]]),ISBLANK(CatTemplate[[#This Row],[Cons. unit cost]]),ISBLANK(CatTemplate[[#This Row],[Oth. unit cost]])), 0, IF(getUnitEffort =0,1,getUnitEffort) * CatTemplate[[#This Row],[Year18]])</f>
        <v>0</v>
      </c>
      <c r="CE44" s="29">
        <f>IF(AND(ISBLANK(CatTemplate[[#This Row],[Eq. unit cost]]),ISBLANK(CatTemplate[[#This Row],[Cons. unit cost]]),ISBLANK(CatTemplate[[#This Row],[Oth. unit cost]])), 0, IF(getUnitEffort =0,1,getUnitEffort) * CatTemplate[[#This Row],[Year19]])</f>
        <v>0</v>
      </c>
      <c r="CF44" s="29">
        <f>IF(AND(ISBLANK(CatTemplate[[#This Row],[Eq. unit cost]]),ISBLANK(CatTemplate[[#This Row],[Cons. unit cost]]),ISBLANK(CatTemplate[[#This Row],[Oth. unit cost]])), 0, IF(getUnitEffort =0,1,getUnitEffort) * CatTemplate[[#This Row],[Year20]])</f>
        <v>0</v>
      </c>
      <c r="CG44" s="45">
        <f>SUM(CatTemplate[[#This Row],[Q1]:[Q20]])</f>
        <v>0</v>
      </c>
      <c r="CH44" s="29">
        <f>IF(ISBLANK(CatTemplate[[#This Row],[St. unit effort]]),0,(CatTemplate[[#This Row],[St. unit effort]] * CatTemplate[[#This Row],[Year1]]))</f>
        <v>0</v>
      </c>
      <c r="CI44" s="29">
        <f>IF(ISBLANK(CatTemplate[[#This Row],[St. unit effort]]),0,(CatTemplate[[#This Row],[St. unit effort]] * CatTemplate[[#This Row],[Year2]]))</f>
        <v>0</v>
      </c>
      <c r="CJ44" s="29">
        <f>IF(ISBLANK(CatTemplate[[#This Row],[St. unit effort]]),0,(CatTemplate[[#This Row],[St. unit effort]] * CatTemplate[[#This Row],[Year3]]))</f>
        <v>0</v>
      </c>
      <c r="CK44" s="29">
        <f>IF(ISBLANK(CatTemplate[[#This Row],[St. unit effort]]),0,(CatTemplate[[#This Row],[St. unit effort]] * CatTemplate[[#This Row],[Year4]]))</f>
        <v>0</v>
      </c>
      <c r="CL44" s="29">
        <f>IF(ISBLANK(CatTemplate[[#This Row],[St. unit effort]]),0,(CatTemplate[[#This Row],[St. unit effort]] * CatTemplate[[#This Row],[Year5]]))</f>
        <v>0</v>
      </c>
      <c r="CM44" s="29">
        <f>IF(ISBLANK(CatTemplate[[#This Row],[St. unit effort]]),0,(CatTemplate[[#This Row],[St. unit effort]] * CatTemplate[[#This Row],[Year6]]))</f>
        <v>0</v>
      </c>
      <c r="CN44" s="29">
        <f>IF(ISBLANK(CatTemplate[[#This Row],[St. unit effort]]),0,(CatTemplate[[#This Row],[St. unit effort]] * CatTemplate[[#This Row],[Year7]]))</f>
        <v>0</v>
      </c>
      <c r="CO44" s="29">
        <f>IF(ISBLANK(CatTemplate[[#This Row],[St. unit effort]]),0,(CatTemplate[[#This Row],[St. unit effort]] * CatTemplate[[#This Row],[Year8]]))</f>
        <v>0</v>
      </c>
      <c r="CP44" s="29">
        <f>IF(ISBLANK(CatTemplate[[#This Row],[St. unit effort]]),0,(CatTemplate[[#This Row],[St. unit effort]] * CatTemplate[[#This Row],[Year9]]))</f>
        <v>0</v>
      </c>
      <c r="CQ44" s="29">
        <f>IF(ISBLANK(CatTemplate[[#This Row],[St. unit effort]]),0,(CatTemplate[[#This Row],[St. unit effort]] * CatTemplate[[#This Row],[Year10]]))</f>
        <v>0</v>
      </c>
      <c r="CR44" s="29">
        <f>IF(ISBLANK(CatTemplate[[#This Row],[St. unit effort]]),0,(CatTemplate[[#This Row],[St. unit effort]] * CatTemplate[[#This Row],[Year11]]))</f>
        <v>0</v>
      </c>
      <c r="CS44" s="29">
        <f>IF(ISBLANK(CatTemplate[[#This Row],[St. unit effort]]),0,(CatTemplate[[#This Row],[St. unit effort]] * CatTemplate[[#This Row],[Year12]]))</f>
        <v>0</v>
      </c>
      <c r="CT44" s="29">
        <f>IF(ISBLANK(CatTemplate[[#This Row],[St. unit effort]]),0,(CatTemplate[[#This Row],[St. unit effort]] * CatTemplate[[#This Row],[Year13]]))</f>
        <v>0</v>
      </c>
      <c r="CU44" s="29">
        <f>IF(ISBLANK(CatTemplate[[#This Row],[St. unit effort]]),0,(CatTemplate[[#This Row],[St. unit effort]] * CatTemplate[[#This Row],[Year14]]))</f>
        <v>0</v>
      </c>
      <c r="CV44" s="29">
        <f>IF(ISBLANK(CatTemplate[[#This Row],[St. unit effort]]),0,(CatTemplate[[#This Row],[St. unit effort]] * CatTemplate[[#This Row],[Year15]]))</f>
        <v>0</v>
      </c>
      <c r="CW44" s="29">
        <f>IF(ISBLANK(CatTemplate[[#This Row],[St. unit effort]]),0,(CatTemplate[[#This Row],[St. unit effort]] * CatTemplate[[#This Row],[Year16]]))</f>
        <v>0</v>
      </c>
      <c r="CX44" s="29">
        <f>IF(ISBLANK(CatTemplate[[#This Row],[St. unit effort]]),0,(CatTemplate[[#This Row],[St. unit effort]] * CatTemplate[[#This Row],[Year17]]))</f>
        <v>0</v>
      </c>
      <c r="CY44" s="29">
        <f>IF(ISBLANK(CatTemplate[[#This Row],[St. unit effort]]),0,(CatTemplate[[#This Row],[St. unit effort]] * CatTemplate[[#This Row],[Year18]]))</f>
        <v>0</v>
      </c>
      <c r="CZ44" s="29">
        <f>IF(ISBLANK(CatTemplate[[#This Row],[St. unit effort]]),0,(CatTemplate[[#This Row],[St. unit effort]] * CatTemplate[[#This Row],[Year19]]))</f>
        <v>0</v>
      </c>
      <c r="DA44" s="29">
        <f>IF(ISBLANK(CatTemplate[[#This Row],[St. unit effort]]),0,(CatTemplate[[#This Row],[St. unit effort]] * CatTemplate[[#This Row],[Year20]]))</f>
        <v>0</v>
      </c>
      <c r="DB44" s="57">
        <f>IF(ISBLANK(CatTemplate[[#This Row],[St. unit effort]]),0,(CatTemplate[[#This Row],[St. unit effort]] * CatTemplate[[#This Row],[Year1]])*8/ParRatePM)</f>
        <v>0</v>
      </c>
      <c r="DC44" s="57">
        <f>IF(ISBLANK(CatTemplate[[#This Row],[St. unit effort]]),0,(CatTemplate[[#This Row],[St. unit effort]] * CatTemplate[[#This Row],[Year2]])*8/ParRatePM)</f>
        <v>0</v>
      </c>
      <c r="DD44" s="57">
        <f>IF(ISBLANK(CatTemplate[[#This Row],[St. unit effort]]),0,(CatTemplate[[#This Row],[St. unit effort]] * CatTemplate[[#This Row],[Year3]])*8/ParRatePM)</f>
        <v>0</v>
      </c>
      <c r="DE44" s="57">
        <f>IF(ISBLANK(CatTemplate[[#This Row],[St. unit effort]]),0,(CatTemplate[[#This Row],[St. unit effort]] * CatTemplate[[#This Row],[Year4]])*8/ParRatePM)</f>
        <v>0</v>
      </c>
      <c r="DF44" s="57">
        <f>IF(ISBLANK(CatTemplate[[#This Row],[St. unit effort]]),0,(CatTemplate[[#This Row],[St. unit effort]] * CatTemplate[[#This Row],[Year5]])*8/ParRatePM)</f>
        <v>0</v>
      </c>
      <c r="DG44" s="57">
        <f>IF(ISBLANK(CatTemplate[[#This Row],[St. unit effort]]),0,(CatTemplate[[#This Row],[St. unit effort]] * CatTemplate[[#This Row],[Year6]])*8/ParRatePM)</f>
        <v>0</v>
      </c>
      <c r="DH44" s="57">
        <f>IF(ISBLANK(CatTemplate[[#This Row],[St. unit effort]]),0,(CatTemplate[[#This Row],[St. unit effort]] * CatTemplate[[#This Row],[Year7]])*8/ParRatePM)</f>
        <v>0</v>
      </c>
      <c r="DI44" s="57">
        <f>IF(ISBLANK(CatTemplate[[#This Row],[St. unit effort]]),0,(CatTemplate[[#This Row],[St. unit effort]] * CatTemplate[[#This Row],[Year8]])*8/ParRatePM)</f>
        <v>0</v>
      </c>
      <c r="DJ44" s="57">
        <f>IF(ISBLANK(CatTemplate[[#This Row],[St. unit effort]]),0,(CatTemplate[[#This Row],[St. unit effort]] * CatTemplate[[#This Row],[Year9]])*8/ParRatePM)</f>
        <v>0</v>
      </c>
      <c r="DK44" s="57">
        <f>IF(ISBLANK(CatTemplate[[#This Row],[St. unit effort]]),0,(CatTemplate[[#This Row],[St. unit effort]] * CatTemplate[[#This Row],[Year10]])*8/ParRatePM)</f>
        <v>0</v>
      </c>
      <c r="DL44" s="57">
        <f>IF(ISBLANK(CatTemplate[[#This Row],[St. unit effort]]),0,(CatTemplate[[#This Row],[St. unit effort]] * CatTemplate[[#This Row],[Year11]])*8/ParRatePM)</f>
        <v>0</v>
      </c>
      <c r="DM44" s="57">
        <f>IF(ISBLANK(CatTemplate[[#This Row],[St. unit effort]]),0,(CatTemplate[[#This Row],[St. unit effort]] * CatTemplate[[#This Row],[Year12]])*8/ParRatePM)</f>
        <v>0</v>
      </c>
      <c r="DN44" s="57">
        <f>IF(ISBLANK(CatTemplate[[#This Row],[St. unit effort]]),0,(CatTemplate[[#This Row],[St. unit effort]] * CatTemplate[[#This Row],[Year13]])*8/ParRatePM)</f>
        <v>0</v>
      </c>
      <c r="DO44" s="57">
        <f>IF(ISBLANK(CatTemplate[[#This Row],[St. unit effort]]),0,(CatTemplate[[#This Row],[St. unit effort]] * CatTemplate[[#This Row],[Year14]])*8/ParRatePM)</f>
        <v>0</v>
      </c>
      <c r="DP44" s="57">
        <f>IF(ISBLANK(CatTemplate[[#This Row],[St. unit effort]]),0,(CatTemplate[[#This Row],[St. unit effort]] * CatTemplate[[#This Row],[Year15]])*8/ParRatePM)</f>
        <v>0</v>
      </c>
      <c r="DQ44" s="57">
        <f>IF(ISBLANK(CatTemplate[[#This Row],[St. unit effort]]),0,(CatTemplate[[#This Row],[St. unit effort]] * CatTemplate[[#This Row],[Year16]])*8/ParRatePM)</f>
        <v>0</v>
      </c>
      <c r="DR44" s="57">
        <f>IF(ISBLANK(CatTemplate[[#This Row],[St. unit effort]]),0,(CatTemplate[[#This Row],[St. unit effort]] * CatTemplate[[#This Row],[Year17]])*8/ParRatePM)</f>
        <v>0</v>
      </c>
      <c r="DS44" s="57">
        <f>IF(ISBLANK(CatTemplate[[#This Row],[St. unit effort]]),0,(CatTemplate[[#This Row],[St. unit effort]] * CatTemplate[[#This Row],[Year18]])*8/ParRatePM)</f>
        <v>0</v>
      </c>
      <c r="DT44" s="57">
        <f>IF(ISBLANK(CatTemplate[[#This Row],[St. unit effort]]),0,(CatTemplate[[#This Row],[St. unit effort]] * CatTemplate[[#This Row],[Year19]])*8/ParRatePM)</f>
        <v>0</v>
      </c>
      <c r="DU44" s="57">
        <f>IF(ISBLANK(CatTemplate[[#This Row],[St. unit effort]]),0,(CatTemplate[[#This Row],[St. unit effort]] * CatTemplate[[#This Row],[Year20]])*8/ParRatePM)</f>
        <v>0</v>
      </c>
      <c r="DV44" s="54">
        <f>SUM(CatTemplate[[#This Row],[PM1]:[PM20]])</f>
        <v>0</v>
      </c>
      <c r="DW44" s="56">
        <f t="shared" si="17"/>
        <v>0</v>
      </c>
      <c r="DX44" s="56">
        <f t="shared" si="17"/>
        <v>0</v>
      </c>
      <c r="DY44" s="56">
        <f t="shared" si="17"/>
        <v>0</v>
      </c>
      <c r="DZ44" s="56">
        <f t="shared" si="17"/>
        <v>0</v>
      </c>
      <c r="EA44" s="56">
        <f t="shared" si="17"/>
        <v>0</v>
      </c>
      <c r="EB44" s="56">
        <f t="shared" si="17"/>
        <v>0</v>
      </c>
      <c r="EC44" s="56">
        <f t="shared" si="17"/>
        <v>0</v>
      </c>
      <c r="ED44" s="56">
        <f t="shared" si="17"/>
        <v>0</v>
      </c>
      <c r="EE44" s="56">
        <f t="shared" si="17"/>
        <v>0</v>
      </c>
      <c r="EF44" s="56">
        <f t="shared" si="17"/>
        <v>0</v>
      </c>
      <c r="EG44" s="56">
        <f t="shared" si="17"/>
        <v>0</v>
      </c>
      <c r="EH44" s="56">
        <f t="shared" si="17"/>
        <v>0</v>
      </c>
      <c r="EI44" s="56">
        <f t="shared" si="17"/>
        <v>0</v>
      </c>
      <c r="EJ44" s="56">
        <f t="shared" si="17"/>
        <v>0</v>
      </c>
      <c r="EK44" s="56">
        <f t="shared" si="17"/>
        <v>0</v>
      </c>
      <c r="EL44" s="56">
        <f t="shared" si="17"/>
        <v>0</v>
      </c>
      <c r="EM44" s="56">
        <f t="shared" si="15"/>
        <v>0</v>
      </c>
      <c r="EN44" s="56">
        <f t="shared" si="15"/>
        <v>0</v>
      </c>
      <c r="EO44" s="56">
        <f t="shared" si="13"/>
        <v>0</v>
      </c>
      <c r="EP44" s="56">
        <f t="shared" si="13"/>
        <v>0</v>
      </c>
      <c r="EQ44" s="30">
        <f>CatTemplate[[#This Row],[Eq. unit cost]] * CatTemplate[[#This Row],[Eq. quantity]]</f>
        <v>0</v>
      </c>
      <c r="ER44" s="30">
        <f>CatTemplate[[#This Row],[Cons. unit cost]] *CatTemplate[[#This Row],[Cons. quantity]]</f>
        <v>0</v>
      </c>
      <c r="ES44" s="30">
        <f>CatTemplate[[#This Row],[Oth. unit cost]] *CatTemplate[[#This Row],[Oth. quantity]]</f>
        <v>0</v>
      </c>
      <c r="ET44" s="55">
        <f>SUM(CatTemplate[[#This Row],[CO1]:[CO20]])</f>
        <v>0</v>
      </c>
      <c r="EU44" s="56">
        <f t="shared" si="18"/>
        <v>0</v>
      </c>
      <c r="EV44" s="56">
        <f t="shared" si="18"/>
        <v>0</v>
      </c>
      <c r="EW44" s="56">
        <f t="shared" si="18"/>
        <v>0</v>
      </c>
      <c r="EX44" s="56">
        <f t="shared" si="18"/>
        <v>0</v>
      </c>
      <c r="EY44" s="56">
        <f t="shared" si="18"/>
        <v>0</v>
      </c>
      <c r="EZ44" s="56">
        <f t="shared" si="18"/>
        <v>0</v>
      </c>
      <c r="FA44" s="56">
        <f t="shared" si="18"/>
        <v>0</v>
      </c>
      <c r="FB44" s="56">
        <f t="shared" si="18"/>
        <v>0</v>
      </c>
      <c r="FC44" s="56">
        <f t="shared" si="18"/>
        <v>0</v>
      </c>
      <c r="FD44" s="56">
        <f t="shared" si="18"/>
        <v>0</v>
      </c>
      <c r="FE44" s="56">
        <f t="shared" si="18"/>
        <v>0</v>
      </c>
      <c r="FF44" s="56">
        <f t="shared" si="18"/>
        <v>0</v>
      </c>
      <c r="FG44" s="56">
        <f t="shared" si="18"/>
        <v>0</v>
      </c>
      <c r="FH44" s="56">
        <f t="shared" si="18"/>
        <v>0</v>
      </c>
      <c r="FI44" s="56">
        <f t="shared" si="18"/>
        <v>0</v>
      </c>
      <c r="FJ44" s="56">
        <f t="shared" si="18"/>
        <v>0</v>
      </c>
      <c r="FK44" s="56">
        <f t="shared" si="16"/>
        <v>0</v>
      </c>
      <c r="FL44" s="56">
        <f t="shared" si="16"/>
        <v>0</v>
      </c>
      <c r="FM44" s="56">
        <f t="shared" si="14"/>
        <v>0</v>
      </c>
      <c r="FN44" s="56">
        <f t="shared" si="14"/>
        <v>0</v>
      </c>
      <c r="FO44" s="58">
        <f>SUM(CatTemplate[[#This Row],[CS1]:[CS20]])</f>
        <v>0</v>
      </c>
      <c r="FP44" s="59">
        <f>CatTemplate[[#This Row],[Total Oth. cost]]+CatTemplate[[#This Row],[Total St. Cost]]</f>
        <v>0</v>
      </c>
      <c r="FQ44" s="33" t="e">
        <f t="shared" si="12"/>
        <v>#VALUE!</v>
      </c>
      <c r="FR44" s="33" t="e">
        <f t="shared" si="5"/>
        <v>#VALUE!</v>
      </c>
      <c r="FS44" s="30" t="e">
        <f>(CatTemplate[[#This Row],[CO1]] + CatTemplate[[#This Row],[CS1]]) * (1 + getRateOHFinal) * getRateMarkupFinal</f>
        <v>#VALUE!</v>
      </c>
      <c r="FT44" s="30" t="e">
        <f>(CatTemplate[[#This Row],[CO2]] + CatTemplate[[#This Row],[CS2]]) * (1 + getRateOHFinal) * getRateMarkupFinal</f>
        <v>#VALUE!</v>
      </c>
      <c r="FU44" s="30" t="e">
        <f>(CatTemplate[[#This Row],[CO3]] + CatTemplate[[#This Row],[CS3]]) * (1 + getRateOHFinal) * getRateMarkupFinal</f>
        <v>#VALUE!</v>
      </c>
      <c r="FV44" s="30" t="e">
        <f>(CatTemplate[[#This Row],[CO4]] + CatTemplate[[#This Row],[CS4]]) * (1 + getRateOHFinal) * getRateMarkupFinal</f>
        <v>#VALUE!</v>
      </c>
      <c r="FW44" s="30" t="e">
        <f>(CatTemplate[[#This Row],[CO5]] + CatTemplate[[#This Row],[CS5]]) * (1 + getRateOHFinal) * getRateMarkupFinal</f>
        <v>#VALUE!</v>
      </c>
      <c r="FX44" s="30" t="e">
        <f>(CatTemplate[[#This Row],[CO6]] + CatTemplate[[#This Row],[CS6]]) * (1 + getRateOHFinal) * getRateMarkupFinal</f>
        <v>#VALUE!</v>
      </c>
      <c r="FY44" s="30" t="e">
        <f>(CatTemplate[[#This Row],[CO7]] + CatTemplate[[#This Row],[CS7]]) * (1 + getRateOHFinal) * getRateMarkupFinal</f>
        <v>#VALUE!</v>
      </c>
      <c r="FZ44" s="30" t="e">
        <f>(CatTemplate[[#This Row],[CO8]] + CatTemplate[[#This Row],[CS8]]) * (1 + getRateOHFinal) * getRateMarkupFinal</f>
        <v>#VALUE!</v>
      </c>
      <c r="GA44" s="30" t="e">
        <f>(CatTemplate[[#This Row],[CO9]] + CatTemplate[[#This Row],[CS9]]) * (1 + getRateOHFinal) * getRateMarkupFinal</f>
        <v>#VALUE!</v>
      </c>
      <c r="GB44" s="30" t="e">
        <f>(CatTemplate[[#This Row],[CO10]] + CatTemplate[[#This Row],[CS10]]) * (1 + getRateOHFinal) * getRateMarkupFinal</f>
        <v>#VALUE!</v>
      </c>
      <c r="GC44" s="30" t="e">
        <f>(CatTemplate[[#This Row],[CO11]] + CatTemplate[[#This Row],[CS11]]) * (1 + getRateOHFinal) * getRateMarkupFinal</f>
        <v>#VALUE!</v>
      </c>
      <c r="GD44" s="30" t="e">
        <f>(CatTemplate[[#This Row],[CO12]] + CatTemplate[[#This Row],[CS12]]) * (1 + getRateOHFinal) * getRateMarkupFinal</f>
        <v>#VALUE!</v>
      </c>
      <c r="GE44" s="30" t="e">
        <f>(CatTemplate[[#This Row],[CO13]] + CatTemplate[[#This Row],[CS13]]) * (1 + getRateOHFinal) * getRateMarkupFinal</f>
        <v>#VALUE!</v>
      </c>
      <c r="GF44" s="30" t="e">
        <f>(CatTemplate[[#This Row],[CO14]] + CatTemplate[[#This Row],[CS14]]) * (1 + getRateOHFinal) * getRateMarkupFinal</f>
        <v>#VALUE!</v>
      </c>
      <c r="GG44" s="30" t="e">
        <f>(CatTemplate[[#This Row],[CO15]] + CatTemplate[[#This Row],[CS15]]) * (1 + getRateOHFinal) * getRateMarkupFinal</f>
        <v>#VALUE!</v>
      </c>
      <c r="GH44" s="30" t="e">
        <f>(CatTemplate[[#This Row],[CO16]] + CatTemplate[[#This Row],[CS16]]) * (1 + getRateOHFinal) * getRateMarkupFinal</f>
        <v>#VALUE!</v>
      </c>
      <c r="GI44" s="30" t="e">
        <f>(CatTemplate[[#This Row],[CO17]] + CatTemplate[[#This Row],[CS17]]) * (1 + getRateOHFinal) * getRateMarkupFinal</f>
        <v>#VALUE!</v>
      </c>
      <c r="GJ44" s="30" t="e">
        <f>(CatTemplate[[#This Row],[CO18]] + CatTemplate[[#This Row],[CS18]]) * (1 + getRateOHFinal) * getRateMarkupFinal</f>
        <v>#VALUE!</v>
      </c>
      <c r="GK44" s="30" t="e">
        <f>(CatTemplate[[#This Row],[CO19]] + CatTemplate[[#This Row],[CS19]]) * (1 + getRateOHFinal) * getRateMarkupFinal</f>
        <v>#VALUE!</v>
      </c>
      <c r="GL44" s="30" t="e">
        <f>(CatTemplate[[#This Row],[CO20]] + CatTemplate[[#This Row],[CS20]]) * (1 + getRateOHFinal) * getRateMarkupFinal</f>
        <v>#VALUE!</v>
      </c>
      <c r="GM44" s="30" t="e">
        <f t="shared" si="6"/>
        <v>#VALUE!</v>
      </c>
      <c r="GN44" s="30" t="e">
        <f t="shared" si="7"/>
        <v>#VALUE!</v>
      </c>
      <c r="GO44" s="30" t="e">
        <f t="shared" si="8"/>
        <v>#VALUE!</v>
      </c>
      <c r="GP44" s="30" t="e">
        <f t="shared" si="9"/>
        <v>#VALUE!</v>
      </c>
      <c r="GQ44" s="30" t="e">
        <f>(CatTemplate[[#This Row],[CO1]]+CatTemplate[[#This Row],[CS1]]) * (1+ getRateOHFinal) * (1 + getRateMarkupFinal)</f>
        <v>#VALUE!</v>
      </c>
      <c r="GR44" s="30" t="e">
        <f>(CatTemplate[[#This Row],[CO2]]+CatTemplate[[#This Row],[CS2]]) * (1+ getRateOHFinal) * (1 + getRateMarkupFinal)</f>
        <v>#VALUE!</v>
      </c>
      <c r="GS44" s="30" t="e">
        <f>(CatTemplate[[#This Row],[CO3]]+CatTemplate[[#This Row],[CS3]]) * (1+ getRateOHFinal) * (1 + getRateMarkupFinal)</f>
        <v>#VALUE!</v>
      </c>
      <c r="GT44" s="30" t="e">
        <f>(CatTemplate[[#This Row],[CO4]]+CatTemplate[[#This Row],[CS4]]) * (1+ getRateOHFinal) * (1 + getRateMarkupFinal)</f>
        <v>#VALUE!</v>
      </c>
      <c r="GU44" s="30" t="e">
        <f>(CatTemplate[[#This Row],[CO5]]+CatTemplate[[#This Row],[CS5]]) * (1+ getRateOHFinal) * (1 + getRateMarkupFinal)</f>
        <v>#VALUE!</v>
      </c>
      <c r="GV44" s="30" t="e">
        <f>(CatTemplate[[#This Row],[CO6]]+CatTemplate[[#This Row],[CS6]]) * (1+ getRateOHFinal) * (1 + getRateMarkupFinal)</f>
        <v>#VALUE!</v>
      </c>
      <c r="GW44" s="30" t="e">
        <f>(CatTemplate[[#This Row],[CO7]]+CatTemplate[[#This Row],[CS7]]) * (1+ getRateOHFinal) * (1 + getRateMarkupFinal)</f>
        <v>#VALUE!</v>
      </c>
      <c r="GX44" s="30" t="e">
        <f>(CatTemplate[[#This Row],[CO8]]+CatTemplate[[#This Row],[CS8]]) * (1+ getRateOHFinal) * (1 + getRateMarkupFinal)</f>
        <v>#VALUE!</v>
      </c>
      <c r="GY44" s="30" t="e">
        <f>(CatTemplate[[#This Row],[CO9]]+CatTemplate[[#This Row],[CS9]]) * (1+ getRateOHFinal) * (1 + getRateMarkupFinal)</f>
        <v>#VALUE!</v>
      </c>
      <c r="GZ44" s="30" t="e">
        <f>(CatTemplate[[#This Row],[CO10]]+CatTemplate[[#This Row],[CS10]]) * (1+ getRateOHFinal) * (1 + getRateMarkupFinal)</f>
        <v>#VALUE!</v>
      </c>
      <c r="HA44" s="30" t="e">
        <f>(CatTemplate[[#This Row],[CO11]]+CatTemplate[[#This Row],[CS11]]) * (1+ getRateOHFinal) * (1 + getRateMarkupFinal)</f>
        <v>#VALUE!</v>
      </c>
      <c r="HB44" s="30" t="e">
        <f>(CatTemplate[[#This Row],[CO12]]+CatTemplate[[#This Row],[CS12]]) * (1+ getRateOHFinal) * (1 + getRateMarkupFinal)</f>
        <v>#VALUE!</v>
      </c>
      <c r="HC44" s="30" t="e">
        <f>(CatTemplate[[#This Row],[CO13]]+CatTemplate[[#This Row],[CS13]]) * (1+ getRateOHFinal) * (1 + getRateMarkupFinal)</f>
        <v>#VALUE!</v>
      </c>
      <c r="HD44" s="30" t="e">
        <f>(CatTemplate[[#This Row],[CO14]]+CatTemplate[[#This Row],[CS14]]) * (1+ getRateOHFinal) * (1 + getRateMarkupFinal)</f>
        <v>#VALUE!</v>
      </c>
      <c r="HE44" s="30" t="e">
        <f>(CatTemplate[[#This Row],[CO15]]+CatTemplate[[#This Row],[CS15]]) * (1+ getRateOHFinal) * (1 + getRateMarkupFinal)</f>
        <v>#VALUE!</v>
      </c>
      <c r="HF44" s="30" t="e">
        <f>(CatTemplate[[#This Row],[CO16]]+CatTemplate[[#This Row],[CS16]]) * (1+ getRateOHFinal) * (1 + getRateMarkupFinal)</f>
        <v>#VALUE!</v>
      </c>
      <c r="HG44" s="30" t="e">
        <f>(CatTemplate[[#This Row],[CO17]]+CatTemplate[[#This Row],[CS17]]) * (1+ getRateOHFinal) * (1 + getRateMarkupFinal)</f>
        <v>#VALUE!</v>
      </c>
      <c r="HH44" s="30" t="e">
        <f>(CatTemplate[[#This Row],[CO18]]+CatTemplate[[#This Row],[CS18]]) * (1+ getRateOHFinal) * (1 + getRateMarkupFinal)</f>
        <v>#VALUE!</v>
      </c>
      <c r="HI44" s="30" t="e">
        <f>(CatTemplate[[#This Row],[CO19]]+CatTemplate[[#This Row],[CS19]]) * (1+ getRateOHFinal) * (1 + getRateMarkupFinal)</f>
        <v>#VALUE!</v>
      </c>
      <c r="HJ44" s="30" t="e">
        <f>(CatTemplate[[#This Row],[CO20]]+CatTemplate[[#This Row],[CS20]]) * (1+ getRateOHFinal) * (1 + getRateMarkupFinal)</f>
        <v>#VALUE!</v>
      </c>
      <c r="HK44" s="39" t="e">
        <f>CatTemplate[[#This Row],[Total cost]]+CatTemplate[[#This Row],[OH Amount]]+CatTemplate[[#This Row],[Markup]]</f>
        <v>#VALUE!</v>
      </c>
      <c r="HL44" s="63">
        <f>IF(CatTemplate[[#This Row],[Units]]="Days",CatTemplate[[#This Row],[Project quantity]]*CatTemplate[[#This Row],[St. unit effort]],CatTemplate[[#This Row],[Project quantity]])</f>
        <v>0</v>
      </c>
      <c r="HM44" s="287">
        <f>IFERROR(CatTemplate[[#This Row],[Total Price]]/(CatTemplate[[#This Row],[Final Quantity]]),0)</f>
        <v>0</v>
      </c>
      <c r="HN44" s="261"/>
    </row>
    <row r="45" spans="2:222" x14ac:dyDescent="0.2">
      <c r="B45" s="6" t="s">
        <v>75</v>
      </c>
      <c r="C45" s="22">
        <v>2</v>
      </c>
      <c r="D45" s="7" t="s">
        <v>75</v>
      </c>
      <c r="E45" s="24">
        <v>1</v>
      </c>
      <c r="F45" s="18" t="s">
        <v>885</v>
      </c>
      <c r="G45" s="26">
        <v>12</v>
      </c>
      <c r="H45" s="18" t="s">
        <v>144</v>
      </c>
      <c r="I45" s="18"/>
      <c r="J45" s="15" t="s">
        <v>31</v>
      </c>
      <c r="K45" s="15"/>
      <c r="L45" s="15" t="s">
        <v>140</v>
      </c>
      <c r="M45" s="15" t="s">
        <v>206</v>
      </c>
      <c r="N45" s="15" t="s">
        <v>858</v>
      </c>
      <c r="O45" s="320"/>
      <c r="P45" s="71"/>
      <c r="Q45" s="108"/>
      <c r="R45" s="73"/>
      <c r="S45" s="97"/>
      <c r="T45" s="100">
        <f>getEqUnitCost</f>
        <v>0</v>
      </c>
      <c r="U45" s="73">
        <f>getEqUnitEffort</f>
        <v>0</v>
      </c>
      <c r="V45" s="101">
        <f>getEqQuantity</f>
        <v>0</v>
      </c>
      <c r="W45" s="320"/>
      <c r="X45" s="100">
        <f>getConsUnitCost</f>
        <v>0</v>
      </c>
      <c r="Y45" s="73">
        <f>getConsUnitEffort</f>
        <v>0</v>
      </c>
      <c r="Z45" s="14">
        <f>getConsQuantity</f>
        <v>0</v>
      </c>
      <c r="AA45" s="320"/>
      <c r="AB45" s="72"/>
      <c r="AC45" s="112"/>
      <c r="AD45" s="14">
        <f>getOthQuantity</f>
        <v>0</v>
      </c>
      <c r="AE45" s="320"/>
      <c r="AF45" s="28" t="str">
        <f>IF(ISBLANK(CatTemplate[[#This Row],[Resource type]]),"",CatTemplate[[#This Row],[Resource type]])</f>
        <v>CIEC Nurse</v>
      </c>
      <c r="AG45" s="242">
        <f>getStaffUnitCost</f>
        <v>443.51295609133325</v>
      </c>
      <c r="AH45" s="113">
        <f>getStaffUnitEffort</f>
        <v>0</v>
      </c>
      <c r="AI45" s="40">
        <f>getStaffQuantity</f>
        <v>0</v>
      </c>
      <c r="AJ45" s="41">
        <f>CatTemplate[[#This Row],[St. quantity]]*8/ParRatePM</f>
        <v>0</v>
      </c>
      <c r="AK45" s="320"/>
      <c r="AL45" s="53" t="str">
        <f>CatTemplate[[#This Row],[Item type]]</f>
        <v>Days</v>
      </c>
      <c r="AM45" s="12">
        <f>SUM(CatTemplate[[#This Row],[Year1]:[Year20]])</f>
        <v>0</v>
      </c>
      <c r="AN45" s="52"/>
      <c r="AO45" s="52"/>
      <c r="AP45" s="52"/>
      <c r="AQ45" s="8"/>
      <c r="AR45" s="8"/>
      <c r="AS45" s="8"/>
      <c r="AT45" s="8"/>
      <c r="AU45" s="8"/>
      <c r="AV45" s="8"/>
      <c r="AW45" s="8"/>
      <c r="AX45" s="8"/>
      <c r="AY45" s="8"/>
      <c r="AZ45" s="8"/>
      <c r="BA45" s="8"/>
      <c r="BB45" s="8"/>
      <c r="BC45" s="8"/>
      <c r="BD45" s="8"/>
      <c r="BE45" s="8"/>
      <c r="BF45" s="8"/>
      <c r="BG45" s="36"/>
      <c r="BH45" s="320"/>
      <c r="BI45" s="37" t="str">
        <f>getCostCategory</f>
        <v>01 Staff costs</v>
      </c>
      <c r="BJ45" s="37" t="str">
        <f>getSection</f>
        <v>02 Patient visits and data collection</v>
      </c>
      <c r="BK45" s="32" t="str">
        <f>getObject</f>
        <v>CIEC Nurse</v>
      </c>
      <c r="BL45" s="30">
        <f>IFERROR(getUnitCost * IF(CatTemplate[[#This Row],[Cost Category Comp.]]="01 Staff costs", 1,1),0)</f>
        <v>443.51295609133325</v>
      </c>
      <c r="BM45" s="29">
        <f>IF(AND(ISBLANK(CatTemplate[[#This Row],[Eq. unit cost]]),ISBLANK(CatTemplate[[#This Row],[Cons. unit cost]]),ISBLANK(CatTemplate[[#This Row],[Oth. unit cost]])), 0, IF(getUnitEffort =0,1,getUnitEffort) * CatTemplate[[#This Row],[Year1]])</f>
        <v>0</v>
      </c>
      <c r="BN45" s="29">
        <f>IF(AND(ISBLANK(CatTemplate[[#This Row],[Eq. unit cost]]),ISBLANK(CatTemplate[[#This Row],[Cons. unit cost]]),ISBLANK(CatTemplate[[#This Row],[Oth. unit cost]])), 0, IF(getUnitEffort =0,1,getUnitEffort) * CatTemplate[[#This Row],[Year2]])</f>
        <v>0</v>
      </c>
      <c r="BO45" s="29">
        <f>IF(AND(ISBLANK(CatTemplate[[#This Row],[Eq. unit cost]]),ISBLANK(CatTemplate[[#This Row],[Cons. unit cost]]),ISBLANK(CatTemplate[[#This Row],[Oth. unit cost]])), 0, IF(getUnitEffort =0,1,getUnitEffort) * CatTemplate[[#This Row],[Year3]])</f>
        <v>0</v>
      </c>
      <c r="BP45" s="29">
        <f>IF(AND(ISBLANK(CatTemplate[[#This Row],[Eq. unit cost]]),ISBLANK(CatTemplate[[#This Row],[Cons. unit cost]]),ISBLANK(CatTemplate[[#This Row],[Oth. unit cost]])), 0, IF(getUnitEffort =0,1,getUnitEffort) * CatTemplate[[#This Row],[Year4]])</f>
        <v>0</v>
      </c>
      <c r="BQ45" s="29">
        <f>IF(AND(ISBLANK(CatTemplate[[#This Row],[Eq. unit cost]]),ISBLANK(CatTemplate[[#This Row],[Cons. unit cost]]),ISBLANK(CatTemplate[[#This Row],[Oth. unit cost]])), 0, IF(getUnitEffort =0,1,getUnitEffort) * CatTemplate[[#This Row],[Year5]])</f>
        <v>0</v>
      </c>
      <c r="BR45" s="29">
        <f>IF(AND(ISBLANK(CatTemplate[[#This Row],[Eq. unit cost]]),ISBLANK(CatTemplate[[#This Row],[Cons. unit cost]]),ISBLANK(CatTemplate[[#This Row],[Oth. unit cost]])), 0, IF(getUnitEffort =0,1,getUnitEffort) * CatTemplate[[#This Row],[Year6]])</f>
        <v>0</v>
      </c>
      <c r="BS45" s="29">
        <f>IF(AND(ISBLANK(CatTemplate[[#This Row],[Eq. unit cost]]),ISBLANK(CatTemplate[[#This Row],[Cons. unit cost]]),ISBLANK(CatTemplate[[#This Row],[Oth. unit cost]])), 0, IF(getUnitEffort =0,1,getUnitEffort) * CatTemplate[[#This Row],[Year7]])</f>
        <v>0</v>
      </c>
      <c r="BT45" s="29">
        <f>IF(AND(ISBLANK(CatTemplate[[#This Row],[Eq. unit cost]]),ISBLANK(CatTemplate[[#This Row],[Cons. unit cost]]),ISBLANK(CatTemplate[[#This Row],[Oth. unit cost]])), 0, IF(getUnitEffort =0,1,getUnitEffort) * CatTemplate[[#This Row],[Year8]])</f>
        <v>0</v>
      </c>
      <c r="BU45" s="29">
        <f>IF(AND(ISBLANK(CatTemplate[[#This Row],[Eq. unit cost]]),ISBLANK(CatTemplate[[#This Row],[Cons. unit cost]]),ISBLANK(CatTemplate[[#This Row],[Oth. unit cost]])), 0, IF(getUnitEffort =0,1,getUnitEffort) * CatTemplate[[#This Row],[Year9]])</f>
        <v>0</v>
      </c>
      <c r="BV45" s="29">
        <f>IF(AND(ISBLANK(CatTemplate[[#This Row],[Eq. unit cost]]),ISBLANK(CatTemplate[[#This Row],[Cons. unit cost]]),ISBLANK(CatTemplate[[#This Row],[Oth. unit cost]])), 0, IF(getUnitEffort =0,1,getUnitEffort) * CatTemplate[[#This Row],[Year10]])</f>
        <v>0</v>
      </c>
      <c r="BW45" s="29">
        <f>IF(AND(ISBLANK(CatTemplate[[#This Row],[Eq. unit cost]]),ISBLANK(CatTemplate[[#This Row],[Cons. unit cost]]),ISBLANK(CatTemplate[[#This Row],[Oth. unit cost]])), 0, IF(getUnitEffort =0,1,getUnitEffort) * CatTemplate[[#This Row],[Year11]])</f>
        <v>0</v>
      </c>
      <c r="BX45" s="29">
        <f>IF(AND(ISBLANK(CatTemplate[[#This Row],[Eq. unit cost]]),ISBLANK(CatTemplate[[#This Row],[Cons. unit cost]]),ISBLANK(CatTemplate[[#This Row],[Oth. unit cost]])), 0, IF(getUnitEffort =0,1,getUnitEffort) * CatTemplate[[#This Row],[Year12]])</f>
        <v>0</v>
      </c>
      <c r="BY45" s="29">
        <f>IF(AND(ISBLANK(CatTemplate[[#This Row],[Eq. unit cost]]),ISBLANK(CatTemplate[[#This Row],[Cons. unit cost]]),ISBLANK(CatTemplate[[#This Row],[Oth. unit cost]])), 0, IF(getUnitEffort =0,1,getUnitEffort) * CatTemplate[[#This Row],[Year13]])</f>
        <v>0</v>
      </c>
      <c r="BZ45" s="29">
        <f>IF(AND(ISBLANK(CatTemplate[[#This Row],[Eq. unit cost]]),ISBLANK(CatTemplate[[#This Row],[Cons. unit cost]]),ISBLANK(CatTemplate[[#This Row],[Oth. unit cost]])), 0, IF(getUnitEffort =0,1,getUnitEffort) * CatTemplate[[#This Row],[Year14]])</f>
        <v>0</v>
      </c>
      <c r="CA45" s="29">
        <f>IF(AND(ISBLANK(CatTemplate[[#This Row],[Eq. unit cost]]),ISBLANK(CatTemplate[[#This Row],[Cons. unit cost]]),ISBLANK(CatTemplate[[#This Row],[Oth. unit cost]])), 0, IF(getUnitEffort =0,1,getUnitEffort) * CatTemplate[[#This Row],[Year15]])</f>
        <v>0</v>
      </c>
      <c r="CB45" s="29">
        <f>IF(AND(ISBLANK(CatTemplate[[#This Row],[Eq. unit cost]]),ISBLANK(CatTemplate[[#This Row],[Cons. unit cost]]),ISBLANK(CatTemplate[[#This Row],[Oth. unit cost]])), 0, IF(getUnitEffort =0,1,getUnitEffort) * CatTemplate[[#This Row],[Year16]])</f>
        <v>0</v>
      </c>
      <c r="CC45" s="29">
        <f>IF(AND(ISBLANK(CatTemplate[[#This Row],[Eq. unit cost]]),ISBLANK(CatTemplate[[#This Row],[Cons. unit cost]]),ISBLANK(CatTemplate[[#This Row],[Oth. unit cost]])), 0, IF(getUnitEffort =0,1,getUnitEffort) * CatTemplate[[#This Row],[Year17]])</f>
        <v>0</v>
      </c>
      <c r="CD45" s="29">
        <f>IF(AND(ISBLANK(CatTemplate[[#This Row],[Eq. unit cost]]),ISBLANK(CatTemplate[[#This Row],[Cons. unit cost]]),ISBLANK(CatTemplate[[#This Row],[Oth. unit cost]])), 0, IF(getUnitEffort =0,1,getUnitEffort) * CatTemplate[[#This Row],[Year18]])</f>
        <v>0</v>
      </c>
      <c r="CE45" s="29">
        <f>IF(AND(ISBLANK(CatTemplate[[#This Row],[Eq. unit cost]]),ISBLANK(CatTemplate[[#This Row],[Cons. unit cost]]),ISBLANK(CatTemplate[[#This Row],[Oth. unit cost]])), 0, IF(getUnitEffort =0,1,getUnitEffort) * CatTemplate[[#This Row],[Year19]])</f>
        <v>0</v>
      </c>
      <c r="CF45" s="29">
        <f>IF(AND(ISBLANK(CatTemplate[[#This Row],[Eq. unit cost]]),ISBLANK(CatTemplate[[#This Row],[Cons. unit cost]]),ISBLANK(CatTemplate[[#This Row],[Oth. unit cost]])), 0, IF(getUnitEffort =0,1,getUnitEffort) * CatTemplate[[#This Row],[Year20]])</f>
        <v>0</v>
      </c>
      <c r="CG45" s="45">
        <f>SUM(CatTemplate[[#This Row],[Q1]:[Q20]])</f>
        <v>0</v>
      </c>
      <c r="CH45" s="29">
        <f>IF(ISBLANK(CatTemplate[[#This Row],[St. unit effort]]),0,(CatTemplate[[#This Row],[St. unit effort]] * CatTemplate[[#This Row],[Year1]]))</f>
        <v>0</v>
      </c>
      <c r="CI45" s="29">
        <f>IF(ISBLANK(CatTemplate[[#This Row],[St. unit effort]]),0,(CatTemplate[[#This Row],[St. unit effort]] * CatTemplate[[#This Row],[Year2]]))</f>
        <v>0</v>
      </c>
      <c r="CJ45" s="29">
        <f>IF(ISBLANK(CatTemplate[[#This Row],[St. unit effort]]),0,(CatTemplate[[#This Row],[St. unit effort]] * CatTemplate[[#This Row],[Year3]]))</f>
        <v>0</v>
      </c>
      <c r="CK45" s="29">
        <f>IF(ISBLANK(CatTemplate[[#This Row],[St. unit effort]]),0,(CatTemplate[[#This Row],[St. unit effort]] * CatTemplate[[#This Row],[Year4]]))</f>
        <v>0</v>
      </c>
      <c r="CL45" s="29">
        <f>IF(ISBLANK(CatTemplate[[#This Row],[St. unit effort]]),0,(CatTemplate[[#This Row],[St. unit effort]] * CatTemplate[[#This Row],[Year5]]))</f>
        <v>0</v>
      </c>
      <c r="CM45" s="29">
        <f>IF(ISBLANK(CatTemplate[[#This Row],[St. unit effort]]),0,(CatTemplate[[#This Row],[St. unit effort]] * CatTemplate[[#This Row],[Year6]]))</f>
        <v>0</v>
      </c>
      <c r="CN45" s="29">
        <f>IF(ISBLANK(CatTemplate[[#This Row],[St. unit effort]]),0,(CatTemplate[[#This Row],[St. unit effort]] * CatTemplate[[#This Row],[Year7]]))</f>
        <v>0</v>
      </c>
      <c r="CO45" s="29">
        <f>IF(ISBLANK(CatTemplate[[#This Row],[St. unit effort]]),0,(CatTemplate[[#This Row],[St. unit effort]] * CatTemplate[[#This Row],[Year8]]))</f>
        <v>0</v>
      </c>
      <c r="CP45" s="29">
        <f>IF(ISBLANK(CatTemplate[[#This Row],[St. unit effort]]),0,(CatTemplate[[#This Row],[St. unit effort]] * CatTemplate[[#This Row],[Year9]]))</f>
        <v>0</v>
      </c>
      <c r="CQ45" s="29">
        <f>IF(ISBLANK(CatTemplate[[#This Row],[St. unit effort]]),0,(CatTemplate[[#This Row],[St. unit effort]] * CatTemplate[[#This Row],[Year10]]))</f>
        <v>0</v>
      </c>
      <c r="CR45" s="29">
        <f>IF(ISBLANK(CatTemplate[[#This Row],[St. unit effort]]),0,(CatTemplate[[#This Row],[St. unit effort]] * CatTemplate[[#This Row],[Year11]]))</f>
        <v>0</v>
      </c>
      <c r="CS45" s="29">
        <f>IF(ISBLANK(CatTemplate[[#This Row],[St. unit effort]]),0,(CatTemplate[[#This Row],[St. unit effort]] * CatTemplate[[#This Row],[Year12]]))</f>
        <v>0</v>
      </c>
      <c r="CT45" s="29">
        <f>IF(ISBLANK(CatTemplate[[#This Row],[St. unit effort]]),0,(CatTemplate[[#This Row],[St. unit effort]] * CatTemplate[[#This Row],[Year13]]))</f>
        <v>0</v>
      </c>
      <c r="CU45" s="29">
        <f>IF(ISBLANK(CatTemplate[[#This Row],[St. unit effort]]),0,(CatTemplate[[#This Row],[St. unit effort]] * CatTemplate[[#This Row],[Year14]]))</f>
        <v>0</v>
      </c>
      <c r="CV45" s="29">
        <f>IF(ISBLANK(CatTemplate[[#This Row],[St. unit effort]]),0,(CatTemplate[[#This Row],[St. unit effort]] * CatTemplate[[#This Row],[Year15]]))</f>
        <v>0</v>
      </c>
      <c r="CW45" s="29">
        <f>IF(ISBLANK(CatTemplate[[#This Row],[St. unit effort]]),0,(CatTemplate[[#This Row],[St. unit effort]] * CatTemplate[[#This Row],[Year16]]))</f>
        <v>0</v>
      </c>
      <c r="CX45" s="29">
        <f>IF(ISBLANK(CatTemplate[[#This Row],[St. unit effort]]),0,(CatTemplate[[#This Row],[St. unit effort]] * CatTemplate[[#This Row],[Year17]]))</f>
        <v>0</v>
      </c>
      <c r="CY45" s="29">
        <f>IF(ISBLANK(CatTemplate[[#This Row],[St. unit effort]]),0,(CatTemplate[[#This Row],[St. unit effort]] * CatTemplate[[#This Row],[Year18]]))</f>
        <v>0</v>
      </c>
      <c r="CZ45" s="29">
        <f>IF(ISBLANK(CatTemplate[[#This Row],[St. unit effort]]),0,(CatTemplate[[#This Row],[St. unit effort]] * CatTemplate[[#This Row],[Year19]]))</f>
        <v>0</v>
      </c>
      <c r="DA45" s="29">
        <f>IF(ISBLANK(CatTemplate[[#This Row],[St. unit effort]]),0,(CatTemplate[[#This Row],[St. unit effort]] * CatTemplate[[#This Row],[Year20]]))</f>
        <v>0</v>
      </c>
      <c r="DB45" s="57">
        <f>IF(ISBLANK(CatTemplate[[#This Row],[St. unit effort]]),0,(CatTemplate[[#This Row],[St. unit effort]] * CatTemplate[[#This Row],[Year1]])*8/ParRatePM)</f>
        <v>0</v>
      </c>
      <c r="DC45" s="57">
        <f>IF(ISBLANK(CatTemplate[[#This Row],[St. unit effort]]),0,(CatTemplate[[#This Row],[St. unit effort]] * CatTemplate[[#This Row],[Year2]])*8/ParRatePM)</f>
        <v>0</v>
      </c>
      <c r="DD45" s="57">
        <f>IF(ISBLANK(CatTemplate[[#This Row],[St. unit effort]]),0,(CatTemplate[[#This Row],[St. unit effort]] * CatTemplate[[#This Row],[Year3]])*8/ParRatePM)</f>
        <v>0</v>
      </c>
      <c r="DE45" s="57">
        <f>IF(ISBLANK(CatTemplate[[#This Row],[St. unit effort]]),0,(CatTemplate[[#This Row],[St. unit effort]] * CatTemplate[[#This Row],[Year4]])*8/ParRatePM)</f>
        <v>0</v>
      </c>
      <c r="DF45" s="57">
        <f>IF(ISBLANK(CatTemplate[[#This Row],[St. unit effort]]),0,(CatTemplate[[#This Row],[St. unit effort]] * CatTemplate[[#This Row],[Year5]])*8/ParRatePM)</f>
        <v>0</v>
      </c>
      <c r="DG45" s="57">
        <f>IF(ISBLANK(CatTemplate[[#This Row],[St. unit effort]]),0,(CatTemplate[[#This Row],[St. unit effort]] * CatTemplate[[#This Row],[Year6]])*8/ParRatePM)</f>
        <v>0</v>
      </c>
      <c r="DH45" s="57">
        <f>IF(ISBLANK(CatTemplate[[#This Row],[St. unit effort]]),0,(CatTemplate[[#This Row],[St. unit effort]] * CatTemplate[[#This Row],[Year7]])*8/ParRatePM)</f>
        <v>0</v>
      </c>
      <c r="DI45" s="57">
        <f>IF(ISBLANK(CatTemplate[[#This Row],[St. unit effort]]),0,(CatTemplate[[#This Row],[St. unit effort]] * CatTemplate[[#This Row],[Year8]])*8/ParRatePM)</f>
        <v>0</v>
      </c>
      <c r="DJ45" s="57">
        <f>IF(ISBLANK(CatTemplate[[#This Row],[St. unit effort]]),0,(CatTemplate[[#This Row],[St. unit effort]] * CatTemplate[[#This Row],[Year9]])*8/ParRatePM)</f>
        <v>0</v>
      </c>
      <c r="DK45" s="57">
        <f>IF(ISBLANK(CatTemplate[[#This Row],[St. unit effort]]),0,(CatTemplate[[#This Row],[St. unit effort]] * CatTemplate[[#This Row],[Year10]])*8/ParRatePM)</f>
        <v>0</v>
      </c>
      <c r="DL45" s="57">
        <f>IF(ISBLANK(CatTemplate[[#This Row],[St. unit effort]]),0,(CatTemplate[[#This Row],[St. unit effort]] * CatTemplate[[#This Row],[Year11]])*8/ParRatePM)</f>
        <v>0</v>
      </c>
      <c r="DM45" s="57">
        <f>IF(ISBLANK(CatTemplate[[#This Row],[St. unit effort]]),0,(CatTemplate[[#This Row],[St. unit effort]] * CatTemplate[[#This Row],[Year12]])*8/ParRatePM)</f>
        <v>0</v>
      </c>
      <c r="DN45" s="57">
        <f>IF(ISBLANK(CatTemplate[[#This Row],[St. unit effort]]),0,(CatTemplate[[#This Row],[St. unit effort]] * CatTemplate[[#This Row],[Year13]])*8/ParRatePM)</f>
        <v>0</v>
      </c>
      <c r="DO45" s="57">
        <f>IF(ISBLANK(CatTemplate[[#This Row],[St. unit effort]]),0,(CatTemplate[[#This Row],[St. unit effort]] * CatTemplate[[#This Row],[Year14]])*8/ParRatePM)</f>
        <v>0</v>
      </c>
      <c r="DP45" s="57">
        <f>IF(ISBLANK(CatTemplate[[#This Row],[St. unit effort]]),0,(CatTemplate[[#This Row],[St. unit effort]] * CatTemplate[[#This Row],[Year15]])*8/ParRatePM)</f>
        <v>0</v>
      </c>
      <c r="DQ45" s="57">
        <f>IF(ISBLANK(CatTemplate[[#This Row],[St. unit effort]]),0,(CatTemplate[[#This Row],[St. unit effort]] * CatTemplate[[#This Row],[Year16]])*8/ParRatePM)</f>
        <v>0</v>
      </c>
      <c r="DR45" s="57">
        <f>IF(ISBLANK(CatTemplate[[#This Row],[St. unit effort]]),0,(CatTemplate[[#This Row],[St. unit effort]] * CatTemplate[[#This Row],[Year17]])*8/ParRatePM)</f>
        <v>0</v>
      </c>
      <c r="DS45" s="57">
        <f>IF(ISBLANK(CatTemplate[[#This Row],[St. unit effort]]),0,(CatTemplate[[#This Row],[St. unit effort]] * CatTemplate[[#This Row],[Year18]])*8/ParRatePM)</f>
        <v>0</v>
      </c>
      <c r="DT45" s="57">
        <f>IF(ISBLANK(CatTemplate[[#This Row],[St. unit effort]]),0,(CatTemplate[[#This Row],[St. unit effort]] * CatTemplate[[#This Row],[Year19]])*8/ParRatePM)</f>
        <v>0</v>
      </c>
      <c r="DU45" s="57">
        <f>IF(ISBLANK(CatTemplate[[#This Row],[St. unit effort]]),0,(CatTemplate[[#This Row],[St. unit effort]] * CatTemplate[[#This Row],[Year20]])*8/ParRatePM)</f>
        <v>0</v>
      </c>
      <c r="DV45" s="54">
        <f>SUM(CatTemplate[[#This Row],[PM1]:[PM20]])</f>
        <v>0</v>
      </c>
      <c r="DW45" s="56">
        <f t="shared" si="17"/>
        <v>0</v>
      </c>
      <c r="DX45" s="56">
        <f t="shared" si="17"/>
        <v>0</v>
      </c>
      <c r="DY45" s="56">
        <f t="shared" si="17"/>
        <v>0</v>
      </c>
      <c r="DZ45" s="56">
        <f t="shared" si="17"/>
        <v>0</v>
      </c>
      <c r="EA45" s="56">
        <f t="shared" si="17"/>
        <v>0</v>
      </c>
      <c r="EB45" s="56">
        <f t="shared" si="17"/>
        <v>0</v>
      </c>
      <c r="EC45" s="56">
        <f t="shared" si="17"/>
        <v>0</v>
      </c>
      <c r="ED45" s="56">
        <f t="shared" si="17"/>
        <v>0</v>
      </c>
      <c r="EE45" s="56">
        <f t="shared" si="17"/>
        <v>0</v>
      </c>
      <c r="EF45" s="56">
        <f t="shared" si="17"/>
        <v>0</v>
      </c>
      <c r="EG45" s="56">
        <f t="shared" si="17"/>
        <v>0</v>
      </c>
      <c r="EH45" s="56">
        <f t="shared" si="17"/>
        <v>0</v>
      </c>
      <c r="EI45" s="56">
        <f t="shared" si="17"/>
        <v>0</v>
      </c>
      <c r="EJ45" s="56">
        <f t="shared" si="17"/>
        <v>0</v>
      </c>
      <c r="EK45" s="56">
        <f t="shared" si="17"/>
        <v>0</v>
      </c>
      <c r="EL45" s="56">
        <f t="shared" si="17"/>
        <v>0</v>
      </c>
      <c r="EM45" s="56">
        <f t="shared" si="15"/>
        <v>0</v>
      </c>
      <c r="EN45" s="56">
        <f t="shared" si="15"/>
        <v>0</v>
      </c>
      <c r="EO45" s="56">
        <f t="shared" si="13"/>
        <v>0</v>
      </c>
      <c r="EP45" s="56">
        <f t="shared" si="13"/>
        <v>0</v>
      </c>
      <c r="EQ45" s="30">
        <f>CatTemplate[[#This Row],[Eq. unit cost]] * CatTemplate[[#This Row],[Eq. quantity]]</f>
        <v>0</v>
      </c>
      <c r="ER45" s="30">
        <f>CatTemplate[[#This Row],[Cons. unit cost]] *CatTemplate[[#This Row],[Cons. quantity]]</f>
        <v>0</v>
      </c>
      <c r="ES45" s="30">
        <f>CatTemplate[[#This Row],[Oth. unit cost]] *CatTemplate[[#This Row],[Oth. quantity]]</f>
        <v>0</v>
      </c>
      <c r="ET45" s="55">
        <f>SUM(CatTemplate[[#This Row],[CO1]:[CO20]])</f>
        <v>0</v>
      </c>
      <c r="EU45" s="56">
        <f t="shared" si="18"/>
        <v>0</v>
      </c>
      <c r="EV45" s="56">
        <f t="shared" si="18"/>
        <v>0</v>
      </c>
      <c r="EW45" s="56">
        <f t="shared" si="18"/>
        <v>0</v>
      </c>
      <c r="EX45" s="56">
        <f t="shared" si="18"/>
        <v>0</v>
      </c>
      <c r="EY45" s="56">
        <f t="shared" si="18"/>
        <v>0</v>
      </c>
      <c r="EZ45" s="56">
        <f t="shared" si="18"/>
        <v>0</v>
      </c>
      <c r="FA45" s="56">
        <f t="shared" si="18"/>
        <v>0</v>
      </c>
      <c r="FB45" s="56">
        <f t="shared" si="18"/>
        <v>0</v>
      </c>
      <c r="FC45" s="56">
        <f t="shared" si="18"/>
        <v>0</v>
      </c>
      <c r="FD45" s="56">
        <f t="shared" si="18"/>
        <v>0</v>
      </c>
      <c r="FE45" s="56">
        <f t="shared" si="18"/>
        <v>0</v>
      </c>
      <c r="FF45" s="56">
        <f t="shared" si="18"/>
        <v>0</v>
      </c>
      <c r="FG45" s="56">
        <f t="shared" si="18"/>
        <v>0</v>
      </c>
      <c r="FH45" s="56">
        <f t="shared" si="18"/>
        <v>0</v>
      </c>
      <c r="FI45" s="56">
        <f t="shared" si="18"/>
        <v>0</v>
      </c>
      <c r="FJ45" s="56">
        <f t="shared" si="18"/>
        <v>0</v>
      </c>
      <c r="FK45" s="56">
        <f t="shared" si="16"/>
        <v>0</v>
      </c>
      <c r="FL45" s="56">
        <f t="shared" si="16"/>
        <v>0</v>
      </c>
      <c r="FM45" s="56">
        <f t="shared" si="14"/>
        <v>0</v>
      </c>
      <c r="FN45" s="56">
        <f t="shared" si="14"/>
        <v>0</v>
      </c>
      <c r="FO45" s="58">
        <f>SUM(CatTemplate[[#This Row],[CS1]:[CS20]])</f>
        <v>0</v>
      </c>
      <c r="FP45" s="59">
        <f>CatTemplate[[#This Row],[Total Oth. cost]]+CatTemplate[[#This Row],[Total St. Cost]]</f>
        <v>0</v>
      </c>
      <c r="FQ45" s="33" t="e">
        <f t="shared" si="12"/>
        <v>#VALUE!</v>
      </c>
      <c r="FR45" s="33" t="e">
        <f t="shared" si="5"/>
        <v>#VALUE!</v>
      </c>
      <c r="FS45" s="30" t="e">
        <f>(CatTemplate[[#This Row],[CO1]] + CatTemplate[[#This Row],[CS1]]) * (1 + getRateOHFinal) * getRateMarkupFinal</f>
        <v>#VALUE!</v>
      </c>
      <c r="FT45" s="30" t="e">
        <f>(CatTemplate[[#This Row],[CO2]] + CatTemplate[[#This Row],[CS2]]) * (1 + getRateOHFinal) * getRateMarkupFinal</f>
        <v>#VALUE!</v>
      </c>
      <c r="FU45" s="30" t="e">
        <f>(CatTemplate[[#This Row],[CO3]] + CatTemplate[[#This Row],[CS3]]) * (1 + getRateOHFinal) * getRateMarkupFinal</f>
        <v>#VALUE!</v>
      </c>
      <c r="FV45" s="30" t="e">
        <f>(CatTemplate[[#This Row],[CO4]] + CatTemplate[[#This Row],[CS4]]) * (1 + getRateOHFinal) * getRateMarkupFinal</f>
        <v>#VALUE!</v>
      </c>
      <c r="FW45" s="30" t="e">
        <f>(CatTemplate[[#This Row],[CO5]] + CatTemplate[[#This Row],[CS5]]) * (1 + getRateOHFinal) * getRateMarkupFinal</f>
        <v>#VALUE!</v>
      </c>
      <c r="FX45" s="30" t="e">
        <f>(CatTemplate[[#This Row],[CO6]] + CatTemplate[[#This Row],[CS6]]) * (1 + getRateOHFinal) * getRateMarkupFinal</f>
        <v>#VALUE!</v>
      </c>
      <c r="FY45" s="30" t="e">
        <f>(CatTemplate[[#This Row],[CO7]] + CatTemplate[[#This Row],[CS7]]) * (1 + getRateOHFinal) * getRateMarkupFinal</f>
        <v>#VALUE!</v>
      </c>
      <c r="FZ45" s="30" t="e">
        <f>(CatTemplate[[#This Row],[CO8]] + CatTemplate[[#This Row],[CS8]]) * (1 + getRateOHFinal) * getRateMarkupFinal</f>
        <v>#VALUE!</v>
      </c>
      <c r="GA45" s="30" t="e">
        <f>(CatTemplate[[#This Row],[CO9]] + CatTemplate[[#This Row],[CS9]]) * (1 + getRateOHFinal) * getRateMarkupFinal</f>
        <v>#VALUE!</v>
      </c>
      <c r="GB45" s="30" t="e">
        <f>(CatTemplate[[#This Row],[CO10]] + CatTemplate[[#This Row],[CS10]]) * (1 + getRateOHFinal) * getRateMarkupFinal</f>
        <v>#VALUE!</v>
      </c>
      <c r="GC45" s="30" t="e">
        <f>(CatTemplate[[#This Row],[CO11]] + CatTemplate[[#This Row],[CS11]]) * (1 + getRateOHFinal) * getRateMarkupFinal</f>
        <v>#VALUE!</v>
      </c>
      <c r="GD45" s="30" t="e">
        <f>(CatTemplate[[#This Row],[CO12]] + CatTemplate[[#This Row],[CS12]]) * (1 + getRateOHFinal) * getRateMarkupFinal</f>
        <v>#VALUE!</v>
      </c>
      <c r="GE45" s="30" t="e">
        <f>(CatTemplate[[#This Row],[CO13]] + CatTemplate[[#This Row],[CS13]]) * (1 + getRateOHFinal) * getRateMarkupFinal</f>
        <v>#VALUE!</v>
      </c>
      <c r="GF45" s="30" t="e">
        <f>(CatTemplate[[#This Row],[CO14]] + CatTemplate[[#This Row],[CS14]]) * (1 + getRateOHFinal) * getRateMarkupFinal</f>
        <v>#VALUE!</v>
      </c>
      <c r="GG45" s="30" t="e">
        <f>(CatTemplate[[#This Row],[CO15]] + CatTemplate[[#This Row],[CS15]]) * (1 + getRateOHFinal) * getRateMarkupFinal</f>
        <v>#VALUE!</v>
      </c>
      <c r="GH45" s="30" t="e">
        <f>(CatTemplate[[#This Row],[CO16]] + CatTemplate[[#This Row],[CS16]]) * (1 + getRateOHFinal) * getRateMarkupFinal</f>
        <v>#VALUE!</v>
      </c>
      <c r="GI45" s="30" t="e">
        <f>(CatTemplate[[#This Row],[CO17]] + CatTemplate[[#This Row],[CS17]]) * (1 + getRateOHFinal) * getRateMarkupFinal</f>
        <v>#VALUE!</v>
      </c>
      <c r="GJ45" s="30" t="e">
        <f>(CatTemplate[[#This Row],[CO18]] + CatTemplate[[#This Row],[CS18]]) * (1 + getRateOHFinal) * getRateMarkupFinal</f>
        <v>#VALUE!</v>
      </c>
      <c r="GK45" s="30" t="e">
        <f>(CatTemplate[[#This Row],[CO19]] + CatTemplate[[#This Row],[CS19]]) * (1 + getRateOHFinal) * getRateMarkupFinal</f>
        <v>#VALUE!</v>
      </c>
      <c r="GL45" s="30" t="e">
        <f>(CatTemplate[[#This Row],[CO20]] + CatTemplate[[#This Row],[CS20]]) * (1 + getRateOHFinal) * getRateMarkupFinal</f>
        <v>#VALUE!</v>
      </c>
      <c r="GM45" s="30" t="e">
        <f t="shared" si="6"/>
        <v>#VALUE!</v>
      </c>
      <c r="GN45" s="30" t="e">
        <f t="shared" si="7"/>
        <v>#VALUE!</v>
      </c>
      <c r="GO45" s="30" t="e">
        <f t="shared" si="8"/>
        <v>#VALUE!</v>
      </c>
      <c r="GP45" s="30" t="e">
        <f t="shared" si="9"/>
        <v>#VALUE!</v>
      </c>
      <c r="GQ45" s="30" t="e">
        <f>(CatTemplate[[#This Row],[CO1]]+CatTemplate[[#This Row],[CS1]]) * (1+ getRateOHFinal) * (1 + getRateMarkupFinal)</f>
        <v>#VALUE!</v>
      </c>
      <c r="GR45" s="30" t="e">
        <f>(CatTemplate[[#This Row],[CO2]]+CatTemplate[[#This Row],[CS2]]) * (1+ getRateOHFinal) * (1 + getRateMarkupFinal)</f>
        <v>#VALUE!</v>
      </c>
      <c r="GS45" s="30" t="e">
        <f>(CatTemplate[[#This Row],[CO3]]+CatTemplate[[#This Row],[CS3]]) * (1+ getRateOHFinal) * (1 + getRateMarkupFinal)</f>
        <v>#VALUE!</v>
      </c>
      <c r="GT45" s="30" t="e">
        <f>(CatTemplate[[#This Row],[CO4]]+CatTemplate[[#This Row],[CS4]]) * (1+ getRateOHFinal) * (1 + getRateMarkupFinal)</f>
        <v>#VALUE!</v>
      </c>
      <c r="GU45" s="30" t="e">
        <f>(CatTemplate[[#This Row],[CO5]]+CatTemplate[[#This Row],[CS5]]) * (1+ getRateOHFinal) * (1 + getRateMarkupFinal)</f>
        <v>#VALUE!</v>
      </c>
      <c r="GV45" s="30" t="e">
        <f>(CatTemplate[[#This Row],[CO6]]+CatTemplate[[#This Row],[CS6]]) * (1+ getRateOHFinal) * (1 + getRateMarkupFinal)</f>
        <v>#VALUE!</v>
      </c>
      <c r="GW45" s="30" t="e">
        <f>(CatTemplate[[#This Row],[CO7]]+CatTemplate[[#This Row],[CS7]]) * (1+ getRateOHFinal) * (1 + getRateMarkupFinal)</f>
        <v>#VALUE!</v>
      </c>
      <c r="GX45" s="30" t="e">
        <f>(CatTemplate[[#This Row],[CO8]]+CatTemplate[[#This Row],[CS8]]) * (1+ getRateOHFinal) * (1 + getRateMarkupFinal)</f>
        <v>#VALUE!</v>
      </c>
      <c r="GY45" s="30" t="e">
        <f>(CatTemplate[[#This Row],[CO9]]+CatTemplate[[#This Row],[CS9]]) * (1+ getRateOHFinal) * (1 + getRateMarkupFinal)</f>
        <v>#VALUE!</v>
      </c>
      <c r="GZ45" s="30" t="e">
        <f>(CatTemplate[[#This Row],[CO10]]+CatTemplate[[#This Row],[CS10]]) * (1+ getRateOHFinal) * (1 + getRateMarkupFinal)</f>
        <v>#VALUE!</v>
      </c>
      <c r="HA45" s="30" t="e">
        <f>(CatTemplate[[#This Row],[CO11]]+CatTemplate[[#This Row],[CS11]]) * (1+ getRateOHFinal) * (1 + getRateMarkupFinal)</f>
        <v>#VALUE!</v>
      </c>
      <c r="HB45" s="30" t="e">
        <f>(CatTemplate[[#This Row],[CO12]]+CatTemplate[[#This Row],[CS12]]) * (1+ getRateOHFinal) * (1 + getRateMarkupFinal)</f>
        <v>#VALUE!</v>
      </c>
      <c r="HC45" s="30" t="e">
        <f>(CatTemplate[[#This Row],[CO13]]+CatTemplate[[#This Row],[CS13]]) * (1+ getRateOHFinal) * (1 + getRateMarkupFinal)</f>
        <v>#VALUE!</v>
      </c>
      <c r="HD45" s="30" t="e">
        <f>(CatTemplate[[#This Row],[CO14]]+CatTemplate[[#This Row],[CS14]]) * (1+ getRateOHFinal) * (1 + getRateMarkupFinal)</f>
        <v>#VALUE!</v>
      </c>
      <c r="HE45" s="30" t="e">
        <f>(CatTemplate[[#This Row],[CO15]]+CatTemplate[[#This Row],[CS15]]) * (1+ getRateOHFinal) * (1 + getRateMarkupFinal)</f>
        <v>#VALUE!</v>
      </c>
      <c r="HF45" s="30" t="e">
        <f>(CatTemplate[[#This Row],[CO16]]+CatTemplate[[#This Row],[CS16]]) * (1+ getRateOHFinal) * (1 + getRateMarkupFinal)</f>
        <v>#VALUE!</v>
      </c>
      <c r="HG45" s="30" t="e">
        <f>(CatTemplate[[#This Row],[CO17]]+CatTemplate[[#This Row],[CS17]]) * (1+ getRateOHFinal) * (1 + getRateMarkupFinal)</f>
        <v>#VALUE!</v>
      </c>
      <c r="HH45" s="30" t="e">
        <f>(CatTemplate[[#This Row],[CO18]]+CatTemplate[[#This Row],[CS18]]) * (1+ getRateOHFinal) * (1 + getRateMarkupFinal)</f>
        <v>#VALUE!</v>
      </c>
      <c r="HI45" s="30" t="e">
        <f>(CatTemplate[[#This Row],[CO19]]+CatTemplate[[#This Row],[CS19]]) * (1+ getRateOHFinal) * (1 + getRateMarkupFinal)</f>
        <v>#VALUE!</v>
      </c>
      <c r="HJ45" s="30" t="e">
        <f>(CatTemplate[[#This Row],[CO20]]+CatTemplate[[#This Row],[CS20]]) * (1+ getRateOHFinal) * (1 + getRateMarkupFinal)</f>
        <v>#VALUE!</v>
      </c>
      <c r="HK45" s="39" t="e">
        <f>CatTemplate[[#This Row],[Total cost]]+CatTemplate[[#This Row],[OH Amount]]+CatTemplate[[#This Row],[Markup]]</f>
        <v>#VALUE!</v>
      </c>
      <c r="HL45" s="63">
        <f>IF(CatTemplate[[#This Row],[Units]]="Days",CatTemplate[[#This Row],[Project quantity]]*CatTemplate[[#This Row],[St. unit effort]],CatTemplate[[#This Row],[Project quantity]])</f>
        <v>0</v>
      </c>
      <c r="HM45" s="287">
        <f>IFERROR(CatTemplate[[#This Row],[Total Price]]/(CatTemplate[[#This Row],[Final Quantity]]),0)</f>
        <v>0</v>
      </c>
      <c r="HN45" s="261"/>
    </row>
    <row r="46" spans="2:222" x14ac:dyDescent="0.2">
      <c r="B46" s="6" t="s">
        <v>75</v>
      </c>
      <c r="C46" s="22">
        <v>2</v>
      </c>
      <c r="D46" s="7" t="s">
        <v>75</v>
      </c>
      <c r="E46" s="24">
        <v>1</v>
      </c>
      <c r="F46" s="18" t="s">
        <v>885</v>
      </c>
      <c r="G46" s="26">
        <v>13</v>
      </c>
      <c r="H46" s="18" t="s">
        <v>1071</v>
      </c>
      <c r="I46" s="18"/>
      <c r="J46" s="15" t="s">
        <v>258</v>
      </c>
      <c r="K46" s="15"/>
      <c r="L46" s="15" t="s">
        <v>140</v>
      </c>
      <c r="M46" s="15" t="s">
        <v>206</v>
      </c>
      <c r="N46" s="15" t="s">
        <v>857</v>
      </c>
      <c r="O46" s="320"/>
      <c r="P46" s="71"/>
      <c r="Q46" s="108"/>
      <c r="R46" s="73"/>
      <c r="S46" s="97"/>
      <c r="T46" s="100">
        <f>getEqUnitCost</f>
        <v>0</v>
      </c>
      <c r="U46" s="73">
        <f>getEqUnitEffort</f>
        <v>0</v>
      </c>
      <c r="V46" s="101">
        <f>getEqQuantity</f>
        <v>0</v>
      </c>
      <c r="W46" s="320"/>
      <c r="X46" s="100">
        <f>getConsUnitCost</f>
        <v>0</v>
      </c>
      <c r="Y46" s="73">
        <f>getConsUnitEffort</f>
        <v>0</v>
      </c>
      <c r="Z46" s="14">
        <f>getConsQuantity</f>
        <v>0</v>
      </c>
      <c r="AA46" s="320"/>
      <c r="AB46" s="72"/>
      <c r="AC46" s="112"/>
      <c r="AD46" s="14">
        <f>getOthQuantity</f>
        <v>0</v>
      </c>
      <c r="AE46" s="320"/>
      <c r="AF46" s="28" t="str">
        <f>IF(ISBLANK(CatTemplate[[#This Row],[Resource type]]),"",CatTemplate[[#This Row],[Resource type]])</f>
        <v>CIEC Admin</v>
      </c>
      <c r="AG46" s="242">
        <f>getStaffUnitCost</f>
        <v>419.300316412607</v>
      </c>
      <c r="AH46" s="113">
        <f>getStaffUnitEffort</f>
        <v>0</v>
      </c>
      <c r="AI46" s="40">
        <f>getStaffQuantity</f>
        <v>0</v>
      </c>
      <c r="AJ46" s="41">
        <f>CatTemplate[[#This Row],[St. quantity]]*8/ParRatePM</f>
        <v>0</v>
      </c>
      <c r="AK46" s="320"/>
      <c r="AL46" s="53" t="str">
        <f>CatTemplate[[#This Row],[Item type]]</f>
        <v>Days</v>
      </c>
      <c r="AM46" s="12">
        <f>SUM(CatTemplate[[#This Row],[Year1]:[Year20]])</f>
        <v>0</v>
      </c>
      <c r="AN46" s="52"/>
      <c r="AO46" s="52"/>
      <c r="AP46" s="52"/>
      <c r="AQ46" s="8"/>
      <c r="AR46" s="8"/>
      <c r="AS46" s="8"/>
      <c r="AT46" s="8"/>
      <c r="AU46" s="8"/>
      <c r="AV46" s="8"/>
      <c r="AW46" s="8"/>
      <c r="AX46" s="8"/>
      <c r="AY46" s="8"/>
      <c r="AZ46" s="8"/>
      <c r="BA46" s="8"/>
      <c r="BB46" s="8"/>
      <c r="BC46" s="8"/>
      <c r="BD46" s="8"/>
      <c r="BE46" s="8"/>
      <c r="BF46" s="8"/>
      <c r="BG46" s="36"/>
      <c r="BH46" s="320"/>
      <c r="BI46" s="37" t="str">
        <f>getCostCategory</f>
        <v>01 Staff costs</v>
      </c>
      <c r="BJ46" s="37" t="str">
        <f>getSection</f>
        <v>02 Patient visits and data collection</v>
      </c>
      <c r="BK46" s="32" t="str">
        <f>getObject</f>
        <v>CIEC Admin</v>
      </c>
      <c r="BL46" s="30">
        <f>IFERROR(getUnitCost * IF(CatTemplate[[#This Row],[Cost Category Comp.]]="01 Staff costs", 1,1),0)</f>
        <v>419.300316412607</v>
      </c>
      <c r="BM46" s="29">
        <f>IF(AND(ISBLANK(CatTemplate[[#This Row],[Eq. unit cost]]),ISBLANK(CatTemplate[[#This Row],[Cons. unit cost]]),ISBLANK(CatTemplate[[#This Row],[Oth. unit cost]])), 0, IF(getUnitEffort =0,1,getUnitEffort) * CatTemplate[[#This Row],[Year1]])</f>
        <v>0</v>
      </c>
      <c r="BN46" s="29">
        <f>IF(AND(ISBLANK(CatTemplate[[#This Row],[Eq. unit cost]]),ISBLANK(CatTemplate[[#This Row],[Cons. unit cost]]),ISBLANK(CatTemplate[[#This Row],[Oth. unit cost]])), 0, IF(getUnitEffort =0,1,getUnitEffort) * CatTemplate[[#This Row],[Year2]])</f>
        <v>0</v>
      </c>
      <c r="BO46" s="29">
        <f>IF(AND(ISBLANK(CatTemplate[[#This Row],[Eq. unit cost]]),ISBLANK(CatTemplate[[#This Row],[Cons. unit cost]]),ISBLANK(CatTemplate[[#This Row],[Oth. unit cost]])), 0, IF(getUnitEffort =0,1,getUnitEffort) * CatTemplate[[#This Row],[Year3]])</f>
        <v>0</v>
      </c>
      <c r="BP46" s="29">
        <f>IF(AND(ISBLANK(CatTemplate[[#This Row],[Eq. unit cost]]),ISBLANK(CatTemplate[[#This Row],[Cons. unit cost]]),ISBLANK(CatTemplate[[#This Row],[Oth. unit cost]])), 0, IF(getUnitEffort =0,1,getUnitEffort) * CatTemplate[[#This Row],[Year4]])</f>
        <v>0</v>
      </c>
      <c r="BQ46" s="29">
        <f>IF(AND(ISBLANK(CatTemplate[[#This Row],[Eq. unit cost]]),ISBLANK(CatTemplate[[#This Row],[Cons. unit cost]]),ISBLANK(CatTemplate[[#This Row],[Oth. unit cost]])), 0, IF(getUnitEffort =0,1,getUnitEffort) * CatTemplate[[#This Row],[Year5]])</f>
        <v>0</v>
      </c>
      <c r="BR46" s="29">
        <f>IF(AND(ISBLANK(CatTemplate[[#This Row],[Eq. unit cost]]),ISBLANK(CatTemplate[[#This Row],[Cons. unit cost]]),ISBLANK(CatTemplate[[#This Row],[Oth. unit cost]])), 0, IF(getUnitEffort =0,1,getUnitEffort) * CatTemplate[[#This Row],[Year6]])</f>
        <v>0</v>
      </c>
      <c r="BS46" s="29">
        <f>IF(AND(ISBLANK(CatTemplate[[#This Row],[Eq. unit cost]]),ISBLANK(CatTemplate[[#This Row],[Cons. unit cost]]),ISBLANK(CatTemplate[[#This Row],[Oth. unit cost]])), 0, IF(getUnitEffort =0,1,getUnitEffort) * CatTemplate[[#This Row],[Year7]])</f>
        <v>0</v>
      </c>
      <c r="BT46" s="29">
        <f>IF(AND(ISBLANK(CatTemplate[[#This Row],[Eq. unit cost]]),ISBLANK(CatTemplate[[#This Row],[Cons. unit cost]]),ISBLANK(CatTemplate[[#This Row],[Oth. unit cost]])), 0, IF(getUnitEffort =0,1,getUnitEffort) * CatTemplate[[#This Row],[Year8]])</f>
        <v>0</v>
      </c>
      <c r="BU46" s="29">
        <f>IF(AND(ISBLANK(CatTemplate[[#This Row],[Eq. unit cost]]),ISBLANK(CatTemplate[[#This Row],[Cons. unit cost]]),ISBLANK(CatTemplate[[#This Row],[Oth. unit cost]])), 0, IF(getUnitEffort =0,1,getUnitEffort) * CatTemplate[[#This Row],[Year9]])</f>
        <v>0</v>
      </c>
      <c r="BV46" s="29">
        <f>IF(AND(ISBLANK(CatTemplate[[#This Row],[Eq. unit cost]]),ISBLANK(CatTemplate[[#This Row],[Cons. unit cost]]),ISBLANK(CatTemplate[[#This Row],[Oth. unit cost]])), 0, IF(getUnitEffort =0,1,getUnitEffort) * CatTemplate[[#This Row],[Year10]])</f>
        <v>0</v>
      </c>
      <c r="BW46" s="29">
        <f>IF(AND(ISBLANK(CatTemplate[[#This Row],[Eq. unit cost]]),ISBLANK(CatTemplate[[#This Row],[Cons. unit cost]]),ISBLANK(CatTemplate[[#This Row],[Oth. unit cost]])), 0, IF(getUnitEffort =0,1,getUnitEffort) * CatTemplate[[#This Row],[Year11]])</f>
        <v>0</v>
      </c>
      <c r="BX46" s="29">
        <f>IF(AND(ISBLANK(CatTemplate[[#This Row],[Eq. unit cost]]),ISBLANK(CatTemplate[[#This Row],[Cons. unit cost]]),ISBLANK(CatTemplate[[#This Row],[Oth. unit cost]])), 0, IF(getUnitEffort =0,1,getUnitEffort) * CatTemplate[[#This Row],[Year12]])</f>
        <v>0</v>
      </c>
      <c r="BY46" s="29">
        <f>IF(AND(ISBLANK(CatTemplate[[#This Row],[Eq. unit cost]]),ISBLANK(CatTemplate[[#This Row],[Cons. unit cost]]),ISBLANK(CatTemplate[[#This Row],[Oth. unit cost]])), 0, IF(getUnitEffort =0,1,getUnitEffort) * CatTemplate[[#This Row],[Year13]])</f>
        <v>0</v>
      </c>
      <c r="BZ46" s="29">
        <f>IF(AND(ISBLANK(CatTemplate[[#This Row],[Eq. unit cost]]),ISBLANK(CatTemplate[[#This Row],[Cons. unit cost]]),ISBLANK(CatTemplate[[#This Row],[Oth. unit cost]])), 0, IF(getUnitEffort =0,1,getUnitEffort) * CatTemplate[[#This Row],[Year14]])</f>
        <v>0</v>
      </c>
      <c r="CA46" s="29">
        <f>IF(AND(ISBLANK(CatTemplate[[#This Row],[Eq. unit cost]]),ISBLANK(CatTemplate[[#This Row],[Cons. unit cost]]),ISBLANK(CatTemplate[[#This Row],[Oth. unit cost]])), 0, IF(getUnitEffort =0,1,getUnitEffort) * CatTemplate[[#This Row],[Year15]])</f>
        <v>0</v>
      </c>
      <c r="CB46" s="29">
        <f>IF(AND(ISBLANK(CatTemplate[[#This Row],[Eq. unit cost]]),ISBLANK(CatTemplate[[#This Row],[Cons. unit cost]]),ISBLANK(CatTemplate[[#This Row],[Oth. unit cost]])), 0, IF(getUnitEffort =0,1,getUnitEffort) * CatTemplate[[#This Row],[Year16]])</f>
        <v>0</v>
      </c>
      <c r="CC46" s="29">
        <f>IF(AND(ISBLANK(CatTemplate[[#This Row],[Eq. unit cost]]),ISBLANK(CatTemplate[[#This Row],[Cons. unit cost]]),ISBLANK(CatTemplate[[#This Row],[Oth. unit cost]])), 0, IF(getUnitEffort =0,1,getUnitEffort) * CatTemplate[[#This Row],[Year17]])</f>
        <v>0</v>
      </c>
      <c r="CD46" s="29">
        <f>IF(AND(ISBLANK(CatTemplate[[#This Row],[Eq. unit cost]]),ISBLANK(CatTemplate[[#This Row],[Cons. unit cost]]),ISBLANK(CatTemplate[[#This Row],[Oth. unit cost]])), 0, IF(getUnitEffort =0,1,getUnitEffort) * CatTemplate[[#This Row],[Year18]])</f>
        <v>0</v>
      </c>
      <c r="CE46" s="29">
        <f>IF(AND(ISBLANK(CatTemplate[[#This Row],[Eq. unit cost]]),ISBLANK(CatTemplate[[#This Row],[Cons. unit cost]]),ISBLANK(CatTemplate[[#This Row],[Oth. unit cost]])), 0, IF(getUnitEffort =0,1,getUnitEffort) * CatTemplate[[#This Row],[Year19]])</f>
        <v>0</v>
      </c>
      <c r="CF46" s="29">
        <f>IF(AND(ISBLANK(CatTemplate[[#This Row],[Eq. unit cost]]),ISBLANK(CatTemplate[[#This Row],[Cons. unit cost]]),ISBLANK(CatTemplate[[#This Row],[Oth. unit cost]])), 0, IF(getUnitEffort =0,1,getUnitEffort) * CatTemplate[[#This Row],[Year20]])</f>
        <v>0</v>
      </c>
      <c r="CG46" s="45">
        <f>SUM(CatTemplate[[#This Row],[Q1]:[Q20]])</f>
        <v>0</v>
      </c>
      <c r="CH46" s="29">
        <f>IF(ISBLANK(CatTemplate[[#This Row],[St. unit effort]]),0,(CatTemplate[[#This Row],[St. unit effort]] * CatTemplate[[#This Row],[Year1]]))</f>
        <v>0</v>
      </c>
      <c r="CI46" s="29">
        <f>IF(ISBLANK(CatTemplate[[#This Row],[St. unit effort]]),0,(CatTemplate[[#This Row],[St. unit effort]] * CatTemplate[[#This Row],[Year2]]))</f>
        <v>0</v>
      </c>
      <c r="CJ46" s="29">
        <f>IF(ISBLANK(CatTemplate[[#This Row],[St. unit effort]]),0,(CatTemplate[[#This Row],[St. unit effort]] * CatTemplate[[#This Row],[Year3]]))</f>
        <v>0</v>
      </c>
      <c r="CK46" s="29">
        <f>IF(ISBLANK(CatTemplate[[#This Row],[St. unit effort]]),0,(CatTemplate[[#This Row],[St. unit effort]] * CatTemplate[[#This Row],[Year4]]))</f>
        <v>0</v>
      </c>
      <c r="CL46" s="29">
        <f>IF(ISBLANK(CatTemplate[[#This Row],[St. unit effort]]),0,(CatTemplate[[#This Row],[St. unit effort]] * CatTemplate[[#This Row],[Year5]]))</f>
        <v>0</v>
      </c>
      <c r="CM46" s="29">
        <f>IF(ISBLANK(CatTemplate[[#This Row],[St. unit effort]]),0,(CatTemplate[[#This Row],[St. unit effort]] * CatTemplate[[#This Row],[Year6]]))</f>
        <v>0</v>
      </c>
      <c r="CN46" s="29">
        <f>IF(ISBLANK(CatTemplate[[#This Row],[St. unit effort]]),0,(CatTemplate[[#This Row],[St. unit effort]] * CatTemplate[[#This Row],[Year7]]))</f>
        <v>0</v>
      </c>
      <c r="CO46" s="29">
        <f>IF(ISBLANK(CatTemplate[[#This Row],[St. unit effort]]),0,(CatTemplate[[#This Row],[St. unit effort]] * CatTemplate[[#This Row],[Year8]]))</f>
        <v>0</v>
      </c>
      <c r="CP46" s="29">
        <f>IF(ISBLANK(CatTemplate[[#This Row],[St. unit effort]]),0,(CatTemplate[[#This Row],[St. unit effort]] * CatTemplate[[#This Row],[Year9]]))</f>
        <v>0</v>
      </c>
      <c r="CQ46" s="29">
        <f>IF(ISBLANK(CatTemplate[[#This Row],[St. unit effort]]),0,(CatTemplate[[#This Row],[St. unit effort]] * CatTemplate[[#This Row],[Year10]]))</f>
        <v>0</v>
      </c>
      <c r="CR46" s="29">
        <f>IF(ISBLANK(CatTemplate[[#This Row],[St. unit effort]]),0,(CatTemplate[[#This Row],[St. unit effort]] * CatTemplate[[#This Row],[Year11]]))</f>
        <v>0</v>
      </c>
      <c r="CS46" s="29">
        <f>IF(ISBLANK(CatTemplate[[#This Row],[St. unit effort]]),0,(CatTemplate[[#This Row],[St. unit effort]] * CatTemplate[[#This Row],[Year12]]))</f>
        <v>0</v>
      </c>
      <c r="CT46" s="29">
        <f>IF(ISBLANK(CatTemplate[[#This Row],[St. unit effort]]),0,(CatTemplate[[#This Row],[St. unit effort]] * CatTemplate[[#This Row],[Year13]]))</f>
        <v>0</v>
      </c>
      <c r="CU46" s="29">
        <f>IF(ISBLANK(CatTemplate[[#This Row],[St. unit effort]]),0,(CatTemplate[[#This Row],[St. unit effort]] * CatTemplate[[#This Row],[Year14]]))</f>
        <v>0</v>
      </c>
      <c r="CV46" s="29">
        <f>IF(ISBLANK(CatTemplate[[#This Row],[St. unit effort]]),0,(CatTemplate[[#This Row],[St. unit effort]] * CatTemplate[[#This Row],[Year15]]))</f>
        <v>0</v>
      </c>
      <c r="CW46" s="29">
        <f>IF(ISBLANK(CatTemplate[[#This Row],[St. unit effort]]),0,(CatTemplate[[#This Row],[St. unit effort]] * CatTemplate[[#This Row],[Year16]]))</f>
        <v>0</v>
      </c>
      <c r="CX46" s="29">
        <f>IF(ISBLANK(CatTemplate[[#This Row],[St. unit effort]]),0,(CatTemplate[[#This Row],[St. unit effort]] * CatTemplate[[#This Row],[Year17]]))</f>
        <v>0</v>
      </c>
      <c r="CY46" s="29">
        <f>IF(ISBLANK(CatTemplate[[#This Row],[St. unit effort]]),0,(CatTemplate[[#This Row],[St. unit effort]] * CatTemplate[[#This Row],[Year18]]))</f>
        <v>0</v>
      </c>
      <c r="CZ46" s="29">
        <f>IF(ISBLANK(CatTemplate[[#This Row],[St. unit effort]]),0,(CatTemplate[[#This Row],[St. unit effort]] * CatTemplate[[#This Row],[Year19]]))</f>
        <v>0</v>
      </c>
      <c r="DA46" s="29">
        <f>IF(ISBLANK(CatTemplate[[#This Row],[St. unit effort]]),0,(CatTemplate[[#This Row],[St. unit effort]] * CatTemplate[[#This Row],[Year20]]))</f>
        <v>0</v>
      </c>
      <c r="DB46" s="57">
        <f>IF(ISBLANK(CatTemplate[[#This Row],[St. unit effort]]),0,(CatTemplate[[#This Row],[St. unit effort]] * CatTemplate[[#This Row],[Year1]])*8/ParRatePM)</f>
        <v>0</v>
      </c>
      <c r="DC46" s="57">
        <f>IF(ISBLANK(CatTemplate[[#This Row],[St. unit effort]]),0,(CatTemplate[[#This Row],[St. unit effort]] * CatTemplate[[#This Row],[Year2]])*8/ParRatePM)</f>
        <v>0</v>
      </c>
      <c r="DD46" s="57">
        <f>IF(ISBLANK(CatTemplate[[#This Row],[St. unit effort]]),0,(CatTemplate[[#This Row],[St. unit effort]] * CatTemplate[[#This Row],[Year3]])*8/ParRatePM)</f>
        <v>0</v>
      </c>
      <c r="DE46" s="57">
        <f>IF(ISBLANK(CatTemplate[[#This Row],[St. unit effort]]),0,(CatTemplate[[#This Row],[St. unit effort]] * CatTemplate[[#This Row],[Year4]])*8/ParRatePM)</f>
        <v>0</v>
      </c>
      <c r="DF46" s="57">
        <f>IF(ISBLANK(CatTemplate[[#This Row],[St. unit effort]]),0,(CatTemplate[[#This Row],[St. unit effort]] * CatTemplate[[#This Row],[Year5]])*8/ParRatePM)</f>
        <v>0</v>
      </c>
      <c r="DG46" s="57">
        <f>IF(ISBLANK(CatTemplate[[#This Row],[St. unit effort]]),0,(CatTemplate[[#This Row],[St. unit effort]] * CatTemplate[[#This Row],[Year6]])*8/ParRatePM)</f>
        <v>0</v>
      </c>
      <c r="DH46" s="57">
        <f>IF(ISBLANK(CatTemplate[[#This Row],[St. unit effort]]),0,(CatTemplate[[#This Row],[St. unit effort]] * CatTemplate[[#This Row],[Year7]])*8/ParRatePM)</f>
        <v>0</v>
      </c>
      <c r="DI46" s="57">
        <f>IF(ISBLANK(CatTemplate[[#This Row],[St. unit effort]]),0,(CatTemplate[[#This Row],[St. unit effort]] * CatTemplate[[#This Row],[Year8]])*8/ParRatePM)</f>
        <v>0</v>
      </c>
      <c r="DJ46" s="57">
        <f>IF(ISBLANK(CatTemplate[[#This Row],[St. unit effort]]),0,(CatTemplate[[#This Row],[St. unit effort]] * CatTemplate[[#This Row],[Year9]])*8/ParRatePM)</f>
        <v>0</v>
      </c>
      <c r="DK46" s="57">
        <f>IF(ISBLANK(CatTemplate[[#This Row],[St. unit effort]]),0,(CatTemplate[[#This Row],[St. unit effort]] * CatTemplate[[#This Row],[Year10]])*8/ParRatePM)</f>
        <v>0</v>
      </c>
      <c r="DL46" s="57">
        <f>IF(ISBLANK(CatTemplate[[#This Row],[St. unit effort]]),0,(CatTemplate[[#This Row],[St. unit effort]] * CatTemplate[[#This Row],[Year11]])*8/ParRatePM)</f>
        <v>0</v>
      </c>
      <c r="DM46" s="57">
        <f>IF(ISBLANK(CatTemplate[[#This Row],[St. unit effort]]),0,(CatTemplate[[#This Row],[St. unit effort]] * CatTemplate[[#This Row],[Year12]])*8/ParRatePM)</f>
        <v>0</v>
      </c>
      <c r="DN46" s="57">
        <f>IF(ISBLANK(CatTemplate[[#This Row],[St. unit effort]]),0,(CatTemplate[[#This Row],[St. unit effort]] * CatTemplate[[#This Row],[Year13]])*8/ParRatePM)</f>
        <v>0</v>
      </c>
      <c r="DO46" s="57">
        <f>IF(ISBLANK(CatTemplate[[#This Row],[St. unit effort]]),0,(CatTemplate[[#This Row],[St. unit effort]] * CatTemplate[[#This Row],[Year14]])*8/ParRatePM)</f>
        <v>0</v>
      </c>
      <c r="DP46" s="57">
        <f>IF(ISBLANK(CatTemplate[[#This Row],[St. unit effort]]),0,(CatTemplate[[#This Row],[St. unit effort]] * CatTemplate[[#This Row],[Year15]])*8/ParRatePM)</f>
        <v>0</v>
      </c>
      <c r="DQ46" s="57">
        <f>IF(ISBLANK(CatTemplate[[#This Row],[St. unit effort]]),0,(CatTemplate[[#This Row],[St. unit effort]] * CatTemplate[[#This Row],[Year16]])*8/ParRatePM)</f>
        <v>0</v>
      </c>
      <c r="DR46" s="57">
        <f>IF(ISBLANK(CatTemplate[[#This Row],[St. unit effort]]),0,(CatTemplate[[#This Row],[St. unit effort]] * CatTemplate[[#This Row],[Year17]])*8/ParRatePM)</f>
        <v>0</v>
      </c>
      <c r="DS46" s="57">
        <f>IF(ISBLANK(CatTemplate[[#This Row],[St. unit effort]]),0,(CatTemplate[[#This Row],[St. unit effort]] * CatTemplate[[#This Row],[Year18]])*8/ParRatePM)</f>
        <v>0</v>
      </c>
      <c r="DT46" s="57">
        <f>IF(ISBLANK(CatTemplate[[#This Row],[St. unit effort]]),0,(CatTemplate[[#This Row],[St. unit effort]] * CatTemplate[[#This Row],[Year19]])*8/ParRatePM)</f>
        <v>0</v>
      </c>
      <c r="DU46" s="57">
        <f>IF(ISBLANK(CatTemplate[[#This Row],[St. unit effort]]),0,(CatTemplate[[#This Row],[St. unit effort]] * CatTemplate[[#This Row],[Year20]])*8/ParRatePM)</f>
        <v>0</v>
      </c>
      <c r="DV46" s="54">
        <f>SUM(CatTemplate[[#This Row],[PM1]:[PM20]])</f>
        <v>0</v>
      </c>
      <c r="DW46" s="56">
        <f t="shared" si="17"/>
        <v>0</v>
      </c>
      <c r="DX46" s="56">
        <f t="shared" si="17"/>
        <v>0</v>
      </c>
      <c r="DY46" s="56">
        <f t="shared" si="17"/>
        <v>0</v>
      </c>
      <c r="DZ46" s="56">
        <f t="shared" si="17"/>
        <v>0</v>
      </c>
      <c r="EA46" s="56">
        <f t="shared" si="17"/>
        <v>0</v>
      </c>
      <c r="EB46" s="56">
        <f t="shared" si="17"/>
        <v>0</v>
      </c>
      <c r="EC46" s="56">
        <f t="shared" si="17"/>
        <v>0</v>
      </c>
      <c r="ED46" s="56">
        <f t="shared" si="17"/>
        <v>0</v>
      </c>
      <c r="EE46" s="56">
        <f t="shared" si="17"/>
        <v>0</v>
      </c>
      <c r="EF46" s="56">
        <f t="shared" si="17"/>
        <v>0</v>
      </c>
      <c r="EG46" s="56">
        <f t="shared" si="17"/>
        <v>0</v>
      </c>
      <c r="EH46" s="56">
        <f t="shared" si="17"/>
        <v>0</v>
      </c>
      <c r="EI46" s="56">
        <f t="shared" si="17"/>
        <v>0</v>
      </c>
      <c r="EJ46" s="56">
        <f t="shared" si="17"/>
        <v>0</v>
      </c>
      <c r="EK46" s="56">
        <f t="shared" si="17"/>
        <v>0</v>
      </c>
      <c r="EL46" s="56">
        <f t="shared" si="17"/>
        <v>0</v>
      </c>
      <c r="EM46" s="56">
        <f t="shared" si="15"/>
        <v>0</v>
      </c>
      <c r="EN46" s="56">
        <f t="shared" si="15"/>
        <v>0</v>
      </c>
      <c r="EO46" s="56">
        <f t="shared" si="13"/>
        <v>0</v>
      </c>
      <c r="EP46" s="56">
        <f t="shared" si="13"/>
        <v>0</v>
      </c>
      <c r="EQ46" s="30">
        <f>CatTemplate[[#This Row],[Eq. unit cost]] * CatTemplate[[#This Row],[Eq. quantity]]</f>
        <v>0</v>
      </c>
      <c r="ER46" s="30">
        <f>CatTemplate[[#This Row],[Cons. unit cost]] *CatTemplate[[#This Row],[Cons. quantity]]</f>
        <v>0</v>
      </c>
      <c r="ES46" s="30">
        <f>CatTemplate[[#This Row],[Oth. unit cost]] *CatTemplate[[#This Row],[Oth. quantity]]</f>
        <v>0</v>
      </c>
      <c r="ET46" s="55">
        <f>SUM(CatTemplate[[#This Row],[CO1]:[CO20]])</f>
        <v>0</v>
      </c>
      <c r="EU46" s="56">
        <f t="shared" si="18"/>
        <v>0</v>
      </c>
      <c r="EV46" s="56">
        <f t="shared" si="18"/>
        <v>0</v>
      </c>
      <c r="EW46" s="56">
        <f t="shared" si="18"/>
        <v>0</v>
      </c>
      <c r="EX46" s="56">
        <f t="shared" si="18"/>
        <v>0</v>
      </c>
      <c r="EY46" s="56">
        <f t="shared" si="18"/>
        <v>0</v>
      </c>
      <c r="EZ46" s="56">
        <f t="shared" si="18"/>
        <v>0</v>
      </c>
      <c r="FA46" s="56">
        <f t="shared" si="18"/>
        <v>0</v>
      </c>
      <c r="FB46" s="56">
        <f t="shared" si="18"/>
        <v>0</v>
      </c>
      <c r="FC46" s="56">
        <f t="shared" si="18"/>
        <v>0</v>
      </c>
      <c r="FD46" s="56">
        <f t="shared" si="18"/>
        <v>0</v>
      </c>
      <c r="FE46" s="56">
        <f t="shared" si="18"/>
        <v>0</v>
      </c>
      <c r="FF46" s="56">
        <f t="shared" si="18"/>
        <v>0</v>
      </c>
      <c r="FG46" s="56">
        <f t="shared" si="18"/>
        <v>0</v>
      </c>
      <c r="FH46" s="56">
        <f t="shared" si="18"/>
        <v>0</v>
      </c>
      <c r="FI46" s="56">
        <f t="shared" si="18"/>
        <v>0</v>
      </c>
      <c r="FJ46" s="56">
        <f t="shared" si="18"/>
        <v>0</v>
      </c>
      <c r="FK46" s="56">
        <f t="shared" si="16"/>
        <v>0</v>
      </c>
      <c r="FL46" s="56">
        <f t="shared" si="16"/>
        <v>0</v>
      </c>
      <c r="FM46" s="56">
        <f t="shared" si="14"/>
        <v>0</v>
      </c>
      <c r="FN46" s="56">
        <f t="shared" si="14"/>
        <v>0</v>
      </c>
      <c r="FO46" s="58">
        <f>SUM(CatTemplate[[#This Row],[CS1]:[CS20]])</f>
        <v>0</v>
      </c>
      <c r="FP46" s="59">
        <f>CatTemplate[[#This Row],[Total Oth. cost]]+CatTemplate[[#This Row],[Total St. Cost]]</f>
        <v>0</v>
      </c>
      <c r="FQ46" s="33" t="e">
        <f t="shared" si="12"/>
        <v>#VALUE!</v>
      </c>
      <c r="FR46" s="33" t="e">
        <f t="shared" si="5"/>
        <v>#VALUE!</v>
      </c>
      <c r="FS46" s="30" t="e">
        <f>(CatTemplate[[#This Row],[CO1]] + CatTemplate[[#This Row],[CS1]]) * (1 + getRateOHFinal) * getRateMarkupFinal</f>
        <v>#VALUE!</v>
      </c>
      <c r="FT46" s="30" t="e">
        <f>(CatTemplate[[#This Row],[CO2]] + CatTemplate[[#This Row],[CS2]]) * (1 + getRateOHFinal) * getRateMarkupFinal</f>
        <v>#VALUE!</v>
      </c>
      <c r="FU46" s="30" t="e">
        <f>(CatTemplate[[#This Row],[CO3]] + CatTemplate[[#This Row],[CS3]]) * (1 + getRateOHFinal) * getRateMarkupFinal</f>
        <v>#VALUE!</v>
      </c>
      <c r="FV46" s="30" t="e">
        <f>(CatTemplate[[#This Row],[CO4]] + CatTemplate[[#This Row],[CS4]]) * (1 + getRateOHFinal) * getRateMarkupFinal</f>
        <v>#VALUE!</v>
      </c>
      <c r="FW46" s="30" t="e">
        <f>(CatTemplate[[#This Row],[CO5]] + CatTemplate[[#This Row],[CS5]]) * (1 + getRateOHFinal) * getRateMarkupFinal</f>
        <v>#VALUE!</v>
      </c>
      <c r="FX46" s="30" t="e">
        <f>(CatTemplate[[#This Row],[CO6]] + CatTemplate[[#This Row],[CS6]]) * (1 + getRateOHFinal) * getRateMarkupFinal</f>
        <v>#VALUE!</v>
      </c>
      <c r="FY46" s="30" t="e">
        <f>(CatTemplate[[#This Row],[CO7]] + CatTemplate[[#This Row],[CS7]]) * (1 + getRateOHFinal) * getRateMarkupFinal</f>
        <v>#VALUE!</v>
      </c>
      <c r="FZ46" s="30" t="e">
        <f>(CatTemplate[[#This Row],[CO8]] + CatTemplate[[#This Row],[CS8]]) * (1 + getRateOHFinal) * getRateMarkupFinal</f>
        <v>#VALUE!</v>
      </c>
      <c r="GA46" s="30" t="e">
        <f>(CatTemplate[[#This Row],[CO9]] + CatTemplate[[#This Row],[CS9]]) * (1 + getRateOHFinal) * getRateMarkupFinal</f>
        <v>#VALUE!</v>
      </c>
      <c r="GB46" s="30" t="e">
        <f>(CatTemplate[[#This Row],[CO10]] + CatTemplate[[#This Row],[CS10]]) * (1 + getRateOHFinal) * getRateMarkupFinal</f>
        <v>#VALUE!</v>
      </c>
      <c r="GC46" s="30" t="e">
        <f>(CatTemplate[[#This Row],[CO11]] + CatTemplate[[#This Row],[CS11]]) * (1 + getRateOHFinal) * getRateMarkupFinal</f>
        <v>#VALUE!</v>
      </c>
      <c r="GD46" s="30" t="e">
        <f>(CatTemplate[[#This Row],[CO12]] + CatTemplate[[#This Row],[CS12]]) * (1 + getRateOHFinal) * getRateMarkupFinal</f>
        <v>#VALUE!</v>
      </c>
      <c r="GE46" s="30" t="e">
        <f>(CatTemplate[[#This Row],[CO13]] + CatTemplate[[#This Row],[CS13]]) * (1 + getRateOHFinal) * getRateMarkupFinal</f>
        <v>#VALUE!</v>
      </c>
      <c r="GF46" s="30" t="e">
        <f>(CatTemplate[[#This Row],[CO14]] + CatTemplate[[#This Row],[CS14]]) * (1 + getRateOHFinal) * getRateMarkupFinal</f>
        <v>#VALUE!</v>
      </c>
      <c r="GG46" s="30" t="e">
        <f>(CatTemplate[[#This Row],[CO15]] + CatTemplate[[#This Row],[CS15]]) * (1 + getRateOHFinal) * getRateMarkupFinal</f>
        <v>#VALUE!</v>
      </c>
      <c r="GH46" s="30" t="e">
        <f>(CatTemplate[[#This Row],[CO16]] + CatTemplate[[#This Row],[CS16]]) * (1 + getRateOHFinal) * getRateMarkupFinal</f>
        <v>#VALUE!</v>
      </c>
      <c r="GI46" s="30" t="e">
        <f>(CatTemplate[[#This Row],[CO17]] + CatTemplate[[#This Row],[CS17]]) * (1 + getRateOHFinal) * getRateMarkupFinal</f>
        <v>#VALUE!</v>
      </c>
      <c r="GJ46" s="30" t="e">
        <f>(CatTemplate[[#This Row],[CO18]] + CatTemplate[[#This Row],[CS18]]) * (1 + getRateOHFinal) * getRateMarkupFinal</f>
        <v>#VALUE!</v>
      </c>
      <c r="GK46" s="30" t="e">
        <f>(CatTemplate[[#This Row],[CO19]] + CatTemplate[[#This Row],[CS19]]) * (1 + getRateOHFinal) * getRateMarkupFinal</f>
        <v>#VALUE!</v>
      </c>
      <c r="GL46" s="30" t="e">
        <f>(CatTemplate[[#This Row],[CO20]] + CatTemplate[[#This Row],[CS20]]) * (1 + getRateOHFinal) * getRateMarkupFinal</f>
        <v>#VALUE!</v>
      </c>
      <c r="GM46" s="30" t="e">
        <f t="shared" si="6"/>
        <v>#VALUE!</v>
      </c>
      <c r="GN46" s="30" t="e">
        <f t="shared" si="7"/>
        <v>#VALUE!</v>
      </c>
      <c r="GO46" s="30" t="e">
        <f t="shared" si="8"/>
        <v>#VALUE!</v>
      </c>
      <c r="GP46" s="30" t="e">
        <f t="shared" si="9"/>
        <v>#VALUE!</v>
      </c>
      <c r="GQ46" s="30" t="e">
        <f>(CatTemplate[[#This Row],[CO1]]+CatTemplate[[#This Row],[CS1]]) * (1+ getRateOHFinal) * (1 + getRateMarkupFinal)</f>
        <v>#VALUE!</v>
      </c>
      <c r="GR46" s="30" t="e">
        <f>(CatTemplate[[#This Row],[CO2]]+CatTemplate[[#This Row],[CS2]]) * (1+ getRateOHFinal) * (1 + getRateMarkupFinal)</f>
        <v>#VALUE!</v>
      </c>
      <c r="GS46" s="30" t="e">
        <f>(CatTemplate[[#This Row],[CO3]]+CatTemplate[[#This Row],[CS3]]) * (1+ getRateOHFinal) * (1 + getRateMarkupFinal)</f>
        <v>#VALUE!</v>
      </c>
      <c r="GT46" s="30" t="e">
        <f>(CatTemplate[[#This Row],[CO4]]+CatTemplate[[#This Row],[CS4]]) * (1+ getRateOHFinal) * (1 + getRateMarkupFinal)</f>
        <v>#VALUE!</v>
      </c>
      <c r="GU46" s="30" t="e">
        <f>(CatTemplate[[#This Row],[CO5]]+CatTemplate[[#This Row],[CS5]]) * (1+ getRateOHFinal) * (1 + getRateMarkupFinal)</f>
        <v>#VALUE!</v>
      </c>
      <c r="GV46" s="30" t="e">
        <f>(CatTemplate[[#This Row],[CO6]]+CatTemplate[[#This Row],[CS6]]) * (1+ getRateOHFinal) * (1 + getRateMarkupFinal)</f>
        <v>#VALUE!</v>
      </c>
      <c r="GW46" s="30" t="e">
        <f>(CatTemplate[[#This Row],[CO7]]+CatTemplate[[#This Row],[CS7]]) * (1+ getRateOHFinal) * (1 + getRateMarkupFinal)</f>
        <v>#VALUE!</v>
      </c>
      <c r="GX46" s="30" t="e">
        <f>(CatTemplate[[#This Row],[CO8]]+CatTemplate[[#This Row],[CS8]]) * (1+ getRateOHFinal) * (1 + getRateMarkupFinal)</f>
        <v>#VALUE!</v>
      </c>
      <c r="GY46" s="30" t="e">
        <f>(CatTemplate[[#This Row],[CO9]]+CatTemplate[[#This Row],[CS9]]) * (1+ getRateOHFinal) * (1 + getRateMarkupFinal)</f>
        <v>#VALUE!</v>
      </c>
      <c r="GZ46" s="30" t="e">
        <f>(CatTemplate[[#This Row],[CO10]]+CatTemplate[[#This Row],[CS10]]) * (1+ getRateOHFinal) * (1 + getRateMarkupFinal)</f>
        <v>#VALUE!</v>
      </c>
      <c r="HA46" s="30" t="e">
        <f>(CatTemplate[[#This Row],[CO11]]+CatTemplate[[#This Row],[CS11]]) * (1+ getRateOHFinal) * (1 + getRateMarkupFinal)</f>
        <v>#VALUE!</v>
      </c>
      <c r="HB46" s="30" t="e">
        <f>(CatTemplate[[#This Row],[CO12]]+CatTemplate[[#This Row],[CS12]]) * (1+ getRateOHFinal) * (1 + getRateMarkupFinal)</f>
        <v>#VALUE!</v>
      </c>
      <c r="HC46" s="30" t="e">
        <f>(CatTemplate[[#This Row],[CO13]]+CatTemplate[[#This Row],[CS13]]) * (1+ getRateOHFinal) * (1 + getRateMarkupFinal)</f>
        <v>#VALUE!</v>
      </c>
      <c r="HD46" s="30" t="e">
        <f>(CatTemplate[[#This Row],[CO14]]+CatTemplate[[#This Row],[CS14]]) * (1+ getRateOHFinal) * (1 + getRateMarkupFinal)</f>
        <v>#VALUE!</v>
      </c>
      <c r="HE46" s="30" t="e">
        <f>(CatTemplate[[#This Row],[CO15]]+CatTemplate[[#This Row],[CS15]]) * (1+ getRateOHFinal) * (1 + getRateMarkupFinal)</f>
        <v>#VALUE!</v>
      </c>
      <c r="HF46" s="30" t="e">
        <f>(CatTemplate[[#This Row],[CO16]]+CatTemplate[[#This Row],[CS16]]) * (1+ getRateOHFinal) * (1 + getRateMarkupFinal)</f>
        <v>#VALUE!</v>
      </c>
      <c r="HG46" s="30" t="e">
        <f>(CatTemplate[[#This Row],[CO17]]+CatTemplate[[#This Row],[CS17]]) * (1+ getRateOHFinal) * (1 + getRateMarkupFinal)</f>
        <v>#VALUE!</v>
      </c>
      <c r="HH46" s="30" t="e">
        <f>(CatTemplate[[#This Row],[CO18]]+CatTemplate[[#This Row],[CS18]]) * (1+ getRateOHFinal) * (1 + getRateMarkupFinal)</f>
        <v>#VALUE!</v>
      </c>
      <c r="HI46" s="30" t="e">
        <f>(CatTemplate[[#This Row],[CO19]]+CatTemplate[[#This Row],[CS19]]) * (1+ getRateOHFinal) * (1 + getRateMarkupFinal)</f>
        <v>#VALUE!</v>
      </c>
      <c r="HJ46" s="30" t="e">
        <f>(CatTemplate[[#This Row],[CO20]]+CatTemplate[[#This Row],[CS20]]) * (1+ getRateOHFinal) * (1 + getRateMarkupFinal)</f>
        <v>#VALUE!</v>
      </c>
      <c r="HK46" s="39" t="e">
        <f>CatTemplate[[#This Row],[Total cost]]+CatTemplate[[#This Row],[OH Amount]]+CatTemplate[[#This Row],[Markup]]</f>
        <v>#VALUE!</v>
      </c>
      <c r="HL46" s="63">
        <f>IF(CatTemplate[[#This Row],[Units]]="Days",CatTemplate[[#This Row],[Project quantity]]*CatTemplate[[#This Row],[St. unit effort]],CatTemplate[[#This Row],[Project quantity]])</f>
        <v>0</v>
      </c>
      <c r="HM46" s="287">
        <f>IFERROR(CatTemplate[[#This Row],[Total Price]]/(CatTemplate[[#This Row],[Final Quantity]]),0)</f>
        <v>0</v>
      </c>
      <c r="HN46" s="261"/>
    </row>
    <row r="47" spans="2:222" x14ac:dyDescent="0.2">
      <c r="B47" s="6" t="s">
        <v>75</v>
      </c>
      <c r="C47" s="22">
        <v>2</v>
      </c>
      <c r="D47" s="7" t="s">
        <v>75</v>
      </c>
      <c r="E47" s="24">
        <v>2</v>
      </c>
      <c r="F47" s="18" t="s">
        <v>145</v>
      </c>
      <c r="G47" s="26">
        <v>1</v>
      </c>
      <c r="H47" s="18" t="s">
        <v>146</v>
      </c>
      <c r="I47" s="18"/>
      <c r="J47" s="15" t="s">
        <v>28</v>
      </c>
      <c r="K47" s="15"/>
      <c r="L47" s="15" t="s">
        <v>140</v>
      </c>
      <c r="M47" s="15" t="s">
        <v>206</v>
      </c>
      <c r="N47" s="15" t="s">
        <v>857</v>
      </c>
      <c r="O47" s="320"/>
      <c r="P47" s="71"/>
      <c r="Q47" s="108"/>
      <c r="R47" s="73"/>
      <c r="S47" s="97"/>
      <c r="T47" s="100">
        <f>getEqUnitCost</f>
        <v>0</v>
      </c>
      <c r="U47" s="73">
        <f>getEqUnitEffort</f>
        <v>0</v>
      </c>
      <c r="V47" s="101">
        <f>getEqQuantity</f>
        <v>0</v>
      </c>
      <c r="W47" s="320"/>
      <c r="X47" s="100">
        <f>getConsUnitCost</f>
        <v>0</v>
      </c>
      <c r="Y47" s="73">
        <f>getConsUnitEffort</f>
        <v>0</v>
      </c>
      <c r="Z47" s="14">
        <f>getConsQuantity</f>
        <v>0</v>
      </c>
      <c r="AA47" s="320"/>
      <c r="AB47" s="72"/>
      <c r="AC47" s="112"/>
      <c r="AD47" s="14">
        <f>getOthQuantity</f>
        <v>0</v>
      </c>
      <c r="AE47" s="320"/>
      <c r="AF47" s="28" t="str">
        <f>IF(ISBLANK(CatTemplate[[#This Row],[Resource type]]),"",CatTemplate[[#This Row],[Resource type]])</f>
        <v>CIEC CRA</v>
      </c>
      <c r="AG47" s="242">
        <f>getStaffUnitCost</f>
        <v>529.72667641480098</v>
      </c>
      <c r="AH47" s="113">
        <f>getStaffUnitEffort</f>
        <v>0</v>
      </c>
      <c r="AI47" s="40">
        <f>getStaffQuantity</f>
        <v>0</v>
      </c>
      <c r="AJ47" s="41">
        <f>CatTemplate[[#This Row],[St. quantity]]*8/ParRatePM</f>
        <v>0</v>
      </c>
      <c r="AK47" s="320"/>
      <c r="AL47" s="53" t="str">
        <f>CatTemplate[[#This Row],[Item type]]</f>
        <v>Days</v>
      </c>
      <c r="AM47" s="12">
        <f>SUM(CatTemplate[[#This Row],[Year1]:[Year20]])</f>
        <v>0</v>
      </c>
      <c r="AN47" s="52"/>
      <c r="AO47" s="52"/>
      <c r="AP47" s="52"/>
      <c r="AQ47" s="8"/>
      <c r="AR47" s="8"/>
      <c r="AS47" s="8"/>
      <c r="AT47" s="8"/>
      <c r="AU47" s="8"/>
      <c r="AV47" s="8"/>
      <c r="AW47" s="8"/>
      <c r="AX47" s="8"/>
      <c r="AY47" s="8"/>
      <c r="AZ47" s="8"/>
      <c r="BA47" s="8"/>
      <c r="BB47" s="8"/>
      <c r="BC47" s="8"/>
      <c r="BD47" s="8"/>
      <c r="BE47" s="8"/>
      <c r="BF47" s="8"/>
      <c r="BG47" s="36"/>
      <c r="BH47" s="320"/>
      <c r="BI47" s="37" t="str">
        <f>getCostCategory</f>
        <v>01 Staff costs</v>
      </c>
      <c r="BJ47" s="37" t="str">
        <f>getSection</f>
        <v>02 Patient visits and data collection</v>
      </c>
      <c r="BK47" s="32" t="str">
        <f>getObject</f>
        <v>CIEC CRA</v>
      </c>
      <c r="BL47" s="30">
        <f>IFERROR(getUnitCost * IF(CatTemplate[[#This Row],[Cost Category Comp.]]="01 Staff costs", 1,1),0)</f>
        <v>529.72667641480098</v>
      </c>
      <c r="BM47" s="29">
        <f>IF(AND(ISBLANK(CatTemplate[[#This Row],[Eq. unit cost]]),ISBLANK(CatTemplate[[#This Row],[Cons. unit cost]]),ISBLANK(CatTemplate[[#This Row],[Oth. unit cost]])), 0, IF(getUnitEffort =0,1,getUnitEffort) * CatTemplate[[#This Row],[Year1]])</f>
        <v>0</v>
      </c>
      <c r="BN47" s="29">
        <f>IF(AND(ISBLANK(CatTemplate[[#This Row],[Eq. unit cost]]),ISBLANK(CatTemplate[[#This Row],[Cons. unit cost]]),ISBLANK(CatTemplate[[#This Row],[Oth. unit cost]])), 0, IF(getUnitEffort =0,1,getUnitEffort) * CatTemplate[[#This Row],[Year2]])</f>
        <v>0</v>
      </c>
      <c r="BO47" s="29">
        <f>IF(AND(ISBLANK(CatTemplate[[#This Row],[Eq. unit cost]]),ISBLANK(CatTemplate[[#This Row],[Cons. unit cost]]),ISBLANK(CatTemplate[[#This Row],[Oth. unit cost]])), 0, IF(getUnitEffort =0,1,getUnitEffort) * CatTemplate[[#This Row],[Year3]])</f>
        <v>0</v>
      </c>
      <c r="BP47" s="29">
        <f>IF(AND(ISBLANK(CatTemplate[[#This Row],[Eq. unit cost]]),ISBLANK(CatTemplate[[#This Row],[Cons. unit cost]]),ISBLANK(CatTemplate[[#This Row],[Oth. unit cost]])), 0, IF(getUnitEffort =0,1,getUnitEffort) * CatTemplate[[#This Row],[Year4]])</f>
        <v>0</v>
      </c>
      <c r="BQ47" s="29">
        <f>IF(AND(ISBLANK(CatTemplate[[#This Row],[Eq. unit cost]]),ISBLANK(CatTemplate[[#This Row],[Cons. unit cost]]),ISBLANK(CatTemplate[[#This Row],[Oth. unit cost]])), 0, IF(getUnitEffort =0,1,getUnitEffort) * CatTemplate[[#This Row],[Year5]])</f>
        <v>0</v>
      </c>
      <c r="BR47" s="29">
        <f>IF(AND(ISBLANK(CatTemplate[[#This Row],[Eq. unit cost]]),ISBLANK(CatTemplate[[#This Row],[Cons. unit cost]]),ISBLANK(CatTemplate[[#This Row],[Oth. unit cost]])), 0, IF(getUnitEffort =0,1,getUnitEffort) * CatTemplate[[#This Row],[Year6]])</f>
        <v>0</v>
      </c>
      <c r="BS47" s="29">
        <f>IF(AND(ISBLANK(CatTemplate[[#This Row],[Eq. unit cost]]),ISBLANK(CatTemplate[[#This Row],[Cons. unit cost]]),ISBLANK(CatTemplate[[#This Row],[Oth. unit cost]])), 0, IF(getUnitEffort =0,1,getUnitEffort) * CatTemplate[[#This Row],[Year7]])</f>
        <v>0</v>
      </c>
      <c r="BT47" s="29">
        <f>IF(AND(ISBLANK(CatTemplate[[#This Row],[Eq. unit cost]]),ISBLANK(CatTemplate[[#This Row],[Cons. unit cost]]),ISBLANK(CatTemplate[[#This Row],[Oth. unit cost]])), 0, IF(getUnitEffort =0,1,getUnitEffort) * CatTemplate[[#This Row],[Year8]])</f>
        <v>0</v>
      </c>
      <c r="BU47" s="29">
        <f>IF(AND(ISBLANK(CatTemplate[[#This Row],[Eq. unit cost]]),ISBLANK(CatTemplate[[#This Row],[Cons. unit cost]]),ISBLANK(CatTemplate[[#This Row],[Oth. unit cost]])), 0, IF(getUnitEffort =0,1,getUnitEffort) * CatTemplate[[#This Row],[Year9]])</f>
        <v>0</v>
      </c>
      <c r="BV47" s="29">
        <f>IF(AND(ISBLANK(CatTemplate[[#This Row],[Eq. unit cost]]),ISBLANK(CatTemplate[[#This Row],[Cons. unit cost]]),ISBLANK(CatTemplate[[#This Row],[Oth. unit cost]])), 0, IF(getUnitEffort =0,1,getUnitEffort) * CatTemplate[[#This Row],[Year10]])</f>
        <v>0</v>
      </c>
      <c r="BW47" s="29">
        <f>IF(AND(ISBLANK(CatTemplate[[#This Row],[Eq. unit cost]]),ISBLANK(CatTemplate[[#This Row],[Cons. unit cost]]),ISBLANK(CatTemplate[[#This Row],[Oth. unit cost]])), 0, IF(getUnitEffort =0,1,getUnitEffort) * CatTemplate[[#This Row],[Year11]])</f>
        <v>0</v>
      </c>
      <c r="BX47" s="29">
        <f>IF(AND(ISBLANK(CatTemplate[[#This Row],[Eq. unit cost]]),ISBLANK(CatTemplate[[#This Row],[Cons. unit cost]]),ISBLANK(CatTemplate[[#This Row],[Oth. unit cost]])), 0, IF(getUnitEffort =0,1,getUnitEffort) * CatTemplate[[#This Row],[Year12]])</f>
        <v>0</v>
      </c>
      <c r="BY47" s="29">
        <f>IF(AND(ISBLANK(CatTemplate[[#This Row],[Eq. unit cost]]),ISBLANK(CatTemplate[[#This Row],[Cons. unit cost]]),ISBLANK(CatTemplate[[#This Row],[Oth. unit cost]])), 0, IF(getUnitEffort =0,1,getUnitEffort) * CatTemplate[[#This Row],[Year13]])</f>
        <v>0</v>
      </c>
      <c r="BZ47" s="29">
        <f>IF(AND(ISBLANK(CatTemplate[[#This Row],[Eq. unit cost]]),ISBLANK(CatTemplate[[#This Row],[Cons. unit cost]]),ISBLANK(CatTemplate[[#This Row],[Oth. unit cost]])), 0, IF(getUnitEffort =0,1,getUnitEffort) * CatTemplate[[#This Row],[Year14]])</f>
        <v>0</v>
      </c>
      <c r="CA47" s="29">
        <f>IF(AND(ISBLANK(CatTemplate[[#This Row],[Eq. unit cost]]),ISBLANK(CatTemplate[[#This Row],[Cons. unit cost]]),ISBLANK(CatTemplate[[#This Row],[Oth. unit cost]])), 0, IF(getUnitEffort =0,1,getUnitEffort) * CatTemplate[[#This Row],[Year15]])</f>
        <v>0</v>
      </c>
      <c r="CB47" s="29">
        <f>IF(AND(ISBLANK(CatTemplate[[#This Row],[Eq. unit cost]]),ISBLANK(CatTemplate[[#This Row],[Cons. unit cost]]),ISBLANK(CatTemplate[[#This Row],[Oth. unit cost]])), 0, IF(getUnitEffort =0,1,getUnitEffort) * CatTemplate[[#This Row],[Year16]])</f>
        <v>0</v>
      </c>
      <c r="CC47" s="29">
        <f>IF(AND(ISBLANK(CatTemplate[[#This Row],[Eq. unit cost]]),ISBLANK(CatTemplate[[#This Row],[Cons. unit cost]]),ISBLANK(CatTemplate[[#This Row],[Oth. unit cost]])), 0, IF(getUnitEffort =0,1,getUnitEffort) * CatTemplate[[#This Row],[Year17]])</f>
        <v>0</v>
      </c>
      <c r="CD47" s="29">
        <f>IF(AND(ISBLANK(CatTemplate[[#This Row],[Eq. unit cost]]),ISBLANK(CatTemplate[[#This Row],[Cons. unit cost]]),ISBLANK(CatTemplate[[#This Row],[Oth. unit cost]])), 0, IF(getUnitEffort =0,1,getUnitEffort) * CatTemplate[[#This Row],[Year18]])</f>
        <v>0</v>
      </c>
      <c r="CE47" s="29">
        <f>IF(AND(ISBLANK(CatTemplate[[#This Row],[Eq. unit cost]]),ISBLANK(CatTemplate[[#This Row],[Cons. unit cost]]),ISBLANK(CatTemplate[[#This Row],[Oth. unit cost]])), 0, IF(getUnitEffort =0,1,getUnitEffort) * CatTemplate[[#This Row],[Year19]])</f>
        <v>0</v>
      </c>
      <c r="CF47" s="29">
        <f>IF(AND(ISBLANK(CatTemplate[[#This Row],[Eq. unit cost]]),ISBLANK(CatTemplate[[#This Row],[Cons. unit cost]]),ISBLANK(CatTemplate[[#This Row],[Oth. unit cost]])), 0, IF(getUnitEffort =0,1,getUnitEffort) * CatTemplate[[#This Row],[Year20]])</f>
        <v>0</v>
      </c>
      <c r="CG47" s="45">
        <f>SUM(CatTemplate[[#This Row],[Q1]:[Q20]])</f>
        <v>0</v>
      </c>
      <c r="CH47" s="29">
        <f>IF(ISBLANK(CatTemplate[[#This Row],[St. unit effort]]),0,(CatTemplate[[#This Row],[St. unit effort]] * CatTemplate[[#This Row],[Year1]]))</f>
        <v>0</v>
      </c>
      <c r="CI47" s="29">
        <f>IF(ISBLANK(CatTemplate[[#This Row],[St. unit effort]]),0,(CatTemplate[[#This Row],[St. unit effort]] * CatTemplate[[#This Row],[Year2]]))</f>
        <v>0</v>
      </c>
      <c r="CJ47" s="29">
        <f>IF(ISBLANK(CatTemplate[[#This Row],[St. unit effort]]),0,(CatTemplate[[#This Row],[St. unit effort]] * CatTemplate[[#This Row],[Year3]]))</f>
        <v>0</v>
      </c>
      <c r="CK47" s="29">
        <f>IF(ISBLANK(CatTemplate[[#This Row],[St. unit effort]]),0,(CatTemplate[[#This Row],[St. unit effort]] * CatTemplate[[#This Row],[Year4]]))</f>
        <v>0</v>
      </c>
      <c r="CL47" s="29">
        <f>IF(ISBLANK(CatTemplate[[#This Row],[St. unit effort]]),0,(CatTemplate[[#This Row],[St. unit effort]] * CatTemplate[[#This Row],[Year5]]))</f>
        <v>0</v>
      </c>
      <c r="CM47" s="29">
        <f>IF(ISBLANK(CatTemplate[[#This Row],[St. unit effort]]),0,(CatTemplate[[#This Row],[St. unit effort]] * CatTemplate[[#This Row],[Year6]]))</f>
        <v>0</v>
      </c>
      <c r="CN47" s="29">
        <f>IF(ISBLANK(CatTemplate[[#This Row],[St. unit effort]]),0,(CatTemplate[[#This Row],[St. unit effort]] * CatTemplate[[#This Row],[Year7]]))</f>
        <v>0</v>
      </c>
      <c r="CO47" s="29">
        <f>IF(ISBLANK(CatTemplate[[#This Row],[St. unit effort]]),0,(CatTemplate[[#This Row],[St. unit effort]] * CatTemplate[[#This Row],[Year8]]))</f>
        <v>0</v>
      </c>
      <c r="CP47" s="29">
        <f>IF(ISBLANK(CatTemplate[[#This Row],[St. unit effort]]),0,(CatTemplate[[#This Row],[St. unit effort]] * CatTemplate[[#This Row],[Year9]]))</f>
        <v>0</v>
      </c>
      <c r="CQ47" s="29">
        <f>IF(ISBLANK(CatTemplate[[#This Row],[St. unit effort]]),0,(CatTemplate[[#This Row],[St. unit effort]] * CatTemplate[[#This Row],[Year10]]))</f>
        <v>0</v>
      </c>
      <c r="CR47" s="29">
        <f>IF(ISBLANK(CatTemplate[[#This Row],[St. unit effort]]),0,(CatTemplate[[#This Row],[St. unit effort]] * CatTemplate[[#This Row],[Year11]]))</f>
        <v>0</v>
      </c>
      <c r="CS47" s="29">
        <f>IF(ISBLANK(CatTemplate[[#This Row],[St. unit effort]]),0,(CatTemplate[[#This Row],[St. unit effort]] * CatTemplate[[#This Row],[Year12]]))</f>
        <v>0</v>
      </c>
      <c r="CT47" s="29">
        <f>IF(ISBLANK(CatTemplate[[#This Row],[St. unit effort]]),0,(CatTemplate[[#This Row],[St. unit effort]] * CatTemplate[[#This Row],[Year13]]))</f>
        <v>0</v>
      </c>
      <c r="CU47" s="29">
        <f>IF(ISBLANK(CatTemplate[[#This Row],[St. unit effort]]),0,(CatTemplate[[#This Row],[St. unit effort]] * CatTemplate[[#This Row],[Year14]]))</f>
        <v>0</v>
      </c>
      <c r="CV47" s="29">
        <f>IF(ISBLANK(CatTemplate[[#This Row],[St. unit effort]]),0,(CatTemplate[[#This Row],[St. unit effort]] * CatTemplate[[#This Row],[Year15]]))</f>
        <v>0</v>
      </c>
      <c r="CW47" s="29">
        <f>IF(ISBLANK(CatTemplate[[#This Row],[St. unit effort]]),0,(CatTemplate[[#This Row],[St. unit effort]] * CatTemplate[[#This Row],[Year16]]))</f>
        <v>0</v>
      </c>
      <c r="CX47" s="29">
        <f>IF(ISBLANK(CatTemplate[[#This Row],[St. unit effort]]),0,(CatTemplate[[#This Row],[St. unit effort]] * CatTemplate[[#This Row],[Year17]]))</f>
        <v>0</v>
      </c>
      <c r="CY47" s="29">
        <f>IF(ISBLANK(CatTemplate[[#This Row],[St. unit effort]]),0,(CatTemplate[[#This Row],[St. unit effort]] * CatTemplate[[#This Row],[Year18]]))</f>
        <v>0</v>
      </c>
      <c r="CZ47" s="29">
        <f>IF(ISBLANK(CatTemplate[[#This Row],[St. unit effort]]),0,(CatTemplate[[#This Row],[St. unit effort]] * CatTemplate[[#This Row],[Year19]]))</f>
        <v>0</v>
      </c>
      <c r="DA47" s="29">
        <f>IF(ISBLANK(CatTemplate[[#This Row],[St. unit effort]]),0,(CatTemplate[[#This Row],[St. unit effort]] * CatTemplate[[#This Row],[Year20]]))</f>
        <v>0</v>
      </c>
      <c r="DB47" s="57">
        <f>IF(ISBLANK(CatTemplate[[#This Row],[St. unit effort]]),0,(CatTemplate[[#This Row],[St. unit effort]] * CatTemplate[[#This Row],[Year1]])*8/ParRatePM)</f>
        <v>0</v>
      </c>
      <c r="DC47" s="57">
        <f>IF(ISBLANK(CatTemplate[[#This Row],[St. unit effort]]),0,(CatTemplate[[#This Row],[St. unit effort]] * CatTemplate[[#This Row],[Year2]])*8/ParRatePM)</f>
        <v>0</v>
      </c>
      <c r="DD47" s="57">
        <f>IF(ISBLANK(CatTemplate[[#This Row],[St. unit effort]]),0,(CatTemplate[[#This Row],[St. unit effort]] * CatTemplate[[#This Row],[Year3]])*8/ParRatePM)</f>
        <v>0</v>
      </c>
      <c r="DE47" s="57">
        <f>IF(ISBLANK(CatTemplate[[#This Row],[St. unit effort]]),0,(CatTemplate[[#This Row],[St. unit effort]] * CatTemplate[[#This Row],[Year4]])*8/ParRatePM)</f>
        <v>0</v>
      </c>
      <c r="DF47" s="57">
        <f>IF(ISBLANK(CatTemplate[[#This Row],[St. unit effort]]),0,(CatTemplate[[#This Row],[St. unit effort]] * CatTemplate[[#This Row],[Year5]])*8/ParRatePM)</f>
        <v>0</v>
      </c>
      <c r="DG47" s="57">
        <f>IF(ISBLANK(CatTemplate[[#This Row],[St. unit effort]]),0,(CatTemplate[[#This Row],[St. unit effort]] * CatTemplate[[#This Row],[Year6]])*8/ParRatePM)</f>
        <v>0</v>
      </c>
      <c r="DH47" s="57">
        <f>IF(ISBLANK(CatTemplate[[#This Row],[St. unit effort]]),0,(CatTemplate[[#This Row],[St. unit effort]] * CatTemplate[[#This Row],[Year7]])*8/ParRatePM)</f>
        <v>0</v>
      </c>
      <c r="DI47" s="57">
        <f>IF(ISBLANK(CatTemplate[[#This Row],[St. unit effort]]),0,(CatTemplate[[#This Row],[St. unit effort]] * CatTemplate[[#This Row],[Year8]])*8/ParRatePM)</f>
        <v>0</v>
      </c>
      <c r="DJ47" s="57">
        <f>IF(ISBLANK(CatTemplate[[#This Row],[St. unit effort]]),0,(CatTemplate[[#This Row],[St. unit effort]] * CatTemplate[[#This Row],[Year9]])*8/ParRatePM)</f>
        <v>0</v>
      </c>
      <c r="DK47" s="57">
        <f>IF(ISBLANK(CatTemplate[[#This Row],[St. unit effort]]),0,(CatTemplate[[#This Row],[St. unit effort]] * CatTemplate[[#This Row],[Year10]])*8/ParRatePM)</f>
        <v>0</v>
      </c>
      <c r="DL47" s="57">
        <f>IF(ISBLANK(CatTemplate[[#This Row],[St. unit effort]]),0,(CatTemplate[[#This Row],[St. unit effort]] * CatTemplate[[#This Row],[Year11]])*8/ParRatePM)</f>
        <v>0</v>
      </c>
      <c r="DM47" s="57">
        <f>IF(ISBLANK(CatTemplate[[#This Row],[St. unit effort]]),0,(CatTemplate[[#This Row],[St. unit effort]] * CatTemplate[[#This Row],[Year12]])*8/ParRatePM)</f>
        <v>0</v>
      </c>
      <c r="DN47" s="57">
        <f>IF(ISBLANK(CatTemplate[[#This Row],[St. unit effort]]),0,(CatTemplate[[#This Row],[St. unit effort]] * CatTemplate[[#This Row],[Year13]])*8/ParRatePM)</f>
        <v>0</v>
      </c>
      <c r="DO47" s="57">
        <f>IF(ISBLANK(CatTemplate[[#This Row],[St. unit effort]]),0,(CatTemplate[[#This Row],[St. unit effort]] * CatTemplate[[#This Row],[Year14]])*8/ParRatePM)</f>
        <v>0</v>
      </c>
      <c r="DP47" s="57">
        <f>IF(ISBLANK(CatTemplate[[#This Row],[St. unit effort]]),0,(CatTemplate[[#This Row],[St. unit effort]] * CatTemplate[[#This Row],[Year15]])*8/ParRatePM)</f>
        <v>0</v>
      </c>
      <c r="DQ47" s="57">
        <f>IF(ISBLANK(CatTemplate[[#This Row],[St. unit effort]]),0,(CatTemplate[[#This Row],[St. unit effort]] * CatTemplate[[#This Row],[Year16]])*8/ParRatePM)</f>
        <v>0</v>
      </c>
      <c r="DR47" s="57">
        <f>IF(ISBLANK(CatTemplate[[#This Row],[St. unit effort]]),0,(CatTemplate[[#This Row],[St. unit effort]] * CatTemplate[[#This Row],[Year17]])*8/ParRatePM)</f>
        <v>0</v>
      </c>
      <c r="DS47" s="57">
        <f>IF(ISBLANK(CatTemplate[[#This Row],[St. unit effort]]),0,(CatTemplate[[#This Row],[St. unit effort]] * CatTemplate[[#This Row],[Year18]])*8/ParRatePM)</f>
        <v>0</v>
      </c>
      <c r="DT47" s="57">
        <f>IF(ISBLANK(CatTemplate[[#This Row],[St. unit effort]]),0,(CatTemplate[[#This Row],[St. unit effort]] * CatTemplate[[#This Row],[Year19]])*8/ParRatePM)</f>
        <v>0</v>
      </c>
      <c r="DU47" s="57">
        <f>IF(ISBLANK(CatTemplate[[#This Row],[St. unit effort]]),0,(CatTemplate[[#This Row],[St. unit effort]] * CatTemplate[[#This Row],[Year20]])*8/ParRatePM)</f>
        <v>0</v>
      </c>
      <c r="DV47" s="54">
        <f>SUM(CatTemplate[[#This Row],[PM1]:[PM20]])</f>
        <v>0</v>
      </c>
      <c r="DW47" s="56">
        <f t="shared" si="17"/>
        <v>0</v>
      </c>
      <c r="DX47" s="56">
        <f t="shared" si="17"/>
        <v>0</v>
      </c>
      <c r="DY47" s="56">
        <f t="shared" si="17"/>
        <v>0</v>
      </c>
      <c r="DZ47" s="56">
        <f t="shared" si="17"/>
        <v>0</v>
      </c>
      <c r="EA47" s="56">
        <f t="shared" si="17"/>
        <v>0</v>
      </c>
      <c r="EB47" s="56">
        <f t="shared" si="17"/>
        <v>0</v>
      </c>
      <c r="EC47" s="56">
        <f t="shared" si="17"/>
        <v>0</v>
      </c>
      <c r="ED47" s="56">
        <f t="shared" si="17"/>
        <v>0</v>
      </c>
      <c r="EE47" s="56">
        <f t="shared" si="17"/>
        <v>0</v>
      </c>
      <c r="EF47" s="56">
        <f t="shared" si="17"/>
        <v>0</v>
      </c>
      <c r="EG47" s="56">
        <f t="shared" si="17"/>
        <v>0</v>
      </c>
      <c r="EH47" s="56">
        <f t="shared" si="17"/>
        <v>0</v>
      </c>
      <c r="EI47" s="56">
        <f t="shared" si="17"/>
        <v>0</v>
      </c>
      <c r="EJ47" s="56">
        <f t="shared" si="17"/>
        <v>0</v>
      </c>
      <c r="EK47" s="56">
        <f t="shared" si="17"/>
        <v>0</v>
      </c>
      <c r="EL47" s="56">
        <f t="shared" si="17"/>
        <v>0</v>
      </c>
      <c r="EM47" s="56">
        <f t="shared" si="15"/>
        <v>0</v>
      </c>
      <c r="EN47" s="56">
        <f t="shared" si="15"/>
        <v>0</v>
      </c>
      <c r="EO47" s="56">
        <f t="shared" si="13"/>
        <v>0</v>
      </c>
      <c r="EP47" s="56">
        <f t="shared" si="13"/>
        <v>0</v>
      </c>
      <c r="EQ47" s="30">
        <f>CatTemplate[[#This Row],[Eq. unit cost]] * CatTemplate[[#This Row],[Eq. quantity]]</f>
        <v>0</v>
      </c>
      <c r="ER47" s="30">
        <f>CatTemplate[[#This Row],[Cons. unit cost]] *CatTemplate[[#This Row],[Cons. quantity]]</f>
        <v>0</v>
      </c>
      <c r="ES47" s="30">
        <f>CatTemplate[[#This Row],[Oth. unit cost]] *CatTemplate[[#This Row],[Oth. quantity]]</f>
        <v>0</v>
      </c>
      <c r="ET47" s="55">
        <f>SUM(CatTemplate[[#This Row],[CO1]:[CO20]])</f>
        <v>0</v>
      </c>
      <c r="EU47" s="56">
        <f t="shared" si="18"/>
        <v>0</v>
      </c>
      <c r="EV47" s="56">
        <f t="shared" si="18"/>
        <v>0</v>
      </c>
      <c r="EW47" s="56">
        <f t="shared" si="18"/>
        <v>0</v>
      </c>
      <c r="EX47" s="56">
        <f t="shared" si="18"/>
        <v>0</v>
      </c>
      <c r="EY47" s="56">
        <f t="shared" si="18"/>
        <v>0</v>
      </c>
      <c r="EZ47" s="56">
        <f t="shared" si="18"/>
        <v>0</v>
      </c>
      <c r="FA47" s="56">
        <f t="shared" si="18"/>
        <v>0</v>
      </c>
      <c r="FB47" s="56">
        <f t="shared" si="18"/>
        <v>0</v>
      </c>
      <c r="FC47" s="56">
        <f t="shared" si="18"/>
        <v>0</v>
      </c>
      <c r="FD47" s="56">
        <f t="shared" si="18"/>
        <v>0</v>
      </c>
      <c r="FE47" s="56">
        <f t="shared" si="18"/>
        <v>0</v>
      </c>
      <c r="FF47" s="56">
        <f t="shared" si="18"/>
        <v>0</v>
      </c>
      <c r="FG47" s="56">
        <f t="shared" si="18"/>
        <v>0</v>
      </c>
      <c r="FH47" s="56">
        <f t="shared" si="18"/>
        <v>0</v>
      </c>
      <c r="FI47" s="56">
        <f t="shared" si="18"/>
        <v>0</v>
      </c>
      <c r="FJ47" s="56">
        <f t="shared" si="18"/>
        <v>0</v>
      </c>
      <c r="FK47" s="56">
        <f t="shared" si="16"/>
        <v>0</v>
      </c>
      <c r="FL47" s="56">
        <f t="shared" si="16"/>
        <v>0</v>
      </c>
      <c r="FM47" s="56">
        <f t="shared" si="14"/>
        <v>0</v>
      </c>
      <c r="FN47" s="56">
        <f t="shared" si="14"/>
        <v>0</v>
      </c>
      <c r="FO47" s="58">
        <f>SUM(CatTemplate[[#This Row],[CS1]:[CS20]])</f>
        <v>0</v>
      </c>
      <c r="FP47" s="59">
        <f>CatTemplate[[#This Row],[Total Oth. cost]]+CatTemplate[[#This Row],[Total St. Cost]]</f>
        <v>0</v>
      </c>
      <c r="FQ47" s="33" t="e">
        <f t="shared" si="12"/>
        <v>#VALUE!</v>
      </c>
      <c r="FR47" s="33" t="e">
        <f t="shared" si="5"/>
        <v>#VALUE!</v>
      </c>
      <c r="FS47" s="30" t="e">
        <f>(CatTemplate[[#This Row],[CO1]] + CatTemplate[[#This Row],[CS1]]) * (1 + getRateOHFinal) * getRateMarkupFinal</f>
        <v>#VALUE!</v>
      </c>
      <c r="FT47" s="30" t="e">
        <f>(CatTemplate[[#This Row],[CO2]] + CatTemplate[[#This Row],[CS2]]) * (1 + getRateOHFinal) * getRateMarkupFinal</f>
        <v>#VALUE!</v>
      </c>
      <c r="FU47" s="30" t="e">
        <f>(CatTemplate[[#This Row],[CO3]] + CatTemplate[[#This Row],[CS3]]) * (1 + getRateOHFinal) * getRateMarkupFinal</f>
        <v>#VALUE!</v>
      </c>
      <c r="FV47" s="30" t="e">
        <f>(CatTemplate[[#This Row],[CO4]] + CatTemplate[[#This Row],[CS4]]) * (1 + getRateOHFinal) * getRateMarkupFinal</f>
        <v>#VALUE!</v>
      </c>
      <c r="FW47" s="30" t="e">
        <f>(CatTemplate[[#This Row],[CO5]] + CatTemplate[[#This Row],[CS5]]) * (1 + getRateOHFinal) * getRateMarkupFinal</f>
        <v>#VALUE!</v>
      </c>
      <c r="FX47" s="30" t="e">
        <f>(CatTemplate[[#This Row],[CO6]] + CatTemplate[[#This Row],[CS6]]) * (1 + getRateOHFinal) * getRateMarkupFinal</f>
        <v>#VALUE!</v>
      </c>
      <c r="FY47" s="30" t="e">
        <f>(CatTemplate[[#This Row],[CO7]] + CatTemplate[[#This Row],[CS7]]) * (1 + getRateOHFinal) * getRateMarkupFinal</f>
        <v>#VALUE!</v>
      </c>
      <c r="FZ47" s="30" t="e">
        <f>(CatTemplate[[#This Row],[CO8]] + CatTemplate[[#This Row],[CS8]]) * (1 + getRateOHFinal) * getRateMarkupFinal</f>
        <v>#VALUE!</v>
      </c>
      <c r="GA47" s="30" t="e">
        <f>(CatTemplate[[#This Row],[CO9]] + CatTemplate[[#This Row],[CS9]]) * (1 + getRateOHFinal) * getRateMarkupFinal</f>
        <v>#VALUE!</v>
      </c>
      <c r="GB47" s="30" t="e">
        <f>(CatTemplate[[#This Row],[CO10]] + CatTemplate[[#This Row],[CS10]]) * (1 + getRateOHFinal) * getRateMarkupFinal</f>
        <v>#VALUE!</v>
      </c>
      <c r="GC47" s="30" t="e">
        <f>(CatTemplate[[#This Row],[CO11]] + CatTemplate[[#This Row],[CS11]]) * (1 + getRateOHFinal) * getRateMarkupFinal</f>
        <v>#VALUE!</v>
      </c>
      <c r="GD47" s="30" t="e">
        <f>(CatTemplate[[#This Row],[CO12]] + CatTemplate[[#This Row],[CS12]]) * (1 + getRateOHFinal) * getRateMarkupFinal</f>
        <v>#VALUE!</v>
      </c>
      <c r="GE47" s="30" t="e">
        <f>(CatTemplate[[#This Row],[CO13]] + CatTemplate[[#This Row],[CS13]]) * (1 + getRateOHFinal) * getRateMarkupFinal</f>
        <v>#VALUE!</v>
      </c>
      <c r="GF47" s="30" t="e">
        <f>(CatTemplate[[#This Row],[CO14]] + CatTemplate[[#This Row],[CS14]]) * (1 + getRateOHFinal) * getRateMarkupFinal</f>
        <v>#VALUE!</v>
      </c>
      <c r="GG47" s="30" t="e">
        <f>(CatTemplate[[#This Row],[CO15]] + CatTemplate[[#This Row],[CS15]]) * (1 + getRateOHFinal) * getRateMarkupFinal</f>
        <v>#VALUE!</v>
      </c>
      <c r="GH47" s="30" t="e">
        <f>(CatTemplate[[#This Row],[CO16]] + CatTemplate[[#This Row],[CS16]]) * (1 + getRateOHFinal) * getRateMarkupFinal</f>
        <v>#VALUE!</v>
      </c>
      <c r="GI47" s="30" t="e">
        <f>(CatTemplate[[#This Row],[CO17]] + CatTemplate[[#This Row],[CS17]]) * (1 + getRateOHFinal) * getRateMarkupFinal</f>
        <v>#VALUE!</v>
      </c>
      <c r="GJ47" s="30" t="e">
        <f>(CatTemplate[[#This Row],[CO18]] + CatTemplate[[#This Row],[CS18]]) * (1 + getRateOHFinal) * getRateMarkupFinal</f>
        <v>#VALUE!</v>
      </c>
      <c r="GK47" s="30" t="e">
        <f>(CatTemplate[[#This Row],[CO19]] + CatTemplate[[#This Row],[CS19]]) * (1 + getRateOHFinal) * getRateMarkupFinal</f>
        <v>#VALUE!</v>
      </c>
      <c r="GL47" s="30" t="e">
        <f>(CatTemplate[[#This Row],[CO20]] + CatTemplate[[#This Row],[CS20]]) * (1 + getRateOHFinal) * getRateMarkupFinal</f>
        <v>#VALUE!</v>
      </c>
      <c r="GM47" s="30" t="e">
        <f t="shared" si="6"/>
        <v>#VALUE!</v>
      </c>
      <c r="GN47" s="30" t="e">
        <f t="shared" si="7"/>
        <v>#VALUE!</v>
      </c>
      <c r="GO47" s="30" t="e">
        <f t="shared" si="8"/>
        <v>#VALUE!</v>
      </c>
      <c r="GP47" s="30" t="e">
        <f t="shared" si="9"/>
        <v>#VALUE!</v>
      </c>
      <c r="GQ47" s="30" t="e">
        <f>(CatTemplate[[#This Row],[CO1]]+CatTemplate[[#This Row],[CS1]]) * (1+ getRateOHFinal) * (1 + getRateMarkupFinal)</f>
        <v>#VALUE!</v>
      </c>
      <c r="GR47" s="30" t="e">
        <f>(CatTemplate[[#This Row],[CO2]]+CatTemplate[[#This Row],[CS2]]) * (1+ getRateOHFinal) * (1 + getRateMarkupFinal)</f>
        <v>#VALUE!</v>
      </c>
      <c r="GS47" s="30" t="e">
        <f>(CatTemplate[[#This Row],[CO3]]+CatTemplate[[#This Row],[CS3]]) * (1+ getRateOHFinal) * (1 + getRateMarkupFinal)</f>
        <v>#VALUE!</v>
      </c>
      <c r="GT47" s="30" t="e">
        <f>(CatTemplate[[#This Row],[CO4]]+CatTemplate[[#This Row],[CS4]]) * (1+ getRateOHFinal) * (1 + getRateMarkupFinal)</f>
        <v>#VALUE!</v>
      </c>
      <c r="GU47" s="30" t="e">
        <f>(CatTemplate[[#This Row],[CO5]]+CatTemplate[[#This Row],[CS5]]) * (1+ getRateOHFinal) * (1 + getRateMarkupFinal)</f>
        <v>#VALUE!</v>
      </c>
      <c r="GV47" s="30" t="e">
        <f>(CatTemplate[[#This Row],[CO6]]+CatTemplate[[#This Row],[CS6]]) * (1+ getRateOHFinal) * (1 + getRateMarkupFinal)</f>
        <v>#VALUE!</v>
      </c>
      <c r="GW47" s="30" t="e">
        <f>(CatTemplate[[#This Row],[CO7]]+CatTemplate[[#This Row],[CS7]]) * (1+ getRateOHFinal) * (1 + getRateMarkupFinal)</f>
        <v>#VALUE!</v>
      </c>
      <c r="GX47" s="30" t="e">
        <f>(CatTemplate[[#This Row],[CO8]]+CatTemplate[[#This Row],[CS8]]) * (1+ getRateOHFinal) * (1 + getRateMarkupFinal)</f>
        <v>#VALUE!</v>
      </c>
      <c r="GY47" s="30" t="e">
        <f>(CatTemplate[[#This Row],[CO9]]+CatTemplate[[#This Row],[CS9]]) * (1+ getRateOHFinal) * (1 + getRateMarkupFinal)</f>
        <v>#VALUE!</v>
      </c>
      <c r="GZ47" s="30" t="e">
        <f>(CatTemplate[[#This Row],[CO10]]+CatTemplate[[#This Row],[CS10]]) * (1+ getRateOHFinal) * (1 + getRateMarkupFinal)</f>
        <v>#VALUE!</v>
      </c>
      <c r="HA47" s="30" t="e">
        <f>(CatTemplate[[#This Row],[CO11]]+CatTemplate[[#This Row],[CS11]]) * (1+ getRateOHFinal) * (1 + getRateMarkupFinal)</f>
        <v>#VALUE!</v>
      </c>
      <c r="HB47" s="30" t="e">
        <f>(CatTemplate[[#This Row],[CO12]]+CatTemplate[[#This Row],[CS12]]) * (1+ getRateOHFinal) * (1 + getRateMarkupFinal)</f>
        <v>#VALUE!</v>
      </c>
      <c r="HC47" s="30" t="e">
        <f>(CatTemplate[[#This Row],[CO13]]+CatTemplate[[#This Row],[CS13]]) * (1+ getRateOHFinal) * (1 + getRateMarkupFinal)</f>
        <v>#VALUE!</v>
      </c>
      <c r="HD47" s="30" t="e">
        <f>(CatTemplate[[#This Row],[CO14]]+CatTemplate[[#This Row],[CS14]]) * (1+ getRateOHFinal) * (1 + getRateMarkupFinal)</f>
        <v>#VALUE!</v>
      </c>
      <c r="HE47" s="30" t="e">
        <f>(CatTemplate[[#This Row],[CO15]]+CatTemplate[[#This Row],[CS15]]) * (1+ getRateOHFinal) * (1 + getRateMarkupFinal)</f>
        <v>#VALUE!</v>
      </c>
      <c r="HF47" s="30" t="e">
        <f>(CatTemplate[[#This Row],[CO16]]+CatTemplate[[#This Row],[CS16]]) * (1+ getRateOHFinal) * (1 + getRateMarkupFinal)</f>
        <v>#VALUE!</v>
      </c>
      <c r="HG47" s="30" t="e">
        <f>(CatTemplate[[#This Row],[CO17]]+CatTemplate[[#This Row],[CS17]]) * (1+ getRateOHFinal) * (1 + getRateMarkupFinal)</f>
        <v>#VALUE!</v>
      </c>
      <c r="HH47" s="30" t="e">
        <f>(CatTemplate[[#This Row],[CO18]]+CatTemplate[[#This Row],[CS18]]) * (1+ getRateOHFinal) * (1 + getRateMarkupFinal)</f>
        <v>#VALUE!</v>
      </c>
      <c r="HI47" s="30" t="e">
        <f>(CatTemplate[[#This Row],[CO19]]+CatTemplate[[#This Row],[CS19]]) * (1+ getRateOHFinal) * (1 + getRateMarkupFinal)</f>
        <v>#VALUE!</v>
      </c>
      <c r="HJ47" s="30" t="e">
        <f>(CatTemplate[[#This Row],[CO20]]+CatTemplate[[#This Row],[CS20]]) * (1+ getRateOHFinal) * (1 + getRateMarkupFinal)</f>
        <v>#VALUE!</v>
      </c>
      <c r="HK47" s="39" t="e">
        <f>CatTemplate[[#This Row],[Total cost]]+CatTemplate[[#This Row],[OH Amount]]+CatTemplate[[#This Row],[Markup]]</f>
        <v>#VALUE!</v>
      </c>
      <c r="HL47" s="63">
        <f>IF(CatTemplate[[#This Row],[Units]]="Days",CatTemplate[[#This Row],[Project quantity]]*CatTemplate[[#This Row],[St. unit effort]],CatTemplate[[#This Row],[Project quantity]])</f>
        <v>0</v>
      </c>
      <c r="HM47" s="287">
        <f>IFERROR(CatTemplate[[#This Row],[Total Price]]/(CatTemplate[[#This Row],[Final Quantity]]),0)</f>
        <v>0</v>
      </c>
      <c r="HN47" s="261"/>
    </row>
    <row r="48" spans="2:222" x14ac:dyDescent="0.2">
      <c r="B48" s="6" t="s">
        <v>75</v>
      </c>
      <c r="C48" s="22">
        <v>2</v>
      </c>
      <c r="D48" s="7" t="s">
        <v>75</v>
      </c>
      <c r="E48" s="24">
        <v>2</v>
      </c>
      <c r="F48" s="18" t="s">
        <v>145</v>
      </c>
      <c r="G48" s="26">
        <v>2</v>
      </c>
      <c r="H48" s="18" t="s">
        <v>147</v>
      </c>
      <c r="I48" s="18"/>
      <c r="J48" s="15" t="s">
        <v>261</v>
      </c>
      <c r="K48" s="15"/>
      <c r="L48" s="15" t="s">
        <v>140</v>
      </c>
      <c r="M48" s="15" t="s">
        <v>206</v>
      </c>
      <c r="N48" s="15" t="s">
        <v>857</v>
      </c>
      <c r="O48" s="320"/>
      <c r="P48" s="71"/>
      <c r="Q48" s="108"/>
      <c r="R48" s="73"/>
      <c r="S48" s="97"/>
      <c r="T48" s="100">
        <f>getEqUnitCost</f>
        <v>0</v>
      </c>
      <c r="U48" s="73">
        <f>getEqUnitEffort</f>
        <v>0</v>
      </c>
      <c r="V48" s="101">
        <f>getEqQuantity</f>
        <v>0</v>
      </c>
      <c r="W48" s="320"/>
      <c r="X48" s="100">
        <f>getConsUnitCost</f>
        <v>0</v>
      </c>
      <c r="Y48" s="73">
        <f>getConsUnitEffort</f>
        <v>0</v>
      </c>
      <c r="Z48" s="14">
        <f>getConsQuantity</f>
        <v>0</v>
      </c>
      <c r="AA48" s="320"/>
      <c r="AB48" s="72"/>
      <c r="AC48" s="112"/>
      <c r="AD48" s="14">
        <f>getOthQuantity</f>
        <v>0</v>
      </c>
      <c r="AE48" s="320"/>
      <c r="AF48" s="28" t="str">
        <f>IF(ISBLANK(CatTemplate[[#This Row],[Resource type]]),"",CatTemplate[[#This Row],[Resource type]])</f>
        <v>CIEC REG</v>
      </c>
      <c r="AG48" s="242">
        <f>getStaffUnitCost</f>
        <v>580.92167994134365</v>
      </c>
      <c r="AH48" s="113"/>
      <c r="AI48" s="40">
        <f>getStaffQuantity</f>
        <v>0</v>
      </c>
      <c r="AJ48" s="41">
        <f>CatTemplate[[#This Row],[St. quantity]]*8/ParRatePM</f>
        <v>0</v>
      </c>
      <c r="AK48" s="320"/>
      <c r="AL48" s="53" t="str">
        <f>CatTemplate[[#This Row],[Item type]]</f>
        <v>Days</v>
      </c>
      <c r="AM48" s="12">
        <f>SUM(CatTemplate[[#This Row],[Year1]:[Year20]])</f>
        <v>0</v>
      </c>
      <c r="AN48" s="52"/>
      <c r="AO48" s="52"/>
      <c r="AP48" s="52"/>
      <c r="AQ48" s="8"/>
      <c r="AR48" s="8"/>
      <c r="AS48" s="8"/>
      <c r="AT48" s="8"/>
      <c r="AU48" s="8"/>
      <c r="AV48" s="8"/>
      <c r="AW48" s="8"/>
      <c r="AX48" s="8"/>
      <c r="AY48" s="8"/>
      <c r="AZ48" s="8"/>
      <c r="BA48" s="8"/>
      <c r="BB48" s="8"/>
      <c r="BC48" s="8"/>
      <c r="BD48" s="8"/>
      <c r="BE48" s="8"/>
      <c r="BF48" s="8"/>
      <c r="BG48" s="36"/>
      <c r="BH48" s="320"/>
      <c r="BI48" s="37" t="str">
        <f>getCostCategory</f>
        <v>01 Staff costs</v>
      </c>
      <c r="BJ48" s="37" t="str">
        <f>getSection</f>
        <v>02 Patient visits and data collection</v>
      </c>
      <c r="BK48" s="32" t="str">
        <f>getObject</f>
        <v>CIEC REG</v>
      </c>
      <c r="BL48" s="30">
        <f>IFERROR(getUnitCost * IF(CatTemplate[[#This Row],[Cost Category Comp.]]="01 Staff costs", 1,1),0)</f>
        <v>580.92167994134365</v>
      </c>
      <c r="BM48" s="29">
        <f>IF(AND(ISBLANK(CatTemplate[[#This Row],[Eq. unit cost]]),ISBLANK(CatTemplate[[#This Row],[Cons. unit cost]]),ISBLANK(CatTemplate[[#This Row],[Oth. unit cost]])), 0, IF(getUnitEffort =0,1,getUnitEffort) * CatTemplate[[#This Row],[Year1]])</f>
        <v>0</v>
      </c>
      <c r="BN48" s="29">
        <f>IF(AND(ISBLANK(CatTemplate[[#This Row],[Eq. unit cost]]),ISBLANK(CatTemplate[[#This Row],[Cons. unit cost]]),ISBLANK(CatTemplate[[#This Row],[Oth. unit cost]])), 0, IF(getUnitEffort =0,1,getUnitEffort) * CatTemplate[[#This Row],[Year2]])</f>
        <v>0</v>
      </c>
      <c r="BO48" s="29">
        <f>IF(AND(ISBLANK(CatTemplate[[#This Row],[Eq. unit cost]]),ISBLANK(CatTemplate[[#This Row],[Cons. unit cost]]),ISBLANK(CatTemplate[[#This Row],[Oth. unit cost]])), 0, IF(getUnitEffort =0,1,getUnitEffort) * CatTemplate[[#This Row],[Year3]])</f>
        <v>0</v>
      </c>
      <c r="BP48" s="29">
        <f>IF(AND(ISBLANK(CatTemplate[[#This Row],[Eq. unit cost]]),ISBLANK(CatTemplate[[#This Row],[Cons. unit cost]]),ISBLANK(CatTemplate[[#This Row],[Oth. unit cost]])), 0, IF(getUnitEffort =0,1,getUnitEffort) * CatTemplate[[#This Row],[Year4]])</f>
        <v>0</v>
      </c>
      <c r="BQ48" s="29">
        <f>IF(AND(ISBLANK(CatTemplate[[#This Row],[Eq. unit cost]]),ISBLANK(CatTemplate[[#This Row],[Cons. unit cost]]),ISBLANK(CatTemplate[[#This Row],[Oth. unit cost]])), 0, IF(getUnitEffort =0,1,getUnitEffort) * CatTemplate[[#This Row],[Year5]])</f>
        <v>0</v>
      </c>
      <c r="BR48" s="29">
        <f>IF(AND(ISBLANK(CatTemplate[[#This Row],[Eq. unit cost]]),ISBLANK(CatTemplate[[#This Row],[Cons. unit cost]]),ISBLANK(CatTemplate[[#This Row],[Oth. unit cost]])), 0, IF(getUnitEffort =0,1,getUnitEffort) * CatTemplate[[#This Row],[Year6]])</f>
        <v>0</v>
      </c>
      <c r="BS48" s="29">
        <f>IF(AND(ISBLANK(CatTemplate[[#This Row],[Eq. unit cost]]),ISBLANK(CatTemplate[[#This Row],[Cons. unit cost]]),ISBLANK(CatTemplate[[#This Row],[Oth. unit cost]])), 0, IF(getUnitEffort =0,1,getUnitEffort) * CatTemplate[[#This Row],[Year7]])</f>
        <v>0</v>
      </c>
      <c r="BT48" s="29">
        <f>IF(AND(ISBLANK(CatTemplate[[#This Row],[Eq. unit cost]]),ISBLANK(CatTemplate[[#This Row],[Cons. unit cost]]),ISBLANK(CatTemplate[[#This Row],[Oth. unit cost]])), 0, IF(getUnitEffort =0,1,getUnitEffort) * CatTemplate[[#This Row],[Year8]])</f>
        <v>0</v>
      </c>
      <c r="BU48" s="29">
        <f>IF(AND(ISBLANK(CatTemplate[[#This Row],[Eq. unit cost]]),ISBLANK(CatTemplate[[#This Row],[Cons. unit cost]]),ISBLANK(CatTemplate[[#This Row],[Oth. unit cost]])), 0, IF(getUnitEffort =0,1,getUnitEffort) * CatTemplate[[#This Row],[Year9]])</f>
        <v>0</v>
      </c>
      <c r="BV48" s="29">
        <f>IF(AND(ISBLANK(CatTemplate[[#This Row],[Eq. unit cost]]),ISBLANK(CatTemplate[[#This Row],[Cons. unit cost]]),ISBLANK(CatTemplate[[#This Row],[Oth. unit cost]])), 0, IF(getUnitEffort =0,1,getUnitEffort) * CatTemplate[[#This Row],[Year10]])</f>
        <v>0</v>
      </c>
      <c r="BW48" s="29">
        <f>IF(AND(ISBLANK(CatTemplate[[#This Row],[Eq. unit cost]]),ISBLANK(CatTemplate[[#This Row],[Cons. unit cost]]),ISBLANK(CatTemplate[[#This Row],[Oth. unit cost]])), 0, IF(getUnitEffort =0,1,getUnitEffort) * CatTemplate[[#This Row],[Year11]])</f>
        <v>0</v>
      </c>
      <c r="BX48" s="29">
        <f>IF(AND(ISBLANK(CatTemplate[[#This Row],[Eq. unit cost]]),ISBLANK(CatTemplate[[#This Row],[Cons. unit cost]]),ISBLANK(CatTemplate[[#This Row],[Oth. unit cost]])), 0, IF(getUnitEffort =0,1,getUnitEffort) * CatTemplate[[#This Row],[Year12]])</f>
        <v>0</v>
      </c>
      <c r="BY48" s="29">
        <f>IF(AND(ISBLANK(CatTemplate[[#This Row],[Eq. unit cost]]),ISBLANK(CatTemplate[[#This Row],[Cons. unit cost]]),ISBLANK(CatTemplate[[#This Row],[Oth. unit cost]])), 0, IF(getUnitEffort =0,1,getUnitEffort) * CatTemplate[[#This Row],[Year13]])</f>
        <v>0</v>
      </c>
      <c r="BZ48" s="29">
        <f>IF(AND(ISBLANK(CatTemplate[[#This Row],[Eq. unit cost]]),ISBLANK(CatTemplate[[#This Row],[Cons. unit cost]]),ISBLANK(CatTemplate[[#This Row],[Oth. unit cost]])), 0, IF(getUnitEffort =0,1,getUnitEffort) * CatTemplate[[#This Row],[Year14]])</f>
        <v>0</v>
      </c>
      <c r="CA48" s="29">
        <f>IF(AND(ISBLANK(CatTemplate[[#This Row],[Eq. unit cost]]),ISBLANK(CatTemplate[[#This Row],[Cons. unit cost]]),ISBLANK(CatTemplate[[#This Row],[Oth. unit cost]])), 0, IF(getUnitEffort =0,1,getUnitEffort) * CatTemplate[[#This Row],[Year15]])</f>
        <v>0</v>
      </c>
      <c r="CB48" s="29">
        <f>IF(AND(ISBLANK(CatTemplate[[#This Row],[Eq. unit cost]]),ISBLANK(CatTemplate[[#This Row],[Cons. unit cost]]),ISBLANK(CatTemplate[[#This Row],[Oth. unit cost]])), 0, IF(getUnitEffort =0,1,getUnitEffort) * CatTemplate[[#This Row],[Year16]])</f>
        <v>0</v>
      </c>
      <c r="CC48" s="29">
        <f>IF(AND(ISBLANK(CatTemplate[[#This Row],[Eq. unit cost]]),ISBLANK(CatTemplate[[#This Row],[Cons. unit cost]]),ISBLANK(CatTemplate[[#This Row],[Oth. unit cost]])), 0, IF(getUnitEffort =0,1,getUnitEffort) * CatTemplate[[#This Row],[Year17]])</f>
        <v>0</v>
      </c>
      <c r="CD48" s="29">
        <f>IF(AND(ISBLANK(CatTemplate[[#This Row],[Eq. unit cost]]),ISBLANK(CatTemplate[[#This Row],[Cons. unit cost]]),ISBLANK(CatTemplate[[#This Row],[Oth. unit cost]])), 0, IF(getUnitEffort =0,1,getUnitEffort) * CatTemplate[[#This Row],[Year18]])</f>
        <v>0</v>
      </c>
      <c r="CE48" s="29">
        <f>IF(AND(ISBLANK(CatTemplate[[#This Row],[Eq. unit cost]]),ISBLANK(CatTemplate[[#This Row],[Cons. unit cost]]),ISBLANK(CatTemplate[[#This Row],[Oth. unit cost]])), 0, IF(getUnitEffort =0,1,getUnitEffort) * CatTemplate[[#This Row],[Year19]])</f>
        <v>0</v>
      </c>
      <c r="CF48" s="29">
        <f>IF(AND(ISBLANK(CatTemplate[[#This Row],[Eq. unit cost]]),ISBLANK(CatTemplate[[#This Row],[Cons. unit cost]]),ISBLANK(CatTemplate[[#This Row],[Oth. unit cost]])), 0, IF(getUnitEffort =0,1,getUnitEffort) * CatTemplate[[#This Row],[Year20]])</f>
        <v>0</v>
      </c>
      <c r="CG48" s="45">
        <f>SUM(CatTemplate[[#This Row],[Q1]:[Q20]])</f>
        <v>0</v>
      </c>
      <c r="CH48" s="29">
        <f>IF(ISBLANK(CatTemplate[[#This Row],[St. unit effort]]),0,(CatTemplate[[#This Row],[St. unit effort]] * CatTemplate[[#This Row],[Year1]]))</f>
        <v>0</v>
      </c>
      <c r="CI48" s="29">
        <f>IF(ISBLANK(CatTemplate[[#This Row],[St. unit effort]]),0,(CatTemplate[[#This Row],[St. unit effort]] * CatTemplate[[#This Row],[Year2]]))</f>
        <v>0</v>
      </c>
      <c r="CJ48" s="29">
        <f>IF(ISBLANK(CatTemplate[[#This Row],[St. unit effort]]),0,(CatTemplate[[#This Row],[St. unit effort]] * CatTemplate[[#This Row],[Year3]]))</f>
        <v>0</v>
      </c>
      <c r="CK48" s="29">
        <f>IF(ISBLANK(CatTemplate[[#This Row],[St. unit effort]]),0,(CatTemplate[[#This Row],[St. unit effort]] * CatTemplate[[#This Row],[Year4]]))</f>
        <v>0</v>
      </c>
      <c r="CL48" s="29">
        <f>IF(ISBLANK(CatTemplate[[#This Row],[St. unit effort]]),0,(CatTemplate[[#This Row],[St. unit effort]] * CatTemplate[[#This Row],[Year5]]))</f>
        <v>0</v>
      </c>
      <c r="CM48" s="29">
        <f>IF(ISBLANK(CatTemplate[[#This Row],[St. unit effort]]),0,(CatTemplate[[#This Row],[St. unit effort]] * CatTemplate[[#This Row],[Year6]]))</f>
        <v>0</v>
      </c>
      <c r="CN48" s="29">
        <f>IF(ISBLANK(CatTemplate[[#This Row],[St. unit effort]]),0,(CatTemplate[[#This Row],[St. unit effort]] * CatTemplate[[#This Row],[Year7]]))</f>
        <v>0</v>
      </c>
      <c r="CO48" s="29">
        <f>IF(ISBLANK(CatTemplate[[#This Row],[St. unit effort]]),0,(CatTemplate[[#This Row],[St. unit effort]] * CatTemplate[[#This Row],[Year8]]))</f>
        <v>0</v>
      </c>
      <c r="CP48" s="29">
        <f>IF(ISBLANK(CatTemplate[[#This Row],[St. unit effort]]),0,(CatTemplate[[#This Row],[St. unit effort]] * CatTemplate[[#This Row],[Year9]]))</f>
        <v>0</v>
      </c>
      <c r="CQ48" s="29">
        <f>IF(ISBLANK(CatTemplate[[#This Row],[St. unit effort]]),0,(CatTemplate[[#This Row],[St. unit effort]] * CatTemplate[[#This Row],[Year10]]))</f>
        <v>0</v>
      </c>
      <c r="CR48" s="29">
        <f>IF(ISBLANK(CatTemplate[[#This Row],[St. unit effort]]),0,(CatTemplate[[#This Row],[St. unit effort]] * CatTemplate[[#This Row],[Year11]]))</f>
        <v>0</v>
      </c>
      <c r="CS48" s="29">
        <f>IF(ISBLANK(CatTemplate[[#This Row],[St. unit effort]]),0,(CatTemplate[[#This Row],[St. unit effort]] * CatTemplate[[#This Row],[Year12]]))</f>
        <v>0</v>
      </c>
      <c r="CT48" s="29">
        <f>IF(ISBLANK(CatTemplate[[#This Row],[St. unit effort]]),0,(CatTemplate[[#This Row],[St. unit effort]] * CatTemplate[[#This Row],[Year13]]))</f>
        <v>0</v>
      </c>
      <c r="CU48" s="29">
        <f>IF(ISBLANK(CatTemplate[[#This Row],[St. unit effort]]),0,(CatTemplate[[#This Row],[St. unit effort]] * CatTemplate[[#This Row],[Year14]]))</f>
        <v>0</v>
      </c>
      <c r="CV48" s="29">
        <f>IF(ISBLANK(CatTemplate[[#This Row],[St. unit effort]]),0,(CatTemplate[[#This Row],[St. unit effort]] * CatTemplate[[#This Row],[Year15]]))</f>
        <v>0</v>
      </c>
      <c r="CW48" s="29">
        <f>IF(ISBLANK(CatTemplate[[#This Row],[St. unit effort]]),0,(CatTemplate[[#This Row],[St. unit effort]] * CatTemplate[[#This Row],[Year16]]))</f>
        <v>0</v>
      </c>
      <c r="CX48" s="29">
        <f>IF(ISBLANK(CatTemplate[[#This Row],[St. unit effort]]),0,(CatTemplate[[#This Row],[St. unit effort]] * CatTemplate[[#This Row],[Year17]]))</f>
        <v>0</v>
      </c>
      <c r="CY48" s="29">
        <f>IF(ISBLANK(CatTemplate[[#This Row],[St. unit effort]]),0,(CatTemplate[[#This Row],[St. unit effort]] * CatTemplate[[#This Row],[Year18]]))</f>
        <v>0</v>
      </c>
      <c r="CZ48" s="29">
        <f>IF(ISBLANK(CatTemplate[[#This Row],[St. unit effort]]),0,(CatTemplate[[#This Row],[St. unit effort]] * CatTemplate[[#This Row],[Year19]]))</f>
        <v>0</v>
      </c>
      <c r="DA48" s="29">
        <f>IF(ISBLANK(CatTemplate[[#This Row],[St. unit effort]]),0,(CatTemplate[[#This Row],[St. unit effort]] * CatTemplate[[#This Row],[Year20]]))</f>
        <v>0</v>
      </c>
      <c r="DB48" s="57">
        <f>IF(ISBLANK(CatTemplate[[#This Row],[St. unit effort]]),0,(CatTemplate[[#This Row],[St. unit effort]] * CatTemplate[[#This Row],[Year1]])*8/ParRatePM)</f>
        <v>0</v>
      </c>
      <c r="DC48" s="57">
        <f>IF(ISBLANK(CatTemplate[[#This Row],[St. unit effort]]),0,(CatTemplate[[#This Row],[St. unit effort]] * CatTemplate[[#This Row],[Year2]])*8/ParRatePM)</f>
        <v>0</v>
      </c>
      <c r="DD48" s="57">
        <f>IF(ISBLANK(CatTemplate[[#This Row],[St. unit effort]]),0,(CatTemplate[[#This Row],[St. unit effort]] * CatTemplate[[#This Row],[Year3]])*8/ParRatePM)</f>
        <v>0</v>
      </c>
      <c r="DE48" s="57">
        <f>IF(ISBLANK(CatTemplate[[#This Row],[St. unit effort]]),0,(CatTemplate[[#This Row],[St. unit effort]] * CatTemplate[[#This Row],[Year4]])*8/ParRatePM)</f>
        <v>0</v>
      </c>
      <c r="DF48" s="57">
        <f>IF(ISBLANK(CatTemplate[[#This Row],[St. unit effort]]),0,(CatTemplate[[#This Row],[St. unit effort]] * CatTemplate[[#This Row],[Year5]])*8/ParRatePM)</f>
        <v>0</v>
      </c>
      <c r="DG48" s="57">
        <f>IF(ISBLANK(CatTemplate[[#This Row],[St. unit effort]]),0,(CatTemplate[[#This Row],[St. unit effort]] * CatTemplate[[#This Row],[Year6]])*8/ParRatePM)</f>
        <v>0</v>
      </c>
      <c r="DH48" s="57">
        <f>IF(ISBLANK(CatTemplate[[#This Row],[St. unit effort]]),0,(CatTemplate[[#This Row],[St. unit effort]] * CatTemplate[[#This Row],[Year7]])*8/ParRatePM)</f>
        <v>0</v>
      </c>
      <c r="DI48" s="57">
        <f>IF(ISBLANK(CatTemplate[[#This Row],[St. unit effort]]),0,(CatTemplate[[#This Row],[St. unit effort]] * CatTemplate[[#This Row],[Year8]])*8/ParRatePM)</f>
        <v>0</v>
      </c>
      <c r="DJ48" s="57">
        <f>IF(ISBLANK(CatTemplate[[#This Row],[St. unit effort]]),0,(CatTemplate[[#This Row],[St. unit effort]] * CatTemplate[[#This Row],[Year9]])*8/ParRatePM)</f>
        <v>0</v>
      </c>
      <c r="DK48" s="57">
        <f>IF(ISBLANK(CatTemplate[[#This Row],[St. unit effort]]),0,(CatTemplate[[#This Row],[St. unit effort]] * CatTemplate[[#This Row],[Year10]])*8/ParRatePM)</f>
        <v>0</v>
      </c>
      <c r="DL48" s="57">
        <f>IF(ISBLANK(CatTemplate[[#This Row],[St. unit effort]]),0,(CatTemplate[[#This Row],[St. unit effort]] * CatTemplate[[#This Row],[Year11]])*8/ParRatePM)</f>
        <v>0</v>
      </c>
      <c r="DM48" s="57">
        <f>IF(ISBLANK(CatTemplate[[#This Row],[St. unit effort]]),0,(CatTemplate[[#This Row],[St. unit effort]] * CatTemplate[[#This Row],[Year12]])*8/ParRatePM)</f>
        <v>0</v>
      </c>
      <c r="DN48" s="57">
        <f>IF(ISBLANK(CatTemplate[[#This Row],[St. unit effort]]),0,(CatTemplate[[#This Row],[St. unit effort]] * CatTemplate[[#This Row],[Year13]])*8/ParRatePM)</f>
        <v>0</v>
      </c>
      <c r="DO48" s="57">
        <f>IF(ISBLANK(CatTemplate[[#This Row],[St. unit effort]]),0,(CatTemplate[[#This Row],[St. unit effort]] * CatTemplate[[#This Row],[Year14]])*8/ParRatePM)</f>
        <v>0</v>
      </c>
      <c r="DP48" s="57">
        <f>IF(ISBLANK(CatTemplate[[#This Row],[St. unit effort]]),0,(CatTemplate[[#This Row],[St. unit effort]] * CatTemplate[[#This Row],[Year15]])*8/ParRatePM)</f>
        <v>0</v>
      </c>
      <c r="DQ48" s="57">
        <f>IF(ISBLANK(CatTemplate[[#This Row],[St. unit effort]]),0,(CatTemplate[[#This Row],[St. unit effort]] * CatTemplate[[#This Row],[Year16]])*8/ParRatePM)</f>
        <v>0</v>
      </c>
      <c r="DR48" s="57">
        <f>IF(ISBLANK(CatTemplate[[#This Row],[St. unit effort]]),0,(CatTemplate[[#This Row],[St. unit effort]] * CatTemplate[[#This Row],[Year17]])*8/ParRatePM)</f>
        <v>0</v>
      </c>
      <c r="DS48" s="57">
        <f>IF(ISBLANK(CatTemplate[[#This Row],[St. unit effort]]),0,(CatTemplate[[#This Row],[St. unit effort]] * CatTemplate[[#This Row],[Year18]])*8/ParRatePM)</f>
        <v>0</v>
      </c>
      <c r="DT48" s="57">
        <f>IF(ISBLANK(CatTemplate[[#This Row],[St. unit effort]]),0,(CatTemplate[[#This Row],[St. unit effort]] * CatTemplate[[#This Row],[Year19]])*8/ParRatePM)</f>
        <v>0</v>
      </c>
      <c r="DU48" s="57">
        <f>IF(ISBLANK(CatTemplate[[#This Row],[St. unit effort]]),0,(CatTemplate[[#This Row],[St. unit effort]] * CatTemplate[[#This Row],[Year20]])*8/ParRatePM)</f>
        <v>0</v>
      </c>
      <c r="DV48" s="54">
        <f>SUM(CatTemplate[[#This Row],[PM1]:[PM20]])</f>
        <v>0</v>
      </c>
      <c r="DW48" s="56">
        <f t="shared" si="17"/>
        <v>0</v>
      </c>
      <c r="DX48" s="56">
        <f t="shared" si="17"/>
        <v>0</v>
      </c>
      <c r="DY48" s="56">
        <f t="shared" si="17"/>
        <v>0</v>
      </c>
      <c r="DZ48" s="56">
        <f t="shared" si="17"/>
        <v>0</v>
      </c>
      <c r="EA48" s="56">
        <f t="shared" si="17"/>
        <v>0</v>
      </c>
      <c r="EB48" s="56">
        <f t="shared" si="17"/>
        <v>0</v>
      </c>
      <c r="EC48" s="56">
        <f t="shared" si="17"/>
        <v>0</v>
      </c>
      <c r="ED48" s="56">
        <f t="shared" si="17"/>
        <v>0</v>
      </c>
      <c r="EE48" s="56">
        <f t="shared" si="17"/>
        <v>0</v>
      </c>
      <c r="EF48" s="56">
        <f t="shared" si="17"/>
        <v>0</v>
      </c>
      <c r="EG48" s="56">
        <f t="shared" si="17"/>
        <v>0</v>
      </c>
      <c r="EH48" s="56">
        <f t="shared" si="17"/>
        <v>0</v>
      </c>
      <c r="EI48" s="56">
        <f t="shared" si="17"/>
        <v>0</v>
      </c>
      <c r="EJ48" s="56">
        <f t="shared" si="17"/>
        <v>0</v>
      </c>
      <c r="EK48" s="56">
        <f t="shared" si="17"/>
        <v>0</v>
      </c>
      <c r="EL48" s="56">
        <f t="shared" si="17"/>
        <v>0</v>
      </c>
      <c r="EM48" s="56">
        <f t="shared" si="15"/>
        <v>0</v>
      </c>
      <c r="EN48" s="56">
        <f t="shared" si="15"/>
        <v>0</v>
      </c>
      <c r="EO48" s="56">
        <f t="shared" si="13"/>
        <v>0</v>
      </c>
      <c r="EP48" s="56">
        <f t="shared" si="13"/>
        <v>0</v>
      </c>
      <c r="EQ48" s="30">
        <f>CatTemplate[[#This Row],[Eq. unit cost]] * CatTemplate[[#This Row],[Eq. quantity]]</f>
        <v>0</v>
      </c>
      <c r="ER48" s="30">
        <f>CatTemplate[[#This Row],[Cons. unit cost]] *CatTemplate[[#This Row],[Cons. quantity]]</f>
        <v>0</v>
      </c>
      <c r="ES48" s="30">
        <f>CatTemplate[[#This Row],[Oth. unit cost]] *CatTemplate[[#This Row],[Oth. quantity]]</f>
        <v>0</v>
      </c>
      <c r="ET48" s="55">
        <f>SUM(CatTemplate[[#This Row],[CO1]:[CO20]])</f>
        <v>0</v>
      </c>
      <c r="EU48" s="56">
        <f t="shared" si="18"/>
        <v>0</v>
      </c>
      <c r="EV48" s="56">
        <f t="shared" si="18"/>
        <v>0</v>
      </c>
      <c r="EW48" s="56">
        <f t="shared" si="18"/>
        <v>0</v>
      </c>
      <c r="EX48" s="56">
        <f t="shared" si="18"/>
        <v>0</v>
      </c>
      <c r="EY48" s="56">
        <f t="shared" si="18"/>
        <v>0</v>
      </c>
      <c r="EZ48" s="56">
        <f t="shared" si="18"/>
        <v>0</v>
      </c>
      <c r="FA48" s="56">
        <f t="shared" si="18"/>
        <v>0</v>
      </c>
      <c r="FB48" s="56">
        <f t="shared" si="18"/>
        <v>0</v>
      </c>
      <c r="FC48" s="56">
        <f t="shared" si="18"/>
        <v>0</v>
      </c>
      <c r="FD48" s="56">
        <f t="shared" si="18"/>
        <v>0</v>
      </c>
      <c r="FE48" s="56">
        <f t="shared" si="18"/>
        <v>0</v>
      </c>
      <c r="FF48" s="56">
        <f t="shared" si="18"/>
        <v>0</v>
      </c>
      <c r="FG48" s="56">
        <f t="shared" si="18"/>
        <v>0</v>
      </c>
      <c r="FH48" s="56">
        <f t="shared" si="18"/>
        <v>0</v>
      </c>
      <c r="FI48" s="56">
        <f t="shared" si="18"/>
        <v>0</v>
      </c>
      <c r="FJ48" s="56">
        <f t="shared" si="18"/>
        <v>0</v>
      </c>
      <c r="FK48" s="56">
        <f t="shared" si="16"/>
        <v>0</v>
      </c>
      <c r="FL48" s="56">
        <f t="shared" si="16"/>
        <v>0</v>
      </c>
      <c r="FM48" s="56">
        <f t="shared" si="14"/>
        <v>0</v>
      </c>
      <c r="FN48" s="56">
        <f t="shared" si="14"/>
        <v>0</v>
      </c>
      <c r="FO48" s="58">
        <f>SUM(CatTemplate[[#This Row],[CS1]:[CS20]])</f>
        <v>0</v>
      </c>
      <c r="FP48" s="59">
        <f>CatTemplate[[#This Row],[Total Oth. cost]]+CatTemplate[[#This Row],[Total St. Cost]]</f>
        <v>0</v>
      </c>
      <c r="FQ48" s="33" t="e">
        <f t="shared" si="12"/>
        <v>#VALUE!</v>
      </c>
      <c r="FR48" s="33" t="e">
        <f t="shared" si="5"/>
        <v>#VALUE!</v>
      </c>
      <c r="FS48" s="30" t="e">
        <f>(CatTemplate[[#This Row],[CO1]] + CatTemplate[[#This Row],[CS1]]) * (1 + getRateOHFinal) * getRateMarkupFinal</f>
        <v>#VALUE!</v>
      </c>
      <c r="FT48" s="30" t="e">
        <f>(CatTemplate[[#This Row],[CO2]] + CatTemplate[[#This Row],[CS2]]) * (1 + getRateOHFinal) * getRateMarkupFinal</f>
        <v>#VALUE!</v>
      </c>
      <c r="FU48" s="30" t="e">
        <f>(CatTemplate[[#This Row],[CO3]] + CatTemplate[[#This Row],[CS3]]) * (1 + getRateOHFinal) * getRateMarkupFinal</f>
        <v>#VALUE!</v>
      </c>
      <c r="FV48" s="30" t="e">
        <f>(CatTemplate[[#This Row],[CO4]] + CatTemplate[[#This Row],[CS4]]) * (1 + getRateOHFinal) * getRateMarkupFinal</f>
        <v>#VALUE!</v>
      </c>
      <c r="FW48" s="30" t="e">
        <f>(CatTemplate[[#This Row],[CO5]] + CatTemplate[[#This Row],[CS5]]) * (1 + getRateOHFinal) * getRateMarkupFinal</f>
        <v>#VALUE!</v>
      </c>
      <c r="FX48" s="30" t="e">
        <f>(CatTemplate[[#This Row],[CO6]] + CatTemplate[[#This Row],[CS6]]) * (1 + getRateOHFinal) * getRateMarkupFinal</f>
        <v>#VALUE!</v>
      </c>
      <c r="FY48" s="30" t="e">
        <f>(CatTemplate[[#This Row],[CO7]] + CatTemplate[[#This Row],[CS7]]) * (1 + getRateOHFinal) * getRateMarkupFinal</f>
        <v>#VALUE!</v>
      </c>
      <c r="FZ48" s="30" t="e">
        <f>(CatTemplate[[#This Row],[CO8]] + CatTemplate[[#This Row],[CS8]]) * (1 + getRateOHFinal) * getRateMarkupFinal</f>
        <v>#VALUE!</v>
      </c>
      <c r="GA48" s="30" t="e">
        <f>(CatTemplate[[#This Row],[CO9]] + CatTemplate[[#This Row],[CS9]]) * (1 + getRateOHFinal) * getRateMarkupFinal</f>
        <v>#VALUE!</v>
      </c>
      <c r="GB48" s="30" t="e">
        <f>(CatTemplate[[#This Row],[CO10]] + CatTemplate[[#This Row],[CS10]]) * (1 + getRateOHFinal) * getRateMarkupFinal</f>
        <v>#VALUE!</v>
      </c>
      <c r="GC48" s="30" t="e">
        <f>(CatTemplate[[#This Row],[CO11]] + CatTemplate[[#This Row],[CS11]]) * (1 + getRateOHFinal) * getRateMarkupFinal</f>
        <v>#VALUE!</v>
      </c>
      <c r="GD48" s="30" t="e">
        <f>(CatTemplate[[#This Row],[CO12]] + CatTemplate[[#This Row],[CS12]]) * (1 + getRateOHFinal) * getRateMarkupFinal</f>
        <v>#VALUE!</v>
      </c>
      <c r="GE48" s="30" t="e">
        <f>(CatTemplate[[#This Row],[CO13]] + CatTemplate[[#This Row],[CS13]]) * (1 + getRateOHFinal) * getRateMarkupFinal</f>
        <v>#VALUE!</v>
      </c>
      <c r="GF48" s="30" t="e">
        <f>(CatTemplate[[#This Row],[CO14]] + CatTemplate[[#This Row],[CS14]]) * (1 + getRateOHFinal) * getRateMarkupFinal</f>
        <v>#VALUE!</v>
      </c>
      <c r="GG48" s="30" t="e">
        <f>(CatTemplate[[#This Row],[CO15]] + CatTemplate[[#This Row],[CS15]]) * (1 + getRateOHFinal) * getRateMarkupFinal</f>
        <v>#VALUE!</v>
      </c>
      <c r="GH48" s="30" t="e">
        <f>(CatTemplate[[#This Row],[CO16]] + CatTemplate[[#This Row],[CS16]]) * (1 + getRateOHFinal) * getRateMarkupFinal</f>
        <v>#VALUE!</v>
      </c>
      <c r="GI48" s="30" t="e">
        <f>(CatTemplate[[#This Row],[CO17]] + CatTemplate[[#This Row],[CS17]]) * (1 + getRateOHFinal) * getRateMarkupFinal</f>
        <v>#VALUE!</v>
      </c>
      <c r="GJ48" s="30" t="e">
        <f>(CatTemplate[[#This Row],[CO18]] + CatTemplate[[#This Row],[CS18]]) * (1 + getRateOHFinal) * getRateMarkupFinal</f>
        <v>#VALUE!</v>
      </c>
      <c r="GK48" s="30" t="e">
        <f>(CatTemplate[[#This Row],[CO19]] + CatTemplate[[#This Row],[CS19]]) * (1 + getRateOHFinal) * getRateMarkupFinal</f>
        <v>#VALUE!</v>
      </c>
      <c r="GL48" s="30" t="e">
        <f>(CatTemplate[[#This Row],[CO20]] + CatTemplate[[#This Row],[CS20]]) * (1 + getRateOHFinal) * getRateMarkupFinal</f>
        <v>#VALUE!</v>
      </c>
      <c r="GM48" s="30" t="e">
        <f t="shared" si="6"/>
        <v>#VALUE!</v>
      </c>
      <c r="GN48" s="30" t="e">
        <f t="shared" si="7"/>
        <v>#VALUE!</v>
      </c>
      <c r="GO48" s="30" t="e">
        <f t="shared" si="8"/>
        <v>#VALUE!</v>
      </c>
      <c r="GP48" s="30" t="e">
        <f t="shared" si="9"/>
        <v>#VALUE!</v>
      </c>
      <c r="GQ48" s="30" t="e">
        <f>(CatTemplate[[#This Row],[CO1]]+CatTemplate[[#This Row],[CS1]]) * (1+ getRateOHFinal) * (1 + getRateMarkupFinal)</f>
        <v>#VALUE!</v>
      </c>
      <c r="GR48" s="30" t="e">
        <f>(CatTemplate[[#This Row],[CO2]]+CatTemplate[[#This Row],[CS2]]) * (1+ getRateOHFinal) * (1 + getRateMarkupFinal)</f>
        <v>#VALUE!</v>
      </c>
      <c r="GS48" s="30" t="e">
        <f>(CatTemplate[[#This Row],[CO3]]+CatTemplate[[#This Row],[CS3]]) * (1+ getRateOHFinal) * (1 + getRateMarkupFinal)</f>
        <v>#VALUE!</v>
      </c>
      <c r="GT48" s="30" t="e">
        <f>(CatTemplate[[#This Row],[CO4]]+CatTemplate[[#This Row],[CS4]]) * (1+ getRateOHFinal) * (1 + getRateMarkupFinal)</f>
        <v>#VALUE!</v>
      </c>
      <c r="GU48" s="30" t="e">
        <f>(CatTemplate[[#This Row],[CO5]]+CatTemplate[[#This Row],[CS5]]) * (1+ getRateOHFinal) * (1 + getRateMarkupFinal)</f>
        <v>#VALUE!</v>
      </c>
      <c r="GV48" s="30" t="e">
        <f>(CatTemplate[[#This Row],[CO6]]+CatTemplate[[#This Row],[CS6]]) * (1+ getRateOHFinal) * (1 + getRateMarkupFinal)</f>
        <v>#VALUE!</v>
      </c>
      <c r="GW48" s="30" t="e">
        <f>(CatTemplate[[#This Row],[CO7]]+CatTemplate[[#This Row],[CS7]]) * (1+ getRateOHFinal) * (1 + getRateMarkupFinal)</f>
        <v>#VALUE!</v>
      </c>
      <c r="GX48" s="30" t="e">
        <f>(CatTemplate[[#This Row],[CO8]]+CatTemplate[[#This Row],[CS8]]) * (1+ getRateOHFinal) * (1 + getRateMarkupFinal)</f>
        <v>#VALUE!</v>
      </c>
      <c r="GY48" s="30" t="e">
        <f>(CatTemplate[[#This Row],[CO9]]+CatTemplate[[#This Row],[CS9]]) * (1+ getRateOHFinal) * (1 + getRateMarkupFinal)</f>
        <v>#VALUE!</v>
      </c>
      <c r="GZ48" s="30" t="e">
        <f>(CatTemplate[[#This Row],[CO10]]+CatTemplate[[#This Row],[CS10]]) * (1+ getRateOHFinal) * (1 + getRateMarkupFinal)</f>
        <v>#VALUE!</v>
      </c>
      <c r="HA48" s="30" t="e">
        <f>(CatTemplate[[#This Row],[CO11]]+CatTemplate[[#This Row],[CS11]]) * (1+ getRateOHFinal) * (1 + getRateMarkupFinal)</f>
        <v>#VALUE!</v>
      </c>
      <c r="HB48" s="30" t="e">
        <f>(CatTemplate[[#This Row],[CO12]]+CatTemplate[[#This Row],[CS12]]) * (1+ getRateOHFinal) * (1 + getRateMarkupFinal)</f>
        <v>#VALUE!</v>
      </c>
      <c r="HC48" s="30" t="e">
        <f>(CatTemplate[[#This Row],[CO13]]+CatTemplate[[#This Row],[CS13]]) * (1+ getRateOHFinal) * (1 + getRateMarkupFinal)</f>
        <v>#VALUE!</v>
      </c>
      <c r="HD48" s="30" t="e">
        <f>(CatTemplate[[#This Row],[CO14]]+CatTemplate[[#This Row],[CS14]]) * (1+ getRateOHFinal) * (1 + getRateMarkupFinal)</f>
        <v>#VALUE!</v>
      </c>
      <c r="HE48" s="30" t="e">
        <f>(CatTemplate[[#This Row],[CO15]]+CatTemplate[[#This Row],[CS15]]) * (1+ getRateOHFinal) * (1 + getRateMarkupFinal)</f>
        <v>#VALUE!</v>
      </c>
      <c r="HF48" s="30" t="e">
        <f>(CatTemplate[[#This Row],[CO16]]+CatTemplate[[#This Row],[CS16]]) * (1+ getRateOHFinal) * (1 + getRateMarkupFinal)</f>
        <v>#VALUE!</v>
      </c>
      <c r="HG48" s="30" t="e">
        <f>(CatTemplate[[#This Row],[CO17]]+CatTemplate[[#This Row],[CS17]]) * (1+ getRateOHFinal) * (1 + getRateMarkupFinal)</f>
        <v>#VALUE!</v>
      </c>
      <c r="HH48" s="30" t="e">
        <f>(CatTemplate[[#This Row],[CO18]]+CatTemplate[[#This Row],[CS18]]) * (1+ getRateOHFinal) * (1 + getRateMarkupFinal)</f>
        <v>#VALUE!</v>
      </c>
      <c r="HI48" s="30" t="e">
        <f>(CatTemplate[[#This Row],[CO19]]+CatTemplate[[#This Row],[CS19]]) * (1+ getRateOHFinal) * (1 + getRateMarkupFinal)</f>
        <v>#VALUE!</v>
      </c>
      <c r="HJ48" s="30" t="e">
        <f>(CatTemplate[[#This Row],[CO20]]+CatTemplate[[#This Row],[CS20]]) * (1+ getRateOHFinal) * (1 + getRateMarkupFinal)</f>
        <v>#VALUE!</v>
      </c>
      <c r="HK48" s="39" t="e">
        <f>CatTemplate[[#This Row],[Total cost]]+CatTemplate[[#This Row],[OH Amount]]+CatTemplate[[#This Row],[Markup]]</f>
        <v>#VALUE!</v>
      </c>
      <c r="HL48" s="63">
        <f>IF(CatTemplate[[#This Row],[Units]]="Days",CatTemplate[[#This Row],[Project quantity]]*CatTemplate[[#This Row],[St. unit effort]],CatTemplate[[#This Row],[Project quantity]])</f>
        <v>0</v>
      </c>
      <c r="HM48" s="287">
        <f>IFERROR(CatTemplate[[#This Row],[Total Price]]/(CatTemplate[[#This Row],[Final Quantity]]),0)</f>
        <v>0</v>
      </c>
      <c r="HN48" s="261"/>
    </row>
    <row r="49" spans="2:222" ht="12.75" customHeight="1" x14ac:dyDescent="0.2">
      <c r="B49" s="6" t="s">
        <v>75</v>
      </c>
      <c r="C49" s="22">
        <v>2</v>
      </c>
      <c r="D49" s="7" t="s">
        <v>75</v>
      </c>
      <c r="E49" s="24">
        <v>2</v>
      </c>
      <c r="F49" s="18" t="s">
        <v>145</v>
      </c>
      <c r="G49" s="26">
        <v>3</v>
      </c>
      <c r="H49" s="18" t="s">
        <v>148</v>
      </c>
      <c r="I49" s="18"/>
      <c r="J49" s="15" t="s">
        <v>261</v>
      </c>
      <c r="K49" s="15"/>
      <c r="L49" s="15" t="s">
        <v>140</v>
      </c>
      <c r="M49" s="15" t="s">
        <v>206</v>
      </c>
      <c r="N49" s="15" t="s">
        <v>857</v>
      </c>
      <c r="O49" s="320"/>
      <c r="P49" s="71"/>
      <c r="Q49" s="108"/>
      <c r="R49" s="73"/>
      <c r="S49" s="97"/>
      <c r="T49" s="100">
        <f>getEqUnitCost</f>
        <v>0</v>
      </c>
      <c r="U49" s="73">
        <f>getEqUnitEffort</f>
        <v>0</v>
      </c>
      <c r="V49" s="101">
        <f>getEqQuantity</f>
        <v>0</v>
      </c>
      <c r="W49" s="320"/>
      <c r="X49" s="100">
        <f>getConsUnitCost</f>
        <v>0</v>
      </c>
      <c r="Y49" s="73">
        <f>getConsUnitEffort</f>
        <v>0</v>
      </c>
      <c r="Z49" s="14">
        <f>getConsQuantity</f>
        <v>0</v>
      </c>
      <c r="AA49" s="320"/>
      <c r="AB49" s="72"/>
      <c r="AC49" s="112"/>
      <c r="AD49" s="14">
        <f>getOthQuantity</f>
        <v>0</v>
      </c>
      <c r="AE49" s="320"/>
      <c r="AF49" s="28" t="str">
        <f>IF(ISBLANK(CatTemplate[[#This Row],[Resource type]]),"",CatTemplate[[#This Row],[Resource type]])</f>
        <v>CIEC REG</v>
      </c>
      <c r="AG49" s="242">
        <f>getStaffUnitCost</f>
        <v>580.92167994134365</v>
      </c>
      <c r="AH49" s="113"/>
      <c r="AI49" s="40">
        <f>getStaffQuantity</f>
        <v>0</v>
      </c>
      <c r="AJ49" s="41">
        <f>CatTemplate[[#This Row],[St. quantity]]*8/ParRatePM</f>
        <v>0</v>
      </c>
      <c r="AK49" s="320"/>
      <c r="AL49" s="53" t="str">
        <f>CatTemplate[[#This Row],[Item type]]</f>
        <v>Days</v>
      </c>
      <c r="AM49" s="12">
        <f>SUM(CatTemplate[[#This Row],[Year1]:[Year20]])</f>
        <v>0</v>
      </c>
      <c r="AN49" s="52"/>
      <c r="AO49" s="52"/>
      <c r="AP49" s="52"/>
      <c r="AQ49" s="8"/>
      <c r="AR49" s="8"/>
      <c r="AS49" s="8"/>
      <c r="AT49" s="8"/>
      <c r="AU49" s="8"/>
      <c r="AV49" s="8"/>
      <c r="AW49" s="8"/>
      <c r="AX49" s="8"/>
      <c r="AY49" s="8"/>
      <c r="AZ49" s="8"/>
      <c r="BA49" s="8"/>
      <c r="BB49" s="8"/>
      <c r="BC49" s="8"/>
      <c r="BD49" s="8"/>
      <c r="BE49" s="8"/>
      <c r="BF49" s="8"/>
      <c r="BG49" s="36"/>
      <c r="BH49" s="320"/>
      <c r="BI49" s="37" t="str">
        <f>getCostCategory</f>
        <v>01 Staff costs</v>
      </c>
      <c r="BJ49" s="37" t="str">
        <f>getSection</f>
        <v>02 Patient visits and data collection</v>
      </c>
      <c r="BK49" s="32" t="str">
        <f>getObject</f>
        <v>CIEC REG</v>
      </c>
      <c r="BL49" s="30">
        <f>IFERROR(getUnitCost * IF(CatTemplate[[#This Row],[Cost Category Comp.]]="01 Staff costs", 1,1),0)</f>
        <v>580.92167994134365</v>
      </c>
      <c r="BM49" s="29">
        <f>IF(AND(ISBLANK(CatTemplate[[#This Row],[Eq. unit cost]]),ISBLANK(CatTemplate[[#This Row],[Cons. unit cost]]),ISBLANK(CatTemplate[[#This Row],[Oth. unit cost]])), 0, IF(getUnitEffort =0,1,getUnitEffort) * CatTemplate[[#This Row],[Year1]])</f>
        <v>0</v>
      </c>
      <c r="BN49" s="29">
        <f>IF(AND(ISBLANK(CatTemplate[[#This Row],[Eq. unit cost]]),ISBLANK(CatTemplate[[#This Row],[Cons. unit cost]]),ISBLANK(CatTemplate[[#This Row],[Oth. unit cost]])), 0, IF(getUnitEffort =0,1,getUnitEffort) * CatTemplate[[#This Row],[Year2]])</f>
        <v>0</v>
      </c>
      <c r="BO49" s="29">
        <f>IF(AND(ISBLANK(CatTemplate[[#This Row],[Eq. unit cost]]),ISBLANK(CatTemplate[[#This Row],[Cons. unit cost]]),ISBLANK(CatTemplate[[#This Row],[Oth. unit cost]])), 0, IF(getUnitEffort =0,1,getUnitEffort) * CatTemplate[[#This Row],[Year3]])</f>
        <v>0</v>
      </c>
      <c r="BP49" s="29">
        <f>IF(AND(ISBLANK(CatTemplate[[#This Row],[Eq. unit cost]]),ISBLANK(CatTemplate[[#This Row],[Cons. unit cost]]),ISBLANK(CatTemplate[[#This Row],[Oth. unit cost]])), 0, IF(getUnitEffort =0,1,getUnitEffort) * CatTemplate[[#This Row],[Year4]])</f>
        <v>0</v>
      </c>
      <c r="BQ49" s="29">
        <f>IF(AND(ISBLANK(CatTemplate[[#This Row],[Eq. unit cost]]),ISBLANK(CatTemplate[[#This Row],[Cons. unit cost]]),ISBLANK(CatTemplate[[#This Row],[Oth. unit cost]])), 0, IF(getUnitEffort =0,1,getUnitEffort) * CatTemplate[[#This Row],[Year5]])</f>
        <v>0</v>
      </c>
      <c r="BR49" s="29">
        <f>IF(AND(ISBLANK(CatTemplate[[#This Row],[Eq. unit cost]]),ISBLANK(CatTemplate[[#This Row],[Cons. unit cost]]),ISBLANK(CatTemplate[[#This Row],[Oth. unit cost]])), 0, IF(getUnitEffort =0,1,getUnitEffort) * CatTemplate[[#This Row],[Year6]])</f>
        <v>0</v>
      </c>
      <c r="BS49" s="29">
        <f>IF(AND(ISBLANK(CatTemplate[[#This Row],[Eq. unit cost]]),ISBLANK(CatTemplate[[#This Row],[Cons. unit cost]]),ISBLANK(CatTemplate[[#This Row],[Oth. unit cost]])), 0, IF(getUnitEffort =0,1,getUnitEffort) * CatTemplate[[#This Row],[Year7]])</f>
        <v>0</v>
      </c>
      <c r="BT49" s="29">
        <f>IF(AND(ISBLANK(CatTemplate[[#This Row],[Eq. unit cost]]),ISBLANK(CatTemplate[[#This Row],[Cons. unit cost]]),ISBLANK(CatTemplate[[#This Row],[Oth. unit cost]])), 0, IF(getUnitEffort =0,1,getUnitEffort) * CatTemplate[[#This Row],[Year8]])</f>
        <v>0</v>
      </c>
      <c r="BU49" s="29">
        <f>IF(AND(ISBLANK(CatTemplate[[#This Row],[Eq. unit cost]]),ISBLANK(CatTemplate[[#This Row],[Cons. unit cost]]),ISBLANK(CatTemplate[[#This Row],[Oth. unit cost]])), 0, IF(getUnitEffort =0,1,getUnitEffort) * CatTemplate[[#This Row],[Year9]])</f>
        <v>0</v>
      </c>
      <c r="BV49" s="29">
        <f>IF(AND(ISBLANK(CatTemplate[[#This Row],[Eq. unit cost]]),ISBLANK(CatTemplate[[#This Row],[Cons. unit cost]]),ISBLANK(CatTemplate[[#This Row],[Oth. unit cost]])), 0, IF(getUnitEffort =0,1,getUnitEffort) * CatTemplate[[#This Row],[Year10]])</f>
        <v>0</v>
      </c>
      <c r="BW49" s="29">
        <f>IF(AND(ISBLANK(CatTemplate[[#This Row],[Eq. unit cost]]),ISBLANK(CatTemplate[[#This Row],[Cons. unit cost]]),ISBLANK(CatTemplate[[#This Row],[Oth. unit cost]])), 0, IF(getUnitEffort =0,1,getUnitEffort) * CatTemplate[[#This Row],[Year11]])</f>
        <v>0</v>
      </c>
      <c r="BX49" s="29">
        <f>IF(AND(ISBLANK(CatTemplate[[#This Row],[Eq. unit cost]]),ISBLANK(CatTemplate[[#This Row],[Cons. unit cost]]),ISBLANK(CatTemplate[[#This Row],[Oth. unit cost]])), 0, IF(getUnitEffort =0,1,getUnitEffort) * CatTemplate[[#This Row],[Year12]])</f>
        <v>0</v>
      </c>
      <c r="BY49" s="29">
        <f>IF(AND(ISBLANK(CatTemplate[[#This Row],[Eq. unit cost]]),ISBLANK(CatTemplate[[#This Row],[Cons. unit cost]]),ISBLANK(CatTemplate[[#This Row],[Oth. unit cost]])), 0, IF(getUnitEffort =0,1,getUnitEffort) * CatTemplate[[#This Row],[Year13]])</f>
        <v>0</v>
      </c>
      <c r="BZ49" s="29">
        <f>IF(AND(ISBLANK(CatTemplate[[#This Row],[Eq. unit cost]]),ISBLANK(CatTemplate[[#This Row],[Cons. unit cost]]),ISBLANK(CatTemplate[[#This Row],[Oth. unit cost]])), 0, IF(getUnitEffort =0,1,getUnitEffort) * CatTemplate[[#This Row],[Year14]])</f>
        <v>0</v>
      </c>
      <c r="CA49" s="29">
        <f>IF(AND(ISBLANK(CatTemplate[[#This Row],[Eq. unit cost]]),ISBLANK(CatTemplate[[#This Row],[Cons. unit cost]]),ISBLANK(CatTemplate[[#This Row],[Oth. unit cost]])), 0, IF(getUnitEffort =0,1,getUnitEffort) * CatTemplate[[#This Row],[Year15]])</f>
        <v>0</v>
      </c>
      <c r="CB49" s="29">
        <f>IF(AND(ISBLANK(CatTemplate[[#This Row],[Eq. unit cost]]),ISBLANK(CatTemplate[[#This Row],[Cons. unit cost]]),ISBLANK(CatTemplate[[#This Row],[Oth. unit cost]])), 0, IF(getUnitEffort =0,1,getUnitEffort) * CatTemplate[[#This Row],[Year16]])</f>
        <v>0</v>
      </c>
      <c r="CC49" s="29">
        <f>IF(AND(ISBLANK(CatTemplate[[#This Row],[Eq. unit cost]]),ISBLANK(CatTemplate[[#This Row],[Cons. unit cost]]),ISBLANK(CatTemplate[[#This Row],[Oth. unit cost]])), 0, IF(getUnitEffort =0,1,getUnitEffort) * CatTemplate[[#This Row],[Year17]])</f>
        <v>0</v>
      </c>
      <c r="CD49" s="29">
        <f>IF(AND(ISBLANK(CatTemplate[[#This Row],[Eq. unit cost]]),ISBLANK(CatTemplate[[#This Row],[Cons. unit cost]]),ISBLANK(CatTemplate[[#This Row],[Oth. unit cost]])), 0, IF(getUnitEffort =0,1,getUnitEffort) * CatTemplate[[#This Row],[Year18]])</f>
        <v>0</v>
      </c>
      <c r="CE49" s="29">
        <f>IF(AND(ISBLANK(CatTemplate[[#This Row],[Eq. unit cost]]),ISBLANK(CatTemplate[[#This Row],[Cons. unit cost]]),ISBLANK(CatTemplate[[#This Row],[Oth. unit cost]])), 0, IF(getUnitEffort =0,1,getUnitEffort) * CatTemplate[[#This Row],[Year19]])</f>
        <v>0</v>
      </c>
      <c r="CF49" s="29">
        <f>IF(AND(ISBLANK(CatTemplate[[#This Row],[Eq. unit cost]]),ISBLANK(CatTemplate[[#This Row],[Cons. unit cost]]),ISBLANK(CatTemplate[[#This Row],[Oth. unit cost]])), 0, IF(getUnitEffort =0,1,getUnitEffort) * CatTemplate[[#This Row],[Year20]])</f>
        <v>0</v>
      </c>
      <c r="CG49" s="45">
        <f>SUM(CatTemplate[[#This Row],[Q1]:[Q20]])</f>
        <v>0</v>
      </c>
      <c r="CH49" s="29">
        <f>IF(ISBLANK(CatTemplate[[#This Row],[St. unit effort]]),0,(CatTemplate[[#This Row],[St. unit effort]] * CatTemplate[[#This Row],[Year1]]))</f>
        <v>0</v>
      </c>
      <c r="CI49" s="29">
        <f>IF(ISBLANK(CatTemplate[[#This Row],[St. unit effort]]),0,(CatTemplate[[#This Row],[St. unit effort]] * CatTemplate[[#This Row],[Year2]]))</f>
        <v>0</v>
      </c>
      <c r="CJ49" s="29">
        <f>IF(ISBLANK(CatTemplate[[#This Row],[St. unit effort]]),0,(CatTemplate[[#This Row],[St. unit effort]] * CatTemplate[[#This Row],[Year3]]))</f>
        <v>0</v>
      </c>
      <c r="CK49" s="29">
        <f>IF(ISBLANK(CatTemplate[[#This Row],[St. unit effort]]),0,(CatTemplate[[#This Row],[St. unit effort]] * CatTemplate[[#This Row],[Year4]]))</f>
        <v>0</v>
      </c>
      <c r="CL49" s="29">
        <f>IF(ISBLANK(CatTemplate[[#This Row],[St. unit effort]]),0,(CatTemplate[[#This Row],[St. unit effort]] * CatTemplate[[#This Row],[Year5]]))</f>
        <v>0</v>
      </c>
      <c r="CM49" s="29">
        <f>IF(ISBLANK(CatTemplate[[#This Row],[St. unit effort]]),0,(CatTemplate[[#This Row],[St. unit effort]] * CatTemplate[[#This Row],[Year6]]))</f>
        <v>0</v>
      </c>
      <c r="CN49" s="29">
        <f>IF(ISBLANK(CatTemplate[[#This Row],[St. unit effort]]),0,(CatTemplate[[#This Row],[St. unit effort]] * CatTemplate[[#This Row],[Year7]]))</f>
        <v>0</v>
      </c>
      <c r="CO49" s="29">
        <f>IF(ISBLANK(CatTemplate[[#This Row],[St. unit effort]]),0,(CatTemplate[[#This Row],[St. unit effort]] * CatTemplate[[#This Row],[Year8]]))</f>
        <v>0</v>
      </c>
      <c r="CP49" s="29">
        <f>IF(ISBLANK(CatTemplate[[#This Row],[St. unit effort]]),0,(CatTemplate[[#This Row],[St. unit effort]] * CatTemplate[[#This Row],[Year9]]))</f>
        <v>0</v>
      </c>
      <c r="CQ49" s="29">
        <f>IF(ISBLANK(CatTemplate[[#This Row],[St. unit effort]]),0,(CatTemplate[[#This Row],[St. unit effort]] * CatTemplate[[#This Row],[Year10]]))</f>
        <v>0</v>
      </c>
      <c r="CR49" s="29">
        <f>IF(ISBLANK(CatTemplate[[#This Row],[St. unit effort]]),0,(CatTemplate[[#This Row],[St. unit effort]] * CatTemplate[[#This Row],[Year11]]))</f>
        <v>0</v>
      </c>
      <c r="CS49" s="29">
        <f>IF(ISBLANK(CatTemplate[[#This Row],[St. unit effort]]),0,(CatTemplate[[#This Row],[St. unit effort]] * CatTemplate[[#This Row],[Year12]]))</f>
        <v>0</v>
      </c>
      <c r="CT49" s="29">
        <f>IF(ISBLANK(CatTemplate[[#This Row],[St. unit effort]]),0,(CatTemplate[[#This Row],[St. unit effort]] * CatTemplate[[#This Row],[Year13]]))</f>
        <v>0</v>
      </c>
      <c r="CU49" s="29">
        <f>IF(ISBLANK(CatTemplate[[#This Row],[St. unit effort]]),0,(CatTemplate[[#This Row],[St. unit effort]] * CatTemplate[[#This Row],[Year14]]))</f>
        <v>0</v>
      </c>
      <c r="CV49" s="29">
        <f>IF(ISBLANK(CatTemplate[[#This Row],[St. unit effort]]),0,(CatTemplate[[#This Row],[St. unit effort]] * CatTemplate[[#This Row],[Year15]]))</f>
        <v>0</v>
      </c>
      <c r="CW49" s="29">
        <f>IF(ISBLANK(CatTemplate[[#This Row],[St. unit effort]]),0,(CatTemplate[[#This Row],[St. unit effort]] * CatTemplate[[#This Row],[Year16]]))</f>
        <v>0</v>
      </c>
      <c r="CX49" s="29">
        <f>IF(ISBLANK(CatTemplate[[#This Row],[St. unit effort]]),0,(CatTemplate[[#This Row],[St. unit effort]] * CatTemplate[[#This Row],[Year17]]))</f>
        <v>0</v>
      </c>
      <c r="CY49" s="29">
        <f>IF(ISBLANK(CatTemplate[[#This Row],[St. unit effort]]),0,(CatTemplate[[#This Row],[St. unit effort]] * CatTemplate[[#This Row],[Year18]]))</f>
        <v>0</v>
      </c>
      <c r="CZ49" s="29">
        <f>IF(ISBLANK(CatTemplate[[#This Row],[St. unit effort]]),0,(CatTemplate[[#This Row],[St. unit effort]] * CatTemplate[[#This Row],[Year19]]))</f>
        <v>0</v>
      </c>
      <c r="DA49" s="29">
        <f>IF(ISBLANK(CatTemplate[[#This Row],[St. unit effort]]),0,(CatTemplate[[#This Row],[St. unit effort]] * CatTemplate[[#This Row],[Year20]]))</f>
        <v>0</v>
      </c>
      <c r="DB49" s="57">
        <f>IF(ISBLANK(CatTemplate[[#This Row],[St. unit effort]]),0,(CatTemplate[[#This Row],[St. unit effort]] * CatTemplate[[#This Row],[Year1]])*8/ParRatePM)</f>
        <v>0</v>
      </c>
      <c r="DC49" s="57">
        <f>IF(ISBLANK(CatTemplate[[#This Row],[St. unit effort]]),0,(CatTemplate[[#This Row],[St. unit effort]] * CatTemplate[[#This Row],[Year2]])*8/ParRatePM)</f>
        <v>0</v>
      </c>
      <c r="DD49" s="57">
        <f>IF(ISBLANK(CatTemplate[[#This Row],[St. unit effort]]),0,(CatTemplate[[#This Row],[St. unit effort]] * CatTemplate[[#This Row],[Year3]])*8/ParRatePM)</f>
        <v>0</v>
      </c>
      <c r="DE49" s="57">
        <f>IF(ISBLANK(CatTemplate[[#This Row],[St. unit effort]]),0,(CatTemplate[[#This Row],[St. unit effort]] * CatTemplate[[#This Row],[Year4]])*8/ParRatePM)</f>
        <v>0</v>
      </c>
      <c r="DF49" s="57">
        <f>IF(ISBLANK(CatTemplate[[#This Row],[St. unit effort]]),0,(CatTemplate[[#This Row],[St. unit effort]] * CatTemplate[[#This Row],[Year5]])*8/ParRatePM)</f>
        <v>0</v>
      </c>
      <c r="DG49" s="57">
        <f>IF(ISBLANK(CatTemplate[[#This Row],[St. unit effort]]),0,(CatTemplate[[#This Row],[St. unit effort]] * CatTemplate[[#This Row],[Year6]])*8/ParRatePM)</f>
        <v>0</v>
      </c>
      <c r="DH49" s="57">
        <f>IF(ISBLANK(CatTemplate[[#This Row],[St. unit effort]]),0,(CatTemplate[[#This Row],[St. unit effort]] * CatTemplate[[#This Row],[Year7]])*8/ParRatePM)</f>
        <v>0</v>
      </c>
      <c r="DI49" s="57">
        <f>IF(ISBLANK(CatTemplate[[#This Row],[St. unit effort]]),0,(CatTemplate[[#This Row],[St. unit effort]] * CatTemplate[[#This Row],[Year8]])*8/ParRatePM)</f>
        <v>0</v>
      </c>
      <c r="DJ49" s="57">
        <f>IF(ISBLANK(CatTemplate[[#This Row],[St. unit effort]]),0,(CatTemplate[[#This Row],[St. unit effort]] * CatTemplate[[#This Row],[Year9]])*8/ParRatePM)</f>
        <v>0</v>
      </c>
      <c r="DK49" s="57">
        <f>IF(ISBLANK(CatTemplate[[#This Row],[St. unit effort]]),0,(CatTemplate[[#This Row],[St. unit effort]] * CatTemplate[[#This Row],[Year10]])*8/ParRatePM)</f>
        <v>0</v>
      </c>
      <c r="DL49" s="57">
        <f>IF(ISBLANK(CatTemplate[[#This Row],[St. unit effort]]),0,(CatTemplate[[#This Row],[St. unit effort]] * CatTemplate[[#This Row],[Year11]])*8/ParRatePM)</f>
        <v>0</v>
      </c>
      <c r="DM49" s="57">
        <f>IF(ISBLANK(CatTemplate[[#This Row],[St. unit effort]]),0,(CatTemplate[[#This Row],[St. unit effort]] * CatTemplate[[#This Row],[Year12]])*8/ParRatePM)</f>
        <v>0</v>
      </c>
      <c r="DN49" s="57">
        <f>IF(ISBLANK(CatTemplate[[#This Row],[St. unit effort]]),0,(CatTemplate[[#This Row],[St. unit effort]] * CatTemplate[[#This Row],[Year13]])*8/ParRatePM)</f>
        <v>0</v>
      </c>
      <c r="DO49" s="57">
        <f>IF(ISBLANK(CatTemplate[[#This Row],[St. unit effort]]),0,(CatTemplate[[#This Row],[St. unit effort]] * CatTemplate[[#This Row],[Year14]])*8/ParRatePM)</f>
        <v>0</v>
      </c>
      <c r="DP49" s="57">
        <f>IF(ISBLANK(CatTemplate[[#This Row],[St. unit effort]]),0,(CatTemplate[[#This Row],[St. unit effort]] * CatTemplate[[#This Row],[Year15]])*8/ParRatePM)</f>
        <v>0</v>
      </c>
      <c r="DQ49" s="57">
        <f>IF(ISBLANK(CatTemplate[[#This Row],[St. unit effort]]),0,(CatTemplate[[#This Row],[St. unit effort]] * CatTemplate[[#This Row],[Year16]])*8/ParRatePM)</f>
        <v>0</v>
      </c>
      <c r="DR49" s="57">
        <f>IF(ISBLANK(CatTemplate[[#This Row],[St. unit effort]]),0,(CatTemplate[[#This Row],[St. unit effort]] * CatTemplate[[#This Row],[Year17]])*8/ParRatePM)</f>
        <v>0</v>
      </c>
      <c r="DS49" s="57">
        <f>IF(ISBLANK(CatTemplate[[#This Row],[St. unit effort]]),0,(CatTemplate[[#This Row],[St. unit effort]] * CatTemplate[[#This Row],[Year18]])*8/ParRatePM)</f>
        <v>0</v>
      </c>
      <c r="DT49" s="57">
        <f>IF(ISBLANK(CatTemplate[[#This Row],[St. unit effort]]),0,(CatTemplate[[#This Row],[St. unit effort]] * CatTemplate[[#This Row],[Year19]])*8/ParRatePM)</f>
        <v>0</v>
      </c>
      <c r="DU49" s="57">
        <f>IF(ISBLANK(CatTemplate[[#This Row],[St. unit effort]]),0,(CatTemplate[[#This Row],[St. unit effort]] * CatTemplate[[#This Row],[Year20]])*8/ParRatePM)</f>
        <v>0</v>
      </c>
      <c r="DV49" s="54">
        <f>SUM(CatTemplate[[#This Row],[PM1]:[PM20]])</f>
        <v>0</v>
      </c>
      <c r="DW49" s="56">
        <f t="shared" si="17"/>
        <v>0</v>
      </c>
      <c r="DX49" s="56">
        <f t="shared" si="17"/>
        <v>0</v>
      </c>
      <c r="DY49" s="56">
        <f t="shared" si="17"/>
        <v>0</v>
      </c>
      <c r="DZ49" s="56">
        <f t="shared" si="17"/>
        <v>0</v>
      </c>
      <c r="EA49" s="56">
        <f t="shared" si="17"/>
        <v>0</v>
      </c>
      <c r="EB49" s="56">
        <f t="shared" si="17"/>
        <v>0</v>
      </c>
      <c r="EC49" s="56">
        <f t="shared" si="17"/>
        <v>0</v>
      </c>
      <c r="ED49" s="56">
        <f t="shared" si="17"/>
        <v>0</v>
      </c>
      <c r="EE49" s="56">
        <f t="shared" si="17"/>
        <v>0</v>
      </c>
      <c r="EF49" s="56">
        <f t="shared" si="17"/>
        <v>0</v>
      </c>
      <c r="EG49" s="56">
        <f t="shared" si="17"/>
        <v>0</v>
      </c>
      <c r="EH49" s="56">
        <f t="shared" si="17"/>
        <v>0</v>
      </c>
      <c r="EI49" s="56">
        <f t="shared" si="17"/>
        <v>0</v>
      </c>
      <c r="EJ49" s="56">
        <f t="shared" si="17"/>
        <v>0</v>
      </c>
      <c r="EK49" s="56">
        <f t="shared" si="17"/>
        <v>0</v>
      </c>
      <c r="EL49" s="56">
        <f t="shared" si="17"/>
        <v>0</v>
      </c>
      <c r="EM49" s="56">
        <f t="shared" si="15"/>
        <v>0</v>
      </c>
      <c r="EN49" s="56">
        <f t="shared" si="15"/>
        <v>0</v>
      </c>
      <c r="EO49" s="56">
        <f t="shared" si="13"/>
        <v>0</v>
      </c>
      <c r="EP49" s="56">
        <f t="shared" si="13"/>
        <v>0</v>
      </c>
      <c r="EQ49" s="30">
        <f>CatTemplate[[#This Row],[Eq. unit cost]] * CatTemplate[[#This Row],[Eq. quantity]]</f>
        <v>0</v>
      </c>
      <c r="ER49" s="30">
        <f>CatTemplate[[#This Row],[Cons. unit cost]] *CatTemplate[[#This Row],[Cons. quantity]]</f>
        <v>0</v>
      </c>
      <c r="ES49" s="30">
        <f>CatTemplate[[#This Row],[Oth. unit cost]] *CatTemplate[[#This Row],[Oth. quantity]]</f>
        <v>0</v>
      </c>
      <c r="ET49" s="55">
        <f>SUM(CatTemplate[[#This Row],[CO1]:[CO20]])</f>
        <v>0</v>
      </c>
      <c r="EU49" s="56">
        <f t="shared" si="18"/>
        <v>0</v>
      </c>
      <c r="EV49" s="56">
        <f t="shared" si="18"/>
        <v>0</v>
      </c>
      <c r="EW49" s="56">
        <f t="shared" si="18"/>
        <v>0</v>
      </c>
      <c r="EX49" s="56">
        <f t="shared" si="18"/>
        <v>0</v>
      </c>
      <c r="EY49" s="56">
        <f t="shared" si="18"/>
        <v>0</v>
      </c>
      <c r="EZ49" s="56">
        <f t="shared" si="18"/>
        <v>0</v>
      </c>
      <c r="FA49" s="56">
        <f t="shared" si="18"/>
        <v>0</v>
      </c>
      <c r="FB49" s="56">
        <f t="shared" si="18"/>
        <v>0</v>
      </c>
      <c r="FC49" s="56">
        <f t="shared" si="18"/>
        <v>0</v>
      </c>
      <c r="FD49" s="56">
        <f t="shared" si="18"/>
        <v>0</v>
      </c>
      <c r="FE49" s="56">
        <f t="shared" si="18"/>
        <v>0</v>
      </c>
      <c r="FF49" s="56">
        <f t="shared" si="18"/>
        <v>0</v>
      </c>
      <c r="FG49" s="56">
        <f t="shared" si="18"/>
        <v>0</v>
      </c>
      <c r="FH49" s="56">
        <f t="shared" si="18"/>
        <v>0</v>
      </c>
      <c r="FI49" s="56">
        <f t="shared" si="18"/>
        <v>0</v>
      </c>
      <c r="FJ49" s="56">
        <f t="shared" si="18"/>
        <v>0</v>
      </c>
      <c r="FK49" s="56">
        <f t="shared" si="16"/>
        <v>0</v>
      </c>
      <c r="FL49" s="56">
        <f t="shared" si="16"/>
        <v>0</v>
      </c>
      <c r="FM49" s="56">
        <f t="shared" si="14"/>
        <v>0</v>
      </c>
      <c r="FN49" s="56">
        <f t="shared" si="14"/>
        <v>0</v>
      </c>
      <c r="FO49" s="58">
        <f>SUM(CatTemplate[[#This Row],[CS1]:[CS20]])</f>
        <v>0</v>
      </c>
      <c r="FP49" s="59">
        <f>CatTemplate[[#This Row],[Total Oth. cost]]+CatTemplate[[#This Row],[Total St. Cost]]</f>
        <v>0</v>
      </c>
      <c r="FQ49" s="33" t="e">
        <f t="shared" si="12"/>
        <v>#VALUE!</v>
      </c>
      <c r="FR49" s="33" t="e">
        <f t="shared" si="5"/>
        <v>#VALUE!</v>
      </c>
      <c r="FS49" s="30" t="e">
        <f>(CatTemplate[[#This Row],[CO1]] + CatTemplate[[#This Row],[CS1]]) * (1 + getRateOHFinal) * getRateMarkupFinal</f>
        <v>#VALUE!</v>
      </c>
      <c r="FT49" s="30" t="e">
        <f>(CatTemplate[[#This Row],[CO2]] + CatTemplate[[#This Row],[CS2]]) * (1 + getRateOHFinal) * getRateMarkupFinal</f>
        <v>#VALUE!</v>
      </c>
      <c r="FU49" s="30" t="e">
        <f>(CatTemplate[[#This Row],[CO3]] + CatTemplate[[#This Row],[CS3]]) * (1 + getRateOHFinal) * getRateMarkupFinal</f>
        <v>#VALUE!</v>
      </c>
      <c r="FV49" s="30" t="e">
        <f>(CatTemplate[[#This Row],[CO4]] + CatTemplate[[#This Row],[CS4]]) * (1 + getRateOHFinal) * getRateMarkupFinal</f>
        <v>#VALUE!</v>
      </c>
      <c r="FW49" s="30" t="e">
        <f>(CatTemplate[[#This Row],[CO5]] + CatTemplate[[#This Row],[CS5]]) * (1 + getRateOHFinal) * getRateMarkupFinal</f>
        <v>#VALUE!</v>
      </c>
      <c r="FX49" s="30" t="e">
        <f>(CatTemplate[[#This Row],[CO6]] + CatTemplate[[#This Row],[CS6]]) * (1 + getRateOHFinal) * getRateMarkupFinal</f>
        <v>#VALUE!</v>
      </c>
      <c r="FY49" s="30" t="e">
        <f>(CatTemplate[[#This Row],[CO7]] + CatTemplate[[#This Row],[CS7]]) * (1 + getRateOHFinal) * getRateMarkupFinal</f>
        <v>#VALUE!</v>
      </c>
      <c r="FZ49" s="30" t="e">
        <f>(CatTemplate[[#This Row],[CO8]] + CatTemplate[[#This Row],[CS8]]) * (1 + getRateOHFinal) * getRateMarkupFinal</f>
        <v>#VALUE!</v>
      </c>
      <c r="GA49" s="30" t="e">
        <f>(CatTemplate[[#This Row],[CO9]] + CatTemplate[[#This Row],[CS9]]) * (1 + getRateOHFinal) * getRateMarkupFinal</f>
        <v>#VALUE!</v>
      </c>
      <c r="GB49" s="30" t="e">
        <f>(CatTemplate[[#This Row],[CO10]] + CatTemplate[[#This Row],[CS10]]) * (1 + getRateOHFinal) * getRateMarkupFinal</f>
        <v>#VALUE!</v>
      </c>
      <c r="GC49" s="30" t="e">
        <f>(CatTemplate[[#This Row],[CO11]] + CatTemplate[[#This Row],[CS11]]) * (1 + getRateOHFinal) * getRateMarkupFinal</f>
        <v>#VALUE!</v>
      </c>
      <c r="GD49" s="30" t="e">
        <f>(CatTemplate[[#This Row],[CO12]] + CatTemplate[[#This Row],[CS12]]) * (1 + getRateOHFinal) * getRateMarkupFinal</f>
        <v>#VALUE!</v>
      </c>
      <c r="GE49" s="30" t="e">
        <f>(CatTemplate[[#This Row],[CO13]] + CatTemplate[[#This Row],[CS13]]) * (1 + getRateOHFinal) * getRateMarkupFinal</f>
        <v>#VALUE!</v>
      </c>
      <c r="GF49" s="30" t="e">
        <f>(CatTemplate[[#This Row],[CO14]] + CatTemplate[[#This Row],[CS14]]) * (1 + getRateOHFinal) * getRateMarkupFinal</f>
        <v>#VALUE!</v>
      </c>
      <c r="GG49" s="30" t="e">
        <f>(CatTemplate[[#This Row],[CO15]] + CatTemplate[[#This Row],[CS15]]) * (1 + getRateOHFinal) * getRateMarkupFinal</f>
        <v>#VALUE!</v>
      </c>
      <c r="GH49" s="30" t="e">
        <f>(CatTemplate[[#This Row],[CO16]] + CatTemplate[[#This Row],[CS16]]) * (1 + getRateOHFinal) * getRateMarkupFinal</f>
        <v>#VALUE!</v>
      </c>
      <c r="GI49" s="30" t="e">
        <f>(CatTemplate[[#This Row],[CO17]] + CatTemplate[[#This Row],[CS17]]) * (1 + getRateOHFinal) * getRateMarkupFinal</f>
        <v>#VALUE!</v>
      </c>
      <c r="GJ49" s="30" t="e">
        <f>(CatTemplate[[#This Row],[CO18]] + CatTemplate[[#This Row],[CS18]]) * (1 + getRateOHFinal) * getRateMarkupFinal</f>
        <v>#VALUE!</v>
      </c>
      <c r="GK49" s="30" t="e">
        <f>(CatTemplate[[#This Row],[CO19]] + CatTemplate[[#This Row],[CS19]]) * (1 + getRateOHFinal) * getRateMarkupFinal</f>
        <v>#VALUE!</v>
      </c>
      <c r="GL49" s="30" t="e">
        <f>(CatTemplate[[#This Row],[CO20]] + CatTemplate[[#This Row],[CS20]]) * (1 + getRateOHFinal) * getRateMarkupFinal</f>
        <v>#VALUE!</v>
      </c>
      <c r="GM49" s="30" t="e">
        <f t="shared" si="6"/>
        <v>#VALUE!</v>
      </c>
      <c r="GN49" s="30" t="e">
        <f t="shared" si="7"/>
        <v>#VALUE!</v>
      </c>
      <c r="GO49" s="30" t="e">
        <f t="shared" si="8"/>
        <v>#VALUE!</v>
      </c>
      <c r="GP49" s="30" t="e">
        <f t="shared" si="9"/>
        <v>#VALUE!</v>
      </c>
      <c r="GQ49" s="30" t="e">
        <f>(CatTemplate[[#This Row],[CO1]]+CatTemplate[[#This Row],[CS1]]) * (1+ getRateOHFinal) * (1 + getRateMarkupFinal)</f>
        <v>#VALUE!</v>
      </c>
      <c r="GR49" s="30" t="e">
        <f>(CatTemplate[[#This Row],[CO2]]+CatTemplate[[#This Row],[CS2]]) * (1+ getRateOHFinal) * (1 + getRateMarkupFinal)</f>
        <v>#VALUE!</v>
      </c>
      <c r="GS49" s="30" t="e">
        <f>(CatTemplate[[#This Row],[CO3]]+CatTemplate[[#This Row],[CS3]]) * (1+ getRateOHFinal) * (1 + getRateMarkupFinal)</f>
        <v>#VALUE!</v>
      </c>
      <c r="GT49" s="30" t="e">
        <f>(CatTemplate[[#This Row],[CO4]]+CatTemplate[[#This Row],[CS4]]) * (1+ getRateOHFinal) * (1 + getRateMarkupFinal)</f>
        <v>#VALUE!</v>
      </c>
      <c r="GU49" s="30" t="e">
        <f>(CatTemplate[[#This Row],[CO5]]+CatTemplate[[#This Row],[CS5]]) * (1+ getRateOHFinal) * (1 + getRateMarkupFinal)</f>
        <v>#VALUE!</v>
      </c>
      <c r="GV49" s="30" t="e">
        <f>(CatTemplate[[#This Row],[CO6]]+CatTemplate[[#This Row],[CS6]]) * (1+ getRateOHFinal) * (1 + getRateMarkupFinal)</f>
        <v>#VALUE!</v>
      </c>
      <c r="GW49" s="30" t="e">
        <f>(CatTemplate[[#This Row],[CO7]]+CatTemplate[[#This Row],[CS7]]) * (1+ getRateOHFinal) * (1 + getRateMarkupFinal)</f>
        <v>#VALUE!</v>
      </c>
      <c r="GX49" s="30" t="e">
        <f>(CatTemplate[[#This Row],[CO8]]+CatTemplate[[#This Row],[CS8]]) * (1+ getRateOHFinal) * (1 + getRateMarkupFinal)</f>
        <v>#VALUE!</v>
      </c>
      <c r="GY49" s="30" t="e">
        <f>(CatTemplate[[#This Row],[CO9]]+CatTemplate[[#This Row],[CS9]]) * (1+ getRateOHFinal) * (1 + getRateMarkupFinal)</f>
        <v>#VALUE!</v>
      </c>
      <c r="GZ49" s="30" t="e">
        <f>(CatTemplate[[#This Row],[CO10]]+CatTemplate[[#This Row],[CS10]]) * (1+ getRateOHFinal) * (1 + getRateMarkupFinal)</f>
        <v>#VALUE!</v>
      </c>
      <c r="HA49" s="30" t="e">
        <f>(CatTemplate[[#This Row],[CO11]]+CatTemplate[[#This Row],[CS11]]) * (1+ getRateOHFinal) * (1 + getRateMarkupFinal)</f>
        <v>#VALUE!</v>
      </c>
      <c r="HB49" s="30" t="e">
        <f>(CatTemplate[[#This Row],[CO12]]+CatTemplate[[#This Row],[CS12]]) * (1+ getRateOHFinal) * (1 + getRateMarkupFinal)</f>
        <v>#VALUE!</v>
      </c>
      <c r="HC49" s="30" t="e">
        <f>(CatTemplate[[#This Row],[CO13]]+CatTemplate[[#This Row],[CS13]]) * (1+ getRateOHFinal) * (1 + getRateMarkupFinal)</f>
        <v>#VALUE!</v>
      </c>
      <c r="HD49" s="30" t="e">
        <f>(CatTemplate[[#This Row],[CO14]]+CatTemplate[[#This Row],[CS14]]) * (1+ getRateOHFinal) * (1 + getRateMarkupFinal)</f>
        <v>#VALUE!</v>
      </c>
      <c r="HE49" s="30" t="e">
        <f>(CatTemplate[[#This Row],[CO15]]+CatTemplate[[#This Row],[CS15]]) * (1+ getRateOHFinal) * (1 + getRateMarkupFinal)</f>
        <v>#VALUE!</v>
      </c>
      <c r="HF49" s="30" t="e">
        <f>(CatTemplate[[#This Row],[CO16]]+CatTemplate[[#This Row],[CS16]]) * (1+ getRateOHFinal) * (1 + getRateMarkupFinal)</f>
        <v>#VALUE!</v>
      </c>
      <c r="HG49" s="30" t="e">
        <f>(CatTemplate[[#This Row],[CO17]]+CatTemplate[[#This Row],[CS17]]) * (1+ getRateOHFinal) * (1 + getRateMarkupFinal)</f>
        <v>#VALUE!</v>
      </c>
      <c r="HH49" s="30" t="e">
        <f>(CatTemplate[[#This Row],[CO18]]+CatTemplate[[#This Row],[CS18]]) * (1+ getRateOHFinal) * (1 + getRateMarkupFinal)</f>
        <v>#VALUE!</v>
      </c>
      <c r="HI49" s="30" t="e">
        <f>(CatTemplate[[#This Row],[CO19]]+CatTemplate[[#This Row],[CS19]]) * (1+ getRateOHFinal) * (1 + getRateMarkupFinal)</f>
        <v>#VALUE!</v>
      </c>
      <c r="HJ49" s="30" t="e">
        <f>(CatTemplate[[#This Row],[CO20]]+CatTemplate[[#This Row],[CS20]]) * (1+ getRateOHFinal) * (1 + getRateMarkupFinal)</f>
        <v>#VALUE!</v>
      </c>
      <c r="HK49" s="39" t="e">
        <f>CatTemplate[[#This Row],[Total cost]]+CatTemplate[[#This Row],[OH Amount]]+CatTemplate[[#This Row],[Markup]]</f>
        <v>#VALUE!</v>
      </c>
      <c r="HL49" s="63">
        <f>IF(CatTemplate[[#This Row],[Units]]="Days",CatTemplate[[#This Row],[Project quantity]]*CatTemplate[[#This Row],[St. unit effort]],CatTemplate[[#This Row],[Project quantity]])</f>
        <v>0</v>
      </c>
      <c r="HM49" s="287">
        <f>IFERROR(CatTemplate[[#This Row],[Total Price]]/(CatTemplate[[#This Row],[Final Quantity]]),0)</f>
        <v>0</v>
      </c>
      <c r="HN49" s="261"/>
    </row>
    <row r="50" spans="2:222" x14ac:dyDescent="0.2">
      <c r="B50" s="6" t="s">
        <v>75</v>
      </c>
      <c r="C50" s="22">
        <v>2</v>
      </c>
      <c r="D50" s="7" t="s">
        <v>75</v>
      </c>
      <c r="E50" s="24">
        <v>2</v>
      </c>
      <c r="F50" s="18" t="s">
        <v>145</v>
      </c>
      <c r="G50" s="26">
        <v>4</v>
      </c>
      <c r="H50" s="18" t="s">
        <v>149</v>
      </c>
      <c r="I50" s="18" t="s">
        <v>173</v>
      </c>
      <c r="J50" s="15"/>
      <c r="K50" s="15"/>
      <c r="L50" s="15" t="s">
        <v>422</v>
      </c>
      <c r="M50" s="15" t="s">
        <v>251</v>
      </c>
      <c r="N50" s="15" t="s">
        <v>857</v>
      </c>
      <c r="O50" s="320"/>
      <c r="P50" s="71"/>
      <c r="Q50" s="108" t="s">
        <v>430</v>
      </c>
      <c r="R50" s="73" t="s">
        <v>433</v>
      </c>
      <c r="S50" s="97"/>
      <c r="T50" s="100">
        <f>getEqUnitCost</f>
        <v>0</v>
      </c>
      <c r="U50" s="73">
        <f>getEqUnitEffort</f>
        <v>0</v>
      </c>
      <c r="V50" s="101">
        <f>getEqQuantity</f>
        <v>0</v>
      </c>
      <c r="W50" s="320"/>
      <c r="X50" s="100">
        <f>getConsUnitCost</f>
        <v>0</v>
      </c>
      <c r="Y50" s="73">
        <f>getConsUnitEffort</f>
        <v>0</v>
      </c>
      <c r="Z50" s="14">
        <f>getConsQuantity</f>
        <v>0</v>
      </c>
      <c r="AA50" s="320"/>
      <c r="AB50" s="72"/>
      <c r="AC50" s="112"/>
      <c r="AD50" s="14">
        <f>getOthQuantity</f>
        <v>0</v>
      </c>
      <c r="AE50" s="320"/>
      <c r="AF50" s="28" t="str">
        <f>IF(ISBLANK(CatTemplate[[#This Row],[Resource type]]),"",CatTemplate[[#This Row],[Resource type]])</f>
        <v/>
      </c>
      <c r="AG50" s="242">
        <f>getStaffUnitCost</f>
        <v>0</v>
      </c>
      <c r="AH50" s="113"/>
      <c r="AI50" s="40">
        <f>getStaffQuantity</f>
        <v>0</v>
      </c>
      <c r="AJ50" s="41">
        <f>CatTemplate[[#This Row],[St. quantity]]*8/ParRatePM</f>
        <v>0</v>
      </c>
      <c r="AK50" s="320"/>
      <c r="AL50" s="53" t="str">
        <f>CatTemplate[[#This Row],[Item type]]</f>
        <v>Items</v>
      </c>
      <c r="AM50" s="12">
        <f>SUM(CatTemplate[[#This Row],[Year1]:[Year20]])</f>
        <v>0</v>
      </c>
      <c r="AN50" s="52"/>
      <c r="AO50" s="52"/>
      <c r="AP50" s="52"/>
      <c r="AQ50" s="8"/>
      <c r="AR50" s="8"/>
      <c r="AS50" s="8"/>
      <c r="AT50" s="8"/>
      <c r="AU50" s="8"/>
      <c r="AV50" s="8"/>
      <c r="AW50" s="8"/>
      <c r="AX50" s="8"/>
      <c r="AY50" s="8"/>
      <c r="AZ50" s="8"/>
      <c r="BA50" s="8"/>
      <c r="BB50" s="8"/>
      <c r="BC50" s="8"/>
      <c r="BD50" s="8"/>
      <c r="BE50" s="8"/>
      <c r="BF50" s="8"/>
      <c r="BG50" s="36"/>
      <c r="BH50" s="320"/>
      <c r="BI50" s="37" t="str">
        <f>getCostCategory</f>
        <v>03 Subcontracting costs</v>
      </c>
      <c r="BJ50" s="37" t="str">
        <f>getSection</f>
        <v>02 Patient visits and data collection</v>
      </c>
      <c r="BK50" s="32" t="str">
        <f>getObject</f>
        <v>Patient visits and data collection</v>
      </c>
      <c r="BL50" s="30">
        <f>IFERROR(getUnitCost * IF(CatTemplate[[#This Row],[Cost Category Comp.]]="01 Staff costs", 1,1),0)</f>
        <v>0</v>
      </c>
      <c r="BM50" s="29">
        <f>IF(AND(ISBLANK(CatTemplate[[#This Row],[Eq. unit cost]]),ISBLANK(CatTemplate[[#This Row],[Cons. unit cost]]),ISBLANK(CatTemplate[[#This Row],[Oth. unit cost]])), 0, IF(getUnitEffort =0,1,getUnitEffort) * CatTemplate[[#This Row],[Year1]])</f>
        <v>0</v>
      </c>
      <c r="BN50" s="29">
        <f>IF(AND(ISBLANK(CatTemplate[[#This Row],[Eq. unit cost]]),ISBLANK(CatTemplate[[#This Row],[Cons. unit cost]]),ISBLANK(CatTemplate[[#This Row],[Oth. unit cost]])), 0, IF(getUnitEffort =0,1,getUnitEffort) * CatTemplate[[#This Row],[Year2]])</f>
        <v>0</v>
      </c>
      <c r="BO50" s="29">
        <f>IF(AND(ISBLANK(CatTemplate[[#This Row],[Eq. unit cost]]),ISBLANK(CatTemplate[[#This Row],[Cons. unit cost]]),ISBLANK(CatTemplate[[#This Row],[Oth. unit cost]])), 0, IF(getUnitEffort =0,1,getUnitEffort) * CatTemplate[[#This Row],[Year3]])</f>
        <v>0</v>
      </c>
      <c r="BP50" s="29">
        <f>IF(AND(ISBLANK(CatTemplate[[#This Row],[Eq. unit cost]]),ISBLANK(CatTemplate[[#This Row],[Cons. unit cost]]),ISBLANK(CatTemplate[[#This Row],[Oth. unit cost]])), 0, IF(getUnitEffort =0,1,getUnitEffort) * CatTemplate[[#This Row],[Year4]])</f>
        <v>0</v>
      </c>
      <c r="BQ50" s="29">
        <f>IF(AND(ISBLANK(CatTemplate[[#This Row],[Eq. unit cost]]),ISBLANK(CatTemplate[[#This Row],[Cons. unit cost]]),ISBLANK(CatTemplate[[#This Row],[Oth. unit cost]])), 0, IF(getUnitEffort =0,1,getUnitEffort) * CatTemplate[[#This Row],[Year5]])</f>
        <v>0</v>
      </c>
      <c r="BR50" s="29">
        <f>IF(AND(ISBLANK(CatTemplate[[#This Row],[Eq. unit cost]]),ISBLANK(CatTemplate[[#This Row],[Cons. unit cost]]),ISBLANK(CatTemplate[[#This Row],[Oth. unit cost]])), 0, IF(getUnitEffort =0,1,getUnitEffort) * CatTemplate[[#This Row],[Year6]])</f>
        <v>0</v>
      </c>
      <c r="BS50" s="29">
        <f>IF(AND(ISBLANK(CatTemplate[[#This Row],[Eq. unit cost]]),ISBLANK(CatTemplate[[#This Row],[Cons. unit cost]]),ISBLANK(CatTemplate[[#This Row],[Oth. unit cost]])), 0, IF(getUnitEffort =0,1,getUnitEffort) * CatTemplate[[#This Row],[Year7]])</f>
        <v>0</v>
      </c>
      <c r="BT50" s="29">
        <f>IF(AND(ISBLANK(CatTemplate[[#This Row],[Eq. unit cost]]),ISBLANK(CatTemplate[[#This Row],[Cons. unit cost]]),ISBLANK(CatTemplate[[#This Row],[Oth. unit cost]])), 0, IF(getUnitEffort =0,1,getUnitEffort) * CatTemplate[[#This Row],[Year8]])</f>
        <v>0</v>
      </c>
      <c r="BU50" s="29">
        <f>IF(AND(ISBLANK(CatTemplate[[#This Row],[Eq. unit cost]]),ISBLANK(CatTemplate[[#This Row],[Cons. unit cost]]),ISBLANK(CatTemplate[[#This Row],[Oth. unit cost]])), 0, IF(getUnitEffort =0,1,getUnitEffort) * CatTemplate[[#This Row],[Year9]])</f>
        <v>0</v>
      </c>
      <c r="BV50" s="29">
        <f>IF(AND(ISBLANK(CatTemplate[[#This Row],[Eq. unit cost]]),ISBLANK(CatTemplate[[#This Row],[Cons. unit cost]]),ISBLANK(CatTemplate[[#This Row],[Oth. unit cost]])), 0, IF(getUnitEffort =0,1,getUnitEffort) * CatTemplate[[#This Row],[Year10]])</f>
        <v>0</v>
      </c>
      <c r="BW50" s="29">
        <f>IF(AND(ISBLANK(CatTemplate[[#This Row],[Eq. unit cost]]),ISBLANK(CatTemplate[[#This Row],[Cons. unit cost]]),ISBLANK(CatTemplate[[#This Row],[Oth. unit cost]])), 0, IF(getUnitEffort =0,1,getUnitEffort) * CatTemplate[[#This Row],[Year11]])</f>
        <v>0</v>
      </c>
      <c r="BX50" s="29">
        <f>IF(AND(ISBLANK(CatTemplate[[#This Row],[Eq. unit cost]]),ISBLANK(CatTemplate[[#This Row],[Cons. unit cost]]),ISBLANK(CatTemplate[[#This Row],[Oth. unit cost]])), 0, IF(getUnitEffort =0,1,getUnitEffort) * CatTemplate[[#This Row],[Year12]])</f>
        <v>0</v>
      </c>
      <c r="BY50" s="29">
        <f>IF(AND(ISBLANK(CatTemplate[[#This Row],[Eq. unit cost]]),ISBLANK(CatTemplate[[#This Row],[Cons. unit cost]]),ISBLANK(CatTemplate[[#This Row],[Oth. unit cost]])), 0, IF(getUnitEffort =0,1,getUnitEffort) * CatTemplate[[#This Row],[Year13]])</f>
        <v>0</v>
      </c>
      <c r="BZ50" s="29">
        <f>IF(AND(ISBLANK(CatTemplate[[#This Row],[Eq. unit cost]]),ISBLANK(CatTemplate[[#This Row],[Cons. unit cost]]),ISBLANK(CatTemplate[[#This Row],[Oth. unit cost]])), 0, IF(getUnitEffort =0,1,getUnitEffort) * CatTemplate[[#This Row],[Year14]])</f>
        <v>0</v>
      </c>
      <c r="CA50" s="29">
        <f>IF(AND(ISBLANK(CatTemplate[[#This Row],[Eq. unit cost]]),ISBLANK(CatTemplate[[#This Row],[Cons. unit cost]]),ISBLANK(CatTemplate[[#This Row],[Oth. unit cost]])), 0, IF(getUnitEffort =0,1,getUnitEffort) * CatTemplate[[#This Row],[Year15]])</f>
        <v>0</v>
      </c>
      <c r="CB50" s="29">
        <f>IF(AND(ISBLANK(CatTemplate[[#This Row],[Eq. unit cost]]),ISBLANK(CatTemplate[[#This Row],[Cons. unit cost]]),ISBLANK(CatTemplate[[#This Row],[Oth. unit cost]])), 0, IF(getUnitEffort =0,1,getUnitEffort) * CatTemplate[[#This Row],[Year16]])</f>
        <v>0</v>
      </c>
      <c r="CC50" s="29">
        <f>IF(AND(ISBLANK(CatTemplate[[#This Row],[Eq. unit cost]]),ISBLANK(CatTemplate[[#This Row],[Cons. unit cost]]),ISBLANK(CatTemplate[[#This Row],[Oth. unit cost]])), 0, IF(getUnitEffort =0,1,getUnitEffort) * CatTemplate[[#This Row],[Year17]])</f>
        <v>0</v>
      </c>
      <c r="CD50" s="29">
        <f>IF(AND(ISBLANK(CatTemplate[[#This Row],[Eq. unit cost]]),ISBLANK(CatTemplate[[#This Row],[Cons. unit cost]]),ISBLANK(CatTemplate[[#This Row],[Oth. unit cost]])), 0, IF(getUnitEffort =0,1,getUnitEffort) * CatTemplate[[#This Row],[Year18]])</f>
        <v>0</v>
      </c>
      <c r="CE50" s="29">
        <f>IF(AND(ISBLANK(CatTemplate[[#This Row],[Eq. unit cost]]),ISBLANK(CatTemplate[[#This Row],[Cons. unit cost]]),ISBLANK(CatTemplate[[#This Row],[Oth. unit cost]])), 0, IF(getUnitEffort =0,1,getUnitEffort) * CatTemplate[[#This Row],[Year19]])</f>
        <v>0</v>
      </c>
      <c r="CF50" s="29">
        <f>IF(AND(ISBLANK(CatTemplate[[#This Row],[Eq. unit cost]]),ISBLANK(CatTemplate[[#This Row],[Cons. unit cost]]),ISBLANK(CatTemplate[[#This Row],[Oth. unit cost]])), 0, IF(getUnitEffort =0,1,getUnitEffort) * CatTemplate[[#This Row],[Year20]])</f>
        <v>0</v>
      </c>
      <c r="CG50" s="45">
        <f>SUM(CatTemplate[[#This Row],[Q1]:[Q20]])</f>
        <v>0</v>
      </c>
      <c r="CH50" s="29">
        <f>IF(ISBLANK(CatTemplate[[#This Row],[St. unit effort]]),0,(CatTemplate[[#This Row],[St. unit effort]] * CatTemplate[[#This Row],[Year1]]))</f>
        <v>0</v>
      </c>
      <c r="CI50" s="29">
        <f>IF(ISBLANK(CatTemplate[[#This Row],[St. unit effort]]),0,(CatTemplate[[#This Row],[St. unit effort]] * CatTemplate[[#This Row],[Year2]]))</f>
        <v>0</v>
      </c>
      <c r="CJ50" s="29">
        <f>IF(ISBLANK(CatTemplate[[#This Row],[St. unit effort]]),0,(CatTemplate[[#This Row],[St. unit effort]] * CatTemplate[[#This Row],[Year3]]))</f>
        <v>0</v>
      </c>
      <c r="CK50" s="29">
        <f>IF(ISBLANK(CatTemplate[[#This Row],[St. unit effort]]),0,(CatTemplate[[#This Row],[St. unit effort]] * CatTemplate[[#This Row],[Year4]]))</f>
        <v>0</v>
      </c>
      <c r="CL50" s="29">
        <f>IF(ISBLANK(CatTemplate[[#This Row],[St. unit effort]]),0,(CatTemplate[[#This Row],[St. unit effort]] * CatTemplate[[#This Row],[Year5]]))</f>
        <v>0</v>
      </c>
      <c r="CM50" s="29">
        <f>IF(ISBLANK(CatTemplate[[#This Row],[St. unit effort]]),0,(CatTemplate[[#This Row],[St. unit effort]] * CatTemplate[[#This Row],[Year6]]))</f>
        <v>0</v>
      </c>
      <c r="CN50" s="29">
        <f>IF(ISBLANK(CatTemplate[[#This Row],[St. unit effort]]),0,(CatTemplate[[#This Row],[St. unit effort]] * CatTemplate[[#This Row],[Year7]]))</f>
        <v>0</v>
      </c>
      <c r="CO50" s="29">
        <f>IF(ISBLANK(CatTemplate[[#This Row],[St. unit effort]]),0,(CatTemplate[[#This Row],[St. unit effort]] * CatTemplate[[#This Row],[Year8]]))</f>
        <v>0</v>
      </c>
      <c r="CP50" s="29">
        <f>IF(ISBLANK(CatTemplate[[#This Row],[St. unit effort]]),0,(CatTemplate[[#This Row],[St. unit effort]] * CatTemplate[[#This Row],[Year9]]))</f>
        <v>0</v>
      </c>
      <c r="CQ50" s="29">
        <f>IF(ISBLANK(CatTemplate[[#This Row],[St. unit effort]]),0,(CatTemplate[[#This Row],[St. unit effort]] * CatTemplate[[#This Row],[Year10]]))</f>
        <v>0</v>
      </c>
      <c r="CR50" s="29">
        <f>IF(ISBLANK(CatTemplate[[#This Row],[St. unit effort]]),0,(CatTemplate[[#This Row],[St. unit effort]] * CatTemplate[[#This Row],[Year11]]))</f>
        <v>0</v>
      </c>
      <c r="CS50" s="29">
        <f>IF(ISBLANK(CatTemplate[[#This Row],[St. unit effort]]),0,(CatTemplate[[#This Row],[St. unit effort]] * CatTemplate[[#This Row],[Year12]]))</f>
        <v>0</v>
      </c>
      <c r="CT50" s="29">
        <f>IF(ISBLANK(CatTemplate[[#This Row],[St. unit effort]]),0,(CatTemplate[[#This Row],[St. unit effort]] * CatTemplate[[#This Row],[Year13]]))</f>
        <v>0</v>
      </c>
      <c r="CU50" s="29">
        <f>IF(ISBLANK(CatTemplate[[#This Row],[St. unit effort]]),0,(CatTemplate[[#This Row],[St. unit effort]] * CatTemplate[[#This Row],[Year14]]))</f>
        <v>0</v>
      </c>
      <c r="CV50" s="29">
        <f>IF(ISBLANK(CatTemplate[[#This Row],[St. unit effort]]),0,(CatTemplate[[#This Row],[St. unit effort]] * CatTemplate[[#This Row],[Year15]]))</f>
        <v>0</v>
      </c>
      <c r="CW50" s="29">
        <f>IF(ISBLANK(CatTemplate[[#This Row],[St. unit effort]]),0,(CatTemplate[[#This Row],[St. unit effort]] * CatTemplate[[#This Row],[Year16]]))</f>
        <v>0</v>
      </c>
      <c r="CX50" s="29">
        <f>IF(ISBLANK(CatTemplate[[#This Row],[St. unit effort]]),0,(CatTemplate[[#This Row],[St. unit effort]] * CatTemplate[[#This Row],[Year17]]))</f>
        <v>0</v>
      </c>
      <c r="CY50" s="29">
        <f>IF(ISBLANK(CatTemplate[[#This Row],[St. unit effort]]),0,(CatTemplate[[#This Row],[St. unit effort]] * CatTemplate[[#This Row],[Year18]]))</f>
        <v>0</v>
      </c>
      <c r="CZ50" s="29">
        <f>IF(ISBLANK(CatTemplate[[#This Row],[St. unit effort]]),0,(CatTemplate[[#This Row],[St. unit effort]] * CatTemplate[[#This Row],[Year19]]))</f>
        <v>0</v>
      </c>
      <c r="DA50" s="29">
        <f>IF(ISBLANK(CatTemplate[[#This Row],[St. unit effort]]),0,(CatTemplate[[#This Row],[St. unit effort]] * CatTemplate[[#This Row],[Year20]]))</f>
        <v>0</v>
      </c>
      <c r="DB50" s="57">
        <f>IF(ISBLANK(CatTemplate[[#This Row],[St. unit effort]]),0,(CatTemplate[[#This Row],[St. unit effort]] * CatTemplate[[#This Row],[Year1]])*8/ParRatePM)</f>
        <v>0</v>
      </c>
      <c r="DC50" s="57">
        <f>IF(ISBLANK(CatTemplate[[#This Row],[St. unit effort]]),0,(CatTemplate[[#This Row],[St. unit effort]] * CatTemplate[[#This Row],[Year2]])*8/ParRatePM)</f>
        <v>0</v>
      </c>
      <c r="DD50" s="57">
        <f>IF(ISBLANK(CatTemplate[[#This Row],[St. unit effort]]),0,(CatTemplate[[#This Row],[St. unit effort]] * CatTemplate[[#This Row],[Year3]])*8/ParRatePM)</f>
        <v>0</v>
      </c>
      <c r="DE50" s="57">
        <f>IF(ISBLANK(CatTemplate[[#This Row],[St. unit effort]]),0,(CatTemplate[[#This Row],[St. unit effort]] * CatTemplate[[#This Row],[Year4]])*8/ParRatePM)</f>
        <v>0</v>
      </c>
      <c r="DF50" s="57">
        <f>IF(ISBLANK(CatTemplate[[#This Row],[St. unit effort]]),0,(CatTemplate[[#This Row],[St. unit effort]] * CatTemplate[[#This Row],[Year5]])*8/ParRatePM)</f>
        <v>0</v>
      </c>
      <c r="DG50" s="57">
        <f>IF(ISBLANK(CatTemplate[[#This Row],[St. unit effort]]),0,(CatTemplate[[#This Row],[St. unit effort]] * CatTemplate[[#This Row],[Year6]])*8/ParRatePM)</f>
        <v>0</v>
      </c>
      <c r="DH50" s="57">
        <f>IF(ISBLANK(CatTemplate[[#This Row],[St. unit effort]]),0,(CatTemplate[[#This Row],[St. unit effort]] * CatTemplate[[#This Row],[Year7]])*8/ParRatePM)</f>
        <v>0</v>
      </c>
      <c r="DI50" s="57">
        <f>IF(ISBLANK(CatTemplate[[#This Row],[St. unit effort]]),0,(CatTemplate[[#This Row],[St. unit effort]] * CatTemplate[[#This Row],[Year8]])*8/ParRatePM)</f>
        <v>0</v>
      </c>
      <c r="DJ50" s="57">
        <f>IF(ISBLANK(CatTemplate[[#This Row],[St. unit effort]]),0,(CatTemplate[[#This Row],[St. unit effort]] * CatTemplate[[#This Row],[Year9]])*8/ParRatePM)</f>
        <v>0</v>
      </c>
      <c r="DK50" s="57">
        <f>IF(ISBLANK(CatTemplate[[#This Row],[St. unit effort]]),0,(CatTemplate[[#This Row],[St. unit effort]] * CatTemplate[[#This Row],[Year10]])*8/ParRatePM)</f>
        <v>0</v>
      </c>
      <c r="DL50" s="57">
        <f>IF(ISBLANK(CatTemplate[[#This Row],[St. unit effort]]),0,(CatTemplate[[#This Row],[St. unit effort]] * CatTemplate[[#This Row],[Year11]])*8/ParRatePM)</f>
        <v>0</v>
      </c>
      <c r="DM50" s="57">
        <f>IF(ISBLANK(CatTemplate[[#This Row],[St. unit effort]]),0,(CatTemplate[[#This Row],[St. unit effort]] * CatTemplate[[#This Row],[Year12]])*8/ParRatePM)</f>
        <v>0</v>
      </c>
      <c r="DN50" s="57">
        <f>IF(ISBLANK(CatTemplate[[#This Row],[St. unit effort]]),0,(CatTemplate[[#This Row],[St. unit effort]] * CatTemplate[[#This Row],[Year13]])*8/ParRatePM)</f>
        <v>0</v>
      </c>
      <c r="DO50" s="57">
        <f>IF(ISBLANK(CatTemplate[[#This Row],[St. unit effort]]),0,(CatTemplate[[#This Row],[St. unit effort]] * CatTemplate[[#This Row],[Year14]])*8/ParRatePM)</f>
        <v>0</v>
      </c>
      <c r="DP50" s="57">
        <f>IF(ISBLANK(CatTemplate[[#This Row],[St. unit effort]]),0,(CatTemplate[[#This Row],[St. unit effort]] * CatTemplate[[#This Row],[Year15]])*8/ParRatePM)</f>
        <v>0</v>
      </c>
      <c r="DQ50" s="57">
        <f>IF(ISBLANK(CatTemplate[[#This Row],[St. unit effort]]),0,(CatTemplate[[#This Row],[St. unit effort]] * CatTemplate[[#This Row],[Year16]])*8/ParRatePM)</f>
        <v>0</v>
      </c>
      <c r="DR50" s="57">
        <f>IF(ISBLANK(CatTemplate[[#This Row],[St. unit effort]]),0,(CatTemplate[[#This Row],[St. unit effort]] * CatTemplate[[#This Row],[Year17]])*8/ParRatePM)</f>
        <v>0</v>
      </c>
      <c r="DS50" s="57">
        <f>IF(ISBLANK(CatTemplate[[#This Row],[St. unit effort]]),0,(CatTemplate[[#This Row],[St. unit effort]] * CatTemplate[[#This Row],[Year18]])*8/ParRatePM)</f>
        <v>0</v>
      </c>
      <c r="DT50" s="57">
        <f>IF(ISBLANK(CatTemplate[[#This Row],[St. unit effort]]),0,(CatTemplate[[#This Row],[St. unit effort]] * CatTemplate[[#This Row],[Year19]])*8/ParRatePM)</f>
        <v>0</v>
      </c>
      <c r="DU50" s="57">
        <f>IF(ISBLANK(CatTemplate[[#This Row],[St. unit effort]]),0,(CatTemplate[[#This Row],[St. unit effort]] * CatTemplate[[#This Row],[Year20]])*8/ParRatePM)</f>
        <v>0</v>
      </c>
      <c r="DV50" s="54">
        <f>SUM(CatTemplate[[#This Row],[PM1]:[PM20]])</f>
        <v>0</v>
      </c>
      <c r="DW50" s="56">
        <f t="shared" si="17"/>
        <v>0</v>
      </c>
      <c r="DX50" s="56">
        <f t="shared" si="17"/>
        <v>0</v>
      </c>
      <c r="DY50" s="56">
        <f t="shared" si="17"/>
        <v>0</v>
      </c>
      <c r="DZ50" s="56">
        <f t="shared" si="17"/>
        <v>0</v>
      </c>
      <c r="EA50" s="56">
        <f t="shared" si="17"/>
        <v>0</v>
      </c>
      <c r="EB50" s="56">
        <f t="shared" si="17"/>
        <v>0</v>
      </c>
      <c r="EC50" s="56">
        <f t="shared" si="17"/>
        <v>0</v>
      </c>
      <c r="ED50" s="56">
        <f t="shared" si="17"/>
        <v>0</v>
      </c>
      <c r="EE50" s="56">
        <f t="shared" si="17"/>
        <v>0</v>
      </c>
      <c r="EF50" s="56">
        <f t="shared" si="17"/>
        <v>0</v>
      </c>
      <c r="EG50" s="56">
        <f t="shared" si="17"/>
        <v>0</v>
      </c>
      <c r="EH50" s="56">
        <f t="shared" si="17"/>
        <v>0</v>
      </c>
      <c r="EI50" s="56">
        <f t="shared" si="17"/>
        <v>0</v>
      </c>
      <c r="EJ50" s="56">
        <f t="shared" si="17"/>
        <v>0</v>
      </c>
      <c r="EK50" s="56">
        <f t="shared" si="17"/>
        <v>0</v>
      </c>
      <c r="EL50" s="56">
        <f t="shared" si="17"/>
        <v>0</v>
      </c>
      <c r="EM50" s="56">
        <f t="shared" si="15"/>
        <v>0</v>
      </c>
      <c r="EN50" s="56">
        <f t="shared" si="15"/>
        <v>0</v>
      </c>
      <c r="EO50" s="56">
        <f t="shared" si="13"/>
        <v>0</v>
      </c>
      <c r="EP50" s="56">
        <f t="shared" si="13"/>
        <v>0</v>
      </c>
      <c r="EQ50" s="30">
        <f>CatTemplate[[#This Row],[Eq. unit cost]] * CatTemplate[[#This Row],[Eq. quantity]]</f>
        <v>0</v>
      </c>
      <c r="ER50" s="30">
        <f>CatTemplate[[#This Row],[Cons. unit cost]] *CatTemplate[[#This Row],[Cons. quantity]]</f>
        <v>0</v>
      </c>
      <c r="ES50" s="30">
        <f>CatTemplate[[#This Row],[Oth. unit cost]] *CatTemplate[[#This Row],[Oth. quantity]]</f>
        <v>0</v>
      </c>
      <c r="ET50" s="55">
        <f>SUM(CatTemplate[[#This Row],[CO1]:[CO20]])</f>
        <v>0</v>
      </c>
      <c r="EU50" s="56">
        <f t="shared" si="18"/>
        <v>0</v>
      </c>
      <c r="EV50" s="56">
        <f t="shared" si="18"/>
        <v>0</v>
      </c>
      <c r="EW50" s="56">
        <f t="shared" si="18"/>
        <v>0</v>
      </c>
      <c r="EX50" s="56">
        <f t="shared" si="18"/>
        <v>0</v>
      </c>
      <c r="EY50" s="56">
        <f t="shared" si="18"/>
        <v>0</v>
      </c>
      <c r="EZ50" s="56">
        <f t="shared" si="18"/>
        <v>0</v>
      </c>
      <c r="FA50" s="56">
        <f t="shared" si="18"/>
        <v>0</v>
      </c>
      <c r="FB50" s="56">
        <f t="shared" si="18"/>
        <v>0</v>
      </c>
      <c r="FC50" s="56">
        <f t="shared" si="18"/>
        <v>0</v>
      </c>
      <c r="FD50" s="56">
        <f t="shared" si="18"/>
        <v>0</v>
      </c>
      <c r="FE50" s="56">
        <f t="shared" si="18"/>
        <v>0</v>
      </c>
      <c r="FF50" s="56">
        <f t="shared" si="18"/>
        <v>0</v>
      </c>
      <c r="FG50" s="56">
        <f t="shared" si="18"/>
        <v>0</v>
      </c>
      <c r="FH50" s="56">
        <f t="shared" si="18"/>
        <v>0</v>
      </c>
      <c r="FI50" s="56">
        <f t="shared" si="18"/>
        <v>0</v>
      </c>
      <c r="FJ50" s="56">
        <f t="shared" si="18"/>
        <v>0</v>
      </c>
      <c r="FK50" s="56">
        <f t="shared" si="16"/>
        <v>0</v>
      </c>
      <c r="FL50" s="56">
        <f t="shared" si="16"/>
        <v>0</v>
      </c>
      <c r="FM50" s="56">
        <f t="shared" si="14"/>
        <v>0</v>
      </c>
      <c r="FN50" s="56">
        <f t="shared" si="14"/>
        <v>0</v>
      </c>
      <c r="FO50" s="58">
        <f>SUM(CatTemplate[[#This Row],[CS1]:[CS20]])</f>
        <v>0</v>
      </c>
      <c r="FP50" s="59">
        <f>CatTemplate[[#This Row],[Total Oth. cost]]+CatTemplate[[#This Row],[Total St. Cost]]</f>
        <v>0</v>
      </c>
      <c r="FQ50" s="33">
        <f t="shared" si="12"/>
        <v>0</v>
      </c>
      <c r="FR50" s="33">
        <f t="shared" si="5"/>
        <v>0</v>
      </c>
      <c r="FS50" s="30">
        <f>(CatTemplate[[#This Row],[CO1]] + CatTemplate[[#This Row],[CS1]]) * (1 + getRateOHFinal) * getRateMarkupFinal</f>
        <v>0</v>
      </c>
      <c r="FT50" s="30">
        <f>(CatTemplate[[#This Row],[CO2]] + CatTemplate[[#This Row],[CS2]]) * (1 + getRateOHFinal) * getRateMarkupFinal</f>
        <v>0</v>
      </c>
      <c r="FU50" s="30">
        <f>(CatTemplate[[#This Row],[CO3]] + CatTemplate[[#This Row],[CS3]]) * (1 + getRateOHFinal) * getRateMarkupFinal</f>
        <v>0</v>
      </c>
      <c r="FV50" s="30">
        <f>(CatTemplate[[#This Row],[CO4]] + CatTemplate[[#This Row],[CS4]]) * (1 + getRateOHFinal) * getRateMarkupFinal</f>
        <v>0</v>
      </c>
      <c r="FW50" s="30">
        <f>(CatTemplate[[#This Row],[CO5]] + CatTemplate[[#This Row],[CS5]]) * (1 + getRateOHFinal) * getRateMarkupFinal</f>
        <v>0</v>
      </c>
      <c r="FX50" s="30">
        <f>(CatTemplate[[#This Row],[CO6]] + CatTemplate[[#This Row],[CS6]]) * (1 + getRateOHFinal) * getRateMarkupFinal</f>
        <v>0</v>
      </c>
      <c r="FY50" s="30">
        <f>(CatTemplate[[#This Row],[CO7]] + CatTemplate[[#This Row],[CS7]]) * (1 + getRateOHFinal) * getRateMarkupFinal</f>
        <v>0</v>
      </c>
      <c r="FZ50" s="30">
        <f>(CatTemplate[[#This Row],[CO8]] + CatTemplate[[#This Row],[CS8]]) * (1 + getRateOHFinal) * getRateMarkupFinal</f>
        <v>0</v>
      </c>
      <c r="GA50" s="30">
        <f>(CatTemplate[[#This Row],[CO9]] + CatTemplate[[#This Row],[CS9]]) * (1 + getRateOHFinal) * getRateMarkupFinal</f>
        <v>0</v>
      </c>
      <c r="GB50" s="30">
        <f>(CatTemplate[[#This Row],[CO10]] + CatTemplate[[#This Row],[CS10]]) * (1 + getRateOHFinal) * getRateMarkupFinal</f>
        <v>0</v>
      </c>
      <c r="GC50" s="30">
        <f>(CatTemplate[[#This Row],[CO11]] + CatTemplate[[#This Row],[CS11]]) * (1 + getRateOHFinal) * getRateMarkupFinal</f>
        <v>0</v>
      </c>
      <c r="GD50" s="30">
        <f>(CatTemplate[[#This Row],[CO12]] + CatTemplate[[#This Row],[CS12]]) * (1 + getRateOHFinal) * getRateMarkupFinal</f>
        <v>0</v>
      </c>
      <c r="GE50" s="30">
        <f>(CatTemplate[[#This Row],[CO13]] + CatTemplate[[#This Row],[CS13]]) * (1 + getRateOHFinal) * getRateMarkupFinal</f>
        <v>0</v>
      </c>
      <c r="GF50" s="30">
        <f>(CatTemplate[[#This Row],[CO14]] + CatTemplate[[#This Row],[CS14]]) * (1 + getRateOHFinal) * getRateMarkupFinal</f>
        <v>0</v>
      </c>
      <c r="GG50" s="30">
        <f>(CatTemplate[[#This Row],[CO15]] + CatTemplate[[#This Row],[CS15]]) * (1 + getRateOHFinal) * getRateMarkupFinal</f>
        <v>0</v>
      </c>
      <c r="GH50" s="30">
        <f>(CatTemplate[[#This Row],[CO16]] + CatTemplate[[#This Row],[CS16]]) * (1 + getRateOHFinal) * getRateMarkupFinal</f>
        <v>0</v>
      </c>
      <c r="GI50" s="30">
        <f>(CatTemplate[[#This Row],[CO17]] + CatTemplate[[#This Row],[CS17]]) * (1 + getRateOHFinal) * getRateMarkupFinal</f>
        <v>0</v>
      </c>
      <c r="GJ50" s="30">
        <f>(CatTemplate[[#This Row],[CO18]] + CatTemplate[[#This Row],[CS18]]) * (1 + getRateOHFinal) * getRateMarkupFinal</f>
        <v>0</v>
      </c>
      <c r="GK50" s="30">
        <f>(CatTemplate[[#This Row],[CO19]] + CatTemplate[[#This Row],[CS19]]) * (1 + getRateOHFinal) * getRateMarkupFinal</f>
        <v>0</v>
      </c>
      <c r="GL50" s="30">
        <f>(CatTemplate[[#This Row],[CO20]] + CatTemplate[[#This Row],[CS20]]) * (1 + getRateOHFinal) * getRateMarkupFinal</f>
        <v>0</v>
      </c>
      <c r="GM50" s="30" t="e">
        <f t="shared" si="6"/>
        <v>#VALUE!</v>
      </c>
      <c r="GN50" s="30">
        <f t="shared" si="7"/>
        <v>0</v>
      </c>
      <c r="GO50" s="30">
        <f t="shared" si="8"/>
        <v>0</v>
      </c>
      <c r="GP50" s="30">
        <f t="shared" si="9"/>
        <v>0</v>
      </c>
      <c r="GQ50" s="30">
        <f>(CatTemplate[[#This Row],[CO1]]+CatTemplate[[#This Row],[CS1]]) * (1+ getRateOHFinal) * (1 + getRateMarkupFinal)</f>
        <v>0</v>
      </c>
      <c r="GR50" s="30">
        <f>(CatTemplate[[#This Row],[CO2]]+CatTemplate[[#This Row],[CS2]]) * (1+ getRateOHFinal) * (1 + getRateMarkupFinal)</f>
        <v>0</v>
      </c>
      <c r="GS50" s="30">
        <f>(CatTemplate[[#This Row],[CO3]]+CatTemplate[[#This Row],[CS3]]) * (1+ getRateOHFinal) * (1 + getRateMarkupFinal)</f>
        <v>0</v>
      </c>
      <c r="GT50" s="30">
        <f>(CatTemplate[[#This Row],[CO4]]+CatTemplate[[#This Row],[CS4]]) * (1+ getRateOHFinal) * (1 + getRateMarkupFinal)</f>
        <v>0</v>
      </c>
      <c r="GU50" s="30">
        <f>(CatTemplate[[#This Row],[CO5]]+CatTemplate[[#This Row],[CS5]]) * (1+ getRateOHFinal) * (1 + getRateMarkupFinal)</f>
        <v>0</v>
      </c>
      <c r="GV50" s="30">
        <f>(CatTemplate[[#This Row],[CO6]]+CatTemplate[[#This Row],[CS6]]) * (1+ getRateOHFinal) * (1 + getRateMarkupFinal)</f>
        <v>0</v>
      </c>
      <c r="GW50" s="30">
        <f>(CatTemplate[[#This Row],[CO7]]+CatTemplate[[#This Row],[CS7]]) * (1+ getRateOHFinal) * (1 + getRateMarkupFinal)</f>
        <v>0</v>
      </c>
      <c r="GX50" s="30">
        <f>(CatTemplate[[#This Row],[CO8]]+CatTemplate[[#This Row],[CS8]]) * (1+ getRateOHFinal) * (1 + getRateMarkupFinal)</f>
        <v>0</v>
      </c>
      <c r="GY50" s="30">
        <f>(CatTemplate[[#This Row],[CO9]]+CatTemplate[[#This Row],[CS9]]) * (1+ getRateOHFinal) * (1 + getRateMarkupFinal)</f>
        <v>0</v>
      </c>
      <c r="GZ50" s="30">
        <f>(CatTemplate[[#This Row],[CO10]]+CatTemplate[[#This Row],[CS10]]) * (1+ getRateOHFinal) * (1 + getRateMarkupFinal)</f>
        <v>0</v>
      </c>
      <c r="HA50" s="30">
        <f>(CatTemplate[[#This Row],[CO11]]+CatTemplate[[#This Row],[CS11]]) * (1+ getRateOHFinal) * (1 + getRateMarkupFinal)</f>
        <v>0</v>
      </c>
      <c r="HB50" s="30">
        <f>(CatTemplate[[#This Row],[CO12]]+CatTemplate[[#This Row],[CS12]]) * (1+ getRateOHFinal) * (1 + getRateMarkupFinal)</f>
        <v>0</v>
      </c>
      <c r="HC50" s="30">
        <f>(CatTemplate[[#This Row],[CO13]]+CatTemplate[[#This Row],[CS13]]) * (1+ getRateOHFinal) * (1 + getRateMarkupFinal)</f>
        <v>0</v>
      </c>
      <c r="HD50" s="30">
        <f>(CatTemplate[[#This Row],[CO14]]+CatTemplate[[#This Row],[CS14]]) * (1+ getRateOHFinal) * (1 + getRateMarkupFinal)</f>
        <v>0</v>
      </c>
      <c r="HE50" s="30">
        <f>(CatTemplate[[#This Row],[CO15]]+CatTemplate[[#This Row],[CS15]]) * (1+ getRateOHFinal) * (1 + getRateMarkupFinal)</f>
        <v>0</v>
      </c>
      <c r="HF50" s="30">
        <f>(CatTemplate[[#This Row],[CO16]]+CatTemplate[[#This Row],[CS16]]) * (1+ getRateOHFinal) * (1 + getRateMarkupFinal)</f>
        <v>0</v>
      </c>
      <c r="HG50" s="30">
        <f>(CatTemplate[[#This Row],[CO17]]+CatTemplate[[#This Row],[CS17]]) * (1+ getRateOHFinal) * (1 + getRateMarkupFinal)</f>
        <v>0</v>
      </c>
      <c r="HH50" s="30">
        <f>(CatTemplate[[#This Row],[CO18]]+CatTemplate[[#This Row],[CS18]]) * (1+ getRateOHFinal) * (1 + getRateMarkupFinal)</f>
        <v>0</v>
      </c>
      <c r="HI50" s="30">
        <f>(CatTemplate[[#This Row],[CO19]]+CatTemplate[[#This Row],[CS19]]) * (1+ getRateOHFinal) * (1 + getRateMarkupFinal)</f>
        <v>0</v>
      </c>
      <c r="HJ50" s="30">
        <f>(CatTemplate[[#This Row],[CO20]]+CatTemplate[[#This Row],[CS20]]) * (1+ getRateOHFinal) * (1 + getRateMarkupFinal)</f>
        <v>0</v>
      </c>
      <c r="HK50" s="39">
        <f>CatTemplate[[#This Row],[Total cost]]+CatTemplate[[#This Row],[OH Amount]]+CatTemplate[[#This Row],[Markup]]</f>
        <v>0</v>
      </c>
      <c r="HL50" s="63">
        <f>IF(CatTemplate[[#This Row],[Units]]="Days",CatTemplate[[#This Row],[Project quantity]]*CatTemplate[[#This Row],[St. unit effort]],CatTemplate[[#This Row],[Project quantity]])</f>
        <v>0</v>
      </c>
      <c r="HM50" s="287">
        <f>IFERROR(CatTemplate[[#This Row],[Total Price]]/(CatTemplate[[#This Row],[Final Quantity]]),0)</f>
        <v>0</v>
      </c>
      <c r="HN50" s="261"/>
    </row>
    <row r="51" spans="2:222" x14ac:dyDescent="0.2">
      <c r="B51" s="6" t="s">
        <v>75</v>
      </c>
      <c r="C51" s="22">
        <v>2</v>
      </c>
      <c r="D51" s="7" t="s">
        <v>75</v>
      </c>
      <c r="E51" s="24">
        <v>2</v>
      </c>
      <c r="F51" s="18" t="s">
        <v>145</v>
      </c>
      <c r="G51" s="26">
        <v>5</v>
      </c>
      <c r="H51" s="18" t="s">
        <v>149</v>
      </c>
      <c r="I51" s="18" t="s">
        <v>173</v>
      </c>
      <c r="J51" s="15"/>
      <c r="K51" s="15"/>
      <c r="L51" s="15" t="s">
        <v>422</v>
      </c>
      <c r="M51" s="15" t="s">
        <v>251</v>
      </c>
      <c r="N51" s="15" t="s">
        <v>857</v>
      </c>
      <c r="O51" s="320"/>
      <c r="P51" s="71"/>
      <c r="Q51" s="108" t="s">
        <v>430</v>
      </c>
      <c r="R51" s="73" t="s">
        <v>433</v>
      </c>
      <c r="S51" s="97"/>
      <c r="T51" s="100">
        <f>getEqUnitCost</f>
        <v>0</v>
      </c>
      <c r="U51" s="73">
        <f>getEqUnitEffort</f>
        <v>0</v>
      </c>
      <c r="V51" s="101">
        <f>getEqQuantity</f>
        <v>0</v>
      </c>
      <c r="W51" s="320"/>
      <c r="X51" s="100">
        <f>getConsUnitCost</f>
        <v>0</v>
      </c>
      <c r="Y51" s="73">
        <f>getConsUnitEffort</f>
        <v>0</v>
      </c>
      <c r="Z51" s="14">
        <f>getConsQuantity</f>
        <v>0</v>
      </c>
      <c r="AA51" s="320"/>
      <c r="AB51" s="72"/>
      <c r="AC51" s="112"/>
      <c r="AD51" s="14">
        <f>getOthQuantity</f>
        <v>0</v>
      </c>
      <c r="AE51" s="320"/>
      <c r="AF51" s="28" t="str">
        <f>IF(ISBLANK(CatTemplate[[#This Row],[Resource type]]),"",CatTemplate[[#This Row],[Resource type]])</f>
        <v/>
      </c>
      <c r="AG51" s="242">
        <f>getStaffUnitCost</f>
        <v>0</v>
      </c>
      <c r="AH51" s="113"/>
      <c r="AI51" s="40">
        <f>getStaffQuantity</f>
        <v>0</v>
      </c>
      <c r="AJ51" s="41">
        <f>CatTemplate[[#This Row],[St. quantity]]*8/ParRatePM</f>
        <v>0</v>
      </c>
      <c r="AK51" s="320"/>
      <c r="AL51" s="53" t="str">
        <f>CatTemplate[[#This Row],[Item type]]</f>
        <v>Items</v>
      </c>
      <c r="AM51" s="12">
        <f>SUM(CatTemplate[[#This Row],[Year1]:[Year20]])</f>
        <v>0</v>
      </c>
      <c r="AN51" s="52"/>
      <c r="AO51" s="52"/>
      <c r="AP51" s="52"/>
      <c r="AQ51" s="8"/>
      <c r="AR51" s="8"/>
      <c r="AS51" s="8"/>
      <c r="AT51" s="8"/>
      <c r="AU51" s="8"/>
      <c r="AV51" s="8"/>
      <c r="AW51" s="8"/>
      <c r="AX51" s="8"/>
      <c r="AY51" s="8"/>
      <c r="AZ51" s="8"/>
      <c r="BA51" s="8"/>
      <c r="BB51" s="8"/>
      <c r="BC51" s="8"/>
      <c r="BD51" s="8"/>
      <c r="BE51" s="8"/>
      <c r="BF51" s="8"/>
      <c r="BG51" s="36"/>
      <c r="BH51" s="320"/>
      <c r="BI51" s="37" t="str">
        <f>getCostCategory</f>
        <v>03 Subcontracting costs</v>
      </c>
      <c r="BJ51" s="37" t="str">
        <f>getSection</f>
        <v>02 Patient visits and data collection</v>
      </c>
      <c r="BK51" s="32" t="str">
        <f>getObject</f>
        <v>Patient visits and data collection</v>
      </c>
      <c r="BL51" s="30">
        <f>IFERROR(getUnitCost * IF(CatTemplate[[#This Row],[Cost Category Comp.]]="01 Staff costs", 1,1),0)</f>
        <v>0</v>
      </c>
      <c r="BM51" s="29">
        <f>IF(AND(ISBLANK(CatTemplate[[#This Row],[Eq. unit cost]]),ISBLANK(CatTemplate[[#This Row],[Cons. unit cost]]),ISBLANK(CatTemplate[[#This Row],[Oth. unit cost]])), 0, IF(getUnitEffort =0,1,getUnitEffort) * CatTemplate[[#This Row],[Year1]])</f>
        <v>0</v>
      </c>
      <c r="BN51" s="29">
        <f>IF(AND(ISBLANK(CatTemplate[[#This Row],[Eq. unit cost]]),ISBLANK(CatTemplate[[#This Row],[Cons. unit cost]]),ISBLANK(CatTemplate[[#This Row],[Oth. unit cost]])), 0, IF(getUnitEffort =0,1,getUnitEffort) * CatTemplate[[#This Row],[Year2]])</f>
        <v>0</v>
      </c>
      <c r="BO51" s="29">
        <f>IF(AND(ISBLANK(CatTemplate[[#This Row],[Eq. unit cost]]),ISBLANK(CatTemplate[[#This Row],[Cons. unit cost]]),ISBLANK(CatTemplate[[#This Row],[Oth. unit cost]])), 0, IF(getUnitEffort =0,1,getUnitEffort) * CatTemplate[[#This Row],[Year3]])</f>
        <v>0</v>
      </c>
      <c r="BP51" s="29">
        <f>IF(AND(ISBLANK(CatTemplate[[#This Row],[Eq. unit cost]]),ISBLANK(CatTemplate[[#This Row],[Cons. unit cost]]),ISBLANK(CatTemplate[[#This Row],[Oth. unit cost]])), 0, IF(getUnitEffort =0,1,getUnitEffort) * CatTemplate[[#This Row],[Year4]])</f>
        <v>0</v>
      </c>
      <c r="BQ51" s="29">
        <f>IF(AND(ISBLANK(CatTemplate[[#This Row],[Eq. unit cost]]),ISBLANK(CatTemplate[[#This Row],[Cons. unit cost]]),ISBLANK(CatTemplate[[#This Row],[Oth. unit cost]])), 0, IF(getUnitEffort =0,1,getUnitEffort) * CatTemplate[[#This Row],[Year5]])</f>
        <v>0</v>
      </c>
      <c r="BR51" s="29">
        <f>IF(AND(ISBLANK(CatTemplate[[#This Row],[Eq. unit cost]]),ISBLANK(CatTemplate[[#This Row],[Cons. unit cost]]),ISBLANK(CatTemplate[[#This Row],[Oth. unit cost]])), 0, IF(getUnitEffort =0,1,getUnitEffort) * CatTemplate[[#This Row],[Year6]])</f>
        <v>0</v>
      </c>
      <c r="BS51" s="29">
        <f>IF(AND(ISBLANK(CatTemplate[[#This Row],[Eq. unit cost]]),ISBLANK(CatTemplate[[#This Row],[Cons. unit cost]]),ISBLANK(CatTemplate[[#This Row],[Oth. unit cost]])), 0, IF(getUnitEffort =0,1,getUnitEffort) * CatTemplate[[#This Row],[Year7]])</f>
        <v>0</v>
      </c>
      <c r="BT51" s="29">
        <f>IF(AND(ISBLANK(CatTemplate[[#This Row],[Eq. unit cost]]),ISBLANK(CatTemplate[[#This Row],[Cons. unit cost]]),ISBLANK(CatTemplate[[#This Row],[Oth. unit cost]])), 0, IF(getUnitEffort =0,1,getUnitEffort) * CatTemplate[[#This Row],[Year8]])</f>
        <v>0</v>
      </c>
      <c r="BU51" s="29">
        <f>IF(AND(ISBLANK(CatTemplate[[#This Row],[Eq. unit cost]]),ISBLANK(CatTemplate[[#This Row],[Cons. unit cost]]),ISBLANK(CatTemplate[[#This Row],[Oth. unit cost]])), 0, IF(getUnitEffort =0,1,getUnitEffort) * CatTemplate[[#This Row],[Year9]])</f>
        <v>0</v>
      </c>
      <c r="BV51" s="29">
        <f>IF(AND(ISBLANK(CatTemplate[[#This Row],[Eq. unit cost]]),ISBLANK(CatTemplate[[#This Row],[Cons. unit cost]]),ISBLANK(CatTemplate[[#This Row],[Oth. unit cost]])), 0, IF(getUnitEffort =0,1,getUnitEffort) * CatTemplate[[#This Row],[Year10]])</f>
        <v>0</v>
      </c>
      <c r="BW51" s="29">
        <f>IF(AND(ISBLANK(CatTemplate[[#This Row],[Eq. unit cost]]),ISBLANK(CatTemplate[[#This Row],[Cons. unit cost]]),ISBLANK(CatTemplate[[#This Row],[Oth. unit cost]])), 0, IF(getUnitEffort =0,1,getUnitEffort) * CatTemplate[[#This Row],[Year11]])</f>
        <v>0</v>
      </c>
      <c r="BX51" s="29">
        <f>IF(AND(ISBLANK(CatTemplate[[#This Row],[Eq. unit cost]]),ISBLANK(CatTemplate[[#This Row],[Cons. unit cost]]),ISBLANK(CatTemplate[[#This Row],[Oth. unit cost]])), 0, IF(getUnitEffort =0,1,getUnitEffort) * CatTemplate[[#This Row],[Year12]])</f>
        <v>0</v>
      </c>
      <c r="BY51" s="29">
        <f>IF(AND(ISBLANK(CatTemplate[[#This Row],[Eq. unit cost]]),ISBLANK(CatTemplate[[#This Row],[Cons. unit cost]]),ISBLANK(CatTemplate[[#This Row],[Oth. unit cost]])), 0, IF(getUnitEffort =0,1,getUnitEffort) * CatTemplate[[#This Row],[Year13]])</f>
        <v>0</v>
      </c>
      <c r="BZ51" s="29">
        <f>IF(AND(ISBLANK(CatTemplate[[#This Row],[Eq. unit cost]]),ISBLANK(CatTemplate[[#This Row],[Cons. unit cost]]),ISBLANK(CatTemplate[[#This Row],[Oth. unit cost]])), 0, IF(getUnitEffort =0,1,getUnitEffort) * CatTemplate[[#This Row],[Year14]])</f>
        <v>0</v>
      </c>
      <c r="CA51" s="29">
        <f>IF(AND(ISBLANK(CatTemplate[[#This Row],[Eq. unit cost]]),ISBLANK(CatTemplate[[#This Row],[Cons. unit cost]]),ISBLANK(CatTemplate[[#This Row],[Oth. unit cost]])), 0, IF(getUnitEffort =0,1,getUnitEffort) * CatTemplate[[#This Row],[Year15]])</f>
        <v>0</v>
      </c>
      <c r="CB51" s="29">
        <f>IF(AND(ISBLANK(CatTemplate[[#This Row],[Eq. unit cost]]),ISBLANK(CatTemplate[[#This Row],[Cons. unit cost]]),ISBLANK(CatTemplate[[#This Row],[Oth. unit cost]])), 0, IF(getUnitEffort =0,1,getUnitEffort) * CatTemplate[[#This Row],[Year16]])</f>
        <v>0</v>
      </c>
      <c r="CC51" s="29">
        <f>IF(AND(ISBLANK(CatTemplate[[#This Row],[Eq. unit cost]]),ISBLANK(CatTemplate[[#This Row],[Cons. unit cost]]),ISBLANK(CatTemplate[[#This Row],[Oth. unit cost]])), 0, IF(getUnitEffort =0,1,getUnitEffort) * CatTemplate[[#This Row],[Year17]])</f>
        <v>0</v>
      </c>
      <c r="CD51" s="29">
        <f>IF(AND(ISBLANK(CatTemplate[[#This Row],[Eq. unit cost]]),ISBLANK(CatTemplate[[#This Row],[Cons. unit cost]]),ISBLANK(CatTemplate[[#This Row],[Oth. unit cost]])), 0, IF(getUnitEffort =0,1,getUnitEffort) * CatTemplate[[#This Row],[Year18]])</f>
        <v>0</v>
      </c>
      <c r="CE51" s="29">
        <f>IF(AND(ISBLANK(CatTemplate[[#This Row],[Eq. unit cost]]),ISBLANK(CatTemplate[[#This Row],[Cons. unit cost]]),ISBLANK(CatTemplate[[#This Row],[Oth. unit cost]])), 0, IF(getUnitEffort =0,1,getUnitEffort) * CatTemplate[[#This Row],[Year19]])</f>
        <v>0</v>
      </c>
      <c r="CF51" s="29">
        <f>IF(AND(ISBLANK(CatTemplate[[#This Row],[Eq. unit cost]]),ISBLANK(CatTemplate[[#This Row],[Cons. unit cost]]),ISBLANK(CatTemplate[[#This Row],[Oth. unit cost]])), 0, IF(getUnitEffort =0,1,getUnitEffort) * CatTemplate[[#This Row],[Year20]])</f>
        <v>0</v>
      </c>
      <c r="CG51" s="45">
        <f>SUM(CatTemplate[[#This Row],[Q1]:[Q20]])</f>
        <v>0</v>
      </c>
      <c r="CH51" s="29">
        <f>IF(ISBLANK(CatTemplate[[#This Row],[St. unit effort]]),0,(CatTemplate[[#This Row],[St. unit effort]] * CatTemplate[[#This Row],[Year1]]))</f>
        <v>0</v>
      </c>
      <c r="CI51" s="29">
        <f>IF(ISBLANK(CatTemplate[[#This Row],[St. unit effort]]),0,(CatTemplate[[#This Row],[St. unit effort]] * CatTemplate[[#This Row],[Year2]]))</f>
        <v>0</v>
      </c>
      <c r="CJ51" s="29">
        <f>IF(ISBLANK(CatTemplate[[#This Row],[St. unit effort]]),0,(CatTemplate[[#This Row],[St. unit effort]] * CatTemplate[[#This Row],[Year3]]))</f>
        <v>0</v>
      </c>
      <c r="CK51" s="29">
        <f>IF(ISBLANK(CatTemplate[[#This Row],[St. unit effort]]),0,(CatTemplate[[#This Row],[St. unit effort]] * CatTemplate[[#This Row],[Year4]]))</f>
        <v>0</v>
      </c>
      <c r="CL51" s="29">
        <f>IF(ISBLANK(CatTemplate[[#This Row],[St. unit effort]]),0,(CatTemplate[[#This Row],[St. unit effort]] * CatTemplate[[#This Row],[Year5]]))</f>
        <v>0</v>
      </c>
      <c r="CM51" s="29">
        <f>IF(ISBLANK(CatTemplate[[#This Row],[St. unit effort]]),0,(CatTemplate[[#This Row],[St. unit effort]] * CatTemplate[[#This Row],[Year6]]))</f>
        <v>0</v>
      </c>
      <c r="CN51" s="29">
        <f>IF(ISBLANK(CatTemplate[[#This Row],[St. unit effort]]),0,(CatTemplate[[#This Row],[St. unit effort]] * CatTemplate[[#This Row],[Year7]]))</f>
        <v>0</v>
      </c>
      <c r="CO51" s="29">
        <f>IF(ISBLANK(CatTemplate[[#This Row],[St. unit effort]]),0,(CatTemplate[[#This Row],[St. unit effort]] * CatTemplate[[#This Row],[Year8]]))</f>
        <v>0</v>
      </c>
      <c r="CP51" s="29">
        <f>IF(ISBLANK(CatTemplate[[#This Row],[St. unit effort]]),0,(CatTemplate[[#This Row],[St. unit effort]] * CatTemplate[[#This Row],[Year9]]))</f>
        <v>0</v>
      </c>
      <c r="CQ51" s="29">
        <f>IF(ISBLANK(CatTemplate[[#This Row],[St. unit effort]]),0,(CatTemplate[[#This Row],[St. unit effort]] * CatTemplate[[#This Row],[Year10]]))</f>
        <v>0</v>
      </c>
      <c r="CR51" s="29">
        <f>IF(ISBLANK(CatTemplate[[#This Row],[St. unit effort]]),0,(CatTemplate[[#This Row],[St. unit effort]] * CatTemplate[[#This Row],[Year11]]))</f>
        <v>0</v>
      </c>
      <c r="CS51" s="29">
        <f>IF(ISBLANK(CatTemplate[[#This Row],[St. unit effort]]),0,(CatTemplate[[#This Row],[St. unit effort]] * CatTemplate[[#This Row],[Year12]]))</f>
        <v>0</v>
      </c>
      <c r="CT51" s="29">
        <f>IF(ISBLANK(CatTemplate[[#This Row],[St. unit effort]]),0,(CatTemplate[[#This Row],[St. unit effort]] * CatTemplate[[#This Row],[Year13]]))</f>
        <v>0</v>
      </c>
      <c r="CU51" s="29">
        <f>IF(ISBLANK(CatTemplate[[#This Row],[St. unit effort]]),0,(CatTemplate[[#This Row],[St. unit effort]] * CatTemplate[[#This Row],[Year14]]))</f>
        <v>0</v>
      </c>
      <c r="CV51" s="29">
        <f>IF(ISBLANK(CatTemplate[[#This Row],[St. unit effort]]),0,(CatTemplate[[#This Row],[St. unit effort]] * CatTemplate[[#This Row],[Year15]]))</f>
        <v>0</v>
      </c>
      <c r="CW51" s="29">
        <f>IF(ISBLANK(CatTemplate[[#This Row],[St. unit effort]]),0,(CatTemplate[[#This Row],[St. unit effort]] * CatTemplate[[#This Row],[Year16]]))</f>
        <v>0</v>
      </c>
      <c r="CX51" s="29">
        <f>IF(ISBLANK(CatTemplate[[#This Row],[St. unit effort]]),0,(CatTemplate[[#This Row],[St. unit effort]] * CatTemplate[[#This Row],[Year17]]))</f>
        <v>0</v>
      </c>
      <c r="CY51" s="29">
        <f>IF(ISBLANK(CatTemplate[[#This Row],[St. unit effort]]),0,(CatTemplate[[#This Row],[St. unit effort]] * CatTemplate[[#This Row],[Year18]]))</f>
        <v>0</v>
      </c>
      <c r="CZ51" s="29">
        <f>IF(ISBLANK(CatTemplate[[#This Row],[St. unit effort]]),0,(CatTemplate[[#This Row],[St. unit effort]] * CatTemplate[[#This Row],[Year19]]))</f>
        <v>0</v>
      </c>
      <c r="DA51" s="29">
        <f>IF(ISBLANK(CatTemplate[[#This Row],[St. unit effort]]),0,(CatTemplate[[#This Row],[St. unit effort]] * CatTemplate[[#This Row],[Year20]]))</f>
        <v>0</v>
      </c>
      <c r="DB51" s="57">
        <f>IF(ISBLANK(CatTemplate[[#This Row],[St. unit effort]]),0,(CatTemplate[[#This Row],[St. unit effort]] * CatTemplate[[#This Row],[Year1]])*8/ParRatePM)</f>
        <v>0</v>
      </c>
      <c r="DC51" s="57">
        <f>IF(ISBLANK(CatTemplate[[#This Row],[St. unit effort]]),0,(CatTemplate[[#This Row],[St. unit effort]] * CatTemplate[[#This Row],[Year2]])*8/ParRatePM)</f>
        <v>0</v>
      </c>
      <c r="DD51" s="57">
        <f>IF(ISBLANK(CatTemplate[[#This Row],[St. unit effort]]),0,(CatTemplate[[#This Row],[St. unit effort]] * CatTemplate[[#This Row],[Year3]])*8/ParRatePM)</f>
        <v>0</v>
      </c>
      <c r="DE51" s="57">
        <f>IF(ISBLANK(CatTemplate[[#This Row],[St. unit effort]]),0,(CatTemplate[[#This Row],[St. unit effort]] * CatTemplate[[#This Row],[Year4]])*8/ParRatePM)</f>
        <v>0</v>
      </c>
      <c r="DF51" s="57">
        <f>IF(ISBLANK(CatTemplate[[#This Row],[St. unit effort]]),0,(CatTemplate[[#This Row],[St. unit effort]] * CatTemplate[[#This Row],[Year5]])*8/ParRatePM)</f>
        <v>0</v>
      </c>
      <c r="DG51" s="57">
        <f>IF(ISBLANK(CatTemplate[[#This Row],[St. unit effort]]),0,(CatTemplate[[#This Row],[St. unit effort]] * CatTemplate[[#This Row],[Year6]])*8/ParRatePM)</f>
        <v>0</v>
      </c>
      <c r="DH51" s="57">
        <f>IF(ISBLANK(CatTemplate[[#This Row],[St. unit effort]]),0,(CatTemplate[[#This Row],[St. unit effort]] * CatTemplate[[#This Row],[Year7]])*8/ParRatePM)</f>
        <v>0</v>
      </c>
      <c r="DI51" s="57">
        <f>IF(ISBLANK(CatTemplate[[#This Row],[St. unit effort]]),0,(CatTemplate[[#This Row],[St. unit effort]] * CatTemplate[[#This Row],[Year8]])*8/ParRatePM)</f>
        <v>0</v>
      </c>
      <c r="DJ51" s="57">
        <f>IF(ISBLANK(CatTemplate[[#This Row],[St. unit effort]]),0,(CatTemplate[[#This Row],[St. unit effort]] * CatTemplate[[#This Row],[Year9]])*8/ParRatePM)</f>
        <v>0</v>
      </c>
      <c r="DK51" s="57">
        <f>IF(ISBLANK(CatTemplate[[#This Row],[St. unit effort]]),0,(CatTemplate[[#This Row],[St. unit effort]] * CatTemplate[[#This Row],[Year10]])*8/ParRatePM)</f>
        <v>0</v>
      </c>
      <c r="DL51" s="57">
        <f>IF(ISBLANK(CatTemplate[[#This Row],[St. unit effort]]),0,(CatTemplate[[#This Row],[St. unit effort]] * CatTemplate[[#This Row],[Year11]])*8/ParRatePM)</f>
        <v>0</v>
      </c>
      <c r="DM51" s="57">
        <f>IF(ISBLANK(CatTemplate[[#This Row],[St. unit effort]]),0,(CatTemplate[[#This Row],[St. unit effort]] * CatTemplate[[#This Row],[Year12]])*8/ParRatePM)</f>
        <v>0</v>
      </c>
      <c r="DN51" s="57">
        <f>IF(ISBLANK(CatTemplate[[#This Row],[St. unit effort]]),0,(CatTemplate[[#This Row],[St. unit effort]] * CatTemplate[[#This Row],[Year13]])*8/ParRatePM)</f>
        <v>0</v>
      </c>
      <c r="DO51" s="57">
        <f>IF(ISBLANK(CatTemplate[[#This Row],[St. unit effort]]),0,(CatTemplate[[#This Row],[St. unit effort]] * CatTemplate[[#This Row],[Year14]])*8/ParRatePM)</f>
        <v>0</v>
      </c>
      <c r="DP51" s="57">
        <f>IF(ISBLANK(CatTemplate[[#This Row],[St. unit effort]]),0,(CatTemplate[[#This Row],[St. unit effort]] * CatTemplate[[#This Row],[Year15]])*8/ParRatePM)</f>
        <v>0</v>
      </c>
      <c r="DQ51" s="57">
        <f>IF(ISBLANK(CatTemplate[[#This Row],[St. unit effort]]),0,(CatTemplate[[#This Row],[St. unit effort]] * CatTemplate[[#This Row],[Year16]])*8/ParRatePM)</f>
        <v>0</v>
      </c>
      <c r="DR51" s="57">
        <f>IF(ISBLANK(CatTemplate[[#This Row],[St. unit effort]]),0,(CatTemplate[[#This Row],[St. unit effort]] * CatTemplate[[#This Row],[Year17]])*8/ParRatePM)</f>
        <v>0</v>
      </c>
      <c r="DS51" s="57">
        <f>IF(ISBLANK(CatTemplate[[#This Row],[St. unit effort]]),0,(CatTemplate[[#This Row],[St. unit effort]] * CatTemplate[[#This Row],[Year18]])*8/ParRatePM)</f>
        <v>0</v>
      </c>
      <c r="DT51" s="57">
        <f>IF(ISBLANK(CatTemplate[[#This Row],[St. unit effort]]),0,(CatTemplate[[#This Row],[St. unit effort]] * CatTemplate[[#This Row],[Year19]])*8/ParRatePM)</f>
        <v>0</v>
      </c>
      <c r="DU51" s="57">
        <f>IF(ISBLANK(CatTemplate[[#This Row],[St. unit effort]]),0,(CatTemplate[[#This Row],[St. unit effort]] * CatTemplate[[#This Row],[Year20]])*8/ParRatePM)</f>
        <v>0</v>
      </c>
      <c r="DV51" s="54">
        <f>SUM(CatTemplate[[#This Row],[PM1]:[PM20]])</f>
        <v>0</v>
      </c>
      <c r="DW51" s="56">
        <f t="shared" si="17"/>
        <v>0</v>
      </c>
      <c r="DX51" s="56">
        <f t="shared" si="17"/>
        <v>0</v>
      </c>
      <c r="DY51" s="56">
        <f t="shared" si="17"/>
        <v>0</v>
      </c>
      <c r="DZ51" s="56">
        <f t="shared" si="17"/>
        <v>0</v>
      </c>
      <c r="EA51" s="56">
        <f t="shared" si="17"/>
        <v>0</v>
      </c>
      <c r="EB51" s="56">
        <f t="shared" si="17"/>
        <v>0</v>
      </c>
      <c r="EC51" s="56">
        <f t="shared" si="17"/>
        <v>0</v>
      </c>
      <c r="ED51" s="56">
        <f t="shared" si="17"/>
        <v>0</v>
      </c>
      <c r="EE51" s="56">
        <f t="shared" si="17"/>
        <v>0</v>
      </c>
      <c r="EF51" s="56">
        <f t="shared" si="17"/>
        <v>0</v>
      </c>
      <c r="EG51" s="56">
        <f t="shared" si="17"/>
        <v>0</v>
      </c>
      <c r="EH51" s="56">
        <f t="shared" si="17"/>
        <v>0</v>
      </c>
      <c r="EI51" s="56">
        <f t="shared" si="17"/>
        <v>0</v>
      </c>
      <c r="EJ51" s="56">
        <f t="shared" si="17"/>
        <v>0</v>
      </c>
      <c r="EK51" s="56">
        <f t="shared" si="17"/>
        <v>0</v>
      </c>
      <c r="EL51" s="56">
        <f t="shared" si="17"/>
        <v>0</v>
      </c>
      <c r="EM51" s="56">
        <f t="shared" si="15"/>
        <v>0</v>
      </c>
      <c r="EN51" s="56">
        <f t="shared" si="15"/>
        <v>0</v>
      </c>
      <c r="EO51" s="56">
        <f t="shared" si="13"/>
        <v>0</v>
      </c>
      <c r="EP51" s="56">
        <f t="shared" si="13"/>
        <v>0</v>
      </c>
      <c r="EQ51" s="30">
        <f>CatTemplate[[#This Row],[Eq. unit cost]] * CatTemplate[[#This Row],[Eq. quantity]]</f>
        <v>0</v>
      </c>
      <c r="ER51" s="30">
        <f>CatTemplate[[#This Row],[Cons. unit cost]] *CatTemplate[[#This Row],[Cons. quantity]]</f>
        <v>0</v>
      </c>
      <c r="ES51" s="30">
        <f>CatTemplate[[#This Row],[Oth. unit cost]] *CatTemplate[[#This Row],[Oth. quantity]]</f>
        <v>0</v>
      </c>
      <c r="ET51" s="55">
        <f>SUM(CatTemplate[[#This Row],[CO1]:[CO20]])</f>
        <v>0</v>
      </c>
      <c r="EU51" s="56">
        <f t="shared" si="18"/>
        <v>0</v>
      </c>
      <c r="EV51" s="56">
        <f t="shared" si="18"/>
        <v>0</v>
      </c>
      <c r="EW51" s="56">
        <f t="shared" si="18"/>
        <v>0</v>
      </c>
      <c r="EX51" s="56">
        <f t="shared" si="18"/>
        <v>0</v>
      </c>
      <c r="EY51" s="56">
        <f t="shared" si="18"/>
        <v>0</v>
      </c>
      <c r="EZ51" s="56">
        <f t="shared" si="18"/>
        <v>0</v>
      </c>
      <c r="FA51" s="56">
        <f t="shared" si="18"/>
        <v>0</v>
      </c>
      <c r="FB51" s="56">
        <f t="shared" si="18"/>
        <v>0</v>
      </c>
      <c r="FC51" s="56">
        <f t="shared" si="18"/>
        <v>0</v>
      </c>
      <c r="FD51" s="56">
        <f t="shared" si="18"/>
        <v>0</v>
      </c>
      <c r="FE51" s="56">
        <f t="shared" si="18"/>
        <v>0</v>
      </c>
      <c r="FF51" s="56">
        <f t="shared" si="18"/>
        <v>0</v>
      </c>
      <c r="FG51" s="56">
        <f t="shared" si="18"/>
        <v>0</v>
      </c>
      <c r="FH51" s="56">
        <f t="shared" si="18"/>
        <v>0</v>
      </c>
      <c r="FI51" s="56">
        <f t="shared" si="18"/>
        <v>0</v>
      </c>
      <c r="FJ51" s="56">
        <f t="shared" si="18"/>
        <v>0</v>
      </c>
      <c r="FK51" s="56">
        <f t="shared" si="16"/>
        <v>0</v>
      </c>
      <c r="FL51" s="56">
        <f t="shared" si="16"/>
        <v>0</v>
      </c>
      <c r="FM51" s="56">
        <f t="shared" si="14"/>
        <v>0</v>
      </c>
      <c r="FN51" s="56">
        <f t="shared" si="14"/>
        <v>0</v>
      </c>
      <c r="FO51" s="58">
        <f>SUM(CatTemplate[[#This Row],[CS1]:[CS20]])</f>
        <v>0</v>
      </c>
      <c r="FP51" s="59">
        <f>CatTemplate[[#This Row],[Total Oth. cost]]+CatTemplate[[#This Row],[Total St. Cost]]</f>
        <v>0</v>
      </c>
      <c r="FQ51" s="33">
        <f t="shared" si="12"/>
        <v>0</v>
      </c>
      <c r="FR51" s="33">
        <f t="shared" si="5"/>
        <v>0</v>
      </c>
      <c r="FS51" s="30">
        <f>(CatTemplate[[#This Row],[CO1]] + CatTemplate[[#This Row],[CS1]]) * (1 + getRateOHFinal) * getRateMarkupFinal</f>
        <v>0</v>
      </c>
      <c r="FT51" s="30">
        <f>(CatTemplate[[#This Row],[CO2]] + CatTemplate[[#This Row],[CS2]]) * (1 + getRateOHFinal) * getRateMarkupFinal</f>
        <v>0</v>
      </c>
      <c r="FU51" s="30">
        <f>(CatTemplate[[#This Row],[CO3]] + CatTemplate[[#This Row],[CS3]]) * (1 + getRateOHFinal) * getRateMarkupFinal</f>
        <v>0</v>
      </c>
      <c r="FV51" s="30">
        <f>(CatTemplate[[#This Row],[CO4]] + CatTemplate[[#This Row],[CS4]]) * (1 + getRateOHFinal) * getRateMarkupFinal</f>
        <v>0</v>
      </c>
      <c r="FW51" s="30">
        <f>(CatTemplate[[#This Row],[CO5]] + CatTemplate[[#This Row],[CS5]]) * (1 + getRateOHFinal) * getRateMarkupFinal</f>
        <v>0</v>
      </c>
      <c r="FX51" s="30">
        <f>(CatTemplate[[#This Row],[CO6]] + CatTemplate[[#This Row],[CS6]]) * (1 + getRateOHFinal) * getRateMarkupFinal</f>
        <v>0</v>
      </c>
      <c r="FY51" s="30">
        <f>(CatTemplate[[#This Row],[CO7]] + CatTemplate[[#This Row],[CS7]]) * (1 + getRateOHFinal) * getRateMarkupFinal</f>
        <v>0</v>
      </c>
      <c r="FZ51" s="30">
        <f>(CatTemplate[[#This Row],[CO8]] + CatTemplate[[#This Row],[CS8]]) * (1 + getRateOHFinal) * getRateMarkupFinal</f>
        <v>0</v>
      </c>
      <c r="GA51" s="30">
        <f>(CatTemplate[[#This Row],[CO9]] + CatTemplate[[#This Row],[CS9]]) * (1 + getRateOHFinal) * getRateMarkupFinal</f>
        <v>0</v>
      </c>
      <c r="GB51" s="30">
        <f>(CatTemplate[[#This Row],[CO10]] + CatTemplate[[#This Row],[CS10]]) * (1 + getRateOHFinal) * getRateMarkupFinal</f>
        <v>0</v>
      </c>
      <c r="GC51" s="30">
        <f>(CatTemplate[[#This Row],[CO11]] + CatTemplate[[#This Row],[CS11]]) * (1 + getRateOHFinal) * getRateMarkupFinal</f>
        <v>0</v>
      </c>
      <c r="GD51" s="30">
        <f>(CatTemplate[[#This Row],[CO12]] + CatTemplate[[#This Row],[CS12]]) * (1 + getRateOHFinal) * getRateMarkupFinal</f>
        <v>0</v>
      </c>
      <c r="GE51" s="30">
        <f>(CatTemplate[[#This Row],[CO13]] + CatTemplate[[#This Row],[CS13]]) * (1 + getRateOHFinal) * getRateMarkupFinal</f>
        <v>0</v>
      </c>
      <c r="GF51" s="30">
        <f>(CatTemplate[[#This Row],[CO14]] + CatTemplate[[#This Row],[CS14]]) * (1 + getRateOHFinal) * getRateMarkupFinal</f>
        <v>0</v>
      </c>
      <c r="GG51" s="30">
        <f>(CatTemplate[[#This Row],[CO15]] + CatTemplate[[#This Row],[CS15]]) * (1 + getRateOHFinal) * getRateMarkupFinal</f>
        <v>0</v>
      </c>
      <c r="GH51" s="30">
        <f>(CatTemplate[[#This Row],[CO16]] + CatTemplate[[#This Row],[CS16]]) * (1 + getRateOHFinal) * getRateMarkupFinal</f>
        <v>0</v>
      </c>
      <c r="GI51" s="30">
        <f>(CatTemplate[[#This Row],[CO17]] + CatTemplate[[#This Row],[CS17]]) * (1 + getRateOHFinal) * getRateMarkupFinal</f>
        <v>0</v>
      </c>
      <c r="GJ51" s="30">
        <f>(CatTemplate[[#This Row],[CO18]] + CatTemplate[[#This Row],[CS18]]) * (1 + getRateOHFinal) * getRateMarkupFinal</f>
        <v>0</v>
      </c>
      <c r="GK51" s="30">
        <f>(CatTemplate[[#This Row],[CO19]] + CatTemplate[[#This Row],[CS19]]) * (1 + getRateOHFinal) * getRateMarkupFinal</f>
        <v>0</v>
      </c>
      <c r="GL51" s="30">
        <f>(CatTemplate[[#This Row],[CO20]] + CatTemplate[[#This Row],[CS20]]) * (1 + getRateOHFinal) * getRateMarkupFinal</f>
        <v>0</v>
      </c>
      <c r="GM51" s="30" t="e">
        <f t="shared" si="6"/>
        <v>#VALUE!</v>
      </c>
      <c r="GN51" s="30">
        <f t="shared" si="7"/>
        <v>0</v>
      </c>
      <c r="GO51" s="30">
        <f t="shared" si="8"/>
        <v>0</v>
      </c>
      <c r="GP51" s="30">
        <f t="shared" si="9"/>
        <v>0</v>
      </c>
      <c r="GQ51" s="30">
        <f>(CatTemplate[[#This Row],[CO1]]+CatTemplate[[#This Row],[CS1]]) * (1+ getRateOHFinal) * (1 + getRateMarkupFinal)</f>
        <v>0</v>
      </c>
      <c r="GR51" s="30">
        <f>(CatTemplate[[#This Row],[CO2]]+CatTemplate[[#This Row],[CS2]]) * (1+ getRateOHFinal) * (1 + getRateMarkupFinal)</f>
        <v>0</v>
      </c>
      <c r="GS51" s="30">
        <f>(CatTemplate[[#This Row],[CO3]]+CatTemplate[[#This Row],[CS3]]) * (1+ getRateOHFinal) * (1 + getRateMarkupFinal)</f>
        <v>0</v>
      </c>
      <c r="GT51" s="30">
        <f>(CatTemplate[[#This Row],[CO4]]+CatTemplate[[#This Row],[CS4]]) * (1+ getRateOHFinal) * (1 + getRateMarkupFinal)</f>
        <v>0</v>
      </c>
      <c r="GU51" s="30">
        <f>(CatTemplate[[#This Row],[CO5]]+CatTemplate[[#This Row],[CS5]]) * (1+ getRateOHFinal) * (1 + getRateMarkupFinal)</f>
        <v>0</v>
      </c>
      <c r="GV51" s="30">
        <f>(CatTemplate[[#This Row],[CO6]]+CatTemplate[[#This Row],[CS6]]) * (1+ getRateOHFinal) * (1 + getRateMarkupFinal)</f>
        <v>0</v>
      </c>
      <c r="GW51" s="30">
        <f>(CatTemplate[[#This Row],[CO7]]+CatTemplate[[#This Row],[CS7]]) * (1+ getRateOHFinal) * (1 + getRateMarkupFinal)</f>
        <v>0</v>
      </c>
      <c r="GX51" s="30">
        <f>(CatTemplate[[#This Row],[CO8]]+CatTemplate[[#This Row],[CS8]]) * (1+ getRateOHFinal) * (1 + getRateMarkupFinal)</f>
        <v>0</v>
      </c>
      <c r="GY51" s="30">
        <f>(CatTemplate[[#This Row],[CO9]]+CatTemplate[[#This Row],[CS9]]) * (1+ getRateOHFinal) * (1 + getRateMarkupFinal)</f>
        <v>0</v>
      </c>
      <c r="GZ51" s="30">
        <f>(CatTemplate[[#This Row],[CO10]]+CatTemplate[[#This Row],[CS10]]) * (1+ getRateOHFinal) * (1 + getRateMarkupFinal)</f>
        <v>0</v>
      </c>
      <c r="HA51" s="30">
        <f>(CatTemplate[[#This Row],[CO11]]+CatTemplate[[#This Row],[CS11]]) * (1+ getRateOHFinal) * (1 + getRateMarkupFinal)</f>
        <v>0</v>
      </c>
      <c r="HB51" s="30">
        <f>(CatTemplate[[#This Row],[CO12]]+CatTemplate[[#This Row],[CS12]]) * (1+ getRateOHFinal) * (1 + getRateMarkupFinal)</f>
        <v>0</v>
      </c>
      <c r="HC51" s="30">
        <f>(CatTemplate[[#This Row],[CO13]]+CatTemplate[[#This Row],[CS13]]) * (1+ getRateOHFinal) * (1 + getRateMarkupFinal)</f>
        <v>0</v>
      </c>
      <c r="HD51" s="30">
        <f>(CatTemplate[[#This Row],[CO14]]+CatTemplate[[#This Row],[CS14]]) * (1+ getRateOHFinal) * (1 + getRateMarkupFinal)</f>
        <v>0</v>
      </c>
      <c r="HE51" s="30">
        <f>(CatTemplate[[#This Row],[CO15]]+CatTemplate[[#This Row],[CS15]]) * (1+ getRateOHFinal) * (1 + getRateMarkupFinal)</f>
        <v>0</v>
      </c>
      <c r="HF51" s="30">
        <f>(CatTemplate[[#This Row],[CO16]]+CatTemplate[[#This Row],[CS16]]) * (1+ getRateOHFinal) * (1 + getRateMarkupFinal)</f>
        <v>0</v>
      </c>
      <c r="HG51" s="30">
        <f>(CatTemplate[[#This Row],[CO17]]+CatTemplate[[#This Row],[CS17]]) * (1+ getRateOHFinal) * (1 + getRateMarkupFinal)</f>
        <v>0</v>
      </c>
      <c r="HH51" s="30">
        <f>(CatTemplate[[#This Row],[CO18]]+CatTemplate[[#This Row],[CS18]]) * (1+ getRateOHFinal) * (1 + getRateMarkupFinal)</f>
        <v>0</v>
      </c>
      <c r="HI51" s="30">
        <f>(CatTemplate[[#This Row],[CO19]]+CatTemplate[[#This Row],[CS19]]) * (1+ getRateOHFinal) * (1 + getRateMarkupFinal)</f>
        <v>0</v>
      </c>
      <c r="HJ51" s="30">
        <f>(CatTemplate[[#This Row],[CO20]]+CatTemplate[[#This Row],[CS20]]) * (1+ getRateOHFinal) * (1 + getRateMarkupFinal)</f>
        <v>0</v>
      </c>
      <c r="HK51" s="39">
        <f>CatTemplate[[#This Row],[Total cost]]+CatTemplate[[#This Row],[OH Amount]]+CatTemplate[[#This Row],[Markup]]</f>
        <v>0</v>
      </c>
      <c r="HL51" s="63">
        <f>IF(CatTemplate[[#This Row],[Units]]="Days",CatTemplate[[#This Row],[Project quantity]]*CatTemplate[[#This Row],[St. unit effort]],CatTemplate[[#This Row],[Project quantity]])</f>
        <v>0</v>
      </c>
      <c r="HM51" s="287">
        <f>IFERROR(CatTemplate[[#This Row],[Total Price]]/(CatTemplate[[#This Row],[Final Quantity]]),0)</f>
        <v>0</v>
      </c>
      <c r="HN51" s="261"/>
    </row>
    <row r="52" spans="2:222" x14ac:dyDescent="0.2">
      <c r="B52" s="6" t="s">
        <v>75</v>
      </c>
      <c r="C52" s="22">
        <v>2</v>
      </c>
      <c r="D52" s="7" t="s">
        <v>75</v>
      </c>
      <c r="E52" s="24">
        <v>2</v>
      </c>
      <c r="F52" s="18" t="s">
        <v>145</v>
      </c>
      <c r="G52" s="26">
        <v>6</v>
      </c>
      <c r="H52" s="18" t="s">
        <v>149</v>
      </c>
      <c r="I52" s="18" t="s">
        <v>173</v>
      </c>
      <c r="J52" s="15"/>
      <c r="K52" s="15"/>
      <c r="L52" s="15" t="s">
        <v>422</v>
      </c>
      <c r="M52" s="15" t="s">
        <v>251</v>
      </c>
      <c r="N52" s="15" t="s">
        <v>857</v>
      </c>
      <c r="O52" s="320"/>
      <c r="P52" s="71"/>
      <c r="Q52" s="108" t="s">
        <v>430</v>
      </c>
      <c r="R52" s="73" t="s">
        <v>433</v>
      </c>
      <c r="S52" s="97"/>
      <c r="T52" s="100">
        <f>getEqUnitCost</f>
        <v>0</v>
      </c>
      <c r="U52" s="73">
        <f>getEqUnitEffort</f>
        <v>0</v>
      </c>
      <c r="V52" s="101">
        <f>getEqQuantity</f>
        <v>0</v>
      </c>
      <c r="W52" s="320"/>
      <c r="X52" s="100">
        <f>getConsUnitCost</f>
        <v>0</v>
      </c>
      <c r="Y52" s="73">
        <f>getConsUnitEffort</f>
        <v>0</v>
      </c>
      <c r="Z52" s="14">
        <f>getConsQuantity</f>
        <v>0</v>
      </c>
      <c r="AA52" s="320"/>
      <c r="AB52" s="72"/>
      <c r="AC52" s="112"/>
      <c r="AD52" s="14">
        <f>getOthQuantity</f>
        <v>0</v>
      </c>
      <c r="AE52" s="320"/>
      <c r="AF52" s="28" t="str">
        <f>IF(ISBLANK(CatTemplate[[#This Row],[Resource type]]),"",CatTemplate[[#This Row],[Resource type]])</f>
        <v/>
      </c>
      <c r="AG52" s="242">
        <f>getStaffUnitCost</f>
        <v>0</v>
      </c>
      <c r="AH52" s="113"/>
      <c r="AI52" s="40">
        <f>getStaffQuantity</f>
        <v>0</v>
      </c>
      <c r="AJ52" s="41">
        <f>CatTemplate[[#This Row],[St. quantity]]*8/ParRatePM</f>
        <v>0</v>
      </c>
      <c r="AK52" s="320"/>
      <c r="AL52" s="53" t="str">
        <f>CatTemplate[[#This Row],[Item type]]</f>
        <v>Items</v>
      </c>
      <c r="AM52" s="12">
        <f>SUM(CatTemplate[[#This Row],[Year1]:[Year20]])</f>
        <v>0</v>
      </c>
      <c r="AN52" s="52"/>
      <c r="AO52" s="52"/>
      <c r="AP52" s="52"/>
      <c r="AQ52" s="8"/>
      <c r="AR52" s="8"/>
      <c r="AS52" s="8"/>
      <c r="AT52" s="8"/>
      <c r="AU52" s="8"/>
      <c r="AV52" s="8"/>
      <c r="AW52" s="8"/>
      <c r="AX52" s="8"/>
      <c r="AY52" s="8"/>
      <c r="AZ52" s="8"/>
      <c r="BA52" s="8"/>
      <c r="BB52" s="8"/>
      <c r="BC52" s="8"/>
      <c r="BD52" s="8"/>
      <c r="BE52" s="8"/>
      <c r="BF52" s="8"/>
      <c r="BG52" s="36"/>
      <c r="BH52" s="320"/>
      <c r="BI52" s="37" t="str">
        <f>getCostCategory</f>
        <v>03 Subcontracting costs</v>
      </c>
      <c r="BJ52" s="37" t="str">
        <f>getSection</f>
        <v>02 Patient visits and data collection</v>
      </c>
      <c r="BK52" s="32" t="str">
        <f>getObject</f>
        <v>Patient visits and data collection</v>
      </c>
      <c r="BL52" s="30">
        <f>IFERROR(getUnitCost * IF(CatTemplate[[#This Row],[Cost Category Comp.]]="01 Staff costs", 1,1),0)</f>
        <v>0</v>
      </c>
      <c r="BM52" s="29">
        <f>IF(AND(ISBLANK(CatTemplate[[#This Row],[Eq. unit cost]]),ISBLANK(CatTemplate[[#This Row],[Cons. unit cost]]),ISBLANK(CatTemplate[[#This Row],[Oth. unit cost]])), 0, IF(getUnitEffort =0,1,getUnitEffort) * CatTemplate[[#This Row],[Year1]])</f>
        <v>0</v>
      </c>
      <c r="BN52" s="29">
        <f>IF(AND(ISBLANK(CatTemplate[[#This Row],[Eq. unit cost]]),ISBLANK(CatTemplate[[#This Row],[Cons. unit cost]]),ISBLANK(CatTemplate[[#This Row],[Oth. unit cost]])), 0, IF(getUnitEffort =0,1,getUnitEffort) * CatTemplate[[#This Row],[Year2]])</f>
        <v>0</v>
      </c>
      <c r="BO52" s="29">
        <f>IF(AND(ISBLANK(CatTemplate[[#This Row],[Eq. unit cost]]),ISBLANK(CatTemplate[[#This Row],[Cons. unit cost]]),ISBLANK(CatTemplate[[#This Row],[Oth. unit cost]])), 0, IF(getUnitEffort =0,1,getUnitEffort) * CatTemplate[[#This Row],[Year3]])</f>
        <v>0</v>
      </c>
      <c r="BP52" s="29">
        <f>IF(AND(ISBLANK(CatTemplate[[#This Row],[Eq. unit cost]]),ISBLANK(CatTemplate[[#This Row],[Cons. unit cost]]),ISBLANK(CatTemplate[[#This Row],[Oth. unit cost]])), 0, IF(getUnitEffort =0,1,getUnitEffort) * CatTemplate[[#This Row],[Year4]])</f>
        <v>0</v>
      </c>
      <c r="BQ52" s="29">
        <f>IF(AND(ISBLANK(CatTemplate[[#This Row],[Eq. unit cost]]),ISBLANK(CatTemplate[[#This Row],[Cons. unit cost]]),ISBLANK(CatTemplate[[#This Row],[Oth. unit cost]])), 0, IF(getUnitEffort =0,1,getUnitEffort) * CatTemplate[[#This Row],[Year5]])</f>
        <v>0</v>
      </c>
      <c r="BR52" s="29">
        <f>IF(AND(ISBLANK(CatTemplate[[#This Row],[Eq. unit cost]]),ISBLANK(CatTemplate[[#This Row],[Cons. unit cost]]),ISBLANK(CatTemplate[[#This Row],[Oth. unit cost]])), 0, IF(getUnitEffort =0,1,getUnitEffort) * CatTemplate[[#This Row],[Year6]])</f>
        <v>0</v>
      </c>
      <c r="BS52" s="29">
        <f>IF(AND(ISBLANK(CatTemplate[[#This Row],[Eq. unit cost]]),ISBLANK(CatTemplate[[#This Row],[Cons. unit cost]]),ISBLANK(CatTemplate[[#This Row],[Oth. unit cost]])), 0, IF(getUnitEffort =0,1,getUnitEffort) * CatTemplate[[#This Row],[Year7]])</f>
        <v>0</v>
      </c>
      <c r="BT52" s="29">
        <f>IF(AND(ISBLANK(CatTemplate[[#This Row],[Eq. unit cost]]),ISBLANK(CatTemplate[[#This Row],[Cons. unit cost]]),ISBLANK(CatTemplate[[#This Row],[Oth. unit cost]])), 0, IF(getUnitEffort =0,1,getUnitEffort) * CatTemplate[[#This Row],[Year8]])</f>
        <v>0</v>
      </c>
      <c r="BU52" s="29">
        <f>IF(AND(ISBLANK(CatTemplate[[#This Row],[Eq. unit cost]]),ISBLANK(CatTemplate[[#This Row],[Cons. unit cost]]),ISBLANK(CatTemplate[[#This Row],[Oth. unit cost]])), 0, IF(getUnitEffort =0,1,getUnitEffort) * CatTemplate[[#This Row],[Year9]])</f>
        <v>0</v>
      </c>
      <c r="BV52" s="29">
        <f>IF(AND(ISBLANK(CatTemplate[[#This Row],[Eq. unit cost]]),ISBLANK(CatTemplate[[#This Row],[Cons. unit cost]]),ISBLANK(CatTemplate[[#This Row],[Oth. unit cost]])), 0, IF(getUnitEffort =0,1,getUnitEffort) * CatTemplate[[#This Row],[Year10]])</f>
        <v>0</v>
      </c>
      <c r="BW52" s="29">
        <f>IF(AND(ISBLANK(CatTemplate[[#This Row],[Eq. unit cost]]),ISBLANK(CatTemplate[[#This Row],[Cons. unit cost]]),ISBLANK(CatTemplate[[#This Row],[Oth. unit cost]])), 0, IF(getUnitEffort =0,1,getUnitEffort) * CatTemplate[[#This Row],[Year11]])</f>
        <v>0</v>
      </c>
      <c r="BX52" s="29">
        <f>IF(AND(ISBLANK(CatTemplate[[#This Row],[Eq. unit cost]]),ISBLANK(CatTemplate[[#This Row],[Cons. unit cost]]),ISBLANK(CatTemplate[[#This Row],[Oth. unit cost]])), 0, IF(getUnitEffort =0,1,getUnitEffort) * CatTemplate[[#This Row],[Year12]])</f>
        <v>0</v>
      </c>
      <c r="BY52" s="29">
        <f>IF(AND(ISBLANK(CatTemplate[[#This Row],[Eq. unit cost]]),ISBLANK(CatTemplate[[#This Row],[Cons. unit cost]]),ISBLANK(CatTemplate[[#This Row],[Oth. unit cost]])), 0, IF(getUnitEffort =0,1,getUnitEffort) * CatTemplate[[#This Row],[Year13]])</f>
        <v>0</v>
      </c>
      <c r="BZ52" s="29">
        <f>IF(AND(ISBLANK(CatTemplate[[#This Row],[Eq. unit cost]]),ISBLANK(CatTemplate[[#This Row],[Cons. unit cost]]),ISBLANK(CatTemplate[[#This Row],[Oth. unit cost]])), 0, IF(getUnitEffort =0,1,getUnitEffort) * CatTemplate[[#This Row],[Year14]])</f>
        <v>0</v>
      </c>
      <c r="CA52" s="29">
        <f>IF(AND(ISBLANK(CatTemplate[[#This Row],[Eq. unit cost]]),ISBLANK(CatTemplate[[#This Row],[Cons. unit cost]]),ISBLANK(CatTemplate[[#This Row],[Oth. unit cost]])), 0, IF(getUnitEffort =0,1,getUnitEffort) * CatTemplate[[#This Row],[Year15]])</f>
        <v>0</v>
      </c>
      <c r="CB52" s="29">
        <f>IF(AND(ISBLANK(CatTemplate[[#This Row],[Eq. unit cost]]),ISBLANK(CatTemplate[[#This Row],[Cons. unit cost]]),ISBLANK(CatTemplate[[#This Row],[Oth. unit cost]])), 0, IF(getUnitEffort =0,1,getUnitEffort) * CatTemplate[[#This Row],[Year16]])</f>
        <v>0</v>
      </c>
      <c r="CC52" s="29">
        <f>IF(AND(ISBLANK(CatTemplate[[#This Row],[Eq. unit cost]]),ISBLANK(CatTemplate[[#This Row],[Cons. unit cost]]),ISBLANK(CatTemplate[[#This Row],[Oth. unit cost]])), 0, IF(getUnitEffort =0,1,getUnitEffort) * CatTemplate[[#This Row],[Year17]])</f>
        <v>0</v>
      </c>
      <c r="CD52" s="29">
        <f>IF(AND(ISBLANK(CatTemplate[[#This Row],[Eq. unit cost]]),ISBLANK(CatTemplate[[#This Row],[Cons. unit cost]]),ISBLANK(CatTemplate[[#This Row],[Oth. unit cost]])), 0, IF(getUnitEffort =0,1,getUnitEffort) * CatTemplate[[#This Row],[Year18]])</f>
        <v>0</v>
      </c>
      <c r="CE52" s="29">
        <f>IF(AND(ISBLANK(CatTemplate[[#This Row],[Eq. unit cost]]),ISBLANK(CatTemplate[[#This Row],[Cons. unit cost]]),ISBLANK(CatTemplate[[#This Row],[Oth. unit cost]])), 0, IF(getUnitEffort =0,1,getUnitEffort) * CatTemplate[[#This Row],[Year19]])</f>
        <v>0</v>
      </c>
      <c r="CF52" s="29">
        <f>IF(AND(ISBLANK(CatTemplate[[#This Row],[Eq. unit cost]]),ISBLANK(CatTemplate[[#This Row],[Cons. unit cost]]),ISBLANK(CatTemplate[[#This Row],[Oth. unit cost]])), 0, IF(getUnitEffort =0,1,getUnitEffort) * CatTemplate[[#This Row],[Year20]])</f>
        <v>0</v>
      </c>
      <c r="CG52" s="45">
        <f>SUM(CatTemplate[[#This Row],[Q1]:[Q20]])</f>
        <v>0</v>
      </c>
      <c r="CH52" s="29">
        <f>IF(ISBLANK(CatTemplate[[#This Row],[St. unit effort]]),0,(CatTemplate[[#This Row],[St. unit effort]] * CatTemplate[[#This Row],[Year1]]))</f>
        <v>0</v>
      </c>
      <c r="CI52" s="29">
        <f>IF(ISBLANK(CatTemplate[[#This Row],[St. unit effort]]),0,(CatTemplate[[#This Row],[St. unit effort]] * CatTemplate[[#This Row],[Year2]]))</f>
        <v>0</v>
      </c>
      <c r="CJ52" s="29">
        <f>IF(ISBLANK(CatTemplate[[#This Row],[St. unit effort]]),0,(CatTemplate[[#This Row],[St. unit effort]] * CatTemplate[[#This Row],[Year3]]))</f>
        <v>0</v>
      </c>
      <c r="CK52" s="29">
        <f>IF(ISBLANK(CatTemplate[[#This Row],[St. unit effort]]),0,(CatTemplate[[#This Row],[St. unit effort]] * CatTemplate[[#This Row],[Year4]]))</f>
        <v>0</v>
      </c>
      <c r="CL52" s="29">
        <f>IF(ISBLANK(CatTemplate[[#This Row],[St. unit effort]]),0,(CatTemplate[[#This Row],[St. unit effort]] * CatTemplate[[#This Row],[Year5]]))</f>
        <v>0</v>
      </c>
      <c r="CM52" s="29">
        <f>IF(ISBLANK(CatTemplate[[#This Row],[St. unit effort]]),0,(CatTemplate[[#This Row],[St. unit effort]] * CatTemplate[[#This Row],[Year6]]))</f>
        <v>0</v>
      </c>
      <c r="CN52" s="29">
        <f>IF(ISBLANK(CatTemplate[[#This Row],[St. unit effort]]),0,(CatTemplate[[#This Row],[St. unit effort]] * CatTemplate[[#This Row],[Year7]]))</f>
        <v>0</v>
      </c>
      <c r="CO52" s="29">
        <f>IF(ISBLANK(CatTemplate[[#This Row],[St. unit effort]]),0,(CatTemplate[[#This Row],[St. unit effort]] * CatTemplate[[#This Row],[Year8]]))</f>
        <v>0</v>
      </c>
      <c r="CP52" s="29">
        <f>IF(ISBLANK(CatTemplate[[#This Row],[St. unit effort]]),0,(CatTemplate[[#This Row],[St. unit effort]] * CatTemplate[[#This Row],[Year9]]))</f>
        <v>0</v>
      </c>
      <c r="CQ52" s="29">
        <f>IF(ISBLANK(CatTemplate[[#This Row],[St. unit effort]]),0,(CatTemplate[[#This Row],[St. unit effort]] * CatTemplate[[#This Row],[Year10]]))</f>
        <v>0</v>
      </c>
      <c r="CR52" s="29">
        <f>IF(ISBLANK(CatTemplate[[#This Row],[St. unit effort]]),0,(CatTemplate[[#This Row],[St. unit effort]] * CatTemplate[[#This Row],[Year11]]))</f>
        <v>0</v>
      </c>
      <c r="CS52" s="29">
        <f>IF(ISBLANK(CatTemplate[[#This Row],[St. unit effort]]),0,(CatTemplate[[#This Row],[St. unit effort]] * CatTemplate[[#This Row],[Year12]]))</f>
        <v>0</v>
      </c>
      <c r="CT52" s="29">
        <f>IF(ISBLANK(CatTemplate[[#This Row],[St. unit effort]]),0,(CatTemplate[[#This Row],[St. unit effort]] * CatTemplate[[#This Row],[Year13]]))</f>
        <v>0</v>
      </c>
      <c r="CU52" s="29">
        <f>IF(ISBLANK(CatTemplate[[#This Row],[St. unit effort]]),0,(CatTemplate[[#This Row],[St. unit effort]] * CatTemplate[[#This Row],[Year14]]))</f>
        <v>0</v>
      </c>
      <c r="CV52" s="29">
        <f>IF(ISBLANK(CatTemplate[[#This Row],[St. unit effort]]),0,(CatTemplate[[#This Row],[St. unit effort]] * CatTemplate[[#This Row],[Year15]]))</f>
        <v>0</v>
      </c>
      <c r="CW52" s="29">
        <f>IF(ISBLANK(CatTemplate[[#This Row],[St. unit effort]]),0,(CatTemplate[[#This Row],[St. unit effort]] * CatTemplate[[#This Row],[Year16]]))</f>
        <v>0</v>
      </c>
      <c r="CX52" s="29">
        <f>IF(ISBLANK(CatTemplate[[#This Row],[St. unit effort]]),0,(CatTemplate[[#This Row],[St. unit effort]] * CatTemplate[[#This Row],[Year17]]))</f>
        <v>0</v>
      </c>
      <c r="CY52" s="29">
        <f>IF(ISBLANK(CatTemplate[[#This Row],[St. unit effort]]),0,(CatTemplate[[#This Row],[St. unit effort]] * CatTemplate[[#This Row],[Year18]]))</f>
        <v>0</v>
      </c>
      <c r="CZ52" s="29">
        <f>IF(ISBLANK(CatTemplate[[#This Row],[St. unit effort]]),0,(CatTemplate[[#This Row],[St. unit effort]] * CatTemplate[[#This Row],[Year19]]))</f>
        <v>0</v>
      </c>
      <c r="DA52" s="29">
        <f>IF(ISBLANK(CatTemplate[[#This Row],[St. unit effort]]),0,(CatTemplate[[#This Row],[St. unit effort]] * CatTemplate[[#This Row],[Year20]]))</f>
        <v>0</v>
      </c>
      <c r="DB52" s="57">
        <f>IF(ISBLANK(CatTemplate[[#This Row],[St. unit effort]]),0,(CatTemplate[[#This Row],[St. unit effort]] * CatTemplate[[#This Row],[Year1]])*8/ParRatePM)</f>
        <v>0</v>
      </c>
      <c r="DC52" s="57">
        <f>IF(ISBLANK(CatTemplate[[#This Row],[St. unit effort]]),0,(CatTemplate[[#This Row],[St. unit effort]] * CatTemplate[[#This Row],[Year2]])*8/ParRatePM)</f>
        <v>0</v>
      </c>
      <c r="DD52" s="57">
        <f>IF(ISBLANK(CatTemplate[[#This Row],[St. unit effort]]),0,(CatTemplate[[#This Row],[St. unit effort]] * CatTemplate[[#This Row],[Year3]])*8/ParRatePM)</f>
        <v>0</v>
      </c>
      <c r="DE52" s="57">
        <f>IF(ISBLANK(CatTemplate[[#This Row],[St. unit effort]]),0,(CatTemplate[[#This Row],[St. unit effort]] * CatTemplate[[#This Row],[Year4]])*8/ParRatePM)</f>
        <v>0</v>
      </c>
      <c r="DF52" s="57">
        <f>IF(ISBLANK(CatTemplate[[#This Row],[St. unit effort]]),0,(CatTemplate[[#This Row],[St. unit effort]] * CatTemplate[[#This Row],[Year5]])*8/ParRatePM)</f>
        <v>0</v>
      </c>
      <c r="DG52" s="57">
        <f>IF(ISBLANK(CatTemplate[[#This Row],[St. unit effort]]),0,(CatTemplate[[#This Row],[St. unit effort]] * CatTemplate[[#This Row],[Year6]])*8/ParRatePM)</f>
        <v>0</v>
      </c>
      <c r="DH52" s="57">
        <f>IF(ISBLANK(CatTemplate[[#This Row],[St. unit effort]]),0,(CatTemplate[[#This Row],[St. unit effort]] * CatTemplate[[#This Row],[Year7]])*8/ParRatePM)</f>
        <v>0</v>
      </c>
      <c r="DI52" s="57">
        <f>IF(ISBLANK(CatTemplate[[#This Row],[St. unit effort]]),0,(CatTemplate[[#This Row],[St. unit effort]] * CatTemplate[[#This Row],[Year8]])*8/ParRatePM)</f>
        <v>0</v>
      </c>
      <c r="DJ52" s="57">
        <f>IF(ISBLANK(CatTemplate[[#This Row],[St. unit effort]]),0,(CatTemplate[[#This Row],[St. unit effort]] * CatTemplate[[#This Row],[Year9]])*8/ParRatePM)</f>
        <v>0</v>
      </c>
      <c r="DK52" s="57">
        <f>IF(ISBLANK(CatTemplate[[#This Row],[St. unit effort]]),0,(CatTemplate[[#This Row],[St. unit effort]] * CatTemplate[[#This Row],[Year10]])*8/ParRatePM)</f>
        <v>0</v>
      </c>
      <c r="DL52" s="57">
        <f>IF(ISBLANK(CatTemplate[[#This Row],[St. unit effort]]),0,(CatTemplate[[#This Row],[St. unit effort]] * CatTemplate[[#This Row],[Year11]])*8/ParRatePM)</f>
        <v>0</v>
      </c>
      <c r="DM52" s="57">
        <f>IF(ISBLANK(CatTemplate[[#This Row],[St. unit effort]]),0,(CatTemplate[[#This Row],[St. unit effort]] * CatTemplate[[#This Row],[Year12]])*8/ParRatePM)</f>
        <v>0</v>
      </c>
      <c r="DN52" s="57">
        <f>IF(ISBLANK(CatTemplate[[#This Row],[St. unit effort]]),0,(CatTemplate[[#This Row],[St. unit effort]] * CatTemplate[[#This Row],[Year13]])*8/ParRatePM)</f>
        <v>0</v>
      </c>
      <c r="DO52" s="57">
        <f>IF(ISBLANK(CatTemplate[[#This Row],[St. unit effort]]),0,(CatTemplate[[#This Row],[St. unit effort]] * CatTemplate[[#This Row],[Year14]])*8/ParRatePM)</f>
        <v>0</v>
      </c>
      <c r="DP52" s="57">
        <f>IF(ISBLANK(CatTemplate[[#This Row],[St. unit effort]]),0,(CatTemplate[[#This Row],[St. unit effort]] * CatTemplate[[#This Row],[Year15]])*8/ParRatePM)</f>
        <v>0</v>
      </c>
      <c r="DQ52" s="57">
        <f>IF(ISBLANK(CatTemplate[[#This Row],[St. unit effort]]),0,(CatTemplate[[#This Row],[St. unit effort]] * CatTemplate[[#This Row],[Year16]])*8/ParRatePM)</f>
        <v>0</v>
      </c>
      <c r="DR52" s="57">
        <f>IF(ISBLANK(CatTemplate[[#This Row],[St. unit effort]]),0,(CatTemplate[[#This Row],[St. unit effort]] * CatTemplate[[#This Row],[Year17]])*8/ParRatePM)</f>
        <v>0</v>
      </c>
      <c r="DS52" s="57">
        <f>IF(ISBLANK(CatTemplate[[#This Row],[St. unit effort]]),0,(CatTemplate[[#This Row],[St. unit effort]] * CatTemplate[[#This Row],[Year18]])*8/ParRatePM)</f>
        <v>0</v>
      </c>
      <c r="DT52" s="57">
        <f>IF(ISBLANK(CatTemplate[[#This Row],[St. unit effort]]),0,(CatTemplate[[#This Row],[St. unit effort]] * CatTemplate[[#This Row],[Year19]])*8/ParRatePM)</f>
        <v>0</v>
      </c>
      <c r="DU52" s="57">
        <f>IF(ISBLANK(CatTemplate[[#This Row],[St. unit effort]]),0,(CatTemplate[[#This Row],[St. unit effort]] * CatTemplate[[#This Row],[Year20]])*8/ParRatePM)</f>
        <v>0</v>
      </c>
      <c r="DV52" s="54">
        <f>SUM(CatTemplate[[#This Row],[PM1]:[PM20]])</f>
        <v>0</v>
      </c>
      <c r="DW52" s="56">
        <f t="shared" si="17"/>
        <v>0</v>
      </c>
      <c r="DX52" s="56">
        <f t="shared" si="17"/>
        <v>0</v>
      </c>
      <c r="DY52" s="56">
        <f t="shared" si="17"/>
        <v>0</v>
      </c>
      <c r="DZ52" s="56">
        <f t="shared" si="17"/>
        <v>0</v>
      </c>
      <c r="EA52" s="56">
        <f t="shared" si="17"/>
        <v>0</v>
      </c>
      <c r="EB52" s="56">
        <f t="shared" si="17"/>
        <v>0</v>
      </c>
      <c r="EC52" s="56">
        <f t="shared" si="17"/>
        <v>0</v>
      </c>
      <c r="ED52" s="56">
        <f t="shared" si="17"/>
        <v>0</v>
      </c>
      <c r="EE52" s="56">
        <f t="shared" si="17"/>
        <v>0</v>
      </c>
      <c r="EF52" s="56">
        <f t="shared" si="17"/>
        <v>0</v>
      </c>
      <c r="EG52" s="56">
        <f t="shared" si="17"/>
        <v>0</v>
      </c>
      <c r="EH52" s="56">
        <f t="shared" si="17"/>
        <v>0</v>
      </c>
      <c r="EI52" s="56">
        <f t="shared" si="17"/>
        <v>0</v>
      </c>
      <c r="EJ52" s="56">
        <f t="shared" si="17"/>
        <v>0</v>
      </c>
      <c r="EK52" s="56">
        <f t="shared" si="17"/>
        <v>0</v>
      </c>
      <c r="EL52" s="56">
        <f t="shared" si="17"/>
        <v>0</v>
      </c>
      <c r="EM52" s="56">
        <f t="shared" si="15"/>
        <v>0</v>
      </c>
      <c r="EN52" s="56">
        <f t="shared" si="15"/>
        <v>0</v>
      </c>
      <c r="EO52" s="56">
        <f t="shared" si="13"/>
        <v>0</v>
      </c>
      <c r="EP52" s="56">
        <f t="shared" si="13"/>
        <v>0</v>
      </c>
      <c r="EQ52" s="30">
        <f>CatTemplate[[#This Row],[Eq. unit cost]] * CatTemplate[[#This Row],[Eq. quantity]]</f>
        <v>0</v>
      </c>
      <c r="ER52" s="30">
        <f>CatTemplate[[#This Row],[Cons. unit cost]] *CatTemplate[[#This Row],[Cons. quantity]]</f>
        <v>0</v>
      </c>
      <c r="ES52" s="30">
        <f>CatTemplate[[#This Row],[Oth. unit cost]] *CatTemplate[[#This Row],[Oth. quantity]]</f>
        <v>0</v>
      </c>
      <c r="ET52" s="55">
        <f>SUM(CatTemplate[[#This Row],[CO1]:[CO20]])</f>
        <v>0</v>
      </c>
      <c r="EU52" s="56">
        <f t="shared" si="18"/>
        <v>0</v>
      </c>
      <c r="EV52" s="56">
        <f t="shared" si="18"/>
        <v>0</v>
      </c>
      <c r="EW52" s="56">
        <f t="shared" si="18"/>
        <v>0</v>
      </c>
      <c r="EX52" s="56">
        <f t="shared" si="18"/>
        <v>0</v>
      </c>
      <c r="EY52" s="56">
        <f t="shared" si="18"/>
        <v>0</v>
      </c>
      <c r="EZ52" s="56">
        <f t="shared" si="18"/>
        <v>0</v>
      </c>
      <c r="FA52" s="56">
        <f t="shared" si="18"/>
        <v>0</v>
      </c>
      <c r="FB52" s="56">
        <f t="shared" si="18"/>
        <v>0</v>
      </c>
      <c r="FC52" s="56">
        <f t="shared" si="18"/>
        <v>0</v>
      </c>
      <c r="FD52" s="56">
        <f t="shared" si="18"/>
        <v>0</v>
      </c>
      <c r="FE52" s="56">
        <f t="shared" si="18"/>
        <v>0</v>
      </c>
      <c r="FF52" s="56">
        <f t="shared" si="18"/>
        <v>0</v>
      </c>
      <c r="FG52" s="56">
        <f t="shared" si="18"/>
        <v>0</v>
      </c>
      <c r="FH52" s="56">
        <f t="shared" si="18"/>
        <v>0</v>
      </c>
      <c r="FI52" s="56">
        <f t="shared" si="18"/>
        <v>0</v>
      </c>
      <c r="FJ52" s="56">
        <f t="shared" si="18"/>
        <v>0</v>
      </c>
      <c r="FK52" s="56">
        <f t="shared" si="16"/>
        <v>0</v>
      </c>
      <c r="FL52" s="56">
        <f t="shared" si="16"/>
        <v>0</v>
      </c>
      <c r="FM52" s="56">
        <f t="shared" si="14"/>
        <v>0</v>
      </c>
      <c r="FN52" s="56">
        <f t="shared" si="14"/>
        <v>0</v>
      </c>
      <c r="FO52" s="58">
        <f>SUM(CatTemplate[[#This Row],[CS1]:[CS20]])</f>
        <v>0</v>
      </c>
      <c r="FP52" s="59">
        <f>CatTemplate[[#This Row],[Total Oth. cost]]+CatTemplate[[#This Row],[Total St. Cost]]</f>
        <v>0</v>
      </c>
      <c r="FQ52" s="33">
        <f t="shared" si="12"/>
        <v>0</v>
      </c>
      <c r="FR52" s="33">
        <f t="shared" si="5"/>
        <v>0</v>
      </c>
      <c r="FS52" s="30">
        <f>(CatTemplate[[#This Row],[CO1]] + CatTemplate[[#This Row],[CS1]]) * (1 + getRateOHFinal) * getRateMarkupFinal</f>
        <v>0</v>
      </c>
      <c r="FT52" s="30">
        <f>(CatTemplate[[#This Row],[CO2]] + CatTemplate[[#This Row],[CS2]]) * (1 + getRateOHFinal) * getRateMarkupFinal</f>
        <v>0</v>
      </c>
      <c r="FU52" s="30">
        <f>(CatTemplate[[#This Row],[CO3]] + CatTemplate[[#This Row],[CS3]]) * (1 + getRateOHFinal) * getRateMarkupFinal</f>
        <v>0</v>
      </c>
      <c r="FV52" s="30">
        <f>(CatTemplate[[#This Row],[CO4]] + CatTemplate[[#This Row],[CS4]]) * (1 + getRateOHFinal) * getRateMarkupFinal</f>
        <v>0</v>
      </c>
      <c r="FW52" s="30">
        <f>(CatTemplate[[#This Row],[CO5]] + CatTemplate[[#This Row],[CS5]]) * (1 + getRateOHFinal) * getRateMarkupFinal</f>
        <v>0</v>
      </c>
      <c r="FX52" s="30">
        <f>(CatTemplate[[#This Row],[CO6]] + CatTemplate[[#This Row],[CS6]]) * (1 + getRateOHFinal) * getRateMarkupFinal</f>
        <v>0</v>
      </c>
      <c r="FY52" s="30">
        <f>(CatTemplate[[#This Row],[CO7]] + CatTemplate[[#This Row],[CS7]]) * (1 + getRateOHFinal) * getRateMarkupFinal</f>
        <v>0</v>
      </c>
      <c r="FZ52" s="30">
        <f>(CatTemplate[[#This Row],[CO8]] + CatTemplate[[#This Row],[CS8]]) * (1 + getRateOHFinal) * getRateMarkupFinal</f>
        <v>0</v>
      </c>
      <c r="GA52" s="30">
        <f>(CatTemplate[[#This Row],[CO9]] + CatTemplate[[#This Row],[CS9]]) * (1 + getRateOHFinal) * getRateMarkupFinal</f>
        <v>0</v>
      </c>
      <c r="GB52" s="30">
        <f>(CatTemplate[[#This Row],[CO10]] + CatTemplate[[#This Row],[CS10]]) * (1 + getRateOHFinal) * getRateMarkupFinal</f>
        <v>0</v>
      </c>
      <c r="GC52" s="30">
        <f>(CatTemplate[[#This Row],[CO11]] + CatTemplate[[#This Row],[CS11]]) * (1 + getRateOHFinal) * getRateMarkupFinal</f>
        <v>0</v>
      </c>
      <c r="GD52" s="30">
        <f>(CatTemplate[[#This Row],[CO12]] + CatTemplate[[#This Row],[CS12]]) * (1 + getRateOHFinal) * getRateMarkupFinal</f>
        <v>0</v>
      </c>
      <c r="GE52" s="30">
        <f>(CatTemplate[[#This Row],[CO13]] + CatTemplate[[#This Row],[CS13]]) * (1 + getRateOHFinal) * getRateMarkupFinal</f>
        <v>0</v>
      </c>
      <c r="GF52" s="30">
        <f>(CatTemplate[[#This Row],[CO14]] + CatTemplate[[#This Row],[CS14]]) * (1 + getRateOHFinal) * getRateMarkupFinal</f>
        <v>0</v>
      </c>
      <c r="GG52" s="30">
        <f>(CatTemplate[[#This Row],[CO15]] + CatTemplate[[#This Row],[CS15]]) * (1 + getRateOHFinal) * getRateMarkupFinal</f>
        <v>0</v>
      </c>
      <c r="GH52" s="30">
        <f>(CatTemplate[[#This Row],[CO16]] + CatTemplate[[#This Row],[CS16]]) * (1 + getRateOHFinal) * getRateMarkupFinal</f>
        <v>0</v>
      </c>
      <c r="GI52" s="30">
        <f>(CatTemplate[[#This Row],[CO17]] + CatTemplate[[#This Row],[CS17]]) * (1 + getRateOHFinal) * getRateMarkupFinal</f>
        <v>0</v>
      </c>
      <c r="GJ52" s="30">
        <f>(CatTemplate[[#This Row],[CO18]] + CatTemplate[[#This Row],[CS18]]) * (1 + getRateOHFinal) * getRateMarkupFinal</f>
        <v>0</v>
      </c>
      <c r="GK52" s="30">
        <f>(CatTemplate[[#This Row],[CO19]] + CatTemplate[[#This Row],[CS19]]) * (1 + getRateOHFinal) * getRateMarkupFinal</f>
        <v>0</v>
      </c>
      <c r="GL52" s="30">
        <f>(CatTemplate[[#This Row],[CO20]] + CatTemplate[[#This Row],[CS20]]) * (1 + getRateOHFinal) * getRateMarkupFinal</f>
        <v>0</v>
      </c>
      <c r="GM52" s="30" t="e">
        <f t="shared" si="6"/>
        <v>#VALUE!</v>
      </c>
      <c r="GN52" s="30">
        <f t="shared" si="7"/>
        <v>0</v>
      </c>
      <c r="GO52" s="30">
        <f t="shared" si="8"/>
        <v>0</v>
      </c>
      <c r="GP52" s="30">
        <f t="shared" si="9"/>
        <v>0</v>
      </c>
      <c r="GQ52" s="30">
        <f>(CatTemplate[[#This Row],[CO1]]+CatTemplate[[#This Row],[CS1]]) * (1+ getRateOHFinal) * (1 + getRateMarkupFinal)</f>
        <v>0</v>
      </c>
      <c r="GR52" s="30">
        <f>(CatTemplate[[#This Row],[CO2]]+CatTemplate[[#This Row],[CS2]]) * (1+ getRateOHFinal) * (1 + getRateMarkupFinal)</f>
        <v>0</v>
      </c>
      <c r="GS52" s="30">
        <f>(CatTemplate[[#This Row],[CO3]]+CatTemplate[[#This Row],[CS3]]) * (1+ getRateOHFinal) * (1 + getRateMarkupFinal)</f>
        <v>0</v>
      </c>
      <c r="GT52" s="30">
        <f>(CatTemplate[[#This Row],[CO4]]+CatTemplate[[#This Row],[CS4]]) * (1+ getRateOHFinal) * (1 + getRateMarkupFinal)</f>
        <v>0</v>
      </c>
      <c r="GU52" s="30">
        <f>(CatTemplate[[#This Row],[CO5]]+CatTemplate[[#This Row],[CS5]]) * (1+ getRateOHFinal) * (1 + getRateMarkupFinal)</f>
        <v>0</v>
      </c>
      <c r="GV52" s="30">
        <f>(CatTemplate[[#This Row],[CO6]]+CatTemplate[[#This Row],[CS6]]) * (1+ getRateOHFinal) * (1 + getRateMarkupFinal)</f>
        <v>0</v>
      </c>
      <c r="GW52" s="30">
        <f>(CatTemplate[[#This Row],[CO7]]+CatTemplate[[#This Row],[CS7]]) * (1+ getRateOHFinal) * (1 + getRateMarkupFinal)</f>
        <v>0</v>
      </c>
      <c r="GX52" s="30">
        <f>(CatTemplate[[#This Row],[CO8]]+CatTemplate[[#This Row],[CS8]]) * (1+ getRateOHFinal) * (1 + getRateMarkupFinal)</f>
        <v>0</v>
      </c>
      <c r="GY52" s="30">
        <f>(CatTemplate[[#This Row],[CO9]]+CatTemplate[[#This Row],[CS9]]) * (1+ getRateOHFinal) * (1 + getRateMarkupFinal)</f>
        <v>0</v>
      </c>
      <c r="GZ52" s="30">
        <f>(CatTemplate[[#This Row],[CO10]]+CatTemplate[[#This Row],[CS10]]) * (1+ getRateOHFinal) * (1 + getRateMarkupFinal)</f>
        <v>0</v>
      </c>
      <c r="HA52" s="30">
        <f>(CatTemplate[[#This Row],[CO11]]+CatTemplate[[#This Row],[CS11]]) * (1+ getRateOHFinal) * (1 + getRateMarkupFinal)</f>
        <v>0</v>
      </c>
      <c r="HB52" s="30">
        <f>(CatTemplate[[#This Row],[CO12]]+CatTemplate[[#This Row],[CS12]]) * (1+ getRateOHFinal) * (1 + getRateMarkupFinal)</f>
        <v>0</v>
      </c>
      <c r="HC52" s="30">
        <f>(CatTemplate[[#This Row],[CO13]]+CatTemplate[[#This Row],[CS13]]) * (1+ getRateOHFinal) * (1 + getRateMarkupFinal)</f>
        <v>0</v>
      </c>
      <c r="HD52" s="30">
        <f>(CatTemplate[[#This Row],[CO14]]+CatTemplate[[#This Row],[CS14]]) * (1+ getRateOHFinal) * (1 + getRateMarkupFinal)</f>
        <v>0</v>
      </c>
      <c r="HE52" s="30">
        <f>(CatTemplate[[#This Row],[CO15]]+CatTemplate[[#This Row],[CS15]]) * (1+ getRateOHFinal) * (1 + getRateMarkupFinal)</f>
        <v>0</v>
      </c>
      <c r="HF52" s="30">
        <f>(CatTemplate[[#This Row],[CO16]]+CatTemplate[[#This Row],[CS16]]) * (1+ getRateOHFinal) * (1 + getRateMarkupFinal)</f>
        <v>0</v>
      </c>
      <c r="HG52" s="30">
        <f>(CatTemplate[[#This Row],[CO17]]+CatTemplate[[#This Row],[CS17]]) * (1+ getRateOHFinal) * (1 + getRateMarkupFinal)</f>
        <v>0</v>
      </c>
      <c r="HH52" s="30">
        <f>(CatTemplate[[#This Row],[CO18]]+CatTemplate[[#This Row],[CS18]]) * (1+ getRateOHFinal) * (1 + getRateMarkupFinal)</f>
        <v>0</v>
      </c>
      <c r="HI52" s="30">
        <f>(CatTemplate[[#This Row],[CO19]]+CatTemplate[[#This Row],[CS19]]) * (1+ getRateOHFinal) * (1 + getRateMarkupFinal)</f>
        <v>0</v>
      </c>
      <c r="HJ52" s="30">
        <f>(CatTemplate[[#This Row],[CO20]]+CatTemplate[[#This Row],[CS20]]) * (1+ getRateOHFinal) * (1 + getRateMarkupFinal)</f>
        <v>0</v>
      </c>
      <c r="HK52" s="39">
        <f>CatTemplate[[#This Row],[Total cost]]+CatTemplate[[#This Row],[OH Amount]]+CatTemplate[[#This Row],[Markup]]</f>
        <v>0</v>
      </c>
      <c r="HL52" s="63">
        <f>IF(CatTemplate[[#This Row],[Units]]="Days",CatTemplate[[#This Row],[Project quantity]]*CatTemplate[[#This Row],[St. unit effort]],CatTemplate[[#This Row],[Project quantity]])</f>
        <v>0</v>
      </c>
      <c r="HM52" s="287">
        <f>IFERROR(CatTemplate[[#This Row],[Total Price]]/(CatTemplate[[#This Row],[Final Quantity]]),0)</f>
        <v>0</v>
      </c>
      <c r="HN52" s="261"/>
    </row>
    <row r="53" spans="2:222" x14ac:dyDescent="0.2">
      <c r="B53" s="6" t="s">
        <v>75</v>
      </c>
      <c r="C53" s="22">
        <v>2</v>
      </c>
      <c r="D53" s="7" t="s">
        <v>75</v>
      </c>
      <c r="E53" s="24">
        <v>2</v>
      </c>
      <c r="F53" s="18" t="s">
        <v>145</v>
      </c>
      <c r="G53" s="26">
        <v>7</v>
      </c>
      <c r="H53" s="18" t="s">
        <v>149</v>
      </c>
      <c r="I53" s="18" t="s">
        <v>173</v>
      </c>
      <c r="J53" s="15"/>
      <c r="K53" s="15"/>
      <c r="L53" s="15" t="s">
        <v>422</v>
      </c>
      <c r="M53" s="15" t="s">
        <v>251</v>
      </c>
      <c r="N53" s="15" t="s">
        <v>857</v>
      </c>
      <c r="O53" s="320"/>
      <c r="P53" s="71"/>
      <c r="Q53" s="108" t="s">
        <v>430</v>
      </c>
      <c r="R53" s="73" t="s">
        <v>433</v>
      </c>
      <c r="S53" s="97"/>
      <c r="T53" s="100">
        <f>getEqUnitCost</f>
        <v>0</v>
      </c>
      <c r="U53" s="73">
        <f>getEqUnitEffort</f>
        <v>0</v>
      </c>
      <c r="V53" s="101">
        <f>getEqQuantity</f>
        <v>0</v>
      </c>
      <c r="W53" s="320"/>
      <c r="X53" s="100">
        <f>getConsUnitCost</f>
        <v>0</v>
      </c>
      <c r="Y53" s="73">
        <f>getConsUnitEffort</f>
        <v>0</v>
      </c>
      <c r="Z53" s="14">
        <f>getConsQuantity</f>
        <v>0</v>
      </c>
      <c r="AA53" s="320"/>
      <c r="AB53" s="72"/>
      <c r="AC53" s="112"/>
      <c r="AD53" s="14">
        <f>getOthQuantity</f>
        <v>0</v>
      </c>
      <c r="AE53" s="320"/>
      <c r="AF53" s="28" t="str">
        <f>IF(ISBLANK(CatTemplate[[#This Row],[Resource type]]),"",CatTemplate[[#This Row],[Resource type]])</f>
        <v/>
      </c>
      <c r="AG53" s="242">
        <f>getStaffUnitCost</f>
        <v>0</v>
      </c>
      <c r="AH53" s="113">
        <f>getStaffUnitEffort</f>
        <v>0</v>
      </c>
      <c r="AI53" s="40">
        <f>getStaffQuantity</f>
        <v>0</v>
      </c>
      <c r="AJ53" s="41">
        <f>CatTemplate[[#This Row],[St. quantity]]*8/ParRatePM</f>
        <v>0</v>
      </c>
      <c r="AK53" s="320"/>
      <c r="AL53" s="53" t="str">
        <f>CatTemplate[[#This Row],[Item type]]</f>
        <v>Items</v>
      </c>
      <c r="AM53" s="12">
        <f>SUM(CatTemplate[[#This Row],[Year1]:[Year20]])</f>
        <v>0</v>
      </c>
      <c r="AN53" s="52"/>
      <c r="AO53" s="52"/>
      <c r="AP53" s="52"/>
      <c r="AQ53" s="8"/>
      <c r="AR53" s="8"/>
      <c r="AS53" s="8"/>
      <c r="AT53" s="8"/>
      <c r="AU53" s="8"/>
      <c r="AV53" s="8"/>
      <c r="AW53" s="8"/>
      <c r="AX53" s="8"/>
      <c r="AY53" s="8"/>
      <c r="AZ53" s="8"/>
      <c r="BA53" s="8"/>
      <c r="BB53" s="8"/>
      <c r="BC53" s="8"/>
      <c r="BD53" s="8"/>
      <c r="BE53" s="8"/>
      <c r="BF53" s="8"/>
      <c r="BG53" s="36"/>
      <c r="BH53" s="320"/>
      <c r="BI53" s="37" t="str">
        <f>getCostCategory</f>
        <v>03 Subcontracting costs</v>
      </c>
      <c r="BJ53" s="37" t="str">
        <f>getSection</f>
        <v>02 Patient visits and data collection</v>
      </c>
      <c r="BK53" s="32" t="str">
        <f>getObject</f>
        <v>Patient visits and data collection</v>
      </c>
      <c r="BL53" s="30">
        <f>IFERROR(getUnitCost * IF(CatTemplate[[#This Row],[Cost Category Comp.]]="01 Staff costs", 1,1),0)</f>
        <v>0</v>
      </c>
      <c r="BM53" s="29">
        <f>IF(AND(ISBLANK(CatTemplate[[#This Row],[Eq. unit cost]]),ISBLANK(CatTemplate[[#This Row],[Cons. unit cost]]),ISBLANK(CatTemplate[[#This Row],[Oth. unit cost]])), 0, IF(getUnitEffort =0,1,getUnitEffort) * CatTemplate[[#This Row],[Year1]])</f>
        <v>0</v>
      </c>
      <c r="BN53" s="29">
        <f>IF(AND(ISBLANK(CatTemplate[[#This Row],[Eq. unit cost]]),ISBLANK(CatTemplate[[#This Row],[Cons. unit cost]]),ISBLANK(CatTemplate[[#This Row],[Oth. unit cost]])), 0, IF(getUnitEffort =0,1,getUnitEffort) * CatTemplate[[#This Row],[Year2]])</f>
        <v>0</v>
      </c>
      <c r="BO53" s="29">
        <f>IF(AND(ISBLANK(CatTemplate[[#This Row],[Eq. unit cost]]),ISBLANK(CatTemplate[[#This Row],[Cons. unit cost]]),ISBLANK(CatTemplate[[#This Row],[Oth. unit cost]])), 0, IF(getUnitEffort =0,1,getUnitEffort) * CatTemplate[[#This Row],[Year3]])</f>
        <v>0</v>
      </c>
      <c r="BP53" s="29">
        <f>IF(AND(ISBLANK(CatTemplate[[#This Row],[Eq. unit cost]]),ISBLANK(CatTemplate[[#This Row],[Cons. unit cost]]),ISBLANK(CatTemplate[[#This Row],[Oth. unit cost]])), 0, IF(getUnitEffort =0,1,getUnitEffort) * CatTemplate[[#This Row],[Year4]])</f>
        <v>0</v>
      </c>
      <c r="BQ53" s="29">
        <f>IF(AND(ISBLANK(CatTemplate[[#This Row],[Eq. unit cost]]),ISBLANK(CatTemplate[[#This Row],[Cons. unit cost]]),ISBLANK(CatTemplate[[#This Row],[Oth. unit cost]])), 0, IF(getUnitEffort =0,1,getUnitEffort) * CatTemplate[[#This Row],[Year5]])</f>
        <v>0</v>
      </c>
      <c r="BR53" s="29">
        <f>IF(AND(ISBLANK(CatTemplate[[#This Row],[Eq. unit cost]]),ISBLANK(CatTemplate[[#This Row],[Cons. unit cost]]),ISBLANK(CatTemplate[[#This Row],[Oth. unit cost]])), 0, IF(getUnitEffort =0,1,getUnitEffort) * CatTemplate[[#This Row],[Year6]])</f>
        <v>0</v>
      </c>
      <c r="BS53" s="29">
        <f>IF(AND(ISBLANK(CatTemplate[[#This Row],[Eq. unit cost]]),ISBLANK(CatTemplate[[#This Row],[Cons. unit cost]]),ISBLANK(CatTemplate[[#This Row],[Oth. unit cost]])), 0, IF(getUnitEffort =0,1,getUnitEffort) * CatTemplate[[#This Row],[Year7]])</f>
        <v>0</v>
      </c>
      <c r="BT53" s="29">
        <f>IF(AND(ISBLANK(CatTemplate[[#This Row],[Eq. unit cost]]),ISBLANK(CatTemplate[[#This Row],[Cons. unit cost]]),ISBLANK(CatTemplate[[#This Row],[Oth. unit cost]])), 0, IF(getUnitEffort =0,1,getUnitEffort) * CatTemplate[[#This Row],[Year8]])</f>
        <v>0</v>
      </c>
      <c r="BU53" s="29">
        <f>IF(AND(ISBLANK(CatTemplate[[#This Row],[Eq. unit cost]]),ISBLANK(CatTemplate[[#This Row],[Cons. unit cost]]),ISBLANK(CatTemplate[[#This Row],[Oth. unit cost]])), 0, IF(getUnitEffort =0,1,getUnitEffort) * CatTemplate[[#This Row],[Year9]])</f>
        <v>0</v>
      </c>
      <c r="BV53" s="29">
        <f>IF(AND(ISBLANK(CatTemplate[[#This Row],[Eq. unit cost]]),ISBLANK(CatTemplate[[#This Row],[Cons. unit cost]]),ISBLANK(CatTemplate[[#This Row],[Oth. unit cost]])), 0, IF(getUnitEffort =0,1,getUnitEffort) * CatTemplate[[#This Row],[Year10]])</f>
        <v>0</v>
      </c>
      <c r="BW53" s="29">
        <f>IF(AND(ISBLANK(CatTemplate[[#This Row],[Eq. unit cost]]),ISBLANK(CatTemplate[[#This Row],[Cons. unit cost]]),ISBLANK(CatTemplate[[#This Row],[Oth. unit cost]])), 0, IF(getUnitEffort =0,1,getUnitEffort) * CatTemplate[[#This Row],[Year11]])</f>
        <v>0</v>
      </c>
      <c r="BX53" s="29">
        <f>IF(AND(ISBLANK(CatTemplate[[#This Row],[Eq. unit cost]]),ISBLANK(CatTemplate[[#This Row],[Cons. unit cost]]),ISBLANK(CatTemplate[[#This Row],[Oth. unit cost]])), 0, IF(getUnitEffort =0,1,getUnitEffort) * CatTemplate[[#This Row],[Year12]])</f>
        <v>0</v>
      </c>
      <c r="BY53" s="29">
        <f>IF(AND(ISBLANK(CatTemplate[[#This Row],[Eq. unit cost]]),ISBLANK(CatTemplate[[#This Row],[Cons. unit cost]]),ISBLANK(CatTemplate[[#This Row],[Oth. unit cost]])), 0, IF(getUnitEffort =0,1,getUnitEffort) * CatTemplate[[#This Row],[Year13]])</f>
        <v>0</v>
      </c>
      <c r="BZ53" s="29">
        <f>IF(AND(ISBLANK(CatTemplate[[#This Row],[Eq. unit cost]]),ISBLANK(CatTemplate[[#This Row],[Cons. unit cost]]),ISBLANK(CatTemplate[[#This Row],[Oth. unit cost]])), 0, IF(getUnitEffort =0,1,getUnitEffort) * CatTemplate[[#This Row],[Year14]])</f>
        <v>0</v>
      </c>
      <c r="CA53" s="29">
        <f>IF(AND(ISBLANK(CatTemplate[[#This Row],[Eq. unit cost]]),ISBLANK(CatTemplate[[#This Row],[Cons. unit cost]]),ISBLANK(CatTemplate[[#This Row],[Oth. unit cost]])), 0, IF(getUnitEffort =0,1,getUnitEffort) * CatTemplate[[#This Row],[Year15]])</f>
        <v>0</v>
      </c>
      <c r="CB53" s="29">
        <f>IF(AND(ISBLANK(CatTemplate[[#This Row],[Eq. unit cost]]),ISBLANK(CatTemplate[[#This Row],[Cons. unit cost]]),ISBLANK(CatTemplate[[#This Row],[Oth. unit cost]])), 0, IF(getUnitEffort =0,1,getUnitEffort) * CatTemplate[[#This Row],[Year16]])</f>
        <v>0</v>
      </c>
      <c r="CC53" s="29">
        <f>IF(AND(ISBLANK(CatTemplate[[#This Row],[Eq. unit cost]]),ISBLANK(CatTemplate[[#This Row],[Cons. unit cost]]),ISBLANK(CatTemplate[[#This Row],[Oth. unit cost]])), 0, IF(getUnitEffort =0,1,getUnitEffort) * CatTemplate[[#This Row],[Year17]])</f>
        <v>0</v>
      </c>
      <c r="CD53" s="29">
        <f>IF(AND(ISBLANK(CatTemplate[[#This Row],[Eq. unit cost]]),ISBLANK(CatTemplate[[#This Row],[Cons. unit cost]]),ISBLANK(CatTemplate[[#This Row],[Oth. unit cost]])), 0, IF(getUnitEffort =0,1,getUnitEffort) * CatTemplate[[#This Row],[Year18]])</f>
        <v>0</v>
      </c>
      <c r="CE53" s="29">
        <f>IF(AND(ISBLANK(CatTemplate[[#This Row],[Eq. unit cost]]),ISBLANK(CatTemplate[[#This Row],[Cons. unit cost]]),ISBLANK(CatTemplate[[#This Row],[Oth. unit cost]])), 0, IF(getUnitEffort =0,1,getUnitEffort) * CatTemplate[[#This Row],[Year19]])</f>
        <v>0</v>
      </c>
      <c r="CF53" s="29">
        <f>IF(AND(ISBLANK(CatTemplate[[#This Row],[Eq. unit cost]]),ISBLANK(CatTemplate[[#This Row],[Cons. unit cost]]),ISBLANK(CatTemplate[[#This Row],[Oth. unit cost]])), 0, IF(getUnitEffort =0,1,getUnitEffort) * CatTemplate[[#This Row],[Year20]])</f>
        <v>0</v>
      </c>
      <c r="CG53" s="45">
        <f>SUM(CatTemplate[[#This Row],[Q1]:[Q20]])</f>
        <v>0</v>
      </c>
      <c r="CH53" s="29">
        <f>IF(ISBLANK(CatTemplate[[#This Row],[St. unit effort]]),0,(CatTemplate[[#This Row],[St. unit effort]] * CatTemplate[[#This Row],[Year1]]))</f>
        <v>0</v>
      </c>
      <c r="CI53" s="29">
        <f>IF(ISBLANK(CatTemplate[[#This Row],[St. unit effort]]),0,(CatTemplate[[#This Row],[St. unit effort]] * CatTemplate[[#This Row],[Year2]]))</f>
        <v>0</v>
      </c>
      <c r="CJ53" s="29">
        <f>IF(ISBLANK(CatTemplate[[#This Row],[St. unit effort]]),0,(CatTemplate[[#This Row],[St. unit effort]] * CatTemplate[[#This Row],[Year3]]))</f>
        <v>0</v>
      </c>
      <c r="CK53" s="29">
        <f>IF(ISBLANK(CatTemplate[[#This Row],[St. unit effort]]),0,(CatTemplate[[#This Row],[St. unit effort]] * CatTemplate[[#This Row],[Year4]]))</f>
        <v>0</v>
      </c>
      <c r="CL53" s="29">
        <f>IF(ISBLANK(CatTemplate[[#This Row],[St. unit effort]]),0,(CatTemplate[[#This Row],[St. unit effort]] * CatTemplate[[#This Row],[Year5]]))</f>
        <v>0</v>
      </c>
      <c r="CM53" s="29">
        <f>IF(ISBLANK(CatTemplate[[#This Row],[St. unit effort]]),0,(CatTemplate[[#This Row],[St. unit effort]] * CatTemplate[[#This Row],[Year6]]))</f>
        <v>0</v>
      </c>
      <c r="CN53" s="29">
        <f>IF(ISBLANK(CatTemplate[[#This Row],[St. unit effort]]),0,(CatTemplate[[#This Row],[St. unit effort]] * CatTemplate[[#This Row],[Year7]]))</f>
        <v>0</v>
      </c>
      <c r="CO53" s="29">
        <f>IF(ISBLANK(CatTemplate[[#This Row],[St. unit effort]]),0,(CatTemplate[[#This Row],[St. unit effort]] * CatTemplate[[#This Row],[Year8]]))</f>
        <v>0</v>
      </c>
      <c r="CP53" s="29">
        <f>IF(ISBLANK(CatTemplate[[#This Row],[St. unit effort]]),0,(CatTemplate[[#This Row],[St. unit effort]] * CatTemplate[[#This Row],[Year9]]))</f>
        <v>0</v>
      </c>
      <c r="CQ53" s="29">
        <f>IF(ISBLANK(CatTemplate[[#This Row],[St. unit effort]]),0,(CatTemplate[[#This Row],[St. unit effort]] * CatTemplate[[#This Row],[Year10]]))</f>
        <v>0</v>
      </c>
      <c r="CR53" s="29">
        <f>IF(ISBLANK(CatTemplate[[#This Row],[St. unit effort]]),0,(CatTemplate[[#This Row],[St. unit effort]] * CatTemplate[[#This Row],[Year11]]))</f>
        <v>0</v>
      </c>
      <c r="CS53" s="29">
        <f>IF(ISBLANK(CatTemplate[[#This Row],[St. unit effort]]),0,(CatTemplate[[#This Row],[St. unit effort]] * CatTemplate[[#This Row],[Year12]]))</f>
        <v>0</v>
      </c>
      <c r="CT53" s="29">
        <f>IF(ISBLANK(CatTemplate[[#This Row],[St. unit effort]]),0,(CatTemplate[[#This Row],[St. unit effort]] * CatTemplate[[#This Row],[Year13]]))</f>
        <v>0</v>
      </c>
      <c r="CU53" s="29">
        <f>IF(ISBLANK(CatTemplate[[#This Row],[St. unit effort]]),0,(CatTemplate[[#This Row],[St. unit effort]] * CatTemplate[[#This Row],[Year14]]))</f>
        <v>0</v>
      </c>
      <c r="CV53" s="29">
        <f>IF(ISBLANK(CatTemplate[[#This Row],[St. unit effort]]),0,(CatTemplate[[#This Row],[St. unit effort]] * CatTemplate[[#This Row],[Year15]]))</f>
        <v>0</v>
      </c>
      <c r="CW53" s="29">
        <f>IF(ISBLANK(CatTemplate[[#This Row],[St. unit effort]]),0,(CatTemplate[[#This Row],[St. unit effort]] * CatTemplate[[#This Row],[Year16]]))</f>
        <v>0</v>
      </c>
      <c r="CX53" s="29">
        <f>IF(ISBLANK(CatTemplate[[#This Row],[St. unit effort]]),0,(CatTemplate[[#This Row],[St. unit effort]] * CatTemplate[[#This Row],[Year17]]))</f>
        <v>0</v>
      </c>
      <c r="CY53" s="29">
        <f>IF(ISBLANK(CatTemplate[[#This Row],[St. unit effort]]),0,(CatTemplate[[#This Row],[St. unit effort]] * CatTemplate[[#This Row],[Year18]]))</f>
        <v>0</v>
      </c>
      <c r="CZ53" s="29">
        <f>IF(ISBLANK(CatTemplate[[#This Row],[St. unit effort]]),0,(CatTemplate[[#This Row],[St. unit effort]] * CatTemplate[[#This Row],[Year19]]))</f>
        <v>0</v>
      </c>
      <c r="DA53" s="29">
        <f>IF(ISBLANK(CatTemplate[[#This Row],[St. unit effort]]),0,(CatTemplate[[#This Row],[St. unit effort]] * CatTemplate[[#This Row],[Year20]]))</f>
        <v>0</v>
      </c>
      <c r="DB53" s="57">
        <f>IF(ISBLANK(CatTemplate[[#This Row],[St. unit effort]]),0,(CatTemplate[[#This Row],[St. unit effort]] * CatTemplate[[#This Row],[Year1]])*8/ParRatePM)</f>
        <v>0</v>
      </c>
      <c r="DC53" s="57">
        <f>IF(ISBLANK(CatTemplate[[#This Row],[St. unit effort]]),0,(CatTemplate[[#This Row],[St. unit effort]] * CatTemplate[[#This Row],[Year2]])*8/ParRatePM)</f>
        <v>0</v>
      </c>
      <c r="DD53" s="57">
        <f>IF(ISBLANK(CatTemplate[[#This Row],[St. unit effort]]),0,(CatTemplate[[#This Row],[St. unit effort]] * CatTemplate[[#This Row],[Year3]])*8/ParRatePM)</f>
        <v>0</v>
      </c>
      <c r="DE53" s="57">
        <f>IF(ISBLANK(CatTemplate[[#This Row],[St. unit effort]]),0,(CatTemplate[[#This Row],[St. unit effort]] * CatTemplate[[#This Row],[Year4]])*8/ParRatePM)</f>
        <v>0</v>
      </c>
      <c r="DF53" s="57">
        <f>IF(ISBLANK(CatTemplate[[#This Row],[St. unit effort]]),0,(CatTemplate[[#This Row],[St. unit effort]] * CatTemplate[[#This Row],[Year5]])*8/ParRatePM)</f>
        <v>0</v>
      </c>
      <c r="DG53" s="57">
        <f>IF(ISBLANK(CatTemplate[[#This Row],[St. unit effort]]),0,(CatTemplate[[#This Row],[St. unit effort]] * CatTemplate[[#This Row],[Year6]])*8/ParRatePM)</f>
        <v>0</v>
      </c>
      <c r="DH53" s="57">
        <f>IF(ISBLANK(CatTemplate[[#This Row],[St. unit effort]]),0,(CatTemplate[[#This Row],[St. unit effort]] * CatTemplate[[#This Row],[Year7]])*8/ParRatePM)</f>
        <v>0</v>
      </c>
      <c r="DI53" s="57">
        <f>IF(ISBLANK(CatTemplate[[#This Row],[St. unit effort]]),0,(CatTemplate[[#This Row],[St. unit effort]] * CatTemplate[[#This Row],[Year8]])*8/ParRatePM)</f>
        <v>0</v>
      </c>
      <c r="DJ53" s="57">
        <f>IF(ISBLANK(CatTemplate[[#This Row],[St. unit effort]]),0,(CatTemplate[[#This Row],[St. unit effort]] * CatTemplate[[#This Row],[Year9]])*8/ParRatePM)</f>
        <v>0</v>
      </c>
      <c r="DK53" s="57">
        <f>IF(ISBLANK(CatTemplate[[#This Row],[St. unit effort]]),0,(CatTemplate[[#This Row],[St. unit effort]] * CatTemplate[[#This Row],[Year10]])*8/ParRatePM)</f>
        <v>0</v>
      </c>
      <c r="DL53" s="57">
        <f>IF(ISBLANK(CatTemplate[[#This Row],[St. unit effort]]),0,(CatTemplate[[#This Row],[St. unit effort]] * CatTemplate[[#This Row],[Year11]])*8/ParRatePM)</f>
        <v>0</v>
      </c>
      <c r="DM53" s="57">
        <f>IF(ISBLANK(CatTemplate[[#This Row],[St. unit effort]]),0,(CatTemplate[[#This Row],[St. unit effort]] * CatTemplate[[#This Row],[Year12]])*8/ParRatePM)</f>
        <v>0</v>
      </c>
      <c r="DN53" s="57">
        <f>IF(ISBLANK(CatTemplate[[#This Row],[St. unit effort]]),0,(CatTemplate[[#This Row],[St. unit effort]] * CatTemplate[[#This Row],[Year13]])*8/ParRatePM)</f>
        <v>0</v>
      </c>
      <c r="DO53" s="57">
        <f>IF(ISBLANK(CatTemplate[[#This Row],[St. unit effort]]),0,(CatTemplate[[#This Row],[St. unit effort]] * CatTemplate[[#This Row],[Year14]])*8/ParRatePM)</f>
        <v>0</v>
      </c>
      <c r="DP53" s="57">
        <f>IF(ISBLANK(CatTemplate[[#This Row],[St. unit effort]]),0,(CatTemplate[[#This Row],[St. unit effort]] * CatTemplate[[#This Row],[Year15]])*8/ParRatePM)</f>
        <v>0</v>
      </c>
      <c r="DQ53" s="57">
        <f>IF(ISBLANK(CatTemplate[[#This Row],[St. unit effort]]),0,(CatTemplate[[#This Row],[St. unit effort]] * CatTemplate[[#This Row],[Year16]])*8/ParRatePM)</f>
        <v>0</v>
      </c>
      <c r="DR53" s="57">
        <f>IF(ISBLANK(CatTemplate[[#This Row],[St. unit effort]]),0,(CatTemplate[[#This Row],[St. unit effort]] * CatTemplate[[#This Row],[Year17]])*8/ParRatePM)</f>
        <v>0</v>
      </c>
      <c r="DS53" s="57">
        <f>IF(ISBLANK(CatTemplate[[#This Row],[St. unit effort]]),0,(CatTemplate[[#This Row],[St. unit effort]] * CatTemplate[[#This Row],[Year18]])*8/ParRatePM)</f>
        <v>0</v>
      </c>
      <c r="DT53" s="57">
        <f>IF(ISBLANK(CatTemplate[[#This Row],[St. unit effort]]),0,(CatTemplate[[#This Row],[St. unit effort]] * CatTemplate[[#This Row],[Year19]])*8/ParRatePM)</f>
        <v>0</v>
      </c>
      <c r="DU53" s="57">
        <f>IF(ISBLANK(CatTemplate[[#This Row],[St. unit effort]]),0,(CatTemplate[[#This Row],[St. unit effort]] * CatTemplate[[#This Row],[Year20]])*8/ParRatePM)</f>
        <v>0</v>
      </c>
      <c r="DV53" s="54">
        <f>SUM(CatTemplate[[#This Row],[PM1]:[PM20]])</f>
        <v>0</v>
      </c>
      <c r="DW53" s="56">
        <f t="shared" si="17"/>
        <v>0</v>
      </c>
      <c r="DX53" s="56">
        <f t="shared" si="17"/>
        <v>0</v>
      </c>
      <c r="DY53" s="56">
        <f t="shared" si="17"/>
        <v>0</v>
      </c>
      <c r="DZ53" s="56">
        <f t="shared" si="17"/>
        <v>0</v>
      </c>
      <c r="EA53" s="56">
        <f t="shared" si="17"/>
        <v>0</v>
      </c>
      <c r="EB53" s="56">
        <f t="shared" si="17"/>
        <v>0</v>
      </c>
      <c r="EC53" s="56">
        <f t="shared" si="17"/>
        <v>0</v>
      </c>
      <c r="ED53" s="56">
        <f t="shared" si="17"/>
        <v>0</v>
      </c>
      <c r="EE53" s="56">
        <f t="shared" si="17"/>
        <v>0</v>
      </c>
      <c r="EF53" s="56">
        <f t="shared" si="17"/>
        <v>0</v>
      </c>
      <c r="EG53" s="56">
        <f t="shared" si="17"/>
        <v>0</v>
      </c>
      <c r="EH53" s="56">
        <f t="shared" si="17"/>
        <v>0</v>
      </c>
      <c r="EI53" s="56">
        <f t="shared" si="17"/>
        <v>0</v>
      </c>
      <c r="EJ53" s="56">
        <f t="shared" si="17"/>
        <v>0</v>
      </c>
      <c r="EK53" s="56">
        <f t="shared" si="17"/>
        <v>0</v>
      </c>
      <c r="EL53" s="56">
        <f t="shared" si="17"/>
        <v>0</v>
      </c>
      <c r="EM53" s="56">
        <f t="shared" si="15"/>
        <v>0</v>
      </c>
      <c r="EN53" s="56">
        <f t="shared" si="15"/>
        <v>0</v>
      </c>
      <c r="EO53" s="56">
        <f t="shared" si="13"/>
        <v>0</v>
      </c>
      <c r="EP53" s="56">
        <f t="shared" si="13"/>
        <v>0</v>
      </c>
      <c r="EQ53" s="30">
        <f>CatTemplate[[#This Row],[Eq. unit cost]] * CatTemplate[[#This Row],[Eq. quantity]]</f>
        <v>0</v>
      </c>
      <c r="ER53" s="30">
        <f>CatTemplate[[#This Row],[Cons. unit cost]] *CatTemplate[[#This Row],[Cons. quantity]]</f>
        <v>0</v>
      </c>
      <c r="ES53" s="30">
        <f>CatTemplate[[#This Row],[Oth. unit cost]] *CatTemplate[[#This Row],[Oth. quantity]]</f>
        <v>0</v>
      </c>
      <c r="ET53" s="55">
        <f>SUM(CatTemplate[[#This Row],[CO1]:[CO20]])</f>
        <v>0</v>
      </c>
      <c r="EU53" s="56">
        <f t="shared" si="18"/>
        <v>0</v>
      </c>
      <c r="EV53" s="56">
        <f t="shared" si="18"/>
        <v>0</v>
      </c>
      <c r="EW53" s="56">
        <f t="shared" si="18"/>
        <v>0</v>
      </c>
      <c r="EX53" s="56">
        <f t="shared" si="18"/>
        <v>0</v>
      </c>
      <c r="EY53" s="56">
        <f t="shared" si="18"/>
        <v>0</v>
      </c>
      <c r="EZ53" s="56">
        <f t="shared" si="18"/>
        <v>0</v>
      </c>
      <c r="FA53" s="56">
        <f t="shared" si="18"/>
        <v>0</v>
      </c>
      <c r="FB53" s="56">
        <f t="shared" si="18"/>
        <v>0</v>
      </c>
      <c r="FC53" s="56">
        <f t="shared" si="18"/>
        <v>0</v>
      </c>
      <c r="FD53" s="56">
        <f t="shared" si="18"/>
        <v>0</v>
      </c>
      <c r="FE53" s="56">
        <f t="shared" si="18"/>
        <v>0</v>
      </c>
      <c r="FF53" s="56">
        <f t="shared" si="18"/>
        <v>0</v>
      </c>
      <c r="FG53" s="56">
        <f t="shared" si="18"/>
        <v>0</v>
      </c>
      <c r="FH53" s="56">
        <f t="shared" si="18"/>
        <v>0</v>
      </c>
      <c r="FI53" s="56">
        <f t="shared" si="18"/>
        <v>0</v>
      </c>
      <c r="FJ53" s="56">
        <f t="shared" si="18"/>
        <v>0</v>
      </c>
      <c r="FK53" s="56">
        <f t="shared" si="16"/>
        <v>0</v>
      </c>
      <c r="FL53" s="56">
        <f t="shared" si="16"/>
        <v>0</v>
      </c>
      <c r="FM53" s="56">
        <f t="shared" si="14"/>
        <v>0</v>
      </c>
      <c r="FN53" s="56">
        <f t="shared" si="14"/>
        <v>0</v>
      </c>
      <c r="FO53" s="58">
        <f>SUM(CatTemplate[[#This Row],[CS1]:[CS20]])</f>
        <v>0</v>
      </c>
      <c r="FP53" s="59">
        <f>CatTemplate[[#This Row],[Total Oth. cost]]+CatTemplate[[#This Row],[Total St. Cost]]</f>
        <v>0</v>
      </c>
      <c r="FQ53" s="33">
        <f t="shared" si="12"/>
        <v>0</v>
      </c>
      <c r="FR53" s="33">
        <f t="shared" si="5"/>
        <v>0</v>
      </c>
      <c r="FS53" s="30">
        <f>(CatTemplate[[#This Row],[CO1]] + CatTemplate[[#This Row],[CS1]]) * (1 + getRateOHFinal) * getRateMarkupFinal</f>
        <v>0</v>
      </c>
      <c r="FT53" s="30">
        <f>(CatTemplate[[#This Row],[CO2]] + CatTemplate[[#This Row],[CS2]]) * (1 + getRateOHFinal) * getRateMarkupFinal</f>
        <v>0</v>
      </c>
      <c r="FU53" s="30">
        <f>(CatTemplate[[#This Row],[CO3]] + CatTemplate[[#This Row],[CS3]]) * (1 + getRateOHFinal) * getRateMarkupFinal</f>
        <v>0</v>
      </c>
      <c r="FV53" s="30">
        <f>(CatTemplate[[#This Row],[CO4]] + CatTemplate[[#This Row],[CS4]]) * (1 + getRateOHFinal) * getRateMarkupFinal</f>
        <v>0</v>
      </c>
      <c r="FW53" s="30">
        <f>(CatTemplate[[#This Row],[CO5]] + CatTemplate[[#This Row],[CS5]]) * (1 + getRateOHFinal) * getRateMarkupFinal</f>
        <v>0</v>
      </c>
      <c r="FX53" s="30">
        <f>(CatTemplate[[#This Row],[CO6]] + CatTemplate[[#This Row],[CS6]]) * (1 + getRateOHFinal) * getRateMarkupFinal</f>
        <v>0</v>
      </c>
      <c r="FY53" s="30">
        <f>(CatTemplate[[#This Row],[CO7]] + CatTemplate[[#This Row],[CS7]]) * (1 + getRateOHFinal) * getRateMarkupFinal</f>
        <v>0</v>
      </c>
      <c r="FZ53" s="30">
        <f>(CatTemplate[[#This Row],[CO8]] + CatTemplate[[#This Row],[CS8]]) * (1 + getRateOHFinal) * getRateMarkupFinal</f>
        <v>0</v>
      </c>
      <c r="GA53" s="30">
        <f>(CatTemplate[[#This Row],[CO9]] + CatTemplate[[#This Row],[CS9]]) * (1 + getRateOHFinal) * getRateMarkupFinal</f>
        <v>0</v>
      </c>
      <c r="GB53" s="30">
        <f>(CatTemplate[[#This Row],[CO10]] + CatTemplate[[#This Row],[CS10]]) * (1 + getRateOHFinal) * getRateMarkupFinal</f>
        <v>0</v>
      </c>
      <c r="GC53" s="30">
        <f>(CatTemplate[[#This Row],[CO11]] + CatTemplate[[#This Row],[CS11]]) * (1 + getRateOHFinal) * getRateMarkupFinal</f>
        <v>0</v>
      </c>
      <c r="GD53" s="30">
        <f>(CatTemplate[[#This Row],[CO12]] + CatTemplate[[#This Row],[CS12]]) * (1 + getRateOHFinal) * getRateMarkupFinal</f>
        <v>0</v>
      </c>
      <c r="GE53" s="30">
        <f>(CatTemplate[[#This Row],[CO13]] + CatTemplate[[#This Row],[CS13]]) * (1 + getRateOHFinal) * getRateMarkupFinal</f>
        <v>0</v>
      </c>
      <c r="GF53" s="30">
        <f>(CatTemplate[[#This Row],[CO14]] + CatTemplate[[#This Row],[CS14]]) * (1 + getRateOHFinal) * getRateMarkupFinal</f>
        <v>0</v>
      </c>
      <c r="GG53" s="30">
        <f>(CatTemplate[[#This Row],[CO15]] + CatTemplate[[#This Row],[CS15]]) * (1 + getRateOHFinal) * getRateMarkupFinal</f>
        <v>0</v>
      </c>
      <c r="GH53" s="30">
        <f>(CatTemplate[[#This Row],[CO16]] + CatTemplate[[#This Row],[CS16]]) * (1 + getRateOHFinal) * getRateMarkupFinal</f>
        <v>0</v>
      </c>
      <c r="GI53" s="30">
        <f>(CatTemplate[[#This Row],[CO17]] + CatTemplate[[#This Row],[CS17]]) * (1 + getRateOHFinal) * getRateMarkupFinal</f>
        <v>0</v>
      </c>
      <c r="GJ53" s="30">
        <f>(CatTemplate[[#This Row],[CO18]] + CatTemplate[[#This Row],[CS18]]) * (1 + getRateOHFinal) * getRateMarkupFinal</f>
        <v>0</v>
      </c>
      <c r="GK53" s="30">
        <f>(CatTemplate[[#This Row],[CO19]] + CatTemplate[[#This Row],[CS19]]) * (1 + getRateOHFinal) * getRateMarkupFinal</f>
        <v>0</v>
      </c>
      <c r="GL53" s="30">
        <f>(CatTemplate[[#This Row],[CO20]] + CatTemplate[[#This Row],[CS20]]) * (1 + getRateOHFinal) * getRateMarkupFinal</f>
        <v>0</v>
      </c>
      <c r="GM53" s="30" t="e">
        <f t="shared" si="6"/>
        <v>#VALUE!</v>
      </c>
      <c r="GN53" s="30">
        <f t="shared" si="7"/>
        <v>0</v>
      </c>
      <c r="GO53" s="30">
        <f t="shared" si="8"/>
        <v>0</v>
      </c>
      <c r="GP53" s="30">
        <f t="shared" si="9"/>
        <v>0</v>
      </c>
      <c r="GQ53" s="30">
        <f>(CatTemplate[[#This Row],[CO1]]+CatTemplate[[#This Row],[CS1]]) * (1+ getRateOHFinal) * (1 + getRateMarkupFinal)</f>
        <v>0</v>
      </c>
      <c r="GR53" s="30">
        <f>(CatTemplate[[#This Row],[CO2]]+CatTemplate[[#This Row],[CS2]]) * (1+ getRateOHFinal) * (1 + getRateMarkupFinal)</f>
        <v>0</v>
      </c>
      <c r="GS53" s="30">
        <f>(CatTemplate[[#This Row],[CO3]]+CatTemplate[[#This Row],[CS3]]) * (1+ getRateOHFinal) * (1 + getRateMarkupFinal)</f>
        <v>0</v>
      </c>
      <c r="GT53" s="30">
        <f>(CatTemplate[[#This Row],[CO4]]+CatTemplate[[#This Row],[CS4]]) * (1+ getRateOHFinal) * (1 + getRateMarkupFinal)</f>
        <v>0</v>
      </c>
      <c r="GU53" s="30">
        <f>(CatTemplate[[#This Row],[CO5]]+CatTemplate[[#This Row],[CS5]]) * (1+ getRateOHFinal) * (1 + getRateMarkupFinal)</f>
        <v>0</v>
      </c>
      <c r="GV53" s="30">
        <f>(CatTemplate[[#This Row],[CO6]]+CatTemplate[[#This Row],[CS6]]) * (1+ getRateOHFinal) * (1 + getRateMarkupFinal)</f>
        <v>0</v>
      </c>
      <c r="GW53" s="30">
        <f>(CatTemplate[[#This Row],[CO7]]+CatTemplate[[#This Row],[CS7]]) * (1+ getRateOHFinal) * (1 + getRateMarkupFinal)</f>
        <v>0</v>
      </c>
      <c r="GX53" s="30">
        <f>(CatTemplate[[#This Row],[CO8]]+CatTemplate[[#This Row],[CS8]]) * (1+ getRateOHFinal) * (1 + getRateMarkupFinal)</f>
        <v>0</v>
      </c>
      <c r="GY53" s="30">
        <f>(CatTemplate[[#This Row],[CO9]]+CatTemplate[[#This Row],[CS9]]) * (1+ getRateOHFinal) * (1 + getRateMarkupFinal)</f>
        <v>0</v>
      </c>
      <c r="GZ53" s="30">
        <f>(CatTemplate[[#This Row],[CO10]]+CatTemplate[[#This Row],[CS10]]) * (1+ getRateOHFinal) * (1 + getRateMarkupFinal)</f>
        <v>0</v>
      </c>
      <c r="HA53" s="30">
        <f>(CatTemplate[[#This Row],[CO11]]+CatTemplate[[#This Row],[CS11]]) * (1+ getRateOHFinal) * (1 + getRateMarkupFinal)</f>
        <v>0</v>
      </c>
      <c r="HB53" s="30">
        <f>(CatTemplate[[#This Row],[CO12]]+CatTemplate[[#This Row],[CS12]]) * (1+ getRateOHFinal) * (1 + getRateMarkupFinal)</f>
        <v>0</v>
      </c>
      <c r="HC53" s="30">
        <f>(CatTemplate[[#This Row],[CO13]]+CatTemplate[[#This Row],[CS13]]) * (1+ getRateOHFinal) * (1 + getRateMarkupFinal)</f>
        <v>0</v>
      </c>
      <c r="HD53" s="30">
        <f>(CatTemplate[[#This Row],[CO14]]+CatTemplate[[#This Row],[CS14]]) * (1+ getRateOHFinal) * (1 + getRateMarkupFinal)</f>
        <v>0</v>
      </c>
      <c r="HE53" s="30">
        <f>(CatTemplate[[#This Row],[CO15]]+CatTemplate[[#This Row],[CS15]]) * (1+ getRateOHFinal) * (1 + getRateMarkupFinal)</f>
        <v>0</v>
      </c>
      <c r="HF53" s="30">
        <f>(CatTemplate[[#This Row],[CO16]]+CatTemplate[[#This Row],[CS16]]) * (1+ getRateOHFinal) * (1 + getRateMarkupFinal)</f>
        <v>0</v>
      </c>
      <c r="HG53" s="30">
        <f>(CatTemplate[[#This Row],[CO17]]+CatTemplate[[#This Row],[CS17]]) * (1+ getRateOHFinal) * (1 + getRateMarkupFinal)</f>
        <v>0</v>
      </c>
      <c r="HH53" s="30">
        <f>(CatTemplate[[#This Row],[CO18]]+CatTemplate[[#This Row],[CS18]]) * (1+ getRateOHFinal) * (1 + getRateMarkupFinal)</f>
        <v>0</v>
      </c>
      <c r="HI53" s="30">
        <f>(CatTemplate[[#This Row],[CO19]]+CatTemplate[[#This Row],[CS19]]) * (1+ getRateOHFinal) * (1 + getRateMarkupFinal)</f>
        <v>0</v>
      </c>
      <c r="HJ53" s="30">
        <f>(CatTemplate[[#This Row],[CO20]]+CatTemplate[[#This Row],[CS20]]) * (1+ getRateOHFinal) * (1 + getRateMarkupFinal)</f>
        <v>0</v>
      </c>
      <c r="HK53" s="39">
        <f>CatTemplate[[#This Row],[Total cost]]+CatTemplate[[#This Row],[OH Amount]]+CatTemplate[[#This Row],[Markup]]</f>
        <v>0</v>
      </c>
      <c r="HL53" s="63">
        <f>IF(CatTemplate[[#This Row],[Units]]="Days",CatTemplate[[#This Row],[Project quantity]]*CatTemplate[[#This Row],[St. unit effort]],CatTemplate[[#This Row],[Project quantity]])</f>
        <v>0</v>
      </c>
      <c r="HM53" s="287">
        <f>IFERROR(CatTemplate[[#This Row],[Total Price]]/(CatTemplate[[#This Row],[Final Quantity]]),0)</f>
        <v>0</v>
      </c>
      <c r="HN53" s="261"/>
    </row>
    <row r="54" spans="2:222" x14ac:dyDescent="0.2">
      <c r="B54" s="6" t="s">
        <v>75</v>
      </c>
      <c r="C54" s="22">
        <v>2</v>
      </c>
      <c r="D54" s="7" t="s">
        <v>75</v>
      </c>
      <c r="E54" s="24">
        <v>2</v>
      </c>
      <c r="F54" s="18" t="s">
        <v>145</v>
      </c>
      <c r="G54" s="26">
        <v>8</v>
      </c>
      <c r="H54" s="18" t="s">
        <v>149</v>
      </c>
      <c r="I54" s="18" t="s">
        <v>173</v>
      </c>
      <c r="J54" s="15"/>
      <c r="K54" s="15"/>
      <c r="L54" s="15" t="s">
        <v>422</v>
      </c>
      <c r="M54" s="15" t="s">
        <v>251</v>
      </c>
      <c r="N54" s="15" t="s">
        <v>857</v>
      </c>
      <c r="O54" s="320"/>
      <c r="P54" s="71"/>
      <c r="Q54" s="108" t="s">
        <v>430</v>
      </c>
      <c r="R54" s="73" t="s">
        <v>433</v>
      </c>
      <c r="S54" s="97"/>
      <c r="T54" s="100">
        <f>getEqUnitCost</f>
        <v>0</v>
      </c>
      <c r="U54" s="73">
        <f>getEqUnitEffort</f>
        <v>0</v>
      </c>
      <c r="V54" s="101">
        <f>getEqQuantity</f>
        <v>0</v>
      </c>
      <c r="W54" s="320"/>
      <c r="X54" s="100">
        <f>getConsUnitCost</f>
        <v>0</v>
      </c>
      <c r="Y54" s="73">
        <f>getConsUnitEffort</f>
        <v>0</v>
      </c>
      <c r="Z54" s="14">
        <f>getConsQuantity</f>
        <v>0</v>
      </c>
      <c r="AA54" s="320"/>
      <c r="AB54" s="72"/>
      <c r="AC54" s="112"/>
      <c r="AD54" s="14">
        <f>getOthQuantity</f>
        <v>0</v>
      </c>
      <c r="AE54" s="320"/>
      <c r="AF54" s="28" t="str">
        <f>IF(ISBLANK(CatTemplate[[#This Row],[Resource type]]),"",CatTemplate[[#This Row],[Resource type]])</f>
        <v/>
      </c>
      <c r="AG54" s="242">
        <f>getStaffUnitCost</f>
        <v>0</v>
      </c>
      <c r="AH54" s="113">
        <f>getStaffUnitEffort</f>
        <v>0</v>
      </c>
      <c r="AI54" s="40">
        <f>getStaffQuantity</f>
        <v>0</v>
      </c>
      <c r="AJ54" s="41">
        <f>CatTemplate[[#This Row],[St. quantity]]*8/ParRatePM</f>
        <v>0</v>
      </c>
      <c r="AK54" s="320"/>
      <c r="AL54" s="53" t="str">
        <f>CatTemplate[[#This Row],[Item type]]</f>
        <v>Items</v>
      </c>
      <c r="AM54" s="12">
        <f>SUM(CatTemplate[[#This Row],[Year1]:[Year20]])</f>
        <v>0</v>
      </c>
      <c r="AN54" s="52"/>
      <c r="AO54" s="52"/>
      <c r="AP54" s="52"/>
      <c r="AQ54" s="8"/>
      <c r="AR54" s="8"/>
      <c r="AS54" s="8"/>
      <c r="AT54" s="8"/>
      <c r="AU54" s="8"/>
      <c r="AV54" s="8"/>
      <c r="AW54" s="8"/>
      <c r="AX54" s="8"/>
      <c r="AY54" s="8"/>
      <c r="AZ54" s="8"/>
      <c r="BA54" s="8"/>
      <c r="BB54" s="8"/>
      <c r="BC54" s="8"/>
      <c r="BD54" s="8"/>
      <c r="BE54" s="8"/>
      <c r="BF54" s="8"/>
      <c r="BG54" s="36"/>
      <c r="BH54" s="320"/>
      <c r="BI54" s="37" t="str">
        <f>getCostCategory</f>
        <v>03 Subcontracting costs</v>
      </c>
      <c r="BJ54" s="37" t="str">
        <f>getSection</f>
        <v>02 Patient visits and data collection</v>
      </c>
      <c r="BK54" s="32" t="str">
        <f>getObject</f>
        <v>Patient visits and data collection</v>
      </c>
      <c r="BL54" s="30">
        <f>IFERROR(getUnitCost * IF(CatTemplate[[#This Row],[Cost Category Comp.]]="01 Staff costs", 1,1),0)</f>
        <v>0</v>
      </c>
      <c r="BM54" s="29">
        <f>IF(AND(ISBLANK(CatTemplate[[#This Row],[Eq. unit cost]]),ISBLANK(CatTemplate[[#This Row],[Cons. unit cost]]),ISBLANK(CatTemplate[[#This Row],[Oth. unit cost]])), 0, IF(getUnitEffort =0,1,getUnitEffort) * CatTemplate[[#This Row],[Year1]])</f>
        <v>0</v>
      </c>
      <c r="BN54" s="29">
        <f>IF(AND(ISBLANK(CatTemplate[[#This Row],[Eq. unit cost]]),ISBLANK(CatTemplate[[#This Row],[Cons. unit cost]]),ISBLANK(CatTemplate[[#This Row],[Oth. unit cost]])), 0, IF(getUnitEffort =0,1,getUnitEffort) * CatTemplate[[#This Row],[Year2]])</f>
        <v>0</v>
      </c>
      <c r="BO54" s="29">
        <f>IF(AND(ISBLANK(CatTemplate[[#This Row],[Eq. unit cost]]),ISBLANK(CatTemplate[[#This Row],[Cons. unit cost]]),ISBLANK(CatTemplate[[#This Row],[Oth. unit cost]])), 0, IF(getUnitEffort =0,1,getUnitEffort) * CatTemplate[[#This Row],[Year3]])</f>
        <v>0</v>
      </c>
      <c r="BP54" s="29">
        <f>IF(AND(ISBLANK(CatTemplate[[#This Row],[Eq. unit cost]]),ISBLANK(CatTemplate[[#This Row],[Cons. unit cost]]),ISBLANK(CatTemplate[[#This Row],[Oth. unit cost]])), 0, IF(getUnitEffort =0,1,getUnitEffort) * CatTemplate[[#This Row],[Year4]])</f>
        <v>0</v>
      </c>
      <c r="BQ54" s="29">
        <f>IF(AND(ISBLANK(CatTemplate[[#This Row],[Eq. unit cost]]),ISBLANK(CatTemplate[[#This Row],[Cons. unit cost]]),ISBLANK(CatTemplate[[#This Row],[Oth. unit cost]])), 0, IF(getUnitEffort =0,1,getUnitEffort) * CatTemplate[[#This Row],[Year5]])</f>
        <v>0</v>
      </c>
      <c r="BR54" s="29">
        <f>IF(AND(ISBLANK(CatTemplate[[#This Row],[Eq. unit cost]]),ISBLANK(CatTemplate[[#This Row],[Cons. unit cost]]),ISBLANK(CatTemplate[[#This Row],[Oth. unit cost]])), 0, IF(getUnitEffort =0,1,getUnitEffort) * CatTemplate[[#This Row],[Year6]])</f>
        <v>0</v>
      </c>
      <c r="BS54" s="29">
        <f>IF(AND(ISBLANK(CatTemplate[[#This Row],[Eq. unit cost]]),ISBLANK(CatTemplate[[#This Row],[Cons. unit cost]]),ISBLANK(CatTemplate[[#This Row],[Oth. unit cost]])), 0, IF(getUnitEffort =0,1,getUnitEffort) * CatTemplate[[#This Row],[Year7]])</f>
        <v>0</v>
      </c>
      <c r="BT54" s="29">
        <f>IF(AND(ISBLANK(CatTemplate[[#This Row],[Eq. unit cost]]),ISBLANK(CatTemplate[[#This Row],[Cons. unit cost]]),ISBLANK(CatTemplate[[#This Row],[Oth. unit cost]])), 0, IF(getUnitEffort =0,1,getUnitEffort) * CatTemplate[[#This Row],[Year8]])</f>
        <v>0</v>
      </c>
      <c r="BU54" s="29">
        <f>IF(AND(ISBLANK(CatTemplate[[#This Row],[Eq. unit cost]]),ISBLANK(CatTemplate[[#This Row],[Cons. unit cost]]),ISBLANK(CatTemplate[[#This Row],[Oth. unit cost]])), 0, IF(getUnitEffort =0,1,getUnitEffort) * CatTemplate[[#This Row],[Year9]])</f>
        <v>0</v>
      </c>
      <c r="BV54" s="29">
        <f>IF(AND(ISBLANK(CatTemplate[[#This Row],[Eq. unit cost]]),ISBLANK(CatTemplate[[#This Row],[Cons. unit cost]]),ISBLANK(CatTemplate[[#This Row],[Oth. unit cost]])), 0, IF(getUnitEffort =0,1,getUnitEffort) * CatTemplate[[#This Row],[Year10]])</f>
        <v>0</v>
      </c>
      <c r="BW54" s="29">
        <f>IF(AND(ISBLANK(CatTemplate[[#This Row],[Eq. unit cost]]),ISBLANK(CatTemplate[[#This Row],[Cons. unit cost]]),ISBLANK(CatTemplate[[#This Row],[Oth. unit cost]])), 0, IF(getUnitEffort =0,1,getUnitEffort) * CatTemplate[[#This Row],[Year11]])</f>
        <v>0</v>
      </c>
      <c r="BX54" s="29">
        <f>IF(AND(ISBLANK(CatTemplate[[#This Row],[Eq. unit cost]]),ISBLANK(CatTemplate[[#This Row],[Cons. unit cost]]),ISBLANK(CatTemplate[[#This Row],[Oth. unit cost]])), 0, IF(getUnitEffort =0,1,getUnitEffort) * CatTemplate[[#This Row],[Year12]])</f>
        <v>0</v>
      </c>
      <c r="BY54" s="29">
        <f>IF(AND(ISBLANK(CatTemplate[[#This Row],[Eq. unit cost]]),ISBLANK(CatTemplate[[#This Row],[Cons. unit cost]]),ISBLANK(CatTemplate[[#This Row],[Oth. unit cost]])), 0, IF(getUnitEffort =0,1,getUnitEffort) * CatTemplate[[#This Row],[Year13]])</f>
        <v>0</v>
      </c>
      <c r="BZ54" s="29">
        <f>IF(AND(ISBLANK(CatTemplate[[#This Row],[Eq. unit cost]]),ISBLANK(CatTemplate[[#This Row],[Cons. unit cost]]),ISBLANK(CatTemplate[[#This Row],[Oth. unit cost]])), 0, IF(getUnitEffort =0,1,getUnitEffort) * CatTemplate[[#This Row],[Year14]])</f>
        <v>0</v>
      </c>
      <c r="CA54" s="29">
        <f>IF(AND(ISBLANK(CatTemplate[[#This Row],[Eq. unit cost]]),ISBLANK(CatTemplate[[#This Row],[Cons. unit cost]]),ISBLANK(CatTemplate[[#This Row],[Oth. unit cost]])), 0, IF(getUnitEffort =0,1,getUnitEffort) * CatTemplate[[#This Row],[Year15]])</f>
        <v>0</v>
      </c>
      <c r="CB54" s="29">
        <f>IF(AND(ISBLANK(CatTemplate[[#This Row],[Eq. unit cost]]),ISBLANK(CatTemplate[[#This Row],[Cons. unit cost]]),ISBLANK(CatTemplate[[#This Row],[Oth. unit cost]])), 0, IF(getUnitEffort =0,1,getUnitEffort) * CatTemplate[[#This Row],[Year16]])</f>
        <v>0</v>
      </c>
      <c r="CC54" s="29">
        <f>IF(AND(ISBLANK(CatTemplate[[#This Row],[Eq. unit cost]]),ISBLANK(CatTemplate[[#This Row],[Cons. unit cost]]),ISBLANK(CatTemplate[[#This Row],[Oth. unit cost]])), 0, IF(getUnitEffort =0,1,getUnitEffort) * CatTemplate[[#This Row],[Year17]])</f>
        <v>0</v>
      </c>
      <c r="CD54" s="29">
        <f>IF(AND(ISBLANK(CatTemplate[[#This Row],[Eq. unit cost]]),ISBLANK(CatTemplate[[#This Row],[Cons. unit cost]]),ISBLANK(CatTemplate[[#This Row],[Oth. unit cost]])), 0, IF(getUnitEffort =0,1,getUnitEffort) * CatTemplate[[#This Row],[Year18]])</f>
        <v>0</v>
      </c>
      <c r="CE54" s="29">
        <f>IF(AND(ISBLANK(CatTemplate[[#This Row],[Eq. unit cost]]),ISBLANK(CatTemplate[[#This Row],[Cons. unit cost]]),ISBLANK(CatTemplate[[#This Row],[Oth. unit cost]])), 0, IF(getUnitEffort =0,1,getUnitEffort) * CatTemplate[[#This Row],[Year19]])</f>
        <v>0</v>
      </c>
      <c r="CF54" s="29">
        <f>IF(AND(ISBLANK(CatTemplate[[#This Row],[Eq. unit cost]]),ISBLANK(CatTemplate[[#This Row],[Cons. unit cost]]),ISBLANK(CatTemplate[[#This Row],[Oth. unit cost]])), 0, IF(getUnitEffort =0,1,getUnitEffort) * CatTemplate[[#This Row],[Year20]])</f>
        <v>0</v>
      </c>
      <c r="CG54" s="45">
        <f>SUM(CatTemplate[[#This Row],[Q1]:[Q20]])</f>
        <v>0</v>
      </c>
      <c r="CH54" s="29">
        <f>IF(ISBLANK(CatTemplate[[#This Row],[St. unit effort]]),0,(CatTemplate[[#This Row],[St. unit effort]] * CatTemplate[[#This Row],[Year1]]))</f>
        <v>0</v>
      </c>
      <c r="CI54" s="29">
        <f>IF(ISBLANK(CatTemplate[[#This Row],[St. unit effort]]),0,(CatTemplate[[#This Row],[St. unit effort]] * CatTemplate[[#This Row],[Year2]]))</f>
        <v>0</v>
      </c>
      <c r="CJ54" s="29">
        <f>IF(ISBLANK(CatTemplate[[#This Row],[St. unit effort]]),0,(CatTemplate[[#This Row],[St. unit effort]] * CatTemplate[[#This Row],[Year3]]))</f>
        <v>0</v>
      </c>
      <c r="CK54" s="29">
        <f>IF(ISBLANK(CatTemplate[[#This Row],[St. unit effort]]),0,(CatTemplate[[#This Row],[St. unit effort]] * CatTemplate[[#This Row],[Year4]]))</f>
        <v>0</v>
      </c>
      <c r="CL54" s="29">
        <f>IF(ISBLANK(CatTemplate[[#This Row],[St. unit effort]]),0,(CatTemplate[[#This Row],[St. unit effort]] * CatTemplate[[#This Row],[Year5]]))</f>
        <v>0</v>
      </c>
      <c r="CM54" s="29">
        <f>IF(ISBLANK(CatTemplate[[#This Row],[St. unit effort]]),0,(CatTemplate[[#This Row],[St. unit effort]] * CatTemplate[[#This Row],[Year6]]))</f>
        <v>0</v>
      </c>
      <c r="CN54" s="29">
        <f>IF(ISBLANK(CatTemplate[[#This Row],[St. unit effort]]),0,(CatTemplate[[#This Row],[St. unit effort]] * CatTemplate[[#This Row],[Year7]]))</f>
        <v>0</v>
      </c>
      <c r="CO54" s="29">
        <f>IF(ISBLANK(CatTemplate[[#This Row],[St. unit effort]]),0,(CatTemplate[[#This Row],[St. unit effort]] * CatTemplate[[#This Row],[Year8]]))</f>
        <v>0</v>
      </c>
      <c r="CP54" s="29">
        <f>IF(ISBLANK(CatTemplate[[#This Row],[St. unit effort]]),0,(CatTemplate[[#This Row],[St. unit effort]] * CatTemplate[[#This Row],[Year9]]))</f>
        <v>0</v>
      </c>
      <c r="CQ54" s="29">
        <f>IF(ISBLANK(CatTemplate[[#This Row],[St. unit effort]]),0,(CatTemplate[[#This Row],[St. unit effort]] * CatTemplate[[#This Row],[Year10]]))</f>
        <v>0</v>
      </c>
      <c r="CR54" s="29">
        <f>IF(ISBLANK(CatTemplate[[#This Row],[St. unit effort]]),0,(CatTemplate[[#This Row],[St. unit effort]] * CatTemplate[[#This Row],[Year11]]))</f>
        <v>0</v>
      </c>
      <c r="CS54" s="29">
        <f>IF(ISBLANK(CatTemplate[[#This Row],[St. unit effort]]),0,(CatTemplate[[#This Row],[St. unit effort]] * CatTemplate[[#This Row],[Year12]]))</f>
        <v>0</v>
      </c>
      <c r="CT54" s="29">
        <f>IF(ISBLANK(CatTemplate[[#This Row],[St. unit effort]]),0,(CatTemplate[[#This Row],[St. unit effort]] * CatTemplate[[#This Row],[Year13]]))</f>
        <v>0</v>
      </c>
      <c r="CU54" s="29">
        <f>IF(ISBLANK(CatTemplate[[#This Row],[St. unit effort]]),0,(CatTemplate[[#This Row],[St. unit effort]] * CatTemplate[[#This Row],[Year14]]))</f>
        <v>0</v>
      </c>
      <c r="CV54" s="29">
        <f>IF(ISBLANK(CatTemplate[[#This Row],[St. unit effort]]),0,(CatTemplate[[#This Row],[St. unit effort]] * CatTemplate[[#This Row],[Year15]]))</f>
        <v>0</v>
      </c>
      <c r="CW54" s="29">
        <f>IF(ISBLANK(CatTemplate[[#This Row],[St. unit effort]]),0,(CatTemplate[[#This Row],[St. unit effort]] * CatTemplate[[#This Row],[Year16]]))</f>
        <v>0</v>
      </c>
      <c r="CX54" s="29">
        <f>IF(ISBLANK(CatTemplate[[#This Row],[St. unit effort]]),0,(CatTemplate[[#This Row],[St. unit effort]] * CatTemplate[[#This Row],[Year17]]))</f>
        <v>0</v>
      </c>
      <c r="CY54" s="29">
        <f>IF(ISBLANK(CatTemplate[[#This Row],[St. unit effort]]),0,(CatTemplate[[#This Row],[St. unit effort]] * CatTemplate[[#This Row],[Year18]]))</f>
        <v>0</v>
      </c>
      <c r="CZ54" s="29">
        <f>IF(ISBLANK(CatTemplate[[#This Row],[St. unit effort]]),0,(CatTemplate[[#This Row],[St. unit effort]] * CatTemplate[[#This Row],[Year19]]))</f>
        <v>0</v>
      </c>
      <c r="DA54" s="29">
        <f>IF(ISBLANK(CatTemplate[[#This Row],[St. unit effort]]),0,(CatTemplate[[#This Row],[St. unit effort]] * CatTemplate[[#This Row],[Year20]]))</f>
        <v>0</v>
      </c>
      <c r="DB54" s="57">
        <f>IF(ISBLANK(CatTemplate[[#This Row],[St. unit effort]]),0,(CatTemplate[[#This Row],[St. unit effort]] * CatTemplate[[#This Row],[Year1]])*8/ParRatePM)</f>
        <v>0</v>
      </c>
      <c r="DC54" s="57">
        <f>IF(ISBLANK(CatTemplate[[#This Row],[St. unit effort]]),0,(CatTemplate[[#This Row],[St. unit effort]] * CatTemplate[[#This Row],[Year2]])*8/ParRatePM)</f>
        <v>0</v>
      </c>
      <c r="DD54" s="57">
        <f>IF(ISBLANK(CatTemplate[[#This Row],[St. unit effort]]),0,(CatTemplate[[#This Row],[St. unit effort]] * CatTemplate[[#This Row],[Year3]])*8/ParRatePM)</f>
        <v>0</v>
      </c>
      <c r="DE54" s="57">
        <f>IF(ISBLANK(CatTemplate[[#This Row],[St. unit effort]]),0,(CatTemplate[[#This Row],[St. unit effort]] * CatTemplate[[#This Row],[Year4]])*8/ParRatePM)</f>
        <v>0</v>
      </c>
      <c r="DF54" s="57">
        <f>IF(ISBLANK(CatTemplate[[#This Row],[St. unit effort]]),0,(CatTemplate[[#This Row],[St. unit effort]] * CatTemplate[[#This Row],[Year5]])*8/ParRatePM)</f>
        <v>0</v>
      </c>
      <c r="DG54" s="57">
        <f>IF(ISBLANK(CatTemplate[[#This Row],[St. unit effort]]),0,(CatTemplate[[#This Row],[St. unit effort]] * CatTemplate[[#This Row],[Year6]])*8/ParRatePM)</f>
        <v>0</v>
      </c>
      <c r="DH54" s="57">
        <f>IF(ISBLANK(CatTemplate[[#This Row],[St. unit effort]]),0,(CatTemplate[[#This Row],[St. unit effort]] * CatTemplate[[#This Row],[Year7]])*8/ParRatePM)</f>
        <v>0</v>
      </c>
      <c r="DI54" s="57">
        <f>IF(ISBLANK(CatTemplate[[#This Row],[St. unit effort]]),0,(CatTemplate[[#This Row],[St. unit effort]] * CatTemplate[[#This Row],[Year8]])*8/ParRatePM)</f>
        <v>0</v>
      </c>
      <c r="DJ54" s="57">
        <f>IF(ISBLANK(CatTemplate[[#This Row],[St. unit effort]]),0,(CatTemplate[[#This Row],[St. unit effort]] * CatTemplate[[#This Row],[Year9]])*8/ParRatePM)</f>
        <v>0</v>
      </c>
      <c r="DK54" s="57">
        <f>IF(ISBLANK(CatTemplate[[#This Row],[St. unit effort]]),0,(CatTemplate[[#This Row],[St. unit effort]] * CatTemplate[[#This Row],[Year10]])*8/ParRatePM)</f>
        <v>0</v>
      </c>
      <c r="DL54" s="57">
        <f>IF(ISBLANK(CatTemplate[[#This Row],[St. unit effort]]),0,(CatTemplate[[#This Row],[St. unit effort]] * CatTemplate[[#This Row],[Year11]])*8/ParRatePM)</f>
        <v>0</v>
      </c>
      <c r="DM54" s="57">
        <f>IF(ISBLANK(CatTemplate[[#This Row],[St. unit effort]]),0,(CatTemplate[[#This Row],[St. unit effort]] * CatTemplate[[#This Row],[Year12]])*8/ParRatePM)</f>
        <v>0</v>
      </c>
      <c r="DN54" s="57">
        <f>IF(ISBLANK(CatTemplate[[#This Row],[St. unit effort]]),0,(CatTemplate[[#This Row],[St. unit effort]] * CatTemplate[[#This Row],[Year13]])*8/ParRatePM)</f>
        <v>0</v>
      </c>
      <c r="DO54" s="57">
        <f>IF(ISBLANK(CatTemplate[[#This Row],[St. unit effort]]),0,(CatTemplate[[#This Row],[St. unit effort]] * CatTemplate[[#This Row],[Year14]])*8/ParRatePM)</f>
        <v>0</v>
      </c>
      <c r="DP54" s="57">
        <f>IF(ISBLANK(CatTemplate[[#This Row],[St. unit effort]]),0,(CatTemplate[[#This Row],[St. unit effort]] * CatTemplate[[#This Row],[Year15]])*8/ParRatePM)</f>
        <v>0</v>
      </c>
      <c r="DQ54" s="57">
        <f>IF(ISBLANK(CatTemplate[[#This Row],[St. unit effort]]),0,(CatTemplate[[#This Row],[St. unit effort]] * CatTemplate[[#This Row],[Year16]])*8/ParRatePM)</f>
        <v>0</v>
      </c>
      <c r="DR54" s="57">
        <f>IF(ISBLANK(CatTemplate[[#This Row],[St. unit effort]]),0,(CatTemplate[[#This Row],[St. unit effort]] * CatTemplate[[#This Row],[Year17]])*8/ParRatePM)</f>
        <v>0</v>
      </c>
      <c r="DS54" s="57">
        <f>IF(ISBLANK(CatTemplate[[#This Row],[St. unit effort]]),0,(CatTemplate[[#This Row],[St. unit effort]] * CatTemplate[[#This Row],[Year18]])*8/ParRatePM)</f>
        <v>0</v>
      </c>
      <c r="DT54" s="57">
        <f>IF(ISBLANK(CatTemplate[[#This Row],[St. unit effort]]),0,(CatTemplate[[#This Row],[St. unit effort]] * CatTemplate[[#This Row],[Year19]])*8/ParRatePM)</f>
        <v>0</v>
      </c>
      <c r="DU54" s="57">
        <f>IF(ISBLANK(CatTemplate[[#This Row],[St. unit effort]]),0,(CatTemplate[[#This Row],[St. unit effort]] * CatTemplate[[#This Row],[Year20]])*8/ParRatePM)</f>
        <v>0</v>
      </c>
      <c r="DV54" s="54">
        <f>SUM(CatTemplate[[#This Row],[PM1]:[PM20]])</f>
        <v>0</v>
      </c>
      <c r="DW54" s="56">
        <f t="shared" si="17"/>
        <v>0</v>
      </c>
      <c r="DX54" s="56">
        <f t="shared" si="17"/>
        <v>0</v>
      </c>
      <c r="DY54" s="56">
        <f t="shared" si="17"/>
        <v>0</v>
      </c>
      <c r="DZ54" s="56">
        <f t="shared" si="17"/>
        <v>0</v>
      </c>
      <c r="EA54" s="56">
        <f t="shared" si="17"/>
        <v>0</v>
      </c>
      <c r="EB54" s="56">
        <f t="shared" si="17"/>
        <v>0</v>
      </c>
      <c r="EC54" s="56">
        <f t="shared" si="17"/>
        <v>0</v>
      </c>
      <c r="ED54" s="56">
        <f t="shared" si="17"/>
        <v>0</v>
      </c>
      <c r="EE54" s="56">
        <f t="shared" si="17"/>
        <v>0</v>
      </c>
      <c r="EF54" s="56">
        <f t="shared" si="17"/>
        <v>0</v>
      </c>
      <c r="EG54" s="56">
        <f t="shared" si="17"/>
        <v>0</v>
      </c>
      <c r="EH54" s="56">
        <f t="shared" si="17"/>
        <v>0</v>
      </c>
      <c r="EI54" s="56">
        <f t="shared" si="17"/>
        <v>0</v>
      </c>
      <c r="EJ54" s="56">
        <f t="shared" si="17"/>
        <v>0</v>
      </c>
      <c r="EK54" s="56">
        <f t="shared" si="17"/>
        <v>0</v>
      </c>
      <c r="EL54" s="56">
        <f t="shared" ref="EL54:EP69" si="19">getCost(COLUMN(), ROW(), "Other")</f>
        <v>0</v>
      </c>
      <c r="EM54" s="56">
        <f t="shared" si="19"/>
        <v>0</v>
      </c>
      <c r="EN54" s="56">
        <f t="shared" si="19"/>
        <v>0</v>
      </c>
      <c r="EO54" s="56">
        <f t="shared" si="19"/>
        <v>0</v>
      </c>
      <c r="EP54" s="56">
        <f t="shared" si="19"/>
        <v>0</v>
      </c>
      <c r="EQ54" s="30">
        <f>CatTemplate[[#This Row],[Eq. unit cost]] * CatTemplate[[#This Row],[Eq. quantity]]</f>
        <v>0</v>
      </c>
      <c r="ER54" s="30">
        <f>CatTemplate[[#This Row],[Cons. unit cost]] *CatTemplate[[#This Row],[Cons. quantity]]</f>
        <v>0</v>
      </c>
      <c r="ES54" s="30">
        <f>CatTemplate[[#This Row],[Oth. unit cost]] *CatTemplate[[#This Row],[Oth. quantity]]</f>
        <v>0</v>
      </c>
      <c r="ET54" s="55">
        <f>SUM(CatTemplate[[#This Row],[CO1]:[CO20]])</f>
        <v>0</v>
      </c>
      <c r="EU54" s="56">
        <f t="shared" si="18"/>
        <v>0</v>
      </c>
      <c r="EV54" s="56">
        <f t="shared" si="18"/>
        <v>0</v>
      </c>
      <c r="EW54" s="56">
        <f t="shared" si="18"/>
        <v>0</v>
      </c>
      <c r="EX54" s="56">
        <f t="shared" si="18"/>
        <v>0</v>
      </c>
      <c r="EY54" s="56">
        <f t="shared" si="18"/>
        <v>0</v>
      </c>
      <c r="EZ54" s="56">
        <f t="shared" si="18"/>
        <v>0</v>
      </c>
      <c r="FA54" s="56">
        <f t="shared" si="18"/>
        <v>0</v>
      </c>
      <c r="FB54" s="56">
        <f t="shared" si="18"/>
        <v>0</v>
      </c>
      <c r="FC54" s="56">
        <f t="shared" si="18"/>
        <v>0</v>
      </c>
      <c r="FD54" s="56">
        <f t="shared" si="18"/>
        <v>0</v>
      </c>
      <c r="FE54" s="56">
        <f t="shared" si="18"/>
        <v>0</v>
      </c>
      <c r="FF54" s="56">
        <f t="shared" si="18"/>
        <v>0</v>
      </c>
      <c r="FG54" s="56">
        <f t="shared" si="18"/>
        <v>0</v>
      </c>
      <c r="FH54" s="56">
        <f t="shared" si="18"/>
        <v>0</v>
      </c>
      <c r="FI54" s="56">
        <f t="shared" si="18"/>
        <v>0</v>
      </c>
      <c r="FJ54" s="56">
        <f t="shared" ref="FJ54:FN69" si="20">getCost(COLUMN(), ROW(), "Staff")</f>
        <v>0</v>
      </c>
      <c r="FK54" s="56">
        <f t="shared" si="20"/>
        <v>0</v>
      </c>
      <c r="FL54" s="56">
        <f t="shared" si="20"/>
        <v>0</v>
      </c>
      <c r="FM54" s="56">
        <f t="shared" si="20"/>
        <v>0</v>
      </c>
      <c r="FN54" s="56">
        <f t="shared" si="20"/>
        <v>0</v>
      </c>
      <c r="FO54" s="58">
        <f>SUM(CatTemplate[[#This Row],[CS1]:[CS20]])</f>
        <v>0</v>
      </c>
      <c r="FP54" s="59">
        <f>CatTemplate[[#This Row],[Total Oth. cost]]+CatTemplate[[#This Row],[Total St. Cost]]</f>
        <v>0</v>
      </c>
      <c r="FQ54" s="33">
        <f t="shared" si="12"/>
        <v>0</v>
      </c>
      <c r="FR54" s="33">
        <f t="shared" si="5"/>
        <v>0</v>
      </c>
      <c r="FS54" s="30">
        <f>(CatTemplate[[#This Row],[CO1]] + CatTemplate[[#This Row],[CS1]]) * (1 + getRateOHFinal) * getRateMarkupFinal</f>
        <v>0</v>
      </c>
      <c r="FT54" s="30">
        <f>(CatTemplate[[#This Row],[CO2]] + CatTemplate[[#This Row],[CS2]]) * (1 + getRateOHFinal) * getRateMarkupFinal</f>
        <v>0</v>
      </c>
      <c r="FU54" s="30">
        <f>(CatTemplate[[#This Row],[CO3]] + CatTemplate[[#This Row],[CS3]]) * (1 + getRateOHFinal) * getRateMarkupFinal</f>
        <v>0</v>
      </c>
      <c r="FV54" s="30">
        <f>(CatTemplate[[#This Row],[CO4]] + CatTemplate[[#This Row],[CS4]]) * (1 + getRateOHFinal) * getRateMarkupFinal</f>
        <v>0</v>
      </c>
      <c r="FW54" s="30">
        <f>(CatTemplate[[#This Row],[CO5]] + CatTemplate[[#This Row],[CS5]]) * (1 + getRateOHFinal) * getRateMarkupFinal</f>
        <v>0</v>
      </c>
      <c r="FX54" s="30">
        <f>(CatTemplate[[#This Row],[CO6]] + CatTemplate[[#This Row],[CS6]]) * (1 + getRateOHFinal) * getRateMarkupFinal</f>
        <v>0</v>
      </c>
      <c r="FY54" s="30">
        <f>(CatTemplate[[#This Row],[CO7]] + CatTemplate[[#This Row],[CS7]]) * (1 + getRateOHFinal) * getRateMarkupFinal</f>
        <v>0</v>
      </c>
      <c r="FZ54" s="30">
        <f>(CatTemplate[[#This Row],[CO8]] + CatTemplate[[#This Row],[CS8]]) * (1 + getRateOHFinal) * getRateMarkupFinal</f>
        <v>0</v>
      </c>
      <c r="GA54" s="30">
        <f>(CatTemplate[[#This Row],[CO9]] + CatTemplate[[#This Row],[CS9]]) * (1 + getRateOHFinal) * getRateMarkupFinal</f>
        <v>0</v>
      </c>
      <c r="GB54" s="30">
        <f>(CatTemplate[[#This Row],[CO10]] + CatTemplate[[#This Row],[CS10]]) * (1 + getRateOHFinal) * getRateMarkupFinal</f>
        <v>0</v>
      </c>
      <c r="GC54" s="30">
        <f>(CatTemplate[[#This Row],[CO11]] + CatTemplate[[#This Row],[CS11]]) * (1 + getRateOHFinal) * getRateMarkupFinal</f>
        <v>0</v>
      </c>
      <c r="GD54" s="30">
        <f>(CatTemplate[[#This Row],[CO12]] + CatTemplate[[#This Row],[CS12]]) * (1 + getRateOHFinal) * getRateMarkupFinal</f>
        <v>0</v>
      </c>
      <c r="GE54" s="30">
        <f>(CatTemplate[[#This Row],[CO13]] + CatTemplate[[#This Row],[CS13]]) * (1 + getRateOHFinal) * getRateMarkupFinal</f>
        <v>0</v>
      </c>
      <c r="GF54" s="30">
        <f>(CatTemplate[[#This Row],[CO14]] + CatTemplate[[#This Row],[CS14]]) * (1 + getRateOHFinal) * getRateMarkupFinal</f>
        <v>0</v>
      </c>
      <c r="GG54" s="30">
        <f>(CatTemplate[[#This Row],[CO15]] + CatTemplate[[#This Row],[CS15]]) * (1 + getRateOHFinal) * getRateMarkupFinal</f>
        <v>0</v>
      </c>
      <c r="GH54" s="30">
        <f>(CatTemplate[[#This Row],[CO16]] + CatTemplate[[#This Row],[CS16]]) * (1 + getRateOHFinal) * getRateMarkupFinal</f>
        <v>0</v>
      </c>
      <c r="GI54" s="30">
        <f>(CatTemplate[[#This Row],[CO17]] + CatTemplate[[#This Row],[CS17]]) * (1 + getRateOHFinal) * getRateMarkupFinal</f>
        <v>0</v>
      </c>
      <c r="GJ54" s="30">
        <f>(CatTemplate[[#This Row],[CO18]] + CatTemplate[[#This Row],[CS18]]) * (1 + getRateOHFinal) * getRateMarkupFinal</f>
        <v>0</v>
      </c>
      <c r="GK54" s="30">
        <f>(CatTemplate[[#This Row],[CO19]] + CatTemplate[[#This Row],[CS19]]) * (1 + getRateOHFinal) * getRateMarkupFinal</f>
        <v>0</v>
      </c>
      <c r="GL54" s="30">
        <f>(CatTemplate[[#This Row],[CO20]] + CatTemplate[[#This Row],[CS20]]) * (1 + getRateOHFinal) * getRateMarkupFinal</f>
        <v>0</v>
      </c>
      <c r="GM54" s="30" t="e">
        <f t="shared" si="6"/>
        <v>#VALUE!</v>
      </c>
      <c r="GN54" s="30">
        <f t="shared" si="7"/>
        <v>0</v>
      </c>
      <c r="GO54" s="30">
        <f t="shared" si="8"/>
        <v>0</v>
      </c>
      <c r="GP54" s="30">
        <f t="shared" si="9"/>
        <v>0</v>
      </c>
      <c r="GQ54" s="30">
        <f>(CatTemplate[[#This Row],[CO1]]+CatTemplate[[#This Row],[CS1]]) * (1+ getRateOHFinal) * (1 + getRateMarkupFinal)</f>
        <v>0</v>
      </c>
      <c r="GR54" s="30">
        <f>(CatTemplate[[#This Row],[CO2]]+CatTemplate[[#This Row],[CS2]]) * (1+ getRateOHFinal) * (1 + getRateMarkupFinal)</f>
        <v>0</v>
      </c>
      <c r="GS54" s="30">
        <f>(CatTemplate[[#This Row],[CO3]]+CatTemplate[[#This Row],[CS3]]) * (1+ getRateOHFinal) * (1 + getRateMarkupFinal)</f>
        <v>0</v>
      </c>
      <c r="GT54" s="30">
        <f>(CatTemplate[[#This Row],[CO4]]+CatTemplate[[#This Row],[CS4]]) * (1+ getRateOHFinal) * (1 + getRateMarkupFinal)</f>
        <v>0</v>
      </c>
      <c r="GU54" s="30">
        <f>(CatTemplate[[#This Row],[CO5]]+CatTemplate[[#This Row],[CS5]]) * (1+ getRateOHFinal) * (1 + getRateMarkupFinal)</f>
        <v>0</v>
      </c>
      <c r="GV54" s="30">
        <f>(CatTemplate[[#This Row],[CO6]]+CatTemplate[[#This Row],[CS6]]) * (1+ getRateOHFinal) * (1 + getRateMarkupFinal)</f>
        <v>0</v>
      </c>
      <c r="GW54" s="30">
        <f>(CatTemplate[[#This Row],[CO7]]+CatTemplate[[#This Row],[CS7]]) * (1+ getRateOHFinal) * (1 + getRateMarkupFinal)</f>
        <v>0</v>
      </c>
      <c r="GX54" s="30">
        <f>(CatTemplate[[#This Row],[CO8]]+CatTemplate[[#This Row],[CS8]]) * (1+ getRateOHFinal) * (1 + getRateMarkupFinal)</f>
        <v>0</v>
      </c>
      <c r="GY54" s="30">
        <f>(CatTemplate[[#This Row],[CO9]]+CatTemplate[[#This Row],[CS9]]) * (1+ getRateOHFinal) * (1 + getRateMarkupFinal)</f>
        <v>0</v>
      </c>
      <c r="GZ54" s="30">
        <f>(CatTemplate[[#This Row],[CO10]]+CatTemplate[[#This Row],[CS10]]) * (1+ getRateOHFinal) * (1 + getRateMarkupFinal)</f>
        <v>0</v>
      </c>
      <c r="HA54" s="30">
        <f>(CatTemplate[[#This Row],[CO11]]+CatTemplate[[#This Row],[CS11]]) * (1+ getRateOHFinal) * (1 + getRateMarkupFinal)</f>
        <v>0</v>
      </c>
      <c r="HB54" s="30">
        <f>(CatTemplate[[#This Row],[CO12]]+CatTemplate[[#This Row],[CS12]]) * (1+ getRateOHFinal) * (1 + getRateMarkupFinal)</f>
        <v>0</v>
      </c>
      <c r="HC54" s="30">
        <f>(CatTemplate[[#This Row],[CO13]]+CatTemplate[[#This Row],[CS13]]) * (1+ getRateOHFinal) * (1 + getRateMarkupFinal)</f>
        <v>0</v>
      </c>
      <c r="HD54" s="30">
        <f>(CatTemplate[[#This Row],[CO14]]+CatTemplate[[#This Row],[CS14]]) * (1+ getRateOHFinal) * (1 + getRateMarkupFinal)</f>
        <v>0</v>
      </c>
      <c r="HE54" s="30">
        <f>(CatTemplate[[#This Row],[CO15]]+CatTemplate[[#This Row],[CS15]]) * (1+ getRateOHFinal) * (1 + getRateMarkupFinal)</f>
        <v>0</v>
      </c>
      <c r="HF54" s="30">
        <f>(CatTemplate[[#This Row],[CO16]]+CatTemplate[[#This Row],[CS16]]) * (1+ getRateOHFinal) * (1 + getRateMarkupFinal)</f>
        <v>0</v>
      </c>
      <c r="HG54" s="30">
        <f>(CatTemplate[[#This Row],[CO17]]+CatTemplate[[#This Row],[CS17]]) * (1+ getRateOHFinal) * (1 + getRateMarkupFinal)</f>
        <v>0</v>
      </c>
      <c r="HH54" s="30">
        <f>(CatTemplate[[#This Row],[CO18]]+CatTemplate[[#This Row],[CS18]]) * (1+ getRateOHFinal) * (1 + getRateMarkupFinal)</f>
        <v>0</v>
      </c>
      <c r="HI54" s="30">
        <f>(CatTemplate[[#This Row],[CO19]]+CatTemplate[[#This Row],[CS19]]) * (1+ getRateOHFinal) * (1 + getRateMarkupFinal)</f>
        <v>0</v>
      </c>
      <c r="HJ54" s="30">
        <f>(CatTemplate[[#This Row],[CO20]]+CatTemplate[[#This Row],[CS20]]) * (1+ getRateOHFinal) * (1 + getRateMarkupFinal)</f>
        <v>0</v>
      </c>
      <c r="HK54" s="39">
        <f>CatTemplate[[#This Row],[Total cost]]+CatTemplate[[#This Row],[OH Amount]]+CatTemplate[[#This Row],[Markup]]</f>
        <v>0</v>
      </c>
      <c r="HL54" s="63">
        <f>IF(CatTemplate[[#This Row],[Units]]="Days",CatTemplate[[#This Row],[Project quantity]]*CatTemplate[[#This Row],[St. unit effort]],CatTemplate[[#This Row],[Project quantity]])</f>
        <v>0</v>
      </c>
      <c r="HM54" s="287">
        <f>IFERROR(CatTemplate[[#This Row],[Total Price]]/(CatTemplate[[#This Row],[Final Quantity]]),0)</f>
        <v>0</v>
      </c>
      <c r="HN54" s="261"/>
    </row>
    <row r="55" spans="2:222" x14ac:dyDescent="0.2">
      <c r="B55" s="6" t="s">
        <v>75</v>
      </c>
      <c r="C55" s="22">
        <v>2</v>
      </c>
      <c r="D55" s="7" t="s">
        <v>75</v>
      </c>
      <c r="E55" s="24">
        <v>2</v>
      </c>
      <c r="F55" s="18" t="s">
        <v>145</v>
      </c>
      <c r="G55" s="26">
        <v>9</v>
      </c>
      <c r="H55" s="18" t="s">
        <v>976</v>
      </c>
      <c r="I55" s="18" t="s">
        <v>173</v>
      </c>
      <c r="J55" s="15" t="s">
        <v>261</v>
      </c>
      <c r="K55" s="15"/>
      <c r="L55" s="15" t="s">
        <v>140</v>
      </c>
      <c r="M55" s="15" t="s">
        <v>251</v>
      </c>
      <c r="N55" s="15" t="s">
        <v>857</v>
      </c>
      <c r="O55" s="320"/>
      <c r="P55" s="71"/>
      <c r="Q55" s="108"/>
      <c r="R55" s="73"/>
      <c r="S55" s="97"/>
      <c r="T55" s="100">
        <f>getEqUnitCost</f>
        <v>0</v>
      </c>
      <c r="U55" s="73">
        <f>getEqUnitEffort</f>
        <v>0</v>
      </c>
      <c r="V55" s="101">
        <f>getEqQuantity</f>
        <v>0</v>
      </c>
      <c r="W55" s="320"/>
      <c r="X55" s="100">
        <f>getConsUnitCost</f>
        <v>0</v>
      </c>
      <c r="Y55" s="73">
        <f>getConsUnitEffort</f>
        <v>0</v>
      </c>
      <c r="Z55" s="14">
        <f>getConsQuantity</f>
        <v>0</v>
      </c>
      <c r="AA55" s="320"/>
      <c r="AB55" s="72"/>
      <c r="AC55" s="112"/>
      <c r="AD55" s="14">
        <f>getOthQuantity</f>
        <v>0</v>
      </c>
      <c r="AE55" s="320"/>
      <c r="AF55" s="28" t="str">
        <f>IF(ISBLANK(CatTemplate[[#This Row],[Resource type]]),"",CatTemplate[[#This Row],[Resource type]])</f>
        <v>CIEC REG</v>
      </c>
      <c r="AG55" s="242">
        <f>getStaffUnitCost</f>
        <v>580.92167994134365</v>
      </c>
      <c r="AH55" s="113"/>
      <c r="AI55" s="40">
        <f>getStaffQuantity</f>
        <v>0</v>
      </c>
      <c r="AJ55" s="41">
        <f>CatTemplate[[#This Row],[St. quantity]]*8/ParRatePM</f>
        <v>0</v>
      </c>
      <c r="AK55" s="320"/>
      <c r="AL55" s="53" t="str">
        <f>CatTemplate[[#This Row],[Item type]]</f>
        <v>Days</v>
      </c>
      <c r="AM55" s="12">
        <f>SUM(CatTemplate[[#This Row],[Year1]:[Year20]])</f>
        <v>0</v>
      </c>
      <c r="AN55" s="52"/>
      <c r="AO55" s="52"/>
      <c r="AP55" s="52"/>
      <c r="AQ55" s="52"/>
      <c r="AR55" s="52"/>
      <c r="AS55" s="8"/>
      <c r="AT55" s="8"/>
      <c r="AU55" s="8"/>
      <c r="AV55" s="8"/>
      <c r="AW55" s="8"/>
      <c r="AX55" s="8"/>
      <c r="AY55" s="8"/>
      <c r="AZ55" s="8"/>
      <c r="BA55" s="8"/>
      <c r="BB55" s="8"/>
      <c r="BC55" s="8"/>
      <c r="BD55" s="8"/>
      <c r="BE55" s="8"/>
      <c r="BF55" s="8"/>
      <c r="BG55" s="36"/>
      <c r="BH55" s="320"/>
      <c r="BI55" s="37" t="str">
        <f>getCostCategory</f>
        <v>03 Subcontracting costs</v>
      </c>
      <c r="BJ55" s="37" t="str">
        <f>getSection</f>
        <v>02 Patient visits and data collection</v>
      </c>
      <c r="BK55" s="32" t="str">
        <f>getObject</f>
        <v>Patient visits and data collection</v>
      </c>
      <c r="BL55" s="30">
        <f>IFERROR(getUnitCost * IF(CatTemplate[[#This Row],[Cost Category Comp.]]="01 Staff costs", 1,1),0)</f>
        <v>580.92167994134365</v>
      </c>
      <c r="BM55" s="29">
        <f>IF(AND(ISBLANK(CatTemplate[[#This Row],[Eq. unit cost]]),ISBLANK(CatTemplate[[#This Row],[Cons. unit cost]]),ISBLANK(CatTemplate[[#This Row],[Oth. unit cost]])), 0, IF(getUnitEffort =0,1,getUnitEffort) * CatTemplate[[#This Row],[Year1]])</f>
        <v>0</v>
      </c>
      <c r="BN55" s="29">
        <f>IF(AND(ISBLANK(CatTemplate[[#This Row],[Eq. unit cost]]),ISBLANK(CatTemplate[[#This Row],[Cons. unit cost]]),ISBLANK(CatTemplate[[#This Row],[Oth. unit cost]])), 0, IF(getUnitEffort =0,1,getUnitEffort) * CatTemplate[[#This Row],[Year2]])</f>
        <v>0</v>
      </c>
      <c r="BO55" s="29">
        <f>IF(AND(ISBLANK(CatTemplate[[#This Row],[Eq. unit cost]]),ISBLANK(CatTemplate[[#This Row],[Cons. unit cost]]),ISBLANK(CatTemplate[[#This Row],[Oth. unit cost]])), 0, IF(getUnitEffort =0,1,getUnitEffort) * CatTemplate[[#This Row],[Year3]])</f>
        <v>0</v>
      </c>
      <c r="BP55" s="29">
        <f>IF(AND(ISBLANK(CatTemplate[[#This Row],[Eq. unit cost]]),ISBLANK(CatTemplate[[#This Row],[Cons. unit cost]]),ISBLANK(CatTemplate[[#This Row],[Oth. unit cost]])), 0, IF(getUnitEffort =0,1,getUnitEffort) * CatTemplate[[#This Row],[Year4]])</f>
        <v>0</v>
      </c>
      <c r="BQ55" s="29">
        <f>IF(AND(ISBLANK(CatTemplate[[#This Row],[Eq. unit cost]]),ISBLANK(CatTemplate[[#This Row],[Cons. unit cost]]),ISBLANK(CatTemplate[[#This Row],[Oth. unit cost]])), 0, IF(getUnitEffort =0,1,getUnitEffort) * CatTemplate[[#This Row],[Year5]])</f>
        <v>0</v>
      </c>
      <c r="BR55" s="29">
        <f>IF(AND(ISBLANK(CatTemplate[[#This Row],[Eq. unit cost]]),ISBLANK(CatTemplate[[#This Row],[Cons. unit cost]]),ISBLANK(CatTemplate[[#This Row],[Oth. unit cost]])), 0, IF(getUnitEffort =0,1,getUnitEffort) * CatTemplate[[#This Row],[Year6]])</f>
        <v>0</v>
      </c>
      <c r="BS55" s="29">
        <f>IF(AND(ISBLANK(CatTemplate[[#This Row],[Eq. unit cost]]),ISBLANK(CatTemplate[[#This Row],[Cons. unit cost]]),ISBLANK(CatTemplate[[#This Row],[Oth. unit cost]])), 0, IF(getUnitEffort =0,1,getUnitEffort) * CatTemplate[[#This Row],[Year7]])</f>
        <v>0</v>
      </c>
      <c r="BT55" s="29">
        <f>IF(AND(ISBLANK(CatTemplate[[#This Row],[Eq. unit cost]]),ISBLANK(CatTemplate[[#This Row],[Cons. unit cost]]),ISBLANK(CatTemplate[[#This Row],[Oth. unit cost]])), 0, IF(getUnitEffort =0,1,getUnitEffort) * CatTemplate[[#This Row],[Year8]])</f>
        <v>0</v>
      </c>
      <c r="BU55" s="29">
        <f>IF(AND(ISBLANK(CatTemplate[[#This Row],[Eq. unit cost]]),ISBLANK(CatTemplate[[#This Row],[Cons. unit cost]]),ISBLANK(CatTemplate[[#This Row],[Oth. unit cost]])), 0, IF(getUnitEffort =0,1,getUnitEffort) * CatTemplate[[#This Row],[Year9]])</f>
        <v>0</v>
      </c>
      <c r="BV55" s="29">
        <f>IF(AND(ISBLANK(CatTemplate[[#This Row],[Eq. unit cost]]),ISBLANK(CatTemplate[[#This Row],[Cons. unit cost]]),ISBLANK(CatTemplate[[#This Row],[Oth. unit cost]])), 0, IF(getUnitEffort =0,1,getUnitEffort) * CatTemplate[[#This Row],[Year10]])</f>
        <v>0</v>
      </c>
      <c r="BW55" s="29">
        <f>IF(AND(ISBLANK(CatTemplate[[#This Row],[Eq. unit cost]]),ISBLANK(CatTemplate[[#This Row],[Cons. unit cost]]),ISBLANK(CatTemplate[[#This Row],[Oth. unit cost]])), 0, IF(getUnitEffort =0,1,getUnitEffort) * CatTemplate[[#This Row],[Year11]])</f>
        <v>0</v>
      </c>
      <c r="BX55" s="29">
        <f>IF(AND(ISBLANK(CatTemplate[[#This Row],[Eq. unit cost]]),ISBLANK(CatTemplate[[#This Row],[Cons. unit cost]]),ISBLANK(CatTemplate[[#This Row],[Oth. unit cost]])), 0, IF(getUnitEffort =0,1,getUnitEffort) * CatTemplate[[#This Row],[Year12]])</f>
        <v>0</v>
      </c>
      <c r="BY55" s="29">
        <f>IF(AND(ISBLANK(CatTemplate[[#This Row],[Eq. unit cost]]),ISBLANK(CatTemplate[[#This Row],[Cons. unit cost]]),ISBLANK(CatTemplate[[#This Row],[Oth. unit cost]])), 0, IF(getUnitEffort =0,1,getUnitEffort) * CatTemplate[[#This Row],[Year13]])</f>
        <v>0</v>
      </c>
      <c r="BZ55" s="29">
        <f>IF(AND(ISBLANK(CatTemplate[[#This Row],[Eq. unit cost]]),ISBLANK(CatTemplate[[#This Row],[Cons. unit cost]]),ISBLANK(CatTemplate[[#This Row],[Oth. unit cost]])), 0, IF(getUnitEffort =0,1,getUnitEffort) * CatTemplate[[#This Row],[Year14]])</f>
        <v>0</v>
      </c>
      <c r="CA55" s="29">
        <f>IF(AND(ISBLANK(CatTemplate[[#This Row],[Eq. unit cost]]),ISBLANK(CatTemplate[[#This Row],[Cons. unit cost]]),ISBLANK(CatTemplate[[#This Row],[Oth. unit cost]])), 0, IF(getUnitEffort =0,1,getUnitEffort) * CatTemplate[[#This Row],[Year15]])</f>
        <v>0</v>
      </c>
      <c r="CB55" s="29">
        <f>IF(AND(ISBLANK(CatTemplate[[#This Row],[Eq. unit cost]]),ISBLANK(CatTemplate[[#This Row],[Cons. unit cost]]),ISBLANK(CatTemplate[[#This Row],[Oth. unit cost]])), 0, IF(getUnitEffort =0,1,getUnitEffort) * CatTemplate[[#This Row],[Year16]])</f>
        <v>0</v>
      </c>
      <c r="CC55" s="29">
        <f>IF(AND(ISBLANK(CatTemplate[[#This Row],[Eq. unit cost]]),ISBLANK(CatTemplate[[#This Row],[Cons. unit cost]]),ISBLANK(CatTemplate[[#This Row],[Oth. unit cost]])), 0, IF(getUnitEffort =0,1,getUnitEffort) * CatTemplate[[#This Row],[Year17]])</f>
        <v>0</v>
      </c>
      <c r="CD55" s="29">
        <f>IF(AND(ISBLANK(CatTemplate[[#This Row],[Eq. unit cost]]),ISBLANK(CatTemplate[[#This Row],[Cons. unit cost]]),ISBLANK(CatTemplate[[#This Row],[Oth. unit cost]])), 0, IF(getUnitEffort =0,1,getUnitEffort) * CatTemplate[[#This Row],[Year18]])</f>
        <v>0</v>
      </c>
      <c r="CE55" s="29">
        <f>IF(AND(ISBLANK(CatTemplate[[#This Row],[Eq. unit cost]]),ISBLANK(CatTemplate[[#This Row],[Cons. unit cost]]),ISBLANK(CatTemplate[[#This Row],[Oth. unit cost]])), 0, IF(getUnitEffort =0,1,getUnitEffort) * CatTemplate[[#This Row],[Year19]])</f>
        <v>0</v>
      </c>
      <c r="CF55" s="29">
        <f>IF(AND(ISBLANK(CatTemplate[[#This Row],[Eq. unit cost]]),ISBLANK(CatTemplate[[#This Row],[Cons. unit cost]]),ISBLANK(CatTemplate[[#This Row],[Oth. unit cost]])), 0, IF(getUnitEffort =0,1,getUnitEffort) * CatTemplate[[#This Row],[Year20]])</f>
        <v>0</v>
      </c>
      <c r="CG55" s="45">
        <f>SUM(CatTemplate[[#This Row],[Q1]:[Q20]])</f>
        <v>0</v>
      </c>
      <c r="CH55" s="29">
        <f>IF(ISBLANK(CatTemplate[[#This Row],[St. unit effort]]),0,(CatTemplate[[#This Row],[St. unit effort]] * CatTemplate[[#This Row],[Year1]]))</f>
        <v>0</v>
      </c>
      <c r="CI55" s="29">
        <f>IF(ISBLANK(CatTemplate[[#This Row],[St. unit effort]]),0,(CatTemplate[[#This Row],[St. unit effort]] * CatTemplate[[#This Row],[Year2]]))</f>
        <v>0</v>
      </c>
      <c r="CJ55" s="29">
        <f>IF(ISBLANK(CatTemplate[[#This Row],[St. unit effort]]),0,(CatTemplate[[#This Row],[St. unit effort]] * CatTemplate[[#This Row],[Year3]]))</f>
        <v>0</v>
      </c>
      <c r="CK55" s="29">
        <f>IF(ISBLANK(CatTemplate[[#This Row],[St. unit effort]]),0,(CatTemplate[[#This Row],[St. unit effort]] * CatTemplate[[#This Row],[Year4]]))</f>
        <v>0</v>
      </c>
      <c r="CL55" s="29">
        <f>IF(ISBLANK(CatTemplate[[#This Row],[St. unit effort]]),0,(CatTemplate[[#This Row],[St. unit effort]] * CatTemplate[[#This Row],[Year5]]))</f>
        <v>0</v>
      </c>
      <c r="CM55" s="29">
        <f>IF(ISBLANK(CatTemplate[[#This Row],[St. unit effort]]),0,(CatTemplate[[#This Row],[St. unit effort]] * CatTemplate[[#This Row],[Year6]]))</f>
        <v>0</v>
      </c>
      <c r="CN55" s="29">
        <f>IF(ISBLANK(CatTemplate[[#This Row],[St. unit effort]]),0,(CatTemplate[[#This Row],[St. unit effort]] * CatTemplate[[#This Row],[Year7]]))</f>
        <v>0</v>
      </c>
      <c r="CO55" s="29">
        <f>IF(ISBLANK(CatTemplate[[#This Row],[St. unit effort]]),0,(CatTemplate[[#This Row],[St. unit effort]] * CatTemplate[[#This Row],[Year8]]))</f>
        <v>0</v>
      </c>
      <c r="CP55" s="29">
        <f>IF(ISBLANK(CatTemplate[[#This Row],[St. unit effort]]),0,(CatTemplate[[#This Row],[St. unit effort]] * CatTemplate[[#This Row],[Year9]]))</f>
        <v>0</v>
      </c>
      <c r="CQ55" s="29">
        <f>IF(ISBLANK(CatTemplate[[#This Row],[St. unit effort]]),0,(CatTemplate[[#This Row],[St. unit effort]] * CatTemplate[[#This Row],[Year10]]))</f>
        <v>0</v>
      </c>
      <c r="CR55" s="29">
        <f>IF(ISBLANK(CatTemplate[[#This Row],[St. unit effort]]),0,(CatTemplate[[#This Row],[St. unit effort]] * CatTemplate[[#This Row],[Year11]]))</f>
        <v>0</v>
      </c>
      <c r="CS55" s="29">
        <f>IF(ISBLANK(CatTemplate[[#This Row],[St. unit effort]]),0,(CatTemplate[[#This Row],[St. unit effort]] * CatTemplate[[#This Row],[Year12]]))</f>
        <v>0</v>
      </c>
      <c r="CT55" s="29">
        <f>IF(ISBLANK(CatTemplate[[#This Row],[St. unit effort]]),0,(CatTemplate[[#This Row],[St. unit effort]] * CatTemplate[[#This Row],[Year13]]))</f>
        <v>0</v>
      </c>
      <c r="CU55" s="29">
        <f>IF(ISBLANK(CatTemplate[[#This Row],[St. unit effort]]),0,(CatTemplate[[#This Row],[St. unit effort]] * CatTemplate[[#This Row],[Year14]]))</f>
        <v>0</v>
      </c>
      <c r="CV55" s="29">
        <f>IF(ISBLANK(CatTemplate[[#This Row],[St. unit effort]]),0,(CatTemplate[[#This Row],[St. unit effort]] * CatTemplate[[#This Row],[Year15]]))</f>
        <v>0</v>
      </c>
      <c r="CW55" s="29">
        <f>IF(ISBLANK(CatTemplate[[#This Row],[St. unit effort]]),0,(CatTemplate[[#This Row],[St. unit effort]] * CatTemplate[[#This Row],[Year16]]))</f>
        <v>0</v>
      </c>
      <c r="CX55" s="29">
        <f>IF(ISBLANK(CatTemplate[[#This Row],[St. unit effort]]),0,(CatTemplate[[#This Row],[St. unit effort]] * CatTemplate[[#This Row],[Year17]]))</f>
        <v>0</v>
      </c>
      <c r="CY55" s="29">
        <f>IF(ISBLANK(CatTemplate[[#This Row],[St. unit effort]]),0,(CatTemplate[[#This Row],[St. unit effort]] * CatTemplate[[#This Row],[Year18]]))</f>
        <v>0</v>
      </c>
      <c r="CZ55" s="29">
        <f>IF(ISBLANK(CatTemplate[[#This Row],[St. unit effort]]),0,(CatTemplate[[#This Row],[St. unit effort]] * CatTemplate[[#This Row],[Year19]]))</f>
        <v>0</v>
      </c>
      <c r="DA55" s="29">
        <f>IF(ISBLANK(CatTemplate[[#This Row],[St. unit effort]]),0,(CatTemplate[[#This Row],[St. unit effort]] * CatTemplate[[#This Row],[Year20]]))</f>
        <v>0</v>
      </c>
      <c r="DB55" s="57">
        <f>IF(ISBLANK(CatTemplate[[#This Row],[St. unit effort]]),0,(CatTemplate[[#This Row],[St. unit effort]] * CatTemplate[[#This Row],[Year1]])*8/ParRatePM)</f>
        <v>0</v>
      </c>
      <c r="DC55" s="57">
        <f>IF(ISBLANK(CatTemplate[[#This Row],[St. unit effort]]),0,(CatTemplate[[#This Row],[St. unit effort]] * CatTemplate[[#This Row],[Year2]])*8/ParRatePM)</f>
        <v>0</v>
      </c>
      <c r="DD55" s="57">
        <f>IF(ISBLANK(CatTemplate[[#This Row],[St. unit effort]]),0,(CatTemplate[[#This Row],[St. unit effort]] * CatTemplate[[#This Row],[Year3]])*8/ParRatePM)</f>
        <v>0</v>
      </c>
      <c r="DE55" s="57">
        <f>IF(ISBLANK(CatTemplate[[#This Row],[St. unit effort]]),0,(CatTemplate[[#This Row],[St. unit effort]] * CatTemplate[[#This Row],[Year4]])*8/ParRatePM)</f>
        <v>0</v>
      </c>
      <c r="DF55" s="57">
        <f>IF(ISBLANK(CatTemplate[[#This Row],[St. unit effort]]),0,(CatTemplate[[#This Row],[St. unit effort]] * CatTemplate[[#This Row],[Year5]])*8/ParRatePM)</f>
        <v>0</v>
      </c>
      <c r="DG55" s="57">
        <f>IF(ISBLANK(CatTemplate[[#This Row],[St. unit effort]]),0,(CatTemplate[[#This Row],[St. unit effort]] * CatTemplate[[#This Row],[Year6]])*8/ParRatePM)</f>
        <v>0</v>
      </c>
      <c r="DH55" s="57">
        <f>IF(ISBLANK(CatTemplate[[#This Row],[St. unit effort]]),0,(CatTemplate[[#This Row],[St. unit effort]] * CatTemplate[[#This Row],[Year7]])*8/ParRatePM)</f>
        <v>0</v>
      </c>
      <c r="DI55" s="57">
        <f>IF(ISBLANK(CatTemplate[[#This Row],[St. unit effort]]),0,(CatTemplate[[#This Row],[St. unit effort]] * CatTemplate[[#This Row],[Year8]])*8/ParRatePM)</f>
        <v>0</v>
      </c>
      <c r="DJ55" s="57">
        <f>IF(ISBLANK(CatTemplate[[#This Row],[St. unit effort]]),0,(CatTemplate[[#This Row],[St. unit effort]] * CatTemplate[[#This Row],[Year9]])*8/ParRatePM)</f>
        <v>0</v>
      </c>
      <c r="DK55" s="57">
        <f>IF(ISBLANK(CatTemplate[[#This Row],[St. unit effort]]),0,(CatTemplate[[#This Row],[St. unit effort]] * CatTemplate[[#This Row],[Year10]])*8/ParRatePM)</f>
        <v>0</v>
      </c>
      <c r="DL55" s="57">
        <f>IF(ISBLANK(CatTemplate[[#This Row],[St. unit effort]]),0,(CatTemplate[[#This Row],[St. unit effort]] * CatTemplate[[#This Row],[Year11]])*8/ParRatePM)</f>
        <v>0</v>
      </c>
      <c r="DM55" s="57">
        <f>IF(ISBLANK(CatTemplate[[#This Row],[St. unit effort]]),0,(CatTemplate[[#This Row],[St. unit effort]] * CatTemplate[[#This Row],[Year12]])*8/ParRatePM)</f>
        <v>0</v>
      </c>
      <c r="DN55" s="57">
        <f>IF(ISBLANK(CatTemplate[[#This Row],[St. unit effort]]),0,(CatTemplate[[#This Row],[St. unit effort]] * CatTemplate[[#This Row],[Year13]])*8/ParRatePM)</f>
        <v>0</v>
      </c>
      <c r="DO55" s="57">
        <f>IF(ISBLANK(CatTemplate[[#This Row],[St. unit effort]]),0,(CatTemplate[[#This Row],[St. unit effort]] * CatTemplate[[#This Row],[Year14]])*8/ParRatePM)</f>
        <v>0</v>
      </c>
      <c r="DP55" s="57">
        <f>IF(ISBLANK(CatTemplate[[#This Row],[St. unit effort]]),0,(CatTemplate[[#This Row],[St. unit effort]] * CatTemplate[[#This Row],[Year15]])*8/ParRatePM)</f>
        <v>0</v>
      </c>
      <c r="DQ55" s="57">
        <f>IF(ISBLANK(CatTemplate[[#This Row],[St. unit effort]]),0,(CatTemplate[[#This Row],[St. unit effort]] * CatTemplate[[#This Row],[Year16]])*8/ParRatePM)</f>
        <v>0</v>
      </c>
      <c r="DR55" s="57">
        <f>IF(ISBLANK(CatTemplate[[#This Row],[St. unit effort]]),0,(CatTemplate[[#This Row],[St. unit effort]] * CatTemplate[[#This Row],[Year17]])*8/ParRatePM)</f>
        <v>0</v>
      </c>
      <c r="DS55" s="57">
        <f>IF(ISBLANK(CatTemplate[[#This Row],[St. unit effort]]),0,(CatTemplate[[#This Row],[St. unit effort]] * CatTemplate[[#This Row],[Year18]])*8/ParRatePM)</f>
        <v>0</v>
      </c>
      <c r="DT55" s="57">
        <f>IF(ISBLANK(CatTemplate[[#This Row],[St. unit effort]]),0,(CatTemplate[[#This Row],[St. unit effort]] * CatTemplate[[#This Row],[Year19]])*8/ParRatePM)</f>
        <v>0</v>
      </c>
      <c r="DU55" s="57">
        <f>IF(ISBLANK(CatTemplate[[#This Row],[St. unit effort]]),0,(CatTemplate[[#This Row],[St. unit effort]] * CatTemplate[[#This Row],[Year20]])*8/ParRatePM)</f>
        <v>0</v>
      </c>
      <c r="DV55" s="54">
        <f>SUM(CatTemplate[[#This Row],[PM1]:[PM20]])</f>
        <v>0</v>
      </c>
      <c r="DW55" s="56">
        <f t="shared" ref="DW55:EL70" si="21">getCost(COLUMN(), ROW(), "Other")</f>
        <v>0</v>
      </c>
      <c r="DX55" s="56">
        <f t="shared" si="21"/>
        <v>0</v>
      </c>
      <c r="DY55" s="56">
        <f t="shared" si="21"/>
        <v>0</v>
      </c>
      <c r="DZ55" s="56">
        <f t="shared" si="21"/>
        <v>0</v>
      </c>
      <c r="EA55" s="56">
        <f t="shared" si="21"/>
        <v>0</v>
      </c>
      <c r="EB55" s="56">
        <f t="shared" si="21"/>
        <v>0</v>
      </c>
      <c r="EC55" s="56">
        <f t="shared" si="21"/>
        <v>0</v>
      </c>
      <c r="ED55" s="56">
        <f t="shared" si="21"/>
        <v>0</v>
      </c>
      <c r="EE55" s="56">
        <f t="shared" si="21"/>
        <v>0</v>
      </c>
      <c r="EF55" s="56">
        <f t="shared" si="21"/>
        <v>0</v>
      </c>
      <c r="EG55" s="56">
        <f t="shared" si="21"/>
        <v>0</v>
      </c>
      <c r="EH55" s="56">
        <f t="shared" si="21"/>
        <v>0</v>
      </c>
      <c r="EI55" s="56">
        <f t="shared" si="21"/>
        <v>0</v>
      </c>
      <c r="EJ55" s="56">
        <f t="shared" si="21"/>
        <v>0</v>
      </c>
      <c r="EK55" s="56">
        <f t="shared" si="21"/>
        <v>0</v>
      </c>
      <c r="EL55" s="56">
        <f t="shared" si="21"/>
        <v>0</v>
      </c>
      <c r="EM55" s="56">
        <f t="shared" si="19"/>
        <v>0</v>
      </c>
      <c r="EN55" s="56">
        <f t="shared" si="19"/>
        <v>0</v>
      </c>
      <c r="EO55" s="56">
        <f t="shared" si="19"/>
        <v>0</v>
      </c>
      <c r="EP55" s="56">
        <f t="shared" si="19"/>
        <v>0</v>
      </c>
      <c r="EQ55" s="30">
        <f>CatTemplate[[#This Row],[Eq. unit cost]] * CatTemplate[[#This Row],[Eq. quantity]]</f>
        <v>0</v>
      </c>
      <c r="ER55" s="30">
        <f>CatTemplate[[#This Row],[Cons. unit cost]] *CatTemplate[[#This Row],[Cons. quantity]]</f>
        <v>0</v>
      </c>
      <c r="ES55" s="30">
        <f>CatTemplate[[#This Row],[Oth. unit cost]] *CatTemplate[[#This Row],[Oth. quantity]]</f>
        <v>0</v>
      </c>
      <c r="ET55" s="55">
        <f>SUM(CatTemplate[[#This Row],[CO1]:[CO20]])</f>
        <v>0</v>
      </c>
      <c r="EU55" s="56">
        <f t="shared" ref="EU55:FJ70" si="22">getCost(COLUMN(), ROW(), "Staff")</f>
        <v>0</v>
      </c>
      <c r="EV55" s="56">
        <f t="shared" si="22"/>
        <v>0</v>
      </c>
      <c r="EW55" s="56">
        <f t="shared" si="22"/>
        <v>0</v>
      </c>
      <c r="EX55" s="56">
        <f t="shared" si="22"/>
        <v>0</v>
      </c>
      <c r="EY55" s="56">
        <f t="shared" si="22"/>
        <v>0</v>
      </c>
      <c r="EZ55" s="56">
        <f t="shared" si="22"/>
        <v>0</v>
      </c>
      <c r="FA55" s="56">
        <f t="shared" si="22"/>
        <v>0</v>
      </c>
      <c r="FB55" s="56">
        <f t="shared" si="22"/>
        <v>0</v>
      </c>
      <c r="FC55" s="56">
        <f t="shared" si="22"/>
        <v>0</v>
      </c>
      <c r="FD55" s="56">
        <f t="shared" si="22"/>
        <v>0</v>
      </c>
      <c r="FE55" s="56">
        <f t="shared" si="22"/>
        <v>0</v>
      </c>
      <c r="FF55" s="56">
        <f t="shared" si="22"/>
        <v>0</v>
      </c>
      <c r="FG55" s="56">
        <f t="shared" si="22"/>
        <v>0</v>
      </c>
      <c r="FH55" s="56">
        <f t="shared" si="22"/>
        <v>0</v>
      </c>
      <c r="FI55" s="56">
        <f t="shared" si="22"/>
        <v>0</v>
      </c>
      <c r="FJ55" s="56">
        <f t="shared" si="22"/>
        <v>0</v>
      </c>
      <c r="FK55" s="56">
        <f t="shared" si="20"/>
        <v>0</v>
      </c>
      <c r="FL55" s="56">
        <f t="shared" si="20"/>
        <v>0</v>
      </c>
      <c r="FM55" s="56">
        <f t="shared" si="20"/>
        <v>0</v>
      </c>
      <c r="FN55" s="56">
        <f t="shared" si="20"/>
        <v>0</v>
      </c>
      <c r="FO55" s="58">
        <f>SUM(CatTemplate[[#This Row],[CS1]:[CS20]])</f>
        <v>0</v>
      </c>
      <c r="FP55" s="59">
        <f>CatTemplate[[#This Row],[Total Oth. cost]]+CatTemplate[[#This Row],[Total St. Cost]]</f>
        <v>0</v>
      </c>
      <c r="FQ55" s="33">
        <f t="shared" si="12"/>
        <v>0</v>
      </c>
      <c r="FR55" s="33">
        <f t="shared" si="5"/>
        <v>0</v>
      </c>
      <c r="FS55" s="30">
        <f>(CatTemplate[[#This Row],[CO1]] + CatTemplate[[#This Row],[CS1]]) * (1 + getRateOHFinal) * getRateMarkupFinal</f>
        <v>0</v>
      </c>
      <c r="FT55" s="30">
        <f>(CatTemplate[[#This Row],[CO2]] + CatTemplate[[#This Row],[CS2]]) * (1 + getRateOHFinal) * getRateMarkupFinal</f>
        <v>0</v>
      </c>
      <c r="FU55" s="30">
        <f>(CatTemplate[[#This Row],[CO3]] + CatTemplate[[#This Row],[CS3]]) * (1 + getRateOHFinal) * getRateMarkupFinal</f>
        <v>0</v>
      </c>
      <c r="FV55" s="30">
        <f>(CatTemplate[[#This Row],[CO4]] + CatTemplate[[#This Row],[CS4]]) * (1 + getRateOHFinal) * getRateMarkupFinal</f>
        <v>0</v>
      </c>
      <c r="FW55" s="30">
        <f>(CatTemplate[[#This Row],[CO5]] + CatTemplate[[#This Row],[CS5]]) * (1 + getRateOHFinal) * getRateMarkupFinal</f>
        <v>0</v>
      </c>
      <c r="FX55" s="30">
        <f>(CatTemplate[[#This Row],[CO6]] + CatTemplate[[#This Row],[CS6]]) * (1 + getRateOHFinal) * getRateMarkupFinal</f>
        <v>0</v>
      </c>
      <c r="FY55" s="30">
        <f>(CatTemplate[[#This Row],[CO7]] + CatTemplate[[#This Row],[CS7]]) * (1 + getRateOHFinal) * getRateMarkupFinal</f>
        <v>0</v>
      </c>
      <c r="FZ55" s="30">
        <f>(CatTemplate[[#This Row],[CO8]] + CatTemplate[[#This Row],[CS8]]) * (1 + getRateOHFinal) * getRateMarkupFinal</f>
        <v>0</v>
      </c>
      <c r="GA55" s="30">
        <f>(CatTemplate[[#This Row],[CO9]] + CatTemplate[[#This Row],[CS9]]) * (1 + getRateOHFinal) * getRateMarkupFinal</f>
        <v>0</v>
      </c>
      <c r="GB55" s="30">
        <f>(CatTemplate[[#This Row],[CO10]] + CatTemplate[[#This Row],[CS10]]) * (1 + getRateOHFinal) * getRateMarkupFinal</f>
        <v>0</v>
      </c>
      <c r="GC55" s="30">
        <f>(CatTemplate[[#This Row],[CO11]] + CatTemplate[[#This Row],[CS11]]) * (1 + getRateOHFinal) * getRateMarkupFinal</f>
        <v>0</v>
      </c>
      <c r="GD55" s="30">
        <f>(CatTemplate[[#This Row],[CO12]] + CatTemplate[[#This Row],[CS12]]) * (1 + getRateOHFinal) * getRateMarkupFinal</f>
        <v>0</v>
      </c>
      <c r="GE55" s="30">
        <f>(CatTemplate[[#This Row],[CO13]] + CatTemplate[[#This Row],[CS13]]) * (1 + getRateOHFinal) * getRateMarkupFinal</f>
        <v>0</v>
      </c>
      <c r="GF55" s="30">
        <f>(CatTemplate[[#This Row],[CO14]] + CatTemplate[[#This Row],[CS14]]) * (1 + getRateOHFinal) * getRateMarkupFinal</f>
        <v>0</v>
      </c>
      <c r="GG55" s="30">
        <f>(CatTemplate[[#This Row],[CO15]] + CatTemplate[[#This Row],[CS15]]) * (1 + getRateOHFinal) * getRateMarkupFinal</f>
        <v>0</v>
      </c>
      <c r="GH55" s="30">
        <f>(CatTemplate[[#This Row],[CO16]] + CatTemplate[[#This Row],[CS16]]) * (1 + getRateOHFinal) * getRateMarkupFinal</f>
        <v>0</v>
      </c>
      <c r="GI55" s="30">
        <f>(CatTemplate[[#This Row],[CO17]] + CatTemplate[[#This Row],[CS17]]) * (1 + getRateOHFinal) * getRateMarkupFinal</f>
        <v>0</v>
      </c>
      <c r="GJ55" s="30">
        <f>(CatTemplate[[#This Row],[CO18]] + CatTemplate[[#This Row],[CS18]]) * (1 + getRateOHFinal) * getRateMarkupFinal</f>
        <v>0</v>
      </c>
      <c r="GK55" s="30">
        <f>(CatTemplate[[#This Row],[CO19]] + CatTemplate[[#This Row],[CS19]]) * (1 + getRateOHFinal) * getRateMarkupFinal</f>
        <v>0</v>
      </c>
      <c r="GL55" s="30">
        <f>(CatTemplate[[#This Row],[CO20]] + CatTemplate[[#This Row],[CS20]]) * (1 + getRateOHFinal) * getRateMarkupFinal</f>
        <v>0</v>
      </c>
      <c r="GM55" s="30" t="e">
        <f t="shared" si="6"/>
        <v>#VALUE!</v>
      </c>
      <c r="GN55" s="30">
        <f t="shared" si="7"/>
        <v>0</v>
      </c>
      <c r="GO55" s="30">
        <f t="shared" si="8"/>
        <v>0</v>
      </c>
      <c r="GP55" s="30">
        <f t="shared" si="9"/>
        <v>0</v>
      </c>
      <c r="GQ55" s="30">
        <f>(CatTemplate[[#This Row],[CO1]]+CatTemplate[[#This Row],[CS1]]) * (1+ getRateOHFinal) * (1 + getRateMarkupFinal)</f>
        <v>0</v>
      </c>
      <c r="GR55" s="30">
        <f>(CatTemplate[[#This Row],[CO2]]+CatTemplate[[#This Row],[CS2]]) * (1+ getRateOHFinal) * (1 + getRateMarkupFinal)</f>
        <v>0</v>
      </c>
      <c r="GS55" s="30">
        <f>(CatTemplate[[#This Row],[CO3]]+CatTemplate[[#This Row],[CS3]]) * (1+ getRateOHFinal) * (1 + getRateMarkupFinal)</f>
        <v>0</v>
      </c>
      <c r="GT55" s="30">
        <f>(CatTemplate[[#This Row],[CO4]]+CatTemplate[[#This Row],[CS4]]) * (1+ getRateOHFinal) * (1 + getRateMarkupFinal)</f>
        <v>0</v>
      </c>
      <c r="GU55" s="30">
        <f>(CatTemplate[[#This Row],[CO5]]+CatTemplate[[#This Row],[CS5]]) * (1+ getRateOHFinal) * (1 + getRateMarkupFinal)</f>
        <v>0</v>
      </c>
      <c r="GV55" s="30">
        <f>(CatTemplate[[#This Row],[CO6]]+CatTemplate[[#This Row],[CS6]]) * (1+ getRateOHFinal) * (1 + getRateMarkupFinal)</f>
        <v>0</v>
      </c>
      <c r="GW55" s="30">
        <f>(CatTemplate[[#This Row],[CO7]]+CatTemplate[[#This Row],[CS7]]) * (1+ getRateOHFinal) * (1 + getRateMarkupFinal)</f>
        <v>0</v>
      </c>
      <c r="GX55" s="30">
        <f>(CatTemplate[[#This Row],[CO8]]+CatTemplate[[#This Row],[CS8]]) * (1+ getRateOHFinal) * (1 + getRateMarkupFinal)</f>
        <v>0</v>
      </c>
      <c r="GY55" s="30">
        <f>(CatTemplate[[#This Row],[CO9]]+CatTemplate[[#This Row],[CS9]]) * (1+ getRateOHFinal) * (1 + getRateMarkupFinal)</f>
        <v>0</v>
      </c>
      <c r="GZ55" s="30">
        <f>(CatTemplate[[#This Row],[CO10]]+CatTemplate[[#This Row],[CS10]]) * (1+ getRateOHFinal) * (1 + getRateMarkupFinal)</f>
        <v>0</v>
      </c>
      <c r="HA55" s="30">
        <f>(CatTemplate[[#This Row],[CO11]]+CatTemplate[[#This Row],[CS11]]) * (1+ getRateOHFinal) * (1 + getRateMarkupFinal)</f>
        <v>0</v>
      </c>
      <c r="HB55" s="30">
        <f>(CatTemplate[[#This Row],[CO12]]+CatTemplate[[#This Row],[CS12]]) * (1+ getRateOHFinal) * (1 + getRateMarkupFinal)</f>
        <v>0</v>
      </c>
      <c r="HC55" s="30">
        <f>(CatTemplate[[#This Row],[CO13]]+CatTemplate[[#This Row],[CS13]]) * (1+ getRateOHFinal) * (1 + getRateMarkupFinal)</f>
        <v>0</v>
      </c>
      <c r="HD55" s="30">
        <f>(CatTemplate[[#This Row],[CO14]]+CatTemplate[[#This Row],[CS14]]) * (1+ getRateOHFinal) * (1 + getRateMarkupFinal)</f>
        <v>0</v>
      </c>
      <c r="HE55" s="30">
        <f>(CatTemplate[[#This Row],[CO15]]+CatTemplate[[#This Row],[CS15]]) * (1+ getRateOHFinal) * (1 + getRateMarkupFinal)</f>
        <v>0</v>
      </c>
      <c r="HF55" s="30">
        <f>(CatTemplate[[#This Row],[CO16]]+CatTemplate[[#This Row],[CS16]]) * (1+ getRateOHFinal) * (1 + getRateMarkupFinal)</f>
        <v>0</v>
      </c>
      <c r="HG55" s="30">
        <f>(CatTemplate[[#This Row],[CO17]]+CatTemplate[[#This Row],[CS17]]) * (1+ getRateOHFinal) * (1 + getRateMarkupFinal)</f>
        <v>0</v>
      </c>
      <c r="HH55" s="30">
        <f>(CatTemplate[[#This Row],[CO18]]+CatTemplate[[#This Row],[CS18]]) * (1+ getRateOHFinal) * (1 + getRateMarkupFinal)</f>
        <v>0</v>
      </c>
      <c r="HI55" s="30">
        <f>(CatTemplate[[#This Row],[CO19]]+CatTemplate[[#This Row],[CS19]]) * (1+ getRateOHFinal) * (1 + getRateMarkupFinal)</f>
        <v>0</v>
      </c>
      <c r="HJ55" s="30">
        <f>(CatTemplate[[#This Row],[CO20]]+CatTemplate[[#This Row],[CS20]]) * (1+ getRateOHFinal) * (1 + getRateMarkupFinal)</f>
        <v>0</v>
      </c>
      <c r="HK55" s="39">
        <f>CatTemplate[[#This Row],[Total cost]]+CatTemplate[[#This Row],[OH Amount]]+CatTemplate[[#This Row],[Markup]]</f>
        <v>0</v>
      </c>
      <c r="HL55" s="63">
        <f>IF(CatTemplate[[#This Row],[Units]]="Days",CatTemplate[[#This Row],[Project quantity]]*CatTemplate[[#This Row],[St. unit effort]],CatTemplate[[#This Row],[Project quantity]])</f>
        <v>0</v>
      </c>
      <c r="HM55" s="287">
        <f>IFERROR(CatTemplate[[#This Row],[Total Price]]/(CatTemplate[[#This Row],[Final Quantity]]),0)</f>
        <v>0</v>
      </c>
      <c r="HN55" s="261"/>
    </row>
    <row r="56" spans="2:222" x14ac:dyDescent="0.2">
      <c r="B56" s="6" t="s">
        <v>75</v>
      </c>
      <c r="C56" s="22">
        <v>2</v>
      </c>
      <c r="D56" s="7" t="s">
        <v>75</v>
      </c>
      <c r="E56" s="24">
        <v>2</v>
      </c>
      <c r="F56" s="18" t="s">
        <v>145</v>
      </c>
      <c r="G56" s="26">
        <v>10</v>
      </c>
      <c r="H56" s="18" t="s">
        <v>976</v>
      </c>
      <c r="I56" s="18" t="s">
        <v>173</v>
      </c>
      <c r="J56" s="15" t="s">
        <v>261</v>
      </c>
      <c r="K56" s="15"/>
      <c r="L56" s="15" t="s">
        <v>140</v>
      </c>
      <c r="M56" s="15" t="s">
        <v>251</v>
      </c>
      <c r="N56" s="15" t="s">
        <v>857</v>
      </c>
      <c r="O56" s="320"/>
      <c r="P56" s="71"/>
      <c r="Q56" s="108"/>
      <c r="R56" s="73"/>
      <c r="S56" s="97"/>
      <c r="T56" s="100">
        <f>getEqUnitCost</f>
        <v>0</v>
      </c>
      <c r="U56" s="73">
        <f>getEqUnitEffort</f>
        <v>0</v>
      </c>
      <c r="V56" s="101">
        <f>getEqQuantity</f>
        <v>0</v>
      </c>
      <c r="W56" s="320"/>
      <c r="X56" s="100">
        <f>getConsUnitCost</f>
        <v>0</v>
      </c>
      <c r="Y56" s="73">
        <f>getConsUnitEffort</f>
        <v>0</v>
      </c>
      <c r="Z56" s="14">
        <f>getConsQuantity</f>
        <v>0</v>
      </c>
      <c r="AA56" s="320"/>
      <c r="AB56" s="72"/>
      <c r="AC56" s="112"/>
      <c r="AD56" s="14">
        <f>getOthQuantity</f>
        <v>0</v>
      </c>
      <c r="AE56" s="320"/>
      <c r="AF56" s="28" t="str">
        <f>IF(ISBLANK(CatTemplate[[#This Row],[Resource type]]),"",CatTemplate[[#This Row],[Resource type]])</f>
        <v>CIEC REG</v>
      </c>
      <c r="AG56" s="242">
        <f>getStaffUnitCost</f>
        <v>580.92167994134365</v>
      </c>
      <c r="AH56" s="113">
        <f>getStaffUnitEffort</f>
        <v>0</v>
      </c>
      <c r="AI56" s="40">
        <f>getStaffQuantity</f>
        <v>0</v>
      </c>
      <c r="AJ56" s="41">
        <f>CatTemplate[[#This Row],[St. quantity]]*8/ParRatePM</f>
        <v>0</v>
      </c>
      <c r="AK56" s="320"/>
      <c r="AL56" s="53" t="str">
        <f>CatTemplate[[#This Row],[Item type]]</f>
        <v>Days</v>
      </c>
      <c r="AM56" s="12">
        <f>SUM(CatTemplate[[#This Row],[Year1]:[Year20]])</f>
        <v>0</v>
      </c>
      <c r="AN56" s="52"/>
      <c r="AO56" s="52"/>
      <c r="AP56" s="52"/>
      <c r="AQ56" s="52"/>
      <c r="AR56" s="52"/>
      <c r="AS56" s="8"/>
      <c r="AT56" s="8"/>
      <c r="AU56" s="8"/>
      <c r="AV56" s="8"/>
      <c r="AW56" s="8"/>
      <c r="AX56" s="8"/>
      <c r="AY56" s="8"/>
      <c r="AZ56" s="8"/>
      <c r="BA56" s="8"/>
      <c r="BB56" s="8"/>
      <c r="BC56" s="8"/>
      <c r="BD56" s="8"/>
      <c r="BE56" s="8"/>
      <c r="BF56" s="8"/>
      <c r="BG56" s="36"/>
      <c r="BH56" s="320"/>
      <c r="BI56" s="37" t="str">
        <f>getCostCategory</f>
        <v>03 Subcontracting costs</v>
      </c>
      <c r="BJ56" s="37" t="str">
        <f>getSection</f>
        <v>02 Patient visits and data collection</v>
      </c>
      <c r="BK56" s="32" t="str">
        <f>getObject</f>
        <v>Patient visits and data collection</v>
      </c>
      <c r="BL56" s="30">
        <f>IFERROR(getUnitCost * IF(CatTemplate[[#This Row],[Cost Category Comp.]]="01 Staff costs", 1,1),0)</f>
        <v>580.92167994134365</v>
      </c>
      <c r="BM56" s="29">
        <f>IF(AND(ISBLANK(CatTemplate[[#This Row],[Eq. unit cost]]),ISBLANK(CatTemplate[[#This Row],[Cons. unit cost]]),ISBLANK(CatTemplate[[#This Row],[Oth. unit cost]])), 0, IF(getUnitEffort =0,1,getUnitEffort) * CatTemplate[[#This Row],[Year1]])</f>
        <v>0</v>
      </c>
      <c r="BN56" s="29">
        <f>IF(AND(ISBLANK(CatTemplate[[#This Row],[Eq. unit cost]]),ISBLANK(CatTemplate[[#This Row],[Cons. unit cost]]),ISBLANK(CatTemplate[[#This Row],[Oth. unit cost]])), 0, IF(getUnitEffort =0,1,getUnitEffort) * CatTemplate[[#This Row],[Year2]])</f>
        <v>0</v>
      </c>
      <c r="BO56" s="29">
        <f>IF(AND(ISBLANK(CatTemplate[[#This Row],[Eq. unit cost]]),ISBLANK(CatTemplate[[#This Row],[Cons. unit cost]]),ISBLANK(CatTemplate[[#This Row],[Oth. unit cost]])), 0, IF(getUnitEffort =0,1,getUnitEffort) * CatTemplate[[#This Row],[Year3]])</f>
        <v>0</v>
      </c>
      <c r="BP56" s="29">
        <f>IF(AND(ISBLANK(CatTemplate[[#This Row],[Eq. unit cost]]),ISBLANK(CatTemplate[[#This Row],[Cons. unit cost]]),ISBLANK(CatTemplate[[#This Row],[Oth. unit cost]])), 0, IF(getUnitEffort =0,1,getUnitEffort) * CatTemplate[[#This Row],[Year4]])</f>
        <v>0</v>
      </c>
      <c r="BQ56" s="29">
        <f>IF(AND(ISBLANK(CatTemplate[[#This Row],[Eq. unit cost]]),ISBLANK(CatTemplate[[#This Row],[Cons. unit cost]]),ISBLANK(CatTemplate[[#This Row],[Oth. unit cost]])), 0, IF(getUnitEffort =0,1,getUnitEffort) * CatTemplate[[#This Row],[Year5]])</f>
        <v>0</v>
      </c>
      <c r="BR56" s="29">
        <f>IF(AND(ISBLANK(CatTemplate[[#This Row],[Eq. unit cost]]),ISBLANK(CatTemplate[[#This Row],[Cons. unit cost]]),ISBLANK(CatTemplate[[#This Row],[Oth. unit cost]])), 0, IF(getUnitEffort =0,1,getUnitEffort) * CatTemplate[[#This Row],[Year6]])</f>
        <v>0</v>
      </c>
      <c r="BS56" s="29">
        <f>IF(AND(ISBLANK(CatTemplate[[#This Row],[Eq. unit cost]]),ISBLANK(CatTemplate[[#This Row],[Cons. unit cost]]),ISBLANK(CatTemplate[[#This Row],[Oth. unit cost]])), 0, IF(getUnitEffort =0,1,getUnitEffort) * CatTemplate[[#This Row],[Year7]])</f>
        <v>0</v>
      </c>
      <c r="BT56" s="29">
        <f>IF(AND(ISBLANK(CatTemplate[[#This Row],[Eq. unit cost]]),ISBLANK(CatTemplate[[#This Row],[Cons. unit cost]]),ISBLANK(CatTemplate[[#This Row],[Oth. unit cost]])), 0, IF(getUnitEffort =0,1,getUnitEffort) * CatTemplate[[#This Row],[Year8]])</f>
        <v>0</v>
      </c>
      <c r="BU56" s="29">
        <f>IF(AND(ISBLANK(CatTemplate[[#This Row],[Eq. unit cost]]),ISBLANK(CatTemplate[[#This Row],[Cons. unit cost]]),ISBLANK(CatTemplate[[#This Row],[Oth. unit cost]])), 0, IF(getUnitEffort =0,1,getUnitEffort) * CatTemplate[[#This Row],[Year9]])</f>
        <v>0</v>
      </c>
      <c r="BV56" s="29">
        <f>IF(AND(ISBLANK(CatTemplate[[#This Row],[Eq. unit cost]]),ISBLANK(CatTemplate[[#This Row],[Cons. unit cost]]),ISBLANK(CatTemplate[[#This Row],[Oth. unit cost]])), 0, IF(getUnitEffort =0,1,getUnitEffort) * CatTemplate[[#This Row],[Year10]])</f>
        <v>0</v>
      </c>
      <c r="BW56" s="29">
        <f>IF(AND(ISBLANK(CatTemplate[[#This Row],[Eq. unit cost]]),ISBLANK(CatTemplate[[#This Row],[Cons. unit cost]]),ISBLANK(CatTemplate[[#This Row],[Oth. unit cost]])), 0, IF(getUnitEffort =0,1,getUnitEffort) * CatTemplate[[#This Row],[Year11]])</f>
        <v>0</v>
      </c>
      <c r="BX56" s="29">
        <f>IF(AND(ISBLANK(CatTemplate[[#This Row],[Eq. unit cost]]),ISBLANK(CatTemplate[[#This Row],[Cons. unit cost]]),ISBLANK(CatTemplate[[#This Row],[Oth. unit cost]])), 0, IF(getUnitEffort =0,1,getUnitEffort) * CatTemplate[[#This Row],[Year12]])</f>
        <v>0</v>
      </c>
      <c r="BY56" s="29">
        <f>IF(AND(ISBLANK(CatTemplate[[#This Row],[Eq. unit cost]]),ISBLANK(CatTemplate[[#This Row],[Cons. unit cost]]),ISBLANK(CatTemplate[[#This Row],[Oth. unit cost]])), 0, IF(getUnitEffort =0,1,getUnitEffort) * CatTemplate[[#This Row],[Year13]])</f>
        <v>0</v>
      </c>
      <c r="BZ56" s="29">
        <f>IF(AND(ISBLANK(CatTemplate[[#This Row],[Eq. unit cost]]),ISBLANK(CatTemplate[[#This Row],[Cons. unit cost]]),ISBLANK(CatTemplate[[#This Row],[Oth. unit cost]])), 0, IF(getUnitEffort =0,1,getUnitEffort) * CatTemplate[[#This Row],[Year14]])</f>
        <v>0</v>
      </c>
      <c r="CA56" s="29">
        <f>IF(AND(ISBLANK(CatTemplate[[#This Row],[Eq. unit cost]]),ISBLANK(CatTemplate[[#This Row],[Cons. unit cost]]),ISBLANK(CatTemplate[[#This Row],[Oth. unit cost]])), 0, IF(getUnitEffort =0,1,getUnitEffort) * CatTemplate[[#This Row],[Year15]])</f>
        <v>0</v>
      </c>
      <c r="CB56" s="29">
        <f>IF(AND(ISBLANK(CatTemplate[[#This Row],[Eq. unit cost]]),ISBLANK(CatTemplate[[#This Row],[Cons. unit cost]]),ISBLANK(CatTemplate[[#This Row],[Oth. unit cost]])), 0, IF(getUnitEffort =0,1,getUnitEffort) * CatTemplate[[#This Row],[Year16]])</f>
        <v>0</v>
      </c>
      <c r="CC56" s="29">
        <f>IF(AND(ISBLANK(CatTemplate[[#This Row],[Eq. unit cost]]),ISBLANK(CatTemplate[[#This Row],[Cons. unit cost]]),ISBLANK(CatTemplate[[#This Row],[Oth. unit cost]])), 0, IF(getUnitEffort =0,1,getUnitEffort) * CatTemplate[[#This Row],[Year17]])</f>
        <v>0</v>
      </c>
      <c r="CD56" s="29">
        <f>IF(AND(ISBLANK(CatTemplate[[#This Row],[Eq. unit cost]]),ISBLANK(CatTemplate[[#This Row],[Cons. unit cost]]),ISBLANK(CatTemplate[[#This Row],[Oth. unit cost]])), 0, IF(getUnitEffort =0,1,getUnitEffort) * CatTemplate[[#This Row],[Year18]])</f>
        <v>0</v>
      </c>
      <c r="CE56" s="29">
        <f>IF(AND(ISBLANK(CatTemplate[[#This Row],[Eq. unit cost]]),ISBLANK(CatTemplate[[#This Row],[Cons. unit cost]]),ISBLANK(CatTemplate[[#This Row],[Oth. unit cost]])), 0, IF(getUnitEffort =0,1,getUnitEffort) * CatTemplate[[#This Row],[Year19]])</f>
        <v>0</v>
      </c>
      <c r="CF56" s="29">
        <f>IF(AND(ISBLANK(CatTemplate[[#This Row],[Eq. unit cost]]),ISBLANK(CatTemplate[[#This Row],[Cons. unit cost]]),ISBLANK(CatTemplate[[#This Row],[Oth. unit cost]])), 0, IF(getUnitEffort =0,1,getUnitEffort) * CatTemplate[[#This Row],[Year20]])</f>
        <v>0</v>
      </c>
      <c r="CG56" s="45">
        <f>SUM(CatTemplate[[#This Row],[Q1]:[Q20]])</f>
        <v>0</v>
      </c>
      <c r="CH56" s="29">
        <f>IF(ISBLANK(CatTemplate[[#This Row],[St. unit effort]]),0,(CatTemplate[[#This Row],[St. unit effort]] * CatTemplate[[#This Row],[Year1]]))</f>
        <v>0</v>
      </c>
      <c r="CI56" s="29">
        <f>IF(ISBLANK(CatTemplate[[#This Row],[St. unit effort]]),0,(CatTemplate[[#This Row],[St. unit effort]] * CatTemplate[[#This Row],[Year2]]))</f>
        <v>0</v>
      </c>
      <c r="CJ56" s="29">
        <f>IF(ISBLANK(CatTemplate[[#This Row],[St. unit effort]]),0,(CatTemplate[[#This Row],[St. unit effort]] * CatTemplate[[#This Row],[Year3]]))</f>
        <v>0</v>
      </c>
      <c r="CK56" s="29">
        <f>IF(ISBLANK(CatTemplate[[#This Row],[St. unit effort]]),0,(CatTemplate[[#This Row],[St. unit effort]] * CatTemplate[[#This Row],[Year4]]))</f>
        <v>0</v>
      </c>
      <c r="CL56" s="29">
        <f>IF(ISBLANK(CatTemplate[[#This Row],[St. unit effort]]),0,(CatTemplate[[#This Row],[St. unit effort]] * CatTemplate[[#This Row],[Year5]]))</f>
        <v>0</v>
      </c>
      <c r="CM56" s="29">
        <f>IF(ISBLANK(CatTemplate[[#This Row],[St. unit effort]]),0,(CatTemplate[[#This Row],[St. unit effort]] * CatTemplate[[#This Row],[Year6]]))</f>
        <v>0</v>
      </c>
      <c r="CN56" s="29">
        <f>IF(ISBLANK(CatTemplate[[#This Row],[St. unit effort]]),0,(CatTemplate[[#This Row],[St. unit effort]] * CatTemplate[[#This Row],[Year7]]))</f>
        <v>0</v>
      </c>
      <c r="CO56" s="29">
        <f>IF(ISBLANK(CatTemplate[[#This Row],[St. unit effort]]),0,(CatTemplate[[#This Row],[St. unit effort]] * CatTemplate[[#This Row],[Year8]]))</f>
        <v>0</v>
      </c>
      <c r="CP56" s="29">
        <f>IF(ISBLANK(CatTemplate[[#This Row],[St. unit effort]]),0,(CatTemplate[[#This Row],[St. unit effort]] * CatTemplate[[#This Row],[Year9]]))</f>
        <v>0</v>
      </c>
      <c r="CQ56" s="29">
        <f>IF(ISBLANK(CatTemplate[[#This Row],[St. unit effort]]),0,(CatTemplate[[#This Row],[St. unit effort]] * CatTemplate[[#This Row],[Year10]]))</f>
        <v>0</v>
      </c>
      <c r="CR56" s="29">
        <f>IF(ISBLANK(CatTemplate[[#This Row],[St. unit effort]]),0,(CatTemplate[[#This Row],[St. unit effort]] * CatTemplate[[#This Row],[Year11]]))</f>
        <v>0</v>
      </c>
      <c r="CS56" s="29">
        <f>IF(ISBLANK(CatTemplate[[#This Row],[St. unit effort]]),0,(CatTemplate[[#This Row],[St. unit effort]] * CatTemplate[[#This Row],[Year12]]))</f>
        <v>0</v>
      </c>
      <c r="CT56" s="29">
        <f>IF(ISBLANK(CatTemplate[[#This Row],[St. unit effort]]),0,(CatTemplate[[#This Row],[St. unit effort]] * CatTemplate[[#This Row],[Year13]]))</f>
        <v>0</v>
      </c>
      <c r="CU56" s="29">
        <f>IF(ISBLANK(CatTemplate[[#This Row],[St. unit effort]]),0,(CatTemplate[[#This Row],[St. unit effort]] * CatTemplate[[#This Row],[Year14]]))</f>
        <v>0</v>
      </c>
      <c r="CV56" s="29">
        <f>IF(ISBLANK(CatTemplate[[#This Row],[St. unit effort]]),0,(CatTemplate[[#This Row],[St. unit effort]] * CatTemplate[[#This Row],[Year15]]))</f>
        <v>0</v>
      </c>
      <c r="CW56" s="29">
        <f>IF(ISBLANK(CatTemplate[[#This Row],[St. unit effort]]),0,(CatTemplate[[#This Row],[St. unit effort]] * CatTemplate[[#This Row],[Year16]]))</f>
        <v>0</v>
      </c>
      <c r="CX56" s="29">
        <f>IF(ISBLANK(CatTemplate[[#This Row],[St. unit effort]]),0,(CatTemplate[[#This Row],[St. unit effort]] * CatTemplate[[#This Row],[Year17]]))</f>
        <v>0</v>
      </c>
      <c r="CY56" s="29">
        <f>IF(ISBLANK(CatTemplate[[#This Row],[St. unit effort]]),0,(CatTemplate[[#This Row],[St. unit effort]] * CatTemplate[[#This Row],[Year18]]))</f>
        <v>0</v>
      </c>
      <c r="CZ56" s="29">
        <f>IF(ISBLANK(CatTemplate[[#This Row],[St. unit effort]]),0,(CatTemplate[[#This Row],[St. unit effort]] * CatTemplate[[#This Row],[Year19]]))</f>
        <v>0</v>
      </c>
      <c r="DA56" s="29">
        <f>IF(ISBLANK(CatTemplate[[#This Row],[St. unit effort]]),0,(CatTemplate[[#This Row],[St. unit effort]] * CatTemplate[[#This Row],[Year20]]))</f>
        <v>0</v>
      </c>
      <c r="DB56" s="57">
        <f>IF(ISBLANK(CatTemplate[[#This Row],[St. unit effort]]),0,(CatTemplate[[#This Row],[St. unit effort]] * CatTemplate[[#This Row],[Year1]])*8/ParRatePM)</f>
        <v>0</v>
      </c>
      <c r="DC56" s="57">
        <f>IF(ISBLANK(CatTemplate[[#This Row],[St. unit effort]]),0,(CatTemplate[[#This Row],[St. unit effort]] * CatTemplate[[#This Row],[Year2]])*8/ParRatePM)</f>
        <v>0</v>
      </c>
      <c r="DD56" s="57">
        <f>IF(ISBLANK(CatTemplate[[#This Row],[St. unit effort]]),0,(CatTemplate[[#This Row],[St. unit effort]] * CatTemplate[[#This Row],[Year3]])*8/ParRatePM)</f>
        <v>0</v>
      </c>
      <c r="DE56" s="57">
        <f>IF(ISBLANK(CatTemplate[[#This Row],[St. unit effort]]),0,(CatTemplate[[#This Row],[St. unit effort]] * CatTemplate[[#This Row],[Year4]])*8/ParRatePM)</f>
        <v>0</v>
      </c>
      <c r="DF56" s="57">
        <f>IF(ISBLANK(CatTemplate[[#This Row],[St. unit effort]]),0,(CatTemplate[[#This Row],[St. unit effort]] * CatTemplate[[#This Row],[Year5]])*8/ParRatePM)</f>
        <v>0</v>
      </c>
      <c r="DG56" s="57">
        <f>IF(ISBLANK(CatTemplate[[#This Row],[St. unit effort]]),0,(CatTemplate[[#This Row],[St. unit effort]] * CatTemplate[[#This Row],[Year6]])*8/ParRatePM)</f>
        <v>0</v>
      </c>
      <c r="DH56" s="57">
        <f>IF(ISBLANK(CatTemplate[[#This Row],[St. unit effort]]),0,(CatTemplate[[#This Row],[St. unit effort]] * CatTemplate[[#This Row],[Year7]])*8/ParRatePM)</f>
        <v>0</v>
      </c>
      <c r="DI56" s="57">
        <f>IF(ISBLANK(CatTemplate[[#This Row],[St. unit effort]]),0,(CatTemplate[[#This Row],[St. unit effort]] * CatTemplate[[#This Row],[Year8]])*8/ParRatePM)</f>
        <v>0</v>
      </c>
      <c r="DJ56" s="57">
        <f>IF(ISBLANK(CatTemplate[[#This Row],[St. unit effort]]),0,(CatTemplate[[#This Row],[St. unit effort]] * CatTemplate[[#This Row],[Year9]])*8/ParRatePM)</f>
        <v>0</v>
      </c>
      <c r="DK56" s="57">
        <f>IF(ISBLANK(CatTemplate[[#This Row],[St. unit effort]]),0,(CatTemplate[[#This Row],[St. unit effort]] * CatTemplate[[#This Row],[Year10]])*8/ParRatePM)</f>
        <v>0</v>
      </c>
      <c r="DL56" s="57">
        <f>IF(ISBLANK(CatTemplate[[#This Row],[St. unit effort]]),0,(CatTemplate[[#This Row],[St. unit effort]] * CatTemplate[[#This Row],[Year11]])*8/ParRatePM)</f>
        <v>0</v>
      </c>
      <c r="DM56" s="57">
        <f>IF(ISBLANK(CatTemplate[[#This Row],[St. unit effort]]),0,(CatTemplate[[#This Row],[St. unit effort]] * CatTemplate[[#This Row],[Year12]])*8/ParRatePM)</f>
        <v>0</v>
      </c>
      <c r="DN56" s="57">
        <f>IF(ISBLANK(CatTemplate[[#This Row],[St. unit effort]]),0,(CatTemplate[[#This Row],[St. unit effort]] * CatTemplate[[#This Row],[Year13]])*8/ParRatePM)</f>
        <v>0</v>
      </c>
      <c r="DO56" s="57">
        <f>IF(ISBLANK(CatTemplate[[#This Row],[St. unit effort]]),0,(CatTemplate[[#This Row],[St. unit effort]] * CatTemplate[[#This Row],[Year14]])*8/ParRatePM)</f>
        <v>0</v>
      </c>
      <c r="DP56" s="57">
        <f>IF(ISBLANK(CatTemplate[[#This Row],[St. unit effort]]),0,(CatTemplate[[#This Row],[St. unit effort]] * CatTemplate[[#This Row],[Year15]])*8/ParRatePM)</f>
        <v>0</v>
      </c>
      <c r="DQ56" s="57">
        <f>IF(ISBLANK(CatTemplate[[#This Row],[St. unit effort]]),0,(CatTemplate[[#This Row],[St. unit effort]] * CatTemplate[[#This Row],[Year16]])*8/ParRatePM)</f>
        <v>0</v>
      </c>
      <c r="DR56" s="57">
        <f>IF(ISBLANK(CatTemplate[[#This Row],[St. unit effort]]),0,(CatTemplate[[#This Row],[St. unit effort]] * CatTemplate[[#This Row],[Year17]])*8/ParRatePM)</f>
        <v>0</v>
      </c>
      <c r="DS56" s="57">
        <f>IF(ISBLANK(CatTemplate[[#This Row],[St. unit effort]]),0,(CatTemplate[[#This Row],[St. unit effort]] * CatTemplate[[#This Row],[Year18]])*8/ParRatePM)</f>
        <v>0</v>
      </c>
      <c r="DT56" s="57">
        <f>IF(ISBLANK(CatTemplate[[#This Row],[St. unit effort]]),0,(CatTemplate[[#This Row],[St. unit effort]] * CatTemplate[[#This Row],[Year19]])*8/ParRatePM)</f>
        <v>0</v>
      </c>
      <c r="DU56" s="57">
        <f>IF(ISBLANK(CatTemplate[[#This Row],[St. unit effort]]),0,(CatTemplate[[#This Row],[St. unit effort]] * CatTemplate[[#This Row],[Year20]])*8/ParRatePM)</f>
        <v>0</v>
      </c>
      <c r="DV56" s="54">
        <f>SUM(CatTemplate[[#This Row],[PM1]:[PM20]])</f>
        <v>0</v>
      </c>
      <c r="DW56" s="56">
        <f t="shared" si="21"/>
        <v>0</v>
      </c>
      <c r="DX56" s="56">
        <f t="shared" si="21"/>
        <v>0</v>
      </c>
      <c r="DY56" s="56">
        <f t="shared" si="21"/>
        <v>0</v>
      </c>
      <c r="DZ56" s="56">
        <f t="shared" si="21"/>
        <v>0</v>
      </c>
      <c r="EA56" s="56">
        <f t="shared" si="21"/>
        <v>0</v>
      </c>
      <c r="EB56" s="56">
        <f t="shared" si="21"/>
        <v>0</v>
      </c>
      <c r="EC56" s="56">
        <f t="shared" si="21"/>
        <v>0</v>
      </c>
      <c r="ED56" s="56">
        <f t="shared" si="21"/>
        <v>0</v>
      </c>
      <c r="EE56" s="56">
        <f t="shared" si="21"/>
        <v>0</v>
      </c>
      <c r="EF56" s="56">
        <f t="shared" si="21"/>
        <v>0</v>
      </c>
      <c r="EG56" s="56">
        <f t="shared" si="21"/>
        <v>0</v>
      </c>
      <c r="EH56" s="56">
        <f t="shared" si="21"/>
        <v>0</v>
      </c>
      <c r="EI56" s="56">
        <f t="shared" si="21"/>
        <v>0</v>
      </c>
      <c r="EJ56" s="56">
        <f t="shared" si="21"/>
        <v>0</v>
      </c>
      <c r="EK56" s="56">
        <f t="shared" si="21"/>
        <v>0</v>
      </c>
      <c r="EL56" s="56">
        <f t="shared" si="21"/>
        <v>0</v>
      </c>
      <c r="EM56" s="56">
        <f t="shared" si="19"/>
        <v>0</v>
      </c>
      <c r="EN56" s="56">
        <f t="shared" si="19"/>
        <v>0</v>
      </c>
      <c r="EO56" s="56">
        <f t="shared" si="19"/>
        <v>0</v>
      </c>
      <c r="EP56" s="56">
        <f t="shared" si="19"/>
        <v>0</v>
      </c>
      <c r="EQ56" s="30">
        <f>CatTemplate[[#This Row],[Eq. unit cost]] * CatTemplate[[#This Row],[Eq. quantity]]</f>
        <v>0</v>
      </c>
      <c r="ER56" s="30">
        <f>CatTemplate[[#This Row],[Cons. unit cost]] *CatTemplate[[#This Row],[Cons. quantity]]</f>
        <v>0</v>
      </c>
      <c r="ES56" s="30">
        <f>CatTemplate[[#This Row],[Oth. unit cost]] *CatTemplate[[#This Row],[Oth. quantity]]</f>
        <v>0</v>
      </c>
      <c r="ET56" s="55">
        <f>SUM(CatTemplate[[#This Row],[CO1]:[CO20]])</f>
        <v>0</v>
      </c>
      <c r="EU56" s="56">
        <f t="shared" si="22"/>
        <v>0</v>
      </c>
      <c r="EV56" s="56">
        <f t="shared" si="22"/>
        <v>0</v>
      </c>
      <c r="EW56" s="56">
        <f t="shared" si="22"/>
        <v>0</v>
      </c>
      <c r="EX56" s="56">
        <f t="shared" si="22"/>
        <v>0</v>
      </c>
      <c r="EY56" s="56">
        <f t="shared" si="22"/>
        <v>0</v>
      </c>
      <c r="EZ56" s="56">
        <f t="shared" si="22"/>
        <v>0</v>
      </c>
      <c r="FA56" s="56">
        <f t="shared" si="22"/>
        <v>0</v>
      </c>
      <c r="FB56" s="56">
        <f t="shared" si="22"/>
        <v>0</v>
      </c>
      <c r="FC56" s="56">
        <f t="shared" si="22"/>
        <v>0</v>
      </c>
      <c r="FD56" s="56">
        <f t="shared" si="22"/>
        <v>0</v>
      </c>
      <c r="FE56" s="56">
        <f t="shared" si="22"/>
        <v>0</v>
      </c>
      <c r="FF56" s="56">
        <f t="shared" si="22"/>
        <v>0</v>
      </c>
      <c r="FG56" s="56">
        <f t="shared" si="22"/>
        <v>0</v>
      </c>
      <c r="FH56" s="56">
        <f t="shared" si="22"/>
        <v>0</v>
      </c>
      <c r="FI56" s="56">
        <f t="shared" si="22"/>
        <v>0</v>
      </c>
      <c r="FJ56" s="56">
        <f t="shared" si="22"/>
        <v>0</v>
      </c>
      <c r="FK56" s="56">
        <f t="shared" si="20"/>
        <v>0</v>
      </c>
      <c r="FL56" s="56">
        <f t="shared" si="20"/>
        <v>0</v>
      </c>
      <c r="FM56" s="56">
        <f t="shared" si="20"/>
        <v>0</v>
      </c>
      <c r="FN56" s="56">
        <f t="shared" si="20"/>
        <v>0</v>
      </c>
      <c r="FO56" s="58">
        <f>SUM(CatTemplate[[#This Row],[CS1]:[CS20]])</f>
        <v>0</v>
      </c>
      <c r="FP56" s="59">
        <f>CatTemplate[[#This Row],[Total Oth. cost]]+CatTemplate[[#This Row],[Total St. Cost]]</f>
        <v>0</v>
      </c>
      <c r="FQ56" s="33">
        <f t="shared" si="12"/>
        <v>0</v>
      </c>
      <c r="FR56" s="33">
        <f t="shared" si="5"/>
        <v>0</v>
      </c>
      <c r="FS56" s="30">
        <f>(CatTemplate[[#This Row],[CO1]] + CatTemplate[[#This Row],[CS1]]) * (1 + getRateOHFinal) * getRateMarkupFinal</f>
        <v>0</v>
      </c>
      <c r="FT56" s="30">
        <f>(CatTemplate[[#This Row],[CO2]] + CatTemplate[[#This Row],[CS2]]) * (1 + getRateOHFinal) * getRateMarkupFinal</f>
        <v>0</v>
      </c>
      <c r="FU56" s="30">
        <f>(CatTemplate[[#This Row],[CO3]] + CatTemplate[[#This Row],[CS3]]) * (1 + getRateOHFinal) * getRateMarkupFinal</f>
        <v>0</v>
      </c>
      <c r="FV56" s="30">
        <f>(CatTemplate[[#This Row],[CO4]] + CatTemplate[[#This Row],[CS4]]) * (1 + getRateOHFinal) * getRateMarkupFinal</f>
        <v>0</v>
      </c>
      <c r="FW56" s="30">
        <f>(CatTemplate[[#This Row],[CO5]] + CatTemplate[[#This Row],[CS5]]) * (1 + getRateOHFinal) * getRateMarkupFinal</f>
        <v>0</v>
      </c>
      <c r="FX56" s="30">
        <f>(CatTemplate[[#This Row],[CO6]] + CatTemplate[[#This Row],[CS6]]) * (1 + getRateOHFinal) * getRateMarkupFinal</f>
        <v>0</v>
      </c>
      <c r="FY56" s="30">
        <f>(CatTemplate[[#This Row],[CO7]] + CatTemplate[[#This Row],[CS7]]) * (1 + getRateOHFinal) * getRateMarkupFinal</f>
        <v>0</v>
      </c>
      <c r="FZ56" s="30">
        <f>(CatTemplate[[#This Row],[CO8]] + CatTemplate[[#This Row],[CS8]]) * (1 + getRateOHFinal) * getRateMarkupFinal</f>
        <v>0</v>
      </c>
      <c r="GA56" s="30">
        <f>(CatTemplate[[#This Row],[CO9]] + CatTemplate[[#This Row],[CS9]]) * (1 + getRateOHFinal) * getRateMarkupFinal</f>
        <v>0</v>
      </c>
      <c r="GB56" s="30">
        <f>(CatTemplate[[#This Row],[CO10]] + CatTemplate[[#This Row],[CS10]]) * (1 + getRateOHFinal) * getRateMarkupFinal</f>
        <v>0</v>
      </c>
      <c r="GC56" s="30">
        <f>(CatTemplate[[#This Row],[CO11]] + CatTemplate[[#This Row],[CS11]]) * (1 + getRateOHFinal) * getRateMarkupFinal</f>
        <v>0</v>
      </c>
      <c r="GD56" s="30">
        <f>(CatTemplate[[#This Row],[CO12]] + CatTemplate[[#This Row],[CS12]]) * (1 + getRateOHFinal) * getRateMarkupFinal</f>
        <v>0</v>
      </c>
      <c r="GE56" s="30">
        <f>(CatTemplate[[#This Row],[CO13]] + CatTemplate[[#This Row],[CS13]]) * (1 + getRateOHFinal) * getRateMarkupFinal</f>
        <v>0</v>
      </c>
      <c r="GF56" s="30">
        <f>(CatTemplate[[#This Row],[CO14]] + CatTemplate[[#This Row],[CS14]]) * (1 + getRateOHFinal) * getRateMarkupFinal</f>
        <v>0</v>
      </c>
      <c r="GG56" s="30">
        <f>(CatTemplate[[#This Row],[CO15]] + CatTemplate[[#This Row],[CS15]]) * (1 + getRateOHFinal) * getRateMarkupFinal</f>
        <v>0</v>
      </c>
      <c r="GH56" s="30">
        <f>(CatTemplate[[#This Row],[CO16]] + CatTemplate[[#This Row],[CS16]]) * (1 + getRateOHFinal) * getRateMarkupFinal</f>
        <v>0</v>
      </c>
      <c r="GI56" s="30">
        <f>(CatTemplate[[#This Row],[CO17]] + CatTemplate[[#This Row],[CS17]]) * (1 + getRateOHFinal) * getRateMarkupFinal</f>
        <v>0</v>
      </c>
      <c r="GJ56" s="30">
        <f>(CatTemplate[[#This Row],[CO18]] + CatTemplate[[#This Row],[CS18]]) * (1 + getRateOHFinal) * getRateMarkupFinal</f>
        <v>0</v>
      </c>
      <c r="GK56" s="30">
        <f>(CatTemplate[[#This Row],[CO19]] + CatTemplate[[#This Row],[CS19]]) * (1 + getRateOHFinal) * getRateMarkupFinal</f>
        <v>0</v>
      </c>
      <c r="GL56" s="30">
        <f>(CatTemplate[[#This Row],[CO20]] + CatTemplate[[#This Row],[CS20]]) * (1 + getRateOHFinal) * getRateMarkupFinal</f>
        <v>0</v>
      </c>
      <c r="GM56" s="30" t="e">
        <f t="shared" si="6"/>
        <v>#VALUE!</v>
      </c>
      <c r="GN56" s="30">
        <f t="shared" si="7"/>
        <v>0</v>
      </c>
      <c r="GO56" s="30">
        <f t="shared" si="8"/>
        <v>0</v>
      </c>
      <c r="GP56" s="30">
        <f t="shared" si="9"/>
        <v>0</v>
      </c>
      <c r="GQ56" s="30">
        <f>(CatTemplate[[#This Row],[CO1]]+CatTemplate[[#This Row],[CS1]]) * (1+ getRateOHFinal) * (1 + getRateMarkupFinal)</f>
        <v>0</v>
      </c>
      <c r="GR56" s="30">
        <f>(CatTemplate[[#This Row],[CO2]]+CatTemplate[[#This Row],[CS2]]) * (1+ getRateOHFinal) * (1 + getRateMarkupFinal)</f>
        <v>0</v>
      </c>
      <c r="GS56" s="30">
        <f>(CatTemplate[[#This Row],[CO3]]+CatTemplate[[#This Row],[CS3]]) * (1+ getRateOHFinal) * (1 + getRateMarkupFinal)</f>
        <v>0</v>
      </c>
      <c r="GT56" s="30">
        <f>(CatTemplate[[#This Row],[CO4]]+CatTemplate[[#This Row],[CS4]]) * (1+ getRateOHFinal) * (1 + getRateMarkupFinal)</f>
        <v>0</v>
      </c>
      <c r="GU56" s="30">
        <f>(CatTemplate[[#This Row],[CO5]]+CatTemplate[[#This Row],[CS5]]) * (1+ getRateOHFinal) * (1 + getRateMarkupFinal)</f>
        <v>0</v>
      </c>
      <c r="GV56" s="30">
        <f>(CatTemplate[[#This Row],[CO6]]+CatTemplate[[#This Row],[CS6]]) * (1+ getRateOHFinal) * (1 + getRateMarkupFinal)</f>
        <v>0</v>
      </c>
      <c r="GW56" s="30">
        <f>(CatTemplate[[#This Row],[CO7]]+CatTemplate[[#This Row],[CS7]]) * (1+ getRateOHFinal) * (1 + getRateMarkupFinal)</f>
        <v>0</v>
      </c>
      <c r="GX56" s="30">
        <f>(CatTemplate[[#This Row],[CO8]]+CatTemplate[[#This Row],[CS8]]) * (1+ getRateOHFinal) * (1 + getRateMarkupFinal)</f>
        <v>0</v>
      </c>
      <c r="GY56" s="30">
        <f>(CatTemplate[[#This Row],[CO9]]+CatTemplate[[#This Row],[CS9]]) * (1+ getRateOHFinal) * (1 + getRateMarkupFinal)</f>
        <v>0</v>
      </c>
      <c r="GZ56" s="30">
        <f>(CatTemplate[[#This Row],[CO10]]+CatTemplate[[#This Row],[CS10]]) * (1+ getRateOHFinal) * (1 + getRateMarkupFinal)</f>
        <v>0</v>
      </c>
      <c r="HA56" s="30">
        <f>(CatTemplate[[#This Row],[CO11]]+CatTemplate[[#This Row],[CS11]]) * (1+ getRateOHFinal) * (1 + getRateMarkupFinal)</f>
        <v>0</v>
      </c>
      <c r="HB56" s="30">
        <f>(CatTemplate[[#This Row],[CO12]]+CatTemplate[[#This Row],[CS12]]) * (1+ getRateOHFinal) * (1 + getRateMarkupFinal)</f>
        <v>0</v>
      </c>
      <c r="HC56" s="30">
        <f>(CatTemplate[[#This Row],[CO13]]+CatTemplate[[#This Row],[CS13]]) * (1+ getRateOHFinal) * (1 + getRateMarkupFinal)</f>
        <v>0</v>
      </c>
      <c r="HD56" s="30">
        <f>(CatTemplate[[#This Row],[CO14]]+CatTemplate[[#This Row],[CS14]]) * (1+ getRateOHFinal) * (1 + getRateMarkupFinal)</f>
        <v>0</v>
      </c>
      <c r="HE56" s="30">
        <f>(CatTemplate[[#This Row],[CO15]]+CatTemplate[[#This Row],[CS15]]) * (1+ getRateOHFinal) * (1 + getRateMarkupFinal)</f>
        <v>0</v>
      </c>
      <c r="HF56" s="30">
        <f>(CatTemplate[[#This Row],[CO16]]+CatTemplate[[#This Row],[CS16]]) * (1+ getRateOHFinal) * (1 + getRateMarkupFinal)</f>
        <v>0</v>
      </c>
      <c r="HG56" s="30">
        <f>(CatTemplate[[#This Row],[CO17]]+CatTemplate[[#This Row],[CS17]]) * (1+ getRateOHFinal) * (1 + getRateMarkupFinal)</f>
        <v>0</v>
      </c>
      <c r="HH56" s="30">
        <f>(CatTemplate[[#This Row],[CO18]]+CatTemplate[[#This Row],[CS18]]) * (1+ getRateOHFinal) * (1 + getRateMarkupFinal)</f>
        <v>0</v>
      </c>
      <c r="HI56" s="30">
        <f>(CatTemplate[[#This Row],[CO19]]+CatTemplate[[#This Row],[CS19]]) * (1+ getRateOHFinal) * (1 + getRateMarkupFinal)</f>
        <v>0</v>
      </c>
      <c r="HJ56" s="30">
        <f>(CatTemplate[[#This Row],[CO20]]+CatTemplate[[#This Row],[CS20]]) * (1+ getRateOHFinal) * (1 + getRateMarkupFinal)</f>
        <v>0</v>
      </c>
      <c r="HK56" s="39">
        <f>CatTemplate[[#This Row],[Total cost]]+CatTemplate[[#This Row],[OH Amount]]+CatTemplate[[#This Row],[Markup]]</f>
        <v>0</v>
      </c>
      <c r="HL56" s="63">
        <f>IF(CatTemplate[[#This Row],[Units]]="Days",CatTemplate[[#This Row],[Project quantity]]*CatTemplate[[#This Row],[St. unit effort]],CatTemplate[[#This Row],[Project quantity]])</f>
        <v>0</v>
      </c>
      <c r="HM56" s="287">
        <f>IFERROR(CatTemplate[[#This Row],[Total Price]]/(CatTemplate[[#This Row],[Final Quantity]]),0)</f>
        <v>0</v>
      </c>
      <c r="HN56" s="261"/>
    </row>
    <row r="57" spans="2:222" x14ac:dyDescent="0.2">
      <c r="B57" s="6" t="s">
        <v>75</v>
      </c>
      <c r="C57" s="22">
        <v>2</v>
      </c>
      <c r="D57" s="7" t="s">
        <v>75</v>
      </c>
      <c r="E57" s="24">
        <v>2</v>
      </c>
      <c r="F57" s="18" t="s">
        <v>145</v>
      </c>
      <c r="G57" s="26">
        <v>11</v>
      </c>
      <c r="H57" s="18" t="s">
        <v>976</v>
      </c>
      <c r="I57" s="18" t="s">
        <v>173</v>
      </c>
      <c r="J57" s="15" t="s">
        <v>261</v>
      </c>
      <c r="K57" s="15"/>
      <c r="L57" s="15" t="s">
        <v>140</v>
      </c>
      <c r="M57" s="15" t="s">
        <v>251</v>
      </c>
      <c r="N57" s="15" t="s">
        <v>857</v>
      </c>
      <c r="O57" s="320"/>
      <c r="P57" s="71"/>
      <c r="Q57" s="108"/>
      <c r="R57" s="73"/>
      <c r="S57" s="97"/>
      <c r="T57" s="100">
        <f>getEqUnitCost</f>
        <v>0</v>
      </c>
      <c r="U57" s="73">
        <f>getEqUnitEffort</f>
        <v>0</v>
      </c>
      <c r="V57" s="101">
        <f>getEqQuantity</f>
        <v>0</v>
      </c>
      <c r="W57" s="320"/>
      <c r="X57" s="100">
        <f>getConsUnitCost</f>
        <v>0</v>
      </c>
      <c r="Y57" s="73">
        <f>getConsUnitEffort</f>
        <v>0</v>
      </c>
      <c r="Z57" s="14">
        <f>getConsQuantity</f>
        <v>0</v>
      </c>
      <c r="AA57" s="320"/>
      <c r="AB57" s="72"/>
      <c r="AC57" s="112"/>
      <c r="AD57" s="14">
        <f>getOthQuantity</f>
        <v>0</v>
      </c>
      <c r="AE57" s="320"/>
      <c r="AF57" s="28" t="str">
        <f>IF(ISBLANK(CatTemplate[[#This Row],[Resource type]]),"",CatTemplate[[#This Row],[Resource type]])</f>
        <v>CIEC REG</v>
      </c>
      <c r="AG57" s="242">
        <f>getStaffUnitCost</f>
        <v>580.92167994134365</v>
      </c>
      <c r="AH57" s="113">
        <f>getStaffUnitEffort</f>
        <v>0</v>
      </c>
      <c r="AI57" s="40">
        <f>getStaffQuantity</f>
        <v>0</v>
      </c>
      <c r="AJ57" s="41">
        <f>CatTemplate[[#This Row],[St. quantity]]*8/ParRatePM</f>
        <v>0</v>
      </c>
      <c r="AK57" s="320"/>
      <c r="AL57" s="53" t="str">
        <f>CatTemplate[[#This Row],[Item type]]</f>
        <v>Days</v>
      </c>
      <c r="AM57" s="12">
        <f>SUM(CatTemplate[[#This Row],[Year1]:[Year20]])</f>
        <v>0</v>
      </c>
      <c r="AN57" s="52"/>
      <c r="AO57" s="52"/>
      <c r="AP57" s="52"/>
      <c r="AQ57" s="8"/>
      <c r="AR57" s="8"/>
      <c r="AS57" s="8"/>
      <c r="AT57" s="8"/>
      <c r="AU57" s="8"/>
      <c r="AV57" s="8"/>
      <c r="AW57" s="8"/>
      <c r="AX57" s="8"/>
      <c r="AY57" s="8"/>
      <c r="AZ57" s="8"/>
      <c r="BA57" s="8"/>
      <c r="BB57" s="8"/>
      <c r="BC57" s="8"/>
      <c r="BD57" s="8"/>
      <c r="BE57" s="8"/>
      <c r="BF57" s="8"/>
      <c r="BG57" s="36"/>
      <c r="BH57" s="320"/>
      <c r="BI57" s="37" t="str">
        <f>getCostCategory</f>
        <v>03 Subcontracting costs</v>
      </c>
      <c r="BJ57" s="37" t="str">
        <f>getSection</f>
        <v>02 Patient visits and data collection</v>
      </c>
      <c r="BK57" s="32" t="str">
        <f>getObject</f>
        <v>Patient visits and data collection</v>
      </c>
      <c r="BL57" s="30">
        <f>IFERROR(getUnitCost * IF(CatTemplate[[#This Row],[Cost Category Comp.]]="01 Staff costs", 1,1),0)</f>
        <v>580.92167994134365</v>
      </c>
      <c r="BM57" s="29">
        <f>IF(AND(ISBLANK(CatTemplate[[#This Row],[Eq. unit cost]]),ISBLANK(CatTemplate[[#This Row],[Cons. unit cost]]),ISBLANK(CatTemplate[[#This Row],[Oth. unit cost]])), 0, IF(getUnitEffort =0,1,getUnitEffort) * CatTemplate[[#This Row],[Year1]])</f>
        <v>0</v>
      </c>
      <c r="BN57" s="29">
        <f>IF(AND(ISBLANK(CatTemplate[[#This Row],[Eq. unit cost]]),ISBLANK(CatTemplate[[#This Row],[Cons. unit cost]]),ISBLANK(CatTemplate[[#This Row],[Oth. unit cost]])), 0, IF(getUnitEffort =0,1,getUnitEffort) * CatTemplate[[#This Row],[Year2]])</f>
        <v>0</v>
      </c>
      <c r="BO57" s="29">
        <f>IF(AND(ISBLANK(CatTemplate[[#This Row],[Eq. unit cost]]),ISBLANK(CatTemplate[[#This Row],[Cons. unit cost]]),ISBLANK(CatTemplate[[#This Row],[Oth. unit cost]])), 0, IF(getUnitEffort =0,1,getUnitEffort) * CatTemplate[[#This Row],[Year3]])</f>
        <v>0</v>
      </c>
      <c r="BP57" s="29">
        <f>IF(AND(ISBLANK(CatTemplate[[#This Row],[Eq. unit cost]]),ISBLANK(CatTemplate[[#This Row],[Cons. unit cost]]),ISBLANK(CatTemplate[[#This Row],[Oth. unit cost]])), 0, IF(getUnitEffort =0,1,getUnitEffort) * CatTemplate[[#This Row],[Year4]])</f>
        <v>0</v>
      </c>
      <c r="BQ57" s="29">
        <f>IF(AND(ISBLANK(CatTemplate[[#This Row],[Eq. unit cost]]),ISBLANK(CatTemplate[[#This Row],[Cons. unit cost]]),ISBLANK(CatTemplate[[#This Row],[Oth. unit cost]])), 0, IF(getUnitEffort =0,1,getUnitEffort) * CatTemplate[[#This Row],[Year5]])</f>
        <v>0</v>
      </c>
      <c r="BR57" s="29">
        <f>IF(AND(ISBLANK(CatTemplate[[#This Row],[Eq. unit cost]]),ISBLANK(CatTemplate[[#This Row],[Cons. unit cost]]),ISBLANK(CatTemplate[[#This Row],[Oth. unit cost]])), 0, IF(getUnitEffort =0,1,getUnitEffort) * CatTemplate[[#This Row],[Year6]])</f>
        <v>0</v>
      </c>
      <c r="BS57" s="29">
        <f>IF(AND(ISBLANK(CatTemplate[[#This Row],[Eq. unit cost]]),ISBLANK(CatTemplate[[#This Row],[Cons. unit cost]]),ISBLANK(CatTemplate[[#This Row],[Oth. unit cost]])), 0, IF(getUnitEffort =0,1,getUnitEffort) * CatTemplate[[#This Row],[Year7]])</f>
        <v>0</v>
      </c>
      <c r="BT57" s="29">
        <f>IF(AND(ISBLANK(CatTemplate[[#This Row],[Eq. unit cost]]),ISBLANK(CatTemplate[[#This Row],[Cons. unit cost]]),ISBLANK(CatTemplate[[#This Row],[Oth. unit cost]])), 0, IF(getUnitEffort =0,1,getUnitEffort) * CatTemplate[[#This Row],[Year8]])</f>
        <v>0</v>
      </c>
      <c r="BU57" s="29">
        <f>IF(AND(ISBLANK(CatTemplate[[#This Row],[Eq. unit cost]]),ISBLANK(CatTemplate[[#This Row],[Cons. unit cost]]),ISBLANK(CatTemplate[[#This Row],[Oth. unit cost]])), 0, IF(getUnitEffort =0,1,getUnitEffort) * CatTemplate[[#This Row],[Year9]])</f>
        <v>0</v>
      </c>
      <c r="BV57" s="29">
        <f>IF(AND(ISBLANK(CatTemplate[[#This Row],[Eq. unit cost]]),ISBLANK(CatTemplate[[#This Row],[Cons. unit cost]]),ISBLANK(CatTemplate[[#This Row],[Oth. unit cost]])), 0, IF(getUnitEffort =0,1,getUnitEffort) * CatTemplate[[#This Row],[Year10]])</f>
        <v>0</v>
      </c>
      <c r="BW57" s="29">
        <f>IF(AND(ISBLANK(CatTemplate[[#This Row],[Eq. unit cost]]),ISBLANK(CatTemplate[[#This Row],[Cons. unit cost]]),ISBLANK(CatTemplate[[#This Row],[Oth. unit cost]])), 0, IF(getUnitEffort =0,1,getUnitEffort) * CatTemplate[[#This Row],[Year11]])</f>
        <v>0</v>
      </c>
      <c r="BX57" s="29">
        <f>IF(AND(ISBLANK(CatTemplate[[#This Row],[Eq. unit cost]]),ISBLANK(CatTemplate[[#This Row],[Cons. unit cost]]),ISBLANK(CatTemplate[[#This Row],[Oth. unit cost]])), 0, IF(getUnitEffort =0,1,getUnitEffort) * CatTemplate[[#This Row],[Year12]])</f>
        <v>0</v>
      </c>
      <c r="BY57" s="29">
        <f>IF(AND(ISBLANK(CatTemplate[[#This Row],[Eq. unit cost]]),ISBLANK(CatTemplate[[#This Row],[Cons. unit cost]]),ISBLANK(CatTemplate[[#This Row],[Oth. unit cost]])), 0, IF(getUnitEffort =0,1,getUnitEffort) * CatTemplate[[#This Row],[Year13]])</f>
        <v>0</v>
      </c>
      <c r="BZ57" s="29">
        <f>IF(AND(ISBLANK(CatTemplate[[#This Row],[Eq. unit cost]]),ISBLANK(CatTemplate[[#This Row],[Cons. unit cost]]),ISBLANK(CatTemplate[[#This Row],[Oth. unit cost]])), 0, IF(getUnitEffort =0,1,getUnitEffort) * CatTemplate[[#This Row],[Year14]])</f>
        <v>0</v>
      </c>
      <c r="CA57" s="29">
        <f>IF(AND(ISBLANK(CatTemplate[[#This Row],[Eq. unit cost]]),ISBLANK(CatTemplate[[#This Row],[Cons. unit cost]]),ISBLANK(CatTemplate[[#This Row],[Oth. unit cost]])), 0, IF(getUnitEffort =0,1,getUnitEffort) * CatTemplate[[#This Row],[Year15]])</f>
        <v>0</v>
      </c>
      <c r="CB57" s="29">
        <f>IF(AND(ISBLANK(CatTemplate[[#This Row],[Eq. unit cost]]),ISBLANK(CatTemplate[[#This Row],[Cons. unit cost]]),ISBLANK(CatTemplate[[#This Row],[Oth. unit cost]])), 0, IF(getUnitEffort =0,1,getUnitEffort) * CatTemplate[[#This Row],[Year16]])</f>
        <v>0</v>
      </c>
      <c r="CC57" s="29">
        <f>IF(AND(ISBLANK(CatTemplate[[#This Row],[Eq. unit cost]]),ISBLANK(CatTemplate[[#This Row],[Cons. unit cost]]),ISBLANK(CatTemplate[[#This Row],[Oth. unit cost]])), 0, IF(getUnitEffort =0,1,getUnitEffort) * CatTemplate[[#This Row],[Year17]])</f>
        <v>0</v>
      </c>
      <c r="CD57" s="29">
        <f>IF(AND(ISBLANK(CatTemplate[[#This Row],[Eq. unit cost]]),ISBLANK(CatTemplate[[#This Row],[Cons. unit cost]]),ISBLANK(CatTemplate[[#This Row],[Oth. unit cost]])), 0, IF(getUnitEffort =0,1,getUnitEffort) * CatTemplate[[#This Row],[Year18]])</f>
        <v>0</v>
      </c>
      <c r="CE57" s="29">
        <f>IF(AND(ISBLANK(CatTemplate[[#This Row],[Eq. unit cost]]),ISBLANK(CatTemplate[[#This Row],[Cons. unit cost]]),ISBLANK(CatTemplate[[#This Row],[Oth. unit cost]])), 0, IF(getUnitEffort =0,1,getUnitEffort) * CatTemplate[[#This Row],[Year19]])</f>
        <v>0</v>
      </c>
      <c r="CF57" s="29">
        <f>IF(AND(ISBLANK(CatTemplate[[#This Row],[Eq. unit cost]]),ISBLANK(CatTemplate[[#This Row],[Cons. unit cost]]),ISBLANK(CatTemplate[[#This Row],[Oth. unit cost]])), 0, IF(getUnitEffort =0,1,getUnitEffort) * CatTemplate[[#This Row],[Year20]])</f>
        <v>0</v>
      </c>
      <c r="CG57" s="45">
        <f>SUM(CatTemplate[[#This Row],[Q1]:[Q20]])</f>
        <v>0</v>
      </c>
      <c r="CH57" s="29">
        <f>IF(ISBLANK(CatTemplate[[#This Row],[St. unit effort]]),0,(CatTemplate[[#This Row],[St. unit effort]] * CatTemplate[[#This Row],[Year1]]))</f>
        <v>0</v>
      </c>
      <c r="CI57" s="29">
        <f>IF(ISBLANK(CatTemplate[[#This Row],[St. unit effort]]),0,(CatTemplate[[#This Row],[St. unit effort]] * CatTemplate[[#This Row],[Year2]]))</f>
        <v>0</v>
      </c>
      <c r="CJ57" s="29">
        <f>IF(ISBLANK(CatTemplate[[#This Row],[St. unit effort]]),0,(CatTemplate[[#This Row],[St. unit effort]] * CatTemplate[[#This Row],[Year3]]))</f>
        <v>0</v>
      </c>
      <c r="CK57" s="29">
        <f>IF(ISBLANK(CatTemplate[[#This Row],[St. unit effort]]),0,(CatTemplate[[#This Row],[St. unit effort]] * CatTemplate[[#This Row],[Year4]]))</f>
        <v>0</v>
      </c>
      <c r="CL57" s="29">
        <f>IF(ISBLANK(CatTemplate[[#This Row],[St. unit effort]]),0,(CatTemplate[[#This Row],[St. unit effort]] * CatTemplate[[#This Row],[Year5]]))</f>
        <v>0</v>
      </c>
      <c r="CM57" s="29">
        <f>IF(ISBLANK(CatTemplate[[#This Row],[St. unit effort]]),0,(CatTemplate[[#This Row],[St. unit effort]] * CatTemplate[[#This Row],[Year6]]))</f>
        <v>0</v>
      </c>
      <c r="CN57" s="29">
        <f>IF(ISBLANK(CatTemplate[[#This Row],[St. unit effort]]),0,(CatTemplate[[#This Row],[St. unit effort]] * CatTemplate[[#This Row],[Year7]]))</f>
        <v>0</v>
      </c>
      <c r="CO57" s="29">
        <f>IF(ISBLANK(CatTemplate[[#This Row],[St. unit effort]]),0,(CatTemplate[[#This Row],[St. unit effort]] * CatTemplate[[#This Row],[Year8]]))</f>
        <v>0</v>
      </c>
      <c r="CP57" s="29">
        <f>IF(ISBLANK(CatTemplate[[#This Row],[St. unit effort]]),0,(CatTemplate[[#This Row],[St. unit effort]] * CatTemplate[[#This Row],[Year9]]))</f>
        <v>0</v>
      </c>
      <c r="CQ57" s="29">
        <f>IF(ISBLANK(CatTemplate[[#This Row],[St. unit effort]]),0,(CatTemplate[[#This Row],[St. unit effort]] * CatTemplate[[#This Row],[Year10]]))</f>
        <v>0</v>
      </c>
      <c r="CR57" s="29">
        <f>IF(ISBLANK(CatTemplate[[#This Row],[St. unit effort]]),0,(CatTemplate[[#This Row],[St. unit effort]] * CatTemplate[[#This Row],[Year11]]))</f>
        <v>0</v>
      </c>
      <c r="CS57" s="29">
        <f>IF(ISBLANK(CatTemplate[[#This Row],[St. unit effort]]),0,(CatTemplate[[#This Row],[St. unit effort]] * CatTemplate[[#This Row],[Year12]]))</f>
        <v>0</v>
      </c>
      <c r="CT57" s="29">
        <f>IF(ISBLANK(CatTemplate[[#This Row],[St. unit effort]]),0,(CatTemplate[[#This Row],[St. unit effort]] * CatTemplate[[#This Row],[Year13]]))</f>
        <v>0</v>
      </c>
      <c r="CU57" s="29">
        <f>IF(ISBLANK(CatTemplate[[#This Row],[St. unit effort]]),0,(CatTemplate[[#This Row],[St. unit effort]] * CatTemplate[[#This Row],[Year14]]))</f>
        <v>0</v>
      </c>
      <c r="CV57" s="29">
        <f>IF(ISBLANK(CatTemplate[[#This Row],[St. unit effort]]),0,(CatTemplate[[#This Row],[St. unit effort]] * CatTemplate[[#This Row],[Year15]]))</f>
        <v>0</v>
      </c>
      <c r="CW57" s="29">
        <f>IF(ISBLANK(CatTemplate[[#This Row],[St. unit effort]]),0,(CatTemplate[[#This Row],[St. unit effort]] * CatTemplate[[#This Row],[Year16]]))</f>
        <v>0</v>
      </c>
      <c r="CX57" s="29">
        <f>IF(ISBLANK(CatTemplate[[#This Row],[St. unit effort]]),0,(CatTemplate[[#This Row],[St. unit effort]] * CatTemplate[[#This Row],[Year17]]))</f>
        <v>0</v>
      </c>
      <c r="CY57" s="29">
        <f>IF(ISBLANK(CatTemplate[[#This Row],[St. unit effort]]),0,(CatTemplate[[#This Row],[St. unit effort]] * CatTemplate[[#This Row],[Year18]]))</f>
        <v>0</v>
      </c>
      <c r="CZ57" s="29">
        <f>IF(ISBLANK(CatTemplate[[#This Row],[St. unit effort]]),0,(CatTemplate[[#This Row],[St. unit effort]] * CatTemplate[[#This Row],[Year19]]))</f>
        <v>0</v>
      </c>
      <c r="DA57" s="29">
        <f>IF(ISBLANK(CatTemplate[[#This Row],[St. unit effort]]),0,(CatTemplate[[#This Row],[St. unit effort]] * CatTemplate[[#This Row],[Year20]]))</f>
        <v>0</v>
      </c>
      <c r="DB57" s="57">
        <f>IF(ISBLANK(CatTemplate[[#This Row],[St. unit effort]]),0,(CatTemplate[[#This Row],[St. unit effort]] * CatTemplate[[#This Row],[Year1]])*8/ParRatePM)</f>
        <v>0</v>
      </c>
      <c r="DC57" s="57">
        <f>IF(ISBLANK(CatTemplate[[#This Row],[St. unit effort]]),0,(CatTemplate[[#This Row],[St. unit effort]] * CatTemplate[[#This Row],[Year2]])*8/ParRatePM)</f>
        <v>0</v>
      </c>
      <c r="DD57" s="57">
        <f>IF(ISBLANK(CatTemplate[[#This Row],[St. unit effort]]),0,(CatTemplate[[#This Row],[St. unit effort]] * CatTemplate[[#This Row],[Year3]])*8/ParRatePM)</f>
        <v>0</v>
      </c>
      <c r="DE57" s="57">
        <f>IF(ISBLANK(CatTemplate[[#This Row],[St. unit effort]]),0,(CatTemplate[[#This Row],[St. unit effort]] * CatTemplate[[#This Row],[Year4]])*8/ParRatePM)</f>
        <v>0</v>
      </c>
      <c r="DF57" s="57">
        <f>IF(ISBLANK(CatTemplate[[#This Row],[St. unit effort]]),0,(CatTemplate[[#This Row],[St. unit effort]] * CatTemplate[[#This Row],[Year5]])*8/ParRatePM)</f>
        <v>0</v>
      </c>
      <c r="DG57" s="57">
        <f>IF(ISBLANK(CatTemplate[[#This Row],[St. unit effort]]),0,(CatTemplate[[#This Row],[St. unit effort]] * CatTemplate[[#This Row],[Year6]])*8/ParRatePM)</f>
        <v>0</v>
      </c>
      <c r="DH57" s="57">
        <f>IF(ISBLANK(CatTemplate[[#This Row],[St. unit effort]]),0,(CatTemplate[[#This Row],[St. unit effort]] * CatTemplate[[#This Row],[Year7]])*8/ParRatePM)</f>
        <v>0</v>
      </c>
      <c r="DI57" s="57">
        <f>IF(ISBLANK(CatTemplate[[#This Row],[St. unit effort]]),0,(CatTemplate[[#This Row],[St. unit effort]] * CatTemplate[[#This Row],[Year8]])*8/ParRatePM)</f>
        <v>0</v>
      </c>
      <c r="DJ57" s="57">
        <f>IF(ISBLANK(CatTemplate[[#This Row],[St. unit effort]]),0,(CatTemplate[[#This Row],[St. unit effort]] * CatTemplate[[#This Row],[Year9]])*8/ParRatePM)</f>
        <v>0</v>
      </c>
      <c r="DK57" s="57">
        <f>IF(ISBLANK(CatTemplate[[#This Row],[St. unit effort]]),0,(CatTemplate[[#This Row],[St. unit effort]] * CatTemplate[[#This Row],[Year10]])*8/ParRatePM)</f>
        <v>0</v>
      </c>
      <c r="DL57" s="57">
        <f>IF(ISBLANK(CatTemplate[[#This Row],[St. unit effort]]),0,(CatTemplate[[#This Row],[St. unit effort]] * CatTemplate[[#This Row],[Year11]])*8/ParRatePM)</f>
        <v>0</v>
      </c>
      <c r="DM57" s="57">
        <f>IF(ISBLANK(CatTemplate[[#This Row],[St. unit effort]]),0,(CatTemplate[[#This Row],[St. unit effort]] * CatTemplate[[#This Row],[Year12]])*8/ParRatePM)</f>
        <v>0</v>
      </c>
      <c r="DN57" s="57">
        <f>IF(ISBLANK(CatTemplate[[#This Row],[St. unit effort]]),0,(CatTemplate[[#This Row],[St. unit effort]] * CatTemplate[[#This Row],[Year13]])*8/ParRatePM)</f>
        <v>0</v>
      </c>
      <c r="DO57" s="57">
        <f>IF(ISBLANK(CatTemplate[[#This Row],[St. unit effort]]),0,(CatTemplate[[#This Row],[St. unit effort]] * CatTemplate[[#This Row],[Year14]])*8/ParRatePM)</f>
        <v>0</v>
      </c>
      <c r="DP57" s="57">
        <f>IF(ISBLANK(CatTemplate[[#This Row],[St. unit effort]]),0,(CatTemplate[[#This Row],[St. unit effort]] * CatTemplate[[#This Row],[Year15]])*8/ParRatePM)</f>
        <v>0</v>
      </c>
      <c r="DQ57" s="57">
        <f>IF(ISBLANK(CatTemplate[[#This Row],[St. unit effort]]),0,(CatTemplate[[#This Row],[St. unit effort]] * CatTemplate[[#This Row],[Year16]])*8/ParRatePM)</f>
        <v>0</v>
      </c>
      <c r="DR57" s="57">
        <f>IF(ISBLANK(CatTemplate[[#This Row],[St. unit effort]]),0,(CatTemplate[[#This Row],[St. unit effort]] * CatTemplate[[#This Row],[Year17]])*8/ParRatePM)</f>
        <v>0</v>
      </c>
      <c r="DS57" s="57">
        <f>IF(ISBLANK(CatTemplate[[#This Row],[St. unit effort]]),0,(CatTemplate[[#This Row],[St. unit effort]] * CatTemplate[[#This Row],[Year18]])*8/ParRatePM)</f>
        <v>0</v>
      </c>
      <c r="DT57" s="57">
        <f>IF(ISBLANK(CatTemplate[[#This Row],[St. unit effort]]),0,(CatTemplate[[#This Row],[St. unit effort]] * CatTemplate[[#This Row],[Year19]])*8/ParRatePM)</f>
        <v>0</v>
      </c>
      <c r="DU57" s="57">
        <f>IF(ISBLANK(CatTemplate[[#This Row],[St. unit effort]]),0,(CatTemplate[[#This Row],[St. unit effort]] * CatTemplate[[#This Row],[Year20]])*8/ParRatePM)</f>
        <v>0</v>
      </c>
      <c r="DV57" s="54">
        <f>SUM(CatTemplate[[#This Row],[PM1]:[PM20]])</f>
        <v>0</v>
      </c>
      <c r="DW57" s="56">
        <f t="shared" si="21"/>
        <v>0</v>
      </c>
      <c r="DX57" s="56">
        <f t="shared" si="21"/>
        <v>0</v>
      </c>
      <c r="DY57" s="56">
        <f t="shared" si="21"/>
        <v>0</v>
      </c>
      <c r="DZ57" s="56">
        <f t="shared" si="21"/>
        <v>0</v>
      </c>
      <c r="EA57" s="56">
        <f t="shared" si="21"/>
        <v>0</v>
      </c>
      <c r="EB57" s="56">
        <f t="shared" si="21"/>
        <v>0</v>
      </c>
      <c r="EC57" s="56">
        <f t="shared" si="21"/>
        <v>0</v>
      </c>
      <c r="ED57" s="56">
        <f t="shared" si="21"/>
        <v>0</v>
      </c>
      <c r="EE57" s="56">
        <f t="shared" si="21"/>
        <v>0</v>
      </c>
      <c r="EF57" s="56">
        <f t="shared" si="21"/>
        <v>0</v>
      </c>
      <c r="EG57" s="56">
        <f t="shared" si="21"/>
        <v>0</v>
      </c>
      <c r="EH57" s="56">
        <f t="shared" si="21"/>
        <v>0</v>
      </c>
      <c r="EI57" s="56">
        <f t="shared" si="21"/>
        <v>0</v>
      </c>
      <c r="EJ57" s="56">
        <f t="shared" si="21"/>
        <v>0</v>
      </c>
      <c r="EK57" s="56">
        <f t="shared" si="21"/>
        <v>0</v>
      </c>
      <c r="EL57" s="56">
        <f t="shared" si="21"/>
        <v>0</v>
      </c>
      <c r="EM57" s="56">
        <f t="shared" si="19"/>
        <v>0</v>
      </c>
      <c r="EN57" s="56">
        <f t="shared" si="19"/>
        <v>0</v>
      </c>
      <c r="EO57" s="56">
        <f t="shared" si="19"/>
        <v>0</v>
      </c>
      <c r="EP57" s="56">
        <f t="shared" si="19"/>
        <v>0</v>
      </c>
      <c r="EQ57" s="30">
        <f>CatTemplate[[#This Row],[Eq. unit cost]] * CatTemplate[[#This Row],[Eq. quantity]]</f>
        <v>0</v>
      </c>
      <c r="ER57" s="30">
        <f>CatTemplate[[#This Row],[Cons. unit cost]] *CatTemplate[[#This Row],[Cons. quantity]]</f>
        <v>0</v>
      </c>
      <c r="ES57" s="30">
        <f>CatTemplate[[#This Row],[Oth. unit cost]] *CatTemplate[[#This Row],[Oth. quantity]]</f>
        <v>0</v>
      </c>
      <c r="ET57" s="55">
        <f>SUM(CatTemplate[[#This Row],[CO1]:[CO20]])</f>
        <v>0</v>
      </c>
      <c r="EU57" s="56">
        <f t="shared" si="22"/>
        <v>0</v>
      </c>
      <c r="EV57" s="56">
        <f t="shared" si="22"/>
        <v>0</v>
      </c>
      <c r="EW57" s="56">
        <f t="shared" si="22"/>
        <v>0</v>
      </c>
      <c r="EX57" s="56">
        <f t="shared" si="22"/>
        <v>0</v>
      </c>
      <c r="EY57" s="56">
        <f t="shared" si="22"/>
        <v>0</v>
      </c>
      <c r="EZ57" s="56">
        <f t="shared" si="22"/>
        <v>0</v>
      </c>
      <c r="FA57" s="56">
        <f t="shared" si="22"/>
        <v>0</v>
      </c>
      <c r="FB57" s="56">
        <f t="shared" si="22"/>
        <v>0</v>
      </c>
      <c r="FC57" s="56">
        <f t="shared" si="22"/>
        <v>0</v>
      </c>
      <c r="FD57" s="56">
        <f t="shared" si="22"/>
        <v>0</v>
      </c>
      <c r="FE57" s="56">
        <f t="shared" si="22"/>
        <v>0</v>
      </c>
      <c r="FF57" s="56">
        <f t="shared" si="22"/>
        <v>0</v>
      </c>
      <c r="FG57" s="56">
        <f t="shared" si="22"/>
        <v>0</v>
      </c>
      <c r="FH57" s="56">
        <f t="shared" si="22"/>
        <v>0</v>
      </c>
      <c r="FI57" s="56">
        <f t="shared" si="22"/>
        <v>0</v>
      </c>
      <c r="FJ57" s="56">
        <f t="shared" si="22"/>
        <v>0</v>
      </c>
      <c r="FK57" s="56">
        <f t="shared" si="20"/>
        <v>0</v>
      </c>
      <c r="FL57" s="56">
        <f t="shared" si="20"/>
        <v>0</v>
      </c>
      <c r="FM57" s="56">
        <f t="shared" si="20"/>
        <v>0</v>
      </c>
      <c r="FN57" s="56">
        <f t="shared" si="20"/>
        <v>0</v>
      </c>
      <c r="FO57" s="58">
        <f>SUM(CatTemplate[[#This Row],[CS1]:[CS20]])</f>
        <v>0</v>
      </c>
      <c r="FP57" s="59">
        <f>CatTemplate[[#This Row],[Total Oth. cost]]+CatTemplate[[#This Row],[Total St. Cost]]</f>
        <v>0</v>
      </c>
      <c r="FQ57" s="33">
        <f t="shared" si="12"/>
        <v>0</v>
      </c>
      <c r="FR57" s="33">
        <f t="shared" si="5"/>
        <v>0</v>
      </c>
      <c r="FS57" s="30">
        <f>(CatTemplate[[#This Row],[CO1]] + CatTemplate[[#This Row],[CS1]]) * (1 + getRateOHFinal) * getRateMarkupFinal</f>
        <v>0</v>
      </c>
      <c r="FT57" s="30">
        <f>(CatTemplate[[#This Row],[CO2]] + CatTemplate[[#This Row],[CS2]]) * (1 + getRateOHFinal) * getRateMarkupFinal</f>
        <v>0</v>
      </c>
      <c r="FU57" s="30">
        <f>(CatTemplate[[#This Row],[CO3]] + CatTemplate[[#This Row],[CS3]]) * (1 + getRateOHFinal) * getRateMarkupFinal</f>
        <v>0</v>
      </c>
      <c r="FV57" s="30">
        <f>(CatTemplate[[#This Row],[CO4]] + CatTemplate[[#This Row],[CS4]]) * (1 + getRateOHFinal) * getRateMarkupFinal</f>
        <v>0</v>
      </c>
      <c r="FW57" s="30">
        <f>(CatTemplate[[#This Row],[CO5]] + CatTemplate[[#This Row],[CS5]]) * (1 + getRateOHFinal) * getRateMarkupFinal</f>
        <v>0</v>
      </c>
      <c r="FX57" s="30">
        <f>(CatTemplate[[#This Row],[CO6]] + CatTemplate[[#This Row],[CS6]]) * (1 + getRateOHFinal) * getRateMarkupFinal</f>
        <v>0</v>
      </c>
      <c r="FY57" s="30">
        <f>(CatTemplate[[#This Row],[CO7]] + CatTemplate[[#This Row],[CS7]]) * (1 + getRateOHFinal) * getRateMarkupFinal</f>
        <v>0</v>
      </c>
      <c r="FZ57" s="30">
        <f>(CatTemplate[[#This Row],[CO8]] + CatTemplate[[#This Row],[CS8]]) * (1 + getRateOHFinal) * getRateMarkupFinal</f>
        <v>0</v>
      </c>
      <c r="GA57" s="30">
        <f>(CatTemplate[[#This Row],[CO9]] + CatTemplate[[#This Row],[CS9]]) * (1 + getRateOHFinal) * getRateMarkupFinal</f>
        <v>0</v>
      </c>
      <c r="GB57" s="30">
        <f>(CatTemplate[[#This Row],[CO10]] + CatTemplate[[#This Row],[CS10]]) * (1 + getRateOHFinal) * getRateMarkupFinal</f>
        <v>0</v>
      </c>
      <c r="GC57" s="30">
        <f>(CatTemplate[[#This Row],[CO11]] + CatTemplate[[#This Row],[CS11]]) * (1 + getRateOHFinal) * getRateMarkupFinal</f>
        <v>0</v>
      </c>
      <c r="GD57" s="30">
        <f>(CatTemplate[[#This Row],[CO12]] + CatTemplate[[#This Row],[CS12]]) * (1 + getRateOHFinal) * getRateMarkupFinal</f>
        <v>0</v>
      </c>
      <c r="GE57" s="30">
        <f>(CatTemplate[[#This Row],[CO13]] + CatTemplate[[#This Row],[CS13]]) * (1 + getRateOHFinal) * getRateMarkupFinal</f>
        <v>0</v>
      </c>
      <c r="GF57" s="30">
        <f>(CatTemplate[[#This Row],[CO14]] + CatTemplate[[#This Row],[CS14]]) * (1 + getRateOHFinal) * getRateMarkupFinal</f>
        <v>0</v>
      </c>
      <c r="GG57" s="30">
        <f>(CatTemplate[[#This Row],[CO15]] + CatTemplate[[#This Row],[CS15]]) * (1 + getRateOHFinal) * getRateMarkupFinal</f>
        <v>0</v>
      </c>
      <c r="GH57" s="30">
        <f>(CatTemplate[[#This Row],[CO16]] + CatTemplate[[#This Row],[CS16]]) * (1 + getRateOHFinal) * getRateMarkupFinal</f>
        <v>0</v>
      </c>
      <c r="GI57" s="30">
        <f>(CatTemplate[[#This Row],[CO17]] + CatTemplate[[#This Row],[CS17]]) * (1 + getRateOHFinal) * getRateMarkupFinal</f>
        <v>0</v>
      </c>
      <c r="GJ57" s="30">
        <f>(CatTemplate[[#This Row],[CO18]] + CatTemplate[[#This Row],[CS18]]) * (1 + getRateOHFinal) * getRateMarkupFinal</f>
        <v>0</v>
      </c>
      <c r="GK57" s="30">
        <f>(CatTemplate[[#This Row],[CO19]] + CatTemplate[[#This Row],[CS19]]) * (1 + getRateOHFinal) * getRateMarkupFinal</f>
        <v>0</v>
      </c>
      <c r="GL57" s="30">
        <f>(CatTemplate[[#This Row],[CO20]] + CatTemplate[[#This Row],[CS20]]) * (1 + getRateOHFinal) * getRateMarkupFinal</f>
        <v>0</v>
      </c>
      <c r="GM57" s="30" t="e">
        <f t="shared" si="6"/>
        <v>#VALUE!</v>
      </c>
      <c r="GN57" s="30">
        <f t="shared" si="7"/>
        <v>0</v>
      </c>
      <c r="GO57" s="30">
        <f t="shared" si="8"/>
        <v>0</v>
      </c>
      <c r="GP57" s="30">
        <f t="shared" si="9"/>
        <v>0</v>
      </c>
      <c r="GQ57" s="30">
        <f>(CatTemplate[[#This Row],[CO1]]+CatTemplate[[#This Row],[CS1]]) * (1+ getRateOHFinal) * (1 + getRateMarkupFinal)</f>
        <v>0</v>
      </c>
      <c r="GR57" s="30">
        <f>(CatTemplate[[#This Row],[CO2]]+CatTemplate[[#This Row],[CS2]]) * (1+ getRateOHFinal) * (1 + getRateMarkupFinal)</f>
        <v>0</v>
      </c>
      <c r="GS57" s="30">
        <f>(CatTemplate[[#This Row],[CO3]]+CatTemplate[[#This Row],[CS3]]) * (1+ getRateOHFinal) * (1 + getRateMarkupFinal)</f>
        <v>0</v>
      </c>
      <c r="GT57" s="30">
        <f>(CatTemplate[[#This Row],[CO4]]+CatTemplate[[#This Row],[CS4]]) * (1+ getRateOHFinal) * (1 + getRateMarkupFinal)</f>
        <v>0</v>
      </c>
      <c r="GU57" s="30">
        <f>(CatTemplate[[#This Row],[CO5]]+CatTemplate[[#This Row],[CS5]]) * (1+ getRateOHFinal) * (1 + getRateMarkupFinal)</f>
        <v>0</v>
      </c>
      <c r="GV57" s="30">
        <f>(CatTemplate[[#This Row],[CO6]]+CatTemplate[[#This Row],[CS6]]) * (1+ getRateOHFinal) * (1 + getRateMarkupFinal)</f>
        <v>0</v>
      </c>
      <c r="GW57" s="30">
        <f>(CatTemplate[[#This Row],[CO7]]+CatTemplate[[#This Row],[CS7]]) * (1+ getRateOHFinal) * (1 + getRateMarkupFinal)</f>
        <v>0</v>
      </c>
      <c r="GX57" s="30">
        <f>(CatTemplate[[#This Row],[CO8]]+CatTemplate[[#This Row],[CS8]]) * (1+ getRateOHFinal) * (1 + getRateMarkupFinal)</f>
        <v>0</v>
      </c>
      <c r="GY57" s="30">
        <f>(CatTemplate[[#This Row],[CO9]]+CatTemplate[[#This Row],[CS9]]) * (1+ getRateOHFinal) * (1 + getRateMarkupFinal)</f>
        <v>0</v>
      </c>
      <c r="GZ57" s="30">
        <f>(CatTemplate[[#This Row],[CO10]]+CatTemplate[[#This Row],[CS10]]) * (1+ getRateOHFinal) * (1 + getRateMarkupFinal)</f>
        <v>0</v>
      </c>
      <c r="HA57" s="30">
        <f>(CatTemplate[[#This Row],[CO11]]+CatTemplate[[#This Row],[CS11]]) * (1+ getRateOHFinal) * (1 + getRateMarkupFinal)</f>
        <v>0</v>
      </c>
      <c r="HB57" s="30">
        <f>(CatTemplate[[#This Row],[CO12]]+CatTemplate[[#This Row],[CS12]]) * (1+ getRateOHFinal) * (1 + getRateMarkupFinal)</f>
        <v>0</v>
      </c>
      <c r="HC57" s="30">
        <f>(CatTemplate[[#This Row],[CO13]]+CatTemplate[[#This Row],[CS13]]) * (1+ getRateOHFinal) * (1 + getRateMarkupFinal)</f>
        <v>0</v>
      </c>
      <c r="HD57" s="30">
        <f>(CatTemplate[[#This Row],[CO14]]+CatTemplate[[#This Row],[CS14]]) * (1+ getRateOHFinal) * (1 + getRateMarkupFinal)</f>
        <v>0</v>
      </c>
      <c r="HE57" s="30">
        <f>(CatTemplate[[#This Row],[CO15]]+CatTemplate[[#This Row],[CS15]]) * (1+ getRateOHFinal) * (1 + getRateMarkupFinal)</f>
        <v>0</v>
      </c>
      <c r="HF57" s="30">
        <f>(CatTemplate[[#This Row],[CO16]]+CatTemplate[[#This Row],[CS16]]) * (1+ getRateOHFinal) * (1 + getRateMarkupFinal)</f>
        <v>0</v>
      </c>
      <c r="HG57" s="30">
        <f>(CatTemplate[[#This Row],[CO17]]+CatTemplate[[#This Row],[CS17]]) * (1+ getRateOHFinal) * (1 + getRateMarkupFinal)</f>
        <v>0</v>
      </c>
      <c r="HH57" s="30">
        <f>(CatTemplate[[#This Row],[CO18]]+CatTemplate[[#This Row],[CS18]]) * (1+ getRateOHFinal) * (1 + getRateMarkupFinal)</f>
        <v>0</v>
      </c>
      <c r="HI57" s="30">
        <f>(CatTemplate[[#This Row],[CO19]]+CatTemplate[[#This Row],[CS19]]) * (1+ getRateOHFinal) * (1 + getRateMarkupFinal)</f>
        <v>0</v>
      </c>
      <c r="HJ57" s="30">
        <f>(CatTemplate[[#This Row],[CO20]]+CatTemplate[[#This Row],[CS20]]) * (1+ getRateOHFinal) * (1 + getRateMarkupFinal)</f>
        <v>0</v>
      </c>
      <c r="HK57" s="39">
        <f>CatTemplate[[#This Row],[Total cost]]+CatTemplate[[#This Row],[OH Amount]]+CatTemplate[[#This Row],[Markup]]</f>
        <v>0</v>
      </c>
      <c r="HL57" s="63">
        <f>IF(CatTemplate[[#This Row],[Units]]="Days",CatTemplate[[#This Row],[Project quantity]]*CatTemplate[[#This Row],[St. unit effort]],CatTemplate[[#This Row],[Project quantity]])</f>
        <v>0</v>
      </c>
      <c r="HM57" s="287">
        <f>IFERROR(CatTemplate[[#This Row],[Total Price]]/(CatTemplate[[#This Row],[Final Quantity]]),0)</f>
        <v>0</v>
      </c>
      <c r="HN57" s="261"/>
    </row>
    <row r="58" spans="2:222" x14ac:dyDescent="0.2">
      <c r="B58" s="6" t="s">
        <v>75</v>
      </c>
      <c r="C58" s="22">
        <v>2</v>
      </c>
      <c r="D58" s="7" t="s">
        <v>75</v>
      </c>
      <c r="E58" s="24">
        <v>2</v>
      </c>
      <c r="F58" s="18" t="s">
        <v>145</v>
      </c>
      <c r="G58" s="26">
        <v>12</v>
      </c>
      <c r="H58" s="18" t="s">
        <v>976</v>
      </c>
      <c r="I58" s="18" t="s">
        <v>173</v>
      </c>
      <c r="J58" s="15" t="s">
        <v>261</v>
      </c>
      <c r="K58" s="15"/>
      <c r="L58" s="15" t="s">
        <v>140</v>
      </c>
      <c r="M58" s="15" t="s">
        <v>251</v>
      </c>
      <c r="N58" s="15" t="s">
        <v>857</v>
      </c>
      <c r="O58" s="320"/>
      <c r="P58" s="71"/>
      <c r="Q58" s="108"/>
      <c r="R58" s="73"/>
      <c r="S58" s="97"/>
      <c r="T58" s="100">
        <f>getEqUnitCost</f>
        <v>0</v>
      </c>
      <c r="U58" s="73">
        <f>getEqUnitEffort</f>
        <v>0</v>
      </c>
      <c r="V58" s="101">
        <f>getEqQuantity</f>
        <v>0</v>
      </c>
      <c r="W58" s="320"/>
      <c r="X58" s="100">
        <f>getConsUnitCost</f>
        <v>0</v>
      </c>
      <c r="Y58" s="73">
        <f>getConsUnitEffort</f>
        <v>0</v>
      </c>
      <c r="Z58" s="14">
        <f>getConsQuantity</f>
        <v>0</v>
      </c>
      <c r="AA58" s="320"/>
      <c r="AB58" s="72"/>
      <c r="AC58" s="112"/>
      <c r="AD58" s="14">
        <f>getOthQuantity</f>
        <v>0</v>
      </c>
      <c r="AE58" s="320"/>
      <c r="AF58" s="28" t="str">
        <f>IF(ISBLANK(CatTemplate[[#This Row],[Resource type]]),"",CatTemplate[[#This Row],[Resource type]])</f>
        <v>CIEC REG</v>
      </c>
      <c r="AG58" s="242">
        <f>getStaffUnitCost</f>
        <v>580.92167994134365</v>
      </c>
      <c r="AH58" s="113">
        <f>getStaffUnitEffort</f>
        <v>0</v>
      </c>
      <c r="AI58" s="40">
        <f>getStaffQuantity</f>
        <v>0</v>
      </c>
      <c r="AJ58" s="41">
        <f>CatTemplate[[#This Row],[St. quantity]]*8/ParRatePM</f>
        <v>0</v>
      </c>
      <c r="AK58" s="320"/>
      <c r="AL58" s="53" t="str">
        <f>CatTemplate[[#This Row],[Item type]]</f>
        <v>Days</v>
      </c>
      <c r="AM58" s="12">
        <f>SUM(CatTemplate[[#This Row],[Year1]:[Year20]])</f>
        <v>0</v>
      </c>
      <c r="AN58" s="52"/>
      <c r="AO58" s="52"/>
      <c r="AP58" s="52"/>
      <c r="AQ58" s="8"/>
      <c r="AR58" s="8"/>
      <c r="AS58" s="8"/>
      <c r="AT58" s="8"/>
      <c r="AU58" s="8"/>
      <c r="AV58" s="8"/>
      <c r="AW58" s="8"/>
      <c r="AX58" s="8"/>
      <c r="AY58" s="8"/>
      <c r="AZ58" s="8"/>
      <c r="BA58" s="8"/>
      <c r="BB58" s="8"/>
      <c r="BC58" s="8"/>
      <c r="BD58" s="8"/>
      <c r="BE58" s="8"/>
      <c r="BF58" s="8"/>
      <c r="BG58" s="36"/>
      <c r="BH58" s="320"/>
      <c r="BI58" s="37" t="str">
        <f>getCostCategory</f>
        <v>03 Subcontracting costs</v>
      </c>
      <c r="BJ58" s="37" t="str">
        <f>getSection</f>
        <v>02 Patient visits and data collection</v>
      </c>
      <c r="BK58" s="32" t="str">
        <f>getObject</f>
        <v>Patient visits and data collection</v>
      </c>
      <c r="BL58" s="30">
        <f>IFERROR(getUnitCost * IF(CatTemplate[[#This Row],[Cost Category Comp.]]="01 Staff costs", 1,1),0)</f>
        <v>580.92167994134365</v>
      </c>
      <c r="BM58" s="29">
        <f>IF(AND(ISBLANK(CatTemplate[[#This Row],[Eq. unit cost]]),ISBLANK(CatTemplate[[#This Row],[Cons. unit cost]]),ISBLANK(CatTemplate[[#This Row],[Oth. unit cost]])), 0, IF(getUnitEffort =0,1,getUnitEffort) * CatTemplate[[#This Row],[Year1]])</f>
        <v>0</v>
      </c>
      <c r="BN58" s="29">
        <f>IF(AND(ISBLANK(CatTemplate[[#This Row],[Eq. unit cost]]),ISBLANK(CatTemplate[[#This Row],[Cons. unit cost]]),ISBLANK(CatTemplate[[#This Row],[Oth. unit cost]])), 0, IF(getUnitEffort =0,1,getUnitEffort) * CatTemplate[[#This Row],[Year2]])</f>
        <v>0</v>
      </c>
      <c r="BO58" s="29">
        <f>IF(AND(ISBLANK(CatTemplate[[#This Row],[Eq. unit cost]]),ISBLANK(CatTemplate[[#This Row],[Cons. unit cost]]),ISBLANK(CatTemplate[[#This Row],[Oth. unit cost]])), 0, IF(getUnitEffort =0,1,getUnitEffort) * CatTemplate[[#This Row],[Year3]])</f>
        <v>0</v>
      </c>
      <c r="BP58" s="29">
        <f>IF(AND(ISBLANK(CatTemplate[[#This Row],[Eq. unit cost]]),ISBLANK(CatTemplate[[#This Row],[Cons. unit cost]]),ISBLANK(CatTemplate[[#This Row],[Oth. unit cost]])), 0, IF(getUnitEffort =0,1,getUnitEffort) * CatTemplate[[#This Row],[Year4]])</f>
        <v>0</v>
      </c>
      <c r="BQ58" s="29">
        <f>IF(AND(ISBLANK(CatTemplate[[#This Row],[Eq. unit cost]]),ISBLANK(CatTemplate[[#This Row],[Cons. unit cost]]),ISBLANK(CatTemplate[[#This Row],[Oth. unit cost]])), 0, IF(getUnitEffort =0,1,getUnitEffort) * CatTemplate[[#This Row],[Year5]])</f>
        <v>0</v>
      </c>
      <c r="BR58" s="29">
        <f>IF(AND(ISBLANK(CatTemplate[[#This Row],[Eq. unit cost]]),ISBLANK(CatTemplate[[#This Row],[Cons. unit cost]]),ISBLANK(CatTemplate[[#This Row],[Oth. unit cost]])), 0, IF(getUnitEffort =0,1,getUnitEffort) * CatTemplate[[#This Row],[Year6]])</f>
        <v>0</v>
      </c>
      <c r="BS58" s="29">
        <f>IF(AND(ISBLANK(CatTemplate[[#This Row],[Eq. unit cost]]),ISBLANK(CatTemplate[[#This Row],[Cons. unit cost]]),ISBLANK(CatTemplate[[#This Row],[Oth. unit cost]])), 0, IF(getUnitEffort =0,1,getUnitEffort) * CatTemplate[[#This Row],[Year7]])</f>
        <v>0</v>
      </c>
      <c r="BT58" s="29">
        <f>IF(AND(ISBLANK(CatTemplate[[#This Row],[Eq. unit cost]]),ISBLANK(CatTemplate[[#This Row],[Cons. unit cost]]),ISBLANK(CatTemplate[[#This Row],[Oth. unit cost]])), 0, IF(getUnitEffort =0,1,getUnitEffort) * CatTemplate[[#This Row],[Year8]])</f>
        <v>0</v>
      </c>
      <c r="BU58" s="29">
        <f>IF(AND(ISBLANK(CatTemplate[[#This Row],[Eq. unit cost]]),ISBLANK(CatTemplate[[#This Row],[Cons. unit cost]]),ISBLANK(CatTemplate[[#This Row],[Oth. unit cost]])), 0, IF(getUnitEffort =0,1,getUnitEffort) * CatTemplate[[#This Row],[Year9]])</f>
        <v>0</v>
      </c>
      <c r="BV58" s="29">
        <f>IF(AND(ISBLANK(CatTemplate[[#This Row],[Eq. unit cost]]),ISBLANK(CatTemplate[[#This Row],[Cons. unit cost]]),ISBLANK(CatTemplate[[#This Row],[Oth. unit cost]])), 0, IF(getUnitEffort =0,1,getUnitEffort) * CatTemplate[[#This Row],[Year10]])</f>
        <v>0</v>
      </c>
      <c r="BW58" s="29">
        <f>IF(AND(ISBLANK(CatTemplate[[#This Row],[Eq. unit cost]]),ISBLANK(CatTemplate[[#This Row],[Cons. unit cost]]),ISBLANK(CatTemplate[[#This Row],[Oth. unit cost]])), 0, IF(getUnitEffort =0,1,getUnitEffort) * CatTemplate[[#This Row],[Year11]])</f>
        <v>0</v>
      </c>
      <c r="BX58" s="29">
        <f>IF(AND(ISBLANK(CatTemplate[[#This Row],[Eq. unit cost]]),ISBLANK(CatTemplate[[#This Row],[Cons. unit cost]]),ISBLANK(CatTemplate[[#This Row],[Oth. unit cost]])), 0, IF(getUnitEffort =0,1,getUnitEffort) * CatTemplate[[#This Row],[Year12]])</f>
        <v>0</v>
      </c>
      <c r="BY58" s="29">
        <f>IF(AND(ISBLANK(CatTemplate[[#This Row],[Eq. unit cost]]),ISBLANK(CatTemplate[[#This Row],[Cons. unit cost]]),ISBLANK(CatTemplate[[#This Row],[Oth. unit cost]])), 0, IF(getUnitEffort =0,1,getUnitEffort) * CatTemplate[[#This Row],[Year13]])</f>
        <v>0</v>
      </c>
      <c r="BZ58" s="29">
        <f>IF(AND(ISBLANK(CatTemplate[[#This Row],[Eq. unit cost]]),ISBLANK(CatTemplate[[#This Row],[Cons. unit cost]]),ISBLANK(CatTemplate[[#This Row],[Oth. unit cost]])), 0, IF(getUnitEffort =0,1,getUnitEffort) * CatTemplate[[#This Row],[Year14]])</f>
        <v>0</v>
      </c>
      <c r="CA58" s="29">
        <f>IF(AND(ISBLANK(CatTemplate[[#This Row],[Eq. unit cost]]),ISBLANK(CatTemplate[[#This Row],[Cons. unit cost]]),ISBLANK(CatTemplate[[#This Row],[Oth. unit cost]])), 0, IF(getUnitEffort =0,1,getUnitEffort) * CatTemplate[[#This Row],[Year15]])</f>
        <v>0</v>
      </c>
      <c r="CB58" s="29">
        <f>IF(AND(ISBLANK(CatTemplate[[#This Row],[Eq. unit cost]]),ISBLANK(CatTemplate[[#This Row],[Cons. unit cost]]),ISBLANK(CatTemplate[[#This Row],[Oth. unit cost]])), 0, IF(getUnitEffort =0,1,getUnitEffort) * CatTemplate[[#This Row],[Year16]])</f>
        <v>0</v>
      </c>
      <c r="CC58" s="29">
        <f>IF(AND(ISBLANK(CatTemplate[[#This Row],[Eq. unit cost]]),ISBLANK(CatTemplate[[#This Row],[Cons. unit cost]]),ISBLANK(CatTemplate[[#This Row],[Oth. unit cost]])), 0, IF(getUnitEffort =0,1,getUnitEffort) * CatTemplate[[#This Row],[Year17]])</f>
        <v>0</v>
      </c>
      <c r="CD58" s="29">
        <f>IF(AND(ISBLANK(CatTemplate[[#This Row],[Eq. unit cost]]),ISBLANK(CatTemplate[[#This Row],[Cons. unit cost]]),ISBLANK(CatTemplate[[#This Row],[Oth. unit cost]])), 0, IF(getUnitEffort =0,1,getUnitEffort) * CatTemplate[[#This Row],[Year18]])</f>
        <v>0</v>
      </c>
      <c r="CE58" s="29">
        <f>IF(AND(ISBLANK(CatTemplate[[#This Row],[Eq. unit cost]]),ISBLANK(CatTemplate[[#This Row],[Cons. unit cost]]),ISBLANK(CatTemplate[[#This Row],[Oth. unit cost]])), 0, IF(getUnitEffort =0,1,getUnitEffort) * CatTemplate[[#This Row],[Year19]])</f>
        <v>0</v>
      </c>
      <c r="CF58" s="29">
        <f>IF(AND(ISBLANK(CatTemplate[[#This Row],[Eq. unit cost]]),ISBLANK(CatTemplate[[#This Row],[Cons. unit cost]]),ISBLANK(CatTemplate[[#This Row],[Oth. unit cost]])), 0, IF(getUnitEffort =0,1,getUnitEffort) * CatTemplate[[#This Row],[Year20]])</f>
        <v>0</v>
      </c>
      <c r="CG58" s="45">
        <f>SUM(CatTemplate[[#This Row],[Q1]:[Q20]])</f>
        <v>0</v>
      </c>
      <c r="CH58" s="29">
        <f>IF(ISBLANK(CatTemplate[[#This Row],[St. unit effort]]),0,(CatTemplate[[#This Row],[St. unit effort]] * CatTemplate[[#This Row],[Year1]]))</f>
        <v>0</v>
      </c>
      <c r="CI58" s="29">
        <f>IF(ISBLANK(CatTemplate[[#This Row],[St. unit effort]]),0,(CatTemplate[[#This Row],[St. unit effort]] * CatTemplate[[#This Row],[Year2]]))</f>
        <v>0</v>
      </c>
      <c r="CJ58" s="29">
        <f>IF(ISBLANK(CatTemplate[[#This Row],[St. unit effort]]),0,(CatTemplate[[#This Row],[St. unit effort]] * CatTemplate[[#This Row],[Year3]]))</f>
        <v>0</v>
      </c>
      <c r="CK58" s="29">
        <f>IF(ISBLANK(CatTemplate[[#This Row],[St. unit effort]]),0,(CatTemplate[[#This Row],[St. unit effort]] * CatTemplate[[#This Row],[Year4]]))</f>
        <v>0</v>
      </c>
      <c r="CL58" s="29">
        <f>IF(ISBLANK(CatTemplate[[#This Row],[St. unit effort]]),0,(CatTemplate[[#This Row],[St. unit effort]] * CatTemplate[[#This Row],[Year5]]))</f>
        <v>0</v>
      </c>
      <c r="CM58" s="29">
        <f>IF(ISBLANK(CatTemplate[[#This Row],[St. unit effort]]),0,(CatTemplate[[#This Row],[St. unit effort]] * CatTemplate[[#This Row],[Year6]]))</f>
        <v>0</v>
      </c>
      <c r="CN58" s="29">
        <f>IF(ISBLANK(CatTemplate[[#This Row],[St. unit effort]]),0,(CatTemplate[[#This Row],[St. unit effort]] * CatTemplate[[#This Row],[Year7]]))</f>
        <v>0</v>
      </c>
      <c r="CO58" s="29">
        <f>IF(ISBLANK(CatTemplate[[#This Row],[St. unit effort]]),0,(CatTemplate[[#This Row],[St. unit effort]] * CatTemplate[[#This Row],[Year8]]))</f>
        <v>0</v>
      </c>
      <c r="CP58" s="29">
        <f>IF(ISBLANK(CatTemplate[[#This Row],[St. unit effort]]),0,(CatTemplate[[#This Row],[St. unit effort]] * CatTemplate[[#This Row],[Year9]]))</f>
        <v>0</v>
      </c>
      <c r="CQ58" s="29">
        <f>IF(ISBLANK(CatTemplate[[#This Row],[St. unit effort]]),0,(CatTemplate[[#This Row],[St. unit effort]] * CatTemplate[[#This Row],[Year10]]))</f>
        <v>0</v>
      </c>
      <c r="CR58" s="29">
        <f>IF(ISBLANK(CatTemplate[[#This Row],[St. unit effort]]),0,(CatTemplate[[#This Row],[St. unit effort]] * CatTemplate[[#This Row],[Year11]]))</f>
        <v>0</v>
      </c>
      <c r="CS58" s="29">
        <f>IF(ISBLANK(CatTemplate[[#This Row],[St. unit effort]]),0,(CatTemplate[[#This Row],[St. unit effort]] * CatTemplate[[#This Row],[Year12]]))</f>
        <v>0</v>
      </c>
      <c r="CT58" s="29">
        <f>IF(ISBLANK(CatTemplate[[#This Row],[St. unit effort]]),0,(CatTemplate[[#This Row],[St. unit effort]] * CatTemplate[[#This Row],[Year13]]))</f>
        <v>0</v>
      </c>
      <c r="CU58" s="29">
        <f>IF(ISBLANK(CatTemplate[[#This Row],[St. unit effort]]),0,(CatTemplate[[#This Row],[St. unit effort]] * CatTemplate[[#This Row],[Year14]]))</f>
        <v>0</v>
      </c>
      <c r="CV58" s="29">
        <f>IF(ISBLANK(CatTemplate[[#This Row],[St. unit effort]]),0,(CatTemplate[[#This Row],[St. unit effort]] * CatTemplate[[#This Row],[Year15]]))</f>
        <v>0</v>
      </c>
      <c r="CW58" s="29">
        <f>IF(ISBLANK(CatTemplate[[#This Row],[St. unit effort]]),0,(CatTemplate[[#This Row],[St. unit effort]] * CatTemplate[[#This Row],[Year16]]))</f>
        <v>0</v>
      </c>
      <c r="CX58" s="29">
        <f>IF(ISBLANK(CatTemplate[[#This Row],[St. unit effort]]),0,(CatTemplate[[#This Row],[St. unit effort]] * CatTemplate[[#This Row],[Year17]]))</f>
        <v>0</v>
      </c>
      <c r="CY58" s="29">
        <f>IF(ISBLANK(CatTemplate[[#This Row],[St. unit effort]]),0,(CatTemplate[[#This Row],[St. unit effort]] * CatTemplate[[#This Row],[Year18]]))</f>
        <v>0</v>
      </c>
      <c r="CZ58" s="29">
        <f>IF(ISBLANK(CatTemplate[[#This Row],[St. unit effort]]),0,(CatTemplate[[#This Row],[St. unit effort]] * CatTemplate[[#This Row],[Year19]]))</f>
        <v>0</v>
      </c>
      <c r="DA58" s="29">
        <f>IF(ISBLANK(CatTemplate[[#This Row],[St. unit effort]]),0,(CatTemplate[[#This Row],[St. unit effort]] * CatTemplate[[#This Row],[Year20]]))</f>
        <v>0</v>
      </c>
      <c r="DB58" s="57">
        <f>IF(ISBLANK(CatTemplate[[#This Row],[St. unit effort]]),0,(CatTemplate[[#This Row],[St. unit effort]] * CatTemplate[[#This Row],[Year1]])*8/ParRatePM)</f>
        <v>0</v>
      </c>
      <c r="DC58" s="57">
        <f>IF(ISBLANK(CatTemplate[[#This Row],[St. unit effort]]),0,(CatTemplate[[#This Row],[St. unit effort]] * CatTemplate[[#This Row],[Year2]])*8/ParRatePM)</f>
        <v>0</v>
      </c>
      <c r="DD58" s="57">
        <f>IF(ISBLANK(CatTemplate[[#This Row],[St. unit effort]]),0,(CatTemplate[[#This Row],[St. unit effort]] * CatTemplate[[#This Row],[Year3]])*8/ParRatePM)</f>
        <v>0</v>
      </c>
      <c r="DE58" s="57">
        <f>IF(ISBLANK(CatTemplate[[#This Row],[St. unit effort]]),0,(CatTemplate[[#This Row],[St. unit effort]] * CatTemplate[[#This Row],[Year4]])*8/ParRatePM)</f>
        <v>0</v>
      </c>
      <c r="DF58" s="57">
        <f>IF(ISBLANK(CatTemplate[[#This Row],[St. unit effort]]),0,(CatTemplate[[#This Row],[St. unit effort]] * CatTemplate[[#This Row],[Year5]])*8/ParRatePM)</f>
        <v>0</v>
      </c>
      <c r="DG58" s="57">
        <f>IF(ISBLANK(CatTemplate[[#This Row],[St. unit effort]]),0,(CatTemplate[[#This Row],[St. unit effort]] * CatTemplate[[#This Row],[Year6]])*8/ParRatePM)</f>
        <v>0</v>
      </c>
      <c r="DH58" s="57">
        <f>IF(ISBLANK(CatTemplate[[#This Row],[St. unit effort]]),0,(CatTemplate[[#This Row],[St. unit effort]] * CatTemplate[[#This Row],[Year7]])*8/ParRatePM)</f>
        <v>0</v>
      </c>
      <c r="DI58" s="57">
        <f>IF(ISBLANK(CatTemplate[[#This Row],[St. unit effort]]),0,(CatTemplate[[#This Row],[St. unit effort]] * CatTemplate[[#This Row],[Year8]])*8/ParRatePM)</f>
        <v>0</v>
      </c>
      <c r="DJ58" s="57">
        <f>IF(ISBLANK(CatTemplate[[#This Row],[St. unit effort]]),0,(CatTemplate[[#This Row],[St. unit effort]] * CatTemplate[[#This Row],[Year9]])*8/ParRatePM)</f>
        <v>0</v>
      </c>
      <c r="DK58" s="57">
        <f>IF(ISBLANK(CatTemplate[[#This Row],[St. unit effort]]),0,(CatTemplate[[#This Row],[St. unit effort]] * CatTemplate[[#This Row],[Year10]])*8/ParRatePM)</f>
        <v>0</v>
      </c>
      <c r="DL58" s="57">
        <f>IF(ISBLANK(CatTemplate[[#This Row],[St. unit effort]]),0,(CatTemplate[[#This Row],[St. unit effort]] * CatTemplate[[#This Row],[Year11]])*8/ParRatePM)</f>
        <v>0</v>
      </c>
      <c r="DM58" s="57">
        <f>IF(ISBLANK(CatTemplate[[#This Row],[St. unit effort]]),0,(CatTemplate[[#This Row],[St. unit effort]] * CatTemplate[[#This Row],[Year12]])*8/ParRatePM)</f>
        <v>0</v>
      </c>
      <c r="DN58" s="57">
        <f>IF(ISBLANK(CatTemplate[[#This Row],[St. unit effort]]),0,(CatTemplate[[#This Row],[St. unit effort]] * CatTemplate[[#This Row],[Year13]])*8/ParRatePM)</f>
        <v>0</v>
      </c>
      <c r="DO58" s="57">
        <f>IF(ISBLANK(CatTemplate[[#This Row],[St. unit effort]]),0,(CatTemplate[[#This Row],[St. unit effort]] * CatTemplate[[#This Row],[Year14]])*8/ParRatePM)</f>
        <v>0</v>
      </c>
      <c r="DP58" s="57">
        <f>IF(ISBLANK(CatTemplate[[#This Row],[St. unit effort]]),0,(CatTemplate[[#This Row],[St. unit effort]] * CatTemplate[[#This Row],[Year15]])*8/ParRatePM)</f>
        <v>0</v>
      </c>
      <c r="DQ58" s="57">
        <f>IF(ISBLANK(CatTemplate[[#This Row],[St. unit effort]]),0,(CatTemplate[[#This Row],[St. unit effort]] * CatTemplate[[#This Row],[Year16]])*8/ParRatePM)</f>
        <v>0</v>
      </c>
      <c r="DR58" s="57">
        <f>IF(ISBLANK(CatTemplate[[#This Row],[St. unit effort]]),0,(CatTemplate[[#This Row],[St. unit effort]] * CatTemplate[[#This Row],[Year17]])*8/ParRatePM)</f>
        <v>0</v>
      </c>
      <c r="DS58" s="57">
        <f>IF(ISBLANK(CatTemplate[[#This Row],[St. unit effort]]),0,(CatTemplate[[#This Row],[St. unit effort]] * CatTemplate[[#This Row],[Year18]])*8/ParRatePM)</f>
        <v>0</v>
      </c>
      <c r="DT58" s="57">
        <f>IF(ISBLANK(CatTemplate[[#This Row],[St. unit effort]]),0,(CatTemplate[[#This Row],[St. unit effort]] * CatTemplate[[#This Row],[Year19]])*8/ParRatePM)</f>
        <v>0</v>
      </c>
      <c r="DU58" s="57">
        <f>IF(ISBLANK(CatTemplate[[#This Row],[St. unit effort]]),0,(CatTemplate[[#This Row],[St. unit effort]] * CatTemplate[[#This Row],[Year20]])*8/ParRatePM)</f>
        <v>0</v>
      </c>
      <c r="DV58" s="54">
        <f>SUM(CatTemplate[[#This Row],[PM1]:[PM20]])</f>
        <v>0</v>
      </c>
      <c r="DW58" s="56">
        <f t="shared" si="21"/>
        <v>0</v>
      </c>
      <c r="DX58" s="56">
        <f t="shared" si="21"/>
        <v>0</v>
      </c>
      <c r="DY58" s="56">
        <f t="shared" si="21"/>
        <v>0</v>
      </c>
      <c r="DZ58" s="56">
        <f t="shared" si="21"/>
        <v>0</v>
      </c>
      <c r="EA58" s="56">
        <f t="shared" si="21"/>
        <v>0</v>
      </c>
      <c r="EB58" s="56">
        <f t="shared" si="21"/>
        <v>0</v>
      </c>
      <c r="EC58" s="56">
        <f t="shared" si="21"/>
        <v>0</v>
      </c>
      <c r="ED58" s="56">
        <f t="shared" si="21"/>
        <v>0</v>
      </c>
      <c r="EE58" s="56">
        <f t="shared" si="21"/>
        <v>0</v>
      </c>
      <c r="EF58" s="56">
        <f t="shared" si="21"/>
        <v>0</v>
      </c>
      <c r="EG58" s="56">
        <f t="shared" si="21"/>
        <v>0</v>
      </c>
      <c r="EH58" s="56">
        <f t="shared" si="21"/>
        <v>0</v>
      </c>
      <c r="EI58" s="56">
        <f t="shared" si="21"/>
        <v>0</v>
      </c>
      <c r="EJ58" s="56">
        <f t="shared" si="21"/>
        <v>0</v>
      </c>
      <c r="EK58" s="56">
        <f t="shared" si="21"/>
        <v>0</v>
      </c>
      <c r="EL58" s="56">
        <f t="shared" si="21"/>
        <v>0</v>
      </c>
      <c r="EM58" s="56">
        <f t="shared" si="19"/>
        <v>0</v>
      </c>
      <c r="EN58" s="56">
        <f t="shared" si="19"/>
        <v>0</v>
      </c>
      <c r="EO58" s="56">
        <f t="shared" si="19"/>
        <v>0</v>
      </c>
      <c r="EP58" s="56">
        <f t="shared" si="19"/>
        <v>0</v>
      </c>
      <c r="EQ58" s="30">
        <f>CatTemplate[[#This Row],[Eq. unit cost]] * CatTemplate[[#This Row],[Eq. quantity]]</f>
        <v>0</v>
      </c>
      <c r="ER58" s="30">
        <f>CatTemplate[[#This Row],[Cons. unit cost]] *CatTemplate[[#This Row],[Cons. quantity]]</f>
        <v>0</v>
      </c>
      <c r="ES58" s="30">
        <f>CatTemplate[[#This Row],[Oth. unit cost]] *CatTemplate[[#This Row],[Oth. quantity]]</f>
        <v>0</v>
      </c>
      <c r="ET58" s="55">
        <f>SUM(CatTemplate[[#This Row],[CO1]:[CO20]])</f>
        <v>0</v>
      </c>
      <c r="EU58" s="56">
        <f t="shared" si="22"/>
        <v>0</v>
      </c>
      <c r="EV58" s="56">
        <f t="shared" si="22"/>
        <v>0</v>
      </c>
      <c r="EW58" s="56">
        <f t="shared" si="22"/>
        <v>0</v>
      </c>
      <c r="EX58" s="56">
        <f t="shared" si="22"/>
        <v>0</v>
      </c>
      <c r="EY58" s="56">
        <f t="shared" si="22"/>
        <v>0</v>
      </c>
      <c r="EZ58" s="56">
        <f t="shared" si="22"/>
        <v>0</v>
      </c>
      <c r="FA58" s="56">
        <f t="shared" si="22"/>
        <v>0</v>
      </c>
      <c r="FB58" s="56">
        <f t="shared" si="22"/>
        <v>0</v>
      </c>
      <c r="FC58" s="56">
        <f t="shared" si="22"/>
        <v>0</v>
      </c>
      <c r="FD58" s="56">
        <f t="shared" si="22"/>
        <v>0</v>
      </c>
      <c r="FE58" s="56">
        <f t="shared" si="22"/>
        <v>0</v>
      </c>
      <c r="FF58" s="56">
        <f t="shared" si="22"/>
        <v>0</v>
      </c>
      <c r="FG58" s="56">
        <f t="shared" si="22"/>
        <v>0</v>
      </c>
      <c r="FH58" s="56">
        <f t="shared" si="22"/>
        <v>0</v>
      </c>
      <c r="FI58" s="56">
        <f t="shared" si="22"/>
        <v>0</v>
      </c>
      <c r="FJ58" s="56">
        <f t="shared" si="22"/>
        <v>0</v>
      </c>
      <c r="FK58" s="56">
        <f t="shared" si="20"/>
        <v>0</v>
      </c>
      <c r="FL58" s="56">
        <f t="shared" si="20"/>
        <v>0</v>
      </c>
      <c r="FM58" s="56">
        <f t="shared" si="20"/>
        <v>0</v>
      </c>
      <c r="FN58" s="56">
        <f t="shared" si="20"/>
        <v>0</v>
      </c>
      <c r="FO58" s="58">
        <f>SUM(CatTemplate[[#This Row],[CS1]:[CS20]])</f>
        <v>0</v>
      </c>
      <c r="FP58" s="59">
        <f>CatTemplate[[#This Row],[Total Oth. cost]]+CatTemplate[[#This Row],[Total St. Cost]]</f>
        <v>0</v>
      </c>
      <c r="FQ58" s="33">
        <f t="shared" si="12"/>
        <v>0</v>
      </c>
      <c r="FR58" s="33">
        <f t="shared" si="5"/>
        <v>0</v>
      </c>
      <c r="FS58" s="30">
        <f>(CatTemplate[[#This Row],[CO1]] + CatTemplate[[#This Row],[CS1]]) * (1 + getRateOHFinal) * getRateMarkupFinal</f>
        <v>0</v>
      </c>
      <c r="FT58" s="30">
        <f>(CatTemplate[[#This Row],[CO2]] + CatTemplate[[#This Row],[CS2]]) * (1 + getRateOHFinal) * getRateMarkupFinal</f>
        <v>0</v>
      </c>
      <c r="FU58" s="30">
        <f>(CatTemplate[[#This Row],[CO3]] + CatTemplate[[#This Row],[CS3]]) * (1 + getRateOHFinal) * getRateMarkupFinal</f>
        <v>0</v>
      </c>
      <c r="FV58" s="30">
        <f>(CatTemplate[[#This Row],[CO4]] + CatTemplate[[#This Row],[CS4]]) * (1 + getRateOHFinal) * getRateMarkupFinal</f>
        <v>0</v>
      </c>
      <c r="FW58" s="30">
        <f>(CatTemplate[[#This Row],[CO5]] + CatTemplate[[#This Row],[CS5]]) * (1 + getRateOHFinal) * getRateMarkupFinal</f>
        <v>0</v>
      </c>
      <c r="FX58" s="30">
        <f>(CatTemplate[[#This Row],[CO6]] + CatTemplate[[#This Row],[CS6]]) * (1 + getRateOHFinal) * getRateMarkupFinal</f>
        <v>0</v>
      </c>
      <c r="FY58" s="30">
        <f>(CatTemplate[[#This Row],[CO7]] + CatTemplate[[#This Row],[CS7]]) * (1 + getRateOHFinal) * getRateMarkupFinal</f>
        <v>0</v>
      </c>
      <c r="FZ58" s="30">
        <f>(CatTemplate[[#This Row],[CO8]] + CatTemplate[[#This Row],[CS8]]) * (1 + getRateOHFinal) * getRateMarkupFinal</f>
        <v>0</v>
      </c>
      <c r="GA58" s="30">
        <f>(CatTemplate[[#This Row],[CO9]] + CatTemplate[[#This Row],[CS9]]) * (1 + getRateOHFinal) * getRateMarkupFinal</f>
        <v>0</v>
      </c>
      <c r="GB58" s="30">
        <f>(CatTemplate[[#This Row],[CO10]] + CatTemplate[[#This Row],[CS10]]) * (1 + getRateOHFinal) * getRateMarkupFinal</f>
        <v>0</v>
      </c>
      <c r="GC58" s="30">
        <f>(CatTemplate[[#This Row],[CO11]] + CatTemplate[[#This Row],[CS11]]) * (1 + getRateOHFinal) * getRateMarkupFinal</f>
        <v>0</v>
      </c>
      <c r="GD58" s="30">
        <f>(CatTemplate[[#This Row],[CO12]] + CatTemplate[[#This Row],[CS12]]) * (1 + getRateOHFinal) * getRateMarkupFinal</f>
        <v>0</v>
      </c>
      <c r="GE58" s="30">
        <f>(CatTemplate[[#This Row],[CO13]] + CatTemplate[[#This Row],[CS13]]) * (1 + getRateOHFinal) * getRateMarkupFinal</f>
        <v>0</v>
      </c>
      <c r="GF58" s="30">
        <f>(CatTemplate[[#This Row],[CO14]] + CatTemplate[[#This Row],[CS14]]) * (1 + getRateOHFinal) * getRateMarkupFinal</f>
        <v>0</v>
      </c>
      <c r="GG58" s="30">
        <f>(CatTemplate[[#This Row],[CO15]] + CatTemplate[[#This Row],[CS15]]) * (1 + getRateOHFinal) * getRateMarkupFinal</f>
        <v>0</v>
      </c>
      <c r="GH58" s="30">
        <f>(CatTemplate[[#This Row],[CO16]] + CatTemplate[[#This Row],[CS16]]) * (1 + getRateOHFinal) * getRateMarkupFinal</f>
        <v>0</v>
      </c>
      <c r="GI58" s="30">
        <f>(CatTemplate[[#This Row],[CO17]] + CatTemplate[[#This Row],[CS17]]) * (1 + getRateOHFinal) * getRateMarkupFinal</f>
        <v>0</v>
      </c>
      <c r="GJ58" s="30">
        <f>(CatTemplate[[#This Row],[CO18]] + CatTemplate[[#This Row],[CS18]]) * (1 + getRateOHFinal) * getRateMarkupFinal</f>
        <v>0</v>
      </c>
      <c r="GK58" s="30">
        <f>(CatTemplate[[#This Row],[CO19]] + CatTemplate[[#This Row],[CS19]]) * (1 + getRateOHFinal) * getRateMarkupFinal</f>
        <v>0</v>
      </c>
      <c r="GL58" s="30">
        <f>(CatTemplate[[#This Row],[CO20]] + CatTemplate[[#This Row],[CS20]]) * (1 + getRateOHFinal) * getRateMarkupFinal</f>
        <v>0</v>
      </c>
      <c r="GM58" s="30" t="e">
        <f t="shared" si="6"/>
        <v>#VALUE!</v>
      </c>
      <c r="GN58" s="30">
        <f t="shared" si="7"/>
        <v>0</v>
      </c>
      <c r="GO58" s="30">
        <f t="shared" si="8"/>
        <v>0</v>
      </c>
      <c r="GP58" s="30">
        <f t="shared" si="9"/>
        <v>0</v>
      </c>
      <c r="GQ58" s="30">
        <f>(CatTemplate[[#This Row],[CO1]]+CatTemplate[[#This Row],[CS1]]) * (1+ getRateOHFinal) * (1 + getRateMarkupFinal)</f>
        <v>0</v>
      </c>
      <c r="GR58" s="30">
        <f>(CatTemplate[[#This Row],[CO2]]+CatTemplate[[#This Row],[CS2]]) * (1+ getRateOHFinal) * (1 + getRateMarkupFinal)</f>
        <v>0</v>
      </c>
      <c r="GS58" s="30">
        <f>(CatTemplate[[#This Row],[CO3]]+CatTemplate[[#This Row],[CS3]]) * (1+ getRateOHFinal) * (1 + getRateMarkupFinal)</f>
        <v>0</v>
      </c>
      <c r="GT58" s="30">
        <f>(CatTemplate[[#This Row],[CO4]]+CatTemplate[[#This Row],[CS4]]) * (1+ getRateOHFinal) * (1 + getRateMarkupFinal)</f>
        <v>0</v>
      </c>
      <c r="GU58" s="30">
        <f>(CatTemplate[[#This Row],[CO5]]+CatTemplate[[#This Row],[CS5]]) * (1+ getRateOHFinal) * (1 + getRateMarkupFinal)</f>
        <v>0</v>
      </c>
      <c r="GV58" s="30">
        <f>(CatTemplate[[#This Row],[CO6]]+CatTemplate[[#This Row],[CS6]]) * (1+ getRateOHFinal) * (1 + getRateMarkupFinal)</f>
        <v>0</v>
      </c>
      <c r="GW58" s="30">
        <f>(CatTemplate[[#This Row],[CO7]]+CatTemplate[[#This Row],[CS7]]) * (1+ getRateOHFinal) * (1 + getRateMarkupFinal)</f>
        <v>0</v>
      </c>
      <c r="GX58" s="30">
        <f>(CatTemplate[[#This Row],[CO8]]+CatTemplate[[#This Row],[CS8]]) * (1+ getRateOHFinal) * (1 + getRateMarkupFinal)</f>
        <v>0</v>
      </c>
      <c r="GY58" s="30">
        <f>(CatTemplate[[#This Row],[CO9]]+CatTemplate[[#This Row],[CS9]]) * (1+ getRateOHFinal) * (1 + getRateMarkupFinal)</f>
        <v>0</v>
      </c>
      <c r="GZ58" s="30">
        <f>(CatTemplate[[#This Row],[CO10]]+CatTemplate[[#This Row],[CS10]]) * (1+ getRateOHFinal) * (1 + getRateMarkupFinal)</f>
        <v>0</v>
      </c>
      <c r="HA58" s="30">
        <f>(CatTemplate[[#This Row],[CO11]]+CatTemplate[[#This Row],[CS11]]) * (1+ getRateOHFinal) * (1 + getRateMarkupFinal)</f>
        <v>0</v>
      </c>
      <c r="HB58" s="30">
        <f>(CatTemplate[[#This Row],[CO12]]+CatTemplate[[#This Row],[CS12]]) * (1+ getRateOHFinal) * (1 + getRateMarkupFinal)</f>
        <v>0</v>
      </c>
      <c r="HC58" s="30">
        <f>(CatTemplate[[#This Row],[CO13]]+CatTemplate[[#This Row],[CS13]]) * (1+ getRateOHFinal) * (1 + getRateMarkupFinal)</f>
        <v>0</v>
      </c>
      <c r="HD58" s="30">
        <f>(CatTemplate[[#This Row],[CO14]]+CatTemplate[[#This Row],[CS14]]) * (1+ getRateOHFinal) * (1 + getRateMarkupFinal)</f>
        <v>0</v>
      </c>
      <c r="HE58" s="30">
        <f>(CatTemplate[[#This Row],[CO15]]+CatTemplate[[#This Row],[CS15]]) * (1+ getRateOHFinal) * (1 + getRateMarkupFinal)</f>
        <v>0</v>
      </c>
      <c r="HF58" s="30">
        <f>(CatTemplate[[#This Row],[CO16]]+CatTemplate[[#This Row],[CS16]]) * (1+ getRateOHFinal) * (1 + getRateMarkupFinal)</f>
        <v>0</v>
      </c>
      <c r="HG58" s="30">
        <f>(CatTemplate[[#This Row],[CO17]]+CatTemplate[[#This Row],[CS17]]) * (1+ getRateOHFinal) * (1 + getRateMarkupFinal)</f>
        <v>0</v>
      </c>
      <c r="HH58" s="30">
        <f>(CatTemplate[[#This Row],[CO18]]+CatTemplate[[#This Row],[CS18]]) * (1+ getRateOHFinal) * (1 + getRateMarkupFinal)</f>
        <v>0</v>
      </c>
      <c r="HI58" s="30">
        <f>(CatTemplate[[#This Row],[CO19]]+CatTemplate[[#This Row],[CS19]]) * (1+ getRateOHFinal) * (1 + getRateMarkupFinal)</f>
        <v>0</v>
      </c>
      <c r="HJ58" s="30">
        <f>(CatTemplate[[#This Row],[CO20]]+CatTemplate[[#This Row],[CS20]]) * (1+ getRateOHFinal) * (1 + getRateMarkupFinal)</f>
        <v>0</v>
      </c>
      <c r="HK58" s="39">
        <f>CatTemplate[[#This Row],[Total cost]]+CatTemplate[[#This Row],[OH Amount]]+CatTemplate[[#This Row],[Markup]]</f>
        <v>0</v>
      </c>
      <c r="HL58" s="63">
        <f>IF(CatTemplate[[#This Row],[Units]]="Days",CatTemplate[[#This Row],[Project quantity]]*CatTemplate[[#This Row],[St. unit effort]],CatTemplate[[#This Row],[Project quantity]])</f>
        <v>0</v>
      </c>
      <c r="HM58" s="287">
        <f>IFERROR(CatTemplate[[#This Row],[Total Price]]/(CatTemplate[[#This Row],[Final Quantity]]),0)</f>
        <v>0</v>
      </c>
      <c r="HN58" s="261"/>
    </row>
    <row r="59" spans="2:222" x14ac:dyDescent="0.2">
      <c r="B59" s="6" t="s">
        <v>75</v>
      </c>
      <c r="C59" s="22">
        <v>2</v>
      </c>
      <c r="D59" s="7" t="s">
        <v>75</v>
      </c>
      <c r="E59" s="24">
        <v>2</v>
      </c>
      <c r="F59" s="18" t="s">
        <v>145</v>
      </c>
      <c r="G59" s="26">
        <v>13</v>
      </c>
      <c r="H59" s="18" t="s">
        <v>976</v>
      </c>
      <c r="I59" s="18" t="s">
        <v>173</v>
      </c>
      <c r="J59" s="15" t="s">
        <v>261</v>
      </c>
      <c r="K59" s="15"/>
      <c r="L59" s="15" t="s">
        <v>140</v>
      </c>
      <c r="M59" s="15" t="s">
        <v>251</v>
      </c>
      <c r="N59" s="15" t="s">
        <v>857</v>
      </c>
      <c r="O59" s="320"/>
      <c r="P59" s="71"/>
      <c r="Q59" s="108"/>
      <c r="R59" s="73"/>
      <c r="S59" s="97"/>
      <c r="T59" s="100">
        <f>getEqUnitCost</f>
        <v>0</v>
      </c>
      <c r="U59" s="73">
        <f>getEqUnitEffort</f>
        <v>0</v>
      </c>
      <c r="V59" s="101">
        <f>getEqQuantity</f>
        <v>0</v>
      </c>
      <c r="W59" s="320"/>
      <c r="X59" s="100">
        <f>getConsUnitCost</f>
        <v>0</v>
      </c>
      <c r="Y59" s="73">
        <f>getConsUnitEffort</f>
        <v>0</v>
      </c>
      <c r="Z59" s="14">
        <f>getConsQuantity</f>
        <v>0</v>
      </c>
      <c r="AA59" s="320"/>
      <c r="AB59" s="72"/>
      <c r="AC59" s="112"/>
      <c r="AD59" s="14">
        <f>getOthQuantity</f>
        <v>0</v>
      </c>
      <c r="AE59" s="320"/>
      <c r="AF59" s="28" t="str">
        <f>IF(ISBLANK(CatTemplate[[#This Row],[Resource type]]),"",CatTemplate[[#This Row],[Resource type]])</f>
        <v>CIEC REG</v>
      </c>
      <c r="AG59" s="242">
        <f>getStaffUnitCost</f>
        <v>580.92167994134365</v>
      </c>
      <c r="AH59" s="113">
        <f>getStaffUnitEffort</f>
        <v>0</v>
      </c>
      <c r="AI59" s="40">
        <f>getStaffQuantity</f>
        <v>0</v>
      </c>
      <c r="AJ59" s="41">
        <f>CatTemplate[[#This Row],[St. quantity]]*8/ParRatePM</f>
        <v>0</v>
      </c>
      <c r="AK59" s="320"/>
      <c r="AL59" s="53" t="str">
        <f>CatTemplate[[#This Row],[Item type]]</f>
        <v>Days</v>
      </c>
      <c r="AM59" s="12">
        <f>SUM(CatTemplate[[#This Row],[Year1]:[Year20]])</f>
        <v>0</v>
      </c>
      <c r="AN59" s="52"/>
      <c r="AO59" s="52"/>
      <c r="AP59" s="52"/>
      <c r="AQ59" s="8"/>
      <c r="AR59" s="8"/>
      <c r="AS59" s="8"/>
      <c r="AT59" s="8"/>
      <c r="AU59" s="8"/>
      <c r="AV59" s="8"/>
      <c r="AW59" s="8"/>
      <c r="AX59" s="8"/>
      <c r="AY59" s="8"/>
      <c r="AZ59" s="8"/>
      <c r="BA59" s="8"/>
      <c r="BB59" s="8"/>
      <c r="BC59" s="8"/>
      <c r="BD59" s="8"/>
      <c r="BE59" s="8"/>
      <c r="BF59" s="8"/>
      <c r="BG59" s="36"/>
      <c r="BH59" s="320"/>
      <c r="BI59" s="37" t="str">
        <f>getCostCategory</f>
        <v>03 Subcontracting costs</v>
      </c>
      <c r="BJ59" s="37" t="str">
        <f>getSection</f>
        <v>02 Patient visits and data collection</v>
      </c>
      <c r="BK59" s="32" t="str">
        <f>getObject</f>
        <v>Patient visits and data collection</v>
      </c>
      <c r="BL59" s="30">
        <f>IFERROR(getUnitCost * IF(CatTemplate[[#This Row],[Cost Category Comp.]]="01 Staff costs", 1,1),0)</f>
        <v>580.92167994134365</v>
      </c>
      <c r="BM59" s="29">
        <f>IF(AND(ISBLANK(CatTemplate[[#This Row],[Eq. unit cost]]),ISBLANK(CatTemplate[[#This Row],[Cons. unit cost]]),ISBLANK(CatTemplate[[#This Row],[Oth. unit cost]])), 0, IF(getUnitEffort =0,1,getUnitEffort) * CatTemplate[[#This Row],[Year1]])</f>
        <v>0</v>
      </c>
      <c r="BN59" s="29">
        <f>IF(AND(ISBLANK(CatTemplate[[#This Row],[Eq. unit cost]]),ISBLANK(CatTemplate[[#This Row],[Cons. unit cost]]),ISBLANK(CatTemplate[[#This Row],[Oth. unit cost]])), 0, IF(getUnitEffort =0,1,getUnitEffort) * CatTemplate[[#This Row],[Year2]])</f>
        <v>0</v>
      </c>
      <c r="BO59" s="29">
        <f>IF(AND(ISBLANK(CatTemplate[[#This Row],[Eq. unit cost]]),ISBLANK(CatTemplate[[#This Row],[Cons. unit cost]]),ISBLANK(CatTemplate[[#This Row],[Oth. unit cost]])), 0, IF(getUnitEffort =0,1,getUnitEffort) * CatTemplate[[#This Row],[Year3]])</f>
        <v>0</v>
      </c>
      <c r="BP59" s="29">
        <f>IF(AND(ISBLANK(CatTemplate[[#This Row],[Eq. unit cost]]),ISBLANK(CatTemplate[[#This Row],[Cons. unit cost]]),ISBLANK(CatTemplate[[#This Row],[Oth. unit cost]])), 0, IF(getUnitEffort =0,1,getUnitEffort) * CatTemplate[[#This Row],[Year4]])</f>
        <v>0</v>
      </c>
      <c r="BQ59" s="29">
        <f>IF(AND(ISBLANK(CatTemplate[[#This Row],[Eq. unit cost]]),ISBLANK(CatTemplate[[#This Row],[Cons. unit cost]]),ISBLANK(CatTemplate[[#This Row],[Oth. unit cost]])), 0, IF(getUnitEffort =0,1,getUnitEffort) * CatTemplate[[#This Row],[Year5]])</f>
        <v>0</v>
      </c>
      <c r="BR59" s="29">
        <f>IF(AND(ISBLANK(CatTemplate[[#This Row],[Eq. unit cost]]),ISBLANK(CatTemplate[[#This Row],[Cons. unit cost]]),ISBLANK(CatTemplate[[#This Row],[Oth. unit cost]])), 0, IF(getUnitEffort =0,1,getUnitEffort) * CatTemplate[[#This Row],[Year6]])</f>
        <v>0</v>
      </c>
      <c r="BS59" s="29">
        <f>IF(AND(ISBLANK(CatTemplate[[#This Row],[Eq. unit cost]]),ISBLANK(CatTemplate[[#This Row],[Cons. unit cost]]),ISBLANK(CatTemplate[[#This Row],[Oth. unit cost]])), 0, IF(getUnitEffort =0,1,getUnitEffort) * CatTemplate[[#This Row],[Year7]])</f>
        <v>0</v>
      </c>
      <c r="BT59" s="29">
        <f>IF(AND(ISBLANK(CatTemplate[[#This Row],[Eq. unit cost]]),ISBLANK(CatTemplate[[#This Row],[Cons. unit cost]]),ISBLANK(CatTemplate[[#This Row],[Oth. unit cost]])), 0, IF(getUnitEffort =0,1,getUnitEffort) * CatTemplate[[#This Row],[Year8]])</f>
        <v>0</v>
      </c>
      <c r="BU59" s="29">
        <f>IF(AND(ISBLANK(CatTemplate[[#This Row],[Eq. unit cost]]),ISBLANK(CatTemplate[[#This Row],[Cons. unit cost]]),ISBLANK(CatTemplate[[#This Row],[Oth. unit cost]])), 0, IF(getUnitEffort =0,1,getUnitEffort) * CatTemplate[[#This Row],[Year9]])</f>
        <v>0</v>
      </c>
      <c r="BV59" s="29">
        <f>IF(AND(ISBLANK(CatTemplate[[#This Row],[Eq. unit cost]]),ISBLANK(CatTemplate[[#This Row],[Cons. unit cost]]),ISBLANK(CatTemplate[[#This Row],[Oth. unit cost]])), 0, IF(getUnitEffort =0,1,getUnitEffort) * CatTemplate[[#This Row],[Year10]])</f>
        <v>0</v>
      </c>
      <c r="BW59" s="29">
        <f>IF(AND(ISBLANK(CatTemplate[[#This Row],[Eq. unit cost]]),ISBLANK(CatTemplate[[#This Row],[Cons. unit cost]]),ISBLANK(CatTemplate[[#This Row],[Oth. unit cost]])), 0, IF(getUnitEffort =0,1,getUnitEffort) * CatTemplate[[#This Row],[Year11]])</f>
        <v>0</v>
      </c>
      <c r="BX59" s="29">
        <f>IF(AND(ISBLANK(CatTemplate[[#This Row],[Eq. unit cost]]),ISBLANK(CatTemplate[[#This Row],[Cons. unit cost]]),ISBLANK(CatTemplate[[#This Row],[Oth. unit cost]])), 0, IF(getUnitEffort =0,1,getUnitEffort) * CatTemplate[[#This Row],[Year12]])</f>
        <v>0</v>
      </c>
      <c r="BY59" s="29">
        <f>IF(AND(ISBLANK(CatTemplate[[#This Row],[Eq. unit cost]]),ISBLANK(CatTemplate[[#This Row],[Cons. unit cost]]),ISBLANK(CatTemplate[[#This Row],[Oth. unit cost]])), 0, IF(getUnitEffort =0,1,getUnitEffort) * CatTemplate[[#This Row],[Year13]])</f>
        <v>0</v>
      </c>
      <c r="BZ59" s="29">
        <f>IF(AND(ISBLANK(CatTemplate[[#This Row],[Eq. unit cost]]),ISBLANK(CatTemplate[[#This Row],[Cons. unit cost]]),ISBLANK(CatTemplate[[#This Row],[Oth. unit cost]])), 0, IF(getUnitEffort =0,1,getUnitEffort) * CatTemplate[[#This Row],[Year14]])</f>
        <v>0</v>
      </c>
      <c r="CA59" s="29">
        <f>IF(AND(ISBLANK(CatTemplate[[#This Row],[Eq. unit cost]]),ISBLANK(CatTemplate[[#This Row],[Cons. unit cost]]),ISBLANK(CatTemplate[[#This Row],[Oth. unit cost]])), 0, IF(getUnitEffort =0,1,getUnitEffort) * CatTemplate[[#This Row],[Year15]])</f>
        <v>0</v>
      </c>
      <c r="CB59" s="29">
        <f>IF(AND(ISBLANK(CatTemplate[[#This Row],[Eq. unit cost]]),ISBLANK(CatTemplate[[#This Row],[Cons. unit cost]]),ISBLANK(CatTemplate[[#This Row],[Oth. unit cost]])), 0, IF(getUnitEffort =0,1,getUnitEffort) * CatTemplate[[#This Row],[Year16]])</f>
        <v>0</v>
      </c>
      <c r="CC59" s="29">
        <f>IF(AND(ISBLANK(CatTemplate[[#This Row],[Eq. unit cost]]),ISBLANK(CatTemplate[[#This Row],[Cons. unit cost]]),ISBLANK(CatTemplate[[#This Row],[Oth. unit cost]])), 0, IF(getUnitEffort =0,1,getUnitEffort) * CatTemplate[[#This Row],[Year17]])</f>
        <v>0</v>
      </c>
      <c r="CD59" s="29">
        <f>IF(AND(ISBLANK(CatTemplate[[#This Row],[Eq. unit cost]]),ISBLANK(CatTemplate[[#This Row],[Cons. unit cost]]),ISBLANK(CatTemplate[[#This Row],[Oth. unit cost]])), 0, IF(getUnitEffort =0,1,getUnitEffort) * CatTemplate[[#This Row],[Year18]])</f>
        <v>0</v>
      </c>
      <c r="CE59" s="29">
        <f>IF(AND(ISBLANK(CatTemplate[[#This Row],[Eq. unit cost]]),ISBLANK(CatTemplate[[#This Row],[Cons. unit cost]]),ISBLANK(CatTemplate[[#This Row],[Oth. unit cost]])), 0, IF(getUnitEffort =0,1,getUnitEffort) * CatTemplate[[#This Row],[Year19]])</f>
        <v>0</v>
      </c>
      <c r="CF59" s="29">
        <f>IF(AND(ISBLANK(CatTemplate[[#This Row],[Eq. unit cost]]),ISBLANK(CatTemplate[[#This Row],[Cons. unit cost]]),ISBLANK(CatTemplate[[#This Row],[Oth. unit cost]])), 0, IF(getUnitEffort =0,1,getUnitEffort) * CatTemplate[[#This Row],[Year20]])</f>
        <v>0</v>
      </c>
      <c r="CG59" s="45">
        <f>SUM(CatTemplate[[#This Row],[Q1]:[Q20]])</f>
        <v>0</v>
      </c>
      <c r="CH59" s="29">
        <f>IF(ISBLANK(CatTemplate[[#This Row],[St. unit effort]]),0,(CatTemplate[[#This Row],[St. unit effort]] * CatTemplate[[#This Row],[Year1]]))</f>
        <v>0</v>
      </c>
      <c r="CI59" s="29">
        <f>IF(ISBLANK(CatTemplate[[#This Row],[St. unit effort]]),0,(CatTemplate[[#This Row],[St. unit effort]] * CatTemplate[[#This Row],[Year2]]))</f>
        <v>0</v>
      </c>
      <c r="CJ59" s="29">
        <f>IF(ISBLANK(CatTemplate[[#This Row],[St. unit effort]]),0,(CatTemplate[[#This Row],[St. unit effort]] * CatTemplate[[#This Row],[Year3]]))</f>
        <v>0</v>
      </c>
      <c r="CK59" s="29">
        <f>IF(ISBLANK(CatTemplate[[#This Row],[St. unit effort]]),0,(CatTemplate[[#This Row],[St. unit effort]] * CatTemplate[[#This Row],[Year4]]))</f>
        <v>0</v>
      </c>
      <c r="CL59" s="29">
        <f>IF(ISBLANK(CatTemplate[[#This Row],[St. unit effort]]),0,(CatTemplate[[#This Row],[St. unit effort]] * CatTemplate[[#This Row],[Year5]]))</f>
        <v>0</v>
      </c>
      <c r="CM59" s="29">
        <f>IF(ISBLANK(CatTemplate[[#This Row],[St. unit effort]]),0,(CatTemplate[[#This Row],[St. unit effort]] * CatTemplate[[#This Row],[Year6]]))</f>
        <v>0</v>
      </c>
      <c r="CN59" s="29">
        <f>IF(ISBLANK(CatTemplate[[#This Row],[St. unit effort]]),0,(CatTemplate[[#This Row],[St. unit effort]] * CatTemplate[[#This Row],[Year7]]))</f>
        <v>0</v>
      </c>
      <c r="CO59" s="29">
        <f>IF(ISBLANK(CatTemplate[[#This Row],[St. unit effort]]),0,(CatTemplate[[#This Row],[St. unit effort]] * CatTemplate[[#This Row],[Year8]]))</f>
        <v>0</v>
      </c>
      <c r="CP59" s="29">
        <f>IF(ISBLANK(CatTemplate[[#This Row],[St. unit effort]]),0,(CatTemplate[[#This Row],[St. unit effort]] * CatTemplate[[#This Row],[Year9]]))</f>
        <v>0</v>
      </c>
      <c r="CQ59" s="29">
        <f>IF(ISBLANK(CatTemplate[[#This Row],[St. unit effort]]),0,(CatTemplate[[#This Row],[St. unit effort]] * CatTemplate[[#This Row],[Year10]]))</f>
        <v>0</v>
      </c>
      <c r="CR59" s="29">
        <f>IF(ISBLANK(CatTemplate[[#This Row],[St. unit effort]]),0,(CatTemplate[[#This Row],[St. unit effort]] * CatTemplate[[#This Row],[Year11]]))</f>
        <v>0</v>
      </c>
      <c r="CS59" s="29">
        <f>IF(ISBLANK(CatTemplate[[#This Row],[St. unit effort]]),0,(CatTemplate[[#This Row],[St. unit effort]] * CatTemplate[[#This Row],[Year12]]))</f>
        <v>0</v>
      </c>
      <c r="CT59" s="29">
        <f>IF(ISBLANK(CatTemplate[[#This Row],[St. unit effort]]),0,(CatTemplate[[#This Row],[St. unit effort]] * CatTemplate[[#This Row],[Year13]]))</f>
        <v>0</v>
      </c>
      <c r="CU59" s="29">
        <f>IF(ISBLANK(CatTemplate[[#This Row],[St. unit effort]]),0,(CatTemplate[[#This Row],[St. unit effort]] * CatTemplate[[#This Row],[Year14]]))</f>
        <v>0</v>
      </c>
      <c r="CV59" s="29">
        <f>IF(ISBLANK(CatTemplate[[#This Row],[St. unit effort]]),0,(CatTemplate[[#This Row],[St. unit effort]] * CatTemplate[[#This Row],[Year15]]))</f>
        <v>0</v>
      </c>
      <c r="CW59" s="29">
        <f>IF(ISBLANK(CatTemplate[[#This Row],[St. unit effort]]),0,(CatTemplate[[#This Row],[St. unit effort]] * CatTemplate[[#This Row],[Year16]]))</f>
        <v>0</v>
      </c>
      <c r="CX59" s="29">
        <f>IF(ISBLANK(CatTemplate[[#This Row],[St. unit effort]]),0,(CatTemplate[[#This Row],[St. unit effort]] * CatTemplate[[#This Row],[Year17]]))</f>
        <v>0</v>
      </c>
      <c r="CY59" s="29">
        <f>IF(ISBLANK(CatTemplate[[#This Row],[St. unit effort]]),0,(CatTemplate[[#This Row],[St. unit effort]] * CatTemplate[[#This Row],[Year18]]))</f>
        <v>0</v>
      </c>
      <c r="CZ59" s="29">
        <f>IF(ISBLANK(CatTemplate[[#This Row],[St. unit effort]]),0,(CatTemplate[[#This Row],[St. unit effort]] * CatTemplate[[#This Row],[Year19]]))</f>
        <v>0</v>
      </c>
      <c r="DA59" s="29">
        <f>IF(ISBLANK(CatTemplate[[#This Row],[St. unit effort]]),0,(CatTemplate[[#This Row],[St. unit effort]] * CatTemplate[[#This Row],[Year20]]))</f>
        <v>0</v>
      </c>
      <c r="DB59" s="57">
        <f>IF(ISBLANK(CatTemplate[[#This Row],[St. unit effort]]),0,(CatTemplate[[#This Row],[St. unit effort]] * CatTemplate[[#This Row],[Year1]])*8/ParRatePM)</f>
        <v>0</v>
      </c>
      <c r="DC59" s="57">
        <f>IF(ISBLANK(CatTemplate[[#This Row],[St. unit effort]]),0,(CatTemplate[[#This Row],[St. unit effort]] * CatTemplate[[#This Row],[Year2]])*8/ParRatePM)</f>
        <v>0</v>
      </c>
      <c r="DD59" s="57">
        <f>IF(ISBLANK(CatTemplate[[#This Row],[St. unit effort]]),0,(CatTemplate[[#This Row],[St. unit effort]] * CatTemplate[[#This Row],[Year3]])*8/ParRatePM)</f>
        <v>0</v>
      </c>
      <c r="DE59" s="57">
        <f>IF(ISBLANK(CatTemplate[[#This Row],[St. unit effort]]),0,(CatTemplate[[#This Row],[St. unit effort]] * CatTemplate[[#This Row],[Year4]])*8/ParRatePM)</f>
        <v>0</v>
      </c>
      <c r="DF59" s="57">
        <f>IF(ISBLANK(CatTemplate[[#This Row],[St. unit effort]]),0,(CatTemplate[[#This Row],[St. unit effort]] * CatTemplate[[#This Row],[Year5]])*8/ParRatePM)</f>
        <v>0</v>
      </c>
      <c r="DG59" s="57">
        <f>IF(ISBLANK(CatTemplate[[#This Row],[St. unit effort]]),0,(CatTemplate[[#This Row],[St. unit effort]] * CatTemplate[[#This Row],[Year6]])*8/ParRatePM)</f>
        <v>0</v>
      </c>
      <c r="DH59" s="57">
        <f>IF(ISBLANK(CatTemplate[[#This Row],[St. unit effort]]),0,(CatTemplate[[#This Row],[St. unit effort]] * CatTemplate[[#This Row],[Year7]])*8/ParRatePM)</f>
        <v>0</v>
      </c>
      <c r="DI59" s="57">
        <f>IF(ISBLANK(CatTemplate[[#This Row],[St. unit effort]]),0,(CatTemplate[[#This Row],[St. unit effort]] * CatTemplate[[#This Row],[Year8]])*8/ParRatePM)</f>
        <v>0</v>
      </c>
      <c r="DJ59" s="57">
        <f>IF(ISBLANK(CatTemplate[[#This Row],[St. unit effort]]),0,(CatTemplate[[#This Row],[St. unit effort]] * CatTemplate[[#This Row],[Year9]])*8/ParRatePM)</f>
        <v>0</v>
      </c>
      <c r="DK59" s="57">
        <f>IF(ISBLANK(CatTemplate[[#This Row],[St. unit effort]]),0,(CatTemplate[[#This Row],[St. unit effort]] * CatTemplate[[#This Row],[Year10]])*8/ParRatePM)</f>
        <v>0</v>
      </c>
      <c r="DL59" s="57">
        <f>IF(ISBLANK(CatTemplate[[#This Row],[St. unit effort]]),0,(CatTemplate[[#This Row],[St. unit effort]] * CatTemplate[[#This Row],[Year11]])*8/ParRatePM)</f>
        <v>0</v>
      </c>
      <c r="DM59" s="57">
        <f>IF(ISBLANK(CatTemplate[[#This Row],[St. unit effort]]),0,(CatTemplate[[#This Row],[St. unit effort]] * CatTemplate[[#This Row],[Year12]])*8/ParRatePM)</f>
        <v>0</v>
      </c>
      <c r="DN59" s="57">
        <f>IF(ISBLANK(CatTemplate[[#This Row],[St. unit effort]]),0,(CatTemplate[[#This Row],[St. unit effort]] * CatTemplate[[#This Row],[Year13]])*8/ParRatePM)</f>
        <v>0</v>
      </c>
      <c r="DO59" s="57">
        <f>IF(ISBLANK(CatTemplate[[#This Row],[St. unit effort]]),0,(CatTemplate[[#This Row],[St. unit effort]] * CatTemplate[[#This Row],[Year14]])*8/ParRatePM)</f>
        <v>0</v>
      </c>
      <c r="DP59" s="57">
        <f>IF(ISBLANK(CatTemplate[[#This Row],[St. unit effort]]),0,(CatTemplate[[#This Row],[St. unit effort]] * CatTemplate[[#This Row],[Year15]])*8/ParRatePM)</f>
        <v>0</v>
      </c>
      <c r="DQ59" s="57">
        <f>IF(ISBLANK(CatTemplate[[#This Row],[St. unit effort]]),0,(CatTemplate[[#This Row],[St. unit effort]] * CatTemplate[[#This Row],[Year16]])*8/ParRatePM)</f>
        <v>0</v>
      </c>
      <c r="DR59" s="57">
        <f>IF(ISBLANK(CatTemplate[[#This Row],[St. unit effort]]),0,(CatTemplate[[#This Row],[St. unit effort]] * CatTemplate[[#This Row],[Year17]])*8/ParRatePM)</f>
        <v>0</v>
      </c>
      <c r="DS59" s="57">
        <f>IF(ISBLANK(CatTemplate[[#This Row],[St. unit effort]]),0,(CatTemplate[[#This Row],[St. unit effort]] * CatTemplate[[#This Row],[Year18]])*8/ParRatePM)</f>
        <v>0</v>
      </c>
      <c r="DT59" s="57">
        <f>IF(ISBLANK(CatTemplate[[#This Row],[St. unit effort]]),0,(CatTemplate[[#This Row],[St. unit effort]] * CatTemplate[[#This Row],[Year19]])*8/ParRatePM)</f>
        <v>0</v>
      </c>
      <c r="DU59" s="57">
        <f>IF(ISBLANK(CatTemplate[[#This Row],[St. unit effort]]),0,(CatTemplate[[#This Row],[St. unit effort]] * CatTemplate[[#This Row],[Year20]])*8/ParRatePM)</f>
        <v>0</v>
      </c>
      <c r="DV59" s="54">
        <f>SUM(CatTemplate[[#This Row],[PM1]:[PM20]])</f>
        <v>0</v>
      </c>
      <c r="DW59" s="56">
        <f t="shared" si="21"/>
        <v>0</v>
      </c>
      <c r="DX59" s="56">
        <f t="shared" si="21"/>
        <v>0</v>
      </c>
      <c r="DY59" s="56">
        <f t="shared" si="21"/>
        <v>0</v>
      </c>
      <c r="DZ59" s="56">
        <f t="shared" si="21"/>
        <v>0</v>
      </c>
      <c r="EA59" s="56">
        <f t="shared" si="21"/>
        <v>0</v>
      </c>
      <c r="EB59" s="56">
        <f t="shared" si="21"/>
        <v>0</v>
      </c>
      <c r="EC59" s="56">
        <f t="shared" si="21"/>
        <v>0</v>
      </c>
      <c r="ED59" s="56">
        <f t="shared" si="21"/>
        <v>0</v>
      </c>
      <c r="EE59" s="56">
        <f t="shared" si="21"/>
        <v>0</v>
      </c>
      <c r="EF59" s="56">
        <f t="shared" si="21"/>
        <v>0</v>
      </c>
      <c r="EG59" s="56">
        <f t="shared" si="21"/>
        <v>0</v>
      </c>
      <c r="EH59" s="56">
        <f t="shared" si="21"/>
        <v>0</v>
      </c>
      <c r="EI59" s="56">
        <f t="shared" si="21"/>
        <v>0</v>
      </c>
      <c r="EJ59" s="56">
        <f t="shared" si="21"/>
        <v>0</v>
      </c>
      <c r="EK59" s="56">
        <f t="shared" si="21"/>
        <v>0</v>
      </c>
      <c r="EL59" s="56">
        <f t="shared" si="21"/>
        <v>0</v>
      </c>
      <c r="EM59" s="56">
        <f t="shared" si="19"/>
        <v>0</v>
      </c>
      <c r="EN59" s="56">
        <f t="shared" si="19"/>
        <v>0</v>
      </c>
      <c r="EO59" s="56">
        <f t="shared" si="19"/>
        <v>0</v>
      </c>
      <c r="EP59" s="56">
        <f t="shared" si="19"/>
        <v>0</v>
      </c>
      <c r="EQ59" s="30">
        <f>CatTemplate[[#This Row],[Eq. unit cost]] * CatTemplate[[#This Row],[Eq. quantity]]</f>
        <v>0</v>
      </c>
      <c r="ER59" s="30">
        <f>CatTemplate[[#This Row],[Cons. unit cost]] *CatTemplate[[#This Row],[Cons. quantity]]</f>
        <v>0</v>
      </c>
      <c r="ES59" s="30">
        <f>CatTemplate[[#This Row],[Oth. unit cost]] *CatTemplate[[#This Row],[Oth. quantity]]</f>
        <v>0</v>
      </c>
      <c r="ET59" s="55">
        <f>SUM(CatTemplate[[#This Row],[CO1]:[CO20]])</f>
        <v>0</v>
      </c>
      <c r="EU59" s="56">
        <f t="shared" si="22"/>
        <v>0</v>
      </c>
      <c r="EV59" s="56">
        <f t="shared" si="22"/>
        <v>0</v>
      </c>
      <c r="EW59" s="56">
        <f t="shared" si="22"/>
        <v>0</v>
      </c>
      <c r="EX59" s="56">
        <f t="shared" si="22"/>
        <v>0</v>
      </c>
      <c r="EY59" s="56">
        <f t="shared" si="22"/>
        <v>0</v>
      </c>
      <c r="EZ59" s="56">
        <f t="shared" si="22"/>
        <v>0</v>
      </c>
      <c r="FA59" s="56">
        <f t="shared" si="22"/>
        <v>0</v>
      </c>
      <c r="FB59" s="56">
        <f t="shared" si="22"/>
        <v>0</v>
      </c>
      <c r="FC59" s="56">
        <f t="shared" si="22"/>
        <v>0</v>
      </c>
      <c r="FD59" s="56">
        <f t="shared" si="22"/>
        <v>0</v>
      </c>
      <c r="FE59" s="56">
        <f t="shared" si="22"/>
        <v>0</v>
      </c>
      <c r="FF59" s="56">
        <f t="shared" si="22"/>
        <v>0</v>
      </c>
      <c r="FG59" s="56">
        <f t="shared" si="22"/>
        <v>0</v>
      </c>
      <c r="FH59" s="56">
        <f t="shared" si="22"/>
        <v>0</v>
      </c>
      <c r="FI59" s="56">
        <f t="shared" si="22"/>
        <v>0</v>
      </c>
      <c r="FJ59" s="56">
        <f t="shared" si="22"/>
        <v>0</v>
      </c>
      <c r="FK59" s="56">
        <f t="shared" si="20"/>
        <v>0</v>
      </c>
      <c r="FL59" s="56">
        <f t="shared" si="20"/>
        <v>0</v>
      </c>
      <c r="FM59" s="56">
        <f t="shared" si="20"/>
        <v>0</v>
      </c>
      <c r="FN59" s="56">
        <f t="shared" si="20"/>
        <v>0</v>
      </c>
      <c r="FO59" s="58">
        <f>SUM(CatTemplate[[#This Row],[CS1]:[CS20]])</f>
        <v>0</v>
      </c>
      <c r="FP59" s="59">
        <f>CatTemplate[[#This Row],[Total Oth. cost]]+CatTemplate[[#This Row],[Total St. Cost]]</f>
        <v>0</v>
      </c>
      <c r="FQ59" s="33">
        <f t="shared" si="12"/>
        <v>0</v>
      </c>
      <c r="FR59" s="33">
        <f t="shared" si="5"/>
        <v>0</v>
      </c>
      <c r="FS59" s="30">
        <f>(CatTemplate[[#This Row],[CO1]] + CatTemplate[[#This Row],[CS1]]) * (1 + getRateOHFinal) * getRateMarkupFinal</f>
        <v>0</v>
      </c>
      <c r="FT59" s="30">
        <f>(CatTemplate[[#This Row],[CO2]] + CatTemplate[[#This Row],[CS2]]) * (1 + getRateOHFinal) * getRateMarkupFinal</f>
        <v>0</v>
      </c>
      <c r="FU59" s="30">
        <f>(CatTemplate[[#This Row],[CO3]] + CatTemplate[[#This Row],[CS3]]) * (1 + getRateOHFinal) * getRateMarkupFinal</f>
        <v>0</v>
      </c>
      <c r="FV59" s="30">
        <f>(CatTemplate[[#This Row],[CO4]] + CatTemplate[[#This Row],[CS4]]) * (1 + getRateOHFinal) * getRateMarkupFinal</f>
        <v>0</v>
      </c>
      <c r="FW59" s="30">
        <f>(CatTemplate[[#This Row],[CO5]] + CatTemplate[[#This Row],[CS5]]) * (1 + getRateOHFinal) * getRateMarkupFinal</f>
        <v>0</v>
      </c>
      <c r="FX59" s="30">
        <f>(CatTemplate[[#This Row],[CO6]] + CatTemplate[[#This Row],[CS6]]) * (1 + getRateOHFinal) * getRateMarkupFinal</f>
        <v>0</v>
      </c>
      <c r="FY59" s="30">
        <f>(CatTemplate[[#This Row],[CO7]] + CatTemplate[[#This Row],[CS7]]) * (1 + getRateOHFinal) * getRateMarkupFinal</f>
        <v>0</v>
      </c>
      <c r="FZ59" s="30">
        <f>(CatTemplate[[#This Row],[CO8]] + CatTemplate[[#This Row],[CS8]]) * (1 + getRateOHFinal) * getRateMarkupFinal</f>
        <v>0</v>
      </c>
      <c r="GA59" s="30">
        <f>(CatTemplate[[#This Row],[CO9]] + CatTemplate[[#This Row],[CS9]]) * (1 + getRateOHFinal) * getRateMarkupFinal</f>
        <v>0</v>
      </c>
      <c r="GB59" s="30">
        <f>(CatTemplate[[#This Row],[CO10]] + CatTemplate[[#This Row],[CS10]]) * (1 + getRateOHFinal) * getRateMarkupFinal</f>
        <v>0</v>
      </c>
      <c r="GC59" s="30">
        <f>(CatTemplate[[#This Row],[CO11]] + CatTemplate[[#This Row],[CS11]]) * (1 + getRateOHFinal) * getRateMarkupFinal</f>
        <v>0</v>
      </c>
      <c r="GD59" s="30">
        <f>(CatTemplate[[#This Row],[CO12]] + CatTemplate[[#This Row],[CS12]]) * (1 + getRateOHFinal) * getRateMarkupFinal</f>
        <v>0</v>
      </c>
      <c r="GE59" s="30">
        <f>(CatTemplate[[#This Row],[CO13]] + CatTemplate[[#This Row],[CS13]]) * (1 + getRateOHFinal) * getRateMarkupFinal</f>
        <v>0</v>
      </c>
      <c r="GF59" s="30">
        <f>(CatTemplate[[#This Row],[CO14]] + CatTemplate[[#This Row],[CS14]]) * (1 + getRateOHFinal) * getRateMarkupFinal</f>
        <v>0</v>
      </c>
      <c r="GG59" s="30">
        <f>(CatTemplate[[#This Row],[CO15]] + CatTemplate[[#This Row],[CS15]]) * (1 + getRateOHFinal) * getRateMarkupFinal</f>
        <v>0</v>
      </c>
      <c r="GH59" s="30">
        <f>(CatTemplate[[#This Row],[CO16]] + CatTemplate[[#This Row],[CS16]]) * (1 + getRateOHFinal) * getRateMarkupFinal</f>
        <v>0</v>
      </c>
      <c r="GI59" s="30">
        <f>(CatTemplate[[#This Row],[CO17]] + CatTemplate[[#This Row],[CS17]]) * (1 + getRateOHFinal) * getRateMarkupFinal</f>
        <v>0</v>
      </c>
      <c r="GJ59" s="30">
        <f>(CatTemplate[[#This Row],[CO18]] + CatTemplate[[#This Row],[CS18]]) * (1 + getRateOHFinal) * getRateMarkupFinal</f>
        <v>0</v>
      </c>
      <c r="GK59" s="30">
        <f>(CatTemplate[[#This Row],[CO19]] + CatTemplate[[#This Row],[CS19]]) * (1 + getRateOHFinal) * getRateMarkupFinal</f>
        <v>0</v>
      </c>
      <c r="GL59" s="30">
        <f>(CatTemplate[[#This Row],[CO20]] + CatTemplate[[#This Row],[CS20]]) * (1 + getRateOHFinal) * getRateMarkupFinal</f>
        <v>0</v>
      </c>
      <c r="GM59" s="30" t="e">
        <f t="shared" si="6"/>
        <v>#VALUE!</v>
      </c>
      <c r="GN59" s="30">
        <f t="shared" si="7"/>
        <v>0</v>
      </c>
      <c r="GO59" s="30">
        <f t="shared" si="8"/>
        <v>0</v>
      </c>
      <c r="GP59" s="30">
        <f t="shared" si="9"/>
        <v>0</v>
      </c>
      <c r="GQ59" s="30">
        <f>(CatTemplate[[#This Row],[CO1]]+CatTemplate[[#This Row],[CS1]]) * (1+ getRateOHFinal) * (1 + getRateMarkupFinal)</f>
        <v>0</v>
      </c>
      <c r="GR59" s="30">
        <f>(CatTemplate[[#This Row],[CO2]]+CatTemplate[[#This Row],[CS2]]) * (1+ getRateOHFinal) * (1 + getRateMarkupFinal)</f>
        <v>0</v>
      </c>
      <c r="GS59" s="30">
        <f>(CatTemplate[[#This Row],[CO3]]+CatTemplate[[#This Row],[CS3]]) * (1+ getRateOHFinal) * (1 + getRateMarkupFinal)</f>
        <v>0</v>
      </c>
      <c r="GT59" s="30">
        <f>(CatTemplate[[#This Row],[CO4]]+CatTemplate[[#This Row],[CS4]]) * (1+ getRateOHFinal) * (1 + getRateMarkupFinal)</f>
        <v>0</v>
      </c>
      <c r="GU59" s="30">
        <f>(CatTemplate[[#This Row],[CO5]]+CatTemplate[[#This Row],[CS5]]) * (1+ getRateOHFinal) * (1 + getRateMarkupFinal)</f>
        <v>0</v>
      </c>
      <c r="GV59" s="30">
        <f>(CatTemplate[[#This Row],[CO6]]+CatTemplate[[#This Row],[CS6]]) * (1+ getRateOHFinal) * (1 + getRateMarkupFinal)</f>
        <v>0</v>
      </c>
      <c r="GW59" s="30">
        <f>(CatTemplate[[#This Row],[CO7]]+CatTemplate[[#This Row],[CS7]]) * (1+ getRateOHFinal) * (1 + getRateMarkupFinal)</f>
        <v>0</v>
      </c>
      <c r="GX59" s="30">
        <f>(CatTemplate[[#This Row],[CO8]]+CatTemplate[[#This Row],[CS8]]) * (1+ getRateOHFinal) * (1 + getRateMarkupFinal)</f>
        <v>0</v>
      </c>
      <c r="GY59" s="30">
        <f>(CatTemplate[[#This Row],[CO9]]+CatTemplate[[#This Row],[CS9]]) * (1+ getRateOHFinal) * (1 + getRateMarkupFinal)</f>
        <v>0</v>
      </c>
      <c r="GZ59" s="30">
        <f>(CatTemplate[[#This Row],[CO10]]+CatTemplate[[#This Row],[CS10]]) * (1+ getRateOHFinal) * (1 + getRateMarkupFinal)</f>
        <v>0</v>
      </c>
      <c r="HA59" s="30">
        <f>(CatTemplate[[#This Row],[CO11]]+CatTemplate[[#This Row],[CS11]]) * (1+ getRateOHFinal) * (1 + getRateMarkupFinal)</f>
        <v>0</v>
      </c>
      <c r="HB59" s="30">
        <f>(CatTemplate[[#This Row],[CO12]]+CatTemplate[[#This Row],[CS12]]) * (1+ getRateOHFinal) * (1 + getRateMarkupFinal)</f>
        <v>0</v>
      </c>
      <c r="HC59" s="30">
        <f>(CatTemplate[[#This Row],[CO13]]+CatTemplate[[#This Row],[CS13]]) * (1+ getRateOHFinal) * (1 + getRateMarkupFinal)</f>
        <v>0</v>
      </c>
      <c r="HD59" s="30">
        <f>(CatTemplate[[#This Row],[CO14]]+CatTemplate[[#This Row],[CS14]]) * (1+ getRateOHFinal) * (1 + getRateMarkupFinal)</f>
        <v>0</v>
      </c>
      <c r="HE59" s="30">
        <f>(CatTemplate[[#This Row],[CO15]]+CatTemplate[[#This Row],[CS15]]) * (1+ getRateOHFinal) * (1 + getRateMarkupFinal)</f>
        <v>0</v>
      </c>
      <c r="HF59" s="30">
        <f>(CatTemplate[[#This Row],[CO16]]+CatTemplate[[#This Row],[CS16]]) * (1+ getRateOHFinal) * (1 + getRateMarkupFinal)</f>
        <v>0</v>
      </c>
      <c r="HG59" s="30">
        <f>(CatTemplate[[#This Row],[CO17]]+CatTemplate[[#This Row],[CS17]]) * (1+ getRateOHFinal) * (1 + getRateMarkupFinal)</f>
        <v>0</v>
      </c>
      <c r="HH59" s="30">
        <f>(CatTemplate[[#This Row],[CO18]]+CatTemplate[[#This Row],[CS18]]) * (1+ getRateOHFinal) * (1 + getRateMarkupFinal)</f>
        <v>0</v>
      </c>
      <c r="HI59" s="30">
        <f>(CatTemplate[[#This Row],[CO19]]+CatTemplate[[#This Row],[CS19]]) * (1+ getRateOHFinal) * (1 + getRateMarkupFinal)</f>
        <v>0</v>
      </c>
      <c r="HJ59" s="30">
        <f>(CatTemplate[[#This Row],[CO20]]+CatTemplate[[#This Row],[CS20]]) * (1+ getRateOHFinal) * (1 + getRateMarkupFinal)</f>
        <v>0</v>
      </c>
      <c r="HK59" s="39">
        <f>CatTemplate[[#This Row],[Total cost]]+CatTemplate[[#This Row],[OH Amount]]+CatTemplate[[#This Row],[Markup]]</f>
        <v>0</v>
      </c>
      <c r="HL59" s="63">
        <f>IF(CatTemplate[[#This Row],[Units]]="Days",CatTemplate[[#This Row],[Project quantity]]*CatTemplate[[#This Row],[St. unit effort]],CatTemplate[[#This Row],[Project quantity]])</f>
        <v>0</v>
      </c>
      <c r="HM59" s="287">
        <f>IFERROR(CatTemplate[[#This Row],[Total Price]]/(CatTemplate[[#This Row],[Final Quantity]]),0)</f>
        <v>0</v>
      </c>
      <c r="HN59" s="261"/>
    </row>
    <row r="60" spans="2:222" x14ac:dyDescent="0.2">
      <c r="B60" s="6" t="s">
        <v>75</v>
      </c>
      <c r="C60" s="22">
        <v>2</v>
      </c>
      <c r="D60" s="7" t="s">
        <v>75</v>
      </c>
      <c r="E60" s="24">
        <v>2</v>
      </c>
      <c r="F60" s="18" t="s">
        <v>145</v>
      </c>
      <c r="G60" s="26">
        <v>14</v>
      </c>
      <c r="H60" s="18" t="s">
        <v>150</v>
      </c>
      <c r="I60" s="18"/>
      <c r="J60" s="15" t="s">
        <v>261</v>
      </c>
      <c r="K60" s="15"/>
      <c r="L60" s="15" t="s">
        <v>140</v>
      </c>
      <c r="M60" s="15" t="s">
        <v>206</v>
      </c>
      <c r="N60" s="15" t="s">
        <v>857</v>
      </c>
      <c r="O60" s="320"/>
      <c r="P60" s="71"/>
      <c r="Q60" s="108"/>
      <c r="R60" s="73"/>
      <c r="S60" s="97"/>
      <c r="T60" s="100">
        <f>getEqUnitCost</f>
        <v>0</v>
      </c>
      <c r="U60" s="73">
        <f>getEqUnitEffort</f>
        <v>0</v>
      </c>
      <c r="V60" s="101">
        <f>getEqQuantity</f>
        <v>0</v>
      </c>
      <c r="W60" s="320"/>
      <c r="X60" s="100">
        <f>getConsUnitCost</f>
        <v>0</v>
      </c>
      <c r="Y60" s="73">
        <f>getConsUnitEffort</f>
        <v>0</v>
      </c>
      <c r="Z60" s="14">
        <f>getConsQuantity</f>
        <v>0</v>
      </c>
      <c r="AA60" s="320"/>
      <c r="AB60" s="72"/>
      <c r="AC60" s="112"/>
      <c r="AD60" s="14">
        <f>getOthQuantity</f>
        <v>0</v>
      </c>
      <c r="AE60" s="320"/>
      <c r="AF60" s="28" t="str">
        <f>IF(ISBLANK(CatTemplate[[#This Row],[Resource type]]),"",CatTemplate[[#This Row],[Resource type]])</f>
        <v>CIEC REG</v>
      </c>
      <c r="AG60" s="242">
        <f>getStaffUnitCost</f>
        <v>580.92167994134365</v>
      </c>
      <c r="AH60" s="113"/>
      <c r="AI60" s="40">
        <f>getStaffQuantity</f>
        <v>0</v>
      </c>
      <c r="AJ60" s="41">
        <f>CatTemplate[[#This Row],[St. quantity]]*8/ParRatePM</f>
        <v>0</v>
      </c>
      <c r="AK60" s="320"/>
      <c r="AL60" s="53" t="str">
        <f>CatTemplate[[#This Row],[Item type]]</f>
        <v>Days</v>
      </c>
      <c r="AM60" s="12">
        <f>SUM(CatTemplate[[#This Row],[Year1]:[Year20]])</f>
        <v>0</v>
      </c>
      <c r="AN60" s="52"/>
      <c r="AO60" s="52"/>
      <c r="AP60" s="52"/>
      <c r="AQ60" s="8"/>
      <c r="AR60" s="8"/>
      <c r="AS60" s="8"/>
      <c r="AT60" s="8"/>
      <c r="AU60" s="8"/>
      <c r="AV60" s="8"/>
      <c r="AW60" s="8"/>
      <c r="AX60" s="8"/>
      <c r="AY60" s="8"/>
      <c r="AZ60" s="8"/>
      <c r="BA60" s="8"/>
      <c r="BB60" s="8"/>
      <c r="BC60" s="8"/>
      <c r="BD60" s="8"/>
      <c r="BE60" s="8"/>
      <c r="BF60" s="8"/>
      <c r="BG60" s="36"/>
      <c r="BH60" s="320"/>
      <c r="BI60" s="37" t="str">
        <f>getCostCategory</f>
        <v>01 Staff costs</v>
      </c>
      <c r="BJ60" s="37" t="str">
        <f>getSection</f>
        <v>02 Patient visits and data collection</v>
      </c>
      <c r="BK60" s="32" t="str">
        <f>getObject</f>
        <v>CIEC REG</v>
      </c>
      <c r="BL60" s="30">
        <f>IFERROR(getUnitCost * IF(CatTemplate[[#This Row],[Cost Category Comp.]]="01 Staff costs", 1,1),0)</f>
        <v>580.92167994134365</v>
      </c>
      <c r="BM60" s="29">
        <f>IF(AND(ISBLANK(CatTemplate[[#This Row],[Eq. unit cost]]),ISBLANK(CatTemplate[[#This Row],[Cons. unit cost]]),ISBLANK(CatTemplate[[#This Row],[Oth. unit cost]])), 0, IF(getUnitEffort =0,1,getUnitEffort) * CatTemplate[[#This Row],[Year1]])</f>
        <v>0</v>
      </c>
      <c r="BN60" s="29">
        <f>IF(AND(ISBLANK(CatTemplate[[#This Row],[Eq. unit cost]]),ISBLANK(CatTemplate[[#This Row],[Cons. unit cost]]),ISBLANK(CatTemplate[[#This Row],[Oth. unit cost]])), 0, IF(getUnitEffort =0,1,getUnitEffort) * CatTemplate[[#This Row],[Year2]])</f>
        <v>0</v>
      </c>
      <c r="BO60" s="29">
        <f>IF(AND(ISBLANK(CatTemplate[[#This Row],[Eq. unit cost]]),ISBLANK(CatTemplate[[#This Row],[Cons. unit cost]]),ISBLANK(CatTemplate[[#This Row],[Oth. unit cost]])), 0, IF(getUnitEffort =0,1,getUnitEffort) * CatTemplate[[#This Row],[Year3]])</f>
        <v>0</v>
      </c>
      <c r="BP60" s="29">
        <f>IF(AND(ISBLANK(CatTemplate[[#This Row],[Eq. unit cost]]),ISBLANK(CatTemplate[[#This Row],[Cons. unit cost]]),ISBLANK(CatTemplate[[#This Row],[Oth. unit cost]])), 0, IF(getUnitEffort =0,1,getUnitEffort) * CatTemplate[[#This Row],[Year4]])</f>
        <v>0</v>
      </c>
      <c r="BQ60" s="29">
        <f>IF(AND(ISBLANK(CatTemplate[[#This Row],[Eq. unit cost]]),ISBLANK(CatTemplate[[#This Row],[Cons. unit cost]]),ISBLANK(CatTemplate[[#This Row],[Oth. unit cost]])), 0, IF(getUnitEffort =0,1,getUnitEffort) * CatTemplate[[#This Row],[Year5]])</f>
        <v>0</v>
      </c>
      <c r="BR60" s="29">
        <f>IF(AND(ISBLANK(CatTemplate[[#This Row],[Eq. unit cost]]),ISBLANK(CatTemplate[[#This Row],[Cons. unit cost]]),ISBLANK(CatTemplate[[#This Row],[Oth. unit cost]])), 0, IF(getUnitEffort =0,1,getUnitEffort) * CatTemplate[[#This Row],[Year6]])</f>
        <v>0</v>
      </c>
      <c r="BS60" s="29">
        <f>IF(AND(ISBLANK(CatTemplate[[#This Row],[Eq. unit cost]]),ISBLANK(CatTemplate[[#This Row],[Cons. unit cost]]),ISBLANK(CatTemplate[[#This Row],[Oth. unit cost]])), 0, IF(getUnitEffort =0,1,getUnitEffort) * CatTemplate[[#This Row],[Year7]])</f>
        <v>0</v>
      </c>
      <c r="BT60" s="29">
        <f>IF(AND(ISBLANK(CatTemplate[[#This Row],[Eq. unit cost]]),ISBLANK(CatTemplate[[#This Row],[Cons. unit cost]]),ISBLANK(CatTemplate[[#This Row],[Oth. unit cost]])), 0, IF(getUnitEffort =0,1,getUnitEffort) * CatTemplate[[#This Row],[Year8]])</f>
        <v>0</v>
      </c>
      <c r="BU60" s="29">
        <f>IF(AND(ISBLANK(CatTemplate[[#This Row],[Eq. unit cost]]),ISBLANK(CatTemplate[[#This Row],[Cons. unit cost]]),ISBLANK(CatTemplate[[#This Row],[Oth. unit cost]])), 0, IF(getUnitEffort =0,1,getUnitEffort) * CatTemplate[[#This Row],[Year9]])</f>
        <v>0</v>
      </c>
      <c r="BV60" s="29">
        <f>IF(AND(ISBLANK(CatTemplate[[#This Row],[Eq. unit cost]]),ISBLANK(CatTemplate[[#This Row],[Cons. unit cost]]),ISBLANK(CatTemplate[[#This Row],[Oth. unit cost]])), 0, IF(getUnitEffort =0,1,getUnitEffort) * CatTemplate[[#This Row],[Year10]])</f>
        <v>0</v>
      </c>
      <c r="BW60" s="29">
        <f>IF(AND(ISBLANK(CatTemplate[[#This Row],[Eq. unit cost]]),ISBLANK(CatTemplate[[#This Row],[Cons. unit cost]]),ISBLANK(CatTemplate[[#This Row],[Oth. unit cost]])), 0, IF(getUnitEffort =0,1,getUnitEffort) * CatTemplate[[#This Row],[Year11]])</f>
        <v>0</v>
      </c>
      <c r="BX60" s="29">
        <f>IF(AND(ISBLANK(CatTemplate[[#This Row],[Eq. unit cost]]),ISBLANK(CatTemplate[[#This Row],[Cons. unit cost]]),ISBLANK(CatTemplate[[#This Row],[Oth. unit cost]])), 0, IF(getUnitEffort =0,1,getUnitEffort) * CatTemplate[[#This Row],[Year12]])</f>
        <v>0</v>
      </c>
      <c r="BY60" s="29">
        <f>IF(AND(ISBLANK(CatTemplate[[#This Row],[Eq. unit cost]]),ISBLANK(CatTemplate[[#This Row],[Cons. unit cost]]),ISBLANK(CatTemplate[[#This Row],[Oth. unit cost]])), 0, IF(getUnitEffort =0,1,getUnitEffort) * CatTemplate[[#This Row],[Year13]])</f>
        <v>0</v>
      </c>
      <c r="BZ60" s="29">
        <f>IF(AND(ISBLANK(CatTemplate[[#This Row],[Eq. unit cost]]),ISBLANK(CatTemplate[[#This Row],[Cons. unit cost]]),ISBLANK(CatTemplate[[#This Row],[Oth. unit cost]])), 0, IF(getUnitEffort =0,1,getUnitEffort) * CatTemplate[[#This Row],[Year14]])</f>
        <v>0</v>
      </c>
      <c r="CA60" s="29">
        <f>IF(AND(ISBLANK(CatTemplate[[#This Row],[Eq. unit cost]]),ISBLANK(CatTemplate[[#This Row],[Cons. unit cost]]),ISBLANK(CatTemplate[[#This Row],[Oth. unit cost]])), 0, IF(getUnitEffort =0,1,getUnitEffort) * CatTemplate[[#This Row],[Year15]])</f>
        <v>0</v>
      </c>
      <c r="CB60" s="29">
        <f>IF(AND(ISBLANK(CatTemplate[[#This Row],[Eq. unit cost]]),ISBLANK(CatTemplate[[#This Row],[Cons. unit cost]]),ISBLANK(CatTemplate[[#This Row],[Oth. unit cost]])), 0, IF(getUnitEffort =0,1,getUnitEffort) * CatTemplate[[#This Row],[Year16]])</f>
        <v>0</v>
      </c>
      <c r="CC60" s="29">
        <f>IF(AND(ISBLANK(CatTemplate[[#This Row],[Eq. unit cost]]),ISBLANK(CatTemplate[[#This Row],[Cons. unit cost]]),ISBLANK(CatTemplate[[#This Row],[Oth. unit cost]])), 0, IF(getUnitEffort =0,1,getUnitEffort) * CatTemplate[[#This Row],[Year17]])</f>
        <v>0</v>
      </c>
      <c r="CD60" s="29">
        <f>IF(AND(ISBLANK(CatTemplate[[#This Row],[Eq. unit cost]]),ISBLANK(CatTemplate[[#This Row],[Cons. unit cost]]),ISBLANK(CatTemplate[[#This Row],[Oth. unit cost]])), 0, IF(getUnitEffort =0,1,getUnitEffort) * CatTemplate[[#This Row],[Year18]])</f>
        <v>0</v>
      </c>
      <c r="CE60" s="29">
        <f>IF(AND(ISBLANK(CatTemplate[[#This Row],[Eq. unit cost]]),ISBLANK(CatTemplate[[#This Row],[Cons. unit cost]]),ISBLANK(CatTemplate[[#This Row],[Oth. unit cost]])), 0, IF(getUnitEffort =0,1,getUnitEffort) * CatTemplate[[#This Row],[Year19]])</f>
        <v>0</v>
      </c>
      <c r="CF60" s="29">
        <f>IF(AND(ISBLANK(CatTemplate[[#This Row],[Eq. unit cost]]),ISBLANK(CatTemplate[[#This Row],[Cons. unit cost]]),ISBLANK(CatTemplate[[#This Row],[Oth. unit cost]])), 0, IF(getUnitEffort =0,1,getUnitEffort) * CatTemplate[[#This Row],[Year20]])</f>
        <v>0</v>
      </c>
      <c r="CG60" s="45">
        <f>SUM(CatTemplate[[#This Row],[Q1]:[Q20]])</f>
        <v>0</v>
      </c>
      <c r="CH60" s="29">
        <f>IF(ISBLANK(CatTemplate[[#This Row],[St. unit effort]]),0,(CatTemplate[[#This Row],[St. unit effort]] * CatTemplate[[#This Row],[Year1]]))</f>
        <v>0</v>
      </c>
      <c r="CI60" s="29">
        <f>IF(ISBLANK(CatTemplate[[#This Row],[St. unit effort]]),0,(CatTemplate[[#This Row],[St. unit effort]] * CatTemplate[[#This Row],[Year2]]))</f>
        <v>0</v>
      </c>
      <c r="CJ60" s="29">
        <f>IF(ISBLANK(CatTemplate[[#This Row],[St. unit effort]]),0,(CatTemplate[[#This Row],[St. unit effort]] * CatTemplate[[#This Row],[Year3]]))</f>
        <v>0</v>
      </c>
      <c r="CK60" s="29">
        <f>IF(ISBLANK(CatTemplate[[#This Row],[St. unit effort]]),0,(CatTemplate[[#This Row],[St. unit effort]] * CatTemplate[[#This Row],[Year4]]))</f>
        <v>0</v>
      </c>
      <c r="CL60" s="29">
        <f>IF(ISBLANK(CatTemplate[[#This Row],[St. unit effort]]),0,(CatTemplate[[#This Row],[St. unit effort]] * CatTemplate[[#This Row],[Year5]]))</f>
        <v>0</v>
      </c>
      <c r="CM60" s="29">
        <f>IF(ISBLANK(CatTemplate[[#This Row],[St. unit effort]]),0,(CatTemplate[[#This Row],[St. unit effort]] * CatTemplate[[#This Row],[Year6]]))</f>
        <v>0</v>
      </c>
      <c r="CN60" s="29">
        <f>IF(ISBLANK(CatTemplate[[#This Row],[St. unit effort]]),0,(CatTemplate[[#This Row],[St. unit effort]] * CatTemplate[[#This Row],[Year7]]))</f>
        <v>0</v>
      </c>
      <c r="CO60" s="29">
        <f>IF(ISBLANK(CatTemplate[[#This Row],[St. unit effort]]),0,(CatTemplate[[#This Row],[St. unit effort]] * CatTemplate[[#This Row],[Year8]]))</f>
        <v>0</v>
      </c>
      <c r="CP60" s="29">
        <f>IF(ISBLANK(CatTemplate[[#This Row],[St. unit effort]]),0,(CatTemplate[[#This Row],[St. unit effort]] * CatTemplate[[#This Row],[Year9]]))</f>
        <v>0</v>
      </c>
      <c r="CQ60" s="29">
        <f>IF(ISBLANK(CatTemplate[[#This Row],[St. unit effort]]),0,(CatTemplate[[#This Row],[St. unit effort]] * CatTemplate[[#This Row],[Year10]]))</f>
        <v>0</v>
      </c>
      <c r="CR60" s="29">
        <f>IF(ISBLANK(CatTemplate[[#This Row],[St. unit effort]]),0,(CatTemplate[[#This Row],[St. unit effort]] * CatTemplate[[#This Row],[Year11]]))</f>
        <v>0</v>
      </c>
      <c r="CS60" s="29">
        <f>IF(ISBLANK(CatTemplate[[#This Row],[St. unit effort]]),0,(CatTemplate[[#This Row],[St. unit effort]] * CatTemplate[[#This Row],[Year12]]))</f>
        <v>0</v>
      </c>
      <c r="CT60" s="29">
        <f>IF(ISBLANK(CatTemplate[[#This Row],[St. unit effort]]),0,(CatTemplate[[#This Row],[St. unit effort]] * CatTemplate[[#This Row],[Year13]]))</f>
        <v>0</v>
      </c>
      <c r="CU60" s="29">
        <f>IF(ISBLANK(CatTemplate[[#This Row],[St. unit effort]]),0,(CatTemplate[[#This Row],[St. unit effort]] * CatTemplate[[#This Row],[Year14]]))</f>
        <v>0</v>
      </c>
      <c r="CV60" s="29">
        <f>IF(ISBLANK(CatTemplate[[#This Row],[St. unit effort]]),0,(CatTemplate[[#This Row],[St. unit effort]] * CatTemplate[[#This Row],[Year15]]))</f>
        <v>0</v>
      </c>
      <c r="CW60" s="29">
        <f>IF(ISBLANK(CatTemplate[[#This Row],[St. unit effort]]),0,(CatTemplate[[#This Row],[St. unit effort]] * CatTemplate[[#This Row],[Year16]]))</f>
        <v>0</v>
      </c>
      <c r="CX60" s="29">
        <f>IF(ISBLANK(CatTemplate[[#This Row],[St. unit effort]]),0,(CatTemplate[[#This Row],[St. unit effort]] * CatTemplate[[#This Row],[Year17]]))</f>
        <v>0</v>
      </c>
      <c r="CY60" s="29">
        <f>IF(ISBLANK(CatTemplate[[#This Row],[St. unit effort]]),0,(CatTemplate[[#This Row],[St. unit effort]] * CatTemplate[[#This Row],[Year18]]))</f>
        <v>0</v>
      </c>
      <c r="CZ60" s="29">
        <f>IF(ISBLANK(CatTemplate[[#This Row],[St. unit effort]]),0,(CatTemplate[[#This Row],[St. unit effort]] * CatTemplate[[#This Row],[Year19]]))</f>
        <v>0</v>
      </c>
      <c r="DA60" s="29">
        <f>IF(ISBLANK(CatTemplate[[#This Row],[St. unit effort]]),0,(CatTemplate[[#This Row],[St. unit effort]] * CatTemplate[[#This Row],[Year20]]))</f>
        <v>0</v>
      </c>
      <c r="DB60" s="57">
        <f>IF(ISBLANK(CatTemplate[[#This Row],[St. unit effort]]),0,(CatTemplate[[#This Row],[St. unit effort]] * CatTemplate[[#This Row],[Year1]])*8/ParRatePM)</f>
        <v>0</v>
      </c>
      <c r="DC60" s="57">
        <f>IF(ISBLANK(CatTemplate[[#This Row],[St. unit effort]]),0,(CatTemplate[[#This Row],[St. unit effort]] * CatTemplate[[#This Row],[Year2]])*8/ParRatePM)</f>
        <v>0</v>
      </c>
      <c r="DD60" s="57">
        <f>IF(ISBLANK(CatTemplate[[#This Row],[St. unit effort]]),0,(CatTemplate[[#This Row],[St. unit effort]] * CatTemplate[[#This Row],[Year3]])*8/ParRatePM)</f>
        <v>0</v>
      </c>
      <c r="DE60" s="57">
        <f>IF(ISBLANK(CatTemplate[[#This Row],[St. unit effort]]),0,(CatTemplate[[#This Row],[St. unit effort]] * CatTemplate[[#This Row],[Year4]])*8/ParRatePM)</f>
        <v>0</v>
      </c>
      <c r="DF60" s="57">
        <f>IF(ISBLANK(CatTemplate[[#This Row],[St. unit effort]]),0,(CatTemplate[[#This Row],[St. unit effort]] * CatTemplate[[#This Row],[Year5]])*8/ParRatePM)</f>
        <v>0</v>
      </c>
      <c r="DG60" s="57">
        <f>IF(ISBLANK(CatTemplate[[#This Row],[St. unit effort]]),0,(CatTemplate[[#This Row],[St. unit effort]] * CatTemplate[[#This Row],[Year6]])*8/ParRatePM)</f>
        <v>0</v>
      </c>
      <c r="DH60" s="57">
        <f>IF(ISBLANK(CatTemplate[[#This Row],[St. unit effort]]),0,(CatTemplate[[#This Row],[St. unit effort]] * CatTemplate[[#This Row],[Year7]])*8/ParRatePM)</f>
        <v>0</v>
      </c>
      <c r="DI60" s="57">
        <f>IF(ISBLANK(CatTemplate[[#This Row],[St. unit effort]]),0,(CatTemplate[[#This Row],[St. unit effort]] * CatTemplate[[#This Row],[Year8]])*8/ParRatePM)</f>
        <v>0</v>
      </c>
      <c r="DJ60" s="57">
        <f>IF(ISBLANK(CatTemplate[[#This Row],[St. unit effort]]),0,(CatTemplate[[#This Row],[St. unit effort]] * CatTemplate[[#This Row],[Year9]])*8/ParRatePM)</f>
        <v>0</v>
      </c>
      <c r="DK60" s="57">
        <f>IF(ISBLANK(CatTemplate[[#This Row],[St. unit effort]]),0,(CatTemplate[[#This Row],[St. unit effort]] * CatTemplate[[#This Row],[Year10]])*8/ParRatePM)</f>
        <v>0</v>
      </c>
      <c r="DL60" s="57">
        <f>IF(ISBLANK(CatTemplate[[#This Row],[St. unit effort]]),0,(CatTemplate[[#This Row],[St. unit effort]] * CatTemplate[[#This Row],[Year11]])*8/ParRatePM)</f>
        <v>0</v>
      </c>
      <c r="DM60" s="57">
        <f>IF(ISBLANK(CatTemplate[[#This Row],[St. unit effort]]),0,(CatTemplate[[#This Row],[St. unit effort]] * CatTemplate[[#This Row],[Year12]])*8/ParRatePM)</f>
        <v>0</v>
      </c>
      <c r="DN60" s="57">
        <f>IF(ISBLANK(CatTemplate[[#This Row],[St. unit effort]]),0,(CatTemplate[[#This Row],[St. unit effort]] * CatTemplate[[#This Row],[Year13]])*8/ParRatePM)</f>
        <v>0</v>
      </c>
      <c r="DO60" s="57">
        <f>IF(ISBLANK(CatTemplate[[#This Row],[St. unit effort]]),0,(CatTemplate[[#This Row],[St. unit effort]] * CatTemplate[[#This Row],[Year14]])*8/ParRatePM)</f>
        <v>0</v>
      </c>
      <c r="DP60" s="57">
        <f>IF(ISBLANK(CatTemplate[[#This Row],[St. unit effort]]),0,(CatTemplate[[#This Row],[St. unit effort]] * CatTemplate[[#This Row],[Year15]])*8/ParRatePM)</f>
        <v>0</v>
      </c>
      <c r="DQ60" s="57">
        <f>IF(ISBLANK(CatTemplate[[#This Row],[St. unit effort]]),0,(CatTemplate[[#This Row],[St. unit effort]] * CatTemplate[[#This Row],[Year16]])*8/ParRatePM)</f>
        <v>0</v>
      </c>
      <c r="DR60" s="57">
        <f>IF(ISBLANK(CatTemplate[[#This Row],[St. unit effort]]),0,(CatTemplate[[#This Row],[St. unit effort]] * CatTemplate[[#This Row],[Year17]])*8/ParRatePM)</f>
        <v>0</v>
      </c>
      <c r="DS60" s="57">
        <f>IF(ISBLANK(CatTemplate[[#This Row],[St. unit effort]]),0,(CatTemplate[[#This Row],[St. unit effort]] * CatTemplate[[#This Row],[Year18]])*8/ParRatePM)</f>
        <v>0</v>
      </c>
      <c r="DT60" s="57">
        <f>IF(ISBLANK(CatTemplate[[#This Row],[St. unit effort]]),0,(CatTemplate[[#This Row],[St. unit effort]] * CatTemplate[[#This Row],[Year19]])*8/ParRatePM)</f>
        <v>0</v>
      </c>
      <c r="DU60" s="57">
        <f>IF(ISBLANK(CatTemplate[[#This Row],[St. unit effort]]),0,(CatTemplate[[#This Row],[St. unit effort]] * CatTemplate[[#This Row],[Year20]])*8/ParRatePM)</f>
        <v>0</v>
      </c>
      <c r="DV60" s="54">
        <f>SUM(CatTemplate[[#This Row],[PM1]:[PM20]])</f>
        <v>0</v>
      </c>
      <c r="DW60" s="56">
        <f t="shared" si="21"/>
        <v>0</v>
      </c>
      <c r="DX60" s="56">
        <f t="shared" si="21"/>
        <v>0</v>
      </c>
      <c r="DY60" s="56">
        <f t="shared" si="21"/>
        <v>0</v>
      </c>
      <c r="DZ60" s="56">
        <f t="shared" si="21"/>
        <v>0</v>
      </c>
      <c r="EA60" s="56">
        <f t="shared" si="21"/>
        <v>0</v>
      </c>
      <c r="EB60" s="56">
        <f t="shared" si="21"/>
        <v>0</v>
      </c>
      <c r="EC60" s="56">
        <f t="shared" si="21"/>
        <v>0</v>
      </c>
      <c r="ED60" s="56">
        <f t="shared" si="21"/>
        <v>0</v>
      </c>
      <c r="EE60" s="56">
        <f t="shared" si="21"/>
        <v>0</v>
      </c>
      <c r="EF60" s="56">
        <f t="shared" si="21"/>
        <v>0</v>
      </c>
      <c r="EG60" s="56">
        <f t="shared" si="21"/>
        <v>0</v>
      </c>
      <c r="EH60" s="56">
        <f t="shared" si="21"/>
        <v>0</v>
      </c>
      <c r="EI60" s="56">
        <f t="shared" si="21"/>
        <v>0</v>
      </c>
      <c r="EJ60" s="56">
        <f t="shared" si="21"/>
        <v>0</v>
      </c>
      <c r="EK60" s="56">
        <f t="shared" si="21"/>
        <v>0</v>
      </c>
      <c r="EL60" s="56">
        <f t="shared" si="21"/>
        <v>0</v>
      </c>
      <c r="EM60" s="56">
        <f t="shared" si="19"/>
        <v>0</v>
      </c>
      <c r="EN60" s="56">
        <f t="shared" si="19"/>
        <v>0</v>
      </c>
      <c r="EO60" s="56">
        <f t="shared" si="19"/>
        <v>0</v>
      </c>
      <c r="EP60" s="56">
        <f t="shared" si="19"/>
        <v>0</v>
      </c>
      <c r="EQ60" s="30">
        <f>CatTemplate[[#This Row],[Eq. unit cost]] * CatTemplate[[#This Row],[Eq. quantity]]</f>
        <v>0</v>
      </c>
      <c r="ER60" s="30">
        <f>CatTemplate[[#This Row],[Cons. unit cost]] *CatTemplate[[#This Row],[Cons. quantity]]</f>
        <v>0</v>
      </c>
      <c r="ES60" s="30">
        <f>CatTemplate[[#This Row],[Oth. unit cost]] *CatTemplate[[#This Row],[Oth. quantity]]</f>
        <v>0</v>
      </c>
      <c r="ET60" s="55">
        <f>SUM(CatTemplate[[#This Row],[CO1]:[CO20]])</f>
        <v>0</v>
      </c>
      <c r="EU60" s="56">
        <f t="shared" si="22"/>
        <v>0</v>
      </c>
      <c r="EV60" s="56">
        <f t="shared" si="22"/>
        <v>0</v>
      </c>
      <c r="EW60" s="56">
        <f t="shared" si="22"/>
        <v>0</v>
      </c>
      <c r="EX60" s="56">
        <f t="shared" si="22"/>
        <v>0</v>
      </c>
      <c r="EY60" s="56">
        <f t="shared" si="22"/>
        <v>0</v>
      </c>
      <c r="EZ60" s="56">
        <f t="shared" si="22"/>
        <v>0</v>
      </c>
      <c r="FA60" s="56">
        <f t="shared" si="22"/>
        <v>0</v>
      </c>
      <c r="FB60" s="56">
        <f t="shared" si="22"/>
        <v>0</v>
      </c>
      <c r="FC60" s="56">
        <f t="shared" si="22"/>
        <v>0</v>
      </c>
      <c r="FD60" s="56">
        <f t="shared" si="22"/>
        <v>0</v>
      </c>
      <c r="FE60" s="56">
        <f t="shared" si="22"/>
        <v>0</v>
      </c>
      <c r="FF60" s="56">
        <f t="shared" si="22"/>
        <v>0</v>
      </c>
      <c r="FG60" s="56">
        <f t="shared" si="22"/>
        <v>0</v>
      </c>
      <c r="FH60" s="56">
        <f t="shared" si="22"/>
        <v>0</v>
      </c>
      <c r="FI60" s="56">
        <f t="shared" si="22"/>
        <v>0</v>
      </c>
      <c r="FJ60" s="56">
        <f t="shared" si="22"/>
        <v>0</v>
      </c>
      <c r="FK60" s="56">
        <f t="shared" si="20"/>
        <v>0</v>
      </c>
      <c r="FL60" s="56">
        <f t="shared" si="20"/>
        <v>0</v>
      </c>
      <c r="FM60" s="56">
        <f t="shared" si="20"/>
        <v>0</v>
      </c>
      <c r="FN60" s="56">
        <f t="shared" si="20"/>
        <v>0</v>
      </c>
      <c r="FO60" s="58">
        <f>SUM(CatTemplate[[#This Row],[CS1]:[CS20]])</f>
        <v>0</v>
      </c>
      <c r="FP60" s="59">
        <f>CatTemplate[[#This Row],[Total Oth. cost]]+CatTemplate[[#This Row],[Total St. Cost]]</f>
        <v>0</v>
      </c>
      <c r="FQ60" s="33" t="e">
        <f t="shared" si="12"/>
        <v>#VALUE!</v>
      </c>
      <c r="FR60" s="33" t="e">
        <f t="shared" si="5"/>
        <v>#VALUE!</v>
      </c>
      <c r="FS60" s="30" t="e">
        <f>(CatTemplate[[#This Row],[CO1]] + CatTemplate[[#This Row],[CS1]]) * (1 + getRateOHFinal) * getRateMarkupFinal</f>
        <v>#VALUE!</v>
      </c>
      <c r="FT60" s="30" t="e">
        <f>(CatTemplate[[#This Row],[CO2]] + CatTemplate[[#This Row],[CS2]]) * (1 + getRateOHFinal) * getRateMarkupFinal</f>
        <v>#VALUE!</v>
      </c>
      <c r="FU60" s="30" t="e">
        <f>(CatTemplate[[#This Row],[CO3]] + CatTemplate[[#This Row],[CS3]]) * (1 + getRateOHFinal) * getRateMarkupFinal</f>
        <v>#VALUE!</v>
      </c>
      <c r="FV60" s="30" t="e">
        <f>(CatTemplate[[#This Row],[CO4]] + CatTemplate[[#This Row],[CS4]]) * (1 + getRateOHFinal) * getRateMarkupFinal</f>
        <v>#VALUE!</v>
      </c>
      <c r="FW60" s="30" t="e">
        <f>(CatTemplate[[#This Row],[CO5]] + CatTemplate[[#This Row],[CS5]]) * (1 + getRateOHFinal) * getRateMarkupFinal</f>
        <v>#VALUE!</v>
      </c>
      <c r="FX60" s="30" t="e">
        <f>(CatTemplate[[#This Row],[CO6]] + CatTemplate[[#This Row],[CS6]]) * (1 + getRateOHFinal) * getRateMarkupFinal</f>
        <v>#VALUE!</v>
      </c>
      <c r="FY60" s="30" t="e">
        <f>(CatTemplate[[#This Row],[CO7]] + CatTemplate[[#This Row],[CS7]]) * (1 + getRateOHFinal) * getRateMarkupFinal</f>
        <v>#VALUE!</v>
      </c>
      <c r="FZ60" s="30" t="e">
        <f>(CatTemplate[[#This Row],[CO8]] + CatTemplate[[#This Row],[CS8]]) * (1 + getRateOHFinal) * getRateMarkupFinal</f>
        <v>#VALUE!</v>
      </c>
      <c r="GA60" s="30" t="e">
        <f>(CatTemplate[[#This Row],[CO9]] + CatTemplate[[#This Row],[CS9]]) * (1 + getRateOHFinal) * getRateMarkupFinal</f>
        <v>#VALUE!</v>
      </c>
      <c r="GB60" s="30" t="e">
        <f>(CatTemplate[[#This Row],[CO10]] + CatTemplate[[#This Row],[CS10]]) * (1 + getRateOHFinal) * getRateMarkupFinal</f>
        <v>#VALUE!</v>
      </c>
      <c r="GC60" s="30" t="e">
        <f>(CatTemplate[[#This Row],[CO11]] + CatTemplate[[#This Row],[CS11]]) * (1 + getRateOHFinal) * getRateMarkupFinal</f>
        <v>#VALUE!</v>
      </c>
      <c r="GD60" s="30" t="e">
        <f>(CatTemplate[[#This Row],[CO12]] + CatTemplate[[#This Row],[CS12]]) * (1 + getRateOHFinal) * getRateMarkupFinal</f>
        <v>#VALUE!</v>
      </c>
      <c r="GE60" s="30" t="e">
        <f>(CatTemplate[[#This Row],[CO13]] + CatTemplate[[#This Row],[CS13]]) * (1 + getRateOHFinal) * getRateMarkupFinal</f>
        <v>#VALUE!</v>
      </c>
      <c r="GF60" s="30" t="e">
        <f>(CatTemplate[[#This Row],[CO14]] + CatTemplate[[#This Row],[CS14]]) * (1 + getRateOHFinal) * getRateMarkupFinal</f>
        <v>#VALUE!</v>
      </c>
      <c r="GG60" s="30" t="e">
        <f>(CatTemplate[[#This Row],[CO15]] + CatTemplate[[#This Row],[CS15]]) * (1 + getRateOHFinal) * getRateMarkupFinal</f>
        <v>#VALUE!</v>
      </c>
      <c r="GH60" s="30" t="e">
        <f>(CatTemplate[[#This Row],[CO16]] + CatTemplate[[#This Row],[CS16]]) * (1 + getRateOHFinal) * getRateMarkupFinal</f>
        <v>#VALUE!</v>
      </c>
      <c r="GI60" s="30" t="e">
        <f>(CatTemplate[[#This Row],[CO17]] + CatTemplate[[#This Row],[CS17]]) * (1 + getRateOHFinal) * getRateMarkupFinal</f>
        <v>#VALUE!</v>
      </c>
      <c r="GJ60" s="30" t="e">
        <f>(CatTemplate[[#This Row],[CO18]] + CatTemplate[[#This Row],[CS18]]) * (1 + getRateOHFinal) * getRateMarkupFinal</f>
        <v>#VALUE!</v>
      </c>
      <c r="GK60" s="30" t="e">
        <f>(CatTemplate[[#This Row],[CO19]] + CatTemplate[[#This Row],[CS19]]) * (1 + getRateOHFinal) * getRateMarkupFinal</f>
        <v>#VALUE!</v>
      </c>
      <c r="GL60" s="30" t="e">
        <f>(CatTemplate[[#This Row],[CO20]] + CatTemplate[[#This Row],[CS20]]) * (1 + getRateOHFinal) * getRateMarkupFinal</f>
        <v>#VALUE!</v>
      </c>
      <c r="GM60" s="30" t="e">
        <f t="shared" si="6"/>
        <v>#VALUE!</v>
      </c>
      <c r="GN60" s="30" t="e">
        <f t="shared" si="7"/>
        <v>#VALUE!</v>
      </c>
      <c r="GO60" s="30" t="e">
        <f t="shared" si="8"/>
        <v>#VALUE!</v>
      </c>
      <c r="GP60" s="30" t="e">
        <f t="shared" si="9"/>
        <v>#VALUE!</v>
      </c>
      <c r="GQ60" s="30" t="e">
        <f>(CatTemplate[[#This Row],[CO1]]+CatTemplate[[#This Row],[CS1]]) * (1+ getRateOHFinal) * (1 + getRateMarkupFinal)</f>
        <v>#VALUE!</v>
      </c>
      <c r="GR60" s="30" t="e">
        <f>(CatTemplate[[#This Row],[CO2]]+CatTemplate[[#This Row],[CS2]]) * (1+ getRateOHFinal) * (1 + getRateMarkupFinal)</f>
        <v>#VALUE!</v>
      </c>
      <c r="GS60" s="30" t="e">
        <f>(CatTemplate[[#This Row],[CO3]]+CatTemplate[[#This Row],[CS3]]) * (1+ getRateOHFinal) * (1 + getRateMarkupFinal)</f>
        <v>#VALUE!</v>
      </c>
      <c r="GT60" s="30" t="e">
        <f>(CatTemplate[[#This Row],[CO4]]+CatTemplate[[#This Row],[CS4]]) * (1+ getRateOHFinal) * (1 + getRateMarkupFinal)</f>
        <v>#VALUE!</v>
      </c>
      <c r="GU60" s="30" t="e">
        <f>(CatTemplate[[#This Row],[CO5]]+CatTemplate[[#This Row],[CS5]]) * (1+ getRateOHFinal) * (1 + getRateMarkupFinal)</f>
        <v>#VALUE!</v>
      </c>
      <c r="GV60" s="30" t="e">
        <f>(CatTemplate[[#This Row],[CO6]]+CatTemplate[[#This Row],[CS6]]) * (1+ getRateOHFinal) * (1 + getRateMarkupFinal)</f>
        <v>#VALUE!</v>
      </c>
      <c r="GW60" s="30" t="e">
        <f>(CatTemplate[[#This Row],[CO7]]+CatTemplate[[#This Row],[CS7]]) * (1+ getRateOHFinal) * (1 + getRateMarkupFinal)</f>
        <v>#VALUE!</v>
      </c>
      <c r="GX60" s="30" t="e">
        <f>(CatTemplate[[#This Row],[CO8]]+CatTemplate[[#This Row],[CS8]]) * (1+ getRateOHFinal) * (1 + getRateMarkupFinal)</f>
        <v>#VALUE!</v>
      </c>
      <c r="GY60" s="30" t="e">
        <f>(CatTemplate[[#This Row],[CO9]]+CatTemplate[[#This Row],[CS9]]) * (1+ getRateOHFinal) * (1 + getRateMarkupFinal)</f>
        <v>#VALUE!</v>
      </c>
      <c r="GZ60" s="30" t="e">
        <f>(CatTemplate[[#This Row],[CO10]]+CatTemplate[[#This Row],[CS10]]) * (1+ getRateOHFinal) * (1 + getRateMarkupFinal)</f>
        <v>#VALUE!</v>
      </c>
      <c r="HA60" s="30" t="e">
        <f>(CatTemplate[[#This Row],[CO11]]+CatTemplate[[#This Row],[CS11]]) * (1+ getRateOHFinal) * (1 + getRateMarkupFinal)</f>
        <v>#VALUE!</v>
      </c>
      <c r="HB60" s="30" t="e">
        <f>(CatTemplate[[#This Row],[CO12]]+CatTemplate[[#This Row],[CS12]]) * (1+ getRateOHFinal) * (1 + getRateMarkupFinal)</f>
        <v>#VALUE!</v>
      </c>
      <c r="HC60" s="30" t="e">
        <f>(CatTemplate[[#This Row],[CO13]]+CatTemplate[[#This Row],[CS13]]) * (1+ getRateOHFinal) * (1 + getRateMarkupFinal)</f>
        <v>#VALUE!</v>
      </c>
      <c r="HD60" s="30" t="e">
        <f>(CatTemplate[[#This Row],[CO14]]+CatTemplate[[#This Row],[CS14]]) * (1+ getRateOHFinal) * (1 + getRateMarkupFinal)</f>
        <v>#VALUE!</v>
      </c>
      <c r="HE60" s="30" t="e">
        <f>(CatTemplate[[#This Row],[CO15]]+CatTemplate[[#This Row],[CS15]]) * (1+ getRateOHFinal) * (1 + getRateMarkupFinal)</f>
        <v>#VALUE!</v>
      </c>
      <c r="HF60" s="30" t="e">
        <f>(CatTemplate[[#This Row],[CO16]]+CatTemplate[[#This Row],[CS16]]) * (1+ getRateOHFinal) * (1 + getRateMarkupFinal)</f>
        <v>#VALUE!</v>
      </c>
      <c r="HG60" s="30" t="e">
        <f>(CatTemplate[[#This Row],[CO17]]+CatTemplate[[#This Row],[CS17]]) * (1+ getRateOHFinal) * (1 + getRateMarkupFinal)</f>
        <v>#VALUE!</v>
      </c>
      <c r="HH60" s="30" t="e">
        <f>(CatTemplate[[#This Row],[CO18]]+CatTemplate[[#This Row],[CS18]]) * (1+ getRateOHFinal) * (1 + getRateMarkupFinal)</f>
        <v>#VALUE!</v>
      </c>
      <c r="HI60" s="30" t="e">
        <f>(CatTemplate[[#This Row],[CO19]]+CatTemplate[[#This Row],[CS19]]) * (1+ getRateOHFinal) * (1 + getRateMarkupFinal)</f>
        <v>#VALUE!</v>
      </c>
      <c r="HJ60" s="30" t="e">
        <f>(CatTemplate[[#This Row],[CO20]]+CatTemplate[[#This Row],[CS20]]) * (1+ getRateOHFinal) * (1 + getRateMarkupFinal)</f>
        <v>#VALUE!</v>
      </c>
      <c r="HK60" s="39" t="e">
        <f>CatTemplate[[#This Row],[Total cost]]+CatTemplate[[#This Row],[OH Amount]]+CatTemplate[[#This Row],[Markup]]</f>
        <v>#VALUE!</v>
      </c>
      <c r="HL60" s="63">
        <f>IF(CatTemplate[[#This Row],[Units]]="Days",CatTemplate[[#This Row],[Project quantity]]*CatTemplate[[#This Row],[St. unit effort]],CatTemplate[[#This Row],[Project quantity]])</f>
        <v>0</v>
      </c>
      <c r="HM60" s="287">
        <f>IFERROR(CatTemplate[[#This Row],[Total Price]]/(CatTemplate[[#This Row],[Final Quantity]]),0)</f>
        <v>0</v>
      </c>
      <c r="HN60" s="261"/>
    </row>
    <row r="61" spans="2:222" x14ac:dyDescent="0.2">
      <c r="B61" s="6" t="s">
        <v>75</v>
      </c>
      <c r="C61" s="22">
        <v>2</v>
      </c>
      <c r="D61" s="7" t="s">
        <v>75</v>
      </c>
      <c r="E61" s="24">
        <v>3</v>
      </c>
      <c r="F61" s="18" t="s">
        <v>151</v>
      </c>
      <c r="G61" s="26">
        <v>1</v>
      </c>
      <c r="H61" s="18" t="s">
        <v>151</v>
      </c>
      <c r="I61" s="18"/>
      <c r="J61" s="15" t="s">
        <v>28</v>
      </c>
      <c r="K61" s="15"/>
      <c r="L61" s="15" t="s">
        <v>422</v>
      </c>
      <c r="M61" s="15" t="s">
        <v>890</v>
      </c>
      <c r="N61" s="15" t="s">
        <v>857</v>
      </c>
      <c r="O61" s="320"/>
      <c r="P61" s="71"/>
      <c r="Q61" s="108"/>
      <c r="R61" s="73"/>
      <c r="S61" s="97"/>
      <c r="T61" s="100">
        <f>getEqUnitCost</f>
        <v>0</v>
      </c>
      <c r="U61" s="73">
        <f>getEqUnitEffort</f>
        <v>0</v>
      </c>
      <c r="V61" s="101">
        <f>getEqQuantity</f>
        <v>0</v>
      </c>
      <c r="W61" s="320"/>
      <c r="X61" s="100">
        <f>getConsUnitCost</f>
        <v>0</v>
      </c>
      <c r="Y61" s="73">
        <f>getConsUnitEffort</f>
        <v>0</v>
      </c>
      <c r="Z61" s="14">
        <f>getConsQuantity</f>
        <v>0</v>
      </c>
      <c r="AA61" s="320"/>
      <c r="AB61" s="72"/>
      <c r="AC61" s="112"/>
      <c r="AD61" s="14">
        <f>getOthQuantity</f>
        <v>0</v>
      </c>
      <c r="AE61" s="320"/>
      <c r="AF61" s="28" t="str">
        <f>IF(ISBLANK(CatTemplate[[#This Row],[Resource type]]),"",CatTemplate[[#This Row],[Resource type]])</f>
        <v>CIEC CRA</v>
      </c>
      <c r="AG61" s="242">
        <f>getStaffUnitCost</f>
        <v>529.72667641480098</v>
      </c>
      <c r="AH61" s="113">
        <f>getStaffUnitEffort</f>
        <v>0</v>
      </c>
      <c r="AI61" s="40">
        <f>getStaffQuantity</f>
        <v>0</v>
      </c>
      <c r="AJ61" s="41">
        <f>CatTemplate[[#This Row],[St. quantity]]*8/ParRatePM</f>
        <v>0</v>
      </c>
      <c r="AK61" s="320"/>
      <c r="AL61" s="53" t="str">
        <f>CatTemplate[[#This Row],[Item type]]</f>
        <v>Items</v>
      </c>
      <c r="AM61" s="12">
        <f>SUM(CatTemplate[[#This Row],[Year1]:[Year20]])</f>
        <v>0</v>
      </c>
      <c r="AN61" s="52"/>
      <c r="AO61" s="52"/>
      <c r="AP61" s="52"/>
      <c r="AQ61" s="8"/>
      <c r="AR61" s="8"/>
      <c r="AS61" s="8"/>
      <c r="AT61" s="8"/>
      <c r="AU61" s="8"/>
      <c r="AV61" s="8"/>
      <c r="AW61" s="8"/>
      <c r="AX61" s="8"/>
      <c r="AY61" s="8"/>
      <c r="AZ61" s="8"/>
      <c r="BA61" s="8"/>
      <c r="BB61" s="8"/>
      <c r="BC61" s="8"/>
      <c r="BD61" s="8"/>
      <c r="BE61" s="8"/>
      <c r="BF61" s="8"/>
      <c r="BG61" s="36"/>
      <c r="BH61" s="320"/>
      <c r="BI61" s="37" t="str">
        <f>getCostCategory</f>
        <v>07 Other costs</v>
      </c>
      <c r="BJ61" s="37" t="str">
        <f>getSection</f>
        <v>02 Patient visits and data collection</v>
      </c>
      <c r="BK61" s="32" t="str">
        <f>getObject</f>
        <v>Patient visits and data collection</v>
      </c>
      <c r="BL61" s="30">
        <f>IFERROR(getUnitCost * IF(CatTemplate[[#This Row],[Cost Category Comp.]]="01 Staff costs", 1,1),0)</f>
        <v>529.72667641480098</v>
      </c>
      <c r="BM61" s="29">
        <f>IF(AND(ISBLANK(CatTemplate[[#This Row],[Eq. unit cost]]),ISBLANK(CatTemplate[[#This Row],[Cons. unit cost]]),ISBLANK(CatTemplate[[#This Row],[Oth. unit cost]])), 0, IF(getUnitEffort =0,1,getUnitEffort) * CatTemplate[[#This Row],[Year1]])</f>
        <v>0</v>
      </c>
      <c r="BN61" s="29">
        <f>IF(AND(ISBLANK(CatTemplate[[#This Row],[Eq. unit cost]]),ISBLANK(CatTemplate[[#This Row],[Cons. unit cost]]),ISBLANK(CatTemplate[[#This Row],[Oth. unit cost]])), 0, IF(getUnitEffort =0,1,getUnitEffort) * CatTemplate[[#This Row],[Year2]])</f>
        <v>0</v>
      </c>
      <c r="BO61" s="29">
        <f>IF(AND(ISBLANK(CatTemplate[[#This Row],[Eq. unit cost]]),ISBLANK(CatTemplate[[#This Row],[Cons. unit cost]]),ISBLANK(CatTemplate[[#This Row],[Oth. unit cost]])), 0, IF(getUnitEffort =0,1,getUnitEffort) * CatTemplate[[#This Row],[Year3]])</f>
        <v>0</v>
      </c>
      <c r="BP61" s="29">
        <f>IF(AND(ISBLANK(CatTemplate[[#This Row],[Eq. unit cost]]),ISBLANK(CatTemplate[[#This Row],[Cons. unit cost]]),ISBLANK(CatTemplate[[#This Row],[Oth. unit cost]])), 0, IF(getUnitEffort =0,1,getUnitEffort) * CatTemplate[[#This Row],[Year4]])</f>
        <v>0</v>
      </c>
      <c r="BQ61" s="29">
        <f>IF(AND(ISBLANK(CatTemplate[[#This Row],[Eq. unit cost]]),ISBLANK(CatTemplate[[#This Row],[Cons. unit cost]]),ISBLANK(CatTemplate[[#This Row],[Oth. unit cost]])), 0, IF(getUnitEffort =0,1,getUnitEffort) * CatTemplate[[#This Row],[Year5]])</f>
        <v>0</v>
      </c>
      <c r="BR61" s="29">
        <f>IF(AND(ISBLANK(CatTemplate[[#This Row],[Eq. unit cost]]),ISBLANK(CatTemplate[[#This Row],[Cons. unit cost]]),ISBLANK(CatTemplate[[#This Row],[Oth. unit cost]])), 0, IF(getUnitEffort =0,1,getUnitEffort) * CatTemplate[[#This Row],[Year6]])</f>
        <v>0</v>
      </c>
      <c r="BS61" s="29">
        <f>IF(AND(ISBLANK(CatTemplate[[#This Row],[Eq. unit cost]]),ISBLANK(CatTemplate[[#This Row],[Cons. unit cost]]),ISBLANK(CatTemplate[[#This Row],[Oth. unit cost]])), 0, IF(getUnitEffort =0,1,getUnitEffort) * CatTemplate[[#This Row],[Year7]])</f>
        <v>0</v>
      </c>
      <c r="BT61" s="29">
        <f>IF(AND(ISBLANK(CatTemplate[[#This Row],[Eq. unit cost]]),ISBLANK(CatTemplate[[#This Row],[Cons. unit cost]]),ISBLANK(CatTemplate[[#This Row],[Oth. unit cost]])), 0, IF(getUnitEffort =0,1,getUnitEffort) * CatTemplate[[#This Row],[Year8]])</f>
        <v>0</v>
      </c>
      <c r="BU61" s="29">
        <f>IF(AND(ISBLANK(CatTemplate[[#This Row],[Eq. unit cost]]),ISBLANK(CatTemplate[[#This Row],[Cons. unit cost]]),ISBLANK(CatTemplate[[#This Row],[Oth. unit cost]])), 0, IF(getUnitEffort =0,1,getUnitEffort) * CatTemplate[[#This Row],[Year9]])</f>
        <v>0</v>
      </c>
      <c r="BV61" s="29">
        <f>IF(AND(ISBLANK(CatTemplate[[#This Row],[Eq. unit cost]]),ISBLANK(CatTemplate[[#This Row],[Cons. unit cost]]),ISBLANK(CatTemplate[[#This Row],[Oth. unit cost]])), 0, IF(getUnitEffort =0,1,getUnitEffort) * CatTemplate[[#This Row],[Year10]])</f>
        <v>0</v>
      </c>
      <c r="BW61" s="29">
        <f>IF(AND(ISBLANK(CatTemplate[[#This Row],[Eq. unit cost]]),ISBLANK(CatTemplate[[#This Row],[Cons. unit cost]]),ISBLANK(CatTemplate[[#This Row],[Oth. unit cost]])), 0, IF(getUnitEffort =0,1,getUnitEffort) * CatTemplate[[#This Row],[Year11]])</f>
        <v>0</v>
      </c>
      <c r="BX61" s="29">
        <f>IF(AND(ISBLANK(CatTemplate[[#This Row],[Eq. unit cost]]),ISBLANK(CatTemplate[[#This Row],[Cons. unit cost]]),ISBLANK(CatTemplate[[#This Row],[Oth. unit cost]])), 0, IF(getUnitEffort =0,1,getUnitEffort) * CatTemplate[[#This Row],[Year12]])</f>
        <v>0</v>
      </c>
      <c r="BY61" s="29">
        <f>IF(AND(ISBLANK(CatTemplate[[#This Row],[Eq. unit cost]]),ISBLANK(CatTemplate[[#This Row],[Cons. unit cost]]),ISBLANK(CatTemplate[[#This Row],[Oth. unit cost]])), 0, IF(getUnitEffort =0,1,getUnitEffort) * CatTemplate[[#This Row],[Year13]])</f>
        <v>0</v>
      </c>
      <c r="BZ61" s="29">
        <f>IF(AND(ISBLANK(CatTemplate[[#This Row],[Eq. unit cost]]),ISBLANK(CatTemplate[[#This Row],[Cons. unit cost]]),ISBLANK(CatTemplate[[#This Row],[Oth. unit cost]])), 0, IF(getUnitEffort =0,1,getUnitEffort) * CatTemplate[[#This Row],[Year14]])</f>
        <v>0</v>
      </c>
      <c r="CA61" s="29">
        <f>IF(AND(ISBLANK(CatTemplate[[#This Row],[Eq. unit cost]]),ISBLANK(CatTemplate[[#This Row],[Cons. unit cost]]),ISBLANK(CatTemplate[[#This Row],[Oth. unit cost]])), 0, IF(getUnitEffort =0,1,getUnitEffort) * CatTemplate[[#This Row],[Year15]])</f>
        <v>0</v>
      </c>
      <c r="CB61" s="29">
        <f>IF(AND(ISBLANK(CatTemplate[[#This Row],[Eq. unit cost]]),ISBLANK(CatTemplate[[#This Row],[Cons. unit cost]]),ISBLANK(CatTemplate[[#This Row],[Oth. unit cost]])), 0, IF(getUnitEffort =0,1,getUnitEffort) * CatTemplate[[#This Row],[Year16]])</f>
        <v>0</v>
      </c>
      <c r="CC61" s="29">
        <f>IF(AND(ISBLANK(CatTemplate[[#This Row],[Eq. unit cost]]),ISBLANK(CatTemplate[[#This Row],[Cons. unit cost]]),ISBLANK(CatTemplate[[#This Row],[Oth. unit cost]])), 0, IF(getUnitEffort =0,1,getUnitEffort) * CatTemplate[[#This Row],[Year17]])</f>
        <v>0</v>
      </c>
      <c r="CD61" s="29">
        <f>IF(AND(ISBLANK(CatTemplate[[#This Row],[Eq. unit cost]]),ISBLANK(CatTemplate[[#This Row],[Cons. unit cost]]),ISBLANK(CatTemplate[[#This Row],[Oth. unit cost]])), 0, IF(getUnitEffort =0,1,getUnitEffort) * CatTemplate[[#This Row],[Year18]])</f>
        <v>0</v>
      </c>
      <c r="CE61" s="29">
        <f>IF(AND(ISBLANK(CatTemplate[[#This Row],[Eq. unit cost]]),ISBLANK(CatTemplate[[#This Row],[Cons. unit cost]]),ISBLANK(CatTemplate[[#This Row],[Oth. unit cost]])), 0, IF(getUnitEffort =0,1,getUnitEffort) * CatTemplate[[#This Row],[Year19]])</f>
        <v>0</v>
      </c>
      <c r="CF61" s="29">
        <f>IF(AND(ISBLANK(CatTemplate[[#This Row],[Eq. unit cost]]),ISBLANK(CatTemplate[[#This Row],[Cons. unit cost]]),ISBLANK(CatTemplate[[#This Row],[Oth. unit cost]])), 0, IF(getUnitEffort =0,1,getUnitEffort) * CatTemplate[[#This Row],[Year20]])</f>
        <v>0</v>
      </c>
      <c r="CG61" s="45">
        <f>SUM(CatTemplate[[#This Row],[Q1]:[Q20]])</f>
        <v>0</v>
      </c>
      <c r="CH61" s="29">
        <f>IF(ISBLANK(CatTemplate[[#This Row],[St. unit effort]]),0,(CatTemplate[[#This Row],[St. unit effort]] * CatTemplate[[#This Row],[Year1]]))</f>
        <v>0</v>
      </c>
      <c r="CI61" s="29">
        <f>IF(ISBLANK(CatTemplate[[#This Row],[St. unit effort]]),0,(CatTemplate[[#This Row],[St. unit effort]] * CatTemplate[[#This Row],[Year2]]))</f>
        <v>0</v>
      </c>
      <c r="CJ61" s="29">
        <f>IF(ISBLANK(CatTemplate[[#This Row],[St. unit effort]]),0,(CatTemplate[[#This Row],[St. unit effort]] * CatTemplate[[#This Row],[Year3]]))</f>
        <v>0</v>
      </c>
      <c r="CK61" s="29">
        <f>IF(ISBLANK(CatTemplate[[#This Row],[St. unit effort]]),0,(CatTemplate[[#This Row],[St. unit effort]] * CatTemplate[[#This Row],[Year4]]))</f>
        <v>0</v>
      </c>
      <c r="CL61" s="29">
        <f>IF(ISBLANK(CatTemplate[[#This Row],[St. unit effort]]),0,(CatTemplate[[#This Row],[St. unit effort]] * CatTemplate[[#This Row],[Year5]]))</f>
        <v>0</v>
      </c>
      <c r="CM61" s="29">
        <f>IF(ISBLANK(CatTemplate[[#This Row],[St. unit effort]]),0,(CatTemplate[[#This Row],[St. unit effort]] * CatTemplate[[#This Row],[Year6]]))</f>
        <v>0</v>
      </c>
      <c r="CN61" s="29">
        <f>IF(ISBLANK(CatTemplate[[#This Row],[St. unit effort]]),0,(CatTemplate[[#This Row],[St. unit effort]] * CatTemplate[[#This Row],[Year7]]))</f>
        <v>0</v>
      </c>
      <c r="CO61" s="29">
        <f>IF(ISBLANK(CatTemplate[[#This Row],[St. unit effort]]),0,(CatTemplate[[#This Row],[St. unit effort]] * CatTemplate[[#This Row],[Year8]]))</f>
        <v>0</v>
      </c>
      <c r="CP61" s="29">
        <f>IF(ISBLANK(CatTemplate[[#This Row],[St. unit effort]]),0,(CatTemplate[[#This Row],[St. unit effort]] * CatTemplate[[#This Row],[Year9]]))</f>
        <v>0</v>
      </c>
      <c r="CQ61" s="29">
        <f>IF(ISBLANK(CatTemplate[[#This Row],[St. unit effort]]),0,(CatTemplate[[#This Row],[St. unit effort]] * CatTemplate[[#This Row],[Year10]]))</f>
        <v>0</v>
      </c>
      <c r="CR61" s="29">
        <f>IF(ISBLANK(CatTemplate[[#This Row],[St. unit effort]]),0,(CatTemplate[[#This Row],[St. unit effort]] * CatTemplate[[#This Row],[Year11]]))</f>
        <v>0</v>
      </c>
      <c r="CS61" s="29">
        <f>IF(ISBLANK(CatTemplate[[#This Row],[St. unit effort]]),0,(CatTemplate[[#This Row],[St. unit effort]] * CatTemplate[[#This Row],[Year12]]))</f>
        <v>0</v>
      </c>
      <c r="CT61" s="29">
        <f>IF(ISBLANK(CatTemplate[[#This Row],[St. unit effort]]),0,(CatTemplate[[#This Row],[St. unit effort]] * CatTemplate[[#This Row],[Year13]]))</f>
        <v>0</v>
      </c>
      <c r="CU61" s="29">
        <f>IF(ISBLANK(CatTemplate[[#This Row],[St. unit effort]]),0,(CatTemplate[[#This Row],[St. unit effort]] * CatTemplate[[#This Row],[Year14]]))</f>
        <v>0</v>
      </c>
      <c r="CV61" s="29">
        <f>IF(ISBLANK(CatTemplate[[#This Row],[St. unit effort]]),0,(CatTemplate[[#This Row],[St. unit effort]] * CatTemplate[[#This Row],[Year15]]))</f>
        <v>0</v>
      </c>
      <c r="CW61" s="29">
        <f>IF(ISBLANK(CatTemplate[[#This Row],[St. unit effort]]),0,(CatTemplate[[#This Row],[St. unit effort]] * CatTemplate[[#This Row],[Year16]]))</f>
        <v>0</v>
      </c>
      <c r="CX61" s="29">
        <f>IF(ISBLANK(CatTemplate[[#This Row],[St. unit effort]]),0,(CatTemplate[[#This Row],[St. unit effort]] * CatTemplate[[#This Row],[Year17]]))</f>
        <v>0</v>
      </c>
      <c r="CY61" s="29">
        <f>IF(ISBLANK(CatTemplate[[#This Row],[St. unit effort]]),0,(CatTemplate[[#This Row],[St. unit effort]] * CatTemplate[[#This Row],[Year18]]))</f>
        <v>0</v>
      </c>
      <c r="CZ61" s="29">
        <f>IF(ISBLANK(CatTemplate[[#This Row],[St. unit effort]]),0,(CatTemplate[[#This Row],[St. unit effort]] * CatTemplate[[#This Row],[Year19]]))</f>
        <v>0</v>
      </c>
      <c r="DA61" s="29">
        <f>IF(ISBLANK(CatTemplate[[#This Row],[St. unit effort]]),0,(CatTemplate[[#This Row],[St. unit effort]] * CatTemplate[[#This Row],[Year20]]))</f>
        <v>0</v>
      </c>
      <c r="DB61" s="57">
        <f>IF(ISBLANK(CatTemplate[[#This Row],[St. unit effort]]),0,(CatTemplate[[#This Row],[St. unit effort]] * CatTemplate[[#This Row],[Year1]])*8/ParRatePM)</f>
        <v>0</v>
      </c>
      <c r="DC61" s="57">
        <f>IF(ISBLANK(CatTemplate[[#This Row],[St. unit effort]]),0,(CatTemplate[[#This Row],[St. unit effort]] * CatTemplate[[#This Row],[Year2]])*8/ParRatePM)</f>
        <v>0</v>
      </c>
      <c r="DD61" s="57">
        <f>IF(ISBLANK(CatTemplate[[#This Row],[St. unit effort]]),0,(CatTemplate[[#This Row],[St. unit effort]] * CatTemplate[[#This Row],[Year3]])*8/ParRatePM)</f>
        <v>0</v>
      </c>
      <c r="DE61" s="57">
        <f>IF(ISBLANK(CatTemplate[[#This Row],[St. unit effort]]),0,(CatTemplate[[#This Row],[St. unit effort]] * CatTemplate[[#This Row],[Year4]])*8/ParRatePM)</f>
        <v>0</v>
      </c>
      <c r="DF61" s="57">
        <f>IF(ISBLANK(CatTemplate[[#This Row],[St. unit effort]]),0,(CatTemplate[[#This Row],[St. unit effort]] * CatTemplate[[#This Row],[Year5]])*8/ParRatePM)</f>
        <v>0</v>
      </c>
      <c r="DG61" s="57">
        <f>IF(ISBLANK(CatTemplate[[#This Row],[St. unit effort]]),0,(CatTemplate[[#This Row],[St. unit effort]] * CatTemplate[[#This Row],[Year6]])*8/ParRatePM)</f>
        <v>0</v>
      </c>
      <c r="DH61" s="57">
        <f>IF(ISBLANK(CatTemplate[[#This Row],[St. unit effort]]),0,(CatTemplate[[#This Row],[St. unit effort]] * CatTemplate[[#This Row],[Year7]])*8/ParRatePM)</f>
        <v>0</v>
      </c>
      <c r="DI61" s="57">
        <f>IF(ISBLANK(CatTemplate[[#This Row],[St. unit effort]]),0,(CatTemplate[[#This Row],[St. unit effort]] * CatTemplate[[#This Row],[Year8]])*8/ParRatePM)</f>
        <v>0</v>
      </c>
      <c r="DJ61" s="57">
        <f>IF(ISBLANK(CatTemplate[[#This Row],[St. unit effort]]),0,(CatTemplate[[#This Row],[St. unit effort]] * CatTemplate[[#This Row],[Year9]])*8/ParRatePM)</f>
        <v>0</v>
      </c>
      <c r="DK61" s="57">
        <f>IF(ISBLANK(CatTemplate[[#This Row],[St. unit effort]]),0,(CatTemplate[[#This Row],[St. unit effort]] * CatTemplate[[#This Row],[Year10]])*8/ParRatePM)</f>
        <v>0</v>
      </c>
      <c r="DL61" s="57">
        <f>IF(ISBLANK(CatTemplate[[#This Row],[St. unit effort]]),0,(CatTemplate[[#This Row],[St. unit effort]] * CatTemplate[[#This Row],[Year11]])*8/ParRatePM)</f>
        <v>0</v>
      </c>
      <c r="DM61" s="57">
        <f>IF(ISBLANK(CatTemplate[[#This Row],[St. unit effort]]),0,(CatTemplate[[#This Row],[St. unit effort]] * CatTemplate[[#This Row],[Year12]])*8/ParRatePM)</f>
        <v>0</v>
      </c>
      <c r="DN61" s="57">
        <f>IF(ISBLANK(CatTemplate[[#This Row],[St. unit effort]]),0,(CatTemplate[[#This Row],[St. unit effort]] * CatTemplate[[#This Row],[Year13]])*8/ParRatePM)</f>
        <v>0</v>
      </c>
      <c r="DO61" s="57">
        <f>IF(ISBLANK(CatTemplate[[#This Row],[St. unit effort]]),0,(CatTemplate[[#This Row],[St. unit effort]] * CatTemplate[[#This Row],[Year14]])*8/ParRatePM)</f>
        <v>0</v>
      </c>
      <c r="DP61" s="57">
        <f>IF(ISBLANK(CatTemplate[[#This Row],[St. unit effort]]),0,(CatTemplate[[#This Row],[St. unit effort]] * CatTemplate[[#This Row],[Year15]])*8/ParRatePM)</f>
        <v>0</v>
      </c>
      <c r="DQ61" s="57">
        <f>IF(ISBLANK(CatTemplate[[#This Row],[St. unit effort]]),0,(CatTemplate[[#This Row],[St. unit effort]] * CatTemplate[[#This Row],[Year16]])*8/ParRatePM)</f>
        <v>0</v>
      </c>
      <c r="DR61" s="57">
        <f>IF(ISBLANK(CatTemplate[[#This Row],[St. unit effort]]),0,(CatTemplate[[#This Row],[St. unit effort]] * CatTemplate[[#This Row],[Year17]])*8/ParRatePM)</f>
        <v>0</v>
      </c>
      <c r="DS61" s="57">
        <f>IF(ISBLANK(CatTemplate[[#This Row],[St. unit effort]]),0,(CatTemplate[[#This Row],[St. unit effort]] * CatTemplate[[#This Row],[Year18]])*8/ParRatePM)</f>
        <v>0</v>
      </c>
      <c r="DT61" s="57">
        <f>IF(ISBLANK(CatTemplate[[#This Row],[St. unit effort]]),0,(CatTemplate[[#This Row],[St. unit effort]] * CatTemplate[[#This Row],[Year19]])*8/ParRatePM)</f>
        <v>0</v>
      </c>
      <c r="DU61" s="57">
        <f>IF(ISBLANK(CatTemplate[[#This Row],[St. unit effort]]),0,(CatTemplate[[#This Row],[St. unit effort]] * CatTemplate[[#This Row],[Year20]])*8/ParRatePM)</f>
        <v>0</v>
      </c>
      <c r="DV61" s="54">
        <f>SUM(CatTemplate[[#This Row],[PM1]:[PM20]])</f>
        <v>0</v>
      </c>
      <c r="DW61" s="56">
        <f t="shared" si="21"/>
        <v>0</v>
      </c>
      <c r="DX61" s="56">
        <f t="shared" si="21"/>
        <v>0</v>
      </c>
      <c r="DY61" s="56">
        <f t="shared" si="21"/>
        <v>0</v>
      </c>
      <c r="DZ61" s="56">
        <f t="shared" si="21"/>
        <v>0</v>
      </c>
      <c r="EA61" s="56">
        <f t="shared" si="21"/>
        <v>0</v>
      </c>
      <c r="EB61" s="56">
        <f t="shared" si="21"/>
        <v>0</v>
      </c>
      <c r="EC61" s="56">
        <f t="shared" si="21"/>
        <v>0</v>
      </c>
      <c r="ED61" s="56">
        <f t="shared" si="21"/>
        <v>0</v>
      </c>
      <c r="EE61" s="56">
        <f t="shared" si="21"/>
        <v>0</v>
      </c>
      <c r="EF61" s="56">
        <f t="shared" si="21"/>
        <v>0</v>
      </c>
      <c r="EG61" s="56">
        <f t="shared" si="21"/>
        <v>0</v>
      </c>
      <c r="EH61" s="56">
        <f t="shared" si="21"/>
        <v>0</v>
      </c>
      <c r="EI61" s="56">
        <f t="shared" si="21"/>
        <v>0</v>
      </c>
      <c r="EJ61" s="56">
        <f t="shared" si="21"/>
        <v>0</v>
      </c>
      <c r="EK61" s="56">
        <f t="shared" si="21"/>
        <v>0</v>
      </c>
      <c r="EL61" s="56">
        <f t="shared" si="21"/>
        <v>0</v>
      </c>
      <c r="EM61" s="56">
        <f t="shared" si="19"/>
        <v>0</v>
      </c>
      <c r="EN61" s="56">
        <f t="shared" si="19"/>
        <v>0</v>
      </c>
      <c r="EO61" s="56">
        <f t="shared" si="19"/>
        <v>0</v>
      </c>
      <c r="EP61" s="56">
        <f t="shared" si="19"/>
        <v>0</v>
      </c>
      <c r="EQ61" s="30">
        <f>CatTemplate[[#This Row],[Eq. unit cost]] * CatTemplate[[#This Row],[Eq. quantity]]</f>
        <v>0</v>
      </c>
      <c r="ER61" s="30">
        <f>CatTemplate[[#This Row],[Cons. unit cost]] *CatTemplate[[#This Row],[Cons. quantity]]</f>
        <v>0</v>
      </c>
      <c r="ES61" s="30">
        <f>CatTemplate[[#This Row],[Oth. unit cost]] *CatTemplate[[#This Row],[Oth. quantity]]</f>
        <v>0</v>
      </c>
      <c r="ET61" s="55">
        <f>SUM(CatTemplate[[#This Row],[CO1]:[CO20]])</f>
        <v>0</v>
      </c>
      <c r="EU61" s="56">
        <f t="shared" si="22"/>
        <v>0</v>
      </c>
      <c r="EV61" s="56">
        <f t="shared" si="22"/>
        <v>0</v>
      </c>
      <c r="EW61" s="56">
        <f t="shared" si="22"/>
        <v>0</v>
      </c>
      <c r="EX61" s="56">
        <f t="shared" si="22"/>
        <v>0</v>
      </c>
      <c r="EY61" s="56">
        <f t="shared" si="22"/>
        <v>0</v>
      </c>
      <c r="EZ61" s="56">
        <f t="shared" si="22"/>
        <v>0</v>
      </c>
      <c r="FA61" s="56">
        <f t="shared" si="22"/>
        <v>0</v>
      </c>
      <c r="FB61" s="56">
        <f t="shared" si="22"/>
        <v>0</v>
      </c>
      <c r="FC61" s="56">
        <f t="shared" si="22"/>
        <v>0</v>
      </c>
      <c r="FD61" s="56">
        <f t="shared" si="22"/>
        <v>0</v>
      </c>
      <c r="FE61" s="56">
        <f t="shared" si="22"/>
        <v>0</v>
      </c>
      <c r="FF61" s="56">
        <f t="shared" si="22"/>
        <v>0</v>
      </c>
      <c r="FG61" s="56">
        <f t="shared" si="22"/>
        <v>0</v>
      </c>
      <c r="FH61" s="56">
        <f t="shared" si="22"/>
        <v>0</v>
      </c>
      <c r="FI61" s="56">
        <f t="shared" si="22"/>
        <v>0</v>
      </c>
      <c r="FJ61" s="56">
        <f t="shared" si="22"/>
        <v>0</v>
      </c>
      <c r="FK61" s="56">
        <f t="shared" si="20"/>
        <v>0</v>
      </c>
      <c r="FL61" s="56">
        <f t="shared" si="20"/>
        <v>0</v>
      </c>
      <c r="FM61" s="56">
        <f t="shared" si="20"/>
        <v>0</v>
      </c>
      <c r="FN61" s="56">
        <f t="shared" si="20"/>
        <v>0</v>
      </c>
      <c r="FO61" s="58">
        <f>SUM(CatTemplate[[#This Row],[CS1]:[CS20]])</f>
        <v>0</v>
      </c>
      <c r="FP61" s="59">
        <f>CatTemplate[[#This Row],[Total Oth. cost]]+CatTemplate[[#This Row],[Total St. Cost]]</f>
        <v>0</v>
      </c>
      <c r="FQ61" s="33" t="e">
        <f t="shared" si="12"/>
        <v>#VALUE!</v>
      </c>
      <c r="FR61" s="33" t="e">
        <f t="shared" si="5"/>
        <v>#VALUE!</v>
      </c>
      <c r="FS61" s="30" t="e">
        <f>(CatTemplate[[#This Row],[CO1]] + CatTemplate[[#This Row],[CS1]]) * (1 + getRateOHFinal) * getRateMarkupFinal</f>
        <v>#VALUE!</v>
      </c>
      <c r="FT61" s="30" t="e">
        <f>(CatTemplate[[#This Row],[CO2]] + CatTemplate[[#This Row],[CS2]]) * (1 + getRateOHFinal) * getRateMarkupFinal</f>
        <v>#VALUE!</v>
      </c>
      <c r="FU61" s="30" t="e">
        <f>(CatTemplate[[#This Row],[CO3]] + CatTemplate[[#This Row],[CS3]]) * (1 + getRateOHFinal) * getRateMarkupFinal</f>
        <v>#VALUE!</v>
      </c>
      <c r="FV61" s="30" t="e">
        <f>(CatTemplate[[#This Row],[CO4]] + CatTemplate[[#This Row],[CS4]]) * (1 + getRateOHFinal) * getRateMarkupFinal</f>
        <v>#VALUE!</v>
      </c>
      <c r="FW61" s="30" t="e">
        <f>(CatTemplate[[#This Row],[CO5]] + CatTemplate[[#This Row],[CS5]]) * (1 + getRateOHFinal) * getRateMarkupFinal</f>
        <v>#VALUE!</v>
      </c>
      <c r="FX61" s="30" t="e">
        <f>(CatTemplate[[#This Row],[CO6]] + CatTemplate[[#This Row],[CS6]]) * (1 + getRateOHFinal) * getRateMarkupFinal</f>
        <v>#VALUE!</v>
      </c>
      <c r="FY61" s="30" t="e">
        <f>(CatTemplate[[#This Row],[CO7]] + CatTemplate[[#This Row],[CS7]]) * (1 + getRateOHFinal) * getRateMarkupFinal</f>
        <v>#VALUE!</v>
      </c>
      <c r="FZ61" s="30" t="e">
        <f>(CatTemplate[[#This Row],[CO8]] + CatTemplate[[#This Row],[CS8]]) * (1 + getRateOHFinal) * getRateMarkupFinal</f>
        <v>#VALUE!</v>
      </c>
      <c r="GA61" s="30" t="e">
        <f>(CatTemplate[[#This Row],[CO9]] + CatTemplate[[#This Row],[CS9]]) * (1 + getRateOHFinal) * getRateMarkupFinal</f>
        <v>#VALUE!</v>
      </c>
      <c r="GB61" s="30" t="e">
        <f>(CatTemplate[[#This Row],[CO10]] + CatTemplate[[#This Row],[CS10]]) * (1 + getRateOHFinal) * getRateMarkupFinal</f>
        <v>#VALUE!</v>
      </c>
      <c r="GC61" s="30" t="e">
        <f>(CatTemplate[[#This Row],[CO11]] + CatTemplate[[#This Row],[CS11]]) * (1 + getRateOHFinal) * getRateMarkupFinal</f>
        <v>#VALUE!</v>
      </c>
      <c r="GD61" s="30" t="e">
        <f>(CatTemplate[[#This Row],[CO12]] + CatTemplate[[#This Row],[CS12]]) * (1 + getRateOHFinal) * getRateMarkupFinal</f>
        <v>#VALUE!</v>
      </c>
      <c r="GE61" s="30" t="e">
        <f>(CatTemplate[[#This Row],[CO13]] + CatTemplate[[#This Row],[CS13]]) * (1 + getRateOHFinal) * getRateMarkupFinal</f>
        <v>#VALUE!</v>
      </c>
      <c r="GF61" s="30" t="e">
        <f>(CatTemplate[[#This Row],[CO14]] + CatTemplate[[#This Row],[CS14]]) * (1 + getRateOHFinal) * getRateMarkupFinal</f>
        <v>#VALUE!</v>
      </c>
      <c r="GG61" s="30" t="e">
        <f>(CatTemplate[[#This Row],[CO15]] + CatTemplate[[#This Row],[CS15]]) * (1 + getRateOHFinal) * getRateMarkupFinal</f>
        <v>#VALUE!</v>
      </c>
      <c r="GH61" s="30" t="e">
        <f>(CatTemplate[[#This Row],[CO16]] + CatTemplate[[#This Row],[CS16]]) * (1 + getRateOHFinal) * getRateMarkupFinal</f>
        <v>#VALUE!</v>
      </c>
      <c r="GI61" s="30" t="e">
        <f>(CatTemplate[[#This Row],[CO17]] + CatTemplate[[#This Row],[CS17]]) * (1 + getRateOHFinal) * getRateMarkupFinal</f>
        <v>#VALUE!</v>
      </c>
      <c r="GJ61" s="30" t="e">
        <f>(CatTemplate[[#This Row],[CO18]] + CatTemplate[[#This Row],[CS18]]) * (1 + getRateOHFinal) * getRateMarkupFinal</f>
        <v>#VALUE!</v>
      </c>
      <c r="GK61" s="30" t="e">
        <f>(CatTemplate[[#This Row],[CO19]] + CatTemplate[[#This Row],[CS19]]) * (1 + getRateOHFinal) * getRateMarkupFinal</f>
        <v>#VALUE!</v>
      </c>
      <c r="GL61" s="30" t="e">
        <f>(CatTemplate[[#This Row],[CO20]] + CatTemplate[[#This Row],[CS20]]) * (1 + getRateOHFinal) * getRateMarkupFinal</f>
        <v>#VALUE!</v>
      </c>
      <c r="GM61" s="30" t="e">
        <f t="shared" si="6"/>
        <v>#VALUE!</v>
      </c>
      <c r="GN61" s="30" t="e">
        <f t="shared" si="7"/>
        <v>#VALUE!</v>
      </c>
      <c r="GO61" s="30" t="e">
        <f t="shared" si="8"/>
        <v>#VALUE!</v>
      </c>
      <c r="GP61" s="30" t="e">
        <f t="shared" si="9"/>
        <v>#VALUE!</v>
      </c>
      <c r="GQ61" s="30" t="e">
        <f>(CatTemplate[[#This Row],[CO1]]+CatTemplate[[#This Row],[CS1]]) * (1+ getRateOHFinal) * (1 + getRateMarkupFinal)</f>
        <v>#VALUE!</v>
      </c>
      <c r="GR61" s="30" t="e">
        <f>(CatTemplate[[#This Row],[CO2]]+CatTemplate[[#This Row],[CS2]]) * (1+ getRateOHFinal) * (1 + getRateMarkupFinal)</f>
        <v>#VALUE!</v>
      </c>
      <c r="GS61" s="30" t="e">
        <f>(CatTemplate[[#This Row],[CO3]]+CatTemplate[[#This Row],[CS3]]) * (1+ getRateOHFinal) * (1 + getRateMarkupFinal)</f>
        <v>#VALUE!</v>
      </c>
      <c r="GT61" s="30" t="e">
        <f>(CatTemplate[[#This Row],[CO4]]+CatTemplate[[#This Row],[CS4]]) * (1+ getRateOHFinal) * (1 + getRateMarkupFinal)</f>
        <v>#VALUE!</v>
      </c>
      <c r="GU61" s="30" t="e">
        <f>(CatTemplate[[#This Row],[CO5]]+CatTemplate[[#This Row],[CS5]]) * (1+ getRateOHFinal) * (1 + getRateMarkupFinal)</f>
        <v>#VALUE!</v>
      </c>
      <c r="GV61" s="30" t="e">
        <f>(CatTemplate[[#This Row],[CO6]]+CatTemplate[[#This Row],[CS6]]) * (1+ getRateOHFinal) * (1 + getRateMarkupFinal)</f>
        <v>#VALUE!</v>
      </c>
      <c r="GW61" s="30" t="e">
        <f>(CatTemplate[[#This Row],[CO7]]+CatTemplate[[#This Row],[CS7]]) * (1+ getRateOHFinal) * (1 + getRateMarkupFinal)</f>
        <v>#VALUE!</v>
      </c>
      <c r="GX61" s="30" t="e">
        <f>(CatTemplate[[#This Row],[CO8]]+CatTemplate[[#This Row],[CS8]]) * (1+ getRateOHFinal) * (1 + getRateMarkupFinal)</f>
        <v>#VALUE!</v>
      </c>
      <c r="GY61" s="30" t="e">
        <f>(CatTemplate[[#This Row],[CO9]]+CatTemplate[[#This Row],[CS9]]) * (1+ getRateOHFinal) * (1 + getRateMarkupFinal)</f>
        <v>#VALUE!</v>
      </c>
      <c r="GZ61" s="30" t="e">
        <f>(CatTemplate[[#This Row],[CO10]]+CatTemplate[[#This Row],[CS10]]) * (1+ getRateOHFinal) * (1 + getRateMarkupFinal)</f>
        <v>#VALUE!</v>
      </c>
      <c r="HA61" s="30" t="e">
        <f>(CatTemplate[[#This Row],[CO11]]+CatTemplate[[#This Row],[CS11]]) * (1+ getRateOHFinal) * (1 + getRateMarkupFinal)</f>
        <v>#VALUE!</v>
      </c>
      <c r="HB61" s="30" t="e">
        <f>(CatTemplate[[#This Row],[CO12]]+CatTemplate[[#This Row],[CS12]]) * (1+ getRateOHFinal) * (1 + getRateMarkupFinal)</f>
        <v>#VALUE!</v>
      </c>
      <c r="HC61" s="30" t="e">
        <f>(CatTemplate[[#This Row],[CO13]]+CatTemplate[[#This Row],[CS13]]) * (1+ getRateOHFinal) * (1 + getRateMarkupFinal)</f>
        <v>#VALUE!</v>
      </c>
      <c r="HD61" s="30" t="e">
        <f>(CatTemplate[[#This Row],[CO14]]+CatTemplate[[#This Row],[CS14]]) * (1+ getRateOHFinal) * (1 + getRateMarkupFinal)</f>
        <v>#VALUE!</v>
      </c>
      <c r="HE61" s="30" t="e">
        <f>(CatTemplate[[#This Row],[CO15]]+CatTemplate[[#This Row],[CS15]]) * (1+ getRateOHFinal) * (1 + getRateMarkupFinal)</f>
        <v>#VALUE!</v>
      </c>
      <c r="HF61" s="30" t="e">
        <f>(CatTemplate[[#This Row],[CO16]]+CatTemplate[[#This Row],[CS16]]) * (1+ getRateOHFinal) * (1 + getRateMarkupFinal)</f>
        <v>#VALUE!</v>
      </c>
      <c r="HG61" s="30" t="e">
        <f>(CatTemplate[[#This Row],[CO17]]+CatTemplate[[#This Row],[CS17]]) * (1+ getRateOHFinal) * (1 + getRateMarkupFinal)</f>
        <v>#VALUE!</v>
      </c>
      <c r="HH61" s="30" t="e">
        <f>(CatTemplate[[#This Row],[CO18]]+CatTemplate[[#This Row],[CS18]]) * (1+ getRateOHFinal) * (1 + getRateMarkupFinal)</f>
        <v>#VALUE!</v>
      </c>
      <c r="HI61" s="30" t="e">
        <f>(CatTemplate[[#This Row],[CO19]]+CatTemplate[[#This Row],[CS19]]) * (1+ getRateOHFinal) * (1 + getRateMarkupFinal)</f>
        <v>#VALUE!</v>
      </c>
      <c r="HJ61" s="30" t="e">
        <f>(CatTemplate[[#This Row],[CO20]]+CatTemplate[[#This Row],[CS20]]) * (1+ getRateOHFinal) * (1 + getRateMarkupFinal)</f>
        <v>#VALUE!</v>
      </c>
      <c r="HK61" s="39" t="e">
        <f>CatTemplate[[#This Row],[Total cost]]+CatTemplate[[#This Row],[OH Amount]]+CatTemplate[[#This Row],[Markup]]</f>
        <v>#VALUE!</v>
      </c>
      <c r="HL61" s="63">
        <f>IF(CatTemplate[[#This Row],[Units]]="Days",CatTemplate[[#This Row],[Project quantity]]*CatTemplate[[#This Row],[St. unit effort]],CatTemplate[[#This Row],[Project quantity]])</f>
        <v>0</v>
      </c>
      <c r="HM61" s="287">
        <f>IFERROR(CatTemplate[[#This Row],[Total Price]]/(CatTemplate[[#This Row],[Final Quantity]]),0)</f>
        <v>0</v>
      </c>
      <c r="HN61" s="261"/>
    </row>
    <row r="62" spans="2:222" x14ac:dyDescent="0.2">
      <c r="B62" s="6" t="s">
        <v>75</v>
      </c>
      <c r="C62" s="22">
        <v>2</v>
      </c>
      <c r="D62" s="7" t="s">
        <v>75</v>
      </c>
      <c r="E62" s="24">
        <v>3</v>
      </c>
      <c r="F62" s="18" t="s">
        <v>151</v>
      </c>
      <c r="G62" s="26">
        <v>2</v>
      </c>
      <c r="H62" s="18" t="s">
        <v>151</v>
      </c>
      <c r="I62" s="18"/>
      <c r="J62" s="15" t="s">
        <v>425</v>
      </c>
      <c r="K62" s="15"/>
      <c r="L62" s="15" t="s">
        <v>140</v>
      </c>
      <c r="M62" s="15" t="s">
        <v>206</v>
      </c>
      <c r="N62" s="15" t="s">
        <v>857</v>
      </c>
      <c r="O62" s="320"/>
      <c r="P62" s="71"/>
      <c r="Q62" s="108"/>
      <c r="R62" s="73"/>
      <c r="S62" s="97"/>
      <c r="T62" s="100">
        <f>getEqUnitCost</f>
        <v>0</v>
      </c>
      <c r="U62" s="73">
        <f>getEqUnitEffort</f>
        <v>0</v>
      </c>
      <c r="V62" s="101">
        <f>getEqQuantity</f>
        <v>0</v>
      </c>
      <c r="W62" s="320"/>
      <c r="X62" s="100">
        <f>getConsUnitCost</f>
        <v>0</v>
      </c>
      <c r="Y62" s="73">
        <f>getConsUnitEffort</f>
        <v>0</v>
      </c>
      <c r="Z62" s="14">
        <f>getConsQuantity</f>
        <v>0</v>
      </c>
      <c r="AA62" s="320"/>
      <c r="AB62" s="72"/>
      <c r="AC62" s="112"/>
      <c r="AD62" s="14">
        <f>getOthQuantity</f>
        <v>0</v>
      </c>
      <c r="AE62" s="320"/>
      <c r="AF62" s="28" t="str">
        <f>IF(ISBLANK(CatTemplate[[#This Row],[Resource type]]),"",CatTemplate[[#This Row],[Resource type]])</f>
        <v>CIEC Clinical Trial Coordinator</v>
      </c>
      <c r="AG62" s="242">
        <f>getStaffUnitCost</f>
        <v>988.72313606711771</v>
      </c>
      <c r="AH62" s="113">
        <f>getStaffUnitEffort</f>
        <v>0</v>
      </c>
      <c r="AI62" s="40">
        <f>getStaffQuantity</f>
        <v>0</v>
      </c>
      <c r="AJ62" s="41">
        <f>CatTemplate[[#This Row],[St. quantity]]*8/ParRatePM</f>
        <v>0</v>
      </c>
      <c r="AK62" s="320"/>
      <c r="AL62" s="53" t="str">
        <f>CatTemplate[[#This Row],[Item type]]</f>
        <v>Days</v>
      </c>
      <c r="AM62" s="12">
        <f>SUM(CatTemplate[[#This Row],[Year1]:[Year20]])</f>
        <v>0</v>
      </c>
      <c r="AN62" s="52"/>
      <c r="AO62" s="52"/>
      <c r="AP62" s="52"/>
      <c r="AQ62" s="52"/>
      <c r="AR62" s="52"/>
      <c r="AS62" s="52"/>
      <c r="AT62" s="52"/>
      <c r="AU62" s="52"/>
      <c r="AV62" s="52"/>
      <c r="AW62" s="8"/>
      <c r="AX62" s="8"/>
      <c r="AY62" s="8"/>
      <c r="AZ62" s="8"/>
      <c r="BA62" s="8"/>
      <c r="BB62" s="8"/>
      <c r="BC62" s="8"/>
      <c r="BD62" s="8"/>
      <c r="BE62" s="8"/>
      <c r="BF62" s="8"/>
      <c r="BG62" s="36"/>
      <c r="BH62" s="320"/>
      <c r="BI62" s="37" t="str">
        <f>getCostCategory</f>
        <v>01 Staff costs</v>
      </c>
      <c r="BJ62" s="37" t="str">
        <f>getSection</f>
        <v>02 Patient visits and data collection</v>
      </c>
      <c r="BK62" s="32" t="str">
        <f>getObject</f>
        <v>CIEC Clinical Trial Coordinator</v>
      </c>
      <c r="BL62" s="30">
        <f>IFERROR(getUnitCost * IF(CatTemplate[[#This Row],[Cost Category Comp.]]="01 Staff costs", 1,1),0)</f>
        <v>988.72313606711771</v>
      </c>
      <c r="BM62" s="29">
        <f>IF(AND(ISBLANK(CatTemplate[[#This Row],[Eq. unit cost]]),ISBLANK(CatTemplate[[#This Row],[Cons. unit cost]]),ISBLANK(CatTemplate[[#This Row],[Oth. unit cost]])), 0, IF(getUnitEffort =0,1,getUnitEffort) * CatTemplate[[#This Row],[Year1]])</f>
        <v>0</v>
      </c>
      <c r="BN62" s="29">
        <f>IF(AND(ISBLANK(CatTemplate[[#This Row],[Eq. unit cost]]),ISBLANK(CatTemplate[[#This Row],[Cons. unit cost]]),ISBLANK(CatTemplate[[#This Row],[Oth. unit cost]])), 0, IF(getUnitEffort =0,1,getUnitEffort) * CatTemplate[[#This Row],[Year2]])</f>
        <v>0</v>
      </c>
      <c r="BO62" s="29">
        <f>IF(AND(ISBLANK(CatTemplate[[#This Row],[Eq. unit cost]]),ISBLANK(CatTemplate[[#This Row],[Cons. unit cost]]),ISBLANK(CatTemplate[[#This Row],[Oth. unit cost]])), 0, IF(getUnitEffort =0,1,getUnitEffort) * CatTemplate[[#This Row],[Year3]])</f>
        <v>0</v>
      </c>
      <c r="BP62" s="29">
        <f>IF(AND(ISBLANK(CatTemplate[[#This Row],[Eq. unit cost]]),ISBLANK(CatTemplate[[#This Row],[Cons. unit cost]]),ISBLANK(CatTemplate[[#This Row],[Oth. unit cost]])), 0, IF(getUnitEffort =0,1,getUnitEffort) * CatTemplate[[#This Row],[Year4]])</f>
        <v>0</v>
      </c>
      <c r="BQ62" s="29">
        <f>IF(AND(ISBLANK(CatTemplate[[#This Row],[Eq. unit cost]]),ISBLANK(CatTemplate[[#This Row],[Cons. unit cost]]),ISBLANK(CatTemplate[[#This Row],[Oth. unit cost]])), 0, IF(getUnitEffort =0,1,getUnitEffort) * CatTemplate[[#This Row],[Year5]])</f>
        <v>0</v>
      </c>
      <c r="BR62" s="29">
        <f>IF(AND(ISBLANK(CatTemplate[[#This Row],[Eq. unit cost]]),ISBLANK(CatTemplate[[#This Row],[Cons. unit cost]]),ISBLANK(CatTemplate[[#This Row],[Oth. unit cost]])), 0, IF(getUnitEffort =0,1,getUnitEffort) * CatTemplate[[#This Row],[Year6]])</f>
        <v>0</v>
      </c>
      <c r="BS62" s="29">
        <f>IF(AND(ISBLANK(CatTemplate[[#This Row],[Eq. unit cost]]),ISBLANK(CatTemplate[[#This Row],[Cons. unit cost]]),ISBLANK(CatTemplate[[#This Row],[Oth. unit cost]])), 0, IF(getUnitEffort =0,1,getUnitEffort) * CatTemplate[[#This Row],[Year7]])</f>
        <v>0</v>
      </c>
      <c r="BT62" s="29">
        <f>IF(AND(ISBLANK(CatTemplate[[#This Row],[Eq. unit cost]]),ISBLANK(CatTemplate[[#This Row],[Cons. unit cost]]),ISBLANK(CatTemplate[[#This Row],[Oth. unit cost]])), 0, IF(getUnitEffort =0,1,getUnitEffort) * CatTemplate[[#This Row],[Year8]])</f>
        <v>0</v>
      </c>
      <c r="BU62" s="29">
        <f>IF(AND(ISBLANK(CatTemplate[[#This Row],[Eq. unit cost]]),ISBLANK(CatTemplate[[#This Row],[Cons. unit cost]]),ISBLANK(CatTemplate[[#This Row],[Oth. unit cost]])), 0, IF(getUnitEffort =0,1,getUnitEffort) * CatTemplate[[#This Row],[Year9]])</f>
        <v>0</v>
      </c>
      <c r="BV62" s="29">
        <f>IF(AND(ISBLANK(CatTemplate[[#This Row],[Eq. unit cost]]),ISBLANK(CatTemplate[[#This Row],[Cons. unit cost]]),ISBLANK(CatTemplate[[#This Row],[Oth. unit cost]])), 0, IF(getUnitEffort =0,1,getUnitEffort) * CatTemplate[[#This Row],[Year10]])</f>
        <v>0</v>
      </c>
      <c r="BW62" s="29">
        <f>IF(AND(ISBLANK(CatTemplate[[#This Row],[Eq. unit cost]]),ISBLANK(CatTemplate[[#This Row],[Cons. unit cost]]),ISBLANK(CatTemplate[[#This Row],[Oth. unit cost]])), 0, IF(getUnitEffort =0,1,getUnitEffort) * CatTemplate[[#This Row],[Year11]])</f>
        <v>0</v>
      </c>
      <c r="BX62" s="29">
        <f>IF(AND(ISBLANK(CatTemplate[[#This Row],[Eq. unit cost]]),ISBLANK(CatTemplate[[#This Row],[Cons. unit cost]]),ISBLANK(CatTemplate[[#This Row],[Oth. unit cost]])), 0, IF(getUnitEffort =0,1,getUnitEffort) * CatTemplate[[#This Row],[Year12]])</f>
        <v>0</v>
      </c>
      <c r="BY62" s="29">
        <f>IF(AND(ISBLANK(CatTemplate[[#This Row],[Eq. unit cost]]),ISBLANK(CatTemplate[[#This Row],[Cons. unit cost]]),ISBLANK(CatTemplate[[#This Row],[Oth. unit cost]])), 0, IF(getUnitEffort =0,1,getUnitEffort) * CatTemplate[[#This Row],[Year13]])</f>
        <v>0</v>
      </c>
      <c r="BZ62" s="29">
        <f>IF(AND(ISBLANK(CatTemplate[[#This Row],[Eq. unit cost]]),ISBLANK(CatTemplate[[#This Row],[Cons. unit cost]]),ISBLANK(CatTemplate[[#This Row],[Oth. unit cost]])), 0, IF(getUnitEffort =0,1,getUnitEffort) * CatTemplate[[#This Row],[Year14]])</f>
        <v>0</v>
      </c>
      <c r="CA62" s="29">
        <f>IF(AND(ISBLANK(CatTemplate[[#This Row],[Eq. unit cost]]),ISBLANK(CatTemplate[[#This Row],[Cons. unit cost]]),ISBLANK(CatTemplate[[#This Row],[Oth. unit cost]])), 0, IF(getUnitEffort =0,1,getUnitEffort) * CatTemplate[[#This Row],[Year15]])</f>
        <v>0</v>
      </c>
      <c r="CB62" s="29">
        <f>IF(AND(ISBLANK(CatTemplate[[#This Row],[Eq. unit cost]]),ISBLANK(CatTemplate[[#This Row],[Cons. unit cost]]),ISBLANK(CatTemplate[[#This Row],[Oth. unit cost]])), 0, IF(getUnitEffort =0,1,getUnitEffort) * CatTemplate[[#This Row],[Year16]])</f>
        <v>0</v>
      </c>
      <c r="CC62" s="29">
        <f>IF(AND(ISBLANK(CatTemplate[[#This Row],[Eq. unit cost]]),ISBLANK(CatTemplate[[#This Row],[Cons. unit cost]]),ISBLANK(CatTemplate[[#This Row],[Oth. unit cost]])), 0, IF(getUnitEffort =0,1,getUnitEffort) * CatTemplate[[#This Row],[Year17]])</f>
        <v>0</v>
      </c>
      <c r="CD62" s="29">
        <f>IF(AND(ISBLANK(CatTemplate[[#This Row],[Eq. unit cost]]),ISBLANK(CatTemplate[[#This Row],[Cons. unit cost]]),ISBLANK(CatTemplate[[#This Row],[Oth. unit cost]])), 0, IF(getUnitEffort =0,1,getUnitEffort) * CatTemplate[[#This Row],[Year18]])</f>
        <v>0</v>
      </c>
      <c r="CE62" s="29">
        <f>IF(AND(ISBLANK(CatTemplate[[#This Row],[Eq. unit cost]]),ISBLANK(CatTemplate[[#This Row],[Cons. unit cost]]),ISBLANK(CatTemplate[[#This Row],[Oth. unit cost]])), 0, IF(getUnitEffort =0,1,getUnitEffort) * CatTemplate[[#This Row],[Year19]])</f>
        <v>0</v>
      </c>
      <c r="CF62" s="29">
        <f>IF(AND(ISBLANK(CatTemplate[[#This Row],[Eq. unit cost]]),ISBLANK(CatTemplate[[#This Row],[Cons. unit cost]]),ISBLANK(CatTemplate[[#This Row],[Oth. unit cost]])), 0, IF(getUnitEffort =0,1,getUnitEffort) * CatTemplate[[#This Row],[Year20]])</f>
        <v>0</v>
      </c>
      <c r="CG62" s="45">
        <f>SUM(CatTemplate[[#This Row],[Q1]:[Q20]])</f>
        <v>0</v>
      </c>
      <c r="CH62" s="29">
        <f>IF(ISBLANK(CatTemplate[[#This Row],[St. unit effort]]),0,(CatTemplate[[#This Row],[St. unit effort]] * CatTemplate[[#This Row],[Year1]]))</f>
        <v>0</v>
      </c>
      <c r="CI62" s="29">
        <f>IF(ISBLANK(CatTemplate[[#This Row],[St. unit effort]]),0,(CatTemplate[[#This Row],[St. unit effort]] * CatTemplate[[#This Row],[Year2]]))</f>
        <v>0</v>
      </c>
      <c r="CJ62" s="29">
        <f>IF(ISBLANK(CatTemplate[[#This Row],[St. unit effort]]),0,(CatTemplate[[#This Row],[St. unit effort]] * CatTemplate[[#This Row],[Year3]]))</f>
        <v>0</v>
      </c>
      <c r="CK62" s="29">
        <f>IF(ISBLANK(CatTemplate[[#This Row],[St. unit effort]]),0,(CatTemplate[[#This Row],[St. unit effort]] * CatTemplate[[#This Row],[Year4]]))</f>
        <v>0</v>
      </c>
      <c r="CL62" s="29">
        <f>IF(ISBLANK(CatTemplate[[#This Row],[St. unit effort]]),0,(CatTemplate[[#This Row],[St. unit effort]] * CatTemplate[[#This Row],[Year5]]))</f>
        <v>0</v>
      </c>
      <c r="CM62" s="29">
        <f>IF(ISBLANK(CatTemplate[[#This Row],[St. unit effort]]),0,(CatTemplate[[#This Row],[St. unit effort]] * CatTemplate[[#This Row],[Year6]]))</f>
        <v>0</v>
      </c>
      <c r="CN62" s="29">
        <f>IF(ISBLANK(CatTemplate[[#This Row],[St. unit effort]]),0,(CatTemplate[[#This Row],[St. unit effort]] * CatTemplate[[#This Row],[Year7]]))</f>
        <v>0</v>
      </c>
      <c r="CO62" s="29">
        <f>IF(ISBLANK(CatTemplate[[#This Row],[St. unit effort]]),0,(CatTemplate[[#This Row],[St. unit effort]] * CatTemplate[[#This Row],[Year8]]))</f>
        <v>0</v>
      </c>
      <c r="CP62" s="29">
        <f>IF(ISBLANK(CatTemplate[[#This Row],[St. unit effort]]),0,(CatTemplate[[#This Row],[St. unit effort]] * CatTemplate[[#This Row],[Year9]]))</f>
        <v>0</v>
      </c>
      <c r="CQ62" s="29">
        <f>IF(ISBLANK(CatTemplate[[#This Row],[St. unit effort]]),0,(CatTemplate[[#This Row],[St. unit effort]] * CatTemplate[[#This Row],[Year10]]))</f>
        <v>0</v>
      </c>
      <c r="CR62" s="29">
        <f>IF(ISBLANK(CatTemplate[[#This Row],[St. unit effort]]),0,(CatTemplate[[#This Row],[St. unit effort]] * CatTemplate[[#This Row],[Year11]]))</f>
        <v>0</v>
      </c>
      <c r="CS62" s="29">
        <f>IF(ISBLANK(CatTemplate[[#This Row],[St. unit effort]]),0,(CatTemplate[[#This Row],[St. unit effort]] * CatTemplate[[#This Row],[Year12]]))</f>
        <v>0</v>
      </c>
      <c r="CT62" s="29">
        <f>IF(ISBLANK(CatTemplate[[#This Row],[St. unit effort]]),0,(CatTemplate[[#This Row],[St. unit effort]] * CatTemplate[[#This Row],[Year13]]))</f>
        <v>0</v>
      </c>
      <c r="CU62" s="29">
        <f>IF(ISBLANK(CatTemplate[[#This Row],[St. unit effort]]),0,(CatTemplate[[#This Row],[St. unit effort]] * CatTemplate[[#This Row],[Year14]]))</f>
        <v>0</v>
      </c>
      <c r="CV62" s="29">
        <f>IF(ISBLANK(CatTemplate[[#This Row],[St. unit effort]]),0,(CatTemplate[[#This Row],[St. unit effort]] * CatTemplate[[#This Row],[Year15]]))</f>
        <v>0</v>
      </c>
      <c r="CW62" s="29">
        <f>IF(ISBLANK(CatTemplate[[#This Row],[St. unit effort]]),0,(CatTemplate[[#This Row],[St. unit effort]] * CatTemplate[[#This Row],[Year16]]))</f>
        <v>0</v>
      </c>
      <c r="CX62" s="29">
        <f>IF(ISBLANK(CatTemplate[[#This Row],[St. unit effort]]),0,(CatTemplate[[#This Row],[St. unit effort]] * CatTemplate[[#This Row],[Year17]]))</f>
        <v>0</v>
      </c>
      <c r="CY62" s="29">
        <f>IF(ISBLANK(CatTemplate[[#This Row],[St. unit effort]]),0,(CatTemplate[[#This Row],[St. unit effort]] * CatTemplate[[#This Row],[Year18]]))</f>
        <v>0</v>
      </c>
      <c r="CZ62" s="29">
        <f>IF(ISBLANK(CatTemplate[[#This Row],[St. unit effort]]),0,(CatTemplate[[#This Row],[St. unit effort]] * CatTemplate[[#This Row],[Year19]]))</f>
        <v>0</v>
      </c>
      <c r="DA62" s="29">
        <f>IF(ISBLANK(CatTemplate[[#This Row],[St. unit effort]]),0,(CatTemplate[[#This Row],[St. unit effort]] * CatTemplate[[#This Row],[Year20]]))</f>
        <v>0</v>
      </c>
      <c r="DB62" s="57">
        <f>IF(ISBLANK(CatTemplate[[#This Row],[St. unit effort]]),0,(CatTemplate[[#This Row],[St. unit effort]] * CatTemplate[[#This Row],[Year1]])*8/ParRatePM)</f>
        <v>0</v>
      </c>
      <c r="DC62" s="57">
        <f>IF(ISBLANK(CatTemplate[[#This Row],[St. unit effort]]),0,(CatTemplate[[#This Row],[St. unit effort]] * CatTemplate[[#This Row],[Year2]])*8/ParRatePM)</f>
        <v>0</v>
      </c>
      <c r="DD62" s="57">
        <f>IF(ISBLANK(CatTemplate[[#This Row],[St. unit effort]]),0,(CatTemplate[[#This Row],[St. unit effort]] * CatTemplate[[#This Row],[Year3]])*8/ParRatePM)</f>
        <v>0</v>
      </c>
      <c r="DE62" s="57">
        <f>IF(ISBLANK(CatTemplate[[#This Row],[St. unit effort]]),0,(CatTemplate[[#This Row],[St. unit effort]] * CatTemplate[[#This Row],[Year4]])*8/ParRatePM)</f>
        <v>0</v>
      </c>
      <c r="DF62" s="57">
        <f>IF(ISBLANK(CatTemplate[[#This Row],[St. unit effort]]),0,(CatTemplate[[#This Row],[St. unit effort]] * CatTemplate[[#This Row],[Year5]])*8/ParRatePM)</f>
        <v>0</v>
      </c>
      <c r="DG62" s="57">
        <f>IF(ISBLANK(CatTemplate[[#This Row],[St. unit effort]]),0,(CatTemplate[[#This Row],[St. unit effort]] * CatTemplate[[#This Row],[Year6]])*8/ParRatePM)</f>
        <v>0</v>
      </c>
      <c r="DH62" s="57">
        <f>IF(ISBLANK(CatTemplate[[#This Row],[St. unit effort]]),0,(CatTemplate[[#This Row],[St. unit effort]] * CatTemplate[[#This Row],[Year7]])*8/ParRatePM)</f>
        <v>0</v>
      </c>
      <c r="DI62" s="57">
        <f>IF(ISBLANK(CatTemplate[[#This Row],[St. unit effort]]),0,(CatTemplate[[#This Row],[St. unit effort]] * CatTemplate[[#This Row],[Year8]])*8/ParRatePM)</f>
        <v>0</v>
      </c>
      <c r="DJ62" s="57">
        <f>IF(ISBLANK(CatTemplate[[#This Row],[St. unit effort]]),0,(CatTemplate[[#This Row],[St. unit effort]] * CatTemplate[[#This Row],[Year9]])*8/ParRatePM)</f>
        <v>0</v>
      </c>
      <c r="DK62" s="57">
        <f>IF(ISBLANK(CatTemplate[[#This Row],[St. unit effort]]),0,(CatTemplate[[#This Row],[St. unit effort]] * CatTemplate[[#This Row],[Year10]])*8/ParRatePM)</f>
        <v>0</v>
      </c>
      <c r="DL62" s="57">
        <f>IF(ISBLANK(CatTemplate[[#This Row],[St. unit effort]]),0,(CatTemplate[[#This Row],[St. unit effort]] * CatTemplate[[#This Row],[Year11]])*8/ParRatePM)</f>
        <v>0</v>
      </c>
      <c r="DM62" s="57">
        <f>IF(ISBLANK(CatTemplate[[#This Row],[St. unit effort]]),0,(CatTemplate[[#This Row],[St. unit effort]] * CatTemplate[[#This Row],[Year12]])*8/ParRatePM)</f>
        <v>0</v>
      </c>
      <c r="DN62" s="57">
        <f>IF(ISBLANK(CatTemplate[[#This Row],[St. unit effort]]),0,(CatTemplate[[#This Row],[St. unit effort]] * CatTemplate[[#This Row],[Year13]])*8/ParRatePM)</f>
        <v>0</v>
      </c>
      <c r="DO62" s="57">
        <f>IF(ISBLANK(CatTemplate[[#This Row],[St. unit effort]]),0,(CatTemplate[[#This Row],[St. unit effort]] * CatTemplate[[#This Row],[Year14]])*8/ParRatePM)</f>
        <v>0</v>
      </c>
      <c r="DP62" s="57">
        <f>IF(ISBLANK(CatTemplate[[#This Row],[St. unit effort]]),0,(CatTemplate[[#This Row],[St. unit effort]] * CatTemplate[[#This Row],[Year15]])*8/ParRatePM)</f>
        <v>0</v>
      </c>
      <c r="DQ62" s="57">
        <f>IF(ISBLANK(CatTemplate[[#This Row],[St. unit effort]]),0,(CatTemplate[[#This Row],[St. unit effort]] * CatTemplate[[#This Row],[Year16]])*8/ParRatePM)</f>
        <v>0</v>
      </c>
      <c r="DR62" s="57">
        <f>IF(ISBLANK(CatTemplate[[#This Row],[St. unit effort]]),0,(CatTemplate[[#This Row],[St. unit effort]] * CatTemplate[[#This Row],[Year17]])*8/ParRatePM)</f>
        <v>0</v>
      </c>
      <c r="DS62" s="57">
        <f>IF(ISBLANK(CatTemplate[[#This Row],[St. unit effort]]),0,(CatTemplate[[#This Row],[St. unit effort]] * CatTemplate[[#This Row],[Year18]])*8/ParRatePM)</f>
        <v>0</v>
      </c>
      <c r="DT62" s="57">
        <f>IF(ISBLANK(CatTemplate[[#This Row],[St. unit effort]]),0,(CatTemplate[[#This Row],[St. unit effort]] * CatTemplate[[#This Row],[Year19]])*8/ParRatePM)</f>
        <v>0</v>
      </c>
      <c r="DU62" s="57">
        <f>IF(ISBLANK(CatTemplate[[#This Row],[St. unit effort]]),0,(CatTemplate[[#This Row],[St. unit effort]] * CatTemplate[[#This Row],[Year20]])*8/ParRatePM)</f>
        <v>0</v>
      </c>
      <c r="DV62" s="54">
        <f>SUM(CatTemplate[[#This Row],[PM1]:[PM20]])</f>
        <v>0</v>
      </c>
      <c r="DW62" s="56">
        <f t="shared" si="21"/>
        <v>0</v>
      </c>
      <c r="DX62" s="56">
        <f t="shared" si="21"/>
        <v>0</v>
      </c>
      <c r="DY62" s="56">
        <f t="shared" si="21"/>
        <v>0</v>
      </c>
      <c r="DZ62" s="56">
        <f t="shared" si="21"/>
        <v>0</v>
      </c>
      <c r="EA62" s="56">
        <f t="shared" si="21"/>
        <v>0</v>
      </c>
      <c r="EB62" s="56">
        <f t="shared" si="21"/>
        <v>0</v>
      </c>
      <c r="EC62" s="56">
        <f t="shared" si="21"/>
        <v>0</v>
      </c>
      <c r="ED62" s="56">
        <f t="shared" si="21"/>
        <v>0</v>
      </c>
      <c r="EE62" s="56">
        <f t="shared" si="21"/>
        <v>0</v>
      </c>
      <c r="EF62" s="56">
        <f t="shared" si="21"/>
        <v>0</v>
      </c>
      <c r="EG62" s="56">
        <f t="shared" si="21"/>
        <v>0</v>
      </c>
      <c r="EH62" s="56">
        <f t="shared" si="21"/>
        <v>0</v>
      </c>
      <c r="EI62" s="56">
        <f t="shared" si="21"/>
        <v>0</v>
      </c>
      <c r="EJ62" s="56">
        <f t="shared" si="21"/>
        <v>0</v>
      </c>
      <c r="EK62" s="56">
        <f t="shared" si="21"/>
        <v>0</v>
      </c>
      <c r="EL62" s="56">
        <f t="shared" si="21"/>
        <v>0</v>
      </c>
      <c r="EM62" s="56">
        <f t="shared" si="19"/>
        <v>0</v>
      </c>
      <c r="EN62" s="56">
        <f t="shared" si="19"/>
        <v>0</v>
      </c>
      <c r="EO62" s="56">
        <f t="shared" si="19"/>
        <v>0</v>
      </c>
      <c r="EP62" s="56">
        <f t="shared" si="19"/>
        <v>0</v>
      </c>
      <c r="EQ62" s="30">
        <f>CatTemplate[[#This Row],[Eq. unit cost]] * CatTemplate[[#This Row],[Eq. quantity]]</f>
        <v>0</v>
      </c>
      <c r="ER62" s="30">
        <f>CatTemplate[[#This Row],[Cons. unit cost]] *CatTemplate[[#This Row],[Cons. quantity]]</f>
        <v>0</v>
      </c>
      <c r="ES62" s="30">
        <f>CatTemplate[[#This Row],[Oth. unit cost]] *CatTemplate[[#This Row],[Oth. quantity]]</f>
        <v>0</v>
      </c>
      <c r="ET62" s="55">
        <f>SUM(CatTemplate[[#This Row],[CO1]:[CO20]])</f>
        <v>0</v>
      </c>
      <c r="EU62" s="56">
        <f t="shared" si="22"/>
        <v>0</v>
      </c>
      <c r="EV62" s="56">
        <f t="shared" si="22"/>
        <v>0</v>
      </c>
      <c r="EW62" s="56">
        <f t="shared" si="22"/>
        <v>0</v>
      </c>
      <c r="EX62" s="56">
        <f t="shared" si="22"/>
        <v>0</v>
      </c>
      <c r="EY62" s="56">
        <f t="shared" si="22"/>
        <v>0</v>
      </c>
      <c r="EZ62" s="56">
        <f t="shared" si="22"/>
        <v>0</v>
      </c>
      <c r="FA62" s="56">
        <f t="shared" si="22"/>
        <v>0</v>
      </c>
      <c r="FB62" s="56">
        <f t="shared" si="22"/>
        <v>0</v>
      </c>
      <c r="FC62" s="56">
        <f t="shared" si="22"/>
        <v>0</v>
      </c>
      <c r="FD62" s="56">
        <f t="shared" si="22"/>
        <v>0</v>
      </c>
      <c r="FE62" s="56">
        <f t="shared" si="22"/>
        <v>0</v>
      </c>
      <c r="FF62" s="56">
        <f t="shared" si="22"/>
        <v>0</v>
      </c>
      <c r="FG62" s="56">
        <f t="shared" si="22"/>
        <v>0</v>
      </c>
      <c r="FH62" s="56">
        <f t="shared" si="22"/>
        <v>0</v>
      </c>
      <c r="FI62" s="56">
        <f t="shared" si="22"/>
        <v>0</v>
      </c>
      <c r="FJ62" s="56">
        <f t="shared" si="22"/>
        <v>0</v>
      </c>
      <c r="FK62" s="56">
        <f t="shared" si="20"/>
        <v>0</v>
      </c>
      <c r="FL62" s="56">
        <f t="shared" si="20"/>
        <v>0</v>
      </c>
      <c r="FM62" s="56">
        <f t="shared" si="20"/>
        <v>0</v>
      </c>
      <c r="FN62" s="56">
        <f t="shared" si="20"/>
        <v>0</v>
      </c>
      <c r="FO62" s="58">
        <f>SUM(CatTemplate[[#This Row],[CS1]:[CS20]])</f>
        <v>0</v>
      </c>
      <c r="FP62" s="59">
        <f>CatTemplate[[#This Row],[Total Oth. cost]]+CatTemplate[[#This Row],[Total St. Cost]]</f>
        <v>0</v>
      </c>
      <c r="FQ62" s="33" t="e">
        <f t="shared" si="12"/>
        <v>#VALUE!</v>
      </c>
      <c r="FR62" s="33" t="e">
        <f t="shared" si="5"/>
        <v>#VALUE!</v>
      </c>
      <c r="FS62" s="30" t="e">
        <f>(CatTemplate[[#This Row],[CO1]] + CatTemplate[[#This Row],[CS1]]) * (1 + getRateOHFinal) * getRateMarkupFinal</f>
        <v>#VALUE!</v>
      </c>
      <c r="FT62" s="30" t="e">
        <f>(CatTemplate[[#This Row],[CO2]] + CatTemplate[[#This Row],[CS2]]) * (1 + getRateOHFinal) * getRateMarkupFinal</f>
        <v>#VALUE!</v>
      </c>
      <c r="FU62" s="30" t="e">
        <f>(CatTemplate[[#This Row],[CO3]] + CatTemplate[[#This Row],[CS3]]) * (1 + getRateOHFinal) * getRateMarkupFinal</f>
        <v>#VALUE!</v>
      </c>
      <c r="FV62" s="30" t="e">
        <f>(CatTemplate[[#This Row],[CO4]] + CatTemplate[[#This Row],[CS4]]) * (1 + getRateOHFinal) * getRateMarkupFinal</f>
        <v>#VALUE!</v>
      </c>
      <c r="FW62" s="30" t="e">
        <f>(CatTemplate[[#This Row],[CO5]] + CatTemplate[[#This Row],[CS5]]) * (1 + getRateOHFinal) * getRateMarkupFinal</f>
        <v>#VALUE!</v>
      </c>
      <c r="FX62" s="30" t="e">
        <f>(CatTemplate[[#This Row],[CO6]] + CatTemplate[[#This Row],[CS6]]) * (1 + getRateOHFinal) * getRateMarkupFinal</f>
        <v>#VALUE!</v>
      </c>
      <c r="FY62" s="30" t="e">
        <f>(CatTemplate[[#This Row],[CO7]] + CatTemplate[[#This Row],[CS7]]) * (1 + getRateOHFinal) * getRateMarkupFinal</f>
        <v>#VALUE!</v>
      </c>
      <c r="FZ62" s="30" t="e">
        <f>(CatTemplate[[#This Row],[CO8]] + CatTemplate[[#This Row],[CS8]]) * (1 + getRateOHFinal) * getRateMarkupFinal</f>
        <v>#VALUE!</v>
      </c>
      <c r="GA62" s="30" t="e">
        <f>(CatTemplate[[#This Row],[CO9]] + CatTemplate[[#This Row],[CS9]]) * (1 + getRateOHFinal) * getRateMarkupFinal</f>
        <v>#VALUE!</v>
      </c>
      <c r="GB62" s="30" t="e">
        <f>(CatTemplate[[#This Row],[CO10]] + CatTemplate[[#This Row],[CS10]]) * (1 + getRateOHFinal) * getRateMarkupFinal</f>
        <v>#VALUE!</v>
      </c>
      <c r="GC62" s="30" t="e">
        <f>(CatTemplate[[#This Row],[CO11]] + CatTemplate[[#This Row],[CS11]]) * (1 + getRateOHFinal) * getRateMarkupFinal</f>
        <v>#VALUE!</v>
      </c>
      <c r="GD62" s="30" t="e">
        <f>(CatTemplate[[#This Row],[CO12]] + CatTemplate[[#This Row],[CS12]]) * (1 + getRateOHFinal) * getRateMarkupFinal</f>
        <v>#VALUE!</v>
      </c>
      <c r="GE62" s="30" t="e">
        <f>(CatTemplate[[#This Row],[CO13]] + CatTemplate[[#This Row],[CS13]]) * (1 + getRateOHFinal) * getRateMarkupFinal</f>
        <v>#VALUE!</v>
      </c>
      <c r="GF62" s="30" t="e">
        <f>(CatTemplate[[#This Row],[CO14]] + CatTemplate[[#This Row],[CS14]]) * (1 + getRateOHFinal) * getRateMarkupFinal</f>
        <v>#VALUE!</v>
      </c>
      <c r="GG62" s="30" t="e">
        <f>(CatTemplate[[#This Row],[CO15]] + CatTemplate[[#This Row],[CS15]]) * (1 + getRateOHFinal) * getRateMarkupFinal</f>
        <v>#VALUE!</v>
      </c>
      <c r="GH62" s="30" t="e">
        <f>(CatTemplate[[#This Row],[CO16]] + CatTemplate[[#This Row],[CS16]]) * (1 + getRateOHFinal) * getRateMarkupFinal</f>
        <v>#VALUE!</v>
      </c>
      <c r="GI62" s="30" t="e">
        <f>(CatTemplate[[#This Row],[CO17]] + CatTemplate[[#This Row],[CS17]]) * (1 + getRateOHFinal) * getRateMarkupFinal</f>
        <v>#VALUE!</v>
      </c>
      <c r="GJ62" s="30" t="e">
        <f>(CatTemplate[[#This Row],[CO18]] + CatTemplate[[#This Row],[CS18]]) * (1 + getRateOHFinal) * getRateMarkupFinal</f>
        <v>#VALUE!</v>
      </c>
      <c r="GK62" s="30" t="e">
        <f>(CatTemplate[[#This Row],[CO19]] + CatTemplate[[#This Row],[CS19]]) * (1 + getRateOHFinal) * getRateMarkupFinal</f>
        <v>#VALUE!</v>
      </c>
      <c r="GL62" s="30" t="e">
        <f>(CatTemplate[[#This Row],[CO20]] + CatTemplate[[#This Row],[CS20]]) * (1 + getRateOHFinal) * getRateMarkupFinal</f>
        <v>#VALUE!</v>
      </c>
      <c r="GM62" s="30" t="e">
        <f t="shared" si="6"/>
        <v>#VALUE!</v>
      </c>
      <c r="GN62" s="30" t="e">
        <f t="shared" si="7"/>
        <v>#VALUE!</v>
      </c>
      <c r="GO62" s="30" t="e">
        <f t="shared" si="8"/>
        <v>#VALUE!</v>
      </c>
      <c r="GP62" s="30" t="e">
        <f t="shared" si="9"/>
        <v>#VALUE!</v>
      </c>
      <c r="GQ62" s="30" t="e">
        <f>(CatTemplate[[#This Row],[CO1]]+CatTemplate[[#This Row],[CS1]]) * (1+ getRateOHFinal) * (1 + getRateMarkupFinal)</f>
        <v>#VALUE!</v>
      </c>
      <c r="GR62" s="30" t="e">
        <f>(CatTemplate[[#This Row],[CO2]]+CatTemplate[[#This Row],[CS2]]) * (1+ getRateOHFinal) * (1 + getRateMarkupFinal)</f>
        <v>#VALUE!</v>
      </c>
      <c r="GS62" s="30" t="e">
        <f>(CatTemplate[[#This Row],[CO3]]+CatTemplate[[#This Row],[CS3]]) * (1+ getRateOHFinal) * (1 + getRateMarkupFinal)</f>
        <v>#VALUE!</v>
      </c>
      <c r="GT62" s="30" t="e">
        <f>(CatTemplate[[#This Row],[CO4]]+CatTemplate[[#This Row],[CS4]]) * (1+ getRateOHFinal) * (1 + getRateMarkupFinal)</f>
        <v>#VALUE!</v>
      </c>
      <c r="GU62" s="30" t="e">
        <f>(CatTemplate[[#This Row],[CO5]]+CatTemplate[[#This Row],[CS5]]) * (1+ getRateOHFinal) * (1 + getRateMarkupFinal)</f>
        <v>#VALUE!</v>
      </c>
      <c r="GV62" s="30" t="e">
        <f>(CatTemplate[[#This Row],[CO6]]+CatTemplate[[#This Row],[CS6]]) * (1+ getRateOHFinal) * (1 + getRateMarkupFinal)</f>
        <v>#VALUE!</v>
      </c>
      <c r="GW62" s="30" t="e">
        <f>(CatTemplate[[#This Row],[CO7]]+CatTemplate[[#This Row],[CS7]]) * (1+ getRateOHFinal) * (1 + getRateMarkupFinal)</f>
        <v>#VALUE!</v>
      </c>
      <c r="GX62" s="30" t="e">
        <f>(CatTemplate[[#This Row],[CO8]]+CatTemplate[[#This Row],[CS8]]) * (1+ getRateOHFinal) * (1 + getRateMarkupFinal)</f>
        <v>#VALUE!</v>
      </c>
      <c r="GY62" s="30" t="e">
        <f>(CatTemplate[[#This Row],[CO9]]+CatTemplate[[#This Row],[CS9]]) * (1+ getRateOHFinal) * (1 + getRateMarkupFinal)</f>
        <v>#VALUE!</v>
      </c>
      <c r="GZ62" s="30" t="e">
        <f>(CatTemplate[[#This Row],[CO10]]+CatTemplate[[#This Row],[CS10]]) * (1+ getRateOHFinal) * (1 + getRateMarkupFinal)</f>
        <v>#VALUE!</v>
      </c>
      <c r="HA62" s="30" t="e">
        <f>(CatTemplate[[#This Row],[CO11]]+CatTemplate[[#This Row],[CS11]]) * (1+ getRateOHFinal) * (1 + getRateMarkupFinal)</f>
        <v>#VALUE!</v>
      </c>
      <c r="HB62" s="30" t="e">
        <f>(CatTemplate[[#This Row],[CO12]]+CatTemplate[[#This Row],[CS12]]) * (1+ getRateOHFinal) * (1 + getRateMarkupFinal)</f>
        <v>#VALUE!</v>
      </c>
      <c r="HC62" s="30" t="e">
        <f>(CatTemplate[[#This Row],[CO13]]+CatTemplate[[#This Row],[CS13]]) * (1+ getRateOHFinal) * (1 + getRateMarkupFinal)</f>
        <v>#VALUE!</v>
      </c>
      <c r="HD62" s="30" t="e">
        <f>(CatTemplate[[#This Row],[CO14]]+CatTemplate[[#This Row],[CS14]]) * (1+ getRateOHFinal) * (1 + getRateMarkupFinal)</f>
        <v>#VALUE!</v>
      </c>
      <c r="HE62" s="30" t="e">
        <f>(CatTemplate[[#This Row],[CO15]]+CatTemplate[[#This Row],[CS15]]) * (1+ getRateOHFinal) * (1 + getRateMarkupFinal)</f>
        <v>#VALUE!</v>
      </c>
      <c r="HF62" s="30" t="e">
        <f>(CatTemplate[[#This Row],[CO16]]+CatTemplate[[#This Row],[CS16]]) * (1+ getRateOHFinal) * (1 + getRateMarkupFinal)</f>
        <v>#VALUE!</v>
      </c>
      <c r="HG62" s="30" t="e">
        <f>(CatTemplate[[#This Row],[CO17]]+CatTemplate[[#This Row],[CS17]]) * (1+ getRateOHFinal) * (1 + getRateMarkupFinal)</f>
        <v>#VALUE!</v>
      </c>
      <c r="HH62" s="30" t="e">
        <f>(CatTemplate[[#This Row],[CO18]]+CatTemplate[[#This Row],[CS18]]) * (1+ getRateOHFinal) * (1 + getRateMarkupFinal)</f>
        <v>#VALUE!</v>
      </c>
      <c r="HI62" s="30" t="e">
        <f>(CatTemplate[[#This Row],[CO19]]+CatTemplate[[#This Row],[CS19]]) * (1+ getRateOHFinal) * (1 + getRateMarkupFinal)</f>
        <v>#VALUE!</v>
      </c>
      <c r="HJ62" s="30" t="e">
        <f>(CatTemplate[[#This Row],[CO20]]+CatTemplate[[#This Row],[CS20]]) * (1+ getRateOHFinal) * (1 + getRateMarkupFinal)</f>
        <v>#VALUE!</v>
      </c>
      <c r="HK62" s="39" t="e">
        <f>CatTemplate[[#This Row],[Total cost]]+CatTemplate[[#This Row],[OH Amount]]+CatTemplate[[#This Row],[Markup]]</f>
        <v>#VALUE!</v>
      </c>
      <c r="HL62" s="63">
        <f>IF(CatTemplate[[#This Row],[Units]]="Days",CatTemplate[[#This Row],[Project quantity]]*CatTemplate[[#This Row],[St. unit effort]],CatTemplate[[#This Row],[Project quantity]])</f>
        <v>0</v>
      </c>
      <c r="HM62" s="287">
        <f>IFERROR(CatTemplate[[#This Row],[Total Price]]/(CatTemplate[[#This Row],[Final Quantity]]),0)</f>
        <v>0</v>
      </c>
      <c r="HN62" s="261"/>
    </row>
    <row r="63" spans="2:222" x14ac:dyDescent="0.2">
      <c r="B63" s="6" t="s">
        <v>75</v>
      </c>
      <c r="C63" s="22">
        <v>2</v>
      </c>
      <c r="D63" s="7" t="s">
        <v>75</v>
      </c>
      <c r="E63" s="24">
        <v>3</v>
      </c>
      <c r="F63" s="18" t="s">
        <v>151</v>
      </c>
      <c r="G63" s="26">
        <v>3</v>
      </c>
      <c r="H63" s="18" t="s">
        <v>151</v>
      </c>
      <c r="I63" s="18"/>
      <c r="J63" s="15" t="s">
        <v>261</v>
      </c>
      <c r="K63" s="15"/>
      <c r="L63" s="15" t="s">
        <v>140</v>
      </c>
      <c r="M63" s="15" t="s">
        <v>206</v>
      </c>
      <c r="N63" s="15" t="s">
        <v>857</v>
      </c>
      <c r="O63" s="320"/>
      <c r="P63" s="71"/>
      <c r="Q63" s="108"/>
      <c r="R63" s="73"/>
      <c r="S63" s="97"/>
      <c r="T63" s="100">
        <f>getEqUnitCost</f>
        <v>0</v>
      </c>
      <c r="U63" s="73">
        <f>getEqUnitEffort</f>
        <v>0</v>
      </c>
      <c r="V63" s="101">
        <f>getEqQuantity</f>
        <v>0</v>
      </c>
      <c r="W63" s="320"/>
      <c r="X63" s="100">
        <f>getConsUnitCost</f>
        <v>0</v>
      </c>
      <c r="Y63" s="73">
        <f>getConsUnitEffort</f>
        <v>0</v>
      </c>
      <c r="Z63" s="14">
        <f>getConsQuantity</f>
        <v>0</v>
      </c>
      <c r="AA63" s="320"/>
      <c r="AB63" s="72"/>
      <c r="AC63" s="112"/>
      <c r="AD63" s="14">
        <f>getOthQuantity</f>
        <v>0</v>
      </c>
      <c r="AE63" s="320"/>
      <c r="AF63" s="28" t="str">
        <f>IF(ISBLANK(CatTemplate[[#This Row],[Resource type]]),"",CatTemplate[[#This Row],[Resource type]])</f>
        <v>CIEC REG</v>
      </c>
      <c r="AG63" s="242">
        <f>getStaffUnitCost</f>
        <v>580.92167994134365</v>
      </c>
      <c r="AH63" s="113">
        <f>getStaffUnitEffort</f>
        <v>0</v>
      </c>
      <c r="AI63" s="40">
        <f>getStaffQuantity</f>
        <v>0</v>
      </c>
      <c r="AJ63" s="41">
        <f>CatTemplate[[#This Row],[St. quantity]]*8/ParRatePM</f>
        <v>0</v>
      </c>
      <c r="AK63" s="320"/>
      <c r="AL63" s="53" t="str">
        <f>CatTemplate[[#This Row],[Item type]]</f>
        <v>Days</v>
      </c>
      <c r="AM63" s="12">
        <f>SUM(CatTemplate[[#This Row],[Year1]:[Year20]])</f>
        <v>0</v>
      </c>
      <c r="AN63" s="52"/>
      <c r="AO63" s="52"/>
      <c r="AP63" s="52"/>
      <c r="AQ63" s="8"/>
      <c r="AR63" s="8"/>
      <c r="AS63" s="8"/>
      <c r="AT63" s="8"/>
      <c r="AU63" s="8"/>
      <c r="AV63" s="8"/>
      <c r="AW63" s="8"/>
      <c r="AX63" s="8"/>
      <c r="AY63" s="8"/>
      <c r="AZ63" s="8"/>
      <c r="BA63" s="8"/>
      <c r="BB63" s="8"/>
      <c r="BC63" s="8"/>
      <c r="BD63" s="8"/>
      <c r="BE63" s="8"/>
      <c r="BF63" s="8"/>
      <c r="BG63" s="36"/>
      <c r="BH63" s="320"/>
      <c r="BI63" s="37" t="str">
        <f>getCostCategory</f>
        <v>01 Staff costs</v>
      </c>
      <c r="BJ63" s="37" t="str">
        <f>getSection</f>
        <v>02 Patient visits and data collection</v>
      </c>
      <c r="BK63" s="32" t="str">
        <f>getObject</f>
        <v>CIEC REG</v>
      </c>
      <c r="BL63" s="30">
        <f>IFERROR(getUnitCost * IF(CatTemplate[[#This Row],[Cost Category Comp.]]="01 Staff costs", 1,1),0)</f>
        <v>580.92167994134365</v>
      </c>
      <c r="BM63" s="29">
        <f>IF(AND(ISBLANK(CatTemplate[[#This Row],[Eq. unit cost]]),ISBLANK(CatTemplate[[#This Row],[Cons. unit cost]]),ISBLANK(CatTemplate[[#This Row],[Oth. unit cost]])), 0, IF(getUnitEffort =0,1,getUnitEffort) * CatTemplate[[#This Row],[Year1]])</f>
        <v>0</v>
      </c>
      <c r="BN63" s="29">
        <f>IF(AND(ISBLANK(CatTemplate[[#This Row],[Eq. unit cost]]),ISBLANK(CatTemplate[[#This Row],[Cons. unit cost]]),ISBLANK(CatTemplate[[#This Row],[Oth. unit cost]])), 0, IF(getUnitEffort =0,1,getUnitEffort) * CatTemplate[[#This Row],[Year2]])</f>
        <v>0</v>
      </c>
      <c r="BO63" s="29">
        <f>IF(AND(ISBLANK(CatTemplate[[#This Row],[Eq. unit cost]]),ISBLANK(CatTemplate[[#This Row],[Cons. unit cost]]),ISBLANK(CatTemplate[[#This Row],[Oth. unit cost]])), 0, IF(getUnitEffort =0,1,getUnitEffort) * CatTemplate[[#This Row],[Year3]])</f>
        <v>0</v>
      </c>
      <c r="BP63" s="29">
        <f>IF(AND(ISBLANK(CatTemplate[[#This Row],[Eq. unit cost]]),ISBLANK(CatTemplate[[#This Row],[Cons. unit cost]]),ISBLANK(CatTemplate[[#This Row],[Oth. unit cost]])), 0, IF(getUnitEffort =0,1,getUnitEffort) * CatTemplate[[#This Row],[Year4]])</f>
        <v>0</v>
      </c>
      <c r="BQ63" s="29">
        <f>IF(AND(ISBLANK(CatTemplate[[#This Row],[Eq. unit cost]]),ISBLANK(CatTemplate[[#This Row],[Cons. unit cost]]),ISBLANK(CatTemplate[[#This Row],[Oth. unit cost]])), 0, IF(getUnitEffort =0,1,getUnitEffort) * CatTemplate[[#This Row],[Year5]])</f>
        <v>0</v>
      </c>
      <c r="BR63" s="29">
        <f>IF(AND(ISBLANK(CatTemplate[[#This Row],[Eq. unit cost]]),ISBLANK(CatTemplate[[#This Row],[Cons. unit cost]]),ISBLANK(CatTemplate[[#This Row],[Oth. unit cost]])), 0, IF(getUnitEffort =0,1,getUnitEffort) * CatTemplate[[#This Row],[Year6]])</f>
        <v>0</v>
      </c>
      <c r="BS63" s="29">
        <f>IF(AND(ISBLANK(CatTemplate[[#This Row],[Eq. unit cost]]),ISBLANK(CatTemplate[[#This Row],[Cons. unit cost]]),ISBLANK(CatTemplate[[#This Row],[Oth. unit cost]])), 0, IF(getUnitEffort =0,1,getUnitEffort) * CatTemplate[[#This Row],[Year7]])</f>
        <v>0</v>
      </c>
      <c r="BT63" s="29">
        <f>IF(AND(ISBLANK(CatTemplate[[#This Row],[Eq. unit cost]]),ISBLANK(CatTemplate[[#This Row],[Cons. unit cost]]),ISBLANK(CatTemplate[[#This Row],[Oth. unit cost]])), 0, IF(getUnitEffort =0,1,getUnitEffort) * CatTemplate[[#This Row],[Year8]])</f>
        <v>0</v>
      </c>
      <c r="BU63" s="29">
        <f>IF(AND(ISBLANK(CatTemplate[[#This Row],[Eq. unit cost]]),ISBLANK(CatTemplate[[#This Row],[Cons. unit cost]]),ISBLANK(CatTemplate[[#This Row],[Oth. unit cost]])), 0, IF(getUnitEffort =0,1,getUnitEffort) * CatTemplate[[#This Row],[Year9]])</f>
        <v>0</v>
      </c>
      <c r="BV63" s="29">
        <f>IF(AND(ISBLANK(CatTemplate[[#This Row],[Eq. unit cost]]),ISBLANK(CatTemplate[[#This Row],[Cons. unit cost]]),ISBLANK(CatTemplate[[#This Row],[Oth. unit cost]])), 0, IF(getUnitEffort =0,1,getUnitEffort) * CatTemplate[[#This Row],[Year10]])</f>
        <v>0</v>
      </c>
      <c r="BW63" s="29">
        <f>IF(AND(ISBLANK(CatTemplate[[#This Row],[Eq. unit cost]]),ISBLANK(CatTemplate[[#This Row],[Cons. unit cost]]),ISBLANK(CatTemplate[[#This Row],[Oth. unit cost]])), 0, IF(getUnitEffort =0,1,getUnitEffort) * CatTemplate[[#This Row],[Year11]])</f>
        <v>0</v>
      </c>
      <c r="BX63" s="29">
        <f>IF(AND(ISBLANK(CatTemplate[[#This Row],[Eq. unit cost]]),ISBLANK(CatTemplate[[#This Row],[Cons. unit cost]]),ISBLANK(CatTemplate[[#This Row],[Oth. unit cost]])), 0, IF(getUnitEffort =0,1,getUnitEffort) * CatTemplate[[#This Row],[Year12]])</f>
        <v>0</v>
      </c>
      <c r="BY63" s="29">
        <f>IF(AND(ISBLANK(CatTemplate[[#This Row],[Eq. unit cost]]),ISBLANK(CatTemplate[[#This Row],[Cons. unit cost]]),ISBLANK(CatTemplate[[#This Row],[Oth. unit cost]])), 0, IF(getUnitEffort =0,1,getUnitEffort) * CatTemplate[[#This Row],[Year13]])</f>
        <v>0</v>
      </c>
      <c r="BZ63" s="29">
        <f>IF(AND(ISBLANK(CatTemplate[[#This Row],[Eq. unit cost]]),ISBLANK(CatTemplate[[#This Row],[Cons. unit cost]]),ISBLANK(CatTemplate[[#This Row],[Oth. unit cost]])), 0, IF(getUnitEffort =0,1,getUnitEffort) * CatTemplate[[#This Row],[Year14]])</f>
        <v>0</v>
      </c>
      <c r="CA63" s="29">
        <f>IF(AND(ISBLANK(CatTemplate[[#This Row],[Eq. unit cost]]),ISBLANK(CatTemplate[[#This Row],[Cons. unit cost]]),ISBLANK(CatTemplate[[#This Row],[Oth. unit cost]])), 0, IF(getUnitEffort =0,1,getUnitEffort) * CatTemplate[[#This Row],[Year15]])</f>
        <v>0</v>
      </c>
      <c r="CB63" s="29">
        <f>IF(AND(ISBLANK(CatTemplate[[#This Row],[Eq. unit cost]]),ISBLANK(CatTemplate[[#This Row],[Cons. unit cost]]),ISBLANK(CatTemplate[[#This Row],[Oth. unit cost]])), 0, IF(getUnitEffort =0,1,getUnitEffort) * CatTemplate[[#This Row],[Year16]])</f>
        <v>0</v>
      </c>
      <c r="CC63" s="29">
        <f>IF(AND(ISBLANK(CatTemplate[[#This Row],[Eq. unit cost]]),ISBLANK(CatTemplate[[#This Row],[Cons. unit cost]]),ISBLANK(CatTemplate[[#This Row],[Oth. unit cost]])), 0, IF(getUnitEffort =0,1,getUnitEffort) * CatTemplate[[#This Row],[Year17]])</f>
        <v>0</v>
      </c>
      <c r="CD63" s="29">
        <f>IF(AND(ISBLANK(CatTemplate[[#This Row],[Eq. unit cost]]),ISBLANK(CatTemplate[[#This Row],[Cons. unit cost]]),ISBLANK(CatTemplate[[#This Row],[Oth. unit cost]])), 0, IF(getUnitEffort =0,1,getUnitEffort) * CatTemplate[[#This Row],[Year18]])</f>
        <v>0</v>
      </c>
      <c r="CE63" s="29">
        <f>IF(AND(ISBLANK(CatTemplate[[#This Row],[Eq. unit cost]]),ISBLANK(CatTemplate[[#This Row],[Cons. unit cost]]),ISBLANK(CatTemplate[[#This Row],[Oth. unit cost]])), 0, IF(getUnitEffort =0,1,getUnitEffort) * CatTemplate[[#This Row],[Year19]])</f>
        <v>0</v>
      </c>
      <c r="CF63" s="29">
        <f>IF(AND(ISBLANK(CatTemplate[[#This Row],[Eq. unit cost]]),ISBLANK(CatTemplate[[#This Row],[Cons. unit cost]]),ISBLANK(CatTemplate[[#This Row],[Oth. unit cost]])), 0, IF(getUnitEffort =0,1,getUnitEffort) * CatTemplate[[#This Row],[Year20]])</f>
        <v>0</v>
      </c>
      <c r="CG63" s="45">
        <f>SUM(CatTemplate[[#This Row],[Q1]:[Q20]])</f>
        <v>0</v>
      </c>
      <c r="CH63" s="29">
        <f>IF(ISBLANK(CatTemplate[[#This Row],[St. unit effort]]),0,(CatTemplate[[#This Row],[St. unit effort]] * CatTemplate[[#This Row],[Year1]]))</f>
        <v>0</v>
      </c>
      <c r="CI63" s="29">
        <f>IF(ISBLANK(CatTemplate[[#This Row],[St. unit effort]]),0,(CatTemplate[[#This Row],[St. unit effort]] * CatTemplate[[#This Row],[Year2]]))</f>
        <v>0</v>
      </c>
      <c r="CJ63" s="29">
        <f>IF(ISBLANK(CatTemplate[[#This Row],[St. unit effort]]),0,(CatTemplate[[#This Row],[St. unit effort]] * CatTemplate[[#This Row],[Year3]]))</f>
        <v>0</v>
      </c>
      <c r="CK63" s="29">
        <f>IF(ISBLANK(CatTemplate[[#This Row],[St. unit effort]]),0,(CatTemplate[[#This Row],[St. unit effort]] * CatTemplate[[#This Row],[Year4]]))</f>
        <v>0</v>
      </c>
      <c r="CL63" s="29">
        <f>IF(ISBLANK(CatTemplate[[#This Row],[St. unit effort]]),0,(CatTemplate[[#This Row],[St. unit effort]] * CatTemplate[[#This Row],[Year5]]))</f>
        <v>0</v>
      </c>
      <c r="CM63" s="29">
        <f>IF(ISBLANK(CatTemplate[[#This Row],[St. unit effort]]),0,(CatTemplate[[#This Row],[St. unit effort]] * CatTemplate[[#This Row],[Year6]]))</f>
        <v>0</v>
      </c>
      <c r="CN63" s="29">
        <f>IF(ISBLANK(CatTemplate[[#This Row],[St. unit effort]]),0,(CatTemplate[[#This Row],[St. unit effort]] * CatTemplate[[#This Row],[Year7]]))</f>
        <v>0</v>
      </c>
      <c r="CO63" s="29">
        <f>IF(ISBLANK(CatTemplate[[#This Row],[St. unit effort]]),0,(CatTemplate[[#This Row],[St. unit effort]] * CatTemplate[[#This Row],[Year8]]))</f>
        <v>0</v>
      </c>
      <c r="CP63" s="29">
        <f>IF(ISBLANK(CatTemplate[[#This Row],[St. unit effort]]),0,(CatTemplate[[#This Row],[St. unit effort]] * CatTemplate[[#This Row],[Year9]]))</f>
        <v>0</v>
      </c>
      <c r="CQ63" s="29">
        <f>IF(ISBLANK(CatTemplate[[#This Row],[St. unit effort]]),0,(CatTemplate[[#This Row],[St. unit effort]] * CatTemplate[[#This Row],[Year10]]))</f>
        <v>0</v>
      </c>
      <c r="CR63" s="29">
        <f>IF(ISBLANK(CatTemplate[[#This Row],[St. unit effort]]),0,(CatTemplate[[#This Row],[St. unit effort]] * CatTemplate[[#This Row],[Year11]]))</f>
        <v>0</v>
      </c>
      <c r="CS63" s="29">
        <f>IF(ISBLANK(CatTemplate[[#This Row],[St. unit effort]]),0,(CatTemplate[[#This Row],[St. unit effort]] * CatTemplate[[#This Row],[Year12]]))</f>
        <v>0</v>
      </c>
      <c r="CT63" s="29">
        <f>IF(ISBLANK(CatTemplate[[#This Row],[St. unit effort]]),0,(CatTemplate[[#This Row],[St. unit effort]] * CatTemplate[[#This Row],[Year13]]))</f>
        <v>0</v>
      </c>
      <c r="CU63" s="29">
        <f>IF(ISBLANK(CatTemplate[[#This Row],[St. unit effort]]),0,(CatTemplate[[#This Row],[St. unit effort]] * CatTemplate[[#This Row],[Year14]]))</f>
        <v>0</v>
      </c>
      <c r="CV63" s="29">
        <f>IF(ISBLANK(CatTemplate[[#This Row],[St. unit effort]]),0,(CatTemplate[[#This Row],[St. unit effort]] * CatTemplate[[#This Row],[Year15]]))</f>
        <v>0</v>
      </c>
      <c r="CW63" s="29">
        <f>IF(ISBLANK(CatTemplate[[#This Row],[St. unit effort]]),0,(CatTemplate[[#This Row],[St. unit effort]] * CatTemplate[[#This Row],[Year16]]))</f>
        <v>0</v>
      </c>
      <c r="CX63" s="29">
        <f>IF(ISBLANK(CatTemplate[[#This Row],[St. unit effort]]),0,(CatTemplate[[#This Row],[St. unit effort]] * CatTemplate[[#This Row],[Year17]]))</f>
        <v>0</v>
      </c>
      <c r="CY63" s="29">
        <f>IF(ISBLANK(CatTemplate[[#This Row],[St. unit effort]]),0,(CatTemplate[[#This Row],[St. unit effort]] * CatTemplate[[#This Row],[Year18]]))</f>
        <v>0</v>
      </c>
      <c r="CZ63" s="29">
        <f>IF(ISBLANK(CatTemplate[[#This Row],[St. unit effort]]),0,(CatTemplate[[#This Row],[St. unit effort]] * CatTemplate[[#This Row],[Year19]]))</f>
        <v>0</v>
      </c>
      <c r="DA63" s="29">
        <f>IF(ISBLANK(CatTemplate[[#This Row],[St. unit effort]]),0,(CatTemplate[[#This Row],[St. unit effort]] * CatTemplate[[#This Row],[Year20]]))</f>
        <v>0</v>
      </c>
      <c r="DB63" s="57">
        <f>IF(ISBLANK(CatTemplate[[#This Row],[St. unit effort]]),0,(CatTemplate[[#This Row],[St. unit effort]] * CatTemplate[[#This Row],[Year1]])*8/ParRatePM)</f>
        <v>0</v>
      </c>
      <c r="DC63" s="57">
        <f>IF(ISBLANK(CatTemplate[[#This Row],[St. unit effort]]),0,(CatTemplate[[#This Row],[St. unit effort]] * CatTemplate[[#This Row],[Year2]])*8/ParRatePM)</f>
        <v>0</v>
      </c>
      <c r="DD63" s="57">
        <f>IF(ISBLANK(CatTemplate[[#This Row],[St. unit effort]]),0,(CatTemplate[[#This Row],[St. unit effort]] * CatTemplate[[#This Row],[Year3]])*8/ParRatePM)</f>
        <v>0</v>
      </c>
      <c r="DE63" s="57">
        <f>IF(ISBLANK(CatTemplate[[#This Row],[St. unit effort]]),0,(CatTemplate[[#This Row],[St. unit effort]] * CatTemplate[[#This Row],[Year4]])*8/ParRatePM)</f>
        <v>0</v>
      </c>
      <c r="DF63" s="57">
        <f>IF(ISBLANK(CatTemplate[[#This Row],[St. unit effort]]),0,(CatTemplate[[#This Row],[St. unit effort]] * CatTemplate[[#This Row],[Year5]])*8/ParRatePM)</f>
        <v>0</v>
      </c>
      <c r="DG63" s="57">
        <f>IF(ISBLANK(CatTemplate[[#This Row],[St. unit effort]]),0,(CatTemplate[[#This Row],[St. unit effort]] * CatTemplate[[#This Row],[Year6]])*8/ParRatePM)</f>
        <v>0</v>
      </c>
      <c r="DH63" s="57">
        <f>IF(ISBLANK(CatTemplate[[#This Row],[St. unit effort]]),0,(CatTemplate[[#This Row],[St. unit effort]] * CatTemplate[[#This Row],[Year7]])*8/ParRatePM)</f>
        <v>0</v>
      </c>
      <c r="DI63" s="57">
        <f>IF(ISBLANK(CatTemplate[[#This Row],[St. unit effort]]),0,(CatTemplate[[#This Row],[St. unit effort]] * CatTemplate[[#This Row],[Year8]])*8/ParRatePM)</f>
        <v>0</v>
      </c>
      <c r="DJ63" s="57">
        <f>IF(ISBLANK(CatTemplate[[#This Row],[St. unit effort]]),0,(CatTemplate[[#This Row],[St. unit effort]] * CatTemplate[[#This Row],[Year9]])*8/ParRatePM)</f>
        <v>0</v>
      </c>
      <c r="DK63" s="57">
        <f>IF(ISBLANK(CatTemplate[[#This Row],[St. unit effort]]),0,(CatTemplate[[#This Row],[St. unit effort]] * CatTemplate[[#This Row],[Year10]])*8/ParRatePM)</f>
        <v>0</v>
      </c>
      <c r="DL63" s="57">
        <f>IF(ISBLANK(CatTemplate[[#This Row],[St. unit effort]]),0,(CatTemplate[[#This Row],[St. unit effort]] * CatTemplate[[#This Row],[Year11]])*8/ParRatePM)</f>
        <v>0</v>
      </c>
      <c r="DM63" s="57">
        <f>IF(ISBLANK(CatTemplate[[#This Row],[St. unit effort]]),0,(CatTemplate[[#This Row],[St. unit effort]] * CatTemplate[[#This Row],[Year12]])*8/ParRatePM)</f>
        <v>0</v>
      </c>
      <c r="DN63" s="57">
        <f>IF(ISBLANK(CatTemplate[[#This Row],[St. unit effort]]),0,(CatTemplate[[#This Row],[St. unit effort]] * CatTemplate[[#This Row],[Year13]])*8/ParRatePM)</f>
        <v>0</v>
      </c>
      <c r="DO63" s="57">
        <f>IF(ISBLANK(CatTemplate[[#This Row],[St. unit effort]]),0,(CatTemplate[[#This Row],[St. unit effort]] * CatTemplate[[#This Row],[Year14]])*8/ParRatePM)</f>
        <v>0</v>
      </c>
      <c r="DP63" s="57">
        <f>IF(ISBLANK(CatTemplate[[#This Row],[St. unit effort]]),0,(CatTemplate[[#This Row],[St. unit effort]] * CatTemplate[[#This Row],[Year15]])*8/ParRatePM)</f>
        <v>0</v>
      </c>
      <c r="DQ63" s="57">
        <f>IF(ISBLANK(CatTemplate[[#This Row],[St. unit effort]]),0,(CatTemplate[[#This Row],[St. unit effort]] * CatTemplate[[#This Row],[Year16]])*8/ParRatePM)</f>
        <v>0</v>
      </c>
      <c r="DR63" s="57">
        <f>IF(ISBLANK(CatTemplate[[#This Row],[St. unit effort]]),0,(CatTemplate[[#This Row],[St. unit effort]] * CatTemplate[[#This Row],[Year17]])*8/ParRatePM)</f>
        <v>0</v>
      </c>
      <c r="DS63" s="57">
        <f>IF(ISBLANK(CatTemplate[[#This Row],[St. unit effort]]),0,(CatTemplate[[#This Row],[St. unit effort]] * CatTemplate[[#This Row],[Year18]])*8/ParRatePM)</f>
        <v>0</v>
      </c>
      <c r="DT63" s="57">
        <f>IF(ISBLANK(CatTemplate[[#This Row],[St. unit effort]]),0,(CatTemplate[[#This Row],[St. unit effort]] * CatTemplate[[#This Row],[Year19]])*8/ParRatePM)</f>
        <v>0</v>
      </c>
      <c r="DU63" s="57">
        <f>IF(ISBLANK(CatTemplate[[#This Row],[St. unit effort]]),0,(CatTemplate[[#This Row],[St. unit effort]] * CatTemplate[[#This Row],[Year20]])*8/ParRatePM)</f>
        <v>0</v>
      </c>
      <c r="DV63" s="54">
        <f>SUM(CatTemplate[[#This Row],[PM1]:[PM20]])</f>
        <v>0</v>
      </c>
      <c r="DW63" s="56">
        <f t="shared" si="21"/>
        <v>0</v>
      </c>
      <c r="DX63" s="56">
        <f t="shared" si="21"/>
        <v>0</v>
      </c>
      <c r="DY63" s="56">
        <f t="shared" si="21"/>
        <v>0</v>
      </c>
      <c r="DZ63" s="56">
        <f t="shared" si="21"/>
        <v>0</v>
      </c>
      <c r="EA63" s="56">
        <f t="shared" si="21"/>
        <v>0</v>
      </c>
      <c r="EB63" s="56">
        <f t="shared" si="21"/>
        <v>0</v>
      </c>
      <c r="EC63" s="56">
        <f t="shared" si="21"/>
        <v>0</v>
      </c>
      <c r="ED63" s="56">
        <f t="shared" si="21"/>
        <v>0</v>
      </c>
      <c r="EE63" s="56">
        <f t="shared" si="21"/>
        <v>0</v>
      </c>
      <c r="EF63" s="56">
        <f t="shared" si="21"/>
        <v>0</v>
      </c>
      <c r="EG63" s="56">
        <f t="shared" si="21"/>
        <v>0</v>
      </c>
      <c r="EH63" s="56">
        <f t="shared" si="21"/>
        <v>0</v>
      </c>
      <c r="EI63" s="56">
        <f t="shared" si="21"/>
        <v>0</v>
      </c>
      <c r="EJ63" s="56">
        <f t="shared" si="21"/>
        <v>0</v>
      </c>
      <c r="EK63" s="56">
        <f t="shared" si="21"/>
        <v>0</v>
      </c>
      <c r="EL63" s="56">
        <f t="shared" si="21"/>
        <v>0</v>
      </c>
      <c r="EM63" s="56">
        <f t="shared" si="19"/>
        <v>0</v>
      </c>
      <c r="EN63" s="56">
        <f t="shared" si="19"/>
        <v>0</v>
      </c>
      <c r="EO63" s="56">
        <f t="shared" si="19"/>
        <v>0</v>
      </c>
      <c r="EP63" s="56">
        <f t="shared" si="19"/>
        <v>0</v>
      </c>
      <c r="EQ63" s="30">
        <f>CatTemplate[[#This Row],[Eq. unit cost]] * CatTemplate[[#This Row],[Eq. quantity]]</f>
        <v>0</v>
      </c>
      <c r="ER63" s="30">
        <f>CatTemplate[[#This Row],[Cons. unit cost]] *CatTemplate[[#This Row],[Cons. quantity]]</f>
        <v>0</v>
      </c>
      <c r="ES63" s="30">
        <f>CatTemplate[[#This Row],[Oth. unit cost]] *CatTemplate[[#This Row],[Oth. quantity]]</f>
        <v>0</v>
      </c>
      <c r="ET63" s="55">
        <f>SUM(CatTemplate[[#This Row],[CO1]:[CO20]])</f>
        <v>0</v>
      </c>
      <c r="EU63" s="56">
        <f t="shared" si="22"/>
        <v>0</v>
      </c>
      <c r="EV63" s="56">
        <f t="shared" si="22"/>
        <v>0</v>
      </c>
      <c r="EW63" s="56">
        <f t="shared" si="22"/>
        <v>0</v>
      </c>
      <c r="EX63" s="56">
        <f t="shared" si="22"/>
        <v>0</v>
      </c>
      <c r="EY63" s="56">
        <f t="shared" si="22"/>
        <v>0</v>
      </c>
      <c r="EZ63" s="56">
        <f t="shared" si="22"/>
        <v>0</v>
      </c>
      <c r="FA63" s="56">
        <f t="shared" si="22"/>
        <v>0</v>
      </c>
      <c r="FB63" s="56">
        <f t="shared" si="22"/>
        <v>0</v>
      </c>
      <c r="FC63" s="56">
        <f t="shared" si="22"/>
        <v>0</v>
      </c>
      <c r="FD63" s="56">
        <f t="shared" si="22"/>
        <v>0</v>
      </c>
      <c r="FE63" s="56">
        <f t="shared" si="22"/>
        <v>0</v>
      </c>
      <c r="FF63" s="56">
        <f t="shared" si="22"/>
        <v>0</v>
      </c>
      <c r="FG63" s="56">
        <f t="shared" si="22"/>
        <v>0</v>
      </c>
      <c r="FH63" s="56">
        <f t="shared" si="22"/>
        <v>0</v>
      </c>
      <c r="FI63" s="56">
        <f t="shared" si="22"/>
        <v>0</v>
      </c>
      <c r="FJ63" s="56">
        <f t="shared" si="22"/>
        <v>0</v>
      </c>
      <c r="FK63" s="56">
        <f t="shared" si="20"/>
        <v>0</v>
      </c>
      <c r="FL63" s="56">
        <f t="shared" si="20"/>
        <v>0</v>
      </c>
      <c r="FM63" s="56">
        <f t="shared" si="20"/>
        <v>0</v>
      </c>
      <c r="FN63" s="56">
        <f t="shared" si="20"/>
        <v>0</v>
      </c>
      <c r="FO63" s="58">
        <f>SUM(CatTemplate[[#This Row],[CS1]:[CS20]])</f>
        <v>0</v>
      </c>
      <c r="FP63" s="59">
        <f>CatTemplate[[#This Row],[Total Oth. cost]]+CatTemplate[[#This Row],[Total St. Cost]]</f>
        <v>0</v>
      </c>
      <c r="FQ63" s="33" t="e">
        <f t="shared" si="12"/>
        <v>#VALUE!</v>
      </c>
      <c r="FR63" s="33" t="e">
        <f t="shared" si="5"/>
        <v>#VALUE!</v>
      </c>
      <c r="FS63" s="30" t="e">
        <f>(CatTemplate[[#This Row],[CO1]] + CatTemplate[[#This Row],[CS1]]) * (1 + getRateOHFinal) * getRateMarkupFinal</f>
        <v>#VALUE!</v>
      </c>
      <c r="FT63" s="30" t="e">
        <f>(CatTemplate[[#This Row],[CO2]] + CatTemplate[[#This Row],[CS2]]) * (1 + getRateOHFinal) * getRateMarkupFinal</f>
        <v>#VALUE!</v>
      </c>
      <c r="FU63" s="30" t="e">
        <f>(CatTemplate[[#This Row],[CO3]] + CatTemplate[[#This Row],[CS3]]) * (1 + getRateOHFinal) * getRateMarkupFinal</f>
        <v>#VALUE!</v>
      </c>
      <c r="FV63" s="30" t="e">
        <f>(CatTemplate[[#This Row],[CO4]] + CatTemplate[[#This Row],[CS4]]) * (1 + getRateOHFinal) * getRateMarkupFinal</f>
        <v>#VALUE!</v>
      </c>
      <c r="FW63" s="30" t="e">
        <f>(CatTemplate[[#This Row],[CO5]] + CatTemplate[[#This Row],[CS5]]) * (1 + getRateOHFinal) * getRateMarkupFinal</f>
        <v>#VALUE!</v>
      </c>
      <c r="FX63" s="30" t="e">
        <f>(CatTemplate[[#This Row],[CO6]] + CatTemplate[[#This Row],[CS6]]) * (1 + getRateOHFinal) * getRateMarkupFinal</f>
        <v>#VALUE!</v>
      </c>
      <c r="FY63" s="30" t="e">
        <f>(CatTemplate[[#This Row],[CO7]] + CatTemplate[[#This Row],[CS7]]) * (1 + getRateOHFinal) * getRateMarkupFinal</f>
        <v>#VALUE!</v>
      </c>
      <c r="FZ63" s="30" t="e">
        <f>(CatTemplate[[#This Row],[CO8]] + CatTemplate[[#This Row],[CS8]]) * (1 + getRateOHFinal) * getRateMarkupFinal</f>
        <v>#VALUE!</v>
      </c>
      <c r="GA63" s="30" t="e">
        <f>(CatTemplate[[#This Row],[CO9]] + CatTemplate[[#This Row],[CS9]]) * (1 + getRateOHFinal) * getRateMarkupFinal</f>
        <v>#VALUE!</v>
      </c>
      <c r="GB63" s="30" t="e">
        <f>(CatTemplate[[#This Row],[CO10]] + CatTemplate[[#This Row],[CS10]]) * (1 + getRateOHFinal) * getRateMarkupFinal</f>
        <v>#VALUE!</v>
      </c>
      <c r="GC63" s="30" t="e">
        <f>(CatTemplate[[#This Row],[CO11]] + CatTemplate[[#This Row],[CS11]]) * (1 + getRateOHFinal) * getRateMarkupFinal</f>
        <v>#VALUE!</v>
      </c>
      <c r="GD63" s="30" t="e">
        <f>(CatTemplate[[#This Row],[CO12]] + CatTemplate[[#This Row],[CS12]]) * (1 + getRateOHFinal) * getRateMarkupFinal</f>
        <v>#VALUE!</v>
      </c>
      <c r="GE63" s="30" t="e">
        <f>(CatTemplate[[#This Row],[CO13]] + CatTemplate[[#This Row],[CS13]]) * (1 + getRateOHFinal) * getRateMarkupFinal</f>
        <v>#VALUE!</v>
      </c>
      <c r="GF63" s="30" t="e">
        <f>(CatTemplate[[#This Row],[CO14]] + CatTemplate[[#This Row],[CS14]]) * (1 + getRateOHFinal) * getRateMarkupFinal</f>
        <v>#VALUE!</v>
      </c>
      <c r="GG63" s="30" t="e">
        <f>(CatTemplate[[#This Row],[CO15]] + CatTemplate[[#This Row],[CS15]]) * (1 + getRateOHFinal) * getRateMarkupFinal</f>
        <v>#VALUE!</v>
      </c>
      <c r="GH63" s="30" t="e">
        <f>(CatTemplate[[#This Row],[CO16]] + CatTemplate[[#This Row],[CS16]]) * (1 + getRateOHFinal) * getRateMarkupFinal</f>
        <v>#VALUE!</v>
      </c>
      <c r="GI63" s="30" t="e">
        <f>(CatTemplate[[#This Row],[CO17]] + CatTemplate[[#This Row],[CS17]]) * (1 + getRateOHFinal) * getRateMarkupFinal</f>
        <v>#VALUE!</v>
      </c>
      <c r="GJ63" s="30" t="e">
        <f>(CatTemplate[[#This Row],[CO18]] + CatTemplate[[#This Row],[CS18]]) * (1 + getRateOHFinal) * getRateMarkupFinal</f>
        <v>#VALUE!</v>
      </c>
      <c r="GK63" s="30" t="e">
        <f>(CatTemplate[[#This Row],[CO19]] + CatTemplate[[#This Row],[CS19]]) * (1 + getRateOHFinal) * getRateMarkupFinal</f>
        <v>#VALUE!</v>
      </c>
      <c r="GL63" s="30" t="e">
        <f>(CatTemplate[[#This Row],[CO20]] + CatTemplate[[#This Row],[CS20]]) * (1 + getRateOHFinal) * getRateMarkupFinal</f>
        <v>#VALUE!</v>
      </c>
      <c r="GM63" s="30" t="e">
        <f t="shared" si="6"/>
        <v>#VALUE!</v>
      </c>
      <c r="GN63" s="30" t="e">
        <f t="shared" si="7"/>
        <v>#VALUE!</v>
      </c>
      <c r="GO63" s="30" t="e">
        <f t="shared" si="8"/>
        <v>#VALUE!</v>
      </c>
      <c r="GP63" s="30" t="e">
        <f t="shared" si="9"/>
        <v>#VALUE!</v>
      </c>
      <c r="GQ63" s="30" t="e">
        <f>(CatTemplate[[#This Row],[CO1]]+CatTemplate[[#This Row],[CS1]]) * (1+ getRateOHFinal) * (1 + getRateMarkupFinal)</f>
        <v>#VALUE!</v>
      </c>
      <c r="GR63" s="30" t="e">
        <f>(CatTemplate[[#This Row],[CO2]]+CatTemplate[[#This Row],[CS2]]) * (1+ getRateOHFinal) * (1 + getRateMarkupFinal)</f>
        <v>#VALUE!</v>
      </c>
      <c r="GS63" s="30" t="e">
        <f>(CatTemplate[[#This Row],[CO3]]+CatTemplate[[#This Row],[CS3]]) * (1+ getRateOHFinal) * (1 + getRateMarkupFinal)</f>
        <v>#VALUE!</v>
      </c>
      <c r="GT63" s="30" t="e">
        <f>(CatTemplate[[#This Row],[CO4]]+CatTemplate[[#This Row],[CS4]]) * (1+ getRateOHFinal) * (1 + getRateMarkupFinal)</f>
        <v>#VALUE!</v>
      </c>
      <c r="GU63" s="30" t="e">
        <f>(CatTemplate[[#This Row],[CO5]]+CatTemplate[[#This Row],[CS5]]) * (1+ getRateOHFinal) * (1 + getRateMarkupFinal)</f>
        <v>#VALUE!</v>
      </c>
      <c r="GV63" s="30" t="e">
        <f>(CatTemplate[[#This Row],[CO6]]+CatTemplate[[#This Row],[CS6]]) * (1+ getRateOHFinal) * (1 + getRateMarkupFinal)</f>
        <v>#VALUE!</v>
      </c>
      <c r="GW63" s="30" t="e">
        <f>(CatTemplate[[#This Row],[CO7]]+CatTemplate[[#This Row],[CS7]]) * (1+ getRateOHFinal) * (1 + getRateMarkupFinal)</f>
        <v>#VALUE!</v>
      </c>
      <c r="GX63" s="30" t="e">
        <f>(CatTemplate[[#This Row],[CO8]]+CatTemplate[[#This Row],[CS8]]) * (1+ getRateOHFinal) * (1 + getRateMarkupFinal)</f>
        <v>#VALUE!</v>
      </c>
      <c r="GY63" s="30" t="e">
        <f>(CatTemplate[[#This Row],[CO9]]+CatTemplate[[#This Row],[CS9]]) * (1+ getRateOHFinal) * (1 + getRateMarkupFinal)</f>
        <v>#VALUE!</v>
      </c>
      <c r="GZ63" s="30" t="e">
        <f>(CatTemplate[[#This Row],[CO10]]+CatTemplate[[#This Row],[CS10]]) * (1+ getRateOHFinal) * (1 + getRateMarkupFinal)</f>
        <v>#VALUE!</v>
      </c>
      <c r="HA63" s="30" t="e">
        <f>(CatTemplate[[#This Row],[CO11]]+CatTemplate[[#This Row],[CS11]]) * (1+ getRateOHFinal) * (1 + getRateMarkupFinal)</f>
        <v>#VALUE!</v>
      </c>
      <c r="HB63" s="30" t="e">
        <f>(CatTemplate[[#This Row],[CO12]]+CatTemplate[[#This Row],[CS12]]) * (1+ getRateOHFinal) * (1 + getRateMarkupFinal)</f>
        <v>#VALUE!</v>
      </c>
      <c r="HC63" s="30" t="e">
        <f>(CatTemplate[[#This Row],[CO13]]+CatTemplate[[#This Row],[CS13]]) * (1+ getRateOHFinal) * (1 + getRateMarkupFinal)</f>
        <v>#VALUE!</v>
      </c>
      <c r="HD63" s="30" t="e">
        <f>(CatTemplate[[#This Row],[CO14]]+CatTemplate[[#This Row],[CS14]]) * (1+ getRateOHFinal) * (1 + getRateMarkupFinal)</f>
        <v>#VALUE!</v>
      </c>
      <c r="HE63" s="30" t="e">
        <f>(CatTemplate[[#This Row],[CO15]]+CatTemplate[[#This Row],[CS15]]) * (1+ getRateOHFinal) * (1 + getRateMarkupFinal)</f>
        <v>#VALUE!</v>
      </c>
      <c r="HF63" s="30" t="e">
        <f>(CatTemplate[[#This Row],[CO16]]+CatTemplate[[#This Row],[CS16]]) * (1+ getRateOHFinal) * (1 + getRateMarkupFinal)</f>
        <v>#VALUE!</v>
      </c>
      <c r="HG63" s="30" t="e">
        <f>(CatTemplate[[#This Row],[CO17]]+CatTemplate[[#This Row],[CS17]]) * (1+ getRateOHFinal) * (1 + getRateMarkupFinal)</f>
        <v>#VALUE!</v>
      </c>
      <c r="HH63" s="30" t="e">
        <f>(CatTemplate[[#This Row],[CO18]]+CatTemplate[[#This Row],[CS18]]) * (1+ getRateOHFinal) * (1 + getRateMarkupFinal)</f>
        <v>#VALUE!</v>
      </c>
      <c r="HI63" s="30" t="e">
        <f>(CatTemplate[[#This Row],[CO19]]+CatTemplate[[#This Row],[CS19]]) * (1+ getRateOHFinal) * (1 + getRateMarkupFinal)</f>
        <v>#VALUE!</v>
      </c>
      <c r="HJ63" s="30" t="e">
        <f>(CatTemplate[[#This Row],[CO20]]+CatTemplate[[#This Row],[CS20]]) * (1+ getRateOHFinal) * (1 + getRateMarkupFinal)</f>
        <v>#VALUE!</v>
      </c>
      <c r="HK63" s="39" t="e">
        <f>CatTemplate[[#This Row],[Total cost]]+CatTemplate[[#This Row],[OH Amount]]+CatTemplate[[#This Row],[Markup]]</f>
        <v>#VALUE!</v>
      </c>
      <c r="HL63" s="63">
        <f>IF(CatTemplate[[#This Row],[Units]]="Days",CatTemplate[[#This Row],[Project quantity]]*CatTemplate[[#This Row],[St. unit effort]],CatTemplate[[#This Row],[Project quantity]])</f>
        <v>0</v>
      </c>
      <c r="HM63" s="287">
        <f>IFERROR(CatTemplate[[#This Row],[Total Price]]/(CatTemplate[[#This Row],[Final Quantity]]),0)</f>
        <v>0</v>
      </c>
      <c r="HN63" s="261"/>
    </row>
    <row r="64" spans="2:222" x14ac:dyDescent="0.2">
      <c r="B64" s="6" t="s">
        <v>75</v>
      </c>
      <c r="C64" s="22">
        <v>2</v>
      </c>
      <c r="D64" s="7" t="s">
        <v>75</v>
      </c>
      <c r="E64" s="24">
        <v>4</v>
      </c>
      <c r="F64" s="18" t="s">
        <v>977</v>
      </c>
      <c r="G64" s="26">
        <v>1</v>
      </c>
      <c r="H64" s="18" t="s">
        <v>977</v>
      </c>
      <c r="I64" s="18" t="s">
        <v>1156</v>
      </c>
      <c r="J64" s="15" t="s">
        <v>28</v>
      </c>
      <c r="K64" s="15"/>
      <c r="L64" s="15" t="s">
        <v>422</v>
      </c>
      <c r="M64" s="15" t="s">
        <v>207</v>
      </c>
      <c r="N64" s="15" t="s">
        <v>857</v>
      </c>
      <c r="O64" s="320"/>
      <c r="P64" s="71"/>
      <c r="Q64" s="108"/>
      <c r="R64" s="73"/>
      <c r="S64" s="97"/>
      <c r="T64" s="100">
        <f>getEqUnitCost</f>
        <v>0</v>
      </c>
      <c r="U64" s="73">
        <f>getEqUnitEffort</f>
        <v>0</v>
      </c>
      <c r="V64" s="101">
        <f>getEqQuantity</f>
        <v>0</v>
      </c>
      <c r="W64" s="320"/>
      <c r="X64" s="100">
        <f>getConsUnitCost</f>
        <v>0</v>
      </c>
      <c r="Y64" s="73">
        <f>getConsUnitEffort</f>
        <v>0</v>
      </c>
      <c r="Z64" s="14">
        <f>getConsQuantity</f>
        <v>0</v>
      </c>
      <c r="AA64" s="320"/>
      <c r="AB64" s="72"/>
      <c r="AC64" s="112"/>
      <c r="AD64" s="14">
        <f>getOthQuantity</f>
        <v>0</v>
      </c>
      <c r="AE64" s="320"/>
      <c r="AF64" s="28" t="str">
        <f>IF(ISBLANK(CatTemplate[[#This Row],[Resource type]]),"",CatTemplate[[#This Row],[Resource type]])</f>
        <v>CIEC CRA</v>
      </c>
      <c r="AG64" s="242">
        <f>getStaffUnitCost</f>
        <v>529.72667641480098</v>
      </c>
      <c r="AH64" s="113">
        <f>getStaffUnitEffort</f>
        <v>0</v>
      </c>
      <c r="AI64" s="40">
        <f>getStaffQuantity</f>
        <v>0</v>
      </c>
      <c r="AJ64" s="41">
        <f>CatTemplate[[#This Row],[St. quantity]]*8/ParRatePM</f>
        <v>0</v>
      </c>
      <c r="AK64" s="320"/>
      <c r="AL64" s="53" t="str">
        <f>CatTemplate[[#This Row],[Item type]]</f>
        <v>Items</v>
      </c>
      <c r="AM64" s="12">
        <f>SUM(CatTemplate[[#This Row],[Year1]:[Year20]])</f>
        <v>0</v>
      </c>
      <c r="AN64" s="52"/>
      <c r="AO64" s="52"/>
      <c r="AP64" s="52"/>
      <c r="AQ64" s="52"/>
      <c r="AR64" s="52"/>
      <c r="AS64" s="8"/>
      <c r="AT64" s="8"/>
      <c r="AU64" s="8"/>
      <c r="AV64" s="8"/>
      <c r="AW64" s="8"/>
      <c r="AX64" s="8"/>
      <c r="AY64" s="8"/>
      <c r="AZ64" s="8"/>
      <c r="BA64" s="8"/>
      <c r="BB64" s="8"/>
      <c r="BC64" s="8"/>
      <c r="BD64" s="8"/>
      <c r="BE64" s="8"/>
      <c r="BF64" s="8"/>
      <c r="BG64" s="36"/>
      <c r="BH64" s="320"/>
      <c r="BI64" s="37" t="str">
        <f>getCostCategory</f>
        <v>06 Operating costs</v>
      </c>
      <c r="BJ64" s="37" t="str">
        <f>getSection</f>
        <v>02 Patient visits and data collection</v>
      </c>
      <c r="BK64" s="32" t="str">
        <f>getObject</f>
        <v>Patient visits and data collection</v>
      </c>
      <c r="BL64" s="30">
        <f>IFERROR(getUnitCost * IF(CatTemplate[[#This Row],[Cost Category Comp.]]="01 Staff costs", 1,1),0)</f>
        <v>529.72667641480098</v>
      </c>
      <c r="BM64" s="29">
        <f>IF(AND(ISBLANK(CatTemplate[[#This Row],[Eq. unit cost]]),ISBLANK(CatTemplate[[#This Row],[Cons. unit cost]]),ISBLANK(CatTemplate[[#This Row],[Oth. unit cost]])), 0, IF(getUnitEffort =0,1,getUnitEffort) * CatTemplate[[#This Row],[Year1]])</f>
        <v>0</v>
      </c>
      <c r="BN64" s="29">
        <f>IF(AND(ISBLANK(CatTemplate[[#This Row],[Eq. unit cost]]),ISBLANK(CatTemplate[[#This Row],[Cons. unit cost]]),ISBLANK(CatTemplate[[#This Row],[Oth. unit cost]])), 0, IF(getUnitEffort =0,1,getUnitEffort) * CatTemplate[[#This Row],[Year2]])</f>
        <v>0</v>
      </c>
      <c r="BO64" s="29">
        <f>IF(AND(ISBLANK(CatTemplate[[#This Row],[Eq. unit cost]]),ISBLANK(CatTemplate[[#This Row],[Cons. unit cost]]),ISBLANK(CatTemplate[[#This Row],[Oth. unit cost]])), 0, IF(getUnitEffort =0,1,getUnitEffort) * CatTemplate[[#This Row],[Year3]])</f>
        <v>0</v>
      </c>
      <c r="BP64" s="29">
        <f>IF(AND(ISBLANK(CatTemplate[[#This Row],[Eq. unit cost]]),ISBLANK(CatTemplate[[#This Row],[Cons. unit cost]]),ISBLANK(CatTemplate[[#This Row],[Oth. unit cost]])), 0, IF(getUnitEffort =0,1,getUnitEffort) * CatTemplate[[#This Row],[Year4]])</f>
        <v>0</v>
      </c>
      <c r="BQ64" s="29">
        <f>IF(AND(ISBLANK(CatTemplate[[#This Row],[Eq. unit cost]]),ISBLANK(CatTemplate[[#This Row],[Cons. unit cost]]),ISBLANK(CatTemplate[[#This Row],[Oth. unit cost]])), 0, IF(getUnitEffort =0,1,getUnitEffort) * CatTemplate[[#This Row],[Year5]])</f>
        <v>0</v>
      </c>
      <c r="BR64" s="29">
        <f>IF(AND(ISBLANK(CatTemplate[[#This Row],[Eq. unit cost]]),ISBLANK(CatTemplate[[#This Row],[Cons. unit cost]]),ISBLANK(CatTemplate[[#This Row],[Oth. unit cost]])), 0, IF(getUnitEffort =0,1,getUnitEffort) * CatTemplate[[#This Row],[Year6]])</f>
        <v>0</v>
      </c>
      <c r="BS64" s="29">
        <f>IF(AND(ISBLANK(CatTemplate[[#This Row],[Eq. unit cost]]),ISBLANK(CatTemplate[[#This Row],[Cons. unit cost]]),ISBLANK(CatTemplate[[#This Row],[Oth. unit cost]])), 0, IF(getUnitEffort =0,1,getUnitEffort) * CatTemplate[[#This Row],[Year7]])</f>
        <v>0</v>
      </c>
      <c r="BT64" s="29">
        <f>IF(AND(ISBLANK(CatTemplate[[#This Row],[Eq. unit cost]]),ISBLANK(CatTemplate[[#This Row],[Cons. unit cost]]),ISBLANK(CatTemplate[[#This Row],[Oth. unit cost]])), 0, IF(getUnitEffort =0,1,getUnitEffort) * CatTemplate[[#This Row],[Year8]])</f>
        <v>0</v>
      </c>
      <c r="BU64" s="29">
        <f>IF(AND(ISBLANK(CatTemplate[[#This Row],[Eq. unit cost]]),ISBLANK(CatTemplate[[#This Row],[Cons. unit cost]]),ISBLANK(CatTemplate[[#This Row],[Oth. unit cost]])), 0, IF(getUnitEffort =0,1,getUnitEffort) * CatTemplate[[#This Row],[Year9]])</f>
        <v>0</v>
      </c>
      <c r="BV64" s="29">
        <f>IF(AND(ISBLANK(CatTemplate[[#This Row],[Eq. unit cost]]),ISBLANK(CatTemplate[[#This Row],[Cons. unit cost]]),ISBLANK(CatTemplate[[#This Row],[Oth. unit cost]])), 0, IF(getUnitEffort =0,1,getUnitEffort) * CatTemplate[[#This Row],[Year10]])</f>
        <v>0</v>
      </c>
      <c r="BW64" s="29">
        <f>IF(AND(ISBLANK(CatTemplate[[#This Row],[Eq. unit cost]]),ISBLANK(CatTemplate[[#This Row],[Cons. unit cost]]),ISBLANK(CatTemplate[[#This Row],[Oth. unit cost]])), 0, IF(getUnitEffort =0,1,getUnitEffort) * CatTemplate[[#This Row],[Year11]])</f>
        <v>0</v>
      </c>
      <c r="BX64" s="29">
        <f>IF(AND(ISBLANK(CatTemplate[[#This Row],[Eq. unit cost]]),ISBLANK(CatTemplate[[#This Row],[Cons. unit cost]]),ISBLANK(CatTemplate[[#This Row],[Oth. unit cost]])), 0, IF(getUnitEffort =0,1,getUnitEffort) * CatTemplate[[#This Row],[Year12]])</f>
        <v>0</v>
      </c>
      <c r="BY64" s="29">
        <f>IF(AND(ISBLANK(CatTemplate[[#This Row],[Eq. unit cost]]),ISBLANK(CatTemplate[[#This Row],[Cons. unit cost]]),ISBLANK(CatTemplate[[#This Row],[Oth. unit cost]])), 0, IF(getUnitEffort =0,1,getUnitEffort) * CatTemplate[[#This Row],[Year13]])</f>
        <v>0</v>
      </c>
      <c r="BZ64" s="29">
        <f>IF(AND(ISBLANK(CatTemplate[[#This Row],[Eq. unit cost]]),ISBLANK(CatTemplate[[#This Row],[Cons. unit cost]]),ISBLANK(CatTemplate[[#This Row],[Oth. unit cost]])), 0, IF(getUnitEffort =0,1,getUnitEffort) * CatTemplate[[#This Row],[Year14]])</f>
        <v>0</v>
      </c>
      <c r="CA64" s="29">
        <f>IF(AND(ISBLANK(CatTemplate[[#This Row],[Eq. unit cost]]),ISBLANK(CatTemplate[[#This Row],[Cons. unit cost]]),ISBLANK(CatTemplate[[#This Row],[Oth. unit cost]])), 0, IF(getUnitEffort =0,1,getUnitEffort) * CatTemplate[[#This Row],[Year15]])</f>
        <v>0</v>
      </c>
      <c r="CB64" s="29">
        <f>IF(AND(ISBLANK(CatTemplate[[#This Row],[Eq. unit cost]]),ISBLANK(CatTemplate[[#This Row],[Cons. unit cost]]),ISBLANK(CatTemplate[[#This Row],[Oth. unit cost]])), 0, IF(getUnitEffort =0,1,getUnitEffort) * CatTemplate[[#This Row],[Year16]])</f>
        <v>0</v>
      </c>
      <c r="CC64" s="29">
        <f>IF(AND(ISBLANK(CatTemplate[[#This Row],[Eq. unit cost]]),ISBLANK(CatTemplate[[#This Row],[Cons. unit cost]]),ISBLANK(CatTemplate[[#This Row],[Oth. unit cost]])), 0, IF(getUnitEffort =0,1,getUnitEffort) * CatTemplate[[#This Row],[Year17]])</f>
        <v>0</v>
      </c>
      <c r="CD64" s="29">
        <f>IF(AND(ISBLANK(CatTemplate[[#This Row],[Eq. unit cost]]),ISBLANK(CatTemplate[[#This Row],[Cons. unit cost]]),ISBLANK(CatTemplate[[#This Row],[Oth. unit cost]])), 0, IF(getUnitEffort =0,1,getUnitEffort) * CatTemplate[[#This Row],[Year18]])</f>
        <v>0</v>
      </c>
      <c r="CE64" s="29">
        <f>IF(AND(ISBLANK(CatTemplate[[#This Row],[Eq. unit cost]]),ISBLANK(CatTemplate[[#This Row],[Cons. unit cost]]),ISBLANK(CatTemplate[[#This Row],[Oth. unit cost]])), 0, IF(getUnitEffort =0,1,getUnitEffort) * CatTemplate[[#This Row],[Year19]])</f>
        <v>0</v>
      </c>
      <c r="CF64" s="29">
        <f>IF(AND(ISBLANK(CatTemplate[[#This Row],[Eq. unit cost]]),ISBLANK(CatTemplate[[#This Row],[Cons. unit cost]]),ISBLANK(CatTemplate[[#This Row],[Oth. unit cost]])), 0, IF(getUnitEffort =0,1,getUnitEffort) * CatTemplate[[#This Row],[Year20]])</f>
        <v>0</v>
      </c>
      <c r="CG64" s="45">
        <f>SUM(CatTemplate[[#This Row],[Q1]:[Q20]])</f>
        <v>0</v>
      </c>
      <c r="CH64" s="29">
        <f>IF(ISBLANK(CatTemplate[[#This Row],[St. unit effort]]),0,(CatTemplate[[#This Row],[St. unit effort]] * CatTemplate[[#This Row],[Year1]]))</f>
        <v>0</v>
      </c>
      <c r="CI64" s="29">
        <f>IF(ISBLANK(CatTemplate[[#This Row],[St. unit effort]]),0,(CatTemplate[[#This Row],[St. unit effort]] * CatTemplate[[#This Row],[Year2]]))</f>
        <v>0</v>
      </c>
      <c r="CJ64" s="29">
        <f>IF(ISBLANK(CatTemplate[[#This Row],[St. unit effort]]),0,(CatTemplate[[#This Row],[St. unit effort]] * CatTemplate[[#This Row],[Year3]]))</f>
        <v>0</v>
      </c>
      <c r="CK64" s="29">
        <f>IF(ISBLANK(CatTemplate[[#This Row],[St. unit effort]]),0,(CatTemplate[[#This Row],[St. unit effort]] * CatTemplate[[#This Row],[Year4]]))</f>
        <v>0</v>
      </c>
      <c r="CL64" s="29">
        <f>IF(ISBLANK(CatTemplate[[#This Row],[St. unit effort]]),0,(CatTemplate[[#This Row],[St. unit effort]] * CatTemplate[[#This Row],[Year5]]))</f>
        <v>0</v>
      </c>
      <c r="CM64" s="29">
        <f>IF(ISBLANK(CatTemplate[[#This Row],[St. unit effort]]),0,(CatTemplate[[#This Row],[St. unit effort]] * CatTemplate[[#This Row],[Year6]]))</f>
        <v>0</v>
      </c>
      <c r="CN64" s="29">
        <f>IF(ISBLANK(CatTemplate[[#This Row],[St. unit effort]]),0,(CatTemplate[[#This Row],[St. unit effort]] * CatTemplate[[#This Row],[Year7]]))</f>
        <v>0</v>
      </c>
      <c r="CO64" s="29">
        <f>IF(ISBLANK(CatTemplate[[#This Row],[St. unit effort]]),0,(CatTemplate[[#This Row],[St. unit effort]] * CatTemplate[[#This Row],[Year8]]))</f>
        <v>0</v>
      </c>
      <c r="CP64" s="29">
        <f>IF(ISBLANK(CatTemplate[[#This Row],[St. unit effort]]),0,(CatTemplate[[#This Row],[St. unit effort]] * CatTemplate[[#This Row],[Year9]]))</f>
        <v>0</v>
      </c>
      <c r="CQ64" s="29">
        <f>IF(ISBLANK(CatTemplate[[#This Row],[St. unit effort]]),0,(CatTemplate[[#This Row],[St. unit effort]] * CatTemplate[[#This Row],[Year10]]))</f>
        <v>0</v>
      </c>
      <c r="CR64" s="29">
        <f>IF(ISBLANK(CatTemplate[[#This Row],[St. unit effort]]),0,(CatTemplate[[#This Row],[St. unit effort]] * CatTemplate[[#This Row],[Year11]]))</f>
        <v>0</v>
      </c>
      <c r="CS64" s="29">
        <f>IF(ISBLANK(CatTemplate[[#This Row],[St. unit effort]]),0,(CatTemplate[[#This Row],[St. unit effort]] * CatTemplate[[#This Row],[Year12]]))</f>
        <v>0</v>
      </c>
      <c r="CT64" s="29">
        <f>IF(ISBLANK(CatTemplate[[#This Row],[St. unit effort]]),0,(CatTemplate[[#This Row],[St. unit effort]] * CatTemplate[[#This Row],[Year13]]))</f>
        <v>0</v>
      </c>
      <c r="CU64" s="29">
        <f>IF(ISBLANK(CatTemplate[[#This Row],[St. unit effort]]),0,(CatTemplate[[#This Row],[St. unit effort]] * CatTemplate[[#This Row],[Year14]]))</f>
        <v>0</v>
      </c>
      <c r="CV64" s="29">
        <f>IF(ISBLANK(CatTemplate[[#This Row],[St. unit effort]]),0,(CatTemplate[[#This Row],[St. unit effort]] * CatTemplate[[#This Row],[Year15]]))</f>
        <v>0</v>
      </c>
      <c r="CW64" s="29">
        <f>IF(ISBLANK(CatTemplate[[#This Row],[St. unit effort]]),0,(CatTemplate[[#This Row],[St. unit effort]] * CatTemplate[[#This Row],[Year16]]))</f>
        <v>0</v>
      </c>
      <c r="CX64" s="29">
        <f>IF(ISBLANK(CatTemplate[[#This Row],[St. unit effort]]),0,(CatTemplate[[#This Row],[St. unit effort]] * CatTemplate[[#This Row],[Year17]]))</f>
        <v>0</v>
      </c>
      <c r="CY64" s="29">
        <f>IF(ISBLANK(CatTemplate[[#This Row],[St. unit effort]]),0,(CatTemplate[[#This Row],[St. unit effort]] * CatTemplate[[#This Row],[Year18]]))</f>
        <v>0</v>
      </c>
      <c r="CZ64" s="29">
        <f>IF(ISBLANK(CatTemplate[[#This Row],[St. unit effort]]),0,(CatTemplate[[#This Row],[St. unit effort]] * CatTemplate[[#This Row],[Year19]]))</f>
        <v>0</v>
      </c>
      <c r="DA64" s="29">
        <f>IF(ISBLANK(CatTemplate[[#This Row],[St. unit effort]]),0,(CatTemplate[[#This Row],[St. unit effort]] * CatTemplate[[#This Row],[Year20]]))</f>
        <v>0</v>
      </c>
      <c r="DB64" s="57">
        <f>IF(ISBLANK(CatTemplate[[#This Row],[St. unit effort]]),0,(CatTemplate[[#This Row],[St. unit effort]] * CatTemplate[[#This Row],[Year1]])*8/ParRatePM)</f>
        <v>0</v>
      </c>
      <c r="DC64" s="57">
        <f>IF(ISBLANK(CatTemplate[[#This Row],[St. unit effort]]),0,(CatTemplate[[#This Row],[St. unit effort]] * CatTemplate[[#This Row],[Year2]])*8/ParRatePM)</f>
        <v>0</v>
      </c>
      <c r="DD64" s="57">
        <f>IF(ISBLANK(CatTemplate[[#This Row],[St. unit effort]]),0,(CatTemplate[[#This Row],[St. unit effort]] * CatTemplate[[#This Row],[Year3]])*8/ParRatePM)</f>
        <v>0</v>
      </c>
      <c r="DE64" s="57">
        <f>IF(ISBLANK(CatTemplate[[#This Row],[St. unit effort]]),0,(CatTemplate[[#This Row],[St. unit effort]] * CatTemplate[[#This Row],[Year4]])*8/ParRatePM)</f>
        <v>0</v>
      </c>
      <c r="DF64" s="57">
        <f>IF(ISBLANK(CatTemplate[[#This Row],[St. unit effort]]),0,(CatTemplate[[#This Row],[St. unit effort]] * CatTemplate[[#This Row],[Year5]])*8/ParRatePM)</f>
        <v>0</v>
      </c>
      <c r="DG64" s="57">
        <f>IF(ISBLANK(CatTemplate[[#This Row],[St. unit effort]]),0,(CatTemplate[[#This Row],[St. unit effort]] * CatTemplate[[#This Row],[Year6]])*8/ParRatePM)</f>
        <v>0</v>
      </c>
      <c r="DH64" s="57">
        <f>IF(ISBLANK(CatTemplate[[#This Row],[St. unit effort]]),0,(CatTemplate[[#This Row],[St. unit effort]] * CatTemplate[[#This Row],[Year7]])*8/ParRatePM)</f>
        <v>0</v>
      </c>
      <c r="DI64" s="57">
        <f>IF(ISBLANK(CatTemplate[[#This Row],[St. unit effort]]),0,(CatTemplate[[#This Row],[St. unit effort]] * CatTemplate[[#This Row],[Year8]])*8/ParRatePM)</f>
        <v>0</v>
      </c>
      <c r="DJ64" s="57">
        <f>IF(ISBLANK(CatTemplate[[#This Row],[St. unit effort]]),0,(CatTemplate[[#This Row],[St. unit effort]] * CatTemplate[[#This Row],[Year9]])*8/ParRatePM)</f>
        <v>0</v>
      </c>
      <c r="DK64" s="57">
        <f>IF(ISBLANK(CatTemplate[[#This Row],[St. unit effort]]),0,(CatTemplate[[#This Row],[St. unit effort]] * CatTemplate[[#This Row],[Year10]])*8/ParRatePM)</f>
        <v>0</v>
      </c>
      <c r="DL64" s="57">
        <f>IF(ISBLANK(CatTemplate[[#This Row],[St. unit effort]]),0,(CatTemplate[[#This Row],[St. unit effort]] * CatTemplate[[#This Row],[Year11]])*8/ParRatePM)</f>
        <v>0</v>
      </c>
      <c r="DM64" s="57">
        <f>IF(ISBLANK(CatTemplate[[#This Row],[St. unit effort]]),0,(CatTemplate[[#This Row],[St. unit effort]] * CatTemplate[[#This Row],[Year12]])*8/ParRatePM)</f>
        <v>0</v>
      </c>
      <c r="DN64" s="57">
        <f>IF(ISBLANK(CatTemplate[[#This Row],[St. unit effort]]),0,(CatTemplate[[#This Row],[St. unit effort]] * CatTemplate[[#This Row],[Year13]])*8/ParRatePM)</f>
        <v>0</v>
      </c>
      <c r="DO64" s="57">
        <f>IF(ISBLANK(CatTemplate[[#This Row],[St. unit effort]]),0,(CatTemplate[[#This Row],[St. unit effort]] * CatTemplate[[#This Row],[Year14]])*8/ParRatePM)</f>
        <v>0</v>
      </c>
      <c r="DP64" s="57">
        <f>IF(ISBLANK(CatTemplate[[#This Row],[St. unit effort]]),0,(CatTemplate[[#This Row],[St. unit effort]] * CatTemplate[[#This Row],[Year15]])*8/ParRatePM)</f>
        <v>0</v>
      </c>
      <c r="DQ64" s="57">
        <f>IF(ISBLANK(CatTemplate[[#This Row],[St. unit effort]]),0,(CatTemplate[[#This Row],[St. unit effort]] * CatTemplate[[#This Row],[Year16]])*8/ParRatePM)</f>
        <v>0</v>
      </c>
      <c r="DR64" s="57">
        <f>IF(ISBLANK(CatTemplate[[#This Row],[St. unit effort]]),0,(CatTemplate[[#This Row],[St. unit effort]] * CatTemplate[[#This Row],[Year17]])*8/ParRatePM)</f>
        <v>0</v>
      </c>
      <c r="DS64" s="57">
        <f>IF(ISBLANK(CatTemplate[[#This Row],[St. unit effort]]),0,(CatTemplate[[#This Row],[St. unit effort]] * CatTemplate[[#This Row],[Year18]])*8/ParRatePM)</f>
        <v>0</v>
      </c>
      <c r="DT64" s="57">
        <f>IF(ISBLANK(CatTemplate[[#This Row],[St. unit effort]]),0,(CatTemplate[[#This Row],[St. unit effort]] * CatTemplate[[#This Row],[Year19]])*8/ParRatePM)</f>
        <v>0</v>
      </c>
      <c r="DU64" s="57">
        <f>IF(ISBLANK(CatTemplate[[#This Row],[St. unit effort]]),0,(CatTemplate[[#This Row],[St. unit effort]] * CatTemplate[[#This Row],[Year20]])*8/ParRatePM)</f>
        <v>0</v>
      </c>
      <c r="DV64" s="54">
        <f>SUM(CatTemplate[[#This Row],[PM1]:[PM20]])</f>
        <v>0</v>
      </c>
      <c r="DW64" s="56">
        <f t="shared" si="21"/>
        <v>0</v>
      </c>
      <c r="DX64" s="56">
        <f t="shared" si="21"/>
        <v>0</v>
      </c>
      <c r="DY64" s="56">
        <f t="shared" si="21"/>
        <v>0</v>
      </c>
      <c r="DZ64" s="56">
        <f t="shared" si="21"/>
        <v>0</v>
      </c>
      <c r="EA64" s="56">
        <f t="shared" si="21"/>
        <v>0</v>
      </c>
      <c r="EB64" s="56">
        <f t="shared" si="21"/>
        <v>0</v>
      </c>
      <c r="EC64" s="56">
        <f t="shared" si="21"/>
        <v>0</v>
      </c>
      <c r="ED64" s="56">
        <f t="shared" si="21"/>
        <v>0</v>
      </c>
      <c r="EE64" s="56">
        <f t="shared" si="21"/>
        <v>0</v>
      </c>
      <c r="EF64" s="56">
        <f t="shared" si="21"/>
        <v>0</v>
      </c>
      <c r="EG64" s="56">
        <f t="shared" si="21"/>
        <v>0</v>
      </c>
      <c r="EH64" s="56">
        <f t="shared" si="21"/>
        <v>0</v>
      </c>
      <c r="EI64" s="56">
        <f t="shared" si="21"/>
        <v>0</v>
      </c>
      <c r="EJ64" s="56">
        <f t="shared" si="21"/>
        <v>0</v>
      </c>
      <c r="EK64" s="56">
        <f t="shared" si="21"/>
        <v>0</v>
      </c>
      <c r="EL64" s="56">
        <f t="shared" si="21"/>
        <v>0</v>
      </c>
      <c r="EM64" s="56">
        <f t="shared" si="19"/>
        <v>0</v>
      </c>
      <c r="EN64" s="56">
        <f t="shared" si="19"/>
        <v>0</v>
      </c>
      <c r="EO64" s="56">
        <f t="shared" si="19"/>
        <v>0</v>
      </c>
      <c r="EP64" s="56">
        <f t="shared" si="19"/>
        <v>0</v>
      </c>
      <c r="EQ64" s="30">
        <f>CatTemplate[[#This Row],[Eq. unit cost]] * CatTemplate[[#This Row],[Eq. quantity]]</f>
        <v>0</v>
      </c>
      <c r="ER64" s="30">
        <f>CatTemplate[[#This Row],[Cons. unit cost]] *CatTemplate[[#This Row],[Cons. quantity]]</f>
        <v>0</v>
      </c>
      <c r="ES64" s="30">
        <f>CatTemplate[[#This Row],[Oth. unit cost]] *CatTemplate[[#This Row],[Oth. quantity]]</f>
        <v>0</v>
      </c>
      <c r="ET64" s="55">
        <f>SUM(CatTemplate[[#This Row],[CO1]:[CO20]])</f>
        <v>0</v>
      </c>
      <c r="EU64" s="56">
        <f t="shared" si="22"/>
        <v>0</v>
      </c>
      <c r="EV64" s="56">
        <f t="shared" si="22"/>
        <v>0</v>
      </c>
      <c r="EW64" s="56">
        <f t="shared" si="22"/>
        <v>0</v>
      </c>
      <c r="EX64" s="56">
        <f t="shared" si="22"/>
        <v>0</v>
      </c>
      <c r="EY64" s="56">
        <f t="shared" si="22"/>
        <v>0</v>
      </c>
      <c r="EZ64" s="56">
        <f t="shared" si="22"/>
        <v>0</v>
      </c>
      <c r="FA64" s="56">
        <f t="shared" si="22"/>
        <v>0</v>
      </c>
      <c r="FB64" s="56">
        <f t="shared" si="22"/>
        <v>0</v>
      </c>
      <c r="FC64" s="56">
        <f t="shared" si="22"/>
        <v>0</v>
      </c>
      <c r="FD64" s="56">
        <f t="shared" si="22"/>
        <v>0</v>
      </c>
      <c r="FE64" s="56">
        <f t="shared" si="22"/>
        <v>0</v>
      </c>
      <c r="FF64" s="56">
        <f t="shared" si="22"/>
        <v>0</v>
      </c>
      <c r="FG64" s="56">
        <f t="shared" si="22"/>
        <v>0</v>
      </c>
      <c r="FH64" s="56">
        <f t="shared" si="22"/>
        <v>0</v>
      </c>
      <c r="FI64" s="56">
        <f t="shared" si="22"/>
        <v>0</v>
      </c>
      <c r="FJ64" s="56">
        <f t="shared" si="22"/>
        <v>0</v>
      </c>
      <c r="FK64" s="56">
        <f t="shared" si="20"/>
        <v>0</v>
      </c>
      <c r="FL64" s="56">
        <f t="shared" si="20"/>
        <v>0</v>
      </c>
      <c r="FM64" s="56">
        <f t="shared" si="20"/>
        <v>0</v>
      </c>
      <c r="FN64" s="56">
        <f t="shared" si="20"/>
        <v>0</v>
      </c>
      <c r="FO64" s="58">
        <f>SUM(CatTemplate[[#This Row],[CS1]:[CS20]])</f>
        <v>0</v>
      </c>
      <c r="FP64" s="59">
        <f>CatTemplate[[#This Row],[Total Oth. cost]]+CatTemplate[[#This Row],[Total St. Cost]]</f>
        <v>0</v>
      </c>
      <c r="FQ64" s="33" t="e">
        <f t="shared" si="12"/>
        <v>#VALUE!</v>
      </c>
      <c r="FR64" s="33" t="e">
        <f t="shared" si="5"/>
        <v>#VALUE!</v>
      </c>
      <c r="FS64" s="30" t="e">
        <f>(CatTemplate[[#This Row],[CO1]] + CatTemplate[[#This Row],[CS1]]) * (1 + getRateOHFinal) * getRateMarkupFinal</f>
        <v>#VALUE!</v>
      </c>
      <c r="FT64" s="30" t="e">
        <f>(CatTemplate[[#This Row],[CO2]] + CatTemplate[[#This Row],[CS2]]) * (1 + getRateOHFinal) * getRateMarkupFinal</f>
        <v>#VALUE!</v>
      </c>
      <c r="FU64" s="30" t="e">
        <f>(CatTemplate[[#This Row],[CO3]] + CatTemplate[[#This Row],[CS3]]) * (1 + getRateOHFinal) * getRateMarkupFinal</f>
        <v>#VALUE!</v>
      </c>
      <c r="FV64" s="30" t="e">
        <f>(CatTemplate[[#This Row],[CO4]] + CatTemplate[[#This Row],[CS4]]) * (1 + getRateOHFinal) * getRateMarkupFinal</f>
        <v>#VALUE!</v>
      </c>
      <c r="FW64" s="30" t="e">
        <f>(CatTemplate[[#This Row],[CO5]] + CatTemplate[[#This Row],[CS5]]) * (1 + getRateOHFinal) * getRateMarkupFinal</f>
        <v>#VALUE!</v>
      </c>
      <c r="FX64" s="30" t="e">
        <f>(CatTemplate[[#This Row],[CO6]] + CatTemplate[[#This Row],[CS6]]) * (1 + getRateOHFinal) * getRateMarkupFinal</f>
        <v>#VALUE!</v>
      </c>
      <c r="FY64" s="30" t="e">
        <f>(CatTemplate[[#This Row],[CO7]] + CatTemplate[[#This Row],[CS7]]) * (1 + getRateOHFinal) * getRateMarkupFinal</f>
        <v>#VALUE!</v>
      </c>
      <c r="FZ64" s="30" t="e">
        <f>(CatTemplate[[#This Row],[CO8]] + CatTemplate[[#This Row],[CS8]]) * (1 + getRateOHFinal) * getRateMarkupFinal</f>
        <v>#VALUE!</v>
      </c>
      <c r="GA64" s="30" t="e">
        <f>(CatTemplate[[#This Row],[CO9]] + CatTemplate[[#This Row],[CS9]]) * (1 + getRateOHFinal) * getRateMarkupFinal</f>
        <v>#VALUE!</v>
      </c>
      <c r="GB64" s="30" t="e">
        <f>(CatTemplate[[#This Row],[CO10]] + CatTemplate[[#This Row],[CS10]]) * (1 + getRateOHFinal) * getRateMarkupFinal</f>
        <v>#VALUE!</v>
      </c>
      <c r="GC64" s="30" t="e">
        <f>(CatTemplate[[#This Row],[CO11]] + CatTemplate[[#This Row],[CS11]]) * (1 + getRateOHFinal) * getRateMarkupFinal</f>
        <v>#VALUE!</v>
      </c>
      <c r="GD64" s="30" t="e">
        <f>(CatTemplate[[#This Row],[CO12]] + CatTemplate[[#This Row],[CS12]]) * (1 + getRateOHFinal) * getRateMarkupFinal</f>
        <v>#VALUE!</v>
      </c>
      <c r="GE64" s="30" t="e">
        <f>(CatTemplate[[#This Row],[CO13]] + CatTemplate[[#This Row],[CS13]]) * (1 + getRateOHFinal) * getRateMarkupFinal</f>
        <v>#VALUE!</v>
      </c>
      <c r="GF64" s="30" t="e">
        <f>(CatTemplate[[#This Row],[CO14]] + CatTemplate[[#This Row],[CS14]]) * (1 + getRateOHFinal) * getRateMarkupFinal</f>
        <v>#VALUE!</v>
      </c>
      <c r="GG64" s="30" t="e">
        <f>(CatTemplate[[#This Row],[CO15]] + CatTemplate[[#This Row],[CS15]]) * (1 + getRateOHFinal) * getRateMarkupFinal</f>
        <v>#VALUE!</v>
      </c>
      <c r="GH64" s="30" t="e">
        <f>(CatTemplate[[#This Row],[CO16]] + CatTemplate[[#This Row],[CS16]]) * (1 + getRateOHFinal) * getRateMarkupFinal</f>
        <v>#VALUE!</v>
      </c>
      <c r="GI64" s="30" t="e">
        <f>(CatTemplate[[#This Row],[CO17]] + CatTemplate[[#This Row],[CS17]]) * (1 + getRateOHFinal) * getRateMarkupFinal</f>
        <v>#VALUE!</v>
      </c>
      <c r="GJ64" s="30" t="e">
        <f>(CatTemplate[[#This Row],[CO18]] + CatTemplate[[#This Row],[CS18]]) * (1 + getRateOHFinal) * getRateMarkupFinal</f>
        <v>#VALUE!</v>
      </c>
      <c r="GK64" s="30" t="e">
        <f>(CatTemplate[[#This Row],[CO19]] + CatTemplate[[#This Row],[CS19]]) * (1 + getRateOHFinal) * getRateMarkupFinal</f>
        <v>#VALUE!</v>
      </c>
      <c r="GL64" s="30" t="e">
        <f>(CatTemplate[[#This Row],[CO20]] + CatTemplate[[#This Row],[CS20]]) * (1 + getRateOHFinal) * getRateMarkupFinal</f>
        <v>#VALUE!</v>
      </c>
      <c r="GM64" s="30" t="e">
        <f t="shared" si="6"/>
        <v>#VALUE!</v>
      </c>
      <c r="GN64" s="30" t="e">
        <f t="shared" si="7"/>
        <v>#VALUE!</v>
      </c>
      <c r="GO64" s="30" t="e">
        <f t="shared" si="8"/>
        <v>#VALUE!</v>
      </c>
      <c r="GP64" s="30" t="e">
        <f t="shared" si="9"/>
        <v>#VALUE!</v>
      </c>
      <c r="GQ64" s="30" t="e">
        <f>(CatTemplate[[#This Row],[CO1]]+CatTemplate[[#This Row],[CS1]]) * (1+ getRateOHFinal) * (1 + getRateMarkupFinal)</f>
        <v>#VALUE!</v>
      </c>
      <c r="GR64" s="30" t="e">
        <f>(CatTemplate[[#This Row],[CO2]]+CatTemplate[[#This Row],[CS2]]) * (1+ getRateOHFinal) * (1 + getRateMarkupFinal)</f>
        <v>#VALUE!</v>
      </c>
      <c r="GS64" s="30" t="e">
        <f>(CatTemplate[[#This Row],[CO3]]+CatTemplate[[#This Row],[CS3]]) * (1+ getRateOHFinal) * (1 + getRateMarkupFinal)</f>
        <v>#VALUE!</v>
      </c>
      <c r="GT64" s="30" t="e">
        <f>(CatTemplate[[#This Row],[CO4]]+CatTemplate[[#This Row],[CS4]]) * (1+ getRateOHFinal) * (1 + getRateMarkupFinal)</f>
        <v>#VALUE!</v>
      </c>
      <c r="GU64" s="30" t="e">
        <f>(CatTemplate[[#This Row],[CO5]]+CatTemplate[[#This Row],[CS5]]) * (1+ getRateOHFinal) * (1 + getRateMarkupFinal)</f>
        <v>#VALUE!</v>
      </c>
      <c r="GV64" s="30" t="e">
        <f>(CatTemplate[[#This Row],[CO6]]+CatTemplate[[#This Row],[CS6]]) * (1+ getRateOHFinal) * (1 + getRateMarkupFinal)</f>
        <v>#VALUE!</v>
      </c>
      <c r="GW64" s="30" t="e">
        <f>(CatTemplate[[#This Row],[CO7]]+CatTemplate[[#This Row],[CS7]]) * (1+ getRateOHFinal) * (1 + getRateMarkupFinal)</f>
        <v>#VALUE!</v>
      </c>
      <c r="GX64" s="30" t="e">
        <f>(CatTemplate[[#This Row],[CO8]]+CatTemplate[[#This Row],[CS8]]) * (1+ getRateOHFinal) * (1 + getRateMarkupFinal)</f>
        <v>#VALUE!</v>
      </c>
      <c r="GY64" s="30" t="e">
        <f>(CatTemplate[[#This Row],[CO9]]+CatTemplate[[#This Row],[CS9]]) * (1+ getRateOHFinal) * (1 + getRateMarkupFinal)</f>
        <v>#VALUE!</v>
      </c>
      <c r="GZ64" s="30" t="e">
        <f>(CatTemplate[[#This Row],[CO10]]+CatTemplate[[#This Row],[CS10]]) * (1+ getRateOHFinal) * (1 + getRateMarkupFinal)</f>
        <v>#VALUE!</v>
      </c>
      <c r="HA64" s="30" t="e">
        <f>(CatTemplate[[#This Row],[CO11]]+CatTemplate[[#This Row],[CS11]]) * (1+ getRateOHFinal) * (1 + getRateMarkupFinal)</f>
        <v>#VALUE!</v>
      </c>
      <c r="HB64" s="30" t="e">
        <f>(CatTemplate[[#This Row],[CO12]]+CatTemplate[[#This Row],[CS12]]) * (1+ getRateOHFinal) * (1 + getRateMarkupFinal)</f>
        <v>#VALUE!</v>
      </c>
      <c r="HC64" s="30" t="e">
        <f>(CatTemplate[[#This Row],[CO13]]+CatTemplate[[#This Row],[CS13]]) * (1+ getRateOHFinal) * (1 + getRateMarkupFinal)</f>
        <v>#VALUE!</v>
      </c>
      <c r="HD64" s="30" t="e">
        <f>(CatTemplate[[#This Row],[CO14]]+CatTemplate[[#This Row],[CS14]]) * (1+ getRateOHFinal) * (1 + getRateMarkupFinal)</f>
        <v>#VALUE!</v>
      </c>
      <c r="HE64" s="30" t="e">
        <f>(CatTemplate[[#This Row],[CO15]]+CatTemplate[[#This Row],[CS15]]) * (1+ getRateOHFinal) * (1 + getRateMarkupFinal)</f>
        <v>#VALUE!</v>
      </c>
      <c r="HF64" s="30" t="e">
        <f>(CatTemplate[[#This Row],[CO16]]+CatTemplate[[#This Row],[CS16]]) * (1+ getRateOHFinal) * (1 + getRateMarkupFinal)</f>
        <v>#VALUE!</v>
      </c>
      <c r="HG64" s="30" t="e">
        <f>(CatTemplate[[#This Row],[CO17]]+CatTemplate[[#This Row],[CS17]]) * (1+ getRateOHFinal) * (1 + getRateMarkupFinal)</f>
        <v>#VALUE!</v>
      </c>
      <c r="HH64" s="30" t="e">
        <f>(CatTemplate[[#This Row],[CO18]]+CatTemplate[[#This Row],[CS18]]) * (1+ getRateOHFinal) * (1 + getRateMarkupFinal)</f>
        <v>#VALUE!</v>
      </c>
      <c r="HI64" s="30" t="e">
        <f>(CatTemplate[[#This Row],[CO19]]+CatTemplate[[#This Row],[CS19]]) * (1+ getRateOHFinal) * (1 + getRateMarkupFinal)</f>
        <v>#VALUE!</v>
      </c>
      <c r="HJ64" s="30" t="e">
        <f>(CatTemplate[[#This Row],[CO20]]+CatTemplate[[#This Row],[CS20]]) * (1+ getRateOHFinal) * (1 + getRateMarkupFinal)</f>
        <v>#VALUE!</v>
      </c>
      <c r="HK64" s="39" t="e">
        <f>CatTemplate[[#This Row],[Total cost]]+CatTemplate[[#This Row],[OH Amount]]+CatTemplate[[#This Row],[Markup]]</f>
        <v>#VALUE!</v>
      </c>
      <c r="HL64" s="63">
        <f>IF(CatTemplate[[#This Row],[Units]]="Days",CatTemplate[[#This Row],[Project quantity]]*CatTemplate[[#This Row],[St. unit effort]],CatTemplate[[#This Row],[Project quantity]])</f>
        <v>0</v>
      </c>
      <c r="HM64" s="287">
        <f>IFERROR(CatTemplate[[#This Row],[Total Price]]/(CatTemplate[[#This Row],[Final Quantity]]),0)</f>
        <v>0</v>
      </c>
      <c r="HN64" s="261"/>
    </row>
    <row r="65" spans="2:222" x14ac:dyDescent="0.2">
      <c r="B65" s="6" t="s">
        <v>75</v>
      </c>
      <c r="C65" s="22">
        <v>2</v>
      </c>
      <c r="D65" s="7" t="s">
        <v>75</v>
      </c>
      <c r="E65" s="24">
        <v>5</v>
      </c>
      <c r="F65" s="18" t="s">
        <v>152</v>
      </c>
      <c r="G65" s="26">
        <v>1</v>
      </c>
      <c r="H65" s="18" t="s">
        <v>859</v>
      </c>
      <c r="I65" s="18"/>
      <c r="J65" s="15" t="s">
        <v>28</v>
      </c>
      <c r="K65" s="15"/>
      <c r="L65" s="15" t="s">
        <v>140</v>
      </c>
      <c r="M65" s="15" t="s">
        <v>206</v>
      </c>
      <c r="N65" s="15" t="s">
        <v>857</v>
      </c>
      <c r="O65" s="320"/>
      <c r="P65" s="71"/>
      <c r="Q65" s="108"/>
      <c r="R65" s="73"/>
      <c r="S65" s="97"/>
      <c r="T65" s="100">
        <f>getEqUnitCost</f>
        <v>0</v>
      </c>
      <c r="U65" s="73">
        <f>getEqUnitEffort</f>
        <v>0</v>
      </c>
      <c r="V65" s="101">
        <f>getEqQuantity</f>
        <v>0</v>
      </c>
      <c r="W65" s="320"/>
      <c r="X65" s="100">
        <f>getConsUnitCost</f>
        <v>0</v>
      </c>
      <c r="Y65" s="73">
        <f>getConsUnitEffort</f>
        <v>0</v>
      </c>
      <c r="Z65" s="14">
        <f>getConsQuantity</f>
        <v>0</v>
      </c>
      <c r="AA65" s="320"/>
      <c r="AB65" s="72"/>
      <c r="AC65" s="112"/>
      <c r="AD65" s="14">
        <f>getOthQuantity</f>
        <v>0</v>
      </c>
      <c r="AE65" s="320"/>
      <c r="AF65" s="28" t="str">
        <f>IF(ISBLANK(CatTemplate[[#This Row],[Resource type]]),"",CatTemplate[[#This Row],[Resource type]])</f>
        <v>CIEC CRA</v>
      </c>
      <c r="AG65" s="242">
        <f>getStaffUnitCost</f>
        <v>529.72667641480098</v>
      </c>
      <c r="AH65" s="113">
        <f>getStaffUnitEffort</f>
        <v>0</v>
      </c>
      <c r="AI65" s="40">
        <f>getStaffQuantity</f>
        <v>0</v>
      </c>
      <c r="AJ65" s="41">
        <f>CatTemplate[[#This Row],[St. quantity]]*8/ParRatePM</f>
        <v>0</v>
      </c>
      <c r="AK65" s="320"/>
      <c r="AL65" s="53" t="str">
        <f>CatTemplate[[#This Row],[Item type]]</f>
        <v>Days</v>
      </c>
      <c r="AM65" s="12">
        <f>SUM(CatTemplate[[#This Row],[Year1]:[Year20]])</f>
        <v>0</v>
      </c>
      <c r="AN65" s="52"/>
      <c r="AO65" s="52"/>
      <c r="AP65" s="52"/>
      <c r="AQ65" s="8"/>
      <c r="AR65" s="8"/>
      <c r="AS65" s="8"/>
      <c r="AT65" s="8"/>
      <c r="AU65" s="8"/>
      <c r="AV65" s="8"/>
      <c r="AW65" s="8"/>
      <c r="AX65" s="8"/>
      <c r="AY65" s="8"/>
      <c r="AZ65" s="8"/>
      <c r="BA65" s="8"/>
      <c r="BB65" s="8"/>
      <c r="BC65" s="8"/>
      <c r="BD65" s="8"/>
      <c r="BE65" s="8"/>
      <c r="BF65" s="8"/>
      <c r="BG65" s="36"/>
      <c r="BH65" s="320"/>
      <c r="BI65" s="37" t="str">
        <f>getCostCategory</f>
        <v>01 Staff costs</v>
      </c>
      <c r="BJ65" s="37" t="str">
        <f>getSection</f>
        <v>02 Patient visits and data collection</v>
      </c>
      <c r="BK65" s="32" t="str">
        <f>getObject</f>
        <v>CIEC CRA</v>
      </c>
      <c r="BL65" s="30">
        <f>IFERROR(getUnitCost * IF(CatTemplate[[#This Row],[Cost Category Comp.]]="01 Staff costs", 1,1),0)</f>
        <v>529.72667641480098</v>
      </c>
      <c r="BM65" s="29">
        <f>IF(AND(ISBLANK(CatTemplate[[#This Row],[Eq. unit cost]]),ISBLANK(CatTemplate[[#This Row],[Cons. unit cost]]),ISBLANK(CatTemplate[[#This Row],[Oth. unit cost]])), 0, IF(getUnitEffort =0,1,getUnitEffort) * CatTemplate[[#This Row],[Year1]])</f>
        <v>0</v>
      </c>
      <c r="BN65" s="29">
        <f>IF(AND(ISBLANK(CatTemplate[[#This Row],[Eq. unit cost]]),ISBLANK(CatTemplate[[#This Row],[Cons. unit cost]]),ISBLANK(CatTemplate[[#This Row],[Oth. unit cost]])), 0, IF(getUnitEffort =0,1,getUnitEffort) * CatTemplate[[#This Row],[Year2]])</f>
        <v>0</v>
      </c>
      <c r="BO65" s="29">
        <f>IF(AND(ISBLANK(CatTemplate[[#This Row],[Eq. unit cost]]),ISBLANK(CatTemplate[[#This Row],[Cons. unit cost]]),ISBLANK(CatTemplate[[#This Row],[Oth. unit cost]])), 0, IF(getUnitEffort =0,1,getUnitEffort) * CatTemplate[[#This Row],[Year3]])</f>
        <v>0</v>
      </c>
      <c r="BP65" s="29">
        <f>IF(AND(ISBLANK(CatTemplate[[#This Row],[Eq. unit cost]]),ISBLANK(CatTemplate[[#This Row],[Cons. unit cost]]),ISBLANK(CatTemplate[[#This Row],[Oth. unit cost]])), 0, IF(getUnitEffort =0,1,getUnitEffort) * CatTemplate[[#This Row],[Year4]])</f>
        <v>0</v>
      </c>
      <c r="BQ65" s="29">
        <f>IF(AND(ISBLANK(CatTemplate[[#This Row],[Eq. unit cost]]),ISBLANK(CatTemplate[[#This Row],[Cons. unit cost]]),ISBLANK(CatTemplate[[#This Row],[Oth. unit cost]])), 0, IF(getUnitEffort =0,1,getUnitEffort) * CatTemplate[[#This Row],[Year5]])</f>
        <v>0</v>
      </c>
      <c r="BR65" s="29">
        <f>IF(AND(ISBLANK(CatTemplate[[#This Row],[Eq. unit cost]]),ISBLANK(CatTemplate[[#This Row],[Cons. unit cost]]),ISBLANK(CatTemplate[[#This Row],[Oth. unit cost]])), 0, IF(getUnitEffort =0,1,getUnitEffort) * CatTemplate[[#This Row],[Year6]])</f>
        <v>0</v>
      </c>
      <c r="BS65" s="29">
        <f>IF(AND(ISBLANK(CatTemplate[[#This Row],[Eq. unit cost]]),ISBLANK(CatTemplate[[#This Row],[Cons. unit cost]]),ISBLANK(CatTemplate[[#This Row],[Oth. unit cost]])), 0, IF(getUnitEffort =0,1,getUnitEffort) * CatTemplate[[#This Row],[Year7]])</f>
        <v>0</v>
      </c>
      <c r="BT65" s="29">
        <f>IF(AND(ISBLANK(CatTemplate[[#This Row],[Eq. unit cost]]),ISBLANK(CatTemplate[[#This Row],[Cons. unit cost]]),ISBLANK(CatTemplate[[#This Row],[Oth. unit cost]])), 0, IF(getUnitEffort =0,1,getUnitEffort) * CatTemplate[[#This Row],[Year8]])</f>
        <v>0</v>
      </c>
      <c r="BU65" s="29">
        <f>IF(AND(ISBLANK(CatTemplate[[#This Row],[Eq. unit cost]]),ISBLANK(CatTemplate[[#This Row],[Cons. unit cost]]),ISBLANK(CatTemplate[[#This Row],[Oth. unit cost]])), 0, IF(getUnitEffort =0,1,getUnitEffort) * CatTemplate[[#This Row],[Year9]])</f>
        <v>0</v>
      </c>
      <c r="BV65" s="29">
        <f>IF(AND(ISBLANK(CatTemplate[[#This Row],[Eq. unit cost]]),ISBLANK(CatTemplate[[#This Row],[Cons. unit cost]]),ISBLANK(CatTemplate[[#This Row],[Oth. unit cost]])), 0, IF(getUnitEffort =0,1,getUnitEffort) * CatTemplate[[#This Row],[Year10]])</f>
        <v>0</v>
      </c>
      <c r="BW65" s="29">
        <f>IF(AND(ISBLANK(CatTemplate[[#This Row],[Eq. unit cost]]),ISBLANK(CatTemplate[[#This Row],[Cons. unit cost]]),ISBLANK(CatTemplate[[#This Row],[Oth. unit cost]])), 0, IF(getUnitEffort =0,1,getUnitEffort) * CatTemplate[[#This Row],[Year11]])</f>
        <v>0</v>
      </c>
      <c r="BX65" s="29">
        <f>IF(AND(ISBLANK(CatTemplate[[#This Row],[Eq. unit cost]]),ISBLANK(CatTemplate[[#This Row],[Cons. unit cost]]),ISBLANK(CatTemplate[[#This Row],[Oth. unit cost]])), 0, IF(getUnitEffort =0,1,getUnitEffort) * CatTemplate[[#This Row],[Year12]])</f>
        <v>0</v>
      </c>
      <c r="BY65" s="29">
        <f>IF(AND(ISBLANK(CatTemplate[[#This Row],[Eq. unit cost]]),ISBLANK(CatTemplate[[#This Row],[Cons. unit cost]]),ISBLANK(CatTemplate[[#This Row],[Oth. unit cost]])), 0, IF(getUnitEffort =0,1,getUnitEffort) * CatTemplate[[#This Row],[Year13]])</f>
        <v>0</v>
      </c>
      <c r="BZ65" s="29">
        <f>IF(AND(ISBLANK(CatTemplate[[#This Row],[Eq. unit cost]]),ISBLANK(CatTemplate[[#This Row],[Cons. unit cost]]),ISBLANK(CatTemplate[[#This Row],[Oth. unit cost]])), 0, IF(getUnitEffort =0,1,getUnitEffort) * CatTemplate[[#This Row],[Year14]])</f>
        <v>0</v>
      </c>
      <c r="CA65" s="29">
        <f>IF(AND(ISBLANK(CatTemplate[[#This Row],[Eq. unit cost]]),ISBLANK(CatTemplate[[#This Row],[Cons. unit cost]]),ISBLANK(CatTemplate[[#This Row],[Oth. unit cost]])), 0, IF(getUnitEffort =0,1,getUnitEffort) * CatTemplate[[#This Row],[Year15]])</f>
        <v>0</v>
      </c>
      <c r="CB65" s="29">
        <f>IF(AND(ISBLANK(CatTemplate[[#This Row],[Eq. unit cost]]),ISBLANK(CatTemplate[[#This Row],[Cons. unit cost]]),ISBLANK(CatTemplate[[#This Row],[Oth. unit cost]])), 0, IF(getUnitEffort =0,1,getUnitEffort) * CatTemplate[[#This Row],[Year16]])</f>
        <v>0</v>
      </c>
      <c r="CC65" s="29">
        <f>IF(AND(ISBLANK(CatTemplate[[#This Row],[Eq. unit cost]]),ISBLANK(CatTemplate[[#This Row],[Cons. unit cost]]),ISBLANK(CatTemplate[[#This Row],[Oth. unit cost]])), 0, IF(getUnitEffort =0,1,getUnitEffort) * CatTemplate[[#This Row],[Year17]])</f>
        <v>0</v>
      </c>
      <c r="CD65" s="29">
        <f>IF(AND(ISBLANK(CatTemplate[[#This Row],[Eq. unit cost]]),ISBLANK(CatTemplate[[#This Row],[Cons. unit cost]]),ISBLANK(CatTemplate[[#This Row],[Oth. unit cost]])), 0, IF(getUnitEffort =0,1,getUnitEffort) * CatTemplate[[#This Row],[Year18]])</f>
        <v>0</v>
      </c>
      <c r="CE65" s="29">
        <f>IF(AND(ISBLANK(CatTemplate[[#This Row],[Eq. unit cost]]),ISBLANK(CatTemplate[[#This Row],[Cons. unit cost]]),ISBLANK(CatTemplate[[#This Row],[Oth. unit cost]])), 0, IF(getUnitEffort =0,1,getUnitEffort) * CatTemplate[[#This Row],[Year19]])</f>
        <v>0</v>
      </c>
      <c r="CF65" s="29">
        <f>IF(AND(ISBLANK(CatTemplate[[#This Row],[Eq. unit cost]]),ISBLANK(CatTemplate[[#This Row],[Cons. unit cost]]),ISBLANK(CatTemplate[[#This Row],[Oth. unit cost]])), 0, IF(getUnitEffort =0,1,getUnitEffort) * CatTemplate[[#This Row],[Year20]])</f>
        <v>0</v>
      </c>
      <c r="CG65" s="45">
        <f>SUM(CatTemplate[[#This Row],[Q1]:[Q20]])</f>
        <v>0</v>
      </c>
      <c r="CH65" s="29">
        <f>IF(ISBLANK(CatTemplate[[#This Row],[St. unit effort]]),0,(CatTemplate[[#This Row],[St. unit effort]] * CatTemplate[[#This Row],[Year1]]))</f>
        <v>0</v>
      </c>
      <c r="CI65" s="29">
        <f>IF(ISBLANK(CatTemplate[[#This Row],[St. unit effort]]),0,(CatTemplate[[#This Row],[St. unit effort]] * CatTemplate[[#This Row],[Year2]]))</f>
        <v>0</v>
      </c>
      <c r="CJ65" s="29">
        <f>IF(ISBLANK(CatTemplate[[#This Row],[St. unit effort]]),0,(CatTemplate[[#This Row],[St. unit effort]] * CatTemplate[[#This Row],[Year3]]))</f>
        <v>0</v>
      </c>
      <c r="CK65" s="29">
        <f>IF(ISBLANK(CatTemplate[[#This Row],[St. unit effort]]),0,(CatTemplate[[#This Row],[St. unit effort]] * CatTemplate[[#This Row],[Year4]]))</f>
        <v>0</v>
      </c>
      <c r="CL65" s="29">
        <f>IF(ISBLANK(CatTemplate[[#This Row],[St. unit effort]]),0,(CatTemplate[[#This Row],[St. unit effort]] * CatTemplate[[#This Row],[Year5]]))</f>
        <v>0</v>
      </c>
      <c r="CM65" s="29">
        <f>IF(ISBLANK(CatTemplate[[#This Row],[St. unit effort]]),0,(CatTemplate[[#This Row],[St. unit effort]] * CatTemplate[[#This Row],[Year6]]))</f>
        <v>0</v>
      </c>
      <c r="CN65" s="29">
        <f>IF(ISBLANK(CatTemplate[[#This Row],[St. unit effort]]),0,(CatTemplate[[#This Row],[St. unit effort]] * CatTemplate[[#This Row],[Year7]]))</f>
        <v>0</v>
      </c>
      <c r="CO65" s="29">
        <f>IF(ISBLANK(CatTemplate[[#This Row],[St. unit effort]]),0,(CatTemplate[[#This Row],[St. unit effort]] * CatTemplate[[#This Row],[Year8]]))</f>
        <v>0</v>
      </c>
      <c r="CP65" s="29">
        <f>IF(ISBLANK(CatTemplate[[#This Row],[St. unit effort]]),0,(CatTemplate[[#This Row],[St. unit effort]] * CatTemplate[[#This Row],[Year9]]))</f>
        <v>0</v>
      </c>
      <c r="CQ65" s="29">
        <f>IF(ISBLANK(CatTemplate[[#This Row],[St. unit effort]]),0,(CatTemplate[[#This Row],[St. unit effort]] * CatTemplate[[#This Row],[Year10]]))</f>
        <v>0</v>
      </c>
      <c r="CR65" s="29">
        <f>IF(ISBLANK(CatTemplate[[#This Row],[St. unit effort]]),0,(CatTemplate[[#This Row],[St. unit effort]] * CatTemplate[[#This Row],[Year11]]))</f>
        <v>0</v>
      </c>
      <c r="CS65" s="29">
        <f>IF(ISBLANK(CatTemplate[[#This Row],[St. unit effort]]),0,(CatTemplate[[#This Row],[St. unit effort]] * CatTemplate[[#This Row],[Year12]]))</f>
        <v>0</v>
      </c>
      <c r="CT65" s="29">
        <f>IF(ISBLANK(CatTemplate[[#This Row],[St. unit effort]]),0,(CatTemplate[[#This Row],[St. unit effort]] * CatTemplate[[#This Row],[Year13]]))</f>
        <v>0</v>
      </c>
      <c r="CU65" s="29">
        <f>IF(ISBLANK(CatTemplate[[#This Row],[St. unit effort]]),0,(CatTemplate[[#This Row],[St. unit effort]] * CatTemplate[[#This Row],[Year14]]))</f>
        <v>0</v>
      </c>
      <c r="CV65" s="29">
        <f>IF(ISBLANK(CatTemplate[[#This Row],[St. unit effort]]),0,(CatTemplate[[#This Row],[St. unit effort]] * CatTemplate[[#This Row],[Year15]]))</f>
        <v>0</v>
      </c>
      <c r="CW65" s="29">
        <f>IF(ISBLANK(CatTemplate[[#This Row],[St. unit effort]]),0,(CatTemplate[[#This Row],[St. unit effort]] * CatTemplate[[#This Row],[Year16]]))</f>
        <v>0</v>
      </c>
      <c r="CX65" s="29">
        <f>IF(ISBLANK(CatTemplate[[#This Row],[St. unit effort]]),0,(CatTemplate[[#This Row],[St. unit effort]] * CatTemplate[[#This Row],[Year17]]))</f>
        <v>0</v>
      </c>
      <c r="CY65" s="29">
        <f>IF(ISBLANK(CatTemplate[[#This Row],[St. unit effort]]),0,(CatTemplate[[#This Row],[St. unit effort]] * CatTemplate[[#This Row],[Year18]]))</f>
        <v>0</v>
      </c>
      <c r="CZ65" s="29">
        <f>IF(ISBLANK(CatTemplate[[#This Row],[St. unit effort]]),0,(CatTemplate[[#This Row],[St. unit effort]] * CatTemplate[[#This Row],[Year19]]))</f>
        <v>0</v>
      </c>
      <c r="DA65" s="29">
        <f>IF(ISBLANK(CatTemplate[[#This Row],[St. unit effort]]),0,(CatTemplate[[#This Row],[St. unit effort]] * CatTemplate[[#This Row],[Year20]]))</f>
        <v>0</v>
      </c>
      <c r="DB65" s="57">
        <f>IF(ISBLANK(CatTemplate[[#This Row],[St. unit effort]]),0,(CatTemplate[[#This Row],[St. unit effort]] * CatTemplate[[#This Row],[Year1]])*8/ParRatePM)</f>
        <v>0</v>
      </c>
      <c r="DC65" s="57">
        <f>IF(ISBLANK(CatTemplate[[#This Row],[St. unit effort]]),0,(CatTemplate[[#This Row],[St. unit effort]] * CatTemplate[[#This Row],[Year2]])*8/ParRatePM)</f>
        <v>0</v>
      </c>
      <c r="DD65" s="57">
        <f>IF(ISBLANK(CatTemplate[[#This Row],[St. unit effort]]),0,(CatTemplate[[#This Row],[St. unit effort]] * CatTemplate[[#This Row],[Year3]])*8/ParRatePM)</f>
        <v>0</v>
      </c>
      <c r="DE65" s="57">
        <f>IF(ISBLANK(CatTemplate[[#This Row],[St. unit effort]]),0,(CatTemplate[[#This Row],[St. unit effort]] * CatTemplate[[#This Row],[Year4]])*8/ParRatePM)</f>
        <v>0</v>
      </c>
      <c r="DF65" s="57">
        <f>IF(ISBLANK(CatTemplate[[#This Row],[St. unit effort]]),0,(CatTemplate[[#This Row],[St. unit effort]] * CatTemplate[[#This Row],[Year5]])*8/ParRatePM)</f>
        <v>0</v>
      </c>
      <c r="DG65" s="57">
        <f>IF(ISBLANK(CatTemplate[[#This Row],[St. unit effort]]),0,(CatTemplate[[#This Row],[St. unit effort]] * CatTemplate[[#This Row],[Year6]])*8/ParRatePM)</f>
        <v>0</v>
      </c>
      <c r="DH65" s="57">
        <f>IF(ISBLANK(CatTemplate[[#This Row],[St. unit effort]]),0,(CatTemplate[[#This Row],[St. unit effort]] * CatTemplate[[#This Row],[Year7]])*8/ParRatePM)</f>
        <v>0</v>
      </c>
      <c r="DI65" s="57">
        <f>IF(ISBLANK(CatTemplate[[#This Row],[St. unit effort]]),0,(CatTemplate[[#This Row],[St. unit effort]] * CatTemplate[[#This Row],[Year8]])*8/ParRatePM)</f>
        <v>0</v>
      </c>
      <c r="DJ65" s="57">
        <f>IF(ISBLANK(CatTemplate[[#This Row],[St. unit effort]]),0,(CatTemplate[[#This Row],[St. unit effort]] * CatTemplate[[#This Row],[Year9]])*8/ParRatePM)</f>
        <v>0</v>
      </c>
      <c r="DK65" s="57">
        <f>IF(ISBLANK(CatTemplate[[#This Row],[St. unit effort]]),0,(CatTemplate[[#This Row],[St. unit effort]] * CatTemplate[[#This Row],[Year10]])*8/ParRatePM)</f>
        <v>0</v>
      </c>
      <c r="DL65" s="57">
        <f>IF(ISBLANK(CatTemplate[[#This Row],[St. unit effort]]),0,(CatTemplate[[#This Row],[St. unit effort]] * CatTemplate[[#This Row],[Year11]])*8/ParRatePM)</f>
        <v>0</v>
      </c>
      <c r="DM65" s="57">
        <f>IF(ISBLANK(CatTemplate[[#This Row],[St. unit effort]]),0,(CatTemplate[[#This Row],[St. unit effort]] * CatTemplate[[#This Row],[Year12]])*8/ParRatePM)</f>
        <v>0</v>
      </c>
      <c r="DN65" s="57">
        <f>IF(ISBLANK(CatTemplate[[#This Row],[St. unit effort]]),0,(CatTemplate[[#This Row],[St. unit effort]] * CatTemplate[[#This Row],[Year13]])*8/ParRatePM)</f>
        <v>0</v>
      </c>
      <c r="DO65" s="57">
        <f>IF(ISBLANK(CatTemplate[[#This Row],[St. unit effort]]),0,(CatTemplate[[#This Row],[St. unit effort]] * CatTemplate[[#This Row],[Year14]])*8/ParRatePM)</f>
        <v>0</v>
      </c>
      <c r="DP65" s="57">
        <f>IF(ISBLANK(CatTemplate[[#This Row],[St. unit effort]]),0,(CatTemplate[[#This Row],[St. unit effort]] * CatTemplate[[#This Row],[Year15]])*8/ParRatePM)</f>
        <v>0</v>
      </c>
      <c r="DQ65" s="57">
        <f>IF(ISBLANK(CatTemplate[[#This Row],[St. unit effort]]),0,(CatTemplate[[#This Row],[St. unit effort]] * CatTemplate[[#This Row],[Year16]])*8/ParRatePM)</f>
        <v>0</v>
      </c>
      <c r="DR65" s="57">
        <f>IF(ISBLANK(CatTemplate[[#This Row],[St. unit effort]]),0,(CatTemplate[[#This Row],[St. unit effort]] * CatTemplate[[#This Row],[Year17]])*8/ParRatePM)</f>
        <v>0</v>
      </c>
      <c r="DS65" s="57">
        <f>IF(ISBLANK(CatTemplate[[#This Row],[St. unit effort]]),0,(CatTemplate[[#This Row],[St. unit effort]] * CatTemplate[[#This Row],[Year18]])*8/ParRatePM)</f>
        <v>0</v>
      </c>
      <c r="DT65" s="57">
        <f>IF(ISBLANK(CatTemplate[[#This Row],[St. unit effort]]),0,(CatTemplate[[#This Row],[St. unit effort]] * CatTemplate[[#This Row],[Year19]])*8/ParRatePM)</f>
        <v>0</v>
      </c>
      <c r="DU65" s="57">
        <f>IF(ISBLANK(CatTemplate[[#This Row],[St. unit effort]]),0,(CatTemplate[[#This Row],[St. unit effort]] * CatTemplate[[#This Row],[Year20]])*8/ParRatePM)</f>
        <v>0</v>
      </c>
      <c r="DV65" s="54">
        <f>SUM(CatTemplate[[#This Row],[PM1]:[PM20]])</f>
        <v>0</v>
      </c>
      <c r="DW65" s="56">
        <f t="shared" si="21"/>
        <v>0</v>
      </c>
      <c r="DX65" s="56">
        <f t="shared" si="21"/>
        <v>0</v>
      </c>
      <c r="DY65" s="56">
        <f t="shared" si="21"/>
        <v>0</v>
      </c>
      <c r="DZ65" s="56">
        <f t="shared" si="21"/>
        <v>0</v>
      </c>
      <c r="EA65" s="56">
        <f t="shared" si="21"/>
        <v>0</v>
      </c>
      <c r="EB65" s="56">
        <f t="shared" si="21"/>
        <v>0</v>
      </c>
      <c r="EC65" s="56">
        <f t="shared" si="21"/>
        <v>0</v>
      </c>
      <c r="ED65" s="56">
        <f t="shared" si="21"/>
        <v>0</v>
      </c>
      <c r="EE65" s="56">
        <f t="shared" si="21"/>
        <v>0</v>
      </c>
      <c r="EF65" s="56">
        <f t="shared" si="21"/>
        <v>0</v>
      </c>
      <c r="EG65" s="56">
        <f t="shared" si="21"/>
        <v>0</v>
      </c>
      <c r="EH65" s="56">
        <f t="shared" si="21"/>
        <v>0</v>
      </c>
      <c r="EI65" s="56">
        <f t="shared" si="21"/>
        <v>0</v>
      </c>
      <c r="EJ65" s="56">
        <f t="shared" si="21"/>
        <v>0</v>
      </c>
      <c r="EK65" s="56">
        <f t="shared" si="21"/>
        <v>0</v>
      </c>
      <c r="EL65" s="56">
        <f t="shared" si="21"/>
        <v>0</v>
      </c>
      <c r="EM65" s="56">
        <f t="shared" si="19"/>
        <v>0</v>
      </c>
      <c r="EN65" s="56">
        <f t="shared" si="19"/>
        <v>0</v>
      </c>
      <c r="EO65" s="56">
        <f t="shared" si="19"/>
        <v>0</v>
      </c>
      <c r="EP65" s="56">
        <f t="shared" si="19"/>
        <v>0</v>
      </c>
      <c r="EQ65" s="30">
        <f>CatTemplate[[#This Row],[Eq. unit cost]] * CatTemplate[[#This Row],[Eq. quantity]]</f>
        <v>0</v>
      </c>
      <c r="ER65" s="30">
        <f>CatTemplate[[#This Row],[Cons. unit cost]] *CatTemplate[[#This Row],[Cons. quantity]]</f>
        <v>0</v>
      </c>
      <c r="ES65" s="30">
        <f>CatTemplate[[#This Row],[Oth. unit cost]] *CatTemplate[[#This Row],[Oth. quantity]]</f>
        <v>0</v>
      </c>
      <c r="ET65" s="55">
        <f>SUM(CatTemplate[[#This Row],[CO1]:[CO20]])</f>
        <v>0</v>
      </c>
      <c r="EU65" s="56">
        <f t="shared" si="22"/>
        <v>0</v>
      </c>
      <c r="EV65" s="56">
        <f t="shared" si="22"/>
        <v>0</v>
      </c>
      <c r="EW65" s="56">
        <f t="shared" si="22"/>
        <v>0</v>
      </c>
      <c r="EX65" s="56">
        <f t="shared" si="22"/>
        <v>0</v>
      </c>
      <c r="EY65" s="56">
        <f t="shared" si="22"/>
        <v>0</v>
      </c>
      <c r="EZ65" s="56">
        <f t="shared" si="22"/>
        <v>0</v>
      </c>
      <c r="FA65" s="56">
        <f t="shared" si="22"/>
        <v>0</v>
      </c>
      <c r="FB65" s="56">
        <f t="shared" si="22"/>
        <v>0</v>
      </c>
      <c r="FC65" s="56">
        <f t="shared" si="22"/>
        <v>0</v>
      </c>
      <c r="FD65" s="56">
        <f t="shared" si="22"/>
        <v>0</v>
      </c>
      <c r="FE65" s="56">
        <f t="shared" si="22"/>
        <v>0</v>
      </c>
      <c r="FF65" s="56">
        <f t="shared" si="22"/>
        <v>0</v>
      </c>
      <c r="FG65" s="56">
        <f t="shared" si="22"/>
        <v>0</v>
      </c>
      <c r="FH65" s="56">
        <f t="shared" si="22"/>
        <v>0</v>
      </c>
      <c r="FI65" s="56">
        <f t="shared" si="22"/>
        <v>0</v>
      </c>
      <c r="FJ65" s="56">
        <f t="shared" si="22"/>
        <v>0</v>
      </c>
      <c r="FK65" s="56">
        <f t="shared" si="20"/>
        <v>0</v>
      </c>
      <c r="FL65" s="56">
        <f t="shared" si="20"/>
        <v>0</v>
      </c>
      <c r="FM65" s="56">
        <f t="shared" si="20"/>
        <v>0</v>
      </c>
      <c r="FN65" s="56">
        <f t="shared" si="20"/>
        <v>0</v>
      </c>
      <c r="FO65" s="58">
        <f>SUM(CatTemplate[[#This Row],[CS1]:[CS20]])</f>
        <v>0</v>
      </c>
      <c r="FP65" s="59">
        <f>CatTemplate[[#This Row],[Total Oth. cost]]+CatTemplate[[#This Row],[Total St. Cost]]</f>
        <v>0</v>
      </c>
      <c r="FQ65" s="33" t="e">
        <f t="shared" si="12"/>
        <v>#VALUE!</v>
      </c>
      <c r="FR65" s="33" t="e">
        <f t="shared" si="5"/>
        <v>#VALUE!</v>
      </c>
      <c r="FS65" s="30" t="e">
        <f>(CatTemplate[[#This Row],[CO1]] + CatTemplate[[#This Row],[CS1]]) * (1 + getRateOHFinal) * getRateMarkupFinal</f>
        <v>#VALUE!</v>
      </c>
      <c r="FT65" s="30" t="e">
        <f>(CatTemplate[[#This Row],[CO2]] + CatTemplate[[#This Row],[CS2]]) * (1 + getRateOHFinal) * getRateMarkupFinal</f>
        <v>#VALUE!</v>
      </c>
      <c r="FU65" s="30" t="e">
        <f>(CatTemplate[[#This Row],[CO3]] + CatTemplate[[#This Row],[CS3]]) * (1 + getRateOHFinal) * getRateMarkupFinal</f>
        <v>#VALUE!</v>
      </c>
      <c r="FV65" s="30" t="e">
        <f>(CatTemplate[[#This Row],[CO4]] + CatTemplate[[#This Row],[CS4]]) * (1 + getRateOHFinal) * getRateMarkupFinal</f>
        <v>#VALUE!</v>
      </c>
      <c r="FW65" s="30" t="e">
        <f>(CatTemplate[[#This Row],[CO5]] + CatTemplate[[#This Row],[CS5]]) * (1 + getRateOHFinal) * getRateMarkupFinal</f>
        <v>#VALUE!</v>
      </c>
      <c r="FX65" s="30" t="e">
        <f>(CatTemplate[[#This Row],[CO6]] + CatTemplate[[#This Row],[CS6]]) * (1 + getRateOHFinal) * getRateMarkupFinal</f>
        <v>#VALUE!</v>
      </c>
      <c r="FY65" s="30" t="e">
        <f>(CatTemplate[[#This Row],[CO7]] + CatTemplate[[#This Row],[CS7]]) * (1 + getRateOHFinal) * getRateMarkupFinal</f>
        <v>#VALUE!</v>
      </c>
      <c r="FZ65" s="30" t="e">
        <f>(CatTemplate[[#This Row],[CO8]] + CatTemplate[[#This Row],[CS8]]) * (1 + getRateOHFinal) * getRateMarkupFinal</f>
        <v>#VALUE!</v>
      </c>
      <c r="GA65" s="30" t="e">
        <f>(CatTemplate[[#This Row],[CO9]] + CatTemplate[[#This Row],[CS9]]) * (1 + getRateOHFinal) * getRateMarkupFinal</f>
        <v>#VALUE!</v>
      </c>
      <c r="GB65" s="30" t="e">
        <f>(CatTemplate[[#This Row],[CO10]] + CatTemplate[[#This Row],[CS10]]) * (1 + getRateOHFinal) * getRateMarkupFinal</f>
        <v>#VALUE!</v>
      </c>
      <c r="GC65" s="30" t="e">
        <f>(CatTemplate[[#This Row],[CO11]] + CatTemplate[[#This Row],[CS11]]) * (1 + getRateOHFinal) * getRateMarkupFinal</f>
        <v>#VALUE!</v>
      </c>
      <c r="GD65" s="30" t="e">
        <f>(CatTemplate[[#This Row],[CO12]] + CatTemplate[[#This Row],[CS12]]) * (1 + getRateOHFinal) * getRateMarkupFinal</f>
        <v>#VALUE!</v>
      </c>
      <c r="GE65" s="30" t="e">
        <f>(CatTemplate[[#This Row],[CO13]] + CatTemplate[[#This Row],[CS13]]) * (1 + getRateOHFinal) * getRateMarkupFinal</f>
        <v>#VALUE!</v>
      </c>
      <c r="GF65" s="30" t="e">
        <f>(CatTemplate[[#This Row],[CO14]] + CatTemplate[[#This Row],[CS14]]) * (1 + getRateOHFinal) * getRateMarkupFinal</f>
        <v>#VALUE!</v>
      </c>
      <c r="GG65" s="30" t="e">
        <f>(CatTemplate[[#This Row],[CO15]] + CatTemplate[[#This Row],[CS15]]) * (1 + getRateOHFinal) * getRateMarkupFinal</f>
        <v>#VALUE!</v>
      </c>
      <c r="GH65" s="30" t="e">
        <f>(CatTemplate[[#This Row],[CO16]] + CatTemplate[[#This Row],[CS16]]) * (1 + getRateOHFinal) * getRateMarkupFinal</f>
        <v>#VALUE!</v>
      </c>
      <c r="GI65" s="30" t="e">
        <f>(CatTemplate[[#This Row],[CO17]] + CatTemplate[[#This Row],[CS17]]) * (1 + getRateOHFinal) * getRateMarkupFinal</f>
        <v>#VALUE!</v>
      </c>
      <c r="GJ65" s="30" t="e">
        <f>(CatTemplate[[#This Row],[CO18]] + CatTemplate[[#This Row],[CS18]]) * (1 + getRateOHFinal) * getRateMarkupFinal</f>
        <v>#VALUE!</v>
      </c>
      <c r="GK65" s="30" t="e">
        <f>(CatTemplate[[#This Row],[CO19]] + CatTemplate[[#This Row],[CS19]]) * (1 + getRateOHFinal) * getRateMarkupFinal</f>
        <v>#VALUE!</v>
      </c>
      <c r="GL65" s="30" t="e">
        <f>(CatTemplate[[#This Row],[CO20]] + CatTemplate[[#This Row],[CS20]]) * (1 + getRateOHFinal) * getRateMarkupFinal</f>
        <v>#VALUE!</v>
      </c>
      <c r="GM65" s="30" t="e">
        <f t="shared" si="6"/>
        <v>#VALUE!</v>
      </c>
      <c r="GN65" s="30" t="e">
        <f t="shared" si="7"/>
        <v>#VALUE!</v>
      </c>
      <c r="GO65" s="30" t="e">
        <f t="shared" si="8"/>
        <v>#VALUE!</v>
      </c>
      <c r="GP65" s="30" t="e">
        <f t="shared" si="9"/>
        <v>#VALUE!</v>
      </c>
      <c r="GQ65" s="30" t="e">
        <f>(CatTemplate[[#This Row],[CO1]]+CatTemplate[[#This Row],[CS1]]) * (1+ getRateOHFinal) * (1 + getRateMarkupFinal)</f>
        <v>#VALUE!</v>
      </c>
      <c r="GR65" s="30" t="e">
        <f>(CatTemplate[[#This Row],[CO2]]+CatTemplate[[#This Row],[CS2]]) * (1+ getRateOHFinal) * (1 + getRateMarkupFinal)</f>
        <v>#VALUE!</v>
      </c>
      <c r="GS65" s="30" t="e">
        <f>(CatTemplate[[#This Row],[CO3]]+CatTemplate[[#This Row],[CS3]]) * (1+ getRateOHFinal) * (1 + getRateMarkupFinal)</f>
        <v>#VALUE!</v>
      </c>
      <c r="GT65" s="30" t="e">
        <f>(CatTemplate[[#This Row],[CO4]]+CatTemplate[[#This Row],[CS4]]) * (1+ getRateOHFinal) * (1 + getRateMarkupFinal)</f>
        <v>#VALUE!</v>
      </c>
      <c r="GU65" s="30" t="e">
        <f>(CatTemplate[[#This Row],[CO5]]+CatTemplate[[#This Row],[CS5]]) * (1+ getRateOHFinal) * (1 + getRateMarkupFinal)</f>
        <v>#VALUE!</v>
      </c>
      <c r="GV65" s="30" t="e">
        <f>(CatTemplate[[#This Row],[CO6]]+CatTemplate[[#This Row],[CS6]]) * (1+ getRateOHFinal) * (1 + getRateMarkupFinal)</f>
        <v>#VALUE!</v>
      </c>
      <c r="GW65" s="30" t="e">
        <f>(CatTemplate[[#This Row],[CO7]]+CatTemplate[[#This Row],[CS7]]) * (1+ getRateOHFinal) * (1 + getRateMarkupFinal)</f>
        <v>#VALUE!</v>
      </c>
      <c r="GX65" s="30" t="e">
        <f>(CatTemplate[[#This Row],[CO8]]+CatTemplate[[#This Row],[CS8]]) * (1+ getRateOHFinal) * (1 + getRateMarkupFinal)</f>
        <v>#VALUE!</v>
      </c>
      <c r="GY65" s="30" t="e">
        <f>(CatTemplate[[#This Row],[CO9]]+CatTemplate[[#This Row],[CS9]]) * (1+ getRateOHFinal) * (1 + getRateMarkupFinal)</f>
        <v>#VALUE!</v>
      </c>
      <c r="GZ65" s="30" t="e">
        <f>(CatTemplate[[#This Row],[CO10]]+CatTemplate[[#This Row],[CS10]]) * (1+ getRateOHFinal) * (1 + getRateMarkupFinal)</f>
        <v>#VALUE!</v>
      </c>
      <c r="HA65" s="30" t="e">
        <f>(CatTemplate[[#This Row],[CO11]]+CatTemplate[[#This Row],[CS11]]) * (1+ getRateOHFinal) * (1 + getRateMarkupFinal)</f>
        <v>#VALUE!</v>
      </c>
      <c r="HB65" s="30" t="e">
        <f>(CatTemplate[[#This Row],[CO12]]+CatTemplate[[#This Row],[CS12]]) * (1+ getRateOHFinal) * (1 + getRateMarkupFinal)</f>
        <v>#VALUE!</v>
      </c>
      <c r="HC65" s="30" t="e">
        <f>(CatTemplate[[#This Row],[CO13]]+CatTemplate[[#This Row],[CS13]]) * (1+ getRateOHFinal) * (1 + getRateMarkupFinal)</f>
        <v>#VALUE!</v>
      </c>
      <c r="HD65" s="30" t="e">
        <f>(CatTemplate[[#This Row],[CO14]]+CatTemplate[[#This Row],[CS14]]) * (1+ getRateOHFinal) * (1 + getRateMarkupFinal)</f>
        <v>#VALUE!</v>
      </c>
      <c r="HE65" s="30" t="e">
        <f>(CatTemplate[[#This Row],[CO15]]+CatTemplate[[#This Row],[CS15]]) * (1+ getRateOHFinal) * (1 + getRateMarkupFinal)</f>
        <v>#VALUE!</v>
      </c>
      <c r="HF65" s="30" t="e">
        <f>(CatTemplate[[#This Row],[CO16]]+CatTemplate[[#This Row],[CS16]]) * (1+ getRateOHFinal) * (1 + getRateMarkupFinal)</f>
        <v>#VALUE!</v>
      </c>
      <c r="HG65" s="30" t="e">
        <f>(CatTemplate[[#This Row],[CO17]]+CatTemplate[[#This Row],[CS17]]) * (1+ getRateOHFinal) * (1 + getRateMarkupFinal)</f>
        <v>#VALUE!</v>
      </c>
      <c r="HH65" s="30" t="e">
        <f>(CatTemplate[[#This Row],[CO18]]+CatTemplate[[#This Row],[CS18]]) * (1+ getRateOHFinal) * (1 + getRateMarkupFinal)</f>
        <v>#VALUE!</v>
      </c>
      <c r="HI65" s="30" t="e">
        <f>(CatTemplate[[#This Row],[CO19]]+CatTemplate[[#This Row],[CS19]]) * (1+ getRateOHFinal) * (1 + getRateMarkupFinal)</f>
        <v>#VALUE!</v>
      </c>
      <c r="HJ65" s="30" t="e">
        <f>(CatTemplate[[#This Row],[CO20]]+CatTemplate[[#This Row],[CS20]]) * (1+ getRateOHFinal) * (1 + getRateMarkupFinal)</f>
        <v>#VALUE!</v>
      </c>
      <c r="HK65" s="39" t="e">
        <f>CatTemplate[[#This Row],[Total cost]]+CatTemplate[[#This Row],[OH Amount]]+CatTemplate[[#This Row],[Markup]]</f>
        <v>#VALUE!</v>
      </c>
      <c r="HL65" s="63">
        <f>IF(CatTemplate[[#This Row],[Units]]="Days",CatTemplate[[#This Row],[Project quantity]]*CatTemplate[[#This Row],[St. unit effort]],CatTemplate[[#This Row],[Project quantity]])</f>
        <v>0</v>
      </c>
      <c r="HM65" s="287">
        <f>IFERROR(CatTemplate[[#This Row],[Total Price]]/(CatTemplate[[#This Row],[Final Quantity]]),0)</f>
        <v>0</v>
      </c>
      <c r="HN65" s="261"/>
    </row>
    <row r="66" spans="2:222" x14ac:dyDescent="0.2">
      <c r="B66" s="6" t="s">
        <v>75</v>
      </c>
      <c r="C66" s="22">
        <v>2</v>
      </c>
      <c r="D66" s="7" t="s">
        <v>75</v>
      </c>
      <c r="E66" s="24">
        <v>5</v>
      </c>
      <c r="F66" s="18" t="s">
        <v>152</v>
      </c>
      <c r="G66" s="26">
        <v>2</v>
      </c>
      <c r="H66" s="18" t="s">
        <v>296</v>
      </c>
      <c r="I66" s="18"/>
      <c r="J66" s="15" t="s">
        <v>28</v>
      </c>
      <c r="K66" s="15"/>
      <c r="L66" s="15" t="s">
        <v>140</v>
      </c>
      <c r="M66" s="15" t="s">
        <v>206</v>
      </c>
      <c r="N66" s="15" t="s">
        <v>857</v>
      </c>
      <c r="O66" s="320"/>
      <c r="P66" s="71"/>
      <c r="Q66" s="108"/>
      <c r="R66" s="73"/>
      <c r="S66" s="97"/>
      <c r="T66" s="100">
        <f>getEqUnitCost</f>
        <v>0</v>
      </c>
      <c r="U66" s="73">
        <f>getEqUnitEffort</f>
        <v>0</v>
      </c>
      <c r="V66" s="101">
        <f>getEqQuantity</f>
        <v>0</v>
      </c>
      <c r="W66" s="320"/>
      <c r="X66" s="100">
        <f>getConsUnitCost</f>
        <v>0</v>
      </c>
      <c r="Y66" s="73">
        <f>getConsUnitEffort</f>
        <v>0</v>
      </c>
      <c r="Z66" s="14">
        <f>getConsQuantity</f>
        <v>0</v>
      </c>
      <c r="AA66" s="320"/>
      <c r="AB66" s="72"/>
      <c r="AC66" s="112"/>
      <c r="AD66" s="14">
        <f>getOthQuantity</f>
        <v>0</v>
      </c>
      <c r="AE66" s="320"/>
      <c r="AF66" s="28" t="str">
        <f>IF(ISBLANK(CatTemplate[[#This Row],[Resource type]]),"",CatTemplate[[#This Row],[Resource type]])</f>
        <v>CIEC CRA</v>
      </c>
      <c r="AG66" s="242">
        <f>getStaffUnitCost</f>
        <v>529.72667641480098</v>
      </c>
      <c r="AH66" s="113">
        <f>getStaffUnitEffort</f>
        <v>0</v>
      </c>
      <c r="AI66" s="40">
        <f>getStaffQuantity</f>
        <v>0</v>
      </c>
      <c r="AJ66" s="41">
        <f>CatTemplate[[#This Row],[St. quantity]]*8/ParRatePM</f>
        <v>0</v>
      </c>
      <c r="AK66" s="320"/>
      <c r="AL66" s="53" t="str">
        <f>CatTemplate[[#This Row],[Item type]]</f>
        <v>Days</v>
      </c>
      <c r="AM66" s="12">
        <f>SUM(CatTemplate[[#This Row],[Year1]:[Year20]])</f>
        <v>0</v>
      </c>
      <c r="AN66" s="52"/>
      <c r="AO66" s="52"/>
      <c r="AP66" s="52"/>
      <c r="AQ66" s="52"/>
      <c r="AR66" s="52"/>
      <c r="AS66" s="8"/>
      <c r="AT66" s="8"/>
      <c r="AU66" s="8"/>
      <c r="AV66" s="8"/>
      <c r="AW66" s="8"/>
      <c r="AX66" s="8"/>
      <c r="AY66" s="8"/>
      <c r="AZ66" s="8"/>
      <c r="BA66" s="8"/>
      <c r="BB66" s="8"/>
      <c r="BC66" s="8"/>
      <c r="BD66" s="8"/>
      <c r="BE66" s="8"/>
      <c r="BF66" s="8"/>
      <c r="BG66" s="36"/>
      <c r="BH66" s="320"/>
      <c r="BI66" s="37" t="str">
        <f>getCostCategory</f>
        <v>01 Staff costs</v>
      </c>
      <c r="BJ66" s="37" t="str">
        <f>getSection</f>
        <v>02 Patient visits and data collection</v>
      </c>
      <c r="BK66" s="32" t="str">
        <f>getObject</f>
        <v>CIEC CRA</v>
      </c>
      <c r="BL66" s="30">
        <f>IFERROR(getUnitCost * IF(CatTemplate[[#This Row],[Cost Category Comp.]]="01 Staff costs", 1,1),0)</f>
        <v>529.72667641480098</v>
      </c>
      <c r="BM66" s="29">
        <f>IF(AND(ISBLANK(CatTemplate[[#This Row],[Eq. unit cost]]),ISBLANK(CatTemplate[[#This Row],[Cons. unit cost]]),ISBLANK(CatTemplate[[#This Row],[Oth. unit cost]])), 0, IF(getUnitEffort =0,1,getUnitEffort) * CatTemplate[[#This Row],[Year1]])</f>
        <v>0</v>
      </c>
      <c r="BN66" s="29">
        <f>IF(AND(ISBLANK(CatTemplate[[#This Row],[Eq. unit cost]]),ISBLANK(CatTemplate[[#This Row],[Cons. unit cost]]),ISBLANK(CatTemplate[[#This Row],[Oth. unit cost]])), 0, IF(getUnitEffort =0,1,getUnitEffort) * CatTemplate[[#This Row],[Year2]])</f>
        <v>0</v>
      </c>
      <c r="BO66" s="29">
        <f>IF(AND(ISBLANK(CatTemplate[[#This Row],[Eq. unit cost]]),ISBLANK(CatTemplate[[#This Row],[Cons. unit cost]]),ISBLANK(CatTemplate[[#This Row],[Oth. unit cost]])), 0, IF(getUnitEffort =0,1,getUnitEffort) * CatTemplate[[#This Row],[Year3]])</f>
        <v>0</v>
      </c>
      <c r="BP66" s="29">
        <f>IF(AND(ISBLANK(CatTemplate[[#This Row],[Eq. unit cost]]),ISBLANK(CatTemplate[[#This Row],[Cons. unit cost]]),ISBLANK(CatTemplate[[#This Row],[Oth. unit cost]])), 0, IF(getUnitEffort =0,1,getUnitEffort) * CatTemplate[[#This Row],[Year4]])</f>
        <v>0</v>
      </c>
      <c r="BQ66" s="29">
        <f>IF(AND(ISBLANK(CatTemplate[[#This Row],[Eq. unit cost]]),ISBLANK(CatTemplate[[#This Row],[Cons. unit cost]]),ISBLANK(CatTemplate[[#This Row],[Oth. unit cost]])), 0, IF(getUnitEffort =0,1,getUnitEffort) * CatTemplate[[#This Row],[Year5]])</f>
        <v>0</v>
      </c>
      <c r="BR66" s="29">
        <f>IF(AND(ISBLANK(CatTemplate[[#This Row],[Eq. unit cost]]),ISBLANK(CatTemplate[[#This Row],[Cons. unit cost]]),ISBLANK(CatTemplate[[#This Row],[Oth. unit cost]])), 0, IF(getUnitEffort =0,1,getUnitEffort) * CatTemplate[[#This Row],[Year6]])</f>
        <v>0</v>
      </c>
      <c r="BS66" s="29">
        <f>IF(AND(ISBLANK(CatTemplate[[#This Row],[Eq. unit cost]]),ISBLANK(CatTemplate[[#This Row],[Cons. unit cost]]),ISBLANK(CatTemplate[[#This Row],[Oth. unit cost]])), 0, IF(getUnitEffort =0,1,getUnitEffort) * CatTemplate[[#This Row],[Year7]])</f>
        <v>0</v>
      </c>
      <c r="BT66" s="29">
        <f>IF(AND(ISBLANK(CatTemplate[[#This Row],[Eq. unit cost]]),ISBLANK(CatTemplate[[#This Row],[Cons. unit cost]]),ISBLANK(CatTemplate[[#This Row],[Oth. unit cost]])), 0, IF(getUnitEffort =0,1,getUnitEffort) * CatTemplate[[#This Row],[Year8]])</f>
        <v>0</v>
      </c>
      <c r="BU66" s="29">
        <f>IF(AND(ISBLANK(CatTemplate[[#This Row],[Eq. unit cost]]),ISBLANK(CatTemplate[[#This Row],[Cons. unit cost]]),ISBLANK(CatTemplate[[#This Row],[Oth. unit cost]])), 0, IF(getUnitEffort =0,1,getUnitEffort) * CatTemplate[[#This Row],[Year9]])</f>
        <v>0</v>
      </c>
      <c r="BV66" s="29">
        <f>IF(AND(ISBLANK(CatTemplate[[#This Row],[Eq. unit cost]]),ISBLANK(CatTemplate[[#This Row],[Cons. unit cost]]),ISBLANK(CatTemplate[[#This Row],[Oth. unit cost]])), 0, IF(getUnitEffort =0,1,getUnitEffort) * CatTemplate[[#This Row],[Year10]])</f>
        <v>0</v>
      </c>
      <c r="BW66" s="29">
        <f>IF(AND(ISBLANK(CatTemplate[[#This Row],[Eq. unit cost]]),ISBLANK(CatTemplate[[#This Row],[Cons. unit cost]]),ISBLANK(CatTemplate[[#This Row],[Oth. unit cost]])), 0, IF(getUnitEffort =0,1,getUnitEffort) * CatTemplate[[#This Row],[Year11]])</f>
        <v>0</v>
      </c>
      <c r="BX66" s="29">
        <f>IF(AND(ISBLANK(CatTemplate[[#This Row],[Eq. unit cost]]),ISBLANK(CatTemplate[[#This Row],[Cons. unit cost]]),ISBLANK(CatTemplate[[#This Row],[Oth. unit cost]])), 0, IF(getUnitEffort =0,1,getUnitEffort) * CatTemplate[[#This Row],[Year12]])</f>
        <v>0</v>
      </c>
      <c r="BY66" s="29">
        <f>IF(AND(ISBLANK(CatTemplate[[#This Row],[Eq. unit cost]]),ISBLANK(CatTemplate[[#This Row],[Cons. unit cost]]),ISBLANK(CatTemplate[[#This Row],[Oth. unit cost]])), 0, IF(getUnitEffort =0,1,getUnitEffort) * CatTemplate[[#This Row],[Year13]])</f>
        <v>0</v>
      </c>
      <c r="BZ66" s="29">
        <f>IF(AND(ISBLANK(CatTemplate[[#This Row],[Eq. unit cost]]),ISBLANK(CatTemplate[[#This Row],[Cons. unit cost]]),ISBLANK(CatTemplate[[#This Row],[Oth. unit cost]])), 0, IF(getUnitEffort =0,1,getUnitEffort) * CatTemplate[[#This Row],[Year14]])</f>
        <v>0</v>
      </c>
      <c r="CA66" s="29">
        <f>IF(AND(ISBLANK(CatTemplate[[#This Row],[Eq. unit cost]]),ISBLANK(CatTemplate[[#This Row],[Cons. unit cost]]),ISBLANK(CatTemplate[[#This Row],[Oth. unit cost]])), 0, IF(getUnitEffort =0,1,getUnitEffort) * CatTemplate[[#This Row],[Year15]])</f>
        <v>0</v>
      </c>
      <c r="CB66" s="29">
        <f>IF(AND(ISBLANK(CatTemplate[[#This Row],[Eq. unit cost]]),ISBLANK(CatTemplate[[#This Row],[Cons. unit cost]]),ISBLANK(CatTemplate[[#This Row],[Oth. unit cost]])), 0, IF(getUnitEffort =0,1,getUnitEffort) * CatTemplate[[#This Row],[Year16]])</f>
        <v>0</v>
      </c>
      <c r="CC66" s="29">
        <f>IF(AND(ISBLANK(CatTemplate[[#This Row],[Eq. unit cost]]),ISBLANK(CatTemplate[[#This Row],[Cons. unit cost]]),ISBLANK(CatTemplate[[#This Row],[Oth. unit cost]])), 0, IF(getUnitEffort =0,1,getUnitEffort) * CatTemplate[[#This Row],[Year17]])</f>
        <v>0</v>
      </c>
      <c r="CD66" s="29">
        <f>IF(AND(ISBLANK(CatTemplate[[#This Row],[Eq. unit cost]]),ISBLANK(CatTemplate[[#This Row],[Cons. unit cost]]),ISBLANK(CatTemplate[[#This Row],[Oth. unit cost]])), 0, IF(getUnitEffort =0,1,getUnitEffort) * CatTemplate[[#This Row],[Year18]])</f>
        <v>0</v>
      </c>
      <c r="CE66" s="29">
        <f>IF(AND(ISBLANK(CatTemplate[[#This Row],[Eq. unit cost]]),ISBLANK(CatTemplate[[#This Row],[Cons. unit cost]]),ISBLANK(CatTemplate[[#This Row],[Oth. unit cost]])), 0, IF(getUnitEffort =0,1,getUnitEffort) * CatTemplate[[#This Row],[Year19]])</f>
        <v>0</v>
      </c>
      <c r="CF66" s="29">
        <f>IF(AND(ISBLANK(CatTemplate[[#This Row],[Eq. unit cost]]),ISBLANK(CatTemplate[[#This Row],[Cons. unit cost]]),ISBLANK(CatTemplate[[#This Row],[Oth. unit cost]])), 0, IF(getUnitEffort =0,1,getUnitEffort) * CatTemplate[[#This Row],[Year20]])</f>
        <v>0</v>
      </c>
      <c r="CG66" s="45">
        <f>SUM(CatTemplate[[#This Row],[Q1]:[Q20]])</f>
        <v>0</v>
      </c>
      <c r="CH66" s="29">
        <f>IF(ISBLANK(CatTemplate[[#This Row],[St. unit effort]]),0,(CatTemplate[[#This Row],[St. unit effort]] * CatTemplate[[#This Row],[Year1]]))</f>
        <v>0</v>
      </c>
      <c r="CI66" s="29">
        <f>IF(ISBLANK(CatTemplate[[#This Row],[St. unit effort]]),0,(CatTemplate[[#This Row],[St. unit effort]] * CatTemplate[[#This Row],[Year2]]))</f>
        <v>0</v>
      </c>
      <c r="CJ66" s="29">
        <f>IF(ISBLANK(CatTemplate[[#This Row],[St. unit effort]]),0,(CatTemplate[[#This Row],[St. unit effort]] * CatTemplate[[#This Row],[Year3]]))</f>
        <v>0</v>
      </c>
      <c r="CK66" s="29">
        <f>IF(ISBLANK(CatTemplate[[#This Row],[St. unit effort]]),0,(CatTemplate[[#This Row],[St. unit effort]] * CatTemplate[[#This Row],[Year4]]))</f>
        <v>0</v>
      </c>
      <c r="CL66" s="29">
        <f>IF(ISBLANK(CatTemplate[[#This Row],[St. unit effort]]),0,(CatTemplate[[#This Row],[St. unit effort]] * CatTemplate[[#This Row],[Year5]]))</f>
        <v>0</v>
      </c>
      <c r="CM66" s="29">
        <f>IF(ISBLANK(CatTemplate[[#This Row],[St. unit effort]]),0,(CatTemplate[[#This Row],[St. unit effort]] * CatTemplate[[#This Row],[Year6]]))</f>
        <v>0</v>
      </c>
      <c r="CN66" s="29">
        <f>IF(ISBLANK(CatTemplate[[#This Row],[St. unit effort]]),0,(CatTemplate[[#This Row],[St. unit effort]] * CatTemplate[[#This Row],[Year7]]))</f>
        <v>0</v>
      </c>
      <c r="CO66" s="29">
        <f>IF(ISBLANK(CatTemplate[[#This Row],[St. unit effort]]),0,(CatTemplate[[#This Row],[St. unit effort]] * CatTemplate[[#This Row],[Year8]]))</f>
        <v>0</v>
      </c>
      <c r="CP66" s="29">
        <f>IF(ISBLANK(CatTemplate[[#This Row],[St. unit effort]]),0,(CatTemplate[[#This Row],[St. unit effort]] * CatTemplate[[#This Row],[Year9]]))</f>
        <v>0</v>
      </c>
      <c r="CQ66" s="29">
        <f>IF(ISBLANK(CatTemplate[[#This Row],[St. unit effort]]),0,(CatTemplate[[#This Row],[St. unit effort]] * CatTemplate[[#This Row],[Year10]]))</f>
        <v>0</v>
      </c>
      <c r="CR66" s="29">
        <f>IF(ISBLANK(CatTemplate[[#This Row],[St. unit effort]]),0,(CatTemplate[[#This Row],[St. unit effort]] * CatTemplate[[#This Row],[Year11]]))</f>
        <v>0</v>
      </c>
      <c r="CS66" s="29">
        <f>IF(ISBLANK(CatTemplate[[#This Row],[St. unit effort]]),0,(CatTemplate[[#This Row],[St. unit effort]] * CatTemplate[[#This Row],[Year12]]))</f>
        <v>0</v>
      </c>
      <c r="CT66" s="29">
        <f>IF(ISBLANK(CatTemplate[[#This Row],[St. unit effort]]),0,(CatTemplate[[#This Row],[St. unit effort]] * CatTemplate[[#This Row],[Year13]]))</f>
        <v>0</v>
      </c>
      <c r="CU66" s="29">
        <f>IF(ISBLANK(CatTemplate[[#This Row],[St. unit effort]]),0,(CatTemplate[[#This Row],[St. unit effort]] * CatTemplate[[#This Row],[Year14]]))</f>
        <v>0</v>
      </c>
      <c r="CV66" s="29">
        <f>IF(ISBLANK(CatTemplate[[#This Row],[St. unit effort]]),0,(CatTemplate[[#This Row],[St. unit effort]] * CatTemplate[[#This Row],[Year15]]))</f>
        <v>0</v>
      </c>
      <c r="CW66" s="29">
        <f>IF(ISBLANK(CatTemplate[[#This Row],[St. unit effort]]),0,(CatTemplate[[#This Row],[St. unit effort]] * CatTemplate[[#This Row],[Year16]]))</f>
        <v>0</v>
      </c>
      <c r="CX66" s="29">
        <f>IF(ISBLANK(CatTemplate[[#This Row],[St. unit effort]]),0,(CatTemplate[[#This Row],[St. unit effort]] * CatTemplate[[#This Row],[Year17]]))</f>
        <v>0</v>
      </c>
      <c r="CY66" s="29">
        <f>IF(ISBLANK(CatTemplate[[#This Row],[St. unit effort]]),0,(CatTemplate[[#This Row],[St. unit effort]] * CatTemplate[[#This Row],[Year18]]))</f>
        <v>0</v>
      </c>
      <c r="CZ66" s="29">
        <f>IF(ISBLANK(CatTemplate[[#This Row],[St. unit effort]]),0,(CatTemplate[[#This Row],[St. unit effort]] * CatTemplate[[#This Row],[Year19]]))</f>
        <v>0</v>
      </c>
      <c r="DA66" s="29">
        <f>IF(ISBLANK(CatTemplate[[#This Row],[St. unit effort]]),0,(CatTemplate[[#This Row],[St. unit effort]] * CatTemplate[[#This Row],[Year20]]))</f>
        <v>0</v>
      </c>
      <c r="DB66" s="57">
        <f>IF(ISBLANK(CatTemplate[[#This Row],[St. unit effort]]),0,(CatTemplate[[#This Row],[St. unit effort]] * CatTemplate[[#This Row],[Year1]])*8/ParRatePM)</f>
        <v>0</v>
      </c>
      <c r="DC66" s="57">
        <f>IF(ISBLANK(CatTemplate[[#This Row],[St. unit effort]]),0,(CatTemplate[[#This Row],[St. unit effort]] * CatTemplate[[#This Row],[Year2]])*8/ParRatePM)</f>
        <v>0</v>
      </c>
      <c r="DD66" s="57">
        <f>IF(ISBLANK(CatTemplate[[#This Row],[St. unit effort]]),0,(CatTemplate[[#This Row],[St. unit effort]] * CatTemplate[[#This Row],[Year3]])*8/ParRatePM)</f>
        <v>0</v>
      </c>
      <c r="DE66" s="57">
        <f>IF(ISBLANK(CatTemplate[[#This Row],[St. unit effort]]),0,(CatTemplate[[#This Row],[St. unit effort]] * CatTemplate[[#This Row],[Year4]])*8/ParRatePM)</f>
        <v>0</v>
      </c>
      <c r="DF66" s="57">
        <f>IF(ISBLANK(CatTemplate[[#This Row],[St. unit effort]]),0,(CatTemplate[[#This Row],[St. unit effort]] * CatTemplate[[#This Row],[Year5]])*8/ParRatePM)</f>
        <v>0</v>
      </c>
      <c r="DG66" s="57">
        <f>IF(ISBLANK(CatTemplate[[#This Row],[St. unit effort]]),0,(CatTemplate[[#This Row],[St. unit effort]] * CatTemplate[[#This Row],[Year6]])*8/ParRatePM)</f>
        <v>0</v>
      </c>
      <c r="DH66" s="57">
        <f>IF(ISBLANK(CatTemplate[[#This Row],[St. unit effort]]),0,(CatTemplate[[#This Row],[St. unit effort]] * CatTemplate[[#This Row],[Year7]])*8/ParRatePM)</f>
        <v>0</v>
      </c>
      <c r="DI66" s="57">
        <f>IF(ISBLANK(CatTemplate[[#This Row],[St. unit effort]]),0,(CatTemplate[[#This Row],[St. unit effort]] * CatTemplate[[#This Row],[Year8]])*8/ParRatePM)</f>
        <v>0</v>
      </c>
      <c r="DJ66" s="57">
        <f>IF(ISBLANK(CatTemplate[[#This Row],[St. unit effort]]),0,(CatTemplate[[#This Row],[St. unit effort]] * CatTemplate[[#This Row],[Year9]])*8/ParRatePM)</f>
        <v>0</v>
      </c>
      <c r="DK66" s="57">
        <f>IF(ISBLANK(CatTemplate[[#This Row],[St. unit effort]]),0,(CatTemplate[[#This Row],[St. unit effort]] * CatTemplate[[#This Row],[Year10]])*8/ParRatePM)</f>
        <v>0</v>
      </c>
      <c r="DL66" s="57">
        <f>IF(ISBLANK(CatTemplate[[#This Row],[St. unit effort]]),0,(CatTemplate[[#This Row],[St. unit effort]] * CatTemplate[[#This Row],[Year11]])*8/ParRatePM)</f>
        <v>0</v>
      </c>
      <c r="DM66" s="57">
        <f>IF(ISBLANK(CatTemplate[[#This Row],[St. unit effort]]),0,(CatTemplate[[#This Row],[St. unit effort]] * CatTemplate[[#This Row],[Year12]])*8/ParRatePM)</f>
        <v>0</v>
      </c>
      <c r="DN66" s="57">
        <f>IF(ISBLANK(CatTemplate[[#This Row],[St. unit effort]]),0,(CatTemplate[[#This Row],[St. unit effort]] * CatTemplate[[#This Row],[Year13]])*8/ParRatePM)</f>
        <v>0</v>
      </c>
      <c r="DO66" s="57">
        <f>IF(ISBLANK(CatTemplate[[#This Row],[St. unit effort]]),0,(CatTemplate[[#This Row],[St. unit effort]] * CatTemplate[[#This Row],[Year14]])*8/ParRatePM)</f>
        <v>0</v>
      </c>
      <c r="DP66" s="57">
        <f>IF(ISBLANK(CatTemplate[[#This Row],[St. unit effort]]),0,(CatTemplate[[#This Row],[St. unit effort]] * CatTemplate[[#This Row],[Year15]])*8/ParRatePM)</f>
        <v>0</v>
      </c>
      <c r="DQ66" s="57">
        <f>IF(ISBLANK(CatTemplate[[#This Row],[St. unit effort]]),0,(CatTemplate[[#This Row],[St. unit effort]] * CatTemplate[[#This Row],[Year16]])*8/ParRatePM)</f>
        <v>0</v>
      </c>
      <c r="DR66" s="57">
        <f>IF(ISBLANK(CatTemplate[[#This Row],[St. unit effort]]),0,(CatTemplate[[#This Row],[St. unit effort]] * CatTemplate[[#This Row],[Year17]])*8/ParRatePM)</f>
        <v>0</v>
      </c>
      <c r="DS66" s="57">
        <f>IF(ISBLANK(CatTemplate[[#This Row],[St. unit effort]]),0,(CatTemplate[[#This Row],[St. unit effort]] * CatTemplate[[#This Row],[Year18]])*8/ParRatePM)</f>
        <v>0</v>
      </c>
      <c r="DT66" s="57">
        <f>IF(ISBLANK(CatTemplate[[#This Row],[St. unit effort]]),0,(CatTemplate[[#This Row],[St. unit effort]] * CatTemplate[[#This Row],[Year19]])*8/ParRatePM)</f>
        <v>0</v>
      </c>
      <c r="DU66" s="57">
        <f>IF(ISBLANK(CatTemplate[[#This Row],[St. unit effort]]),0,(CatTemplate[[#This Row],[St. unit effort]] * CatTemplate[[#This Row],[Year20]])*8/ParRatePM)</f>
        <v>0</v>
      </c>
      <c r="DV66" s="54">
        <f>SUM(CatTemplate[[#This Row],[PM1]:[PM20]])</f>
        <v>0</v>
      </c>
      <c r="DW66" s="56">
        <f t="shared" si="21"/>
        <v>0</v>
      </c>
      <c r="DX66" s="56">
        <f t="shared" si="21"/>
        <v>0</v>
      </c>
      <c r="DY66" s="56">
        <f t="shared" si="21"/>
        <v>0</v>
      </c>
      <c r="DZ66" s="56">
        <f t="shared" si="21"/>
        <v>0</v>
      </c>
      <c r="EA66" s="56">
        <f t="shared" si="21"/>
        <v>0</v>
      </c>
      <c r="EB66" s="56">
        <f t="shared" si="21"/>
        <v>0</v>
      </c>
      <c r="EC66" s="56">
        <f t="shared" si="21"/>
        <v>0</v>
      </c>
      <c r="ED66" s="56">
        <f t="shared" si="21"/>
        <v>0</v>
      </c>
      <c r="EE66" s="56">
        <f t="shared" si="21"/>
        <v>0</v>
      </c>
      <c r="EF66" s="56">
        <f t="shared" si="21"/>
        <v>0</v>
      </c>
      <c r="EG66" s="56">
        <f t="shared" si="21"/>
        <v>0</v>
      </c>
      <c r="EH66" s="56">
        <f t="shared" si="21"/>
        <v>0</v>
      </c>
      <c r="EI66" s="56">
        <f t="shared" si="21"/>
        <v>0</v>
      </c>
      <c r="EJ66" s="56">
        <f t="shared" si="21"/>
        <v>0</v>
      </c>
      <c r="EK66" s="56">
        <f t="shared" si="21"/>
        <v>0</v>
      </c>
      <c r="EL66" s="56">
        <f t="shared" si="21"/>
        <v>0</v>
      </c>
      <c r="EM66" s="56">
        <f t="shared" si="19"/>
        <v>0</v>
      </c>
      <c r="EN66" s="56">
        <f t="shared" si="19"/>
        <v>0</v>
      </c>
      <c r="EO66" s="56">
        <f t="shared" si="19"/>
        <v>0</v>
      </c>
      <c r="EP66" s="56">
        <f t="shared" si="19"/>
        <v>0</v>
      </c>
      <c r="EQ66" s="30">
        <f>CatTemplate[[#This Row],[Eq. unit cost]] * CatTemplate[[#This Row],[Eq. quantity]]</f>
        <v>0</v>
      </c>
      <c r="ER66" s="30">
        <f>CatTemplate[[#This Row],[Cons. unit cost]] *CatTemplate[[#This Row],[Cons. quantity]]</f>
        <v>0</v>
      </c>
      <c r="ES66" s="30">
        <f>CatTemplate[[#This Row],[Oth. unit cost]] *CatTemplate[[#This Row],[Oth. quantity]]</f>
        <v>0</v>
      </c>
      <c r="ET66" s="55">
        <f>SUM(CatTemplate[[#This Row],[CO1]:[CO20]])</f>
        <v>0</v>
      </c>
      <c r="EU66" s="56">
        <f t="shared" si="22"/>
        <v>0</v>
      </c>
      <c r="EV66" s="56">
        <f t="shared" si="22"/>
        <v>0</v>
      </c>
      <c r="EW66" s="56">
        <f t="shared" si="22"/>
        <v>0</v>
      </c>
      <c r="EX66" s="56">
        <f t="shared" si="22"/>
        <v>0</v>
      </c>
      <c r="EY66" s="56">
        <f t="shared" si="22"/>
        <v>0</v>
      </c>
      <c r="EZ66" s="56">
        <f t="shared" si="22"/>
        <v>0</v>
      </c>
      <c r="FA66" s="56">
        <f t="shared" si="22"/>
        <v>0</v>
      </c>
      <c r="FB66" s="56">
        <f t="shared" si="22"/>
        <v>0</v>
      </c>
      <c r="FC66" s="56">
        <f t="shared" si="22"/>
        <v>0</v>
      </c>
      <c r="FD66" s="56">
        <f t="shared" si="22"/>
        <v>0</v>
      </c>
      <c r="FE66" s="56">
        <f t="shared" si="22"/>
        <v>0</v>
      </c>
      <c r="FF66" s="56">
        <f t="shared" si="22"/>
        <v>0</v>
      </c>
      <c r="FG66" s="56">
        <f t="shared" si="22"/>
        <v>0</v>
      </c>
      <c r="FH66" s="56">
        <f t="shared" si="22"/>
        <v>0</v>
      </c>
      <c r="FI66" s="56">
        <f t="shared" si="22"/>
        <v>0</v>
      </c>
      <c r="FJ66" s="56">
        <f t="shared" si="22"/>
        <v>0</v>
      </c>
      <c r="FK66" s="56">
        <f t="shared" si="20"/>
        <v>0</v>
      </c>
      <c r="FL66" s="56">
        <f t="shared" si="20"/>
        <v>0</v>
      </c>
      <c r="FM66" s="56">
        <f t="shared" si="20"/>
        <v>0</v>
      </c>
      <c r="FN66" s="56">
        <f t="shared" si="20"/>
        <v>0</v>
      </c>
      <c r="FO66" s="58">
        <f>SUM(CatTemplate[[#This Row],[CS1]:[CS20]])</f>
        <v>0</v>
      </c>
      <c r="FP66" s="59">
        <f>CatTemplate[[#This Row],[Total Oth. cost]]+CatTemplate[[#This Row],[Total St. Cost]]</f>
        <v>0</v>
      </c>
      <c r="FQ66" s="33" t="e">
        <f t="shared" si="12"/>
        <v>#VALUE!</v>
      </c>
      <c r="FR66" s="33" t="e">
        <f t="shared" si="5"/>
        <v>#VALUE!</v>
      </c>
      <c r="FS66" s="30" t="e">
        <f>(CatTemplate[[#This Row],[CO1]] + CatTemplate[[#This Row],[CS1]]) * (1 + getRateOHFinal) * getRateMarkupFinal</f>
        <v>#VALUE!</v>
      </c>
      <c r="FT66" s="30" t="e">
        <f>(CatTemplate[[#This Row],[CO2]] + CatTemplate[[#This Row],[CS2]]) * (1 + getRateOHFinal) * getRateMarkupFinal</f>
        <v>#VALUE!</v>
      </c>
      <c r="FU66" s="30" t="e">
        <f>(CatTemplate[[#This Row],[CO3]] + CatTemplate[[#This Row],[CS3]]) * (1 + getRateOHFinal) * getRateMarkupFinal</f>
        <v>#VALUE!</v>
      </c>
      <c r="FV66" s="30" t="e">
        <f>(CatTemplate[[#This Row],[CO4]] + CatTemplate[[#This Row],[CS4]]) * (1 + getRateOHFinal) * getRateMarkupFinal</f>
        <v>#VALUE!</v>
      </c>
      <c r="FW66" s="30" t="e">
        <f>(CatTemplate[[#This Row],[CO5]] + CatTemplate[[#This Row],[CS5]]) * (1 + getRateOHFinal) * getRateMarkupFinal</f>
        <v>#VALUE!</v>
      </c>
      <c r="FX66" s="30" t="e">
        <f>(CatTemplate[[#This Row],[CO6]] + CatTemplate[[#This Row],[CS6]]) * (1 + getRateOHFinal) * getRateMarkupFinal</f>
        <v>#VALUE!</v>
      </c>
      <c r="FY66" s="30" t="e">
        <f>(CatTemplate[[#This Row],[CO7]] + CatTemplate[[#This Row],[CS7]]) * (1 + getRateOHFinal) * getRateMarkupFinal</f>
        <v>#VALUE!</v>
      </c>
      <c r="FZ66" s="30" t="e">
        <f>(CatTemplate[[#This Row],[CO8]] + CatTemplate[[#This Row],[CS8]]) * (1 + getRateOHFinal) * getRateMarkupFinal</f>
        <v>#VALUE!</v>
      </c>
      <c r="GA66" s="30" t="e">
        <f>(CatTemplate[[#This Row],[CO9]] + CatTemplate[[#This Row],[CS9]]) * (1 + getRateOHFinal) * getRateMarkupFinal</f>
        <v>#VALUE!</v>
      </c>
      <c r="GB66" s="30" t="e">
        <f>(CatTemplate[[#This Row],[CO10]] + CatTemplate[[#This Row],[CS10]]) * (1 + getRateOHFinal) * getRateMarkupFinal</f>
        <v>#VALUE!</v>
      </c>
      <c r="GC66" s="30" t="e">
        <f>(CatTemplate[[#This Row],[CO11]] + CatTemplate[[#This Row],[CS11]]) * (1 + getRateOHFinal) * getRateMarkupFinal</f>
        <v>#VALUE!</v>
      </c>
      <c r="GD66" s="30" t="e">
        <f>(CatTemplate[[#This Row],[CO12]] + CatTemplate[[#This Row],[CS12]]) * (1 + getRateOHFinal) * getRateMarkupFinal</f>
        <v>#VALUE!</v>
      </c>
      <c r="GE66" s="30" t="e">
        <f>(CatTemplate[[#This Row],[CO13]] + CatTemplate[[#This Row],[CS13]]) * (1 + getRateOHFinal) * getRateMarkupFinal</f>
        <v>#VALUE!</v>
      </c>
      <c r="GF66" s="30" t="e">
        <f>(CatTemplate[[#This Row],[CO14]] + CatTemplate[[#This Row],[CS14]]) * (1 + getRateOHFinal) * getRateMarkupFinal</f>
        <v>#VALUE!</v>
      </c>
      <c r="GG66" s="30" t="e">
        <f>(CatTemplate[[#This Row],[CO15]] + CatTemplate[[#This Row],[CS15]]) * (1 + getRateOHFinal) * getRateMarkupFinal</f>
        <v>#VALUE!</v>
      </c>
      <c r="GH66" s="30" t="e">
        <f>(CatTemplate[[#This Row],[CO16]] + CatTemplate[[#This Row],[CS16]]) * (1 + getRateOHFinal) * getRateMarkupFinal</f>
        <v>#VALUE!</v>
      </c>
      <c r="GI66" s="30" t="e">
        <f>(CatTemplate[[#This Row],[CO17]] + CatTemplate[[#This Row],[CS17]]) * (1 + getRateOHFinal) * getRateMarkupFinal</f>
        <v>#VALUE!</v>
      </c>
      <c r="GJ66" s="30" t="e">
        <f>(CatTemplate[[#This Row],[CO18]] + CatTemplate[[#This Row],[CS18]]) * (1 + getRateOHFinal) * getRateMarkupFinal</f>
        <v>#VALUE!</v>
      </c>
      <c r="GK66" s="30" t="e">
        <f>(CatTemplate[[#This Row],[CO19]] + CatTemplate[[#This Row],[CS19]]) * (1 + getRateOHFinal) * getRateMarkupFinal</f>
        <v>#VALUE!</v>
      </c>
      <c r="GL66" s="30" t="e">
        <f>(CatTemplate[[#This Row],[CO20]] + CatTemplate[[#This Row],[CS20]]) * (1 + getRateOHFinal) * getRateMarkupFinal</f>
        <v>#VALUE!</v>
      </c>
      <c r="GM66" s="30" t="e">
        <f t="shared" si="6"/>
        <v>#VALUE!</v>
      </c>
      <c r="GN66" s="30" t="e">
        <f t="shared" si="7"/>
        <v>#VALUE!</v>
      </c>
      <c r="GO66" s="30" t="e">
        <f t="shared" si="8"/>
        <v>#VALUE!</v>
      </c>
      <c r="GP66" s="30" t="e">
        <f t="shared" si="9"/>
        <v>#VALUE!</v>
      </c>
      <c r="GQ66" s="30" t="e">
        <f>(CatTemplate[[#This Row],[CO1]]+CatTemplate[[#This Row],[CS1]]) * (1+ getRateOHFinal) * (1 + getRateMarkupFinal)</f>
        <v>#VALUE!</v>
      </c>
      <c r="GR66" s="30" t="e">
        <f>(CatTemplate[[#This Row],[CO2]]+CatTemplate[[#This Row],[CS2]]) * (1+ getRateOHFinal) * (1 + getRateMarkupFinal)</f>
        <v>#VALUE!</v>
      </c>
      <c r="GS66" s="30" t="e">
        <f>(CatTemplate[[#This Row],[CO3]]+CatTemplate[[#This Row],[CS3]]) * (1+ getRateOHFinal) * (1 + getRateMarkupFinal)</f>
        <v>#VALUE!</v>
      </c>
      <c r="GT66" s="30" t="e">
        <f>(CatTemplate[[#This Row],[CO4]]+CatTemplate[[#This Row],[CS4]]) * (1+ getRateOHFinal) * (1 + getRateMarkupFinal)</f>
        <v>#VALUE!</v>
      </c>
      <c r="GU66" s="30" t="e">
        <f>(CatTemplate[[#This Row],[CO5]]+CatTemplate[[#This Row],[CS5]]) * (1+ getRateOHFinal) * (1 + getRateMarkupFinal)</f>
        <v>#VALUE!</v>
      </c>
      <c r="GV66" s="30" t="e">
        <f>(CatTemplate[[#This Row],[CO6]]+CatTemplate[[#This Row],[CS6]]) * (1+ getRateOHFinal) * (1 + getRateMarkupFinal)</f>
        <v>#VALUE!</v>
      </c>
      <c r="GW66" s="30" t="e">
        <f>(CatTemplate[[#This Row],[CO7]]+CatTemplate[[#This Row],[CS7]]) * (1+ getRateOHFinal) * (1 + getRateMarkupFinal)</f>
        <v>#VALUE!</v>
      </c>
      <c r="GX66" s="30" t="e">
        <f>(CatTemplate[[#This Row],[CO8]]+CatTemplate[[#This Row],[CS8]]) * (1+ getRateOHFinal) * (1 + getRateMarkupFinal)</f>
        <v>#VALUE!</v>
      </c>
      <c r="GY66" s="30" t="e">
        <f>(CatTemplate[[#This Row],[CO9]]+CatTemplate[[#This Row],[CS9]]) * (1+ getRateOHFinal) * (1 + getRateMarkupFinal)</f>
        <v>#VALUE!</v>
      </c>
      <c r="GZ66" s="30" t="e">
        <f>(CatTemplate[[#This Row],[CO10]]+CatTemplate[[#This Row],[CS10]]) * (1+ getRateOHFinal) * (1 + getRateMarkupFinal)</f>
        <v>#VALUE!</v>
      </c>
      <c r="HA66" s="30" t="e">
        <f>(CatTemplate[[#This Row],[CO11]]+CatTemplate[[#This Row],[CS11]]) * (1+ getRateOHFinal) * (1 + getRateMarkupFinal)</f>
        <v>#VALUE!</v>
      </c>
      <c r="HB66" s="30" t="e">
        <f>(CatTemplate[[#This Row],[CO12]]+CatTemplate[[#This Row],[CS12]]) * (1+ getRateOHFinal) * (1 + getRateMarkupFinal)</f>
        <v>#VALUE!</v>
      </c>
      <c r="HC66" s="30" t="e">
        <f>(CatTemplate[[#This Row],[CO13]]+CatTemplate[[#This Row],[CS13]]) * (1+ getRateOHFinal) * (1 + getRateMarkupFinal)</f>
        <v>#VALUE!</v>
      </c>
      <c r="HD66" s="30" t="e">
        <f>(CatTemplate[[#This Row],[CO14]]+CatTemplate[[#This Row],[CS14]]) * (1+ getRateOHFinal) * (1 + getRateMarkupFinal)</f>
        <v>#VALUE!</v>
      </c>
      <c r="HE66" s="30" t="e">
        <f>(CatTemplate[[#This Row],[CO15]]+CatTemplate[[#This Row],[CS15]]) * (1+ getRateOHFinal) * (1 + getRateMarkupFinal)</f>
        <v>#VALUE!</v>
      </c>
      <c r="HF66" s="30" t="e">
        <f>(CatTemplate[[#This Row],[CO16]]+CatTemplate[[#This Row],[CS16]]) * (1+ getRateOHFinal) * (1 + getRateMarkupFinal)</f>
        <v>#VALUE!</v>
      </c>
      <c r="HG66" s="30" t="e">
        <f>(CatTemplate[[#This Row],[CO17]]+CatTemplate[[#This Row],[CS17]]) * (1+ getRateOHFinal) * (1 + getRateMarkupFinal)</f>
        <v>#VALUE!</v>
      </c>
      <c r="HH66" s="30" t="e">
        <f>(CatTemplate[[#This Row],[CO18]]+CatTemplate[[#This Row],[CS18]]) * (1+ getRateOHFinal) * (1 + getRateMarkupFinal)</f>
        <v>#VALUE!</v>
      </c>
      <c r="HI66" s="30" t="e">
        <f>(CatTemplate[[#This Row],[CO19]]+CatTemplate[[#This Row],[CS19]]) * (1+ getRateOHFinal) * (1 + getRateMarkupFinal)</f>
        <v>#VALUE!</v>
      </c>
      <c r="HJ66" s="30" t="e">
        <f>(CatTemplate[[#This Row],[CO20]]+CatTemplate[[#This Row],[CS20]]) * (1+ getRateOHFinal) * (1 + getRateMarkupFinal)</f>
        <v>#VALUE!</v>
      </c>
      <c r="HK66" s="39" t="e">
        <f>CatTemplate[[#This Row],[Total cost]]+CatTemplate[[#This Row],[OH Amount]]+CatTemplate[[#This Row],[Markup]]</f>
        <v>#VALUE!</v>
      </c>
      <c r="HL66" s="63">
        <f>IF(CatTemplate[[#This Row],[Units]]="Days",CatTemplate[[#This Row],[Project quantity]]*CatTemplate[[#This Row],[St. unit effort]],CatTemplate[[#This Row],[Project quantity]])</f>
        <v>0</v>
      </c>
      <c r="HM66" s="287">
        <f>IFERROR(CatTemplate[[#This Row],[Total Price]]/(CatTemplate[[#This Row],[Final Quantity]]),0)</f>
        <v>0</v>
      </c>
      <c r="HN66" s="261"/>
    </row>
    <row r="67" spans="2:222" x14ac:dyDescent="0.2">
      <c r="B67" s="6" t="s">
        <v>75</v>
      </c>
      <c r="C67" s="22">
        <v>2</v>
      </c>
      <c r="D67" s="7" t="s">
        <v>75</v>
      </c>
      <c r="E67" s="24">
        <v>6</v>
      </c>
      <c r="F67" s="18" t="s">
        <v>53</v>
      </c>
      <c r="G67" s="26">
        <v>1</v>
      </c>
      <c r="H67" s="18" t="s">
        <v>153</v>
      </c>
      <c r="I67" s="18"/>
      <c r="J67" s="15" t="s">
        <v>1113</v>
      </c>
      <c r="K67" s="15"/>
      <c r="L67" s="15" t="s">
        <v>140</v>
      </c>
      <c r="M67" s="15" t="s">
        <v>890</v>
      </c>
      <c r="N67" s="15" t="s">
        <v>857</v>
      </c>
      <c r="O67" s="320"/>
      <c r="P67" s="71"/>
      <c r="Q67" s="108"/>
      <c r="R67" s="73"/>
      <c r="S67" s="97"/>
      <c r="T67" s="100">
        <f>getEqUnitCost</f>
        <v>0</v>
      </c>
      <c r="U67" s="73">
        <f>getEqUnitEffort</f>
        <v>0</v>
      </c>
      <c r="V67" s="101">
        <f>getEqQuantity</f>
        <v>0</v>
      </c>
      <c r="W67" s="320"/>
      <c r="X67" s="100">
        <f>getConsUnitCost</f>
        <v>0</v>
      </c>
      <c r="Y67" s="73">
        <f>getConsUnitEffort</f>
        <v>0</v>
      </c>
      <c r="Z67" s="14">
        <f>getConsQuantity</f>
        <v>0</v>
      </c>
      <c r="AA67" s="320"/>
      <c r="AB67" s="72"/>
      <c r="AC67" s="112"/>
      <c r="AD67" s="14">
        <f>getOthQuantity</f>
        <v>0</v>
      </c>
      <c r="AE67" s="320"/>
      <c r="AF67" s="28" t="str">
        <f>IF(ISBLANK(CatTemplate[[#This Row],[Resource type]]),"",CatTemplate[[#This Row],[Resource type]])</f>
        <v>CIEC CRA Coordinator</v>
      </c>
      <c r="AG67" s="242">
        <f>getStaffUnitCost</f>
        <v>707.03281400178594</v>
      </c>
      <c r="AH67" s="113">
        <f>getStaffUnitEffort</f>
        <v>0</v>
      </c>
      <c r="AI67" s="40">
        <f>getStaffQuantity</f>
        <v>0</v>
      </c>
      <c r="AJ67" s="41">
        <f>CatTemplate[[#This Row],[St. quantity]]*8/ParRatePM</f>
        <v>0</v>
      </c>
      <c r="AK67" s="320"/>
      <c r="AL67" s="53" t="str">
        <f>CatTemplate[[#This Row],[Item type]]</f>
        <v>Days</v>
      </c>
      <c r="AM67" s="12">
        <f>SUM(CatTemplate[[#This Row],[Year1]:[Year20]])</f>
        <v>0</v>
      </c>
      <c r="AN67" s="52"/>
      <c r="AO67" s="52"/>
      <c r="AP67" s="52"/>
      <c r="AQ67" s="8"/>
      <c r="AR67" s="8"/>
      <c r="AS67" s="8"/>
      <c r="AT67" s="8"/>
      <c r="AU67" s="8"/>
      <c r="AV67" s="8"/>
      <c r="AW67" s="8"/>
      <c r="AX67" s="8"/>
      <c r="AY67" s="8"/>
      <c r="AZ67" s="8"/>
      <c r="BA67" s="8"/>
      <c r="BB67" s="8"/>
      <c r="BC67" s="8"/>
      <c r="BD67" s="8"/>
      <c r="BE67" s="8"/>
      <c r="BF67" s="8"/>
      <c r="BG67" s="36"/>
      <c r="BH67" s="320"/>
      <c r="BI67" s="37" t="str">
        <f>getCostCategory</f>
        <v>07 Other costs</v>
      </c>
      <c r="BJ67" s="37" t="str">
        <f>getSection</f>
        <v>02 Patient visits and data collection</v>
      </c>
      <c r="BK67" s="32" t="str">
        <f>getObject</f>
        <v>Patient visits and data collection</v>
      </c>
      <c r="BL67" s="30">
        <f>IFERROR(getUnitCost * IF(CatTemplate[[#This Row],[Cost Category Comp.]]="01 Staff costs", 1,1),0)</f>
        <v>707.03281400178594</v>
      </c>
      <c r="BM67" s="29">
        <f>IF(AND(ISBLANK(CatTemplate[[#This Row],[Eq. unit cost]]),ISBLANK(CatTemplate[[#This Row],[Cons. unit cost]]),ISBLANK(CatTemplate[[#This Row],[Oth. unit cost]])), 0, IF(getUnitEffort =0,1,getUnitEffort) * CatTemplate[[#This Row],[Year1]])</f>
        <v>0</v>
      </c>
      <c r="BN67" s="29">
        <f>IF(AND(ISBLANK(CatTemplate[[#This Row],[Eq. unit cost]]),ISBLANK(CatTemplate[[#This Row],[Cons. unit cost]]),ISBLANK(CatTemplate[[#This Row],[Oth. unit cost]])), 0, IF(getUnitEffort =0,1,getUnitEffort) * CatTemplate[[#This Row],[Year2]])</f>
        <v>0</v>
      </c>
      <c r="BO67" s="29">
        <f>IF(AND(ISBLANK(CatTemplate[[#This Row],[Eq. unit cost]]),ISBLANK(CatTemplate[[#This Row],[Cons. unit cost]]),ISBLANK(CatTemplate[[#This Row],[Oth. unit cost]])), 0, IF(getUnitEffort =0,1,getUnitEffort) * CatTemplate[[#This Row],[Year3]])</f>
        <v>0</v>
      </c>
      <c r="BP67" s="29">
        <f>IF(AND(ISBLANK(CatTemplate[[#This Row],[Eq. unit cost]]),ISBLANK(CatTemplate[[#This Row],[Cons. unit cost]]),ISBLANK(CatTemplate[[#This Row],[Oth. unit cost]])), 0, IF(getUnitEffort =0,1,getUnitEffort) * CatTemplate[[#This Row],[Year4]])</f>
        <v>0</v>
      </c>
      <c r="BQ67" s="29">
        <f>IF(AND(ISBLANK(CatTemplate[[#This Row],[Eq. unit cost]]),ISBLANK(CatTemplate[[#This Row],[Cons. unit cost]]),ISBLANK(CatTemplate[[#This Row],[Oth. unit cost]])), 0, IF(getUnitEffort =0,1,getUnitEffort) * CatTemplate[[#This Row],[Year5]])</f>
        <v>0</v>
      </c>
      <c r="BR67" s="29">
        <f>IF(AND(ISBLANK(CatTemplate[[#This Row],[Eq. unit cost]]),ISBLANK(CatTemplate[[#This Row],[Cons. unit cost]]),ISBLANK(CatTemplate[[#This Row],[Oth. unit cost]])), 0, IF(getUnitEffort =0,1,getUnitEffort) * CatTemplate[[#This Row],[Year6]])</f>
        <v>0</v>
      </c>
      <c r="BS67" s="29">
        <f>IF(AND(ISBLANK(CatTemplate[[#This Row],[Eq. unit cost]]),ISBLANK(CatTemplate[[#This Row],[Cons. unit cost]]),ISBLANK(CatTemplate[[#This Row],[Oth. unit cost]])), 0, IF(getUnitEffort =0,1,getUnitEffort) * CatTemplate[[#This Row],[Year7]])</f>
        <v>0</v>
      </c>
      <c r="BT67" s="29">
        <f>IF(AND(ISBLANK(CatTemplate[[#This Row],[Eq. unit cost]]),ISBLANK(CatTemplate[[#This Row],[Cons. unit cost]]),ISBLANK(CatTemplate[[#This Row],[Oth. unit cost]])), 0, IF(getUnitEffort =0,1,getUnitEffort) * CatTemplate[[#This Row],[Year8]])</f>
        <v>0</v>
      </c>
      <c r="BU67" s="29">
        <f>IF(AND(ISBLANK(CatTemplate[[#This Row],[Eq. unit cost]]),ISBLANK(CatTemplate[[#This Row],[Cons. unit cost]]),ISBLANK(CatTemplate[[#This Row],[Oth. unit cost]])), 0, IF(getUnitEffort =0,1,getUnitEffort) * CatTemplate[[#This Row],[Year9]])</f>
        <v>0</v>
      </c>
      <c r="BV67" s="29">
        <f>IF(AND(ISBLANK(CatTemplate[[#This Row],[Eq. unit cost]]),ISBLANK(CatTemplate[[#This Row],[Cons. unit cost]]),ISBLANK(CatTemplate[[#This Row],[Oth. unit cost]])), 0, IF(getUnitEffort =0,1,getUnitEffort) * CatTemplate[[#This Row],[Year10]])</f>
        <v>0</v>
      </c>
      <c r="BW67" s="29">
        <f>IF(AND(ISBLANK(CatTemplate[[#This Row],[Eq. unit cost]]),ISBLANK(CatTemplate[[#This Row],[Cons. unit cost]]),ISBLANK(CatTemplate[[#This Row],[Oth. unit cost]])), 0, IF(getUnitEffort =0,1,getUnitEffort) * CatTemplate[[#This Row],[Year11]])</f>
        <v>0</v>
      </c>
      <c r="BX67" s="29">
        <f>IF(AND(ISBLANK(CatTemplate[[#This Row],[Eq. unit cost]]),ISBLANK(CatTemplate[[#This Row],[Cons. unit cost]]),ISBLANK(CatTemplate[[#This Row],[Oth. unit cost]])), 0, IF(getUnitEffort =0,1,getUnitEffort) * CatTemplate[[#This Row],[Year12]])</f>
        <v>0</v>
      </c>
      <c r="BY67" s="29">
        <f>IF(AND(ISBLANK(CatTemplate[[#This Row],[Eq. unit cost]]),ISBLANK(CatTemplate[[#This Row],[Cons. unit cost]]),ISBLANK(CatTemplate[[#This Row],[Oth. unit cost]])), 0, IF(getUnitEffort =0,1,getUnitEffort) * CatTemplate[[#This Row],[Year13]])</f>
        <v>0</v>
      </c>
      <c r="BZ67" s="29">
        <f>IF(AND(ISBLANK(CatTemplate[[#This Row],[Eq. unit cost]]),ISBLANK(CatTemplate[[#This Row],[Cons. unit cost]]),ISBLANK(CatTemplate[[#This Row],[Oth. unit cost]])), 0, IF(getUnitEffort =0,1,getUnitEffort) * CatTemplate[[#This Row],[Year14]])</f>
        <v>0</v>
      </c>
      <c r="CA67" s="29">
        <f>IF(AND(ISBLANK(CatTemplate[[#This Row],[Eq. unit cost]]),ISBLANK(CatTemplate[[#This Row],[Cons. unit cost]]),ISBLANK(CatTemplate[[#This Row],[Oth. unit cost]])), 0, IF(getUnitEffort =0,1,getUnitEffort) * CatTemplate[[#This Row],[Year15]])</f>
        <v>0</v>
      </c>
      <c r="CB67" s="29">
        <f>IF(AND(ISBLANK(CatTemplate[[#This Row],[Eq. unit cost]]),ISBLANK(CatTemplate[[#This Row],[Cons. unit cost]]),ISBLANK(CatTemplate[[#This Row],[Oth. unit cost]])), 0, IF(getUnitEffort =0,1,getUnitEffort) * CatTemplate[[#This Row],[Year16]])</f>
        <v>0</v>
      </c>
      <c r="CC67" s="29">
        <f>IF(AND(ISBLANK(CatTemplate[[#This Row],[Eq. unit cost]]),ISBLANK(CatTemplate[[#This Row],[Cons. unit cost]]),ISBLANK(CatTemplate[[#This Row],[Oth. unit cost]])), 0, IF(getUnitEffort =0,1,getUnitEffort) * CatTemplate[[#This Row],[Year17]])</f>
        <v>0</v>
      </c>
      <c r="CD67" s="29">
        <f>IF(AND(ISBLANK(CatTemplate[[#This Row],[Eq. unit cost]]),ISBLANK(CatTemplate[[#This Row],[Cons. unit cost]]),ISBLANK(CatTemplate[[#This Row],[Oth. unit cost]])), 0, IF(getUnitEffort =0,1,getUnitEffort) * CatTemplate[[#This Row],[Year18]])</f>
        <v>0</v>
      </c>
      <c r="CE67" s="29">
        <f>IF(AND(ISBLANK(CatTemplate[[#This Row],[Eq. unit cost]]),ISBLANK(CatTemplate[[#This Row],[Cons. unit cost]]),ISBLANK(CatTemplate[[#This Row],[Oth. unit cost]])), 0, IF(getUnitEffort =0,1,getUnitEffort) * CatTemplate[[#This Row],[Year19]])</f>
        <v>0</v>
      </c>
      <c r="CF67" s="29">
        <f>IF(AND(ISBLANK(CatTemplate[[#This Row],[Eq. unit cost]]),ISBLANK(CatTemplate[[#This Row],[Cons. unit cost]]),ISBLANK(CatTemplate[[#This Row],[Oth. unit cost]])), 0, IF(getUnitEffort =0,1,getUnitEffort) * CatTemplate[[#This Row],[Year20]])</f>
        <v>0</v>
      </c>
      <c r="CG67" s="45">
        <f>SUM(CatTemplate[[#This Row],[Q1]:[Q20]])</f>
        <v>0</v>
      </c>
      <c r="CH67" s="29">
        <f>IF(ISBLANK(CatTemplate[[#This Row],[St. unit effort]]),0,(CatTemplate[[#This Row],[St. unit effort]] * CatTemplate[[#This Row],[Year1]]))</f>
        <v>0</v>
      </c>
      <c r="CI67" s="29">
        <f>IF(ISBLANK(CatTemplate[[#This Row],[St. unit effort]]),0,(CatTemplate[[#This Row],[St. unit effort]] * CatTemplate[[#This Row],[Year2]]))</f>
        <v>0</v>
      </c>
      <c r="CJ67" s="29">
        <f>IF(ISBLANK(CatTemplate[[#This Row],[St. unit effort]]),0,(CatTemplate[[#This Row],[St. unit effort]] * CatTemplate[[#This Row],[Year3]]))</f>
        <v>0</v>
      </c>
      <c r="CK67" s="29">
        <f>IF(ISBLANK(CatTemplate[[#This Row],[St. unit effort]]),0,(CatTemplate[[#This Row],[St. unit effort]] * CatTemplate[[#This Row],[Year4]]))</f>
        <v>0</v>
      </c>
      <c r="CL67" s="29">
        <f>IF(ISBLANK(CatTemplate[[#This Row],[St. unit effort]]),0,(CatTemplate[[#This Row],[St. unit effort]] * CatTemplate[[#This Row],[Year5]]))</f>
        <v>0</v>
      </c>
      <c r="CM67" s="29">
        <f>IF(ISBLANK(CatTemplate[[#This Row],[St. unit effort]]),0,(CatTemplate[[#This Row],[St. unit effort]] * CatTemplate[[#This Row],[Year6]]))</f>
        <v>0</v>
      </c>
      <c r="CN67" s="29">
        <f>IF(ISBLANK(CatTemplate[[#This Row],[St. unit effort]]),0,(CatTemplate[[#This Row],[St. unit effort]] * CatTemplate[[#This Row],[Year7]]))</f>
        <v>0</v>
      </c>
      <c r="CO67" s="29">
        <f>IF(ISBLANK(CatTemplate[[#This Row],[St. unit effort]]),0,(CatTemplate[[#This Row],[St. unit effort]] * CatTemplate[[#This Row],[Year8]]))</f>
        <v>0</v>
      </c>
      <c r="CP67" s="29">
        <f>IF(ISBLANK(CatTemplate[[#This Row],[St. unit effort]]),0,(CatTemplate[[#This Row],[St. unit effort]] * CatTemplate[[#This Row],[Year9]]))</f>
        <v>0</v>
      </c>
      <c r="CQ67" s="29">
        <f>IF(ISBLANK(CatTemplate[[#This Row],[St. unit effort]]),0,(CatTemplate[[#This Row],[St. unit effort]] * CatTemplate[[#This Row],[Year10]]))</f>
        <v>0</v>
      </c>
      <c r="CR67" s="29">
        <f>IF(ISBLANK(CatTemplate[[#This Row],[St. unit effort]]),0,(CatTemplate[[#This Row],[St. unit effort]] * CatTemplate[[#This Row],[Year11]]))</f>
        <v>0</v>
      </c>
      <c r="CS67" s="29">
        <f>IF(ISBLANK(CatTemplate[[#This Row],[St. unit effort]]),0,(CatTemplate[[#This Row],[St. unit effort]] * CatTemplate[[#This Row],[Year12]]))</f>
        <v>0</v>
      </c>
      <c r="CT67" s="29">
        <f>IF(ISBLANK(CatTemplate[[#This Row],[St. unit effort]]),0,(CatTemplate[[#This Row],[St. unit effort]] * CatTemplate[[#This Row],[Year13]]))</f>
        <v>0</v>
      </c>
      <c r="CU67" s="29">
        <f>IF(ISBLANK(CatTemplate[[#This Row],[St. unit effort]]),0,(CatTemplate[[#This Row],[St. unit effort]] * CatTemplate[[#This Row],[Year14]]))</f>
        <v>0</v>
      </c>
      <c r="CV67" s="29">
        <f>IF(ISBLANK(CatTemplate[[#This Row],[St. unit effort]]),0,(CatTemplate[[#This Row],[St. unit effort]] * CatTemplate[[#This Row],[Year15]]))</f>
        <v>0</v>
      </c>
      <c r="CW67" s="29">
        <f>IF(ISBLANK(CatTemplate[[#This Row],[St. unit effort]]),0,(CatTemplate[[#This Row],[St. unit effort]] * CatTemplate[[#This Row],[Year16]]))</f>
        <v>0</v>
      </c>
      <c r="CX67" s="29">
        <f>IF(ISBLANK(CatTemplate[[#This Row],[St. unit effort]]),0,(CatTemplate[[#This Row],[St. unit effort]] * CatTemplate[[#This Row],[Year17]]))</f>
        <v>0</v>
      </c>
      <c r="CY67" s="29">
        <f>IF(ISBLANK(CatTemplate[[#This Row],[St. unit effort]]),0,(CatTemplate[[#This Row],[St. unit effort]] * CatTemplate[[#This Row],[Year18]]))</f>
        <v>0</v>
      </c>
      <c r="CZ67" s="29">
        <f>IF(ISBLANK(CatTemplate[[#This Row],[St. unit effort]]),0,(CatTemplate[[#This Row],[St. unit effort]] * CatTemplate[[#This Row],[Year19]]))</f>
        <v>0</v>
      </c>
      <c r="DA67" s="29">
        <f>IF(ISBLANK(CatTemplate[[#This Row],[St. unit effort]]),0,(CatTemplate[[#This Row],[St. unit effort]] * CatTemplate[[#This Row],[Year20]]))</f>
        <v>0</v>
      </c>
      <c r="DB67" s="57">
        <f>IF(ISBLANK(CatTemplate[[#This Row],[St. unit effort]]),0,(CatTemplate[[#This Row],[St. unit effort]] * CatTemplate[[#This Row],[Year1]])*8/ParRatePM)</f>
        <v>0</v>
      </c>
      <c r="DC67" s="57">
        <f>IF(ISBLANK(CatTemplate[[#This Row],[St. unit effort]]),0,(CatTemplate[[#This Row],[St. unit effort]] * CatTemplate[[#This Row],[Year2]])*8/ParRatePM)</f>
        <v>0</v>
      </c>
      <c r="DD67" s="57">
        <f>IF(ISBLANK(CatTemplate[[#This Row],[St. unit effort]]),0,(CatTemplate[[#This Row],[St. unit effort]] * CatTemplate[[#This Row],[Year3]])*8/ParRatePM)</f>
        <v>0</v>
      </c>
      <c r="DE67" s="57">
        <f>IF(ISBLANK(CatTemplate[[#This Row],[St. unit effort]]),0,(CatTemplate[[#This Row],[St. unit effort]] * CatTemplate[[#This Row],[Year4]])*8/ParRatePM)</f>
        <v>0</v>
      </c>
      <c r="DF67" s="57">
        <f>IF(ISBLANK(CatTemplate[[#This Row],[St. unit effort]]),0,(CatTemplate[[#This Row],[St. unit effort]] * CatTemplate[[#This Row],[Year5]])*8/ParRatePM)</f>
        <v>0</v>
      </c>
      <c r="DG67" s="57">
        <f>IF(ISBLANK(CatTemplate[[#This Row],[St. unit effort]]),0,(CatTemplate[[#This Row],[St. unit effort]] * CatTemplate[[#This Row],[Year6]])*8/ParRatePM)</f>
        <v>0</v>
      </c>
      <c r="DH67" s="57">
        <f>IF(ISBLANK(CatTemplate[[#This Row],[St. unit effort]]),0,(CatTemplate[[#This Row],[St. unit effort]] * CatTemplate[[#This Row],[Year7]])*8/ParRatePM)</f>
        <v>0</v>
      </c>
      <c r="DI67" s="57">
        <f>IF(ISBLANK(CatTemplate[[#This Row],[St. unit effort]]),0,(CatTemplate[[#This Row],[St. unit effort]] * CatTemplate[[#This Row],[Year8]])*8/ParRatePM)</f>
        <v>0</v>
      </c>
      <c r="DJ67" s="57">
        <f>IF(ISBLANK(CatTemplate[[#This Row],[St. unit effort]]),0,(CatTemplate[[#This Row],[St. unit effort]] * CatTemplate[[#This Row],[Year9]])*8/ParRatePM)</f>
        <v>0</v>
      </c>
      <c r="DK67" s="57">
        <f>IF(ISBLANK(CatTemplate[[#This Row],[St. unit effort]]),0,(CatTemplate[[#This Row],[St. unit effort]] * CatTemplate[[#This Row],[Year10]])*8/ParRatePM)</f>
        <v>0</v>
      </c>
      <c r="DL67" s="57">
        <f>IF(ISBLANK(CatTemplate[[#This Row],[St. unit effort]]),0,(CatTemplate[[#This Row],[St. unit effort]] * CatTemplate[[#This Row],[Year11]])*8/ParRatePM)</f>
        <v>0</v>
      </c>
      <c r="DM67" s="57">
        <f>IF(ISBLANK(CatTemplate[[#This Row],[St. unit effort]]),0,(CatTemplate[[#This Row],[St. unit effort]] * CatTemplate[[#This Row],[Year12]])*8/ParRatePM)</f>
        <v>0</v>
      </c>
      <c r="DN67" s="57">
        <f>IF(ISBLANK(CatTemplate[[#This Row],[St. unit effort]]),0,(CatTemplate[[#This Row],[St. unit effort]] * CatTemplate[[#This Row],[Year13]])*8/ParRatePM)</f>
        <v>0</v>
      </c>
      <c r="DO67" s="57">
        <f>IF(ISBLANK(CatTemplate[[#This Row],[St. unit effort]]),0,(CatTemplate[[#This Row],[St. unit effort]] * CatTemplate[[#This Row],[Year14]])*8/ParRatePM)</f>
        <v>0</v>
      </c>
      <c r="DP67" s="57">
        <f>IF(ISBLANK(CatTemplate[[#This Row],[St. unit effort]]),0,(CatTemplate[[#This Row],[St. unit effort]] * CatTemplate[[#This Row],[Year15]])*8/ParRatePM)</f>
        <v>0</v>
      </c>
      <c r="DQ67" s="57">
        <f>IF(ISBLANK(CatTemplate[[#This Row],[St. unit effort]]),0,(CatTemplate[[#This Row],[St. unit effort]] * CatTemplate[[#This Row],[Year16]])*8/ParRatePM)</f>
        <v>0</v>
      </c>
      <c r="DR67" s="57">
        <f>IF(ISBLANK(CatTemplate[[#This Row],[St. unit effort]]),0,(CatTemplate[[#This Row],[St. unit effort]] * CatTemplate[[#This Row],[Year17]])*8/ParRatePM)</f>
        <v>0</v>
      </c>
      <c r="DS67" s="57">
        <f>IF(ISBLANK(CatTemplate[[#This Row],[St. unit effort]]),0,(CatTemplate[[#This Row],[St. unit effort]] * CatTemplate[[#This Row],[Year18]])*8/ParRatePM)</f>
        <v>0</v>
      </c>
      <c r="DT67" s="57">
        <f>IF(ISBLANK(CatTemplate[[#This Row],[St. unit effort]]),0,(CatTemplate[[#This Row],[St. unit effort]] * CatTemplate[[#This Row],[Year19]])*8/ParRatePM)</f>
        <v>0</v>
      </c>
      <c r="DU67" s="57">
        <f>IF(ISBLANK(CatTemplate[[#This Row],[St. unit effort]]),0,(CatTemplate[[#This Row],[St. unit effort]] * CatTemplate[[#This Row],[Year20]])*8/ParRatePM)</f>
        <v>0</v>
      </c>
      <c r="DV67" s="54">
        <f>SUM(CatTemplate[[#This Row],[PM1]:[PM20]])</f>
        <v>0</v>
      </c>
      <c r="DW67" s="56">
        <f t="shared" si="21"/>
        <v>0</v>
      </c>
      <c r="DX67" s="56">
        <f t="shared" si="21"/>
        <v>0</v>
      </c>
      <c r="DY67" s="56">
        <f t="shared" si="21"/>
        <v>0</v>
      </c>
      <c r="DZ67" s="56">
        <f t="shared" si="21"/>
        <v>0</v>
      </c>
      <c r="EA67" s="56">
        <f t="shared" si="21"/>
        <v>0</v>
      </c>
      <c r="EB67" s="56">
        <f t="shared" si="21"/>
        <v>0</v>
      </c>
      <c r="EC67" s="56">
        <f t="shared" si="21"/>
        <v>0</v>
      </c>
      <c r="ED67" s="56">
        <f t="shared" si="21"/>
        <v>0</v>
      </c>
      <c r="EE67" s="56">
        <f t="shared" si="21"/>
        <v>0</v>
      </c>
      <c r="EF67" s="56">
        <f t="shared" si="21"/>
        <v>0</v>
      </c>
      <c r="EG67" s="56">
        <f t="shared" si="21"/>
        <v>0</v>
      </c>
      <c r="EH67" s="56">
        <f t="shared" si="21"/>
        <v>0</v>
      </c>
      <c r="EI67" s="56">
        <f t="shared" si="21"/>
        <v>0</v>
      </c>
      <c r="EJ67" s="56">
        <f t="shared" si="21"/>
        <v>0</v>
      </c>
      <c r="EK67" s="56">
        <f t="shared" si="21"/>
        <v>0</v>
      </c>
      <c r="EL67" s="56">
        <f t="shared" si="21"/>
        <v>0</v>
      </c>
      <c r="EM67" s="56">
        <f t="shared" si="19"/>
        <v>0</v>
      </c>
      <c r="EN67" s="56">
        <f t="shared" si="19"/>
        <v>0</v>
      </c>
      <c r="EO67" s="56">
        <f t="shared" si="19"/>
        <v>0</v>
      </c>
      <c r="EP67" s="56">
        <f t="shared" si="19"/>
        <v>0</v>
      </c>
      <c r="EQ67" s="30">
        <f>CatTemplate[[#This Row],[Eq. unit cost]] * CatTemplate[[#This Row],[Eq. quantity]]</f>
        <v>0</v>
      </c>
      <c r="ER67" s="30">
        <f>CatTemplate[[#This Row],[Cons. unit cost]] *CatTemplate[[#This Row],[Cons. quantity]]</f>
        <v>0</v>
      </c>
      <c r="ES67" s="30">
        <f>CatTemplate[[#This Row],[Oth. unit cost]] *CatTemplate[[#This Row],[Oth. quantity]]</f>
        <v>0</v>
      </c>
      <c r="ET67" s="55">
        <f>SUM(CatTemplate[[#This Row],[CO1]:[CO20]])</f>
        <v>0</v>
      </c>
      <c r="EU67" s="56">
        <f t="shared" si="22"/>
        <v>0</v>
      </c>
      <c r="EV67" s="56">
        <f t="shared" si="22"/>
        <v>0</v>
      </c>
      <c r="EW67" s="56">
        <f t="shared" si="22"/>
        <v>0</v>
      </c>
      <c r="EX67" s="56">
        <f t="shared" si="22"/>
        <v>0</v>
      </c>
      <c r="EY67" s="56">
        <f t="shared" si="22"/>
        <v>0</v>
      </c>
      <c r="EZ67" s="56">
        <f t="shared" si="22"/>
        <v>0</v>
      </c>
      <c r="FA67" s="56">
        <f t="shared" si="22"/>
        <v>0</v>
      </c>
      <c r="FB67" s="56">
        <f t="shared" si="22"/>
        <v>0</v>
      </c>
      <c r="FC67" s="56">
        <f t="shared" si="22"/>
        <v>0</v>
      </c>
      <c r="FD67" s="56">
        <f t="shared" si="22"/>
        <v>0</v>
      </c>
      <c r="FE67" s="56">
        <f t="shared" si="22"/>
        <v>0</v>
      </c>
      <c r="FF67" s="56">
        <f t="shared" si="22"/>
        <v>0</v>
      </c>
      <c r="FG67" s="56">
        <f t="shared" si="22"/>
        <v>0</v>
      </c>
      <c r="FH67" s="56">
        <f t="shared" si="22"/>
        <v>0</v>
      </c>
      <c r="FI67" s="56">
        <f t="shared" si="22"/>
        <v>0</v>
      </c>
      <c r="FJ67" s="56">
        <f t="shared" si="22"/>
        <v>0</v>
      </c>
      <c r="FK67" s="56">
        <f t="shared" si="20"/>
        <v>0</v>
      </c>
      <c r="FL67" s="56">
        <f t="shared" si="20"/>
        <v>0</v>
      </c>
      <c r="FM67" s="56">
        <f t="shared" si="20"/>
        <v>0</v>
      </c>
      <c r="FN67" s="56">
        <f t="shared" si="20"/>
        <v>0</v>
      </c>
      <c r="FO67" s="58">
        <f>SUM(CatTemplate[[#This Row],[CS1]:[CS20]])</f>
        <v>0</v>
      </c>
      <c r="FP67" s="59">
        <f>CatTemplate[[#This Row],[Total Oth. cost]]+CatTemplate[[#This Row],[Total St. Cost]]</f>
        <v>0</v>
      </c>
      <c r="FQ67" s="33" t="e">
        <f t="shared" si="12"/>
        <v>#VALUE!</v>
      </c>
      <c r="FR67" s="33" t="e">
        <f t="shared" si="5"/>
        <v>#VALUE!</v>
      </c>
      <c r="FS67" s="30" t="e">
        <f>(CatTemplate[[#This Row],[CO1]] + CatTemplate[[#This Row],[CS1]]) * (1 + getRateOHFinal) * getRateMarkupFinal</f>
        <v>#VALUE!</v>
      </c>
      <c r="FT67" s="30" t="e">
        <f>(CatTemplate[[#This Row],[CO2]] + CatTemplate[[#This Row],[CS2]]) * (1 + getRateOHFinal) * getRateMarkupFinal</f>
        <v>#VALUE!</v>
      </c>
      <c r="FU67" s="30" t="e">
        <f>(CatTemplate[[#This Row],[CO3]] + CatTemplate[[#This Row],[CS3]]) * (1 + getRateOHFinal) * getRateMarkupFinal</f>
        <v>#VALUE!</v>
      </c>
      <c r="FV67" s="30" t="e">
        <f>(CatTemplate[[#This Row],[CO4]] + CatTemplate[[#This Row],[CS4]]) * (1 + getRateOHFinal) * getRateMarkupFinal</f>
        <v>#VALUE!</v>
      </c>
      <c r="FW67" s="30" t="e">
        <f>(CatTemplate[[#This Row],[CO5]] + CatTemplate[[#This Row],[CS5]]) * (1 + getRateOHFinal) * getRateMarkupFinal</f>
        <v>#VALUE!</v>
      </c>
      <c r="FX67" s="30" t="e">
        <f>(CatTemplate[[#This Row],[CO6]] + CatTemplate[[#This Row],[CS6]]) * (1 + getRateOHFinal) * getRateMarkupFinal</f>
        <v>#VALUE!</v>
      </c>
      <c r="FY67" s="30" t="e">
        <f>(CatTemplate[[#This Row],[CO7]] + CatTemplate[[#This Row],[CS7]]) * (1 + getRateOHFinal) * getRateMarkupFinal</f>
        <v>#VALUE!</v>
      </c>
      <c r="FZ67" s="30" t="e">
        <f>(CatTemplate[[#This Row],[CO8]] + CatTemplate[[#This Row],[CS8]]) * (1 + getRateOHFinal) * getRateMarkupFinal</f>
        <v>#VALUE!</v>
      </c>
      <c r="GA67" s="30" t="e">
        <f>(CatTemplate[[#This Row],[CO9]] + CatTemplate[[#This Row],[CS9]]) * (1 + getRateOHFinal) * getRateMarkupFinal</f>
        <v>#VALUE!</v>
      </c>
      <c r="GB67" s="30" t="e">
        <f>(CatTemplate[[#This Row],[CO10]] + CatTemplate[[#This Row],[CS10]]) * (1 + getRateOHFinal) * getRateMarkupFinal</f>
        <v>#VALUE!</v>
      </c>
      <c r="GC67" s="30" t="e">
        <f>(CatTemplate[[#This Row],[CO11]] + CatTemplate[[#This Row],[CS11]]) * (1 + getRateOHFinal) * getRateMarkupFinal</f>
        <v>#VALUE!</v>
      </c>
      <c r="GD67" s="30" t="e">
        <f>(CatTemplate[[#This Row],[CO12]] + CatTemplate[[#This Row],[CS12]]) * (1 + getRateOHFinal) * getRateMarkupFinal</f>
        <v>#VALUE!</v>
      </c>
      <c r="GE67" s="30" t="e">
        <f>(CatTemplate[[#This Row],[CO13]] + CatTemplate[[#This Row],[CS13]]) * (1 + getRateOHFinal) * getRateMarkupFinal</f>
        <v>#VALUE!</v>
      </c>
      <c r="GF67" s="30" t="e">
        <f>(CatTemplate[[#This Row],[CO14]] + CatTemplate[[#This Row],[CS14]]) * (1 + getRateOHFinal) * getRateMarkupFinal</f>
        <v>#VALUE!</v>
      </c>
      <c r="GG67" s="30" t="e">
        <f>(CatTemplate[[#This Row],[CO15]] + CatTemplate[[#This Row],[CS15]]) * (1 + getRateOHFinal) * getRateMarkupFinal</f>
        <v>#VALUE!</v>
      </c>
      <c r="GH67" s="30" t="e">
        <f>(CatTemplate[[#This Row],[CO16]] + CatTemplate[[#This Row],[CS16]]) * (1 + getRateOHFinal) * getRateMarkupFinal</f>
        <v>#VALUE!</v>
      </c>
      <c r="GI67" s="30" t="e">
        <f>(CatTemplate[[#This Row],[CO17]] + CatTemplate[[#This Row],[CS17]]) * (1 + getRateOHFinal) * getRateMarkupFinal</f>
        <v>#VALUE!</v>
      </c>
      <c r="GJ67" s="30" t="e">
        <f>(CatTemplate[[#This Row],[CO18]] + CatTemplate[[#This Row],[CS18]]) * (1 + getRateOHFinal) * getRateMarkupFinal</f>
        <v>#VALUE!</v>
      </c>
      <c r="GK67" s="30" t="e">
        <f>(CatTemplate[[#This Row],[CO19]] + CatTemplate[[#This Row],[CS19]]) * (1 + getRateOHFinal) * getRateMarkupFinal</f>
        <v>#VALUE!</v>
      </c>
      <c r="GL67" s="30" t="e">
        <f>(CatTemplate[[#This Row],[CO20]] + CatTemplate[[#This Row],[CS20]]) * (1 + getRateOHFinal) * getRateMarkupFinal</f>
        <v>#VALUE!</v>
      </c>
      <c r="GM67" s="30" t="e">
        <f t="shared" si="6"/>
        <v>#VALUE!</v>
      </c>
      <c r="GN67" s="30" t="e">
        <f t="shared" si="7"/>
        <v>#VALUE!</v>
      </c>
      <c r="GO67" s="30" t="e">
        <f t="shared" si="8"/>
        <v>#VALUE!</v>
      </c>
      <c r="GP67" s="30" t="e">
        <f t="shared" si="9"/>
        <v>#VALUE!</v>
      </c>
      <c r="GQ67" s="30" t="e">
        <f>(CatTemplate[[#This Row],[CO1]]+CatTemplate[[#This Row],[CS1]]) * (1+ getRateOHFinal) * (1 + getRateMarkupFinal)</f>
        <v>#VALUE!</v>
      </c>
      <c r="GR67" s="30" t="e">
        <f>(CatTemplate[[#This Row],[CO2]]+CatTemplate[[#This Row],[CS2]]) * (1+ getRateOHFinal) * (1 + getRateMarkupFinal)</f>
        <v>#VALUE!</v>
      </c>
      <c r="GS67" s="30" t="e">
        <f>(CatTemplate[[#This Row],[CO3]]+CatTemplate[[#This Row],[CS3]]) * (1+ getRateOHFinal) * (1 + getRateMarkupFinal)</f>
        <v>#VALUE!</v>
      </c>
      <c r="GT67" s="30" t="e">
        <f>(CatTemplate[[#This Row],[CO4]]+CatTemplate[[#This Row],[CS4]]) * (1+ getRateOHFinal) * (1 + getRateMarkupFinal)</f>
        <v>#VALUE!</v>
      </c>
      <c r="GU67" s="30" t="e">
        <f>(CatTemplate[[#This Row],[CO5]]+CatTemplate[[#This Row],[CS5]]) * (1+ getRateOHFinal) * (1 + getRateMarkupFinal)</f>
        <v>#VALUE!</v>
      </c>
      <c r="GV67" s="30" t="e">
        <f>(CatTemplate[[#This Row],[CO6]]+CatTemplate[[#This Row],[CS6]]) * (1+ getRateOHFinal) * (1 + getRateMarkupFinal)</f>
        <v>#VALUE!</v>
      </c>
      <c r="GW67" s="30" t="e">
        <f>(CatTemplate[[#This Row],[CO7]]+CatTemplate[[#This Row],[CS7]]) * (1+ getRateOHFinal) * (1 + getRateMarkupFinal)</f>
        <v>#VALUE!</v>
      </c>
      <c r="GX67" s="30" t="e">
        <f>(CatTemplate[[#This Row],[CO8]]+CatTemplate[[#This Row],[CS8]]) * (1+ getRateOHFinal) * (1 + getRateMarkupFinal)</f>
        <v>#VALUE!</v>
      </c>
      <c r="GY67" s="30" t="e">
        <f>(CatTemplate[[#This Row],[CO9]]+CatTemplate[[#This Row],[CS9]]) * (1+ getRateOHFinal) * (1 + getRateMarkupFinal)</f>
        <v>#VALUE!</v>
      </c>
      <c r="GZ67" s="30" t="e">
        <f>(CatTemplate[[#This Row],[CO10]]+CatTemplate[[#This Row],[CS10]]) * (1+ getRateOHFinal) * (1 + getRateMarkupFinal)</f>
        <v>#VALUE!</v>
      </c>
      <c r="HA67" s="30" t="e">
        <f>(CatTemplate[[#This Row],[CO11]]+CatTemplate[[#This Row],[CS11]]) * (1+ getRateOHFinal) * (1 + getRateMarkupFinal)</f>
        <v>#VALUE!</v>
      </c>
      <c r="HB67" s="30" t="e">
        <f>(CatTemplate[[#This Row],[CO12]]+CatTemplate[[#This Row],[CS12]]) * (1+ getRateOHFinal) * (1 + getRateMarkupFinal)</f>
        <v>#VALUE!</v>
      </c>
      <c r="HC67" s="30" t="e">
        <f>(CatTemplate[[#This Row],[CO13]]+CatTemplate[[#This Row],[CS13]]) * (1+ getRateOHFinal) * (1 + getRateMarkupFinal)</f>
        <v>#VALUE!</v>
      </c>
      <c r="HD67" s="30" t="e">
        <f>(CatTemplate[[#This Row],[CO14]]+CatTemplate[[#This Row],[CS14]]) * (1+ getRateOHFinal) * (1 + getRateMarkupFinal)</f>
        <v>#VALUE!</v>
      </c>
      <c r="HE67" s="30" t="e">
        <f>(CatTemplate[[#This Row],[CO15]]+CatTemplate[[#This Row],[CS15]]) * (1+ getRateOHFinal) * (1 + getRateMarkupFinal)</f>
        <v>#VALUE!</v>
      </c>
      <c r="HF67" s="30" t="e">
        <f>(CatTemplate[[#This Row],[CO16]]+CatTemplate[[#This Row],[CS16]]) * (1+ getRateOHFinal) * (1 + getRateMarkupFinal)</f>
        <v>#VALUE!</v>
      </c>
      <c r="HG67" s="30" t="e">
        <f>(CatTemplate[[#This Row],[CO17]]+CatTemplate[[#This Row],[CS17]]) * (1+ getRateOHFinal) * (1 + getRateMarkupFinal)</f>
        <v>#VALUE!</v>
      </c>
      <c r="HH67" s="30" t="e">
        <f>(CatTemplate[[#This Row],[CO18]]+CatTemplate[[#This Row],[CS18]]) * (1+ getRateOHFinal) * (1 + getRateMarkupFinal)</f>
        <v>#VALUE!</v>
      </c>
      <c r="HI67" s="30" t="e">
        <f>(CatTemplate[[#This Row],[CO19]]+CatTemplate[[#This Row],[CS19]]) * (1+ getRateOHFinal) * (1 + getRateMarkupFinal)</f>
        <v>#VALUE!</v>
      </c>
      <c r="HJ67" s="30" t="e">
        <f>(CatTemplate[[#This Row],[CO20]]+CatTemplate[[#This Row],[CS20]]) * (1+ getRateOHFinal) * (1 + getRateMarkupFinal)</f>
        <v>#VALUE!</v>
      </c>
      <c r="HK67" s="39" t="e">
        <f>CatTemplate[[#This Row],[Total cost]]+CatTemplate[[#This Row],[OH Amount]]+CatTemplate[[#This Row],[Markup]]</f>
        <v>#VALUE!</v>
      </c>
      <c r="HL67" s="63">
        <f>IF(CatTemplate[[#This Row],[Units]]="Days",CatTemplate[[#This Row],[Project quantity]]*CatTemplate[[#This Row],[St. unit effort]],CatTemplate[[#This Row],[Project quantity]])</f>
        <v>0</v>
      </c>
      <c r="HM67" s="287">
        <f>IFERROR(CatTemplate[[#This Row],[Total Price]]/(CatTemplate[[#This Row],[Final Quantity]]),0)</f>
        <v>0</v>
      </c>
      <c r="HN67" s="261"/>
    </row>
    <row r="68" spans="2:222" x14ac:dyDescent="0.2">
      <c r="B68" s="6" t="s">
        <v>75</v>
      </c>
      <c r="C68" s="22">
        <v>2</v>
      </c>
      <c r="D68" s="7" t="s">
        <v>75</v>
      </c>
      <c r="E68" s="24">
        <v>6</v>
      </c>
      <c r="F68" s="18" t="s">
        <v>53</v>
      </c>
      <c r="G68" s="26">
        <v>2</v>
      </c>
      <c r="H68" s="18" t="s">
        <v>153</v>
      </c>
      <c r="I68" s="18"/>
      <c r="J68" s="15" t="s">
        <v>260</v>
      </c>
      <c r="K68" s="15"/>
      <c r="L68" s="15" t="s">
        <v>140</v>
      </c>
      <c r="M68" s="15" t="s">
        <v>890</v>
      </c>
      <c r="N68" s="15" t="s">
        <v>857</v>
      </c>
      <c r="O68" s="320"/>
      <c r="P68" s="71"/>
      <c r="Q68" s="108"/>
      <c r="R68" s="73"/>
      <c r="S68" s="97"/>
      <c r="T68" s="100">
        <f>getEqUnitCost</f>
        <v>0</v>
      </c>
      <c r="U68" s="73">
        <f>getEqUnitEffort</f>
        <v>0</v>
      </c>
      <c r="V68" s="101">
        <f>getEqQuantity</f>
        <v>0</v>
      </c>
      <c r="W68" s="320"/>
      <c r="X68" s="100">
        <f>getConsUnitCost</f>
        <v>0</v>
      </c>
      <c r="Y68" s="73">
        <f>getConsUnitEffort</f>
        <v>0</v>
      </c>
      <c r="Z68" s="14">
        <f>getConsQuantity</f>
        <v>0</v>
      </c>
      <c r="AA68" s="320"/>
      <c r="AB68" s="72"/>
      <c r="AC68" s="112"/>
      <c r="AD68" s="14">
        <f>getOthQuantity</f>
        <v>0</v>
      </c>
      <c r="AE68" s="320"/>
      <c r="AF68" s="28" t="str">
        <f>IF(ISBLANK(CatTemplate[[#This Row],[Resource type]]),"",CatTemplate[[#This Row],[Resource type]])</f>
        <v>CIEC Nurse coordinator</v>
      </c>
      <c r="AG68" s="242">
        <f>getStaffUnitCost</f>
        <v>667.41151351295605</v>
      </c>
      <c r="AH68" s="113"/>
      <c r="AI68" s="40">
        <f>getStaffQuantity</f>
        <v>0</v>
      </c>
      <c r="AJ68" s="41">
        <f>CatTemplate[[#This Row],[St. quantity]]*8/ParRatePM</f>
        <v>0</v>
      </c>
      <c r="AK68" s="320"/>
      <c r="AL68" s="53" t="str">
        <f>CatTemplate[[#This Row],[Item type]]</f>
        <v>Days</v>
      </c>
      <c r="AM68" s="12">
        <f>SUM(CatTemplate[[#This Row],[Year1]:[Year20]])</f>
        <v>0</v>
      </c>
      <c r="AN68" s="52"/>
      <c r="AO68" s="52"/>
      <c r="AP68" s="52"/>
      <c r="AQ68" s="52"/>
      <c r="AR68" s="52"/>
      <c r="AS68" s="8"/>
      <c r="AT68" s="8"/>
      <c r="AU68" s="8"/>
      <c r="AV68" s="8"/>
      <c r="AW68" s="8"/>
      <c r="AX68" s="8"/>
      <c r="AY68" s="8"/>
      <c r="AZ68" s="8"/>
      <c r="BA68" s="8"/>
      <c r="BB68" s="8"/>
      <c r="BC68" s="8"/>
      <c r="BD68" s="8"/>
      <c r="BE68" s="8"/>
      <c r="BF68" s="8"/>
      <c r="BG68" s="36"/>
      <c r="BH68" s="320"/>
      <c r="BI68" s="37" t="str">
        <f>getCostCategory</f>
        <v>07 Other costs</v>
      </c>
      <c r="BJ68" s="37" t="str">
        <f>getSection</f>
        <v>02 Patient visits and data collection</v>
      </c>
      <c r="BK68" s="32" t="str">
        <f>getObject</f>
        <v>Patient visits and data collection</v>
      </c>
      <c r="BL68" s="30">
        <f>IFERROR(getUnitCost * IF(CatTemplate[[#This Row],[Cost Category Comp.]]="01 Staff costs", 1,1),0)</f>
        <v>667.41151351295605</v>
      </c>
      <c r="BM68" s="29">
        <f>IF(AND(ISBLANK(CatTemplate[[#This Row],[Eq. unit cost]]),ISBLANK(CatTemplate[[#This Row],[Cons. unit cost]]),ISBLANK(CatTemplate[[#This Row],[Oth. unit cost]])), 0, IF(getUnitEffort =0,1,getUnitEffort) * CatTemplate[[#This Row],[Year1]])</f>
        <v>0</v>
      </c>
      <c r="BN68" s="29">
        <f>IF(AND(ISBLANK(CatTemplate[[#This Row],[Eq. unit cost]]),ISBLANK(CatTemplate[[#This Row],[Cons. unit cost]]),ISBLANK(CatTemplate[[#This Row],[Oth. unit cost]])), 0, IF(getUnitEffort =0,1,getUnitEffort) * CatTemplate[[#This Row],[Year2]])</f>
        <v>0</v>
      </c>
      <c r="BO68" s="29">
        <f>IF(AND(ISBLANK(CatTemplate[[#This Row],[Eq. unit cost]]),ISBLANK(CatTemplate[[#This Row],[Cons. unit cost]]),ISBLANK(CatTemplate[[#This Row],[Oth. unit cost]])), 0, IF(getUnitEffort =0,1,getUnitEffort) * CatTemplate[[#This Row],[Year3]])</f>
        <v>0</v>
      </c>
      <c r="BP68" s="29">
        <f>IF(AND(ISBLANK(CatTemplate[[#This Row],[Eq. unit cost]]),ISBLANK(CatTemplate[[#This Row],[Cons. unit cost]]),ISBLANK(CatTemplate[[#This Row],[Oth. unit cost]])), 0, IF(getUnitEffort =0,1,getUnitEffort) * CatTemplate[[#This Row],[Year4]])</f>
        <v>0</v>
      </c>
      <c r="BQ68" s="29">
        <f>IF(AND(ISBLANK(CatTemplate[[#This Row],[Eq. unit cost]]),ISBLANK(CatTemplate[[#This Row],[Cons. unit cost]]),ISBLANK(CatTemplate[[#This Row],[Oth. unit cost]])), 0, IF(getUnitEffort =0,1,getUnitEffort) * CatTemplate[[#This Row],[Year5]])</f>
        <v>0</v>
      </c>
      <c r="BR68" s="29">
        <f>IF(AND(ISBLANK(CatTemplate[[#This Row],[Eq. unit cost]]),ISBLANK(CatTemplate[[#This Row],[Cons. unit cost]]),ISBLANK(CatTemplate[[#This Row],[Oth. unit cost]])), 0, IF(getUnitEffort =0,1,getUnitEffort) * CatTemplate[[#This Row],[Year6]])</f>
        <v>0</v>
      </c>
      <c r="BS68" s="29">
        <f>IF(AND(ISBLANK(CatTemplate[[#This Row],[Eq. unit cost]]),ISBLANK(CatTemplate[[#This Row],[Cons. unit cost]]),ISBLANK(CatTemplate[[#This Row],[Oth. unit cost]])), 0, IF(getUnitEffort =0,1,getUnitEffort) * CatTemplate[[#This Row],[Year7]])</f>
        <v>0</v>
      </c>
      <c r="BT68" s="29">
        <f>IF(AND(ISBLANK(CatTemplate[[#This Row],[Eq. unit cost]]),ISBLANK(CatTemplate[[#This Row],[Cons. unit cost]]),ISBLANK(CatTemplate[[#This Row],[Oth. unit cost]])), 0, IF(getUnitEffort =0,1,getUnitEffort) * CatTemplate[[#This Row],[Year8]])</f>
        <v>0</v>
      </c>
      <c r="BU68" s="29">
        <f>IF(AND(ISBLANK(CatTemplate[[#This Row],[Eq. unit cost]]),ISBLANK(CatTemplate[[#This Row],[Cons. unit cost]]),ISBLANK(CatTemplate[[#This Row],[Oth. unit cost]])), 0, IF(getUnitEffort =0,1,getUnitEffort) * CatTemplate[[#This Row],[Year9]])</f>
        <v>0</v>
      </c>
      <c r="BV68" s="29">
        <f>IF(AND(ISBLANK(CatTemplate[[#This Row],[Eq. unit cost]]),ISBLANK(CatTemplate[[#This Row],[Cons. unit cost]]),ISBLANK(CatTemplate[[#This Row],[Oth. unit cost]])), 0, IF(getUnitEffort =0,1,getUnitEffort) * CatTemplate[[#This Row],[Year10]])</f>
        <v>0</v>
      </c>
      <c r="BW68" s="29">
        <f>IF(AND(ISBLANK(CatTemplate[[#This Row],[Eq. unit cost]]),ISBLANK(CatTemplate[[#This Row],[Cons. unit cost]]),ISBLANK(CatTemplate[[#This Row],[Oth. unit cost]])), 0, IF(getUnitEffort =0,1,getUnitEffort) * CatTemplate[[#This Row],[Year11]])</f>
        <v>0</v>
      </c>
      <c r="BX68" s="29">
        <f>IF(AND(ISBLANK(CatTemplate[[#This Row],[Eq. unit cost]]),ISBLANK(CatTemplate[[#This Row],[Cons. unit cost]]),ISBLANK(CatTemplate[[#This Row],[Oth. unit cost]])), 0, IF(getUnitEffort =0,1,getUnitEffort) * CatTemplate[[#This Row],[Year12]])</f>
        <v>0</v>
      </c>
      <c r="BY68" s="29">
        <f>IF(AND(ISBLANK(CatTemplate[[#This Row],[Eq. unit cost]]),ISBLANK(CatTemplate[[#This Row],[Cons. unit cost]]),ISBLANK(CatTemplate[[#This Row],[Oth. unit cost]])), 0, IF(getUnitEffort =0,1,getUnitEffort) * CatTemplate[[#This Row],[Year13]])</f>
        <v>0</v>
      </c>
      <c r="BZ68" s="29">
        <f>IF(AND(ISBLANK(CatTemplate[[#This Row],[Eq. unit cost]]),ISBLANK(CatTemplate[[#This Row],[Cons. unit cost]]),ISBLANK(CatTemplate[[#This Row],[Oth. unit cost]])), 0, IF(getUnitEffort =0,1,getUnitEffort) * CatTemplate[[#This Row],[Year14]])</f>
        <v>0</v>
      </c>
      <c r="CA68" s="29">
        <f>IF(AND(ISBLANK(CatTemplate[[#This Row],[Eq. unit cost]]),ISBLANK(CatTemplate[[#This Row],[Cons. unit cost]]),ISBLANK(CatTemplate[[#This Row],[Oth. unit cost]])), 0, IF(getUnitEffort =0,1,getUnitEffort) * CatTemplate[[#This Row],[Year15]])</f>
        <v>0</v>
      </c>
      <c r="CB68" s="29">
        <f>IF(AND(ISBLANK(CatTemplate[[#This Row],[Eq. unit cost]]),ISBLANK(CatTemplate[[#This Row],[Cons. unit cost]]),ISBLANK(CatTemplate[[#This Row],[Oth. unit cost]])), 0, IF(getUnitEffort =0,1,getUnitEffort) * CatTemplate[[#This Row],[Year16]])</f>
        <v>0</v>
      </c>
      <c r="CC68" s="29">
        <f>IF(AND(ISBLANK(CatTemplate[[#This Row],[Eq. unit cost]]),ISBLANK(CatTemplate[[#This Row],[Cons. unit cost]]),ISBLANK(CatTemplate[[#This Row],[Oth. unit cost]])), 0, IF(getUnitEffort =0,1,getUnitEffort) * CatTemplate[[#This Row],[Year17]])</f>
        <v>0</v>
      </c>
      <c r="CD68" s="29">
        <f>IF(AND(ISBLANK(CatTemplate[[#This Row],[Eq. unit cost]]),ISBLANK(CatTemplate[[#This Row],[Cons. unit cost]]),ISBLANK(CatTemplate[[#This Row],[Oth. unit cost]])), 0, IF(getUnitEffort =0,1,getUnitEffort) * CatTemplate[[#This Row],[Year18]])</f>
        <v>0</v>
      </c>
      <c r="CE68" s="29">
        <f>IF(AND(ISBLANK(CatTemplate[[#This Row],[Eq. unit cost]]),ISBLANK(CatTemplate[[#This Row],[Cons. unit cost]]),ISBLANK(CatTemplate[[#This Row],[Oth. unit cost]])), 0, IF(getUnitEffort =0,1,getUnitEffort) * CatTemplate[[#This Row],[Year19]])</f>
        <v>0</v>
      </c>
      <c r="CF68" s="29">
        <f>IF(AND(ISBLANK(CatTemplate[[#This Row],[Eq. unit cost]]),ISBLANK(CatTemplate[[#This Row],[Cons. unit cost]]),ISBLANK(CatTemplate[[#This Row],[Oth. unit cost]])), 0, IF(getUnitEffort =0,1,getUnitEffort) * CatTemplate[[#This Row],[Year20]])</f>
        <v>0</v>
      </c>
      <c r="CG68" s="45">
        <f>SUM(CatTemplate[[#This Row],[Q1]:[Q20]])</f>
        <v>0</v>
      </c>
      <c r="CH68" s="29">
        <f>IF(ISBLANK(CatTemplate[[#This Row],[St. unit effort]]),0,(CatTemplate[[#This Row],[St. unit effort]] * CatTemplate[[#This Row],[Year1]]))</f>
        <v>0</v>
      </c>
      <c r="CI68" s="29">
        <f>IF(ISBLANK(CatTemplate[[#This Row],[St. unit effort]]),0,(CatTemplate[[#This Row],[St. unit effort]] * CatTemplate[[#This Row],[Year2]]))</f>
        <v>0</v>
      </c>
      <c r="CJ68" s="29">
        <f>IF(ISBLANK(CatTemplate[[#This Row],[St. unit effort]]),0,(CatTemplate[[#This Row],[St. unit effort]] * CatTemplate[[#This Row],[Year3]]))</f>
        <v>0</v>
      </c>
      <c r="CK68" s="29">
        <f>IF(ISBLANK(CatTemplate[[#This Row],[St. unit effort]]),0,(CatTemplate[[#This Row],[St. unit effort]] * CatTemplate[[#This Row],[Year4]]))</f>
        <v>0</v>
      </c>
      <c r="CL68" s="29">
        <f>IF(ISBLANK(CatTemplate[[#This Row],[St. unit effort]]),0,(CatTemplate[[#This Row],[St. unit effort]] * CatTemplate[[#This Row],[Year5]]))</f>
        <v>0</v>
      </c>
      <c r="CM68" s="29">
        <f>IF(ISBLANK(CatTemplate[[#This Row],[St. unit effort]]),0,(CatTemplate[[#This Row],[St. unit effort]] * CatTemplate[[#This Row],[Year6]]))</f>
        <v>0</v>
      </c>
      <c r="CN68" s="29">
        <f>IF(ISBLANK(CatTemplate[[#This Row],[St. unit effort]]),0,(CatTemplate[[#This Row],[St. unit effort]] * CatTemplate[[#This Row],[Year7]]))</f>
        <v>0</v>
      </c>
      <c r="CO68" s="29">
        <f>IF(ISBLANK(CatTemplate[[#This Row],[St. unit effort]]),0,(CatTemplate[[#This Row],[St. unit effort]] * CatTemplate[[#This Row],[Year8]]))</f>
        <v>0</v>
      </c>
      <c r="CP68" s="29">
        <f>IF(ISBLANK(CatTemplate[[#This Row],[St. unit effort]]),0,(CatTemplate[[#This Row],[St. unit effort]] * CatTemplate[[#This Row],[Year9]]))</f>
        <v>0</v>
      </c>
      <c r="CQ68" s="29">
        <f>IF(ISBLANK(CatTemplate[[#This Row],[St. unit effort]]),0,(CatTemplate[[#This Row],[St. unit effort]] * CatTemplate[[#This Row],[Year10]]))</f>
        <v>0</v>
      </c>
      <c r="CR68" s="29">
        <f>IF(ISBLANK(CatTemplate[[#This Row],[St. unit effort]]),0,(CatTemplate[[#This Row],[St. unit effort]] * CatTemplate[[#This Row],[Year11]]))</f>
        <v>0</v>
      </c>
      <c r="CS68" s="29">
        <f>IF(ISBLANK(CatTemplate[[#This Row],[St. unit effort]]),0,(CatTemplate[[#This Row],[St. unit effort]] * CatTemplate[[#This Row],[Year12]]))</f>
        <v>0</v>
      </c>
      <c r="CT68" s="29">
        <f>IF(ISBLANK(CatTemplate[[#This Row],[St. unit effort]]),0,(CatTemplate[[#This Row],[St. unit effort]] * CatTemplate[[#This Row],[Year13]]))</f>
        <v>0</v>
      </c>
      <c r="CU68" s="29">
        <f>IF(ISBLANK(CatTemplate[[#This Row],[St. unit effort]]),0,(CatTemplate[[#This Row],[St. unit effort]] * CatTemplate[[#This Row],[Year14]]))</f>
        <v>0</v>
      </c>
      <c r="CV68" s="29">
        <f>IF(ISBLANK(CatTemplate[[#This Row],[St. unit effort]]),0,(CatTemplate[[#This Row],[St. unit effort]] * CatTemplate[[#This Row],[Year15]]))</f>
        <v>0</v>
      </c>
      <c r="CW68" s="29">
        <f>IF(ISBLANK(CatTemplate[[#This Row],[St. unit effort]]),0,(CatTemplate[[#This Row],[St. unit effort]] * CatTemplate[[#This Row],[Year16]]))</f>
        <v>0</v>
      </c>
      <c r="CX68" s="29">
        <f>IF(ISBLANK(CatTemplate[[#This Row],[St. unit effort]]),0,(CatTemplate[[#This Row],[St. unit effort]] * CatTemplate[[#This Row],[Year17]]))</f>
        <v>0</v>
      </c>
      <c r="CY68" s="29">
        <f>IF(ISBLANK(CatTemplate[[#This Row],[St. unit effort]]),0,(CatTemplate[[#This Row],[St. unit effort]] * CatTemplate[[#This Row],[Year18]]))</f>
        <v>0</v>
      </c>
      <c r="CZ68" s="29">
        <f>IF(ISBLANK(CatTemplate[[#This Row],[St. unit effort]]),0,(CatTemplate[[#This Row],[St. unit effort]] * CatTemplate[[#This Row],[Year19]]))</f>
        <v>0</v>
      </c>
      <c r="DA68" s="29">
        <f>IF(ISBLANK(CatTemplate[[#This Row],[St. unit effort]]),0,(CatTemplate[[#This Row],[St. unit effort]] * CatTemplate[[#This Row],[Year20]]))</f>
        <v>0</v>
      </c>
      <c r="DB68" s="57">
        <f>IF(ISBLANK(CatTemplate[[#This Row],[St. unit effort]]),0,(CatTemplate[[#This Row],[St. unit effort]] * CatTemplate[[#This Row],[Year1]])*8/ParRatePM)</f>
        <v>0</v>
      </c>
      <c r="DC68" s="57">
        <f>IF(ISBLANK(CatTemplate[[#This Row],[St. unit effort]]),0,(CatTemplate[[#This Row],[St. unit effort]] * CatTemplate[[#This Row],[Year2]])*8/ParRatePM)</f>
        <v>0</v>
      </c>
      <c r="DD68" s="57">
        <f>IF(ISBLANK(CatTemplate[[#This Row],[St. unit effort]]),0,(CatTemplate[[#This Row],[St. unit effort]] * CatTemplate[[#This Row],[Year3]])*8/ParRatePM)</f>
        <v>0</v>
      </c>
      <c r="DE68" s="57">
        <f>IF(ISBLANK(CatTemplate[[#This Row],[St. unit effort]]),0,(CatTemplate[[#This Row],[St. unit effort]] * CatTemplate[[#This Row],[Year4]])*8/ParRatePM)</f>
        <v>0</v>
      </c>
      <c r="DF68" s="57">
        <f>IF(ISBLANK(CatTemplate[[#This Row],[St. unit effort]]),0,(CatTemplate[[#This Row],[St. unit effort]] * CatTemplate[[#This Row],[Year5]])*8/ParRatePM)</f>
        <v>0</v>
      </c>
      <c r="DG68" s="57">
        <f>IF(ISBLANK(CatTemplate[[#This Row],[St. unit effort]]),0,(CatTemplate[[#This Row],[St. unit effort]] * CatTemplate[[#This Row],[Year6]])*8/ParRatePM)</f>
        <v>0</v>
      </c>
      <c r="DH68" s="57">
        <f>IF(ISBLANK(CatTemplate[[#This Row],[St. unit effort]]),0,(CatTemplate[[#This Row],[St. unit effort]] * CatTemplate[[#This Row],[Year7]])*8/ParRatePM)</f>
        <v>0</v>
      </c>
      <c r="DI68" s="57">
        <f>IF(ISBLANK(CatTemplate[[#This Row],[St. unit effort]]),0,(CatTemplate[[#This Row],[St. unit effort]] * CatTemplate[[#This Row],[Year8]])*8/ParRatePM)</f>
        <v>0</v>
      </c>
      <c r="DJ68" s="57">
        <f>IF(ISBLANK(CatTemplate[[#This Row],[St. unit effort]]),0,(CatTemplate[[#This Row],[St. unit effort]] * CatTemplate[[#This Row],[Year9]])*8/ParRatePM)</f>
        <v>0</v>
      </c>
      <c r="DK68" s="57">
        <f>IF(ISBLANK(CatTemplate[[#This Row],[St. unit effort]]),0,(CatTemplate[[#This Row],[St. unit effort]] * CatTemplate[[#This Row],[Year10]])*8/ParRatePM)</f>
        <v>0</v>
      </c>
      <c r="DL68" s="57">
        <f>IF(ISBLANK(CatTemplate[[#This Row],[St. unit effort]]),0,(CatTemplate[[#This Row],[St. unit effort]] * CatTemplate[[#This Row],[Year11]])*8/ParRatePM)</f>
        <v>0</v>
      </c>
      <c r="DM68" s="57">
        <f>IF(ISBLANK(CatTemplate[[#This Row],[St. unit effort]]),0,(CatTemplate[[#This Row],[St. unit effort]] * CatTemplate[[#This Row],[Year12]])*8/ParRatePM)</f>
        <v>0</v>
      </c>
      <c r="DN68" s="57">
        <f>IF(ISBLANK(CatTemplate[[#This Row],[St. unit effort]]),0,(CatTemplate[[#This Row],[St. unit effort]] * CatTemplate[[#This Row],[Year13]])*8/ParRatePM)</f>
        <v>0</v>
      </c>
      <c r="DO68" s="57">
        <f>IF(ISBLANK(CatTemplate[[#This Row],[St. unit effort]]),0,(CatTemplate[[#This Row],[St. unit effort]] * CatTemplate[[#This Row],[Year14]])*8/ParRatePM)</f>
        <v>0</v>
      </c>
      <c r="DP68" s="57">
        <f>IF(ISBLANK(CatTemplate[[#This Row],[St. unit effort]]),0,(CatTemplate[[#This Row],[St. unit effort]] * CatTemplate[[#This Row],[Year15]])*8/ParRatePM)</f>
        <v>0</v>
      </c>
      <c r="DQ68" s="57">
        <f>IF(ISBLANK(CatTemplate[[#This Row],[St. unit effort]]),0,(CatTemplate[[#This Row],[St. unit effort]] * CatTemplate[[#This Row],[Year16]])*8/ParRatePM)</f>
        <v>0</v>
      </c>
      <c r="DR68" s="57">
        <f>IF(ISBLANK(CatTemplate[[#This Row],[St. unit effort]]),0,(CatTemplate[[#This Row],[St. unit effort]] * CatTemplate[[#This Row],[Year17]])*8/ParRatePM)</f>
        <v>0</v>
      </c>
      <c r="DS68" s="57">
        <f>IF(ISBLANK(CatTemplate[[#This Row],[St. unit effort]]),0,(CatTemplate[[#This Row],[St. unit effort]] * CatTemplate[[#This Row],[Year18]])*8/ParRatePM)</f>
        <v>0</v>
      </c>
      <c r="DT68" s="57">
        <f>IF(ISBLANK(CatTemplate[[#This Row],[St. unit effort]]),0,(CatTemplate[[#This Row],[St. unit effort]] * CatTemplate[[#This Row],[Year19]])*8/ParRatePM)</f>
        <v>0</v>
      </c>
      <c r="DU68" s="57">
        <f>IF(ISBLANK(CatTemplate[[#This Row],[St. unit effort]]),0,(CatTemplate[[#This Row],[St. unit effort]] * CatTemplate[[#This Row],[Year20]])*8/ParRatePM)</f>
        <v>0</v>
      </c>
      <c r="DV68" s="54">
        <f>SUM(CatTemplate[[#This Row],[PM1]:[PM20]])</f>
        <v>0</v>
      </c>
      <c r="DW68" s="56">
        <f t="shared" si="21"/>
        <v>0</v>
      </c>
      <c r="DX68" s="56">
        <f t="shared" si="21"/>
        <v>0</v>
      </c>
      <c r="DY68" s="56">
        <f t="shared" si="21"/>
        <v>0</v>
      </c>
      <c r="DZ68" s="56">
        <f t="shared" si="21"/>
        <v>0</v>
      </c>
      <c r="EA68" s="56">
        <f t="shared" si="21"/>
        <v>0</v>
      </c>
      <c r="EB68" s="56">
        <f t="shared" si="21"/>
        <v>0</v>
      </c>
      <c r="EC68" s="56">
        <f t="shared" si="21"/>
        <v>0</v>
      </c>
      <c r="ED68" s="56">
        <f t="shared" si="21"/>
        <v>0</v>
      </c>
      <c r="EE68" s="56">
        <f t="shared" si="21"/>
        <v>0</v>
      </c>
      <c r="EF68" s="56">
        <f t="shared" si="21"/>
        <v>0</v>
      </c>
      <c r="EG68" s="56">
        <f t="shared" si="21"/>
        <v>0</v>
      </c>
      <c r="EH68" s="56">
        <f t="shared" si="21"/>
        <v>0</v>
      </c>
      <c r="EI68" s="56">
        <f t="shared" si="21"/>
        <v>0</v>
      </c>
      <c r="EJ68" s="56">
        <f t="shared" si="21"/>
        <v>0</v>
      </c>
      <c r="EK68" s="56">
        <f t="shared" si="21"/>
        <v>0</v>
      </c>
      <c r="EL68" s="56">
        <f t="shared" si="21"/>
        <v>0</v>
      </c>
      <c r="EM68" s="56">
        <f t="shared" si="19"/>
        <v>0</v>
      </c>
      <c r="EN68" s="56">
        <f t="shared" si="19"/>
        <v>0</v>
      </c>
      <c r="EO68" s="56">
        <f t="shared" si="19"/>
        <v>0</v>
      </c>
      <c r="EP68" s="56">
        <f t="shared" si="19"/>
        <v>0</v>
      </c>
      <c r="EQ68" s="30">
        <f>CatTemplate[[#This Row],[Eq. unit cost]] * CatTemplate[[#This Row],[Eq. quantity]]</f>
        <v>0</v>
      </c>
      <c r="ER68" s="30">
        <f>CatTemplate[[#This Row],[Cons. unit cost]] *CatTemplate[[#This Row],[Cons. quantity]]</f>
        <v>0</v>
      </c>
      <c r="ES68" s="30">
        <f>CatTemplate[[#This Row],[Oth. unit cost]] *CatTemplate[[#This Row],[Oth. quantity]]</f>
        <v>0</v>
      </c>
      <c r="ET68" s="55">
        <f>SUM(CatTemplate[[#This Row],[CO1]:[CO20]])</f>
        <v>0</v>
      </c>
      <c r="EU68" s="56">
        <f t="shared" si="22"/>
        <v>0</v>
      </c>
      <c r="EV68" s="56">
        <f t="shared" si="22"/>
        <v>0</v>
      </c>
      <c r="EW68" s="56">
        <f t="shared" si="22"/>
        <v>0</v>
      </c>
      <c r="EX68" s="56">
        <f t="shared" si="22"/>
        <v>0</v>
      </c>
      <c r="EY68" s="56">
        <f t="shared" si="22"/>
        <v>0</v>
      </c>
      <c r="EZ68" s="56">
        <f t="shared" si="22"/>
        <v>0</v>
      </c>
      <c r="FA68" s="56">
        <f t="shared" si="22"/>
        <v>0</v>
      </c>
      <c r="FB68" s="56">
        <f t="shared" si="22"/>
        <v>0</v>
      </c>
      <c r="FC68" s="56">
        <f t="shared" si="22"/>
        <v>0</v>
      </c>
      <c r="FD68" s="56">
        <f t="shared" si="22"/>
        <v>0</v>
      </c>
      <c r="FE68" s="56">
        <f t="shared" si="22"/>
        <v>0</v>
      </c>
      <c r="FF68" s="56">
        <f t="shared" si="22"/>
        <v>0</v>
      </c>
      <c r="FG68" s="56">
        <f t="shared" si="22"/>
        <v>0</v>
      </c>
      <c r="FH68" s="56">
        <f t="shared" si="22"/>
        <v>0</v>
      </c>
      <c r="FI68" s="56">
        <f t="shared" si="22"/>
        <v>0</v>
      </c>
      <c r="FJ68" s="56">
        <f t="shared" si="22"/>
        <v>0</v>
      </c>
      <c r="FK68" s="56">
        <f t="shared" si="20"/>
        <v>0</v>
      </c>
      <c r="FL68" s="56">
        <f t="shared" si="20"/>
        <v>0</v>
      </c>
      <c r="FM68" s="56">
        <f t="shared" si="20"/>
        <v>0</v>
      </c>
      <c r="FN68" s="56">
        <f t="shared" si="20"/>
        <v>0</v>
      </c>
      <c r="FO68" s="58">
        <f>SUM(CatTemplate[[#This Row],[CS1]:[CS20]])</f>
        <v>0</v>
      </c>
      <c r="FP68" s="59">
        <f>CatTemplate[[#This Row],[Total Oth. cost]]+CatTemplate[[#This Row],[Total St. Cost]]</f>
        <v>0</v>
      </c>
      <c r="FQ68" s="33" t="e">
        <f t="shared" si="12"/>
        <v>#VALUE!</v>
      </c>
      <c r="FR68" s="33" t="e">
        <f t="shared" si="5"/>
        <v>#VALUE!</v>
      </c>
      <c r="FS68" s="30" t="e">
        <f>(CatTemplate[[#This Row],[CO1]] + CatTemplate[[#This Row],[CS1]]) * (1 + getRateOHFinal) * getRateMarkupFinal</f>
        <v>#VALUE!</v>
      </c>
      <c r="FT68" s="30" t="e">
        <f>(CatTemplate[[#This Row],[CO2]] + CatTemplate[[#This Row],[CS2]]) * (1 + getRateOHFinal) * getRateMarkupFinal</f>
        <v>#VALUE!</v>
      </c>
      <c r="FU68" s="30" t="e">
        <f>(CatTemplate[[#This Row],[CO3]] + CatTemplate[[#This Row],[CS3]]) * (1 + getRateOHFinal) * getRateMarkupFinal</f>
        <v>#VALUE!</v>
      </c>
      <c r="FV68" s="30" t="e">
        <f>(CatTemplate[[#This Row],[CO4]] + CatTemplate[[#This Row],[CS4]]) * (1 + getRateOHFinal) * getRateMarkupFinal</f>
        <v>#VALUE!</v>
      </c>
      <c r="FW68" s="30" t="e">
        <f>(CatTemplate[[#This Row],[CO5]] + CatTemplate[[#This Row],[CS5]]) * (1 + getRateOHFinal) * getRateMarkupFinal</f>
        <v>#VALUE!</v>
      </c>
      <c r="FX68" s="30" t="e">
        <f>(CatTemplate[[#This Row],[CO6]] + CatTemplate[[#This Row],[CS6]]) * (1 + getRateOHFinal) * getRateMarkupFinal</f>
        <v>#VALUE!</v>
      </c>
      <c r="FY68" s="30" t="e">
        <f>(CatTemplate[[#This Row],[CO7]] + CatTemplate[[#This Row],[CS7]]) * (1 + getRateOHFinal) * getRateMarkupFinal</f>
        <v>#VALUE!</v>
      </c>
      <c r="FZ68" s="30" t="e">
        <f>(CatTemplate[[#This Row],[CO8]] + CatTemplate[[#This Row],[CS8]]) * (1 + getRateOHFinal) * getRateMarkupFinal</f>
        <v>#VALUE!</v>
      </c>
      <c r="GA68" s="30" t="e">
        <f>(CatTemplate[[#This Row],[CO9]] + CatTemplate[[#This Row],[CS9]]) * (1 + getRateOHFinal) * getRateMarkupFinal</f>
        <v>#VALUE!</v>
      </c>
      <c r="GB68" s="30" t="e">
        <f>(CatTemplate[[#This Row],[CO10]] + CatTemplate[[#This Row],[CS10]]) * (1 + getRateOHFinal) * getRateMarkupFinal</f>
        <v>#VALUE!</v>
      </c>
      <c r="GC68" s="30" t="e">
        <f>(CatTemplate[[#This Row],[CO11]] + CatTemplate[[#This Row],[CS11]]) * (1 + getRateOHFinal) * getRateMarkupFinal</f>
        <v>#VALUE!</v>
      </c>
      <c r="GD68" s="30" t="e">
        <f>(CatTemplate[[#This Row],[CO12]] + CatTemplate[[#This Row],[CS12]]) * (1 + getRateOHFinal) * getRateMarkupFinal</f>
        <v>#VALUE!</v>
      </c>
      <c r="GE68" s="30" t="e">
        <f>(CatTemplate[[#This Row],[CO13]] + CatTemplate[[#This Row],[CS13]]) * (1 + getRateOHFinal) * getRateMarkupFinal</f>
        <v>#VALUE!</v>
      </c>
      <c r="GF68" s="30" t="e">
        <f>(CatTemplate[[#This Row],[CO14]] + CatTemplate[[#This Row],[CS14]]) * (1 + getRateOHFinal) * getRateMarkupFinal</f>
        <v>#VALUE!</v>
      </c>
      <c r="GG68" s="30" t="e">
        <f>(CatTemplate[[#This Row],[CO15]] + CatTemplate[[#This Row],[CS15]]) * (1 + getRateOHFinal) * getRateMarkupFinal</f>
        <v>#VALUE!</v>
      </c>
      <c r="GH68" s="30" t="e">
        <f>(CatTemplate[[#This Row],[CO16]] + CatTemplate[[#This Row],[CS16]]) * (1 + getRateOHFinal) * getRateMarkupFinal</f>
        <v>#VALUE!</v>
      </c>
      <c r="GI68" s="30" t="e">
        <f>(CatTemplate[[#This Row],[CO17]] + CatTemplate[[#This Row],[CS17]]) * (1 + getRateOHFinal) * getRateMarkupFinal</f>
        <v>#VALUE!</v>
      </c>
      <c r="GJ68" s="30" t="e">
        <f>(CatTemplate[[#This Row],[CO18]] + CatTemplate[[#This Row],[CS18]]) * (1 + getRateOHFinal) * getRateMarkupFinal</f>
        <v>#VALUE!</v>
      </c>
      <c r="GK68" s="30" t="e">
        <f>(CatTemplate[[#This Row],[CO19]] + CatTemplate[[#This Row],[CS19]]) * (1 + getRateOHFinal) * getRateMarkupFinal</f>
        <v>#VALUE!</v>
      </c>
      <c r="GL68" s="30" t="e">
        <f>(CatTemplate[[#This Row],[CO20]] + CatTemplate[[#This Row],[CS20]]) * (1 + getRateOHFinal) * getRateMarkupFinal</f>
        <v>#VALUE!</v>
      </c>
      <c r="GM68" s="30" t="e">
        <f t="shared" si="6"/>
        <v>#VALUE!</v>
      </c>
      <c r="GN68" s="30" t="e">
        <f t="shared" si="7"/>
        <v>#VALUE!</v>
      </c>
      <c r="GO68" s="30" t="e">
        <f t="shared" si="8"/>
        <v>#VALUE!</v>
      </c>
      <c r="GP68" s="30" t="e">
        <f t="shared" si="9"/>
        <v>#VALUE!</v>
      </c>
      <c r="GQ68" s="30" t="e">
        <f>(CatTemplate[[#This Row],[CO1]]+CatTemplate[[#This Row],[CS1]]) * (1+ getRateOHFinal) * (1 + getRateMarkupFinal)</f>
        <v>#VALUE!</v>
      </c>
      <c r="GR68" s="30" t="e">
        <f>(CatTemplate[[#This Row],[CO2]]+CatTemplate[[#This Row],[CS2]]) * (1+ getRateOHFinal) * (1 + getRateMarkupFinal)</f>
        <v>#VALUE!</v>
      </c>
      <c r="GS68" s="30" t="e">
        <f>(CatTemplate[[#This Row],[CO3]]+CatTemplate[[#This Row],[CS3]]) * (1+ getRateOHFinal) * (1 + getRateMarkupFinal)</f>
        <v>#VALUE!</v>
      </c>
      <c r="GT68" s="30" t="e">
        <f>(CatTemplate[[#This Row],[CO4]]+CatTemplate[[#This Row],[CS4]]) * (1+ getRateOHFinal) * (1 + getRateMarkupFinal)</f>
        <v>#VALUE!</v>
      </c>
      <c r="GU68" s="30" t="e">
        <f>(CatTemplate[[#This Row],[CO5]]+CatTemplate[[#This Row],[CS5]]) * (1+ getRateOHFinal) * (1 + getRateMarkupFinal)</f>
        <v>#VALUE!</v>
      </c>
      <c r="GV68" s="30" t="e">
        <f>(CatTemplate[[#This Row],[CO6]]+CatTemplate[[#This Row],[CS6]]) * (1+ getRateOHFinal) * (1 + getRateMarkupFinal)</f>
        <v>#VALUE!</v>
      </c>
      <c r="GW68" s="30" t="e">
        <f>(CatTemplate[[#This Row],[CO7]]+CatTemplate[[#This Row],[CS7]]) * (1+ getRateOHFinal) * (1 + getRateMarkupFinal)</f>
        <v>#VALUE!</v>
      </c>
      <c r="GX68" s="30" t="e">
        <f>(CatTemplate[[#This Row],[CO8]]+CatTemplate[[#This Row],[CS8]]) * (1+ getRateOHFinal) * (1 + getRateMarkupFinal)</f>
        <v>#VALUE!</v>
      </c>
      <c r="GY68" s="30" t="e">
        <f>(CatTemplate[[#This Row],[CO9]]+CatTemplate[[#This Row],[CS9]]) * (1+ getRateOHFinal) * (1 + getRateMarkupFinal)</f>
        <v>#VALUE!</v>
      </c>
      <c r="GZ68" s="30" t="e">
        <f>(CatTemplate[[#This Row],[CO10]]+CatTemplate[[#This Row],[CS10]]) * (1+ getRateOHFinal) * (1 + getRateMarkupFinal)</f>
        <v>#VALUE!</v>
      </c>
      <c r="HA68" s="30" t="e">
        <f>(CatTemplate[[#This Row],[CO11]]+CatTemplate[[#This Row],[CS11]]) * (1+ getRateOHFinal) * (1 + getRateMarkupFinal)</f>
        <v>#VALUE!</v>
      </c>
      <c r="HB68" s="30" t="e">
        <f>(CatTemplate[[#This Row],[CO12]]+CatTemplate[[#This Row],[CS12]]) * (1+ getRateOHFinal) * (1 + getRateMarkupFinal)</f>
        <v>#VALUE!</v>
      </c>
      <c r="HC68" s="30" t="e">
        <f>(CatTemplate[[#This Row],[CO13]]+CatTemplate[[#This Row],[CS13]]) * (1+ getRateOHFinal) * (1 + getRateMarkupFinal)</f>
        <v>#VALUE!</v>
      </c>
      <c r="HD68" s="30" t="e">
        <f>(CatTemplate[[#This Row],[CO14]]+CatTemplate[[#This Row],[CS14]]) * (1+ getRateOHFinal) * (1 + getRateMarkupFinal)</f>
        <v>#VALUE!</v>
      </c>
      <c r="HE68" s="30" t="e">
        <f>(CatTemplate[[#This Row],[CO15]]+CatTemplate[[#This Row],[CS15]]) * (1+ getRateOHFinal) * (1 + getRateMarkupFinal)</f>
        <v>#VALUE!</v>
      </c>
      <c r="HF68" s="30" t="e">
        <f>(CatTemplate[[#This Row],[CO16]]+CatTemplate[[#This Row],[CS16]]) * (1+ getRateOHFinal) * (1 + getRateMarkupFinal)</f>
        <v>#VALUE!</v>
      </c>
      <c r="HG68" s="30" t="e">
        <f>(CatTemplate[[#This Row],[CO17]]+CatTemplate[[#This Row],[CS17]]) * (1+ getRateOHFinal) * (1 + getRateMarkupFinal)</f>
        <v>#VALUE!</v>
      </c>
      <c r="HH68" s="30" t="e">
        <f>(CatTemplate[[#This Row],[CO18]]+CatTemplate[[#This Row],[CS18]]) * (1+ getRateOHFinal) * (1 + getRateMarkupFinal)</f>
        <v>#VALUE!</v>
      </c>
      <c r="HI68" s="30" t="e">
        <f>(CatTemplate[[#This Row],[CO19]]+CatTemplate[[#This Row],[CS19]]) * (1+ getRateOHFinal) * (1 + getRateMarkupFinal)</f>
        <v>#VALUE!</v>
      </c>
      <c r="HJ68" s="30" t="e">
        <f>(CatTemplate[[#This Row],[CO20]]+CatTemplate[[#This Row],[CS20]]) * (1+ getRateOHFinal) * (1 + getRateMarkupFinal)</f>
        <v>#VALUE!</v>
      </c>
      <c r="HK68" s="39" t="e">
        <f>CatTemplate[[#This Row],[Total cost]]+CatTemplate[[#This Row],[OH Amount]]+CatTemplate[[#This Row],[Markup]]</f>
        <v>#VALUE!</v>
      </c>
      <c r="HL68" s="63">
        <f>IF(CatTemplate[[#This Row],[Units]]="Days",CatTemplate[[#This Row],[Project quantity]]*CatTemplate[[#This Row],[St. unit effort]],CatTemplate[[#This Row],[Project quantity]])</f>
        <v>0</v>
      </c>
      <c r="HM68" s="287">
        <f>IFERROR(CatTemplate[[#This Row],[Total Price]]/(CatTemplate[[#This Row],[Final Quantity]]),0)</f>
        <v>0</v>
      </c>
      <c r="HN68" s="261"/>
    </row>
    <row r="69" spans="2:222" x14ac:dyDescent="0.2">
      <c r="B69" s="6" t="s">
        <v>75</v>
      </c>
      <c r="C69" s="22">
        <v>2</v>
      </c>
      <c r="D69" s="7" t="s">
        <v>75</v>
      </c>
      <c r="E69" s="24">
        <v>6</v>
      </c>
      <c r="F69" s="18" t="s">
        <v>53</v>
      </c>
      <c r="G69" s="26">
        <v>3</v>
      </c>
      <c r="H69" s="18" t="s">
        <v>153</v>
      </c>
      <c r="I69" s="18"/>
      <c r="J69" s="15" t="s">
        <v>425</v>
      </c>
      <c r="K69" s="15"/>
      <c r="L69" s="15" t="s">
        <v>140</v>
      </c>
      <c r="M69" s="15" t="s">
        <v>890</v>
      </c>
      <c r="N69" s="15" t="s">
        <v>857</v>
      </c>
      <c r="O69" s="320"/>
      <c r="P69" s="71"/>
      <c r="Q69" s="108"/>
      <c r="R69" s="73"/>
      <c r="S69" s="97"/>
      <c r="T69" s="100">
        <f>getEqUnitCost</f>
        <v>0</v>
      </c>
      <c r="U69" s="73">
        <f>getEqUnitEffort</f>
        <v>0</v>
      </c>
      <c r="V69" s="101">
        <f>getEqQuantity</f>
        <v>0</v>
      </c>
      <c r="W69" s="320"/>
      <c r="X69" s="100">
        <f>getConsUnitCost</f>
        <v>0</v>
      </c>
      <c r="Y69" s="73">
        <f>getConsUnitEffort</f>
        <v>0</v>
      </c>
      <c r="Z69" s="14">
        <f>getConsQuantity</f>
        <v>0</v>
      </c>
      <c r="AA69" s="320"/>
      <c r="AB69" s="72"/>
      <c r="AC69" s="112"/>
      <c r="AD69" s="14">
        <f>getOthQuantity</f>
        <v>0</v>
      </c>
      <c r="AE69" s="320"/>
      <c r="AF69" s="28" t="str">
        <f>IF(ISBLANK(CatTemplate[[#This Row],[Resource type]]),"",CatTemplate[[#This Row],[Resource type]])</f>
        <v>CIEC Clinical Trial Coordinator</v>
      </c>
      <c r="AG69" s="242">
        <f>getStaffUnitCost</f>
        <v>988.72313606711771</v>
      </c>
      <c r="AH69" s="113">
        <f>getStaffUnitEffort</f>
        <v>0</v>
      </c>
      <c r="AI69" s="40">
        <f>getStaffQuantity</f>
        <v>0</v>
      </c>
      <c r="AJ69" s="41">
        <f>CatTemplate[[#This Row],[St. quantity]]*8/ParRatePM</f>
        <v>0</v>
      </c>
      <c r="AK69" s="320"/>
      <c r="AL69" s="53" t="str">
        <f>CatTemplate[[#This Row],[Item type]]</f>
        <v>Days</v>
      </c>
      <c r="AM69" s="12">
        <f>SUM(CatTemplate[[#This Row],[Year1]:[Year20]])</f>
        <v>0</v>
      </c>
      <c r="AN69" s="52"/>
      <c r="AO69" s="52"/>
      <c r="AP69" s="52"/>
      <c r="AQ69" s="8"/>
      <c r="AR69" s="8"/>
      <c r="AS69" s="8"/>
      <c r="AT69" s="8"/>
      <c r="AU69" s="8"/>
      <c r="AV69" s="8"/>
      <c r="AW69" s="8"/>
      <c r="AX69" s="8"/>
      <c r="AY69" s="8"/>
      <c r="AZ69" s="8"/>
      <c r="BA69" s="8"/>
      <c r="BB69" s="8"/>
      <c r="BC69" s="8"/>
      <c r="BD69" s="8"/>
      <c r="BE69" s="8"/>
      <c r="BF69" s="8"/>
      <c r="BG69" s="36"/>
      <c r="BH69" s="320"/>
      <c r="BI69" s="37" t="str">
        <f>getCostCategory</f>
        <v>07 Other costs</v>
      </c>
      <c r="BJ69" s="37" t="str">
        <f>getSection</f>
        <v>02 Patient visits and data collection</v>
      </c>
      <c r="BK69" s="32" t="str">
        <f>getObject</f>
        <v>Patient visits and data collection</v>
      </c>
      <c r="BL69" s="30">
        <f>IFERROR(getUnitCost * IF(CatTemplate[[#This Row],[Cost Category Comp.]]="01 Staff costs", 1,1),0)</f>
        <v>988.72313606711771</v>
      </c>
      <c r="BM69" s="29">
        <f>IF(AND(ISBLANK(CatTemplate[[#This Row],[Eq. unit cost]]),ISBLANK(CatTemplate[[#This Row],[Cons. unit cost]]),ISBLANK(CatTemplate[[#This Row],[Oth. unit cost]])), 0, IF(getUnitEffort =0,1,getUnitEffort) * CatTemplate[[#This Row],[Year1]])</f>
        <v>0</v>
      </c>
      <c r="BN69" s="29">
        <f>IF(AND(ISBLANK(CatTemplate[[#This Row],[Eq. unit cost]]),ISBLANK(CatTemplate[[#This Row],[Cons. unit cost]]),ISBLANK(CatTemplate[[#This Row],[Oth. unit cost]])), 0, IF(getUnitEffort =0,1,getUnitEffort) * CatTemplate[[#This Row],[Year2]])</f>
        <v>0</v>
      </c>
      <c r="BO69" s="29">
        <f>IF(AND(ISBLANK(CatTemplate[[#This Row],[Eq. unit cost]]),ISBLANK(CatTemplate[[#This Row],[Cons. unit cost]]),ISBLANK(CatTemplate[[#This Row],[Oth. unit cost]])), 0, IF(getUnitEffort =0,1,getUnitEffort) * CatTemplate[[#This Row],[Year3]])</f>
        <v>0</v>
      </c>
      <c r="BP69" s="29">
        <f>IF(AND(ISBLANK(CatTemplate[[#This Row],[Eq. unit cost]]),ISBLANK(CatTemplate[[#This Row],[Cons. unit cost]]),ISBLANK(CatTemplate[[#This Row],[Oth. unit cost]])), 0, IF(getUnitEffort =0,1,getUnitEffort) * CatTemplate[[#This Row],[Year4]])</f>
        <v>0</v>
      </c>
      <c r="BQ69" s="29">
        <f>IF(AND(ISBLANK(CatTemplate[[#This Row],[Eq. unit cost]]),ISBLANK(CatTemplate[[#This Row],[Cons. unit cost]]),ISBLANK(CatTemplate[[#This Row],[Oth. unit cost]])), 0, IF(getUnitEffort =0,1,getUnitEffort) * CatTemplate[[#This Row],[Year5]])</f>
        <v>0</v>
      </c>
      <c r="BR69" s="29">
        <f>IF(AND(ISBLANK(CatTemplate[[#This Row],[Eq. unit cost]]),ISBLANK(CatTemplate[[#This Row],[Cons. unit cost]]),ISBLANK(CatTemplate[[#This Row],[Oth. unit cost]])), 0, IF(getUnitEffort =0,1,getUnitEffort) * CatTemplate[[#This Row],[Year6]])</f>
        <v>0</v>
      </c>
      <c r="BS69" s="29">
        <f>IF(AND(ISBLANK(CatTemplate[[#This Row],[Eq. unit cost]]),ISBLANK(CatTemplate[[#This Row],[Cons. unit cost]]),ISBLANK(CatTemplate[[#This Row],[Oth. unit cost]])), 0, IF(getUnitEffort =0,1,getUnitEffort) * CatTemplate[[#This Row],[Year7]])</f>
        <v>0</v>
      </c>
      <c r="BT69" s="29">
        <f>IF(AND(ISBLANK(CatTemplate[[#This Row],[Eq. unit cost]]),ISBLANK(CatTemplate[[#This Row],[Cons. unit cost]]),ISBLANK(CatTemplate[[#This Row],[Oth. unit cost]])), 0, IF(getUnitEffort =0,1,getUnitEffort) * CatTemplate[[#This Row],[Year8]])</f>
        <v>0</v>
      </c>
      <c r="BU69" s="29">
        <f>IF(AND(ISBLANK(CatTemplate[[#This Row],[Eq. unit cost]]),ISBLANK(CatTemplate[[#This Row],[Cons. unit cost]]),ISBLANK(CatTemplate[[#This Row],[Oth. unit cost]])), 0, IF(getUnitEffort =0,1,getUnitEffort) * CatTemplate[[#This Row],[Year9]])</f>
        <v>0</v>
      </c>
      <c r="BV69" s="29">
        <f>IF(AND(ISBLANK(CatTemplate[[#This Row],[Eq. unit cost]]),ISBLANK(CatTemplate[[#This Row],[Cons. unit cost]]),ISBLANK(CatTemplate[[#This Row],[Oth. unit cost]])), 0, IF(getUnitEffort =0,1,getUnitEffort) * CatTemplate[[#This Row],[Year10]])</f>
        <v>0</v>
      </c>
      <c r="BW69" s="29">
        <f>IF(AND(ISBLANK(CatTemplate[[#This Row],[Eq. unit cost]]),ISBLANK(CatTemplate[[#This Row],[Cons. unit cost]]),ISBLANK(CatTemplate[[#This Row],[Oth. unit cost]])), 0, IF(getUnitEffort =0,1,getUnitEffort) * CatTemplate[[#This Row],[Year11]])</f>
        <v>0</v>
      </c>
      <c r="BX69" s="29">
        <f>IF(AND(ISBLANK(CatTemplate[[#This Row],[Eq. unit cost]]),ISBLANK(CatTemplate[[#This Row],[Cons. unit cost]]),ISBLANK(CatTemplate[[#This Row],[Oth. unit cost]])), 0, IF(getUnitEffort =0,1,getUnitEffort) * CatTemplate[[#This Row],[Year12]])</f>
        <v>0</v>
      </c>
      <c r="BY69" s="29">
        <f>IF(AND(ISBLANK(CatTemplate[[#This Row],[Eq. unit cost]]),ISBLANK(CatTemplate[[#This Row],[Cons. unit cost]]),ISBLANK(CatTemplate[[#This Row],[Oth. unit cost]])), 0, IF(getUnitEffort =0,1,getUnitEffort) * CatTemplate[[#This Row],[Year13]])</f>
        <v>0</v>
      </c>
      <c r="BZ69" s="29">
        <f>IF(AND(ISBLANK(CatTemplate[[#This Row],[Eq. unit cost]]),ISBLANK(CatTemplate[[#This Row],[Cons. unit cost]]),ISBLANK(CatTemplate[[#This Row],[Oth. unit cost]])), 0, IF(getUnitEffort =0,1,getUnitEffort) * CatTemplate[[#This Row],[Year14]])</f>
        <v>0</v>
      </c>
      <c r="CA69" s="29">
        <f>IF(AND(ISBLANK(CatTemplate[[#This Row],[Eq. unit cost]]),ISBLANK(CatTemplate[[#This Row],[Cons. unit cost]]),ISBLANK(CatTemplate[[#This Row],[Oth. unit cost]])), 0, IF(getUnitEffort =0,1,getUnitEffort) * CatTemplate[[#This Row],[Year15]])</f>
        <v>0</v>
      </c>
      <c r="CB69" s="29">
        <f>IF(AND(ISBLANK(CatTemplate[[#This Row],[Eq. unit cost]]),ISBLANK(CatTemplate[[#This Row],[Cons. unit cost]]),ISBLANK(CatTemplate[[#This Row],[Oth. unit cost]])), 0, IF(getUnitEffort =0,1,getUnitEffort) * CatTemplate[[#This Row],[Year16]])</f>
        <v>0</v>
      </c>
      <c r="CC69" s="29">
        <f>IF(AND(ISBLANK(CatTemplate[[#This Row],[Eq. unit cost]]),ISBLANK(CatTemplate[[#This Row],[Cons. unit cost]]),ISBLANK(CatTemplate[[#This Row],[Oth. unit cost]])), 0, IF(getUnitEffort =0,1,getUnitEffort) * CatTemplate[[#This Row],[Year17]])</f>
        <v>0</v>
      </c>
      <c r="CD69" s="29">
        <f>IF(AND(ISBLANK(CatTemplate[[#This Row],[Eq. unit cost]]),ISBLANK(CatTemplate[[#This Row],[Cons. unit cost]]),ISBLANK(CatTemplate[[#This Row],[Oth. unit cost]])), 0, IF(getUnitEffort =0,1,getUnitEffort) * CatTemplate[[#This Row],[Year18]])</f>
        <v>0</v>
      </c>
      <c r="CE69" s="29">
        <f>IF(AND(ISBLANK(CatTemplate[[#This Row],[Eq. unit cost]]),ISBLANK(CatTemplate[[#This Row],[Cons. unit cost]]),ISBLANK(CatTemplate[[#This Row],[Oth. unit cost]])), 0, IF(getUnitEffort =0,1,getUnitEffort) * CatTemplate[[#This Row],[Year19]])</f>
        <v>0</v>
      </c>
      <c r="CF69" s="29">
        <f>IF(AND(ISBLANK(CatTemplate[[#This Row],[Eq. unit cost]]),ISBLANK(CatTemplate[[#This Row],[Cons. unit cost]]),ISBLANK(CatTemplate[[#This Row],[Oth. unit cost]])), 0, IF(getUnitEffort =0,1,getUnitEffort) * CatTemplate[[#This Row],[Year20]])</f>
        <v>0</v>
      </c>
      <c r="CG69" s="45">
        <f>SUM(CatTemplate[[#This Row],[Q1]:[Q20]])</f>
        <v>0</v>
      </c>
      <c r="CH69" s="29">
        <f>IF(ISBLANK(CatTemplate[[#This Row],[St. unit effort]]),0,(CatTemplate[[#This Row],[St. unit effort]] * CatTemplate[[#This Row],[Year1]]))</f>
        <v>0</v>
      </c>
      <c r="CI69" s="29">
        <f>IF(ISBLANK(CatTemplate[[#This Row],[St. unit effort]]),0,(CatTemplate[[#This Row],[St. unit effort]] * CatTemplate[[#This Row],[Year2]]))</f>
        <v>0</v>
      </c>
      <c r="CJ69" s="29">
        <f>IF(ISBLANK(CatTemplate[[#This Row],[St. unit effort]]),0,(CatTemplate[[#This Row],[St. unit effort]] * CatTemplate[[#This Row],[Year3]]))</f>
        <v>0</v>
      </c>
      <c r="CK69" s="29">
        <f>IF(ISBLANK(CatTemplate[[#This Row],[St. unit effort]]),0,(CatTemplate[[#This Row],[St. unit effort]] * CatTemplate[[#This Row],[Year4]]))</f>
        <v>0</v>
      </c>
      <c r="CL69" s="29">
        <f>IF(ISBLANK(CatTemplate[[#This Row],[St. unit effort]]),0,(CatTemplate[[#This Row],[St. unit effort]] * CatTemplate[[#This Row],[Year5]]))</f>
        <v>0</v>
      </c>
      <c r="CM69" s="29">
        <f>IF(ISBLANK(CatTemplate[[#This Row],[St. unit effort]]),0,(CatTemplate[[#This Row],[St. unit effort]] * CatTemplate[[#This Row],[Year6]]))</f>
        <v>0</v>
      </c>
      <c r="CN69" s="29">
        <f>IF(ISBLANK(CatTemplate[[#This Row],[St. unit effort]]),0,(CatTemplate[[#This Row],[St. unit effort]] * CatTemplate[[#This Row],[Year7]]))</f>
        <v>0</v>
      </c>
      <c r="CO69" s="29">
        <f>IF(ISBLANK(CatTemplate[[#This Row],[St. unit effort]]),0,(CatTemplate[[#This Row],[St. unit effort]] * CatTemplate[[#This Row],[Year8]]))</f>
        <v>0</v>
      </c>
      <c r="CP69" s="29">
        <f>IF(ISBLANK(CatTemplate[[#This Row],[St. unit effort]]),0,(CatTemplate[[#This Row],[St. unit effort]] * CatTemplate[[#This Row],[Year9]]))</f>
        <v>0</v>
      </c>
      <c r="CQ69" s="29">
        <f>IF(ISBLANK(CatTemplate[[#This Row],[St. unit effort]]),0,(CatTemplate[[#This Row],[St. unit effort]] * CatTemplate[[#This Row],[Year10]]))</f>
        <v>0</v>
      </c>
      <c r="CR69" s="29">
        <f>IF(ISBLANK(CatTemplate[[#This Row],[St. unit effort]]),0,(CatTemplate[[#This Row],[St. unit effort]] * CatTemplate[[#This Row],[Year11]]))</f>
        <v>0</v>
      </c>
      <c r="CS69" s="29">
        <f>IF(ISBLANK(CatTemplate[[#This Row],[St. unit effort]]),0,(CatTemplate[[#This Row],[St. unit effort]] * CatTemplate[[#This Row],[Year12]]))</f>
        <v>0</v>
      </c>
      <c r="CT69" s="29">
        <f>IF(ISBLANK(CatTemplate[[#This Row],[St. unit effort]]),0,(CatTemplate[[#This Row],[St. unit effort]] * CatTemplate[[#This Row],[Year13]]))</f>
        <v>0</v>
      </c>
      <c r="CU69" s="29">
        <f>IF(ISBLANK(CatTemplate[[#This Row],[St. unit effort]]),0,(CatTemplate[[#This Row],[St. unit effort]] * CatTemplate[[#This Row],[Year14]]))</f>
        <v>0</v>
      </c>
      <c r="CV69" s="29">
        <f>IF(ISBLANK(CatTemplate[[#This Row],[St. unit effort]]),0,(CatTemplate[[#This Row],[St. unit effort]] * CatTemplate[[#This Row],[Year15]]))</f>
        <v>0</v>
      </c>
      <c r="CW69" s="29">
        <f>IF(ISBLANK(CatTemplate[[#This Row],[St. unit effort]]),0,(CatTemplate[[#This Row],[St. unit effort]] * CatTemplate[[#This Row],[Year16]]))</f>
        <v>0</v>
      </c>
      <c r="CX69" s="29">
        <f>IF(ISBLANK(CatTemplate[[#This Row],[St. unit effort]]),0,(CatTemplate[[#This Row],[St. unit effort]] * CatTemplate[[#This Row],[Year17]]))</f>
        <v>0</v>
      </c>
      <c r="CY69" s="29">
        <f>IF(ISBLANK(CatTemplate[[#This Row],[St. unit effort]]),0,(CatTemplate[[#This Row],[St. unit effort]] * CatTemplate[[#This Row],[Year18]]))</f>
        <v>0</v>
      </c>
      <c r="CZ69" s="29">
        <f>IF(ISBLANK(CatTemplate[[#This Row],[St. unit effort]]),0,(CatTemplate[[#This Row],[St. unit effort]] * CatTemplate[[#This Row],[Year19]]))</f>
        <v>0</v>
      </c>
      <c r="DA69" s="29">
        <f>IF(ISBLANK(CatTemplate[[#This Row],[St. unit effort]]),0,(CatTemplate[[#This Row],[St. unit effort]] * CatTemplate[[#This Row],[Year20]]))</f>
        <v>0</v>
      </c>
      <c r="DB69" s="57">
        <f>IF(ISBLANK(CatTemplate[[#This Row],[St. unit effort]]),0,(CatTemplate[[#This Row],[St. unit effort]] * CatTemplate[[#This Row],[Year1]])*8/ParRatePM)</f>
        <v>0</v>
      </c>
      <c r="DC69" s="57">
        <f>IF(ISBLANK(CatTemplate[[#This Row],[St. unit effort]]),0,(CatTemplate[[#This Row],[St. unit effort]] * CatTemplate[[#This Row],[Year2]])*8/ParRatePM)</f>
        <v>0</v>
      </c>
      <c r="DD69" s="57">
        <f>IF(ISBLANK(CatTemplate[[#This Row],[St. unit effort]]),0,(CatTemplate[[#This Row],[St. unit effort]] * CatTemplate[[#This Row],[Year3]])*8/ParRatePM)</f>
        <v>0</v>
      </c>
      <c r="DE69" s="57">
        <f>IF(ISBLANK(CatTemplate[[#This Row],[St. unit effort]]),0,(CatTemplate[[#This Row],[St. unit effort]] * CatTemplate[[#This Row],[Year4]])*8/ParRatePM)</f>
        <v>0</v>
      </c>
      <c r="DF69" s="57">
        <f>IF(ISBLANK(CatTemplate[[#This Row],[St. unit effort]]),0,(CatTemplate[[#This Row],[St. unit effort]] * CatTemplate[[#This Row],[Year5]])*8/ParRatePM)</f>
        <v>0</v>
      </c>
      <c r="DG69" s="57">
        <f>IF(ISBLANK(CatTemplate[[#This Row],[St. unit effort]]),0,(CatTemplate[[#This Row],[St. unit effort]] * CatTemplate[[#This Row],[Year6]])*8/ParRatePM)</f>
        <v>0</v>
      </c>
      <c r="DH69" s="57">
        <f>IF(ISBLANK(CatTemplate[[#This Row],[St. unit effort]]),0,(CatTemplate[[#This Row],[St. unit effort]] * CatTemplate[[#This Row],[Year7]])*8/ParRatePM)</f>
        <v>0</v>
      </c>
      <c r="DI69" s="57">
        <f>IF(ISBLANK(CatTemplate[[#This Row],[St. unit effort]]),0,(CatTemplate[[#This Row],[St. unit effort]] * CatTemplate[[#This Row],[Year8]])*8/ParRatePM)</f>
        <v>0</v>
      </c>
      <c r="DJ69" s="57">
        <f>IF(ISBLANK(CatTemplate[[#This Row],[St. unit effort]]),0,(CatTemplate[[#This Row],[St. unit effort]] * CatTemplate[[#This Row],[Year9]])*8/ParRatePM)</f>
        <v>0</v>
      </c>
      <c r="DK69" s="57">
        <f>IF(ISBLANK(CatTemplate[[#This Row],[St. unit effort]]),0,(CatTemplate[[#This Row],[St. unit effort]] * CatTemplate[[#This Row],[Year10]])*8/ParRatePM)</f>
        <v>0</v>
      </c>
      <c r="DL69" s="57">
        <f>IF(ISBLANK(CatTemplate[[#This Row],[St. unit effort]]),0,(CatTemplate[[#This Row],[St. unit effort]] * CatTemplate[[#This Row],[Year11]])*8/ParRatePM)</f>
        <v>0</v>
      </c>
      <c r="DM69" s="57">
        <f>IF(ISBLANK(CatTemplate[[#This Row],[St. unit effort]]),0,(CatTemplate[[#This Row],[St. unit effort]] * CatTemplate[[#This Row],[Year12]])*8/ParRatePM)</f>
        <v>0</v>
      </c>
      <c r="DN69" s="57">
        <f>IF(ISBLANK(CatTemplate[[#This Row],[St. unit effort]]),0,(CatTemplate[[#This Row],[St. unit effort]] * CatTemplate[[#This Row],[Year13]])*8/ParRatePM)</f>
        <v>0</v>
      </c>
      <c r="DO69" s="57">
        <f>IF(ISBLANK(CatTemplate[[#This Row],[St. unit effort]]),0,(CatTemplate[[#This Row],[St. unit effort]] * CatTemplate[[#This Row],[Year14]])*8/ParRatePM)</f>
        <v>0</v>
      </c>
      <c r="DP69" s="57">
        <f>IF(ISBLANK(CatTemplate[[#This Row],[St. unit effort]]),0,(CatTemplate[[#This Row],[St. unit effort]] * CatTemplate[[#This Row],[Year15]])*8/ParRatePM)</f>
        <v>0</v>
      </c>
      <c r="DQ69" s="57">
        <f>IF(ISBLANK(CatTemplate[[#This Row],[St. unit effort]]),0,(CatTemplate[[#This Row],[St. unit effort]] * CatTemplate[[#This Row],[Year16]])*8/ParRatePM)</f>
        <v>0</v>
      </c>
      <c r="DR69" s="57">
        <f>IF(ISBLANK(CatTemplate[[#This Row],[St. unit effort]]),0,(CatTemplate[[#This Row],[St. unit effort]] * CatTemplate[[#This Row],[Year17]])*8/ParRatePM)</f>
        <v>0</v>
      </c>
      <c r="DS69" s="57">
        <f>IF(ISBLANK(CatTemplate[[#This Row],[St. unit effort]]),0,(CatTemplate[[#This Row],[St. unit effort]] * CatTemplate[[#This Row],[Year18]])*8/ParRatePM)</f>
        <v>0</v>
      </c>
      <c r="DT69" s="57">
        <f>IF(ISBLANK(CatTemplate[[#This Row],[St. unit effort]]),0,(CatTemplate[[#This Row],[St. unit effort]] * CatTemplate[[#This Row],[Year19]])*8/ParRatePM)</f>
        <v>0</v>
      </c>
      <c r="DU69" s="57">
        <f>IF(ISBLANK(CatTemplate[[#This Row],[St. unit effort]]),0,(CatTemplate[[#This Row],[St. unit effort]] * CatTemplate[[#This Row],[Year20]])*8/ParRatePM)</f>
        <v>0</v>
      </c>
      <c r="DV69" s="54">
        <f>SUM(CatTemplate[[#This Row],[PM1]:[PM20]])</f>
        <v>0</v>
      </c>
      <c r="DW69" s="56">
        <f t="shared" si="21"/>
        <v>0</v>
      </c>
      <c r="DX69" s="56">
        <f t="shared" si="21"/>
        <v>0</v>
      </c>
      <c r="DY69" s="56">
        <f t="shared" si="21"/>
        <v>0</v>
      </c>
      <c r="DZ69" s="56">
        <f t="shared" si="21"/>
        <v>0</v>
      </c>
      <c r="EA69" s="56">
        <f t="shared" si="21"/>
        <v>0</v>
      </c>
      <c r="EB69" s="56">
        <f t="shared" si="21"/>
        <v>0</v>
      </c>
      <c r="EC69" s="56">
        <f t="shared" si="21"/>
        <v>0</v>
      </c>
      <c r="ED69" s="56">
        <f t="shared" si="21"/>
        <v>0</v>
      </c>
      <c r="EE69" s="56">
        <f t="shared" si="21"/>
        <v>0</v>
      </c>
      <c r="EF69" s="56">
        <f t="shared" si="21"/>
        <v>0</v>
      </c>
      <c r="EG69" s="56">
        <f t="shared" si="21"/>
        <v>0</v>
      </c>
      <c r="EH69" s="56">
        <f t="shared" si="21"/>
        <v>0</v>
      </c>
      <c r="EI69" s="56">
        <f t="shared" si="21"/>
        <v>0</v>
      </c>
      <c r="EJ69" s="56">
        <f t="shared" si="21"/>
        <v>0</v>
      </c>
      <c r="EK69" s="56">
        <f t="shared" si="21"/>
        <v>0</v>
      </c>
      <c r="EL69" s="56">
        <f t="shared" si="21"/>
        <v>0</v>
      </c>
      <c r="EM69" s="56">
        <f t="shared" si="19"/>
        <v>0</v>
      </c>
      <c r="EN69" s="56">
        <f t="shared" si="19"/>
        <v>0</v>
      </c>
      <c r="EO69" s="56">
        <f t="shared" si="19"/>
        <v>0</v>
      </c>
      <c r="EP69" s="56">
        <f t="shared" si="19"/>
        <v>0</v>
      </c>
      <c r="EQ69" s="30">
        <f>CatTemplate[[#This Row],[Eq. unit cost]] * CatTemplate[[#This Row],[Eq. quantity]]</f>
        <v>0</v>
      </c>
      <c r="ER69" s="30">
        <f>CatTemplate[[#This Row],[Cons. unit cost]] *CatTemplate[[#This Row],[Cons. quantity]]</f>
        <v>0</v>
      </c>
      <c r="ES69" s="30">
        <f>CatTemplate[[#This Row],[Oth. unit cost]] *CatTemplate[[#This Row],[Oth. quantity]]</f>
        <v>0</v>
      </c>
      <c r="ET69" s="55">
        <f>SUM(CatTemplate[[#This Row],[CO1]:[CO20]])</f>
        <v>0</v>
      </c>
      <c r="EU69" s="56">
        <f t="shared" si="22"/>
        <v>0</v>
      </c>
      <c r="EV69" s="56">
        <f t="shared" si="22"/>
        <v>0</v>
      </c>
      <c r="EW69" s="56">
        <f t="shared" si="22"/>
        <v>0</v>
      </c>
      <c r="EX69" s="56">
        <f t="shared" si="22"/>
        <v>0</v>
      </c>
      <c r="EY69" s="56">
        <f t="shared" si="22"/>
        <v>0</v>
      </c>
      <c r="EZ69" s="56">
        <f t="shared" si="22"/>
        <v>0</v>
      </c>
      <c r="FA69" s="56">
        <f t="shared" si="22"/>
        <v>0</v>
      </c>
      <c r="FB69" s="56">
        <f t="shared" si="22"/>
        <v>0</v>
      </c>
      <c r="FC69" s="56">
        <f t="shared" si="22"/>
        <v>0</v>
      </c>
      <c r="FD69" s="56">
        <f t="shared" si="22"/>
        <v>0</v>
      </c>
      <c r="FE69" s="56">
        <f t="shared" si="22"/>
        <v>0</v>
      </c>
      <c r="FF69" s="56">
        <f t="shared" si="22"/>
        <v>0</v>
      </c>
      <c r="FG69" s="56">
        <f t="shared" si="22"/>
        <v>0</v>
      </c>
      <c r="FH69" s="56">
        <f t="shared" si="22"/>
        <v>0</v>
      </c>
      <c r="FI69" s="56">
        <f t="shared" si="22"/>
        <v>0</v>
      </c>
      <c r="FJ69" s="56">
        <f t="shared" si="22"/>
        <v>0</v>
      </c>
      <c r="FK69" s="56">
        <f t="shared" si="20"/>
        <v>0</v>
      </c>
      <c r="FL69" s="56">
        <f t="shared" si="20"/>
        <v>0</v>
      </c>
      <c r="FM69" s="56">
        <f t="shared" si="20"/>
        <v>0</v>
      </c>
      <c r="FN69" s="56">
        <f t="shared" si="20"/>
        <v>0</v>
      </c>
      <c r="FO69" s="58">
        <f>SUM(CatTemplate[[#This Row],[CS1]:[CS20]])</f>
        <v>0</v>
      </c>
      <c r="FP69" s="59">
        <f>CatTemplate[[#This Row],[Total Oth. cost]]+CatTemplate[[#This Row],[Total St. Cost]]</f>
        <v>0</v>
      </c>
      <c r="FQ69" s="33" t="e">
        <f t="shared" si="12"/>
        <v>#VALUE!</v>
      </c>
      <c r="FR69" s="33" t="e">
        <f t="shared" si="5"/>
        <v>#VALUE!</v>
      </c>
      <c r="FS69" s="30" t="e">
        <f>(CatTemplate[[#This Row],[CO1]] + CatTemplate[[#This Row],[CS1]]) * (1 + getRateOHFinal) * getRateMarkupFinal</f>
        <v>#VALUE!</v>
      </c>
      <c r="FT69" s="30" t="e">
        <f>(CatTemplate[[#This Row],[CO2]] + CatTemplate[[#This Row],[CS2]]) * (1 + getRateOHFinal) * getRateMarkupFinal</f>
        <v>#VALUE!</v>
      </c>
      <c r="FU69" s="30" t="e">
        <f>(CatTemplate[[#This Row],[CO3]] + CatTemplate[[#This Row],[CS3]]) * (1 + getRateOHFinal) * getRateMarkupFinal</f>
        <v>#VALUE!</v>
      </c>
      <c r="FV69" s="30" t="e">
        <f>(CatTemplate[[#This Row],[CO4]] + CatTemplate[[#This Row],[CS4]]) * (1 + getRateOHFinal) * getRateMarkupFinal</f>
        <v>#VALUE!</v>
      </c>
      <c r="FW69" s="30" t="e">
        <f>(CatTemplate[[#This Row],[CO5]] + CatTemplate[[#This Row],[CS5]]) * (1 + getRateOHFinal) * getRateMarkupFinal</f>
        <v>#VALUE!</v>
      </c>
      <c r="FX69" s="30" t="e">
        <f>(CatTemplate[[#This Row],[CO6]] + CatTemplate[[#This Row],[CS6]]) * (1 + getRateOHFinal) * getRateMarkupFinal</f>
        <v>#VALUE!</v>
      </c>
      <c r="FY69" s="30" t="e">
        <f>(CatTemplate[[#This Row],[CO7]] + CatTemplate[[#This Row],[CS7]]) * (1 + getRateOHFinal) * getRateMarkupFinal</f>
        <v>#VALUE!</v>
      </c>
      <c r="FZ69" s="30" t="e">
        <f>(CatTemplate[[#This Row],[CO8]] + CatTemplate[[#This Row],[CS8]]) * (1 + getRateOHFinal) * getRateMarkupFinal</f>
        <v>#VALUE!</v>
      </c>
      <c r="GA69" s="30" t="e">
        <f>(CatTemplate[[#This Row],[CO9]] + CatTemplate[[#This Row],[CS9]]) * (1 + getRateOHFinal) * getRateMarkupFinal</f>
        <v>#VALUE!</v>
      </c>
      <c r="GB69" s="30" t="e">
        <f>(CatTemplate[[#This Row],[CO10]] + CatTemplate[[#This Row],[CS10]]) * (1 + getRateOHFinal) * getRateMarkupFinal</f>
        <v>#VALUE!</v>
      </c>
      <c r="GC69" s="30" t="e">
        <f>(CatTemplate[[#This Row],[CO11]] + CatTemplate[[#This Row],[CS11]]) * (1 + getRateOHFinal) * getRateMarkupFinal</f>
        <v>#VALUE!</v>
      </c>
      <c r="GD69" s="30" t="e">
        <f>(CatTemplate[[#This Row],[CO12]] + CatTemplate[[#This Row],[CS12]]) * (1 + getRateOHFinal) * getRateMarkupFinal</f>
        <v>#VALUE!</v>
      </c>
      <c r="GE69" s="30" t="e">
        <f>(CatTemplate[[#This Row],[CO13]] + CatTemplate[[#This Row],[CS13]]) * (1 + getRateOHFinal) * getRateMarkupFinal</f>
        <v>#VALUE!</v>
      </c>
      <c r="GF69" s="30" t="e">
        <f>(CatTemplate[[#This Row],[CO14]] + CatTemplate[[#This Row],[CS14]]) * (1 + getRateOHFinal) * getRateMarkupFinal</f>
        <v>#VALUE!</v>
      </c>
      <c r="GG69" s="30" t="e">
        <f>(CatTemplate[[#This Row],[CO15]] + CatTemplate[[#This Row],[CS15]]) * (1 + getRateOHFinal) * getRateMarkupFinal</f>
        <v>#VALUE!</v>
      </c>
      <c r="GH69" s="30" t="e">
        <f>(CatTemplate[[#This Row],[CO16]] + CatTemplate[[#This Row],[CS16]]) * (1 + getRateOHFinal) * getRateMarkupFinal</f>
        <v>#VALUE!</v>
      </c>
      <c r="GI69" s="30" t="e">
        <f>(CatTemplate[[#This Row],[CO17]] + CatTemplate[[#This Row],[CS17]]) * (1 + getRateOHFinal) * getRateMarkupFinal</f>
        <v>#VALUE!</v>
      </c>
      <c r="GJ69" s="30" t="e">
        <f>(CatTemplate[[#This Row],[CO18]] + CatTemplate[[#This Row],[CS18]]) * (1 + getRateOHFinal) * getRateMarkupFinal</f>
        <v>#VALUE!</v>
      </c>
      <c r="GK69" s="30" t="e">
        <f>(CatTemplate[[#This Row],[CO19]] + CatTemplate[[#This Row],[CS19]]) * (1 + getRateOHFinal) * getRateMarkupFinal</f>
        <v>#VALUE!</v>
      </c>
      <c r="GL69" s="30" t="e">
        <f>(CatTemplate[[#This Row],[CO20]] + CatTemplate[[#This Row],[CS20]]) * (1 + getRateOHFinal) * getRateMarkupFinal</f>
        <v>#VALUE!</v>
      </c>
      <c r="GM69" s="30" t="e">
        <f t="shared" si="6"/>
        <v>#VALUE!</v>
      </c>
      <c r="GN69" s="30" t="e">
        <f t="shared" si="7"/>
        <v>#VALUE!</v>
      </c>
      <c r="GO69" s="30" t="e">
        <f t="shared" si="8"/>
        <v>#VALUE!</v>
      </c>
      <c r="GP69" s="30" t="e">
        <f t="shared" si="9"/>
        <v>#VALUE!</v>
      </c>
      <c r="GQ69" s="30" t="e">
        <f>(CatTemplate[[#This Row],[CO1]]+CatTemplate[[#This Row],[CS1]]) * (1+ getRateOHFinal) * (1 + getRateMarkupFinal)</f>
        <v>#VALUE!</v>
      </c>
      <c r="GR69" s="30" t="e">
        <f>(CatTemplate[[#This Row],[CO2]]+CatTemplate[[#This Row],[CS2]]) * (1+ getRateOHFinal) * (1 + getRateMarkupFinal)</f>
        <v>#VALUE!</v>
      </c>
      <c r="GS69" s="30" t="e">
        <f>(CatTemplate[[#This Row],[CO3]]+CatTemplate[[#This Row],[CS3]]) * (1+ getRateOHFinal) * (1 + getRateMarkupFinal)</f>
        <v>#VALUE!</v>
      </c>
      <c r="GT69" s="30" t="e">
        <f>(CatTemplate[[#This Row],[CO4]]+CatTemplate[[#This Row],[CS4]]) * (1+ getRateOHFinal) * (1 + getRateMarkupFinal)</f>
        <v>#VALUE!</v>
      </c>
      <c r="GU69" s="30" t="e">
        <f>(CatTemplate[[#This Row],[CO5]]+CatTemplate[[#This Row],[CS5]]) * (1+ getRateOHFinal) * (1 + getRateMarkupFinal)</f>
        <v>#VALUE!</v>
      </c>
      <c r="GV69" s="30" t="e">
        <f>(CatTemplate[[#This Row],[CO6]]+CatTemplate[[#This Row],[CS6]]) * (1+ getRateOHFinal) * (1 + getRateMarkupFinal)</f>
        <v>#VALUE!</v>
      </c>
      <c r="GW69" s="30" t="e">
        <f>(CatTemplate[[#This Row],[CO7]]+CatTemplate[[#This Row],[CS7]]) * (1+ getRateOHFinal) * (1 + getRateMarkupFinal)</f>
        <v>#VALUE!</v>
      </c>
      <c r="GX69" s="30" t="e">
        <f>(CatTemplate[[#This Row],[CO8]]+CatTemplate[[#This Row],[CS8]]) * (1+ getRateOHFinal) * (1 + getRateMarkupFinal)</f>
        <v>#VALUE!</v>
      </c>
      <c r="GY69" s="30" t="e">
        <f>(CatTemplate[[#This Row],[CO9]]+CatTemplate[[#This Row],[CS9]]) * (1+ getRateOHFinal) * (1 + getRateMarkupFinal)</f>
        <v>#VALUE!</v>
      </c>
      <c r="GZ69" s="30" t="e">
        <f>(CatTemplate[[#This Row],[CO10]]+CatTemplate[[#This Row],[CS10]]) * (1+ getRateOHFinal) * (1 + getRateMarkupFinal)</f>
        <v>#VALUE!</v>
      </c>
      <c r="HA69" s="30" t="e">
        <f>(CatTemplate[[#This Row],[CO11]]+CatTemplate[[#This Row],[CS11]]) * (1+ getRateOHFinal) * (1 + getRateMarkupFinal)</f>
        <v>#VALUE!</v>
      </c>
      <c r="HB69" s="30" t="e">
        <f>(CatTemplate[[#This Row],[CO12]]+CatTemplate[[#This Row],[CS12]]) * (1+ getRateOHFinal) * (1 + getRateMarkupFinal)</f>
        <v>#VALUE!</v>
      </c>
      <c r="HC69" s="30" t="e">
        <f>(CatTemplate[[#This Row],[CO13]]+CatTemplate[[#This Row],[CS13]]) * (1+ getRateOHFinal) * (1 + getRateMarkupFinal)</f>
        <v>#VALUE!</v>
      </c>
      <c r="HD69" s="30" t="e">
        <f>(CatTemplate[[#This Row],[CO14]]+CatTemplate[[#This Row],[CS14]]) * (1+ getRateOHFinal) * (1 + getRateMarkupFinal)</f>
        <v>#VALUE!</v>
      </c>
      <c r="HE69" s="30" t="e">
        <f>(CatTemplate[[#This Row],[CO15]]+CatTemplate[[#This Row],[CS15]]) * (1+ getRateOHFinal) * (1 + getRateMarkupFinal)</f>
        <v>#VALUE!</v>
      </c>
      <c r="HF69" s="30" t="e">
        <f>(CatTemplate[[#This Row],[CO16]]+CatTemplate[[#This Row],[CS16]]) * (1+ getRateOHFinal) * (1 + getRateMarkupFinal)</f>
        <v>#VALUE!</v>
      </c>
      <c r="HG69" s="30" t="e">
        <f>(CatTemplate[[#This Row],[CO17]]+CatTemplate[[#This Row],[CS17]]) * (1+ getRateOHFinal) * (1 + getRateMarkupFinal)</f>
        <v>#VALUE!</v>
      </c>
      <c r="HH69" s="30" t="e">
        <f>(CatTemplate[[#This Row],[CO18]]+CatTemplate[[#This Row],[CS18]]) * (1+ getRateOHFinal) * (1 + getRateMarkupFinal)</f>
        <v>#VALUE!</v>
      </c>
      <c r="HI69" s="30" t="e">
        <f>(CatTemplate[[#This Row],[CO19]]+CatTemplate[[#This Row],[CS19]]) * (1+ getRateOHFinal) * (1 + getRateMarkupFinal)</f>
        <v>#VALUE!</v>
      </c>
      <c r="HJ69" s="30" t="e">
        <f>(CatTemplate[[#This Row],[CO20]]+CatTemplate[[#This Row],[CS20]]) * (1+ getRateOHFinal) * (1 + getRateMarkupFinal)</f>
        <v>#VALUE!</v>
      </c>
      <c r="HK69" s="39" t="e">
        <f>CatTemplate[[#This Row],[Total cost]]+CatTemplate[[#This Row],[OH Amount]]+CatTemplate[[#This Row],[Markup]]</f>
        <v>#VALUE!</v>
      </c>
      <c r="HL69" s="63">
        <f>IF(CatTemplate[[#This Row],[Units]]="Days",CatTemplate[[#This Row],[Project quantity]]*CatTemplate[[#This Row],[St. unit effort]],CatTemplate[[#This Row],[Project quantity]])</f>
        <v>0</v>
      </c>
      <c r="HM69" s="287">
        <f>IFERROR(CatTemplate[[#This Row],[Total Price]]/(CatTemplate[[#This Row],[Final Quantity]]),0)</f>
        <v>0</v>
      </c>
      <c r="HN69" s="261"/>
    </row>
    <row r="70" spans="2:222" x14ac:dyDescent="0.2">
      <c r="B70" s="6" t="s">
        <v>75</v>
      </c>
      <c r="C70" s="22">
        <v>2</v>
      </c>
      <c r="D70" s="7" t="s">
        <v>75</v>
      </c>
      <c r="E70" s="24">
        <v>6</v>
      </c>
      <c r="F70" s="18" t="s">
        <v>53</v>
      </c>
      <c r="G70" s="26">
        <v>4</v>
      </c>
      <c r="H70" s="18" t="s">
        <v>154</v>
      </c>
      <c r="I70" s="18"/>
      <c r="J70" s="15" t="s">
        <v>28</v>
      </c>
      <c r="K70" s="15"/>
      <c r="L70" s="15" t="s">
        <v>140</v>
      </c>
      <c r="M70" s="15" t="s">
        <v>206</v>
      </c>
      <c r="N70" s="15" t="s">
        <v>857</v>
      </c>
      <c r="O70" s="320"/>
      <c r="P70" s="71"/>
      <c r="Q70" s="108"/>
      <c r="R70" s="73"/>
      <c r="S70" s="97"/>
      <c r="T70" s="100">
        <f>getEqUnitCost</f>
        <v>0</v>
      </c>
      <c r="U70" s="73">
        <f>getEqUnitEffort</f>
        <v>0</v>
      </c>
      <c r="V70" s="101">
        <f>getEqQuantity</f>
        <v>0</v>
      </c>
      <c r="W70" s="320"/>
      <c r="X70" s="100">
        <f>getConsUnitCost</f>
        <v>0</v>
      </c>
      <c r="Y70" s="73">
        <f>getConsUnitEffort</f>
        <v>0</v>
      </c>
      <c r="Z70" s="14">
        <f>getConsQuantity</f>
        <v>0</v>
      </c>
      <c r="AA70" s="320"/>
      <c r="AB70" s="72"/>
      <c r="AC70" s="112"/>
      <c r="AD70" s="14">
        <f>getOthQuantity</f>
        <v>0</v>
      </c>
      <c r="AE70" s="320"/>
      <c r="AF70" s="28" t="str">
        <f>IF(ISBLANK(CatTemplate[[#This Row],[Resource type]]),"",CatTemplate[[#This Row],[Resource type]])</f>
        <v>CIEC CRA</v>
      </c>
      <c r="AG70" s="242">
        <f>getStaffUnitCost</f>
        <v>529.72667641480098</v>
      </c>
      <c r="AH70" s="113">
        <f>getStaffUnitEffort</f>
        <v>0</v>
      </c>
      <c r="AI70" s="40">
        <f>getStaffQuantity</f>
        <v>0</v>
      </c>
      <c r="AJ70" s="41">
        <f>CatTemplate[[#This Row],[St. quantity]]*8/ParRatePM</f>
        <v>0</v>
      </c>
      <c r="AK70" s="320"/>
      <c r="AL70" s="53" t="str">
        <f>CatTemplate[[#This Row],[Item type]]</f>
        <v>Days</v>
      </c>
      <c r="AM70" s="12">
        <f>SUM(CatTemplate[[#This Row],[Year1]:[Year20]])</f>
        <v>0</v>
      </c>
      <c r="AN70" s="52"/>
      <c r="AO70" s="52"/>
      <c r="AP70" s="52"/>
      <c r="AQ70" s="52"/>
      <c r="AR70" s="52"/>
      <c r="AS70" s="8"/>
      <c r="AT70" s="8"/>
      <c r="AU70" s="8"/>
      <c r="AV70" s="8"/>
      <c r="AW70" s="8"/>
      <c r="AX70" s="8"/>
      <c r="AY70" s="8"/>
      <c r="AZ70" s="8"/>
      <c r="BA70" s="8"/>
      <c r="BB70" s="8"/>
      <c r="BC70" s="8"/>
      <c r="BD70" s="8"/>
      <c r="BE70" s="8"/>
      <c r="BF70" s="8"/>
      <c r="BG70" s="36"/>
      <c r="BH70" s="320"/>
      <c r="BI70" s="37" t="str">
        <f>getCostCategory</f>
        <v>01 Staff costs</v>
      </c>
      <c r="BJ70" s="37" t="str">
        <f>getSection</f>
        <v>02 Patient visits and data collection</v>
      </c>
      <c r="BK70" s="32" t="str">
        <f>getObject</f>
        <v>CIEC CRA</v>
      </c>
      <c r="BL70" s="30">
        <f>IFERROR(getUnitCost * IF(CatTemplate[[#This Row],[Cost Category Comp.]]="01 Staff costs", 1,1),0)</f>
        <v>529.72667641480098</v>
      </c>
      <c r="BM70" s="29">
        <f>IF(AND(ISBLANK(CatTemplate[[#This Row],[Eq. unit cost]]),ISBLANK(CatTemplate[[#This Row],[Cons. unit cost]]),ISBLANK(CatTemplate[[#This Row],[Oth. unit cost]])), 0, IF(getUnitEffort =0,1,getUnitEffort) * CatTemplate[[#This Row],[Year1]])</f>
        <v>0</v>
      </c>
      <c r="BN70" s="29">
        <f>IF(AND(ISBLANK(CatTemplate[[#This Row],[Eq. unit cost]]),ISBLANK(CatTemplate[[#This Row],[Cons. unit cost]]),ISBLANK(CatTemplate[[#This Row],[Oth. unit cost]])), 0, IF(getUnitEffort =0,1,getUnitEffort) * CatTemplate[[#This Row],[Year2]])</f>
        <v>0</v>
      </c>
      <c r="BO70" s="29">
        <f>IF(AND(ISBLANK(CatTemplate[[#This Row],[Eq. unit cost]]),ISBLANK(CatTemplate[[#This Row],[Cons. unit cost]]),ISBLANK(CatTemplate[[#This Row],[Oth. unit cost]])), 0, IF(getUnitEffort =0,1,getUnitEffort) * CatTemplate[[#This Row],[Year3]])</f>
        <v>0</v>
      </c>
      <c r="BP70" s="29">
        <f>IF(AND(ISBLANK(CatTemplate[[#This Row],[Eq. unit cost]]),ISBLANK(CatTemplate[[#This Row],[Cons. unit cost]]),ISBLANK(CatTemplate[[#This Row],[Oth. unit cost]])), 0, IF(getUnitEffort =0,1,getUnitEffort) * CatTemplate[[#This Row],[Year4]])</f>
        <v>0</v>
      </c>
      <c r="BQ70" s="29">
        <f>IF(AND(ISBLANK(CatTemplate[[#This Row],[Eq. unit cost]]),ISBLANK(CatTemplate[[#This Row],[Cons. unit cost]]),ISBLANK(CatTemplate[[#This Row],[Oth. unit cost]])), 0, IF(getUnitEffort =0,1,getUnitEffort) * CatTemplate[[#This Row],[Year5]])</f>
        <v>0</v>
      </c>
      <c r="BR70" s="29">
        <f>IF(AND(ISBLANK(CatTemplate[[#This Row],[Eq. unit cost]]),ISBLANK(CatTemplate[[#This Row],[Cons. unit cost]]),ISBLANK(CatTemplate[[#This Row],[Oth. unit cost]])), 0, IF(getUnitEffort =0,1,getUnitEffort) * CatTemplate[[#This Row],[Year6]])</f>
        <v>0</v>
      </c>
      <c r="BS70" s="29">
        <f>IF(AND(ISBLANK(CatTemplate[[#This Row],[Eq. unit cost]]),ISBLANK(CatTemplate[[#This Row],[Cons. unit cost]]),ISBLANK(CatTemplate[[#This Row],[Oth. unit cost]])), 0, IF(getUnitEffort =0,1,getUnitEffort) * CatTemplate[[#This Row],[Year7]])</f>
        <v>0</v>
      </c>
      <c r="BT70" s="29">
        <f>IF(AND(ISBLANK(CatTemplate[[#This Row],[Eq. unit cost]]),ISBLANK(CatTemplate[[#This Row],[Cons. unit cost]]),ISBLANK(CatTemplate[[#This Row],[Oth. unit cost]])), 0, IF(getUnitEffort =0,1,getUnitEffort) * CatTemplate[[#This Row],[Year8]])</f>
        <v>0</v>
      </c>
      <c r="BU70" s="29">
        <f>IF(AND(ISBLANK(CatTemplate[[#This Row],[Eq. unit cost]]),ISBLANK(CatTemplate[[#This Row],[Cons. unit cost]]),ISBLANK(CatTemplate[[#This Row],[Oth. unit cost]])), 0, IF(getUnitEffort =0,1,getUnitEffort) * CatTemplate[[#This Row],[Year9]])</f>
        <v>0</v>
      </c>
      <c r="BV70" s="29">
        <f>IF(AND(ISBLANK(CatTemplate[[#This Row],[Eq. unit cost]]),ISBLANK(CatTemplate[[#This Row],[Cons. unit cost]]),ISBLANK(CatTemplate[[#This Row],[Oth. unit cost]])), 0, IF(getUnitEffort =0,1,getUnitEffort) * CatTemplate[[#This Row],[Year10]])</f>
        <v>0</v>
      </c>
      <c r="BW70" s="29">
        <f>IF(AND(ISBLANK(CatTemplate[[#This Row],[Eq. unit cost]]),ISBLANK(CatTemplate[[#This Row],[Cons. unit cost]]),ISBLANK(CatTemplate[[#This Row],[Oth. unit cost]])), 0, IF(getUnitEffort =0,1,getUnitEffort) * CatTemplate[[#This Row],[Year11]])</f>
        <v>0</v>
      </c>
      <c r="BX70" s="29">
        <f>IF(AND(ISBLANK(CatTemplate[[#This Row],[Eq. unit cost]]),ISBLANK(CatTemplate[[#This Row],[Cons. unit cost]]),ISBLANK(CatTemplate[[#This Row],[Oth. unit cost]])), 0, IF(getUnitEffort =0,1,getUnitEffort) * CatTemplate[[#This Row],[Year12]])</f>
        <v>0</v>
      </c>
      <c r="BY70" s="29">
        <f>IF(AND(ISBLANK(CatTemplate[[#This Row],[Eq. unit cost]]),ISBLANK(CatTemplate[[#This Row],[Cons. unit cost]]),ISBLANK(CatTemplate[[#This Row],[Oth. unit cost]])), 0, IF(getUnitEffort =0,1,getUnitEffort) * CatTemplate[[#This Row],[Year13]])</f>
        <v>0</v>
      </c>
      <c r="BZ70" s="29">
        <f>IF(AND(ISBLANK(CatTemplate[[#This Row],[Eq. unit cost]]),ISBLANK(CatTemplate[[#This Row],[Cons. unit cost]]),ISBLANK(CatTemplate[[#This Row],[Oth. unit cost]])), 0, IF(getUnitEffort =0,1,getUnitEffort) * CatTemplate[[#This Row],[Year14]])</f>
        <v>0</v>
      </c>
      <c r="CA70" s="29">
        <f>IF(AND(ISBLANK(CatTemplate[[#This Row],[Eq. unit cost]]),ISBLANK(CatTemplate[[#This Row],[Cons. unit cost]]),ISBLANK(CatTemplate[[#This Row],[Oth. unit cost]])), 0, IF(getUnitEffort =0,1,getUnitEffort) * CatTemplate[[#This Row],[Year15]])</f>
        <v>0</v>
      </c>
      <c r="CB70" s="29">
        <f>IF(AND(ISBLANK(CatTemplate[[#This Row],[Eq. unit cost]]),ISBLANK(CatTemplate[[#This Row],[Cons. unit cost]]),ISBLANK(CatTemplate[[#This Row],[Oth. unit cost]])), 0, IF(getUnitEffort =0,1,getUnitEffort) * CatTemplate[[#This Row],[Year16]])</f>
        <v>0</v>
      </c>
      <c r="CC70" s="29">
        <f>IF(AND(ISBLANK(CatTemplate[[#This Row],[Eq. unit cost]]),ISBLANK(CatTemplate[[#This Row],[Cons. unit cost]]),ISBLANK(CatTemplate[[#This Row],[Oth. unit cost]])), 0, IF(getUnitEffort =0,1,getUnitEffort) * CatTemplate[[#This Row],[Year17]])</f>
        <v>0</v>
      </c>
      <c r="CD70" s="29">
        <f>IF(AND(ISBLANK(CatTemplate[[#This Row],[Eq. unit cost]]),ISBLANK(CatTemplate[[#This Row],[Cons. unit cost]]),ISBLANK(CatTemplate[[#This Row],[Oth. unit cost]])), 0, IF(getUnitEffort =0,1,getUnitEffort) * CatTemplate[[#This Row],[Year18]])</f>
        <v>0</v>
      </c>
      <c r="CE70" s="29">
        <f>IF(AND(ISBLANK(CatTemplate[[#This Row],[Eq. unit cost]]),ISBLANK(CatTemplate[[#This Row],[Cons. unit cost]]),ISBLANK(CatTemplate[[#This Row],[Oth. unit cost]])), 0, IF(getUnitEffort =0,1,getUnitEffort) * CatTemplate[[#This Row],[Year19]])</f>
        <v>0</v>
      </c>
      <c r="CF70" s="29">
        <f>IF(AND(ISBLANK(CatTemplate[[#This Row],[Eq. unit cost]]),ISBLANK(CatTemplate[[#This Row],[Cons. unit cost]]),ISBLANK(CatTemplate[[#This Row],[Oth. unit cost]])), 0, IF(getUnitEffort =0,1,getUnitEffort) * CatTemplate[[#This Row],[Year20]])</f>
        <v>0</v>
      </c>
      <c r="CG70" s="45">
        <f>SUM(CatTemplate[[#This Row],[Q1]:[Q20]])</f>
        <v>0</v>
      </c>
      <c r="CH70" s="29">
        <f>IF(ISBLANK(CatTemplate[[#This Row],[St. unit effort]]),0,(CatTemplate[[#This Row],[St. unit effort]] * CatTemplate[[#This Row],[Year1]]))</f>
        <v>0</v>
      </c>
      <c r="CI70" s="29">
        <f>IF(ISBLANK(CatTemplate[[#This Row],[St. unit effort]]),0,(CatTemplate[[#This Row],[St. unit effort]] * CatTemplate[[#This Row],[Year2]]))</f>
        <v>0</v>
      </c>
      <c r="CJ70" s="29">
        <f>IF(ISBLANK(CatTemplate[[#This Row],[St. unit effort]]),0,(CatTemplate[[#This Row],[St. unit effort]] * CatTemplate[[#This Row],[Year3]]))</f>
        <v>0</v>
      </c>
      <c r="CK70" s="29">
        <f>IF(ISBLANK(CatTemplate[[#This Row],[St. unit effort]]),0,(CatTemplate[[#This Row],[St. unit effort]] * CatTemplate[[#This Row],[Year4]]))</f>
        <v>0</v>
      </c>
      <c r="CL70" s="29">
        <f>IF(ISBLANK(CatTemplate[[#This Row],[St. unit effort]]),0,(CatTemplate[[#This Row],[St. unit effort]] * CatTemplate[[#This Row],[Year5]]))</f>
        <v>0</v>
      </c>
      <c r="CM70" s="29">
        <f>IF(ISBLANK(CatTemplate[[#This Row],[St. unit effort]]),0,(CatTemplate[[#This Row],[St. unit effort]] * CatTemplate[[#This Row],[Year6]]))</f>
        <v>0</v>
      </c>
      <c r="CN70" s="29">
        <f>IF(ISBLANK(CatTemplate[[#This Row],[St. unit effort]]),0,(CatTemplate[[#This Row],[St. unit effort]] * CatTemplate[[#This Row],[Year7]]))</f>
        <v>0</v>
      </c>
      <c r="CO70" s="29">
        <f>IF(ISBLANK(CatTemplate[[#This Row],[St. unit effort]]),0,(CatTemplate[[#This Row],[St. unit effort]] * CatTemplate[[#This Row],[Year8]]))</f>
        <v>0</v>
      </c>
      <c r="CP70" s="29">
        <f>IF(ISBLANK(CatTemplate[[#This Row],[St. unit effort]]),0,(CatTemplate[[#This Row],[St. unit effort]] * CatTemplate[[#This Row],[Year9]]))</f>
        <v>0</v>
      </c>
      <c r="CQ70" s="29">
        <f>IF(ISBLANK(CatTemplate[[#This Row],[St. unit effort]]),0,(CatTemplate[[#This Row],[St. unit effort]] * CatTemplate[[#This Row],[Year10]]))</f>
        <v>0</v>
      </c>
      <c r="CR70" s="29">
        <f>IF(ISBLANK(CatTemplate[[#This Row],[St. unit effort]]),0,(CatTemplate[[#This Row],[St. unit effort]] * CatTemplate[[#This Row],[Year11]]))</f>
        <v>0</v>
      </c>
      <c r="CS70" s="29">
        <f>IF(ISBLANK(CatTemplate[[#This Row],[St. unit effort]]),0,(CatTemplate[[#This Row],[St. unit effort]] * CatTemplate[[#This Row],[Year12]]))</f>
        <v>0</v>
      </c>
      <c r="CT70" s="29">
        <f>IF(ISBLANK(CatTemplate[[#This Row],[St. unit effort]]),0,(CatTemplate[[#This Row],[St. unit effort]] * CatTemplate[[#This Row],[Year13]]))</f>
        <v>0</v>
      </c>
      <c r="CU70" s="29">
        <f>IF(ISBLANK(CatTemplate[[#This Row],[St. unit effort]]),0,(CatTemplate[[#This Row],[St. unit effort]] * CatTemplate[[#This Row],[Year14]]))</f>
        <v>0</v>
      </c>
      <c r="CV70" s="29">
        <f>IF(ISBLANK(CatTemplate[[#This Row],[St. unit effort]]),0,(CatTemplate[[#This Row],[St. unit effort]] * CatTemplate[[#This Row],[Year15]]))</f>
        <v>0</v>
      </c>
      <c r="CW70" s="29">
        <f>IF(ISBLANK(CatTemplate[[#This Row],[St. unit effort]]),0,(CatTemplate[[#This Row],[St. unit effort]] * CatTemplate[[#This Row],[Year16]]))</f>
        <v>0</v>
      </c>
      <c r="CX70" s="29">
        <f>IF(ISBLANK(CatTemplate[[#This Row],[St. unit effort]]),0,(CatTemplate[[#This Row],[St. unit effort]] * CatTemplate[[#This Row],[Year17]]))</f>
        <v>0</v>
      </c>
      <c r="CY70" s="29">
        <f>IF(ISBLANK(CatTemplate[[#This Row],[St. unit effort]]),0,(CatTemplate[[#This Row],[St. unit effort]] * CatTemplate[[#This Row],[Year18]]))</f>
        <v>0</v>
      </c>
      <c r="CZ70" s="29">
        <f>IF(ISBLANK(CatTemplate[[#This Row],[St. unit effort]]),0,(CatTemplate[[#This Row],[St. unit effort]] * CatTemplate[[#This Row],[Year19]]))</f>
        <v>0</v>
      </c>
      <c r="DA70" s="29">
        <f>IF(ISBLANK(CatTemplate[[#This Row],[St. unit effort]]),0,(CatTemplate[[#This Row],[St. unit effort]] * CatTemplate[[#This Row],[Year20]]))</f>
        <v>0</v>
      </c>
      <c r="DB70" s="57">
        <f>IF(ISBLANK(CatTemplate[[#This Row],[St. unit effort]]),0,(CatTemplate[[#This Row],[St. unit effort]] * CatTemplate[[#This Row],[Year1]])*8/ParRatePM)</f>
        <v>0</v>
      </c>
      <c r="DC70" s="57">
        <f>IF(ISBLANK(CatTemplate[[#This Row],[St. unit effort]]),0,(CatTemplate[[#This Row],[St. unit effort]] * CatTemplate[[#This Row],[Year2]])*8/ParRatePM)</f>
        <v>0</v>
      </c>
      <c r="DD70" s="57">
        <f>IF(ISBLANK(CatTemplate[[#This Row],[St. unit effort]]),0,(CatTemplate[[#This Row],[St. unit effort]] * CatTemplate[[#This Row],[Year3]])*8/ParRatePM)</f>
        <v>0</v>
      </c>
      <c r="DE70" s="57">
        <f>IF(ISBLANK(CatTemplate[[#This Row],[St. unit effort]]),0,(CatTemplate[[#This Row],[St. unit effort]] * CatTemplate[[#This Row],[Year4]])*8/ParRatePM)</f>
        <v>0</v>
      </c>
      <c r="DF70" s="57">
        <f>IF(ISBLANK(CatTemplate[[#This Row],[St. unit effort]]),0,(CatTemplate[[#This Row],[St. unit effort]] * CatTemplate[[#This Row],[Year5]])*8/ParRatePM)</f>
        <v>0</v>
      </c>
      <c r="DG70" s="57">
        <f>IF(ISBLANK(CatTemplate[[#This Row],[St. unit effort]]),0,(CatTemplate[[#This Row],[St. unit effort]] * CatTemplate[[#This Row],[Year6]])*8/ParRatePM)</f>
        <v>0</v>
      </c>
      <c r="DH70" s="57">
        <f>IF(ISBLANK(CatTemplate[[#This Row],[St. unit effort]]),0,(CatTemplate[[#This Row],[St. unit effort]] * CatTemplate[[#This Row],[Year7]])*8/ParRatePM)</f>
        <v>0</v>
      </c>
      <c r="DI70" s="57">
        <f>IF(ISBLANK(CatTemplate[[#This Row],[St. unit effort]]),0,(CatTemplate[[#This Row],[St. unit effort]] * CatTemplate[[#This Row],[Year8]])*8/ParRatePM)</f>
        <v>0</v>
      </c>
      <c r="DJ70" s="57">
        <f>IF(ISBLANK(CatTemplate[[#This Row],[St. unit effort]]),0,(CatTemplate[[#This Row],[St. unit effort]] * CatTemplate[[#This Row],[Year9]])*8/ParRatePM)</f>
        <v>0</v>
      </c>
      <c r="DK70" s="57">
        <f>IF(ISBLANK(CatTemplate[[#This Row],[St. unit effort]]),0,(CatTemplate[[#This Row],[St. unit effort]] * CatTemplate[[#This Row],[Year10]])*8/ParRatePM)</f>
        <v>0</v>
      </c>
      <c r="DL70" s="57">
        <f>IF(ISBLANK(CatTemplate[[#This Row],[St. unit effort]]),0,(CatTemplate[[#This Row],[St. unit effort]] * CatTemplate[[#This Row],[Year11]])*8/ParRatePM)</f>
        <v>0</v>
      </c>
      <c r="DM70" s="57">
        <f>IF(ISBLANK(CatTemplate[[#This Row],[St. unit effort]]),0,(CatTemplate[[#This Row],[St. unit effort]] * CatTemplate[[#This Row],[Year12]])*8/ParRatePM)</f>
        <v>0</v>
      </c>
      <c r="DN70" s="57">
        <f>IF(ISBLANK(CatTemplate[[#This Row],[St. unit effort]]),0,(CatTemplate[[#This Row],[St. unit effort]] * CatTemplate[[#This Row],[Year13]])*8/ParRatePM)</f>
        <v>0</v>
      </c>
      <c r="DO70" s="57">
        <f>IF(ISBLANK(CatTemplate[[#This Row],[St. unit effort]]),0,(CatTemplate[[#This Row],[St. unit effort]] * CatTemplate[[#This Row],[Year14]])*8/ParRatePM)</f>
        <v>0</v>
      </c>
      <c r="DP70" s="57">
        <f>IF(ISBLANK(CatTemplate[[#This Row],[St. unit effort]]),0,(CatTemplate[[#This Row],[St. unit effort]] * CatTemplate[[#This Row],[Year15]])*8/ParRatePM)</f>
        <v>0</v>
      </c>
      <c r="DQ70" s="57">
        <f>IF(ISBLANK(CatTemplate[[#This Row],[St. unit effort]]),0,(CatTemplate[[#This Row],[St. unit effort]] * CatTemplate[[#This Row],[Year16]])*8/ParRatePM)</f>
        <v>0</v>
      </c>
      <c r="DR70" s="57">
        <f>IF(ISBLANK(CatTemplate[[#This Row],[St. unit effort]]),0,(CatTemplate[[#This Row],[St. unit effort]] * CatTemplate[[#This Row],[Year17]])*8/ParRatePM)</f>
        <v>0</v>
      </c>
      <c r="DS70" s="57">
        <f>IF(ISBLANK(CatTemplate[[#This Row],[St. unit effort]]),0,(CatTemplate[[#This Row],[St. unit effort]] * CatTemplate[[#This Row],[Year18]])*8/ParRatePM)</f>
        <v>0</v>
      </c>
      <c r="DT70" s="57">
        <f>IF(ISBLANK(CatTemplate[[#This Row],[St. unit effort]]),0,(CatTemplate[[#This Row],[St. unit effort]] * CatTemplate[[#This Row],[Year19]])*8/ParRatePM)</f>
        <v>0</v>
      </c>
      <c r="DU70" s="57">
        <f>IF(ISBLANK(CatTemplate[[#This Row],[St. unit effort]]),0,(CatTemplate[[#This Row],[St. unit effort]] * CatTemplate[[#This Row],[Year20]])*8/ParRatePM)</f>
        <v>0</v>
      </c>
      <c r="DV70" s="54">
        <f>SUM(CatTemplate[[#This Row],[PM1]:[PM20]])</f>
        <v>0</v>
      </c>
      <c r="DW70" s="56">
        <f t="shared" si="21"/>
        <v>0</v>
      </c>
      <c r="DX70" s="56">
        <f t="shared" si="21"/>
        <v>0</v>
      </c>
      <c r="DY70" s="56">
        <f t="shared" si="21"/>
        <v>0</v>
      </c>
      <c r="DZ70" s="56">
        <f t="shared" si="21"/>
        <v>0</v>
      </c>
      <c r="EA70" s="56">
        <f t="shared" si="21"/>
        <v>0</v>
      </c>
      <c r="EB70" s="56">
        <f t="shared" si="21"/>
        <v>0</v>
      </c>
      <c r="EC70" s="56">
        <f t="shared" si="21"/>
        <v>0</v>
      </c>
      <c r="ED70" s="56">
        <f t="shared" si="21"/>
        <v>0</v>
      </c>
      <c r="EE70" s="56">
        <f t="shared" si="21"/>
        <v>0</v>
      </c>
      <c r="EF70" s="56">
        <f t="shared" si="21"/>
        <v>0</v>
      </c>
      <c r="EG70" s="56">
        <f t="shared" si="21"/>
        <v>0</v>
      </c>
      <c r="EH70" s="56">
        <f t="shared" si="21"/>
        <v>0</v>
      </c>
      <c r="EI70" s="56">
        <f t="shared" si="21"/>
        <v>0</v>
      </c>
      <c r="EJ70" s="56">
        <f t="shared" si="21"/>
        <v>0</v>
      </c>
      <c r="EK70" s="56">
        <f t="shared" si="21"/>
        <v>0</v>
      </c>
      <c r="EL70" s="56">
        <f t="shared" ref="EL70:EP85" si="23">getCost(COLUMN(), ROW(), "Other")</f>
        <v>0</v>
      </c>
      <c r="EM70" s="56">
        <f t="shared" si="23"/>
        <v>0</v>
      </c>
      <c r="EN70" s="56">
        <f t="shared" si="23"/>
        <v>0</v>
      </c>
      <c r="EO70" s="56">
        <f t="shared" si="23"/>
        <v>0</v>
      </c>
      <c r="EP70" s="56">
        <f t="shared" si="23"/>
        <v>0</v>
      </c>
      <c r="EQ70" s="30">
        <f>CatTemplate[[#This Row],[Eq. unit cost]] * CatTemplate[[#This Row],[Eq. quantity]]</f>
        <v>0</v>
      </c>
      <c r="ER70" s="30">
        <f>CatTemplate[[#This Row],[Cons. unit cost]] *CatTemplate[[#This Row],[Cons. quantity]]</f>
        <v>0</v>
      </c>
      <c r="ES70" s="30">
        <f>CatTemplate[[#This Row],[Oth. unit cost]] *CatTemplate[[#This Row],[Oth. quantity]]</f>
        <v>0</v>
      </c>
      <c r="ET70" s="55">
        <f>SUM(CatTemplate[[#This Row],[CO1]:[CO20]])</f>
        <v>0</v>
      </c>
      <c r="EU70" s="56">
        <f t="shared" si="22"/>
        <v>0</v>
      </c>
      <c r="EV70" s="56">
        <f t="shared" si="22"/>
        <v>0</v>
      </c>
      <c r="EW70" s="56">
        <f t="shared" si="22"/>
        <v>0</v>
      </c>
      <c r="EX70" s="56">
        <f t="shared" si="22"/>
        <v>0</v>
      </c>
      <c r="EY70" s="56">
        <f t="shared" si="22"/>
        <v>0</v>
      </c>
      <c r="EZ70" s="56">
        <f t="shared" si="22"/>
        <v>0</v>
      </c>
      <c r="FA70" s="56">
        <f t="shared" si="22"/>
        <v>0</v>
      </c>
      <c r="FB70" s="56">
        <f t="shared" si="22"/>
        <v>0</v>
      </c>
      <c r="FC70" s="56">
        <f t="shared" si="22"/>
        <v>0</v>
      </c>
      <c r="FD70" s="56">
        <f t="shared" si="22"/>
        <v>0</v>
      </c>
      <c r="FE70" s="56">
        <f t="shared" si="22"/>
        <v>0</v>
      </c>
      <c r="FF70" s="56">
        <f t="shared" si="22"/>
        <v>0</v>
      </c>
      <c r="FG70" s="56">
        <f t="shared" si="22"/>
        <v>0</v>
      </c>
      <c r="FH70" s="56">
        <f t="shared" si="22"/>
        <v>0</v>
      </c>
      <c r="FI70" s="56">
        <f t="shared" si="22"/>
        <v>0</v>
      </c>
      <c r="FJ70" s="56">
        <f t="shared" ref="FJ70:FN85" si="24">getCost(COLUMN(), ROW(), "Staff")</f>
        <v>0</v>
      </c>
      <c r="FK70" s="56">
        <f t="shared" si="24"/>
        <v>0</v>
      </c>
      <c r="FL70" s="56">
        <f t="shared" si="24"/>
        <v>0</v>
      </c>
      <c r="FM70" s="56">
        <f t="shared" si="24"/>
        <v>0</v>
      </c>
      <c r="FN70" s="56">
        <f t="shared" si="24"/>
        <v>0</v>
      </c>
      <c r="FO70" s="58">
        <f>SUM(CatTemplate[[#This Row],[CS1]:[CS20]])</f>
        <v>0</v>
      </c>
      <c r="FP70" s="59">
        <f>CatTemplate[[#This Row],[Total Oth. cost]]+CatTemplate[[#This Row],[Total St. Cost]]</f>
        <v>0</v>
      </c>
      <c r="FQ70" s="33" t="e">
        <f t="shared" si="12"/>
        <v>#VALUE!</v>
      </c>
      <c r="FR70" s="33" t="e">
        <f t="shared" si="5"/>
        <v>#VALUE!</v>
      </c>
      <c r="FS70" s="30" t="e">
        <f>(CatTemplate[[#This Row],[CO1]] + CatTemplate[[#This Row],[CS1]]) * (1 + getRateOHFinal) * getRateMarkupFinal</f>
        <v>#VALUE!</v>
      </c>
      <c r="FT70" s="30" t="e">
        <f>(CatTemplate[[#This Row],[CO2]] + CatTemplate[[#This Row],[CS2]]) * (1 + getRateOHFinal) * getRateMarkupFinal</f>
        <v>#VALUE!</v>
      </c>
      <c r="FU70" s="30" t="e">
        <f>(CatTemplate[[#This Row],[CO3]] + CatTemplate[[#This Row],[CS3]]) * (1 + getRateOHFinal) * getRateMarkupFinal</f>
        <v>#VALUE!</v>
      </c>
      <c r="FV70" s="30" t="e">
        <f>(CatTemplate[[#This Row],[CO4]] + CatTemplate[[#This Row],[CS4]]) * (1 + getRateOHFinal) * getRateMarkupFinal</f>
        <v>#VALUE!</v>
      </c>
      <c r="FW70" s="30" t="e">
        <f>(CatTemplate[[#This Row],[CO5]] + CatTemplate[[#This Row],[CS5]]) * (1 + getRateOHFinal) * getRateMarkupFinal</f>
        <v>#VALUE!</v>
      </c>
      <c r="FX70" s="30" t="e">
        <f>(CatTemplate[[#This Row],[CO6]] + CatTemplate[[#This Row],[CS6]]) * (1 + getRateOHFinal) * getRateMarkupFinal</f>
        <v>#VALUE!</v>
      </c>
      <c r="FY70" s="30" t="e">
        <f>(CatTemplate[[#This Row],[CO7]] + CatTemplate[[#This Row],[CS7]]) * (1 + getRateOHFinal) * getRateMarkupFinal</f>
        <v>#VALUE!</v>
      </c>
      <c r="FZ70" s="30" t="e">
        <f>(CatTemplate[[#This Row],[CO8]] + CatTemplate[[#This Row],[CS8]]) * (1 + getRateOHFinal) * getRateMarkupFinal</f>
        <v>#VALUE!</v>
      </c>
      <c r="GA70" s="30" t="e">
        <f>(CatTemplate[[#This Row],[CO9]] + CatTemplate[[#This Row],[CS9]]) * (1 + getRateOHFinal) * getRateMarkupFinal</f>
        <v>#VALUE!</v>
      </c>
      <c r="GB70" s="30" t="e">
        <f>(CatTemplate[[#This Row],[CO10]] + CatTemplate[[#This Row],[CS10]]) * (1 + getRateOHFinal) * getRateMarkupFinal</f>
        <v>#VALUE!</v>
      </c>
      <c r="GC70" s="30" t="e">
        <f>(CatTemplate[[#This Row],[CO11]] + CatTemplate[[#This Row],[CS11]]) * (1 + getRateOHFinal) * getRateMarkupFinal</f>
        <v>#VALUE!</v>
      </c>
      <c r="GD70" s="30" t="e">
        <f>(CatTemplate[[#This Row],[CO12]] + CatTemplate[[#This Row],[CS12]]) * (1 + getRateOHFinal) * getRateMarkupFinal</f>
        <v>#VALUE!</v>
      </c>
      <c r="GE70" s="30" t="e">
        <f>(CatTemplate[[#This Row],[CO13]] + CatTemplate[[#This Row],[CS13]]) * (1 + getRateOHFinal) * getRateMarkupFinal</f>
        <v>#VALUE!</v>
      </c>
      <c r="GF70" s="30" t="e">
        <f>(CatTemplate[[#This Row],[CO14]] + CatTemplate[[#This Row],[CS14]]) * (1 + getRateOHFinal) * getRateMarkupFinal</f>
        <v>#VALUE!</v>
      </c>
      <c r="GG70" s="30" t="e">
        <f>(CatTemplate[[#This Row],[CO15]] + CatTemplate[[#This Row],[CS15]]) * (1 + getRateOHFinal) * getRateMarkupFinal</f>
        <v>#VALUE!</v>
      </c>
      <c r="GH70" s="30" t="e">
        <f>(CatTemplate[[#This Row],[CO16]] + CatTemplate[[#This Row],[CS16]]) * (1 + getRateOHFinal) * getRateMarkupFinal</f>
        <v>#VALUE!</v>
      </c>
      <c r="GI70" s="30" t="e">
        <f>(CatTemplate[[#This Row],[CO17]] + CatTemplate[[#This Row],[CS17]]) * (1 + getRateOHFinal) * getRateMarkupFinal</f>
        <v>#VALUE!</v>
      </c>
      <c r="GJ70" s="30" t="e">
        <f>(CatTemplate[[#This Row],[CO18]] + CatTemplate[[#This Row],[CS18]]) * (1 + getRateOHFinal) * getRateMarkupFinal</f>
        <v>#VALUE!</v>
      </c>
      <c r="GK70" s="30" t="e">
        <f>(CatTemplate[[#This Row],[CO19]] + CatTemplate[[#This Row],[CS19]]) * (1 + getRateOHFinal) * getRateMarkupFinal</f>
        <v>#VALUE!</v>
      </c>
      <c r="GL70" s="30" t="e">
        <f>(CatTemplate[[#This Row],[CO20]] + CatTemplate[[#This Row],[CS20]]) * (1 + getRateOHFinal) * getRateMarkupFinal</f>
        <v>#VALUE!</v>
      </c>
      <c r="GM70" s="30" t="e">
        <f t="shared" si="6"/>
        <v>#VALUE!</v>
      </c>
      <c r="GN70" s="30" t="e">
        <f t="shared" si="7"/>
        <v>#VALUE!</v>
      </c>
      <c r="GO70" s="30" t="e">
        <f t="shared" si="8"/>
        <v>#VALUE!</v>
      </c>
      <c r="GP70" s="30" t="e">
        <f t="shared" si="9"/>
        <v>#VALUE!</v>
      </c>
      <c r="GQ70" s="30" t="e">
        <f>(CatTemplate[[#This Row],[CO1]]+CatTemplate[[#This Row],[CS1]]) * (1+ getRateOHFinal) * (1 + getRateMarkupFinal)</f>
        <v>#VALUE!</v>
      </c>
      <c r="GR70" s="30" t="e">
        <f>(CatTemplate[[#This Row],[CO2]]+CatTemplate[[#This Row],[CS2]]) * (1+ getRateOHFinal) * (1 + getRateMarkupFinal)</f>
        <v>#VALUE!</v>
      </c>
      <c r="GS70" s="30" t="e">
        <f>(CatTemplate[[#This Row],[CO3]]+CatTemplate[[#This Row],[CS3]]) * (1+ getRateOHFinal) * (1 + getRateMarkupFinal)</f>
        <v>#VALUE!</v>
      </c>
      <c r="GT70" s="30" t="e">
        <f>(CatTemplate[[#This Row],[CO4]]+CatTemplate[[#This Row],[CS4]]) * (1+ getRateOHFinal) * (1 + getRateMarkupFinal)</f>
        <v>#VALUE!</v>
      </c>
      <c r="GU70" s="30" t="e">
        <f>(CatTemplate[[#This Row],[CO5]]+CatTemplate[[#This Row],[CS5]]) * (1+ getRateOHFinal) * (1 + getRateMarkupFinal)</f>
        <v>#VALUE!</v>
      </c>
      <c r="GV70" s="30" t="e">
        <f>(CatTemplate[[#This Row],[CO6]]+CatTemplate[[#This Row],[CS6]]) * (1+ getRateOHFinal) * (1 + getRateMarkupFinal)</f>
        <v>#VALUE!</v>
      </c>
      <c r="GW70" s="30" t="e">
        <f>(CatTemplate[[#This Row],[CO7]]+CatTemplate[[#This Row],[CS7]]) * (1+ getRateOHFinal) * (1 + getRateMarkupFinal)</f>
        <v>#VALUE!</v>
      </c>
      <c r="GX70" s="30" t="e">
        <f>(CatTemplate[[#This Row],[CO8]]+CatTemplate[[#This Row],[CS8]]) * (1+ getRateOHFinal) * (1 + getRateMarkupFinal)</f>
        <v>#VALUE!</v>
      </c>
      <c r="GY70" s="30" t="e">
        <f>(CatTemplate[[#This Row],[CO9]]+CatTemplate[[#This Row],[CS9]]) * (1+ getRateOHFinal) * (1 + getRateMarkupFinal)</f>
        <v>#VALUE!</v>
      </c>
      <c r="GZ70" s="30" t="e">
        <f>(CatTemplate[[#This Row],[CO10]]+CatTemplate[[#This Row],[CS10]]) * (1+ getRateOHFinal) * (1 + getRateMarkupFinal)</f>
        <v>#VALUE!</v>
      </c>
      <c r="HA70" s="30" t="e">
        <f>(CatTemplate[[#This Row],[CO11]]+CatTemplate[[#This Row],[CS11]]) * (1+ getRateOHFinal) * (1 + getRateMarkupFinal)</f>
        <v>#VALUE!</v>
      </c>
      <c r="HB70" s="30" t="e">
        <f>(CatTemplate[[#This Row],[CO12]]+CatTemplate[[#This Row],[CS12]]) * (1+ getRateOHFinal) * (1 + getRateMarkupFinal)</f>
        <v>#VALUE!</v>
      </c>
      <c r="HC70" s="30" t="e">
        <f>(CatTemplate[[#This Row],[CO13]]+CatTemplate[[#This Row],[CS13]]) * (1+ getRateOHFinal) * (1 + getRateMarkupFinal)</f>
        <v>#VALUE!</v>
      </c>
      <c r="HD70" s="30" t="e">
        <f>(CatTemplate[[#This Row],[CO14]]+CatTemplate[[#This Row],[CS14]]) * (1+ getRateOHFinal) * (1 + getRateMarkupFinal)</f>
        <v>#VALUE!</v>
      </c>
      <c r="HE70" s="30" t="e">
        <f>(CatTemplate[[#This Row],[CO15]]+CatTemplate[[#This Row],[CS15]]) * (1+ getRateOHFinal) * (1 + getRateMarkupFinal)</f>
        <v>#VALUE!</v>
      </c>
      <c r="HF70" s="30" t="e">
        <f>(CatTemplate[[#This Row],[CO16]]+CatTemplate[[#This Row],[CS16]]) * (1+ getRateOHFinal) * (1 + getRateMarkupFinal)</f>
        <v>#VALUE!</v>
      </c>
      <c r="HG70" s="30" t="e">
        <f>(CatTemplate[[#This Row],[CO17]]+CatTemplate[[#This Row],[CS17]]) * (1+ getRateOHFinal) * (1 + getRateMarkupFinal)</f>
        <v>#VALUE!</v>
      </c>
      <c r="HH70" s="30" t="e">
        <f>(CatTemplate[[#This Row],[CO18]]+CatTemplate[[#This Row],[CS18]]) * (1+ getRateOHFinal) * (1 + getRateMarkupFinal)</f>
        <v>#VALUE!</v>
      </c>
      <c r="HI70" s="30" t="e">
        <f>(CatTemplate[[#This Row],[CO19]]+CatTemplate[[#This Row],[CS19]]) * (1+ getRateOHFinal) * (1 + getRateMarkupFinal)</f>
        <v>#VALUE!</v>
      </c>
      <c r="HJ70" s="30" t="e">
        <f>(CatTemplate[[#This Row],[CO20]]+CatTemplate[[#This Row],[CS20]]) * (1+ getRateOHFinal) * (1 + getRateMarkupFinal)</f>
        <v>#VALUE!</v>
      </c>
      <c r="HK70" s="39" t="e">
        <f>CatTemplate[[#This Row],[Total cost]]+CatTemplate[[#This Row],[OH Amount]]+CatTemplate[[#This Row],[Markup]]</f>
        <v>#VALUE!</v>
      </c>
      <c r="HL70" s="63">
        <f>IF(CatTemplate[[#This Row],[Units]]="Days",CatTemplate[[#This Row],[Project quantity]]*CatTemplate[[#This Row],[St. unit effort]],CatTemplate[[#This Row],[Project quantity]])</f>
        <v>0</v>
      </c>
      <c r="HM70" s="287">
        <f>IFERROR(CatTemplate[[#This Row],[Total Price]]/(CatTemplate[[#This Row],[Final Quantity]]),0)</f>
        <v>0</v>
      </c>
      <c r="HN70" s="261"/>
    </row>
    <row r="71" spans="2:222" x14ac:dyDescent="0.2">
      <c r="B71" s="6" t="s">
        <v>75</v>
      </c>
      <c r="C71" s="22">
        <v>2</v>
      </c>
      <c r="D71" s="7" t="s">
        <v>75</v>
      </c>
      <c r="E71" s="24">
        <v>6</v>
      </c>
      <c r="F71" s="18" t="s">
        <v>53</v>
      </c>
      <c r="G71" s="26">
        <v>5</v>
      </c>
      <c r="H71" s="18" t="s">
        <v>153</v>
      </c>
      <c r="I71" s="18"/>
      <c r="J71" s="15" t="s">
        <v>28</v>
      </c>
      <c r="K71" s="15"/>
      <c r="L71" s="15" t="s">
        <v>140</v>
      </c>
      <c r="M71" s="15" t="s">
        <v>206</v>
      </c>
      <c r="N71" s="15" t="s">
        <v>857</v>
      </c>
      <c r="O71" s="320"/>
      <c r="P71" s="71"/>
      <c r="Q71" s="108"/>
      <c r="R71" s="73"/>
      <c r="S71" s="97"/>
      <c r="T71" s="100">
        <f>getEqUnitCost</f>
        <v>0</v>
      </c>
      <c r="U71" s="73">
        <f>getEqUnitEffort</f>
        <v>0</v>
      </c>
      <c r="V71" s="101">
        <f>getEqQuantity</f>
        <v>0</v>
      </c>
      <c r="W71" s="320"/>
      <c r="X71" s="100">
        <f>getConsUnitCost</f>
        <v>0</v>
      </c>
      <c r="Y71" s="73">
        <f>getConsUnitEffort</f>
        <v>0</v>
      </c>
      <c r="Z71" s="14">
        <f>getConsQuantity</f>
        <v>0</v>
      </c>
      <c r="AA71" s="320"/>
      <c r="AB71" s="72"/>
      <c r="AC71" s="112"/>
      <c r="AD71" s="14">
        <f>getOthQuantity</f>
        <v>0</v>
      </c>
      <c r="AE71" s="320"/>
      <c r="AF71" s="28" t="str">
        <f>IF(ISBLANK(CatTemplate[[#This Row],[Resource type]]),"",CatTemplate[[#This Row],[Resource type]])</f>
        <v>CIEC CRA</v>
      </c>
      <c r="AG71" s="242">
        <f>getStaffUnitCost</f>
        <v>529.72667641480098</v>
      </c>
      <c r="AH71" s="113"/>
      <c r="AI71" s="40">
        <f>getStaffQuantity</f>
        <v>0</v>
      </c>
      <c r="AJ71" s="41">
        <f>CatTemplate[[#This Row],[St. quantity]]*8/ParRatePM</f>
        <v>0</v>
      </c>
      <c r="AK71" s="320"/>
      <c r="AL71" s="53" t="str">
        <f>CatTemplate[[#This Row],[Item type]]</f>
        <v>Days</v>
      </c>
      <c r="AM71" s="12">
        <f>SUM(CatTemplate[[#This Row],[Year1]:[Year20]])</f>
        <v>0</v>
      </c>
      <c r="AN71" s="52"/>
      <c r="AO71" s="52"/>
      <c r="AP71" s="52"/>
      <c r="AQ71" s="52"/>
      <c r="AR71" s="52"/>
      <c r="AS71" s="8"/>
      <c r="AT71" s="8"/>
      <c r="AU71" s="8"/>
      <c r="AV71" s="8"/>
      <c r="AW71" s="8"/>
      <c r="AX71" s="8"/>
      <c r="AY71" s="8"/>
      <c r="AZ71" s="8"/>
      <c r="BA71" s="8"/>
      <c r="BB71" s="8"/>
      <c r="BC71" s="8"/>
      <c r="BD71" s="8"/>
      <c r="BE71" s="8"/>
      <c r="BF71" s="8"/>
      <c r="BG71" s="36"/>
      <c r="BH71" s="320"/>
      <c r="BI71" s="37" t="str">
        <f>getCostCategory</f>
        <v>01 Staff costs</v>
      </c>
      <c r="BJ71" s="37" t="str">
        <f>getSection</f>
        <v>02 Patient visits and data collection</v>
      </c>
      <c r="BK71" s="32" t="str">
        <f>getObject</f>
        <v>CIEC CRA</v>
      </c>
      <c r="BL71" s="30">
        <f>IFERROR(getUnitCost * IF(CatTemplate[[#This Row],[Cost Category Comp.]]="01 Staff costs", 1,1),0)</f>
        <v>529.72667641480098</v>
      </c>
      <c r="BM71" s="29">
        <f>IF(AND(ISBLANK(CatTemplate[[#This Row],[Eq. unit cost]]),ISBLANK(CatTemplate[[#This Row],[Cons. unit cost]]),ISBLANK(CatTemplate[[#This Row],[Oth. unit cost]])), 0, IF(getUnitEffort =0,1,getUnitEffort) * CatTemplate[[#This Row],[Year1]])</f>
        <v>0</v>
      </c>
      <c r="BN71" s="29">
        <f>IF(AND(ISBLANK(CatTemplate[[#This Row],[Eq. unit cost]]),ISBLANK(CatTemplate[[#This Row],[Cons. unit cost]]),ISBLANK(CatTemplate[[#This Row],[Oth. unit cost]])), 0, IF(getUnitEffort =0,1,getUnitEffort) * CatTemplate[[#This Row],[Year2]])</f>
        <v>0</v>
      </c>
      <c r="BO71" s="29">
        <f>IF(AND(ISBLANK(CatTemplate[[#This Row],[Eq. unit cost]]),ISBLANK(CatTemplate[[#This Row],[Cons. unit cost]]),ISBLANK(CatTemplate[[#This Row],[Oth. unit cost]])), 0, IF(getUnitEffort =0,1,getUnitEffort) * CatTemplate[[#This Row],[Year3]])</f>
        <v>0</v>
      </c>
      <c r="BP71" s="29">
        <f>IF(AND(ISBLANK(CatTemplate[[#This Row],[Eq. unit cost]]),ISBLANK(CatTemplate[[#This Row],[Cons. unit cost]]),ISBLANK(CatTemplate[[#This Row],[Oth. unit cost]])), 0, IF(getUnitEffort =0,1,getUnitEffort) * CatTemplate[[#This Row],[Year4]])</f>
        <v>0</v>
      </c>
      <c r="BQ71" s="29">
        <f>IF(AND(ISBLANK(CatTemplate[[#This Row],[Eq. unit cost]]),ISBLANK(CatTemplate[[#This Row],[Cons. unit cost]]),ISBLANK(CatTemplate[[#This Row],[Oth. unit cost]])), 0, IF(getUnitEffort =0,1,getUnitEffort) * CatTemplate[[#This Row],[Year5]])</f>
        <v>0</v>
      </c>
      <c r="BR71" s="29">
        <f>IF(AND(ISBLANK(CatTemplate[[#This Row],[Eq. unit cost]]),ISBLANK(CatTemplate[[#This Row],[Cons. unit cost]]),ISBLANK(CatTemplate[[#This Row],[Oth. unit cost]])), 0, IF(getUnitEffort =0,1,getUnitEffort) * CatTemplate[[#This Row],[Year6]])</f>
        <v>0</v>
      </c>
      <c r="BS71" s="29">
        <f>IF(AND(ISBLANK(CatTemplate[[#This Row],[Eq. unit cost]]),ISBLANK(CatTemplate[[#This Row],[Cons. unit cost]]),ISBLANK(CatTemplate[[#This Row],[Oth. unit cost]])), 0, IF(getUnitEffort =0,1,getUnitEffort) * CatTemplate[[#This Row],[Year7]])</f>
        <v>0</v>
      </c>
      <c r="BT71" s="29">
        <f>IF(AND(ISBLANK(CatTemplate[[#This Row],[Eq. unit cost]]),ISBLANK(CatTemplate[[#This Row],[Cons. unit cost]]),ISBLANK(CatTemplate[[#This Row],[Oth. unit cost]])), 0, IF(getUnitEffort =0,1,getUnitEffort) * CatTemplate[[#This Row],[Year8]])</f>
        <v>0</v>
      </c>
      <c r="BU71" s="29">
        <f>IF(AND(ISBLANK(CatTemplate[[#This Row],[Eq. unit cost]]),ISBLANK(CatTemplate[[#This Row],[Cons. unit cost]]),ISBLANK(CatTemplate[[#This Row],[Oth. unit cost]])), 0, IF(getUnitEffort =0,1,getUnitEffort) * CatTemplate[[#This Row],[Year9]])</f>
        <v>0</v>
      </c>
      <c r="BV71" s="29">
        <f>IF(AND(ISBLANK(CatTemplate[[#This Row],[Eq. unit cost]]),ISBLANK(CatTemplate[[#This Row],[Cons. unit cost]]),ISBLANK(CatTemplate[[#This Row],[Oth. unit cost]])), 0, IF(getUnitEffort =0,1,getUnitEffort) * CatTemplate[[#This Row],[Year10]])</f>
        <v>0</v>
      </c>
      <c r="BW71" s="29">
        <f>IF(AND(ISBLANK(CatTemplate[[#This Row],[Eq. unit cost]]),ISBLANK(CatTemplate[[#This Row],[Cons. unit cost]]),ISBLANK(CatTemplate[[#This Row],[Oth. unit cost]])), 0, IF(getUnitEffort =0,1,getUnitEffort) * CatTemplate[[#This Row],[Year11]])</f>
        <v>0</v>
      </c>
      <c r="BX71" s="29">
        <f>IF(AND(ISBLANK(CatTemplate[[#This Row],[Eq. unit cost]]),ISBLANK(CatTemplate[[#This Row],[Cons. unit cost]]),ISBLANK(CatTemplate[[#This Row],[Oth. unit cost]])), 0, IF(getUnitEffort =0,1,getUnitEffort) * CatTemplate[[#This Row],[Year12]])</f>
        <v>0</v>
      </c>
      <c r="BY71" s="29">
        <f>IF(AND(ISBLANK(CatTemplate[[#This Row],[Eq. unit cost]]),ISBLANK(CatTemplate[[#This Row],[Cons. unit cost]]),ISBLANK(CatTemplate[[#This Row],[Oth. unit cost]])), 0, IF(getUnitEffort =0,1,getUnitEffort) * CatTemplate[[#This Row],[Year13]])</f>
        <v>0</v>
      </c>
      <c r="BZ71" s="29">
        <f>IF(AND(ISBLANK(CatTemplate[[#This Row],[Eq. unit cost]]),ISBLANK(CatTemplate[[#This Row],[Cons. unit cost]]),ISBLANK(CatTemplate[[#This Row],[Oth. unit cost]])), 0, IF(getUnitEffort =0,1,getUnitEffort) * CatTemplate[[#This Row],[Year14]])</f>
        <v>0</v>
      </c>
      <c r="CA71" s="29">
        <f>IF(AND(ISBLANK(CatTemplate[[#This Row],[Eq. unit cost]]),ISBLANK(CatTemplate[[#This Row],[Cons. unit cost]]),ISBLANK(CatTemplate[[#This Row],[Oth. unit cost]])), 0, IF(getUnitEffort =0,1,getUnitEffort) * CatTemplate[[#This Row],[Year15]])</f>
        <v>0</v>
      </c>
      <c r="CB71" s="29">
        <f>IF(AND(ISBLANK(CatTemplate[[#This Row],[Eq. unit cost]]),ISBLANK(CatTemplate[[#This Row],[Cons. unit cost]]),ISBLANK(CatTemplate[[#This Row],[Oth. unit cost]])), 0, IF(getUnitEffort =0,1,getUnitEffort) * CatTemplate[[#This Row],[Year16]])</f>
        <v>0</v>
      </c>
      <c r="CC71" s="29">
        <f>IF(AND(ISBLANK(CatTemplate[[#This Row],[Eq. unit cost]]),ISBLANK(CatTemplate[[#This Row],[Cons. unit cost]]),ISBLANK(CatTemplate[[#This Row],[Oth. unit cost]])), 0, IF(getUnitEffort =0,1,getUnitEffort) * CatTemplate[[#This Row],[Year17]])</f>
        <v>0</v>
      </c>
      <c r="CD71" s="29">
        <f>IF(AND(ISBLANK(CatTemplate[[#This Row],[Eq. unit cost]]),ISBLANK(CatTemplate[[#This Row],[Cons. unit cost]]),ISBLANK(CatTemplate[[#This Row],[Oth. unit cost]])), 0, IF(getUnitEffort =0,1,getUnitEffort) * CatTemplate[[#This Row],[Year18]])</f>
        <v>0</v>
      </c>
      <c r="CE71" s="29">
        <f>IF(AND(ISBLANK(CatTemplate[[#This Row],[Eq. unit cost]]),ISBLANK(CatTemplate[[#This Row],[Cons. unit cost]]),ISBLANK(CatTemplate[[#This Row],[Oth. unit cost]])), 0, IF(getUnitEffort =0,1,getUnitEffort) * CatTemplate[[#This Row],[Year19]])</f>
        <v>0</v>
      </c>
      <c r="CF71" s="29">
        <f>IF(AND(ISBLANK(CatTemplate[[#This Row],[Eq. unit cost]]),ISBLANK(CatTemplate[[#This Row],[Cons. unit cost]]),ISBLANK(CatTemplate[[#This Row],[Oth. unit cost]])), 0, IF(getUnitEffort =0,1,getUnitEffort) * CatTemplate[[#This Row],[Year20]])</f>
        <v>0</v>
      </c>
      <c r="CG71" s="45">
        <f>SUM(CatTemplate[[#This Row],[Q1]:[Q20]])</f>
        <v>0</v>
      </c>
      <c r="CH71" s="29">
        <f>IF(ISBLANK(CatTemplate[[#This Row],[St. unit effort]]),0,(CatTemplate[[#This Row],[St. unit effort]] * CatTemplate[[#This Row],[Year1]]))</f>
        <v>0</v>
      </c>
      <c r="CI71" s="29">
        <f>IF(ISBLANK(CatTemplate[[#This Row],[St. unit effort]]),0,(CatTemplate[[#This Row],[St. unit effort]] * CatTemplate[[#This Row],[Year2]]))</f>
        <v>0</v>
      </c>
      <c r="CJ71" s="29">
        <f>IF(ISBLANK(CatTemplate[[#This Row],[St. unit effort]]),0,(CatTemplate[[#This Row],[St. unit effort]] * CatTemplate[[#This Row],[Year3]]))</f>
        <v>0</v>
      </c>
      <c r="CK71" s="29">
        <f>IF(ISBLANK(CatTemplate[[#This Row],[St. unit effort]]),0,(CatTemplate[[#This Row],[St. unit effort]] * CatTemplate[[#This Row],[Year4]]))</f>
        <v>0</v>
      </c>
      <c r="CL71" s="29">
        <f>IF(ISBLANK(CatTemplate[[#This Row],[St. unit effort]]),0,(CatTemplate[[#This Row],[St. unit effort]] * CatTemplate[[#This Row],[Year5]]))</f>
        <v>0</v>
      </c>
      <c r="CM71" s="29">
        <f>IF(ISBLANK(CatTemplate[[#This Row],[St. unit effort]]),0,(CatTemplate[[#This Row],[St. unit effort]] * CatTemplate[[#This Row],[Year6]]))</f>
        <v>0</v>
      </c>
      <c r="CN71" s="29">
        <f>IF(ISBLANK(CatTemplate[[#This Row],[St. unit effort]]),0,(CatTemplate[[#This Row],[St. unit effort]] * CatTemplate[[#This Row],[Year7]]))</f>
        <v>0</v>
      </c>
      <c r="CO71" s="29">
        <f>IF(ISBLANK(CatTemplate[[#This Row],[St. unit effort]]),0,(CatTemplate[[#This Row],[St. unit effort]] * CatTemplate[[#This Row],[Year8]]))</f>
        <v>0</v>
      </c>
      <c r="CP71" s="29">
        <f>IF(ISBLANK(CatTemplate[[#This Row],[St. unit effort]]),0,(CatTemplate[[#This Row],[St. unit effort]] * CatTemplate[[#This Row],[Year9]]))</f>
        <v>0</v>
      </c>
      <c r="CQ71" s="29">
        <f>IF(ISBLANK(CatTemplate[[#This Row],[St. unit effort]]),0,(CatTemplate[[#This Row],[St. unit effort]] * CatTemplate[[#This Row],[Year10]]))</f>
        <v>0</v>
      </c>
      <c r="CR71" s="29">
        <f>IF(ISBLANK(CatTemplate[[#This Row],[St. unit effort]]),0,(CatTemplate[[#This Row],[St. unit effort]] * CatTemplate[[#This Row],[Year11]]))</f>
        <v>0</v>
      </c>
      <c r="CS71" s="29">
        <f>IF(ISBLANK(CatTemplate[[#This Row],[St. unit effort]]),0,(CatTemplate[[#This Row],[St. unit effort]] * CatTemplate[[#This Row],[Year12]]))</f>
        <v>0</v>
      </c>
      <c r="CT71" s="29">
        <f>IF(ISBLANK(CatTemplate[[#This Row],[St. unit effort]]),0,(CatTemplate[[#This Row],[St. unit effort]] * CatTemplate[[#This Row],[Year13]]))</f>
        <v>0</v>
      </c>
      <c r="CU71" s="29">
        <f>IF(ISBLANK(CatTemplate[[#This Row],[St. unit effort]]),0,(CatTemplate[[#This Row],[St. unit effort]] * CatTemplate[[#This Row],[Year14]]))</f>
        <v>0</v>
      </c>
      <c r="CV71" s="29">
        <f>IF(ISBLANK(CatTemplate[[#This Row],[St. unit effort]]),0,(CatTemplate[[#This Row],[St. unit effort]] * CatTemplate[[#This Row],[Year15]]))</f>
        <v>0</v>
      </c>
      <c r="CW71" s="29">
        <f>IF(ISBLANK(CatTemplate[[#This Row],[St. unit effort]]),0,(CatTemplate[[#This Row],[St. unit effort]] * CatTemplate[[#This Row],[Year16]]))</f>
        <v>0</v>
      </c>
      <c r="CX71" s="29">
        <f>IF(ISBLANK(CatTemplate[[#This Row],[St. unit effort]]),0,(CatTemplate[[#This Row],[St. unit effort]] * CatTemplate[[#This Row],[Year17]]))</f>
        <v>0</v>
      </c>
      <c r="CY71" s="29">
        <f>IF(ISBLANK(CatTemplate[[#This Row],[St. unit effort]]),0,(CatTemplate[[#This Row],[St. unit effort]] * CatTemplate[[#This Row],[Year18]]))</f>
        <v>0</v>
      </c>
      <c r="CZ71" s="29">
        <f>IF(ISBLANK(CatTemplate[[#This Row],[St. unit effort]]),0,(CatTemplate[[#This Row],[St. unit effort]] * CatTemplate[[#This Row],[Year19]]))</f>
        <v>0</v>
      </c>
      <c r="DA71" s="29">
        <f>IF(ISBLANK(CatTemplate[[#This Row],[St. unit effort]]),0,(CatTemplate[[#This Row],[St. unit effort]] * CatTemplate[[#This Row],[Year20]]))</f>
        <v>0</v>
      </c>
      <c r="DB71" s="57">
        <f>IF(ISBLANK(CatTemplate[[#This Row],[St. unit effort]]),0,(CatTemplate[[#This Row],[St. unit effort]] * CatTemplate[[#This Row],[Year1]])*8/ParRatePM)</f>
        <v>0</v>
      </c>
      <c r="DC71" s="57">
        <f>IF(ISBLANK(CatTemplate[[#This Row],[St. unit effort]]),0,(CatTemplate[[#This Row],[St. unit effort]] * CatTemplate[[#This Row],[Year2]])*8/ParRatePM)</f>
        <v>0</v>
      </c>
      <c r="DD71" s="57">
        <f>IF(ISBLANK(CatTemplate[[#This Row],[St. unit effort]]),0,(CatTemplate[[#This Row],[St. unit effort]] * CatTemplate[[#This Row],[Year3]])*8/ParRatePM)</f>
        <v>0</v>
      </c>
      <c r="DE71" s="57">
        <f>IF(ISBLANK(CatTemplate[[#This Row],[St. unit effort]]),0,(CatTemplate[[#This Row],[St. unit effort]] * CatTemplate[[#This Row],[Year4]])*8/ParRatePM)</f>
        <v>0</v>
      </c>
      <c r="DF71" s="57">
        <f>IF(ISBLANK(CatTemplate[[#This Row],[St. unit effort]]),0,(CatTemplate[[#This Row],[St. unit effort]] * CatTemplate[[#This Row],[Year5]])*8/ParRatePM)</f>
        <v>0</v>
      </c>
      <c r="DG71" s="57">
        <f>IF(ISBLANK(CatTemplate[[#This Row],[St. unit effort]]),0,(CatTemplate[[#This Row],[St. unit effort]] * CatTemplate[[#This Row],[Year6]])*8/ParRatePM)</f>
        <v>0</v>
      </c>
      <c r="DH71" s="57">
        <f>IF(ISBLANK(CatTemplate[[#This Row],[St. unit effort]]),0,(CatTemplate[[#This Row],[St. unit effort]] * CatTemplate[[#This Row],[Year7]])*8/ParRatePM)</f>
        <v>0</v>
      </c>
      <c r="DI71" s="57">
        <f>IF(ISBLANK(CatTemplate[[#This Row],[St. unit effort]]),0,(CatTemplate[[#This Row],[St. unit effort]] * CatTemplate[[#This Row],[Year8]])*8/ParRatePM)</f>
        <v>0</v>
      </c>
      <c r="DJ71" s="57">
        <f>IF(ISBLANK(CatTemplate[[#This Row],[St. unit effort]]),0,(CatTemplate[[#This Row],[St. unit effort]] * CatTemplate[[#This Row],[Year9]])*8/ParRatePM)</f>
        <v>0</v>
      </c>
      <c r="DK71" s="57">
        <f>IF(ISBLANK(CatTemplate[[#This Row],[St. unit effort]]),0,(CatTemplate[[#This Row],[St. unit effort]] * CatTemplate[[#This Row],[Year10]])*8/ParRatePM)</f>
        <v>0</v>
      </c>
      <c r="DL71" s="57">
        <f>IF(ISBLANK(CatTemplate[[#This Row],[St. unit effort]]),0,(CatTemplate[[#This Row],[St. unit effort]] * CatTemplate[[#This Row],[Year11]])*8/ParRatePM)</f>
        <v>0</v>
      </c>
      <c r="DM71" s="57">
        <f>IF(ISBLANK(CatTemplate[[#This Row],[St. unit effort]]),0,(CatTemplate[[#This Row],[St. unit effort]] * CatTemplate[[#This Row],[Year12]])*8/ParRatePM)</f>
        <v>0</v>
      </c>
      <c r="DN71" s="57">
        <f>IF(ISBLANK(CatTemplate[[#This Row],[St. unit effort]]),0,(CatTemplate[[#This Row],[St. unit effort]] * CatTemplate[[#This Row],[Year13]])*8/ParRatePM)</f>
        <v>0</v>
      </c>
      <c r="DO71" s="57">
        <f>IF(ISBLANK(CatTemplate[[#This Row],[St. unit effort]]),0,(CatTemplate[[#This Row],[St. unit effort]] * CatTemplate[[#This Row],[Year14]])*8/ParRatePM)</f>
        <v>0</v>
      </c>
      <c r="DP71" s="57">
        <f>IF(ISBLANK(CatTemplate[[#This Row],[St. unit effort]]),0,(CatTemplate[[#This Row],[St. unit effort]] * CatTemplate[[#This Row],[Year15]])*8/ParRatePM)</f>
        <v>0</v>
      </c>
      <c r="DQ71" s="57">
        <f>IF(ISBLANK(CatTemplate[[#This Row],[St. unit effort]]),0,(CatTemplate[[#This Row],[St. unit effort]] * CatTemplate[[#This Row],[Year16]])*8/ParRatePM)</f>
        <v>0</v>
      </c>
      <c r="DR71" s="57">
        <f>IF(ISBLANK(CatTemplate[[#This Row],[St. unit effort]]),0,(CatTemplate[[#This Row],[St. unit effort]] * CatTemplate[[#This Row],[Year17]])*8/ParRatePM)</f>
        <v>0</v>
      </c>
      <c r="DS71" s="57">
        <f>IF(ISBLANK(CatTemplate[[#This Row],[St. unit effort]]),0,(CatTemplate[[#This Row],[St. unit effort]] * CatTemplate[[#This Row],[Year18]])*8/ParRatePM)</f>
        <v>0</v>
      </c>
      <c r="DT71" s="57">
        <f>IF(ISBLANK(CatTemplate[[#This Row],[St. unit effort]]),0,(CatTemplate[[#This Row],[St. unit effort]] * CatTemplate[[#This Row],[Year19]])*8/ParRatePM)</f>
        <v>0</v>
      </c>
      <c r="DU71" s="57">
        <f>IF(ISBLANK(CatTemplate[[#This Row],[St. unit effort]]),0,(CatTemplate[[#This Row],[St. unit effort]] * CatTemplate[[#This Row],[Year20]])*8/ParRatePM)</f>
        <v>0</v>
      </c>
      <c r="DV71" s="54">
        <f>SUM(CatTemplate[[#This Row],[PM1]:[PM20]])</f>
        <v>0</v>
      </c>
      <c r="DW71" s="56">
        <f t="shared" ref="DW71:EL86" si="25">getCost(COLUMN(), ROW(), "Other")</f>
        <v>0</v>
      </c>
      <c r="DX71" s="56">
        <f t="shared" si="25"/>
        <v>0</v>
      </c>
      <c r="DY71" s="56">
        <f t="shared" si="25"/>
        <v>0</v>
      </c>
      <c r="DZ71" s="56">
        <f t="shared" si="25"/>
        <v>0</v>
      </c>
      <c r="EA71" s="56">
        <f t="shared" si="25"/>
        <v>0</v>
      </c>
      <c r="EB71" s="56">
        <f t="shared" si="25"/>
        <v>0</v>
      </c>
      <c r="EC71" s="56">
        <f t="shared" si="25"/>
        <v>0</v>
      </c>
      <c r="ED71" s="56">
        <f t="shared" si="25"/>
        <v>0</v>
      </c>
      <c r="EE71" s="56">
        <f t="shared" si="25"/>
        <v>0</v>
      </c>
      <c r="EF71" s="56">
        <f t="shared" si="25"/>
        <v>0</v>
      </c>
      <c r="EG71" s="56">
        <f t="shared" si="25"/>
        <v>0</v>
      </c>
      <c r="EH71" s="56">
        <f t="shared" si="25"/>
        <v>0</v>
      </c>
      <c r="EI71" s="56">
        <f t="shared" si="25"/>
        <v>0</v>
      </c>
      <c r="EJ71" s="56">
        <f t="shared" si="25"/>
        <v>0</v>
      </c>
      <c r="EK71" s="56">
        <f t="shared" si="25"/>
        <v>0</v>
      </c>
      <c r="EL71" s="56">
        <f t="shared" si="25"/>
        <v>0</v>
      </c>
      <c r="EM71" s="56">
        <f t="shared" si="23"/>
        <v>0</v>
      </c>
      <c r="EN71" s="56">
        <f t="shared" si="23"/>
        <v>0</v>
      </c>
      <c r="EO71" s="56">
        <f t="shared" si="23"/>
        <v>0</v>
      </c>
      <c r="EP71" s="56">
        <f t="shared" si="23"/>
        <v>0</v>
      </c>
      <c r="EQ71" s="30">
        <f>CatTemplate[[#This Row],[Eq. unit cost]] * CatTemplate[[#This Row],[Eq. quantity]]</f>
        <v>0</v>
      </c>
      <c r="ER71" s="30">
        <f>CatTemplate[[#This Row],[Cons. unit cost]] *CatTemplate[[#This Row],[Cons. quantity]]</f>
        <v>0</v>
      </c>
      <c r="ES71" s="30">
        <f>CatTemplate[[#This Row],[Oth. unit cost]] *CatTemplate[[#This Row],[Oth. quantity]]</f>
        <v>0</v>
      </c>
      <c r="ET71" s="55">
        <f>SUM(CatTemplate[[#This Row],[CO1]:[CO20]])</f>
        <v>0</v>
      </c>
      <c r="EU71" s="56">
        <f t="shared" ref="EU71:FJ86" si="26">getCost(COLUMN(), ROW(), "Staff")</f>
        <v>0</v>
      </c>
      <c r="EV71" s="56">
        <f t="shared" si="26"/>
        <v>0</v>
      </c>
      <c r="EW71" s="56">
        <f t="shared" si="26"/>
        <v>0</v>
      </c>
      <c r="EX71" s="56">
        <f t="shared" si="26"/>
        <v>0</v>
      </c>
      <c r="EY71" s="56">
        <f t="shared" si="26"/>
        <v>0</v>
      </c>
      <c r="EZ71" s="56">
        <f t="shared" si="26"/>
        <v>0</v>
      </c>
      <c r="FA71" s="56">
        <f t="shared" si="26"/>
        <v>0</v>
      </c>
      <c r="FB71" s="56">
        <f t="shared" si="26"/>
        <v>0</v>
      </c>
      <c r="FC71" s="56">
        <f t="shared" si="26"/>
        <v>0</v>
      </c>
      <c r="FD71" s="56">
        <f t="shared" si="26"/>
        <v>0</v>
      </c>
      <c r="FE71" s="56">
        <f t="shared" si="26"/>
        <v>0</v>
      </c>
      <c r="FF71" s="56">
        <f t="shared" si="26"/>
        <v>0</v>
      </c>
      <c r="FG71" s="56">
        <f t="shared" si="26"/>
        <v>0</v>
      </c>
      <c r="FH71" s="56">
        <f t="shared" si="26"/>
        <v>0</v>
      </c>
      <c r="FI71" s="56">
        <f t="shared" si="26"/>
        <v>0</v>
      </c>
      <c r="FJ71" s="56">
        <f t="shared" si="26"/>
        <v>0</v>
      </c>
      <c r="FK71" s="56">
        <f t="shared" si="24"/>
        <v>0</v>
      </c>
      <c r="FL71" s="56">
        <f t="shared" si="24"/>
        <v>0</v>
      </c>
      <c r="FM71" s="56">
        <f t="shared" si="24"/>
        <v>0</v>
      </c>
      <c r="FN71" s="56">
        <f t="shared" si="24"/>
        <v>0</v>
      </c>
      <c r="FO71" s="58">
        <f>SUM(CatTemplate[[#This Row],[CS1]:[CS20]])</f>
        <v>0</v>
      </c>
      <c r="FP71" s="59">
        <f>CatTemplate[[#This Row],[Total Oth. cost]]+CatTemplate[[#This Row],[Total St. Cost]]</f>
        <v>0</v>
      </c>
      <c r="FQ71" s="33" t="e">
        <f t="shared" si="12"/>
        <v>#VALUE!</v>
      </c>
      <c r="FR71" s="33" t="e">
        <f t="shared" si="5"/>
        <v>#VALUE!</v>
      </c>
      <c r="FS71" s="30" t="e">
        <f>(CatTemplate[[#This Row],[CO1]] + CatTemplate[[#This Row],[CS1]]) * (1 + getRateOHFinal) * getRateMarkupFinal</f>
        <v>#VALUE!</v>
      </c>
      <c r="FT71" s="30" t="e">
        <f>(CatTemplate[[#This Row],[CO2]] + CatTemplate[[#This Row],[CS2]]) * (1 + getRateOHFinal) * getRateMarkupFinal</f>
        <v>#VALUE!</v>
      </c>
      <c r="FU71" s="30" t="e">
        <f>(CatTemplate[[#This Row],[CO3]] + CatTemplate[[#This Row],[CS3]]) * (1 + getRateOHFinal) * getRateMarkupFinal</f>
        <v>#VALUE!</v>
      </c>
      <c r="FV71" s="30" t="e">
        <f>(CatTemplate[[#This Row],[CO4]] + CatTemplate[[#This Row],[CS4]]) * (1 + getRateOHFinal) * getRateMarkupFinal</f>
        <v>#VALUE!</v>
      </c>
      <c r="FW71" s="30" t="e">
        <f>(CatTemplate[[#This Row],[CO5]] + CatTemplate[[#This Row],[CS5]]) * (1 + getRateOHFinal) * getRateMarkupFinal</f>
        <v>#VALUE!</v>
      </c>
      <c r="FX71" s="30" t="e">
        <f>(CatTemplate[[#This Row],[CO6]] + CatTemplate[[#This Row],[CS6]]) * (1 + getRateOHFinal) * getRateMarkupFinal</f>
        <v>#VALUE!</v>
      </c>
      <c r="FY71" s="30" t="e">
        <f>(CatTemplate[[#This Row],[CO7]] + CatTemplate[[#This Row],[CS7]]) * (1 + getRateOHFinal) * getRateMarkupFinal</f>
        <v>#VALUE!</v>
      </c>
      <c r="FZ71" s="30" t="e">
        <f>(CatTemplate[[#This Row],[CO8]] + CatTemplate[[#This Row],[CS8]]) * (1 + getRateOHFinal) * getRateMarkupFinal</f>
        <v>#VALUE!</v>
      </c>
      <c r="GA71" s="30" t="e">
        <f>(CatTemplate[[#This Row],[CO9]] + CatTemplate[[#This Row],[CS9]]) * (1 + getRateOHFinal) * getRateMarkupFinal</f>
        <v>#VALUE!</v>
      </c>
      <c r="GB71" s="30" t="e">
        <f>(CatTemplate[[#This Row],[CO10]] + CatTemplate[[#This Row],[CS10]]) * (1 + getRateOHFinal) * getRateMarkupFinal</f>
        <v>#VALUE!</v>
      </c>
      <c r="GC71" s="30" t="e">
        <f>(CatTemplate[[#This Row],[CO11]] + CatTemplate[[#This Row],[CS11]]) * (1 + getRateOHFinal) * getRateMarkupFinal</f>
        <v>#VALUE!</v>
      </c>
      <c r="GD71" s="30" t="e">
        <f>(CatTemplate[[#This Row],[CO12]] + CatTemplate[[#This Row],[CS12]]) * (1 + getRateOHFinal) * getRateMarkupFinal</f>
        <v>#VALUE!</v>
      </c>
      <c r="GE71" s="30" t="e">
        <f>(CatTemplate[[#This Row],[CO13]] + CatTemplate[[#This Row],[CS13]]) * (1 + getRateOHFinal) * getRateMarkupFinal</f>
        <v>#VALUE!</v>
      </c>
      <c r="GF71" s="30" t="e">
        <f>(CatTemplate[[#This Row],[CO14]] + CatTemplate[[#This Row],[CS14]]) * (1 + getRateOHFinal) * getRateMarkupFinal</f>
        <v>#VALUE!</v>
      </c>
      <c r="GG71" s="30" t="e">
        <f>(CatTemplate[[#This Row],[CO15]] + CatTemplate[[#This Row],[CS15]]) * (1 + getRateOHFinal) * getRateMarkupFinal</f>
        <v>#VALUE!</v>
      </c>
      <c r="GH71" s="30" t="e">
        <f>(CatTemplate[[#This Row],[CO16]] + CatTemplate[[#This Row],[CS16]]) * (1 + getRateOHFinal) * getRateMarkupFinal</f>
        <v>#VALUE!</v>
      </c>
      <c r="GI71" s="30" t="e">
        <f>(CatTemplate[[#This Row],[CO17]] + CatTemplate[[#This Row],[CS17]]) * (1 + getRateOHFinal) * getRateMarkupFinal</f>
        <v>#VALUE!</v>
      </c>
      <c r="GJ71" s="30" t="e">
        <f>(CatTemplate[[#This Row],[CO18]] + CatTemplate[[#This Row],[CS18]]) * (1 + getRateOHFinal) * getRateMarkupFinal</f>
        <v>#VALUE!</v>
      </c>
      <c r="GK71" s="30" t="e">
        <f>(CatTemplate[[#This Row],[CO19]] + CatTemplate[[#This Row],[CS19]]) * (1 + getRateOHFinal) * getRateMarkupFinal</f>
        <v>#VALUE!</v>
      </c>
      <c r="GL71" s="30" t="e">
        <f>(CatTemplate[[#This Row],[CO20]] + CatTemplate[[#This Row],[CS20]]) * (1 + getRateOHFinal) * getRateMarkupFinal</f>
        <v>#VALUE!</v>
      </c>
      <c r="GM71" s="30" t="e">
        <f t="shared" si="6"/>
        <v>#VALUE!</v>
      </c>
      <c r="GN71" s="30" t="e">
        <f t="shared" si="7"/>
        <v>#VALUE!</v>
      </c>
      <c r="GO71" s="30" t="e">
        <f t="shared" si="8"/>
        <v>#VALUE!</v>
      </c>
      <c r="GP71" s="30" t="e">
        <f t="shared" si="9"/>
        <v>#VALUE!</v>
      </c>
      <c r="GQ71" s="30" t="e">
        <f>(CatTemplate[[#This Row],[CO1]]+CatTemplate[[#This Row],[CS1]]) * (1+ getRateOHFinal) * (1 + getRateMarkupFinal)</f>
        <v>#VALUE!</v>
      </c>
      <c r="GR71" s="30" t="e">
        <f>(CatTemplate[[#This Row],[CO2]]+CatTemplate[[#This Row],[CS2]]) * (1+ getRateOHFinal) * (1 + getRateMarkupFinal)</f>
        <v>#VALUE!</v>
      </c>
      <c r="GS71" s="30" t="e">
        <f>(CatTemplate[[#This Row],[CO3]]+CatTemplate[[#This Row],[CS3]]) * (1+ getRateOHFinal) * (1 + getRateMarkupFinal)</f>
        <v>#VALUE!</v>
      </c>
      <c r="GT71" s="30" t="e">
        <f>(CatTemplate[[#This Row],[CO4]]+CatTemplate[[#This Row],[CS4]]) * (1+ getRateOHFinal) * (1 + getRateMarkupFinal)</f>
        <v>#VALUE!</v>
      </c>
      <c r="GU71" s="30" t="e">
        <f>(CatTemplate[[#This Row],[CO5]]+CatTemplate[[#This Row],[CS5]]) * (1+ getRateOHFinal) * (1 + getRateMarkupFinal)</f>
        <v>#VALUE!</v>
      </c>
      <c r="GV71" s="30" t="e">
        <f>(CatTemplate[[#This Row],[CO6]]+CatTemplate[[#This Row],[CS6]]) * (1+ getRateOHFinal) * (1 + getRateMarkupFinal)</f>
        <v>#VALUE!</v>
      </c>
      <c r="GW71" s="30" t="e">
        <f>(CatTemplate[[#This Row],[CO7]]+CatTemplate[[#This Row],[CS7]]) * (1+ getRateOHFinal) * (1 + getRateMarkupFinal)</f>
        <v>#VALUE!</v>
      </c>
      <c r="GX71" s="30" t="e">
        <f>(CatTemplate[[#This Row],[CO8]]+CatTemplate[[#This Row],[CS8]]) * (1+ getRateOHFinal) * (1 + getRateMarkupFinal)</f>
        <v>#VALUE!</v>
      </c>
      <c r="GY71" s="30" t="e">
        <f>(CatTemplate[[#This Row],[CO9]]+CatTemplate[[#This Row],[CS9]]) * (1+ getRateOHFinal) * (1 + getRateMarkupFinal)</f>
        <v>#VALUE!</v>
      </c>
      <c r="GZ71" s="30" t="e">
        <f>(CatTemplate[[#This Row],[CO10]]+CatTemplate[[#This Row],[CS10]]) * (1+ getRateOHFinal) * (1 + getRateMarkupFinal)</f>
        <v>#VALUE!</v>
      </c>
      <c r="HA71" s="30" t="e">
        <f>(CatTemplate[[#This Row],[CO11]]+CatTemplate[[#This Row],[CS11]]) * (1+ getRateOHFinal) * (1 + getRateMarkupFinal)</f>
        <v>#VALUE!</v>
      </c>
      <c r="HB71" s="30" t="e">
        <f>(CatTemplate[[#This Row],[CO12]]+CatTemplate[[#This Row],[CS12]]) * (1+ getRateOHFinal) * (1 + getRateMarkupFinal)</f>
        <v>#VALUE!</v>
      </c>
      <c r="HC71" s="30" t="e">
        <f>(CatTemplate[[#This Row],[CO13]]+CatTemplate[[#This Row],[CS13]]) * (1+ getRateOHFinal) * (1 + getRateMarkupFinal)</f>
        <v>#VALUE!</v>
      </c>
      <c r="HD71" s="30" t="e">
        <f>(CatTemplate[[#This Row],[CO14]]+CatTemplate[[#This Row],[CS14]]) * (1+ getRateOHFinal) * (1 + getRateMarkupFinal)</f>
        <v>#VALUE!</v>
      </c>
      <c r="HE71" s="30" t="e">
        <f>(CatTemplate[[#This Row],[CO15]]+CatTemplate[[#This Row],[CS15]]) * (1+ getRateOHFinal) * (1 + getRateMarkupFinal)</f>
        <v>#VALUE!</v>
      </c>
      <c r="HF71" s="30" t="e">
        <f>(CatTemplate[[#This Row],[CO16]]+CatTemplate[[#This Row],[CS16]]) * (1+ getRateOHFinal) * (1 + getRateMarkupFinal)</f>
        <v>#VALUE!</v>
      </c>
      <c r="HG71" s="30" t="e">
        <f>(CatTemplate[[#This Row],[CO17]]+CatTemplate[[#This Row],[CS17]]) * (1+ getRateOHFinal) * (1 + getRateMarkupFinal)</f>
        <v>#VALUE!</v>
      </c>
      <c r="HH71" s="30" t="e">
        <f>(CatTemplate[[#This Row],[CO18]]+CatTemplate[[#This Row],[CS18]]) * (1+ getRateOHFinal) * (1 + getRateMarkupFinal)</f>
        <v>#VALUE!</v>
      </c>
      <c r="HI71" s="30" t="e">
        <f>(CatTemplate[[#This Row],[CO19]]+CatTemplate[[#This Row],[CS19]]) * (1+ getRateOHFinal) * (1 + getRateMarkupFinal)</f>
        <v>#VALUE!</v>
      </c>
      <c r="HJ71" s="30" t="e">
        <f>(CatTemplate[[#This Row],[CO20]]+CatTemplate[[#This Row],[CS20]]) * (1+ getRateOHFinal) * (1 + getRateMarkupFinal)</f>
        <v>#VALUE!</v>
      </c>
      <c r="HK71" s="39" t="e">
        <f>CatTemplate[[#This Row],[Total cost]]+CatTemplate[[#This Row],[OH Amount]]+CatTemplate[[#This Row],[Markup]]</f>
        <v>#VALUE!</v>
      </c>
      <c r="HL71" s="63">
        <f>IF(CatTemplate[[#This Row],[Units]]="Days",CatTemplate[[#This Row],[Project quantity]]*CatTemplate[[#This Row],[St. unit effort]],CatTemplate[[#This Row],[Project quantity]])</f>
        <v>0</v>
      </c>
      <c r="HM71" s="287">
        <f>IFERROR(CatTemplate[[#This Row],[Total Price]]/(CatTemplate[[#This Row],[Final Quantity]]),0)</f>
        <v>0</v>
      </c>
      <c r="HN71" s="261"/>
    </row>
    <row r="72" spans="2:222" x14ac:dyDescent="0.2">
      <c r="B72" s="6" t="s">
        <v>75</v>
      </c>
      <c r="C72" s="22">
        <v>2</v>
      </c>
      <c r="D72" s="7" t="s">
        <v>75</v>
      </c>
      <c r="E72" s="24">
        <v>6</v>
      </c>
      <c r="F72" s="18" t="s">
        <v>53</v>
      </c>
      <c r="G72" s="26">
        <v>6</v>
      </c>
      <c r="H72" s="18" t="s">
        <v>155</v>
      </c>
      <c r="I72" s="18"/>
      <c r="J72" s="15" t="s">
        <v>28</v>
      </c>
      <c r="K72" s="15"/>
      <c r="L72" s="15" t="s">
        <v>140</v>
      </c>
      <c r="M72" s="15" t="s">
        <v>206</v>
      </c>
      <c r="N72" s="15" t="s">
        <v>857</v>
      </c>
      <c r="O72" s="320"/>
      <c r="P72" s="71"/>
      <c r="Q72" s="108"/>
      <c r="R72" s="73"/>
      <c r="S72" s="97"/>
      <c r="T72" s="100">
        <f>getEqUnitCost</f>
        <v>0</v>
      </c>
      <c r="U72" s="73">
        <f>getEqUnitEffort</f>
        <v>0</v>
      </c>
      <c r="V72" s="101">
        <f>getEqQuantity</f>
        <v>0</v>
      </c>
      <c r="W72" s="320"/>
      <c r="X72" s="100">
        <f>getConsUnitCost</f>
        <v>0</v>
      </c>
      <c r="Y72" s="73">
        <f>getConsUnitEffort</f>
        <v>0</v>
      </c>
      <c r="Z72" s="14">
        <f>getConsQuantity</f>
        <v>0</v>
      </c>
      <c r="AA72" s="320"/>
      <c r="AB72" s="72"/>
      <c r="AC72" s="112"/>
      <c r="AD72" s="14">
        <f>getOthQuantity</f>
        <v>0</v>
      </c>
      <c r="AE72" s="320"/>
      <c r="AF72" s="28" t="str">
        <f>IF(ISBLANK(CatTemplate[[#This Row],[Resource type]]),"",CatTemplate[[#This Row],[Resource type]])</f>
        <v>CIEC CRA</v>
      </c>
      <c r="AG72" s="242">
        <f>getStaffUnitCost</f>
        <v>529.72667641480098</v>
      </c>
      <c r="AH72" s="113">
        <f>getStaffUnitEffort</f>
        <v>0</v>
      </c>
      <c r="AI72" s="40">
        <f>getStaffQuantity</f>
        <v>0</v>
      </c>
      <c r="AJ72" s="41">
        <f>CatTemplate[[#This Row],[St. quantity]]*8/ParRatePM</f>
        <v>0</v>
      </c>
      <c r="AK72" s="320"/>
      <c r="AL72" s="53" t="str">
        <f>CatTemplate[[#This Row],[Item type]]</f>
        <v>Days</v>
      </c>
      <c r="AM72" s="12">
        <f>SUM(CatTemplate[[#This Row],[Year1]:[Year20]])</f>
        <v>0</v>
      </c>
      <c r="AN72" s="52"/>
      <c r="AO72" s="52"/>
      <c r="AP72" s="52"/>
      <c r="AQ72" s="8"/>
      <c r="AR72" s="8"/>
      <c r="AS72" s="8"/>
      <c r="AT72" s="8"/>
      <c r="AU72" s="8"/>
      <c r="AV72" s="8"/>
      <c r="AW72" s="8"/>
      <c r="AX72" s="8"/>
      <c r="AY72" s="8"/>
      <c r="AZ72" s="8"/>
      <c r="BA72" s="8"/>
      <c r="BB72" s="8"/>
      <c r="BC72" s="8"/>
      <c r="BD72" s="8"/>
      <c r="BE72" s="8"/>
      <c r="BF72" s="8"/>
      <c r="BG72" s="36"/>
      <c r="BH72" s="320"/>
      <c r="BI72" s="37" t="str">
        <f>getCostCategory</f>
        <v>01 Staff costs</v>
      </c>
      <c r="BJ72" s="37" t="str">
        <f>getSection</f>
        <v>02 Patient visits and data collection</v>
      </c>
      <c r="BK72" s="32" t="str">
        <f>getObject</f>
        <v>CIEC CRA</v>
      </c>
      <c r="BL72" s="30">
        <f>IFERROR(getUnitCost * IF(CatTemplate[[#This Row],[Cost Category Comp.]]="01 Staff costs", 1,1),0)</f>
        <v>529.72667641480098</v>
      </c>
      <c r="BM72" s="29">
        <f>IF(AND(ISBLANK(CatTemplate[[#This Row],[Eq. unit cost]]),ISBLANK(CatTemplate[[#This Row],[Cons. unit cost]]),ISBLANK(CatTemplate[[#This Row],[Oth. unit cost]])), 0, IF(getUnitEffort =0,1,getUnitEffort) * CatTemplate[[#This Row],[Year1]])</f>
        <v>0</v>
      </c>
      <c r="BN72" s="29">
        <f>IF(AND(ISBLANK(CatTemplate[[#This Row],[Eq. unit cost]]),ISBLANK(CatTemplate[[#This Row],[Cons. unit cost]]),ISBLANK(CatTemplate[[#This Row],[Oth. unit cost]])), 0, IF(getUnitEffort =0,1,getUnitEffort) * CatTemplate[[#This Row],[Year2]])</f>
        <v>0</v>
      </c>
      <c r="BO72" s="29">
        <f>IF(AND(ISBLANK(CatTemplate[[#This Row],[Eq. unit cost]]),ISBLANK(CatTemplate[[#This Row],[Cons. unit cost]]),ISBLANK(CatTemplate[[#This Row],[Oth. unit cost]])), 0, IF(getUnitEffort =0,1,getUnitEffort) * CatTemplate[[#This Row],[Year3]])</f>
        <v>0</v>
      </c>
      <c r="BP72" s="29">
        <f>IF(AND(ISBLANK(CatTemplate[[#This Row],[Eq. unit cost]]),ISBLANK(CatTemplate[[#This Row],[Cons. unit cost]]),ISBLANK(CatTemplate[[#This Row],[Oth. unit cost]])), 0, IF(getUnitEffort =0,1,getUnitEffort) * CatTemplate[[#This Row],[Year4]])</f>
        <v>0</v>
      </c>
      <c r="BQ72" s="29">
        <f>IF(AND(ISBLANK(CatTemplate[[#This Row],[Eq. unit cost]]),ISBLANK(CatTemplate[[#This Row],[Cons. unit cost]]),ISBLANK(CatTemplate[[#This Row],[Oth. unit cost]])), 0, IF(getUnitEffort =0,1,getUnitEffort) * CatTemplate[[#This Row],[Year5]])</f>
        <v>0</v>
      </c>
      <c r="BR72" s="29">
        <f>IF(AND(ISBLANK(CatTemplate[[#This Row],[Eq. unit cost]]),ISBLANK(CatTemplate[[#This Row],[Cons. unit cost]]),ISBLANK(CatTemplate[[#This Row],[Oth. unit cost]])), 0, IF(getUnitEffort =0,1,getUnitEffort) * CatTemplate[[#This Row],[Year6]])</f>
        <v>0</v>
      </c>
      <c r="BS72" s="29">
        <f>IF(AND(ISBLANK(CatTemplate[[#This Row],[Eq. unit cost]]),ISBLANK(CatTemplate[[#This Row],[Cons. unit cost]]),ISBLANK(CatTemplate[[#This Row],[Oth. unit cost]])), 0, IF(getUnitEffort =0,1,getUnitEffort) * CatTemplate[[#This Row],[Year7]])</f>
        <v>0</v>
      </c>
      <c r="BT72" s="29">
        <f>IF(AND(ISBLANK(CatTemplate[[#This Row],[Eq. unit cost]]),ISBLANK(CatTemplate[[#This Row],[Cons. unit cost]]),ISBLANK(CatTemplate[[#This Row],[Oth. unit cost]])), 0, IF(getUnitEffort =0,1,getUnitEffort) * CatTemplate[[#This Row],[Year8]])</f>
        <v>0</v>
      </c>
      <c r="BU72" s="29">
        <f>IF(AND(ISBLANK(CatTemplate[[#This Row],[Eq. unit cost]]),ISBLANK(CatTemplate[[#This Row],[Cons. unit cost]]),ISBLANK(CatTemplate[[#This Row],[Oth. unit cost]])), 0, IF(getUnitEffort =0,1,getUnitEffort) * CatTemplate[[#This Row],[Year9]])</f>
        <v>0</v>
      </c>
      <c r="BV72" s="29">
        <f>IF(AND(ISBLANK(CatTemplate[[#This Row],[Eq. unit cost]]),ISBLANK(CatTemplate[[#This Row],[Cons. unit cost]]),ISBLANK(CatTemplate[[#This Row],[Oth. unit cost]])), 0, IF(getUnitEffort =0,1,getUnitEffort) * CatTemplate[[#This Row],[Year10]])</f>
        <v>0</v>
      </c>
      <c r="BW72" s="29">
        <f>IF(AND(ISBLANK(CatTemplate[[#This Row],[Eq. unit cost]]),ISBLANK(CatTemplate[[#This Row],[Cons. unit cost]]),ISBLANK(CatTemplate[[#This Row],[Oth. unit cost]])), 0, IF(getUnitEffort =0,1,getUnitEffort) * CatTemplate[[#This Row],[Year11]])</f>
        <v>0</v>
      </c>
      <c r="BX72" s="29">
        <f>IF(AND(ISBLANK(CatTemplate[[#This Row],[Eq. unit cost]]),ISBLANK(CatTemplate[[#This Row],[Cons. unit cost]]),ISBLANK(CatTemplate[[#This Row],[Oth. unit cost]])), 0, IF(getUnitEffort =0,1,getUnitEffort) * CatTemplate[[#This Row],[Year12]])</f>
        <v>0</v>
      </c>
      <c r="BY72" s="29">
        <f>IF(AND(ISBLANK(CatTemplate[[#This Row],[Eq. unit cost]]),ISBLANK(CatTemplate[[#This Row],[Cons. unit cost]]),ISBLANK(CatTemplate[[#This Row],[Oth. unit cost]])), 0, IF(getUnitEffort =0,1,getUnitEffort) * CatTemplate[[#This Row],[Year13]])</f>
        <v>0</v>
      </c>
      <c r="BZ72" s="29">
        <f>IF(AND(ISBLANK(CatTemplate[[#This Row],[Eq. unit cost]]),ISBLANK(CatTemplate[[#This Row],[Cons. unit cost]]),ISBLANK(CatTemplate[[#This Row],[Oth. unit cost]])), 0, IF(getUnitEffort =0,1,getUnitEffort) * CatTemplate[[#This Row],[Year14]])</f>
        <v>0</v>
      </c>
      <c r="CA72" s="29">
        <f>IF(AND(ISBLANK(CatTemplate[[#This Row],[Eq. unit cost]]),ISBLANK(CatTemplate[[#This Row],[Cons. unit cost]]),ISBLANK(CatTemplate[[#This Row],[Oth. unit cost]])), 0, IF(getUnitEffort =0,1,getUnitEffort) * CatTemplate[[#This Row],[Year15]])</f>
        <v>0</v>
      </c>
      <c r="CB72" s="29">
        <f>IF(AND(ISBLANK(CatTemplate[[#This Row],[Eq. unit cost]]),ISBLANK(CatTemplate[[#This Row],[Cons. unit cost]]),ISBLANK(CatTemplate[[#This Row],[Oth. unit cost]])), 0, IF(getUnitEffort =0,1,getUnitEffort) * CatTemplate[[#This Row],[Year16]])</f>
        <v>0</v>
      </c>
      <c r="CC72" s="29">
        <f>IF(AND(ISBLANK(CatTemplate[[#This Row],[Eq. unit cost]]),ISBLANK(CatTemplate[[#This Row],[Cons. unit cost]]),ISBLANK(CatTemplate[[#This Row],[Oth. unit cost]])), 0, IF(getUnitEffort =0,1,getUnitEffort) * CatTemplate[[#This Row],[Year17]])</f>
        <v>0</v>
      </c>
      <c r="CD72" s="29">
        <f>IF(AND(ISBLANK(CatTemplate[[#This Row],[Eq. unit cost]]),ISBLANK(CatTemplate[[#This Row],[Cons. unit cost]]),ISBLANK(CatTemplate[[#This Row],[Oth. unit cost]])), 0, IF(getUnitEffort =0,1,getUnitEffort) * CatTemplate[[#This Row],[Year18]])</f>
        <v>0</v>
      </c>
      <c r="CE72" s="29">
        <f>IF(AND(ISBLANK(CatTemplate[[#This Row],[Eq. unit cost]]),ISBLANK(CatTemplate[[#This Row],[Cons. unit cost]]),ISBLANK(CatTemplate[[#This Row],[Oth. unit cost]])), 0, IF(getUnitEffort =0,1,getUnitEffort) * CatTemplate[[#This Row],[Year19]])</f>
        <v>0</v>
      </c>
      <c r="CF72" s="29">
        <f>IF(AND(ISBLANK(CatTemplate[[#This Row],[Eq. unit cost]]),ISBLANK(CatTemplate[[#This Row],[Cons. unit cost]]),ISBLANK(CatTemplate[[#This Row],[Oth. unit cost]])), 0, IF(getUnitEffort =0,1,getUnitEffort) * CatTemplate[[#This Row],[Year20]])</f>
        <v>0</v>
      </c>
      <c r="CG72" s="45">
        <f>SUM(CatTemplate[[#This Row],[Q1]:[Q20]])</f>
        <v>0</v>
      </c>
      <c r="CH72" s="29">
        <f>IF(ISBLANK(CatTemplate[[#This Row],[St. unit effort]]),0,(CatTemplate[[#This Row],[St. unit effort]] * CatTemplate[[#This Row],[Year1]]))</f>
        <v>0</v>
      </c>
      <c r="CI72" s="29">
        <f>IF(ISBLANK(CatTemplate[[#This Row],[St. unit effort]]),0,(CatTemplate[[#This Row],[St. unit effort]] * CatTemplate[[#This Row],[Year2]]))</f>
        <v>0</v>
      </c>
      <c r="CJ72" s="29">
        <f>IF(ISBLANK(CatTemplate[[#This Row],[St. unit effort]]),0,(CatTemplate[[#This Row],[St. unit effort]] * CatTemplate[[#This Row],[Year3]]))</f>
        <v>0</v>
      </c>
      <c r="CK72" s="29">
        <f>IF(ISBLANK(CatTemplate[[#This Row],[St. unit effort]]),0,(CatTemplate[[#This Row],[St. unit effort]] * CatTemplate[[#This Row],[Year4]]))</f>
        <v>0</v>
      </c>
      <c r="CL72" s="29">
        <f>IF(ISBLANK(CatTemplate[[#This Row],[St. unit effort]]),0,(CatTemplate[[#This Row],[St. unit effort]] * CatTemplate[[#This Row],[Year5]]))</f>
        <v>0</v>
      </c>
      <c r="CM72" s="29">
        <f>IF(ISBLANK(CatTemplate[[#This Row],[St. unit effort]]),0,(CatTemplate[[#This Row],[St. unit effort]] * CatTemplate[[#This Row],[Year6]]))</f>
        <v>0</v>
      </c>
      <c r="CN72" s="29">
        <f>IF(ISBLANK(CatTemplate[[#This Row],[St. unit effort]]),0,(CatTemplate[[#This Row],[St. unit effort]] * CatTemplate[[#This Row],[Year7]]))</f>
        <v>0</v>
      </c>
      <c r="CO72" s="29">
        <f>IF(ISBLANK(CatTemplate[[#This Row],[St. unit effort]]),0,(CatTemplate[[#This Row],[St. unit effort]] * CatTemplate[[#This Row],[Year8]]))</f>
        <v>0</v>
      </c>
      <c r="CP72" s="29">
        <f>IF(ISBLANK(CatTemplate[[#This Row],[St. unit effort]]),0,(CatTemplate[[#This Row],[St. unit effort]] * CatTemplate[[#This Row],[Year9]]))</f>
        <v>0</v>
      </c>
      <c r="CQ72" s="29">
        <f>IF(ISBLANK(CatTemplate[[#This Row],[St. unit effort]]),0,(CatTemplate[[#This Row],[St. unit effort]] * CatTemplate[[#This Row],[Year10]]))</f>
        <v>0</v>
      </c>
      <c r="CR72" s="29">
        <f>IF(ISBLANK(CatTemplate[[#This Row],[St. unit effort]]),0,(CatTemplate[[#This Row],[St. unit effort]] * CatTemplate[[#This Row],[Year11]]))</f>
        <v>0</v>
      </c>
      <c r="CS72" s="29">
        <f>IF(ISBLANK(CatTemplate[[#This Row],[St. unit effort]]),0,(CatTemplate[[#This Row],[St. unit effort]] * CatTemplate[[#This Row],[Year12]]))</f>
        <v>0</v>
      </c>
      <c r="CT72" s="29">
        <f>IF(ISBLANK(CatTemplate[[#This Row],[St. unit effort]]),0,(CatTemplate[[#This Row],[St. unit effort]] * CatTemplate[[#This Row],[Year13]]))</f>
        <v>0</v>
      </c>
      <c r="CU72" s="29">
        <f>IF(ISBLANK(CatTemplate[[#This Row],[St. unit effort]]),0,(CatTemplate[[#This Row],[St. unit effort]] * CatTemplate[[#This Row],[Year14]]))</f>
        <v>0</v>
      </c>
      <c r="CV72" s="29">
        <f>IF(ISBLANK(CatTemplate[[#This Row],[St. unit effort]]),0,(CatTemplate[[#This Row],[St. unit effort]] * CatTemplate[[#This Row],[Year15]]))</f>
        <v>0</v>
      </c>
      <c r="CW72" s="29">
        <f>IF(ISBLANK(CatTemplate[[#This Row],[St. unit effort]]),0,(CatTemplate[[#This Row],[St. unit effort]] * CatTemplate[[#This Row],[Year16]]))</f>
        <v>0</v>
      </c>
      <c r="CX72" s="29">
        <f>IF(ISBLANK(CatTemplate[[#This Row],[St. unit effort]]),0,(CatTemplate[[#This Row],[St. unit effort]] * CatTemplate[[#This Row],[Year17]]))</f>
        <v>0</v>
      </c>
      <c r="CY72" s="29">
        <f>IF(ISBLANK(CatTemplate[[#This Row],[St. unit effort]]),0,(CatTemplate[[#This Row],[St. unit effort]] * CatTemplate[[#This Row],[Year18]]))</f>
        <v>0</v>
      </c>
      <c r="CZ72" s="29">
        <f>IF(ISBLANK(CatTemplate[[#This Row],[St. unit effort]]),0,(CatTemplate[[#This Row],[St. unit effort]] * CatTemplate[[#This Row],[Year19]]))</f>
        <v>0</v>
      </c>
      <c r="DA72" s="29">
        <f>IF(ISBLANK(CatTemplate[[#This Row],[St. unit effort]]),0,(CatTemplate[[#This Row],[St. unit effort]] * CatTemplate[[#This Row],[Year20]]))</f>
        <v>0</v>
      </c>
      <c r="DB72" s="57">
        <f>IF(ISBLANK(CatTemplate[[#This Row],[St. unit effort]]),0,(CatTemplate[[#This Row],[St. unit effort]] * CatTemplate[[#This Row],[Year1]])*8/ParRatePM)</f>
        <v>0</v>
      </c>
      <c r="DC72" s="57">
        <f>IF(ISBLANK(CatTemplate[[#This Row],[St. unit effort]]),0,(CatTemplate[[#This Row],[St. unit effort]] * CatTemplate[[#This Row],[Year2]])*8/ParRatePM)</f>
        <v>0</v>
      </c>
      <c r="DD72" s="57">
        <f>IF(ISBLANK(CatTemplate[[#This Row],[St. unit effort]]),0,(CatTemplate[[#This Row],[St. unit effort]] * CatTemplate[[#This Row],[Year3]])*8/ParRatePM)</f>
        <v>0</v>
      </c>
      <c r="DE72" s="57">
        <f>IF(ISBLANK(CatTemplate[[#This Row],[St. unit effort]]),0,(CatTemplate[[#This Row],[St. unit effort]] * CatTemplate[[#This Row],[Year4]])*8/ParRatePM)</f>
        <v>0</v>
      </c>
      <c r="DF72" s="57">
        <f>IF(ISBLANK(CatTemplate[[#This Row],[St. unit effort]]),0,(CatTemplate[[#This Row],[St. unit effort]] * CatTemplate[[#This Row],[Year5]])*8/ParRatePM)</f>
        <v>0</v>
      </c>
      <c r="DG72" s="57">
        <f>IF(ISBLANK(CatTemplate[[#This Row],[St. unit effort]]),0,(CatTemplate[[#This Row],[St. unit effort]] * CatTemplate[[#This Row],[Year6]])*8/ParRatePM)</f>
        <v>0</v>
      </c>
      <c r="DH72" s="57">
        <f>IF(ISBLANK(CatTemplate[[#This Row],[St. unit effort]]),0,(CatTemplate[[#This Row],[St. unit effort]] * CatTemplate[[#This Row],[Year7]])*8/ParRatePM)</f>
        <v>0</v>
      </c>
      <c r="DI72" s="57">
        <f>IF(ISBLANK(CatTemplate[[#This Row],[St. unit effort]]),0,(CatTemplate[[#This Row],[St. unit effort]] * CatTemplate[[#This Row],[Year8]])*8/ParRatePM)</f>
        <v>0</v>
      </c>
      <c r="DJ72" s="57">
        <f>IF(ISBLANK(CatTemplate[[#This Row],[St. unit effort]]),0,(CatTemplate[[#This Row],[St. unit effort]] * CatTemplate[[#This Row],[Year9]])*8/ParRatePM)</f>
        <v>0</v>
      </c>
      <c r="DK72" s="57">
        <f>IF(ISBLANK(CatTemplate[[#This Row],[St. unit effort]]),0,(CatTemplate[[#This Row],[St. unit effort]] * CatTemplate[[#This Row],[Year10]])*8/ParRatePM)</f>
        <v>0</v>
      </c>
      <c r="DL72" s="57">
        <f>IF(ISBLANK(CatTemplate[[#This Row],[St. unit effort]]),0,(CatTemplate[[#This Row],[St. unit effort]] * CatTemplate[[#This Row],[Year11]])*8/ParRatePM)</f>
        <v>0</v>
      </c>
      <c r="DM72" s="57">
        <f>IF(ISBLANK(CatTemplate[[#This Row],[St. unit effort]]),0,(CatTemplate[[#This Row],[St. unit effort]] * CatTemplate[[#This Row],[Year12]])*8/ParRatePM)</f>
        <v>0</v>
      </c>
      <c r="DN72" s="57">
        <f>IF(ISBLANK(CatTemplate[[#This Row],[St. unit effort]]),0,(CatTemplate[[#This Row],[St. unit effort]] * CatTemplate[[#This Row],[Year13]])*8/ParRatePM)</f>
        <v>0</v>
      </c>
      <c r="DO72" s="57">
        <f>IF(ISBLANK(CatTemplate[[#This Row],[St. unit effort]]),0,(CatTemplate[[#This Row],[St. unit effort]] * CatTemplate[[#This Row],[Year14]])*8/ParRatePM)</f>
        <v>0</v>
      </c>
      <c r="DP72" s="57">
        <f>IF(ISBLANK(CatTemplate[[#This Row],[St. unit effort]]),0,(CatTemplate[[#This Row],[St. unit effort]] * CatTemplate[[#This Row],[Year15]])*8/ParRatePM)</f>
        <v>0</v>
      </c>
      <c r="DQ72" s="57">
        <f>IF(ISBLANK(CatTemplate[[#This Row],[St. unit effort]]),0,(CatTemplate[[#This Row],[St. unit effort]] * CatTemplate[[#This Row],[Year16]])*8/ParRatePM)</f>
        <v>0</v>
      </c>
      <c r="DR72" s="57">
        <f>IF(ISBLANK(CatTemplate[[#This Row],[St. unit effort]]),0,(CatTemplate[[#This Row],[St. unit effort]] * CatTemplate[[#This Row],[Year17]])*8/ParRatePM)</f>
        <v>0</v>
      </c>
      <c r="DS72" s="57">
        <f>IF(ISBLANK(CatTemplate[[#This Row],[St. unit effort]]),0,(CatTemplate[[#This Row],[St. unit effort]] * CatTemplate[[#This Row],[Year18]])*8/ParRatePM)</f>
        <v>0</v>
      </c>
      <c r="DT72" s="57">
        <f>IF(ISBLANK(CatTemplate[[#This Row],[St. unit effort]]),0,(CatTemplate[[#This Row],[St. unit effort]] * CatTemplate[[#This Row],[Year19]])*8/ParRatePM)</f>
        <v>0</v>
      </c>
      <c r="DU72" s="57">
        <f>IF(ISBLANK(CatTemplate[[#This Row],[St. unit effort]]),0,(CatTemplate[[#This Row],[St. unit effort]] * CatTemplate[[#This Row],[Year20]])*8/ParRatePM)</f>
        <v>0</v>
      </c>
      <c r="DV72" s="54">
        <f>SUM(CatTemplate[[#This Row],[PM1]:[PM20]])</f>
        <v>0</v>
      </c>
      <c r="DW72" s="56">
        <f t="shared" si="25"/>
        <v>0</v>
      </c>
      <c r="DX72" s="56">
        <f t="shared" si="25"/>
        <v>0</v>
      </c>
      <c r="DY72" s="56">
        <f t="shared" si="25"/>
        <v>0</v>
      </c>
      <c r="DZ72" s="56">
        <f t="shared" si="25"/>
        <v>0</v>
      </c>
      <c r="EA72" s="56">
        <f t="shared" si="25"/>
        <v>0</v>
      </c>
      <c r="EB72" s="56">
        <f t="shared" si="25"/>
        <v>0</v>
      </c>
      <c r="EC72" s="56">
        <f t="shared" si="25"/>
        <v>0</v>
      </c>
      <c r="ED72" s="56">
        <f t="shared" si="25"/>
        <v>0</v>
      </c>
      <c r="EE72" s="56">
        <f t="shared" si="25"/>
        <v>0</v>
      </c>
      <c r="EF72" s="56">
        <f t="shared" si="25"/>
        <v>0</v>
      </c>
      <c r="EG72" s="56">
        <f t="shared" si="25"/>
        <v>0</v>
      </c>
      <c r="EH72" s="56">
        <f t="shared" si="25"/>
        <v>0</v>
      </c>
      <c r="EI72" s="56">
        <f t="shared" si="25"/>
        <v>0</v>
      </c>
      <c r="EJ72" s="56">
        <f t="shared" si="25"/>
        <v>0</v>
      </c>
      <c r="EK72" s="56">
        <f t="shared" si="25"/>
        <v>0</v>
      </c>
      <c r="EL72" s="56">
        <f t="shared" si="25"/>
        <v>0</v>
      </c>
      <c r="EM72" s="56">
        <f t="shared" si="23"/>
        <v>0</v>
      </c>
      <c r="EN72" s="56">
        <f t="shared" si="23"/>
        <v>0</v>
      </c>
      <c r="EO72" s="56">
        <f t="shared" si="23"/>
        <v>0</v>
      </c>
      <c r="EP72" s="56">
        <f t="shared" si="23"/>
        <v>0</v>
      </c>
      <c r="EQ72" s="30">
        <f>CatTemplate[[#This Row],[Eq. unit cost]] * CatTemplate[[#This Row],[Eq. quantity]]</f>
        <v>0</v>
      </c>
      <c r="ER72" s="30">
        <f>CatTemplate[[#This Row],[Cons. unit cost]] *CatTemplate[[#This Row],[Cons. quantity]]</f>
        <v>0</v>
      </c>
      <c r="ES72" s="30">
        <f>CatTemplate[[#This Row],[Oth. unit cost]] *CatTemplate[[#This Row],[Oth. quantity]]</f>
        <v>0</v>
      </c>
      <c r="ET72" s="55">
        <f>SUM(CatTemplate[[#This Row],[CO1]:[CO20]])</f>
        <v>0</v>
      </c>
      <c r="EU72" s="56">
        <f t="shared" si="26"/>
        <v>0</v>
      </c>
      <c r="EV72" s="56">
        <f t="shared" si="26"/>
        <v>0</v>
      </c>
      <c r="EW72" s="56">
        <f t="shared" si="26"/>
        <v>0</v>
      </c>
      <c r="EX72" s="56">
        <f t="shared" si="26"/>
        <v>0</v>
      </c>
      <c r="EY72" s="56">
        <f t="shared" si="26"/>
        <v>0</v>
      </c>
      <c r="EZ72" s="56">
        <f t="shared" si="26"/>
        <v>0</v>
      </c>
      <c r="FA72" s="56">
        <f t="shared" si="26"/>
        <v>0</v>
      </c>
      <c r="FB72" s="56">
        <f t="shared" si="26"/>
        <v>0</v>
      </c>
      <c r="FC72" s="56">
        <f t="shared" si="26"/>
        <v>0</v>
      </c>
      <c r="FD72" s="56">
        <f t="shared" si="26"/>
        <v>0</v>
      </c>
      <c r="FE72" s="56">
        <f t="shared" si="26"/>
        <v>0</v>
      </c>
      <c r="FF72" s="56">
        <f t="shared" si="26"/>
        <v>0</v>
      </c>
      <c r="FG72" s="56">
        <f t="shared" si="26"/>
        <v>0</v>
      </c>
      <c r="FH72" s="56">
        <f t="shared" si="26"/>
        <v>0</v>
      </c>
      <c r="FI72" s="56">
        <f t="shared" si="26"/>
        <v>0</v>
      </c>
      <c r="FJ72" s="56">
        <f t="shared" si="26"/>
        <v>0</v>
      </c>
      <c r="FK72" s="56">
        <f t="shared" si="24"/>
        <v>0</v>
      </c>
      <c r="FL72" s="56">
        <f t="shared" si="24"/>
        <v>0</v>
      </c>
      <c r="FM72" s="56">
        <f t="shared" si="24"/>
        <v>0</v>
      </c>
      <c r="FN72" s="56">
        <f t="shared" si="24"/>
        <v>0</v>
      </c>
      <c r="FO72" s="58">
        <f>SUM(CatTemplate[[#This Row],[CS1]:[CS20]])</f>
        <v>0</v>
      </c>
      <c r="FP72" s="59">
        <f>CatTemplate[[#This Row],[Total Oth. cost]]+CatTemplate[[#This Row],[Total St. Cost]]</f>
        <v>0</v>
      </c>
      <c r="FQ72" s="33" t="e">
        <f t="shared" si="12"/>
        <v>#VALUE!</v>
      </c>
      <c r="FR72" s="33" t="e">
        <f t="shared" si="5"/>
        <v>#VALUE!</v>
      </c>
      <c r="FS72" s="30" t="e">
        <f>(CatTemplate[[#This Row],[CO1]] + CatTemplate[[#This Row],[CS1]]) * (1 + getRateOHFinal) * getRateMarkupFinal</f>
        <v>#VALUE!</v>
      </c>
      <c r="FT72" s="30" t="e">
        <f>(CatTemplate[[#This Row],[CO2]] + CatTemplate[[#This Row],[CS2]]) * (1 + getRateOHFinal) * getRateMarkupFinal</f>
        <v>#VALUE!</v>
      </c>
      <c r="FU72" s="30" t="e">
        <f>(CatTemplate[[#This Row],[CO3]] + CatTemplate[[#This Row],[CS3]]) * (1 + getRateOHFinal) * getRateMarkupFinal</f>
        <v>#VALUE!</v>
      </c>
      <c r="FV72" s="30" t="e">
        <f>(CatTemplate[[#This Row],[CO4]] + CatTemplate[[#This Row],[CS4]]) * (1 + getRateOHFinal) * getRateMarkupFinal</f>
        <v>#VALUE!</v>
      </c>
      <c r="FW72" s="30" t="e">
        <f>(CatTemplate[[#This Row],[CO5]] + CatTemplate[[#This Row],[CS5]]) * (1 + getRateOHFinal) * getRateMarkupFinal</f>
        <v>#VALUE!</v>
      </c>
      <c r="FX72" s="30" t="e">
        <f>(CatTemplate[[#This Row],[CO6]] + CatTemplate[[#This Row],[CS6]]) * (1 + getRateOHFinal) * getRateMarkupFinal</f>
        <v>#VALUE!</v>
      </c>
      <c r="FY72" s="30" t="e">
        <f>(CatTemplate[[#This Row],[CO7]] + CatTemplate[[#This Row],[CS7]]) * (1 + getRateOHFinal) * getRateMarkupFinal</f>
        <v>#VALUE!</v>
      </c>
      <c r="FZ72" s="30" t="e">
        <f>(CatTemplate[[#This Row],[CO8]] + CatTemplate[[#This Row],[CS8]]) * (1 + getRateOHFinal) * getRateMarkupFinal</f>
        <v>#VALUE!</v>
      </c>
      <c r="GA72" s="30" t="e">
        <f>(CatTemplate[[#This Row],[CO9]] + CatTemplate[[#This Row],[CS9]]) * (1 + getRateOHFinal) * getRateMarkupFinal</f>
        <v>#VALUE!</v>
      </c>
      <c r="GB72" s="30" t="e">
        <f>(CatTemplate[[#This Row],[CO10]] + CatTemplate[[#This Row],[CS10]]) * (1 + getRateOHFinal) * getRateMarkupFinal</f>
        <v>#VALUE!</v>
      </c>
      <c r="GC72" s="30" t="e">
        <f>(CatTemplate[[#This Row],[CO11]] + CatTemplate[[#This Row],[CS11]]) * (1 + getRateOHFinal) * getRateMarkupFinal</f>
        <v>#VALUE!</v>
      </c>
      <c r="GD72" s="30" t="e">
        <f>(CatTemplate[[#This Row],[CO12]] + CatTemplate[[#This Row],[CS12]]) * (1 + getRateOHFinal) * getRateMarkupFinal</f>
        <v>#VALUE!</v>
      </c>
      <c r="GE72" s="30" t="e">
        <f>(CatTemplate[[#This Row],[CO13]] + CatTemplate[[#This Row],[CS13]]) * (1 + getRateOHFinal) * getRateMarkupFinal</f>
        <v>#VALUE!</v>
      </c>
      <c r="GF72" s="30" t="e">
        <f>(CatTemplate[[#This Row],[CO14]] + CatTemplate[[#This Row],[CS14]]) * (1 + getRateOHFinal) * getRateMarkupFinal</f>
        <v>#VALUE!</v>
      </c>
      <c r="GG72" s="30" t="e">
        <f>(CatTemplate[[#This Row],[CO15]] + CatTemplate[[#This Row],[CS15]]) * (1 + getRateOHFinal) * getRateMarkupFinal</f>
        <v>#VALUE!</v>
      </c>
      <c r="GH72" s="30" t="e">
        <f>(CatTemplate[[#This Row],[CO16]] + CatTemplate[[#This Row],[CS16]]) * (1 + getRateOHFinal) * getRateMarkupFinal</f>
        <v>#VALUE!</v>
      </c>
      <c r="GI72" s="30" t="e">
        <f>(CatTemplate[[#This Row],[CO17]] + CatTemplate[[#This Row],[CS17]]) * (1 + getRateOHFinal) * getRateMarkupFinal</f>
        <v>#VALUE!</v>
      </c>
      <c r="GJ72" s="30" t="e">
        <f>(CatTemplate[[#This Row],[CO18]] + CatTemplate[[#This Row],[CS18]]) * (1 + getRateOHFinal) * getRateMarkupFinal</f>
        <v>#VALUE!</v>
      </c>
      <c r="GK72" s="30" t="e">
        <f>(CatTemplate[[#This Row],[CO19]] + CatTemplate[[#This Row],[CS19]]) * (1 + getRateOHFinal) * getRateMarkupFinal</f>
        <v>#VALUE!</v>
      </c>
      <c r="GL72" s="30" t="e">
        <f>(CatTemplate[[#This Row],[CO20]] + CatTemplate[[#This Row],[CS20]]) * (1 + getRateOHFinal) * getRateMarkupFinal</f>
        <v>#VALUE!</v>
      </c>
      <c r="GM72" s="30" t="e">
        <f t="shared" si="6"/>
        <v>#VALUE!</v>
      </c>
      <c r="GN72" s="30" t="e">
        <f t="shared" si="7"/>
        <v>#VALUE!</v>
      </c>
      <c r="GO72" s="30" t="e">
        <f t="shared" si="8"/>
        <v>#VALUE!</v>
      </c>
      <c r="GP72" s="30" t="e">
        <f t="shared" si="9"/>
        <v>#VALUE!</v>
      </c>
      <c r="GQ72" s="30" t="e">
        <f>(CatTemplate[[#This Row],[CO1]]+CatTemplate[[#This Row],[CS1]]) * (1+ getRateOHFinal) * (1 + getRateMarkupFinal)</f>
        <v>#VALUE!</v>
      </c>
      <c r="GR72" s="30" t="e">
        <f>(CatTemplate[[#This Row],[CO2]]+CatTemplate[[#This Row],[CS2]]) * (1+ getRateOHFinal) * (1 + getRateMarkupFinal)</f>
        <v>#VALUE!</v>
      </c>
      <c r="GS72" s="30" t="e">
        <f>(CatTemplate[[#This Row],[CO3]]+CatTemplate[[#This Row],[CS3]]) * (1+ getRateOHFinal) * (1 + getRateMarkupFinal)</f>
        <v>#VALUE!</v>
      </c>
      <c r="GT72" s="30" t="e">
        <f>(CatTemplate[[#This Row],[CO4]]+CatTemplate[[#This Row],[CS4]]) * (1+ getRateOHFinal) * (1 + getRateMarkupFinal)</f>
        <v>#VALUE!</v>
      </c>
      <c r="GU72" s="30" t="e">
        <f>(CatTemplate[[#This Row],[CO5]]+CatTemplate[[#This Row],[CS5]]) * (1+ getRateOHFinal) * (1 + getRateMarkupFinal)</f>
        <v>#VALUE!</v>
      </c>
      <c r="GV72" s="30" t="e">
        <f>(CatTemplate[[#This Row],[CO6]]+CatTemplate[[#This Row],[CS6]]) * (1+ getRateOHFinal) * (1 + getRateMarkupFinal)</f>
        <v>#VALUE!</v>
      </c>
      <c r="GW72" s="30" t="e">
        <f>(CatTemplate[[#This Row],[CO7]]+CatTemplate[[#This Row],[CS7]]) * (1+ getRateOHFinal) * (1 + getRateMarkupFinal)</f>
        <v>#VALUE!</v>
      </c>
      <c r="GX72" s="30" t="e">
        <f>(CatTemplate[[#This Row],[CO8]]+CatTemplate[[#This Row],[CS8]]) * (1+ getRateOHFinal) * (1 + getRateMarkupFinal)</f>
        <v>#VALUE!</v>
      </c>
      <c r="GY72" s="30" t="e">
        <f>(CatTemplate[[#This Row],[CO9]]+CatTemplate[[#This Row],[CS9]]) * (1+ getRateOHFinal) * (1 + getRateMarkupFinal)</f>
        <v>#VALUE!</v>
      </c>
      <c r="GZ72" s="30" t="e">
        <f>(CatTemplate[[#This Row],[CO10]]+CatTemplate[[#This Row],[CS10]]) * (1+ getRateOHFinal) * (1 + getRateMarkupFinal)</f>
        <v>#VALUE!</v>
      </c>
      <c r="HA72" s="30" t="e">
        <f>(CatTemplate[[#This Row],[CO11]]+CatTemplate[[#This Row],[CS11]]) * (1+ getRateOHFinal) * (1 + getRateMarkupFinal)</f>
        <v>#VALUE!</v>
      </c>
      <c r="HB72" s="30" t="e">
        <f>(CatTemplate[[#This Row],[CO12]]+CatTemplate[[#This Row],[CS12]]) * (1+ getRateOHFinal) * (1 + getRateMarkupFinal)</f>
        <v>#VALUE!</v>
      </c>
      <c r="HC72" s="30" t="e">
        <f>(CatTemplate[[#This Row],[CO13]]+CatTemplate[[#This Row],[CS13]]) * (1+ getRateOHFinal) * (1 + getRateMarkupFinal)</f>
        <v>#VALUE!</v>
      </c>
      <c r="HD72" s="30" t="e">
        <f>(CatTemplate[[#This Row],[CO14]]+CatTemplate[[#This Row],[CS14]]) * (1+ getRateOHFinal) * (1 + getRateMarkupFinal)</f>
        <v>#VALUE!</v>
      </c>
      <c r="HE72" s="30" t="e">
        <f>(CatTemplate[[#This Row],[CO15]]+CatTemplate[[#This Row],[CS15]]) * (1+ getRateOHFinal) * (1 + getRateMarkupFinal)</f>
        <v>#VALUE!</v>
      </c>
      <c r="HF72" s="30" t="e">
        <f>(CatTemplate[[#This Row],[CO16]]+CatTemplate[[#This Row],[CS16]]) * (1+ getRateOHFinal) * (1 + getRateMarkupFinal)</f>
        <v>#VALUE!</v>
      </c>
      <c r="HG72" s="30" t="e">
        <f>(CatTemplate[[#This Row],[CO17]]+CatTemplate[[#This Row],[CS17]]) * (1+ getRateOHFinal) * (1 + getRateMarkupFinal)</f>
        <v>#VALUE!</v>
      </c>
      <c r="HH72" s="30" t="e">
        <f>(CatTemplate[[#This Row],[CO18]]+CatTemplate[[#This Row],[CS18]]) * (1+ getRateOHFinal) * (1 + getRateMarkupFinal)</f>
        <v>#VALUE!</v>
      </c>
      <c r="HI72" s="30" t="e">
        <f>(CatTemplate[[#This Row],[CO19]]+CatTemplate[[#This Row],[CS19]]) * (1+ getRateOHFinal) * (1 + getRateMarkupFinal)</f>
        <v>#VALUE!</v>
      </c>
      <c r="HJ72" s="30" t="e">
        <f>(CatTemplate[[#This Row],[CO20]]+CatTemplate[[#This Row],[CS20]]) * (1+ getRateOHFinal) * (1 + getRateMarkupFinal)</f>
        <v>#VALUE!</v>
      </c>
      <c r="HK72" s="39" t="e">
        <f>CatTemplate[[#This Row],[Total cost]]+CatTemplate[[#This Row],[OH Amount]]+CatTemplate[[#This Row],[Markup]]</f>
        <v>#VALUE!</v>
      </c>
      <c r="HL72" s="63">
        <f>IF(CatTemplate[[#This Row],[Units]]="Days",CatTemplate[[#This Row],[Project quantity]]*CatTemplate[[#This Row],[St. unit effort]],CatTemplate[[#This Row],[Project quantity]])</f>
        <v>0</v>
      </c>
      <c r="HM72" s="287">
        <f>IFERROR(CatTemplate[[#This Row],[Total Price]]/(CatTemplate[[#This Row],[Final Quantity]]),0)</f>
        <v>0</v>
      </c>
      <c r="HN72" s="261"/>
    </row>
    <row r="73" spans="2:222" x14ac:dyDescent="0.2">
      <c r="B73" s="6" t="s">
        <v>75</v>
      </c>
      <c r="C73" s="22">
        <v>2</v>
      </c>
      <c r="D73" s="7" t="s">
        <v>75</v>
      </c>
      <c r="E73" s="24">
        <v>7</v>
      </c>
      <c r="F73" s="18" t="s">
        <v>156</v>
      </c>
      <c r="G73" s="26">
        <v>1</v>
      </c>
      <c r="H73" s="18" t="s">
        <v>157</v>
      </c>
      <c r="I73" s="18"/>
      <c r="J73" s="15" t="s">
        <v>28</v>
      </c>
      <c r="K73" s="15"/>
      <c r="L73" s="15" t="s">
        <v>140</v>
      </c>
      <c r="M73" s="15" t="s">
        <v>206</v>
      </c>
      <c r="N73" s="15" t="s">
        <v>857</v>
      </c>
      <c r="O73" s="320"/>
      <c r="P73" s="71"/>
      <c r="Q73" s="108"/>
      <c r="R73" s="73"/>
      <c r="S73" s="97"/>
      <c r="T73" s="100">
        <f>getEqUnitCost</f>
        <v>0</v>
      </c>
      <c r="U73" s="73">
        <f>getEqUnitEffort</f>
        <v>0</v>
      </c>
      <c r="V73" s="101">
        <f>getEqQuantity</f>
        <v>0</v>
      </c>
      <c r="W73" s="320"/>
      <c r="X73" s="100">
        <f>getConsUnitCost</f>
        <v>0</v>
      </c>
      <c r="Y73" s="73">
        <f>getConsUnitEffort</f>
        <v>0</v>
      </c>
      <c r="Z73" s="14">
        <f>getConsQuantity</f>
        <v>0</v>
      </c>
      <c r="AA73" s="320"/>
      <c r="AB73" s="72"/>
      <c r="AC73" s="112"/>
      <c r="AD73" s="14">
        <f>getOthQuantity</f>
        <v>0</v>
      </c>
      <c r="AE73" s="320"/>
      <c r="AF73" s="28" t="str">
        <f>IF(ISBLANK(CatTemplate[[#This Row],[Resource type]]),"",CatTemplate[[#This Row],[Resource type]])</f>
        <v>CIEC CRA</v>
      </c>
      <c r="AG73" s="242">
        <f>getStaffUnitCost</f>
        <v>529.72667641480098</v>
      </c>
      <c r="AH73" s="113">
        <f>getStaffUnitEffort</f>
        <v>0</v>
      </c>
      <c r="AI73" s="40">
        <f>getStaffQuantity</f>
        <v>0</v>
      </c>
      <c r="AJ73" s="41">
        <f>CatTemplate[[#This Row],[St. quantity]]*8/ParRatePM</f>
        <v>0</v>
      </c>
      <c r="AK73" s="320"/>
      <c r="AL73" s="53" t="str">
        <f>CatTemplate[[#This Row],[Item type]]</f>
        <v>Days</v>
      </c>
      <c r="AM73" s="12">
        <f>SUM(CatTemplate[[#This Row],[Year1]:[Year20]])</f>
        <v>0</v>
      </c>
      <c r="AN73" s="52"/>
      <c r="AO73" s="52"/>
      <c r="AP73" s="52"/>
      <c r="AQ73" s="8"/>
      <c r="AR73" s="8"/>
      <c r="AS73" s="8"/>
      <c r="AT73" s="8"/>
      <c r="AU73" s="8"/>
      <c r="AV73" s="8"/>
      <c r="AW73" s="8"/>
      <c r="AX73" s="8"/>
      <c r="AY73" s="8"/>
      <c r="AZ73" s="8"/>
      <c r="BA73" s="8"/>
      <c r="BB73" s="8"/>
      <c r="BC73" s="8"/>
      <c r="BD73" s="8"/>
      <c r="BE73" s="8"/>
      <c r="BF73" s="8"/>
      <c r="BG73" s="36"/>
      <c r="BH73" s="320"/>
      <c r="BI73" s="37" t="str">
        <f>getCostCategory</f>
        <v>01 Staff costs</v>
      </c>
      <c r="BJ73" s="37" t="str">
        <f>getSection</f>
        <v>02 Patient visits and data collection</v>
      </c>
      <c r="BK73" s="32" t="str">
        <f>getObject</f>
        <v>CIEC CRA</v>
      </c>
      <c r="BL73" s="30">
        <f>IFERROR(getUnitCost * IF(CatTemplate[[#This Row],[Cost Category Comp.]]="01 Staff costs", 1,1),0)</f>
        <v>529.72667641480098</v>
      </c>
      <c r="BM73" s="29">
        <f>IF(AND(ISBLANK(CatTemplate[[#This Row],[Eq. unit cost]]),ISBLANK(CatTemplate[[#This Row],[Cons. unit cost]]),ISBLANK(CatTemplate[[#This Row],[Oth. unit cost]])), 0, IF(getUnitEffort =0,1,getUnitEffort) * CatTemplate[[#This Row],[Year1]])</f>
        <v>0</v>
      </c>
      <c r="BN73" s="29">
        <f>IF(AND(ISBLANK(CatTemplate[[#This Row],[Eq. unit cost]]),ISBLANK(CatTemplate[[#This Row],[Cons. unit cost]]),ISBLANK(CatTemplate[[#This Row],[Oth. unit cost]])), 0, IF(getUnitEffort =0,1,getUnitEffort) * CatTemplate[[#This Row],[Year2]])</f>
        <v>0</v>
      </c>
      <c r="BO73" s="29">
        <f>IF(AND(ISBLANK(CatTemplate[[#This Row],[Eq. unit cost]]),ISBLANK(CatTemplate[[#This Row],[Cons. unit cost]]),ISBLANK(CatTemplate[[#This Row],[Oth. unit cost]])), 0, IF(getUnitEffort =0,1,getUnitEffort) * CatTemplate[[#This Row],[Year3]])</f>
        <v>0</v>
      </c>
      <c r="BP73" s="29">
        <f>IF(AND(ISBLANK(CatTemplate[[#This Row],[Eq. unit cost]]),ISBLANK(CatTemplate[[#This Row],[Cons. unit cost]]),ISBLANK(CatTemplate[[#This Row],[Oth. unit cost]])), 0, IF(getUnitEffort =0,1,getUnitEffort) * CatTemplate[[#This Row],[Year4]])</f>
        <v>0</v>
      </c>
      <c r="BQ73" s="29">
        <f>IF(AND(ISBLANK(CatTemplate[[#This Row],[Eq. unit cost]]),ISBLANK(CatTemplate[[#This Row],[Cons. unit cost]]),ISBLANK(CatTemplate[[#This Row],[Oth. unit cost]])), 0, IF(getUnitEffort =0,1,getUnitEffort) * CatTemplate[[#This Row],[Year5]])</f>
        <v>0</v>
      </c>
      <c r="BR73" s="29">
        <f>IF(AND(ISBLANK(CatTemplate[[#This Row],[Eq. unit cost]]),ISBLANK(CatTemplate[[#This Row],[Cons. unit cost]]),ISBLANK(CatTemplate[[#This Row],[Oth. unit cost]])), 0, IF(getUnitEffort =0,1,getUnitEffort) * CatTemplate[[#This Row],[Year6]])</f>
        <v>0</v>
      </c>
      <c r="BS73" s="29">
        <f>IF(AND(ISBLANK(CatTemplate[[#This Row],[Eq. unit cost]]),ISBLANK(CatTemplate[[#This Row],[Cons. unit cost]]),ISBLANK(CatTemplate[[#This Row],[Oth. unit cost]])), 0, IF(getUnitEffort =0,1,getUnitEffort) * CatTemplate[[#This Row],[Year7]])</f>
        <v>0</v>
      </c>
      <c r="BT73" s="29">
        <f>IF(AND(ISBLANK(CatTemplate[[#This Row],[Eq. unit cost]]),ISBLANK(CatTemplate[[#This Row],[Cons. unit cost]]),ISBLANK(CatTemplate[[#This Row],[Oth. unit cost]])), 0, IF(getUnitEffort =0,1,getUnitEffort) * CatTemplate[[#This Row],[Year8]])</f>
        <v>0</v>
      </c>
      <c r="BU73" s="29">
        <f>IF(AND(ISBLANK(CatTemplate[[#This Row],[Eq. unit cost]]),ISBLANK(CatTemplate[[#This Row],[Cons. unit cost]]),ISBLANK(CatTemplate[[#This Row],[Oth. unit cost]])), 0, IF(getUnitEffort =0,1,getUnitEffort) * CatTemplate[[#This Row],[Year9]])</f>
        <v>0</v>
      </c>
      <c r="BV73" s="29">
        <f>IF(AND(ISBLANK(CatTemplate[[#This Row],[Eq. unit cost]]),ISBLANK(CatTemplate[[#This Row],[Cons. unit cost]]),ISBLANK(CatTemplate[[#This Row],[Oth. unit cost]])), 0, IF(getUnitEffort =0,1,getUnitEffort) * CatTemplate[[#This Row],[Year10]])</f>
        <v>0</v>
      </c>
      <c r="BW73" s="29">
        <f>IF(AND(ISBLANK(CatTemplate[[#This Row],[Eq. unit cost]]),ISBLANK(CatTemplate[[#This Row],[Cons. unit cost]]),ISBLANK(CatTemplate[[#This Row],[Oth. unit cost]])), 0, IF(getUnitEffort =0,1,getUnitEffort) * CatTemplate[[#This Row],[Year11]])</f>
        <v>0</v>
      </c>
      <c r="BX73" s="29">
        <f>IF(AND(ISBLANK(CatTemplate[[#This Row],[Eq. unit cost]]),ISBLANK(CatTemplate[[#This Row],[Cons. unit cost]]),ISBLANK(CatTemplate[[#This Row],[Oth. unit cost]])), 0, IF(getUnitEffort =0,1,getUnitEffort) * CatTemplate[[#This Row],[Year12]])</f>
        <v>0</v>
      </c>
      <c r="BY73" s="29">
        <f>IF(AND(ISBLANK(CatTemplate[[#This Row],[Eq. unit cost]]),ISBLANK(CatTemplate[[#This Row],[Cons. unit cost]]),ISBLANK(CatTemplate[[#This Row],[Oth. unit cost]])), 0, IF(getUnitEffort =0,1,getUnitEffort) * CatTemplate[[#This Row],[Year13]])</f>
        <v>0</v>
      </c>
      <c r="BZ73" s="29">
        <f>IF(AND(ISBLANK(CatTemplate[[#This Row],[Eq. unit cost]]),ISBLANK(CatTemplate[[#This Row],[Cons. unit cost]]),ISBLANK(CatTemplate[[#This Row],[Oth. unit cost]])), 0, IF(getUnitEffort =0,1,getUnitEffort) * CatTemplate[[#This Row],[Year14]])</f>
        <v>0</v>
      </c>
      <c r="CA73" s="29">
        <f>IF(AND(ISBLANK(CatTemplate[[#This Row],[Eq. unit cost]]),ISBLANK(CatTemplate[[#This Row],[Cons. unit cost]]),ISBLANK(CatTemplate[[#This Row],[Oth. unit cost]])), 0, IF(getUnitEffort =0,1,getUnitEffort) * CatTemplate[[#This Row],[Year15]])</f>
        <v>0</v>
      </c>
      <c r="CB73" s="29">
        <f>IF(AND(ISBLANK(CatTemplate[[#This Row],[Eq. unit cost]]),ISBLANK(CatTemplate[[#This Row],[Cons. unit cost]]),ISBLANK(CatTemplate[[#This Row],[Oth. unit cost]])), 0, IF(getUnitEffort =0,1,getUnitEffort) * CatTemplate[[#This Row],[Year16]])</f>
        <v>0</v>
      </c>
      <c r="CC73" s="29">
        <f>IF(AND(ISBLANK(CatTemplate[[#This Row],[Eq. unit cost]]),ISBLANK(CatTemplate[[#This Row],[Cons. unit cost]]),ISBLANK(CatTemplate[[#This Row],[Oth. unit cost]])), 0, IF(getUnitEffort =0,1,getUnitEffort) * CatTemplate[[#This Row],[Year17]])</f>
        <v>0</v>
      </c>
      <c r="CD73" s="29">
        <f>IF(AND(ISBLANK(CatTemplate[[#This Row],[Eq. unit cost]]),ISBLANK(CatTemplate[[#This Row],[Cons. unit cost]]),ISBLANK(CatTemplate[[#This Row],[Oth. unit cost]])), 0, IF(getUnitEffort =0,1,getUnitEffort) * CatTemplate[[#This Row],[Year18]])</f>
        <v>0</v>
      </c>
      <c r="CE73" s="29">
        <f>IF(AND(ISBLANK(CatTemplate[[#This Row],[Eq. unit cost]]),ISBLANK(CatTemplate[[#This Row],[Cons. unit cost]]),ISBLANK(CatTemplate[[#This Row],[Oth. unit cost]])), 0, IF(getUnitEffort =0,1,getUnitEffort) * CatTemplate[[#This Row],[Year19]])</f>
        <v>0</v>
      </c>
      <c r="CF73" s="29">
        <f>IF(AND(ISBLANK(CatTemplate[[#This Row],[Eq. unit cost]]),ISBLANK(CatTemplate[[#This Row],[Cons. unit cost]]),ISBLANK(CatTemplate[[#This Row],[Oth. unit cost]])), 0, IF(getUnitEffort =0,1,getUnitEffort) * CatTemplate[[#This Row],[Year20]])</f>
        <v>0</v>
      </c>
      <c r="CG73" s="45">
        <f>SUM(CatTemplate[[#This Row],[Q1]:[Q20]])</f>
        <v>0</v>
      </c>
      <c r="CH73" s="29">
        <f>IF(ISBLANK(CatTemplate[[#This Row],[St. unit effort]]),0,(CatTemplate[[#This Row],[St. unit effort]] * CatTemplate[[#This Row],[Year1]]))</f>
        <v>0</v>
      </c>
      <c r="CI73" s="29">
        <f>IF(ISBLANK(CatTemplate[[#This Row],[St. unit effort]]),0,(CatTemplate[[#This Row],[St. unit effort]] * CatTemplate[[#This Row],[Year2]]))</f>
        <v>0</v>
      </c>
      <c r="CJ73" s="29">
        <f>IF(ISBLANK(CatTemplate[[#This Row],[St. unit effort]]),0,(CatTemplate[[#This Row],[St. unit effort]] * CatTemplate[[#This Row],[Year3]]))</f>
        <v>0</v>
      </c>
      <c r="CK73" s="29">
        <f>IF(ISBLANK(CatTemplate[[#This Row],[St. unit effort]]),0,(CatTemplate[[#This Row],[St. unit effort]] * CatTemplate[[#This Row],[Year4]]))</f>
        <v>0</v>
      </c>
      <c r="CL73" s="29">
        <f>IF(ISBLANK(CatTemplate[[#This Row],[St. unit effort]]),0,(CatTemplate[[#This Row],[St. unit effort]] * CatTemplate[[#This Row],[Year5]]))</f>
        <v>0</v>
      </c>
      <c r="CM73" s="29">
        <f>IF(ISBLANK(CatTemplate[[#This Row],[St. unit effort]]),0,(CatTemplate[[#This Row],[St. unit effort]] * CatTemplate[[#This Row],[Year6]]))</f>
        <v>0</v>
      </c>
      <c r="CN73" s="29">
        <f>IF(ISBLANK(CatTemplate[[#This Row],[St. unit effort]]),0,(CatTemplate[[#This Row],[St. unit effort]] * CatTemplate[[#This Row],[Year7]]))</f>
        <v>0</v>
      </c>
      <c r="CO73" s="29">
        <f>IF(ISBLANK(CatTemplate[[#This Row],[St. unit effort]]),0,(CatTemplate[[#This Row],[St. unit effort]] * CatTemplate[[#This Row],[Year8]]))</f>
        <v>0</v>
      </c>
      <c r="CP73" s="29">
        <f>IF(ISBLANK(CatTemplate[[#This Row],[St. unit effort]]),0,(CatTemplate[[#This Row],[St. unit effort]] * CatTemplate[[#This Row],[Year9]]))</f>
        <v>0</v>
      </c>
      <c r="CQ73" s="29">
        <f>IF(ISBLANK(CatTemplate[[#This Row],[St. unit effort]]),0,(CatTemplate[[#This Row],[St. unit effort]] * CatTemplate[[#This Row],[Year10]]))</f>
        <v>0</v>
      </c>
      <c r="CR73" s="29">
        <f>IF(ISBLANK(CatTemplate[[#This Row],[St. unit effort]]),0,(CatTemplate[[#This Row],[St. unit effort]] * CatTemplate[[#This Row],[Year11]]))</f>
        <v>0</v>
      </c>
      <c r="CS73" s="29">
        <f>IF(ISBLANK(CatTemplate[[#This Row],[St. unit effort]]),0,(CatTemplate[[#This Row],[St. unit effort]] * CatTemplate[[#This Row],[Year12]]))</f>
        <v>0</v>
      </c>
      <c r="CT73" s="29">
        <f>IF(ISBLANK(CatTemplate[[#This Row],[St. unit effort]]),0,(CatTemplate[[#This Row],[St. unit effort]] * CatTemplate[[#This Row],[Year13]]))</f>
        <v>0</v>
      </c>
      <c r="CU73" s="29">
        <f>IF(ISBLANK(CatTemplate[[#This Row],[St. unit effort]]),0,(CatTemplate[[#This Row],[St. unit effort]] * CatTemplate[[#This Row],[Year14]]))</f>
        <v>0</v>
      </c>
      <c r="CV73" s="29">
        <f>IF(ISBLANK(CatTemplate[[#This Row],[St. unit effort]]),0,(CatTemplate[[#This Row],[St. unit effort]] * CatTemplate[[#This Row],[Year15]]))</f>
        <v>0</v>
      </c>
      <c r="CW73" s="29">
        <f>IF(ISBLANK(CatTemplate[[#This Row],[St. unit effort]]),0,(CatTemplate[[#This Row],[St. unit effort]] * CatTemplate[[#This Row],[Year16]]))</f>
        <v>0</v>
      </c>
      <c r="CX73" s="29">
        <f>IF(ISBLANK(CatTemplate[[#This Row],[St. unit effort]]),0,(CatTemplate[[#This Row],[St. unit effort]] * CatTemplate[[#This Row],[Year17]]))</f>
        <v>0</v>
      </c>
      <c r="CY73" s="29">
        <f>IF(ISBLANK(CatTemplate[[#This Row],[St. unit effort]]),0,(CatTemplate[[#This Row],[St. unit effort]] * CatTemplate[[#This Row],[Year18]]))</f>
        <v>0</v>
      </c>
      <c r="CZ73" s="29">
        <f>IF(ISBLANK(CatTemplate[[#This Row],[St. unit effort]]),0,(CatTemplate[[#This Row],[St. unit effort]] * CatTemplate[[#This Row],[Year19]]))</f>
        <v>0</v>
      </c>
      <c r="DA73" s="29">
        <f>IF(ISBLANK(CatTemplate[[#This Row],[St. unit effort]]),0,(CatTemplate[[#This Row],[St. unit effort]] * CatTemplate[[#This Row],[Year20]]))</f>
        <v>0</v>
      </c>
      <c r="DB73" s="57">
        <f>IF(ISBLANK(CatTemplate[[#This Row],[St. unit effort]]),0,(CatTemplate[[#This Row],[St. unit effort]] * CatTemplate[[#This Row],[Year1]])*8/ParRatePM)</f>
        <v>0</v>
      </c>
      <c r="DC73" s="57">
        <f>IF(ISBLANK(CatTemplate[[#This Row],[St. unit effort]]),0,(CatTemplate[[#This Row],[St. unit effort]] * CatTemplate[[#This Row],[Year2]])*8/ParRatePM)</f>
        <v>0</v>
      </c>
      <c r="DD73" s="57">
        <f>IF(ISBLANK(CatTemplate[[#This Row],[St. unit effort]]),0,(CatTemplate[[#This Row],[St. unit effort]] * CatTemplate[[#This Row],[Year3]])*8/ParRatePM)</f>
        <v>0</v>
      </c>
      <c r="DE73" s="57">
        <f>IF(ISBLANK(CatTemplate[[#This Row],[St. unit effort]]),0,(CatTemplate[[#This Row],[St. unit effort]] * CatTemplate[[#This Row],[Year4]])*8/ParRatePM)</f>
        <v>0</v>
      </c>
      <c r="DF73" s="57">
        <f>IF(ISBLANK(CatTemplate[[#This Row],[St. unit effort]]),0,(CatTemplate[[#This Row],[St. unit effort]] * CatTemplate[[#This Row],[Year5]])*8/ParRatePM)</f>
        <v>0</v>
      </c>
      <c r="DG73" s="57">
        <f>IF(ISBLANK(CatTemplate[[#This Row],[St. unit effort]]),0,(CatTemplate[[#This Row],[St. unit effort]] * CatTemplate[[#This Row],[Year6]])*8/ParRatePM)</f>
        <v>0</v>
      </c>
      <c r="DH73" s="57">
        <f>IF(ISBLANK(CatTemplate[[#This Row],[St. unit effort]]),0,(CatTemplate[[#This Row],[St. unit effort]] * CatTemplate[[#This Row],[Year7]])*8/ParRatePM)</f>
        <v>0</v>
      </c>
      <c r="DI73" s="57">
        <f>IF(ISBLANK(CatTemplate[[#This Row],[St. unit effort]]),0,(CatTemplate[[#This Row],[St. unit effort]] * CatTemplate[[#This Row],[Year8]])*8/ParRatePM)</f>
        <v>0</v>
      </c>
      <c r="DJ73" s="57">
        <f>IF(ISBLANK(CatTemplate[[#This Row],[St. unit effort]]),0,(CatTemplate[[#This Row],[St. unit effort]] * CatTemplate[[#This Row],[Year9]])*8/ParRatePM)</f>
        <v>0</v>
      </c>
      <c r="DK73" s="57">
        <f>IF(ISBLANK(CatTemplate[[#This Row],[St. unit effort]]),0,(CatTemplate[[#This Row],[St. unit effort]] * CatTemplate[[#This Row],[Year10]])*8/ParRatePM)</f>
        <v>0</v>
      </c>
      <c r="DL73" s="57">
        <f>IF(ISBLANK(CatTemplate[[#This Row],[St. unit effort]]),0,(CatTemplate[[#This Row],[St. unit effort]] * CatTemplate[[#This Row],[Year11]])*8/ParRatePM)</f>
        <v>0</v>
      </c>
      <c r="DM73" s="57">
        <f>IF(ISBLANK(CatTemplate[[#This Row],[St. unit effort]]),0,(CatTemplate[[#This Row],[St. unit effort]] * CatTemplate[[#This Row],[Year12]])*8/ParRatePM)</f>
        <v>0</v>
      </c>
      <c r="DN73" s="57">
        <f>IF(ISBLANK(CatTemplate[[#This Row],[St. unit effort]]),0,(CatTemplate[[#This Row],[St. unit effort]] * CatTemplate[[#This Row],[Year13]])*8/ParRatePM)</f>
        <v>0</v>
      </c>
      <c r="DO73" s="57">
        <f>IF(ISBLANK(CatTemplate[[#This Row],[St. unit effort]]),0,(CatTemplate[[#This Row],[St. unit effort]] * CatTemplate[[#This Row],[Year14]])*8/ParRatePM)</f>
        <v>0</v>
      </c>
      <c r="DP73" s="57">
        <f>IF(ISBLANK(CatTemplate[[#This Row],[St. unit effort]]),0,(CatTemplate[[#This Row],[St. unit effort]] * CatTemplate[[#This Row],[Year15]])*8/ParRatePM)</f>
        <v>0</v>
      </c>
      <c r="DQ73" s="57">
        <f>IF(ISBLANK(CatTemplate[[#This Row],[St. unit effort]]),0,(CatTemplate[[#This Row],[St. unit effort]] * CatTemplate[[#This Row],[Year16]])*8/ParRatePM)</f>
        <v>0</v>
      </c>
      <c r="DR73" s="57">
        <f>IF(ISBLANK(CatTemplate[[#This Row],[St. unit effort]]),0,(CatTemplate[[#This Row],[St. unit effort]] * CatTemplate[[#This Row],[Year17]])*8/ParRatePM)</f>
        <v>0</v>
      </c>
      <c r="DS73" s="57">
        <f>IF(ISBLANK(CatTemplate[[#This Row],[St. unit effort]]),0,(CatTemplate[[#This Row],[St. unit effort]] * CatTemplate[[#This Row],[Year18]])*8/ParRatePM)</f>
        <v>0</v>
      </c>
      <c r="DT73" s="57">
        <f>IF(ISBLANK(CatTemplate[[#This Row],[St. unit effort]]),0,(CatTemplate[[#This Row],[St. unit effort]] * CatTemplate[[#This Row],[Year19]])*8/ParRatePM)</f>
        <v>0</v>
      </c>
      <c r="DU73" s="57">
        <f>IF(ISBLANK(CatTemplate[[#This Row],[St. unit effort]]),0,(CatTemplate[[#This Row],[St. unit effort]] * CatTemplate[[#This Row],[Year20]])*8/ParRatePM)</f>
        <v>0</v>
      </c>
      <c r="DV73" s="54">
        <f>SUM(CatTemplate[[#This Row],[PM1]:[PM20]])</f>
        <v>0</v>
      </c>
      <c r="DW73" s="56">
        <f t="shared" si="25"/>
        <v>0</v>
      </c>
      <c r="DX73" s="56">
        <f t="shared" si="25"/>
        <v>0</v>
      </c>
      <c r="DY73" s="56">
        <f t="shared" si="25"/>
        <v>0</v>
      </c>
      <c r="DZ73" s="56">
        <f t="shared" si="25"/>
        <v>0</v>
      </c>
      <c r="EA73" s="56">
        <f t="shared" si="25"/>
        <v>0</v>
      </c>
      <c r="EB73" s="56">
        <f t="shared" si="25"/>
        <v>0</v>
      </c>
      <c r="EC73" s="56">
        <f t="shared" si="25"/>
        <v>0</v>
      </c>
      <c r="ED73" s="56">
        <f t="shared" si="25"/>
        <v>0</v>
      </c>
      <c r="EE73" s="56">
        <f t="shared" si="25"/>
        <v>0</v>
      </c>
      <c r="EF73" s="56">
        <f t="shared" si="25"/>
        <v>0</v>
      </c>
      <c r="EG73" s="56">
        <f t="shared" si="25"/>
        <v>0</v>
      </c>
      <c r="EH73" s="56">
        <f t="shared" si="25"/>
        <v>0</v>
      </c>
      <c r="EI73" s="56">
        <f t="shared" si="25"/>
        <v>0</v>
      </c>
      <c r="EJ73" s="56">
        <f t="shared" si="25"/>
        <v>0</v>
      </c>
      <c r="EK73" s="56">
        <f t="shared" si="25"/>
        <v>0</v>
      </c>
      <c r="EL73" s="56">
        <f t="shared" si="25"/>
        <v>0</v>
      </c>
      <c r="EM73" s="56">
        <f t="shared" si="23"/>
        <v>0</v>
      </c>
      <c r="EN73" s="56">
        <f t="shared" si="23"/>
        <v>0</v>
      </c>
      <c r="EO73" s="56">
        <f t="shared" si="23"/>
        <v>0</v>
      </c>
      <c r="EP73" s="56">
        <f t="shared" si="23"/>
        <v>0</v>
      </c>
      <c r="EQ73" s="30">
        <f>CatTemplate[[#This Row],[Eq. unit cost]] * CatTemplate[[#This Row],[Eq. quantity]]</f>
        <v>0</v>
      </c>
      <c r="ER73" s="30">
        <f>CatTemplate[[#This Row],[Cons. unit cost]] *CatTemplate[[#This Row],[Cons. quantity]]</f>
        <v>0</v>
      </c>
      <c r="ES73" s="30">
        <f>CatTemplate[[#This Row],[Oth. unit cost]] *CatTemplate[[#This Row],[Oth. quantity]]</f>
        <v>0</v>
      </c>
      <c r="ET73" s="55">
        <f>SUM(CatTemplate[[#This Row],[CO1]:[CO20]])</f>
        <v>0</v>
      </c>
      <c r="EU73" s="56">
        <f t="shared" si="26"/>
        <v>0</v>
      </c>
      <c r="EV73" s="56">
        <f t="shared" si="26"/>
        <v>0</v>
      </c>
      <c r="EW73" s="56">
        <f t="shared" si="26"/>
        <v>0</v>
      </c>
      <c r="EX73" s="56">
        <f t="shared" si="26"/>
        <v>0</v>
      </c>
      <c r="EY73" s="56">
        <f t="shared" si="26"/>
        <v>0</v>
      </c>
      <c r="EZ73" s="56">
        <f t="shared" si="26"/>
        <v>0</v>
      </c>
      <c r="FA73" s="56">
        <f t="shared" si="26"/>
        <v>0</v>
      </c>
      <c r="FB73" s="56">
        <f t="shared" si="26"/>
        <v>0</v>
      </c>
      <c r="FC73" s="56">
        <f t="shared" si="26"/>
        <v>0</v>
      </c>
      <c r="FD73" s="56">
        <f t="shared" si="26"/>
        <v>0</v>
      </c>
      <c r="FE73" s="56">
        <f t="shared" si="26"/>
        <v>0</v>
      </c>
      <c r="FF73" s="56">
        <f t="shared" si="26"/>
        <v>0</v>
      </c>
      <c r="FG73" s="56">
        <f t="shared" si="26"/>
        <v>0</v>
      </c>
      <c r="FH73" s="56">
        <f t="shared" si="26"/>
        <v>0</v>
      </c>
      <c r="FI73" s="56">
        <f t="shared" si="26"/>
        <v>0</v>
      </c>
      <c r="FJ73" s="56">
        <f t="shared" si="26"/>
        <v>0</v>
      </c>
      <c r="FK73" s="56">
        <f t="shared" si="24"/>
        <v>0</v>
      </c>
      <c r="FL73" s="56">
        <f t="shared" si="24"/>
        <v>0</v>
      </c>
      <c r="FM73" s="56">
        <f t="shared" si="24"/>
        <v>0</v>
      </c>
      <c r="FN73" s="56">
        <f t="shared" si="24"/>
        <v>0</v>
      </c>
      <c r="FO73" s="58">
        <f>SUM(CatTemplate[[#This Row],[CS1]:[CS20]])</f>
        <v>0</v>
      </c>
      <c r="FP73" s="59">
        <f>CatTemplate[[#This Row],[Total Oth. cost]]+CatTemplate[[#This Row],[Total St. Cost]]</f>
        <v>0</v>
      </c>
      <c r="FQ73" s="33" t="e">
        <f t="shared" ref="FQ73:FQ136" si="27">getOHAmount</f>
        <v>#VALUE!</v>
      </c>
      <c r="FR73" s="33" t="e">
        <f t="shared" ref="FR73:FR136" si="28">getMarkupAmount</f>
        <v>#VALUE!</v>
      </c>
      <c r="FS73" s="30" t="e">
        <f>(CatTemplate[[#This Row],[CO1]] + CatTemplate[[#This Row],[CS1]]) * (1 + getRateOHFinal) * getRateMarkupFinal</f>
        <v>#VALUE!</v>
      </c>
      <c r="FT73" s="30" t="e">
        <f>(CatTemplate[[#This Row],[CO2]] + CatTemplate[[#This Row],[CS2]]) * (1 + getRateOHFinal) * getRateMarkupFinal</f>
        <v>#VALUE!</v>
      </c>
      <c r="FU73" s="30" t="e">
        <f>(CatTemplate[[#This Row],[CO3]] + CatTemplate[[#This Row],[CS3]]) * (1 + getRateOHFinal) * getRateMarkupFinal</f>
        <v>#VALUE!</v>
      </c>
      <c r="FV73" s="30" t="e">
        <f>(CatTemplate[[#This Row],[CO4]] + CatTemplate[[#This Row],[CS4]]) * (1 + getRateOHFinal) * getRateMarkupFinal</f>
        <v>#VALUE!</v>
      </c>
      <c r="FW73" s="30" t="e">
        <f>(CatTemplate[[#This Row],[CO5]] + CatTemplate[[#This Row],[CS5]]) * (1 + getRateOHFinal) * getRateMarkupFinal</f>
        <v>#VALUE!</v>
      </c>
      <c r="FX73" s="30" t="e">
        <f>(CatTemplate[[#This Row],[CO6]] + CatTemplate[[#This Row],[CS6]]) * (1 + getRateOHFinal) * getRateMarkupFinal</f>
        <v>#VALUE!</v>
      </c>
      <c r="FY73" s="30" t="e">
        <f>(CatTemplate[[#This Row],[CO7]] + CatTemplate[[#This Row],[CS7]]) * (1 + getRateOHFinal) * getRateMarkupFinal</f>
        <v>#VALUE!</v>
      </c>
      <c r="FZ73" s="30" t="e">
        <f>(CatTemplate[[#This Row],[CO8]] + CatTemplate[[#This Row],[CS8]]) * (1 + getRateOHFinal) * getRateMarkupFinal</f>
        <v>#VALUE!</v>
      </c>
      <c r="GA73" s="30" t="e">
        <f>(CatTemplate[[#This Row],[CO9]] + CatTemplate[[#This Row],[CS9]]) * (1 + getRateOHFinal) * getRateMarkupFinal</f>
        <v>#VALUE!</v>
      </c>
      <c r="GB73" s="30" t="e">
        <f>(CatTemplate[[#This Row],[CO10]] + CatTemplate[[#This Row],[CS10]]) * (1 + getRateOHFinal) * getRateMarkupFinal</f>
        <v>#VALUE!</v>
      </c>
      <c r="GC73" s="30" t="e">
        <f>(CatTemplate[[#This Row],[CO11]] + CatTemplate[[#This Row],[CS11]]) * (1 + getRateOHFinal) * getRateMarkupFinal</f>
        <v>#VALUE!</v>
      </c>
      <c r="GD73" s="30" t="e">
        <f>(CatTemplate[[#This Row],[CO12]] + CatTemplate[[#This Row],[CS12]]) * (1 + getRateOHFinal) * getRateMarkupFinal</f>
        <v>#VALUE!</v>
      </c>
      <c r="GE73" s="30" t="e">
        <f>(CatTemplate[[#This Row],[CO13]] + CatTemplate[[#This Row],[CS13]]) * (1 + getRateOHFinal) * getRateMarkupFinal</f>
        <v>#VALUE!</v>
      </c>
      <c r="GF73" s="30" t="e">
        <f>(CatTemplate[[#This Row],[CO14]] + CatTemplate[[#This Row],[CS14]]) * (1 + getRateOHFinal) * getRateMarkupFinal</f>
        <v>#VALUE!</v>
      </c>
      <c r="GG73" s="30" t="e">
        <f>(CatTemplate[[#This Row],[CO15]] + CatTemplate[[#This Row],[CS15]]) * (1 + getRateOHFinal) * getRateMarkupFinal</f>
        <v>#VALUE!</v>
      </c>
      <c r="GH73" s="30" t="e">
        <f>(CatTemplate[[#This Row],[CO16]] + CatTemplate[[#This Row],[CS16]]) * (1 + getRateOHFinal) * getRateMarkupFinal</f>
        <v>#VALUE!</v>
      </c>
      <c r="GI73" s="30" t="e">
        <f>(CatTemplate[[#This Row],[CO17]] + CatTemplate[[#This Row],[CS17]]) * (1 + getRateOHFinal) * getRateMarkupFinal</f>
        <v>#VALUE!</v>
      </c>
      <c r="GJ73" s="30" t="e">
        <f>(CatTemplate[[#This Row],[CO18]] + CatTemplate[[#This Row],[CS18]]) * (1 + getRateOHFinal) * getRateMarkupFinal</f>
        <v>#VALUE!</v>
      </c>
      <c r="GK73" s="30" t="e">
        <f>(CatTemplate[[#This Row],[CO19]] + CatTemplate[[#This Row],[CS19]]) * (1 + getRateOHFinal) * getRateMarkupFinal</f>
        <v>#VALUE!</v>
      </c>
      <c r="GL73" s="30" t="e">
        <f>(CatTemplate[[#This Row],[CO20]] + CatTemplate[[#This Row],[CS20]]) * (1 + getRateOHFinal) * getRateMarkupFinal</f>
        <v>#VALUE!</v>
      </c>
      <c r="GM73" s="30" t="e">
        <f t="shared" ref="GM73:GM136" si="29">getEqPrice</f>
        <v>#VALUE!</v>
      </c>
      <c r="GN73" s="30" t="e">
        <f t="shared" ref="GN73:GN136" si="30">getConsPrice</f>
        <v>#VALUE!</v>
      </c>
      <c r="GO73" s="30" t="e">
        <f t="shared" ref="GO73:GO136" si="31">getOthPrice</f>
        <v>#VALUE!</v>
      </c>
      <c r="GP73" s="30" t="e">
        <f t="shared" ref="GP73:GP136" si="32">getStaffPrice</f>
        <v>#VALUE!</v>
      </c>
      <c r="GQ73" s="30" t="e">
        <f>(CatTemplate[[#This Row],[CO1]]+CatTemplate[[#This Row],[CS1]]) * (1+ getRateOHFinal) * (1 + getRateMarkupFinal)</f>
        <v>#VALUE!</v>
      </c>
      <c r="GR73" s="30" t="e">
        <f>(CatTemplate[[#This Row],[CO2]]+CatTemplate[[#This Row],[CS2]]) * (1+ getRateOHFinal) * (1 + getRateMarkupFinal)</f>
        <v>#VALUE!</v>
      </c>
      <c r="GS73" s="30" t="e">
        <f>(CatTemplate[[#This Row],[CO3]]+CatTemplate[[#This Row],[CS3]]) * (1+ getRateOHFinal) * (1 + getRateMarkupFinal)</f>
        <v>#VALUE!</v>
      </c>
      <c r="GT73" s="30" t="e">
        <f>(CatTemplate[[#This Row],[CO4]]+CatTemplate[[#This Row],[CS4]]) * (1+ getRateOHFinal) * (1 + getRateMarkupFinal)</f>
        <v>#VALUE!</v>
      </c>
      <c r="GU73" s="30" t="e">
        <f>(CatTemplate[[#This Row],[CO5]]+CatTemplate[[#This Row],[CS5]]) * (1+ getRateOHFinal) * (1 + getRateMarkupFinal)</f>
        <v>#VALUE!</v>
      </c>
      <c r="GV73" s="30" t="e">
        <f>(CatTemplate[[#This Row],[CO6]]+CatTemplate[[#This Row],[CS6]]) * (1+ getRateOHFinal) * (1 + getRateMarkupFinal)</f>
        <v>#VALUE!</v>
      </c>
      <c r="GW73" s="30" t="e">
        <f>(CatTemplate[[#This Row],[CO7]]+CatTemplate[[#This Row],[CS7]]) * (1+ getRateOHFinal) * (1 + getRateMarkupFinal)</f>
        <v>#VALUE!</v>
      </c>
      <c r="GX73" s="30" t="e">
        <f>(CatTemplate[[#This Row],[CO8]]+CatTemplate[[#This Row],[CS8]]) * (1+ getRateOHFinal) * (1 + getRateMarkupFinal)</f>
        <v>#VALUE!</v>
      </c>
      <c r="GY73" s="30" t="e">
        <f>(CatTemplate[[#This Row],[CO9]]+CatTemplate[[#This Row],[CS9]]) * (1+ getRateOHFinal) * (1 + getRateMarkupFinal)</f>
        <v>#VALUE!</v>
      </c>
      <c r="GZ73" s="30" t="e">
        <f>(CatTemplate[[#This Row],[CO10]]+CatTemplate[[#This Row],[CS10]]) * (1+ getRateOHFinal) * (1 + getRateMarkupFinal)</f>
        <v>#VALUE!</v>
      </c>
      <c r="HA73" s="30" t="e">
        <f>(CatTemplate[[#This Row],[CO11]]+CatTemplate[[#This Row],[CS11]]) * (1+ getRateOHFinal) * (1 + getRateMarkupFinal)</f>
        <v>#VALUE!</v>
      </c>
      <c r="HB73" s="30" t="e">
        <f>(CatTemplate[[#This Row],[CO12]]+CatTemplate[[#This Row],[CS12]]) * (1+ getRateOHFinal) * (1 + getRateMarkupFinal)</f>
        <v>#VALUE!</v>
      </c>
      <c r="HC73" s="30" t="e">
        <f>(CatTemplate[[#This Row],[CO13]]+CatTemplate[[#This Row],[CS13]]) * (1+ getRateOHFinal) * (1 + getRateMarkupFinal)</f>
        <v>#VALUE!</v>
      </c>
      <c r="HD73" s="30" t="e">
        <f>(CatTemplate[[#This Row],[CO14]]+CatTemplate[[#This Row],[CS14]]) * (1+ getRateOHFinal) * (1 + getRateMarkupFinal)</f>
        <v>#VALUE!</v>
      </c>
      <c r="HE73" s="30" t="e">
        <f>(CatTemplate[[#This Row],[CO15]]+CatTemplate[[#This Row],[CS15]]) * (1+ getRateOHFinal) * (1 + getRateMarkupFinal)</f>
        <v>#VALUE!</v>
      </c>
      <c r="HF73" s="30" t="e">
        <f>(CatTemplate[[#This Row],[CO16]]+CatTemplate[[#This Row],[CS16]]) * (1+ getRateOHFinal) * (1 + getRateMarkupFinal)</f>
        <v>#VALUE!</v>
      </c>
      <c r="HG73" s="30" t="e">
        <f>(CatTemplate[[#This Row],[CO17]]+CatTemplate[[#This Row],[CS17]]) * (1+ getRateOHFinal) * (1 + getRateMarkupFinal)</f>
        <v>#VALUE!</v>
      </c>
      <c r="HH73" s="30" t="e">
        <f>(CatTemplate[[#This Row],[CO18]]+CatTemplate[[#This Row],[CS18]]) * (1+ getRateOHFinal) * (1 + getRateMarkupFinal)</f>
        <v>#VALUE!</v>
      </c>
      <c r="HI73" s="30" t="e">
        <f>(CatTemplate[[#This Row],[CO19]]+CatTemplate[[#This Row],[CS19]]) * (1+ getRateOHFinal) * (1 + getRateMarkupFinal)</f>
        <v>#VALUE!</v>
      </c>
      <c r="HJ73" s="30" t="e">
        <f>(CatTemplate[[#This Row],[CO20]]+CatTemplate[[#This Row],[CS20]]) * (1+ getRateOHFinal) * (1 + getRateMarkupFinal)</f>
        <v>#VALUE!</v>
      </c>
      <c r="HK73" s="39" t="e">
        <f>CatTemplate[[#This Row],[Total cost]]+CatTemplate[[#This Row],[OH Amount]]+CatTemplate[[#This Row],[Markup]]</f>
        <v>#VALUE!</v>
      </c>
      <c r="HL73" s="63">
        <f>IF(CatTemplate[[#This Row],[Units]]="Days",CatTemplate[[#This Row],[Project quantity]]*CatTemplate[[#This Row],[St. unit effort]],CatTemplate[[#This Row],[Project quantity]])</f>
        <v>0</v>
      </c>
      <c r="HM73" s="287">
        <f>IFERROR(CatTemplate[[#This Row],[Total Price]]/(CatTemplate[[#This Row],[Final Quantity]]),0)</f>
        <v>0</v>
      </c>
      <c r="HN73" s="261"/>
    </row>
    <row r="74" spans="2:222" ht="12.75" customHeight="1" x14ac:dyDescent="0.2">
      <c r="B74" s="6" t="s">
        <v>75</v>
      </c>
      <c r="C74" s="22">
        <v>2</v>
      </c>
      <c r="D74" s="7" t="s">
        <v>75</v>
      </c>
      <c r="E74" s="24">
        <v>7</v>
      </c>
      <c r="F74" s="18" t="s">
        <v>156</v>
      </c>
      <c r="G74" s="26">
        <v>2</v>
      </c>
      <c r="H74" s="18" t="s">
        <v>158</v>
      </c>
      <c r="I74" s="18"/>
      <c r="J74" s="15" t="s">
        <v>31</v>
      </c>
      <c r="K74" s="15"/>
      <c r="L74" s="15" t="s">
        <v>140</v>
      </c>
      <c r="M74" s="15" t="s">
        <v>206</v>
      </c>
      <c r="N74" s="15" t="s">
        <v>858</v>
      </c>
      <c r="O74" s="320"/>
      <c r="P74" s="71"/>
      <c r="Q74" s="108"/>
      <c r="R74" s="73"/>
      <c r="S74" s="97"/>
      <c r="T74" s="100">
        <f>getEqUnitCost</f>
        <v>0</v>
      </c>
      <c r="U74" s="73">
        <f>getEqUnitEffort</f>
        <v>0</v>
      </c>
      <c r="V74" s="101">
        <f>getEqQuantity</f>
        <v>0</v>
      </c>
      <c r="W74" s="320"/>
      <c r="X74" s="100">
        <f>getConsUnitCost</f>
        <v>0</v>
      </c>
      <c r="Y74" s="73">
        <f>getConsUnitEffort</f>
        <v>0</v>
      </c>
      <c r="Z74" s="14">
        <f>getConsQuantity</f>
        <v>0</v>
      </c>
      <c r="AA74" s="320"/>
      <c r="AB74" s="72"/>
      <c r="AC74" s="112"/>
      <c r="AD74" s="14">
        <f>getOthQuantity</f>
        <v>0</v>
      </c>
      <c r="AE74" s="320"/>
      <c r="AF74" s="28" t="str">
        <f>IF(ISBLANK(CatTemplate[[#This Row],[Resource type]]),"",CatTemplate[[#This Row],[Resource type]])</f>
        <v>CIEC Nurse</v>
      </c>
      <c r="AG74" s="242">
        <f>getStaffUnitCost</f>
        <v>443.51295609133325</v>
      </c>
      <c r="AH74" s="113">
        <f>getStaffUnitEffort</f>
        <v>0</v>
      </c>
      <c r="AI74" s="40">
        <f>getStaffQuantity</f>
        <v>0</v>
      </c>
      <c r="AJ74" s="41">
        <f>CatTemplate[[#This Row],[St. quantity]]*8/ParRatePM</f>
        <v>0</v>
      </c>
      <c r="AK74" s="320"/>
      <c r="AL74" s="53" t="str">
        <f>CatTemplate[[#This Row],[Item type]]</f>
        <v>Days</v>
      </c>
      <c r="AM74" s="12">
        <f>SUM(CatTemplate[[#This Row],[Year1]:[Year20]])</f>
        <v>0</v>
      </c>
      <c r="AN74" s="52"/>
      <c r="AO74" s="52"/>
      <c r="AP74" s="52"/>
      <c r="AQ74" s="8"/>
      <c r="AR74" s="8"/>
      <c r="AS74" s="8"/>
      <c r="AT74" s="8"/>
      <c r="AU74" s="8"/>
      <c r="AV74" s="8"/>
      <c r="AW74" s="8"/>
      <c r="AX74" s="8"/>
      <c r="AY74" s="8"/>
      <c r="AZ74" s="8"/>
      <c r="BA74" s="8"/>
      <c r="BB74" s="8"/>
      <c r="BC74" s="8"/>
      <c r="BD74" s="8"/>
      <c r="BE74" s="8"/>
      <c r="BF74" s="8"/>
      <c r="BG74" s="36"/>
      <c r="BH74" s="320"/>
      <c r="BI74" s="37" t="str">
        <f>getCostCategory</f>
        <v>01 Staff costs</v>
      </c>
      <c r="BJ74" s="37" t="str">
        <f>getSection</f>
        <v>02 Patient visits and data collection</v>
      </c>
      <c r="BK74" s="32" t="str">
        <f>getObject</f>
        <v>CIEC Nurse</v>
      </c>
      <c r="BL74" s="30">
        <f>IFERROR(getUnitCost * IF(CatTemplate[[#This Row],[Cost Category Comp.]]="01 Staff costs", 1,1),0)</f>
        <v>443.51295609133325</v>
      </c>
      <c r="BM74" s="29">
        <f>IF(AND(ISBLANK(CatTemplate[[#This Row],[Eq. unit cost]]),ISBLANK(CatTemplate[[#This Row],[Cons. unit cost]]),ISBLANK(CatTemplate[[#This Row],[Oth. unit cost]])), 0, IF(getUnitEffort =0,1,getUnitEffort) * CatTemplate[[#This Row],[Year1]])</f>
        <v>0</v>
      </c>
      <c r="BN74" s="29">
        <f>IF(AND(ISBLANK(CatTemplate[[#This Row],[Eq. unit cost]]),ISBLANK(CatTemplate[[#This Row],[Cons. unit cost]]),ISBLANK(CatTemplate[[#This Row],[Oth. unit cost]])), 0, IF(getUnitEffort =0,1,getUnitEffort) * CatTemplate[[#This Row],[Year2]])</f>
        <v>0</v>
      </c>
      <c r="BO74" s="29">
        <f>IF(AND(ISBLANK(CatTemplate[[#This Row],[Eq. unit cost]]),ISBLANK(CatTemplate[[#This Row],[Cons. unit cost]]),ISBLANK(CatTemplate[[#This Row],[Oth. unit cost]])), 0, IF(getUnitEffort =0,1,getUnitEffort) * CatTemplate[[#This Row],[Year3]])</f>
        <v>0</v>
      </c>
      <c r="BP74" s="29">
        <f>IF(AND(ISBLANK(CatTemplate[[#This Row],[Eq. unit cost]]),ISBLANK(CatTemplate[[#This Row],[Cons. unit cost]]),ISBLANK(CatTemplate[[#This Row],[Oth. unit cost]])), 0, IF(getUnitEffort =0,1,getUnitEffort) * CatTemplate[[#This Row],[Year4]])</f>
        <v>0</v>
      </c>
      <c r="BQ74" s="29">
        <f>IF(AND(ISBLANK(CatTemplate[[#This Row],[Eq. unit cost]]),ISBLANK(CatTemplate[[#This Row],[Cons. unit cost]]),ISBLANK(CatTemplate[[#This Row],[Oth. unit cost]])), 0, IF(getUnitEffort =0,1,getUnitEffort) * CatTemplate[[#This Row],[Year5]])</f>
        <v>0</v>
      </c>
      <c r="BR74" s="29">
        <f>IF(AND(ISBLANK(CatTemplate[[#This Row],[Eq. unit cost]]),ISBLANK(CatTemplate[[#This Row],[Cons. unit cost]]),ISBLANK(CatTemplate[[#This Row],[Oth. unit cost]])), 0, IF(getUnitEffort =0,1,getUnitEffort) * CatTemplate[[#This Row],[Year6]])</f>
        <v>0</v>
      </c>
      <c r="BS74" s="29">
        <f>IF(AND(ISBLANK(CatTemplate[[#This Row],[Eq. unit cost]]),ISBLANK(CatTemplate[[#This Row],[Cons. unit cost]]),ISBLANK(CatTemplate[[#This Row],[Oth. unit cost]])), 0, IF(getUnitEffort =0,1,getUnitEffort) * CatTemplate[[#This Row],[Year7]])</f>
        <v>0</v>
      </c>
      <c r="BT74" s="29">
        <f>IF(AND(ISBLANK(CatTemplate[[#This Row],[Eq. unit cost]]),ISBLANK(CatTemplate[[#This Row],[Cons. unit cost]]),ISBLANK(CatTemplate[[#This Row],[Oth. unit cost]])), 0, IF(getUnitEffort =0,1,getUnitEffort) * CatTemplate[[#This Row],[Year8]])</f>
        <v>0</v>
      </c>
      <c r="BU74" s="29">
        <f>IF(AND(ISBLANK(CatTemplate[[#This Row],[Eq. unit cost]]),ISBLANK(CatTemplate[[#This Row],[Cons. unit cost]]),ISBLANK(CatTemplate[[#This Row],[Oth. unit cost]])), 0, IF(getUnitEffort =0,1,getUnitEffort) * CatTemplate[[#This Row],[Year9]])</f>
        <v>0</v>
      </c>
      <c r="BV74" s="29">
        <f>IF(AND(ISBLANK(CatTemplate[[#This Row],[Eq. unit cost]]),ISBLANK(CatTemplate[[#This Row],[Cons. unit cost]]),ISBLANK(CatTemplate[[#This Row],[Oth. unit cost]])), 0, IF(getUnitEffort =0,1,getUnitEffort) * CatTemplate[[#This Row],[Year10]])</f>
        <v>0</v>
      </c>
      <c r="BW74" s="29">
        <f>IF(AND(ISBLANK(CatTemplate[[#This Row],[Eq. unit cost]]),ISBLANK(CatTemplate[[#This Row],[Cons. unit cost]]),ISBLANK(CatTemplate[[#This Row],[Oth. unit cost]])), 0, IF(getUnitEffort =0,1,getUnitEffort) * CatTemplate[[#This Row],[Year11]])</f>
        <v>0</v>
      </c>
      <c r="BX74" s="29">
        <f>IF(AND(ISBLANK(CatTemplate[[#This Row],[Eq. unit cost]]),ISBLANK(CatTemplate[[#This Row],[Cons. unit cost]]),ISBLANK(CatTemplate[[#This Row],[Oth. unit cost]])), 0, IF(getUnitEffort =0,1,getUnitEffort) * CatTemplate[[#This Row],[Year12]])</f>
        <v>0</v>
      </c>
      <c r="BY74" s="29">
        <f>IF(AND(ISBLANK(CatTemplate[[#This Row],[Eq. unit cost]]),ISBLANK(CatTemplate[[#This Row],[Cons. unit cost]]),ISBLANK(CatTemplate[[#This Row],[Oth. unit cost]])), 0, IF(getUnitEffort =0,1,getUnitEffort) * CatTemplate[[#This Row],[Year13]])</f>
        <v>0</v>
      </c>
      <c r="BZ74" s="29">
        <f>IF(AND(ISBLANK(CatTemplate[[#This Row],[Eq. unit cost]]),ISBLANK(CatTemplate[[#This Row],[Cons. unit cost]]),ISBLANK(CatTemplate[[#This Row],[Oth. unit cost]])), 0, IF(getUnitEffort =0,1,getUnitEffort) * CatTemplate[[#This Row],[Year14]])</f>
        <v>0</v>
      </c>
      <c r="CA74" s="29">
        <f>IF(AND(ISBLANK(CatTemplate[[#This Row],[Eq. unit cost]]),ISBLANK(CatTemplate[[#This Row],[Cons. unit cost]]),ISBLANK(CatTemplate[[#This Row],[Oth. unit cost]])), 0, IF(getUnitEffort =0,1,getUnitEffort) * CatTemplate[[#This Row],[Year15]])</f>
        <v>0</v>
      </c>
      <c r="CB74" s="29">
        <f>IF(AND(ISBLANK(CatTemplate[[#This Row],[Eq. unit cost]]),ISBLANK(CatTemplate[[#This Row],[Cons. unit cost]]),ISBLANK(CatTemplate[[#This Row],[Oth. unit cost]])), 0, IF(getUnitEffort =0,1,getUnitEffort) * CatTemplate[[#This Row],[Year16]])</f>
        <v>0</v>
      </c>
      <c r="CC74" s="29">
        <f>IF(AND(ISBLANK(CatTemplate[[#This Row],[Eq. unit cost]]),ISBLANK(CatTemplate[[#This Row],[Cons. unit cost]]),ISBLANK(CatTemplate[[#This Row],[Oth. unit cost]])), 0, IF(getUnitEffort =0,1,getUnitEffort) * CatTemplate[[#This Row],[Year17]])</f>
        <v>0</v>
      </c>
      <c r="CD74" s="29">
        <f>IF(AND(ISBLANK(CatTemplate[[#This Row],[Eq. unit cost]]),ISBLANK(CatTemplate[[#This Row],[Cons. unit cost]]),ISBLANK(CatTemplate[[#This Row],[Oth. unit cost]])), 0, IF(getUnitEffort =0,1,getUnitEffort) * CatTemplate[[#This Row],[Year18]])</f>
        <v>0</v>
      </c>
      <c r="CE74" s="29">
        <f>IF(AND(ISBLANK(CatTemplate[[#This Row],[Eq. unit cost]]),ISBLANK(CatTemplate[[#This Row],[Cons. unit cost]]),ISBLANK(CatTemplate[[#This Row],[Oth. unit cost]])), 0, IF(getUnitEffort =0,1,getUnitEffort) * CatTemplate[[#This Row],[Year19]])</f>
        <v>0</v>
      </c>
      <c r="CF74" s="29">
        <f>IF(AND(ISBLANK(CatTemplate[[#This Row],[Eq. unit cost]]),ISBLANK(CatTemplate[[#This Row],[Cons. unit cost]]),ISBLANK(CatTemplate[[#This Row],[Oth. unit cost]])), 0, IF(getUnitEffort =0,1,getUnitEffort) * CatTemplate[[#This Row],[Year20]])</f>
        <v>0</v>
      </c>
      <c r="CG74" s="45">
        <f>SUM(CatTemplate[[#This Row],[Q1]:[Q20]])</f>
        <v>0</v>
      </c>
      <c r="CH74" s="29">
        <f>IF(ISBLANK(CatTemplate[[#This Row],[St. unit effort]]),0,(CatTemplate[[#This Row],[St. unit effort]] * CatTemplate[[#This Row],[Year1]]))</f>
        <v>0</v>
      </c>
      <c r="CI74" s="29">
        <f>IF(ISBLANK(CatTemplate[[#This Row],[St. unit effort]]),0,(CatTemplate[[#This Row],[St. unit effort]] * CatTemplate[[#This Row],[Year2]]))</f>
        <v>0</v>
      </c>
      <c r="CJ74" s="29">
        <f>IF(ISBLANK(CatTemplate[[#This Row],[St. unit effort]]),0,(CatTemplate[[#This Row],[St. unit effort]] * CatTemplate[[#This Row],[Year3]]))</f>
        <v>0</v>
      </c>
      <c r="CK74" s="29">
        <f>IF(ISBLANK(CatTemplate[[#This Row],[St. unit effort]]),0,(CatTemplate[[#This Row],[St. unit effort]] * CatTemplate[[#This Row],[Year4]]))</f>
        <v>0</v>
      </c>
      <c r="CL74" s="29">
        <f>IF(ISBLANK(CatTemplate[[#This Row],[St. unit effort]]),0,(CatTemplate[[#This Row],[St. unit effort]] * CatTemplate[[#This Row],[Year5]]))</f>
        <v>0</v>
      </c>
      <c r="CM74" s="29">
        <f>IF(ISBLANK(CatTemplate[[#This Row],[St. unit effort]]),0,(CatTemplate[[#This Row],[St. unit effort]] * CatTemplate[[#This Row],[Year6]]))</f>
        <v>0</v>
      </c>
      <c r="CN74" s="29">
        <f>IF(ISBLANK(CatTemplate[[#This Row],[St. unit effort]]),0,(CatTemplate[[#This Row],[St. unit effort]] * CatTemplate[[#This Row],[Year7]]))</f>
        <v>0</v>
      </c>
      <c r="CO74" s="29">
        <f>IF(ISBLANK(CatTemplate[[#This Row],[St. unit effort]]),0,(CatTemplate[[#This Row],[St. unit effort]] * CatTemplate[[#This Row],[Year8]]))</f>
        <v>0</v>
      </c>
      <c r="CP74" s="29">
        <f>IF(ISBLANK(CatTemplate[[#This Row],[St. unit effort]]),0,(CatTemplate[[#This Row],[St. unit effort]] * CatTemplate[[#This Row],[Year9]]))</f>
        <v>0</v>
      </c>
      <c r="CQ74" s="29">
        <f>IF(ISBLANK(CatTemplate[[#This Row],[St. unit effort]]),0,(CatTemplate[[#This Row],[St. unit effort]] * CatTemplate[[#This Row],[Year10]]))</f>
        <v>0</v>
      </c>
      <c r="CR74" s="29">
        <f>IF(ISBLANK(CatTemplate[[#This Row],[St. unit effort]]),0,(CatTemplate[[#This Row],[St. unit effort]] * CatTemplate[[#This Row],[Year11]]))</f>
        <v>0</v>
      </c>
      <c r="CS74" s="29">
        <f>IF(ISBLANK(CatTemplate[[#This Row],[St. unit effort]]),0,(CatTemplate[[#This Row],[St. unit effort]] * CatTemplate[[#This Row],[Year12]]))</f>
        <v>0</v>
      </c>
      <c r="CT74" s="29">
        <f>IF(ISBLANK(CatTemplate[[#This Row],[St. unit effort]]),0,(CatTemplate[[#This Row],[St. unit effort]] * CatTemplate[[#This Row],[Year13]]))</f>
        <v>0</v>
      </c>
      <c r="CU74" s="29">
        <f>IF(ISBLANK(CatTemplate[[#This Row],[St. unit effort]]),0,(CatTemplate[[#This Row],[St. unit effort]] * CatTemplate[[#This Row],[Year14]]))</f>
        <v>0</v>
      </c>
      <c r="CV74" s="29">
        <f>IF(ISBLANK(CatTemplate[[#This Row],[St. unit effort]]),0,(CatTemplate[[#This Row],[St. unit effort]] * CatTemplate[[#This Row],[Year15]]))</f>
        <v>0</v>
      </c>
      <c r="CW74" s="29">
        <f>IF(ISBLANK(CatTemplate[[#This Row],[St. unit effort]]),0,(CatTemplate[[#This Row],[St. unit effort]] * CatTemplate[[#This Row],[Year16]]))</f>
        <v>0</v>
      </c>
      <c r="CX74" s="29">
        <f>IF(ISBLANK(CatTemplate[[#This Row],[St. unit effort]]),0,(CatTemplate[[#This Row],[St. unit effort]] * CatTemplate[[#This Row],[Year17]]))</f>
        <v>0</v>
      </c>
      <c r="CY74" s="29">
        <f>IF(ISBLANK(CatTemplate[[#This Row],[St. unit effort]]),0,(CatTemplate[[#This Row],[St. unit effort]] * CatTemplate[[#This Row],[Year18]]))</f>
        <v>0</v>
      </c>
      <c r="CZ74" s="29">
        <f>IF(ISBLANK(CatTemplate[[#This Row],[St. unit effort]]),0,(CatTemplate[[#This Row],[St. unit effort]] * CatTemplate[[#This Row],[Year19]]))</f>
        <v>0</v>
      </c>
      <c r="DA74" s="29">
        <f>IF(ISBLANK(CatTemplate[[#This Row],[St. unit effort]]),0,(CatTemplate[[#This Row],[St. unit effort]] * CatTemplate[[#This Row],[Year20]]))</f>
        <v>0</v>
      </c>
      <c r="DB74" s="57">
        <f>IF(ISBLANK(CatTemplate[[#This Row],[St. unit effort]]),0,(CatTemplate[[#This Row],[St. unit effort]] * CatTemplate[[#This Row],[Year1]])*8/ParRatePM)</f>
        <v>0</v>
      </c>
      <c r="DC74" s="57">
        <f>IF(ISBLANK(CatTemplate[[#This Row],[St. unit effort]]),0,(CatTemplate[[#This Row],[St. unit effort]] * CatTemplate[[#This Row],[Year2]])*8/ParRatePM)</f>
        <v>0</v>
      </c>
      <c r="DD74" s="57">
        <f>IF(ISBLANK(CatTemplate[[#This Row],[St. unit effort]]),0,(CatTemplate[[#This Row],[St. unit effort]] * CatTemplate[[#This Row],[Year3]])*8/ParRatePM)</f>
        <v>0</v>
      </c>
      <c r="DE74" s="57">
        <f>IF(ISBLANK(CatTemplate[[#This Row],[St. unit effort]]),0,(CatTemplate[[#This Row],[St. unit effort]] * CatTemplate[[#This Row],[Year4]])*8/ParRatePM)</f>
        <v>0</v>
      </c>
      <c r="DF74" s="57">
        <f>IF(ISBLANK(CatTemplate[[#This Row],[St. unit effort]]),0,(CatTemplate[[#This Row],[St. unit effort]] * CatTemplate[[#This Row],[Year5]])*8/ParRatePM)</f>
        <v>0</v>
      </c>
      <c r="DG74" s="57">
        <f>IF(ISBLANK(CatTemplate[[#This Row],[St. unit effort]]),0,(CatTemplate[[#This Row],[St. unit effort]] * CatTemplate[[#This Row],[Year6]])*8/ParRatePM)</f>
        <v>0</v>
      </c>
      <c r="DH74" s="57">
        <f>IF(ISBLANK(CatTemplate[[#This Row],[St. unit effort]]),0,(CatTemplate[[#This Row],[St. unit effort]] * CatTemplate[[#This Row],[Year7]])*8/ParRatePM)</f>
        <v>0</v>
      </c>
      <c r="DI74" s="57">
        <f>IF(ISBLANK(CatTemplate[[#This Row],[St. unit effort]]),0,(CatTemplate[[#This Row],[St. unit effort]] * CatTemplate[[#This Row],[Year8]])*8/ParRatePM)</f>
        <v>0</v>
      </c>
      <c r="DJ74" s="57">
        <f>IF(ISBLANK(CatTemplate[[#This Row],[St. unit effort]]),0,(CatTemplate[[#This Row],[St. unit effort]] * CatTemplate[[#This Row],[Year9]])*8/ParRatePM)</f>
        <v>0</v>
      </c>
      <c r="DK74" s="57">
        <f>IF(ISBLANK(CatTemplate[[#This Row],[St. unit effort]]),0,(CatTemplate[[#This Row],[St. unit effort]] * CatTemplate[[#This Row],[Year10]])*8/ParRatePM)</f>
        <v>0</v>
      </c>
      <c r="DL74" s="57">
        <f>IF(ISBLANK(CatTemplate[[#This Row],[St. unit effort]]),0,(CatTemplate[[#This Row],[St. unit effort]] * CatTemplate[[#This Row],[Year11]])*8/ParRatePM)</f>
        <v>0</v>
      </c>
      <c r="DM74" s="57">
        <f>IF(ISBLANK(CatTemplate[[#This Row],[St. unit effort]]),0,(CatTemplate[[#This Row],[St. unit effort]] * CatTemplate[[#This Row],[Year12]])*8/ParRatePM)</f>
        <v>0</v>
      </c>
      <c r="DN74" s="57">
        <f>IF(ISBLANK(CatTemplate[[#This Row],[St. unit effort]]),0,(CatTemplate[[#This Row],[St. unit effort]] * CatTemplate[[#This Row],[Year13]])*8/ParRatePM)</f>
        <v>0</v>
      </c>
      <c r="DO74" s="57">
        <f>IF(ISBLANK(CatTemplate[[#This Row],[St. unit effort]]),0,(CatTemplate[[#This Row],[St. unit effort]] * CatTemplate[[#This Row],[Year14]])*8/ParRatePM)</f>
        <v>0</v>
      </c>
      <c r="DP74" s="57">
        <f>IF(ISBLANK(CatTemplate[[#This Row],[St. unit effort]]),0,(CatTemplate[[#This Row],[St. unit effort]] * CatTemplate[[#This Row],[Year15]])*8/ParRatePM)</f>
        <v>0</v>
      </c>
      <c r="DQ74" s="57">
        <f>IF(ISBLANK(CatTemplate[[#This Row],[St. unit effort]]),0,(CatTemplate[[#This Row],[St. unit effort]] * CatTemplate[[#This Row],[Year16]])*8/ParRatePM)</f>
        <v>0</v>
      </c>
      <c r="DR74" s="57">
        <f>IF(ISBLANK(CatTemplate[[#This Row],[St. unit effort]]),0,(CatTemplate[[#This Row],[St. unit effort]] * CatTemplate[[#This Row],[Year17]])*8/ParRatePM)</f>
        <v>0</v>
      </c>
      <c r="DS74" s="57">
        <f>IF(ISBLANK(CatTemplate[[#This Row],[St. unit effort]]),0,(CatTemplate[[#This Row],[St. unit effort]] * CatTemplate[[#This Row],[Year18]])*8/ParRatePM)</f>
        <v>0</v>
      </c>
      <c r="DT74" s="57">
        <f>IF(ISBLANK(CatTemplate[[#This Row],[St. unit effort]]),0,(CatTemplate[[#This Row],[St. unit effort]] * CatTemplate[[#This Row],[Year19]])*8/ParRatePM)</f>
        <v>0</v>
      </c>
      <c r="DU74" s="57">
        <f>IF(ISBLANK(CatTemplate[[#This Row],[St. unit effort]]),0,(CatTemplate[[#This Row],[St. unit effort]] * CatTemplate[[#This Row],[Year20]])*8/ParRatePM)</f>
        <v>0</v>
      </c>
      <c r="DV74" s="54">
        <f>SUM(CatTemplate[[#This Row],[PM1]:[PM20]])</f>
        <v>0</v>
      </c>
      <c r="DW74" s="56">
        <f t="shared" si="25"/>
        <v>0</v>
      </c>
      <c r="DX74" s="56">
        <f t="shared" si="25"/>
        <v>0</v>
      </c>
      <c r="DY74" s="56">
        <f t="shared" si="25"/>
        <v>0</v>
      </c>
      <c r="DZ74" s="56">
        <f t="shared" si="25"/>
        <v>0</v>
      </c>
      <c r="EA74" s="56">
        <f t="shared" si="25"/>
        <v>0</v>
      </c>
      <c r="EB74" s="56">
        <f t="shared" si="25"/>
        <v>0</v>
      </c>
      <c r="EC74" s="56">
        <f t="shared" si="25"/>
        <v>0</v>
      </c>
      <c r="ED74" s="56">
        <f t="shared" si="25"/>
        <v>0</v>
      </c>
      <c r="EE74" s="56">
        <f t="shared" si="25"/>
        <v>0</v>
      </c>
      <c r="EF74" s="56">
        <f t="shared" si="25"/>
        <v>0</v>
      </c>
      <c r="EG74" s="56">
        <f t="shared" si="25"/>
        <v>0</v>
      </c>
      <c r="EH74" s="56">
        <f t="shared" si="25"/>
        <v>0</v>
      </c>
      <c r="EI74" s="56">
        <f t="shared" si="25"/>
        <v>0</v>
      </c>
      <c r="EJ74" s="56">
        <f t="shared" si="25"/>
        <v>0</v>
      </c>
      <c r="EK74" s="56">
        <f t="shared" si="25"/>
        <v>0</v>
      </c>
      <c r="EL74" s="56">
        <f t="shared" si="25"/>
        <v>0</v>
      </c>
      <c r="EM74" s="56">
        <f t="shared" si="23"/>
        <v>0</v>
      </c>
      <c r="EN74" s="56">
        <f t="shared" si="23"/>
        <v>0</v>
      </c>
      <c r="EO74" s="56">
        <f t="shared" si="23"/>
        <v>0</v>
      </c>
      <c r="EP74" s="56">
        <f t="shared" si="23"/>
        <v>0</v>
      </c>
      <c r="EQ74" s="30">
        <f>CatTemplate[[#This Row],[Eq. unit cost]] * CatTemplate[[#This Row],[Eq. quantity]]</f>
        <v>0</v>
      </c>
      <c r="ER74" s="30">
        <f>CatTemplate[[#This Row],[Cons. unit cost]] *CatTemplate[[#This Row],[Cons. quantity]]</f>
        <v>0</v>
      </c>
      <c r="ES74" s="30">
        <f>CatTemplate[[#This Row],[Oth. unit cost]] *CatTemplate[[#This Row],[Oth. quantity]]</f>
        <v>0</v>
      </c>
      <c r="ET74" s="55">
        <f>SUM(CatTemplate[[#This Row],[CO1]:[CO20]])</f>
        <v>0</v>
      </c>
      <c r="EU74" s="56">
        <f t="shared" si="26"/>
        <v>0</v>
      </c>
      <c r="EV74" s="56">
        <f t="shared" si="26"/>
        <v>0</v>
      </c>
      <c r="EW74" s="56">
        <f t="shared" si="26"/>
        <v>0</v>
      </c>
      <c r="EX74" s="56">
        <f t="shared" si="26"/>
        <v>0</v>
      </c>
      <c r="EY74" s="56">
        <f t="shared" si="26"/>
        <v>0</v>
      </c>
      <c r="EZ74" s="56">
        <f t="shared" si="26"/>
        <v>0</v>
      </c>
      <c r="FA74" s="56">
        <f t="shared" si="26"/>
        <v>0</v>
      </c>
      <c r="FB74" s="56">
        <f t="shared" si="26"/>
        <v>0</v>
      </c>
      <c r="FC74" s="56">
        <f t="shared" si="26"/>
        <v>0</v>
      </c>
      <c r="FD74" s="56">
        <f t="shared" si="26"/>
        <v>0</v>
      </c>
      <c r="FE74" s="56">
        <f t="shared" si="26"/>
        <v>0</v>
      </c>
      <c r="FF74" s="56">
        <f t="shared" si="26"/>
        <v>0</v>
      </c>
      <c r="FG74" s="56">
        <f t="shared" si="26"/>
        <v>0</v>
      </c>
      <c r="FH74" s="56">
        <f t="shared" si="26"/>
        <v>0</v>
      </c>
      <c r="FI74" s="56">
        <f t="shared" si="26"/>
        <v>0</v>
      </c>
      <c r="FJ74" s="56">
        <f t="shared" si="26"/>
        <v>0</v>
      </c>
      <c r="FK74" s="56">
        <f t="shared" si="24"/>
        <v>0</v>
      </c>
      <c r="FL74" s="56">
        <f t="shared" si="24"/>
        <v>0</v>
      </c>
      <c r="FM74" s="56">
        <f t="shared" si="24"/>
        <v>0</v>
      </c>
      <c r="FN74" s="56">
        <f t="shared" si="24"/>
        <v>0</v>
      </c>
      <c r="FO74" s="58">
        <f>SUM(CatTemplate[[#This Row],[CS1]:[CS20]])</f>
        <v>0</v>
      </c>
      <c r="FP74" s="59">
        <f>CatTemplate[[#This Row],[Total Oth. cost]]+CatTemplate[[#This Row],[Total St. Cost]]</f>
        <v>0</v>
      </c>
      <c r="FQ74" s="33" t="e">
        <f t="shared" si="27"/>
        <v>#VALUE!</v>
      </c>
      <c r="FR74" s="33" t="e">
        <f t="shared" si="28"/>
        <v>#VALUE!</v>
      </c>
      <c r="FS74" s="30" t="e">
        <f>(CatTemplate[[#This Row],[CO1]] + CatTemplate[[#This Row],[CS1]]) * (1 + getRateOHFinal) * getRateMarkupFinal</f>
        <v>#VALUE!</v>
      </c>
      <c r="FT74" s="30" t="e">
        <f>(CatTemplate[[#This Row],[CO2]] + CatTemplate[[#This Row],[CS2]]) * (1 + getRateOHFinal) * getRateMarkupFinal</f>
        <v>#VALUE!</v>
      </c>
      <c r="FU74" s="30" t="e">
        <f>(CatTemplate[[#This Row],[CO3]] + CatTemplate[[#This Row],[CS3]]) * (1 + getRateOHFinal) * getRateMarkupFinal</f>
        <v>#VALUE!</v>
      </c>
      <c r="FV74" s="30" t="e">
        <f>(CatTemplate[[#This Row],[CO4]] + CatTemplate[[#This Row],[CS4]]) * (1 + getRateOHFinal) * getRateMarkupFinal</f>
        <v>#VALUE!</v>
      </c>
      <c r="FW74" s="30" t="e">
        <f>(CatTemplate[[#This Row],[CO5]] + CatTemplate[[#This Row],[CS5]]) * (1 + getRateOHFinal) * getRateMarkupFinal</f>
        <v>#VALUE!</v>
      </c>
      <c r="FX74" s="30" t="e">
        <f>(CatTemplate[[#This Row],[CO6]] + CatTemplate[[#This Row],[CS6]]) * (1 + getRateOHFinal) * getRateMarkupFinal</f>
        <v>#VALUE!</v>
      </c>
      <c r="FY74" s="30" t="e">
        <f>(CatTemplate[[#This Row],[CO7]] + CatTemplate[[#This Row],[CS7]]) * (1 + getRateOHFinal) * getRateMarkupFinal</f>
        <v>#VALUE!</v>
      </c>
      <c r="FZ74" s="30" t="e">
        <f>(CatTemplate[[#This Row],[CO8]] + CatTemplate[[#This Row],[CS8]]) * (1 + getRateOHFinal) * getRateMarkupFinal</f>
        <v>#VALUE!</v>
      </c>
      <c r="GA74" s="30" t="e">
        <f>(CatTemplate[[#This Row],[CO9]] + CatTemplate[[#This Row],[CS9]]) * (1 + getRateOHFinal) * getRateMarkupFinal</f>
        <v>#VALUE!</v>
      </c>
      <c r="GB74" s="30" t="e">
        <f>(CatTemplate[[#This Row],[CO10]] + CatTemplate[[#This Row],[CS10]]) * (1 + getRateOHFinal) * getRateMarkupFinal</f>
        <v>#VALUE!</v>
      </c>
      <c r="GC74" s="30" t="e">
        <f>(CatTemplate[[#This Row],[CO11]] + CatTemplate[[#This Row],[CS11]]) * (1 + getRateOHFinal) * getRateMarkupFinal</f>
        <v>#VALUE!</v>
      </c>
      <c r="GD74" s="30" t="e">
        <f>(CatTemplate[[#This Row],[CO12]] + CatTemplate[[#This Row],[CS12]]) * (1 + getRateOHFinal) * getRateMarkupFinal</f>
        <v>#VALUE!</v>
      </c>
      <c r="GE74" s="30" t="e">
        <f>(CatTemplate[[#This Row],[CO13]] + CatTemplate[[#This Row],[CS13]]) * (1 + getRateOHFinal) * getRateMarkupFinal</f>
        <v>#VALUE!</v>
      </c>
      <c r="GF74" s="30" t="e">
        <f>(CatTemplate[[#This Row],[CO14]] + CatTemplate[[#This Row],[CS14]]) * (1 + getRateOHFinal) * getRateMarkupFinal</f>
        <v>#VALUE!</v>
      </c>
      <c r="GG74" s="30" t="e">
        <f>(CatTemplate[[#This Row],[CO15]] + CatTemplate[[#This Row],[CS15]]) * (1 + getRateOHFinal) * getRateMarkupFinal</f>
        <v>#VALUE!</v>
      </c>
      <c r="GH74" s="30" t="e">
        <f>(CatTemplate[[#This Row],[CO16]] + CatTemplate[[#This Row],[CS16]]) * (1 + getRateOHFinal) * getRateMarkupFinal</f>
        <v>#VALUE!</v>
      </c>
      <c r="GI74" s="30" t="e">
        <f>(CatTemplate[[#This Row],[CO17]] + CatTemplate[[#This Row],[CS17]]) * (1 + getRateOHFinal) * getRateMarkupFinal</f>
        <v>#VALUE!</v>
      </c>
      <c r="GJ74" s="30" t="e">
        <f>(CatTemplate[[#This Row],[CO18]] + CatTemplate[[#This Row],[CS18]]) * (1 + getRateOHFinal) * getRateMarkupFinal</f>
        <v>#VALUE!</v>
      </c>
      <c r="GK74" s="30" t="e">
        <f>(CatTemplate[[#This Row],[CO19]] + CatTemplate[[#This Row],[CS19]]) * (1 + getRateOHFinal) * getRateMarkupFinal</f>
        <v>#VALUE!</v>
      </c>
      <c r="GL74" s="30" t="e">
        <f>(CatTemplate[[#This Row],[CO20]] + CatTemplate[[#This Row],[CS20]]) * (1 + getRateOHFinal) * getRateMarkupFinal</f>
        <v>#VALUE!</v>
      </c>
      <c r="GM74" s="30" t="e">
        <f t="shared" si="29"/>
        <v>#VALUE!</v>
      </c>
      <c r="GN74" s="30" t="e">
        <f t="shared" si="30"/>
        <v>#VALUE!</v>
      </c>
      <c r="GO74" s="30" t="e">
        <f t="shared" si="31"/>
        <v>#VALUE!</v>
      </c>
      <c r="GP74" s="30" t="e">
        <f t="shared" si="32"/>
        <v>#VALUE!</v>
      </c>
      <c r="GQ74" s="30" t="e">
        <f>(CatTemplate[[#This Row],[CO1]]+CatTemplate[[#This Row],[CS1]]) * (1+ getRateOHFinal) * (1 + getRateMarkupFinal)</f>
        <v>#VALUE!</v>
      </c>
      <c r="GR74" s="30" t="e">
        <f>(CatTemplate[[#This Row],[CO2]]+CatTemplate[[#This Row],[CS2]]) * (1+ getRateOHFinal) * (1 + getRateMarkupFinal)</f>
        <v>#VALUE!</v>
      </c>
      <c r="GS74" s="30" t="e">
        <f>(CatTemplate[[#This Row],[CO3]]+CatTemplate[[#This Row],[CS3]]) * (1+ getRateOHFinal) * (1 + getRateMarkupFinal)</f>
        <v>#VALUE!</v>
      </c>
      <c r="GT74" s="30" t="e">
        <f>(CatTemplate[[#This Row],[CO4]]+CatTemplate[[#This Row],[CS4]]) * (1+ getRateOHFinal) * (1 + getRateMarkupFinal)</f>
        <v>#VALUE!</v>
      </c>
      <c r="GU74" s="30" t="e">
        <f>(CatTemplate[[#This Row],[CO5]]+CatTemplate[[#This Row],[CS5]]) * (1+ getRateOHFinal) * (1 + getRateMarkupFinal)</f>
        <v>#VALUE!</v>
      </c>
      <c r="GV74" s="30" t="e">
        <f>(CatTemplate[[#This Row],[CO6]]+CatTemplate[[#This Row],[CS6]]) * (1+ getRateOHFinal) * (1 + getRateMarkupFinal)</f>
        <v>#VALUE!</v>
      </c>
      <c r="GW74" s="30" t="e">
        <f>(CatTemplate[[#This Row],[CO7]]+CatTemplate[[#This Row],[CS7]]) * (1+ getRateOHFinal) * (1 + getRateMarkupFinal)</f>
        <v>#VALUE!</v>
      </c>
      <c r="GX74" s="30" t="e">
        <f>(CatTemplate[[#This Row],[CO8]]+CatTemplate[[#This Row],[CS8]]) * (1+ getRateOHFinal) * (1 + getRateMarkupFinal)</f>
        <v>#VALUE!</v>
      </c>
      <c r="GY74" s="30" t="e">
        <f>(CatTemplate[[#This Row],[CO9]]+CatTemplate[[#This Row],[CS9]]) * (1+ getRateOHFinal) * (1 + getRateMarkupFinal)</f>
        <v>#VALUE!</v>
      </c>
      <c r="GZ74" s="30" t="e">
        <f>(CatTemplate[[#This Row],[CO10]]+CatTemplate[[#This Row],[CS10]]) * (1+ getRateOHFinal) * (1 + getRateMarkupFinal)</f>
        <v>#VALUE!</v>
      </c>
      <c r="HA74" s="30" t="e">
        <f>(CatTemplate[[#This Row],[CO11]]+CatTemplate[[#This Row],[CS11]]) * (1+ getRateOHFinal) * (1 + getRateMarkupFinal)</f>
        <v>#VALUE!</v>
      </c>
      <c r="HB74" s="30" t="e">
        <f>(CatTemplate[[#This Row],[CO12]]+CatTemplate[[#This Row],[CS12]]) * (1+ getRateOHFinal) * (1 + getRateMarkupFinal)</f>
        <v>#VALUE!</v>
      </c>
      <c r="HC74" s="30" t="e">
        <f>(CatTemplate[[#This Row],[CO13]]+CatTemplate[[#This Row],[CS13]]) * (1+ getRateOHFinal) * (1 + getRateMarkupFinal)</f>
        <v>#VALUE!</v>
      </c>
      <c r="HD74" s="30" t="e">
        <f>(CatTemplate[[#This Row],[CO14]]+CatTemplate[[#This Row],[CS14]]) * (1+ getRateOHFinal) * (1 + getRateMarkupFinal)</f>
        <v>#VALUE!</v>
      </c>
      <c r="HE74" s="30" t="e">
        <f>(CatTemplate[[#This Row],[CO15]]+CatTemplate[[#This Row],[CS15]]) * (1+ getRateOHFinal) * (1 + getRateMarkupFinal)</f>
        <v>#VALUE!</v>
      </c>
      <c r="HF74" s="30" t="e">
        <f>(CatTemplate[[#This Row],[CO16]]+CatTemplate[[#This Row],[CS16]]) * (1+ getRateOHFinal) * (1 + getRateMarkupFinal)</f>
        <v>#VALUE!</v>
      </c>
      <c r="HG74" s="30" t="e">
        <f>(CatTemplate[[#This Row],[CO17]]+CatTemplate[[#This Row],[CS17]]) * (1+ getRateOHFinal) * (1 + getRateMarkupFinal)</f>
        <v>#VALUE!</v>
      </c>
      <c r="HH74" s="30" t="e">
        <f>(CatTemplate[[#This Row],[CO18]]+CatTemplate[[#This Row],[CS18]]) * (1+ getRateOHFinal) * (1 + getRateMarkupFinal)</f>
        <v>#VALUE!</v>
      </c>
      <c r="HI74" s="30" t="e">
        <f>(CatTemplate[[#This Row],[CO19]]+CatTemplate[[#This Row],[CS19]]) * (1+ getRateOHFinal) * (1 + getRateMarkupFinal)</f>
        <v>#VALUE!</v>
      </c>
      <c r="HJ74" s="30" t="e">
        <f>(CatTemplate[[#This Row],[CO20]]+CatTemplate[[#This Row],[CS20]]) * (1+ getRateOHFinal) * (1 + getRateMarkupFinal)</f>
        <v>#VALUE!</v>
      </c>
      <c r="HK74" s="39" t="e">
        <f>CatTemplate[[#This Row],[Total cost]]+CatTemplate[[#This Row],[OH Amount]]+CatTemplate[[#This Row],[Markup]]</f>
        <v>#VALUE!</v>
      </c>
      <c r="HL74" s="63">
        <f>IF(CatTemplate[[#This Row],[Units]]="Days",CatTemplate[[#This Row],[Project quantity]]*CatTemplate[[#This Row],[St. unit effort]],CatTemplate[[#This Row],[Project quantity]])</f>
        <v>0</v>
      </c>
      <c r="HM74" s="287">
        <f>IFERROR(CatTemplate[[#This Row],[Total Price]]/(CatTemplate[[#This Row],[Final Quantity]]),0)</f>
        <v>0</v>
      </c>
      <c r="HN74" s="261"/>
    </row>
    <row r="75" spans="2:222" ht="12.75" customHeight="1" x14ac:dyDescent="0.2">
      <c r="B75" s="6" t="s">
        <v>75</v>
      </c>
      <c r="C75" s="22">
        <v>2</v>
      </c>
      <c r="D75" s="7" t="s">
        <v>75</v>
      </c>
      <c r="E75" s="24">
        <v>7</v>
      </c>
      <c r="F75" s="18" t="s">
        <v>156</v>
      </c>
      <c r="G75" s="26">
        <v>3</v>
      </c>
      <c r="H75" s="18" t="s">
        <v>252</v>
      </c>
      <c r="I75" s="18"/>
      <c r="J75" s="15" t="s">
        <v>31</v>
      </c>
      <c r="K75" s="15"/>
      <c r="L75" s="15" t="s">
        <v>140</v>
      </c>
      <c r="M75" s="15" t="s">
        <v>206</v>
      </c>
      <c r="N75" s="15" t="s">
        <v>858</v>
      </c>
      <c r="O75" s="320"/>
      <c r="P75" s="71"/>
      <c r="Q75" s="108"/>
      <c r="R75" s="73"/>
      <c r="S75" s="97"/>
      <c r="T75" s="100">
        <f>getEqUnitCost</f>
        <v>0</v>
      </c>
      <c r="U75" s="73">
        <f>getEqUnitEffort</f>
        <v>0</v>
      </c>
      <c r="V75" s="101">
        <f>getEqQuantity</f>
        <v>0</v>
      </c>
      <c r="W75" s="320"/>
      <c r="X75" s="100">
        <f>getConsUnitCost</f>
        <v>0</v>
      </c>
      <c r="Y75" s="73">
        <f>getConsUnitEffort</f>
        <v>0</v>
      </c>
      <c r="Z75" s="14">
        <f>getConsQuantity</f>
        <v>0</v>
      </c>
      <c r="AA75" s="320"/>
      <c r="AB75" s="72"/>
      <c r="AC75" s="112"/>
      <c r="AD75" s="14">
        <f>getOthQuantity</f>
        <v>0</v>
      </c>
      <c r="AE75" s="320"/>
      <c r="AF75" s="28" t="str">
        <f>IF(ISBLANK(CatTemplate[[#This Row],[Resource type]]),"",CatTemplate[[#This Row],[Resource type]])</f>
        <v>CIEC Nurse</v>
      </c>
      <c r="AG75" s="242">
        <f>getStaffUnitCost</f>
        <v>443.51295609133325</v>
      </c>
      <c r="AH75" s="113">
        <f>getStaffUnitEffort</f>
        <v>0</v>
      </c>
      <c r="AI75" s="40">
        <f>getStaffQuantity</f>
        <v>0</v>
      </c>
      <c r="AJ75" s="41">
        <f>CatTemplate[[#This Row],[St. quantity]]*8/ParRatePM</f>
        <v>0</v>
      </c>
      <c r="AK75" s="320"/>
      <c r="AL75" s="53" t="str">
        <f>CatTemplate[[#This Row],[Item type]]</f>
        <v>Days</v>
      </c>
      <c r="AM75" s="12">
        <f>SUM(CatTemplate[[#This Row],[Year1]:[Year20]])</f>
        <v>0</v>
      </c>
      <c r="AN75" s="52"/>
      <c r="AO75" s="52"/>
      <c r="AP75" s="52"/>
      <c r="AQ75" s="8"/>
      <c r="AR75" s="8"/>
      <c r="AS75" s="8"/>
      <c r="AT75" s="8"/>
      <c r="AU75" s="8"/>
      <c r="AV75" s="8"/>
      <c r="AW75" s="8"/>
      <c r="AX75" s="8"/>
      <c r="AY75" s="8"/>
      <c r="AZ75" s="8"/>
      <c r="BA75" s="8"/>
      <c r="BB75" s="8"/>
      <c r="BC75" s="8"/>
      <c r="BD75" s="8"/>
      <c r="BE75" s="8"/>
      <c r="BF75" s="8"/>
      <c r="BG75" s="36"/>
      <c r="BH75" s="320"/>
      <c r="BI75" s="37" t="str">
        <f>getCostCategory</f>
        <v>01 Staff costs</v>
      </c>
      <c r="BJ75" s="37" t="str">
        <f>getSection</f>
        <v>02 Patient visits and data collection</v>
      </c>
      <c r="BK75" s="32" t="str">
        <f>getObject</f>
        <v>CIEC Nurse</v>
      </c>
      <c r="BL75" s="30">
        <f>IFERROR(getUnitCost * IF(CatTemplate[[#This Row],[Cost Category Comp.]]="01 Staff costs", 1,1),0)</f>
        <v>443.51295609133325</v>
      </c>
      <c r="BM75" s="29">
        <f>IF(AND(ISBLANK(CatTemplate[[#This Row],[Eq. unit cost]]),ISBLANK(CatTemplate[[#This Row],[Cons. unit cost]]),ISBLANK(CatTemplate[[#This Row],[Oth. unit cost]])), 0, IF(getUnitEffort =0,1,getUnitEffort) * CatTemplate[[#This Row],[Year1]])</f>
        <v>0</v>
      </c>
      <c r="BN75" s="29">
        <f>IF(AND(ISBLANK(CatTemplate[[#This Row],[Eq. unit cost]]),ISBLANK(CatTemplate[[#This Row],[Cons. unit cost]]),ISBLANK(CatTemplate[[#This Row],[Oth. unit cost]])), 0, IF(getUnitEffort =0,1,getUnitEffort) * CatTemplate[[#This Row],[Year2]])</f>
        <v>0</v>
      </c>
      <c r="BO75" s="29">
        <f>IF(AND(ISBLANK(CatTemplate[[#This Row],[Eq. unit cost]]),ISBLANK(CatTemplate[[#This Row],[Cons. unit cost]]),ISBLANK(CatTemplate[[#This Row],[Oth. unit cost]])), 0, IF(getUnitEffort =0,1,getUnitEffort) * CatTemplate[[#This Row],[Year3]])</f>
        <v>0</v>
      </c>
      <c r="BP75" s="29">
        <f>IF(AND(ISBLANK(CatTemplate[[#This Row],[Eq. unit cost]]),ISBLANK(CatTemplate[[#This Row],[Cons. unit cost]]),ISBLANK(CatTemplate[[#This Row],[Oth. unit cost]])), 0, IF(getUnitEffort =0,1,getUnitEffort) * CatTemplate[[#This Row],[Year4]])</f>
        <v>0</v>
      </c>
      <c r="BQ75" s="29">
        <f>IF(AND(ISBLANK(CatTemplate[[#This Row],[Eq. unit cost]]),ISBLANK(CatTemplate[[#This Row],[Cons. unit cost]]),ISBLANK(CatTemplate[[#This Row],[Oth. unit cost]])), 0, IF(getUnitEffort =0,1,getUnitEffort) * CatTemplate[[#This Row],[Year5]])</f>
        <v>0</v>
      </c>
      <c r="BR75" s="29">
        <f>IF(AND(ISBLANK(CatTemplate[[#This Row],[Eq. unit cost]]),ISBLANK(CatTemplate[[#This Row],[Cons. unit cost]]),ISBLANK(CatTemplate[[#This Row],[Oth. unit cost]])), 0, IF(getUnitEffort =0,1,getUnitEffort) * CatTemplate[[#This Row],[Year6]])</f>
        <v>0</v>
      </c>
      <c r="BS75" s="29">
        <f>IF(AND(ISBLANK(CatTemplate[[#This Row],[Eq. unit cost]]),ISBLANK(CatTemplate[[#This Row],[Cons. unit cost]]),ISBLANK(CatTemplate[[#This Row],[Oth. unit cost]])), 0, IF(getUnitEffort =0,1,getUnitEffort) * CatTemplate[[#This Row],[Year7]])</f>
        <v>0</v>
      </c>
      <c r="BT75" s="29">
        <f>IF(AND(ISBLANK(CatTemplate[[#This Row],[Eq. unit cost]]),ISBLANK(CatTemplate[[#This Row],[Cons. unit cost]]),ISBLANK(CatTemplate[[#This Row],[Oth. unit cost]])), 0, IF(getUnitEffort =0,1,getUnitEffort) * CatTemplate[[#This Row],[Year8]])</f>
        <v>0</v>
      </c>
      <c r="BU75" s="29">
        <f>IF(AND(ISBLANK(CatTemplate[[#This Row],[Eq. unit cost]]),ISBLANK(CatTemplate[[#This Row],[Cons. unit cost]]),ISBLANK(CatTemplate[[#This Row],[Oth. unit cost]])), 0, IF(getUnitEffort =0,1,getUnitEffort) * CatTemplate[[#This Row],[Year9]])</f>
        <v>0</v>
      </c>
      <c r="BV75" s="29">
        <f>IF(AND(ISBLANK(CatTemplate[[#This Row],[Eq. unit cost]]),ISBLANK(CatTemplate[[#This Row],[Cons. unit cost]]),ISBLANK(CatTemplate[[#This Row],[Oth. unit cost]])), 0, IF(getUnitEffort =0,1,getUnitEffort) * CatTemplate[[#This Row],[Year10]])</f>
        <v>0</v>
      </c>
      <c r="BW75" s="29">
        <f>IF(AND(ISBLANK(CatTemplate[[#This Row],[Eq. unit cost]]),ISBLANK(CatTemplate[[#This Row],[Cons. unit cost]]),ISBLANK(CatTemplate[[#This Row],[Oth. unit cost]])), 0, IF(getUnitEffort =0,1,getUnitEffort) * CatTemplate[[#This Row],[Year11]])</f>
        <v>0</v>
      </c>
      <c r="BX75" s="29">
        <f>IF(AND(ISBLANK(CatTemplate[[#This Row],[Eq. unit cost]]),ISBLANK(CatTemplate[[#This Row],[Cons. unit cost]]),ISBLANK(CatTemplate[[#This Row],[Oth. unit cost]])), 0, IF(getUnitEffort =0,1,getUnitEffort) * CatTemplate[[#This Row],[Year12]])</f>
        <v>0</v>
      </c>
      <c r="BY75" s="29">
        <f>IF(AND(ISBLANK(CatTemplate[[#This Row],[Eq. unit cost]]),ISBLANK(CatTemplate[[#This Row],[Cons. unit cost]]),ISBLANK(CatTemplate[[#This Row],[Oth. unit cost]])), 0, IF(getUnitEffort =0,1,getUnitEffort) * CatTemplate[[#This Row],[Year13]])</f>
        <v>0</v>
      </c>
      <c r="BZ75" s="29">
        <f>IF(AND(ISBLANK(CatTemplate[[#This Row],[Eq. unit cost]]),ISBLANK(CatTemplate[[#This Row],[Cons. unit cost]]),ISBLANK(CatTemplate[[#This Row],[Oth. unit cost]])), 0, IF(getUnitEffort =0,1,getUnitEffort) * CatTemplate[[#This Row],[Year14]])</f>
        <v>0</v>
      </c>
      <c r="CA75" s="29">
        <f>IF(AND(ISBLANK(CatTemplate[[#This Row],[Eq. unit cost]]),ISBLANK(CatTemplate[[#This Row],[Cons. unit cost]]),ISBLANK(CatTemplate[[#This Row],[Oth. unit cost]])), 0, IF(getUnitEffort =0,1,getUnitEffort) * CatTemplate[[#This Row],[Year15]])</f>
        <v>0</v>
      </c>
      <c r="CB75" s="29">
        <f>IF(AND(ISBLANK(CatTemplate[[#This Row],[Eq. unit cost]]),ISBLANK(CatTemplate[[#This Row],[Cons. unit cost]]),ISBLANK(CatTemplate[[#This Row],[Oth. unit cost]])), 0, IF(getUnitEffort =0,1,getUnitEffort) * CatTemplate[[#This Row],[Year16]])</f>
        <v>0</v>
      </c>
      <c r="CC75" s="29">
        <f>IF(AND(ISBLANK(CatTemplate[[#This Row],[Eq. unit cost]]),ISBLANK(CatTemplate[[#This Row],[Cons. unit cost]]),ISBLANK(CatTemplate[[#This Row],[Oth. unit cost]])), 0, IF(getUnitEffort =0,1,getUnitEffort) * CatTemplate[[#This Row],[Year17]])</f>
        <v>0</v>
      </c>
      <c r="CD75" s="29">
        <f>IF(AND(ISBLANK(CatTemplate[[#This Row],[Eq. unit cost]]),ISBLANK(CatTemplate[[#This Row],[Cons. unit cost]]),ISBLANK(CatTemplate[[#This Row],[Oth. unit cost]])), 0, IF(getUnitEffort =0,1,getUnitEffort) * CatTemplate[[#This Row],[Year18]])</f>
        <v>0</v>
      </c>
      <c r="CE75" s="29">
        <f>IF(AND(ISBLANK(CatTemplate[[#This Row],[Eq. unit cost]]),ISBLANK(CatTemplate[[#This Row],[Cons. unit cost]]),ISBLANK(CatTemplate[[#This Row],[Oth. unit cost]])), 0, IF(getUnitEffort =0,1,getUnitEffort) * CatTemplate[[#This Row],[Year19]])</f>
        <v>0</v>
      </c>
      <c r="CF75" s="29">
        <f>IF(AND(ISBLANK(CatTemplate[[#This Row],[Eq. unit cost]]),ISBLANK(CatTemplate[[#This Row],[Cons. unit cost]]),ISBLANK(CatTemplate[[#This Row],[Oth. unit cost]])), 0, IF(getUnitEffort =0,1,getUnitEffort) * CatTemplate[[#This Row],[Year20]])</f>
        <v>0</v>
      </c>
      <c r="CG75" s="45">
        <f>SUM(CatTemplate[[#This Row],[Q1]:[Q20]])</f>
        <v>0</v>
      </c>
      <c r="CH75" s="29">
        <f>IF(ISBLANK(CatTemplate[[#This Row],[St. unit effort]]),0,(CatTemplate[[#This Row],[St. unit effort]] * CatTemplate[[#This Row],[Year1]]))</f>
        <v>0</v>
      </c>
      <c r="CI75" s="29">
        <f>IF(ISBLANK(CatTemplate[[#This Row],[St. unit effort]]),0,(CatTemplate[[#This Row],[St. unit effort]] * CatTemplate[[#This Row],[Year2]]))</f>
        <v>0</v>
      </c>
      <c r="CJ75" s="29">
        <f>IF(ISBLANK(CatTemplate[[#This Row],[St. unit effort]]),0,(CatTemplate[[#This Row],[St. unit effort]] * CatTemplate[[#This Row],[Year3]]))</f>
        <v>0</v>
      </c>
      <c r="CK75" s="29">
        <f>IF(ISBLANK(CatTemplate[[#This Row],[St. unit effort]]),0,(CatTemplate[[#This Row],[St. unit effort]] * CatTemplate[[#This Row],[Year4]]))</f>
        <v>0</v>
      </c>
      <c r="CL75" s="29">
        <f>IF(ISBLANK(CatTemplate[[#This Row],[St. unit effort]]),0,(CatTemplate[[#This Row],[St. unit effort]] * CatTemplate[[#This Row],[Year5]]))</f>
        <v>0</v>
      </c>
      <c r="CM75" s="29">
        <f>IF(ISBLANK(CatTemplate[[#This Row],[St. unit effort]]),0,(CatTemplate[[#This Row],[St. unit effort]] * CatTemplate[[#This Row],[Year6]]))</f>
        <v>0</v>
      </c>
      <c r="CN75" s="29">
        <f>IF(ISBLANK(CatTemplate[[#This Row],[St. unit effort]]),0,(CatTemplate[[#This Row],[St. unit effort]] * CatTemplate[[#This Row],[Year7]]))</f>
        <v>0</v>
      </c>
      <c r="CO75" s="29">
        <f>IF(ISBLANK(CatTemplate[[#This Row],[St. unit effort]]),0,(CatTemplate[[#This Row],[St. unit effort]] * CatTemplate[[#This Row],[Year8]]))</f>
        <v>0</v>
      </c>
      <c r="CP75" s="29">
        <f>IF(ISBLANK(CatTemplate[[#This Row],[St. unit effort]]),0,(CatTemplate[[#This Row],[St. unit effort]] * CatTemplate[[#This Row],[Year9]]))</f>
        <v>0</v>
      </c>
      <c r="CQ75" s="29">
        <f>IF(ISBLANK(CatTemplate[[#This Row],[St. unit effort]]),0,(CatTemplate[[#This Row],[St. unit effort]] * CatTemplate[[#This Row],[Year10]]))</f>
        <v>0</v>
      </c>
      <c r="CR75" s="29">
        <f>IF(ISBLANK(CatTemplate[[#This Row],[St. unit effort]]),0,(CatTemplate[[#This Row],[St. unit effort]] * CatTemplate[[#This Row],[Year11]]))</f>
        <v>0</v>
      </c>
      <c r="CS75" s="29">
        <f>IF(ISBLANK(CatTemplate[[#This Row],[St. unit effort]]),0,(CatTemplate[[#This Row],[St. unit effort]] * CatTemplate[[#This Row],[Year12]]))</f>
        <v>0</v>
      </c>
      <c r="CT75" s="29">
        <f>IF(ISBLANK(CatTemplate[[#This Row],[St. unit effort]]),0,(CatTemplate[[#This Row],[St. unit effort]] * CatTemplate[[#This Row],[Year13]]))</f>
        <v>0</v>
      </c>
      <c r="CU75" s="29">
        <f>IF(ISBLANK(CatTemplate[[#This Row],[St. unit effort]]),0,(CatTemplate[[#This Row],[St. unit effort]] * CatTemplate[[#This Row],[Year14]]))</f>
        <v>0</v>
      </c>
      <c r="CV75" s="29">
        <f>IF(ISBLANK(CatTemplate[[#This Row],[St. unit effort]]),0,(CatTemplate[[#This Row],[St. unit effort]] * CatTemplate[[#This Row],[Year15]]))</f>
        <v>0</v>
      </c>
      <c r="CW75" s="29">
        <f>IF(ISBLANK(CatTemplate[[#This Row],[St. unit effort]]),0,(CatTemplate[[#This Row],[St. unit effort]] * CatTemplate[[#This Row],[Year16]]))</f>
        <v>0</v>
      </c>
      <c r="CX75" s="29">
        <f>IF(ISBLANK(CatTemplate[[#This Row],[St. unit effort]]),0,(CatTemplate[[#This Row],[St. unit effort]] * CatTemplate[[#This Row],[Year17]]))</f>
        <v>0</v>
      </c>
      <c r="CY75" s="29">
        <f>IF(ISBLANK(CatTemplate[[#This Row],[St. unit effort]]),0,(CatTemplate[[#This Row],[St. unit effort]] * CatTemplate[[#This Row],[Year18]]))</f>
        <v>0</v>
      </c>
      <c r="CZ75" s="29">
        <f>IF(ISBLANK(CatTemplate[[#This Row],[St. unit effort]]),0,(CatTemplate[[#This Row],[St. unit effort]] * CatTemplate[[#This Row],[Year19]]))</f>
        <v>0</v>
      </c>
      <c r="DA75" s="29">
        <f>IF(ISBLANK(CatTemplate[[#This Row],[St. unit effort]]),0,(CatTemplate[[#This Row],[St. unit effort]] * CatTemplate[[#This Row],[Year20]]))</f>
        <v>0</v>
      </c>
      <c r="DB75" s="57">
        <f>IF(ISBLANK(CatTemplate[[#This Row],[St. unit effort]]),0,(CatTemplate[[#This Row],[St. unit effort]] * CatTemplate[[#This Row],[Year1]])*8/ParRatePM)</f>
        <v>0</v>
      </c>
      <c r="DC75" s="57">
        <f>IF(ISBLANK(CatTemplate[[#This Row],[St. unit effort]]),0,(CatTemplate[[#This Row],[St. unit effort]] * CatTemplate[[#This Row],[Year2]])*8/ParRatePM)</f>
        <v>0</v>
      </c>
      <c r="DD75" s="57">
        <f>IF(ISBLANK(CatTemplate[[#This Row],[St. unit effort]]),0,(CatTemplate[[#This Row],[St. unit effort]] * CatTemplate[[#This Row],[Year3]])*8/ParRatePM)</f>
        <v>0</v>
      </c>
      <c r="DE75" s="57">
        <f>IF(ISBLANK(CatTemplate[[#This Row],[St. unit effort]]),0,(CatTemplate[[#This Row],[St. unit effort]] * CatTemplate[[#This Row],[Year4]])*8/ParRatePM)</f>
        <v>0</v>
      </c>
      <c r="DF75" s="57">
        <f>IF(ISBLANK(CatTemplate[[#This Row],[St. unit effort]]),0,(CatTemplate[[#This Row],[St. unit effort]] * CatTemplate[[#This Row],[Year5]])*8/ParRatePM)</f>
        <v>0</v>
      </c>
      <c r="DG75" s="57">
        <f>IF(ISBLANK(CatTemplate[[#This Row],[St. unit effort]]),0,(CatTemplate[[#This Row],[St. unit effort]] * CatTemplate[[#This Row],[Year6]])*8/ParRatePM)</f>
        <v>0</v>
      </c>
      <c r="DH75" s="57">
        <f>IF(ISBLANK(CatTemplate[[#This Row],[St. unit effort]]),0,(CatTemplate[[#This Row],[St. unit effort]] * CatTemplate[[#This Row],[Year7]])*8/ParRatePM)</f>
        <v>0</v>
      </c>
      <c r="DI75" s="57">
        <f>IF(ISBLANK(CatTemplate[[#This Row],[St. unit effort]]),0,(CatTemplate[[#This Row],[St. unit effort]] * CatTemplate[[#This Row],[Year8]])*8/ParRatePM)</f>
        <v>0</v>
      </c>
      <c r="DJ75" s="57">
        <f>IF(ISBLANK(CatTemplate[[#This Row],[St. unit effort]]),0,(CatTemplate[[#This Row],[St. unit effort]] * CatTemplate[[#This Row],[Year9]])*8/ParRatePM)</f>
        <v>0</v>
      </c>
      <c r="DK75" s="57">
        <f>IF(ISBLANK(CatTemplate[[#This Row],[St. unit effort]]),0,(CatTemplate[[#This Row],[St. unit effort]] * CatTemplate[[#This Row],[Year10]])*8/ParRatePM)</f>
        <v>0</v>
      </c>
      <c r="DL75" s="57">
        <f>IF(ISBLANK(CatTemplate[[#This Row],[St. unit effort]]),0,(CatTemplate[[#This Row],[St. unit effort]] * CatTemplate[[#This Row],[Year11]])*8/ParRatePM)</f>
        <v>0</v>
      </c>
      <c r="DM75" s="57">
        <f>IF(ISBLANK(CatTemplate[[#This Row],[St. unit effort]]),0,(CatTemplate[[#This Row],[St. unit effort]] * CatTemplate[[#This Row],[Year12]])*8/ParRatePM)</f>
        <v>0</v>
      </c>
      <c r="DN75" s="57">
        <f>IF(ISBLANK(CatTemplate[[#This Row],[St. unit effort]]),0,(CatTemplate[[#This Row],[St. unit effort]] * CatTemplate[[#This Row],[Year13]])*8/ParRatePM)</f>
        <v>0</v>
      </c>
      <c r="DO75" s="57">
        <f>IF(ISBLANK(CatTemplate[[#This Row],[St. unit effort]]),0,(CatTemplate[[#This Row],[St. unit effort]] * CatTemplate[[#This Row],[Year14]])*8/ParRatePM)</f>
        <v>0</v>
      </c>
      <c r="DP75" s="57">
        <f>IF(ISBLANK(CatTemplate[[#This Row],[St. unit effort]]),0,(CatTemplate[[#This Row],[St. unit effort]] * CatTemplate[[#This Row],[Year15]])*8/ParRatePM)</f>
        <v>0</v>
      </c>
      <c r="DQ75" s="57">
        <f>IF(ISBLANK(CatTemplate[[#This Row],[St. unit effort]]),0,(CatTemplate[[#This Row],[St. unit effort]] * CatTemplate[[#This Row],[Year16]])*8/ParRatePM)</f>
        <v>0</v>
      </c>
      <c r="DR75" s="57">
        <f>IF(ISBLANK(CatTemplate[[#This Row],[St. unit effort]]),0,(CatTemplate[[#This Row],[St. unit effort]] * CatTemplate[[#This Row],[Year17]])*8/ParRatePM)</f>
        <v>0</v>
      </c>
      <c r="DS75" s="57">
        <f>IF(ISBLANK(CatTemplate[[#This Row],[St. unit effort]]),0,(CatTemplate[[#This Row],[St. unit effort]] * CatTemplate[[#This Row],[Year18]])*8/ParRatePM)</f>
        <v>0</v>
      </c>
      <c r="DT75" s="57">
        <f>IF(ISBLANK(CatTemplate[[#This Row],[St. unit effort]]),0,(CatTemplate[[#This Row],[St. unit effort]] * CatTemplate[[#This Row],[Year19]])*8/ParRatePM)</f>
        <v>0</v>
      </c>
      <c r="DU75" s="57">
        <f>IF(ISBLANK(CatTemplate[[#This Row],[St. unit effort]]),0,(CatTemplate[[#This Row],[St. unit effort]] * CatTemplate[[#This Row],[Year20]])*8/ParRatePM)</f>
        <v>0</v>
      </c>
      <c r="DV75" s="54">
        <f>SUM(CatTemplate[[#This Row],[PM1]:[PM20]])</f>
        <v>0</v>
      </c>
      <c r="DW75" s="56">
        <f t="shared" si="25"/>
        <v>0</v>
      </c>
      <c r="DX75" s="56">
        <f t="shared" si="25"/>
        <v>0</v>
      </c>
      <c r="DY75" s="56">
        <f t="shared" si="25"/>
        <v>0</v>
      </c>
      <c r="DZ75" s="56">
        <f t="shared" si="25"/>
        <v>0</v>
      </c>
      <c r="EA75" s="56">
        <f t="shared" si="25"/>
        <v>0</v>
      </c>
      <c r="EB75" s="56">
        <f t="shared" si="25"/>
        <v>0</v>
      </c>
      <c r="EC75" s="56">
        <f t="shared" si="25"/>
        <v>0</v>
      </c>
      <c r="ED75" s="56">
        <f t="shared" si="25"/>
        <v>0</v>
      </c>
      <c r="EE75" s="56">
        <f t="shared" si="25"/>
        <v>0</v>
      </c>
      <c r="EF75" s="56">
        <f t="shared" si="25"/>
        <v>0</v>
      </c>
      <c r="EG75" s="56">
        <f t="shared" si="25"/>
        <v>0</v>
      </c>
      <c r="EH75" s="56">
        <f t="shared" si="25"/>
        <v>0</v>
      </c>
      <c r="EI75" s="56">
        <f t="shared" si="25"/>
        <v>0</v>
      </c>
      <c r="EJ75" s="56">
        <f t="shared" si="25"/>
        <v>0</v>
      </c>
      <c r="EK75" s="56">
        <f t="shared" si="25"/>
        <v>0</v>
      </c>
      <c r="EL75" s="56">
        <f t="shared" si="25"/>
        <v>0</v>
      </c>
      <c r="EM75" s="56">
        <f t="shared" si="23"/>
        <v>0</v>
      </c>
      <c r="EN75" s="56">
        <f t="shared" si="23"/>
        <v>0</v>
      </c>
      <c r="EO75" s="56">
        <f t="shared" si="23"/>
        <v>0</v>
      </c>
      <c r="EP75" s="56">
        <f t="shared" si="23"/>
        <v>0</v>
      </c>
      <c r="EQ75" s="30">
        <f>CatTemplate[[#This Row],[Eq. unit cost]] * CatTemplate[[#This Row],[Eq. quantity]]</f>
        <v>0</v>
      </c>
      <c r="ER75" s="30">
        <f>CatTemplate[[#This Row],[Cons. unit cost]] *CatTemplate[[#This Row],[Cons. quantity]]</f>
        <v>0</v>
      </c>
      <c r="ES75" s="30">
        <f>CatTemplate[[#This Row],[Oth. unit cost]] *CatTemplate[[#This Row],[Oth. quantity]]</f>
        <v>0</v>
      </c>
      <c r="ET75" s="55">
        <f>SUM(CatTemplate[[#This Row],[CO1]:[CO20]])</f>
        <v>0</v>
      </c>
      <c r="EU75" s="56">
        <f t="shared" si="26"/>
        <v>0</v>
      </c>
      <c r="EV75" s="56">
        <f t="shared" si="26"/>
        <v>0</v>
      </c>
      <c r="EW75" s="56">
        <f t="shared" si="26"/>
        <v>0</v>
      </c>
      <c r="EX75" s="56">
        <f t="shared" si="26"/>
        <v>0</v>
      </c>
      <c r="EY75" s="56">
        <f t="shared" si="26"/>
        <v>0</v>
      </c>
      <c r="EZ75" s="56">
        <f t="shared" si="26"/>
        <v>0</v>
      </c>
      <c r="FA75" s="56">
        <f t="shared" si="26"/>
        <v>0</v>
      </c>
      <c r="FB75" s="56">
        <f t="shared" si="26"/>
        <v>0</v>
      </c>
      <c r="FC75" s="56">
        <f t="shared" si="26"/>
        <v>0</v>
      </c>
      <c r="FD75" s="56">
        <f t="shared" si="26"/>
        <v>0</v>
      </c>
      <c r="FE75" s="56">
        <f t="shared" si="26"/>
        <v>0</v>
      </c>
      <c r="FF75" s="56">
        <f t="shared" si="26"/>
        <v>0</v>
      </c>
      <c r="FG75" s="56">
        <f t="shared" si="26"/>
        <v>0</v>
      </c>
      <c r="FH75" s="56">
        <f t="shared" si="26"/>
        <v>0</v>
      </c>
      <c r="FI75" s="56">
        <f t="shared" si="26"/>
        <v>0</v>
      </c>
      <c r="FJ75" s="56">
        <f t="shared" si="26"/>
        <v>0</v>
      </c>
      <c r="FK75" s="56">
        <f t="shared" si="24"/>
        <v>0</v>
      </c>
      <c r="FL75" s="56">
        <f t="shared" si="24"/>
        <v>0</v>
      </c>
      <c r="FM75" s="56">
        <f t="shared" si="24"/>
        <v>0</v>
      </c>
      <c r="FN75" s="56">
        <f t="shared" si="24"/>
        <v>0</v>
      </c>
      <c r="FO75" s="58">
        <f>SUM(CatTemplate[[#This Row],[CS1]:[CS20]])</f>
        <v>0</v>
      </c>
      <c r="FP75" s="59">
        <f>CatTemplate[[#This Row],[Total Oth. cost]]+CatTemplate[[#This Row],[Total St. Cost]]</f>
        <v>0</v>
      </c>
      <c r="FQ75" s="33" t="e">
        <f t="shared" si="27"/>
        <v>#VALUE!</v>
      </c>
      <c r="FR75" s="33" t="e">
        <f t="shared" si="28"/>
        <v>#VALUE!</v>
      </c>
      <c r="FS75" s="30" t="e">
        <f>(CatTemplate[[#This Row],[CO1]] + CatTemplate[[#This Row],[CS1]]) * (1 + getRateOHFinal) * getRateMarkupFinal</f>
        <v>#VALUE!</v>
      </c>
      <c r="FT75" s="30" t="e">
        <f>(CatTemplate[[#This Row],[CO2]] + CatTemplate[[#This Row],[CS2]]) * (1 + getRateOHFinal) * getRateMarkupFinal</f>
        <v>#VALUE!</v>
      </c>
      <c r="FU75" s="30" t="e">
        <f>(CatTemplate[[#This Row],[CO3]] + CatTemplate[[#This Row],[CS3]]) * (1 + getRateOHFinal) * getRateMarkupFinal</f>
        <v>#VALUE!</v>
      </c>
      <c r="FV75" s="30" t="e">
        <f>(CatTemplate[[#This Row],[CO4]] + CatTemplate[[#This Row],[CS4]]) * (1 + getRateOHFinal) * getRateMarkupFinal</f>
        <v>#VALUE!</v>
      </c>
      <c r="FW75" s="30" t="e">
        <f>(CatTemplate[[#This Row],[CO5]] + CatTemplate[[#This Row],[CS5]]) * (1 + getRateOHFinal) * getRateMarkupFinal</f>
        <v>#VALUE!</v>
      </c>
      <c r="FX75" s="30" t="e">
        <f>(CatTemplate[[#This Row],[CO6]] + CatTemplate[[#This Row],[CS6]]) * (1 + getRateOHFinal) * getRateMarkupFinal</f>
        <v>#VALUE!</v>
      </c>
      <c r="FY75" s="30" t="e">
        <f>(CatTemplate[[#This Row],[CO7]] + CatTemplate[[#This Row],[CS7]]) * (1 + getRateOHFinal) * getRateMarkupFinal</f>
        <v>#VALUE!</v>
      </c>
      <c r="FZ75" s="30" t="e">
        <f>(CatTemplate[[#This Row],[CO8]] + CatTemplate[[#This Row],[CS8]]) * (1 + getRateOHFinal) * getRateMarkupFinal</f>
        <v>#VALUE!</v>
      </c>
      <c r="GA75" s="30" t="e">
        <f>(CatTemplate[[#This Row],[CO9]] + CatTemplate[[#This Row],[CS9]]) * (1 + getRateOHFinal) * getRateMarkupFinal</f>
        <v>#VALUE!</v>
      </c>
      <c r="GB75" s="30" t="e">
        <f>(CatTemplate[[#This Row],[CO10]] + CatTemplate[[#This Row],[CS10]]) * (1 + getRateOHFinal) * getRateMarkupFinal</f>
        <v>#VALUE!</v>
      </c>
      <c r="GC75" s="30" t="e">
        <f>(CatTemplate[[#This Row],[CO11]] + CatTemplate[[#This Row],[CS11]]) * (1 + getRateOHFinal) * getRateMarkupFinal</f>
        <v>#VALUE!</v>
      </c>
      <c r="GD75" s="30" t="e">
        <f>(CatTemplate[[#This Row],[CO12]] + CatTemplate[[#This Row],[CS12]]) * (1 + getRateOHFinal) * getRateMarkupFinal</f>
        <v>#VALUE!</v>
      </c>
      <c r="GE75" s="30" t="e">
        <f>(CatTemplate[[#This Row],[CO13]] + CatTemplate[[#This Row],[CS13]]) * (1 + getRateOHFinal) * getRateMarkupFinal</f>
        <v>#VALUE!</v>
      </c>
      <c r="GF75" s="30" t="e">
        <f>(CatTemplate[[#This Row],[CO14]] + CatTemplate[[#This Row],[CS14]]) * (1 + getRateOHFinal) * getRateMarkupFinal</f>
        <v>#VALUE!</v>
      </c>
      <c r="GG75" s="30" t="e">
        <f>(CatTemplate[[#This Row],[CO15]] + CatTemplate[[#This Row],[CS15]]) * (1 + getRateOHFinal) * getRateMarkupFinal</f>
        <v>#VALUE!</v>
      </c>
      <c r="GH75" s="30" t="e">
        <f>(CatTemplate[[#This Row],[CO16]] + CatTemplate[[#This Row],[CS16]]) * (1 + getRateOHFinal) * getRateMarkupFinal</f>
        <v>#VALUE!</v>
      </c>
      <c r="GI75" s="30" t="e">
        <f>(CatTemplate[[#This Row],[CO17]] + CatTemplate[[#This Row],[CS17]]) * (1 + getRateOHFinal) * getRateMarkupFinal</f>
        <v>#VALUE!</v>
      </c>
      <c r="GJ75" s="30" t="e">
        <f>(CatTemplate[[#This Row],[CO18]] + CatTemplate[[#This Row],[CS18]]) * (1 + getRateOHFinal) * getRateMarkupFinal</f>
        <v>#VALUE!</v>
      </c>
      <c r="GK75" s="30" t="e">
        <f>(CatTemplate[[#This Row],[CO19]] + CatTemplate[[#This Row],[CS19]]) * (1 + getRateOHFinal) * getRateMarkupFinal</f>
        <v>#VALUE!</v>
      </c>
      <c r="GL75" s="30" t="e">
        <f>(CatTemplate[[#This Row],[CO20]] + CatTemplate[[#This Row],[CS20]]) * (1 + getRateOHFinal) * getRateMarkupFinal</f>
        <v>#VALUE!</v>
      </c>
      <c r="GM75" s="30" t="e">
        <f t="shared" si="29"/>
        <v>#VALUE!</v>
      </c>
      <c r="GN75" s="30" t="e">
        <f t="shared" si="30"/>
        <v>#VALUE!</v>
      </c>
      <c r="GO75" s="30" t="e">
        <f t="shared" si="31"/>
        <v>#VALUE!</v>
      </c>
      <c r="GP75" s="30" t="e">
        <f t="shared" si="32"/>
        <v>#VALUE!</v>
      </c>
      <c r="GQ75" s="30" t="e">
        <f>(CatTemplate[[#This Row],[CO1]]+CatTemplate[[#This Row],[CS1]]) * (1+ getRateOHFinal) * (1 + getRateMarkupFinal)</f>
        <v>#VALUE!</v>
      </c>
      <c r="GR75" s="30" t="e">
        <f>(CatTemplate[[#This Row],[CO2]]+CatTemplate[[#This Row],[CS2]]) * (1+ getRateOHFinal) * (1 + getRateMarkupFinal)</f>
        <v>#VALUE!</v>
      </c>
      <c r="GS75" s="30" t="e">
        <f>(CatTemplate[[#This Row],[CO3]]+CatTemplate[[#This Row],[CS3]]) * (1+ getRateOHFinal) * (1 + getRateMarkupFinal)</f>
        <v>#VALUE!</v>
      </c>
      <c r="GT75" s="30" t="e">
        <f>(CatTemplate[[#This Row],[CO4]]+CatTemplate[[#This Row],[CS4]]) * (1+ getRateOHFinal) * (1 + getRateMarkupFinal)</f>
        <v>#VALUE!</v>
      </c>
      <c r="GU75" s="30" t="e">
        <f>(CatTemplate[[#This Row],[CO5]]+CatTemplate[[#This Row],[CS5]]) * (1+ getRateOHFinal) * (1 + getRateMarkupFinal)</f>
        <v>#VALUE!</v>
      </c>
      <c r="GV75" s="30" t="e">
        <f>(CatTemplate[[#This Row],[CO6]]+CatTemplate[[#This Row],[CS6]]) * (1+ getRateOHFinal) * (1 + getRateMarkupFinal)</f>
        <v>#VALUE!</v>
      </c>
      <c r="GW75" s="30" t="e">
        <f>(CatTemplate[[#This Row],[CO7]]+CatTemplate[[#This Row],[CS7]]) * (1+ getRateOHFinal) * (1 + getRateMarkupFinal)</f>
        <v>#VALUE!</v>
      </c>
      <c r="GX75" s="30" t="e">
        <f>(CatTemplate[[#This Row],[CO8]]+CatTemplate[[#This Row],[CS8]]) * (1+ getRateOHFinal) * (1 + getRateMarkupFinal)</f>
        <v>#VALUE!</v>
      </c>
      <c r="GY75" s="30" t="e">
        <f>(CatTemplate[[#This Row],[CO9]]+CatTemplate[[#This Row],[CS9]]) * (1+ getRateOHFinal) * (1 + getRateMarkupFinal)</f>
        <v>#VALUE!</v>
      </c>
      <c r="GZ75" s="30" t="e">
        <f>(CatTemplate[[#This Row],[CO10]]+CatTemplate[[#This Row],[CS10]]) * (1+ getRateOHFinal) * (1 + getRateMarkupFinal)</f>
        <v>#VALUE!</v>
      </c>
      <c r="HA75" s="30" t="e">
        <f>(CatTemplate[[#This Row],[CO11]]+CatTemplate[[#This Row],[CS11]]) * (1+ getRateOHFinal) * (1 + getRateMarkupFinal)</f>
        <v>#VALUE!</v>
      </c>
      <c r="HB75" s="30" t="e">
        <f>(CatTemplate[[#This Row],[CO12]]+CatTemplate[[#This Row],[CS12]]) * (1+ getRateOHFinal) * (1 + getRateMarkupFinal)</f>
        <v>#VALUE!</v>
      </c>
      <c r="HC75" s="30" t="e">
        <f>(CatTemplate[[#This Row],[CO13]]+CatTemplate[[#This Row],[CS13]]) * (1+ getRateOHFinal) * (1 + getRateMarkupFinal)</f>
        <v>#VALUE!</v>
      </c>
      <c r="HD75" s="30" t="e">
        <f>(CatTemplate[[#This Row],[CO14]]+CatTemplate[[#This Row],[CS14]]) * (1+ getRateOHFinal) * (1 + getRateMarkupFinal)</f>
        <v>#VALUE!</v>
      </c>
      <c r="HE75" s="30" t="e">
        <f>(CatTemplate[[#This Row],[CO15]]+CatTemplate[[#This Row],[CS15]]) * (1+ getRateOHFinal) * (1 + getRateMarkupFinal)</f>
        <v>#VALUE!</v>
      </c>
      <c r="HF75" s="30" t="e">
        <f>(CatTemplate[[#This Row],[CO16]]+CatTemplate[[#This Row],[CS16]]) * (1+ getRateOHFinal) * (1 + getRateMarkupFinal)</f>
        <v>#VALUE!</v>
      </c>
      <c r="HG75" s="30" t="e">
        <f>(CatTemplate[[#This Row],[CO17]]+CatTemplate[[#This Row],[CS17]]) * (1+ getRateOHFinal) * (1 + getRateMarkupFinal)</f>
        <v>#VALUE!</v>
      </c>
      <c r="HH75" s="30" t="e">
        <f>(CatTemplate[[#This Row],[CO18]]+CatTemplate[[#This Row],[CS18]]) * (1+ getRateOHFinal) * (1 + getRateMarkupFinal)</f>
        <v>#VALUE!</v>
      </c>
      <c r="HI75" s="30" t="e">
        <f>(CatTemplate[[#This Row],[CO19]]+CatTemplate[[#This Row],[CS19]]) * (1+ getRateOHFinal) * (1 + getRateMarkupFinal)</f>
        <v>#VALUE!</v>
      </c>
      <c r="HJ75" s="30" t="e">
        <f>(CatTemplate[[#This Row],[CO20]]+CatTemplate[[#This Row],[CS20]]) * (1+ getRateOHFinal) * (1 + getRateMarkupFinal)</f>
        <v>#VALUE!</v>
      </c>
      <c r="HK75" s="39" t="e">
        <f>CatTemplate[[#This Row],[Total cost]]+CatTemplate[[#This Row],[OH Amount]]+CatTemplate[[#This Row],[Markup]]</f>
        <v>#VALUE!</v>
      </c>
      <c r="HL75" s="63">
        <f>IF(CatTemplate[[#This Row],[Units]]="Days",CatTemplate[[#This Row],[Project quantity]]*CatTemplate[[#This Row],[St. unit effort]],CatTemplate[[#This Row],[Project quantity]])</f>
        <v>0</v>
      </c>
      <c r="HM75" s="287">
        <f>IFERROR(CatTemplate[[#This Row],[Total Price]]/(CatTemplate[[#This Row],[Final Quantity]]),0)</f>
        <v>0</v>
      </c>
      <c r="HN75" s="261"/>
    </row>
    <row r="76" spans="2:222" x14ac:dyDescent="0.2">
      <c r="B76" s="6" t="s">
        <v>75</v>
      </c>
      <c r="C76" s="22">
        <v>2</v>
      </c>
      <c r="D76" s="7" t="s">
        <v>75</v>
      </c>
      <c r="E76" s="24">
        <v>8</v>
      </c>
      <c r="F76" s="18" t="s">
        <v>159</v>
      </c>
      <c r="G76" s="26">
        <v>1</v>
      </c>
      <c r="H76" s="18" t="s">
        <v>160</v>
      </c>
      <c r="I76" s="18"/>
      <c r="J76" s="15" t="s">
        <v>31</v>
      </c>
      <c r="K76" s="15"/>
      <c r="L76" s="15" t="s">
        <v>140</v>
      </c>
      <c r="M76" s="15" t="s">
        <v>206</v>
      </c>
      <c r="N76" s="15" t="s">
        <v>858</v>
      </c>
      <c r="O76" s="320"/>
      <c r="P76" s="71"/>
      <c r="Q76" s="108"/>
      <c r="R76" s="73"/>
      <c r="S76" s="97"/>
      <c r="T76" s="100">
        <f>getEqUnitCost</f>
        <v>0</v>
      </c>
      <c r="U76" s="73">
        <f>getEqUnitEffort</f>
        <v>0</v>
      </c>
      <c r="V76" s="101">
        <f>getEqQuantity</f>
        <v>0</v>
      </c>
      <c r="W76" s="320"/>
      <c r="X76" s="100">
        <f>getConsUnitCost</f>
        <v>0</v>
      </c>
      <c r="Y76" s="73">
        <f>getConsUnitEffort</f>
        <v>0</v>
      </c>
      <c r="Z76" s="14">
        <f>getConsQuantity</f>
        <v>0</v>
      </c>
      <c r="AA76" s="320"/>
      <c r="AB76" s="72"/>
      <c r="AC76" s="112"/>
      <c r="AD76" s="14">
        <f>getOthQuantity</f>
        <v>0</v>
      </c>
      <c r="AE76" s="320"/>
      <c r="AF76" s="28" t="str">
        <f>IF(ISBLANK(CatTemplate[[#This Row],[Resource type]]),"",CatTemplate[[#This Row],[Resource type]])</f>
        <v>CIEC Nurse</v>
      </c>
      <c r="AG76" s="242">
        <f>getStaffUnitCost</f>
        <v>443.51295609133325</v>
      </c>
      <c r="AH76" s="113">
        <f>getStaffUnitEffort</f>
        <v>0</v>
      </c>
      <c r="AI76" s="40">
        <f>getStaffQuantity</f>
        <v>0</v>
      </c>
      <c r="AJ76" s="41">
        <f>CatTemplate[[#This Row],[St. quantity]]*8/ParRatePM</f>
        <v>0</v>
      </c>
      <c r="AK76" s="320"/>
      <c r="AL76" s="53" t="str">
        <f>CatTemplate[[#This Row],[Item type]]</f>
        <v>Days</v>
      </c>
      <c r="AM76" s="12">
        <f>SUM(CatTemplate[[#This Row],[Year1]:[Year20]])</f>
        <v>0</v>
      </c>
      <c r="AN76" s="52"/>
      <c r="AO76" s="52"/>
      <c r="AP76" s="52"/>
      <c r="AQ76" s="8"/>
      <c r="AR76" s="8"/>
      <c r="AS76" s="8"/>
      <c r="AT76" s="8"/>
      <c r="AU76" s="8"/>
      <c r="AV76" s="8"/>
      <c r="AW76" s="8"/>
      <c r="AX76" s="8"/>
      <c r="AY76" s="8"/>
      <c r="AZ76" s="8"/>
      <c r="BA76" s="8"/>
      <c r="BB76" s="8"/>
      <c r="BC76" s="8"/>
      <c r="BD76" s="8"/>
      <c r="BE76" s="8"/>
      <c r="BF76" s="8"/>
      <c r="BG76" s="36"/>
      <c r="BH76" s="320"/>
      <c r="BI76" s="37" t="str">
        <f>getCostCategory</f>
        <v>01 Staff costs</v>
      </c>
      <c r="BJ76" s="37" t="str">
        <f>getSection</f>
        <v>02 Patient visits and data collection</v>
      </c>
      <c r="BK76" s="32" t="str">
        <f>getObject</f>
        <v>CIEC Nurse</v>
      </c>
      <c r="BL76" s="30">
        <f>IFERROR(getUnitCost * IF(CatTemplate[[#This Row],[Cost Category Comp.]]="01 Staff costs", 1,1),0)</f>
        <v>443.51295609133325</v>
      </c>
      <c r="BM76" s="29">
        <f>IF(AND(ISBLANK(CatTemplate[[#This Row],[Eq. unit cost]]),ISBLANK(CatTemplate[[#This Row],[Cons. unit cost]]),ISBLANK(CatTemplate[[#This Row],[Oth. unit cost]])), 0, IF(getUnitEffort =0,1,getUnitEffort) * CatTemplate[[#This Row],[Year1]])</f>
        <v>0</v>
      </c>
      <c r="BN76" s="29">
        <f>IF(AND(ISBLANK(CatTemplate[[#This Row],[Eq. unit cost]]),ISBLANK(CatTemplate[[#This Row],[Cons. unit cost]]),ISBLANK(CatTemplate[[#This Row],[Oth. unit cost]])), 0, IF(getUnitEffort =0,1,getUnitEffort) * CatTemplate[[#This Row],[Year2]])</f>
        <v>0</v>
      </c>
      <c r="BO76" s="29">
        <f>IF(AND(ISBLANK(CatTemplate[[#This Row],[Eq. unit cost]]),ISBLANK(CatTemplate[[#This Row],[Cons. unit cost]]),ISBLANK(CatTemplate[[#This Row],[Oth. unit cost]])), 0, IF(getUnitEffort =0,1,getUnitEffort) * CatTemplate[[#This Row],[Year3]])</f>
        <v>0</v>
      </c>
      <c r="BP76" s="29">
        <f>IF(AND(ISBLANK(CatTemplate[[#This Row],[Eq. unit cost]]),ISBLANK(CatTemplate[[#This Row],[Cons. unit cost]]),ISBLANK(CatTemplate[[#This Row],[Oth. unit cost]])), 0, IF(getUnitEffort =0,1,getUnitEffort) * CatTemplate[[#This Row],[Year4]])</f>
        <v>0</v>
      </c>
      <c r="BQ76" s="29">
        <f>IF(AND(ISBLANK(CatTemplate[[#This Row],[Eq. unit cost]]),ISBLANK(CatTemplate[[#This Row],[Cons. unit cost]]),ISBLANK(CatTemplate[[#This Row],[Oth. unit cost]])), 0, IF(getUnitEffort =0,1,getUnitEffort) * CatTemplate[[#This Row],[Year5]])</f>
        <v>0</v>
      </c>
      <c r="BR76" s="29">
        <f>IF(AND(ISBLANK(CatTemplate[[#This Row],[Eq. unit cost]]),ISBLANK(CatTemplate[[#This Row],[Cons. unit cost]]),ISBLANK(CatTemplate[[#This Row],[Oth. unit cost]])), 0, IF(getUnitEffort =0,1,getUnitEffort) * CatTemplate[[#This Row],[Year6]])</f>
        <v>0</v>
      </c>
      <c r="BS76" s="29">
        <f>IF(AND(ISBLANK(CatTemplate[[#This Row],[Eq. unit cost]]),ISBLANK(CatTemplate[[#This Row],[Cons. unit cost]]),ISBLANK(CatTemplate[[#This Row],[Oth. unit cost]])), 0, IF(getUnitEffort =0,1,getUnitEffort) * CatTemplate[[#This Row],[Year7]])</f>
        <v>0</v>
      </c>
      <c r="BT76" s="29">
        <f>IF(AND(ISBLANK(CatTemplate[[#This Row],[Eq. unit cost]]),ISBLANK(CatTemplate[[#This Row],[Cons. unit cost]]),ISBLANK(CatTemplate[[#This Row],[Oth. unit cost]])), 0, IF(getUnitEffort =0,1,getUnitEffort) * CatTemplate[[#This Row],[Year8]])</f>
        <v>0</v>
      </c>
      <c r="BU76" s="29">
        <f>IF(AND(ISBLANK(CatTemplate[[#This Row],[Eq. unit cost]]),ISBLANK(CatTemplate[[#This Row],[Cons. unit cost]]),ISBLANK(CatTemplate[[#This Row],[Oth. unit cost]])), 0, IF(getUnitEffort =0,1,getUnitEffort) * CatTemplate[[#This Row],[Year9]])</f>
        <v>0</v>
      </c>
      <c r="BV76" s="29">
        <f>IF(AND(ISBLANK(CatTemplate[[#This Row],[Eq. unit cost]]),ISBLANK(CatTemplate[[#This Row],[Cons. unit cost]]),ISBLANK(CatTemplate[[#This Row],[Oth. unit cost]])), 0, IF(getUnitEffort =0,1,getUnitEffort) * CatTemplate[[#This Row],[Year10]])</f>
        <v>0</v>
      </c>
      <c r="BW76" s="29">
        <f>IF(AND(ISBLANK(CatTemplate[[#This Row],[Eq. unit cost]]),ISBLANK(CatTemplate[[#This Row],[Cons. unit cost]]),ISBLANK(CatTemplate[[#This Row],[Oth. unit cost]])), 0, IF(getUnitEffort =0,1,getUnitEffort) * CatTemplate[[#This Row],[Year11]])</f>
        <v>0</v>
      </c>
      <c r="BX76" s="29">
        <f>IF(AND(ISBLANK(CatTemplate[[#This Row],[Eq. unit cost]]),ISBLANK(CatTemplate[[#This Row],[Cons. unit cost]]),ISBLANK(CatTemplate[[#This Row],[Oth. unit cost]])), 0, IF(getUnitEffort =0,1,getUnitEffort) * CatTemplate[[#This Row],[Year12]])</f>
        <v>0</v>
      </c>
      <c r="BY76" s="29">
        <f>IF(AND(ISBLANK(CatTemplate[[#This Row],[Eq. unit cost]]),ISBLANK(CatTemplate[[#This Row],[Cons. unit cost]]),ISBLANK(CatTemplate[[#This Row],[Oth. unit cost]])), 0, IF(getUnitEffort =0,1,getUnitEffort) * CatTemplate[[#This Row],[Year13]])</f>
        <v>0</v>
      </c>
      <c r="BZ76" s="29">
        <f>IF(AND(ISBLANK(CatTemplate[[#This Row],[Eq. unit cost]]),ISBLANK(CatTemplate[[#This Row],[Cons. unit cost]]),ISBLANK(CatTemplate[[#This Row],[Oth. unit cost]])), 0, IF(getUnitEffort =0,1,getUnitEffort) * CatTemplate[[#This Row],[Year14]])</f>
        <v>0</v>
      </c>
      <c r="CA76" s="29">
        <f>IF(AND(ISBLANK(CatTemplate[[#This Row],[Eq. unit cost]]),ISBLANK(CatTemplate[[#This Row],[Cons. unit cost]]),ISBLANK(CatTemplate[[#This Row],[Oth. unit cost]])), 0, IF(getUnitEffort =0,1,getUnitEffort) * CatTemplate[[#This Row],[Year15]])</f>
        <v>0</v>
      </c>
      <c r="CB76" s="29">
        <f>IF(AND(ISBLANK(CatTemplate[[#This Row],[Eq. unit cost]]),ISBLANK(CatTemplate[[#This Row],[Cons. unit cost]]),ISBLANK(CatTemplate[[#This Row],[Oth. unit cost]])), 0, IF(getUnitEffort =0,1,getUnitEffort) * CatTemplate[[#This Row],[Year16]])</f>
        <v>0</v>
      </c>
      <c r="CC76" s="29">
        <f>IF(AND(ISBLANK(CatTemplate[[#This Row],[Eq. unit cost]]),ISBLANK(CatTemplate[[#This Row],[Cons. unit cost]]),ISBLANK(CatTemplate[[#This Row],[Oth. unit cost]])), 0, IF(getUnitEffort =0,1,getUnitEffort) * CatTemplate[[#This Row],[Year17]])</f>
        <v>0</v>
      </c>
      <c r="CD76" s="29">
        <f>IF(AND(ISBLANK(CatTemplate[[#This Row],[Eq. unit cost]]),ISBLANK(CatTemplate[[#This Row],[Cons. unit cost]]),ISBLANK(CatTemplate[[#This Row],[Oth. unit cost]])), 0, IF(getUnitEffort =0,1,getUnitEffort) * CatTemplate[[#This Row],[Year18]])</f>
        <v>0</v>
      </c>
      <c r="CE76" s="29">
        <f>IF(AND(ISBLANK(CatTemplate[[#This Row],[Eq. unit cost]]),ISBLANK(CatTemplate[[#This Row],[Cons. unit cost]]),ISBLANK(CatTemplate[[#This Row],[Oth. unit cost]])), 0, IF(getUnitEffort =0,1,getUnitEffort) * CatTemplate[[#This Row],[Year19]])</f>
        <v>0</v>
      </c>
      <c r="CF76" s="29">
        <f>IF(AND(ISBLANK(CatTemplate[[#This Row],[Eq. unit cost]]),ISBLANK(CatTemplate[[#This Row],[Cons. unit cost]]),ISBLANK(CatTemplate[[#This Row],[Oth. unit cost]])), 0, IF(getUnitEffort =0,1,getUnitEffort) * CatTemplate[[#This Row],[Year20]])</f>
        <v>0</v>
      </c>
      <c r="CG76" s="45">
        <f>SUM(CatTemplate[[#This Row],[Q1]:[Q20]])</f>
        <v>0</v>
      </c>
      <c r="CH76" s="29">
        <f>IF(ISBLANK(CatTemplate[[#This Row],[St. unit effort]]),0,(CatTemplate[[#This Row],[St. unit effort]] * CatTemplate[[#This Row],[Year1]]))</f>
        <v>0</v>
      </c>
      <c r="CI76" s="29">
        <f>IF(ISBLANK(CatTemplate[[#This Row],[St. unit effort]]),0,(CatTemplate[[#This Row],[St. unit effort]] * CatTemplate[[#This Row],[Year2]]))</f>
        <v>0</v>
      </c>
      <c r="CJ76" s="29">
        <f>IF(ISBLANK(CatTemplate[[#This Row],[St. unit effort]]),0,(CatTemplate[[#This Row],[St. unit effort]] * CatTemplate[[#This Row],[Year3]]))</f>
        <v>0</v>
      </c>
      <c r="CK76" s="29">
        <f>IF(ISBLANK(CatTemplate[[#This Row],[St. unit effort]]),0,(CatTemplate[[#This Row],[St. unit effort]] * CatTemplate[[#This Row],[Year4]]))</f>
        <v>0</v>
      </c>
      <c r="CL76" s="29">
        <f>IF(ISBLANK(CatTemplate[[#This Row],[St. unit effort]]),0,(CatTemplate[[#This Row],[St. unit effort]] * CatTemplate[[#This Row],[Year5]]))</f>
        <v>0</v>
      </c>
      <c r="CM76" s="29">
        <f>IF(ISBLANK(CatTemplate[[#This Row],[St. unit effort]]),0,(CatTemplate[[#This Row],[St. unit effort]] * CatTemplate[[#This Row],[Year6]]))</f>
        <v>0</v>
      </c>
      <c r="CN76" s="29">
        <f>IF(ISBLANK(CatTemplate[[#This Row],[St. unit effort]]),0,(CatTemplate[[#This Row],[St. unit effort]] * CatTemplate[[#This Row],[Year7]]))</f>
        <v>0</v>
      </c>
      <c r="CO76" s="29">
        <f>IF(ISBLANK(CatTemplate[[#This Row],[St. unit effort]]),0,(CatTemplate[[#This Row],[St. unit effort]] * CatTemplate[[#This Row],[Year8]]))</f>
        <v>0</v>
      </c>
      <c r="CP76" s="29">
        <f>IF(ISBLANK(CatTemplate[[#This Row],[St. unit effort]]),0,(CatTemplate[[#This Row],[St. unit effort]] * CatTemplate[[#This Row],[Year9]]))</f>
        <v>0</v>
      </c>
      <c r="CQ76" s="29">
        <f>IF(ISBLANK(CatTemplate[[#This Row],[St. unit effort]]),0,(CatTemplate[[#This Row],[St. unit effort]] * CatTemplate[[#This Row],[Year10]]))</f>
        <v>0</v>
      </c>
      <c r="CR76" s="29">
        <f>IF(ISBLANK(CatTemplate[[#This Row],[St. unit effort]]),0,(CatTemplate[[#This Row],[St. unit effort]] * CatTemplate[[#This Row],[Year11]]))</f>
        <v>0</v>
      </c>
      <c r="CS76" s="29">
        <f>IF(ISBLANK(CatTemplate[[#This Row],[St. unit effort]]),0,(CatTemplate[[#This Row],[St. unit effort]] * CatTemplate[[#This Row],[Year12]]))</f>
        <v>0</v>
      </c>
      <c r="CT76" s="29">
        <f>IF(ISBLANK(CatTemplate[[#This Row],[St. unit effort]]),0,(CatTemplate[[#This Row],[St. unit effort]] * CatTemplate[[#This Row],[Year13]]))</f>
        <v>0</v>
      </c>
      <c r="CU76" s="29">
        <f>IF(ISBLANK(CatTemplate[[#This Row],[St. unit effort]]),0,(CatTemplate[[#This Row],[St. unit effort]] * CatTemplate[[#This Row],[Year14]]))</f>
        <v>0</v>
      </c>
      <c r="CV76" s="29">
        <f>IF(ISBLANK(CatTemplate[[#This Row],[St. unit effort]]),0,(CatTemplate[[#This Row],[St. unit effort]] * CatTemplate[[#This Row],[Year15]]))</f>
        <v>0</v>
      </c>
      <c r="CW76" s="29">
        <f>IF(ISBLANK(CatTemplate[[#This Row],[St. unit effort]]),0,(CatTemplate[[#This Row],[St. unit effort]] * CatTemplate[[#This Row],[Year16]]))</f>
        <v>0</v>
      </c>
      <c r="CX76" s="29">
        <f>IF(ISBLANK(CatTemplate[[#This Row],[St. unit effort]]),0,(CatTemplate[[#This Row],[St. unit effort]] * CatTemplate[[#This Row],[Year17]]))</f>
        <v>0</v>
      </c>
      <c r="CY76" s="29">
        <f>IF(ISBLANK(CatTemplate[[#This Row],[St. unit effort]]),0,(CatTemplate[[#This Row],[St. unit effort]] * CatTemplate[[#This Row],[Year18]]))</f>
        <v>0</v>
      </c>
      <c r="CZ76" s="29">
        <f>IF(ISBLANK(CatTemplate[[#This Row],[St. unit effort]]),0,(CatTemplate[[#This Row],[St. unit effort]] * CatTemplate[[#This Row],[Year19]]))</f>
        <v>0</v>
      </c>
      <c r="DA76" s="29">
        <f>IF(ISBLANK(CatTemplate[[#This Row],[St. unit effort]]),0,(CatTemplate[[#This Row],[St. unit effort]] * CatTemplate[[#This Row],[Year20]]))</f>
        <v>0</v>
      </c>
      <c r="DB76" s="57">
        <f>IF(ISBLANK(CatTemplate[[#This Row],[St. unit effort]]),0,(CatTemplate[[#This Row],[St. unit effort]] * CatTemplate[[#This Row],[Year1]])*8/ParRatePM)</f>
        <v>0</v>
      </c>
      <c r="DC76" s="57">
        <f>IF(ISBLANK(CatTemplate[[#This Row],[St. unit effort]]),0,(CatTemplate[[#This Row],[St. unit effort]] * CatTemplate[[#This Row],[Year2]])*8/ParRatePM)</f>
        <v>0</v>
      </c>
      <c r="DD76" s="57">
        <f>IF(ISBLANK(CatTemplate[[#This Row],[St. unit effort]]),0,(CatTemplate[[#This Row],[St. unit effort]] * CatTemplate[[#This Row],[Year3]])*8/ParRatePM)</f>
        <v>0</v>
      </c>
      <c r="DE76" s="57">
        <f>IF(ISBLANK(CatTemplate[[#This Row],[St. unit effort]]),0,(CatTemplate[[#This Row],[St. unit effort]] * CatTemplate[[#This Row],[Year4]])*8/ParRatePM)</f>
        <v>0</v>
      </c>
      <c r="DF76" s="57">
        <f>IF(ISBLANK(CatTemplate[[#This Row],[St. unit effort]]),0,(CatTemplate[[#This Row],[St. unit effort]] * CatTemplate[[#This Row],[Year5]])*8/ParRatePM)</f>
        <v>0</v>
      </c>
      <c r="DG76" s="57">
        <f>IF(ISBLANK(CatTemplate[[#This Row],[St. unit effort]]),0,(CatTemplate[[#This Row],[St. unit effort]] * CatTemplate[[#This Row],[Year6]])*8/ParRatePM)</f>
        <v>0</v>
      </c>
      <c r="DH76" s="57">
        <f>IF(ISBLANK(CatTemplate[[#This Row],[St. unit effort]]),0,(CatTemplate[[#This Row],[St. unit effort]] * CatTemplate[[#This Row],[Year7]])*8/ParRatePM)</f>
        <v>0</v>
      </c>
      <c r="DI76" s="57">
        <f>IF(ISBLANK(CatTemplate[[#This Row],[St. unit effort]]),0,(CatTemplate[[#This Row],[St. unit effort]] * CatTemplate[[#This Row],[Year8]])*8/ParRatePM)</f>
        <v>0</v>
      </c>
      <c r="DJ76" s="57">
        <f>IF(ISBLANK(CatTemplate[[#This Row],[St. unit effort]]),0,(CatTemplate[[#This Row],[St. unit effort]] * CatTemplate[[#This Row],[Year9]])*8/ParRatePM)</f>
        <v>0</v>
      </c>
      <c r="DK76" s="57">
        <f>IF(ISBLANK(CatTemplate[[#This Row],[St. unit effort]]),0,(CatTemplate[[#This Row],[St. unit effort]] * CatTemplate[[#This Row],[Year10]])*8/ParRatePM)</f>
        <v>0</v>
      </c>
      <c r="DL76" s="57">
        <f>IF(ISBLANK(CatTemplate[[#This Row],[St. unit effort]]),0,(CatTemplate[[#This Row],[St. unit effort]] * CatTemplate[[#This Row],[Year11]])*8/ParRatePM)</f>
        <v>0</v>
      </c>
      <c r="DM76" s="57">
        <f>IF(ISBLANK(CatTemplate[[#This Row],[St. unit effort]]),0,(CatTemplate[[#This Row],[St. unit effort]] * CatTemplate[[#This Row],[Year12]])*8/ParRatePM)</f>
        <v>0</v>
      </c>
      <c r="DN76" s="57">
        <f>IF(ISBLANK(CatTemplate[[#This Row],[St. unit effort]]),0,(CatTemplate[[#This Row],[St. unit effort]] * CatTemplate[[#This Row],[Year13]])*8/ParRatePM)</f>
        <v>0</v>
      </c>
      <c r="DO76" s="57">
        <f>IF(ISBLANK(CatTemplate[[#This Row],[St. unit effort]]),0,(CatTemplate[[#This Row],[St. unit effort]] * CatTemplate[[#This Row],[Year14]])*8/ParRatePM)</f>
        <v>0</v>
      </c>
      <c r="DP76" s="57">
        <f>IF(ISBLANK(CatTemplate[[#This Row],[St. unit effort]]),0,(CatTemplate[[#This Row],[St. unit effort]] * CatTemplate[[#This Row],[Year15]])*8/ParRatePM)</f>
        <v>0</v>
      </c>
      <c r="DQ76" s="57">
        <f>IF(ISBLANK(CatTemplate[[#This Row],[St. unit effort]]),0,(CatTemplate[[#This Row],[St. unit effort]] * CatTemplate[[#This Row],[Year16]])*8/ParRatePM)</f>
        <v>0</v>
      </c>
      <c r="DR76" s="57">
        <f>IF(ISBLANK(CatTemplate[[#This Row],[St. unit effort]]),0,(CatTemplate[[#This Row],[St. unit effort]] * CatTemplate[[#This Row],[Year17]])*8/ParRatePM)</f>
        <v>0</v>
      </c>
      <c r="DS76" s="57">
        <f>IF(ISBLANK(CatTemplate[[#This Row],[St. unit effort]]),0,(CatTemplate[[#This Row],[St. unit effort]] * CatTemplate[[#This Row],[Year18]])*8/ParRatePM)</f>
        <v>0</v>
      </c>
      <c r="DT76" s="57">
        <f>IF(ISBLANK(CatTemplate[[#This Row],[St. unit effort]]),0,(CatTemplate[[#This Row],[St. unit effort]] * CatTemplate[[#This Row],[Year19]])*8/ParRatePM)</f>
        <v>0</v>
      </c>
      <c r="DU76" s="57">
        <f>IF(ISBLANK(CatTemplate[[#This Row],[St. unit effort]]),0,(CatTemplate[[#This Row],[St. unit effort]] * CatTemplate[[#This Row],[Year20]])*8/ParRatePM)</f>
        <v>0</v>
      </c>
      <c r="DV76" s="54">
        <f>SUM(CatTemplate[[#This Row],[PM1]:[PM20]])</f>
        <v>0</v>
      </c>
      <c r="DW76" s="56">
        <f t="shared" si="25"/>
        <v>0</v>
      </c>
      <c r="DX76" s="56">
        <f t="shared" si="25"/>
        <v>0</v>
      </c>
      <c r="DY76" s="56">
        <f t="shared" si="25"/>
        <v>0</v>
      </c>
      <c r="DZ76" s="56">
        <f t="shared" si="25"/>
        <v>0</v>
      </c>
      <c r="EA76" s="56">
        <f t="shared" si="25"/>
        <v>0</v>
      </c>
      <c r="EB76" s="56">
        <f t="shared" si="25"/>
        <v>0</v>
      </c>
      <c r="EC76" s="56">
        <f t="shared" si="25"/>
        <v>0</v>
      </c>
      <c r="ED76" s="56">
        <f t="shared" si="25"/>
        <v>0</v>
      </c>
      <c r="EE76" s="56">
        <f t="shared" si="25"/>
        <v>0</v>
      </c>
      <c r="EF76" s="56">
        <f t="shared" si="25"/>
        <v>0</v>
      </c>
      <c r="EG76" s="56">
        <f t="shared" si="25"/>
        <v>0</v>
      </c>
      <c r="EH76" s="56">
        <f t="shared" si="25"/>
        <v>0</v>
      </c>
      <c r="EI76" s="56">
        <f t="shared" si="25"/>
        <v>0</v>
      </c>
      <c r="EJ76" s="56">
        <f t="shared" si="25"/>
        <v>0</v>
      </c>
      <c r="EK76" s="56">
        <f t="shared" si="25"/>
        <v>0</v>
      </c>
      <c r="EL76" s="56">
        <f t="shared" si="25"/>
        <v>0</v>
      </c>
      <c r="EM76" s="56">
        <f t="shared" si="23"/>
        <v>0</v>
      </c>
      <c r="EN76" s="56">
        <f t="shared" si="23"/>
        <v>0</v>
      </c>
      <c r="EO76" s="56">
        <f t="shared" si="23"/>
        <v>0</v>
      </c>
      <c r="EP76" s="56">
        <f t="shared" si="23"/>
        <v>0</v>
      </c>
      <c r="EQ76" s="30">
        <f>CatTemplate[[#This Row],[Eq. unit cost]] * CatTemplate[[#This Row],[Eq. quantity]]</f>
        <v>0</v>
      </c>
      <c r="ER76" s="30">
        <f>CatTemplate[[#This Row],[Cons. unit cost]] *CatTemplate[[#This Row],[Cons. quantity]]</f>
        <v>0</v>
      </c>
      <c r="ES76" s="30">
        <f>CatTemplate[[#This Row],[Oth. unit cost]] *CatTemplate[[#This Row],[Oth. quantity]]</f>
        <v>0</v>
      </c>
      <c r="ET76" s="55">
        <f>SUM(CatTemplate[[#This Row],[CO1]:[CO20]])</f>
        <v>0</v>
      </c>
      <c r="EU76" s="56">
        <f t="shared" si="26"/>
        <v>0</v>
      </c>
      <c r="EV76" s="56">
        <f t="shared" si="26"/>
        <v>0</v>
      </c>
      <c r="EW76" s="56">
        <f t="shared" si="26"/>
        <v>0</v>
      </c>
      <c r="EX76" s="56">
        <f t="shared" si="26"/>
        <v>0</v>
      </c>
      <c r="EY76" s="56">
        <f t="shared" si="26"/>
        <v>0</v>
      </c>
      <c r="EZ76" s="56">
        <f t="shared" si="26"/>
        <v>0</v>
      </c>
      <c r="FA76" s="56">
        <f t="shared" si="26"/>
        <v>0</v>
      </c>
      <c r="FB76" s="56">
        <f t="shared" si="26"/>
        <v>0</v>
      </c>
      <c r="FC76" s="56">
        <f t="shared" si="26"/>
        <v>0</v>
      </c>
      <c r="FD76" s="56">
        <f t="shared" si="26"/>
        <v>0</v>
      </c>
      <c r="FE76" s="56">
        <f t="shared" si="26"/>
        <v>0</v>
      </c>
      <c r="FF76" s="56">
        <f t="shared" si="26"/>
        <v>0</v>
      </c>
      <c r="FG76" s="56">
        <f t="shared" si="26"/>
        <v>0</v>
      </c>
      <c r="FH76" s="56">
        <f t="shared" si="26"/>
        <v>0</v>
      </c>
      <c r="FI76" s="56">
        <f t="shared" si="26"/>
        <v>0</v>
      </c>
      <c r="FJ76" s="56">
        <f t="shared" si="26"/>
        <v>0</v>
      </c>
      <c r="FK76" s="56">
        <f t="shared" si="24"/>
        <v>0</v>
      </c>
      <c r="FL76" s="56">
        <f t="shared" si="24"/>
        <v>0</v>
      </c>
      <c r="FM76" s="56">
        <f t="shared" si="24"/>
        <v>0</v>
      </c>
      <c r="FN76" s="56">
        <f t="shared" si="24"/>
        <v>0</v>
      </c>
      <c r="FO76" s="58">
        <f>SUM(CatTemplate[[#This Row],[CS1]:[CS20]])</f>
        <v>0</v>
      </c>
      <c r="FP76" s="59">
        <f>CatTemplate[[#This Row],[Total Oth. cost]]+CatTemplate[[#This Row],[Total St. Cost]]</f>
        <v>0</v>
      </c>
      <c r="FQ76" s="33" t="e">
        <f t="shared" si="27"/>
        <v>#VALUE!</v>
      </c>
      <c r="FR76" s="33" t="e">
        <f t="shared" si="28"/>
        <v>#VALUE!</v>
      </c>
      <c r="FS76" s="30" t="e">
        <f>(CatTemplate[[#This Row],[CO1]] + CatTemplate[[#This Row],[CS1]]) * (1 + getRateOHFinal) * getRateMarkupFinal</f>
        <v>#VALUE!</v>
      </c>
      <c r="FT76" s="30" t="e">
        <f>(CatTemplate[[#This Row],[CO2]] + CatTemplate[[#This Row],[CS2]]) * (1 + getRateOHFinal) * getRateMarkupFinal</f>
        <v>#VALUE!</v>
      </c>
      <c r="FU76" s="30" t="e">
        <f>(CatTemplate[[#This Row],[CO3]] + CatTemplate[[#This Row],[CS3]]) * (1 + getRateOHFinal) * getRateMarkupFinal</f>
        <v>#VALUE!</v>
      </c>
      <c r="FV76" s="30" t="e">
        <f>(CatTemplate[[#This Row],[CO4]] + CatTemplate[[#This Row],[CS4]]) * (1 + getRateOHFinal) * getRateMarkupFinal</f>
        <v>#VALUE!</v>
      </c>
      <c r="FW76" s="30" t="e">
        <f>(CatTemplate[[#This Row],[CO5]] + CatTemplate[[#This Row],[CS5]]) * (1 + getRateOHFinal) * getRateMarkupFinal</f>
        <v>#VALUE!</v>
      </c>
      <c r="FX76" s="30" t="e">
        <f>(CatTemplate[[#This Row],[CO6]] + CatTemplate[[#This Row],[CS6]]) * (1 + getRateOHFinal) * getRateMarkupFinal</f>
        <v>#VALUE!</v>
      </c>
      <c r="FY76" s="30" t="e">
        <f>(CatTemplate[[#This Row],[CO7]] + CatTemplate[[#This Row],[CS7]]) * (1 + getRateOHFinal) * getRateMarkupFinal</f>
        <v>#VALUE!</v>
      </c>
      <c r="FZ76" s="30" t="e">
        <f>(CatTemplate[[#This Row],[CO8]] + CatTemplate[[#This Row],[CS8]]) * (1 + getRateOHFinal) * getRateMarkupFinal</f>
        <v>#VALUE!</v>
      </c>
      <c r="GA76" s="30" t="e">
        <f>(CatTemplate[[#This Row],[CO9]] + CatTemplate[[#This Row],[CS9]]) * (1 + getRateOHFinal) * getRateMarkupFinal</f>
        <v>#VALUE!</v>
      </c>
      <c r="GB76" s="30" t="e">
        <f>(CatTemplate[[#This Row],[CO10]] + CatTemplate[[#This Row],[CS10]]) * (1 + getRateOHFinal) * getRateMarkupFinal</f>
        <v>#VALUE!</v>
      </c>
      <c r="GC76" s="30" t="e">
        <f>(CatTemplate[[#This Row],[CO11]] + CatTemplate[[#This Row],[CS11]]) * (1 + getRateOHFinal) * getRateMarkupFinal</f>
        <v>#VALUE!</v>
      </c>
      <c r="GD76" s="30" t="e">
        <f>(CatTemplate[[#This Row],[CO12]] + CatTemplate[[#This Row],[CS12]]) * (1 + getRateOHFinal) * getRateMarkupFinal</f>
        <v>#VALUE!</v>
      </c>
      <c r="GE76" s="30" t="e">
        <f>(CatTemplate[[#This Row],[CO13]] + CatTemplate[[#This Row],[CS13]]) * (1 + getRateOHFinal) * getRateMarkupFinal</f>
        <v>#VALUE!</v>
      </c>
      <c r="GF76" s="30" t="e">
        <f>(CatTemplate[[#This Row],[CO14]] + CatTemplate[[#This Row],[CS14]]) * (1 + getRateOHFinal) * getRateMarkupFinal</f>
        <v>#VALUE!</v>
      </c>
      <c r="GG76" s="30" t="e">
        <f>(CatTemplate[[#This Row],[CO15]] + CatTemplate[[#This Row],[CS15]]) * (1 + getRateOHFinal) * getRateMarkupFinal</f>
        <v>#VALUE!</v>
      </c>
      <c r="GH76" s="30" t="e">
        <f>(CatTemplate[[#This Row],[CO16]] + CatTemplate[[#This Row],[CS16]]) * (1 + getRateOHFinal) * getRateMarkupFinal</f>
        <v>#VALUE!</v>
      </c>
      <c r="GI76" s="30" t="e">
        <f>(CatTemplate[[#This Row],[CO17]] + CatTemplate[[#This Row],[CS17]]) * (1 + getRateOHFinal) * getRateMarkupFinal</f>
        <v>#VALUE!</v>
      </c>
      <c r="GJ76" s="30" t="e">
        <f>(CatTemplate[[#This Row],[CO18]] + CatTemplate[[#This Row],[CS18]]) * (1 + getRateOHFinal) * getRateMarkupFinal</f>
        <v>#VALUE!</v>
      </c>
      <c r="GK76" s="30" t="e">
        <f>(CatTemplate[[#This Row],[CO19]] + CatTemplate[[#This Row],[CS19]]) * (1 + getRateOHFinal) * getRateMarkupFinal</f>
        <v>#VALUE!</v>
      </c>
      <c r="GL76" s="30" t="e">
        <f>(CatTemplate[[#This Row],[CO20]] + CatTemplate[[#This Row],[CS20]]) * (1 + getRateOHFinal) * getRateMarkupFinal</f>
        <v>#VALUE!</v>
      </c>
      <c r="GM76" s="30" t="e">
        <f t="shared" si="29"/>
        <v>#VALUE!</v>
      </c>
      <c r="GN76" s="30" t="e">
        <f t="shared" si="30"/>
        <v>#VALUE!</v>
      </c>
      <c r="GO76" s="30" t="e">
        <f t="shared" si="31"/>
        <v>#VALUE!</v>
      </c>
      <c r="GP76" s="30" t="e">
        <f t="shared" si="32"/>
        <v>#VALUE!</v>
      </c>
      <c r="GQ76" s="30" t="e">
        <f>(CatTemplate[[#This Row],[CO1]]+CatTemplate[[#This Row],[CS1]]) * (1+ getRateOHFinal) * (1 + getRateMarkupFinal)</f>
        <v>#VALUE!</v>
      </c>
      <c r="GR76" s="30" t="e">
        <f>(CatTemplate[[#This Row],[CO2]]+CatTemplate[[#This Row],[CS2]]) * (1+ getRateOHFinal) * (1 + getRateMarkupFinal)</f>
        <v>#VALUE!</v>
      </c>
      <c r="GS76" s="30" t="e">
        <f>(CatTemplate[[#This Row],[CO3]]+CatTemplate[[#This Row],[CS3]]) * (1+ getRateOHFinal) * (1 + getRateMarkupFinal)</f>
        <v>#VALUE!</v>
      </c>
      <c r="GT76" s="30" t="e">
        <f>(CatTemplate[[#This Row],[CO4]]+CatTemplate[[#This Row],[CS4]]) * (1+ getRateOHFinal) * (1 + getRateMarkupFinal)</f>
        <v>#VALUE!</v>
      </c>
      <c r="GU76" s="30" t="e">
        <f>(CatTemplate[[#This Row],[CO5]]+CatTemplate[[#This Row],[CS5]]) * (1+ getRateOHFinal) * (1 + getRateMarkupFinal)</f>
        <v>#VALUE!</v>
      </c>
      <c r="GV76" s="30" t="e">
        <f>(CatTemplate[[#This Row],[CO6]]+CatTemplate[[#This Row],[CS6]]) * (1+ getRateOHFinal) * (1 + getRateMarkupFinal)</f>
        <v>#VALUE!</v>
      </c>
      <c r="GW76" s="30" t="e">
        <f>(CatTemplate[[#This Row],[CO7]]+CatTemplate[[#This Row],[CS7]]) * (1+ getRateOHFinal) * (1 + getRateMarkupFinal)</f>
        <v>#VALUE!</v>
      </c>
      <c r="GX76" s="30" t="e">
        <f>(CatTemplate[[#This Row],[CO8]]+CatTemplate[[#This Row],[CS8]]) * (1+ getRateOHFinal) * (1 + getRateMarkupFinal)</f>
        <v>#VALUE!</v>
      </c>
      <c r="GY76" s="30" t="e">
        <f>(CatTemplate[[#This Row],[CO9]]+CatTemplate[[#This Row],[CS9]]) * (1+ getRateOHFinal) * (1 + getRateMarkupFinal)</f>
        <v>#VALUE!</v>
      </c>
      <c r="GZ76" s="30" t="e">
        <f>(CatTemplate[[#This Row],[CO10]]+CatTemplate[[#This Row],[CS10]]) * (1+ getRateOHFinal) * (1 + getRateMarkupFinal)</f>
        <v>#VALUE!</v>
      </c>
      <c r="HA76" s="30" t="e">
        <f>(CatTemplate[[#This Row],[CO11]]+CatTemplate[[#This Row],[CS11]]) * (1+ getRateOHFinal) * (1 + getRateMarkupFinal)</f>
        <v>#VALUE!</v>
      </c>
      <c r="HB76" s="30" t="e">
        <f>(CatTemplate[[#This Row],[CO12]]+CatTemplate[[#This Row],[CS12]]) * (1+ getRateOHFinal) * (1 + getRateMarkupFinal)</f>
        <v>#VALUE!</v>
      </c>
      <c r="HC76" s="30" t="e">
        <f>(CatTemplate[[#This Row],[CO13]]+CatTemplate[[#This Row],[CS13]]) * (1+ getRateOHFinal) * (1 + getRateMarkupFinal)</f>
        <v>#VALUE!</v>
      </c>
      <c r="HD76" s="30" t="e">
        <f>(CatTemplate[[#This Row],[CO14]]+CatTemplate[[#This Row],[CS14]]) * (1+ getRateOHFinal) * (1 + getRateMarkupFinal)</f>
        <v>#VALUE!</v>
      </c>
      <c r="HE76" s="30" t="e">
        <f>(CatTemplate[[#This Row],[CO15]]+CatTemplate[[#This Row],[CS15]]) * (1+ getRateOHFinal) * (1 + getRateMarkupFinal)</f>
        <v>#VALUE!</v>
      </c>
      <c r="HF76" s="30" t="e">
        <f>(CatTemplate[[#This Row],[CO16]]+CatTemplate[[#This Row],[CS16]]) * (1+ getRateOHFinal) * (1 + getRateMarkupFinal)</f>
        <v>#VALUE!</v>
      </c>
      <c r="HG76" s="30" t="e">
        <f>(CatTemplate[[#This Row],[CO17]]+CatTemplate[[#This Row],[CS17]]) * (1+ getRateOHFinal) * (1 + getRateMarkupFinal)</f>
        <v>#VALUE!</v>
      </c>
      <c r="HH76" s="30" t="e">
        <f>(CatTemplate[[#This Row],[CO18]]+CatTemplate[[#This Row],[CS18]]) * (1+ getRateOHFinal) * (1 + getRateMarkupFinal)</f>
        <v>#VALUE!</v>
      </c>
      <c r="HI76" s="30" t="e">
        <f>(CatTemplate[[#This Row],[CO19]]+CatTemplate[[#This Row],[CS19]]) * (1+ getRateOHFinal) * (1 + getRateMarkupFinal)</f>
        <v>#VALUE!</v>
      </c>
      <c r="HJ76" s="30" t="e">
        <f>(CatTemplate[[#This Row],[CO20]]+CatTemplate[[#This Row],[CS20]]) * (1+ getRateOHFinal) * (1 + getRateMarkupFinal)</f>
        <v>#VALUE!</v>
      </c>
      <c r="HK76" s="39" t="e">
        <f>CatTemplate[[#This Row],[Total cost]]+CatTemplate[[#This Row],[OH Amount]]+CatTemplate[[#This Row],[Markup]]</f>
        <v>#VALUE!</v>
      </c>
      <c r="HL76" s="63">
        <f>IF(CatTemplate[[#This Row],[Units]]="Days",CatTemplate[[#This Row],[Project quantity]]*CatTemplate[[#This Row],[St. unit effort]],CatTemplate[[#This Row],[Project quantity]])</f>
        <v>0</v>
      </c>
      <c r="HM76" s="287">
        <f>IFERROR(CatTemplate[[#This Row],[Total Price]]/(CatTemplate[[#This Row],[Final Quantity]]),0)</f>
        <v>0</v>
      </c>
      <c r="HN76" s="261"/>
    </row>
    <row r="77" spans="2:222" x14ac:dyDescent="0.2">
      <c r="B77" s="6" t="s">
        <v>75</v>
      </c>
      <c r="C77" s="22">
        <v>2</v>
      </c>
      <c r="D77" s="7" t="s">
        <v>75</v>
      </c>
      <c r="E77" s="24">
        <v>8</v>
      </c>
      <c r="F77" s="18" t="s">
        <v>159</v>
      </c>
      <c r="G77" s="26">
        <v>2</v>
      </c>
      <c r="H77" s="18" t="s">
        <v>160</v>
      </c>
      <c r="I77" s="18"/>
      <c r="J77" s="15" t="s">
        <v>425</v>
      </c>
      <c r="K77" s="15"/>
      <c r="L77" s="15" t="s">
        <v>140</v>
      </c>
      <c r="M77" s="15" t="s">
        <v>206</v>
      </c>
      <c r="N77" s="15" t="s">
        <v>858</v>
      </c>
      <c r="O77" s="320"/>
      <c r="P77" s="71"/>
      <c r="Q77" s="108"/>
      <c r="R77" s="73"/>
      <c r="S77" s="97"/>
      <c r="T77" s="100">
        <f>getEqUnitCost</f>
        <v>0</v>
      </c>
      <c r="U77" s="73">
        <f>getEqUnitEffort</f>
        <v>0</v>
      </c>
      <c r="V77" s="101">
        <f>getEqQuantity</f>
        <v>0</v>
      </c>
      <c r="W77" s="320"/>
      <c r="X77" s="100">
        <f>getConsUnitCost</f>
        <v>0</v>
      </c>
      <c r="Y77" s="73">
        <f>getConsUnitEffort</f>
        <v>0</v>
      </c>
      <c r="Z77" s="14">
        <f>getConsQuantity</f>
        <v>0</v>
      </c>
      <c r="AA77" s="320"/>
      <c r="AB77" s="72"/>
      <c r="AC77" s="112"/>
      <c r="AD77" s="14">
        <f>getOthQuantity</f>
        <v>0</v>
      </c>
      <c r="AE77" s="320"/>
      <c r="AF77" s="28" t="str">
        <f>IF(ISBLANK(CatTemplate[[#This Row],[Resource type]]),"",CatTemplate[[#This Row],[Resource type]])</f>
        <v>CIEC Clinical Trial Coordinator</v>
      </c>
      <c r="AG77" s="242">
        <f>getStaffUnitCost</f>
        <v>988.72313606711771</v>
      </c>
      <c r="AH77" s="113">
        <f>getStaffUnitEffort</f>
        <v>0</v>
      </c>
      <c r="AI77" s="40">
        <f>getStaffQuantity</f>
        <v>0</v>
      </c>
      <c r="AJ77" s="41">
        <f>CatTemplate[[#This Row],[St. quantity]]*8/ParRatePM</f>
        <v>0</v>
      </c>
      <c r="AK77" s="320"/>
      <c r="AL77" s="53" t="str">
        <f>CatTemplate[[#This Row],[Item type]]</f>
        <v>Days</v>
      </c>
      <c r="AM77" s="12">
        <f>SUM(CatTemplate[[#This Row],[Year1]:[Year20]])</f>
        <v>0</v>
      </c>
      <c r="AN77" s="52"/>
      <c r="AO77" s="52"/>
      <c r="AP77" s="52"/>
      <c r="AQ77" s="8"/>
      <c r="AR77" s="8"/>
      <c r="AS77" s="8"/>
      <c r="AT77" s="8"/>
      <c r="AU77" s="8"/>
      <c r="AV77" s="8"/>
      <c r="AW77" s="8"/>
      <c r="AX77" s="8"/>
      <c r="AY77" s="8"/>
      <c r="AZ77" s="8"/>
      <c r="BA77" s="8"/>
      <c r="BB77" s="8"/>
      <c r="BC77" s="8"/>
      <c r="BD77" s="8"/>
      <c r="BE77" s="8"/>
      <c r="BF77" s="8"/>
      <c r="BG77" s="36"/>
      <c r="BH77" s="320"/>
      <c r="BI77" s="37" t="str">
        <f>getCostCategory</f>
        <v>01 Staff costs</v>
      </c>
      <c r="BJ77" s="37" t="str">
        <f>getSection</f>
        <v>02 Patient visits and data collection</v>
      </c>
      <c r="BK77" s="32" t="str">
        <f>getObject</f>
        <v>CIEC Clinical Trial Coordinator</v>
      </c>
      <c r="BL77" s="30">
        <f>IFERROR(getUnitCost * IF(CatTemplate[[#This Row],[Cost Category Comp.]]="01 Staff costs", 1,1),0)</f>
        <v>988.72313606711771</v>
      </c>
      <c r="BM77" s="29">
        <f>IF(AND(ISBLANK(CatTemplate[[#This Row],[Eq. unit cost]]),ISBLANK(CatTemplate[[#This Row],[Cons. unit cost]]),ISBLANK(CatTemplate[[#This Row],[Oth. unit cost]])), 0, IF(getUnitEffort =0,1,getUnitEffort) * CatTemplate[[#This Row],[Year1]])</f>
        <v>0</v>
      </c>
      <c r="BN77" s="29">
        <f>IF(AND(ISBLANK(CatTemplate[[#This Row],[Eq. unit cost]]),ISBLANK(CatTemplate[[#This Row],[Cons. unit cost]]),ISBLANK(CatTemplate[[#This Row],[Oth. unit cost]])), 0, IF(getUnitEffort =0,1,getUnitEffort) * CatTemplate[[#This Row],[Year2]])</f>
        <v>0</v>
      </c>
      <c r="BO77" s="29">
        <f>IF(AND(ISBLANK(CatTemplate[[#This Row],[Eq. unit cost]]),ISBLANK(CatTemplate[[#This Row],[Cons. unit cost]]),ISBLANK(CatTemplate[[#This Row],[Oth. unit cost]])), 0, IF(getUnitEffort =0,1,getUnitEffort) * CatTemplate[[#This Row],[Year3]])</f>
        <v>0</v>
      </c>
      <c r="BP77" s="29">
        <f>IF(AND(ISBLANK(CatTemplate[[#This Row],[Eq. unit cost]]),ISBLANK(CatTemplate[[#This Row],[Cons. unit cost]]),ISBLANK(CatTemplate[[#This Row],[Oth. unit cost]])), 0, IF(getUnitEffort =0,1,getUnitEffort) * CatTemplate[[#This Row],[Year4]])</f>
        <v>0</v>
      </c>
      <c r="BQ77" s="29">
        <f>IF(AND(ISBLANK(CatTemplate[[#This Row],[Eq. unit cost]]),ISBLANK(CatTemplate[[#This Row],[Cons. unit cost]]),ISBLANK(CatTemplate[[#This Row],[Oth. unit cost]])), 0, IF(getUnitEffort =0,1,getUnitEffort) * CatTemplate[[#This Row],[Year5]])</f>
        <v>0</v>
      </c>
      <c r="BR77" s="29">
        <f>IF(AND(ISBLANK(CatTemplate[[#This Row],[Eq. unit cost]]),ISBLANK(CatTemplate[[#This Row],[Cons. unit cost]]),ISBLANK(CatTemplate[[#This Row],[Oth. unit cost]])), 0, IF(getUnitEffort =0,1,getUnitEffort) * CatTemplate[[#This Row],[Year6]])</f>
        <v>0</v>
      </c>
      <c r="BS77" s="29">
        <f>IF(AND(ISBLANK(CatTemplate[[#This Row],[Eq. unit cost]]),ISBLANK(CatTemplate[[#This Row],[Cons. unit cost]]),ISBLANK(CatTemplate[[#This Row],[Oth. unit cost]])), 0, IF(getUnitEffort =0,1,getUnitEffort) * CatTemplate[[#This Row],[Year7]])</f>
        <v>0</v>
      </c>
      <c r="BT77" s="29">
        <f>IF(AND(ISBLANK(CatTemplate[[#This Row],[Eq. unit cost]]),ISBLANK(CatTemplate[[#This Row],[Cons. unit cost]]),ISBLANK(CatTemplate[[#This Row],[Oth. unit cost]])), 0, IF(getUnitEffort =0,1,getUnitEffort) * CatTemplate[[#This Row],[Year8]])</f>
        <v>0</v>
      </c>
      <c r="BU77" s="29">
        <f>IF(AND(ISBLANK(CatTemplate[[#This Row],[Eq. unit cost]]),ISBLANK(CatTemplate[[#This Row],[Cons. unit cost]]),ISBLANK(CatTemplate[[#This Row],[Oth. unit cost]])), 0, IF(getUnitEffort =0,1,getUnitEffort) * CatTemplate[[#This Row],[Year9]])</f>
        <v>0</v>
      </c>
      <c r="BV77" s="29">
        <f>IF(AND(ISBLANK(CatTemplate[[#This Row],[Eq. unit cost]]),ISBLANK(CatTemplate[[#This Row],[Cons. unit cost]]),ISBLANK(CatTemplate[[#This Row],[Oth. unit cost]])), 0, IF(getUnitEffort =0,1,getUnitEffort) * CatTemplate[[#This Row],[Year10]])</f>
        <v>0</v>
      </c>
      <c r="BW77" s="29">
        <f>IF(AND(ISBLANK(CatTemplate[[#This Row],[Eq. unit cost]]),ISBLANK(CatTemplate[[#This Row],[Cons. unit cost]]),ISBLANK(CatTemplate[[#This Row],[Oth. unit cost]])), 0, IF(getUnitEffort =0,1,getUnitEffort) * CatTemplate[[#This Row],[Year11]])</f>
        <v>0</v>
      </c>
      <c r="BX77" s="29">
        <f>IF(AND(ISBLANK(CatTemplate[[#This Row],[Eq. unit cost]]),ISBLANK(CatTemplate[[#This Row],[Cons. unit cost]]),ISBLANK(CatTemplate[[#This Row],[Oth. unit cost]])), 0, IF(getUnitEffort =0,1,getUnitEffort) * CatTemplate[[#This Row],[Year12]])</f>
        <v>0</v>
      </c>
      <c r="BY77" s="29">
        <f>IF(AND(ISBLANK(CatTemplate[[#This Row],[Eq. unit cost]]),ISBLANK(CatTemplate[[#This Row],[Cons. unit cost]]),ISBLANK(CatTemplate[[#This Row],[Oth. unit cost]])), 0, IF(getUnitEffort =0,1,getUnitEffort) * CatTemplate[[#This Row],[Year13]])</f>
        <v>0</v>
      </c>
      <c r="BZ77" s="29">
        <f>IF(AND(ISBLANK(CatTemplate[[#This Row],[Eq. unit cost]]),ISBLANK(CatTemplate[[#This Row],[Cons. unit cost]]),ISBLANK(CatTemplate[[#This Row],[Oth. unit cost]])), 0, IF(getUnitEffort =0,1,getUnitEffort) * CatTemplate[[#This Row],[Year14]])</f>
        <v>0</v>
      </c>
      <c r="CA77" s="29">
        <f>IF(AND(ISBLANK(CatTemplate[[#This Row],[Eq. unit cost]]),ISBLANK(CatTemplate[[#This Row],[Cons. unit cost]]),ISBLANK(CatTemplate[[#This Row],[Oth. unit cost]])), 0, IF(getUnitEffort =0,1,getUnitEffort) * CatTemplate[[#This Row],[Year15]])</f>
        <v>0</v>
      </c>
      <c r="CB77" s="29">
        <f>IF(AND(ISBLANK(CatTemplate[[#This Row],[Eq. unit cost]]),ISBLANK(CatTemplate[[#This Row],[Cons. unit cost]]),ISBLANK(CatTemplate[[#This Row],[Oth. unit cost]])), 0, IF(getUnitEffort =0,1,getUnitEffort) * CatTemplate[[#This Row],[Year16]])</f>
        <v>0</v>
      </c>
      <c r="CC77" s="29">
        <f>IF(AND(ISBLANK(CatTemplate[[#This Row],[Eq. unit cost]]),ISBLANK(CatTemplate[[#This Row],[Cons. unit cost]]),ISBLANK(CatTemplate[[#This Row],[Oth. unit cost]])), 0, IF(getUnitEffort =0,1,getUnitEffort) * CatTemplate[[#This Row],[Year17]])</f>
        <v>0</v>
      </c>
      <c r="CD77" s="29">
        <f>IF(AND(ISBLANK(CatTemplate[[#This Row],[Eq. unit cost]]),ISBLANK(CatTemplate[[#This Row],[Cons. unit cost]]),ISBLANK(CatTemplate[[#This Row],[Oth. unit cost]])), 0, IF(getUnitEffort =0,1,getUnitEffort) * CatTemplate[[#This Row],[Year18]])</f>
        <v>0</v>
      </c>
      <c r="CE77" s="29">
        <f>IF(AND(ISBLANK(CatTemplate[[#This Row],[Eq. unit cost]]),ISBLANK(CatTemplate[[#This Row],[Cons. unit cost]]),ISBLANK(CatTemplate[[#This Row],[Oth. unit cost]])), 0, IF(getUnitEffort =0,1,getUnitEffort) * CatTemplate[[#This Row],[Year19]])</f>
        <v>0</v>
      </c>
      <c r="CF77" s="29">
        <f>IF(AND(ISBLANK(CatTemplate[[#This Row],[Eq. unit cost]]),ISBLANK(CatTemplate[[#This Row],[Cons. unit cost]]),ISBLANK(CatTemplate[[#This Row],[Oth. unit cost]])), 0, IF(getUnitEffort =0,1,getUnitEffort) * CatTemplate[[#This Row],[Year20]])</f>
        <v>0</v>
      </c>
      <c r="CG77" s="45">
        <f>SUM(CatTemplate[[#This Row],[Q1]:[Q20]])</f>
        <v>0</v>
      </c>
      <c r="CH77" s="29">
        <f>IF(ISBLANK(CatTemplate[[#This Row],[St. unit effort]]),0,(CatTemplate[[#This Row],[St. unit effort]] * CatTemplate[[#This Row],[Year1]]))</f>
        <v>0</v>
      </c>
      <c r="CI77" s="29">
        <f>IF(ISBLANK(CatTemplate[[#This Row],[St. unit effort]]),0,(CatTemplate[[#This Row],[St. unit effort]] * CatTemplate[[#This Row],[Year2]]))</f>
        <v>0</v>
      </c>
      <c r="CJ77" s="29">
        <f>IF(ISBLANK(CatTemplate[[#This Row],[St. unit effort]]),0,(CatTemplate[[#This Row],[St. unit effort]] * CatTemplate[[#This Row],[Year3]]))</f>
        <v>0</v>
      </c>
      <c r="CK77" s="29">
        <f>IF(ISBLANK(CatTemplate[[#This Row],[St. unit effort]]),0,(CatTemplate[[#This Row],[St. unit effort]] * CatTemplate[[#This Row],[Year4]]))</f>
        <v>0</v>
      </c>
      <c r="CL77" s="29">
        <f>IF(ISBLANK(CatTemplate[[#This Row],[St. unit effort]]),0,(CatTemplate[[#This Row],[St. unit effort]] * CatTemplate[[#This Row],[Year5]]))</f>
        <v>0</v>
      </c>
      <c r="CM77" s="29">
        <f>IF(ISBLANK(CatTemplate[[#This Row],[St. unit effort]]),0,(CatTemplate[[#This Row],[St. unit effort]] * CatTemplate[[#This Row],[Year6]]))</f>
        <v>0</v>
      </c>
      <c r="CN77" s="29">
        <f>IF(ISBLANK(CatTemplate[[#This Row],[St. unit effort]]),0,(CatTemplate[[#This Row],[St. unit effort]] * CatTemplate[[#This Row],[Year7]]))</f>
        <v>0</v>
      </c>
      <c r="CO77" s="29">
        <f>IF(ISBLANK(CatTemplate[[#This Row],[St. unit effort]]),0,(CatTemplate[[#This Row],[St. unit effort]] * CatTemplate[[#This Row],[Year8]]))</f>
        <v>0</v>
      </c>
      <c r="CP77" s="29">
        <f>IF(ISBLANK(CatTemplate[[#This Row],[St. unit effort]]),0,(CatTemplate[[#This Row],[St. unit effort]] * CatTemplate[[#This Row],[Year9]]))</f>
        <v>0</v>
      </c>
      <c r="CQ77" s="29">
        <f>IF(ISBLANK(CatTemplate[[#This Row],[St. unit effort]]),0,(CatTemplate[[#This Row],[St. unit effort]] * CatTemplate[[#This Row],[Year10]]))</f>
        <v>0</v>
      </c>
      <c r="CR77" s="29">
        <f>IF(ISBLANK(CatTemplate[[#This Row],[St. unit effort]]),0,(CatTemplate[[#This Row],[St. unit effort]] * CatTemplate[[#This Row],[Year11]]))</f>
        <v>0</v>
      </c>
      <c r="CS77" s="29">
        <f>IF(ISBLANK(CatTemplate[[#This Row],[St. unit effort]]),0,(CatTemplate[[#This Row],[St. unit effort]] * CatTemplate[[#This Row],[Year12]]))</f>
        <v>0</v>
      </c>
      <c r="CT77" s="29">
        <f>IF(ISBLANK(CatTemplate[[#This Row],[St. unit effort]]),0,(CatTemplate[[#This Row],[St. unit effort]] * CatTemplate[[#This Row],[Year13]]))</f>
        <v>0</v>
      </c>
      <c r="CU77" s="29">
        <f>IF(ISBLANK(CatTemplate[[#This Row],[St. unit effort]]),0,(CatTemplate[[#This Row],[St. unit effort]] * CatTemplate[[#This Row],[Year14]]))</f>
        <v>0</v>
      </c>
      <c r="CV77" s="29">
        <f>IF(ISBLANK(CatTemplate[[#This Row],[St. unit effort]]),0,(CatTemplate[[#This Row],[St. unit effort]] * CatTemplate[[#This Row],[Year15]]))</f>
        <v>0</v>
      </c>
      <c r="CW77" s="29">
        <f>IF(ISBLANK(CatTemplate[[#This Row],[St. unit effort]]),0,(CatTemplate[[#This Row],[St. unit effort]] * CatTemplate[[#This Row],[Year16]]))</f>
        <v>0</v>
      </c>
      <c r="CX77" s="29">
        <f>IF(ISBLANK(CatTemplate[[#This Row],[St. unit effort]]),0,(CatTemplate[[#This Row],[St. unit effort]] * CatTemplate[[#This Row],[Year17]]))</f>
        <v>0</v>
      </c>
      <c r="CY77" s="29">
        <f>IF(ISBLANK(CatTemplate[[#This Row],[St. unit effort]]),0,(CatTemplate[[#This Row],[St. unit effort]] * CatTemplate[[#This Row],[Year18]]))</f>
        <v>0</v>
      </c>
      <c r="CZ77" s="29">
        <f>IF(ISBLANK(CatTemplate[[#This Row],[St. unit effort]]),0,(CatTemplate[[#This Row],[St. unit effort]] * CatTemplate[[#This Row],[Year19]]))</f>
        <v>0</v>
      </c>
      <c r="DA77" s="29">
        <f>IF(ISBLANK(CatTemplate[[#This Row],[St. unit effort]]),0,(CatTemplate[[#This Row],[St. unit effort]] * CatTemplate[[#This Row],[Year20]]))</f>
        <v>0</v>
      </c>
      <c r="DB77" s="57">
        <f>IF(ISBLANK(CatTemplate[[#This Row],[St. unit effort]]),0,(CatTemplate[[#This Row],[St. unit effort]] * CatTemplate[[#This Row],[Year1]])*8/ParRatePM)</f>
        <v>0</v>
      </c>
      <c r="DC77" s="57">
        <f>IF(ISBLANK(CatTemplate[[#This Row],[St. unit effort]]),0,(CatTemplate[[#This Row],[St. unit effort]] * CatTemplate[[#This Row],[Year2]])*8/ParRatePM)</f>
        <v>0</v>
      </c>
      <c r="DD77" s="57">
        <f>IF(ISBLANK(CatTemplate[[#This Row],[St. unit effort]]),0,(CatTemplate[[#This Row],[St. unit effort]] * CatTemplate[[#This Row],[Year3]])*8/ParRatePM)</f>
        <v>0</v>
      </c>
      <c r="DE77" s="57">
        <f>IF(ISBLANK(CatTemplate[[#This Row],[St. unit effort]]),0,(CatTemplate[[#This Row],[St. unit effort]] * CatTemplate[[#This Row],[Year4]])*8/ParRatePM)</f>
        <v>0</v>
      </c>
      <c r="DF77" s="57">
        <f>IF(ISBLANK(CatTemplate[[#This Row],[St. unit effort]]),0,(CatTemplate[[#This Row],[St. unit effort]] * CatTemplate[[#This Row],[Year5]])*8/ParRatePM)</f>
        <v>0</v>
      </c>
      <c r="DG77" s="57">
        <f>IF(ISBLANK(CatTemplate[[#This Row],[St. unit effort]]),0,(CatTemplate[[#This Row],[St. unit effort]] * CatTemplate[[#This Row],[Year6]])*8/ParRatePM)</f>
        <v>0</v>
      </c>
      <c r="DH77" s="57">
        <f>IF(ISBLANK(CatTemplate[[#This Row],[St. unit effort]]),0,(CatTemplate[[#This Row],[St. unit effort]] * CatTemplate[[#This Row],[Year7]])*8/ParRatePM)</f>
        <v>0</v>
      </c>
      <c r="DI77" s="57">
        <f>IF(ISBLANK(CatTemplate[[#This Row],[St. unit effort]]),0,(CatTemplate[[#This Row],[St. unit effort]] * CatTemplate[[#This Row],[Year8]])*8/ParRatePM)</f>
        <v>0</v>
      </c>
      <c r="DJ77" s="57">
        <f>IF(ISBLANK(CatTemplate[[#This Row],[St. unit effort]]),0,(CatTemplate[[#This Row],[St. unit effort]] * CatTemplate[[#This Row],[Year9]])*8/ParRatePM)</f>
        <v>0</v>
      </c>
      <c r="DK77" s="57">
        <f>IF(ISBLANK(CatTemplate[[#This Row],[St. unit effort]]),0,(CatTemplate[[#This Row],[St. unit effort]] * CatTemplate[[#This Row],[Year10]])*8/ParRatePM)</f>
        <v>0</v>
      </c>
      <c r="DL77" s="57">
        <f>IF(ISBLANK(CatTemplate[[#This Row],[St. unit effort]]),0,(CatTemplate[[#This Row],[St. unit effort]] * CatTemplate[[#This Row],[Year11]])*8/ParRatePM)</f>
        <v>0</v>
      </c>
      <c r="DM77" s="57">
        <f>IF(ISBLANK(CatTemplate[[#This Row],[St. unit effort]]),0,(CatTemplate[[#This Row],[St. unit effort]] * CatTemplate[[#This Row],[Year12]])*8/ParRatePM)</f>
        <v>0</v>
      </c>
      <c r="DN77" s="57">
        <f>IF(ISBLANK(CatTemplate[[#This Row],[St. unit effort]]),0,(CatTemplate[[#This Row],[St. unit effort]] * CatTemplate[[#This Row],[Year13]])*8/ParRatePM)</f>
        <v>0</v>
      </c>
      <c r="DO77" s="57">
        <f>IF(ISBLANK(CatTemplate[[#This Row],[St. unit effort]]),0,(CatTemplate[[#This Row],[St. unit effort]] * CatTemplate[[#This Row],[Year14]])*8/ParRatePM)</f>
        <v>0</v>
      </c>
      <c r="DP77" s="57">
        <f>IF(ISBLANK(CatTemplate[[#This Row],[St. unit effort]]),0,(CatTemplate[[#This Row],[St. unit effort]] * CatTemplate[[#This Row],[Year15]])*8/ParRatePM)</f>
        <v>0</v>
      </c>
      <c r="DQ77" s="57">
        <f>IF(ISBLANK(CatTemplate[[#This Row],[St. unit effort]]),0,(CatTemplate[[#This Row],[St. unit effort]] * CatTemplate[[#This Row],[Year16]])*8/ParRatePM)</f>
        <v>0</v>
      </c>
      <c r="DR77" s="57">
        <f>IF(ISBLANK(CatTemplate[[#This Row],[St. unit effort]]),0,(CatTemplate[[#This Row],[St. unit effort]] * CatTemplate[[#This Row],[Year17]])*8/ParRatePM)</f>
        <v>0</v>
      </c>
      <c r="DS77" s="57">
        <f>IF(ISBLANK(CatTemplate[[#This Row],[St. unit effort]]),0,(CatTemplate[[#This Row],[St. unit effort]] * CatTemplate[[#This Row],[Year18]])*8/ParRatePM)</f>
        <v>0</v>
      </c>
      <c r="DT77" s="57">
        <f>IF(ISBLANK(CatTemplate[[#This Row],[St. unit effort]]),0,(CatTemplate[[#This Row],[St. unit effort]] * CatTemplate[[#This Row],[Year19]])*8/ParRatePM)</f>
        <v>0</v>
      </c>
      <c r="DU77" s="57">
        <f>IF(ISBLANK(CatTemplate[[#This Row],[St. unit effort]]),0,(CatTemplate[[#This Row],[St. unit effort]] * CatTemplate[[#This Row],[Year20]])*8/ParRatePM)</f>
        <v>0</v>
      </c>
      <c r="DV77" s="54">
        <f>SUM(CatTemplate[[#This Row],[PM1]:[PM20]])</f>
        <v>0</v>
      </c>
      <c r="DW77" s="56">
        <f t="shared" si="25"/>
        <v>0</v>
      </c>
      <c r="DX77" s="56">
        <f t="shared" si="25"/>
        <v>0</v>
      </c>
      <c r="DY77" s="56">
        <f t="shared" si="25"/>
        <v>0</v>
      </c>
      <c r="DZ77" s="56">
        <f t="shared" si="25"/>
        <v>0</v>
      </c>
      <c r="EA77" s="56">
        <f t="shared" si="25"/>
        <v>0</v>
      </c>
      <c r="EB77" s="56">
        <f t="shared" si="25"/>
        <v>0</v>
      </c>
      <c r="EC77" s="56">
        <f t="shared" si="25"/>
        <v>0</v>
      </c>
      <c r="ED77" s="56">
        <f t="shared" si="25"/>
        <v>0</v>
      </c>
      <c r="EE77" s="56">
        <f t="shared" si="25"/>
        <v>0</v>
      </c>
      <c r="EF77" s="56">
        <f t="shared" si="25"/>
        <v>0</v>
      </c>
      <c r="EG77" s="56">
        <f t="shared" si="25"/>
        <v>0</v>
      </c>
      <c r="EH77" s="56">
        <f t="shared" si="25"/>
        <v>0</v>
      </c>
      <c r="EI77" s="56">
        <f t="shared" si="25"/>
        <v>0</v>
      </c>
      <c r="EJ77" s="56">
        <f t="shared" si="25"/>
        <v>0</v>
      </c>
      <c r="EK77" s="56">
        <f t="shared" si="25"/>
        <v>0</v>
      </c>
      <c r="EL77" s="56">
        <f t="shared" si="25"/>
        <v>0</v>
      </c>
      <c r="EM77" s="56">
        <f t="shared" si="23"/>
        <v>0</v>
      </c>
      <c r="EN77" s="56">
        <f t="shared" si="23"/>
        <v>0</v>
      </c>
      <c r="EO77" s="56">
        <f t="shared" si="23"/>
        <v>0</v>
      </c>
      <c r="EP77" s="56">
        <f t="shared" si="23"/>
        <v>0</v>
      </c>
      <c r="EQ77" s="30">
        <f>CatTemplate[[#This Row],[Eq. unit cost]] * CatTemplate[[#This Row],[Eq. quantity]]</f>
        <v>0</v>
      </c>
      <c r="ER77" s="30">
        <f>CatTemplate[[#This Row],[Cons. unit cost]] *CatTemplate[[#This Row],[Cons. quantity]]</f>
        <v>0</v>
      </c>
      <c r="ES77" s="30">
        <f>CatTemplate[[#This Row],[Oth. unit cost]] *CatTemplate[[#This Row],[Oth. quantity]]</f>
        <v>0</v>
      </c>
      <c r="ET77" s="55">
        <f>SUM(CatTemplate[[#This Row],[CO1]:[CO20]])</f>
        <v>0</v>
      </c>
      <c r="EU77" s="56">
        <f t="shared" si="26"/>
        <v>0</v>
      </c>
      <c r="EV77" s="56">
        <f t="shared" si="26"/>
        <v>0</v>
      </c>
      <c r="EW77" s="56">
        <f t="shared" si="26"/>
        <v>0</v>
      </c>
      <c r="EX77" s="56">
        <f t="shared" si="26"/>
        <v>0</v>
      </c>
      <c r="EY77" s="56">
        <f t="shared" si="26"/>
        <v>0</v>
      </c>
      <c r="EZ77" s="56">
        <f t="shared" si="26"/>
        <v>0</v>
      </c>
      <c r="FA77" s="56">
        <f t="shared" si="26"/>
        <v>0</v>
      </c>
      <c r="FB77" s="56">
        <f t="shared" si="26"/>
        <v>0</v>
      </c>
      <c r="FC77" s="56">
        <f t="shared" si="26"/>
        <v>0</v>
      </c>
      <c r="FD77" s="56">
        <f t="shared" si="26"/>
        <v>0</v>
      </c>
      <c r="FE77" s="56">
        <f t="shared" si="26"/>
        <v>0</v>
      </c>
      <c r="FF77" s="56">
        <f t="shared" si="26"/>
        <v>0</v>
      </c>
      <c r="FG77" s="56">
        <f t="shared" si="26"/>
        <v>0</v>
      </c>
      <c r="FH77" s="56">
        <f t="shared" si="26"/>
        <v>0</v>
      </c>
      <c r="FI77" s="56">
        <f t="shared" si="26"/>
        <v>0</v>
      </c>
      <c r="FJ77" s="56">
        <f t="shared" si="26"/>
        <v>0</v>
      </c>
      <c r="FK77" s="56">
        <f t="shared" si="24"/>
        <v>0</v>
      </c>
      <c r="FL77" s="56">
        <f t="shared" si="24"/>
        <v>0</v>
      </c>
      <c r="FM77" s="56">
        <f t="shared" si="24"/>
        <v>0</v>
      </c>
      <c r="FN77" s="56">
        <f t="shared" si="24"/>
        <v>0</v>
      </c>
      <c r="FO77" s="58">
        <f>SUM(CatTemplate[[#This Row],[CS1]:[CS20]])</f>
        <v>0</v>
      </c>
      <c r="FP77" s="59">
        <f>CatTemplate[[#This Row],[Total Oth. cost]]+CatTemplate[[#This Row],[Total St. Cost]]</f>
        <v>0</v>
      </c>
      <c r="FQ77" s="33" t="e">
        <f t="shared" si="27"/>
        <v>#VALUE!</v>
      </c>
      <c r="FR77" s="33" t="e">
        <f t="shared" si="28"/>
        <v>#VALUE!</v>
      </c>
      <c r="FS77" s="30" t="e">
        <f>(CatTemplate[[#This Row],[CO1]] + CatTemplate[[#This Row],[CS1]]) * (1 + getRateOHFinal) * getRateMarkupFinal</f>
        <v>#VALUE!</v>
      </c>
      <c r="FT77" s="30" t="e">
        <f>(CatTemplate[[#This Row],[CO2]] + CatTemplate[[#This Row],[CS2]]) * (1 + getRateOHFinal) * getRateMarkupFinal</f>
        <v>#VALUE!</v>
      </c>
      <c r="FU77" s="30" t="e">
        <f>(CatTemplate[[#This Row],[CO3]] + CatTemplate[[#This Row],[CS3]]) * (1 + getRateOHFinal) * getRateMarkupFinal</f>
        <v>#VALUE!</v>
      </c>
      <c r="FV77" s="30" t="e">
        <f>(CatTemplate[[#This Row],[CO4]] + CatTemplate[[#This Row],[CS4]]) * (1 + getRateOHFinal) * getRateMarkupFinal</f>
        <v>#VALUE!</v>
      </c>
      <c r="FW77" s="30" t="e">
        <f>(CatTemplate[[#This Row],[CO5]] + CatTemplate[[#This Row],[CS5]]) * (1 + getRateOHFinal) * getRateMarkupFinal</f>
        <v>#VALUE!</v>
      </c>
      <c r="FX77" s="30" t="e">
        <f>(CatTemplate[[#This Row],[CO6]] + CatTemplate[[#This Row],[CS6]]) * (1 + getRateOHFinal) * getRateMarkupFinal</f>
        <v>#VALUE!</v>
      </c>
      <c r="FY77" s="30" t="e">
        <f>(CatTemplate[[#This Row],[CO7]] + CatTemplate[[#This Row],[CS7]]) * (1 + getRateOHFinal) * getRateMarkupFinal</f>
        <v>#VALUE!</v>
      </c>
      <c r="FZ77" s="30" t="e">
        <f>(CatTemplate[[#This Row],[CO8]] + CatTemplate[[#This Row],[CS8]]) * (1 + getRateOHFinal) * getRateMarkupFinal</f>
        <v>#VALUE!</v>
      </c>
      <c r="GA77" s="30" t="e">
        <f>(CatTemplate[[#This Row],[CO9]] + CatTemplate[[#This Row],[CS9]]) * (1 + getRateOHFinal) * getRateMarkupFinal</f>
        <v>#VALUE!</v>
      </c>
      <c r="GB77" s="30" t="e">
        <f>(CatTemplate[[#This Row],[CO10]] + CatTemplate[[#This Row],[CS10]]) * (1 + getRateOHFinal) * getRateMarkupFinal</f>
        <v>#VALUE!</v>
      </c>
      <c r="GC77" s="30" t="e">
        <f>(CatTemplate[[#This Row],[CO11]] + CatTemplate[[#This Row],[CS11]]) * (1 + getRateOHFinal) * getRateMarkupFinal</f>
        <v>#VALUE!</v>
      </c>
      <c r="GD77" s="30" t="e">
        <f>(CatTemplate[[#This Row],[CO12]] + CatTemplate[[#This Row],[CS12]]) * (1 + getRateOHFinal) * getRateMarkupFinal</f>
        <v>#VALUE!</v>
      </c>
      <c r="GE77" s="30" t="e">
        <f>(CatTemplate[[#This Row],[CO13]] + CatTemplate[[#This Row],[CS13]]) * (1 + getRateOHFinal) * getRateMarkupFinal</f>
        <v>#VALUE!</v>
      </c>
      <c r="GF77" s="30" t="e">
        <f>(CatTemplate[[#This Row],[CO14]] + CatTemplate[[#This Row],[CS14]]) * (1 + getRateOHFinal) * getRateMarkupFinal</f>
        <v>#VALUE!</v>
      </c>
      <c r="GG77" s="30" t="e">
        <f>(CatTemplate[[#This Row],[CO15]] + CatTemplate[[#This Row],[CS15]]) * (1 + getRateOHFinal) * getRateMarkupFinal</f>
        <v>#VALUE!</v>
      </c>
      <c r="GH77" s="30" t="e">
        <f>(CatTemplate[[#This Row],[CO16]] + CatTemplate[[#This Row],[CS16]]) * (1 + getRateOHFinal) * getRateMarkupFinal</f>
        <v>#VALUE!</v>
      </c>
      <c r="GI77" s="30" t="e">
        <f>(CatTemplate[[#This Row],[CO17]] + CatTemplate[[#This Row],[CS17]]) * (1 + getRateOHFinal) * getRateMarkupFinal</f>
        <v>#VALUE!</v>
      </c>
      <c r="GJ77" s="30" t="e">
        <f>(CatTemplate[[#This Row],[CO18]] + CatTemplate[[#This Row],[CS18]]) * (1 + getRateOHFinal) * getRateMarkupFinal</f>
        <v>#VALUE!</v>
      </c>
      <c r="GK77" s="30" t="e">
        <f>(CatTemplate[[#This Row],[CO19]] + CatTemplate[[#This Row],[CS19]]) * (1 + getRateOHFinal) * getRateMarkupFinal</f>
        <v>#VALUE!</v>
      </c>
      <c r="GL77" s="30" t="e">
        <f>(CatTemplate[[#This Row],[CO20]] + CatTemplate[[#This Row],[CS20]]) * (1 + getRateOHFinal) * getRateMarkupFinal</f>
        <v>#VALUE!</v>
      </c>
      <c r="GM77" s="30" t="e">
        <f t="shared" si="29"/>
        <v>#VALUE!</v>
      </c>
      <c r="GN77" s="30" t="e">
        <f t="shared" si="30"/>
        <v>#VALUE!</v>
      </c>
      <c r="GO77" s="30" t="e">
        <f t="shared" si="31"/>
        <v>#VALUE!</v>
      </c>
      <c r="GP77" s="30" t="e">
        <f t="shared" si="32"/>
        <v>#VALUE!</v>
      </c>
      <c r="GQ77" s="30" t="e">
        <f>(CatTemplate[[#This Row],[CO1]]+CatTemplate[[#This Row],[CS1]]) * (1+ getRateOHFinal) * (1 + getRateMarkupFinal)</f>
        <v>#VALUE!</v>
      </c>
      <c r="GR77" s="30" t="e">
        <f>(CatTemplate[[#This Row],[CO2]]+CatTemplate[[#This Row],[CS2]]) * (1+ getRateOHFinal) * (1 + getRateMarkupFinal)</f>
        <v>#VALUE!</v>
      </c>
      <c r="GS77" s="30" t="e">
        <f>(CatTemplate[[#This Row],[CO3]]+CatTemplate[[#This Row],[CS3]]) * (1+ getRateOHFinal) * (1 + getRateMarkupFinal)</f>
        <v>#VALUE!</v>
      </c>
      <c r="GT77" s="30" t="e">
        <f>(CatTemplate[[#This Row],[CO4]]+CatTemplate[[#This Row],[CS4]]) * (1+ getRateOHFinal) * (1 + getRateMarkupFinal)</f>
        <v>#VALUE!</v>
      </c>
      <c r="GU77" s="30" t="e">
        <f>(CatTemplate[[#This Row],[CO5]]+CatTemplate[[#This Row],[CS5]]) * (1+ getRateOHFinal) * (1 + getRateMarkupFinal)</f>
        <v>#VALUE!</v>
      </c>
      <c r="GV77" s="30" t="e">
        <f>(CatTemplate[[#This Row],[CO6]]+CatTemplate[[#This Row],[CS6]]) * (1+ getRateOHFinal) * (1 + getRateMarkupFinal)</f>
        <v>#VALUE!</v>
      </c>
      <c r="GW77" s="30" t="e">
        <f>(CatTemplate[[#This Row],[CO7]]+CatTemplate[[#This Row],[CS7]]) * (1+ getRateOHFinal) * (1 + getRateMarkupFinal)</f>
        <v>#VALUE!</v>
      </c>
      <c r="GX77" s="30" t="e">
        <f>(CatTemplate[[#This Row],[CO8]]+CatTemplate[[#This Row],[CS8]]) * (1+ getRateOHFinal) * (1 + getRateMarkupFinal)</f>
        <v>#VALUE!</v>
      </c>
      <c r="GY77" s="30" t="e">
        <f>(CatTemplate[[#This Row],[CO9]]+CatTemplate[[#This Row],[CS9]]) * (1+ getRateOHFinal) * (1 + getRateMarkupFinal)</f>
        <v>#VALUE!</v>
      </c>
      <c r="GZ77" s="30" t="e">
        <f>(CatTemplate[[#This Row],[CO10]]+CatTemplate[[#This Row],[CS10]]) * (1+ getRateOHFinal) * (1 + getRateMarkupFinal)</f>
        <v>#VALUE!</v>
      </c>
      <c r="HA77" s="30" t="e">
        <f>(CatTemplate[[#This Row],[CO11]]+CatTemplate[[#This Row],[CS11]]) * (1+ getRateOHFinal) * (1 + getRateMarkupFinal)</f>
        <v>#VALUE!</v>
      </c>
      <c r="HB77" s="30" t="e">
        <f>(CatTemplate[[#This Row],[CO12]]+CatTemplate[[#This Row],[CS12]]) * (1+ getRateOHFinal) * (1 + getRateMarkupFinal)</f>
        <v>#VALUE!</v>
      </c>
      <c r="HC77" s="30" t="e">
        <f>(CatTemplate[[#This Row],[CO13]]+CatTemplate[[#This Row],[CS13]]) * (1+ getRateOHFinal) * (1 + getRateMarkupFinal)</f>
        <v>#VALUE!</v>
      </c>
      <c r="HD77" s="30" t="e">
        <f>(CatTemplate[[#This Row],[CO14]]+CatTemplate[[#This Row],[CS14]]) * (1+ getRateOHFinal) * (1 + getRateMarkupFinal)</f>
        <v>#VALUE!</v>
      </c>
      <c r="HE77" s="30" t="e">
        <f>(CatTemplate[[#This Row],[CO15]]+CatTemplate[[#This Row],[CS15]]) * (1+ getRateOHFinal) * (1 + getRateMarkupFinal)</f>
        <v>#VALUE!</v>
      </c>
      <c r="HF77" s="30" t="e">
        <f>(CatTemplate[[#This Row],[CO16]]+CatTemplate[[#This Row],[CS16]]) * (1+ getRateOHFinal) * (1 + getRateMarkupFinal)</f>
        <v>#VALUE!</v>
      </c>
      <c r="HG77" s="30" t="e">
        <f>(CatTemplate[[#This Row],[CO17]]+CatTemplate[[#This Row],[CS17]]) * (1+ getRateOHFinal) * (1 + getRateMarkupFinal)</f>
        <v>#VALUE!</v>
      </c>
      <c r="HH77" s="30" t="e">
        <f>(CatTemplate[[#This Row],[CO18]]+CatTemplate[[#This Row],[CS18]]) * (1+ getRateOHFinal) * (1 + getRateMarkupFinal)</f>
        <v>#VALUE!</v>
      </c>
      <c r="HI77" s="30" t="e">
        <f>(CatTemplate[[#This Row],[CO19]]+CatTemplate[[#This Row],[CS19]]) * (1+ getRateOHFinal) * (1 + getRateMarkupFinal)</f>
        <v>#VALUE!</v>
      </c>
      <c r="HJ77" s="30" t="e">
        <f>(CatTemplate[[#This Row],[CO20]]+CatTemplate[[#This Row],[CS20]]) * (1+ getRateOHFinal) * (1 + getRateMarkupFinal)</f>
        <v>#VALUE!</v>
      </c>
      <c r="HK77" s="39" t="e">
        <f>CatTemplate[[#This Row],[Total cost]]+CatTemplate[[#This Row],[OH Amount]]+CatTemplate[[#This Row],[Markup]]</f>
        <v>#VALUE!</v>
      </c>
      <c r="HL77" s="63">
        <f>IF(CatTemplate[[#This Row],[Units]]="Days",CatTemplate[[#This Row],[Project quantity]]*CatTemplate[[#This Row],[St. unit effort]],CatTemplate[[#This Row],[Project quantity]])</f>
        <v>0</v>
      </c>
      <c r="HM77" s="287">
        <f>IFERROR(CatTemplate[[#This Row],[Total Price]]/(CatTemplate[[#This Row],[Final Quantity]]),0)</f>
        <v>0</v>
      </c>
      <c r="HN77" s="261"/>
    </row>
    <row r="78" spans="2:222" x14ac:dyDescent="0.2">
      <c r="B78" s="6" t="s">
        <v>75</v>
      </c>
      <c r="C78" s="22">
        <v>2</v>
      </c>
      <c r="D78" s="7" t="s">
        <v>75</v>
      </c>
      <c r="E78" s="24">
        <v>8</v>
      </c>
      <c r="F78" s="18" t="s">
        <v>159</v>
      </c>
      <c r="G78" s="26">
        <v>3</v>
      </c>
      <c r="H78" s="18" t="s">
        <v>161</v>
      </c>
      <c r="I78" s="18" t="s">
        <v>961</v>
      </c>
      <c r="J78" s="15" t="s">
        <v>31</v>
      </c>
      <c r="K78" s="15"/>
      <c r="L78" s="15" t="s">
        <v>928</v>
      </c>
      <c r="M78" s="15" t="s">
        <v>890</v>
      </c>
      <c r="N78" s="15" t="s">
        <v>858</v>
      </c>
      <c r="O78" s="320"/>
      <c r="P78" s="71"/>
      <c r="Q78" s="108"/>
      <c r="R78" s="73" t="s">
        <v>433</v>
      </c>
      <c r="S78" s="97"/>
      <c r="T78" s="100">
        <f>getEqUnitCost</f>
        <v>0</v>
      </c>
      <c r="U78" s="73">
        <f>getEqUnitEffort</f>
        <v>0</v>
      </c>
      <c r="V78" s="101">
        <f>getEqQuantity</f>
        <v>0</v>
      </c>
      <c r="W78" s="320"/>
      <c r="X78" s="100">
        <f>getConsUnitCost</f>
        <v>0</v>
      </c>
      <c r="Y78" s="73">
        <f>getConsUnitEffort</f>
        <v>0</v>
      </c>
      <c r="Z78" s="14">
        <f>getConsQuantity</f>
        <v>0</v>
      </c>
      <c r="AA78" s="320"/>
      <c r="AB78" s="72"/>
      <c r="AC78" s="112"/>
      <c r="AD78" s="14">
        <f>getOthQuantity</f>
        <v>0</v>
      </c>
      <c r="AE78" s="320"/>
      <c r="AF78" s="28" t="str">
        <f>IF(ISBLANK(CatTemplate[[#This Row],[Resource type]]),"",CatTemplate[[#This Row],[Resource type]])</f>
        <v>CIEC Nurse</v>
      </c>
      <c r="AG78" s="242">
        <v>411.547974286753</v>
      </c>
      <c r="AH78" s="113"/>
      <c r="AI78" s="40">
        <f>getStaffQuantity</f>
        <v>0</v>
      </c>
      <c r="AJ78" s="41">
        <f>CatTemplate[[#This Row],[St. quantity]]*8/ParRatePM</f>
        <v>0</v>
      </c>
      <c r="AK78" s="320"/>
      <c r="AL78" s="53" t="str">
        <f>CatTemplate[[#This Row],[Item type]]</f>
        <v>Visits</v>
      </c>
      <c r="AM78" s="12">
        <f>SUM(CatTemplate[[#This Row],[Year1]:[Year20]])</f>
        <v>0</v>
      </c>
      <c r="AN78" s="52"/>
      <c r="AO78" s="52"/>
      <c r="AP78" s="52"/>
      <c r="AQ78" s="52"/>
      <c r="AR78" s="52"/>
      <c r="AS78" s="8"/>
      <c r="AT78" s="8"/>
      <c r="AU78" s="8"/>
      <c r="AV78" s="8"/>
      <c r="AW78" s="8"/>
      <c r="AX78" s="8"/>
      <c r="AY78" s="8"/>
      <c r="AZ78" s="8"/>
      <c r="BA78" s="8"/>
      <c r="BB78" s="8"/>
      <c r="BC78" s="8"/>
      <c r="BD78" s="8"/>
      <c r="BE78" s="8"/>
      <c r="BF78" s="8"/>
      <c r="BG78" s="36"/>
      <c r="BH78" s="320"/>
      <c r="BI78" s="37" t="str">
        <f>getCostCategory</f>
        <v>07 Other costs</v>
      </c>
      <c r="BJ78" s="37" t="str">
        <f>getSection</f>
        <v>02 Patient visits and data collection</v>
      </c>
      <c r="BK78" s="32" t="str">
        <f>getObject</f>
        <v>Patient visits and data collection</v>
      </c>
      <c r="BL78" s="30">
        <f>IFERROR(getUnitCost * IF(CatTemplate[[#This Row],[Cost Category Comp.]]="01 Staff costs", 1,1),0)</f>
        <v>411.547974286753</v>
      </c>
      <c r="BM78" s="29">
        <f>IF(AND(ISBLANK(CatTemplate[[#This Row],[Eq. unit cost]]),ISBLANK(CatTemplate[[#This Row],[Cons. unit cost]]),ISBLANK(CatTemplate[[#This Row],[Oth. unit cost]])), 0, IF(getUnitEffort =0,1,getUnitEffort) * CatTemplate[[#This Row],[Year1]])</f>
        <v>0</v>
      </c>
      <c r="BN78" s="29">
        <f>IF(AND(ISBLANK(CatTemplate[[#This Row],[Eq. unit cost]]),ISBLANK(CatTemplate[[#This Row],[Cons. unit cost]]),ISBLANK(CatTemplate[[#This Row],[Oth. unit cost]])), 0, IF(getUnitEffort =0,1,getUnitEffort) * CatTemplate[[#This Row],[Year2]])</f>
        <v>0</v>
      </c>
      <c r="BO78" s="29">
        <f>IF(AND(ISBLANK(CatTemplate[[#This Row],[Eq. unit cost]]),ISBLANK(CatTemplate[[#This Row],[Cons. unit cost]]),ISBLANK(CatTemplate[[#This Row],[Oth. unit cost]])), 0, IF(getUnitEffort =0,1,getUnitEffort) * CatTemplate[[#This Row],[Year3]])</f>
        <v>0</v>
      </c>
      <c r="BP78" s="29">
        <f>IF(AND(ISBLANK(CatTemplate[[#This Row],[Eq. unit cost]]),ISBLANK(CatTemplate[[#This Row],[Cons. unit cost]]),ISBLANK(CatTemplate[[#This Row],[Oth. unit cost]])), 0, IF(getUnitEffort =0,1,getUnitEffort) * CatTemplate[[#This Row],[Year4]])</f>
        <v>0</v>
      </c>
      <c r="BQ78" s="29">
        <f>IF(AND(ISBLANK(CatTemplate[[#This Row],[Eq. unit cost]]),ISBLANK(CatTemplate[[#This Row],[Cons. unit cost]]),ISBLANK(CatTemplate[[#This Row],[Oth. unit cost]])), 0, IF(getUnitEffort =0,1,getUnitEffort) * CatTemplate[[#This Row],[Year5]])</f>
        <v>0</v>
      </c>
      <c r="BR78" s="29">
        <f>IF(AND(ISBLANK(CatTemplate[[#This Row],[Eq. unit cost]]),ISBLANK(CatTemplate[[#This Row],[Cons. unit cost]]),ISBLANK(CatTemplate[[#This Row],[Oth. unit cost]])), 0, IF(getUnitEffort =0,1,getUnitEffort) * CatTemplate[[#This Row],[Year6]])</f>
        <v>0</v>
      </c>
      <c r="BS78" s="29">
        <f>IF(AND(ISBLANK(CatTemplate[[#This Row],[Eq. unit cost]]),ISBLANK(CatTemplate[[#This Row],[Cons. unit cost]]),ISBLANK(CatTemplate[[#This Row],[Oth. unit cost]])), 0, IF(getUnitEffort =0,1,getUnitEffort) * CatTemplate[[#This Row],[Year7]])</f>
        <v>0</v>
      </c>
      <c r="BT78" s="29">
        <f>IF(AND(ISBLANK(CatTemplate[[#This Row],[Eq. unit cost]]),ISBLANK(CatTemplate[[#This Row],[Cons. unit cost]]),ISBLANK(CatTemplate[[#This Row],[Oth. unit cost]])), 0, IF(getUnitEffort =0,1,getUnitEffort) * CatTemplate[[#This Row],[Year8]])</f>
        <v>0</v>
      </c>
      <c r="BU78" s="29">
        <f>IF(AND(ISBLANK(CatTemplate[[#This Row],[Eq. unit cost]]),ISBLANK(CatTemplate[[#This Row],[Cons. unit cost]]),ISBLANK(CatTemplate[[#This Row],[Oth. unit cost]])), 0, IF(getUnitEffort =0,1,getUnitEffort) * CatTemplate[[#This Row],[Year9]])</f>
        <v>0</v>
      </c>
      <c r="BV78" s="29">
        <f>IF(AND(ISBLANK(CatTemplate[[#This Row],[Eq. unit cost]]),ISBLANK(CatTemplate[[#This Row],[Cons. unit cost]]),ISBLANK(CatTemplate[[#This Row],[Oth. unit cost]])), 0, IF(getUnitEffort =0,1,getUnitEffort) * CatTemplate[[#This Row],[Year10]])</f>
        <v>0</v>
      </c>
      <c r="BW78" s="29">
        <f>IF(AND(ISBLANK(CatTemplate[[#This Row],[Eq. unit cost]]),ISBLANK(CatTemplate[[#This Row],[Cons. unit cost]]),ISBLANK(CatTemplate[[#This Row],[Oth. unit cost]])), 0, IF(getUnitEffort =0,1,getUnitEffort) * CatTemplate[[#This Row],[Year11]])</f>
        <v>0</v>
      </c>
      <c r="BX78" s="29">
        <f>IF(AND(ISBLANK(CatTemplate[[#This Row],[Eq. unit cost]]),ISBLANK(CatTemplate[[#This Row],[Cons. unit cost]]),ISBLANK(CatTemplate[[#This Row],[Oth. unit cost]])), 0, IF(getUnitEffort =0,1,getUnitEffort) * CatTemplate[[#This Row],[Year12]])</f>
        <v>0</v>
      </c>
      <c r="BY78" s="29">
        <f>IF(AND(ISBLANK(CatTemplate[[#This Row],[Eq. unit cost]]),ISBLANK(CatTemplate[[#This Row],[Cons. unit cost]]),ISBLANK(CatTemplate[[#This Row],[Oth. unit cost]])), 0, IF(getUnitEffort =0,1,getUnitEffort) * CatTemplate[[#This Row],[Year13]])</f>
        <v>0</v>
      </c>
      <c r="BZ78" s="29">
        <f>IF(AND(ISBLANK(CatTemplate[[#This Row],[Eq. unit cost]]),ISBLANK(CatTemplate[[#This Row],[Cons. unit cost]]),ISBLANK(CatTemplate[[#This Row],[Oth. unit cost]])), 0, IF(getUnitEffort =0,1,getUnitEffort) * CatTemplate[[#This Row],[Year14]])</f>
        <v>0</v>
      </c>
      <c r="CA78" s="29">
        <f>IF(AND(ISBLANK(CatTemplate[[#This Row],[Eq. unit cost]]),ISBLANK(CatTemplate[[#This Row],[Cons. unit cost]]),ISBLANK(CatTemplate[[#This Row],[Oth. unit cost]])), 0, IF(getUnitEffort =0,1,getUnitEffort) * CatTemplate[[#This Row],[Year15]])</f>
        <v>0</v>
      </c>
      <c r="CB78" s="29">
        <f>IF(AND(ISBLANK(CatTemplate[[#This Row],[Eq. unit cost]]),ISBLANK(CatTemplate[[#This Row],[Cons. unit cost]]),ISBLANK(CatTemplate[[#This Row],[Oth. unit cost]])), 0, IF(getUnitEffort =0,1,getUnitEffort) * CatTemplate[[#This Row],[Year16]])</f>
        <v>0</v>
      </c>
      <c r="CC78" s="29">
        <f>IF(AND(ISBLANK(CatTemplate[[#This Row],[Eq. unit cost]]),ISBLANK(CatTemplate[[#This Row],[Cons. unit cost]]),ISBLANK(CatTemplate[[#This Row],[Oth. unit cost]])), 0, IF(getUnitEffort =0,1,getUnitEffort) * CatTemplate[[#This Row],[Year17]])</f>
        <v>0</v>
      </c>
      <c r="CD78" s="29">
        <f>IF(AND(ISBLANK(CatTemplate[[#This Row],[Eq. unit cost]]),ISBLANK(CatTemplate[[#This Row],[Cons. unit cost]]),ISBLANK(CatTemplate[[#This Row],[Oth. unit cost]])), 0, IF(getUnitEffort =0,1,getUnitEffort) * CatTemplate[[#This Row],[Year18]])</f>
        <v>0</v>
      </c>
      <c r="CE78" s="29">
        <f>IF(AND(ISBLANK(CatTemplate[[#This Row],[Eq. unit cost]]),ISBLANK(CatTemplate[[#This Row],[Cons. unit cost]]),ISBLANK(CatTemplate[[#This Row],[Oth. unit cost]])), 0, IF(getUnitEffort =0,1,getUnitEffort) * CatTemplate[[#This Row],[Year19]])</f>
        <v>0</v>
      </c>
      <c r="CF78" s="29">
        <f>IF(AND(ISBLANK(CatTemplate[[#This Row],[Eq. unit cost]]),ISBLANK(CatTemplate[[#This Row],[Cons. unit cost]]),ISBLANK(CatTemplate[[#This Row],[Oth. unit cost]])), 0, IF(getUnitEffort =0,1,getUnitEffort) * CatTemplate[[#This Row],[Year20]])</f>
        <v>0</v>
      </c>
      <c r="CG78" s="45">
        <f>SUM(CatTemplate[[#This Row],[Q1]:[Q20]])</f>
        <v>0</v>
      </c>
      <c r="CH78" s="29">
        <f>IF(ISBLANK(CatTemplate[[#This Row],[St. unit effort]]),0,(CatTemplate[[#This Row],[St. unit effort]] * CatTemplate[[#This Row],[Year1]]))</f>
        <v>0</v>
      </c>
      <c r="CI78" s="29">
        <f>IF(ISBLANK(CatTemplate[[#This Row],[St. unit effort]]),0,(CatTemplate[[#This Row],[St. unit effort]] * CatTemplate[[#This Row],[Year2]]))</f>
        <v>0</v>
      </c>
      <c r="CJ78" s="29">
        <f>IF(ISBLANK(CatTemplate[[#This Row],[St. unit effort]]),0,(CatTemplate[[#This Row],[St. unit effort]] * CatTemplate[[#This Row],[Year3]]))</f>
        <v>0</v>
      </c>
      <c r="CK78" s="29">
        <f>IF(ISBLANK(CatTemplate[[#This Row],[St. unit effort]]),0,(CatTemplate[[#This Row],[St. unit effort]] * CatTemplate[[#This Row],[Year4]]))</f>
        <v>0</v>
      </c>
      <c r="CL78" s="29">
        <f>IF(ISBLANK(CatTemplate[[#This Row],[St. unit effort]]),0,(CatTemplate[[#This Row],[St. unit effort]] * CatTemplate[[#This Row],[Year5]]))</f>
        <v>0</v>
      </c>
      <c r="CM78" s="29">
        <f>IF(ISBLANK(CatTemplate[[#This Row],[St. unit effort]]),0,(CatTemplate[[#This Row],[St. unit effort]] * CatTemplate[[#This Row],[Year6]]))</f>
        <v>0</v>
      </c>
      <c r="CN78" s="29">
        <f>IF(ISBLANK(CatTemplate[[#This Row],[St. unit effort]]),0,(CatTemplate[[#This Row],[St. unit effort]] * CatTemplate[[#This Row],[Year7]]))</f>
        <v>0</v>
      </c>
      <c r="CO78" s="29">
        <f>IF(ISBLANK(CatTemplate[[#This Row],[St. unit effort]]),0,(CatTemplate[[#This Row],[St. unit effort]] * CatTemplate[[#This Row],[Year8]]))</f>
        <v>0</v>
      </c>
      <c r="CP78" s="29">
        <f>IF(ISBLANK(CatTemplate[[#This Row],[St. unit effort]]),0,(CatTemplate[[#This Row],[St. unit effort]] * CatTemplate[[#This Row],[Year9]]))</f>
        <v>0</v>
      </c>
      <c r="CQ78" s="29">
        <f>IF(ISBLANK(CatTemplate[[#This Row],[St. unit effort]]),0,(CatTemplate[[#This Row],[St. unit effort]] * CatTemplate[[#This Row],[Year10]]))</f>
        <v>0</v>
      </c>
      <c r="CR78" s="29">
        <f>IF(ISBLANK(CatTemplate[[#This Row],[St. unit effort]]),0,(CatTemplate[[#This Row],[St. unit effort]] * CatTemplate[[#This Row],[Year11]]))</f>
        <v>0</v>
      </c>
      <c r="CS78" s="29">
        <f>IF(ISBLANK(CatTemplate[[#This Row],[St. unit effort]]),0,(CatTemplate[[#This Row],[St. unit effort]] * CatTemplate[[#This Row],[Year12]]))</f>
        <v>0</v>
      </c>
      <c r="CT78" s="29">
        <f>IF(ISBLANK(CatTemplate[[#This Row],[St. unit effort]]),0,(CatTemplate[[#This Row],[St. unit effort]] * CatTemplate[[#This Row],[Year13]]))</f>
        <v>0</v>
      </c>
      <c r="CU78" s="29">
        <f>IF(ISBLANK(CatTemplate[[#This Row],[St. unit effort]]),0,(CatTemplate[[#This Row],[St. unit effort]] * CatTemplate[[#This Row],[Year14]]))</f>
        <v>0</v>
      </c>
      <c r="CV78" s="29">
        <f>IF(ISBLANK(CatTemplate[[#This Row],[St. unit effort]]),0,(CatTemplate[[#This Row],[St. unit effort]] * CatTemplate[[#This Row],[Year15]]))</f>
        <v>0</v>
      </c>
      <c r="CW78" s="29">
        <f>IF(ISBLANK(CatTemplate[[#This Row],[St. unit effort]]),0,(CatTemplate[[#This Row],[St. unit effort]] * CatTemplate[[#This Row],[Year16]]))</f>
        <v>0</v>
      </c>
      <c r="CX78" s="29">
        <f>IF(ISBLANK(CatTemplate[[#This Row],[St. unit effort]]),0,(CatTemplate[[#This Row],[St. unit effort]] * CatTemplate[[#This Row],[Year17]]))</f>
        <v>0</v>
      </c>
      <c r="CY78" s="29">
        <f>IF(ISBLANK(CatTemplate[[#This Row],[St. unit effort]]),0,(CatTemplate[[#This Row],[St. unit effort]] * CatTemplate[[#This Row],[Year18]]))</f>
        <v>0</v>
      </c>
      <c r="CZ78" s="29">
        <f>IF(ISBLANK(CatTemplate[[#This Row],[St. unit effort]]),0,(CatTemplate[[#This Row],[St. unit effort]] * CatTemplate[[#This Row],[Year19]]))</f>
        <v>0</v>
      </c>
      <c r="DA78" s="29">
        <f>IF(ISBLANK(CatTemplate[[#This Row],[St. unit effort]]),0,(CatTemplate[[#This Row],[St. unit effort]] * CatTemplate[[#This Row],[Year20]]))</f>
        <v>0</v>
      </c>
      <c r="DB78" s="57">
        <f>IF(ISBLANK(CatTemplate[[#This Row],[St. unit effort]]),0,(CatTemplate[[#This Row],[St. unit effort]] * CatTemplate[[#This Row],[Year1]])*8/ParRatePM)</f>
        <v>0</v>
      </c>
      <c r="DC78" s="57">
        <f>IF(ISBLANK(CatTemplate[[#This Row],[St. unit effort]]),0,(CatTemplate[[#This Row],[St. unit effort]] * CatTemplate[[#This Row],[Year2]])*8/ParRatePM)</f>
        <v>0</v>
      </c>
      <c r="DD78" s="57">
        <f>IF(ISBLANK(CatTemplate[[#This Row],[St. unit effort]]),0,(CatTemplate[[#This Row],[St. unit effort]] * CatTemplate[[#This Row],[Year3]])*8/ParRatePM)</f>
        <v>0</v>
      </c>
      <c r="DE78" s="57">
        <f>IF(ISBLANK(CatTemplate[[#This Row],[St. unit effort]]),0,(CatTemplate[[#This Row],[St. unit effort]] * CatTemplate[[#This Row],[Year4]])*8/ParRatePM)</f>
        <v>0</v>
      </c>
      <c r="DF78" s="57">
        <f>IF(ISBLANK(CatTemplate[[#This Row],[St. unit effort]]),0,(CatTemplate[[#This Row],[St. unit effort]] * CatTemplate[[#This Row],[Year5]])*8/ParRatePM)</f>
        <v>0</v>
      </c>
      <c r="DG78" s="57">
        <f>IF(ISBLANK(CatTemplate[[#This Row],[St. unit effort]]),0,(CatTemplate[[#This Row],[St. unit effort]] * CatTemplate[[#This Row],[Year6]])*8/ParRatePM)</f>
        <v>0</v>
      </c>
      <c r="DH78" s="57">
        <f>IF(ISBLANK(CatTemplate[[#This Row],[St. unit effort]]),0,(CatTemplate[[#This Row],[St. unit effort]] * CatTemplate[[#This Row],[Year7]])*8/ParRatePM)</f>
        <v>0</v>
      </c>
      <c r="DI78" s="57">
        <f>IF(ISBLANK(CatTemplate[[#This Row],[St. unit effort]]),0,(CatTemplate[[#This Row],[St. unit effort]] * CatTemplate[[#This Row],[Year8]])*8/ParRatePM)</f>
        <v>0</v>
      </c>
      <c r="DJ78" s="57">
        <f>IF(ISBLANK(CatTemplate[[#This Row],[St. unit effort]]),0,(CatTemplate[[#This Row],[St. unit effort]] * CatTemplate[[#This Row],[Year9]])*8/ParRatePM)</f>
        <v>0</v>
      </c>
      <c r="DK78" s="57">
        <f>IF(ISBLANK(CatTemplate[[#This Row],[St. unit effort]]),0,(CatTemplate[[#This Row],[St. unit effort]] * CatTemplate[[#This Row],[Year10]])*8/ParRatePM)</f>
        <v>0</v>
      </c>
      <c r="DL78" s="57">
        <f>IF(ISBLANK(CatTemplate[[#This Row],[St. unit effort]]),0,(CatTemplate[[#This Row],[St. unit effort]] * CatTemplate[[#This Row],[Year11]])*8/ParRatePM)</f>
        <v>0</v>
      </c>
      <c r="DM78" s="57">
        <f>IF(ISBLANK(CatTemplate[[#This Row],[St. unit effort]]),0,(CatTemplate[[#This Row],[St. unit effort]] * CatTemplate[[#This Row],[Year12]])*8/ParRatePM)</f>
        <v>0</v>
      </c>
      <c r="DN78" s="57">
        <f>IF(ISBLANK(CatTemplate[[#This Row],[St. unit effort]]),0,(CatTemplate[[#This Row],[St. unit effort]] * CatTemplate[[#This Row],[Year13]])*8/ParRatePM)</f>
        <v>0</v>
      </c>
      <c r="DO78" s="57">
        <f>IF(ISBLANK(CatTemplate[[#This Row],[St. unit effort]]),0,(CatTemplate[[#This Row],[St. unit effort]] * CatTemplate[[#This Row],[Year14]])*8/ParRatePM)</f>
        <v>0</v>
      </c>
      <c r="DP78" s="57">
        <f>IF(ISBLANK(CatTemplate[[#This Row],[St. unit effort]]),0,(CatTemplate[[#This Row],[St. unit effort]] * CatTemplate[[#This Row],[Year15]])*8/ParRatePM)</f>
        <v>0</v>
      </c>
      <c r="DQ78" s="57">
        <f>IF(ISBLANK(CatTemplate[[#This Row],[St. unit effort]]),0,(CatTemplate[[#This Row],[St. unit effort]] * CatTemplate[[#This Row],[Year16]])*8/ParRatePM)</f>
        <v>0</v>
      </c>
      <c r="DR78" s="57">
        <f>IF(ISBLANK(CatTemplate[[#This Row],[St. unit effort]]),0,(CatTemplate[[#This Row],[St. unit effort]] * CatTemplate[[#This Row],[Year17]])*8/ParRatePM)</f>
        <v>0</v>
      </c>
      <c r="DS78" s="57">
        <f>IF(ISBLANK(CatTemplate[[#This Row],[St. unit effort]]),0,(CatTemplate[[#This Row],[St. unit effort]] * CatTemplate[[#This Row],[Year18]])*8/ParRatePM)</f>
        <v>0</v>
      </c>
      <c r="DT78" s="57">
        <f>IF(ISBLANK(CatTemplate[[#This Row],[St. unit effort]]),0,(CatTemplate[[#This Row],[St. unit effort]] * CatTemplate[[#This Row],[Year19]])*8/ParRatePM)</f>
        <v>0</v>
      </c>
      <c r="DU78" s="57">
        <f>IF(ISBLANK(CatTemplate[[#This Row],[St. unit effort]]),0,(CatTemplate[[#This Row],[St. unit effort]] * CatTemplate[[#This Row],[Year20]])*8/ParRatePM)</f>
        <v>0</v>
      </c>
      <c r="DV78" s="54">
        <f>SUM(CatTemplate[[#This Row],[PM1]:[PM20]])</f>
        <v>0</v>
      </c>
      <c r="DW78" s="56">
        <f t="shared" si="25"/>
        <v>0</v>
      </c>
      <c r="DX78" s="56">
        <f t="shared" si="25"/>
        <v>0</v>
      </c>
      <c r="DY78" s="56">
        <f t="shared" si="25"/>
        <v>0</v>
      </c>
      <c r="DZ78" s="56">
        <f t="shared" si="25"/>
        <v>0</v>
      </c>
      <c r="EA78" s="56">
        <f t="shared" si="25"/>
        <v>0</v>
      </c>
      <c r="EB78" s="56">
        <f t="shared" si="25"/>
        <v>0</v>
      </c>
      <c r="EC78" s="56">
        <f t="shared" si="25"/>
        <v>0</v>
      </c>
      <c r="ED78" s="56">
        <f t="shared" si="25"/>
        <v>0</v>
      </c>
      <c r="EE78" s="56">
        <f t="shared" si="25"/>
        <v>0</v>
      </c>
      <c r="EF78" s="56">
        <f t="shared" si="25"/>
        <v>0</v>
      </c>
      <c r="EG78" s="56">
        <f t="shared" si="25"/>
        <v>0</v>
      </c>
      <c r="EH78" s="56">
        <f t="shared" si="25"/>
        <v>0</v>
      </c>
      <c r="EI78" s="56">
        <f t="shared" si="25"/>
        <v>0</v>
      </c>
      <c r="EJ78" s="56">
        <f t="shared" si="25"/>
        <v>0</v>
      </c>
      <c r="EK78" s="56">
        <f t="shared" si="25"/>
        <v>0</v>
      </c>
      <c r="EL78" s="56">
        <f t="shared" si="25"/>
        <v>0</v>
      </c>
      <c r="EM78" s="56">
        <f t="shared" si="23"/>
        <v>0</v>
      </c>
      <c r="EN78" s="56">
        <f t="shared" si="23"/>
        <v>0</v>
      </c>
      <c r="EO78" s="56">
        <f t="shared" si="23"/>
        <v>0</v>
      </c>
      <c r="EP78" s="56">
        <f t="shared" si="23"/>
        <v>0</v>
      </c>
      <c r="EQ78" s="30">
        <f>CatTemplate[[#This Row],[Eq. unit cost]] * CatTemplate[[#This Row],[Eq. quantity]]</f>
        <v>0</v>
      </c>
      <c r="ER78" s="30">
        <f>CatTemplate[[#This Row],[Cons. unit cost]] *CatTemplate[[#This Row],[Cons. quantity]]</f>
        <v>0</v>
      </c>
      <c r="ES78" s="30">
        <f>CatTemplate[[#This Row],[Oth. unit cost]] *CatTemplate[[#This Row],[Oth. quantity]]</f>
        <v>0</v>
      </c>
      <c r="ET78" s="55">
        <f>SUM(CatTemplate[[#This Row],[CO1]:[CO20]])</f>
        <v>0</v>
      </c>
      <c r="EU78" s="56">
        <f>getCost(COLUMN(), ROW(), "Staff")</f>
        <v>0</v>
      </c>
      <c r="EV78" s="56">
        <f t="shared" si="26"/>
        <v>0</v>
      </c>
      <c r="EW78" s="56">
        <f t="shared" si="26"/>
        <v>0</v>
      </c>
      <c r="EX78" s="56">
        <f t="shared" si="26"/>
        <v>0</v>
      </c>
      <c r="EY78" s="56">
        <f t="shared" si="26"/>
        <v>0</v>
      </c>
      <c r="EZ78" s="56">
        <f t="shared" si="26"/>
        <v>0</v>
      </c>
      <c r="FA78" s="56">
        <f t="shared" si="26"/>
        <v>0</v>
      </c>
      <c r="FB78" s="56">
        <f t="shared" si="26"/>
        <v>0</v>
      </c>
      <c r="FC78" s="56">
        <f t="shared" si="26"/>
        <v>0</v>
      </c>
      <c r="FD78" s="56">
        <f t="shared" si="26"/>
        <v>0</v>
      </c>
      <c r="FE78" s="56">
        <f t="shared" si="26"/>
        <v>0</v>
      </c>
      <c r="FF78" s="56">
        <f t="shared" si="26"/>
        <v>0</v>
      </c>
      <c r="FG78" s="56">
        <f t="shared" si="26"/>
        <v>0</v>
      </c>
      <c r="FH78" s="56">
        <f t="shared" si="26"/>
        <v>0</v>
      </c>
      <c r="FI78" s="56">
        <f t="shared" si="26"/>
        <v>0</v>
      </c>
      <c r="FJ78" s="56">
        <f t="shared" si="26"/>
        <v>0</v>
      </c>
      <c r="FK78" s="56">
        <f t="shared" si="24"/>
        <v>0</v>
      </c>
      <c r="FL78" s="56">
        <f t="shared" si="24"/>
        <v>0</v>
      </c>
      <c r="FM78" s="56">
        <f t="shared" si="24"/>
        <v>0</v>
      </c>
      <c r="FN78" s="56">
        <f t="shared" si="24"/>
        <v>0</v>
      </c>
      <c r="FO78" s="58">
        <f>SUM(CatTemplate[[#This Row],[CS1]:[CS20]])</f>
        <v>0</v>
      </c>
      <c r="FP78" s="59">
        <f>CatTemplate[[#This Row],[Total Oth. cost]]+CatTemplate[[#This Row],[Total St. Cost]]</f>
        <v>0</v>
      </c>
      <c r="FQ78" s="33" t="e">
        <f t="shared" si="27"/>
        <v>#VALUE!</v>
      </c>
      <c r="FR78" s="33" t="e">
        <f t="shared" si="28"/>
        <v>#VALUE!</v>
      </c>
      <c r="FS78" s="30" t="e">
        <f>(CatTemplate[[#This Row],[CO1]] + CatTemplate[[#This Row],[CS1]]) * (1 + getRateOHFinal) * getRateMarkupFinal</f>
        <v>#VALUE!</v>
      </c>
      <c r="FT78" s="30" t="e">
        <f>(CatTemplate[[#This Row],[CO2]] + CatTemplate[[#This Row],[CS2]]) * (1 + getRateOHFinal) * getRateMarkupFinal</f>
        <v>#VALUE!</v>
      </c>
      <c r="FU78" s="30" t="e">
        <f>(CatTemplate[[#This Row],[CO3]] + CatTemplate[[#This Row],[CS3]]) * (1 + getRateOHFinal) * getRateMarkupFinal</f>
        <v>#VALUE!</v>
      </c>
      <c r="FV78" s="30" t="e">
        <f>(CatTemplate[[#This Row],[CO4]] + CatTemplate[[#This Row],[CS4]]) * (1 + getRateOHFinal) * getRateMarkupFinal</f>
        <v>#VALUE!</v>
      </c>
      <c r="FW78" s="30" t="e">
        <f>(CatTemplate[[#This Row],[CO5]] + CatTemplate[[#This Row],[CS5]]) * (1 + getRateOHFinal) * getRateMarkupFinal</f>
        <v>#VALUE!</v>
      </c>
      <c r="FX78" s="30" t="e">
        <f>(CatTemplate[[#This Row],[CO6]] + CatTemplate[[#This Row],[CS6]]) * (1 + getRateOHFinal) * getRateMarkupFinal</f>
        <v>#VALUE!</v>
      </c>
      <c r="FY78" s="30" t="e">
        <f>(CatTemplate[[#This Row],[CO7]] + CatTemplate[[#This Row],[CS7]]) * (1 + getRateOHFinal) * getRateMarkupFinal</f>
        <v>#VALUE!</v>
      </c>
      <c r="FZ78" s="30" t="e">
        <f>(CatTemplate[[#This Row],[CO8]] + CatTemplate[[#This Row],[CS8]]) * (1 + getRateOHFinal) * getRateMarkupFinal</f>
        <v>#VALUE!</v>
      </c>
      <c r="GA78" s="30" t="e">
        <f>(CatTemplate[[#This Row],[CO9]] + CatTemplate[[#This Row],[CS9]]) * (1 + getRateOHFinal) * getRateMarkupFinal</f>
        <v>#VALUE!</v>
      </c>
      <c r="GB78" s="30" t="e">
        <f>(CatTemplate[[#This Row],[CO10]] + CatTemplate[[#This Row],[CS10]]) * (1 + getRateOHFinal) * getRateMarkupFinal</f>
        <v>#VALUE!</v>
      </c>
      <c r="GC78" s="30" t="e">
        <f>(CatTemplate[[#This Row],[CO11]] + CatTemplate[[#This Row],[CS11]]) * (1 + getRateOHFinal) * getRateMarkupFinal</f>
        <v>#VALUE!</v>
      </c>
      <c r="GD78" s="30" t="e">
        <f>(CatTemplate[[#This Row],[CO12]] + CatTemplate[[#This Row],[CS12]]) * (1 + getRateOHFinal) * getRateMarkupFinal</f>
        <v>#VALUE!</v>
      </c>
      <c r="GE78" s="30" t="e">
        <f>(CatTemplate[[#This Row],[CO13]] + CatTemplate[[#This Row],[CS13]]) * (1 + getRateOHFinal) * getRateMarkupFinal</f>
        <v>#VALUE!</v>
      </c>
      <c r="GF78" s="30" t="e">
        <f>(CatTemplate[[#This Row],[CO14]] + CatTemplate[[#This Row],[CS14]]) * (1 + getRateOHFinal) * getRateMarkupFinal</f>
        <v>#VALUE!</v>
      </c>
      <c r="GG78" s="30" t="e">
        <f>(CatTemplate[[#This Row],[CO15]] + CatTemplate[[#This Row],[CS15]]) * (1 + getRateOHFinal) * getRateMarkupFinal</f>
        <v>#VALUE!</v>
      </c>
      <c r="GH78" s="30" t="e">
        <f>(CatTemplate[[#This Row],[CO16]] + CatTemplate[[#This Row],[CS16]]) * (1 + getRateOHFinal) * getRateMarkupFinal</f>
        <v>#VALUE!</v>
      </c>
      <c r="GI78" s="30" t="e">
        <f>(CatTemplate[[#This Row],[CO17]] + CatTemplate[[#This Row],[CS17]]) * (1 + getRateOHFinal) * getRateMarkupFinal</f>
        <v>#VALUE!</v>
      </c>
      <c r="GJ78" s="30" t="e">
        <f>(CatTemplate[[#This Row],[CO18]] + CatTemplate[[#This Row],[CS18]]) * (1 + getRateOHFinal) * getRateMarkupFinal</f>
        <v>#VALUE!</v>
      </c>
      <c r="GK78" s="30" t="e">
        <f>(CatTemplate[[#This Row],[CO19]] + CatTemplate[[#This Row],[CS19]]) * (1 + getRateOHFinal) * getRateMarkupFinal</f>
        <v>#VALUE!</v>
      </c>
      <c r="GL78" s="30" t="e">
        <f>(CatTemplate[[#This Row],[CO20]] + CatTemplate[[#This Row],[CS20]]) * (1 + getRateOHFinal) * getRateMarkupFinal</f>
        <v>#VALUE!</v>
      </c>
      <c r="GM78" s="30" t="e">
        <f t="shared" si="29"/>
        <v>#VALUE!</v>
      </c>
      <c r="GN78" s="30" t="e">
        <f t="shared" si="30"/>
        <v>#VALUE!</v>
      </c>
      <c r="GO78" s="30" t="e">
        <f t="shared" si="31"/>
        <v>#VALUE!</v>
      </c>
      <c r="GP78" s="30" t="e">
        <f t="shared" si="32"/>
        <v>#VALUE!</v>
      </c>
      <c r="GQ78" s="30" t="e">
        <f>(CatTemplate[[#This Row],[CO1]]+CatTemplate[[#This Row],[CS1]]) * (1+ getRateOHFinal) * (1 + getRateMarkupFinal)</f>
        <v>#VALUE!</v>
      </c>
      <c r="GR78" s="30" t="e">
        <f>(CatTemplate[[#This Row],[CO2]]+CatTemplate[[#This Row],[CS2]]) * (1+ getRateOHFinal) * (1 + getRateMarkupFinal)</f>
        <v>#VALUE!</v>
      </c>
      <c r="GS78" s="30" t="e">
        <f>(CatTemplate[[#This Row],[CO3]]+CatTemplate[[#This Row],[CS3]]) * (1+ getRateOHFinal) * (1 + getRateMarkupFinal)</f>
        <v>#VALUE!</v>
      </c>
      <c r="GT78" s="30" t="e">
        <f>(CatTemplate[[#This Row],[CO4]]+CatTemplate[[#This Row],[CS4]]) * (1+ getRateOHFinal) * (1 + getRateMarkupFinal)</f>
        <v>#VALUE!</v>
      </c>
      <c r="GU78" s="30" t="e">
        <f>(CatTemplate[[#This Row],[CO5]]+CatTemplate[[#This Row],[CS5]]) * (1+ getRateOHFinal) * (1 + getRateMarkupFinal)</f>
        <v>#VALUE!</v>
      </c>
      <c r="GV78" s="30" t="e">
        <f>(CatTemplate[[#This Row],[CO6]]+CatTemplate[[#This Row],[CS6]]) * (1+ getRateOHFinal) * (1 + getRateMarkupFinal)</f>
        <v>#VALUE!</v>
      </c>
      <c r="GW78" s="30" t="e">
        <f>(CatTemplate[[#This Row],[CO7]]+CatTemplate[[#This Row],[CS7]]) * (1+ getRateOHFinal) * (1 + getRateMarkupFinal)</f>
        <v>#VALUE!</v>
      </c>
      <c r="GX78" s="30" t="e">
        <f>(CatTemplate[[#This Row],[CO8]]+CatTemplate[[#This Row],[CS8]]) * (1+ getRateOHFinal) * (1 + getRateMarkupFinal)</f>
        <v>#VALUE!</v>
      </c>
      <c r="GY78" s="30" t="e">
        <f>(CatTemplate[[#This Row],[CO9]]+CatTemplate[[#This Row],[CS9]]) * (1+ getRateOHFinal) * (1 + getRateMarkupFinal)</f>
        <v>#VALUE!</v>
      </c>
      <c r="GZ78" s="30" t="e">
        <f>(CatTemplate[[#This Row],[CO10]]+CatTemplate[[#This Row],[CS10]]) * (1+ getRateOHFinal) * (1 + getRateMarkupFinal)</f>
        <v>#VALUE!</v>
      </c>
      <c r="HA78" s="30" t="e">
        <f>(CatTemplate[[#This Row],[CO11]]+CatTemplate[[#This Row],[CS11]]) * (1+ getRateOHFinal) * (1 + getRateMarkupFinal)</f>
        <v>#VALUE!</v>
      </c>
      <c r="HB78" s="30" t="e">
        <f>(CatTemplate[[#This Row],[CO12]]+CatTemplate[[#This Row],[CS12]]) * (1+ getRateOHFinal) * (1 + getRateMarkupFinal)</f>
        <v>#VALUE!</v>
      </c>
      <c r="HC78" s="30" t="e">
        <f>(CatTemplate[[#This Row],[CO13]]+CatTemplate[[#This Row],[CS13]]) * (1+ getRateOHFinal) * (1 + getRateMarkupFinal)</f>
        <v>#VALUE!</v>
      </c>
      <c r="HD78" s="30" t="e">
        <f>(CatTemplate[[#This Row],[CO14]]+CatTemplate[[#This Row],[CS14]]) * (1+ getRateOHFinal) * (1 + getRateMarkupFinal)</f>
        <v>#VALUE!</v>
      </c>
      <c r="HE78" s="30" t="e">
        <f>(CatTemplate[[#This Row],[CO15]]+CatTemplate[[#This Row],[CS15]]) * (1+ getRateOHFinal) * (1 + getRateMarkupFinal)</f>
        <v>#VALUE!</v>
      </c>
      <c r="HF78" s="30" t="e">
        <f>(CatTemplate[[#This Row],[CO16]]+CatTemplate[[#This Row],[CS16]]) * (1+ getRateOHFinal) * (1 + getRateMarkupFinal)</f>
        <v>#VALUE!</v>
      </c>
      <c r="HG78" s="30" t="e">
        <f>(CatTemplate[[#This Row],[CO17]]+CatTemplate[[#This Row],[CS17]]) * (1+ getRateOHFinal) * (1 + getRateMarkupFinal)</f>
        <v>#VALUE!</v>
      </c>
      <c r="HH78" s="30" t="e">
        <f>(CatTemplate[[#This Row],[CO18]]+CatTemplate[[#This Row],[CS18]]) * (1+ getRateOHFinal) * (1 + getRateMarkupFinal)</f>
        <v>#VALUE!</v>
      </c>
      <c r="HI78" s="30" t="e">
        <f>(CatTemplate[[#This Row],[CO19]]+CatTemplate[[#This Row],[CS19]]) * (1+ getRateOHFinal) * (1 + getRateMarkupFinal)</f>
        <v>#VALUE!</v>
      </c>
      <c r="HJ78" s="30" t="e">
        <f>(CatTemplate[[#This Row],[CO20]]+CatTemplate[[#This Row],[CS20]]) * (1+ getRateOHFinal) * (1 + getRateMarkupFinal)</f>
        <v>#VALUE!</v>
      </c>
      <c r="HK78" s="39" t="e">
        <f>CatTemplate[[#This Row],[Total cost]]+CatTemplate[[#This Row],[OH Amount]]+CatTemplate[[#This Row],[Markup]]</f>
        <v>#VALUE!</v>
      </c>
      <c r="HL78" s="63">
        <f>IF(CatTemplate[[#This Row],[Units]]="Days",CatTemplate[[#This Row],[Project quantity]]*CatTemplate[[#This Row],[St. unit effort]],CatTemplate[[#This Row],[Project quantity]])</f>
        <v>0</v>
      </c>
      <c r="HM78" s="287">
        <f>IFERROR(CatTemplate[[#This Row],[Total Price]]/(CatTemplate[[#This Row],[Final Quantity]]),0)</f>
        <v>0</v>
      </c>
      <c r="HN78" s="261"/>
    </row>
    <row r="79" spans="2:222" x14ac:dyDescent="0.2">
      <c r="B79" s="6" t="s">
        <v>75</v>
      </c>
      <c r="C79" s="22">
        <v>2</v>
      </c>
      <c r="D79" s="7" t="s">
        <v>75</v>
      </c>
      <c r="E79" s="24">
        <v>8</v>
      </c>
      <c r="F79" s="18" t="s">
        <v>159</v>
      </c>
      <c r="G79" s="26">
        <v>3</v>
      </c>
      <c r="H79" s="18" t="s">
        <v>161</v>
      </c>
      <c r="I79" s="18" t="s">
        <v>962</v>
      </c>
      <c r="J79" s="15" t="s">
        <v>31</v>
      </c>
      <c r="K79" s="15"/>
      <c r="L79" s="15" t="s">
        <v>928</v>
      </c>
      <c r="M79" s="15" t="s">
        <v>890</v>
      </c>
      <c r="N79" s="15" t="s">
        <v>858</v>
      </c>
      <c r="O79" s="320"/>
      <c r="P79" s="71"/>
      <c r="Q79" s="108"/>
      <c r="R79" s="73" t="s">
        <v>433</v>
      </c>
      <c r="S79" s="97"/>
      <c r="T79" s="100">
        <f>getEqUnitCost</f>
        <v>0</v>
      </c>
      <c r="U79" s="73">
        <f>getEqUnitEffort</f>
        <v>0</v>
      </c>
      <c r="V79" s="101">
        <f>getEqQuantity</f>
        <v>0</v>
      </c>
      <c r="W79" s="320"/>
      <c r="X79" s="100">
        <f>getConsUnitCost</f>
        <v>0</v>
      </c>
      <c r="Y79" s="73">
        <f>getConsUnitEffort</f>
        <v>0</v>
      </c>
      <c r="Z79" s="14">
        <f>getConsQuantity</f>
        <v>0</v>
      </c>
      <c r="AA79" s="320"/>
      <c r="AB79" s="72"/>
      <c r="AC79" s="112"/>
      <c r="AD79" s="14">
        <f>getOthQuantity</f>
        <v>0</v>
      </c>
      <c r="AE79" s="320"/>
      <c r="AF79" s="28" t="str">
        <f>IF(ISBLANK(CatTemplate[[#This Row],[Resource type]]),"",CatTemplate[[#This Row],[Resource type]])</f>
        <v>CIEC Nurse</v>
      </c>
      <c r="AG79" s="242">
        <f>getStaffUnitCost</f>
        <v>443.51295609133325</v>
      </c>
      <c r="AH79" s="113">
        <f>getStaffUnitEffort</f>
        <v>0</v>
      </c>
      <c r="AI79" s="40">
        <f>getStaffQuantity</f>
        <v>0</v>
      </c>
      <c r="AJ79" s="41">
        <f>CatTemplate[[#This Row],[St. quantity]]*8/ParRatePM</f>
        <v>0</v>
      </c>
      <c r="AK79" s="320"/>
      <c r="AL79" s="53" t="str">
        <f>CatTemplate[[#This Row],[Item type]]</f>
        <v>Visits</v>
      </c>
      <c r="AM79" s="12">
        <f>SUM(CatTemplate[[#This Row],[Year1]:[Year20]])</f>
        <v>0</v>
      </c>
      <c r="AN79" s="52"/>
      <c r="AO79" s="52"/>
      <c r="AP79" s="52"/>
      <c r="AQ79" s="8"/>
      <c r="AR79" s="8"/>
      <c r="AS79" s="8"/>
      <c r="AT79" s="8"/>
      <c r="AU79" s="8"/>
      <c r="AV79" s="8"/>
      <c r="AW79" s="8"/>
      <c r="AX79" s="8"/>
      <c r="AY79" s="8"/>
      <c r="AZ79" s="8"/>
      <c r="BA79" s="8"/>
      <c r="BB79" s="8"/>
      <c r="BC79" s="8"/>
      <c r="BD79" s="8"/>
      <c r="BE79" s="8"/>
      <c r="BF79" s="8"/>
      <c r="BG79" s="36"/>
      <c r="BH79" s="320"/>
      <c r="BI79" s="37" t="str">
        <f>getCostCategory</f>
        <v>07 Other costs</v>
      </c>
      <c r="BJ79" s="37" t="str">
        <f>getSection</f>
        <v>02 Patient visits and data collection</v>
      </c>
      <c r="BK79" s="32" t="str">
        <f>getObject</f>
        <v>Patient visits and data collection</v>
      </c>
      <c r="BL79" s="30">
        <f>IFERROR(getUnitCost * IF(CatTemplate[[#This Row],[Cost Category Comp.]]="01 Staff costs", 1,1),0)</f>
        <v>443.51295609133325</v>
      </c>
      <c r="BM79" s="29">
        <f>IF(AND(ISBLANK(CatTemplate[[#This Row],[Eq. unit cost]]),ISBLANK(CatTemplate[[#This Row],[Cons. unit cost]]),ISBLANK(CatTemplate[[#This Row],[Oth. unit cost]])), 0, IF(getUnitEffort =0,1,getUnitEffort) * CatTemplate[[#This Row],[Year1]])</f>
        <v>0</v>
      </c>
      <c r="BN79" s="29">
        <f>IF(AND(ISBLANK(CatTemplate[[#This Row],[Eq. unit cost]]),ISBLANK(CatTemplate[[#This Row],[Cons. unit cost]]),ISBLANK(CatTemplate[[#This Row],[Oth. unit cost]])), 0, IF(getUnitEffort =0,1,getUnitEffort) * CatTemplate[[#This Row],[Year2]])</f>
        <v>0</v>
      </c>
      <c r="BO79" s="29">
        <f>IF(AND(ISBLANK(CatTemplate[[#This Row],[Eq. unit cost]]),ISBLANK(CatTemplate[[#This Row],[Cons. unit cost]]),ISBLANK(CatTemplate[[#This Row],[Oth. unit cost]])), 0, IF(getUnitEffort =0,1,getUnitEffort) * CatTemplate[[#This Row],[Year3]])</f>
        <v>0</v>
      </c>
      <c r="BP79" s="29">
        <f>IF(AND(ISBLANK(CatTemplate[[#This Row],[Eq. unit cost]]),ISBLANK(CatTemplate[[#This Row],[Cons. unit cost]]),ISBLANK(CatTemplate[[#This Row],[Oth. unit cost]])), 0, IF(getUnitEffort =0,1,getUnitEffort) * CatTemplate[[#This Row],[Year4]])</f>
        <v>0</v>
      </c>
      <c r="BQ79" s="29">
        <f>IF(AND(ISBLANK(CatTemplate[[#This Row],[Eq. unit cost]]),ISBLANK(CatTemplate[[#This Row],[Cons. unit cost]]),ISBLANK(CatTemplate[[#This Row],[Oth. unit cost]])), 0, IF(getUnitEffort =0,1,getUnitEffort) * CatTemplate[[#This Row],[Year5]])</f>
        <v>0</v>
      </c>
      <c r="BR79" s="29">
        <f>IF(AND(ISBLANK(CatTemplate[[#This Row],[Eq. unit cost]]),ISBLANK(CatTemplate[[#This Row],[Cons. unit cost]]),ISBLANK(CatTemplate[[#This Row],[Oth. unit cost]])), 0, IF(getUnitEffort =0,1,getUnitEffort) * CatTemplate[[#This Row],[Year6]])</f>
        <v>0</v>
      </c>
      <c r="BS79" s="29">
        <f>IF(AND(ISBLANK(CatTemplate[[#This Row],[Eq. unit cost]]),ISBLANK(CatTemplate[[#This Row],[Cons. unit cost]]),ISBLANK(CatTemplate[[#This Row],[Oth. unit cost]])), 0, IF(getUnitEffort =0,1,getUnitEffort) * CatTemplate[[#This Row],[Year7]])</f>
        <v>0</v>
      </c>
      <c r="BT79" s="29">
        <f>IF(AND(ISBLANK(CatTemplate[[#This Row],[Eq. unit cost]]),ISBLANK(CatTemplate[[#This Row],[Cons. unit cost]]),ISBLANK(CatTemplate[[#This Row],[Oth. unit cost]])), 0, IF(getUnitEffort =0,1,getUnitEffort) * CatTemplate[[#This Row],[Year8]])</f>
        <v>0</v>
      </c>
      <c r="BU79" s="29">
        <f>IF(AND(ISBLANK(CatTemplate[[#This Row],[Eq. unit cost]]),ISBLANK(CatTemplate[[#This Row],[Cons. unit cost]]),ISBLANK(CatTemplate[[#This Row],[Oth. unit cost]])), 0, IF(getUnitEffort =0,1,getUnitEffort) * CatTemplate[[#This Row],[Year9]])</f>
        <v>0</v>
      </c>
      <c r="BV79" s="29">
        <f>IF(AND(ISBLANK(CatTemplate[[#This Row],[Eq. unit cost]]),ISBLANK(CatTemplate[[#This Row],[Cons. unit cost]]),ISBLANK(CatTemplate[[#This Row],[Oth. unit cost]])), 0, IF(getUnitEffort =0,1,getUnitEffort) * CatTemplate[[#This Row],[Year10]])</f>
        <v>0</v>
      </c>
      <c r="BW79" s="29">
        <f>IF(AND(ISBLANK(CatTemplate[[#This Row],[Eq. unit cost]]),ISBLANK(CatTemplate[[#This Row],[Cons. unit cost]]),ISBLANK(CatTemplate[[#This Row],[Oth. unit cost]])), 0, IF(getUnitEffort =0,1,getUnitEffort) * CatTemplate[[#This Row],[Year11]])</f>
        <v>0</v>
      </c>
      <c r="BX79" s="29">
        <f>IF(AND(ISBLANK(CatTemplate[[#This Row],[Eq. unit cost]]),ISBLANK(CatTemplate[[#This Row],[Cons. unit cost]]),ISBLANK(CatTemplate[[#This Row],[Oth. unit cost]])), 0, IF(getUnitEffort =0,1,getUnitEffort) * CatTemplate[[#This Row],[Year12]])</f>
        <v>0</v>
      </c>
      <c r="BY79" s="29">
        <f>IF(AND(ISBLANK(CatTemplate[[#This Row],[Eq. unit cost]]),ISBLANK(CatTemplate[[#This Row],[Cons. unit cost]]),ISBLANK(CatTemplate[[#This Row],[Oth. unit cost]])), 0, IF(getUnitEffort =0,1,getUnitEffort) * CatTemplate[[#This Row],[Year13]])</f>
        <v>0</v>
      </c>
      <c r="BZ79" s="29">
        <f>IF(AND(ISBLANK(CatTemplate[[#This Row],[Eq. unit cost]]),ISBLANK(CatTemplate[[#This Row],[Cons. unit cost]]),ISBLANK(CatTemplate[[#This Row],[Oth. unit cost]])), 0, IF(getUnitEffort =0,1,getUnitEffort) * CatTemplate[[#This Row],[Year14]])</f>
        <v>0</v>
      </c>
      <c r="CA79" s="29">
        <f>IF(AND(ISBLANK(CatTemplate[[#This Row],[Eq. unit cost]]),ISBLANK(CatTemplate[[#This Row],[Cons. unit cost]]),ISBLANK(CatTemplate[[#This Row],[Oth. unit cost]])), 0, IF(getUnitEffort =0,1,getUnitEffort) * CatTemplate[[#This Row],[Year15]])</f>
        <v>0</v>
      </c>
      <c r="CB79" s="29">
        <f>IF(AND(ISBLANK(CatTemplate[[#This Row],[Eq. unit cost]]),ISBLANK(CatTemplate[[#This Row],[Cons. unit cost]]),ISBLANK(CatTemplate[[#This Row],[Oth. unit cost]])), 0, IF(getUnitEffort =0,1,getUnitEffort) * CatTemplate[[#This Row],[Year16]])</f>
        <v>0</v>
      </c>
      <c r="CC79" s="29">
        <f>IF(AND(ISBLANK(CatTemplate[[#This Row],[Eq. unit cost]]),ISBLANK(CatTemplate[[#This Row],[Cons. unit cost]]),ISBLANK(CatTemplate[[#This Row],[Oth. unit cost]])), 0, IF(getUnitEffort =0,1,getUnitEffort) * CatTemplate[[#This Row],[Year17]])</f>
        <v>0</v>
      </c>
      <c r="CD79" s="29">
        <f>IF(AND(ISBLANK(CatTemplate[[#This Row],[Eq. unit cost]]),ISBLANK(CatTemplate[[#This Row],[Cons. unit cost]]),ISBLANK(CatTemplate[[#This Row],[Oth. unit cost]])), 0, IF(getUnitEffort =0,1,getUnitEffort) * CatTemplate[[#This Row],[Year18]])</f>
        <v>0</v>
      </c>
      <c r="CE79" s="29">
        <f>IF(AND(ISBLANK(CatTemplate[[#This Row],[Eq. unit cost]]),ISBLANK(CatTemplate[[#This Row],[Cons. unit cost]]),ISBLANK(CatTemplate[[#This Row],[Oth. unit cost]])), 0, IF(getUnitEffort =0,1,getUnitEffort) * CatTemplate[[#This Row],[Year19]])</f>
        <v>0</v>
      </c>
      <c r="CF79" s="29">
        <f>IF(AND(ISBLANK(CatTemplate[[#This Row],[Eq. unit cost]]),ISBLANK(CatTemplate[[#This Row],[Cons. unit cost]]),ISBLANK(CatTemplate[[#This Row],[Oth. unit cost]])), 0, IF(getUnitEffort =0,1,getUnitEffort) * CatTemplate[[#This Row],[Year20]])</f>
        <v>0</v>
      </c>
      <c r="CG79" s="45">
        <f>SUM(CatTemplate[[#This Row],[Q1]:[Q20]])</f>
        <v>0</v>
      </c>
      <c r="CH79" s="29">
        <f>IF(ISBLANK(CatTemplate[[#This Row],[St. unit effort]]),0,(CatTemplate[[#This Row],[St. unit effort]] * CatTemplate[[#This Row],[Year1]]))</f>
        <v>0</v>
      </c>
      <c r="CI79" s="29">
        <f>IF(ISBLANK(CatTemplate[[#This Row],[St. unit effort]]),0,(CatTemplate[[#This Row],[St. unit effort]] * CatTemplate[[#This Row],[Year2]]))</f>
        <v>0</v>
      </c>
      <c r="CJ79" s="29">
        <f>IF(ISBLANK(CatTemplate[[#This Row],[St. unit effort]]),0,(CatTemplate[[#This Row],[St. unit effort]] * CatTemplate[[#This Row],[Year3]]))</f>
        <v>0</v>
      </c>
      <c r="CK79" s="29">
        <f>IF(ISBLANK(CatTemplate[[#This Row],[St. unit effort]]),0,(CatTemplate[[#This Row],[St. unit effort]] * CatTemplate[[#This Row],[Year4]]))</f>
        <v>0</v>
      </c>
      <c r="CL79" s="29">
        <f>IF(ISBLANK(CatTemplate[[#This Row],[St. unit effort]]),0,(CatTemplate[[#This Row],[St. unit effort]] * CatTemplate[[#This Row],[Year5]]))</f>
        <v>0</v>
      </c>
      <c r="CM79" s="29">
        <f>IF(ISBLANK(CatTemplate[[#This Row],[St. unit effort]]),0,(CatTemplate[[#This Row],[St. unit effort]] * CatTemplate[[#This Row],[Year6]]))</f>
        <v>0</v>
      </c>
      <c r="CN79" s="29">
        <f>IF(ISBLANK(CatTemplate[[#This Row],[St. unit effort]]),0,(CatTemplate[[#This Row],[St. unit effort]] * CatTemplate[[#This Row],[Year7]]))</f>
        <v>0</v>
      </c>
      <c r="CO79" s="29">
        <f>IF(ISBLANK(CatTemplate[[#This Row],[St. unit effort]]),0,(CatTemplate[[#This Row],[St. unit effort]] * CatTemplate[[#This Row],[Year8]]))</f>
        <v>0</v>
      </c>
      <c r="CP79" s="29">
        <f>IF(ISBLANK(CatTemplate[[#This Row],[St. unit effort]]),0,(CatTemplate[[#This Row],[St. unit effort]] * CatTemplate[[#This Row],[Year9]]))</f>
        <v>0</v>
      </c>
      <c r="CQ79" s="29">
        <f>IF(ISBLANK(CatTemplate[[#This Row],[St. unit effort]]),0,(CatTemplate[[#This Row],[St. unit effort]] * CatTemplate[[#This Row],[Year10]]))</f>
        <v>0</v>
      </c>
      <c r="CR79" s="29">
        <f>IF(ISBLANK(CatTemplate[[#This Row],[St. unit effort]]),0,(CatTemplate[[#This Row],[St. unit effort]] * CatTemplate[[#This Row],[Year11]]))</f>
        <v>0</v>
      </c>
      <c r="CS79" s="29">
        <f>IF(ISBLANK(CatTemplate[[#This Row],[St. unit effort]]),0,(CatTemplate[[#This Row],[St. unit effort]] * CatTemplate[[#This Row],[Year12]]))</f>
        <v>0</v>
      </c>
      <c r="CT79" s="29">
        <f>IF(ISBLANK(CatTemplate[[#This Row],[St. unit effort]]),0,(CatTemplate[[#This Row],[St. unit effort]] * CatTemplate[[#This Row],[Year13]]))</f>
        <v>0</v>
      </c>
      <c r="CU79" s="29">
        <f>IF(ISBLANK(CatTemplate[[#This Row],[St. unit effort]]),0,(CatTemplate[[#This Row],[St. unit effort]] * CatTemplate[[#This Row],[Year14]]))</f>
        <v>0</v>
      </c>
      <c r="CV79" s="29">
        <f>IF(ISBLANK(CatTemplate[[#This Row],[St. unit effort]]),0,(CatTemplate[[#This Row],[St. unit effort]] * CatTemplate[[#This Row],[Year15]]))</f>
        <v>0</v>
      </c>
      <c r="CW79" s="29">
        <f>IF(ISBLANK(CatTemplate[[#This Row],[St. unit effort]]),0,(CatTemplate[[#This Row],[St. unit effort]] * CatTemplate[[#This Row],[Year16]]))</f>
        <v>0</v>
      </c>
      <c r="CX79" s="29">
        <f>IF(ISBLANK(CatTemplate[[#This Row],[St. unit effort]]),0,(CatTemplate[[#This Row],[St. unit effort]] * CatTemplate[[#This Row],[Year17]]))</f>
        <v>0</v>
      </c>
      <c r="CY79" s="29">
        <f>IF(ISBLANK(CatTemplate[[#This Row],[St. unit effort]]),0,(CatTemplate[[#This Row],[St. unit effort]] * CatTemplate[[#This Row],[Year18]]))</f>
        <v>0</v>
      </c>
      <c r="CZ79" s="29">
        <f>IF(ISBLANK(CatTemplate[[#This Row],[St. unit effort]]),0,(CatTemplate[[#This Row],[St. unit effort]] * CatTemplate[[#This Row],[Year19]]))</f>
        <v>0</v>
      </c>
      <c r="DA79" s="29">
        <f>IF(ISBLANK(CatTemplate[[#This Row],[St. unit effort]]),0,(CatTemplate[[#This Row],[St. unit effort]] * CatTemplate[[#This Row],[Year20]]))</f>
        <v>0</v>
      </c>
      <c r="DB79" s="57">
        <f>IF(ISBLANK(CatTemplate[[#This Row],[St. unit effort]]),0,(CatTemplate[[#This Row],[St. unit effort]] * CatTemplate[[#This Row],[Year1]])*8/ParRatePM)</f>
        <v>0</v>
      </c>
      <c r="DC79" s="57">
        <f>IF(ISBLANK(CatTemplate[[#This Row],[St. unit effort]]),0,(CatTemplate[[#This Row],[St. unit effort]] * CatTemplate[[#This Row],[Year2]])*8/ParRatePM)</f>
        <v>0</v>
      </c>
      <c r="DD79" s="57">
        <f>IF(ISBLANK(CatTemplate[[#This Row],[St. unit effort]]),0,(CatTemplate[[#This Row],[St. unit effort]] * CatTemplate[[#This Row],[Year3]])*8/ParRatePM)</f>
        <v>0</v>
      </c>
      <c r="DE79" s="57">
        <f>IF(ISBLANK(CatTemplate[[#This Row],[St. unit effort]]),0,(CatTemplate[[#This Row],[St. unit effort]] * CatTemplate[[#This Row],[Year4]])*8/ParRatePM)</f>
        <v>0</v>
      </c>
      <c r="DF79" s="57">
        <f>IF(ISBLANK(CatTemplate[[#This Row],[St. unit effort]]),0,(CatTemplate[[#This Row],[St. unit effort]] * CatTemplate[[#This Row],[Year5]])*8/ParRatePM)</f>
        <v>0</v>
      </c>
      <c r="DG79" s="57">
        <f>IF(ISBLANK(CatTemplate[[#This Row],[St. unit effort]]),0,(CatTemplate[[#This Row],[St. unit effort]] * CatTemplate[[#This Row],[Year6]])*8/ParRatePM)</f>
        <v>0</v>
      </c>
      <c r="DH79" s="57">
        <f>IF(ISBLANK(CatTemplate[[#This Row],[St. unit effort]]),0,(CatTemplate[[#This Row],[St. unit effort]] * CatTemplate[[#This Row],[Year7]])*8/ParRatePM)</f>
        <v>0</v>
      </c>
      <c r="DI79" s="57">
        <f>IF(ISBLANK(CatTemplate[[#This Row],[St. unit effort]]),0,(CatTemplate[[#This Row],[St. unit effort]] * CatTemplate[[#This Row],[Year8]])*8/ParRatePM)</f>
        <v>0</v>
      </c>
      <c r="DJ79" s="57">
        <f>IF(ISBLANK(CatTemplate[[#This Row],[St. unit effort]]),0,(CatTemplate[[#This Row],[St. unit effort]] * CatTemplate[[#This Row],[Year9]])*8/ParRatePM)</f>
        <v>0</v>
      </c>
      <c r="DK79" s="57">
        <f>IF(ISBLANK(CatTemplate[[#This Row],[St. unit effort]]),0,(CatTemplate[[#This Row],[St. unit effort]] * CatTemplate[[#This Row],[Year10]])*8/ParRatePM)</f>
        <v>0</v>
      </c>
      <c r="DL79" s="57">
        <f>IF(ISBLANK(CatTemplate[[#This Row],[St. unit effort]]),0,(CatTemplate[[#This Row],[St. unit effort]] * CatTemplate[[#This Row],[Year11]])*8/ParRatePM)</f>
        <v>0</v>
      </c>
      <c r="DM79" s="57">
        <f>IF(ISBLANK(CatTemplate[[#This Row],[St. unit effort]]),0,(CatTemplate[[#This Row],[St. unit effort]] * CatTemplate[[#This Row],[Year12]])*8/ParRatePM)</f>
        <v>0</v>
      </c>
      <c r="DN79" s="57">
        <f>IF(ISBLANK(CatTemplate[[#This Row],[St. unit effort]]),0,(CatTemplate[[#This Row],[St. unit effort]] * CatTemplate[[#This Row],[Year13]])*8/ParRatePM)</f>
        <v>0</v>
      </c>
      <c r="DO79" s="57">
        <f>IF(ISBLANK(CatTemplate[[#This Row],[St. unit effort]]),0,(CatTemplate[[#This Row],[St. unit effort]] * CatTemplate[[#This Row],[Year14]])*8/ParRatePM)</f>
        <v>0</v>
      </c>
      <c r="DP79" s="57">
        <f>IF(ISBLANK(CatTemplate[[#This Row],[St. unit effort]]),0,(CatTemplate[[#This Row],[St. unit effort]] * CatTemplate[[#This Row],[Year15]])*8/ParRatePM)</f>
        <v>0</v>
      </c>
      <c r="DQ79" s="57">
        <f>IF(ISBLANK(CatTemplate[[#This Row],[St. unit effort]]),0,(CatTemplate[[#This Row],[St. unit effort]] * CatTemplate[[#This Row],[Year16]])*8/ParRatePM)</f>
        <v>0</v>
      </c>
      <c r="DR79" s="57">
        <f>IF(ISBLANK(CatTemplate[[#This Row],[St. unit effort]]),0,(CatTemplate[[#This Row],[St. unit effort]] * CatTemplate[[#This Row],[Year17]])*8/ParRatePM)</f>
        <v>0</v>
      </c>
      <c r="DS79" s="57">
        <f>IF(ISBLANK(CatTemplate[[#This Row],[St. unit effort]]),0,(CatTemplate[[#This Row],[St. unit effort]] * CatTemplate[[#This Row],[Year18]])*8/ParRatePM)</f>
        <v>0</v>
      </c>
      <c r="DT79" s="57">
        <f>IF(ISBLANK(CatTemplate[[#This Row],[St. unit effort]]),0,(CatTemplate[[#This Row],[St. unit effort]] * CatTemplate[[#This Row],[Year19]])*8/ParRatePM)</f>
        <v>0</v>
      </c>
      <c r="DU79" s="57">
        <f>IF(ISBLANK(CatTemplate[[#This Row],[St. unit effort]]),0,(CatTemplate[[#This Row],[St. unit effort]] * CatTemplate[[#This Row],[Year20]])*8/ParRatePM)</f>
        <v>0</v>
      </c>
      <c r="DV79" s="54">
        <f>SUM(CatTemplate[[#This Row],[PM1]:[PM20]])</f>
        <v>0</v>
      </c>
      <c r="DW79" s="56">
        <f t="shared" si="25"/>
        <v>0</v>
      </c>
      <c r="DX79" s="56">
        <f t="shared" si="25"/>
        <v>0</v>
      </c>
      <c r="DY79" s="56">
        <f t="shared" si="25"/>
        <v>0</v>
      </c>
      <c r="DZ79" s="56">
        <f t="shared" si="25"/>
        <v>0</v>
      </c>
      <c r="EA79" s="56">
        <f t="shared" si="25"/>
        <v>0</v>
      </c>
      <c r="EB79" s="56">
        <f t="shared" si="25"/>
        <v>0</v>
      </c>
      <c r="EC79" s="56">
        <f t="shared" si="25"/>
        <v>0</v>
      </c>
      <c r="ED79" s="56">
        <f t="shared" si="25"/>
        <v>0</v>
      </c>
      <c r="EE79" s="56">
        <f t="shared" si="25"/>
        <v>0</v>
      </c>
      <c r="EF79" s="56">
        <f t="shared" si="25"/>
        <v>0</v>
      </c>
      <c r="EG79" s="56">
        <f t="shared" si="25"/>
        <v>0</v>
      </c>
      <c r="EH79" s="56">
        <f t="shared" si="25"/>
        <v>0</v>
      </c>
      <c r="EI79" s="56">
        <f t="shared" si="25"/>
        <v>0</v>
      </c>
      <c r="EJ79" s="56">
        <f t="shared" si="25"/>
        <v>0</v>
      </c>
      <c r="EK79" s="56">
        <f t="shared" si="25"/>
        <v>0</v>
      </c>
      <c r="EL79" s="56">
        <f t="shared" si="25"/>
        <v>0</v>
      </c>
      <c r="EM79" s="56">
        <f t="shared" si="23"/>
        <v>0</v>
      </c>
      <c r="EN79" s="56">
        <f t="shared" si="23"/>
        <v>0</v>
      </c>
      <c r="EO79" s="56">
        <f t="shared" si="23"/>
        <v>0</v>
      </c>
      <c r="EP79" s="56">
        <f t="shared" si="23"/>
        <v>0</v>
      </c>
      <c r="EQ79" s="30">
        <f>CatTemplate[[#This Row],[Eq. unit cost]] * CatTemplate[[#This Row],[Eq. quantity]]</f>
        <v>0</v>
      </c>
      <c r="ER79" s="30">
        <f>CatTemplate[[#This Row],[Cons. unit cost]] *CatTemplate[[#This Row],[Cons. quantity]]</f>
        <v>0</v>
      </c>
      <c r="ES79" s="30">
        <f>CatTemplate[[#This Row],[Oth. unit cost]] *CatTemplate[[#This Row],[Oth. quantity]]</f>
        <v>0</v>
      </c>
      <c r="ET79" s="55">
        <f>SUM(CatTemplate[[#This Row],[CO1]:[CO20]])</f>
        <v>0</v>
      </c>
      <c r="EU79" s="56">
        <f t="shared" si="26"/>
        <v>0</v>
      </c>
      <c r="EV79" s="56">
        <f t="shared" si="26"/>
        <v>0</v>
      </c>
      <c r="EW79" s="56">
        <f t="shared" si="26"/>
        <v>0</v>
      </c>
      <c r="EX79" s="56">
        <f t="shared" si="26"/>
        <v>0</v>
      </c>
      <c r="EY79" s="56">
        <f t="shared" si="26"/>
        <v>0</v>
      </c>
      <c r="EZ79" s="56">
        <f t="shared" si="26"/>
        <v>0</v>
      </c>
      <c r="FA79" s="56">
        <f t="shared" si="26"/>
        <v>0</v>
      </c>
      <c r="FB79" s="56">
        <f t="shared" si="26"/>
        <v>0</v>
      </c>
      <c r="FC79" s="56">
        <f t="shared" si="26"/>
        <v>0</v>
      </c>
      <c r="FD79" s="56">
        <f t="shared" si="26"/>
        <v>0</v>
      </c>
      <c r="FE79" s="56">
        <f t="shared" si="26"/>
        <v>0</v>
      </c>
      <c r="FF79" s="56">
        <f t="shared" si="26"/>
        <v>0</v>
      </c>
      <c r="FG79" s="56">
        <f t="shared" si="26"/>
        <v>0</v>
      </c>
      <c r="FH79" s="56">
        <f t="shared" si="26"/>
        <v>0</v>
      </c>
      <c r="FI79" s="56">
        <f t="shared" si="26"/>
        <v>0</v>
      </c>
      <c r="FJ79" s="56">
        <f t="shared" si="26"/>
        <v>0</v>
      </c>
      <c r="FK79" s="56">
        <f t="shared" si="24"/>
        <v>0</v>
      </c>
      <c r="FL79" s="56">
        <f t="shared" si="24"/>
        <v>0</v>
      </c>
      <c r="FM79" s="56">
        <f t="shared" si="24"/>
        <v>0</v>
      </c>
      <c r="FN79" s="56">
        <f t="shared" si="24"/>
        <v>0</v>
      </c>
      <c r="FO79" s="58">
        <f>SUM(CatTemplate[[#This Row],[CS1]:[CS20]])</f>
        <v>0</v>
      </c>
      <c r="FP79" s="59">
        <f>CatTemplate[[#This Row],[Total Oth. cost]]+CatTemplate[[#This Row],[Total St. Cost]]</f>
        <v>0</v>
      </c>
      <c r="FQ79" s="33" t="e">
        <f t="shared" si="27"/>
        <v>#VALUE!</v>
      </c>
      <c r="FR79" s="33" t="e">
        <f t="shared" si="28"/>
        <v>#VALUE!</v>
      </c>
      <c r="FS79" s="30" t="e">
        <f>(CatTemplate[[#This Row],[CO1]] + CatTemplate[[#This Row],[CS1]]) * (1 + getRateOHFinal) * getRateMarkupFinal</f>
        <v>#VALUE!</v>
      </c>
      <c r="FT79" s="30" t="e">
        <f>(CatTemplate[[#This Row],[CO2]] + CatTemplate[[#This Row],[CS2]]) * (1 + getRateOHFinal) * getRateMarkupFinal</f>
        <v>#VALUE!</v>
      </c>
      <c r="FU79" s="30" t="e">
        <f>(CatTemplate[[#This Row],[CO3]] + CatTemplate[[#This Row],[CS3]]) * (1 + getRateOHFinal) * getRateMarkupFinal</f>
        <v>#VALUE!</v>
      </c>
      <c r="FV79" s="30" t="e">
        <f>(CatTemplate[[#This Row],[CO4]] + CatTemplate[[#This Row],[CS4]]) * (1 + getRateOHFinal) * getRateMarkupFinal</f>
        <v>#VALUE!</v>
      </c>
      <c r="FW79" s="30" t="e">
        <f>(CatTemplate[[#This Row],[CO5]] + CatTemplate[[#This Row],[CS5]]) * (1 + getRateOHFinal) * getRateMarkupFinal</f>
        <v>#VALUE!</v>
      </c>
      <c r="FX79" s="30" t="e">
        <f>(CatTemplate[[#This Row],[CO6]] + CatTemplate[[#This Row],[CS6]]) * (1 + getRateOHFinal) * getRateMarkupFinal</f>
        <v>#VALUE!</v>
      </c>
      <c r="FY79" s="30" t="e">
        <f>(CatTemplate[[#This Row],[CO7]] + CatTemplate[[#This Row],[CS7]]) * (1 + getRateOHFinal) * getRateMarkupFinal</f>
        <v>#VALUE!</v>
      </c>
      <c r="FZ79" s="30" t="e">
        <f>(CatTemplate[[#This Row],[CO8]] + CatTemplate[[#This Row],[CS8]]) * (1 + getRateOHFinal) * getRateMarkupFinal</f>
        <v>#VALUE!</v>
      </c>
      <c r="GA79" s="30" t="e">
        <f>(CatTemplate[[#This Row],[CO9]] + CatTemplate[[#This Row],[CS9]]) * (1 + getRateOHFinal) * getRateMarkupFinal</f>
        <v>#VALUE!</v>
      </c>
      <c r="GB79" s="30" t="e">
        <f>(CatTemplate[[#This Row],[CO10]] + CatTemplate[[#This Row],[CS10]]) * (1 + getRateOHFinal) * getRateMarkupFinal</f>
        <v>#VALUE!</v>
      </c>
      <c r="GC79" s="30" t="e">
        <f>(CatTemplate[[#This Row],[CO11]] + CatTemplate[[#This Row],[CS11]]) * (1 + getRateOHFinal) * getRateMarkupFinal</f>
        <v>#VALUE!</v>
      </c>
      <c r="GD79" s="30" t="e">
        <f>(CatTemplate[[#This Row],[CO12]] + CatTemplate[[#This Row],[CS12]]) * (1 + getRateOHFinal) * getRateMarkupFinal</f>
        <v>#VALUE!</v>
      </c>
      <c r="GE79" s="30" t="e">
        <f>(CatTemplate[[#This Row],[CO13]] + CatTemplate[[#This Row],[CS13]]) * (1 + getRateOHFinal) * getRateMarkupFinal</f>
        <v>#VALUE!</v>
      </c>
      <c r="GF79" s="30" t="e">
        <f>(CatTemplate[[#This Row],[CO14]] + CatTemplate[[#This Row],[CS14]]) * (1 + getRateOHFinal) * getRateMarkupFinal</f>
        <v>#VALUE!</v>
      </c>
      <c r="GG79" s="30" t="e">
        <f>(CatTemplate[[#This Row],[CO15]] + CatTemplate[[#This Row],[CS15]]) * (1 + getRateOHFinal) * getRateMarkupFinal</f>
        <v>#VALUE!</v>
      </c>
      <c r="GH79" s="30" t="e">
        <f>(CatTemplate[[#This Row],[CO16]] + CatTemplate[[#This Row],[CS16]]) * (1 + getRateOHFinal) * getRateMarkupFinal</f>
        <v>#VALUE!</v>
      </c>
      <c r="GI79" s="30" t="e">
        <f>(CatTemplate[[#This Row],[CO17]] + CatTemplate[[#This Row],[CS17]]) * (1 + getRateOHFinal) * getRateMarkupFinal</f>
        <v>#VALUE!</v>
      </c>
      <c r="GJ79" s="30" t="e">
        <f>(CatTemplate[[#This Row],[CO18]] + CatTemplate[[#This Row],[CS18]]) * (1 + getRateOHFinal) * getRateMarkupFinal</f>
        <v>#VALUE!</v>
      </c>
      <c r="GK79" s="30" t="e">
        <f>(CatTemplate[[#This Row],[CO19]] + CatTemplate[[#This Row],[CS19]]) * (1 + getRateOHFinal) * getRateMarkupFinal</f>
        <v>#VALUE!</v>
      </c>
      <c r="GL79" s="30" t="e">
        <f>(CatTemplate[[#This Row],[CO20]] + CatTemplate[[#This Row],[CS20]]) * (1 + getRateOHFinal) * getRateMarkupFinal</f>
        <v>#VALUE!</v>
      </c>
      <c r="GM79" s="30" t="e">
        <f t="shared" si="29"/>
        <v>#VALUE!</v>
      </c>
      <c r="GN79" s="30" t="e">
        <f t="shared" si="30"/>
        <v>#VALUE!</v>
      </c>
      <c r="GO79" s="30" t="e">
        <f t="shared" si="31"/>
        <v>#VALUE!</v>
      </c>
      <c r="GP79" s="30" t="e">
        <f t="shared" si="32"/>
        <v>#VALUE!</v>
      </c>
      <c r="GQ79" s="30" t="e">
        <f>(CatTemplate[[#This Row],[CO1]]+CatTemplate[[#This Row],[CS1]]) * (1+ getRateOHFinal) * (1 + getRateMarkupFinal)</f>
        <v>#VALUE!</v>
      </c>
      <c r="GR79" s="30" t="e">
        <f>(CatTemplate[[#This Row],[CO2]]+CatTemplate[[#This Row],[CS2]]) * (1+ getRateOHFinal) * (1 + getRateMarkupFinal)</f>
        <v>#VALUE!</v>
      </c>
      <c r="GS79" s="30" t="e">
        <f>(CatTemplate[[#This Row],[CO3]]+CatTemplate[[#This Row],[CS3]]) * (1+ getRateOHFinal) * (1 + getRateMarkupFinal)</f>
        <v>#VALUE!</v>
      </c>
      <c r="GT79" s="30" t="e">
        <f>(CatTemplate[[#This Row],[CO4]]+CatTemplate[[#This Row],[CS4]]) * (1+ getRateOHFinal) * (1 + getRateMarkupFinal)</f>
        <v>#VALUE!</v>
      </c>
      <c r="GU79" s="30" t="e">
        <f>(CatTemplate[[#This Row],[CO5]]+CatTemplate[[#This Row],[CS5]]) * (1+ getRateOHFinal) * (1 + getRateMarkupFinal)</f>
        <v>#VALUE!</v>
      </c>
      <c r="GV79" s="30" t="e">
        <f>(CatTemplate[[#This Row],[CO6]]+CatTemplate[[#This Row],[CS6]]) * (1+ getRateOHFinal) * (1 + getRateMarkupFinal)</f>
        <v>#VALUE!</v>
      </c>
      <c r="GW79" s="30" t="e">
        <f>(CatTemplate[[#This Row],[CO7]]+CatTemplate[[#This Row],[CS7]]) * (1+ getRateOHFinal) * (1 + getRateMarkupFinal)</f>
        <v>#VALUE!</v>
      </c>
      <c r="GX79" s="30" t="e">
        <f>(CatTemplate[[#This Row],[CO8]]+CatTemplate[[#This Row],[CS8]]) * (1+ getRateOHFinal) * (1 + getRateMarkupFinal)</f>
        <v>#VALUE!</v>
      </c>
      <c r="GY79" s="30" t="e">
        <f>(CatTemplate[[#This Row],[CO9]]+CatTemplate[[#This Row],[CS9]]) * (1+ getRateOHFinal) * (1 + getRateMarkupFinal)</f>
        <v>#VALUE!</v>
      </c>
      <c r="GZ79" s="30" t="e">
        <f>(CatTemplate[[#This Row],[CO10]]+CatTemplate[[#This Row],[CS10]]) * (1+ getRateOHFinal) * (1 + getRateMarkupFinal)</f>
        <v>#VALUE!</v>
      </c>
      <c r="HA79" s="30" t="e">
        <f>(CatTemplate[[#This Row],[CO11]]+CatTemplate[[#This Row],[CS11]]) * (1+ getRateOHFinal) * (1 + getRateMarkupFinal)</f>
        <v>#VALUE!</v>
      </c>
      <c r="HB79" s="30" t="e">
        <f>(CatTemplate[[#This Row],[CO12]]+CatTemplate[[#This Row],[CS12]]) * (1+ getRateOHFinal) * (1 + getRateMarkupFinal)</f>
        <v>#VALUE!</v>
      </c>
      <c r="HC79" s="30" t="e">
        <f>(CatTemplate[[#This Row],[CO13]]+CatTemplate[[#This Row],[CS13]]) * (1+ getRateOHFinal) * (1 + getRateMarkupFinal)</f>
        <v>#VALUE!</v>
      </c>
      <c r="HD79" s="30" t="e">
        <f>(CatTemplate[[#This Row],[CO14]]+CatTemplate[[#This Row],[CS14]]) * (1+ getRateOHFinal) * (1 + getRateMarkupFinal)</f>
        <v>#VALUE!</v>
      </c>
      <c r="HE79" s="30" t="e">
        <f>(CatTemplate[[#This Row],[CO15]]+CatTemplate[[#This Row],[CS15]]) * (1+ getRateOHFinal) * (1 + getRateMarkupFinal)</f>
        <v>#VALUE!</v>
      </c>
      <c r="HF79" s="30" t="e">
        <f>(CatTemplate[[#This Row],[CO16]]+CatTemplate[[#This Row],[CS16]]) * (1+ getRateOHFinal) * (1 + getRateMarkupFinal)</f>
        <v>#VALUE!</v>
      </c>
      <c r="HG79" s="30" t="e">
        <f>(CatTemplate[[#This Row],[CO17]]+CatTemplate[[#This Row],[CS17]]) * (1+ getRateOHFinal) * (1 + getRateMarkupFinal)</f>
        <v>#VALUE!</v>
      </c>
      <c r="HH79" s="30" t="e">
        <f>(CatTemplate[[#This Row],[CO18]]+CatTemplate[[#This Row],[CS18]]) * (1+ getRateOHFinal) * (1 + getRateMarkupFinal)</f>
        <v>#VALUE!</v>
      </c>
      <c r="HI79" s="30" t="e">
        <f>(CatTemplate[[#This Row],[CO19]]+CatTemplate[[#This Row],[CS19]]) * (1+ getRateOHFinal) * (1 + getRateMarkupFinal)</f>
        <v>#VALUE!</v>
      </c>
      <c r="HJ79" s="30" t="e">
        <f>(CatTemplate[[#This Row],[CO20]]+CatTemplate[[#This Row],[CS20]]) * (1+ getRateOHFinal) * (1 + getRateMarkupFinal)</f>
        <v>#VALUE!</v>
      </c>
      <c r="HK79" s="39" t="e">
        <f>CatTemplate[[#This Row],[Total cost]]+CatTemplate[[#This Row],[OH Amount]]+CatTemplate[[#This Row],[Markup]]</f>
        <v>#VALUE!</v>
      </c>
      <c r="HL79" s="63">
        <f>IF(CatTemplate[[#This Row],[Units]]="Days",CatTemplate[[#This Row],[Project quantity]]*CatTemplate[[#This Row],[St. unit effort]],CatTemplate[[#This Row],[Project quantity]])</f>
        <v>0</v>
      </c>
      <c r="HM79" s="287">
        <f>IFERROR(CatTemplate[[#This Row],[Total Price]]/(CatTemplate[[#This Row],[Final Quantity]]),0)</f>
        <v>0</v>
      </c>
      <c r="HN79" s="261"/>
    </row>
    <row r="80" spans="2:222" x14ac:dyDescent="0.2">
      <c r="B80" s="6" t="s">
        <v>75</v>
      </c>
      <c r="C80" s="22">
        <v>2</v>
      </c>
      <c r="D80" s="7" t="s">
        <v>75</v>
      </c>
      <c r="E80" s="24">
        <v>8</v>
      </c>
      <c r="F80" s="18" t="s">
        <v>159</v>
      </c>
      <c r="G80" s="26">
        <v>3</v>
      </c>
      <c r="H80" s="18" t="s">
        <v>161</v>
      </c>
      <c r="I80" s="18" t="s">
        <v>963</v>
      </c>
      <c r="J80" s="15" t="s">
        <v>31</v>
      </c>
      <c r="K80" s="15"/>
      <c r="L80" s="15" t="s">
        <v>928</v>
      </c>
      <c r="M80" s="15" t="s">
        <v>890</v>
      </c>
      <c r="N80" s="15" t="s">
        <v>858</v>
      </c>
      <c r="O80" s="320"/>
      <c r="P80" s="71"/>
      <c r="Q80" s="108"/>
      <c r="R80" s="73" t="s">
        <v>433</v>
      </c>
      <c r="S80" s="97"/>
      <c r="T80" s="100">
        <f>getEqUnitCost</f>
        <v>0</v>
      </c>
      <c r="U80" s="73">
        <f>getEqUnitEffort</f>
        <v>0</v>
      </c>
      <c r="V80" s="101">
        <f>getEqQuantity</f>
        <v>0</v>
      </c>
      <c r="W80" s="320"/>
      <c r="X80" s="100">
        <f>getConsUnitCost</f>
        <v>0</v>
      </c>
      <c r="Y80" s="73">
        <f>getConsUnitEffort</f>
        <v>0</v>
      </c>
      <c r="Z80" s="14">
        <f>getConsQuantity</f>
        <v>0</v>
      </c>
      <c r="AA80" s="320"/>
      <c r="AB80" s="72"/>
      <c r="AC80" s="112"/>
      <c r="AD80" s="14">
        <f>getOthQuantity</f>
        <v>0</v>
      </c>
      <c r="AE80" s="320"/>
      <c r="AF80" s="28" t="str">
        <f>IF(ISBLANK(CatTemplate[[#This Row],[Resource type]]),"",CatTemplate[[#This Row],[Resource type]])</f>
        <v>CIEC Nurse</v>
      </c>
      <c r="AG80" s="242">
        <f>getStaffUnitCost</f>
        <v>443.51295609133325</v>
      </c>
      <c r="AH80" s="113">
        <f>getStaffUnitEffort</f>
        <v>0</v>
      </c>
      <c r="AI80" s="40">
        <f>getStaffQuantity</f>
        <v>0</v>
      </c>
      <c r="AJ80" s="41">
        <f>CatTemplate[[#This Row],[St. quantity]]*8/ParRatePM</f>
        <v>0</v>
      </c>
      <c r="AK80" s="320"/>
      <c r="AL80" s="53" t="str">
        <f>CatTemplate[[#This Row],[Item type]]</f>
        <v>Visits</v>
      </c>
      <c r="AM80" s="12">
        <f>SUM(CatTemplate[[#This Row],[Year1]:[Year20]])</f>
        <v>0</v>
      </c>
      <c r="AN80" s="52"/>
      <c r="AO80" s="52"/>
      <c r="AP80" s="52"/>
      <c r="AQ80" s="8"/>
      <c r="AR80" s="8"/>
      <c r="AS80" s="8"/>
      <c r="AT80" s="8"/>
      <c r="AU80" s="8"/>
      <c r="AV80" s="8"/>
      <c r="AW80" s="8"/>
      <c r="AX80" s="8"/>
      <c r="AY80" s="8"/>
      <c r="AZ80" s="8"/>
      <c r="BA80" s="8"/>
      <c r="BB80" s="8"/>
      <c r="BC80" s="8"/>
      <c r="BD80" s="8"/>
      <c r="BE80" s="8"/>
      <c r="BF80" s="8"/>
      <c r="BG80" s="36"/>
      <c r="BH80" s="320"/>
      <c r="BI80" s="37" t="str">
        <f>getCostCategory</f>
        <v>07 Other costs</v>
      </c>
      <c r="BJ80" s="37" t="str">
        <f>getSection</f>
        <v>02 Patient visits and data collection</v>
      </c>
      <c r="BK80" s="32" t="str">
        <f>getObject</f>
        <v>Patient visits and data collection</v>
      </c>
      <c r="BL80" s="30">
        <f>IFERROR(getUnitCost * IF(CatTemplate[[#This Row],[Cost Category Comp.]]="01 Staff costs", 1,1),0)</f>
        <v>443.51295609133325</v>
      </c>
      <c r="BM80" s="29">
        <f>IF(AND(ISBLANK(CatTemplate[[#This Row],[Eq. unit cost]]),ISBLANK(CatTemplate[[#This Row],[Cons. unit cost]]),ISBLANK(CatTemplate[[#This Row],[Oth. unit cost]])), 0, IF(getUnitEffort =0,1,getUnitEffort) * CatTemplate[[#This Row],[Year1]])</f>
        <v>0</v>
      </c>
      <c r="BN80" s="29">
        <f>IF(AND(ISBLANK(CatTemplate[[#This Row],[Eq. unit cost]]),ISBLANK(CatTemplate[[#This Row],[Cons. unit cost]]),ISBLANK(CatTemplate[[#This Row],[Oth. unit cost]])), 0, IF(getUnitEffort =0,1,getUnitEffort) * CatTemplate[[#This Row],[Year2]])</f>
        <v>0</v>
      </c>
      <c r="BO80" s="29">
        <f>IF(AND(ISBLANK(CatTemplate[[#This Row],[Eq. unit cost]]),ISBLANK(CatTemplate[[#This Row],[Cons. unit cost]]),ISBLANK(CatTemplate[[#This Row],[Oth. unit cost]])), 0, IF(getUnitEffort =0,1,getUnitEffort) * CatTemplate[[#This Row],[Year3]])</f>
        <v>0</v>
      </c>
      <c r="BP80" s="29">
        <f>IF(AND(ISBLANK(CatTemplate[[#This Row],[Eq. unit cost]]),ISBLANK(CatTemplate[[#This Row],[Cons. unit cost]]),ISBLANK(CatTemplate[[#This Row],[Oth. unit cost]])), 0, IF(getUnitEffort =0,1,getUnitEffort) * CatTemplate[[#This Row],[Year4]])</f>
        <v>0</v>
      </c>
      <c r="BQ80" s="29">
        <f>IF(AND(ISBLANK(CatTemplate[[#This Row],[Eq. unit cost]]),ISBLANK(CatTemplate[[#This Row],[Cons. unit cost]]),ISBLANK(CatTemplate[[#This Row],[Oth. unit cost]])), 0, IF(getUnitEffort =0,1,getUnitEffort) * CatTemplate[[#This Row],[Year5]])</f>
        <v>0</v>
      </c>
      <c r="BR80" s="29">
        <f>IF(AND(ISBLANK(CatTemplate[[#This Row],[Eq. unit cost]]),ISBLANK(CatTemplate[[#This Row],[Cons. unit cost]]),ISBLANK(CatTemplate[[#This Row],[Oth. unit cost]])), 0, IF(getUnitEffort =0,1,getUnitEffort) * CatTemplate[[#This Row],[Year6]])</f>
        <v>0</v>
      </c>
      <c r="BS80" s="29">
        <f>IF(AND(ISBLANK(CatTemplate[[#This Row],[Eq. unit cost]]),ISBLANK(CatTemplate[[#This Row],[Cons. unit cost]]),ISBLANK(CatTemplate[[#This Row],[Oth. unit cost]])), 0, IF(getUnitEffort =0,1,getUnitEffort) * CatTemplate[[#This Row],[Year7]])</f>
        <v>0</v>
      </c>
      <c r="BT80" s="29">
        <f>IF(AND(ISBLANK(CatTemplate[[#This Row],[Eq. unit cost]]),ISBLANK(CatTemplate[[#This Row],[Cons. unit cost]]),ISBLANK(CatTemplate[[#This Row],[Oth. unit cost]])), 0, IF(getUnitEffort =0,1,getUnitEffort) * CatTemplate[[#This Row],[Year8]])</f>
        <v>0</v>
      </c>
      <c r="BU80" s="29">
        <f>IF(AND(ISBLANK(CatTemplate[[#This Row],[Eq. unit cost]]),ISBLANK(CatTemplate[[#This Row],[Cons. unit cost]]),ISBLANK(CatTemplate[[#This Row],[Oth. unit cost]])), 0, IF(getUnitEffort =0,1,getUnitEffort) * CatTemplate[[#This Row],[Year9]])</f>
        <v>0</v>
      </c>
      <c r="BV80" s="29">
        <f>IF(AND(ISBLANK(CatTemplate[[#This Row],[Eq. unit cost]]),ISBLANK(CatTemplate[[#This Row],[Cons. unit cost]]),ISBLANK(CatTemplate[[#This Row],[Oth. unit cost]])), 0, IF(getUnitEffort =0,1,getUnitEffort) * CatTemplate[[#This Row],[Year10]])</f>
        <v>0</v>
      </c>
      <c r="BW80" s="29">
        <f>IF(AND(ISBLANK(CatTemplate[[#This Row],[Eq. unit cost]]),ISBLANK(CatTemplate[[#This Row],[Cons. unit cost]]),ISBLANK(CatTemplate[[#This Row],[Oth. unit cost]])), 0, IF(getUnitEffort =0,1,getUnitEffort) * CatTemplate[[#This Row],[Year11]])</f>
        <v>0</v>
      </c>
      <c r="BX80" s="29">
        <f>IF(AND(ISBLANK(CatTemplate[[#This Row],[Eq. unit cost]]),ISBLANK(CatTemplate[[#This Row],[Cons. unit cost]]),ISBLANK(CatTemplate[[#This Row],[Oth. unit cost]])), 0, IF(getUnitEffort =0,1,getUnitEffort) * CatTemplate[[#This Row],[Year12]])</f>
        <v>0</v>
      </c>
      <c r="BY80" s="29">
        <f>IF(AND(ISBLANK(CatTemplate[[#This Row],[Eq. unit cost]]),ISBLANK(CatTemplate[[#This Row],[Cons. unit cost]]),ISBLANK(CatTemplate[[#This Row],[Oth. unit cost]])), 0, IF(getUnitEffort =0,1,getUnitEffort) * CatTemplate[[#This Row],[Year13]])</f>
        <v>0</v>
      </c>
      <c r="BZ80" s="29">
        <f>IF(AND(ISBLANK(CatTemplate[[#This Row],[Eq. unit cost]]),ISBLANK(CatTemplate[[#This Row],[Cons. unit cost]]),ISBLANK(CatTemplate[[#This Row],[Oth. unit cost]])), 0, IF(getUnitEffort =0,1,getUnitEffort) * CatTemplate[[#This Row],[Year14]])</f>
        <v>0</v>
      </c>
      <c r="CA80" s="29">
        <f>IF(AND(ISBLANK(CatTemplate[[#This Row],[Eq. unit cost]]),ISBLANK(CatTemplate[[#This Row],[Cons. unit cost]]),ISBLANK(CatTemplate[[#This Row],[Oth. unit cost]])), 0, IF(getUnitEffort =0,1,getUnitEffort) * CatTemplate[[#This Row],[Year15]])</f>
        <v>0</v>
      </c>
      <c r="CB80" s="29">
        <f>IF(AND(ISBLANK(CatTemplate[[#This Row],[Eq. unit cost]]),ISBLANK(CatTemplate[[#This Row],[Cons. unit cost]]),ISBLANK(CatTemplate[[#This Row],[Oth. unit cost]])), 0, IF(getUnitEffort =0,1,getUnitEffort) * CatTemplate[[#This Row],[Year16]])</f>
        <v>0</v>
      </c>
      <c r="CC80" s="29">
        <f>IF(AND(ISBLANK(CatTemplate[[#This Row],[Eq. unit cost]]),ISBLANK(CatTemplate[[#This Row],[Cons. unit cost]]),ISBLANK(CatTemplate[[#This Row],[Oth. unit cost]])), 0, IF(getUnitEffort =0,1,getUnitEffort) * CatTemplate[[#This Row],[Year17]])</f>
        <v>0</v>
      </c>
      <c r="CD80" s="29">
        <f>IF(AND(ISBLANK(CatTemplate[[#This Row],[Eq. unit cost]]),ISBLANK(CatTemplate[[#This Row],[Cons. unit cost]]),ISBLANK(CatTemplate[[#This Row],[Oth. unit cost]])), 0, IF(getUnitEffort =0,1,getUnitEffort) * CatTemplate[[#This Row],[Year18]])</f>
        <v>0</v>
      </c>
      <c r="CE80" s="29">
        <f>IF(AND(ISBLANK(CatTemplate[[#This Row],[Eq. unit cost]]),ISBLANK(CatTemplate[[#This Row],[Cons. unit cost]]),ISBLANK(CatTemplate[[#This Row],[Oth. unit cost]])), 0, IF(getUnitEffort =0,1,getUnitEffort) * CatTemplate[[#This Row],[Year19]])</f>
        <v>0</v>
      </c>
      <c r="CF80" s="29">
        <f>IF(AND(ISBLANK(CatTemplate[[#This Row],[Eq. unit cost]]),ISBLANK(CatTemplate[[#This Row],[Cons. unit cost]]),ISBLANK(CatTemplate[[#This Row],[Oth. unit cost]])), 0, IF(getUnitEffort =0,1,getUnitEffort) * CatTemplate[[#This Row],[Year20]])</f>
        <v>0</v>
      </c>
      <c r="CG80" s="45">
        <f>SUM(CatTemplate[[#This Row],[Q1]:[Q20]])</f>
        <v>0</v>
      </c>
      <c r="CH80" s="29">
        <f>IF(ISBLANK(CatTemplate[[#This Row],[St. unit effort]]),0,(CatTemplate[[#This Row],[St. unit effort]] * CatTemplate[[#This Row],[Year1]]))</f>
        <v>0</v>
      </c>
      <c r="CI80" s="29">
        <f>IF(ISBLANK(CatTemplate[[#This Row],[St. unit effort]]),0,(CatTemplate[[#This Row],[St. unit effort]] * CatTemplate[[#This Row],[Year2]]))</f>
        <v>0</v>
      </c>
      <c r="CJ80" s="29">
        <f>IF(ISBLANK(CatTemplate[[#This Row],[St. unit effort]]),0,(CatTemplate[[#This Row],[St. unit effort]] * CatTemplate[[#This Row],[Year3]]))</f>
        <v>0</v>
      </c>
      <c r="CK80" s="29">
        <f>IF(ISBLANK(CatTemplate[[#This Row],[St. unit effort]]),0,(CatTemplate[[#This Row],[St. unit effort]] * CatTemplate[[#This Row],[Year4]]))</f>
        <v>0</v>
      </c>
      <c r="CL80" s="29">
        <f>IF(ISBLANK(CatTemplate[[#This Row],[St. unit effort]]),0,(CatTemplate[[#This Row],[St. unit effort]] * CatTemplate[[#This Row],[Year5]]))</f>
        <v>0</v>
      </c>
      <c r="CM80" s="29">
        <f>IF(ISBLANK(CatTemplate[[#This Row],[St. unit effort]]),0,(CatTemplate[[#This Row],[St. unit effort]] * CatTemplate[[#This Row],[Year6]]))</f>
        <v>0</v>
      </c>
      <c r="CN80" s="29">
        <f>IF(ISBLANK(CatTemplate[[#This Row],[St. unit effort]]),0,(CatTemplate[[#This Row],[St. unit effort]] * CatTemplate[[#This Row],[Year7]]))</f>
        <v>0</v>
      </c>
      <c r="CO80" s="29">
        <f>IF(ISBLANK(CatTemplate[[#This Row],[St. unit effort]]),0,(CatTemplate[[#This Row],[St. unit effort]] * CatTemplate[[#This Row],[Year8]]))</f>
        <v>0</v>
      </c>
      <c r="CP80" s="29">
        <f>IF(ISBLANK(CatTemplate[[#This Row],[St. unit effort]]),0,(CatTemplate[[#This Row],[St. unit effort]] * CatTemplate[[#This Row],[Year9]]))</f>
        <v>0</v>
      </c>
      <c r="CQ80" s="29">
        <f>IF(ISBLANK(CatTemplate[[#This Row],[St. unit effort]]),0,(CatTemplate[[#This Row],[St. unit effort]] * CatTemplate[[#This Row],[Year10]]))</f>
        <v>0</v>
      </c>
      <c r="CR80" s="29">
        <f>IF(ISBLANK(CatTemplate[[#This Row],[St. unit effort]]),0,(CatTemplate[[#This Row],[St. unit effort]] * CatTemplate[[#This Row],[Year11]]))</f>
        <v>0</v>
      </c>
      <c r="CS80" s="29">
        <f>IF(ISBLANK(CatTemplate[[#This Row],[St. unit effort]]),0,(CatTemplate[[#This Row],[St. unit effort]] * CatTemplate[[#This Row],[Year12]]))</f>
        <v>0</v>
      </c>
      <c r="CT80" s="29">
        <f>IF(ISBLANK(CatTemplate[[#This Row],[St. unit effort]]),0,(CatTemplate[[#This Row],[St. unit effort]] * CatTemplate[[#This Row],[Year13]]))</f>
        <v>0</v>
      </c>
      <c r="CU80" s="29">
        <f>IF(ISBLANK(CatTemplate[[#This Row],[St. unit effort]]),0,(CatTemplate[[#This Row],[St. unit effort]] * CatTemplate[[#This Row],[Year14]]))</f>
        <v>0</v>
      </c>
      <c r="CV80" s="29">
        <f>IF(ISBLANK(CatTemplate[[#This Row],[St. unit effort]]),0,(CatTemplate[[#This Row],[St. unit effort]] * CatTemplate[[#This Row],[Year15]]))</f>
        <v>0</v>
      </c>
      <c r="CW80" s="29">
        <f>IF(ISBLANK(CatTemplate[[#This Row],[St. unit effort]]),0,(CatTemplate[[#This Row],[St. unit effort]] * CatTemplate[[#This Row],[Year16]]))</f>
        <v>0</v>
      </c>
      <c r="CX80" s="29">
        <f>IF(ISBLANK(CatTemplate[[#This Row],[St. unit effort]]),0,(CatTemplate[[#This Row],[St. unit effort]] * CatTemplate[[#This Row],[Year17]]))</f>
        <v>0</v>
      </c>
      <c r="CY80" s="29">
        <f>IF(ISBLANK(CatTemplate[[#This Row],[St. unit effort]]),0,(CatTemplate[[#This Row],[St. unit effort]] * CatTemplate[[#This Row],[Year18]]))</f>
        <v>0</v>
      </c>
      <c r="CZ80" s="29">
        <f>IF(ISBLANK(CatTemplate[[#This Row],[St. unit effort]]),0,(CatTemplate[[#This Row],[St. unit effort]] * CatTemplate[[#This Row],[Year19]]))</f>
        <v>0</v>
      </c>
      <c r="DA80" s="29">
        <f>IF(ISBLANK(CatTemplate[[#This Row],[St. unit effort]]),0,(CatTemplate[[#This Row],[St. unit effort]] * CatTemplate[[#This Row],[Year20]]))</f>
        <v>0</v>
      </c>
      <c r="DB80" s="57">
        <f>IF(ISBLANK(CatTemplate[[#This Row],[St. unit effort]]),0,(CatTemplate[[#This Row],[St. unit effort]] * CatTemplate[[#This Row],[Year1]])*8/ParRatePM)</f>
        <v>0</v>
      </c>
      <c r="DC80" s="57">
        <f>IF(ISBLANK(CatTemplate[[#This Row],[St. unit effort]]),0,(CatTemplate[[#This Row],[St. unit effort]] * CatTemplate[[#This Row],[Year2]])*8/ParRatePM)</f>
        <v>0</v>
      </c>
      <c r="DD80" s="57">
        <f>IF(ISBLANK(CatTemplate[[#This Row],[St. unit effort]]),0,(CatTemplate[[#This Row],[St. unit effort]] * CatTemplate[[#This Row],[Year3]])*8/ParRatePM)</f>
        <v>0</v>
      </c>
      <c r="DE80" s="57">
        <f>IF(ISBLANK(CatTemplate[[#This Row],[St. unit effort]]),0,(CatTemplate[[#This Row],[St. unit effort]] * CatTemplate[[#This Row],[Year4]])*8/ParRatePM)</f>
        <v>0</v>
      </c>
      <c r="DF80" s="57">
        <f>IF(ISBLANK(CatTemplate[[#This Row],[St. unit effort]]),0,(CatTemplate[[#This Row],[St. unit effort]] * CatTemplate[[#This Row],[Year5]])*8/ParRatePM)</f>
        <v>0</v>
      </c>
      <c r="DG80" s="57">
        <f>IF(ISBLANK(CatTemplate[[#This Row],[St. unit effort]]),0,(CatTemplate[[#This Row],[St. unit effort]] * CatTemplate[[#This Row],[Year6]])*8/ParRatePM)</f>
        <v>0</v>
      </c>
      <c r="DH80" s="57">
        <f>IF(ISBLANK(CatTemplate[[#This Row],[St. unit effort]]),0,(CatTemplate[[#This Row],[St. unit effort]] * CatTemplate[[#This Row],[Year7]])*8/ParRatePM)</f>
        <v>0</v>
      </c>
      <c r="DI80" s="57">
        <f>IF(ISBLANK(CatTemplate[[#This Row],[St. unit effort]]),0,(CatTemplate[[#This Row],[St. unit effort]] * CatTemplate[[#This Row],[Year8]])*8/ParRatePM)</f>
        <v>0</v>
      </c>
      <c r="DJ80" s="57">
        <f>IF(ISBLANK(CatTemplate[[#This Row],[St. unit effort]]),0,(CatTemplate[[#This Row],[St. unit effort]] * CatTemplate[[#This Row],[Year9]])*8/ParRatePM)</f>
        <v>0</v>
      </c>
      <c r="DK80" s="57">
        <f>IF(ISBLANK(CatTemplate[[#This Row],[St. unit effort]]),0,(CatTemplate[[#This Row],[St. unit effort]] * CatTemplate[[#This Row],[Year10]])*8/ParRatePM)</f>
        <v>0</v>
      </c>
      <c r="DL80" s="57">
        <f>IF(ISBLANK(CatTemplate[[#This Row],[St. unit effort]]),0,(CatTemplate[[#This Row],[St. unit effort]] * CatTemplate[[#This Row],[Year11]])*8/ParRatePM)</f>
        <v>0</v>
      </c>
      <c r="DM80" s="57">
        <f>IF(ISBLANK(CatTemplate[[#This Row],[St. unit effort]]),0,(CatTemplate[[#This Row],[St. unit effort]] * CatTemplate[[#This Row],[Year12]])*8/ParRatePM)</f>
        <v>0</v>
      </c>
      <c r="DN80" s="57">
        <f>IF(ISBLANK(CatTemplate[[#This Row],[St. unit effort]]),0,(CatTemplate[[#This Row],[St. unit effort]] * CatTemplate[[#This Row],[Year13]])*8/ParRatePM)</f>
        <v>0</v>
      </c>
      <c r="DO80" s="57">
        <f>IF(ISBLANK(CatTemplate[[#This Row],[St. unit effort]]),0,(CatTemplate[[#This Row],[St. unit effort]] * CatTemplate[[#This Row],[Year14]])*8/ParRatePM)</f>
        <v>0</v>
      </c>
      <c r="DP80" s="57">
        <f>IF(ISBLANK(CatTemplate[[#This Row],[St. unit effort]]),0,(CatTemplate[[#This Row],[St. unit effort]] * CatTemplate[[#This Row],[Year15]])*8/ParRatePM)</f>
        <v>0</v>
      </c>
      <c r="DQ80" s="57">
        <f>IF(ISBLANK(CatTemplate[[#This Row],[St. unit effort]]),0,(CatTemplate[[#This Row],[St. unit effort]] * CatTemplate[[#This Row],[Year16]])*8/ParRatePM)</f>
        <v>0</v>
      </c>
      <c r="DR80" s="57">
        <f>IF(ISBLANK(CatTemplate[[#This Row],[St. unit effort]]),0,(CatTemplate[[#This Row],[St. unit effort]] * CatTemplate[[#This Row],[Year17]])*8/ParRatePM)</f>
        <v>0</v>
      </c>
      <c r="DS80" s="57">
        <f>IF(ISBLANK(CatTemplate[[#This Row],[St. unit effort]]),0,(CatTemplate[[#This Row],[St. unit effort]] * CatTemplate[[#This Row],[Year18]])*8/ParRatePM)</f>
        <v>0</v>
      </c>
      <c r="DT80" s="57">
        <f>IF(ISBLANK(CatTemplate[[#This Row],[St. unit effort]]),0,(CatTemplate[[#This Row],[St. unit effort]] * CatTemplate[[#This Row],[Year19]])*8/ParRatePM)</f>
        <v>0</v>
      </c>
      <c r="DU80" s="57">
        <f>IF(ISBLANK(CatTemplate[[#This Row],[St. unit effort]]),0,(CatTemplate[[#This Row],[St. unit effort]] * CatTemplate[[#This Row],[Year20]])*8/ParRatePM)</f>
        <v>0</v>
      </c>
      <c r="DV80" s="54">
        <f>SUM(CatTemplate[[#This Row],[PM1]:[PM20]])</f>
        <v>0</v>
      </c>
      <c r="DW80" s="56">
        <f t="shared" si="25"/>
        <v>0</v>
      </c>
      <c r="DX80" s="56">
        <f t="shared" si="25"/>
        <v>0</v>
      </c>
      <c r="DY80" s="56">
        <f t="shared" si="25"/>
        <v>0</v>
      </c>
      <c r="DZ80" s="56">
        <f t="shared" si="25"/>
        <v>0</v>
      </c>
      <c r="EA80" s="56">
        <f t="shared" si="25"/>
        <v>0</v>
      </c>
      <c r="EB80" s="56">
        <f t="shared" si="25"/>
        <v>0</v>
      </c>
      <c r="EC80" s="56">
        <f t="shared" si="25"/>
        <v>0</v>
      </c>
      <c r="ED80" s="56">
        <f t="shared" si="25"/>
        <v>0</v>
      </c>
      <c r="EE80" s="56">
        <f t="shared" si="25"/>
        <v>0</v>
      </c>
      <c r="EF80" s="56">
        <f t="shared" si="25"/>
        <v>0</v>
      </c>
      <c r="EG80" s="56">
        <f t="shared" si="25"/>
        <v>0</v>
      </c>
      <c r="EH80" s="56">
        <f t="shared" si="25"/>
        <v>0</v>
      </c>
      <c r="EI80" s="56">
        <f t="shared" si="25"/>
        <v>0</v>
      </c>
      <c r="EJ80" s="56">
        <f t="shared" si="25"/>
        <v>0</v>
      </c>
      <c r="EK80" s="56">
        <f t="shared" si="25"/>
        <v>0</v>
      </c>
      <c r="EL80" s="56">
        <f t="shared" si="25"/>
        <v>0</v>
      </c>
      <c r="EM80" s="56">
        <f t="shared" si="23"/>
        <v>0</v>
      </c>
      <c r="EN80" s="56">
        <f t="shared" si="23"/>
        <v>0</v>
      </c>
      <c r="EO80" s="56">
        <f t="shared" si="23"/>
        <v>0</v>
      </c>
      <c r="EP80" s="56">
        <f t="shared" si="23"/>
        <v>0</v>
      </c>
      <c r="EQ80" s="30">
        <f>CatTemplate[[#This Row],[Eq. unit cost]] * CatTemplate[[#This Row],[Eq. quantity]]</f>
        <v>0</v>
      </c>
      <c r="ER80" s="30">
        <f>CatTemplate[[#This Row],[Cons. unit cost]] *CatTemplate[[#This Row],[Cons. quantity]]</f>
        <v>0</v>
      </c>
      <c r="ES80" s="30">
        <f>CatTemplate[[#This Row],[Oth. unit cost]] *CatTemplate[[#This Row],[Oth. quantity]]</f>
        <v>0</v>
      </c>
      <c r="ET80" s="55">
        <f>SUM(CatTemplate[[#This Row],[CO1]:[CO20]])</f>
        <v>0</v>
      </c>
      <c r="EU80" s="56">
        <f t="shared" si="26"/>
        <v>0</v>
      </c>
      <c r="EV80" s="56">
        <f t="shared" si="26"/>
        <v>0</v>
      </c>
      <c r="EW80" s="56">
        <f t="shared" si="26"/>
        <v>0</v>
      </c>
      <c r="EX80" s="56">
        <f t="shared" si="26"/>
        <v>0</v>
      </c>
      <c r="EY80" s="56">
        <f t="shared" si="26"/>
        <v>0</v>
      </c>
      <c r="EZ80" s="56">
        <f t="shared" si="26"/>
        <v>0</v>
      </c>
      <c r="FA80" s="56">
        <f t="shared" si="26"/>
        <v>0</v>
      </c>
      <c r="FB80" s="56">
        <f t="shared" si="26"/>
        <v>0</v>
      </c>
      <c r="FC80" s="56">
        <f t="shared" si="26"/>
        <v>0</v>
      </c>
      <c r="FD80" s="56">
        <f t="shared" si="26"/>
        <v>0</v>
      </c>
      <c r="FE80" s="56">
        <f t="shared" si="26"/>
        <v>0</v>
      </c>
      <c r="FF80" s="56">
        <f t="shared" si="26"/>
        <v>0</v>
      </c>
      <c r="FG80" s="56">
        <f t="shared" si="26"/>
        <v>0</v>
      </c>
      <c r="FH80" s="56">
        <f t="shared" si="26"/>
        <v>0</v>
      </c>
      <c r="FI80" s="56">
        <f t="shared" si="26"/>
        <v>0</v>
      </c>
      <c r="FJ80" s="56">
        <f t="shared" si="26"/>
        <v>0</v>
      </c>
      <c r="FK80" s="56">
        <f t="shared" si="24"/>
        <v>0</v>
      </c>
      <c r="FL80" s="56">
        <f t="shared" si="24"/>
        <v>0</v>
      </c>
      <c r="FM80" s="56">
        <f t="shared" si="24"/>
        <v>0</v>
      </c>
      <c r="FN80" s="56">
        <f t="shared" si="24"/>
        <v>0</v>
      </c>
      <c r="FO80" s="58">
        <f>SUM(CatTemplate[[#This Row],[CS1]:[CS20]])</f>
        <v>0</v>
      </c>
      <c r="FP80" s="59">
        <f>CatTemplate[[#This Row],[Total Oth. cost]]+CatTemplate[[#This Row],[Total St. Cost]]</f>
        <v>0</v>
      </c>
      <c r="FQ80" s="33" t="e">
        <f t="shared" si="27"/>
        <v>#VALUE!</v>
      </c>
      <c r="FR80" s="33" t="e">
        <f t="shared" si="28"/>
        <v>#VALUE!</v>
      </c>
      <c r="FS80" s="30" t="e">
        <f>(CatTemplate[[#This Row],[CO1]] + CatTemplate[[#This Row],[CS1]]) * (1 + getRateOHFinal) * getRateMarkupFinal</f>
        <v>#VALUE!</v>
      </c>
      <c r="FT80" s="30" t="e">
        <f>(CatTemplate[[#This Row],[CO2]] + CatTemplate[[#This Row],[CS2]]) * (1 + getRateOHFinal) * getRateMarkupFinal</f>
        <v>#VALUE!</v>
      </c>
      <c r="FU80" s="30" t="e">
        <f>(CatTemplate[[#This Row],[CO3]] + CatTemplate[[#This Row],[CS3]]) * (1 + getRateOHFinal) * getRateMarkupFinal</f>
        <v>#VALUE!</v>
      </c>
      <c r="FV80" s="30" t="e">
        <f>(CatTemplate[[#This Row],[CO4]] + CatTemplate[[#This Row],[CS4]]) * (1 + getRateOHFinal) * getRateMarkupFinal</f>
        <v>#VALUE!</v>
      </c>
      <c r="FW80" s="30" t="e">
        <f>(CatTemplate[[#This Row],[CO5]] + CatTemplate[[#This Row],[CS5]]) * (1 + getRateOHFinal) * getRateMarkupFinal</f>
        <v>#VALUE!</v>
      </c>
      <c r="FX80" s="30" t="e">
        <f>(CatTemplate[[#This Row],[CO6]] + CatTemplate[[#This Row],[CS6]]) * (1 + getRateOHFinal) * getRateMarkupFinal</f>
        <v>#VALUE!</v>
      </c>
      <c r="FY80" s="30" t="e">
        <f>(CatTemplate[[#This Row],[CO7]] + CatTemplate[[#This Row],[CS7]]) * (1 + getRateOHFinal) * getRateMarkupFinal</f>
        <v>#VALUE!</v>
      </c>
      <c r="FZ80" s="30" t="e">
        <f>(CatTemplate[[#This Row],[CO8]] + CatTemplate[[#This Row],[CS8]]) * (1 + getRateOHFinal) * getRateMarkupFinal</f>
        <v>#VALUE!</v>
      </c>
      <c r="GA80" s="30" t="e">
        <f>(CatTemplate[[#This Row],[CO9]] + CatTemplate[[#This Row],[CS9]]) * (1 + getRateOHFinal) * getRateMarkupFinal</f>
        <v>#VALUE!</v>
      </c>
      <c r="GB80" s="30" t="e">
        <f>(CatTemplate[[#This Row],[CO10]] + CatTemplate[[#This Row],[CS10]]) * (1 + getRateOHFinal) * getRateMarkupFinal</f>
        <v>#VALUE!</v>
      </c>
      <c r="GC80" s="30" t="e">
        <f>(CatTemplate[[#This Row],[CO11]] + CatTemplate[[#This Row],[CS11]]) * (1 + getRateOHFinal) * getRateMarkupFinal</f>
        <v>#VALUE!</v>
      </c>
      <c r="GD80" s="30" t="e">
        <f>(CatTemplate[[#This Row],[CO12]] + CatTemplate[[#This Row],[CS12]]) * (1 + getRateOHFinal) * getRateMarkupFinal</f>
        <v>#VALUE!</v>
      </c>
      <c r="GE80" s="30" t="e">
        <f>(CatTemplate[[#This Row],[CO13]] + CatTemplate[[#This Row],[CS13]]) * (1 + getRateOHFinal) * getRateMarkupFinal</f>
        <v>#VALUE!</v>
      </c>
      <c r="GF80" s="30" t="e">
        <f>(CatTemplate[[#This Row],[CO14]] + CatTemplate[[#This Row],[CS14]]) * (1 + getRateOHFinal) * getRateMarkupFinal</f>
        <v>#VALUE!</v>
      </c>
      <c r="GG80" s="30" t="e">
        <f>(CatTemplate[[#This Row],[CO15]] + CatTemplate[[#This Row],[CS15]]) * (1 + getRateOHFinal) * getRateMarkupFinal</f>
        <v>#VALUE!</v>
      </c>
      <c r="GH80" s="30" t="e">
        <f>(CatTemplate[[#This Row],[CO16]] + CatTemplate[[#This Row],[CS16]]) * (1 + getRateOHFinal) * getRateMarkupFinal</f>
        <v>#VALUE!</v>
      </c>
      <c r="GI80" s="30" t="e">
        <f>(CatTemplate[[#This Row],[CO17]] + CatTemplate[[#This Row],[CS17]]) * (1 + getRateOHFinal) * getRateMarkupFinal</f>
        <v>#VALUE!</v>
      </c>
      <c r="GJ80" s="30" t="e">
        <f>(CatTemplate[[#This Row],[CO18]] + CatTemplate[[#This Row],[CS18]]) * (1 + getRateOHFinal) * getRateMarkupFinal</f>
        <v>#VALUE!</v>
      </c>
      <c r="GK80" s="30" t="e">
        <f>(CatTemplate[[#This Row],[CO19]] + CatTemplate[[#This Row],[CS19]]) * (1 + getRateOHFinal) * getRateMarkupFinal</f>
        <v>#VALUE!</v>
      </c>
      <c r="GL80" s="30" t="e">
        <f>(CatTemplate[[#This Row],[CO20]] + CatTemplate[[#This Row],[CS20]]) * (1 + getRateOHFinal) * getRateMarkupFinal</f>
        <v>#VALUE!</v>
      </c>
      <c r="GM80" s="30" t="e">
        <f t="shared" si="29"/>
        <v>#VALUE!</v>
      </c>
      <c r="GN80" s="30" t="e">
        <f t="shared" si="30"/>
        <v>#VALUE!</v>
      </c>
      <c r="GO80" s="30" t="e">
        <f t="shared" si="31"/>
        <v>#VALUE!</v>
      </c>
      <c r="GP80" s="30" t="e">
        <f t="shared" si="32"/>
        <v>#VALUE!</v>
      </c>
      <c r="GQ80" s="30" t="e">
        <f>(CatTemplate[[#This Row],[CO1]]+CatTemplate[[#This Row],[CS1]]) * (1+ getRateOHFinal) * (1 + getRateMarkupFinal)</f>
        <v>#VALUE!</v>
      </c>
      <c r="GR80" s="30" t="e">
        <f>(CatTemplate[[#This Row],[CO2]]+CatTemplate[[#This Row],[CS2]]) * (1+ getRateOHFinal) * (1 + getRateMarkupFinal)</f>
        <v>#VALUE!</v>
      </c>
      <c r="GS80" s="30" t="e">
        <f>(CatTemplate[[#This Row],[CO3]]+CatTemplate[[#This Row],[CS3]]) * (1+ getRateOHFinal) * (1 + getRateMarkupFinal)</f>
        <v>#VALUE!</v>
      </c>
      <c r="GT80" s="30" t="e">
        <f>(CatTemplate[[#This Row],[CO4]]+CatTemplate[[#This Row],[CS4]]) * (1+ getRateOHFinal) * (1 + getRateMarkupFinal)</f>
        <v>#VALUE!</v>
      </c>
      <c r="GU80" s="30" t="e">
        <f>(CatTemplate[[#This Row],[CO5]]+CatTemplate[[#This Row],[CS5]]) * (1+ getRateOHFinal) * (1 + getRateMarkupFinal)</f>
        <v>#VALUE!</v>
      </c>
      <c r="GV80" s="30" t="e">
        <f>(CatTemplate[[#This Row],[CO6]]+CatTemplate[[#This Row],[CS6]]) * (1+ getRateOHFinal) * (1 + getRateMarkupFinal)</f>
        <v>#VALUE!</v>
      </c>
      <c r="GW80" s="30" t="e">
        <f>(CatTemplate[[#This Row],[CO7]]+CatTemplate[[#This Row],[CS7]]) * (1+ getRateOHFinal) * (1 + getRateMarkupFinal)</f>
        <v>#VALUE!</v>
      </c>
      <c r="GX80" s="30" t="e">
        <f>(CatTemplate[[#This Row],[CO8]]+CatTemplate[[#This Row],[CS8]]) * (1+ getRateOHFinal) * (1 + getRateMarkupFinal)</f>
        <v>#VALUE!</v>
      </c>
      <c r="GY80" s="30" t="e">
        <f>(CatTemplate[[#This Row],[CO9]]+CatTemplate[[#This Row],[CS9]]) * (1+ getRateOHFinal) * (1 + getRateMarkupFinal)</f>
        <v>#VALUE!</v>
      </c>
      <c r="GZ80" s="30" t="e">
        <f>(CatTemplate[[#This Row],[CO10]]+CatTemplate[[#This Row],[CS10]]) * (1+ getRateOHFinal) * (1 + getRateMarkupFinal)</f>
        <v>#VALUE!</v>
      </c>
      <c r="HA80" s="30" t="e">
        <f>(CatTemplate[[#This Row],[CO11]]+CatTemplate[[#This Row],[CS11]]) * (1+ getRateOHFinal) * (1 + getRateMarkupFinal)</f>
        <v>#VALUE!</v>
      </c>
      <c r="HB80" s="30" t="e">
        <f>(CatTemplate[[#This Row],[CO12]]+CatTemplate[[#This Row],[CS12]]) * (1+ getRateOHFinal) * (1 + getRateMarkupFinal)</f>
        <v>#VALUE!</v>
      </c>
      <c r="HC80" s="30" t="e">
        <f>(CatTemplate[[#This Row],[CO13]]+CatTemplate[[#This Row],[CS13]]) * (1+ getRateOHFinal) * (1 + getRateMarkupFinal)</f>
        <v>#VALUE!</v>
      </c>
      <c r="HD80" s="30" t="e">
        <f>(CatTemplate[[#This Row],[CO14]]+CatTemplate[[#This Row],[CS14]]) * (1+ getRateOHFinal) * (1 + getRateMarkupFinal)</f>
        <v>#VALUE!</v>
      </c>
      <c r="HE80" s="30" t="e">
        <f>(CatTemplate[[#This Row],[CO15]]+CatTemplate[[#This Row],[CS15]]) * (1+ getRateOHFinal) * (1 + getRateMarkupFinal)</f>
        <v>#VALUE!</v>
      </c>
      <c r="HF80" s="30" t="e">
        <f>(CatTemplate[[#This Row],[CO16]]+CatTemplate[[#This Row],[CS16]]) * (1+ getRateOHFinal) * (1 + getRateMarkupFinal)</f>
        <v>#VALUE!</v>
      </c>
      <c r="HG80" s="30" t="e">
        <f>(CatTemplate[[#This Row],[CO17]]+CatTemplate[[#This Row],[CS17]]) * (1+ getRateOHFinal) * (1 + getRateMarkupFinal)</f>
        <v>#VALUE!</v>
      </c>
      <c r="HH80" s="30" t="e">
        <f>(CatTemplate[[#This Row],[CO18]]+CatTemplate[[#This Row],[CS18]]) * (1+ getRateOHFinal) * (1 + getRateMarkupFinal)</f>
        <v>#VALUE!</v>
      </c>
      <c r="HI80" s="30" t="e">
        <f>(CatTemplate[[#This Row],[CO19]]+CatTemplate[[#This Row],[CS19]]) * (1+ getRateOHFinal) * (1 + getRateMarkupFinal)</f>
        <v>#VALUE!</v>
      </c>
      <c r="HJ80" s="30" t="e">
        <f>(CatTemplate[[#This Row],[CO20]]+CatTemplate[[#This Row],[CS20]]) * (1+ getRateOHFinal) * (1 + getRateMarkupFinal)</f>
        <v>#VALUE!</v>
      </c>
      <c r="HK80" s="39" t="e">
        <f>CatTemplate[[#This Row],[Total cost]]+CatTemplate[[#This Row],[OH Amount]]+CatTemplate[[#This Row],[Markup]]</f>
        <v>#VALUE!</v>
      </c>
      <c r="HL80" s="63">
        <f>IF(CatTemplate[[#This Row],[Units]]="Days",CatTemplate[[#This Row],[Project quantity]]*CatTemplate[[#This Row],[St. unit effort]],CatTemplate[[#This Row],[Project quantity]])</f>
        <v>0</v>
      </c>
      <c r="HM80" s="287">
        <f>IFERROR(CatTemplate[[#This Row],[Total Price]]/(CatTemplate[[#This Row],[Final Quantity]]),0)</f>
        <v>0</v>
      </c>
      <c r="HN80" s="261"/>
    </row>
    <row r="81" spans="2:222" x14ac:dyDescent="0.2">
      <c r="B81" s="6" t="s">
        <v>75</v>
      </c>
      <c r="C81" s="22">
        <v>2</v>
      </c>
      <c r="D81" s="7" t="s">
        <v>75</v>
      </c>
      <c r="E81" s="24">
        <v>8</v>
      </c>
      <c r="F81" s="18" t="s">
        <v>159</v>
      </c>
      <c r="G81" s="26">
        <v>3</v>
      </c>
      <c r="H81" s="18" t="s">
        <v>161</v>
      </c>
      <c r="I81" s="18" t="s">
        <v>964</v>
      </c>
      <c r="J81" s="15" t="s">
        <v>31</v>
      </c>
      <c r="K81" s="15"/>
      <c r="L81" s="15" t="s">
        <v>928</v>
      </c>
      <c r="M81" s="15" t="s">
        <v>890</v>
      </c>
      <c r="N81" s="15" t="s">
        <v>858</v>
      </c>
      <c r="O81" s="320"/>
      <c r="P81" s="71"/>
      <c r="Q81" s="108"/>
      <c r="R81" s="73" t="s">
        <v>433</v>
      </c>
      <c r="S81" s="97"/>
      <c r="T81" s="100">
        <f>getEqUnitCost</f>
        <v>0</v>
      </c>
      <c r="U81" s="73">
        <f>getEqUnitEffort</f>
        <v>0</v>
      </c>
      <c r="V81" s="101">
        <f>getEqQuantity</f>
        <v>0</v>
      </c>
      <c r="W81" s="320"/>
      <c r="X81" s="100">
        <f>getConsUnitCost</f>
        <v>0</v>
      </c>
      <c r="Y81" s="73">
        <f>getConsUnitEffort</f>
        <v>0</v>
      </c>
      <c r="Z81" s="14">
        <f>getConsQuantity</f>
        <v>0</v>
      </c>
      <c r="AA81" s="320"/>
      <c r="AB81" s="72"/>
      <c r="AC81" s="112"/>
      <c r="AD81" s="14">
        <f>getOthQuantity</f>
        <v>0</v>
      </c>
      <c r="AE81" s="320"/>
      <c r="AF81" s="28" t="str">
        <f>IF(ISBLANK(CatTemplate[[#This Row],[Resource type]]),"",CatTemplate[[#This Row],[Resource type]])</f>
        <v>CIEC Nurse</v>
      </c>
      <c r="AG81" s="242">
        <f>getStaffUnitCost</f>
        <v>443.51295609133325</v>
      </c>
      <c r="AH81" s="113">
        <f>getStaffUnitEffort</f>
        <v>0</v>
      </c>
      <c r="AI81" s="40">
        <f>getStaffQuantity</f>
        <v>0</v>
      </c>
      <c r="AJ81" s="41">
        <f>CatTemplate[[#This Row],[St. quantity]]*8/ParRatePM</f>
        <v>0</v>
      </c>
      <c r="AK81" s="320"/>
      <c r="AL81" s="53" t="str">
        <f>CatTemplate[[#This Row],[Item type]]</f>
        <v>Visits</v>
      </c>
      <c r="AM81" s="12">
        <f>SUM(CatTemplate[[#This Row],[Year1]:[Year20]])</f>
        <v>0</v>
      </c>
      <c r="AN81" s="52"/>
      <c r="AO81" s="52"/>
      <c r="AP81" s="52"/>
      <c r="AQ81" s="8"/>
      <c r="AR81" s="8"/>
      <c r="AS81" s="8"/>
      <c r="AT81" s="8"/>
      <c r="AU81" s="8"/>
      <c r="AV81" s="8"/>
      <c r="AW81" s="8"/>
      <c r="AX81" s="8"/>
      <c r="AY81" s="8"/>
      <c r="AZ81" s="8"/>
      <c r="BA81" s="8"/>
      <c r="BB81" s="8"/>
      <c r="BC81" s="8"/>
      <c r="BD81" s="8"/>
      <c r="BE81" s="8"/>
      <c r="BF81" s="8"/>
      <c r="BG81" s="36"/>
      <c r="BH81" s="320"/>
      <c r="BI81" s="37" t="str">
        <f>getCostCategory</f>
        <v>07 Other costs</v>
      </c>
      <c r="BJ81" s="37" t="str">
        <f>getSection</f>
        <v>02 Patient visits and data collection</v>
      </c>
      <c r="BK81" s="32" t="str">
        <f>getObject</f>
        <v>Patient visits and data collection</v>
      </c>
      <c r="BL81" s="30">
        <f>IFERROR(getUnitCost * IF(CatTemplate[[#This Row],[Cost Category Comp.]]="01 Staff costs", 1,1),0)</f>
        <v>443.51295609133325</v>
      </c>
      <c r="BM81" s="29">
        <f>IF(AND(ISBLANK(CatTemplate[[#This Row],[Eq. unit cost]]),ISBLANK(CatTemplate[[#This Row],[Cons. unit cost]]),ISBLANK(CatTemplate[[#This Row],[Oth. unit cost]])), 0, IF(getUnitEffort =0,1,getUnitEffort) * CatTemplate[[#This Row],[Year1]])</f>
        <v>0</v>
      </c>
      <c r="BN81" s="29">
        <f>IF(AND(ISBLANK(CatTemplate[[#This Row],[Eq. unit cost]]),ISBLANK(CatTemplate[[#This Row],[Cons. unit cost]]),ISBLANK(CatTemplate[[#This Row],[Oth. unit cost]])), 0, IF(getUnitEffort =0,1,getUnitEffort) * CatTemplate[[#This Row],[Year2]])</f>
        <v>0</v>
      </c>
      <c r="BO81" s="29">
        <f>IF(AND(ISBLANK(CatTemplate[[#This Row],[Eq. unit cost]]),ISBLANK(CatTemplate[[#This Row],[Cons. unit cost]]),ISBLANK(CatTemplate[[#This Row],[Oth. unit cost]])), 0, IF(getUnitEffort =0,1,getUnitEffort) * CatTemplate[[#This Row],[Year3]])</f>
        <v>0</v>
      </c>
      <c r="BP81" s="29">
        <f>IF(AND(ISBLANK(CatTemplate[[#This Row],[Eq. unit cost]]),ISBLANK(CatTemplate[[#This Row],[Cons. unit cost]]),ISBLANK(CatTemplate[[#This Row],[Oth. unit cost]])), 0, IF(getUnitEffort =0,1,getUnitEffort) * CatTemplate[[#This Row],[Year4]])</f>
        <v>0</v>
      </c>
      <c r="BQ81" s="29">
        <f>IF(AND(ISBLANK(CatTemplate[[#This Row],[Eq. unit cost]]),ISBLANK(CatTemplate[[#This Row],[Cons. unit cost]]),ISBLANK(CatTemplate[[#This Row],[Oth. unit cost]])), 0, IF(getUnitEffort =0,1,getUnitEffort) * CatTemplate[[#This Row],[Year5]])</f>
        <v>0</v>
      </c>
      <c r="BR81" s="29">
        <f>IF(AND(ISBLANK(CatTemplate[[#This Row],[Eq. unit cost]]),ISBLANK(CatTemplate[[#This Row],[Cons. unit cost]]),ISBLANK(CatTemplate[[#This Row],[Oth. unit cost]])), 0, IF(getUnitEffort =0,1,getUnitEffort) * CatTemplate[[#This Row],[Year6]])</f>
        <v>0</v>
      </c>
      <c r="BS81" s="29">
        <f>IF(AND(ISBLANK(CatTemplate[[#This Row],[Eq. unit cost]]),ISBLANK(CatTemplate[[#This Row],[Cons. unit cost]]),ISBLANK(CatTemplate[[#This Row],[Oth. unit cost]])), 0, IF(getUnitEffort =0,1,getUnitEffort) * CatTemplate[[#This Row],[Year7]])</f>
        <v>0</v>
      </c>
      <c r="BT81" s="29">
        <f>IF(AND(ISBLANK(CatTemplate[[#This Row],[Eq. unit cost]]),ISBLANK(CatTemplate[[#This Row],[Cons. unit cost]]),ISBLANK(CatTemplate[[#This Row],[Oth. unit cost]])), 0, IF(getUnitEffort =0,1,getUnitEffort) * CatTemplate[[#This Row],[Year8]])</f>
        <v>0</v>
      </c>
      <c r="BU81" s="29">
        <f>IF(AND(ISBLANK(CatTemplate[[#This Row],[Eq. unit cost]]),ISBLANK(CatTemplate[[#This Row],[Cons. unit cost]]),ISBLANK(CatTemplate[[#This Row],[Oth. unit cost]])), 0, IF(getUnitEffort =0,1,getUnitEffort) * CatTemplate[[#This Row],[Year9]])</f>
        <v>0</v>
      </c>
      <c r="BV81" s="29">
        <f>IF(AND(ISBLANK(CatTemplate[[#This Row],[Eq. unit cost]]),ISBLANK(CatTemplate[[#This Row],[Cons. unit cost]]),ISBLANK(CatTemplate[[#This Row],[Oth. unit cost]])), 0, IF(getUnitEffort =0,1,getUnitEffort) * CatTemplate[[#This Row],[Year10]])</f>
        <v>0</v>
      </c>
      <c r="BW81" s="29">
        <f>IF(AND(ISBLANK(CatTemplate[[#This Row],[Eq. unit cost]]),ISBLANK(CatTemplate[[#This Row],[Cons. unit cost]]),ISBLANK(CatTemplate[[#This Row],[Oth. unit cost]])), 0, IF(getUnitEffort =0,1,getUnitEffort) * CatTemplate[[#This Row],[Year11]])</f>
        <v>0</v>
      </c>
      <c r="BX81" s="29">
        <f>IF(AND(ISBLANK(CatTemplate[[#This Row],[Eq. unit cost]]),ISBLANK(CatTemplate[[#This Row],[Cons. unit cost]]),ISBLANK(CatTemplate[[#This Row],[Oth. unit cost]])), 0, IF(getUnitEffort =0,1,getUnitEffort) * CatTemplate[[#This Row],[Year12]])</f>
        <v>0</v>
      </c>
      <c r="BY81" s="29">
        <f>IF(AND(ISBLANK(CatTemplate[[#This Row],[Eq. unit cost]]),ISBLANK(CatTemplate[[#This Row],[Cons. unit cost]]),ISBLANK(CatTemplate[[#This Row],[Oth. unit cost]])), 0, IF(getUnitEffort =0,1,getUnitEffort) * CatTemplate[[#This Row],[Year13]])</f>
        <v>0</v>
      </c>
      <c r="BZ81" s="29">
        <f>IF(AND(ISBLANK(CatTemplate[[#This Row],[Eq. unit cost]]),ISBLANK(CatTemplate[[#This Row],[Cons. unit cost]]),ISBLANK(CatTemplate[[#This Row],[Oth. unit cost]])), 0, IF(getUnitEffort =0,1,getUnitEffort) * CatTemplate[[#This Row],[Year14]])</f>
        <v>0</v>
      </c>
      <c r="CA81" s="29">
        <f>IF(AND(ISBLANK(CatTemplate[[#This Row],[Eq. unit cost]]),ISBLANK(CatTemplate[[#This Row],[Cons. unit cost]]),ISBLANK(CatTemplate[[#This Row],[Oth. unit cost]])), 0, IF(getUnitEffort =0,1,getUnitEffort) * CatTemplate[[#This Row],[Year15]])</f>
        <v>0</v>
      </c>
      <c r="CB81" s="29">
        <f>IF(AND(ISBLANK(CatTemplate[[#This Row],[Eq. unit cost]]),ISBLANK(CatTemplate[[#This Row],[Cons. unit cost]]),ISBLANK(CatTemplate[[#This Row],[Oth. unit cost]])), 0, IF(getUnitEffort =0,1,getUnitEffort) * CatTemplate[[#This Row],[Year16]])</f>
        <v>0</v>
      </c>
      <c r="CC81" s="29">
        <f>IF(AND(ISBLANK(CatTemplate[[#This Row],[Eq. unit cost]]),ISBLANK(CatTemplate[[#This Row],[Cons. unit cost]]),ISBLANK(CatTemplate[[#This Row],[Oth. unit cost]])), 0, IF(getUnitEffort =0,1,getUnitEffort) * CatTemplate[[#This Row],[Year17]])</f>
        <v>0</v>
      </c>
      <c r="CD81" s="29">
        <f>IF(AND(ISBLANK(CatTemplate[[#This Row],[Eq. unit cost]]),ISBLANK(CatTemplate[[#This Row],[Cons. unit cost]]),ISBLANK(CatTemplate[[#This Row],[Oth. unit cost]])), 0, IF(getUnitEffort =0,1,getUnitEffort) * CatTemplate[[#This Row],[Year18]])</f>
        <v>0</v>
      </c>
      <c r="CE81" s="29">
        <f>IF(AND(ISBLANK(CatTemplate[[#This Row],[Eq. unit cost]]),ISBLANK(CatTemplate[[#This Row],[Cons. unit cost]]),ISBLANK(CatTemplate[[#This Row],[Oth. unit cost]])), 0, IF(getUnitEffort =0,1,getUnitEffort) * CatTemplate[[#This Row],[Year19]])</f>
        <v>0</v>
      </c>
      <c r="CF81" s="29">
        <f>IF(AND(ISBLANK(CatTemplate[[#This Row],[Eq. unit cost]]),ISBLANK(CatTemplate[[#This Row],[Cons. unit cost]]),ISBLANK(CatTemplate[[#This Row],[Oth. unit cost]])), 0, IF(getUnitEffort =0,1,getUnitEffort) * CatTemplate[[#This Row],[Year20]])</f>
        <v>0</v>
      </c>
      <c r="CG81" s="45">
        <f>SUM(CatTemplate[[#This Row],[Q1]:[Q20]])</f>
        <v>0</v>
      </c>
      <c r="CH81" s="29">
        <f>IF(ISBLANK(CatTemplate[[#This Row],[St. unit effort]]),0,(CatTemplate[[#This Row],[St. unit effort]] * CatTemplate[[#This Row],[Year1]]))</f>
        <v>0</v>
      </c>
      <c r="CI81" s="29">
        <f>IF(ISBLANK(CatTemplate[[#This Row],[St. unit effort]]),0,(CatTemplate[[#This Row],[St. unit effort]] * CatTemplate[[#This Row],[Year2]]))</f>
        <v>0</v>
      </c>
      <c r="CJ81" s="29">
        <f>IF(ISBLANK(CatTemplate[[#This Row],[St. unit effort]]),0,(CatTemplate[[#This Row],[St. unit effort]] * CatTemplate[[#This Row],[Year3]]))</f>
        <v>0</v>
      </c>
      <c r="CK81" s="29">
        <f>IF(ISBLANK(CatTemplate[[#This Row],[St. unit effort]]),0,(CatTemplate[[#This Row],[St. unit effort]] * CatTemplate[[#This Row],[Year4]]))</f>
        <v>0</v>
      </c>
      <c r="CL81" s="29">
        <f>IF(ISBLANK(CatTemplate[[#This Row],[St. unit effort]]),0,(CatTemplate[[#This Row],[St. unit effort]] * CatTemplate[[#This Row],[Year5]]))</f>
        <v>0</v>
      </c>
      <c r="CM81" s="29">
        <f>IF(ISBLANK(CatTemplate[[#This Row],[St. unit effort]]),0,(CatTemplate[[#This Row],[St. unit effort]] * CatTemplate[[#This Row],[Year6]]))</f>
        <v>0</v>
      </c>
      <c r="CN81" s="29">
        <f>IF(ISBLANK(CatTemplate[[#This Row],[St. unit effort]]),0,(CatTemplate[[#This Row],[St. unit effort]] * CatTemplate[[#This Row],[Year7]]))</f>
        <v>0</v>
      </c>
      <c r="CO81" s="29">
        <f>IF(ISBLANK(CatTemplate[[#This Row],[St. unit effort]]),0,(CatTemplate[[#This Row],[St. unit effort]] * CatTemplate[[#This Row],[Year8]]))</f>
        <v>0</v>
      </c>
      <c r="CP81" s="29">
        <f>IF(ISBLANK(CatTemplate[[#This Row],[St. unit effort]]),0,(CatTemplate[[#This Row],[St. unit effort]] * CatTemplate[[#This Row],[Year9]]))</f>
        <v>0</v>
      </c>
      <c r="CQ81" s="29">
        <f>IF(ISBLANK(CatTemplate[[#This Row],[St. unit effort]]),0,(CatTemplate[[#This Row],[St. unit effort]] * CatTemplate[[#This Row],[Year10]]))</f>
        <v>0</v>
      </c>
      <c r="CR81" s="29">
        <f>IF(ISBLANK(CatTemplate[[#This Row],[St. unit effort]]),0,(CatTemplate[[#This Row],[St. unit effort]] * CatTemplate[[#This Row],[Year11]]))</f>
        <v>0</v>
      </c>
      <c r="CS81" s="29">
        <f>IF(ISBLANK(CatTemplate[[#This Row],[St. unit effort]]),0,(CatTemplate[[#This Row],[St. unit effort]] * CatTemplate[[#This Row],[Year12]]))</f>
        <v>0</v>
      </c>
      <c r="CT81" s="29">
        <f>IF(ISBLANK(CatTemplate[[#This Row],[St. unit effort]]),0,(CatTemplate[[#This Row],[St. unit effort]] * CatTemplate[[#This Row],[Year13]]))</f>
        <v>0</v>
      </c>
      <c r="CU81" s="29">
        <f>IF(ISBLANK(CatTemplate[[#This Row],[St. unit effort]]),0,(CatTemplate[[#This Row],[St. unit effort]] * CatTemplate[[#This Row],[Year14]]))</f>
        <v>0</v>
      </c>
      <c r="CV81" s="29">
        <f>IF(ISBLANK(CatTemplate[[#This Row],[St. unit effort]]),0,(CatTemplate[[#This Row],[St. unit effort]] * CatTemplate[[#This Row],[Year15]]))</f>
        <v>0</v>
      </c>
      <c r="CW81" s="29">
        <f>IF(ISBLANK(CatTemplate[[#This Row],[St. unit effort]]),0,(CatTemplate[[#This Row],[St. unit effort]] * CatTemplate[[#This Row],[Year16]]))</f>
        <v>0</v>
      </c>
      <c r="CX81" s="29">
        <f>IF(ISBLANK(CatTemplate[[#This Row],[St. unit effort]]),0,(CatTemplate[[#This Row],[St. unit effort]] * CatTemplate[[#This Row],[Year17]]))</f>
        <v>0</v>
      </c>
      <c r="CY81" s="29">
        <f>IF(ISBLANK(CatTemplate[[#This Row],[St. unit effort]]),0,(CatTemplate[[#This Row],[St. unit effort]] * CatTemplate[[#This Row],[Year18]]))</f>
        <v>0</v>
      </c>
      <c r="CZ81" s="29">
        <f>IF(ISBLANK(CatTemplate[[#This Row],[St. unit effort]]),0,(CatTemplate[[#This Row],[St. unit effort]] * CatTemplate[[#This Row],[Year19]]))</f>
        <v>0</v>
      </c>
      <c r="DA81" s="29">
        <f>IF(ISBLANK(CatTemplate[[#This Row],[St. unit effort]]),0,(CatTemplate[[#This Row],[St. unit effort]] * CatTemplate[[#This Row],[Year20]]))</f>
        <v>0</v>
      </c>
      <c r="DB81" s="57">
        <f>IF(ISBLANK(CatTemplate[[#This Row],[St. unit effort]]),0,(CatTemplate[[#This Row],[St. unit effort]] * CatTemplate[[#This Row],[Year1]])*8/ParRatePM)</f>
        <v>0</v>
      </c>
      <c r="DC81" s="57">
        <f>IF(ISBLANK(CatTemplate[[#This Row],[St. unit effort]]),0,(CatTemplate[[#This Row],[St. unit effort]] * CatTemplate[[#This Row],[Year2]])*8/ParRatePM)</f>
        <v>0</v>
      </c>
      <c r="DD81" s="57">
        <f>IF(ISBLANK(CatTemplate[[#This Row],[St. unit effort]]),0,(CatTemplate[[#This Row],[St. unit effort]] * CatTemplate[[#This Row],[Year3]])*8/ParRatePM)</f>
        <v>0</v>
      </c>
      <c r="DE81" s="57">
        <f>IF(ISBLANK(CatTemplate[[#This Row],[St. unit effort]]),0,(CatTemplate[[#This Row],[St. unit effort]] * CatTemplate[[#This Row],[Year4]])*8/ParRatePM)</f>
        <v>0</v>
      </c>
      <c r="DF81" s="57">
        <f>IF(ISBLANK(CatTemplate[[#This Row],[St. unit effort]]),0,(CatTemplate[[#This Row],[St. unit effort]] * CatTemplate[[#This Row],[Year5]])*8/ParRatePM)</f>
        <v>0</v>
      </c>
      <c r="DG81" s="57">
        <f>IF(ISBLANK(CatTemplate[[#This Row],[St. unit effort]]),0,(CatTemplate[[#This Row],[St. unit effort]] * CatTemplate[[#This Row],[Year6]])*8/ParRatePM)</f>
        <v>0</v>
      </c>
      <c r="DH81" s="57">
        <f>IF(ISBLANK(CatTemplate[[#This Row],[St. unit effort]]),0,(CatTemplate[[#This Row],[St. unit effort]] * CatTemplate[[#This Row],[Year7]])*8/ParRatePM)</f>
        <v>0</v>
      </c>
      <c r="DI81" s="57">
        <f>IF(ISBLANK(CatTemplate[[#This Row],[St. unit effort]]),0,(CatTemplate[[#This Row],[St. unit effort]] * CatTemplate[[#This Row],[Year8]])*8/ParRatePM)</f>
        <v>0</v>
      </c>
      <c r="DJ81" s="57">
        <f>IF(ISBLANK(CatTemplate[[#This Row],[St. unit effort]]),0,(CatTemplate[[#This Row],[St. unit effort]] * CatTemplate[[#This Row],[Year9]])*8/ParRatePM)</f>
        <v>0</v>
      </c>
      <c r="DK81" s="57">
        <f>IF(ISBLANK(CatTemplate[[#This Row],[St. unit effort]]),0,(CatTemplate[[#This Row],[St. unit effort]] * CatTemplate[[#This Row],[Year10]])*8/ParRatePM)</f>
        <v>0</v>
      </c>
      <c r="DL81" s="57">
        <f>IF(ISBLANK(CatTemplate[[#This Row],[St. unit effort]]),0,(CatTemplate[[#This Row],[St. unit effort]] * CatTemplate[[#This Row],[Year11]])*8/ParRatePM)</f>
        <v>0</v>
      </c>
      <c r="DM81" s="57">
        <f>IF(ISBLANK(CatTemplate[[#This Row],[St. unit effort]]),0,(CatTemplate[[#This Row],[St. unit effort]] * CatTemplate[[#This Row],[Year12]])*8/ParRatePM)</f>
        <v>0</v>
      </c>
      <c r="DN81" s="57">
        <f>IF(ISBLANK(CatTemplate[[#This Row],[St. unit effort]]),0,(CatTemplate[[#This Row],[St. unit effort]] * CatTemplate[[#This Row],[Year13]])*8/ParRatePM)</f>
        <v>0</v>
      </c>
      <c r="DO81" s="57">
        <f>IF(ISBLANK(CatTemplate[[#This Row],[St. unit effort]]),0,(CatTemplate[[#This Row],[St. unit effort]] * CatTemplate[[#This Row],[Year14]])*8/ParRatePM)</f>
        <v>0</v>
      </c>
      <c r="DP81" s="57">
        <f>IF(ISBLANK(CatTemplate[[#This Row],[St. unit effort]]),0,(CatTemplate[[#This Row],[St. unit effort]] * CatTemplate[[#This Row],[Year15]])*8/ParRatePM)</f>
        <v>0</v>
      </c>
      <c r="DQ81" s="57">
        <f>IF(ISBLANK(CatTemplate[[#This Row],[St. unit effort]]),0,(CatTemplate[[#This Row],[St. unit effort]] * CatTemplate[[#This Row],[Year16]])*8/ParRatePM)</f>
        <v>0</v>
      </c>
      <c r="DR81" s="57">
        <f>IF(ISBLANK(CatTemplate[[#This Row],[St. unit effort]]),0,(CatTemplate[[#This Row],[St. unit effort]] * CatTemplate[[#This Row],[Year17]])*8/ParRatePM)</f>
        <v>0</v>
      </c>
      <c r="DS81" s="57">
        <f>IF(ISBLANK(CatTemplate[[#This Row],[St. unit effort]]),0,(CatTemplate[[#This Row],[St. unit effort]] * CatTemplate[[#This Row],[Year18]])*8/ParRatePM)</f>
        <v>0</v>
      </c>
      <c r="DT81" s="57">
        <f>IF(ISBLANK(CatTemplate[[#This Row],[St. unit effort]]),0,(CatTemplate[[#This Row],[St. unit effort]] * CatTemplate[[#This Row],[Year19]])*8/ParRatePM)</f>
        <v>0</v>
      </c>
      <c r="DU81" s="57">
        <f>IF(ISBLANK(CatTemplate[[#This Row],[St. unit effort]]),0,(CatTemplate[[#This Row],[St. unit effort]] * CatTemplate[[#This Row],[Year20]])*8/ParRatePM)</f>
        <v>0</v>
      </c>
      <c r="DV81" s="54">
        <f>SUM(CatTemplate[[#This Row],[PM1]:[PM20]])</f>
        <v>0</v>
      </c>
      <c r="DW81" s="56">
        <f t="shared" si="25"/>
        <v>0</v>
      </c>
      <c r="DX81" s="56">
        <f t="shared" si="25"/>
        <v>0</v>
      </c>
      <c r="DY81" s="56">
        <f t="shared" si="25"/>
        <v>0</v>
      </c>
      <c r="DZ81" s="56">
        <f t="shared" si="25"/>
        <v>0</v>
      </c>
      <c r="EA81" s="56">
        <f t="shared" si="25"/>
        <v>0</v>
      </c>
      <c r="EB81" s="56">
        <f t="shared" si="25"/>
        <v>0</v>
      </c>
      <c r="EC81" s="56">
        <f t="shared" si="25"/>
        <v>0</v>
      </c>
      <c r="ED81" s="56">
        <f t="shared" si="25"/>
        <v>0</v>
      </c>
      <c r="EE81" s="56">
        <f t="shared" si="25"/>
        <v>0</v>
      </c>
      <c r="EF81" s="56">
        <f t="shared" si="25"/>
        <v>0</v>
      </c>
      <c r="EG81" s="56">
        <f t="shared" si="25"/>
        <v>0</v>
      </c>
      <c r="EH81" s="56">
        <f t="shared" si="25"/>
        <v>0</v>
      </c>
      <c r="EI81" s="56">
        <f t="shared" si="25"/>
        <v>0</v>
      </c>
      <c r="EJ81" s="56">
        <f t="shared" si="25"/>
        <v>0</v>
      </c>
      <c r="EK81" s="56">
        <f t="shared" si="25"/>
        <v>0</v>
      </c>
      <c r="EL81" s="56">
        <f t="shared" si="25"/>
        <v>0</v>
      </c>
      <c r="EM81" s="56">
        <f t="shared" si="23"/>
        <v>0</v>
      </c>
      <c r="EN81" s="56">
        <f t="shared" si="23"/>
        <v>0</v>
      </c>
      <c r="EO81" s="56">
        <f t="shared" si="23"/>
        <v>0</v>
      </c>
      <c r="EP81" s="56">
        <f t="shared" si="23"/>
        <v>0</v>
      </c>
      <c r="EQ81" s="30">
        <f>CatTemplate[[#This Row],[Eq. unit cost]] * CatTemplate[[#This Row],[Eq. quantity]]</f>
        <v>0</v>
      </c>
      <c r="ER81" s="30">
        <f>CatTemplate[[#This Row],[Cons. unit cost]] *CatTemplate[[#This Row],[Cons. quantity]]</f>
        <v>0</v>
      </c>
      <c r="ES81" s="30">
        <f>CatTemplate[[#This Row],[Oth. unit cost]] *CatTemplate[[#This Row],[Oth. quantity]]</f>
        <v>0</v>
      </c>
      <c r="ET81" s="55">
        <f>SUM(CatTemplate[[#This Row],[CO1]:[CO20]])</f>
        <v>0</v>
      </c>
      <c r="EU81" s="56">
        <f t="shared" si="26"/>
        <v>0</v>
      </c>
      <c r="EV81" s="56">
        <f t="shared" si="26"/>
        <v>0</v>
      </c>
      <c r="EW81" s="56">
        <f t="shared" si="26"/>
        <v>0</v>
      </c>
      <c r="EX81" s="56">
        <f t="shared" si="26"/>
        <v>0</v>
      </c>
      <c r="EY81" s="56">
        <f t="shared" si="26"/>
        <v>0</v>
      </c>
      <c r="EZ81" s="56">
        <f t="shared" si="26"/>
        <v>0</v>
      </c>
      <c r="FA81" s="56">
        <f t="shared" si="26"/>
        <v>0</v>
      </c>
      <c r="FB81" s="56">
        <f t="shared" si="26"/>
        <v>0</v>
      </c>
      <c r="FC81" s="56">
        <f t="shared" si="26"/>
        <v>0</v>
      </c>
      <c r="FD81" s="56">
        <f t="shared" si="26"/>
        <v>0</v>
      </c>
      <c r="FE81" s="56">
        <f t="shared" si="26"/>
        <v>0</v>
      </c>
      <c r="FF81" s="56">
        <f t="shared" si="26"/>
        <v>0</v>
      </c>
      <c r="FG81" s="56">
        <f t="shared" si="26"/>
        <v>0</v>
      </c>
      <c r="FH81" s="56">
        <f t="shared" si="26"/>
        <v>0</v>
      </c>
      <c r="FI81" s="56">
        <f t="shared" si="26"/>
        <v>0</v>
      </c>
      <c r="FJ81" s="56">
        <f t="shared" si="26"/>
        <v>0</v>
      </c>
      <c r="FK81" s="56">
        <f t="shared" si="24"/>
        <v>0</v>
      </c>
      <c r="FL81" s="56">
        <f t="shared" si="24"/>
        <v>0</v>
      </c>
      <c r="FM81" s="56">
        <f t="shared" si="24"/>
        <v>0</v>
      </c>
      <c r="FN81" s="56">
        <f t="shared" si="24"/>
        <v>0</v>
      </c>
      <c r="FO81" s="58">
        <f>SUM(CatTemplate[[#This Row],[CS1]:[CS20]])</f>
        <v>0</v>
      </c>
      <c r="FP81" s="59">
        <f>CatTemplate[[#This Row],[Total Oth. cost]]+CatTemplate[[#This Row],[Total St. Cost]]</f>
        <v>0</v>
      </c>
      <c r="FQ81" s="33" t="e">
        <f t="shared" si="27"/>
        <v>#VALUE!</v>
      </c>
      <c r="FR81" s="33" t="e">
        <f t="shared" si="28"/>
        <v>#VALUE!</v>
      </c>
      <c r="FS81" s="30" t="e">
        <f>(CatTemplate[[#This Row],[CO1]] + CatTemplate[[#This Row],[CS1]]) * (1 + getRateOHFinal) * getRateMarkupFinal</f>
        <v>#VALUE!</v>
      </c>
      <c r="FT81" s="30" t="e">
        <f>(CatTemplate[[#This Row],[CO2]] + CatTemplate[[#This Row],[CS2]]) * (1 + getRateOHFinal) * getRateMarkupFinal</f>
        <v>#VALUE!</v>
      </c>
      <c r="FU81" s="30" t="e">
        <f>(CatTemplate[[#This Row],[CO3]] + CatTemplate[[#This Row],[CS3]]) * (1 + getRateOHFinal) * getRateMarkupFinal</f>
        <v>#VALUE!</v>
      </c>
      <c r="FV81" s="30" t="e">
        <f>(CatTemplate[[#This Row],[CO4]] + CatTemplate[[#This Row],[CS4]]) * (1 + getRateOHFinal) * getRateMarkupFinal</f>
        <v>#VALUE!</v>
      </c>
      <c r="FW81" s="30" t="e">
        <f>(CatTemplate[[#This Row],[CO5]] + CatTemplate[[#This Row],[CS5]]) * (1 + getRateOHFinal) * getRateMarkupFinal</f>
        <v>#VALUE!</v>
      </c>
      <c r="FX81" s="30" t="e">
        <f>(CatTemplate[[#This Row],[CO6]] + CatTemplate[[#This Row],[CS6]]) * (1 + getRateOHFinal) * getRateMarkupFinal</f>
        <v>#VALUE!</v>
      </c>
      <c r="FY81" s="30" t="e">
        <f>(CatTemplate[[#This Row],[CO7]] + CatTemplate[[#This Row],[CS7]]) * (1 + getRateOHFinal) * getRateMarkupFinal</f>
        <v>#VALUE!</v>
      </c>
      <c r="FZ81" s="30" t="e">
        <f>(CatTemplate[[#This Row],[CO8]] + CatTemplate[[#This Row],[CS8]]) * (1 + getRateOHFinal) * getRateMarkupFinal</f>
        <v>#VALUE!</v>
      </c>
      <c r="GA81" s="30" t="e">
        <f>(CatTemplate[[#This Row],[CO9]] + CatTemplate[[#This Row],[CS9]]) * (1 + getRateOHFinal) * getRateMarkupFinal</f>
        <v>#VALUE!</v>
      </c>
      <c r="GB81" s="30" t="e">
        <f>(CatTemplate[[#This Row],[CO10]] + CatTemplate[[#This Row],[CS10]]) * (1 + getRateOHFinal) * getRateMarkupFinal</f>
        <v>#VALUE!</v>
      </c>
      <c r="GC81" s="30" t="e">
        <f>(CatTemplate[[#This Row],[CO11]] + CatTemplate[[#This Row],[CS11]]) * (1 + getRateOHFinal) * getRateMarkupFinal</f>
        <v>#VALUE!</v>
      </c>
      <c r="GD81" s="30" t="e">
        <f>(CatTemplate[[#This Row],[CO12]] + CatTemplate[[#This Row],[CS12]]) * (1 + getRateOHFinal) * getRateMarkupFinal</f>
        <v>#VALUE!</v>
      </c>
      <c r="GE81" s="30" t="e">
        <f>(CatTemplate[[#This Row],[CO13]] + CatTemplate[[#This Row],[CS13]]) * (1 + getRateOHFinal) * getRateMarkupFinal</f>
        <v>#VALUE!</v>
      </c>
      <c r="GF81" s="30" t="e">
        <f>(CatTemplate[[#This Row],[CO14]] + CatTemplate[[#This Row],[CS14]]) * (1 + getRateOHFinal) * getRateMarkupFinal</f>
        <v>#VALUE!</v>
      </c>
      <c r="GG81" s="30" t="e">
        <f>(CatTemplate[[#This Row],[CO15]] + CatTemplate[[#This Row],[CS15]]) * (1 + getRateOHFinal) * getRateMarkupFinal</f>
        <v>#VALUE!</v>
      </c>
      <c r="GH81" s="30" t="e">
        <f>(CatTemplate[[#This Row],[CO16]] + CatTemplate[[#This Row],[CS16]]) * (1 + getRateOHFinal) * getRateMarkupFinal</f>
        <v>#VALUE!</v>
      </c>
      <c r="GI81" s="30" t="e">
        <f>(CatTemplate[[#This Row],[CO17]] + CatTemplate[[#This Row],[CS17]]) * (1 + getRateOHFinal) * getRateMarkupFinal</f>
        <v>#VALUE!</v>
      </c>
      <c r="GJ81" s="30" t="e">
        <f>(CatTemplate[[#This Row],[CO18]] + CatTemplate[[#This Row],[CS18]]) * (1 + getRateOHFinal) * getRateMarkupFinal</f>
        <v>#VALUE!</v>
      </c>
      <c r="GK81" s="30" t="e">
        <f>(CatTemplate[[#This Row],[CO19]] + CatTemplate[[#This Row],[CS19]]) * (1 + getRateOHFinal) * getRateMarkupFinal</f>
        <v>#VALUE!</v>
      </c>
      <c r="GL81" s="30" t="e">
        <f>(CatTemplate[[#This Row],[CO20]] + CatTemplate[[#This Row],[CS20]]) * (1 + getRateOHFinal) * getRateMarkupFinal</f>
        <v>#VALUE!</v>
      </c>
      <c r="GM81" s="30" t="e">
        <f t="shared" si="29"/>
        <v>#VALUE!</v>
      </c>
      <c r="GN81" s="30" t="e">
        <f t="shared" si="30"/>
        <v>#VALUE!</v>
      </c>
      <c r="GO81" s="30" t="e">
        <f t="shared" si="31"/>
        <v>#VALUE!</v>
      </c>
      <c r="GP81" s="30" t="e">
        <f t="shared" si="32"/>
        <v>#VALUE!</v>
      </c>
      <c r="GQ81" s="30" t="e">
        <f>(CatTemplate[[#This Row],[CO1]]+CatTemplate[[#This Row],[CS1]]) * (1+ getRateOHFinal) * (1 + getRateMarkupFinal)</f>
        <v>#VALUE!</v>
      </c>
      <c r="GR81" s="30" t="e">
        <f>(CatTemplate[[#This Row],[CO2]]+CatTemplate[[#This Row],[CS2]]) * (1+ getRateOHFinal) * (1 + getRateMarkupFinal)</f>
        <v>#VALUE!</v>
      </c>
      <c r="GS81" s="30" t="e">
        <f>(CatTemplate[[#This Row],[CO3]]+CatTemplate[[#This Row],[CS3]]) * (1+ getRateOHFinal) * (1 + getRateMarkupFinal)</f>
        <v>#VALUE!</v>
      </c>
      <c r="GT81" s="30" t="e">
        <f>(CatTemplate[[#This Row],[CO4]]+CatTemplate[[#This Row],[CS4]]) * (1+ getRateOHFinal) * (1 + getRateMarkupFinal)</f>
        <v>#VALUE!</v>
      </c>
      <c r="GU81" s="30" t="e">
        <f>(CatTemplate[[#This Row],[CO5]]+CatTemplate[[#This Row],[CS5]]) * (1+ getRateOHFinal) * (1 + getRateMarkupFinal)</f>
        <v>#VALUE!</v>
      </c>
      <c r="GV81" s="30" t="e">
        <f>(CatTemplate[[#This Row],[CO6]]+CatTemplate[[#This Row],[CS6]]) * (1+ getRateOHFinal) * (1 + getRateMarkupFinal)</f>
        <v>#VALUE!</v>
      </c>
      <c r="GW81" s="30" t="e">
        <f>(CatTemplate[[#This Row],[CO7]]+CatTemplate[[#This Row],[CS7]]) * (1+ getRateOHFinal) * (1 + getRateMarkupFinal)</f>
        <v>#VALUE!</v>
      </c>
      <c r="GX81" s="30" t="e">
        <f>(CatTemplate[[#This Row],[CO8]]+CatTemplate[[#This Row],[CS8]]) * (1+ getRateOHFinal) * (1 + getRateMarkupFinal)</f>
        <v>#VALUE!</v>
      </c>
      <c r="GY81" s="30" t="e">
        <f>(CatTemplate[[#This Row],[CO9]]+CatTemplate[[#This Row],[CS9]]) * (1+ getRateOHFinal) * (1 + getRateMarkupFinal)</f>
        <v>#VALUE!</v>
      </c>
      <c r="GZ81" s="30" t="e">
        <f>(CatTemplate[[#This Row],[CO10]]+CatTemplate[[#This Row],[CS10]]) * (1+ getRateOHFinal) * (1 + getRateMarkupFinal)</f>
        <v>#VALUE!</v>
      </c>
      <c r="HA81" s="30" t="e">
        <f>(CatTemplate[[#This Row],[CO11]]+CatTemplate[[#This Row],[CS11]]) * (1+ getRateOHFinal) * (1 + getRateMarkupFinal)</f>
        <v>#VALUE!</v>
      </c>
      <c r="HB81" s="30" t="e">
        <f>(CatTemplate[[#This Row],[CO12]]+CatTemplate[[#This Row],[CS12]]) * (1+ getRateOHFinal) * (1 + getRateMarkupFinal)</f>
        <v>#VALUE!</v>
      </c>
      <c r="HC81" s="30" t="e">
        <f>(CatTemplate[[#This Row],[CO13]]+CatTemplate[[#This Row],[CS13]]) * (1+ getRateOHFinal) * (1 + getRateMarkupFinal)</f>
        <v>#VALUE!</v>
      </c>
      <c r="HD81" s="30" t="e">
        <f>(CatTemplate[[#This Row],[CO14]]+CatTemplate[[#This Row],[CS14]]) * (1+ getRateOHFinal) * (1 + getRateMarkupFinal)</f>
        <v>#VALUE!</v>
      </c>
      <c r="HE81" s="30" t="e">
        <f>(CatTemplate[[#This Row],[CO15]]+CatTemplate[[#This Row],[CS15]]) * (1+ getRateOHFinal) * (1 + getRateMarkupFinal)</f>
        <v>#VALUE!</v>
      </c>
      <c r="HF81" s="30" t="e">
        <f>(CatTemplate[[#This Row],[CO16]]+CatTemplate[[#This Row],[CS16]]) * (1+ getRateOHFinal) * (1 + getRateMarkupFinal)</f>
        <v>#VALUE!</v>
      </c>
      <c r="HG81" s="30" t="e">
        <f>(CatTemplate[[#This Row],[CO17]]+CatTemplate[[#This Row],[CS17]]) * (1+ getRateOHFinal) * (1 + getRateMarkupFinal)</f>
        <v>#VALUE!</v>
      </c>
      <c r="HH81" s="30" t="e">
        <f>(CatTemplate[[#This Row],[CO18]]+CatTemplate[[#This Row],[CS18]]) * (1+ getRateOHFinal) * (1 + getRateMarkupFinal)</f>
        <v>#VALUE!</v>
      </c>
      <c r="HI81" s="30" t="e">
        <f>(CatTemplate[[#This Row],[CO19]]+CatTemplate[[#This Row],[CS19]]) * (1+ getRateOHFinal) * (1 + getRateMarkupFinal)</f>
        <v>#VALUE!</v>
      </c>
      <c r="HJ81" s="30" t="e">
        <f>(CatTemplate[[#This Row],[CO20]]+CatTemplate[[#This Row],[CS20]]) * (1+ getRateOHFinal) * (1 + getRateMarkupFinal)</f>
        <v>#VALUE!</v>
      </c>
      <c r="HK81" s="39" t="e">
        <f>CatTemplate[[#This Row],[Total cost]]+CatTemplate[[#This Row],[OH Amount]]+CatTemplate[[#This Row],[Markup]]</f>
        <v>#VALUE!</v>
      </c>
      <c r="HL81" s="63">
        <f>IF(CatTemplate[[#This Row],[Units]]="Days",CatTemplate[[#This Row],[Project quantity]]*CatTemplate[[#This Row],[St. unit effort]],CatTemplate[[#This Row],[Project quantity]])</f>
        <v>0</v>
      </c>
      <c r="HM81" s="287">
        <f>IFERROR(CatTemplate[[#This Row],[Total Price]]/(CatTemplate[[#This Row],[Final Quantity]]),0)</f>
        <v>0</v>
      </c>
      <c r="HN81" s="261"/>
    </row>
    <row r="82" spans="2:222" x14ac:dyDescent="0.2">
      <c r="B82" s="6" t="s">
        <v>75</v>
      </c>
      <c r="C82" s="22">
        <v>2</v>
      </c>
      <c r="D82" s="7" t="s">
        <v>75</v>
      </c>
      <c r="E82" s="24">
        <v>8</v>
      </c>
      <c r="F82" s="18" t="s">
        <v>159</v>
      </c>
      <c r="G82" s="26">
        <v>3</v>
      </c>
      <c r="H82" s="18" t="s">
        <v>161</v>
      </c>
      <c r="I82" s="18" t="s">
        <v>965</v>
      </c>
      <c r="J82" s="15" t="s">
        <v>31</v>
      </c>
      <c r="K82" s="15"/>
      <c r="L82" s="15" t="s">
        <v>928</v>
      </c>
      <c r="M82" s="15" t="s">
        <v>890</v>
      </c>
      <c r="N82" s="15" t="s">
        <v>858</v>
      </c>
      <c r="O82" s="320"/>
      <c r="P82" s="71"/>
      <c r="Q82" s="108"/>
      <c r="R82" s="73" t="s">
        <v>433</v>
      </c>
      <c r="S82" s="97"/>
      <c r="T82" s="100">
        <f>getEqUnitCost</f>
        <v>0</v>
      </c>
      <c r="U82" s="73">
        <f>getEqUnitEffort</f>
        <v>0</v>
      </c>
      <c r="V82" s="101">
        <f>getEqQuantity</f>
        <v>0</v>
      </c>
      <c r="W82" s="320"/>
      <c r="X82" s="100">
        <f>getConsUnitCost</f>
        <v>0</v>
      </c>
      <c r="Y82" s="73">
        <f>getConsUnitEffort</f>
        <v>0</v>
      </c>
      <c r="Z82" s="14">
        <f>getConsQuantity</f>
        <v>0</v>
      </c>
      <c r="AA82" s="320"/>
      <c r="AB82" s="72"/>
      <c r="AC82" s="112"/>
      <c r="AD82" s="14">
        <f>getOthQuantity</f>
        <v>0</v>
      </c>
      <c r="AE82" s="320"/>
      <c r="AF82" s="28" t="str">
        <f>IF(ISBLANK(CatTemplate[[#This Row],[Resource type]]),"",CatTemplate[[#This Row],[Resource type]])</f>
        <v>CIEC Nurse</v>
      </c>
      <c r="AG82" s="242">
        <f>getStaffUnitCost</f>
        <v>443.51295609133325</v>
      </c>
      <c r="AH82" s="113">
        <f>getStaffUnitEffort</f>
        <v>0</v>
      </c>
      <c r="AI82" s="40">
        <f>getStaffQuantity</f>
        <v>0</v>
      </c>
      <c r="AJ82" s="41">
        <f>CatTemplate[[#This Row],[St. quantity]]*8/ParRatePM</f>
        <v>0</v>
      </c>
      <c r="AK82" s="320"/>
      <c r="AL82" s="53" t="str">
        <f>CatTemplate[[#This Row],[Item type]]</f>
        <v>Visits</v>
      </c>
      <c r="AM82" s="12">
        <f>SUM(CatTemplate[[#This Row],[Year1]:[Year20]])</f>
        <v>0</v>
      </c>
      <c r="AN82" s="52"/>
      <c r="AO82" s="52"/>
      <c r="AP82" s="52"/>
      <c r="AQ82" s="8"/>
      <c r="AR82" s="8"/>
      <c r="AS82" s="8"/>
      <c r="AT82" s="8"/>
      <c r="AU82" s="8"/>
      <c r="AV82" s="8"/>
      <c r="AW82" s="8"/>
      <c r="AX82" s="8"/>
      <c r="AY82" s="8"/>
      <c r="AZ82" s="8"/>
      <c r="BA82" s="8"/>
      <c r="BB82" s="8"/>
      <c r="BC82" s="8"/>
      <c r="BD82" s="8"/>
      <c r="BE82" s="8"/>
      <c r="BF82" s="8"/>
      <c r="BG82" s="36"/>
      <c r="BH82" s="320"/>
      <c r="BI82" s="37" t="str">
        <f>getCostCategory</f>
        <v>07 Other costs</v>
      </c>
      <c r="BJ82" s="37" t="str">
        <f>getSection</f>
        <v>02 Patient visits and data collection</v>
      </c>
      <c r="BK82" s="32" t="str">
        <f>getObject</f>
        <v>Patient visits and data collection</v>
      </c>
      <c r="BL82" s="30">
        <f>IFERROR(getUnitCost * IF(CatTemplate[[#This Row],[Cost Category Comp.]]="01 Staff costs", 1,1),0)</f>
        <v>443.51295609133325</v>
      </c>
      <c r="BM82" s="29">
        <f>IF(AND(ISBLANK(CatTemplate[[#This Row],[Eq. unit cost]]),ISBLANK(CatTemplate[[#This Row],[Cons. unit cost]]),ISBLANK(CatTemplate[[#This Row],[Oth. unit cost]])), 0, IF(getUnitEffort =0,1,getUnitEffort) * CatTemplate[[#This Row],[Year1]])</f>
        <v>0</v>
      </c>
      <c r="BN82" s="29">
        <f>IF(AND(ISBLANK(CatTemplate[[#This Row],[Eq. unit cost]]),ISBLANK(CatTemplate[[#This Row],[Cons. unit cost]]),ISBLANK(CatTemplate[[#This Row],[Oth. unit cost]])), 0, IF(getUnitEffort =0,1,getUnitEffort) * CatTemplate[[#This Row],[Year2]])</f>
        <v>0</v>
      </c>
      <c r="BO82" s="29">
        <f>IF(AND(ISBLANK(CatTemplate[[#This Row],[Eq. unit cost]]),ISBLANK(CatTemplate[[#This Row],[Cons. unit cost]]),ISBLANK(CatTemplate[[#This Row],[Oth. unit cost]])), 0, IF(getUnitEffort =0,1,getUnitEffort) * CatTemplate[[#This Row],[Year3]])</f>
        <v>0</v>
      </c>
      <c r="BP82" s="29">
        <f>IF(AND(ISBLANK(CatTemplate[[#This Row],[Eq. unit cost]]),ISBLANK(CatTemplate[[#This Row],[Cons. unit cost]]),ISBLANK(CatTemplate[[#This Row],[Oth. unit cost]])), 0, IF(getUnitEffort =0,1,getUnitEffort) * CatTemplate[[#This Row],[Year4]])</f>
        <v>0</v>
      </c>
      <c r="BQ82" s="29">
        <f>IF(AND(ISBLANK(CatTemplate[[#This Row],[Eq. unit cost]]),ISBLANK(CatTemplate[[#This Row],[Cons. unit cost]]),ISBLANK(CatTemplate[[#This Row],[Oth. unit cost]])), 0, IF(getUnitEffort =0,1,getUnitEffort) * CatTemplate[[#This Row],[Year5]])</f>
        <v>0</v>
      </c>
      <c r="BR82" s="29">
        <f>IF(AND(ISBLANK(CatTemplate[[#This Row],[Eq. unit cost]]),ISBLANK(CatTemplate[[#This Row],[Cons. unit cost]]),ISBLANK(CatTemplate[[#This Row],[Oth. unit cost]])), 0, IF(getUnitEffort =0,1,getUnitEffort) * CatTemplate[[#This Row],[Year6]])</f>
        <v>0</v>
      </c>
      <c r="BS82" s="29">
        <f>IF(AND(ISBLANK(CatTemplate[[#This Row],[Eq. unit cost]]),ISBLANK(CatTemplate[[#This Row],[Cons. unit cost]]),ISBLANK(CatTemplate[[#This Row],[Oth. unit cost]])), 0, IF(getUnitEffort =0,1,getUnitEffort) * CatTemplate[[#This Row],[Year7]])</f>
        <v>0</v>
      </c>
      <c r="BT82" s="29">
        <f>IF(AND(ISBLANK(CatTemplate[[#This Row],[Eq. unit cost]]),ISBLANK(CatTemplate[[#This Row],[Cons. unit cost]]),ISBLANK(CatTemplate[[#This Row],[Oth. unit cost]])), 0, IF(getUnitEffort =0,1,getUnitEffort) * CatTemplate[[#This Row],[Year8]])</f>
        <v>0</v>
      </c>
      <c r="BU82" s="29">
        <f>IF(AND(ISBLANK(CatTemplate[[#This Row],[Eq. unit cost]]),ISBLANK(CatTemplate[[#This Row],[Cons. unit cost]]),ISBLANK(CatTemplate[[#This Row],[Oth. unit cost]])), 0, IF(getUnitEffort =0,1,getUnitEffort) * CatTemplate[[#This Row],[Year9]])</f>
        <v>0</v>
      </c>
      <c r="BV82" s="29">
        <f>IF(AND(ISBLANK(CatTemplate[[#This Row],[Eq. unit cost]]),ISBLANK(CatTemplate[[#This Row],[Cons. unit cost]]),ISBLANK(CatTemplate[[#This Row],[Oth. unit cost]])), 0, IF(getUnitEffort =0,1,getUnitEffort) * CatTemplate[[#This Row],[Year10]])</f>
        <v>0</v>
      </c>
      <c r="BW82" s="29">
        <f>IF(AND(ISBLANK(CatTemplate[[#This Row],[Eq. unit cost]]),ISBLANK(CatTemplate[[#This Row],[Cons. unit cost]]),ISBLANK(CatTemplate[[#This Row],[Oth. unit cost]])), 0, IF(getUnitEffort =0,1,getUnitEffort) * CatTemplate[[#This Row],[Year11]])</f>
        <v>0</v>
      </c>
      <c r="BX82" s="29">
        <f>IF(AND(ISBLANK(CatTemplate[[#This Row],[Eq. unit cost]]),ISBLANK(CatTemplate[[#This Row],[Cons. unit cost]]),ISBLANK(CatTemplate[[#This Row],[Oth. unit cost]])), 0, IF(getUnitEffort =0,1,getUnitEffort) * CatTemplate[[#This Row],[Year12]])</f>
        <v>0</v>
      </c>
      <c r="BY82" s="29">
        <f>IF(AND(ISBLANK(CatTemplate[[#This Row],[Eq. unit cost]]),ISBLANK(CatTemplate[[#This Row],[Cons. unit cost]]),ISBLANK(CatTemplate[[#This Row],[Oth. unit cost]])), 0, IF(getUnitEffort =0,1,getUnitEffort) * CatTemplate[[#This Row],[Year13]])</f>
        <v>0</v>
      </c>
      <c r="BZ82" s="29">
        <f>IF(AND(ISBLANK(CatTemplate[[#This Row],[Eq. unit cost]]),ISBLANK(CatTemplate[[#This Row],[Cons. unit cost]]),ISBLANK(CatTemplate[[#This Row],[Oth. unit cost]])), 0, IF(getUnitEffort =0,1,getUnitEffort) * CatTemplate[[#This Row],[Year14]])</f>
        <v>0</v>
      </c>
      <c r="CA82" s="29">
        <f>IF(AND(ISBLANK(CatTemplate[[#This Row],[Eq. unit cost]]),ISBLANK(CatTemplate[[#This Row],[Cons. unit cost]]),ISBLANK(CatTemplate[[#This Row],[Oth. unit cost]])), 0, IF(getUnitEffort =0,1,getUnitEffort) * CatTemplate[[#This Row],[Year15]])</f>
        <v>0</v>
      </c>
      <c r="CB82" s="29">
        <f>IF(AND(ISBLANK(CatTemplate[[#This Row],[Eq. unit cost]]),ISBLANK(CatTemplate[[#This Row],[Cons. unit cost]]),ISBLANK(CatTemplate[[#This Row],[Oth. unit cost]])), 0, IF(getUnitEffort =0,1,getUnitEffort) * CatTemplate[[#This Row],[Year16]])</f>
        <v>0</v>
      </c>
      <c r="CC82" s="29">
        <f>IF(AND(ISBLANK(CatTemplate[[#This Row],[Eq. unit cost]]),ISBLANK(CatTemplate[[#This Row],[Cons. unit cost]]),ISBLANK(CatTemplate[[#This Row],[Oth. unit cost]])), 0, IF(getUnitEffort =0,1,getUnitEffort) * CatTemplate[[#This Row],[Year17]])</f>
        <v>0</v>
      </c>
      <c r="CD82" s="29">
        <f>IF(AND(ISBLANK(CatTemplate[[#This Row],[Eq. unit cost]]),ISBLANK(CatTemplate[[#This Row],[Cons. unit cost]]),ISBLANK(CatTemplate[[#This Row],[Oth. unit cost]])), 0, IF(getUnitEffort =0,1,getUnitEffort) * CatTemplate[[#This Row],[Year18]])</f>
        <v>0</v>
      </c>
      <c r="CE82" s="29">
        <f>IF(AND(ISBLANK(CatTemplate[[#This Row],[Eq. unit cost]]),ISBLANK(CatTemplate[[#This Row],[Cons. unit cost]]),ISBLANK(CatTemplate[[#This Row],[Oth. unit cost]])), 0, IF(getUnitEffort =0,1,getUnitEffort) * CatTemplate[[#This Row],[Year19]])</f>
        <v>0</v>
      </c>
      <c r="CF82" s="29">
        <f>IF(AND(ISBLANK(CatTemplate[[#This Row],[Eq. unit cost]]),ISBLANK(CatTemplate[[#This Row],[Cons. unit cost]]),ISBLANK(CatTemplate[[#This Row],[Oth. unit cost]])), 0, IF(getUnitEffort =0,1,getUnitEffort) * CatTemplate[[#This Row],[Year20]])</f>
        <v>0</v>
      </c>
      <c r="CG82" s="45">
        <f>SUM(CatTemplate[[#This Row],[Q1]:[Q20]])</f>
        <v>0</v>
      </c>
      <c r="CH82" s="29">
        <f>IF(ISBLANK(CatTemplate[[#This Row],[St. unit effort]]),0,(CatTemplate[[#This Row],[St. unit effort]] * CatTemplate[[#This Row],[Year1]]))</f>
        <v>0</v>
      </c>
      <c r="CI82" s="29">
        <f>IF(ISBLANK(CatTemplate[[#This Row],[St. unit effort]]),0,(CatTemplate[[#This Row],[St. unit effort]] * CatTemplate[[#This Row],[Year2]]))</f>
        <v>0</v>
      </c>
      <c r="CJ82" s="29">
        <f>IF(ISBLANK(CatTemplate[[#This Row],[St. unit effort]]),0,(CatTemplate[[#This Row],[St. unit effort]] * CatTemplate[[#This Row],[Year3]]))</f>
        <v>0</v>
      </c>
      <c r="CK82" s="29">
        <f>IF(ISBLANK(CatTemplate[[#This Row],[St. unit effort]]),0,(CatTemplate[[#This Row],[St. unit effort]] * CatTemplate[[#This Row],[Year4]]))</f>
        <v>0</v>
      </c>
      <c r="CL82" s="29">
        <f>IF(ISBLANK(CatTemplate[[#This Row],[St. unit effort]]),0,(CatTemplate[[#This Row],[St. unit effort]] * CatTemplate[[#This Row],[Year5]]))</f>
        <v>0</v>
      </c>
      <c r="CM82" s="29">
        <f>IF(ISBLANK(CatTemplate[[#This Row],[St. unit effort]]),0,(CatTemplate[[#This Row],[St. unit effort]] * CatTemplate[[#This Row],[Year6]]))</f>
        <v>0</v>
      </c>
      <c r="CN82" s="29">
        <f>IF(ISBLANK(CatTemplate[[#This Row],[St. unit effort]]),0,(CatTemplate[[#This Row],[St. unit effort]] * CatTemplate[[#This Row],[Year7]]))</f>
        <v>0</v>
      </c>
      <c r="CO82" s="29">
        <f>IF(ISBLANK(CatTemplate[[#This Row],[St. unit effort]]),0,(CatTemplate[[#This Row],[St. unit effort]] * CatTemplate[[#This Row],[Year8]]))</f>
        <v>0</v>
      </c>
      <c r="CP82" s="29">
        <f>IF(ISBLANK(CatTemplate[[#This Row],[St. unit effort]]),0,(CatTemplate[[#This Row],[St. unit effort]] * CatTemplate[[#This Row],[Year9]]))</f>
        <v>0</v>
      </c>
      <c r="CQ82" s="29">
        <f>IF(ISBLANK(CatTemplate[[#This Row],[St. unit effort]]),0,(CatTemplate[[#This Row],[St. unit effort]] * CatTemplate[[#This Row],[Year10]]))</f>
        <v>0</v>
      </c>
      <c r="CR82" s="29">
        <f>IF(ISBLANK(CatTemplate[[#This Row],[St. unit effort]]),0,(CatTemplate[[#This Row],[St. unit effort]] * CatTemplate[[#This Row],[Year11]]))</f>
        <v>0</v>
      </c>
      <c r="CS82" s="29">
        <f>IF(ISBLANK(CatTemplate[[#This Row],[St. unit effort]]),0,(CatTemplate[[#This Row],[St. unit effort]] * CatTemplate[[#This Row],[Year12]]))</f>
        <v>0</v>
      </c>
      <c r="CT82" s="29">
        <f>IF(ISBLANK(CatTemplate[[#This Row],[St. unit effort]]),0,(CatTemplate[[#This Row],[St. unit effort]] * CatTemplate[[#This Row],[Year13]]))</f>
        <v>0</v>
      </c>
      <c r="CU82" s="29">
        <f>IF(ISBLANK(CatTemplate[[#This Row],[St. unit effort]]),0,(CatTemplate[[#This Row],[St. unit effort]] * CatTemplate[[#This Row],[Year14]]))</f>
        <v>0</v>
      </c>
      <c r="CV82" s="29">
        <f>IF(ISBLANK(CatTemplate[[#This Row],[St. unit effort]]),0,(CatTemplate[[#This Row],[St. unit effort]] * CatTemplate[[#This Row],[Year15]]))</f>
        <v>0</v>
      </c>
      <c r="CW82" s="29">
        <f>IF(ISBLANK(CatTemplate[[#This Row],[St. unit effort]]),0,(CatTemplate[[#This Row],[St. unit effort]] * CatTemplate[[#This Row],[Year16]]))</f>
        <v>0</v>
      </c>
      <c r="CX82" s="29">
        <f>IF(ISBLANK(CatTemplate[[#This Row],[St. unit effort]]),0,(CatTemplate[[#This Row],[St. unit effort]] * CatTemplate[[#This Row],[Year17]]))</f>
        <v>0</v>
      </c>
      <c r="CY82" s="29">
        <f>IF(ISBLANK(CatTemplate[[#This Row],[St. unit effort]]),0,(CatTemplate[[#This Row],[St. unit effort]] * CatTemplate[[#This Row],[Year18]]))</f>
        <v>0</v>
      </c>
      <c r="CZ82" s="29">
        <f>IF(ISBLANK(CatTemplate[[#This Row],[St. unit effort]]),0,(CatTemplate[[#This Row],[St. unit effort]] * CatTemplate[[#This Row],[Year19]]))</f>
        <v>0</v>
      </c>
      <c r="DA82" s="29">
        <f>IF(ISBLANK(CatTemplate[[#This Row],[St. unit effort]]),0,(CatTemplate[[#This Row],[St. unit effort]] * CatTemplate[[#This Row],[Year20]]))</f>
        <v>0</v>
      </c>
      <c r="DB82" s="57">
        <f>IF(ISBLANK(CatTemplate[[#This Row],[St. unit effort]]),0,(CatTemplate[[#This Row],[St. unit effort]] * CatTemplate[[#This Row],[Year1]])*8/ParRatePM)</f>
        <v>0</v>
      </c>
      <c r="DC82" s="57">
        <f>IF(ISBLANK(CatTemplate[[#This Row],[St. unit effort]]),0,(CatTemplate[[#This Row],[St. unit effort]] * CatTemplate[[#This Row],[Year2]])*8/ParRatePM)</f>
        <v>0</v>
      </c>
      <c r="DD82" s="57">
        <f>IF(ISBLANK(CatTemplate[[#This Row],[St. unit effort]]),0,(CatTemplate[[#This Row],[St. unit effort]] * CatTemplate[[#This Row],[Year3]])*8/ParRatePM)</f>
        <v>0</v>
      </c>
      <c r="DE82" s="57">
        <f>IF(ISBLANK(CatTemplate[[#This Row],[St. unit effort]]),0,(CatTemplate[[#This Row],[St. unit effort]] * CatTemplate[[#This Row],[Year4]])*8/ParRatePM)</f>
        <v>0</v>
      </c>
      <c r="DF82" s="57">
        <f>IF(ISBLANK(CatTemplate[[#This Row],[St. unit effort]]),0,(CatTemplate[[#This Row],[St. unit effort]] * CatTemplate[[#This Row],[Year5]])*8/ParRatePM)</f>
        <v>0</v>
      </c>
      <c r="DG82" s="57">
        <f>IF(ISBLANK(CatTemplate[[#This Row],[St. unit effort]]),0,(CatTemplate[[#This Row],[St. unit effort]] * CatTemplate[[#This Row],[Year6]])*8/ParRatePM)</f>
        <v>0</v>
      </c>
      <c r="DH82" s="57">
        <f>IF(ISBLANK(CatTemplate[[#This Row],[St. unit effort]]),0,(CatTemplate[[#This Row],[St. unit effort]] * CatTemplate[[#This Row],[Year7]])*8/ParRatePM)</f>
        <v>0</v>
      </c>
      <c r="DI82" s="57">
        <f>IF(ISBLANK(CatTemplate[[#This Row],[St. unit effort]]),0,(CatTemplate[[#This Row],[St. unit effort]] * CatTemplate[[#This Row],[Year8]])*8/ParRatePM)</f>
        <v>0</v>
      </c>
      <c r="DJ82" s="57">
        <f>IF(ISBLANK(CatTemplate[[#This Row],[St. unit effort]]),0,(CatTemplate[[#This Row],[St. unit effort]] * CatTemplate[[#This Row],[Year9]])*8/ParRatePM)</f>
        <v>0</v>
      </c>
      <c r="DK82" s="57">
        <f>IF(ISBLANK(CatTemplate[[#This Row],[St. unit effort]]),0,(CatTemplate[[#This Row],[St. unit effort]] * CatTemplate[[#This Row],[Year10]])*8/ParRatePM)</f>
        <v>0</v>
      </c>
      <c r="DL82" s="57">
        <f>IF(ISBLANK(CatTemplate[[#This Row],[St. unit effort]]),0,(CatTemplate[[#This Row],[St. unit effort]] * CatTemplate[[#This Row],[Year11]])*8/ParRatePM)</f>
        <v>0</v>
      </c>
      <c r="DM82" s="57">
        <f>IF(ISBLANK(CatTemplate[[#This Row],[St. unit effort]]),0,(CatTemplate[[#This Row],[St. unit effort]] * CatTemplate[[#This Row],[Year12]])*8/ParRatePM)</f>
        <v>0</v>
      </c>
      <c r="DN82" s="57">
        <f>IF(ISBLANK(CatTemplate[[#This Row],[St. unit effort]]),0,(CatTemplate[[#This Row],[St. unit effort]] * CatTemplate[[#This Row],[Year13]])*8/ParRatePM)</f>
        <v>0</v>
      </c>
      <c r="DO82" s="57">
        <f>IF(ISBLANK(CatTemplate[[#This Row],[St. unit effort]]),0,(CatTemplate[[#This Row],[St. unit effort]] * CatTemplate[[#This Row],[Year14]])*8/ParRatePM)</f>
        <v>0</v>
      </c>
      <c r="DP82" s="57">
        <f>IF(ISBLANK(CatTemplate[[#This Row],[St. unit effort]]),0,(CatTemplate[[#This Row],[St. unit effort]] * CatTemplate[[#This Row],[Year15]])*8/ParRatePM)</f>
        <v>0</v>
      </c>
      <c r="DQ82" s="57">
        <f>IF(ISBLANK(CatTemplate[[#This Row],[St. unit effort]]),0,(CatTemplate[[#This Row],[St. unit effort]] * CatTemplate[[#This Row],[Year16]])*8/ParRatePM)</f>
        <v>0</v>
      </c>
      <c r="DR82" s="57">
        <f>IF(ISBLANK(CatTemplate[[#This Row],[St. unit effort]]),0,(CatTemplate[[#This Row],[St. unit effort]] * CatTemplate[[#This Row],[Year17]])*8/ParRatePM)</f>
        <v>0</v>
      </c>
      <c r="DS82" s="57">
        <f>IF(ISBLANK(CatTemplate[[#This Row],[St. unit effort]]),0,(CatTemplate[[#This Row],[St. unit effort]] * CatTemplate[[#This Row],[Year18]])*8/ParRatePM)</f>
        <v>0</v>
      </c>
      <c r="DT82" s="57">
        <f>IF(ISBLANK(CatTemplate[[#This Row],[St. unit effort]]),0,(CatTemplate[[#This Row],[St. unit effort]] * CatTemplate[[#This Row],[Year19]])*8/ParRatePM)</f>
        <v>0</v>
      </c>
      <c r="DU82" s="57">
        <f>IF(ISBLANK(CatTemplate[[#This Row],[St. unit effort]]),0,(CatTemplate[[#This Row],[St. unit effort]] * CatTemplate[[#This Row],[Year20]])*8/ParRatePM)</f>
        <v>0</v>
      </c>
      <c r="DV82" s="54">
        <f>SUM(CatTemplate[[#This Row],[PM1]:[PM20]])</f>
        <v>0</v>
      </c>
      <c r="DW82" s="56">
        <f t="shared" si="25"/>
        <v>0</v>
      </c>
      <c r="DX82" s="56">
        <f t="shared" si="25"/>
        <v>0</v>
      </c>
      <c r="DY82" s="56">
        <f t="shared" si="25"/>
        <v>0</v>
      </c>
      <c r="DZ82" s="56">
        <f t="shared" si="25"/>
        <v>0</v>
      </c>
      <c r="EA82" s="56">
        <f t="shared" si="25"/>
        <v>0</v>
      </c>
      <c r="EB82" s="56">
        <f t="shared" si="25"/>
        <v>0</v>
      </c>
      <c r="EC82" s="56">
        <f t="shared" si="25"/>
        <v>0</v>
      </c>
      <c r="ED82" s="56">
        <f t="shared" si="25"/>
        <v>0</v>
      </c>
      <c r="EE82" s="56">
        <f t="shared" si="25"/>
        <v>0</v>
      </c>
      <c r="EF82" s="56">
        <f t="shared" si="25"/>
        <v>0</v>
      </c>
      <c r="EG82" s="56">
        <f t="shared" si="25"/>
        <v>0</v>
      </c>
      <c r="EH82" s="56">
        <f t="shared" si="25"/>
        <v>0</v>
      </c>
      <c r="EI82" s="56">
        <f t="shared" si="25"/>
        <v>0</v>
      </c>
      <c r="EJ82" s="56">
        <f t="shared" si="25"/>
        <v>0</v>
      </c>
      <c r="EK82" s="56">
        <f t="shared" si="25"/>
        <v>0</v>
      </c>
      <c r="EL82" s="56">
        <f t="shared" si="25"/>
        <v>0</v>
      </c>
      <c r="EM82" s="56">
        <f t="shared" si="23"/>
        <v>0</v>
      </c>
      <c r="EN82" s="56">
        <f t="shared" si="23"/>
        <v>0</v>
      </c>
      <c r="EO82" s="56">
        <f t="shared" si="23"/>
        <v>0</v>
      </c>
      <c r="EP82" s="56">
        <f t="shared" si="23"/>
        <v>0</v>
      </c>
      <c r="EQ82" s="30">
        <f>CatTemplate[[#This Row],[Eq. unit cost]] * CatTemplate[[#This Row],[Eq. quantity]]</f>
        <v>0</v>
      </c>
      <c r="ER82" s="30">
        <f>CatTemplate[[#This Row],[Cons. unit cost]] *CatTemplate[[#This Row],[Cons. quantity]]</f>
        <v>0</v>
      </c>
      <c r="ES82" s="30">
        <f>CatTemplate[[#This Row],[Oth. unit cost]] *CatTemplate[[#This Row],[Oth. quantity]]</f>
        <v>0</v>
      </c>
      <c r="ET82" s="55">
        <f>SUM(CatTemplate[[#This Row],[CO1]:[CO20]])</f>
        <v>0</v>
      </c>
      <c r="EU82" s="56">
        <f t="shared" si="26"/>
        <v>0</v>
      </c>
      <c r="EV82" s="56">
        <f t="shared" si="26"/>
        <v>0</v>
      </c>
      <c r="EW82" s="56">
        <f t="shared" si="26"/>
        <v>0</v>
      </c>
      <c r="EX82" s="56">
        <f t="shared" si="26"/>
        <v>0</v>
      </c>
      <c r="EY82" s="56">
        <f t="shared" si="26"/>
        <v>0</v>
      </c>
      <c r="EZ82" s="56">
        <f t="shared" si="26"/>
        <v>0</v>
      </c>
      <c r="FA82" s="56">
        <f t="shared" si="26"/>
        <v>0</v>
      </c>
      <c r="FB82" s="56">
        <f t="shared" si="26"/>
        <v>0</v>
      </c>
      <c r="FC82" s="56">
        <f t="shared" si="26"/>
        <v>0</v>
      </c>
      <c r="FD82" s="56">
        <f t="shared" si="26"/>
        <v>0</v>
      </c>
      <c r="FE82" s="56">
        <f t="shared" si="26"/>
        <v>0</v>
      </c>
      <c r="FF82" s="56">
        <f t="shared" si="26"/>
        <v>0</v>
      </c>
      <c r="FG82" s="56">
        <f t="shared" si="26"/>
        <v>0</v>
      </c>
      <c r="FH82" s="56">
        <f t="shared" si="26"/>
        <v>0</v>
      </c>
      <c r="FI82" s="56">
        <f t="shared" si="26"/>
        <v>0</v>
      </c>
      <c r="FJ82" s="56">
        <f t="shared" si="26"/>
        <v>0</v>
      </c>
      <c r="FK82" s="56">
        <f t="shared" si="24"/>
        <v>0</v>
      </c>
      <c r="FL82" s="56">
        <f t="shared" si="24"/>
        <v>0</v>
      </c>
      <c r="FM82" s="56">
        <f t="shared" si="24"/>
        <v>0</v>
      </c>
      <c r="FN82" s="56">
        <f t="shared" si="24"/>
        <v>0</v>
      </c>
      <c r="FO82" s="58">
        <f>SUM(CatTemplate[[#This Row],[CS1]:[CS20]])</f>
        <v>0</v>
      </c>
      <c r="FP82" s="59">
        <f>CatTemplate[[#This Row],[Total Oth. cost]]+CatTemplate[[#This Row],[Total St. Cost]]</f>
        <v>0</v>
      </c>
      <c r="FQ82" s="33" t="e">
        <f t="shared" si="27"/>
        <v>#VALUE!</v>
      </c>
      <c r="FR82" s="33" t="e">
        <f t="shared" si="28"/>
        <v>#VALUE!</v>
      </c>
      <c r="FS82" s="30" t="e">
        <f>(CatTemplate[[#This Row],[CO1]] + CatTemplate[[#This Row],[CS1]]) * (1 + getRateOHFinal) * getRateMarkupFinal</f>
        <v>#VALUE!</v>
      </c>
      <c r="FT82" s="30" t="e">
        <f>(CatTemplate[[#This Row],[CO2]] + CatTemplate[[#This Row],[CS2]]) * (1 + getRateOHFinal) * getRateMarkupFinal</f>
        <v>#VALUE!</v>
      </c>
      <c r="FU82" s="30" t="e">
        <f>(CatTemplate[[#This Row],[CO3]] + CatTemplate[[#This Row],[CS3]]) * (1 + getRateOHFinal) * getRateMarkupFinal</f>
        <v>#VALUE!</v>
      </c>
      <c r="FV82" s="30" t="e">
        <f>(CatTemplate[[#This Row],[CO4]] + CatTemplate[[#This Row],[CS4]]) * (1 + getRateOHFinal) * getRateMarkupFinal</f>
        <v>#VALUE!</v>
      </c>
      <c r="FW82" s="30" t="e">
        <f>(CatTemplate[[#This Row],[CO5]] + CatTemplate[[#This Row],[CS5]]) * (1 + getRateOHFinal) * getRateMarkupFinal</f>
        <v>#VALUE!</v>
      </c>
      <c r="FX82" s="30" t="e">
        <f>(CatTemplate[[#This Row],[CO6]] + CatTemplate[[#This Row],[CS6]]) * (1 + getRateOHFinal) * getRateMarkupFinal</f>
        <v>#VALUE!</v>
      </c>
      <c r="FY82" s="30" t="e">
        <f>(CatTemplate[[#This Row],[CO7]] + CatTemplate[[#This Row],[CS7]]) * (1 + getRateOHFinal) * getRateMarkupFinal</f>
        <v>#VALUE!</v>
      </c>
      <c r="FZ82" s="30" t="e">
        <f>(CatTemplate[[#This Row],[CO8]] + CatTemplate[[#This Row],[CS8]]) * (1 + getRateOHFinal) * getRateMarkupFinal</f>
        <v>#VALUE!</v>
      </c>
      <c r="GA82" s="30" t="e">
        <f>(CatTemplate[[#This Row],[CO9]] + CatTemplate[[#This Row],[CS9]]) * (1 + getRateOHFinal) * getRateMarkupFinal</f>
        <v>#VALUE!</v>
      </c>
      <c r="GB82" s="30" t="e">
        <f>(CatTemplate[[#This Row],[CO10]] + CatTemplate[[#This Row],[CS10]]) * (1 + getRateOHFinal) * getRateMarkupFinal</f>
        <v>#VALUE!</v>
      </c>
      <c r="GC82" s="30" t="e">
        <f>(CatTemplate[[#This Row],[CO11]] + CatTemplate[[#This Row],[CS11]]) * (1 + getRateOHFinal) * getRateMarkupFinal</f>
        <v>#VALUE!</v>
      </c>
      <c r="GD82" s="30" t="e">
        <f>(CatTemplate[[#This Row],[CO12]] + CatTemplate[[#This Row],[CS12]]) * (1 + getRateOHFinal) * getRateMarkupFinal</f>
        <v>#VALUE!</v>
      </c>
      <c r="GE82" s="30" t="e">
        <f>(CatTemplate[[#This Row],[CO13]] + CatTemplate[[#This Row],[CS13]]) * (1 + getRateOHFinal) * getRateMarkupFinal</f>
        <v>#VALUE!</v>
      </c>
      <c r="GF82" s="30" t="e">
        <f>(CatTemplate[[#This Row],[CO14]] + CatTemplate[[#This Row],[CS14]]) * (1 + getRateOHFinal) * getRateMarkupFinal</f>
        <v>#VALUE!</v>
      </c>
      <c r="GG82" s="30" t="e">
        <f>(CatTemplate[[#This Row],[CO15]] + CatTemplate[[#This Row],[CS15]]) * (1 + getRateOHFinal) * getRateMarkupFinal</f>
        <v>#VALUE!</v>
      </c>
      <c r="GH82" s="30" t="e">
        <f>(CatTemplate[[#This Row],[CO16]] + CatTemplate[[#This Row],[CS16]]) * (1 + getRateOHFinal) * getRateMarkupFinal</f>
        <v>#VALUE!</v>
      </c>
      <c r="GI82" s="30" t="e">
        <f>(CatTemplate[[#This Row],[CO17]] + CatTemplate[[#This Row],[CS17]]) * (1 + getRateOHFinal) * getRateMarkupFinal</f>
        <v>#VALUE!</v>
      </c>
      <c r="GJ82" s="30" t="e">
        <f>(CatTemplate[[#This Row],[CO18]] + CatTemplate[[#This Row],[CS18]]) * (1 + getRateOHFinal) * getRateMarkupFinal</f>
        <v>#VALUE!</v>
      </c>
      <c r="GK82" s="30" t="e">
        <f>(CatTemplate[[#This Row],[CO19]] + CatTemplate[[#This Row],[CS19]]) * (1 + getRateOHFinal) * getRateMarkupFinal</f>
        <v>#VALUE!</v>
      </c>
      <c r="GL82" s="30" t="e">
        <f>(CatTemplate[[#This Row],[CO20]] + CatTemplate[[#This Row],[CS20]]) * (1 + getRateOHFinal) * getRateMarkupFinal</f>
        <v>#VALUE!</v>
      </c>
      <c r="GM82" s="30" t="e">
        <f t="shared" si="29"/>
        <v>#VALUE!</v>
      </c>
      <c r="GN82" s="30" t="e">
        <f t="shared" si="30"/>
        <v>#VALUE!</v>
      </c>
      <c r="GO82" s="30" t="e">
        <f t="shared" si="31"/>
        <v>#VALUE!</v>
      </c>
      <c r="GP82" s="30" t="e">
        <f t="shared" si="32"/>
        <v>#VALUE!</v>
      </c>
      <c r="GQ82" s="30" t="e">
        <f>(CatTemplate[[#This Row],[CO1]]+CatTemplate[[#This Row],[CS1]]) * (1+ getRateOHFinal) * (1 + getRateMarkupFinal)</f>
        <v>#VALUE!</v>
      </c>
      <c r="GR82" s="30" t="e">
        <f>(CatTemplate[[#This Row],[CO2]]+CatTemplate[[#This Row],[CS2]]) * (1+ getRateOHFinal) * (1 + getRateMarkupFinal)</f>
        <v>#VALUE!</v>
      </c>
      <c r="GS82" s="30" t="e">
        <f>(CatTemplate[[#This Row],[CO3]]+CatTemplate[[#This Row],[CS3]]) * (1+ getRateOHFinal) * (1 + getRateMarkupFinal)</f>
        <v>#VALUE!</v>
      </c>
      <c r="GT82" s="30" t="e">
        <f>(CatTemplate[[#This Row],[CO4]]+CatTemplate[[#This Row],[CS4]]) * (1+ getRateOHFinal) * (1 + getRateMarkupFinal)</f>
        <v>#VALUE!</v>
      </c>
      <c r="GU82" s="30" t="e">
        <f>(CatTemplate[[#This Row],[CO5]]+CatTemplate[[#This Row],[CS5]]) * (1+ getRateOHFinal) * (1 + getRateMarkupFinal)</f>
        <v>#VALUE!</v>
      </c>
      <c r="GV82" s="30" t="e">
        <f>(CatTemplate[[#This Row],[CO6]]+CatTemplate[[#This Row],[CS6]]) * (1+ getRateOHFinal) * (1 + getRateMarkupFinal)</f>
        <v>#VALUE!</v>
      </c>
      <c r="GW82" s="30" t="e">
        <f>(CatTemplate[[#This Row],[CO7]]+CatTemplate[[#This Row],[CS7]]) * (1+ getRateOHFinal) * (1 + getRateMarkupFinal)</f>
        <v>#VALUE!</v>
      </c>
      <c r="GX82" s="30" t="e">
        <f>(CatTemplate[[#This Row],[CO8]]+CatTemplate[[#This Row],[CS8]]) * (1+ getRateOHFinal) * (1 + getRateMarkupFinal)</f>
        <v>#VALUE!</v>
      </c>
      <c r="GY82" s="30" t="e">
        <f>(CatTemplate[[#This Row],[CO9]]+CatTemplate[[#This Row],[CS9]]) * (1+ getRateOHFinal) * (1 + getRateMarkupFinal)</f>
        <v>#VALUE!</v>
      </c>
      <c r="GZ82" s="30" t="e">
        <f>(CatTemplate[[#This Row],[CO10]]+CatTemplate[[#This Row],[CS10]]) * (1+ getRateOHFinal) * (1 + getRateMarkupFinal)</f>
        <v>#VALUE!</v>
      </c>
      <c r="HA82" s="30" t="e">
        <f>(CatTemplate[[#This Row],[CO11]]+CatTemplate[[#This Row],[CS11]]) * (1+ getRateOHFinal) * (1 + getRateMarkupFinal)</f>
        <v>#VALUE!</v>
      </c>
      <c r="HB82" s="30" t="e">
        <f>(CatTemplate[[#This Row],[CO12]]+CatTemplate[[#This Row],[CS12]]) * (1+ getRateOHFinal) * (1 + getRateMarkupFinal)</f>
        <v>#VALUE!</v>
      </c>
      <c r="HC82" s="30" t="e">
        <f>(CatTemplate[[#This Row],[CO13]]+CatTemplate[[#This Row],[CS13]]) * (1+ getRateOHFinal) * (1 + getRateMarkupFinal)</f>
        <v>#VALUE!</v>
      </c>
      <c r="HD82" s="30" t="e">
        <f>(CatTemplate[[#This Row],[CO14]]+CatTemplate[[#This Row],[CS14]]) * (1+ getRateOHFinal) * (1 + getRateMarkupFinal)</f>
        <v>#VALUE!</v>
      </c>
      <c r="HE82" s="30" t="e">
        <f>(CatTemplate[[#This Row],[CO15]]+CatTemplate[[#This Row],[CS15]]) * (1+ getRateOHFinal) * (1 + getRateMarkupFinal)</f>
        <v>#VALUE!</v>
      </c>
      <c r="HF82" s="30" t="e">
        <f>(CatTemplate[[#This Row],[CO16]]+CatTemplate[[#This Row],[CS16]]) * (1+ getRateOHFinal) * (1 + getRateMarkupFinal)</f>
        <v>#VALUE!</v>
      </c>
      <c r="HG82" s="30" t="e">
        <f>(CatTemplate[[#This Row],[CO17]]+CatTemplate[[#This Row],[CS17]]) * (1+ getRateOHFinal) * (1 + getRateMarkupFinal)</f>
        <v>#VALUE!</v>
      </c>
      <c r="HH82" s="30" t="e">
        <f>(CatTemplate[[#This Row],[CO18]]+CatTemplate[[#This Row],[CS18]]) * (1+ getRateOHFinal) * (1 + getRateMarkupFinal)</f>
        <v>#VALUE!</v>
      </c>
      <c r="HI82" s="30" t="e">
        <f>(CatTemplate[[#This Row],[CO19]]+CatTemplate[[#This Row],[CS19]]) * (1+ getRateOHFinal) * (1 + getRateMarkupFinal)</f>
        <v>#VALUE!</v>
      </c>
      <c r="HJ82" s="30" t="e">
        <f>(CatTemplate[[#This Row],[CO20]]+CatTemplate[[#This Row],[CS20]]) * (1+ getRateOHFinal) * (1 + getRateMarkupFinal)</f>
        <v>#VALUE!</v>
      </c>
      <c r="HK82" s="39" t="e">
        <f>CatTemplate[[#This Row],[Total cost]]+CatTemplate[[#This Row],[OH Amount]]+CatTemplate[[#This Row],[Markup]]</f>
        <v>#VALUE!</v>
      </c>
      <c r="HL82" s="63">
        <f>IF(CatTemplate[[#This Row],[Units]]="Days",CatTemplate[[#This Row],[Project quantity]]*CatTemplate[[#This Row],[St. unit effort]],CatTemplate[[#This Row],[Project quantity]])</f>
        <v>0</v>
      </c>
      <c r="HM82" s="287">
        <f>IFERROR(CatTemplate[[#This Row],[Total Price]]/(CatTemplate[[#This Row],[Final Quantity]]),0)</f>
        <v>0</v>
      </c>
      <c r="HN82" s="261"/>
    </row>
    <row r="83" spans="2:222" x14ac:dyDescent="0.2">
      <c r="B83" s="6" t="s">
        <v>75</v>
      </c>
      <c r="C83" s="22">
        <v>2</v>
      </c>
      <c r="D83" s="7" t="s">
        <v>75</v>
      </c>
      <c r="E83" s="24">
        <v>8</v>
      </c>
      <c r="F83" s="18" t="s">
        <v>159</v>
      </c>
      <c r="G83" s="26">
        <v>4</v>
      </c>
      <c r="H83" s="18" t="s">
        <v>162</v>
      </c>
      <c r="I83" s="18" t="s">
        <v>961</v>
      </c>
      <c r="J83" s="15" t="s">
        <v>31</v>
      </c>
      <c r="K83" s="15"/>
      <c r="L83" s="15" t="s">
        <v>928</v>
      </c>
      <c r="M83" s="15" t="s">
        <v>890</v>
      </c>
      <c r="N83" s="15" t="s">
        <v>858</v>
      </c>
      <c r="O83" s="320"/>
      <c r="P83" s="71"/>
      <c r="Q83" s="108"/>
      <c r="R83" s="73" t="s">
        <v>433</v>
      </c>
      <c r="S83" s="97"/>
      <c r="T83" s="100">
        <f>getEqUnitCost</f>
        <v>0</v>
      </c>
      <c r="U83" s="73">
        <f>getEqUnitEffort</f>
        <v>0</v>
      </c>
      <c r="V83" s="101">
        <f>getEqQuantity</f>
        <v>0</v>
      </c>
      <c r="W83" s="320"/>
      <c r="X83" s="100">
        <f>getConsUnitCost</f>
        <v>0</v>
      </c>
      <c r="Y83" s="73">
        <f>getConsUnitEffort</f>
        <v>0</v>
      </c>
      <c r="Z83" s="14">
        <f>getConsQuantity</f>
        <v>0</v>
      </c>
      <c r="AA83" s="320"/>
      <c r="AB83" s="72"/>
      <c r="AC83" s="112"/>
      <c r="AD83" s="14">
        <f>getOthQuantity</f>
        <v>0</v>
      </c>
      <c r="AE83" s="320"/>
      <c r="AF83" s="28" t="str">
        <f>IF(ISBLANK(CatTemplate[[#This Row],[Resource type]]),"",CatTemplate[[#This Row],[Resource type]])</f>
        <v>CIEC Nurse</v>
      </c>
      <c r="AG83" s="242">
        <f>getStaffUnitCost</f>
        <v>443.51295609133325</v>
      </c>
      <c r="AH83" s="113">
        <f>getStaffUnitEffort</f>
        <v>0</v>
      </c>
      <c r="AI83" s="40">
        <f>getStaffQuantity</f>
        <v>0</v>
      </c>
      <c r="AJ83" s="41">
        <f>CatTemplate[[#This Row],[St. quantity]]*8/ParRatePM</f>
        <v>0</v>
      </c>
      <c r="AK83" s="320"/>
      <c r="AL83" s="53" t="str">
        <f>CatTemplate[[#This Row],[Item type]]</f>
        <v>Visits</v>
      </c>
      <c r="AM83" s="12">
        <f>SUM(CatTemplate[[#This Row],[Year1]:[Year20]])</f>
        <v>0</v>
      </c>
      <c r="AN83" s="52"/>
      <c r="AO83" s="52"/>
      <c r="AP83" s="52"/>
      <c r="AQ83" s="8"/>
      <c r="AR83" s="8"/>
      <c r="AS83" s="8"/>
      <c r="AT83" s="8"/>
      <c r="AU83" s="8"/>
      <c r="AV83" s="8"/>
      <c r="AW83" s="8"/>
      <c r="AX83" s="8"/>
      <c r="AY83" s="8"/>
      <c r="AZ83" s="8"/>
      <c r="BA83" s="8"/>
      <c r="BB83" s="8"/>
      <c r="BC83" s="8"/>
      <c r="BD83" s="8"/>
      <c r="BE83" s="8"/>
      <c r="BF83" s="8"/>
      <c r="BG83" s="36"/>
      <c r="BH83" s="320"/>
      <c r="BI83" s="37" t="str">
        <f>getCostCategory</f>
        <v>07 Other costs</v>
      </c>
      <c r="BJ83" s="37" t="str">
        <f>getSection</f>
        <v>02 Patient visits and data collection</v>
      </c>
      <c r="BK83" s="32" t="str">
        <f>getObject</f>
        <v>Patient visits and data collection</v>
      </c>
      <c r="BL83" s="30">
        <f>IFERROR(getUnitCost * IF(CatTemplate[[#This Row],[Cost Category Comp.]]="01 Staff costs", 1,1),0)</f>
        <v>443.51295609133325</v>
      </c>
      <c r="BM83" s="29">
        <f>IF(AND(ISBLANK(CatTemplate[[#This Row],[Eq. unit cost]]),ISBLANK(CatTemplate[[#This Row],[Cons. unit cost]]),ISBLANK(CatTemplate[[#This Row],[Oth. unit cost]])), 0, IF(getUnitEffort =0,1,getUnitEffort) * CatTemplate[[#This Row],[Year1]])</f>
        <v>0</v>
      </c>
      <c r="BN83" s="29">
        <f>IF(AND(ISBLANK(CatTemplate[[#This Row],[Eq. unit cost]]),ISBLANK(CatTemplate[[#This Row],[Cons. unit cost]]),ISBLANK(CatTemplate[[#This Row],[Oth. unit cost]])), 0, IF(getUnitEffort =0,1,getUnitEffort) * CatTemplate[[#This Row],[Year2]])</f>
        <v>0</v>
      </c>
      <c r="BO83" s="29">
        <f>IF(AND(ISBLANK(CatTemplate[[#This Row],[Eq. unit cost]]),ISBLANK(CatTemplate[[#This Row],[Cons. unit cost]]),ISBLANK(CatTemplate[[#This Row],[Oth. unit cost]])), 0, IF(getUnitEffort =0,1,getUnitEffort) * CatTemplate[[#This Row],[Year3]])</f>
        <v>0</v>
      </c>
      <c r="BP83" s="29">
        <f>IF(AND(ISBLANK(CatTemplate[[#This Row],[Eq. unit cost]]),ISBLANK(CatTemplate[[#This Row],[Cons. unit cost]]),ISBLANK(CatTemplate[[#This Row],[Oth. unit cost]])), 0, IF(getUnitEffort =0,1,getUnitEffort) * CatTemplate[[#This Row],[Year4]])</f>
        <v>0</v>
      </c>
      <c r="BQ83" s="29">
        <f>IF(AND(ISBLANK(CatTemplate[[#This Row],[Eq. unit cost]]),ISBLANK(CatTemplate[[#This Row],[Cons. unit cost]]),ISBLANK(CatTemplate[[#This Row],[Oth. unit cost]])), 0, IF(getUnitEffort =0,1,getUnitEffort) * CatTemplate[[#This Row],[Year5]])</f>
        <v>0</v>
      </c>
      <c r="BR83" s="29">
        <f>IF(AND(ISBLANK(CatTemplate[[#This Row],[Eq. unit cost]]),ISBLANK(CatTemplate[[#This Row],[Cons. unit cost]]),ISBLANK(CatTemplate[[#This Row],[Oth. unit cost]])), 0, IF(getUnitEffort =0,1,getUnitEffort) * CatTemplate[[#This Row],[Year6]])</f>
        <v>0</v>
      </c>
      <c r="BS83" s="29">
        <f>IF(AND(ISBLANK(CatTemplate[[#This Row],[Eq. unit cost]]),ISBLANK(CatTemplate[[#This Row],[Cons. unit cost]]),ISBLANK(CatTemplate[[#This Row],[Oth. unit cost]])), 0, IF(getUnitEffort =0,1,getUnitEffort) * CatTemplate[[#This Row],[Year7]])</f>
        <v>0</v>
      </c>
      <c r="BT83" s="29">
        <f>IF(AND(ISBLANK(CatTemplate[[#This Row],[Eq. unit cost]]),ISBLANK(CatTemplate[[#This Row],[Cons. unit cost]]),ISBLANK(CatTemplate[[#This Row],[Oth. unit cost]])), 0, IF(getUnitEffort =0,1,getUnitEffort) * CatTemplate[[#This Row],[Year8]])</f>
        <v>0</v>
      </c>
      <c r="BU83" s="29">
        <f>IF(AND(ISBLANK(CatTemplate[[#This Row],[Eq. unit cost]]),ISBLANK(CatTemplate[[#This Row],[Cons. unit cost]]),ISBLANK(CatTemplate[[#This Row],[Oth. unit cost]])), 0, IF(getUnitEffort =0,1,getUnitEffort) * CatTemplate[[#This Row],[Year9]])</f>
        <v>0</v>
      </c>
      <c r="BV83" s="29">
        <f>IF(AND(ISBLANK(CatTemplate[[#This Row],[Eq. unit cost]]),ISBLANK(CatTemplate[[#This Row],[Cons. unit cost]]),ISBLANK(CatTemplate[[#This Row],[Oth. unit cost]])), 0, IF(getUnitEffort =0,1,getUnitEffort) * CatTemplate[[#This Row],[Year10]])</f>
        <v>0</v>
      </c>
      <c r="BW83" s="29">
        <f>IF(AND(ISBLANK(CatTemplate[[#This Row],[Eq. unit cost]]),ISBLANK(CatTemplate[[#This Row],[Cons. unit cost]]),ISBLANK(CatTemplate[[#This Row],[Oth. unit cost]])), 0, IF(getUnitEffort =0,1,getUnitEffort) * CatTemplate[[#This Row],[Year11]])</f>
        <v>0</v>
      </c>
      <c r="BX83" s="29">
        <f>IF(AND(ISBLANK(CatTemplate[[#This Row],[Eq. unit cost]]),ISBLANK(CatTemplate[[#This Row],[Cons. unit cost]]),ISBLANK(CatTemplate[[#This Row],[Oth. unit cost]])), 0, IF(getUnitEffort =0,1,getUnitEffort) * CatTemplate[[#This Row],[Year12]])</f>
        <v>0</v>
      </c>
      <c r="BY83" s="29">
        <f>IF(AND(ISBLANK(CatTemplate[[#This Row],[Eq. unit cost]]),ISBLANK(CatTemplate[[#This Row],[Cons. unit cost]]),ISBLANK(CatTemplate[[#This Row],[Oth. unit cost]])), 0, IF(getUnitEffort =0,1,getUnitEffort) * CatTemplate[[#This Row],[Year13]])</f>
        <v>0</v>
      </c>
      <c r="BZ83" s="29">
        <f>IF(AND(ISBLANK(CatTemplate[[#This Row],[Eq. unit cost]]),ISBLANK(CatTemplate[[#This Row],[Cons. unit cost]]),ISBLANK(CatTemplate[[#This Row],[Oth. unit cost]])), 0, IF(getUnitEffort =0,1,getUnitEffort) * CatTemplate[[#This Row],[Year14]])</f>
        <v>0</v>
      </c>
      <c r="CA83" s="29">
        <f>IF(AND(ISBLANK(CatTemplate[[#This Row],[Eq. unit cost]]),ISBLANK(CatTemplate[[#This Row],[Cons. unit cost]]),ISBLANK(CatTemplate[[#This Row],[Oth. unit cost]])), 0, IF(getUnitEffort =0,1,getUnitEffort) * CatTemplate[[#This Row],[Year15]])</f>
        <v>0</v>
      </c>
      <c r="CB83" s="29">
        <f>IF(AND(ISBLANK(CatTemplate[[#This Row],[Eq. unit cost]]),ISBLANK(CatTemplate[[#This Row],[Cons. unit cost]]),ISBLANK(CatTemplate[[#This Row],[Oth. unit cost]])), 0, IF(getUnitEffort =0,1,getUnitEffort) * CatTemplate[[#This Row],[Year16]])</f>
        <v>0</v>
      </c>
      <c r="CC83" s="29">
        <f>IF(AND(ISBLANK(CatTemplate[[#This Row],[Eq. unit cost]]),ISBLANK(CatTemplate[[#This Row],[Cons. unit cost]]),ISBLANK(CatTemplate[[#This Row],[Oth. unit cost]])), 0, IF(getUnitEffort =0,1,getUnitEffort) * CatTemplate[[#This Row],[Year17]])</f>
        <v>0</v>
      </c>
      <c r="CD83" s="29">
        <f>IF(AND(ISBLANK(CatTemplate[[#This Row],[Eq. unit cost]]),ISBLANK(CatTemplate[[#This Row],[Cons. unit cost]]),ISBLANK(CatTemplate[[#This Row],[Oth. unit cost]])), 0, IF(getUnitEffort =0,1,getUnitEffort) * CatTemplate[[#This Row],[Year18]])</f>
        <v>0</v>
      </c>
      <c r="CE83" s="29">
        <f>IF(AND(ISBLANK(CatTemplate[[#This Row],[Eq. unit cost]]),ISBLANK(CatTemplate[[#This Row],[Cons. unit cost]]),ISBLANK(CatTemplate[[#This Row],[Oth. unit cost]])), 0, IF(getUnitEffort =0,1,getUnitEffort) * CatTemplate[[#This Row],[Year19]])</f>
        <v>0</v>
      </c>
      <c r="CF83" s="29">
        <f>IF(AND(ISBLANK(CatTemplate[[#This Row],[Eq. unit cost]]),ISBLANK(CatTemplate[[#This Row],[Cons. unit cost]]),ISBLANK(CatTemplate[[#This Row],[Oth. unit cost]])), 0, IF(getUnitEffort =0,1,getUnitEffort) * CatTemplate[[#This Row],[Year20]])</f>
        <v>0</v>
      </c>
      <c r="CG83" s="45">
        <f>SUM(CatTemplate[[#This Row],[Q1]:[Q20]])</f>
        <v>0</v>
      </c>
      <c r="CH83" s="29">
        <f>IF(ISBLANK(CatTemplate[[#This Row],[St. unit effort]]),0,(CatTemplate[[#This Row],[St. unit effort]] * CatTemplate[[#This Row],[Year1]]))</f>
        <v>0</v>
      </c>
      <c r="CI83" s="29">
        <f>IF(ISBLANK(CatTemplate[[#This Row],[St. unit effort]]),0,(CatTemplate[[#This Row],[St. unit effort]] * CatTemplate[[#This Row],[Year2]]))</f>
        <v>0</v>
      </c>
      <c r="CJ83" s="29">
        <f>IF(ISBLANK(CatTemplate[[#This Row],[St. unit effort]]),0,(CatTemplate[[#This Row],[St. unit effort]] * CatTemplate[[#This Row],[Year3]]))</f>
        <v>0</v>
      </c>
      <c r="CK83" s="29">
        <f>IF(ISBLANK(CatTemplate[[#This Row],[St. unit effort]]),0,(CatTemplate[[#This Row],[St. unit effort]] * CatTemplate[[#This Row],[Year4]]))</f>
        <v>0</v>
      </c>
      <c r="CL83" s="29">
        <f>IF(ISBLANK(CatTemplate[[#This Row],[St. unit effort]]),0,(CatTemplate[[#This Row],[St. unit effort]] * CatTemplate[[#This Row],[Year5]]))</f>
        <v>0</v>
      </c>
      <c r="CM83" s="29">
        <f>IF(ISBLANK(CatTemplate[[#This Row],[St. unit effort]]),0,(CatTemplate[[#This Row],[St. unit effort]] * CatTemplate[[#This Row],[Year6]]))</f>
        <v>0</v>
      </c>
      <c r="CN83" s="29">
        <f>IF(ISBLANK(CatTemplate[[#This Row],[St. unit effort]]),0,(CatTemplate[[#This Row],[St. unit effort]] * CatTemplate[[#This Row],[Year7]]))</f>
        <v>0</v>
      </c>
      <c r="CO83" s="29">
        <f>IF(ISBLANK(CatTemplate[[#This Row],[St. unit effort]]),0,(CatTemplate[[#This Row],[St. unit effort]] * CatTemplate[[#This Row],[Year8]]))</f>
        <v>0</v>
      </c>
      <c r="CP83" s="29">
        <f>IF(ISBLANK(CatTemplate[[#This Row],[St. unit effort]]),0,(CatTemplate[[#This Row],[St. unit effort]] * CatTemplate[[#This Row],[Year9]]))</f>
        <v>0</v>
      </c>
      <c r="CQ83" s="29">
        <f>IF(ISBLANK(CatTemplate[[#This Row],[St. unit effort]]),0,(CatTemplate[[#This Row],[St. unit effort]] * CatTemplate[[#This Row],[Year10]]))</f>
        <v>0</v>
      </c>
      <c r="CR83" s="29">
        <f>IF(ISBLANK(CatTemplate[[#This Row],[St. unit effort]]),0,(CatTemplate[[#This Row],[St. unit effort]] * CatTemplate[[#This Row],[Year11]]))</f>
        <v>0</v>
      </c>
      <c r="CS83" s="29">
        <f>IF(ISBLANK(CatTemplate[[#This Row],[St. unit effort]]),0,(CatTemplate[[#This Row],[St. unit effort]] * CatTemplate[[#This Row],[Year12]]))</f>
        <v>0</v>
      </c>
      <c r="CT83" s="29">
        <f>IF(ISBLANK(CatTemplate[[#This Row],[St. unit effort]]),0,(CatTemplate[[#This Row],[St. unit effort]] * CatTemplate[[#This Row],[Year13]]))</f>
        <v>0</v>
      </c>
      <c r="CU83" s="29">
        <f>IF(ISBLANK(CatTemplate[[#This Row],[St. unit effort]]),0,(CatTemplate[[#This Row],[St. unit effort]] * CatTemplate[[#This Row],[Year14]]))</f>
        <v>0</v>
      </c>
      <c r="CV83" s="29">
        <f>IF(ISBLANK(CatTemplate[[#This Row],[St. unit effort]]),0,(CatTemplate[[#This Row],[St. unit effort]] * CatTemplate[[#This Row],[Year15]]))</f>
        <v>0</v>
      </c>
      <c r="CW83" s="29">
        <f>IF(ISBLANK(CatTemplate[[#This Row],[St. unit effort]]),0,(CatTemplate[[#This Row],[St. unit effort]] * CatTemplate[[#This Row],[Year16]]))</f>
        <v>0</v>
      </c>
      <c r="CX83" s="29">
        <f>IF(ISBLANK(CatTemplate[[#This Row],[St. unit effort]]),0,(CatTemplate[[#This Row],[St. unit effort]] * CatTemplate[[#This Row],[Year17]]))</f>
        <v>0</v>
      </c>
      <c r="CY83" s="29">
        <f>IF(ISBLANK(CatTemplate[[#This Row],[St. unit effort]]),0,(CatTemplate[[#This Row],[St. unit effort]] * CatTemplate[[#This Row],[Year18]]))</f>
        <v>0</v>
      </c>
      <c r="CZ83" s="29">
        <f>IF(ISBLANK(CatTemplate[[#This Row],[St. unit effort]]),0,(CatTemplate[[#This Row],[St. unit effort]] * CatTemplate[[#This Row],[Year19]]))</f>
        <v>0</v>
      </c>
      <c r="DA83" s="29">
        <f>IF(ISBLANK(CatTemplate[[#This Row],[St. unit effort]]),0,(CatTemplate[[#This Row],[St. unit effort]] * CatTemplate[[#This Row],[Year20]]))</f>
        <v>0</v>
      </c>
      <c r="DB83" s="57">
        <f>IF(ISBLANK(CatTemplate[[#This Row],[St. unit effort]]),0,(CatTemplate[[#This Row],[St. unit effort]] * CatTemplate[[#This Row],[Year1]])*8/ParRatePM)</f>
        <v>0</v>
      </c>
      <c r="DC83" s="57">
        <f>IF(ISBLANK(CatTemplate[[#This Row],[St. unit effort]]),0,(CatTemplate[[#This Row],[St. unit effort]] * CatTemplate[[#This Row],[Year2]])*8/ParRatePM)</f>
        <v>0</v>
      </c>
      <c r="DD83" s="57">
        <f>IF(ISBLANK(CatTemplate[[#This Row],[St. unit effort]]),0,(CatTemplate[[#This Row],[St. unit effort]] * CatTemplate[[#This Row],[Year3]])*8/ParRatePM)</f>
        <v>0</v>
      </c>
      <c r="DE83" s="57">
        <f>IF(ISBLANK(CatTemplate[[#This Row],[St. unit effort]]),0,(CatTemplate[[#This Row],[St. unit effort]] * CatTemplate[[#This Row],[Year4]])*8/ParRatePM)</f>
        <v>0</v>
      </c>
      <c r="DF83" s="57">
        <f>IF(ISBLANK(CatTemplate[[#This Row],[St. unit effort]]),0,(CatTemplate[[#This Row],[St. unit effort]] * CatTemplate[[#This Row],[Year5]])*8/ParRatePM)</f>
        <v>0</v>
      </c>
      <c r="DG83" s="57">
        <f>IF(ISBLANK(CatTemplate[[#This Row],[St. unit effort]]),0,(CatTemplate[[#This Row],[St. unit effort]] * CatTemplate[[#This Row],[Year6]])*8/ParRatePM)</f>
        <v>0</v>
      </c>
      <c r="DH83" s="57">
        <f>IF(ISBLANK(CatTemplate[[#This Row],[St. unit effort]]),0,(CatTemplate[[#This Row],[St. unit effort]] * CatTemplate[[#This Row],[Year7]])*8/ParRatePM)</f>
        <v>0</v>
      </c>
      <c r="DI83" s="57">
        <f>IF(ISBLANK(CatTemplate[[#This Row],[St. unit effort]]),0,(CatTemplate[[#This Row],[St. unit effort]] * CatTemplate[[#This Row],[Year8]])*8/ParRatePM)</f>
        <v>0</v>
      </c>
      <c r="DJ83" s="57">
        <f>IF(ISBLANK(CatTemplate[[#This Row],[St. unit effort]]),0,(CatTemplate[[#This Row],[St. unit effort]] * CatTemplate[[#This Row],[Year9]])*8/ParRatePM)</f>
        <v>0</v>
      </c>
      <c r="DK83" s="57">
        <f>IF(ISBLANK(CatTemplate[[#This Row],[St. unit effort]]),0,(CatTemplate[[#This Row],[St. unit effort]] * CatTemplate[[#This Row],[Year10]])*8/ParRatePM)</f>
        <v>0</v>
      </c>
      <c r="DL83" s="57">
        <f>IF(ISBLANK(CatTemplate[[#This Row],[St. unit effort]]),0,(CatTemplate[[#This Row],[St. unit effort]] * CatTemplate[[#This Row],[Year11]])*8/ParRatePM)</f>
        <v>0</v>
      </c>
      <c r="DM83" s="57">
        <f>IF(ISBLANK(CatTemplate[[#This Row],[St. unit effort]]),0,(CatTemplate[[#This Row],[St. unit effort]] * CatTemplate[[#This Row],[Year12]])*8/ParRatePM)</f>
        <v>0</v>
      </c>
      <c r="DN83" s="57">
        <f>IF(ISBLANK(CatTemplate[[#This Row],[St. unit effort]]),0,(CatTemplate[[#This Row],[St. unit effort]] * CatTemplate[[#This Row],[Year13]])*8/ParRatePM)</f>
        <v>0</v>
      </c>
      <c r="DO83" s="57">
        <f>IF(ISBLANK(CatTemplate[[#This Row],[St. unit effort]]),0,(CatTemplate[[#This Row],[St. unit effort]] * CatTemplate[[#This Row],[Year14]])*8/ParRatePM)</f>
        <v>0</v>
      </c>
      <c r="DP83" s="57">
        <f>IF(ISBLANK(CatTemplate[[#This Row],[St. unit effort]]),0,(CatTemplate[[#This Row],[St. unit effort]] * CatTemplate[[#This Row],[Year15]])*8/ParRatePM)</f>
        <v>0</v>
      </c>
      <c r="DQ83" s="57">
        <f>IF(ISBLANK(CatTemplate[[#This Row],[St. unit effort]]),0,(CatTemplate[[#This Row],[St. unit effort]] * CatTemplate[[#This Row],[Year16]])*8/ParRatePM)</f>
        <v>0</v>
      </c>
      <c r="DR83" s="57">
        <f>IF(ISBLANK(CatTemplate[[#This Row],[St. unit effort]]),0,(CatTemplate[[#This Row],[St. unit effort]] * CatTemplate[[#This Row],[Year17]])*8/ParRatePM)</f>
        <v>0</v>
      </c>
      <c r="DS83" s="57">
        <f>IF(ISBLANK(CatTemplate[[#This Row],[St. unit effort]]),0,(CatTemplate[[#This Row],[St. unit effort]] * CatTemplate[[#This Row],[Year18]])*8/ParRatePM)</f>
        <v>0</v>
      </c>
      <c r="DT83" s="57">
        <f>IF(ISBLANK(CatTemplate[[#This Row],[St. unit effort]]),0,(CatTemplate[[#This Row],[St. unit effort]] * CatTemplate[[#This Row],[Year19]])*8/ParRatePM)</f>
        <v>0</v>
      </c>
      <c r="DU83" s="57">
        <f>IF(ISBLANK(CatTemplate[[#This Row],[St. unit effort]]),0,(CatTemplate[[#This Row],[St. unit effort]] * CatTemplate[[#This Row],[Year20]])*8/ParRatePM)</f>
        <v>0</v>
      </c>
      <c r="DV83" s="54">
        <f>SUM(CatTemplate[[#This Row],[PM1]:[PM20]])</f>
        <v>0</v>
      </c>
      <c r="DW83" s="56">
        <f t="shared" si="25"/>
        <v>0</v>
      </c>
      <c r="DX83" s="56">
        <f t="shared" si="25"/>
        <v>0</v>
      </c>
      <c r="DY83" s="56">
        <f t="shared" si="25"/>
        <v>0</v>
      </c>
      <c r="DZ83" s="56">
        <f t="shared" si="25"/>
        <v>0</v>
      </c>
      <c r="EA83" s="56">
        <f t="shared" si="25"/>
        <v>0</v>
      </c>
      <c r="EB83" s="56">
        <f t="shared" si="25"/>
        <v>0</v>
      </c>
      <c r="EC83" s="56">
        <f t="shared" si="25"/>
        <v>0</v>
      </c>
      <c r="ED83" s="56">
        <f t="shared" si="25"/>
        <v>0</v>
      </c>
      <c r="EE83" s="56">
        <f t="shared" si="25"/>
        <v>0</v>
      </c>
      <c r="EF83" s="56">
        <f t="shared" si="25"/>
        <v>0</v>
      </c>
      <c r="EG83" s="56">
        <f t="shared" si="25"/>
        <v>0</v>
      </c>
      <c r="EH83" s="56">
        <f t="shared" si="25"/>
        <v>0</v>
      </c>
      <c r="EI83" s="56">
        <f t="shared" si="25"/>
        <v>0</v>
      </c>
      <c r="EJ83" s="56">
        <f t="shared" si="25"/>
        <v>0</v>
      </c>
      <c r="EK83" s="56">
        <f t="shared" si="25"/>
        <v>0</v>
      </c>
      <c r="EL83" s="56">
        <f t="shared" si="25"/>
        <v>0</v>
      </c>
      <c r="EM83" s="56">
        <f t="shared" si="23"/>
        <v>0</v>
      </c>
      <c r="EN83" s="56">
        <f t="shared" si="23"/>
        <v>0</v>
      </c>
      <c r="EO83" s="56">
        <f t="shared" si="23"/>
        <v>0</v>
      </c>
      <c r="EP83" s="56">
        <f t="shared" si="23"/>
        <v>0</v>
      </c>
      <c r="EQ83" s="30">
        <f>CatTemplate[[#This Row],[Eq. unit cost]] * CatTemplate[[#This Row],[Eq. quantity]]</f>
        <v>0</v>
      </c>
      <c r="ER83" s="30">
        <f>CatTemplate[[#This Row],[Cons. unit cost]] *CatTemplate[[#This Row],[Cons. quantity]]</f>
        <v>0</v>
      </c>
      <c r="ES83" s="30">
        <f>CatTemplate[[#This Row],[Oth. unit cost]] *CatTemplate[[#This Row],[Oth. quantity]]</f>
        <v>0</v>
      </c>
      <c r="ET83" s="55">
        <f>SUM(CatTemplate[[#This Row],[CO1]:[CO20]])</f>
        <v>0</v>
      </c>
      <c r="EU83" s="56">
        <f t="shared" si="26"/>
        <v>0</v>
      </c>
      <c r="EV83" s="56">
        <f t="shared" si="26"/>
        <v>0</v>
      </c>
      <c r="EW83" s="56">
        <f t="shared" si="26"/>
        <v>0</v>
      </c>
      <c r="EX83" s="56">
        <f t="shared" si="26"/>
        <v>0</v>
      </c>
      <c r="EY83" s="56">
        <f t="shared" si="26"/>
        <v>0</v>
      </c>
      <c r="EZ83" s="56">
        <f t="shared" si="26"/>
        <v>0</v>
      </c>
      <c r="FA83" s="56">
        <f t="shared" si="26"/>
        <v>0</v>
      </c>
      <c r="FB83" s="56">
        <f t="shared" si="26"/>
        <v>0</v>
      </c>
      <c r="FC83" s="56">
        <f t="shared" si="26"/>
        <v>0</v>
      </c>
      <c r="FD83" s="56">
        <f t="shared" si="26"/>
        <v>0</v>
      </c>
      <c r="FE83" s="56">
        <f t="shared" si="26"/>
        <v>0</v>
      </c>
      <c r="FF83" s="56">
        <f t="shared" si="26"/>
        <v>0</v>
      </c>
      <c r="FG83" s="56">
        <f t="shared" si="26"/>
        <v>0</v>
      </c>
      <c r="FH83" s="56">
        <f t="shared" si="26"/>
        <v>0</v>
      </c>
      <c r="FI83" s="56">
        <f t="shared" si="26"/>
        <v>0</v>
      </c>
      <c r="FJ83" s="56">
        <f t="shared" si="26"/>
        <v>0</v>
      </c>
      <c r="FK83" s="56">
        <f t="shared" si="24"/>
        <v>0</v>
      </c>
      <c r="FL83" s="56">
        <f t="shared" si="24"/>
        <v>0</v>
      </c>
      <c r="FM83" s="56">
        <f t="shared" si="24"/>
        <v>0</v>
      </c>
      <c r="FN83" s="56">
        <f t="shared" si="24"/>
        <v>0</v>
      </c>
      <c r="FO83" s="58">
        <f>SUM(CatTemplate[[#This Row],[CS1]:[CS20]])</f>
        <v>0</v>
      </c>
      <c r="FP83" s="59">
        <f>CatTemplate[[#This Row],[Total Oth. cost]]+CatTemplate[[#This Row],[Total St. Cost]]</f>
        <v>0</v>
      </c>
      <c r="FQ83" s="33" t="e">
        <f t="shared" si="27"/>
        <v>#VALUE!</v>
      </c>
      <c r="FR83" s="33" t="e">
        <f t="shared" si="28"/>
        <v>#VALUE!</v>
      </c>
      <c r="FS83" s="30" t="e">
        <f>(CatTemplate[[#This Row],[CO1]] + CatTemplate[[#This Row],[CS1]]) * (1 + getRateOHFinal) * getRateMarkupFinal</f>
        <v>#VALUE!</v>
      </c>
      <c r="FT83" s="30" t="e">
        <f>(CatTemplate[[#This Row],[CO2]] + CatTemplate[[#This Row],[CS2]]) * (1 + getRateOHFinal) * getRateMarkupFinal</f>
        <v>#VALUE!</v>
      </c>
      <c r="FU83" s="30" t="e">
        <f>(CatTemplate[[#This Row],[CO3]] + CatTemplate[[#This Row],[CS3]]) * (1 + getRateOHFinal) * getRateMarkupFinal</f>
        <v>#VALUE!</v>
      </c>
      <c r="FV83" s="30" t="e">
        <f>(CatTemplate[[#This Row],[CO4]] + CatTemplate[[#This Row],[CS4]]) * (1 + getRateOHFinal) * getRateMarkupFinal</f>
        <v>#VALUE!</v>
      </c>
      <c r="FW83" s="30" t="e">
        <f>(CatTemplate[[#This Row],[CO5]] + CatTemplate[[#This Row],[CS5]]) * (1 + getRateOHFinal) * getRateMarkupFinal</f>
        <v>#VALUE!</v>
      </c>
      <c r="FX83" s="30" t="e">
        <f>(CatTemplate[[#This Row],[CO6]] + CatTemplate[[#This Row],[CS6]]) * (1 + getRateOHFinal) * getRateMarkupFinal</f>
        <v>#VALUE!</v>
      </c>
      <c r="FY83" s="30" t="e">
        <f>(CatTemplate[[#This Row],[CO7]] + CatTemplate[[#This Row],[CS7]]) * (1 + getRateOHFinal) * getRateMarkupFinal</f>
        <v>#VALUE!</v>
      </c>
      <c r="FZ83" s="30" t="e">
        <f>(CatTemplate[[#This Row],[CO8]] + CatTemplate[[#This Row],[CS8]]) * (1 + getRateOHFinal) * getRateMarkupFinal</f>
        <v>#VALUE!</v>
      </c>
      <c r="GA83" s="30" t="e">
        <f>(CatTemplate[[#This Row],[CO9]] + CatTemplate[[#This Row],[CS9]]) * (1 + getRateOHFinal) * getRateMarkupFinal</f>
        <v>#VALUE!</v>
      </c>
      <c r="GB83" s="30" t="e">
        <f>(CatTemplate[[#This Row],[CO10]] + CatTemplate[[#This Row],[CS10]]) * (1 + getRateOHFinal) * getRateMarkupFinal</f>
        <v>#VALUE!</v>
      </c>
      <c r="GC83" s="30" t="e">
        <f>(CatTemplate[[#This Row],[CO11]] + CatTemplate[[#This Row],[CS11]]) * (1 + getRateOHFinal) * getRateMarkupFinal</f>
        <v>#VALUE!</v>
      </c>
      <c r="GD83" s="30" t="e">
        <f>(CatTemplate[[#This Row],[CO12]] + CatTemplate[[#This Row],[CS12]]) * (1 + getRateOHFinal) * getRateMarkupFinal</f>
        <v>#VALUE!</v>
      </c>
      <c r="GE83" s="30" t="e">
        <f>(CatTemplate[[#This Row],[CO13]] + CatTemplate[[#This Row],[CS13]]) * (1 + getRateOHFinal) * getRateMarkupFinal</f>
        <v>#VALUE!</v>
      </c>
      <c r="GF83" s="30" t="e">
        <f>(CatTemplate[[#This Row],[CO14]] + CatTemplate[[#This Row],[CS14]]) * (1 + getRateOHFinal) * getRateMarkupFinal</f>
        <v>#VALUE!</v>
      </c>
      <c r="GG83" s="30" t="e">
        <f>(CatTemplate[[#This Row],[CO15]] + CatTemplate[[#This Row],[CS15]]) * (1 + getRateOHFinal) * getRateMarkupFinal</f>
        <v>#VALUE!</v>
      </c>
      <c r="GH83" s="30" t="e">
        <f>(CatTemplate[[#This Row],[CO16]] + CatTemplate[[#This Row],[CS16]]) * (1 + getRateOHFinal) * getRateMarkupFinal</f>
        <v>#VALUE!</v>
      </c>
      <c r="GI83" s="30" t="e">
        <f>(CatTemplate[[#This Row],[CO17]] + CatTemplate[[#This Row],[CS17]]) * (1 + getRateOHFinal) * getRateMarkupFinal</f>
        <v>#VALUE!</v>
      </c>
      <c r="GJ83" s="30" t="e">
        <f>(CatTemplate[[#This Row],[CO18]] + CatTemplate[[#This Row],[CS18]]) * (1 + getRateOHFinal) * getRateMarkupFinal</f>
        <v>#VALUE!</v>
      </c>
      <c r="GK83" s="30" t="e">
        <f>(CatTemplate[[#This Row],[CO19]] + CatTemplate[[#This Row],[CS19]]) * (1 + getRateOHFinal) * getRateMarkupFinal</f>
        <v>#VALUE!</v>
      </c>
      <c r="GL83" s="30" t="e">
        <f>(CatTemplate[[#This Row],[CO20]] + CatTemplate[[#This Row],[CS20]]) * (1 + getRateOHFinal) * getRateMarkupFinal</f>
        <v>#VALUE!</v>
      </c>
      <c r="GM83" s="30" t="e">
        <f t="shared" si="29"/>
        <v>#VALUE!</v>
      </c>
      <c r="GN83" s="30" t="e">
        <f t="shared" si="30"/>
        <v>#VALUE!</v>
      </c>
      <c r="GO83" s="30" t="e">
        <f t="shared" si="31"/>
        <v>#VALUE!</v>
      </c>
      <c r="GP83" s="30" t="e">
        <f t="shared" si="32"/>
        <v>#VALUE!</v>
      </c>
      <c r="GQ83" s="30" t="e">
        <f>(CatTemplate[[#This Row],[CO1]]+CatTemplate[[#This Row],[CS1]]) * (1+ getRateOHFinal) * (1 + getRateMarkupFinal)</f>
        <v>#VALUE!</v>
      </c>
      <c r="GR83" s="30" t="e">
        <f>(CatTemplate[[#This Row],[CO2]]+CatTemplate[[#This Row],[CS2]]) * (1+ getRateOHFinal) * (1 + getRateMarkupFinal)</f>
        <v>#VALUE!</v>
      </c>
      <c r="GS83" s="30" t="e">
        <f>(CatTemplate[[#This Row],[CO3]]+CatTemplate[[#This Row],[CS3]]) * (1+ getRateOHFinal) * (1 + getRateMarkupFinal)</f>
        <v>#VALUE!</v>
      </c>
      <c r="GT83" s="30" t="e">
        <f>(CatTemplate[[#This Row],[CO4]]+CatTemplate[[#This Row],[CS4]]) * (1+ getRateOHFinal) * (1 + getRateMarkupFinal)</f>
        <v>#VALUE!</v>
      </c>
      <c r="GU83" s="30" t="e">
        <f>(CatTemplate[[#This Row],[CO5]]+CatTemplate[[#This Row],[CS5]]) * (1+ getRateOHFinal) * (1 + getRateMarkupFinal)</f>
        <v>#VALUE!</v>
      </c>
      <c r="GV83" s="30" t="e">
        <f>(CatTemplate[[#This Row],[CO6]]+CatTemplate[[#This Row],[CS6]]) * (1+ getRateOHFinal) * (1 + getRateMarkupFinal)</f>
        <v>#VALUE!</v>
      </c>
      <c r="GW83" s="30" t="e">
        <f>(CatTemplate[[#This Row],[CO7]]+CatTemplate[[#This Row],[CS7]]) * (1+ getRateOHFinal) * (1 + getRateMarkupFinal)</f>
        <v>#VALUE!</v>
      </c>
      <c r="GX83" s="30" t="e">
        <f>(CatTemplate[[#This Row],[CO8]]+CatTemplate[[#This Row],[CS8]]) * (1+ getRateOHFinal) * (1 + getRateMarkupFinal)</f>
        <v>#VALUE!</v>
      </c>
      <c r="GY83" s="30" t="e">
        <f>(CatTemplate[[#This Row],[CO9]]+CatTemplate[[#This Row],[CS9]]) * (1+ getRateOHFinal) * (1 + getRateMarkupFinal)</f>
        <v>#VALUE!</v>
      </c>
      <c r="GZ83" s="30" t="e">
        <f>(CatTemplate[[#This Row],[CO10]]+CatTemplate[[#This Row],[CS10]]) * (1+ getRateOHFinal) * (1 + getRateMarkupFinal)</f>
        <v>#VALUE!</v>
      </c>
      <c r="HA83" s="30" t="e">
        <f>(CatTemplate[[#This Row],[CO11]]+CatTemplate[[#This Row],[CS11]]) * (1+ getRateOHFinal) * (1 + getRateMarkupFinal)</f>
        <v>#VALUE!</v>
      </c>
      <c r="HB83" s="30" t="e">
        <f>(CatTemplate[[#This Row],[CO12]]+CatTemplate[[#This Row],[CS12]]) * (1+ getRateOHFinal) * (1 + getRateMarkupFinal)</f>
        <v>#VALUE!</v>
      </c>
      <c r="HC83" s="30" t="e">
        <f>(CatTemplate[[#This Row],[CO13]]+CatTemplate[[#This Row],[CS13]]) * (1+ getRateOHFinal) * (1 + getRateMarkupFinal)</f>
        <v>#VALUE!</v>
      </c>
      <c r="HD83" s="30" t="e">
        <f>(CatTemplate[[#This Row],[CO14]]+CatTemplate[[#This Row],[CS14]]) * (1+ getRateOHFinal) * (1 + getRateMarkupFinal)</f>
        <v>#VALUE!</v>
      </c>
      <c r="HE83" s="30" t="e">
        <f>(CatTemplate[[#This Row],[CO15]]+CatTemplate[[#This Row],[CS15]]) * (1+ getRateOHFinal) * (1 + getRateMarkupFinal)</f>
        <v>#VALUE!</v>
      </c>
      <c r="HF83" s="30" t="e">
        <f>(CatTemplate[[#This Row],[CO16]]+CatTemplate[[#This Row],[CS16]]) * (1+ getRateOHFinal) * (1 + getRateMarkupFinal)</f>
        <v>#VALUE!</v>
      </c>
      <c r="HG83" s="30" t="e">
        <f>(CatTemplate[[#This Row],[CO17]]+CatTemplate[[#This Row],[CS17]]) * (1+ getRateOHFinal) * (1 + getRateMarkupFinal)</f>
        <v>#VALUE!</v>
      </c>
      <c r="HH83" s="30" t="e">
        <f>(CatTemplate[[#This Row],[CO18]]+CatTemplate[[#This Row],[CS18]]) * (1+ getRateOHFinal) * (1 + getRateMarkupFinal)</f>
        <v>#VALUE!</v>
      </c>
      <c r="HI83" s="30" t="e">
        <f>(CatTemplate[[#This Row],[CO19]]+CatTemplate[[#This Row],[CS19]]) * (1+ getRateOHFinal) * (1 + getRateMarkupFinal)</f>
        <v>#VALUE!</v>
      </c>
      <c r="HJ83" s="30" t="e">
        <f>(CatTemplate[[#This Row],[CO20]]+CatTemplate[[#This Row],[CS20]]) * (1+ getRateOHFinal) * (1 + getRateMarkupFinal)</f>
        <v>#VALUE!</v>
      </c>
      <c r="HK83" s="39" t="e">
        <f>CatTemplate[[#This Row],[Total cost]]+CatTemplate[[#This Row],[OH Amount]]+CatTemplate[[#This Row],[Markup]]</f>
        <v>#VALUE!</v>
      </c>
      <c r="HL83" s="63">
        <f>IF(CatTemplate[[#This Row],[Units]]="Days",CatTemplate[[#This Row],[Project quantity]]*CatTemplate[[#This Row],[St. unit effort]],CatTemplate[[#This Row],[Project quantity]])</f>
        <v>0</v>
      </c>
      <c r="HM83" s="287">
        <f>IFERROR(CatTemplate[[#This Row],[Total Price]]/(CatTemplate[[#This Row],[Final Quantity]]),0)</f>
        <v>0</v>
      </c>
      <c r="HN83" s="261"/>
    </row>
    <row r="84" spans="2:222" x14ac:dyDescent="0.2">
      <c r="B84" s="6" t="s">
        <v>75</v>
      </c>
      <c r="C84" s="22">
        <v>2</v>
      </c>
      <c r="D84" s="7" t="s">
        <v>75</v>
      </c>
      <c r="E84" s="24">
        <v>8</v>
      </c>
      <c r="F84" s="18" t="s">
        <v>159</v>
      </c>
      <c r="G84" s="26">
        <v>4</v>
      </c>
      <c r="H84" s="18" t="s">
        <v>162</v>
      </c>
      <c r="I84" s="18" t="s">
        <v>962</v>
      </c>
      <c r="J84" s="15" t="s">
        <v>31</v>
      </c>
      <c r="K84" s="15"/>
      <c r="L84" s="15" t="s">
        <v>928</v>
      </c>
      <c r="M84" s="15" t="s">
        <v>890</v>
      </c>
      <c r="N84" s="15" t="s">
        <v>858</v>
      </c>
      <c r="O84" s="320"/>
      <c r="P84" s="71"/>
      <c r="Q84" s="108"/>
      <c r="R84" s="73" t="s">
        <v>433</v>
      </c>
      <c r="S84" s="97"/>
      <c r="T84" s="100">
        <f>getEqUnitCost</f>
        <v>0</v>
      </c>
      <c r="U84" s="73">
        <f>getEqUnitEffort</f>
        <v>0</v>
      </c>
      <c r="V84" s="101">
        <f>getEqQuantity</f>
        <v>0</v>
      </c>
      <c r="W84" s="320"/>
      <c r="X84" s="100">
        <f>getConsUnitCost</f>
        <v>0</v>
      </c>
      <c r="Y84" s="73">
        <f>getConsUnitEffort</f>
        <v>0</v>
      </c>
      <c r="Z84" s="14">
        <f>getConsQuantity</f>
        <v>0</v>
      </c>
      <c r="AA84" s="320"/>
      <c r="AB84" s="72"/>
      <c r="AC84" s="112"/>
      <c r="AD84" s="14">
        <f>getOthQuantity</f>
        <v>0</v>
      </c>
      <c r="AE84" s="320"/>
      <c r="AF84" s="28" t="str">
        <f>IF(ISBLANK(CatTemplate[[#This Row],[Resource type]]),"",CatTemplate[[#This Row],[Resource type]])</f>
        <v>CIEC Nurse</v>
      </c>
      <c r="AG84" s="242">
        <f>getStaffUnitCost</f>
        <v>443.51295609133325</v>
      </c>
      <c r="AH84" s="113">
        <f>getStaffUnitEffort</f>
        <v>0</v>
      </c>
      <c r="AI84" s="40">
        <f>getStaffQuantity</f>
        <v>0</v>
      </c>
      <c r="AJ84" s="41">
        <f>CatTemplate[[#This Row],[St. quantity]]*8/ParRatePM</f>
        <v>0</v>
      </c>
      <c r="AK84" s="320"/>
      <c r="AL84" s="53" t="str">
        <f>CatTemplate[[#This Row],[Item type]]</f>
        <v>Visits</v>
      </c>
      <c r="AM84" s="12">
        <f>SUM(CatTemplate[[#This Row],[Year1]:[Year20]])</f>
        <v>0</v>
      </c>
      <c r="AN84" s="52"/>
      <c r="AO84" s="52"/>
      <c r="AP84" s="52"/>
      <c r="AQ84" s="8"/>
      <c r="AR84" s="8"/>
      <c r="AS84" s="8"/>
      <c r="AT84" s="8"/>
      <c r="AU84" s="8"/>
      <c r="AV84" s="8"/>
      <c r="AW84" s="8"/>
      <c r="AX84" s="8"/>
      <c r="AY84" s="8"/>
      <c r="AZ84" s="8"/>
      <c r="BA84" s="8"/>
      <c r="BB84" s="8"/>
      <c r="BC84" s="8"/>
      <c r="BD84" s="8"/>
      <c r="BE84" s="8"/>
      <c r="BF84" s="8"/>
      <c r="BG84" s="36"/>
      <c r="BH84" s="320"/>
      <c r="BI84" s="37" t="str">
        <f>getCostCategory</f>
        <v>07 Other costs</v>
      </c>
      <c r="BJ84" s="37" t="str">
        <f>getSection</f>
        <v>02 Patient visits and data collection</v>
      </c>
      <c r="BK84" s="32" t="str">
        <f>getObject</f>
        <v>Patient visits and data collection</v>
      </c>
      <c r="BL84" s="30">
        <f>IFERROR(getUnitCost * IF(CatTemplate[[#This Row],[Cost Category Comp.]]="01 Staff costs", 1,1),0)</f>
        <v>443.51295609133325</v>
      </c>
      <c r="BM84" s="29">
        <f>IF(AND(ISBLANK(CatTemplate[[#This Row],[Eq. unit cost]]),ISBLANK(CatTemplate[[#This Row],[Cons. unit cost]]),ISBLANK(CatTemplate[[#This Row],[Oth. unit cost]])), 0, IF(getUnitEffort =0,1,getUnitEffort) * CatTemplate[[#This Row],[Year1]])</f>
        <v>0</v>
      </c>
      <c r="BN84" s="29">
        <f>IF(AND(ISBLANK(CatTemplate[[#This Row],[Eq. unit cost]]),ISBLANK(CatTemplate[[#This Row],[Cons. unit cost]]),ISBLANK(CatTemplate[[#This Row],[Oth. unit cost]])), 0, IF(getUnitEffort =0,1,getUnitEffort) * CatTemplate[[#This Row],[Year2]])</f>
        <v>0</v>
      </c>
      <c r="BO84" s="29">
        <f>IF(AND(ISBLANK(CatTemplate[[#This Row],[Eq. unit cost]]),ISBLANK(CatTemplate[[#This Row],[Cons. unit cost]]),ISBLANK(CatTemplate[[#This Row],[Oth. unit cost]])), 0, IF(getUnitEffort =0,1,getUnitEffort) * CatTemplate[[#This Row],[Year3]])</f>
        <v>0</v>
      </c>
      <c r="BP84" s="29">
        <f>IF(AND(ISBLANK(CatTemplate[[#This Row],[Eq. unit cost]]),ISBLANK(CatTemplate[[#This Row],[Cons. unit cost]]),ISBLANK(CatTemplate[[#This Row],[Oth. unit cost]])), 0, IF(getUnitEffort =0,1,getUnitEffort) * CatTemplate[[#This Row],[Year4]])</f>
        <v>0</v>
      </c>
      <c r="BQ84" s="29">
        <f>IF(AND(ISBLANK(CatTemplate[[#This Row],[Eq. unit cost]]),ISBLANK(CatTemplate[[#This Row],[Cons. unit cost]]),ISBLANK(CatTemplate[[#This Row],[Oth. unit cost]])), 0, IF(getUnitEffort =0,1,getUnitEffort) * CatTemplate[[#This Row],[Year5]])</f>
        <v>0</v>
      </c>
      <c r="BR84" s="29">
        <f>IF(AND(ISBLANK(CatTemplate[[#This Row],[Eq. unit cost]]),ISBLANK(CatTemplate[[#This Row],[Cons. unit cost]]),ISBLANK(CatTemplate[[#This Row],[Oth. unit cost]])), 0, IF(getUnitEffort =0,1,getUnitEffort) * CatTemplate[[#This Row],[Year6]])</f>
        <v>0</v>
      </c>
      <c r="BS84" s="29">
        <f>IF(AND(ISBLANK(CatTemplate[[#This Row],[Eq. unit cost]]),ISBLANK(CatTemplate[[#This Row],[Cons. unit cost]]),ISBLANK(CatTemplate[[#This Row],[Oth. unit cost]])), 0, IF(getUnitEffort =0,1,getUnitEffort) * CatTemplate[[#This Row],[Year7]])</f>
        <v>0</v>
      </c>
      <c r="BT84" s="29">
        <f>IF(AND(ISBLANK(CatTemplate[[#This Row],[Eq. unit cost]]),ISBLANK(CatTemplate[[#This Row],[Cons. unit cost]]),ISBLANK(CatTemplate[[#This Row],[Oth. unit cost]])), 0, IF(getUnitEffort =0,1,getUnitEffort) * CatTemplate[[#This Row],[Year8]])</f>
        <v>0</v>
      </c>
      <c r="BU84" s="29">
        <f>IF(AND(ISBLANK(CatTemplate[[#This Row],[Eq. unit cost]]),ISBLANK(CatTemplate[[#This Row],[Cons. unit cost]]),ISBLANK(CatTemplate[[#This Row],[Oth. unit cost]])), 0, IF(getUnitEffort =0,1,getUnitEffort) * CatTemplate[[#This Row],[Year9]])</f>
        <v>0</v>
      </c>
      <c r="BV84" s="29">
        <f>IF(AND(ISBLANK(CatTemplate[[#This Row],[Eq. unit cost]]),ISBLANK(CatTemplate[[#This Row],[Cons. unit cost]]),ISBLANK(CatTemplate[[#This Row],[Oth. unit cost]])), 0, IF(getUnitEffort =0,1,getUnitEffort) * CatTemplate[[#This Row],[Year10]])</f>
        <v>0</v>
      </c>
      <c r="BW84" s="29">
        <f>IF(AND(ISBLANK(CatTemplate[[#This Row],[Eq. unit cost]]),ISBLANK(CatTemplate[[#This Row],[Cons. unit cost]]),ISBLANK(CatTemplate[[#This Row],[Oth. unit cost]])), 0, IF(getUnitEffort =0,1,getUnitEffort) * CatTemplate[[#This Row],[Year11]])</f>
        <v>0</v>
      </c>
      <c r="BX84" s="29">
        <f>IF(AND(ISBLANK(CatTemplate[[#This Row],[Eq. unit cost]]),ISBLANK(CatTemplate[[#This Row],[Cons. unit cost]]),ISBLANK(CatTemplate[[#This Row],[Oth. unit cost]])), 0, IF(getUnitEffort =0,1,getUnitEffort) * CatTemplate[[#This Row],[Year12]])</f>
        <v>0</v>
      </c>
      <c r="BY84" s="29">
        <f>IF(AND(ISBLANK(CatTemplate[[#This Row],[Eq. unit cost]]),ISBLANK(CatTemplate[[#This Row],[Cons. unit cost]]),ISBLANK(CatTemplate[[#This Row],[Oth. unit cost]])), 0, IF(getUnitEffort =0,1,getUnitEffort) * CatTemplate[[#This Row],[Year13]])</f>
        <v>0</v>
      </c>
      <c r="BZ84" s="29">
        <f>IF(AND(ISBLANK(CatTemplate[[#This Row],[Eq. unit cost]]),ISBLANK(CatTemplate[[#This Row],[Cons. unit cost]]),ISBLANK(CatTemplate[[#This Row],[Oth. unit cost]])), 0, IF(getUnitEffort =0,1,getUnitEffort) * CatTemplate[[#This Row],[Year14]])</f>
        <v>0</v>
      </c>
      <c r="CA84" s="29">
        <f>IF(AND(ISBLANK(CatTemplate[[#This Row],[Eq. unit cost]]),ISBLANK(CatTemplate[[#This Row],[Cons. unit cost]]),ISBLANK(CatTemplate[[#This Row],[Oth. unit cost]])), 0, IF(getUnitEffort =0,1,getUnitEffort) * CatTemplate[[#This Row],[Year15]])</f>
        <v>0</v>
      </c>
      <c r="CB84" s="29">
        <f>IF(AND(ISBLANK(CatTemplate[[#This Row],[Eq. unit cost]]),ISBLANK(CatTemplate[[#This Row],[Cons. unit cost]]),ISBLANK(CatTemplate[[#This Row],[Oth. unit cost]])), 0, IF(getUnitEffort =0,1,getUnitEffort) * CatTemplate[[#This Row],[Year16]])</f>
        <v>0</v>
      </c>
      <c r="CC84" s="29">
        <f>IF(AND(ISBLANK(CatTemplate[[#This Row],[Eq. unit cost]]),ISBLANK(CatTemplate[[#This Row],[Cons. unit cost]]),ISBLANK(CatTemplate[[#This Row],[Oth. unit cost]])), 0, IF(getUnitEffort =0,1,getUnitEffort) * CatTemplate[[#This Row],[Year17]])</f>
        <v>0</v>
      </c>
      <c r="CD84" s="29">
        <f>IF(AND(ISBLANK(CatTemplate[[#This Row],[Eq. unit cost]]),ISBLANK(CatTemplate[[#This Row],[Cons. unit cost]]),ISBLANK(CatTemplate[[#This Row],[Oth. unit cost]])), 0, IF(getUnitEffort =0,1,getUnitEffort) * CatTemplate[[#This Row],[Year18]])</f>
        <v>0</v>
      </c>
      <c r="CE84" s="29">
        <f>IF(AND(ISBLANK(CatTemplate[[#This Row],[Eq. unit cost]]),ISBLANK(CatTemplate[[#This Row],[Cons. unit cost]]),ISBLANK(CatTemplate[[#This Row],[Oth. unit cost]])), 0, IF(getUnitEffort =0,1,getUnitEffort) * CatTemplate[[#This Row],[Year19]])</f>
        <v>0</v>
      </c>
      <c r="CF84" s="29">
        <f>IF(AND(ISBLANK(CatTemplate[[#This Row],[Eq. unit cost]]),ISBLANK(CatTemplate[[#This Row],[Cons. unit cost]]),ISBLANK(CatTemplate[[#This Row],[Oth. unit cost]])), 0, IF(getUnitEffort =0,1,getUnitEffort) * CatTemplate[[#This Row],[Year20]])</f>
        <v>0</v>
      </c>
      <c r="CG84" s="45">
        <f>SUM(CatTemplate[[#This Row],[Q1]:[Q20]])</f>
        <v>0</v>
      </c>
      <c r="CH84" s="29">
        <f>IF(ISBLANK(CatTemplate[[#This Row],[St. unit effort]]),0,(CatTemplate[[#This Row],[St. unit effort]] * CatTemplate[[#This Row],[Year1]]))</f>
        <v>0</v>
      </c>
      <c r="CI84" s="29">
        <f>IF(ISBLANK(CatTemplate[[#This Row],[St. unit effort]]),0,(CatTemplate[[#This Row],[St. unit effort]] * CatTemplate[[#This Row],[Year2]]))</f>
        <v>0</v>
      </c>
      <c r="CJ84" s="29">
        <f>IF(ISBLANK(CatTemplate[[#This Row],[St. unit effort]]),0,(CatTemplate[[#This Row],[St. unit effort]] * CatTemplate[[#This Row],[Year3]]))</f>
        <v>0</v>
      </c>
      <c r="CK84" s="29">
        <f>IF(ISBLANK(CatTemplate[[#This Row],[St. unit effort]]),0,(CatTemplate[[#This Row],[St. unit effort]] * CatTemplate[[#This Row],[Year4]]))</f>
        <v>0</v>
      </c>
      <c r="CL84" s="29">
        <f>IF(ISBLANK(CatTemplate[[#This Row],[St. unit effort]]),0,(CatTemplate[[#This Row],[St. unit effort]] * CatTemplate[[#This Row],[Year5]]))</f>
        <v>0</v>
      </c>
      <c r="CM84" s="29">
        <f>IF(ISBLANK(CatTemplate[[#This Row],[St. unit effort]]),0,(CatTemplate[[#This Row],[St. unit effort]] * CatTemplate[[#This Row],[Year6]]))</f>
        <v>0</v>
      </c>
      <c r="CN84" s="29">
        <f>IF(ISBLANK(CatTemplate[[#This Row],[St. unit effort]]),0,(CatTemplate[[#This Row],[St. unit effort]] * CatTemplate[[#This Row],[Year7]]))</f>
        <v>0</v>
      </c>
      <c r="CO84" s="29">
        <f>IF(ISBLANK(CatTemplate[[#This Row],[St. unit effort]]),0,(CatTemplate[[#This Row],[St. unit effort]] * CatTemplate[[#This Row],[Year8]]))</f>
        <v>0</v>
      </c>
      <c r="CP84" s="29">
        <f>IF(ISBLANK(CatTemplate[[#This Row],[St. unit effort]]),0,(CatTemplate[[#This Row],[St. unit effort]] * CatTemplate[[#This Row],[Year9]]))</f>
        <v>0</v>
      </c>
      <c r="CQ84" s="29">
        <f>IF(ISBLANK(CatTemplate[[#This Row],[St. unit effort]]),0,(CatTemplate[[#This Row],[St. unit effort]] * CatTemplate[[#This Row],[Year10]]))</f>
        <v>0</v>
      </c>
      <c r="CR84" s="29">
        <f>IF(ISBLANK(CatTemplate[[#This Row],[St. unit effort]]),0,(CatTemplate[[#This Row],[St. unit effort]] * CatTemplate[[#This Row],[Year11]]))</f>
        <v>0</v>
      </c>
      <c r="CS84" s="29">
        <f>IF(ISBLANK(CatTemplate[[#This Row],[St. unit effort]]),0,(CatTemplate[[#This Row],[St. unit effort]] * CatTemplate[[#This Row],[Year12]]))</f>
        <v>0</v>
      </c>
      <c r="CT84" s="29">
        <f>IF(ISBLANK(CatTemplate[[#This Row],[St. unit effort]]),0,(CatTemplate[[#This Row],[St. unit effort]] * CatTemplate[[#This Row],[Year13]]))</f>
        <v>0</v>
      </c>
      <c r="CU84" s="29">
        <f>IF(ISBLANK(CatTemplate[[#This Row],[St. unit effort]]),0,(CatTemplate[[#This Row],[St. unit effort]] * CatTemplate[[#This Row],[Year14]]))</f>
        <v>0</v>
      </c>
      <c r="CV84" s="29">
        <f>IF(ISBLANK(CatTemplate[[#This Row],[St. unit effort]]),0,(CatTemplate[[#This Row],[St. unit effort]] * CatTemplate[[#This Row],[Year15]]))</f>
        <v>0</v>
      </c>
      <c r="CW84" s="29">
        <f>IF(ISBLANK(CatTemplate[[#This Row],[St. unit effort]]),0,(CatTemplate[[#This Row],[St. unit effort]] * CatTemplate[[#This Row],[Year16]]))</f>
        <v>0</v>
      </c>
      <c r="CX84" s="29">
        <f>IF(ISBLANK(CatTemplate[[#This Row],[St. unit effort]]),0,(CatTemplate[[#This Row],[St. unit effort]] * CatTemplate[[#This Row],[Year17]]))</f>
        <v>0</v>
      </c>
      <c r="CY84" s="29">
        <f>IF(ISBLANK(CatTemplate[[#This Row],[St. unit effort]]),0,(CatTemplate[[#This Row],[St. unit effort]] * CatTemplate[[#This Row],[Year18]]))</f>
        <v>0</v>
      </c>
      <c r="CZ84" s="29">
        <f>IF(ISBLANK(CatTemplate[[#This Row],[St. unit effort]]),0,(CatTemplate[[#This Row],[St. unit effort]] * CatTemplate[[#This Row],[Year19]]))</f>
        <v>0</v>
      </c>
      <c r="DA84" s="29">
        <f>IF(ISBLANK(CatTemplate[[#This Row],[St. unit effort]]),0,(CatTemplate[[#This Row],[St. unit effort]] * CatTemplate[[#This Row],[Year20]]))</f>
        <v>0</v>
      </c>
      <c r="DB84" s="57">
        <f>IF(ISBLANK(CatTemplate[[#This Row],[St. unit effort]]),0,(CatTemplate[[#This Row],[St. unit effort]] * CatTemplate[[#This Row],[Year1]])*8/ParRatePM)</f>
        <v>0</v>
      </c>
      <c r="DC84" s="57">
        <f>IF(ISBLANK(CatTemplate[[#This Row],[St. unit effort]]),0,(CatTemplate[[#This Row],[St. unit effort]] * CatTemplate[[#This Row],[Year2]])*8/ParRatePM)</f>
        <v>0</v>
      </c>
      <c r="DD84" s="57">
        <f>IF(ISBLANK(CatTemplate[[#This Row],[St. unit effort]]),0,(CatTemplate[[#This Row],[St. unit effort]] * CatTemplate[[#This Row],[Year3]])*8/ParRatePM)</f>
        <v>0</v>
      </c>
      <c r="DE84" s="57">
        <f>IF(ISBLANK(CatTemplate[[#This Row],[St. unit effort]]),0,(CatTemplate[[#This Row],[St. unit effort]] * CatTemplate[[#This Row],[Year4]])*8/ParRatePM)</f>
        <v>0</v>
      </c>
      <c r="DF84" s="57">
        <f>IF(ISBLANK(CatTemplate[[#This Row],[St. unit effort]]),0,(CatTemplate[[#This Row],[St. unit effort]] * CatTemplate[[#This Row],[Year5]])*8/ParRatePM)</f>
        <v>0</v>
      </c>
      <c r="DG84" s="57">
        <f>IF(ISBLANK(CatTemplate[[#This Row],[St. unit effort]]),0,(CatTemplate[[#This Row],[St. unit effort]] * CatTemplate[[#This Row],[Year6]])*8/ParRatePM)</f>
        <v>0</v>
      </c>
      <c r="DH84" s="57">
        <f>IF(ISBLANK(CatTemplate[[#This Row],[St. unit effort]]),0,(CatTemplate[[#This Row],[St. unit effort]] * CatTemplate[[#This Row],[Year7]])*8/ParRatePM)</f>
        <v>0</v>
      </c>
      <c r="DI84" s="57">
        <f>IF(ISBLANK(CatTemplate[[#This Row],[St. unit effort]]),0,(CatTemplate[[#This Row],[St. unit effort]] * CatTemplate[[#This Row],[Year8]])*8/ParRatePM)</f>
        <v>0</v>
      </c>
      <c r="DJ84" s="57">
        <f>IF(ISBLANK(CatTemplate[[#This Row],[St. unit effort]]),0,(CatTemplate[[#This Row],[St. unit effort]] * CatTemplate[[#This Row],[Year9]])*8/ParRatePM)</f>
        <v>0</v>
      </c>
      <c r="DK84" s="57">
        <f>IF(ISBLANK(CatTemplate[[#This Row],[St. unit effort]]),0,(CatTemplate[[#This Row],[St. unit effort]] * CatTemplate[[#This Row],[Year10]])*8/ParRatePM)</f>
        <v>0</v>
      </c>
      <c r="DL84" s="57">
        <f>IF(ISBLANK(CatTemplate[[#This Row],[St. unit effort]]),0,(CatTemplate[[#This Row],[St. unit effort]] * CatTemplate[[#This Row],[Year11]])*8/ParRatePM)</f>
        <v>0</v>
      </c>
      <c r="DM84" s="57">
        <f>IF(ISBLANK(CatTemplate[[#This Row],[St. unit effort]]),0,(CatTemplate[[#This Row],[St. unit effort]] * CatTemplate[[#This Row],[Year12]])*8/ParRatePM)</f>
        <v>0</v>
      </c>
      <c r="DN84" s="57">
        <f>IF(ISBLANK(CatTemplate[[#This Row],[St. unit effort]]),0,(CatTemplate[[#This Row],[St. unit effort]] * CatTemplate[[#This Row],[Year13]])*8/ParRatePM)</f>
        <v>0</v>
      </c>
      <c r="DO84" s="57">
        <f>IF(ISBLANK(CatTemplate[[#This Row],[St. unit effort]]),0,(CatTemplate[[#This Row],[St. unit effort]] * CatTemplate[[#This Row],[Year14]])*8/ParRatePM)</f>
        <v>0</v>
      </c>
      <c r="DP84" s="57">
        <f>IF(ISBLANK(CatTemplate[[#This Row],[St. unit effort]]),0,(CatTemplate[[#This Row],[St. unit effort]] * CatTemplate[[#This Row],[Year15]])*8/ParRatePM)</f>
        <v>0</v>
      </c>
      <c r="DQ84" s="57">
        <f>IF(ISBLANK(CatTemplate[[#This Row],[St. unit effort]]),0,(CatTemplate[[#This Row],[St. unit effort]] * CatTemplate[[#This Row],[Year16]])*8/ParRatePM)</f>
        <v>0</v>
      </c>
      <c r="DR84" s="57">
        <f>IF(ISBLANK(CatTemplate[[#This Row],[St. unit effort]]),0,(CatTemplate[[#This Row],[St. unit effort]] * CatTemplate[[#This Row],[Year17]])*8/ParRatePM)</f>
        <v>0</v>
      </c>
      <c r="DS84" s="57">
        <f>IF(ISBLANK(CatTemplate[[#This Row],[St. unit effort]]),0,(CatTemplate[[#This Row],[St. unit effort]] * CatTemplate[[#This Row],[Year18]])*8/ParRatePM)</f>
        <v>0</v>
      </c>
      <c r="DT84" s="57">
        <f>IF(ISBLANK(CatTemplate[[#This Row],[St. unit effort]]),0,(CatTemplate[[#This Row],[St. unit effort]] * CatTemplate[[#This Row],[Year19]])*8/ParRatePM)</f>
        <v>0</v>
      </c>
      <c r="DU84" s="57">
        <f>IF(ISBLANK(CatTemplate[[#This Row],[St. unit effort]]),0,(CatTemplate[[#This Row],[St. unit effort]] * CatTemplate[[#This Row],[Year20]])*8/ParRatePM)</f>
        <v>0</v>
      </c>
      <c r="DV84" s="54">
        <f>SUM(CatTemplate[[#This Row],[PM1]:[PM20]])</f>
        <v>0</v>
      </c>
      <c r="DW84" s="56">
        <f t="shared" si="25"/>
        <v>0</v>
      </c>
      <c r="DX84" s="56">
        <f t="shared" si="25"/>
        <v>0</v>
      </c>
      <c r="DY84" s="56">
        <f t="shared" si="25"/>
        <v>0</v>
      </c>
      <c r="DZ84" s="56">
        <f t="shared" si="25"/>
        <v>0</v>
      </c>
      <c r="EA84" s="56">
        <f t="shared" si="25"/>
        <v>0</v>
      </c>
      <c r="EB84" s="56">
        <f t="shared" si="25"/>
        <v>0</v>
      </c>
      <c r="EC84" s="56">
        <f t="shared" si="25"/>
        <v>0</v>
      </c>
      <c r="ED84" s="56">
        <f t="shared" si="25"/>
        <v>0</v>
      </c>
      <c r="EE84" s="56">
        <f t="shared" si="25"/>
        <v>0</v>
      </c>
      <c r="EF84" s="56">
        <f t="shared" si="25"/>
        <v>0</v>
      </c>
      <c r="EG84" s="56">
        <f t="shared" si="25"/>
        <v>0</v>
      </c>
      <c r="EH84" s="56">
        <f t="shared" si="25"/>
        <v>0</v>
      </c>
      <c r="EI84" s="56">
        <f t="shared" si="25"/>
        <v>0</v>
      </c>
      <c r="EJ84" s="56">
        <f t="shared" si="25"/>
        <v>0</v>
      </c>
      <c r="EK84" s="56">
        <f t="shared" si="25"/>
        <v>0</v>
      </c>
      <c r="EL84" s="56">
        <f t="shared" si="25"/>
        <v>0</v>
      </c>
      <c r="EM84" s="56">
        <f t="shared" si="23"/>
        <v>0</v>
      </c>
      <c r="EN84" s="56">
        <f t="shared" si="23"/>
        <v>0</v>
      </c>
      <c r="EO84" s="56">
        <f t="shared" si="23"/>
        <v>0</v>
      </c>
      <c r="EP84" s="56">
        <f t="shared" si="23"/>
        <v>0</v>
      </c>
      <c r="EQ84" s="30">
        <f>CatTemplate[[#This Row],[Eq. unit cost]] * CatTemplate[[#This Row],[Eq. quantity]]</f>
        <v>0</v>
      </c>
      <c r="ER84" s="30">
        <f>CatTemplate[[#This Row],[Cons. unit cost]] *CatTemplate[[#This Row],[Cons. quantity]]</f>
        <v>0</v>
      </c>
      <c r="ES84" s="30">
        <f>CatTemplate[[#This Row],[Oth. unit cost]] *CatTemplate[[#This Row],[Oth. quantity]]</f>
        <v>0</v>
      </c>
      <c r="ET84" s="55">
        <f>SUM(CatTemplate[[#This Row],[CO1]:[CO20]])</f>
        <v>0</v>
      </c>
      <c r="EU84" s="56">
        <f t="shared" si="26"/>
        <v>0</v>
      </c>
      <c r="EV84" s="56">
        <f t="shared" si="26"/>
        <v>0</v>
      </c>
      <c r="EW84" s="56">
        <f t="shared" si="26"/>
        <v>0</v>
      </c>
      <c r="EX84" s="56">
        <f t="shared" si="26"/>
        <v>0</v>
      </c>
      <c r="EY84" s="56">
        <f t="shared" si="26"/>
        <v>0</v>
      </c>
      <c r="EZ84" s="56">
        <f t="shared" si="26"/>
        <v>0</v>
      </c>
      <c r="FA84" s="56">
        <f t="shared" si="26"/>
        <v>0</v>
      </c>
      <c r="FB84" s="56">
        <f t="shared" si="26"/>
        <v>0</v>
      </c>
      <c r="FC84" s="56">
        <f t="shared" si="26"/>
        <v>0</v>
      </c>
      <c r="FD84" s="56">
        <f t="shared" si="26"/>
        <v>0</v>
      </c>
      <c r="FE84" s="56">
        <f t="shared" si="26"/>
        <v>0</v>
      </c>
      <c r="FF84" s="56">
        <f t="shared" si="26"/>
        <v>0</v>
      </c>
      <c r="FG84" s="56">
        <f t="shared" si="26"/>
        <v>0</v>
      </c>
      <c r="FH84" s="56">
        <f t="shared" si="26"/>
        <v>0</v>
      </c>
      <c r="FI84" s="56">
        <f t="shared" si="26"/>
        <v>0</v>
      </c>
      <c r="FJ84" s="56">
        <f t="shared" si="26"/>
        <v>0</v>
      </c>
      <c r="FK84" s="56">
        <f t="shared" si="24"/>
        <v>0</v>
      </c>
      <c r="FL84" s="56">
        <f t="shared" si="24"/>
        <v>0</v>
      </c>
      <c r="FM84" s="56">
        <f t="shared" si="24"/>
        <v>0</v>
      </c>
      <c r="FN84" s="56">
        <f t="shared" si="24"/>
        <v>0</v>
      </c>
      <c r="FO84" s="58">
        <f>SUM(CatTemplate[[#This Row],[CS1]:[CS20]])</f>
        <v>0</v>
      </c>
      <c r="FP84" s="59">
        <f>CatTemplate[[#This Row],[Total Oth. cost]]+CatTemplate[[#This Row],[Total St. Cost]]</f>
        <v>0</v>
      </c>
      <c r="FQ84" s="33" t="e">
        <f t="shared" si="27"/>
        <v>#VALUE!</v>
      </c>
      <c r="FR84" s="33" t="e">
        <f t="shared" si="28"/>
        <v>#VALUE!</v>
      </c>
      <c r="FS84" s="30" t="e">
        <f>(CatTemplate[[#This Row],[CO1]] + CatTemplate[[#This Row],[CS1]]) * (1 + getRateOHFinal) * getRateMarkupFinal</f>
        <v>#VALUE!</v>
      </c>
      <c r="FT84" s="30" t="e">
        <f>(CatTemplate[[#This Row],[CO2]] + CatTemplate[[#This Row],[CS2]]) * (1 + getRateOHFinal) * getRateMarkupFinal</f>
        <v>#VALUE!</v>
      </c>
      <c r="FU84" s="30" t="e">
        <f>(CatTemplate[[#This Row],[CO3]] + CatTemplate[[#This Row],[CS3]]) * (1 + getRateOHFinal) * getRateMarkupFinal</f>
        <v>#VALUE!</v>
      </c>
      <c r="FV84" s="30" t="e">
        <f>(CatTemplate[[#This Row],[CO4]] + CatTemplate[[#This Row],[CS4]]) * (1 + getRateOHFinal) * getRateMarkupFinal</f>
        <v>#VALUE!</v>
      </c>
      <c r="FW84" s="30" t="e">
        <f>(CatTemplate[[#This Row],[CO5]] + CatTemplate[[#This Row],[CS5]]) * (1 + getRateOHFinal) * getRateMarkupFinal</f>
        <v>#VALUE!</v>
      </c>
      <c r="FX84" s="30" t="e">
        <f>(CatTemplate[[#This Row],[CO6]] + CatTemplate[[#This Row],[CS6]]) * (1 + getRateOHFinal) * getRateMarkupFinal</f>
        <v>#VALUE!</v>
      </c>
      <c r="FY84" s="30" t="e">
        <f>(CatTemplate[[#This Row],[CO7]] + CatTemplate[[#This Row],[CS7]]) * (1 + getRateOHFinal) * getRateMarkupFinal</f>
        <v>#VALUE!</v>
      </c>
      <c r="FZ84" s="30" t="e">
        <f>(CatTemplate[[#This Row],[CO8]] + CatTemplate[[#This Row],[CS8]]) * (1 + getRateOHFinal) * getRateMarkupFinal</f>
        <v>#VALUE!</v>
      </c>
      <c r="GA84" s="30" t="e">
        <f>(CatTemplate[[#This Row],[CO9]] + CatTemplate[[#This Row],[CS9]]) * (1 + getRateOHFinal) * getRateMarkupFinal</f>
        <v>#VALUE!</v>
      </c>
      <c r="GB84" s="30" t="e">
        <f>(CatTemplate[[#This Row],[CO10]] + CatTemplate[[#This Row],[CS10]]) * (1 + getRateOHFinal) * getRateMarkupFinal</f>
        <v>#VALUE!</v>
      </c>
      <c r="GC84" s="30" t="e">
        <f>(CatTemplate[[#This Row],[CO11]] + CatTemplate[[#This Row],[CS11]]) * (1 + getRateOHFinal) * getRateMarkupFinal</f>
        <v>#VALUE!</v>
      </c>
      <c r="GD84" s="30" t="e">
        <f>(CatTemplate[[#This Row],[CO12]] + CatTemplate[[#This Row],[CS12]]) * (1 + getRateOHFinal) * getRateMarkupFinal</f>
        <v>#VALUE!</v>
      </c>
      <c r="GE84" s="30" t="e">
        <f>(CatTemplate[[#This Row],[CO13]] + CatTemplate[[#This Row],[CS13]]) * (1 + getRateOHFinal) * getRateMarkupFinal</f>
        <v>#VALUE!</v>
      </c>
      <c r="GF84" s="30" t="e">
        <f>(CatTemplate[[#This Row],[CO14]] + CatTemplate[[#This Row],[CS14]]) * (1 + getRateOHFinal) * getRateMarkupFinal</f>
        <v>#VALUE!</v>
      </c>
      <c r="GG84" s="30" t="e">
        <f>(CatTemplate[[#This Row],[CO15]] + CatTemplate[[#This Row],[CS15]]) * (1 + getRateOHFinal) * getRateMarkupFinal</f>
        <v>#VALUE!</v>
      </c>
      <c r="GH84" s="30" t="e">
        <f>(CatTemplate[[#This Row],[CO16]] + CatTemplate[[#This Row],[CS16]]) * (1 + getRateOHFinal) * getRateMarkupFinal</f>
        <v>#VALUE!</v>
      </c>
      <c r="GI84" s="30" t="e">
        <f>(CatTemplate[[#This Row],[CO17]] + CatTemplate[[#This Row],[CS17]]) * (1 + getRateOHFinal) * getRateMarkupFinal</f>
        <v>#VALUE!</v>
      </c>
      <c r="GJ84" s="30" t="e">
        <f>(CatTemplate[[#This Row],[CO18]] + CatTemplate[[#This Row],[CS18]]) * (1 + getRateOHFinal) * getRateMarkupFinal</f>
        <v>#VALUE!</v>
      </c>
      <c r="GK84" s="30" t="e">
        <f>(CatTemplate[[#This Row],[CO19]] + CatTemplate[[#This Row],[CS19]]) * (1 + getRateOHFinal) * getRateMarkupFinal</f>
        <v>#VALUE!</v>
      </c>
      <c r="GL84" s="30" t="e">
        <f>(CatTemplate[[#This Row],[CO20]] + CatTemplate[[#This Row],[CS20]]) * (1 + getRateOHFinal) * getRateMarkupFinal</f>
        <v>#VALUE!</v>
      </c>
      <c r="GM84" s="30" t="e">
        <f t="shared" si="29"/>
        <v>#VALUE!</v>
      </c>
      <c r="GN84" s="30" t="e">
        <f t="shared" si="30"/>
        <v>#VALUE!</v>
      </c>
      <c r="GO84" s="30" t="e">
        <f t="shared" si="31"/>
        <v>#VALUE!</v>
      </c>
      <c r="GP84" s="30" t="e">
        <f t="shared" si="32"/>
        <v>#VALUE!</v>
      </c>
      <c r="GQ84" s="30" t="e">
        <f>(CatTemplate[[#This Row],[CO1]]+CatTemplate[[#This Row],[CS1]]) * (1+ getRateOHFinal) * (1 + getRateMarkupFinal)</f>
        <v>#VALUE!</v>
      </c>
      <c r="GR84" s="30" t="e">
        <f>(CatTemplate[[#This Row],[CO2]]+CatTemplate[[#This Row],[CS2]]) * (1+ getRateOHFinal) * (1 + getRateMarkupFinal)</f>
        <v>#VALUE!</v>
      </c>
      <c r="GS84" s="30" t="e">
        <f>(CatTemplate[[#This Row],[CO3]]+CatTemplate[[#This Row],[CS3]]) * (1+ getRateOHFinal) * (1 + getRateMarkupFinal)</f>
        <v>#VALUE!</v>
      </c>
      <c r="GT84" s="30" t="e">
        <f>(CatTemplate[[#This Row],[CO4]]+CatTemplate[[#This Row],[CS4]]) * (1+ getRateOHFinal) * (1 + getRateMarkupFinal)</f>
        <v>#VALUE!</v>
      </c>
      <c r="GU84" s="30" t="e">
        <f>(CatTemplate[[#This Row],[CO5]]+CatTemplate[[#This Row],[CS5]]) * (1+ getRateOHFinal) * (1 + getRateMarkupFinal)</f>
        <v>#VALUE!</v>
      </c>
      <c r="GV84" s="30" t="e">
        <f>(CatTemplate[[#This Row],[CO6]]+CatTemplate[[#This Row],[CS6]]) * (1+ getRateOHFinal) * (1 + getRateMarkupFinal)</f>
        <v>#VALUE!</v>
      </c>
      <c r="GW84" s="30" t="e">
        <f>(CatTemplate[[#This Row],[CO7]]+CatTemplate[[#This Row],[CS7]]) * (1+ getRateOHFinal) * (1 + getRateMarkupFinal)</f>
        <v>#VALUE!</v>
      </c>
      <c r="GX84" s="30" t="e">
        <f>(CatTemplate[[#This Row],[CO8]]+CatTemplate[[#This Row],[CS8]]) * (1+ getRateOHFinal) * (1 + getRateMarkupFinal)</f>
        <v>#VALUE!</v>
      </c>
      <c r="GY84" s="30" t="e">
        <f>(CatTemplate[[#This Row],[CO9]]+CatTemplate[[#This Row],[CS9]]) * (1+ getRateOHFinal) * (1 + getRateMarkupFinal)</f>
        <v>#VALUE!</v>
      </c>
      <c r="GZ84" s="30" t="e">
        <f>(CatTemplate[[#This Row],[CO10]]+CatTemplate[[#This Row],[CS10]]) * (1+ getRateOHFinal) * (1 + getRateMarkupFinal)</f>
        <v>#VALUE!</v>
      </c>
      <c r="HA84" s="30" t="e">
        <f>(CatTemplate[[#This Row],[CO11]]+CatTemplate[[#This Row],[CS11]]) * (1+ getRateOHFinal) * (1 + getRateMarkupFinal)</f>
        <v>#VALUE!</v>
      </c>
      <c r="HB84" s="30" t="e">
        <f>(CatTemplate[[#This Row],[CO12]]+CatTemplate[[#This Row],[CS12]]) * (1+ getRateOHFinal) * (1 + getRateMarkupFinal)</f>
        <v>#VALUE!</v>
      </c>
      <c r="HC84" s="30" t="e">
        <f>(CatTemplate[[#This Row],[CO13]]+CatTemplate[[#This Row],[CS13]]) * (1+ getRateOHFinal) * (1 + getRateMarkupFinal)</f>
        <v>#VALUE!</v>
      </c>
      <c r="HD84" s="30" t="e">
        <f>(CatTemplate[[#This Row],[CO14]]+CatTemplate[[#This Row],[CS14]]) * (1+ getRateOHFinal) * (1 + getRateMarkupFinal)</f>
        <v>#VALUE!</v>
      </c>
      <c r="HE84" s="30" t="e">
        <f>(CatTemplate[[#This Row],[CO15]]+CatTemplate[[#This Row],[CS15]]) * (1+ getRateOHFinal) * (1 + getRateMarkupFinal)</f>
        <v>#VALUE!</v>
      </c>
      <c r="HF84" s="30" t="e">
        <f>(CatTemplate[[#This Row],[CO16]]+CatTemplate[[#This Row],[CS16]]) * (1+ getRateOHFinal) * (1 + getRateMarkupFinal)</f>
        <v>#VALUE!</v>
      </c>
      <c r="HG84" s="30" t="e">
        <f>(CatTemplate[[#This Row],[CO17]]+CatTemplate[[#This Row],[CS17]]) * (1+ getRateOHFinal) * (1 + getRateMarkupFinal)</f>
        <v>#VALUE!</v>
      </c>
      <c r="HH84" s="30" t="e">
        <f>(CatTemplate[[#This Row],[CO18]]+CatTemplate[[#This Row],[CS18]]) * (1+ getRateOHFinal) * (1 + getRateMarkupFinal)</f>
        <v>#VALUE!</v>
      </c>
      <c r="HI84" s="30" t="e">
        <f>(CatTemplate[[#This Row],[CO19]]+CatTemplate[[#This Row],[CS19]]) * (1+ getRateOHFinal) * (1 + getRateMarkupFinal)</f>
        <v>#VALUE!</v>
      </c>
      <c r="HJ84" s="30" t="e">
        <f>(CatTemplate[[#This Row],[CO20]]+CatTemplate[[#This Row],[CS20]]) * (1+ getRateOHFinal) * (1 + getRateMarkupFinal)</f>
        <v>#VALUE!</v>
      </c>
      <c r="HK84" s="39" t="e">
        <f>CatTemplate[[#This Row],[Total cost]]+CatTemplate[[#This Row],[OH Amount]]+CatTemplate[[#This Row],[Markup]]</f>
        <v>#VALUE!</v>
      </c>
      <c r="HL84" s="63">
        <f>IF(CatTemplate[[#This Row],[Units]]="Days",CatTemplate[[#This Row],[Project quantity]]*CatTemplate[[#This Row],[St. unit effort]],CatTemplate[[#This Row],[Project quantity]])</f>
        <v>0</v>
      </c>
      <c r="HM84" s="287">
        <f>IFERROR(CatTemplate[[#This Row],[Total Price]]/(CatTemplate[[#This Row],[Final Quantity]]),0)</f>
        <v>0</v>
      </c>
      <c r="HN84" s="261"/>
    </row>
    <row r="85" spans="2:222" x14ac:dyDescent="0.2">
      <c r="B85" s="6" t="s">
        <v>75</v>
      </c>
      <c r="C85" s="22">
        <v>2</v>
      </c>
      <c r="D85" s="7" t="s">
        <v>75</v>
      </c>
      <c r="E85" s="24">
        <v>8</v>
      </c>
      <c r="F85" s="18" t="s">
        <v>159</v>
      </c>
      <c r="G85" s="26">
        <v>4</v>
      </c>
      <c r="H85" s="18" t="s">
        <v>162</v>
      </c>
      <c r="I85" s="18" t="s">
        <v>963</v>
      </c>
      <c r="J85" s="15" t="s">
        <v>31</v>
      </c>
      <c r="K85" s="15"/>
      <c r="L85" s="15" t="s">
        <v>928</v>
      </c>
      <c r="M85" s="15" t="s">
        <v>890</v>
      </c>
      <c r="N85" s="15" t="s">
        <v>858</v>
      </c>
      <c r="O85" s="320"/>
      <c r="P85" s="71"/>
      <c r="Q85" s="108"/>
      <c r="R85" s="73" t="s">
        <v>433</v>
      </c>
      <c r="S85" s="97"/>
      <c r="T85" s="100">
        <f>getEqUnitCost</f>
        <v>0</v>
      </c>
      <c r="U85" s="73">
        <f>getEqUnitEffort</f>
        <v>0</v>
      </c>
      <c r="V85" s="101">
        <f>getEqQuantity</f>
        <v>0</v>
      </c>
      <c r="W85" s="320"/>
      <c r="X85" s="100">
        <f>getConsUnitCost</f>
        <v>0</v>
      </c>
      <c r="Y85" s="73">
        <f>getConsUnitEffort</f>
        <v>0</v>
      </c>
      <c r="Z85" s="14">
        <f>getConsQuantity</f>
        <v>0</v>
      </c>
      <c r="AA85" s="320"/>
      <c r="AB85" s="72"/>
      <c r="AC85" s="112"/>
      <c r="AD85" s="14">
        <f>getOthQuantity</f>
        <v>0</v>
      </c>
      <c r="AE85" s="320"/>
      <c r="AF85" s="28" t="str">
        <f>IF(ISBLANK(CatTemplate[[#This Row],[Resource type]]),"",CatTemplate[[#This Row],[Resource type]])</f>
        <v>CIEC Nurse</v>
      </c>
      <c r="AG85" s="242">
        <f>getStaffUnitCost</f>
        <v>443.51295609133325</v>
      </c>
      <c r="AH85" s="113">
        <f>getStaffUnitEffort</f>
        <v>0</v>
      </c>
      <c r="AI85" s="40">
        <f>getStaffQuantity</f>
        <v>0</v>
      </c>
      <c r="AJ85" s="41">
        <f>CatTemplate[[#This Row],[St. quantity]]*8/ParRatePM</f>
        <v>0</v>
      </c>
      <c r="AK85" s="320"/>
      <c r="AL85" s="53" t="str">
        <f>CatTemplate[[#This Row],[Item type]]</f>
        <v>Visits</v>
      </c>
      <c r="AM85" s="12">
        <f>SUM(CatTemplate[[#This Row],[Year1]:[Year20]])</f>
        <v>0</v>
      </c>
      <c r="AN85" s="52"/>
      <c r="AO85" s="52"/>
      <c r="AP85" s="52"/>
      <c r="AQ85" s="8"/>
      <c r="AR85" s="8"/>
      <c r="AS85" s="8"/>
      <c r="AT85" s="8"/>
      <c r="AU85" s="8"/>
      <c r="AV85" s="8"/>
      <c r="AW85" s="8"/>
      <c r="AX85" s="8"/>
      <c r="AY85" s="8"/>
      <c r="AZ85" s="8"/>
      <c r="BA85" s="8"/>
      <c r="BB85" s="8"/>
      <c r="BC85" s="8"/>
      <c r="BD85" s="8"/>
      <c r="BE85" s="8"/>
      <c r="BF85" s="8"/>
      <c r="BG85" s="36"/>
      <c r="BH85" s="320"/>
      <c r="BI85" s="37" t="str">
        <f>getCostCategory</f>
        <v>07 Other costs</v>
      </c>
      <c r="BJ85" s="37" t="str">
        <f>getSection</f>
        <v>02 Patient visits and data collection</v>
      </c>
      <c r="BK85" s="32" t="str">
        <f>getObject</f>
        <v>Patient visits and data collection</v>
      </c>
      <c r="BL85" s="30">
        <f>IFERROR(getUnitCost * IF(CatTemplate[[#This Row],[Cost Category Comp.]]="01 Staff costs", 1,1),0)</f>
        <v>443.51295609133325</v>
      </c>
      <c r="BM85" s="29">
        <f>IF(AND(ISBLANK(CatTemplate[[#This Row],[Eq. unit cost]]),ISBLANK(CatTemplate[[#This Row],[Cons. unit cost]]),ISBLANK(CatTemplate[[#This Row],[Oth. unit cost]])), 0, IF(getUnitEffort =0,1,getUnitEffort) * CatTemplate[[#This Row],[Year1]])</f>
        <v>0</v>
      </c>
      <c r="BN85" s="29">
        <f>IF(AND(ISBLANK(CatTemplate[[#This Row],[Eq. unit cost]]),ISBLANK(CatTemplate[[#This Row],[Cons. unit cost]]),ISBLANK(CatTemplate[[#This Row],[Oth. unit cost]])), 0, IF(getUnitEffort =0,1,getUnitEffort) * CatTemplate[[#This Row],[Year2]])</f>
        <v>0</v>
      </c>
      <c r="BO85" s="29">
        <f>IF(AND(ISBLANK(CatTemplate[[#This Row],[Eq. unit cost]]),ISBLANK(CatTemplate[[#This Row],[Cons. unit cost]]),ISBLANK(CatTemplate[[#This Row],[Oth. unit cost]])), 0, IF(getUnitEffort =0,1,getUnitEffort) * CatTemplate[[#This Row],[Year3]])</f>
        <v>0</v>
      </c>
      <c r="BP85" s="29">
        <f>IF(AND(ISBLANK(CatTemplate[[#This Row],[Eq. unit cost]]),ISBLANK(CatTemplate[[#This Row],[Cons. unit cost]]),ISBLANK(CatTemplate[[#This Row],[Oth. unit cost]])), 0, IF(getUnitEffort =0,1,getUnitEffort) * CatTemplate[[#This Row],[Year4]])</f>
        <v>0</v>
      </c>
      <c r="BQ85" s="29">
        <f>IF(AND(ISBLANK(CatTemplate[[#This Row],[Eq. unit cost]]),ISBLANK(CatTemplate[[#This Row],[Cons. unit cost]]),ISBLANK(CatTemplate[[#This Row],[Oth. unit cost]])), 0, IF(getUnitEffort =0,1,getUnitEffort) * CatTemplate[[#This Row],[Year5]])</f>
        <v>0</v>
      </c>
      <c r="BR85" s="29">
        <f>IF(AND(ISBLANK(CatTemplate[[#This Row],[Eq. unit cost]]),ISBLANK(CatTemplate[[#This Row],[Cons. unit cost]]),ISBLANK(CatTemplate[[#This Row],[Oth. unit cost]])), 0, IF(getUnitEffort =0,1,getUnitEffort) * CatTemplate[[#This Row],[Year6]])</f>
        <v>0</v>
      </c>
      <c r="BS85" s="29">
        <f>IF(AND(ISBLANK(CatTemplate[[#This Row],[Eq. unit cost]]),ISBLANK(CatTemplate[[#This Row],[Cons. unit cost]]),ISBLANK(CatTemplate[[#This Row],[Oth. unit cost]])), 0, IF(getUnitEffort =0,1,getUnitEffort) * CatTemplate[[#This Row],[Year7]])</f>
        <v>0</v>
      </c>
      <c r="BT85" s="29">
        <f>IF(AND(ISBLANK(CatTemplate[[#This Row],[Eq. unit cost]]),ISBLANK(CatTemplate[[#This Row],[Cons. unit cost]]),ISBLANK(CatTemplate[[#This Row],[Oth. unit cost]])), 0, IF(getUnitEffort =0,1,getUnitEffort) * CatTemplate[[#This Row],[Year8]])</f>
        <v>0</v>
      </c>
      <c r="BU85" s="29">
        <f>IF(AND(ISBLANK(CatTemplate[[#This Row],[Eq. unit cost]]),ISBLANK(CatTemplate[[#This Row],[Cons. unit cost]]),ISBLANK(CatTemplate[[#This Row],[Oth. unit cost]])), 0, IF(getUnitEffort =0,1,getUnitEffort) * CatTemplate[[#This Row],[Year9]])</f>
        <v>0</v>
      </c>
      <c r="BV85" s="29">
        <f>IF(AND(ISBLANK(CatTemplate[[#This Row],[Eq. unit cost]]),ISBLANK(CatTemplate[[#This Row],[Cons. unit cost]]),ISBLANK(CatTemplate[[#This Row],[Oth. unit cost]])), 0, IF(getUnitEffort =0,1,getUnitEffort) * CatTemplate[[#This Row],[Year10]])</f>
        <v>0</v>
      </c>
      <c r="BW85" s="29">
        <f>IF(AND(ISBLANK(CatTemplate[[#This Row],[Eq. unit cost]]),ISBLANK(CatTemplate[[#This Row],[Cons. unit cost]]),ISBLANK(CatTemplate[[#This Row],[Oth. unit cost]])), 0, IF(getUnitEffort =0,1,getUnitEffort) * CatTemplate[[#This Row],[Year11]])</f>
        <v>0</v>
      </c>
      <c r="BX85" s="29">
        <f>IF(AND(ISBLANK(CatTemplate[[#This Row],[Eq. unit cost]]),ISBLANK(CatTemplate[[#This Row],[Cons. unit cost]]),ISBLANK(CatTemplate[[#This Row],[Oth. unit cost]])), 0, IF(getUnitEffort =0,1,getUnitEffort) * CatTemplate[[#This Row],[Year12]])</f>
        <v>0</v>
      </c>
      <c r="BY85" s="29">
        <f>IF(AND(ISBLANK(CatTemplate[[#This Row],[Eq. unit cost]]),ISBLANK(CatTemplate[[#This Row],[Cons. unit cost]]),ISBLANK(CatTemplate[[#This Row],[Oth. unit cost]])), 0, IF(getUnitEffort =0,1,getUnitEffort) * CatTemplate[[#This Row],[Year13]])</f>
        <v>0</v>
      </c>
      <c r="BZ85" s="29">
        <f>IF(AND(ISBLANK(CatTemplate[[#This Row],[Eq. unit cost]]),ISBLANK(CatTemplate[[#This Row],[Cons. unit cost]]),ISBLANK(CatTemplate[[#This Row],[Oth. unit cost]])), 0, IF(getUnitEffort =0,1,getUnitEffort) * CatTemplate[[#This Row],[Year14]])</f>
        <v>0</v>
      </c>
      <c r="CA85" s="29">
        <f>IF(AND(ISBLANK(CatTemplate[[#This Row],[Eq. unit cost]]),ISBLANK(CatTemplate[[#This Row],[Cons. unit cost]]),ISBLANK(CatTemplate[[#This Row],[Oth. unit cost]])), 0, IF(getUnitEffort =0,1,getUnitEffort) * CatTemplate[[#This Row],[Year15]])</f>
        <v>0</v>
      </c>
      <c r="CB85" s="29">
        <f>IF(AND(ISBLANK(CatTemplate[[#This Row],[Eq. unit cost]]),ISBLANK(CatTemplate[[#This Row],[Cons. unit cost]]),ISBLANK(CatTemplate[[#This Row],[Oth. unit cost]])), 0, IF(getUnitEffort =0,1,getUnitEffort) * CatTemplate[[#This Row],[Year16]])</f>
        <v>0</v>
      </c>
      <c r="CC85" s="29">
        <f>IF(AND(ISBLANK(CatTemplate[[#This Row],[Eq. unit cost]]),ISBLANK(CatTemplate[[#This Row],[Cons. unit cost]]),ISBLANK(CatTemplate[[#This Row],[Oth. unit cost]])), 0, IF(getUnitEffort =0,1,getUnitEffort) * CatTemplate[[#This Row],[Year17]])</f>
        <v>0</v>
      </c>
      <c r="CD85" s="29">
        <f>IF(AND(ISBLANK(CatTemplate[[#This Row],[Eq. unit cost]]),ISBLANK(CatTemplate[[#This Row],[Cons. unit cost]]),ISBLANK(CatTemplate[[#This Row],[Oth. unit cost]])), 0, IF(getUnitEffort =0,1,getUnitEffort) * CatTemplate[[#This Row],[Year18]])</f>
        <v>0</v>
      </c>
      <c r="CE85" s="29">
        <f>IF(AND(ISBLANK(CatTemplate[[#This Row],[Eq. unit cost]]),ISBLANK(CatTemplate[[#This Row],[Cons. unit cost]]),ISBLANK(CatTemplate[[#This Row],[Oth. unit cost]])), 0, IF(getUnitEffort =0,1,getUnitEffort) * CatTemplate[[#This Row],[Year19]])</f>
        <v>0</v>
      </c>
      <c r="CF85" s="29">
        <f>IF(AND(ISBLANK(CatTemplate[[#This Row],[Eq. unit cost]]),ISBLANK(CatTemplate[[#This Row],[Cons. unit cost]]),ISBLANK(CatTemplate[[#This Row],[Oth. unit cost]])), 0, IF(getUnitEffort =0,1,getUnitEffort) * CatTemplate[[#This Row],[Year20]])</f>
        <v>0</v>
      </c>
      <c r="CG85" s="45">
        <f>SUM(CatTemplate[[#This Row],[Q1]:[Q20]])</f>
        <v>0</v>
      </c>
      <c r="CH85" s="29">
        <f>IF(ISBLANK(CatTemplate[[#This Row],[St. unit effort]]),0,(CatTemplate[[#This Row],[St. unit effort]] * CatTemplate[[#This Row],[Year1]]))</f>
        <v>0</v>
      </c>
      <c r="CI85" s="29">
        <f>IF(ISBLANK(CatTemplate[[#This Row],[St. unit effort]]),0,(CatTemplate[[#This Row],[St. unit effort]] * CatTemplate[[#This Row],[Year2]]))</f>
        <v>0</v>
      </c>
      <c r="CJ85" s="29">
        <f>IF(ISBLANK(CatTemplate[[#This Row],[St. unit effort]]),0,(CatTemplate[[#This Row],[St. unit effort]] * CatTemplate[[#This Row],[Year3]]))</f>
        <v>0</v>
      </c>
      <c r="CK85" s="29">
        <f>IF(ISBLANK(CatTemplate[[#This Row],[St. unit effort]]),0,(CatTemplate[[#This Row],[St. unit effort]] * CatTemplate[[#This Row],[Year4]]))</f>
        <v>0</v>
      </c>
      <c r="CL85" s="29">
        <f>IF(ISBLANK(CatTemplate[[#This Row],[St. unit effort]]),0,(CatTemplate[[#This Row],[St. unit effort]] * CatTemplate[[#This Row],[Year5]]))</f>
        <v>0</v>
      </c>
      <c r="CM85" s="29">
        <f>IF(ISBLANK(CatTemplate[[#This Row],[St. unit effort]]),0,(CatTemplate[[#This Row],[St. unit effort]] * CatTemplate[[#This Row],[Year6]]))</f>
        <v>0</v>
      </c>
      <c r="CN85" s="29">
        <f>IF(ISBLANK(CatTemplate[[#This Row],[St. unit effort]]),0,(CatTemplate[[#This Row],[St. unit effort]] * CatTemplate[[#This Row],[Year7]]))</f>
        <v>0</v>
      </c>
      <c r="CO85" s="29">
        <f>IF(ISBLANK(CatTemplate[[#This Row],[St. unit effort]]),0,(CatTemplate[[#This Row],[St. unit effort]] * CatTemplate[[#This Row],[Year8]]))</f>
        <v>0</v>
      </c>
      <c r="CP85" s="29">
        <f>IF(ISBLANK(CatTemplate[[#This Row],[St. unit effort]]),0,(CatTemplate[[#This Row],[St. unit effort]] * CatTemplate[[#This Row],[Year9]]))</f>
        <v>0</v>
      </c>
      <c r="CQ85" s="29">
        <f>IF(ISBLANK(CatTemplate[[#This Row],[St. unit effort]]),0,(CatTemplate[[#This Row],[St. unit effort]] * CatTemplate[[#This Row],[Year10]]))</f>
        <v>0</v>
      </c>
      <c r="CR85" s="29">
        <f>IF(ISBLANK(CatTemplate[[#This Row],[St. unit effort]]),0,(CatTemplate[[#This Row],[St. unit effort]] * CatTemplate[[#This Row],[Year11]]))</f>
        <v>0</v>
      </c>
      <c r="CS85" s="29">
        <f>IF(ISBLANK(CatTemplate[[#This Row],[St. unit effort]]),0,(CatTemplate[[#This Row],[St. unit effort]] * CatTemplate[[#This Row],[Year12]]))</f>
        <v>0</v>
      </c>
      <c r="CT85" s="29">
        <f>IF(ISBLANK(CatTemplate[[#This Row],[St. unit effort]]),0,(CatTemplate[[#This Row],[St. unit effort]] * CatTemplate[[#This Row],[Year13]]))</f>
        <v>0</v>
      </c>
      <c r="CU85" s="29">
        <f>IF(ISBLANK(CatTemplate[[#This Row],[St. unit effort]]),0,(CatTemplate[[#This Row],[St. unit effort]] * CatTemplate[[#This Row],[Year14]]))</f>
        <v>0</v>
      </c>
      <c r="CV85" s="29">
        <f>IF(ISBLANK(CatTemplate[[#This Row],[St. unit effort]]),0,(CatTemplate[[#This Row],[St. unit effort]] * CatTemplate[[#This Row],[Year15]]))</f>
        <v>0</v>
      </c>
      <c r="CW85" s="29">
        <f>IF(ISBLANK(CatTemplate[[#This Row],[St. unit effort]]),0,(CatTemplate[[#This Row],[St. unit effort]] * CatTemplate[[#This Row],[Year16]]))</f>
        <v>0</v>
      </c>
      <c r="CX85" s="29">
        <f>IF(ISBLANK(CatTemplate[[#This Row],[St. unit effort]]),0,(CatTemplate[[#This Row],[St. unit effort]] * CatTemplate[[#This Row],[Year17]]))</f>
        <v>0</v>
      </c>
      <c r="CY85" s="29">
        <f>IF(ISBLANK(CatTemplate[[#This Row],[St. unit effort]]),0,(CatTemplate[[#This Row],[St. unit effort]] * CatTemplate[[#This Row],[Year18]]))</f>
        <v>0</v>
      </c>
      <c r="CZ85" s="29">
        <f>IF(ISBLANK(CatTemplate[[#This Row],[St. unit effort]]),0,(CatTemplate[[#This Row],[St. unit effort]] * CatTemplate[[#This Row],[Year19]]))</f>
        <v>0</v>
      </c>
      <c r="DA85" s="29">
        <f>IF(ISBLANK(CatTemplate[[#This Row],[St. unit effort]]),0,(CatTemplate[[#This Row],[St. unit effort]] * CatTemplate[[#This Row],[Year20]]))</f>
        <v>0</v>
      </c>
      <c r="DB85" s="57">
        <f>IF(ISBLANK(CatTemplate[[#This Row],[St. unit effort]]),0,(CatTemplate[[#This Row],[St. unit effort]] * CatTemplate[[#This Row],[Year1]])*8/ParRatePM)</f>
        <v>0</v>
      </c>
      <c r="DC85" s="57">
        <f>IF(ISBLANK(CatTemplate[[#This Row],[St. unit effort]]),0,(CatTemplate[[#This Row],[St. unit effort]] * CatTemplate[[#This Row],[Year2]])*8/ParRatePM)</f>
        <v>0</v>
      </c>
      <c r="DD85" s="57">
        <f>IF(ISBLANK(CatTemplate[[#This Row],[St. unit effort]]),0,(CatTemplate[[#This Row],[St. unit effort]] * CatTemplate[[#This Row],[Year3]])*8/ParRatePM)</f>
        <v>0</v>
      </c>
      <c r="DE85" s="57">
        <f>IF(ISBLANK(CatTemplate[[#This Row],[St. unit effort]]),0,(CatTemplate[[#This Row],[St. unit effort]] * CatTemplate[[#This Row],[Year4]])*8/ParRatePM)</f>
        <v>0</v>
      </c>
      <c r="DF85" s="57">
        <f>IF(ISBLANK(CatTemplate[[#This Row],[St. unit effort]]),0,(CatTemplate[[#This Row],[St. unit effort]] * CatTemplate[[#This Row],[Year5]])*8/ParRatePM)</f>
        <v>0</v>
      </c>
      <c r="DG85" s="57">
        <f>IF(ISBLANK(CatTemplate[[#This Row],[St. unit effort]]),0,(CatTemplate[[#This Row],[St. unit effort]] * CatTemplate[[#This Row],[Year6]])*8/ParRatePM)</f>
        <v>0</v>
      </c>
      <c r="DH85" s="57">
        <f>IF(ISBLANK(CatTemplate[[#This Row],[St. unit effort]]),0,(CatTemplate[[#This Row],[St. unit effort]] * CatTemplate[[#This Row],[Year7]])*8/ParRatePM)</f>
        <v>0</v>
      </c>
      <c r="DI85" s="57">
        <f>IF(ISBLANK(CatTemplate[[#This Row],[St. unit effort]]),0,(CatTemplate[[#This Row],[St. unit effort]] * CatTemplate[[#This Row],[Year8]])*8/ParRatePM)</f>
        <v>0</v>
      </c>
      <c r="DJ85" s="57">
        <f>IF(ISBLANK(CatTemplate[[#This Row],[St. unit effort]]),0,(CatTemplate[[#This Row],[St. unit effort]] * CatTemplate[[#This Row],[Year9]])*8/ParRatePM)</f>
        <v>0</v>
      </c>
      <c r="DK85" s="57">
        <f>IF(ISBLANK(CatTemplate[[#This Row],[St. unit effort]]),0,(CatTemplate[[#This Row],[St. unit effort]] * CatTemplate[[#This Row],[Year10]])*8/ParRatePM)</f>
        <v>0</v>
      </c>
      <c r="DL85" s="57">
        <f>IF(ISBLANK(CatTemplate[[#This Row],[St. unit effort]]),0,(CatTemplate[[#This Row],[St. unit effort]] * CatTemplate[[#This Row],[Year11]])*8/ParRatePM)</f>
        <v>0</v>
      </c>
      <c r="DM85" s="57">
        <f>IF(ISBLANK(CatTemplate[[#This Row],[St. unit effort]]),0,(CatTemplate[[#This Row],[St. unit effort]] * CatTemplate[[#This Row],[Year12]])*8/ParRatePM)</f>
        <v>0</v>
      </c>
      <c r="DN85" s="57">
        <f>IF(ISBLANK(CatTemplate[[#This Row],[St. unit effort]]),0,(CatTemplate[[#This Row],[St. unit effort]] * CatTemplate[[#This Row],[Year13]])*8/ParRatePM)</f>
        <v>0</v>
      </c>
      <c r="DO85" s="57">
        <f>IF(ISBLANK(CatTemplate[[#This Row],[St. unit effort]]),0,(CatTemplate[[#This Row],[St. unit effort]] * CatTemplate[[#This Row],[Year14]])*8/ParRatePM)</f>
        <v>0</v>
      </c>
      <c r="DP85" s="57">
        <f>IF(ISBLANK(CatTemplate[[#This Row],[St. unit effort]]),0,(CatTemplate[[#This Row],[St. unit effort]] * CatTemplate[[#This Row],[Year15]])*8/ParRatePM)</f>
        <v>0</v>
      </c>
      <c r="DQ85" s="57">
        <f>IF(ISBLANK(CatTemplate[[#This Row],[St. unit effort]]),0,(CatTemplate[[#This Row],[St. unit effort]] * CatTemplate[[#This Row],[Year16]])*8/ParRatePM)</f>
        <v>0</v>
      </c>
      <c r="DR85" s="57">
        <f>IF(ISBLANK(CatTemplate[[#This Row],[St. unit effort]]),0,(CatTemplate[[#This Row],[St. unit effort]] * CatTemplate[[#This Row],[Year17]])*8/ParRatePM)</f>
        <v>0</v>
      </c>
      <c r="DS85" s="57">
        <f>IF(ISBLANK(CatTemplate[[#This Row],[St. unit effort]]),0,(CatTemplate[[#This Row],[St. unit effort]] * CatTemplate[[#This Row],[Year18]])*8/ParRatePM)</f>
        <v>0</v>
      </c>
      <c r="DT85" s="57">
        <f>IF(ISBLANK(CatTemplate[[#This Row],[St. unit effort]]),0,(CatTemplate[[#This Row],[St. unit effort]] * CatTemplate[[#This Row],[Year19]])*8/ParRatePM)</f>
        <v>0</v>
      </c>
      <c r="DU85" s="57">
        <f>IF(ISBLANK(CatTemplate[[#This Row],[St. unit effort]]),0,(CatTemplate[[#This Row],[St. unit effort]] * CatTemplate[[#This Row],[Year20]])*8/ParRatePM)</f>
        <v>0</v>
      </c>
      <c r="DV85" s="54">
        <f>SUM(CatTemplate[[#This Row],[PM1]:[PM20]])</f>
        <v>0</v>
      </c>
      <c r="DW85" s="56">
        <f t="shared" si="25"/>
        <v>0</v>
      </c>
      <c r="DX85" s="56">
        <f t="shared" si="25"/>
        <v>0</v>
      </c>
      <c r="DY85" s="56">
        <f t="shared" si="25"/>
        <v>0</v>
      </c>
      <c r="DZ85" s="56">
        <f t="shared" si="25"/>
        <v>0</v>
      </c>
      <c r="EA85" s="56">
        <f t="shared" si="25"/>
        <v>0</v>
      </c>
      <c r="EB85" s="56">
        <f t="shared" si="25"/>
        <v>0</v>
      </c>
      <c r="EC85" s="56">
        <f t="shared" si="25"/>
        <v>0</v>
      </c>
      <c r="ED85" s="56">
        <f t="shared" si="25"/>
        <v>0</v>
      </c>
      <c r="EE85" s="56">
        <f t="shared" si="25"/>
        <v>0</v>
      </c>
      <c r="EF85" s="56">
        <f t="shared" si="25"/>
        <v>0</v>
      </c>
      <c r="EG85" s="56">
        <f t="shared" si="25"/>
        <v>0</v>
      </c>
      <c r="EH85" s="56">
        <f t="shared" si="25"/>
        <v>0</v>
      </c>
      <c r="EI85" s="56">
        <f t="shared" si="25"/>
        <v>0</v>
      </c>
      <c r="EJ85" s="56">
        <f t="shared" si="25"/>
        <v>0</v>
      </c>
      <c r="EK85" s="56">
        <f t="shared" si="25"/>
        <v>0</v>
      </c>
      <c r="EL85" s="56">
        <f t="shared" si="25"/>
        <v>0</v>
      </c>
      <c r="EM85" s="56">
        <f t="shared" si="23"/>
        <v>0</v>
      </c>
      <c r="EN85" s="56">
        <f t="shared" si="23"/>
        <v>0</v>
      </c>
      <c r="EO85" s="56">
        <f t="shared" si="23"/>
        <v>0</v>
      </c>
      <c r="EP85" s="56">
        <f t="shared" si="23"/>
        <v>0</v>
      </c>
      <c r="EQ85" s="30">
        <f>CatTemplate[[#This Row],[Eq. unit cost]] * CatTemplate[[#This Row],[Eq. quantity]]</f>
        <v>0</v>
      </c>
      <c r="ER85" s="30">
        <f>CatTemplate[[#This Row],[Cons. unit cost]] *CatTemplate[[#This Row],[Cons. quantity]]</f>
        <v>0</v>
      </c>
      <c r="ES85" s="30">
        <f>CatTemplate[[#This Row],[Oth. unit cost]] *CatTemplate[[#This Row],[Oth. quantity]]</f>
        <v>0</v>
      </c>
      <c r="ET85" s="55">
        <f>SUM(CatTemplate[[#This Row],[CO1]:[CO20]])</f>
        <v>0</v>
      </c>
      <c r="EU85" s="56">
        <f t="shared" si="26"/>
        <v>0</v>
      </c>
      <c r="EV85" s="56">
        <f t="shared" si="26"/>
        <v>0</v>
      </c>
      <c r="EW85" s="56">
        <f t="shared" si="26"/>
        <v>0</v>
      </c>
      <c r="EX85" s="56">
        <f t="shared" si="26"/>
        <v>0</v>
      </c>
      <c r="EY85" s="56">
        <f t="shared" si="26"/>
        <v>0</v>
      </c>
      <c r="EZ85" s="56">
        <f t="shared" si="26"/>
        <v>0</v>
      </c>
      <c r="FA85" s="56">
        <f t="shared" si="26"/>
        <v>0</v>
      </c>
      <c r="FB85" s="56">
        <f t="shared" si="26"/>
        <v>0</v>
      </c>
      <c r="FC85" s="56">
        <f t="shared" si="26"/>
        <v>0</v>
      </c>
      <c r="FD85" s="56">
        <f t="shared" si="26"/>
        <v>0</v>
      </c>
      <c r="FE85" s="56">
        <f t="shared" si="26"/>
        <v>0</v>
      </c>
      <c r="FF85" s="56">
        <f t="shared" si="26"/>
        <v>0</v>
      </c>
      <c r="FG85" s="56">
        <f t="shared" si="26"/>
        <v>0</v>
      </c>
      <c r="FH85" s="56">
        <f t="shared" si="26"/>
        <v>0</v>
      </c>
      <c r="FI85" s="56">
        <f t="shared" si="26"/>
        <v>0</v>
      </c>
      <c r="FJ85" s="56">
        <f t="shared" si="26"/>
        <v>0</v>
      </c>
      <c r="FK85" s="56">
        <f t="shared" si="24"/>
        <v>0</v>
      </c>
      <c r="FL85" s="56">
        <f t="shared" si="24"/>
        <v>0</v>
      </c>
      <c r="FM85" s="56">
        <f t="shared" si="24"/>
        <v>0</v>
      </c>
      <c r="FN85" s="56">
        <f t="shared" si="24"/>
        <v>0</v>
      </c>
      <c r="FO85" s="58">
        <f>SUM(CatTemplate[[#This Row],[CS1]:[CS20]])</f>
        <v>0</v>
      </c>
      <c r="FP85" s="59">
        <f>CatTemplate[[#This Row],[Total Oth. cost]]+CatTemplate[[#This Row],[Total St. Cost]]</f>
        <v>0</v>
      </c>
      <c r="FQ85" s="33" t="e">
        <f t="shared" si="27"/>
        <v>#VALUE!</v>
      </c>
      <c r="FR85" s="33" t="e">
        <f t="shared" si="28"/>
        <v>#VALUE!</v>
      </c>
      <c r="FS85" s="30" t="e">
        <f>(CatTemplate[[#This Row],[CO1]] + CatTemplate[[#This Row],[CS1]]) * (1 + getRateOHFinal) * getRateMarkupFinal</f>
        <v>#VALUE!</v>
      </c>
      <c r="FT85" s="30" t="e">
        <f>(CatTemplate[[#This Row],[CO2]] + CatTemplate[[#This Row],[CS2]]) * (1 + getRateOHFinal) * getRateMarkupFinal</f>
        <v>#VALUE!</v>
      </c>
      <c r="FU85" s="30" t="e">
        <f>(CatTemplate[[#This Row],[CO3]] + CatTemplate[[#This Row],[CS3]]) * (1 + getRateOHFinal) * getRateMarkupFinal</f>
        <v>#VALUE!</v>
      </c>
      <c r="FV85" s="30" t="e">
        <f>(CatTemplate[[#This Row],[CO4]] + CatTemplate[[#This Row],[CS4]]) * (1 + getRateOHFinal) * getRateMarkupFinal</f>
        <v>#VALUE!</v>
      </c>
      <c r="FW85" s="30" t="e">
        <f>(CatTemplate[[#This Row],[CO5]] + CatTemplate[[#This Row],[CS5]]) * (1 + getRateOHFinal) * getRateMarkupFinal</f>
        <v>#VALUE!</v>
      </c>
      <c r="FX85" s="30" t="e">
        <f>(CatTemplate[[#This Row],[CO6]] + CatTemplate[[#This Row],[CS6]]) * (1 + getRateOHFinal) * getRateMarkupFinal</f>
        <v>#VALUE!</v>
      </c>
      <c r="FY85" s="30" t="e">
        <f>(CatTemplate[[#This Row],[CO7]] + CatTemplate[[#This Row],[CS7]]) * (1 + getRateOHFinal) * getRateMarkupFinal</f>
        <v>#VALUE!</v>
      </c>
      <c r="FZ85" s="30" t="e">
        <f>(CatTemplate[[#This Row],[CO8]] + CatTemplate[[#This Row],[CS8]]) * (1 + getRateOHFinal) * getRateMarkupFinal</f>
        <v>#VALUE!</v>
      </c>
      <c r="GA85" s="30" t="e">
        <f>(CatTemplate[[#This Row],[CO9]] + CatTemplate[[#This Row],[CS9]]) * (1 + getRateOHFinal) * getRateMarkupFinal</f>
        <v>#VALUE!</v>
      </c>
      <c r="GB85" s="30" t="e">
        <f>(CatTemplate[[#This Row],[CO10]] + CatTemplate[[#This Row],[CS10]]) * (1 + getRateOHFinal) * getRateMarkupFinal</f>
        <v>#VALUE!</v>
      </c>
      <c r="GC85" s="30" t="e">
        <f>(CatTemplate[[#This Row],[CO11]] + CatTemplate[[#This Row],[CS11]]) * (1 + getRateOHFinal) * getRateMarkupFinal</f>
        <v>#VALUE!</v>
      </c>
      <c r="GD85" s="30" t="e">
        <f>(CatTemplate[[#This Row],[CO12]] + CatTemplate[[#This Row],[CS12]]) * (1 + getRateOHFinal) * getRateMarkupFinal</f>
        <v>#VALUE!</v>
      </c>
      <c r="GE85" s="30" t="e">
        <f>(CatTemplate[[#This Row],[CO13]] + CatTemplate[[#This Row],[CS13]]) * (1 + getRateOHFinal) * getRateMarkupFinal</f>
        <v>#VALUE!</v>
      </c>
      <c r="GF85" s="30" t="e">
        <f>(CatTemplate[[#This Row],[CO14]] + CatTemplate[[#This Row],[CS14]]) * (1 + getRateOHFinal) * getRateMarkupFinal</f>
        <v>#VALUE!</v>
      </c>
      <c r="GG85" s="30" t="e">
        <f>(CatTemplate[[#This Row],[CO15]] + CatTemplate[[#This Row],[CS15]]) * (1 + getRateOHFinal) * getRateMarkupFinal</f>
        <v>#VALUE!</v>
      </c>
      <c r="GH85" s="30" t="e">
        <f>(CatTemplate[[#This Row],[CO16]] + CatTemplate[[#This Row],[CS16]]) * (1 + getRateOHFinal) * getRateMarkupFinal</f>
        <v>#VALUE!</v>
      </c>
      <c r="GI85" s="30" t="e">
        <f>(CatTemplate[[#This Row],[CO17]] + CatTemplate[[#This Row],[CS17]]) * (1 + getRateOHFinal) * getRateMarkupFinal</f>
        <v>#VALUE!</v>
      </c>
      <c r="GJ85" s="30" t="e">
        <f>(CatTemplate[[#This Row],[CO18]] + CatTemplate[[#This Row],[CS18]]) * (1 + getRateOHFinal) * getRateMarkupFinal</f>
        <v>#VALUE!</v>
      </c>
      <c r="GK85" s="30" t="e">
        <f>(CatTemplate[[#This Row],[CO19]] + CatTemplate[[#This Row],[CS19]]) * (1 + getRateOHFinal) * getRateMarkupFinal</f>
        <v>#VALUE!</v>
      </c>
      <c r="GL85" s="30" t="e">
        <f>(CatTemplate[[#This Row],[CO20]] + CatTemplate[[#This Row],[CS20]]) * (1 + getRateOHFinal) * getRateMarkupFinal</f>
        <v>#VALUE!</v>
      </c>
      <c r="GM85" s="30" t="e">
        <f t="shared" si="29"/>
        <v>#VALUE!</v>
      </c>
      <c r="GN85" s="30" t="e">
        <f t="shared" si="30"/>
        <v>#VALUE!</v>
      </c>
      <c r="GO85" s="30" t="e">
        <f t="shared" si="31"/>
        <v>#VALUE!</v>
      </c>
      <c r="GP85" s="30" t="e">
        <f t="shared" si="32"/>
        <v>#VALUE!</v>
      </c>
      <c r="GQ85" s="30" t="e">
        <f>(CatTemplate[[#This Row],[CO1]]+CatTemplate[[#This Row],[CS1]]) * (1+ getRateOHFinal) * (1 + getRateMarkupFinal)</f>
        <v>#VALUE!</v>
      </c>
      <c r="GR85" s="30" t="e">
        <f>(CatTemplate[[#This Row],[CO2]]+CatTemplate[[#This Row],[CS2]]) * (1+ getRateOHFinal) * (1 + getRateMarkupFinal)</f>
        <v>#VALUE!</v>
      </c>
      <c r="GS85" s="30" t="e">
        <f>(CatTemplate[[#This Row],[CO3]]+CatTemplate[[#This Row],[CS3]]) * (1+ getRateOHFinal) * (1 + getRateMarkupFinal)</f>
        <v>#VALUE!</v>
      </c>
      <c r="GT85" s="30" t="e">
        <f>(CatTemplate[[#This Row],[CO4]]+CatTemplate[[#This Row],[CS4]]) * (1+ getRateOHFinal) * (1 + getRateMarkupFinal)</f>
        <v>#VALUE!</v>
      </c>
      <c r="GU85" s="30" t="e">
        <f>(CatTemplate[[#This Row],[CO5]]+CatTemplate[[#This Row],[CS5]]) * (1+ getRateOHFinal) * (1 + getRateMarkupFinal)</f>
        <v>#VALUE!</v>
      </c>
      <c r="GV85" s="30" t="e">
        <f>(CatTemplate[[#This Row],[CO6]]+CatTemplate[[#This Row],[CS6]]) * (1+ getRateOHFinal) * (1 + getRateMarkupFinal)</f>
        <v>#VALUE!</v>
      </c>
      <c r="GW85" s="30" t="e">
        <f>(CatTemplate[[#This Row],[CO7]]+CatTemplate[[#This Row],[CS7]]) * (1+ getRateOHFinal) * (1 + getRateMarkupFinal)</f>
        <v>#VALUE!</v>
      </c>
      <c r="GX85" s="30" t="e">
        <f>(CatTemplate[[#This Row],[CO8]]+CatTemplate[[#This Row],[CS8]]) * (1+ getRateOHFinal) * (1 + getRateMarkupFinal)</f>
        <v>#VALUE!</v>
      </c>
      <c r="GY85" s="30" t="e">
        <f>(CatTemplate[[#This Row],[CO9]]+CatTemplate[[#This Row],[CS9]]) * (1+ getRateOHFinal) * (1 + getRateMarkupFinal)</f>
        <v>#VALUE!</v>
      </c>
      <c r="GZ85" s="30" t="e">
        <f>(CatTemplate[[#This Row],[CO10]]+CatTemplate[[#This Row],[CS10]]) * (1+ getRateOHFinal) * (1 + getRateMarkupFinal)</f>
        <v>#VALUE!</v>
      </c>
      <c r="HA85" s="30" t="e">
        <f>(CatTemplate[[#This Row],[CO11]]+CatTemplate[[#This Row],[CS11]]) * (1+ getRateOHFinal) * (1 + getRateMarkupFinal)</f>
        <v>#VALUE!</v>
      </c>
      <c r="HB85" s="30" t="e">
        <f>(CatTemplate[[#This Row],[CO12]]+CatTemplate[[#This Row],[CS12]]) * (1+ getRateOHFinal) * (1 + getRateMarkupFinal)</f>
        <v>#VALUE!</v>
      </c>
      <c r="HC85" s="30" t="e">
        <f>(CatTemplate[[#This Row],[CO13]]+CatTemplate[[#This Row],[CS13]]) * (1+ getRateOHFinal) * (1 + getRateMarkupFinal)</f>
        <v>#VALUE!</v>
      </c>
      <c r="HD85" s="30" t="e">
        <f>(CatTemplate[[#This Row],[CO14]]+CatTemplate[[#This Row],[CS14]]) * (1+ getRateOHFinal) * (1 + getRateMarkupFinal)</f>
        <v>#VALUE!</v>
      </c>
      <c r="HE85" s="30" t="e">
        <f>(CatTemplate[[#This Row],[CO15]]+CatTemplate[[#This Row],[CS15]]) * (1+ getRateOHFinal) * (1 + getRateMarkupFinal)</f>
        <v>#VALUE!</v>
      </c>
      <c r="HF85" s="30" t="e">
        <f>(CatTemplate[[#This Row],[CO16]]+CatTemplate[[#This Row],[CS16]]) * (1+ getRateOHFinal) * (1 + getRateMarkupFinal)</f>
        <v>#VALUE!</v>
      </c>
      <c r="HG85" s="30" t="e">
        <f>(CatTemplate[[#This Row],[CO17]]+CatTemplate[[#This Row],[CS17]]) * (1+ getRateOHFinal) * (1 + getRateMarkupFinal)</f>
        <v>#VALUE!</v>
      </c>
      <c r="HH85" s="30" t="e">
        <f>(CatTemplate[[#This Row],[CO18]]+CatTemplate[[#This Row],[CS18]]) * (1+ getRateOHFinal) * (1 + getRateMarkupFinal)</f>
        <v>#VALUE!</v>
      </c>
      <c r="HI85" s="30" t="e">
        <f>(CatTemplate[[#This Row],[CO19]]+CatTemplate[[#This Row],[CS19]]) * (1+ getRateOHFinal) * (1 + getRateMarkupFinal)</f>
        <v>#VALUE!</v>
      </c>
      <c r="HJ85" s="30" t="e">
        <f>(CatTemplate[[#This Row],[CO20]]+CatTemplate[[#This Row],[CS20]]) * (1+ getRateOHFinal) * (1 + getRateMarkupFinal)</f>
        <v>#VALUE!</v>
      </c>
      <c r="HK85" s="39" t="e">
        <f>CatTemplate[[#This Row],[Total cost]]+CatTemplate[[#This Row],[OH Amount]]+CatTemplate[[#This Row],[Markup]]</f>
        <v>#VALUE!</v>
      </c>
      <c r="HL85" s="63">
        <f>IF(CatTemplate[[#This Row],[Units]]="Days",CatTemplate[[#This Row],[Project quantity]]*CatTemplate[[#This Row],[St. unit effort]],CatTemplate[[#This Row],[Project quantity]])</f>
        <v>0</v>
      </c>
      <c r="HM85" s="287">
        <f>IFERROR(CatTemplate[[#This Row],[Total Price]]/(CatTemplate[[#This Row],[Final Quantity]]),0)</f>
        <v>0</v>
      </c>
      <c r="HN85" s="261"/>
    </row>
    <row r="86" spans="2:222" x14ac:dyDescent="0.2">
      <c r="B86" s="6" t="s">
        <v>75</v>
      </c>
      <c r="C86" s="22">
        <v>2</v>
      </c>
      <c r="D86" s="7" t="s">
        <v>75</v>
      </c>
      <c r="E86" s="24">
        <v>8</v>
      </c>
      <c r="F86" s="18" t="s">
        <v>159</v>
      </c>
      <c r="G86" s="26">
        <v>4</v>
      </c>
      <c r="H86" s="18" t="s">
        <v>162</v>
      </c>
      <c r="I86" s="18" t="s">
        <v>964</v>
      </c>
      <c r="J86" s="15" t="s">
        <v>31</v>
      </c>
      <c r="K86" s="15"/>
      <c r="L86" s="15" t="s">
        <v>928</v>
      </c>
      <c r="M86" s="15" t="s">
        <v>890</v>
      </c>
      <c r="N86" s="15" t="s">
        <v>858</v>
      </c>
      <c r="O86" s="320"/>
      <c r="P86" s="71"/>
      <c r="Q86" s="108"/>
      <c r="R86" s="73" t="s">
        <v>433</v>
      </c>
      <c r="S86" s="97"/>
      <c r="T86" s="100">
        <f>getEqUnitCost</f>
        <v>0</v>
      </c>
      <c r="U86" s="73">
        <f>getEqUnitEffort</f>
        <v>0</v>
      </c>
      <c r="V86" s="101">
        <f>getEqQuantity</f>
        <v>0</v>
      </c>
      <c r="W86" s="320"/>
      <c r="X86" s="100">
        <f>getConsUnitCost</f>
        <v>0</v>
      </c>
      <c r="Y86" s="73">
        <f>getConsUnitEffort</f>
        <v>0</v>
      </c>
      <c r="Z86" s="14">
        <f>getConsQuantity</f>
        <v>0</v>
      </c>
      <c r="AA86" s="320"/>
      <c r="AB86" s="72"/>
      <c r="AC86" s="112"/>
      <c r="AD86" s="14">
        <f>getOthQuantity</f>
        <v>0</v>
      </c>
      <c r="AE86" s="320"/>
      <c r="AF86" s="28" t="str">
        <f>IF(ISBLANK(CatTemplate[[#This Row],[Resource type]]),"",CatTemplate[[#This Row],[Resource type]])</f>
        <v>CIEC Nurse</v>
      </c>
      <c r="AG86" s="242">
        <f>getStaffUnitCost</f>
        <v>443.51295609133325</v>
      </c>
      <c r="AH86" s="113">
        <f>getStaffUnitEffort</f>
        <v>0</v>
      </c>
      <c r="AI86" s="40">
        <f>getStaffQuantity</f>
        <v>0</v>
      </c>
      <c r="AJ86" s="41">
        <f>CatTemplate[[#This Row],[St. quantity]]*8/ParRatePM</f>
        <v>0</v>
      </c>
      <c r="AK86" s="320"/>
      <c r="AL86" s="53" t="str">
        <f>CatTemplate[[#This Row],[Item type]]</f>
        <v>Visits</v>
      </c>
      <c r="AM86" s="12">
        <f>SUM(CatTemplate[[#This Row],[Year1]:[Year20]])</f>
        <v>0</v>
      </c>
      <c r="AN86" s="52"/>
      <c r="AO86" s="52"/>
      <c r="AP86" s="52"/>
      <c r="AQ86" s="8"/>
      <c r="AR86" s="8"/>
      <c r="AS86" s="8"/>
      <c r="AT86" s="8"/>
      <c r="AU86" s="8"/>
      <c r="AV86" s="8"/>
      <c r="AW86" s="8"/>
      <c r="AX86" s="8"/>
      <c r="AY86" s="8"/>
      <c r="AZ86" s="8"/>
      <c r="BA86" s="8"/>
      <c r="BB86" s="8"/>
      <c r="BC86" s="8"/>
      <c r="BD86" s="8"/>
      <c r="BE86" s="8"/>
      <c r="BF86" s="8"/>
      <c r="BG86" s="36"/>
      <c r="BH86" s="320"/>
      <c r="BI86" s="37" t="str">
        <f>getCostCategory</f>
        <v>07 Other costs</v>
      </c>
      <c r="BJ86" s="37" t="str">
        <f>getSection</f>
        <v>02 Patient visits and data collection</v>
      </c>
      <c r="BK86" s="32" t="str">
        <f>getObject</f>
        <v>Patient visits and data collection</v>
      </c>
      <c r="BL86" s="30">
        <f>IFERROR(getUnitCost * IF(CatTemplate[[#This Row],[Cost Category Comp.]]="01 Staff costs", 1,1),0)</f>
        <v>443.51295609133325</v>
      </c>
      <c r="BM86" s="29">
        <f>IF(AND(ISBLANK(CatTemplate[[#This Row],[Eq. unit cost]]),ISBLANK(CatTemplate[[#This Row],[Cons. unit cost]]),ISBLANK(CatTemplate[[#This Row],[Oth. unit cost]])), 0, IF(getUnitEffort =0,1,getUnitEffort) * CatTemplate[[#This Row],[Year1]])</f>
        <v>0</v>
      </c>
      <c r="BN86" s="29">
        <f>IF(AND(ISBLANK(CatTemplate[[#This Row],[Eq. unit cost]]),ISBLANK(CatTemplate[[#This Row],[Cons. unit cost]]),ISBLANK(CatTemplate[[#This Row],[Oth. unit cost]])), 0, IF(getUnitEffort =0,1,getUnitEffort) * CatTemplate[[#This Row],[Year2]])</f>
        <v>0</v>
      </c>
      <c r="BO86" s="29">
        <f>IF(AND(ISBLANK(CatTemplate[[#This Row],[Eq. unit cost]]),ISBLANK(CatTemplate[[#This Row],[Cons. unit cost]]),ISBLANK(CatTemplate[[#This Row],[Oth. unit cost]])), 0, IF(getUnitEffort =0,1,getUnitEffort) * CatTemplate[[#This Row],[Year3]])</f>
        <v>0</v>
      </c>
      <c r="BP86" s="29">
        <f>IF(AND(ISBLANK(CatTemplate[[#This Row],[Eq. unit cost]]),ISBLANK(CatTemplate[[#This Row],[Cons. unit cost]]),ISBLANK(CatTemplate[[#This Row],[Oth. unit cost]])), 0, IF(getUnitEffort =0,1,getUnitEffort) * CatTemplate[[#This Row],[Year4]])</f>
        <v>0</v>
      </c>
      <c r="BQ86" s="29">
        <f>IF(AND(ISBLANK(CatTemplate[[#This Row],[Eq. unit cost]]),ISBLANK(CatTemplate[[#This Row],[Cons. unit cost]]),ISBLANK(CatTemplate[[#This Row],[Oth. unit cost]])), 0, IF(getUnitEffort =0,1,getUnitEffort) * CatTemplate[[#This Row],[Year5]])</f>
        <v>0</v>
      </c>
      <c r="BR86" s="29">
        <f>IF(AND(ISBLANK(CatTemplate[[#This Row],[Eq. unit cost]]),ISBLANK(CatTemplate[[#This Row],[Cons. unit cost]]),ISBLANK(CatTemplate[[#This Row],[Oth. unit cost]])), 0, IF(getUnitEffort =0,1,getUnitEffort) * CatTemplate[[#This Row],[Year6]])</f>
        <v>0</v>
      </c>
      <c r="BS86" s="29">
        <f>IF(AND(ISBLANK(CatTemplate[[#This Row],[Eq. unit cost]]),ISBLANK(CatTemplate[[#This Row],[Cons. unit cost]]),ISBLANK(CatTemplate[[#This Row],[Oth. unit cost]])), 0, IF(getUnitEffort =0,1,getUnitEffort) * CatTemplate[[#This Row],[Year7]])</f>
        <v>0</v>
      </c>
      <c r="BT86" s="29">
        <f>IF(AND(ISBLANK(CatTemplate[[#This Row],[Eq. unit cost]]),ISBLANK(CatTemplate[[#This Row],[Cons. unit cost]]),ISBLANK(CatTemplate[[#This Row],[Oth. unit cost]])), 0, IF(getUnitEffort =0,1,getUnitEffort) * CatTemplate[[#This Row],[Year8]])</f>
        <v>0</v>
      </c>
      <c r="BU86" s="29">
        <f>IF(AND(ISBLANK(CatTemplate[[#This Row],[Eq. unit cost]]),ISBLANK(CatTemplate[[#This Row],[Cons. unit cost]]),ISBLANK(CatTemplate[[#This Row],[Oth. unit cost]])), 0, IF(getUnitEffort =0,1,getUnitEffort) * CatTemplate[[#This Row],[Year9]])</f>
        <v>0</v>
      </c>
      <c r="BV86" s="29">
        <f>IF(AND(ISBLANK(CatTemplate[[#This Row],[Eq. unit cost]]),ISBLANK(CatTemplate[[#This Row],[Cons. unit cost]]),ISBLANK(CatTemplate[[#This Row],[Oth. unit cost]])), 0, IF(getUnitEffort =0,1,getUnitEffort) * CatTemplate[[#This Row],[Year10]])</f>
        <v>0</v>
      </c>
      <c r="BW86" s="29">
        <f>IF(AND(ISBLANK(CatTemplate[[#This Row],[Eq. unit cost]]),ISBLANK(CatTemplate[[#This Row],[Cons. unit cost]]),ISBLANK(CatTemplate[[#This Row],[Oth. unit cost]])), 0, IF(getUnitEffort =0,1,getUnitEffort) * CatTemplate[[#This Row],[Year11]])</f>
        <v>0</v>
      </c>
      <c r="BX86" s="29">
        <f>IF(AND(ISBLANK(CatTemplate[[#This Row],[Eq. unit cost]]),ISBLANK(CatTemplate[[#This Row],[Cons. unit cost]]),ISBLANK(CatTemplate[[#This Row],[Oth. unit cost]])), 0, IF(getUnitEffort =0,1,getUnitEffort) * CatTemplate[[#This Row],[Year12]])</f>
        <v>0</v>
      </c>
      <c r="BY86" s="29">
        <f>IF(AND(ISBLANK(CatTemplate[[#This Row],[Eq. unit cost]]),ISBLANK(CatTemplate[[#This Row],[Cons. unit cost]]),ISBLANK(CatTemplate[[#This Row],[Oth. unit cost]])), 0, IF(getUnitEffort =0,1,getUnitEffort) * CatTemplate[[#This Row],[Year13]])</f>
        <v>0</v>
      </c>
      <c r="BZ86" s="29">
        <f>IF(AND(ISBLANK(CatTemplate[[#This Row],[Eq. unit cost]]),ISBLANK(CatTemplate[[#This Row],[Cons. unit cost]]),ISBLANK(CatTemplate[[#This Row],[Oth. unit cost]])), 0, IF(getUnitEffort =0,1,getUnitEffort) * CatTemplate[[#This Row],[Year14]])</f>
        <v>0</v>
      </c>
      <c r="CA86" s="29">
        <f>IF(AND(ISBLANK(CatTemplate[[#This Row],[Eq. unit cost]]),ISBLANK(CatTemplate[[#This Row],[Cons. unit cost]]),ISBLANK(CatTemplate[[#This Row],[Oth. unit cost]])), 0, IF(getUnitEffort =0,1,getUnitEffort) * CatTemplate[[#This Row],[Year15]])</f>
        <v>0</v>
      </c>
      <c r="CB86" s="29">
        <f>IF(AND(ISBLANK(CatTemplate[[#This Row],[Eq. unit cost]]),ISBLANK(CatTemplate[[#This Row],[Cons. unit cost]]),ISBLANK(CatTemplate[[#This Row],[Oth. unit cost]])), 0, IF(getUnitEffort =0,1,getUnitEffort) * CatTemplate[[#This Row],[Year16]])</f>
        <v>0</v>
      </c>
      <c r="CC86" s="29">
        <f>IF(AND(ISBLANK(CatTemplate[[#This Row],[Eq. unit cost]]),ISBLANK(CatTemplate[[#This Row],[Cons. unit cost]]),ISBLANK(CatTemplate[[#This Row],[Oth. unit cost]])), 0, IF(getUnitEffort =0,1,getUnitEffort) * CatTemplate[[#This Row],[Year17]])</f>
        <v>0</v>
      </c>
      <c r="CD86" s="29">
        <f>IF(AND(ISBLANK(CatTemplate[[#This Row],[Eq. unit cost]]),ISBLANK(CatTemplate[[#This Row],[Cons. unit cost]]),ISBLANK(CatTemplate[[#This Row],[Oth. unit cost]])), 0, IF(getUnitEffort =0,1,getUnitEffort) * CatTemplate[[#This Row],[Year18]])</f>
        <v>0</v>
      </c>
      <c r="CE86" s="29">
        <f>IF(AND(ISBLANK(CatTemplate[[#This Row],[Eq. unit cost]]),ISBLANK(CatTemplate[[#This Row],[Cons. unit cost]]),ISBLANK(CatTemplate[[#This Row],[Oth. unit cost]])), 0, IF(getUnitEffort =0,1,getUnitEffort) * CatTemplate[[#This Row],[Year19]])</f>
        <v>0</v>
      </c>
      <c r="CF86" s="29">
        <f>IF(AND(ISBLANK(CatTemplate[[#This Row],[Eq. unit cost]]),ISBLANK(CatTemplate[[#This Row],[Cons. unit cost]]),ISBLANK(CatTemplate[[#This Row],[Oth. unit cost]])), 0, IF(getUnitEffort =0,1,getUnitEffort) * CatTemplate[[#This Row],[Year20]])</f>
        <v>0</v>
      </c>
      <c r="CG86" s="45">
        <f>SUM(CatTemplate[[#This Row],[Q1]:[Q20]])</f>
        <v>0</v>
      </c>
      <c r="CH86" s="29">
        <f>IF(ISBLANK(CatTemplate[[#This Row],[St. unit effort]]),0,(CatTemplate[[#This Row],[St. unit effort]] * CatTemplate[[#This Row],[Year1]]))</f>
        <v>0</v>
      </c>
      <c r="CI86" s="29">
        <f>IF(ISBLANK(CatTemplate[[#This Row],[St. unit effort]]),0,(CatTemplate[[#This Row],[St. unit effort]] * CatTemplate[[#This Row],[Year2]]))</f>
        <v>0</v>
      </c>
      <c r="CJ86" s="29">
        <f>IF(ISBLANK(CatTemplate[[#This Row],[St. unit effort]]),0,(CatTemplate[[#This Row],[St. unit effort]] * CatTemplate[[#This Row],[Year3]]))</f>
        <v>0</v>
      </c>
      <c r="CK86" s="29">
        <f>IF(ISBLANK(CatTemplate[[#This Row],[St. unit effort]]),0,(CatTemplate[[#This Row],[St. unit effort]] * CatTemplate[[#This Row],[Year4]]))</f>
        <v>0</v>
      </c>
      <c r="CL86" s="29">
        <f>IF(ISBLANK(CatTemplate[[#This Row],[St. unit effort]]),0,(CatTemplate[[#This Row],[St. unit effort]] * CatTemplate[[#This Row],[Year5]]))</f>
        <v>0</v>
      </c>
      <c r="CM86" s="29">
        <f>IF(ISBLANK(CatTemplate[[#This Row],[St. unit effort]]),0,(CatTemplate[[#This Row],[St. unit effort]] * CatTemplate[[#This Row],[Year6]]))</f>
        <v>0</v>
      </c>
      <c r="CN86" s="29">
        <f>IF(ISBLANK(CatTemplate[[#This Row],[St. unit effort]]),0,(CatTemplate[[#This Row],[St. unit effort]] * CatTemplate[[#This Row],[Year7]]))</f>
        <v>0</v>
      </c>
      <c r="CO86" s="29">
        <f>IF(ISBLANK(CatTemplate[[#This Row],[St. unit effort]]),0,(CatTemplate[[#This Row],[St. unit effort]] * CatTemplate[[#This Row],[Year8]]))</f>
        <v>0</v>
      </c>
      <c r="CP86" s="29">
        <f>IF(ISBLANK(CatTemplate[[#This Row],[St. unit effort]]),0,(CatTemplate[[#This Row],[St. unit effort]] * CatTemplate[[#This Row],[Year9]]))</f>
        <v>0</v>
      </c>
      <c r="CQ86" s="29">
        <f>IF(ISBLANK(CatTemplate[[#This Row],[St. unit effort]]),0,(CatTemplate[[#This Row],[St. unit effort]] * CatTemplate[[#This Row],[Year10]]))</f>
        <v>0</v>
      </c>
      <c r="CR86" s="29">
        <f>IF(ISBLANK(CatTemplate[[#This Row],[St. unit effort]]),0,(CatTemplate[[#This Row],[St. unit effort]] * CatTemplate[[#This Row],[Year11]]))</f>
        <v>0</v>
      </c>
      <c r="CS86" s="29">
        <f>IF(ISBLANK(CatTemplate[[#This Row],[St. unit effort]]),0,(CatTemplate[[#This Row],[St. unit effort]] * CatTemplate[[#This Row],[Year12]]))</f>
        <v>0</v>
      </c>
      <c r="CT86" s="29">
        <f>IF(ISBLANK(CatTemplate[[#This Row],[St. unit effort]]),0,(CatTemplate[[#This Row],[St. unit effort]] * CatTemplate[[#This Row],[Year13]]))</f>
        <v>0</v>
      </c>
      <c r="CU86" s="29">
        <f>IF(ISBLANK(CatTemplate[[#This Row],[St. unit effort]]),0,(CatTemplate[[#This Row],[St. unit effort]] * CatTemplate[[#This Row],[Year14]]))</f>
        <v>0</v>
      </c>
      <c r="CV86" s="29">
        <f>IF(ISBLANK(CatTemplate[[#This Row],[St. unit effort]]),0,(CatTemplate[[#This Row],[St. unit effort]] * CatTemplate[[#This Row],[Year15]]))</f>
        <v>0</v>
      </c>
      <c r="CW86" s="29">
        <f>IF(ISBLANK(CatTemplate[[#This Row],[St. unit effort]]),0,(CatTemplate[[#This Row],[St. unit effort]] * CatTemplate[[#This Row],[Year16]]))</f>
        <v>0</v>
      </c>
      <c r="CX86" s="29">
        <f>IF(ISBLANK(CatTemplate[[#This Row],[St. unit effort]]),0,(CatTemplate[[#This Row],[St. unit effort]] * CatTemplate[[#This Row],[Year17]]))</f>
        <v>0</v>
      </c>
      <c r="CY86" s="29">
        <f>IF(ISBLANK(CatTemplate[[#This Row],[St. unit effort]]),0,(CatTemplate[[#This Row],[St. unit effort]] * CatTemplate[[#This Row],[Year18]]))</f>
        <v>0</v>
      </c>
      <c r="CZ86" s="29">
        <f>IF(ISBLANK(CatTemplate[[#This Row],[St. unit effort]]),0,(CatTemplate[[#This Row],[St. unit effort]] * CatTemplate[[#This Row],[Year19]]))</f>
        <v>0</v>
      </c>
      <c r="DA86" s="29">
        <f>IF(ISBLANK(CatTemplate[[#This Row],[St. unit effort]]),0,(CatTemplate[[#This Row],[St. unit effort]] * CatTemplate[[#This Row],[Year20]]))</f>
        <v>0</v>
      </c>
      <c r="DB86" s="57">
        <f>IF(ISBLANK(CatTemplate[[#This Row],[St. unit effort]]),0,(CatTemplate[[#This Row],[St. unit effort]] * CatTemplate[[#This Row],[Year1]])*8/ParRatePM)</f>
        <v>0</v>
      </c>
      <c r="DC86" s="57">
        <f>IF(ISBLANK(CatTemplate[[#This Row],[St. unit effort]]),0,(CatTemplate[[#This Row],[St. unit effort]] * CatTemplate[[#This Row],[Year2]])*8/ParRatePM)</f>
        <v>0</v>
      </c>
      <c r="DD86" s="57">
        <f>IF(ISBLANK(CatTemplate[[#This Row],[St. unit effort]]),0,(CatTemplate[[#This Row],[St. unit effort]] * CatTemplate[[#This Row],[Year3]])*8/ParRatePM)</f>
        <v>0</v>
      </c>
      <c r="DE86" s="57">
        <f>IF(ISBLANK(CatTemplate[[#This Row],[St. unit effort]]),0,(CatTemplate[[#This Row],[St. unit effort]] * CatTemplate[[#This Row],[Year4]])*8/ParRatePM)</f>
        <v>0</v>
      </c>
      <c r="DF86" s="57">
        <f>IF(ISBLANK(CatTemplate[[#This Row],[St. unit effort]]),0,(CatTemplate[[#This Row],[St. unit effort]] * CatTemplate[[#This Row],[Year5]])*8/ParRatePM)</f>
        <v>0</v>
      </c>
      <c r="DG86" s="57">
        <f>IF(ISBLANK(CatTemplate[[#This Row],[St. unit effort]]),0,(CatTemplate[[#This Row],[St. unit effort]] * CatTemplate[[#This Row],[Year6]])*8/ParRatePM)</f>
        <v>0</v>
      </c>
      <c r="DH86" s="57">
        <f>IF(ISBLANK(CatTemplate[[#This Row],[St. unit effort]]),0,(CatTemplate[[#This Row],[St. unit effort]] * CatTemplate[[#This Row],[Year7]])*8/ParRatePM)</f>
        <v>0</v>
      </c>
      <c r="DI86" s="57">
        <f>IF(ISBLANK(CatTemplate[[#This Row],[St. unit effort]]),0,(CatTemplate[[#This Row],[St. unit effort]] * CatTemplate[[#This Row],[Year8]])*8/ParRatePM)</f>
        <v>0</v>
      </c>
      <c r="DJ86" s="57">
        <f>IF(ISBLANK(CatTemplate[[#This Row],[St. unit effort]]),0,(CatTemplate[[#This Row],[St. unit effort]] * CatTemplate[[#This Row],[Year9]])*8/ParRatePM)</f>
        <v>0</v>
      </c>
      <c r="DK86" s="57">
        <f>IF(ISBLANK(CatTemplate[[#This Row],[St. unit effort]]),0,(CatTemplate[[#This Row],[St. unit effort]] * CatTemplate[[#This Row],[Year10]])*8/ParRatePM)</f>
        <v>0</v>
      </c>
      <c r="DL86" s="57">
        <f>IF(ISBLANK(CatTemplate[[#This Row],[St. unit effort]]),0,(CatTemplate[[#This Row],[St. unit effort]] * CatTemplate[[#This Row],[Year11]])*8/ParRatePM)</f>
        <v>0</v>
      </c>
      <c r="DM86" s="57">
        <f>IF(ISBLANK(CatTemplate[[#This Row],[St. unit effort]]),0,(CatTemplate[[#This Row],[St. unit effort]] * CatTemplate[[#This Row],[Year12]])*8/ParRatePM)</f>
        <v>0</v>
      </c>
      <c r="DN86" s="57">
        <f>IF(ISBLANK(CatTemplate[[#This Row],[St. unit effort]]),0,(CatTemplate[[#This Row],[St. unit effort]] * CatTemplate[[#This Row],[Year13]])*8/ParRatePM)</f>
        <v>0</v>
      </c>
      <c r="DO86" s="57">
        <f>IF(ISBLANK(CatTemplate[[#This Row],[St. unit effort]]),0,(CatTemplate[[#This Row],[St. unit effort]] * CatTemplate[[#This Row],[Year14]])*8/ParRatePM)</f>
        <v>0</v>
      </c>
      <c r="DP86" s="57">
        <f>IF(ISBLANK(CatTemplate[[#This Row],[St. unit effort]]),0,(CatTemplate[[#This Row],[St. unit effort]] * CatTemplate[[#This Row],[Year15]])*8/ParRatePM)</f>
        <v>0</v>
      </c>
      <c r="DQ86" s="57">
        <f>IF(ISBLANK(CatTemplate[[#This Row],[St. unit effort]]),0,(CatTemplate[[#This Row],[St. unit effort]] * CatTemplate[[#This Row],[Year16]])*8/ParRatePM)</f>
        <v>0</v>
      </c>
      <c r="DR86" s="57">
        <f>IF(ISBLANK(CatTemplate[[#This Row],[St. unit effort]]),0,(CatTemplate[[#This Row],[St. unit effort]] * CatTemplate[[#This Row],[Year17]])*8/ParRatePM)</f>
        <v>0</v>
      </c>
      <c r="DS86" s="57">
        <f>IF(ISBLANK(CatTemplate[[#This Row],[St. unit effort]]),0,(CatTemplate[[#This Row],[St. unit effort]] * CatTemplate[[#This Row],[Year18]])*8/ParRatePM)</f>
        <v>0</v>
      </c>
      <c r="DT86" s="57">
        <f>IF(ISBLANK(CatTemplate[[#This Row],[St. unit effort]]),0,(CatTemplate[[#This Row],[St. unit effort]] * CatTemplate[[#This Row],[Year19]])*8/ParRatePM)</f>
        <v>0</v>
      </c>
      <c r="DU86" s="57">
        <f>IF(ISBLANK(CatTemplate[[#This Row],[St. unit effort]]),0,(CatTemplate[[#This Row],[St. unit effort]] * CatTemplate[[#This Row],[Year20]])*8/ParRatePM)</f>
        <v>0</v>
      </c>
      <c r="DV86" s="54">
        <f>SUM(CatTemplate[[#This Row],[PM1]:[PM20]])</f>
        <v>0</v>
      </c>
      <c r="DW86" s="56">
        <f t="shared" si="25"/>
        <v>0</v>
      </c>
      <c r="DX86" s="56">
        <f t="shared" si="25"/>
        <v>0</v>
      </c>
      <c r="DY86" s="56">
        <f t="shared" si="25"/>
        <v>0</v>
      </c>
      <c r="DZ86" s="56">
        <f t="shared" si="25"/>
        <v>0</v>
      </c>
      <c r="EA86" s="56">
        <f t="shared" si="25"/>
        <v>0</v>
      </c>
      <c r="EB86" s="56">
        <f t="shared" si="25"/>
        <v>0</v>
      </c>
      <c r="EC86" s="56">
        <f t="shared" si="25"/>
        <v>0</v>
      </c>
      <c r="ED86" s="56">
        <f t="shared" si="25"/>
        <v>0</v>
      </c>
      <c r="EE86" s="56">
        <f t="shared" si="25"/>
        <v>0</v>
      </c>
      <c r="EF86" s="56">
        <f t="shared" si="25"/>
        <v>0</v>
      </c>
      <c r="EG86" s="56">
        <f t="shared" si="25"/>
        <v>0</v>
      </c>
      <c r="EH86" s="56">
        <f t="shared" si="25"/>
        <v>0</v>
      </c>
      <c r="EI86" s="56">
        <f t="shared" si="25"/>
        <v>0</v>
      </c>
      <c r="EJ86" s="56">
        <f t="shared" si="25"/>
        <v>0</v>
      </c>
      <c r="EK86" s="56">
        <f t="shared" si="25"/>
        <v>0</v>
      </c>
      <c r="EL86" s="56">
        <f t="shared" ref="EL86:EP101" si="33">getCost(COLUMN(), ROW(), "Other")</f>
        <v>0</v>
      </c>
      <c r="EM86" s="56">
        <f t="shared" si="33"/>
        <v>0</v>
      </c>
      <c r="EN86" s="56">
        <f t="shared" si="33"/>
        <v>0</v>
      </c>
      <c r="EO86" s="56">
        <f t="shared" si="33"/>
        <v>0</v>
      </c>
      <c r="EP86" s="56">
        <f t="shared" si="33"/>
        <v>0</v>
      </c>
      <c r="EQ86" s="30">
        <f>CatTemplate[[#This Row],[Eq. unit cost]] * CatTemplate[[#This Row],[Eq. quantity]]</f>
        <v>0</v>
      </c>
      <c r="ER86" s="30">
        <f>CatTemplate[[#This Row],[Cons. unit cost]] *CatTemplate[[#This Row],[Cons. quantity]]</f>
        <v>0</v>
      </c>
      <c r="ES86" s="30">
        <f>CatTemplate[[#This Row],[Oth. unit cost]] *CatTemplate[[#This Row],[Oth. quantity]]</f>
        <v>0</v>
      </c>
      <c r="ET86" s="55">
        <f>SUM(CatTemplate[[#This Row],[CO1]:[CO20]])</f>
        <v>0</v>
      </c>
      <c r="EU86" s="56">
        <f t="shared" si="26"/>
        <v>0</v>
      </c>
      <c r="EV86" s="56">
        <f t="shared" si="26"/>
        <v>0</v>
      </c>
      <c r="EW86" s="56">
        <f t="shared" si="26"/>
        <v>0</v>
      </c>
      <c r="EX86" s="56">
        <f t="shared" si="26"/>
        <v>0</v>
      </c>
      <c r="EY86" s="56">
        <f t="shared" si="26"/>
        <v>0</v>
      </c>
      <c r="EZ86" s="56">
        <f t="shared" si="26"/>
        <v>0</v>
      </c>
      <c r="FA86" s="56">
        <f t="shared" si="26"/>
        <v>0</v>
      </c>
      <c r="FB86" s="56">
        <f t="shared" si="26"/>
        <v>0</v>
      </c>
      <c r="FC86" s="56">
        <f t="shared" si="26"/>
        <v>0</v>
      </c>
      <c r="FD86" s="56">
        <f t="shared" si="26"/>
        <v>0</v>
      </c>
      <c r="FE86" s="56">
        <f t="shared" si="26"/>
        <v>0</v>
      </c>
      <c r="FF86" s="56">
        <f t="shared" si="26"/>
        <v>0</v>
      </c>
      <c r="FG86" s="56">
        <f t="shared" si="26"/>
        <v>0</v>
      </c>
      <c r="FH86" s="56">
        <f t="shared" si="26"/>
        <v>0</v>
      </c>
      <c r="FI86" s="56">
        <f t="shared" si="26"/>
        <v>0</v>
      </c>
      <c r="FJ86" s="56">
        <f t="shared" ref="FJ86:FN101" si="34">getCost(COLUMN(), ROW(), "Staff")</f>
        <v>0</v>
      </c>
      <c r="FK86" s="56">
        <f t="shared" si="34"/>
        <v>0</v>
      </c>
      <c r="FL86" s="56">
        <f t="shared" si="34"/>
        <v>0</v>
      </c>
      <c r="FM86" s="56">
        <f t="shared" si="34"/>
        <v>0</v>
      </c>
      <c r="FN86" s="56">
        <f t="shared" si="34"/>
        <v>0</v>
      </c>
      <c r="FO86" s="58">
        <f>SUM(CatTemplate[[#This Row],[CS1]:[CS20]])</f>
        <v>0</v>
      </c>
      <c r="FP86" s="59">
        <f>CatTemplate[[#This Row],[Total Oth. cost]]+CatTemplate[[#This Row],[Total St. Cost]]</f>
        <v>0</v>
      </c>
      <c r="FQ86" s="33" t="e">
        <f t="shared" si="27"/>
        <v>#VALUE!</v>
      </c>
      <c r="FR86" s="33" t="e">
        <f t="shared" si="28"/>
        <v>#VALUE!</v>
      </c>
      <c r="FS86" s="30" t="e">
        <f>(CatTemplate[[#This Row],[CO1]] + CatTemplate[[#This Row],[CS1]]) * (1 + getRateOHFinal) * getRateMarkupFinal</f>
        <v>#VALUE!</v>
      </c>
      <c r="FT86" s="30" t="e">
        <f>(CatTemplate[[#This Row],[CO2]] + CatTemplate[[#This Row],[CS2]]) * (1 + getRateOHFinal) * getRateMarkupFinal</f>
        <v>#VALUE!</v>
      </c>
      <c r="FU86" s="30" t="e">
        <f>(CatTemplate[[#This Row],[CO3]] + CatTemplate[[#This Row],[CS3]]) * (1 + getRateOHFinal) * getRateMarkupFinal</f>
        <v>#VALUE!</v>
      </c>
      <c r="FV86" s="30" t="e">
        <f>(CatTemplate[[#This Row],[CO4]] + CatTemplate[[#This Row],[CS4]]) * (1 + getRateOHFinal) * getRateMarkupFinal</f>
        <v>#VALUE!</v>
      </c>
      <c r="FW86" s="30" t="e">
        <f>(CatTemplate[[#This Row],[CO5]] + CatTemplate[[#This Row],[CS5]]) * (1 + getRateOHFinal) * getRateMarkupFinal</f>
        <v>#VALUE!</v>
      </c>
      <c r="FX86" s="30" t="e">
        <f>(CatTemplate[[#This Row],[CO6]] + CatTemplate[[#This Row],[CS6]]) * (1 + getRateOHFinal) * getRateMarkupFinal</f>
        <v>#VALUE!</v>
      </c>
      <c r="FY86" s="30" t="e">
        <f>(CatTemplate[[#This Row],[CO7]] + CatTemplate[[#This Row],[CS7]]) * (1 + getRateOHFinal) * getRateMarkupFinal</f>
        <v>#VALUE!</v>
      </c>
      <c r="FZ86" s="30" t="e">
        <f>(CatTemplate[[#This Row],[CO8]] + CatTemplate[[#This Row],[CS8]]) * (1 + getRateOHFinal) * getRateMarkupFinal</f>
        <v>#VALUE!</v>
      </c>
      <c r="GA86" s="30" t="e">
        <f>(CatTemplate[[#This Row],[CO9]] + CatTemplate[[#This Row],[CS9]]) * (1 + getRateOHFinal) * getRateMarkupFinal</f>
        <v>#VALUE!</v>
      </c>
      <c r="GB86" s="30" t="e">
        <f>(CatTemplate[[#This Row],[CO10]] + CatTemplate[[#This Row],[CS10]]) * (1 + getRateOHFinal) * getRateMarkupFinal</f>
        <v>#VALUE!</v>
      </c>
      <c r="GC86" s="30" t="e">
        <f>(CatTemplate[[#This Row],[CO11]] + CatTemplate[[#This Row],[CS11]]) * (1 + getRateOHFinal) * getRateMarkupFinal</f>
        <v>#VALUE!</v>
      </c>
      <c r="GD86" s="30" t="e">
        <f>(CatTemplate[[#This Row],[CO12]] + CatTemplate[[#This Row],[CS12]]) * (1 + getRateOHFinal) * getRateMarkupFinal</f>
        <v>#VALUE!</v>
      </c>
      <c r="GE86" s="30" t="e">
        <f>(CatTemplate[[#This Row],[CO13]] + CatTemplate[[#This Row],[CS13]]) * (1 + getRateOHFinal) * getRateMarkupFinal</f>
        <v>#VALUE!</v>
      </c>
      <c r="GF86" s="30" t="e">
        <f>(CatTemplate[[#This Row],[CO14]] + CatTemplate[[#This Row],[CS14]]) * (1 + getRateOHFinal) * getRateMarkupFinal</f>
        <v>#VALUE!</v>
      </c>
      <c r="GG86" s="30" t="e">
        <f>(CatTemplate[[#This Row],[CO15]] + CatTemplate[[#This Row],[CS15]]) * (1 + getRateOHFinal) * getRateMarkupFinal</f>
        <v>#VALUE!</v>
      </c>
      <c r="GH86" s="30" t="e">
        <f>(CatTemplate[[#This Row],[CO16]] + CatTemplate[[#This Row],[CS16]]) * (1 + getRateOHFinal) * getRateMarkupFinal</f>
        <v>#VALUE!</v>
      </c>
      <c r="GI86" s="30" t="e">
        <f>(CatTemplate[[#This Row],[CO17]] + CatTemplate[[#This Row],[CS17]]) * (1 + getRateOHFinal) * getRateMarkupFinal</f>
        <v>#VALUE!</v>
      </c>
      <c r="GJ86" s="30" t="e">
        <f>(CatTemplate[[#This Row],[CO18]] + CatTemplate[[#This Row],[CS18]]) * (1 + getRateOHFinal) * getRateMarkupFinal</f>
        <v>#VALUE!</v>
      </c>
      <c r="GK86" s="30" t="e">
        <f>(CatTemplate[[#This Row],[CO19]] + CatTemplate[[#This Row],[CS19]]) * (1 + getRateOHFinal) * getRateMarkupFinal</f>
        <v>#VALUE!</v>
      </c>
      <c r="GL86" s="30" t="e">
        <f>(CatTemplate[[#This Row],[CO20]] + CatTemplate[[#This Row],[CS20]]) * (1 + getRateOHFinal) * getRateMarkupFinal</f>
        <v>#VALUE!</v>
      </c>
      <c r="GM86" s="30" t="e">
        <f t="shared" si="29"/>
        <v>#VALUE!</v>
      </c>
      <c r="GN86" s="30" t="e">
        <f t="shared" si="30"/>
        <v>#VALUE!</v>
      </c>
      <c r="GO86" s="30" t="e">
        <f t="shared" si="31"/>
        <v>#VALUE!</v>
      </c>
      <c r="GP86" s="30" t="e">
        <f t="shared" si="32"/>
        <v>#VALUE!</v>
      </c>
      <c r="GQ86" s="30" t="e">
        <f>(CatTemplate[[#This Row],[CO1]]+CatTemplate[[#This Row],[CS1]]) * (1+ getRateOHFinal) * (1 + getRateMarkupFinal)</f>
        <v>#VALUE!</v>
      </c>
      <c r="GR86" s="30" t="e">
        <f>(CatTemplate[[#This Row],[CO2]]+CatTemplate[[#This Row],[CS2]]) * (1+ getRateOHFinal) * (1 + getRateMarkupFinal)</f>
        <v>#VALUE!</v>
      </c>
      <c r="GS86" s="30" t="e">
        <f>(CatTemplate[[#This Row],[CO3]]+CatTemplate[[#This Row],[CS3]]) * (1+ getRateOHFinal) * (1 + getRateMarkupFinal)</f>
        <v>#VALUE!</v>
      </c>
      <c r="GT86" s="30" t="e">
        <f>(CatTemplate[[#This Row],[CO4]]+CatTemplate[[#This Row],[CS4]]) * (1+ getRateOHFinal) * (1 + getRateMarkupFinal)</f>
        <v>#VALUE!</v>
      </c>
      <c r="GU86" s="30" t="e">
        <f>(CatTemplate[[#This Row],[CO5]]+CatTemplate[[#This Row],[CS5]]) * (1+ getRateOHFinal) * (1 + getRateMarkupFinal)</f>
        <v>#VALUE!</v>
      </c>
      <c r="GV86" s="30" t="e">
        <f>(CatTemplate[[#This Row],[CO6]]+CatTemplate[[#This Row],[CS6]]) * (1+ getRateOHFinal) * (1 + getRateMarkupFinal)</f>
        <v>#VALUE!</v>
      </c>
      <c r="GW86" s="30" t="e">
        <f>(CatTemplate[[#This Row],[CO7]]+CatTemplate[[#This Row],[CS7]]) * (1+ getRateOHFinal) * (1 + getRateMarkupFinal)</f>
        <v>#VALUE!</v>
      </c>
      <c r="GX86" s="30" t="e">
        <f>(CatTemplate[[#This Row],[CO8]]+CatTemplate[[#This Row],[CS8]]) * (1+ getRateOHFinal) * (1 + getRateMarkupFinal)</f>
        <v>#VALUE!</v>
      </c>
      <c r="GY86" s="30" t="e">
        <f>(CatTemplate[[#This Row],[CO9]]+CatTemplate[[#This Row],[CS9]]) * (1+ getRateOHFinal) * (1 + getRateMarkupFinal)</f>
        <v>#VALUE!</v>
      </c>
      <c r="GZ86" s="30" t="e">
        <f>(CatTemplate[[#This Row],[CO10]]+CatTemplate[[#This Row],[CS10]]) * (1+ getRateOHFinal) * (1 + getRateMarkupFinal)</f>
        <v>#VALUE!</v>
      </c>
      <c r="HA86" s="30" t="e">
        <f>(CatTemplate[[#This Row],[CO11]]+CatTemplate[[#This Row],[CS11]]) * (1+ getRateOHFinal) * (1 + getRateMarkupFinal)</f>
        <v>#VALUE!</v>
      </c>
      <c r="HB86" s="30" t="e">
        <f>(CatTemplate[[#This Row],[CO12]]+CatTemplate[[#This Row],[CS12]]) * (1+ getRateOHFinal) * (1 + getRateMarkupFinal)</f>
        <v>#VALUE!</v>
      </c>
      <c r="HC86" s="30" t="e">
        <f>(CatTemplate[[#This Row],[CO13]]+CatTemplate[[#This Row],[CS13]]) * (1+ getRateOHFinal) * (1 + getRateMarkupFinal)</f>
        <v>#VALUE!</v>
      </c>
      <c r="HD86" s="30" t="e">
        <f>(CatTemplate[[#This Row],[CO14]]+CatTemplate[[#This Row],[CS14]]) * (1+ getRateOHFinal) * (1 + getRateMarkupFinal)</f>
        <v>#VALUE!</v>
      </c>
      <c r="HE86" s="30" t="e">
        <f>(CatTemplate[[#This Row],[CO15]]+CatTemplate[[#This Row],[CS15]]) * (1+ getRateOHFinal) * (1 + getRateMarkupFinal)</f>
        <v>#VALUE!</v>
      </c>
      <c r="HF86" s="30" t="e">
        <f>(CatTemplate[[#This Row],[CO16]]+CatTemplate[[#This Row],[CS16]]) * (1+ getRateOHFinal) * (1 + getRateMarkupFinal)</f>
        <v>#VALUE!</v>
      </c>
      <c r="HG86" s="30" t="e">
        <f>(CatTemplate[[#This Row],[CO17]]+CatTemplate[[#This Row],[CS17]]) * (1+ getRateOHFinal) * (1 + getRateMarkupFinal)</f>
        <v>#VALUE!</v>
      </c>
      <c r="HH86" s="30" t="e">
        <f>(CatTemplate[[#This Row],[CO18]]+CatTemplate[[#This Row],[CS18]]) * (1+ getRateOHFinal) * (1 + getRateMarkupFinal)</f>
        <v>#VALUE!</v>
      </c>
      <c r="HI86" s="30" t="e">
        <f>(CatTemplate[[#This Row],[CO19]]+CatTemplate[[#This Row],[CS19]]) * (1+ getRateOHFinal) * (1 + getRateMarkupFinal)</f>
        <v>#VALUE!</v>
      </c>
      <c r="HJ86" s="30" t="e">
        <f>(CatTemplate[[#This Row],[CO20]]+CatTemplate[[#This Row],[CS20]]) * (1+ getRateOHFinal) * (1 + getRateMarkupFinal)</f>
        <v>#VALUE!</v>
      </c>
      <c r="HK86" s="39" t="e">
        <f>CatTemplate[[#This Row],[Total cost]]+CatTemplate[[#This Row],[OH Amount]]+CatTemplate[[#This Row],[Markup]]</f>
        <v>#VALUE!</v>
      </c>
      <c r="HL86" s="63">
        <f>IF(CatTemplate[[#This Row],[Units]]="Days",CatTemplate[[#This Row],[Project quantity]]*CatTemplate[[#This Row],[St. unit effort]],CatTemplate[[#This Row],[Project quantity]])</f>
        <v>0</v>
      </c>
      <c r="HM86" s="287">
        <f>IFERROR(CatTemplate[[#This Row],[Total Price]]/(CatTemplate[[#This Row],[Final Quantity]]),0)</f>
        <v>0</v>
      </c>
      <c r="HN86" s="261"/>
    </row>
    <row r="87" spans="2:222" x14ac:dyDescent="0.2">
      <c r="B87" s="6" t="s">
        <v>75</v>
      </c>
      <c r="C87" s="22">
        <v>2</v>
      </c>
      <c r="D87" s="7" t="s">
        <v>75</v>
      </c>
      <c r="E87" s="24">
        <v>8</v>
      </c>
      <c r="F87" s="18" t="s">
        <v>159</v>
      </c>
      <c r="G87" s="26">
        <v>4</v>
      </c>
      <c r="H87" s="18" t="s">
        <v>162</v>
      </c>
      <c r="I87" s="18" t="s">
        <v>965</v>
      </c>
      <c r="J87" s="15" t="s">
        <v>31</v>
      </c>
      <c r="K87" s="15"/>
      <c r="L87" s="15" t="s">
        <v>928</v>
      </c>
      <c r="M87" s="15" t="s">
        <v>890</v>
      </c>
      <c r="N87" s="15" t="s">
        <v>858</v>
      </c>
      <c r="O87" s="320"/>
      <c r="P87" s="71"/>
      <c r="Q87" s="108"/>
      <c r="R87" s="73" t="s">
        <v>433</v>
      </c>
      <c r="S87" s="97"/>
      <c r="T87" s="100">
        <f>getEqUnitCost</f>
        <v>0</v>
      </c>
      <c r="U87" s="73">
        <f>getEqUnitEffort</f>
        <v>0</v>
      </c>
      <c r="V87" s="101">
        <f>getEqQuantity</f>
        <v>0</v>
      </c>
      <c r="W87" s="320"/>
      <c r="X87" s="100">
        <f>getConsUnitCost</f>
        <v>0</v>
      </c>
      <c r="Y87" s="73">
        <f>getConsUnitEffort</f>
        <v>0</v>
      </c>
      <c r="Z87" s="14">
        <f>getConsQuantity</f>
        <v>0</v>
      </c>
      <c r="AA87" s="320"/>
      <c r="AB87" s="72"/>
      <c r="AC87" s="112"/>
      <c r="AD87" s="14">
        <f>getOthQuantity</f>
        <v>0</v>
      </c>
      <c r="AE87" s="320"/>
      <c r="AF87" s="28" t="str">
        <f>IF(ISBLANK(CatTemplate[[#This Row],[Resource type]]),"",CatTemplate[[#This Row],[Resource type]])</f>
        <v>CIEC Nurse</v>
      </c>
      <c r="AG87" s="242">
        <f>getStaffUnitCost</f>
        <v>443.51295609133325</v>
      </c>
      <c r="AH87" s="113">
        <f>getStaffUnitEffort</f>
        <v>0</v>
      </c>
      <c r="AI87" s="40">
        <f>getStaffQuantity</f>
        <v>0</v>
      </c>
      <c r="AJ87" s="41">
        <f>CatTemplate[[#This Row],[St. quantity]]*8/ParRatePM</f>
        <v>0</v>
      </c>
      <c r="AK87" s="320"/>
      <c r="AL87" s="53" t="str">
        <f>CatTemplate[[#This Row],[Item type]]</f>
        <v>Visits</v>
      </c>
      <c r="AM87" s="12">
        <f>SUM(CatTemplate[[#This Row],[Year1]:[Year20]])</f>
        <v>0</v>
      </c>
      <c r="AN87" s="52"/>
      <c r="AO87" s="52"/>
      <c r="AP87" s="52"/>
      <c r="AQ87" s="8"/>
      <c r="AR87" s="8"/>
      <c r="AS87" s="8"/>
      <c r="AT87" s="8"/>
      <c r="AU87" s="8"/>
      <c r="AV87" s="8"/>
      <c r="AW87" s="8"/>
      <c r="AX87" s="8"/>
      <c r="AY87" s="8"/>
      <c r="AZ87" s="8"/>
      <c r="BA87" s="8"/>
      <c r="BB87" s="8"/>
      <c r="BC87" s="8"/>
      <c r="BD87" s="8"/>
      <c r="BE87" s="8"/>
      <c r="BF87" s="8"/>
      <c r="BG87" s="36"/>
      <c r="BH87" s="320"/>
      <c r="BI87" s="37" t="str">
        <f>getCostCategory</f>
        <v>07 Other costs</v>
      </c>
      <c r="BJ87" s="37" t="str">
        <f>getSection</f>
        <v>02 Patient visits and data collection</v>
      </c>
      <c r="BK87" s="32" t="str">
        <f>getObject</f>
        <v>Patient visits and data collection</v>
      </c>
      <c r="BL87" s="30">
        <f>IFERROR(getUnitCost * IF(CatTemplate[[#This Row],[Cost Category Comp.]]="01 Staff costs", 1,1),0)</f>
        <v>443.51295609133325</v>
      </c>
      <c r="BM87" s="29">
        <f>IF(AND(ISBLANK(CatTemplate[[#This Row],[Eq. unit cost]]),ISBLANK(CatTemplate[[#This Row],[Cons. unit cost]]),ISBLANK(CatTemplate[[#This Row],[Oth. unit cost]])), 0, IF(getUnitEffort =0,1,getUnitEffort) * CatTemplate[[#This Row],[Year1]])</f>
        <v>0</v>
      </c>
      <c r="BN87" s="29">
        <f>IF(AND(ISBLANK(CatTemplate[[#This Row],[Eq. unit cost]]),ISBLANK(CatTemplate[[#This Row],[Cons. unit cost]]),ISBLANK(CatTemplate[[#This Row],[Oth. unit cost]])), 0, IF(getUnitEffort =0,1,getUnitEffort) * CatTemplate[[#This Row],[Year2]])</f>
        <v>0</v>
      </c>
      <c r="BO87" s="29">
        <f>IF(AND(ISBLANK(CatTemplate[[#This Row],[Eq. unit cost]]),ISBLANK(CatTemplate[[#This Row],[Cons. unit cost]]),ISBLANK(CatTemplate[[#This Row],[Oth. unit cost]])), 0, IF(getUnitEffort =0,1,getUnitEffort) * CatTemplate[[#This Row],[Year3]])</f>
        <v>0</v>
      </c>
      <c r="BP87" s="29">
        <f>IF(AND(ISBLANK(CatTemplate[[#This Row],[Eq. unit cost]]),ISBLANK(CatTemplate[[#This Row],[Cons. unit cost]]),ISBLANK(CatTemplate[[#This Row],[Oth. unit cost]])), 0, IF(getUnitEffort =0,1,getUnitEffort) * CatTemplate[[#This Row],[Year4]])</f>
        <v>0</v>
      </c>
      <c r="BQ87" s="29">
        <f>IF(AND(ISBLANK(CatTemplate[[#This Row],[Eq. unit cost]]),ISBLANK(CatTemplate[[#This Row],[Cons. unit cost]]),ISBLANK(CatTemplate[[#This Row],[Oth. unit cost]])), 0, IF(getUnitEffort =0,1,getUnitEffort) * CatTemplate[[#This Row],[Year5]])</f>
        <v>0</v>
      </c>
      <c r="BR87" s="29">
        <f>IF(AND(ISBLANK(CatTemplate[[#This Row],[Eq. unit cost]]),ISBLANK(CatTemplate[[#This Row],[Cons. unit cost]]),ISBLANK(CatTemplate[[#This Row],[Oth. unit cost]])), 0, IF(getUnitEffort =0,1,getUnitEffort) * CatTemplate[[#This Row],[Year6]])</f>
        <v>0</v>
      </c>
      <c r="BS87" s="29">
        <f>IF(AND(ISBLANK(CatTemplate[[#This Row],[Eq. unit cost]]),ISBLANK(CatTemplate[[#This Row],[Cons. unit cost]]),ISBLANK(CatTemplate[[#This Row],[Oth. unit cost]])), 0, IF(getUnitEffort =0,1,getUnitEffort) * CatTemplate[[#This Row],[Year7]])</f>
        <v>0</v>
      </c>
      <c r="BT87" s="29">
        <f>IF(AND(ISBLANK(CatTemplate[[#This Row],[Eq. unit cost]]),ISBLANK(CatTemplate[[#This Row],[Cons. unit cost]]),ISBLANK(CatTemplate[[#This Row],[Oth. unit cost]])), 0, IF(getUnitEffort =0,1,getUnitEffort) * CatTemplate[[#This Row],[Year8]])</f>
        <v>0</v>
      </c>
      <c r="BU87" s="29">
        <f>IF(AND(ISBLANK(CatTemplate[[#This Row],[Eq. unit cost]]),ISBLANK(CatTemplate[[#This Row],[Cons. unit cost]]),ISBLANK(CatTemplate[[#This Row],[Oth. unit cost]])), 0, IF(getUnitEffort =0,1,getUnitEffort) * CatTemplate[[#This Row],[Year9]])</f>
        <v>0</v>
      </c>
      <c r="BV87" s="29">
        <f>IF(AND(ISBLANK(CatTemplate[[#This Row],[Eq. unit cost]]),ISBLANK(CatTemplate[[#This Row],[Cons. unit cost]]),ISBLANK(CatTemplate[[#This Row],[Oth. unit cost]])), 0, IF(getUnitEffort =0,1,getUnitEffort) * CatTemplate[[#This Row],[Year10]])</f>
        <v>0</v>
      </c>
      <c r="BW87" s="29">
        <f>IF(AND(ISBLANK(CatTemplate[[#This Row],[Eq. unit cost]]),ISBLANK(CatTemplate[[#This Row],[Cons. unit cost]]),ISBLANK(CatTemplate[[#This Row],[Oth. unit cost]])), 0, IF(getUnitEffort =0,1,getUnitEffort) * CatTemplate[[#This Row],[Year11]])</f>
        <v>0</v>
      </c>
      <c r="BX87" s="29">
        <f>IF(AND(ISBLANK(CatTemplate[[#This Row],[Eq. unit cost]]),ISBLANK(CatTemplate[[#This Row],[Cons. unit cost]]),ISBLANK(CatTemplate[[#This Row],[Oth. unit cost]])), 0, IF(getUnitEffort =0,1,getUnitEffort) * CatTemplate[[#This Row],[Year12]])</f>
        <v>0</v>
      </c>
      <c r="BY87" s="29">
        <f>IF(AND(ISBLANK(CatTemplate[[#This Row],[Eq. unit cost]]),ISBLANK(CatTemplate[[#This Row],[Cons. unit cost]]),ISBLANK(CatTemplate[[#This Row],[Oth. unit cost]])), 0, IF(getUnitEffort =0,1,getUnitEffort) * CatTemplate[[#This Row],[Year13]])</f>
        <v>0</v>
      </c>
      <c r="BZ87" s="29">
        <f>IF(AND(ISBLANK(CatTemplate[[#This Row],[Eq. unit cost]]),ISBLANK(CatTemplate[[#This Row],[Cons. unit cost]]),ISBLANK(CatTemplate[[#This Row],[Oth. unit cost]])), 0, IF(getUnitEffort =0,1,getUnitEffort) * CatTemplate[[#This Row],[Year14]])</f>
        <v>0</v>
      </c>
      <c r="CA87" s="29">
        <f>IF(AND(ISBLANK(CatTemplate[[#This Row],[Eq. unit cost]]),ISBLANK(CatTemplate[[#This Row],[Cons. unit cost]]),ISBLANK(CatTemplate[[#This Row],[Oth. unit cost]])), 0, IF(getUnitEffort =0,1,getUnitEffort) * CatTemplate[[#This Row],[Year15]])</f>
        <v>0</v>
      </c>
      <c r="CB87" s="29">
        <f>IF(AND(ISBLANK(CatTemplate[[#This Row],[Eq. unit cost]]),ISBLANK(CatTemplate[[#This Row],[Cons. unit cost]]),ISBLANK(CatTemplate[[#This Row],[Oth. unit cost]])), 0, IF(getUnitEffort =0,1,getUnitEffort) * CatTemplate[[#This Row],[Year16]])</f>
        <v>0</v>
      </c>
      <c r="CC87" s="29">
        <f>IF(AND(ISBLANK(CatTemplate[[#This Row],[Eq. unit cost]]),ISBLANK(CatTemplate[[#This Row],[Cons. unit cost]]),ISBLANK(CatTemplate[[#This Row],[Oth. unit cost]])), 0, IF(getUnitEffort =0,1,getUnitEffort) * CatTemplate[[#This Row],[Year17]])</f>
        <v>0</v>
      </c>
      <c r="CD87" s="29">
        <f>IF(AND(ISBLANK(CatTemplate[[#This Row],[Eq. unit cost]]),ISBLANK(CatTemplate[[#This Row],[Cons. unit cost]]),ISBLANK(CatTemplate[[#This Row],[Oth. unit cost]])), 0, IF(getUnitEffort =0,1,getUnitEffort) * CatTemplate[[#This Row],[Year18]])</f>
        <v>0</v>
      </c>
      <c r="CE87" s="29">
        <f>IF(AND(ISBLANK(CatTemplate[[#This Row],[Eq. unit cost]]),ISBLANK(CatTemplate[[#This Row],[Cons. unit cost]]),ISBLANK(CatTemplate[[#This Row],[Oth. unit cost]])), 0, IF(getUnitEffort =0,1,getUnitEffort) * CatTemplate[[#This Row],[Year19]])</f>
        <v>0</v>
      </c>
      <c r="CF87" s="29">
        <f>IF(AND(ISBLANK(CatTemplate[[#This Row],[Eq. unit cost]]),ISBLANK(CatTemplate[[#This Row],[Cons. unit cost]]),ISBLANK(CatTemplate[[#This Row],[Oth. unit cost]])), 0, IF(getUnitEffort =0,1,getUnitEffort) * CatTemplate[[#This Row],[Year20]])</f>
        <v>0</v>
      </c>
      <c r="CG87" s="45">
        <f>SUM(CatTemplate[[#This Row],[Q1]:[Q20]])</f>
        <v>0</v>
      </c>
      <c r="CH87" s="29">
        <f>IF(ISBLANK(CatTemplate[[#This Row],[St. unit effort]]),0,(CatTemplate[[#This Row],[St. unit effort]] * CatTemplate[[#This Row],[Year1]]))</f>
        <v>0</v>
      </c>
      <c r="CI87" s="29">
        <f>IF(ISBLANK(CatTemplate[[#This Row],[St. unit effort]]),0,(CatTemplate[[#This Row],[St. unit effort]] * CatTemplate[[#This Row],[Year2]]))</f>
        <v>0</v>
      </c>
      <c r="CJ87" s="29">
        <f>IF(ISBLANK(CatTemplate[[#This Row],[St. unit effort]]),0,(CatTemplate[[#This Row],[St. unit effort]] * CatTemplate[[#This Row],[Year3]]))</f>
        <v>0</v>
      </c>
      <c r="CK87" s="29">
        <f>IF(ISBLANK(CatTemplate[[#This Row],[St. unit effort]]),0,(CatTemplate[[#This Row],[St. unit effort]] * CatTemplate[[#This Row],[Year4]]))</f>
        <v>0</v>
      </c>
      <c r="CL87" s="29">
        <f>IF(ISBLANK(CatTemplate[[#This Row],[St. unit effort]]),0,(CatTemplate[[#This Row],[St. unit effort]] * CatTemplate[[#This Row],[Year5]]))</f>
        <v>0</v>
      </c>
      <c r="CM87" s="29">
        <f>IF(ISBLANK(CatTemplate[[#This Row],[St. unit effort]]),0,(CatTemplate[[#This Row],[St. unit effort]] * CatTemplate[[#This Row],[Year6]]))</f>
        <v>0</v>
      </c>
      <c r="CN87" s="29">
        <f>IF(ISBLANK(CatTemplate[[#This Row],[St. unit effort]]),0,(CatTemplate[[#This Row],[St. unit effort]] * CatTemplate[[#This Row],[Year7]]))</f>
        <v>0</v>
      </c>
      <c r="CO87" s="29">
        <f>IF(ISBLANK(CatTemplate[[#This Row],[St. unit effort]]),0,(CatTemplate[[#This Row],[St. unit effort]] * CatTemplate[[#This Row],[Year8]]))</f>
        <v>0</v>
      </c>
      <c r="CP87" s="29">
        <f>IF(ISBLANK(CatTemplate[[#This Row],[St. unit effort]]),0,(CatTemplate[[#This Row],[St. unit effort]] * CatTemplate[[#This Row],[Year9]]))</f>
        <v>0</v>
      </c>
      <c r="CQ87" s="29">
        <f>IF(ISBLANK(CatTemplate[[#This Row],[St. unit effort]]),0,(CatTemplate[[#This Row],[St. unit effort]] * CatTemplate[[#This Row],[Year10]]))</f>
        <v>0</v>
      </c>
      <c r="CR87" s="29">
        <f>IF(ISBLANK(CatTemplate[[#This Row],[St. unit effort]]),0,(CatTemplate[[#This Row],[St. unit effort]] * CatTemplate[[#This Row],[Year11]]))</f>
        <v>0</v>
      </c>
      <c r="CS87" s="29">
        <f>IF(ISBLANK(CatTemplate[[#This Row],[St. unit effort]]),0,(CatTemplate[[#This Row],[St. unit effort]] * CatTemplate[[#This Row],[Year12]]))</f>
        <v>0</v>
      </c>
      <c r="CT87" s="29">
        <f>IF(ISBLANK(CatTemplate[[#This Row],[St. unit effort]]),0,(CatTemplate[[#This Row],[St. unit effort]] * CatTemplate[[#This Row],[Year13]]))</f>
        <v>0</v>
      </c>
      <c r="CU87" s="29">
        <f>IF(ISBLANK(CatTemplate[[#This Row],[St. unit effort]]),0,(CatTemplate[[#This Row],[St. unit effort]] * CatTemplate[[#This Row],[Year14]]))</f>
        <v>0</v>
      </c>
      <c r="CV87" s="29">
        <f>IF(ISBLANK(CatTemplate[[#This Row],[St. unit effort]]),0,(CatTemplate[[#This Row],[St. unit effort]] * CatTemplate[[#This Row],[Year15]]))</f>
        <v>0</v>
      </c>
      <c r="CW87" s="29">
        <f>IF(ISBLANK(CatTemplate[[#This Row],[St. unit effort]]),0,(CatTemplate[[#This Row],[St. unit effort]] * CatTemplate[[#This Row],[Year16]]))</f>
        <v>0</v>
      </c>
      <c r="CX87" s="29">
        <f>IF(ISBLANK(CatTemplate[[#This Row],[St. unit effort]]),0,(CatTemplate[[#This Row],[St. unit effort]] * CatTemplate[[#This Row],[Year17]]))</f>
        <v>0</v>
      </c>
      <c r="CY87" s="29">
        <f>IF(ISBLANK(CatTemplate[[#This Row],[St. unit effort]]),0,(CatTemplate[[#This Row],[St. unit effort]] * CatTemplate[[#This Row],[Year18]]))</f>
        <v>0</v>
      </c>
      <c r="CZ87" s="29">
        <f>IF(ISBLANK(CatTemplate[[#This Row],[St. unit effort]]),0,(CatTemplate[[#This Row],[St. unit effort]] * CatTemplate[[#This Row],[Year19]]))</f>
        <v>0</v>
      </c>
      <c r="DA87" s="29">
        <f>IF(ISBLANK(CatTemplate[[#This Row],[St. unit effort]]),0,(CatTemplate[[#This Row],[St. unit effort]] * CatTemplate[[#This Row],[Year20]]))</f>
        <v>0</v>
      </c>
      <c r="DB87" s="57">
        <f>IF(ISBLANK(CatTemplate[[#This Row],[St. unit effort]]),0,(CatTemplate[[#This Row],[St. unit effort]] * CatTemplate[[#This Row],[Year1]])*8/ParRatePM)</f>
        <v>0</v>
      </c>
      <c r="DC87" s="57">
        <f>IF(ISBLANK(CatTemplate[[#This Row],[St. unit effort]]),0,(CatTemplate[[#This Row],[St. unit effort]] * CatTemplate[[#This Row],[Year2]])*8/ParRatePM)</f>
        <v>0</v>
      </c>
      <c r="DD87" s="57">
        <f>IF(ISBLANK(CatTemplate[[#This Row],[St. unit effort]]),0,(CatTemplate[[#This Row],[St. unit effort]] * CatTemplate[[#This Row],[Year3]])*8/ParRatePM)</f>
        <v>0</v>
      </c>
      <c r="DE87" s="57">
        <f>IF(ISBLANK(CatTemplate[[#This Row],[St. unit effort]]),0,(CatTemplate[[#This Row],[St. unit effort]] * CatTemplate[[#This Row],[Year4]])*8/ParRatePM)</f>
        <v>0</v>
      </c>
      <c r="DF87" s="57">
        <f>IF(ISBLANK(CatTemplate[[#This Row],[St. unit effort]]),0,(CatTemplate[[#This Row],[St. unit effort]] * CatTemplate[[#This Row],[Year5]])*8/ParRatePM)</f>
        <v>0</v>
      </c>
      <c r="DG87" s="57">
        <f>IF(ISBLANK(CatTemplate[[#This Row],[St. unit effort]]),0,(CatTemplate[[#This Row],[St. unit effort]] * CatTemplate[[#This Row],[Year6]])*8/ParRatePM)</f>
        <v>0</v>
      </c>
      <c r="DH87" s="57">
        <f>IF(ISBLANK(CatTemplate[[#This Row],[St. unit effort]]),0,(CatTemplate[[#This Row],[St. unit effort]] * CatTemplate[[#This Row],[Year7]])*8/ParRatePM)</f>
        <v>0</v>
      </c>
      <c r="DI87" s="57">
        <f>IF(ISBLANK(CatTemplate[[#This Row],[St. unit effort]]),0,(CatTemplate[[#This Row],[St. unit effort]] * CatTemplate[[#This Row],[Year8]])*8/ParRatePM)</f>
        <v>0</v>
      </c>
      <c r="DJ87" s="57">
        <f>IF(ISBLANK(CatTemplate[[#This Row],[St. unit effort]]),0,(CatTemplate[[#This Row],[St. unit effort]] * CatTemplate[[#This Row],[Year9]])*8/ParRatePM)</f>
        <v>0</v>
      </c>
      <c r="DK87" s="57">
        <f>IF(ISBLANK(CatTemplate[[#This Row],[St. unit effort]]),0,(CatTemplate[[#This Row],[St. unit effort]] * CatTemplate[[#This Row],[Year10]])*8/ParRatePM)</f>
        <v>0</v>
      </c>
      <c r="DL87" s="57">
        <f>IF(ISBLANK(CatTemplate[[#This Row],[St. unit effort]]),0,(CatTemplate[[#This Row],[St. unit effort]] * CatTemplate[[#This Row],[Year11]])*8/ParRatePM)</f>
        <v>0</v>
      </c>
      <c r="DM87" s="57">
        <f>IF(ISBLANK(CatTemplate[[#This Row],[St. unit effort]]),0,(CatTemplate[[#This Row],[St. unit effort]] * CatTemplate[[#This Row],[Year12]])*8/ParRatePM)</f>
        <v>0</v>
      </c>
      <c r="DN87" s="57">
        <f>IF(ISBLANK(CatTemplate[[#This Row],[St. unit effort]]),0,(CatTemplate[[#This Row],[St. unit effort]] * CatTemplate[[#This Row],[Year13]])*8/ParRatePM)</f>
        <v>0</v>
      </c>
      <c r="DO87" s="57">
        <f>IF(ISBLANK(CatTemplate[[#This Row],[St. unit effort]]),0,(CatTemplate[[#This Row],[St. unit effort]] * CatTemplate[[#This Row],[Year14]])*8/ParRatePM)</f>
        <v>0</v>
      </c>
      <c r="DP87" s="57">
        <f>IF(ISBLANK(CatTemplate[[#This Row],[St. unit effort]]),0,(CatTemplate[[#This Row],[St. unit effort]] * CatTemplate[[#This Row],[Year15]])*8/ParRatePM)</f>
        <v>0</v>
      </c>
      <c r="DQ87" s="57">
        <f>IF(ISBLANK(CatTemplate[[#This Row],[St. unit effort]]),0,(CatTemplate[[#This Row],[St. unit effort]] * CatTemplate[[#This Row],[Year16]])*8/ParRatePM)</f>
        <v>0</v>
      </c>
      <c r="DR87" s="57">
        <f>IF(ISBLANK(CatTemplate[[#This Row],[St. unit effort]]),0,(CatTemplate[[#This Row],[St. unit effort]] * CatTemplate[[#This Row],[Year17]])*8/ParRatePM)</f>
        <v>0</v>
      </c>
      <c r="DS87" s="57">
        <f>IF(ISBLANK(CatTemplate[[#This Row],[St. unit effort]]),0,(CatTemplate[[#This Row],[St. unit effort]] * CatTemplate[[#This Row],[Year18]])*8/ParRatePM)</f>
        <v>0</v>
      </c>
      <c r="DT87" s="57">
        <f>IF(ISBLANK(CatTemplate[[#This Row],[St. unit effort]]),0,(CatTemplate[[#This Row],[St. unit effort]] * CatTemplate[[#This Row],[Year19]])*8/ParRatePM)</f>
        <v>0</v>
      </c>
      <c r="DU87" s="57">
        <f>IF(ISBLANK(CatTemplate[[#This Row],[St. unit effort]]),0,(CatTemplate[[#This Row],[St. unit effort]] * CatTemplate[[#This Row],[Year20]])*8/ParRatePM)</f>
        <v>0</v>
      </c>
      <c r="DV87" s="54">
        <f>SUM(CatTemplate[[#This Row],[PM1]:[PM20]])</f>
        <v>0</v>
      </c>
      <c r="DW87" s="56">
        <f t="shared" ref="DW87:EL102" si="35">getCost(COLUMN(), ROW(), "Other")</f>
        <v>0</v>
      </c>
      <c r="DX87" s="56">
        <f t="shared" si="35"/>
        <v>0</v>
      </c>
      <c r="DY87" s="56">
        <f t="shared" si="35"/>
        <v>0</v>
      </c>
      <c r="DZ87" s="56">
        <f t="shared" si="35"/>
        <v>0</v>
      </c>
      <c r="EA87" s="56">
        <f t="shared" si="35"/>
        <v>0</v>
      </c>
      <c r="EB87" s="56">
        <f t="shared" si="35"/>
        <v>0</v>
      </c>
      <c r="EC87" s="56">
        <f t="shared" si="35"/>
        <v>0</v>
      </c>
      <c r="ED87" s="56">
        <f t="shared" si="35"/>
        <v>0</v>
      </c>
      <c r="EE87" s="56">
        <f t="shared" si="35"/>
        <v>0</v>
      </c>
      <c r="EF87" s="56">
        <f t="shared" si="35"/>
        <v>0</v>
      </c>
      <c r="EG87" s="56">
        <f t="shared" si="35"/>
        <v>0</v>
      </c>
      <c r="EH87" s="56">
        <f t="shared" si="35"/>
        <v>0</v>
      </c>
      <c r="EI87" s="56">
        <f t="shared" si="35"/>
        <v>0</v>
      </c>
      <c r="EJ87" s="56">
        <f t="shared" si="35"/>
        <v>0</v>
      </c>
      <c r="EK87" s="56">
        <f t="shared" si="35"/>
        <v>0</v>
      </c>
      <c r="EL87" s="56">
        <f t="shared" si="35"/>
        <v>0</v>
      </c>
      <c r="EM87" s="56">
        <f t="shared" si="33"/>
        <v>0</v>
      </c>
      <c r="EN87" s="56">
        <f t="shared" si="33"/>
        <v>0</v>
      </c>
      <c r="EO87" s="56">
        <f t="shared" si="33"/>
        <v>0</v>
      </c>
      <c r="EP87" s="56">
        <f t="shared" si="33"/>
        <v>0</v>
      </c>
      <c r="EQ87" s="30">
        <f>CatTemplate[[#This Row],[Eq. unit cost]] * CatTemplate[[#This Row],[Eq. quantity]]</f>
        <v>0</v>
      </c>
      <c r="ER87" s="30">
        <f>CatTemplate[[#This Row],[Cons. unit cost]] *CatTemplate[[#This Row],[Cons. quantity]]</f>
        <v>0</v>
      </c>
      <c r="ES87" s="30">
        <f>CatTemplate[[#This Row],[Oth. unit cost]] *CatTemplate[[#This Row],[Oth. quantity]]</f>
        <v>0</v>
      </c>
      <c r="ET87" s="55">
        <f>SUM(CatTemplate[[#This Row],[CO1]:[CO20]])</f>
        <v>0</v>
      </c>
      <c r="EU87" s="56">
        <f t="shared" ref="EU87:FJ102" si="36">getCost(COLUMN(), ROW(), "Staff")</f>
        <v>0</v>
      </c>
      <c r="EV87" s="56">
        <f t="shared" si="36"/>
        <v>0</v>
      </c>
      <c r="EW87" s="56">
        <f t="shared" si="36"/>
        <v>0</v>
      </c>
      <c r="EX87" s="56">
        <f t="shared" si="36"/>
        <v>0</v>
      </c>
      <c r="EY87" s="56">
        <f t="shared" si="36"/>
        <v>0</v>
      </c>
      <c r="EZ87" s="56">
        <f t="shared" si="36"/>
        <v>0</v>
      </c>
      <c r="FA87" s="56">
        <f t="shared" si="36"/>
        <v>0</v>
      </c>
      <c r="FB87" s="56">
        <f t="shared" si="36"/>
        <v>0</v>
      </c>
      <c r="FC87" s="56">
        <f t="shared" si="36"/>
        <v>0</v>
      </c>
      <c r="FD87" s="56">
        <f t="shared" si="36"/>
        <v>0</v>
      </c>
      <c r="FE87" s="56">
        <f t="shared" si="36"/>
        <v>0</v>
      </c>
      <c r="FF87" s="56">
        <f t="shared" si="36"/>
        <v>0</v>
      </c>
      <c r="FG87" s="56">
        <f t="shared" si="36"/>
        <v>0</v>
      </c>
      <c r="FH87" s="56">
        <f t="shared" si="36"/>
        <v>0</v>
      </c>
      <c r="FI87" s="56">
        <f t="shared" si="36"/>
        <v>0</v>
      </c>
      <c r="FJ87" s="56">
        <f t="shared" si="36"/>
        <v>0</v>
      </c>
      <c r="FK87" s="56">
        <f t="shared" si="34"/>
        <v>0</v>
      </c>
      <c r="FL87" s="56">
        <f t="shared" si="34"/>
        <v>0</v>
      </c>
      <c r="FM87" s="56">
        <f t="shared" si="34"/>
        <v>0</v>
      </c>
      <c r="FN87" s="56">
        <f t="shared" si="34"/>
        <v>0</v>
      </c>
      <c r="FO87" s="58">
        <f>SUM(CatTemplate[[#This Row],[CS1]:[CS20]])</f>
        <v>0</v>
      </c>
      <c r="FP87" s="59">
        <f>CatTemplate[[#This Row],[Total Oth. cost]]+CatTemplate[[#This Row],[Total St. Cost]]</f>
        <v>0</v>
      </c>
      <c r="FQ87" s="33" t="e">
        <f t="shared" si="27"/>
        <v>#VALUE!</v>
      </c>
      <c r="FR87" s="33" t="e">
        <f t="shared" si="28"/>
        <v>#VALUE!</v>
      </c>
      <c r="FS87" s="30" t="e">
        <f>(CatTemplate[[#This Row],[CO1]] + CatTemplate[[#This Row],[CS1]]) * (1 + getRateOHFinal) * getRateMarkupFinal</f>
        <v>#VALUE!</v>
      </c>
      <c r="FT87" s="30" t="e">
        <f>(CatTemplate[[#This Row],[CO2]] + CatTemplate[[#This Row],[CS2]]) * (1 + getRateOHFinal) * getRateMarkupFinal</f>
        <v>#VALUE!</v>
      </c>
      <c r="FU87" s="30" t="e">
        <f>(CatTemplate[[#This Row],[CO3]] + CatTemplate[[#This Row],[CS3]]) * (1 + getRateOHFinal) * getRateMarkupFinal</f>
        <v>#VALUE!</v>
      </c>
      <c r="FV87" s="30" t="e">
        <f>(CatTemplate[[#This Row],[CO4]] + CatTemplate[[#This Row],[CS4]]) * (1 + getRateOHFinal) * getRateMarkupFinal</f>
        <v>#VALUE!</v>
      </c>
      <c r="FW87" s="30" t="e">
        <f>(CatTemplate[[#This Row],[CO5]] + CatTemplate[[#This Row],[CS5]]) * (1 + getRateOHFinal) * getRateMarkupFinal</f>
        <v>#VALUE!</v>
      </c>
      <c r="FX87" s="30" t="e">
        <f>(CatTemplate[[#This Row],[CO6]] + CatTemplate[[#This Row],[CS6]]) * (1 + getRateOHFinal) * getRateMarkupFinal</f>
        <v>#VALUE!</v>
      </c>
      <c r="FY87" s="30" t="e">
        <f>(CatTemplate[[#This Row],[CO7]] + CatTemplate[[#This Row],[CS7]]) * (1 + getRateOHFinal) * getRateMarkupFinal</f>
        <v>#VALUE!</v>
      </c>
      <c r="FZ87" s="30" t="e">
        <f>(CatTemplate[[#This Row],[CO8]] + CatTemplate[[#This Row],[CS8]]) * (1 + getRateOHFinal) * getRateMarkupFinal</f>
        <v>#VALUE!</v>
      </c>
      <c r="GA87" s="30" t="e">
        <f>(CatTemplate[[#This Row],[CO9]] + CatTemplate[[#This Row],[CS9]]) * (1 + getRateOHFinal) * getRateMarkupFinal</f>
        <v>#VALUE!</v>
      </c>
      <c r="GB87" s="30" t="e">
        <f>(CatTemplate[[#This Row],[CO10]] + CatTemplate[[#This Row],[CS10]]) * (1 + getRateOHFinal) * getRateMarkupFinal</f>
        <v>#VALUE!</v>
      </c>
      <c r="GC87" s="30" t="e">
        <f>(CatTemplate[[#This Row],[CO11]] + CatTemplate[[#This Row],[CS11]]) * (1 + getRateOHFinal) * getRateMarkupFinal</f>
        <v>#VALUE!</v>
      </c>
      <c r="GD87" s="30" t="e">
        <f>(CatTemplate[[#This Row],[CO12]] + CatTemplate[[#This Row],[CS12]]) * (1 + getRateOHFinal) * getRateMarkupFinal</f>
        <v>#VALUE!</v>
      </c>
      <c r="GE87" s="30" t="e">
        <f>(CatTemplate[[#This Row],[CO13]] + CatTemplate[[#This Row],[CS13]]) * (1 + getRateOHFinal) * getRateMarkupFinal</f>
        <v>#VALUE!</v>
      </c>
      <c r="GF87" s="30" t="e">
        <f>(CatTemplate[[#This Row],[CO14]] + CatTemplate[[#This Row],[CS14]]) * (1 + getRateOHFinal) * getRateMarkupFinal</f>
        <v>#VALUE!</v>
      </c>
      <c r="GG87" s="30" t="e">
        <f>(CatTemplate[[#This Row],[CO15]] + CatTemplate[[#This Row],[CS15]]) * (1 + getRateOHFinal) * getRateMarkupFinal</f>
        <v>#VALUE!</v>
      </c>
      <c r="GH87" s="30" t="e">
        <f>(CatTemplate[[#This Row],[CO16]] + CatTemplate[[#This Row],[CS16]]) * (1 + getRateOHFinal) * getRateMarkupFinal</f>
        <v>#VALUE!</v>
      </c>
      <c r="GI87" s="30" t="e">
        <f>(CatTemplate[[#This Row],[CO17]] + CatTemplate[[#This Row],[CS17]]) * (1 + getRateOHFinal) * getRateMarkupFinal</f>
        <v>#VALUE!</v>
      </c>
      <c r="GJ87" s="30" t="e">
        <f>(CatTemplate[[#This Row],[CO18]] + CatTemplate[[#This Row],[CS18]]) * (1 + getRateOHFinal) * getRateMarkupFinal</f>
        <v>#VALUE!</v>
      </c>
      <c r="GK87" s="30" t="e">
        <f>(CatTemplate[[#This Row],[CO19]] + CatTemplate[[#This Row],[CS19]]) * (1 + getRateOHFinal) * getRateMarkupFinal</f>
        <v>#VALUE!</v>
      </c>
      <c r="GL87" s="30" t="e">
        <f>(CatTemplate[[#This Row],[CO20]] + CatTemplate[[#This Row],[CS20]]) * (1 + getRateOHFinal) * getRateMarkupFinal</f>
        <v>#VALUE!</v>
      </c>
      <c r="GM87" s="30" t="e">
        <f t="shared" si="29"/>
        <v>#VALUE!</v>
      </c>
      <c r="GN87" s="30" t="e">
        <f t="shared" si="30"/>
        <v>#VALUE!</v>
      </c>
      <c r="GO87" s="30" t="e">
        <f t="shared" si="31"/>
        <v>#VALUE!</v>
      </c>
      <c r="GP87" s="30" t="e">
        <f t="shared" si="32"/>
        <v>#VALUE!</v>
      </c>
      <c r="GQ87" s="30" t="e">
        <f>(CatTemplate[[#This Row],[CO1]]+CatTemplate[[#This Row],[CS1]]) * (1+ getRateOHFinal) * (1 + getRateMarkupFinal)</f>
        <v>#VALUE!</v>
      </c>
      <c r="GR87" s="30" t="e">
        <f>(CatTemplate[[#This Row],[CO2]]+CatTemplate[[#This Row],[CS2]]) * (1+ getRateOHFinal) * (1 + getRateMarkupFinal)</f>
        <v>#VALUE!</v>
      </c>
      <c r="GS87" s="30" t="e">
        <f>(CatTemplate[[#This Row],[CO3]]+CatTemplate[[#This Row],[CS3]]) * (1+ getRateOHFinal) * (1 + getRateMarkupFinal)</f>
        <v>#VALUE!</v>
      </c>
      <c r="GT87" s="30" t="e">
        <f>(CatTemplate[[#This Row],[CO4]]+CatTemplate[[#This Row],[CS4]]) * (1+ getRateOHFinal) * (1 + getRateMarkupFinal)</f>
        <v>#VALUE!</v>
      </c>
      <c r="GU87" s="30" t="e">
        <f>(CatTemplate[[#This Row],[CO5]]+CatTemplate[[#This Row],[CS5]]) * (1+ getRateOHFinal) * (1 + getRateMarkupFinal)</f>
        <v>#VALUE!</v>
      </c>
      <c r="GV87" s="30" t="e">
        <f>(CatTemplate[[#This Row],[CO6]]+CatTemplate[[#This Row],[CS6]]) * (1+ getRateOHFinal) * (1 + getRateMarkupFinal)</f>
        <v>#VALUE!</v>
      </c>
      <c r="GW87" s="30" t="e">
        <f>(CatTemplate[[#This Row],[CO7]]+CatTemplate[[#This Row],[CS7]]) * (1+ getRateOHFinal) * (1 + getRateMarkupFinal)</f>
        <v>#VALUE!</v>
      </c>
      <c r="GX87" s="30" t="e">
        <f>(CatTemplate[[#This Row],[CO8]]+CatTemplate[[#This Row],[CS8]]) * (1+ getRateOHFinal) * (1 + getRateMarkupFinal)</f>
        <v>#VALUE!</v>
      </c>
      <c r="GY87" s="30" t="e">
        <f>(CatTemplate[[#This Row],[CO9]]+CatTemplate[[#This Row],[CS9]]) * (1+ getRateOHFinal) * (1 + getRateMarkupFinal)</f>
        <v>#VALUE!</v>
      </c>
      <c r="GZ87" s="30" t="e">
        <f>(CatTemplate[[#This Row],[CO10]]+CatTemplate[[#This Row],[CS10]]) * (1+ getRateOHFinal) * (1 + getRateMarkupFinal)</f>
        <v>#VALUE!</v>
      </c>
      <c r="HA87" s="30" t="e">
        <f>(CatTemplate[[#This Row],[CO11]]+CatTemplate[[#This Row],[CS11]]) * (1+ getRateOHFinal) * (1 + getRateMarkupFinal)</f>
        <v>#VALUE!</v>
      </c>
      <c r="HB87" s="30" t="e">
        <f>(CatTemplate[[#This Row],[CO12]]+CatTemplate[[#This Row],[CS12]]) * (1+ getRateOHFinal) * (1 + getRateMarkupFinal)</f>
        <v>#VALUE!</v>
      </c>
      <c r="HC87" s="30" t="e">
        <f>(CatTemplate[[#This Row],[CO13]]+CatTemplate[[#This Row],[CS13]]) * (1+ getRateOHFinal) * (1 + getRateMarkupFinal)</f>
        <v>#VALUE!</v>
      </c>
      <c r="HD87" s="30" t="e">
        <f>(CatTemplate[[#This Row],[CO14]]+CatTemplate[[#This Row],[CS14]]) * (1+ getRateOHFinal) * (1 + getRateMarkupFinal)</f>
        <v>#VALUE!</v>
      </c>
      <c r="HE87" s="30" t="e">
        <f>(CatTemplate[[#This Row],[CO15]]+CatTemplate[[#This Row],[CS15]]) * (1+ getRateOHFinal) * (1 + getRateMarkupFinal)</f>
        <v>#VALUE!</v>
      </c>
      <c r="HF87" s="30" t="e">
        <f>(CatTemplate[[#This Row],[CO16]]+CatTemplate[[#This Row],[CS16]]) * (1+ getRateOHFinal) * (1 + getRateMarkupFinal)</f>
        <v>#VALUE!</v>
      </c>
      <c r="HG87" s="30" t="e">
        <f>(CatTemplate[[#This Row],[CO17]]+CatTemplate[[#This Row],[CS17]]) * (1+ getRateOHFinal) * (1 + getRateMarkupFinal)</f>
        <v>#VALUE!</v>
      </c>
      <c r="HH87" s="30" t="e">
        <f>(CatTemplate[[#This Row],[CO18]]+CatTemplate[[#This Row],[CS18]]) * (1+ getRateOHFinal) * (1 + getRateMarkupFinal)</f>
        <v>#VALUE!</v>
      </c>
      <c r="HI87" s="30" t="e">
        <f>(CatTemplate[[#This Row],[CO19]]+CatTemplate[[#This Row],[CS19]]) * (1+ getRateOHFinal) * (1 + getRateMarkupFinal)</f>
        <v>#VALUE!</v>
      </c>
      <c r="HJ87" s="30" t="e">
        <f>(CatTemplate[[#This Row],[CO20]]+CatTemplate[[#This Row],[CS20]]) * (1+ getRateOHFinal) * (1 + getRateMarkupFinal)</f>
        <v>#VALUE!</v>
      </c>
      <c r="HK87" s="39" t="e">
        <f>CatTemplate[[#This Row],[Total cost]]+CatTemplate[[#This Row],[OH Amount]]+CatTemplate[[#This Row],[Markup]]</f>
        <v>#VALUE!</v>
      </c>
      <c r="HL87" s="63">
        <f>IF(CatTemplate[[#This Row],[Units]]="Days",CatTemplate[[#This Row],[Project quantity]]*CatTemplate[[#This Row],[St. unit effort]],CatTemplate[[#This Row],[Project quantity]])</f>
        <v>0</v>
      </c>
      <c r="HM87" s="287">
        <f>IFERROR(CatTemplate[[#This Row],[Total Price]]/(CatTemplate[[#This Row],[Final Quantity]]),0)</f>
        <v>0</v>
      </c>
      <c r="HN87" s="261"/>
    </row>
    <row r="88" spans="2:222" x14ac:dyDescent="0.2">
      <c r="B88" s="6" t="s">
        <v>75</v>
      </c>
      <c r="C88" s="22">
        <v>2</v>
      </c>
      <c r="D88" s="7" t="s">
        <v>75</v>
      </c>
      <c r="E88" s="24">
        <v>8</v>
      </c>
      <c r="F88" s="18" t="s">
        <v>159</v>
      </c>
      <c r="G88" s="26">
        <v>5</v>
      </c>
      <c r="H88" s="18" t="s">
        <v>315</v>
      </c>
      <c r="I88" s="18"/>
      <c r="J88" s="15" t="s">
        <v>31</v>
      </c>
      <c r="K88" s="15"/>
      <c r="L88" s="15" t="s">
        <v>928</v>
      </c>
      <c r="M88" s="15" t="s">
        <v>206</v>
      </c>
      <c r="N88" s="15" t="s">
        <v>858</v>
      </c>
      <c r="O88" s="320"/>
      <c r="P88" s="71"/>
      <c r="Q88" s="108"/>
      <c r="R88" s="73" t="s">
        <v>433</v>
      </c>
      <c r="S88" s="97"/>
      <c r="T88" s="100">
        <f>getEqUnitCost</f>
        <v>0</v>
      </c>
      <c r="U88" s="73">
        <f>getEqUnitEffort</f>
        <v>0</v>
      </c>
      <c r="V88" s="101">
        <f>getEqQuantity</f>
        <v>0</v>
      </c>
      <c r="W88" s="320"/>
      <c r="X88" s="100">
        <f>getConsUnitCost</f>
        <v>0</v>
      </c>
      <c r="Y88" s="73">
        <f>getConsUnitEffort</f>
        <v>0</v>
      </c>
      <c r="Z88" s="14">
        <f>getConsQuantity</f>
        <v>0</v>
      </c>
      <c r="AA88" s="320"/>
      <c r="AB88" s="72"/>
      <c r="AC88" s="112"/>
      <c r="AD88" s="14">
        <f>getOthQuantity</f>
        <v>0</v>
      </c>
      <c r="AE88" s="320"/>
      <c r="AF88" s="28" t="str">
        <f>IF(ISBLANK(CatTemplate[[#This Row],[Resource type]]),"",CatTemplate[[#This Row],[Resource type]])</f>
        <v>CIEC Nurse</v>
      </c>
      <c r="AG88" s="242">
        <f>getStaffUnitCost</f>
        <v>443.51295609133325</v>
      </c>
      <c r="AH88" s="113">
        <f>getStaffUnitEffort</f>
        <v>0</v>
      </c>
      <c r="AI88" s="40">
        <f>getStaffQuantity</f>
        <v>0</v>
      </c>
      <c r="AJ88" s="41">
        <f>CatTemplate[[#This Row],[St. quantity]]*8/ParRatePM</f>
        <v>0</v>
      </c>
      <c r="AK88" s="320"/>
      <c r="AL88" s="53" t="str">
        <f>CatTemplate[[#This Row],[Item type]]</f>
        <v>Visits</v>
      </c>
      <c r="AM88" s="12">
        <f>SUM(CatTemplate[[#This Row],[Year1]:[Year20]])</f>
        <v>0</v>
      </c>
      <c r="AN88" s="52"/>
      <c r="AO88" s="52"/>
      <c r="AP88" s="52"/>
      <c r="AQ88" s="8"/>
      <c r="AR88" s="8"/>
      <c r="AS88" s="8"/>
      <c r="AT88" s="8"/>
      <c r="AU88" s="8"/>
      <c r="AV88" s="8"/>
      <c r="AW88" s="8"/>
      <c r="AX88" s="8"/>
      <c r="AY88" s="8"/>
      <c r="AZ88" s="8"/>
      <c r="BA88" s="8"/>
      <c r="BB88" s="8"/>
      <c r="BC88" s="8"/>
      <c r="BD88" s="8"/>
      <c r="BE88" s="8"/>
      <c r="BF88" s="8"/>
      <c r="BG88" s="36"/>
      <c r="BH88" s="320"/>
      <c r="BI88" s="37" t="str">
        <f>getCostCategory</f>
        <v>01 Staff costs</v>
      </c>
      <c r="BJ88" s="37" t="str">
        <f>getSection</f>
        <v>02 Patient visits and data collection</v>
      </c>
      <c r="BK88" s="32" t="str">
        <f>getObject</f>
        <v>CIEC Nurse</v>
      </c>
      <c r="BL88" s="30">
        <f>IFERROR(getUnitCost * IF(CatTemplate[[#This Row],[Cost Category Comp.]]="01 Staff costs", 1,1),0)</f>
        <v>443.51295609133325</v>
      </c>
      <c r="BM88" s="29">
        <f>IF(AND(ISBLANK(CatTemplate[[#This Row],[Eq. unit cost]]),ISBLANK(CatTemplate[[#This Row],[Cons. unit cost]]),ISBLANK(CatTemplate[[#This Row],[Oth. unit cost]])), 0, IF(getUnitEffort =0,1,getUnitEffort) * CatTemplate[[#This Row],[Year1]])</f>
        <v>0</v>
      </c>
      <c r="BN88" s="29">
        <f>IF(AND(ISBLANK(CatTemplate[[#This Row],[Eq. unit cost]]),ISBLANK(CatTemplate[[#This Row],[Cons. unit cost]]),ISBLANK(CatTemplate[[#This Row],[Oth. unit cost]])), 0, IF(getUnitEffort =0,1,getUnitEffort) * CatTemplate[[#This Row],[Year2]])</f>
        <v>0</v>
      </c>
      <c r="BO88" s="29">
        <f>IF(AND(ISBLANK(CatTemplate[[#This Row],[Eq. unit cost]]),ISBLANK(CatTemplate[[#This Row],[Cons. unit cost]]),ISBLANK(CatTemplate[[#This Row],[Oth. unit cost]])), 0, IF(getUnitEffort =0,1,getUnitEffort) * CatTemplate[[#This Row],[Year3]])</f>
        <v>0</v>
      </c>
      <c r="BP88" s="29">
        <f>IF(AND(ISBLANK(CatTemplate[[#This Row],[Eq. unit cost]]),ISBLANK(CatTemplate[[#This Row],[Cons. unit cost]]),ISBLANK(CatTemplate[[#This Row],[Oth. unit cost]])), 0, IF(getUnitEffort =0,1,getUnitEffort) * CatTemplate[[#This Row],[Year4]])</f>
        <v>0</v>
      </c>
      <c r="BQ88" s="29">
        <f>IF(AND(ISBLANK(CatTemplate[[#This Row],[Eq. unit cost]]),ISBLANK(CatTemplate[[#This Row],[Cons. unit cost]]),ISBLANK(CatTemplate[[#This Row],[Oth. unit cost]])), 0, IF(getUnitEffort =0,1,getUnitEffort) * CatTemplate[[#This Row],[Year5]])</f>
        <v>0</v>
      </c>
      <c r="BR88" s="29">
        <f>IF(AND(ISBLANK(CatTemplate[[#This Row],[Eq. unit cost]]),ISBLANK(CatTemplate[[#This Row],[Cons. unit cost]]),ISBLANK(CatTemplate[[#This Row],[Oth. unit cost]])), 0, IF(getUnitEffort =0,1,getUnitEffort) * CatTemplate[[#This Row],[Year6]])</f>
        <v>0</v>
      </c>
      <c r="BS88" s="29">
        <f>IF(AND(ISBLANK(CatTemplate[[#This Row],[Eq. unit cost]]),ISBLANK(CatTemplate[[#This Row],[Cons. unit cost]]),ISBLANK(CatTemplate[[#This Row],[Oth. unit cost]])), 0, IF(getUnitEffort =0,1,getUnitEffort) * CatTemplate[[#This Row],[Year7]])</f>
        <v>0</v>
      </c>
      <c r="BT88" s="29">
        <f>IF(AND(ISBLANK(CatTemplate[[#This Row],[Eq. unit cost]]),ISBLANK(CatTemplate[[#This Row],[Cons. unit cost]]),ISBLANK(CatTemplate[[#This Row],[Oth. unit cost]])), 0, IF(getUnitEffort =0,1,getUnitEffort) * CatTemplate[[#This Row],[Year8]])</f>
        <v>0</v>
      </c>
      <c r="BU88" s="29">
        <f>IF(AND(ISBLANK(CatTemplate[[#This Row],[Eq. unit cost]]),ISBLANK(CatTemplate[[#This Row],[Cons. unit cost]]),ISBLANK(CatTemplate[[#This Row],[Oth. unit cost]])), 0, IF(getUnitEffort =0,1,getUnitEffort) * CatTemplate[[#This Row],[Year9]])</f>
        <v>0</v>
      </c>
      <c r="BV88" s="29">
        <f>IF(AND(ISBLANK(CatTemplate[[#This Row],[Eq. unit cost]]),ISBLANK(CatTemplate[[#This Row],[Cons. unit cost]]),ISBLANK(CatTemplate[[#This Row],[Oth. unit cost]])), 0, IF(getUnitEffort =0,1,getUnitEffort) * CatTemplate[[#This Row],[Year10]])</f>
        <v>0</v>
      </c>
      <c r="BW88" s="29">
        <f>IF(AND(ISBLANK(CatTemplate[[#This Row],[Eq. unit cost]]),ISBLANK(CatTemplate[[#This Row],[Cons. unit cost]]),ISBLANK(CatTemplate[[#This Row],[Oth. unit cost]])), 0, IF(getUnitEffort =0,1,getUnitEffort) * CatTemplate[[#This Row],[Year11]])</f>
        <v>0</v>
      </c>
      <c r="BX88" s="29">
        <f>IF(AND(ISBLANK(CatTemplate[[#This Row],[Eq. unit cost]]),ISBLANK(CatTemplate[[#This Row],[Cons. unit cost]]),ISBLANK(CatTemplate[[#This Row],[Oth. unit cost]])), 0, IF(getUnitEffort =0,1,getUnitEffort) * CatTemplate[[#This Row],[Year12]])</f>
        <v>0</v>
      </c>
      <c r="BY88" s="29">
        <f>IF(AND(ISBLANK(CatTemplate[[#This Row],[Eq. unit cost]]),ISBLANK(CatTemplate[[#This Row],[Cons. unit cost]]),ISBLANK(CatTemplate[[#This Row],[Oth. unit cost]])), 0, IF(getUnitEffort =0,1,getUnitEffort) * CatTemplate[[#This Row],[Year13]])</f>
        <v>0</v>
      </c>
      <c r="BZ88" s="29">
        <f>IF(AND(ISBLANK(CatTemplate[[#This Row],[Eq. unit cost]]),ISBLANK(CatTemplate[[#This Row],[Cons. unit cost]]),ISBLANK(CatTemplate[[#This Row],[Oth. unit cost]])), 0, IF(getUnitEffort =0,1,getUnitEffort) * CatTemplate[[#This Row],[Year14]])</f>
        <v>0</v>
      </c>
      <c r="CA88" s="29">
        <f>IF(AND(ISBLANK(CatTemplate[[#This Row],[Eq. unit cost]]),ISBLANK(CatTemplate[[#This Row],[Cons. unit cost]]),ISBLANK(CatTemplate[[#This Row],[Oth. unit cost]])), 0, IF(getUnitEffort =0,1,getUnitEffort) * CatTemplate[[#This Row],[Year15]])</f>
        <v>0</v>
      </c>
      <c r="CB88" s="29">
        <f>IF(AND(ISBLANK(CatTemplate[[#This Row],[Eq. unit cost]]),ISBLANK(CatTemplate[[#This Row],[Cons. unit cost]]),ISBLANK(CatTemplate[[#This Row],[Oth. unit cost]])), 0, IF(getUnitEffort =0,1,getUnitEffort) * CatTemplate[[#This Row],[Year16]])</f>
        <v>0</v>
      </c>
      <c r="CC88" s="29">
        <f>IF(AND(ISBLANK(CatTemplate[[#This Row],[Eq. unit cost]]),ISBLANK(CatTemplate[[#This Row],[Cons. unit cost]]),ISBLANK(CatTemplate[[#This Row],[Oth. unit cost]])), 0, IF(getUnitEffort =0,1,getUnitEffort) * CatTemplate[[#This Row],[Year17]])</f>
        <v>0</v>
      </c>
      <c r="CD88" s="29">
        <f>IF(AND(ISBLANK(CatTemplate[[#This Row],[Eq. unit cost]]),ISBLANK(CatTemplate[[#This Row],[Cons. unit cost]]),ISBLANK(CatTemplate[[#This Row],[Oth. unit cost]])), 0, IF(getUnitEffort =0,1,getUnitEffort) * CatTemplate[[#This Row],[Year18]])</f>
        <v>0</v>
      </c>
      <c r="CE88" s="29">
        <f>IF(AND(ISBLANK(CatTemplate[[#This Row],[Eq. unit cost]]),ISBLANK(CatTemplate[[#This Row],[Cons. unit cost]]),ISBLANK(CatTemplate[[#This Row],[Oth. unit cost]])), 0, IF(getUnitEffort =0,1,getUnitEffort) * CatTemplate[[#This Row],[Year19]])</f>
        <v>0</v>
      </c>
      <c r="CF88" s="29">
        <f>IF(AND(ISBLANK(CatTemplate[[#This Row],[Eq. unit cost]]),ISBLANK(CatTemplate[[#This Row],[Cons. unit cost]]),ISBLANK(CatTemplate[[#This Row],[Oth. unit cost]])), 0, IF(getUnitEffort =0,1,getUnitEffort) * CatTemplate[[#This Row],[Year20]])</f>
        <v>0</v>
      </c>
      <c r="CG88" s="45">
        <f>SUM(CatTemplate[[#This Row],[Q1]:[Q20]])</f>
        <v>0</v>
      </c>
      <c r="CH88" s="29">
        <f>IF(ISBLANK(CatTemplate[[#This Row],[St. unit effort]]),0,(CatTemplate[[#This Row],[St. unit effort]] * CatTemplate[[#This Row],[Year1]]))</f>
        <v>0</v>
      </c>
      <c r="CI88" s="29">
        <f>IF(ISBLANK(CatTemplate[[#This Row],[St. unit effort]]),0,(CatTemplate[[#This Row],[St. unit effort]] * CatTemplate[[#This Row],[Year2]]))</f>
        <v>0</v>
      </c>
      <c r="CJ88" s="29">
        <f>IF(ISBLANK(CatTemplate[[#This Row],[St. unit effort]]),0,(CatTemplate[[#This Row],[St. unit effort]] * CatTemplate[[#This Row],[Year3]]))</f>
        <v>0</v>
      </c>
      <c r="CK88" s="29">
        <f>IF(ISBLANK(CatTemplate[[#This Row],[St. unit effort]]),0,(CatTemplate[[#This Row],[St. unit effort]] * CatTemplate[[#This Row],[Year4]]))</f>
        <v>0</v>
      </c>
      <c r="CL88" s="29">
        <f>IF(ISBLANK(CatTemplate[[#This Row],[St. unit effort]]),0,(CatTemplate[[#This Row],[St. unit effort]] * CatTemplate[[#This Row],[Year5]]))</f>
        <v>0</v>
      </c>
      <c r="CM88" s="29">
        <f>IF(ISBLANK(CatTemplate[[#This Row],[St. unit effort]]),0,(CatTemplate[[#This Row],[St. unit effort]] * CatTemplate[[#This Row],[Year6]]))</f>
        <v>0</v>
      </c>
      <c r="CN88" s="29">
        <f>IF(ISBLANK(CatTemplate[[#This Row],[St. unit effort]]),0,(CatTemplate[[#This Row],[St. unit effort]] * CatTemplate[[#This Row],[Year7]]))</f>
        <v>0</v>
      </c>
      <c r="CO88" s="29">
        <f>IF(ISBLANK(CatTemplate[[#This Row],[St. unit effort]]),0,(CatTemplate[[#This Row],[St. unit effort]] * CatTemplate[[#This Row],[Year8]]))</f>
        <v>0</v>
      </c>
      <c r="CP88" s="29">
        <f>IF(ISBLANK(CatTemplate[[#This Row],[St. unit effort]]),0,(CatTemplate[[#This Row],[St. unit effort]] * CatTemplate[[#This Row],[Year9]]))</f>
        <v>0</v>
      </c>
      <c r="CQ88" s="29">
        <f>IF(ISBLANK(CatTemplate[[#This Row],[St. unit effort]]),0,(CatTemplate[[#This Row],[St. unit effort]] * CatTemplate[[#This Row],[Year10]]))</f>
        <v>0</v>
      </c>
      <c r="CR88" s="29">
        <f>IF(ISBLANK(CatTemplate[[#This Row],[St. unit effort]]),0,(CatTemplate[[#This Row],[St. unit effort]] * CatTemplate[[#This Row],[Year11]]))</f>
        <v>0</v>
      </c>
      <c r="CS88" s="29">
        <f>IF(ISBLANK(CatTemplate[[#This Row],[St. unit effort]]),0,(CatTemplate[[#This Row],[St. unit effort]] * CatTemplate[[#This Row],[Year12]]))</f>
        <v>0</v>
      </c>
      <c r="CT88" s="29">
        <f>IF(ISBLANK(CatTemplate[[#This Row],[St. unit effort]]),0,(CatTemplate[[#This Row],[St. unit effort]] * CatTemplate[[#This Row],[Year13]]))</f>
        <v>0</v>
      </c>
      <c r="CU88" s="29">
        <f>IF(ISBLANK(CatTemplate[[#This Row],[St. unit effort]]),0,(CatTemplate[[#This Row],[St. unit effort]] * CatTemplate[[#This Row],[Year14]]))</f>
        <v>0</v>
      </c>
      <c r="CV88" s="29">
        <f>IF(ISBLANK(CatTemplate[[#This Row],[St. unit effort]]),0,(CatTemplate[[#This Row],[St. unit effort]] * CatTemplate[[#This Row],[Year15]]))</f>
        <v>0</v>
      </c>
      <c r="CW88" s="29">
        <f>IF(ISBLANK(CatTemplate[[#This Row],[St. unit effort]]),0,(CatTemplate[[#This Row],[St. unit effort]] * CatTemplate[[#This Row],[Year16]]))</f>
        <v>0</v>
      </c>
      <c r="CX88" s="29">
        <f>IF(ISBLANK(CatTemplate[[#This Row],[St. unit effort]]),0,(CatTemplate[[#This Row],[St. unit effort]] * CatTemplate[[#This Row],[Year17]]))</f>
        <v>0</v>
      </c>
      <c r="CY88" s="29">
        <f>IF(ISBLANK(CatTemplate[[#This Row],[St. unit effort]]),0,(CatTemplate[[#This Row],[St. unit effort]] * CatTemplate[[#This Row],[Year18]]))</f>
        <v>0</v>
      </c>
      <c r="CZ88" s="29">
        <f>IF(ISBLANK(CatTemplate[[#This Row],[St. unit effort]]),0,(CatTemplate[[#This Row],[St. unit effort]] * CatTemplate[[#This Row],[Year19]]))</f>
        <v>0</v>
      </c>
      <c r="DA88" s="29">
        <f>IF(ISBLANK(CatTemplate[[#This Row],[St. unit effort]]),0,(CatTemplate[[#This Row],[St. unit effort]] * CatTemplate[[#This Row],[Year20]]))</f>
        <v>0</v>
      </c>
      <c r="DB88" s="57">
        <f>IF(ISBLANK(CatTemplate[[#This Row],[St. unit effort]]),0,(CatTemplate[[#This Row],[St. unit effort]] * CatTemplate[[#This Row],[Year1]])*8/ParRatePM)</f>
        <v>0</v>
      </c>
      <c r="DC88" s="57">
        <f>IF(ISBLANK(CatTemplate[[#This Row],[St. unit effort]]),0,(CatTemplate[[#This Row],[St. unit effort]] * CatTemplate[[#This Row],[Year2]])*8/ParRatePM)</f>
        <v>0</v>
      </c>
      <c r="DD88" s="57">
        <f>IF(ISBLANK(CatTemplate[[#This Row],[St. unit effort]]),0,(CatTemplate[[#This Row],[St. unit effort]] * CatTemplate[[#This Row],[Year3]])*8/ParRatePM)</f>
        <v>0</v>
      </c>
      <c r="DE88" s="57">
        <f>IF(ISBLANK(CatTemplate[[#This Row],[St. unit effort]]),0,(CatTemplate[[#This Row],[St. unit effort]] * CatTemplate[[#This Row],[Year4]])*8/ParRatePM)</f>
        <v>0</v>
      </c>
      <c r="DF88" s="57">
        <f>IF(ISBLANK(CatTemplate[[#This Row],[St. unit effort]]),0,(CatTemplate[[#This Row],[St. unit effort]] * CatTemplate[[#This Row],[Year5]])*8/ParRatePM)</f>
        <v>0</v>
      </c>
      <c r="DG88" s="57">
        <f>IF(ISBLANK(CatTemplate[[#This Row],[St. unit effort]]),0,(CatTemplate[[#This Row],[St. unit effort]] * CatTemplate[[#This Row],[Year6]])*8/ParRatePM)</f>
        <v>0</v>
      </c>
      <c r="DH88" s="57">
        <f>IF(ISBLANK(CatTemplate[[#This Row],[St. unit effort]]),0,(CatTemplate[[#This Row],[St. unit effort]] * CatTemplate[[#This Row],[Year7]])*8/ParRatePM)</f>
        <v>0</v>
      </c>
      <c r="DI88" s="57">
        <f>IF(ISBLANK(CatTemplate[[#This Row],[St. unit effort]]),0,(CatTemplate[[#This Row],[St. unit effort]] * CatTemplate[[#This Row],[Year8]])*8/ParRatePM)</f>
        <v>0</v>
      </c>
      <c r="DJ88" s="57">
        <f>IF(ISBLANK(CatTemplate[[#This Row],[St. unit effort]]),0,(CatTemplate[[#This Row],[St. unit effort]] * CatTemplate[[#This Row],[Year9]])*8/ParRatePM)</f>
        <v>0</v>
      </c>
      <c r="DK88" s="57">
        <f>IF(ISBLANK(CatTemplate[[#This Row],[St. unit effort]]),0,(CatTemplate[[#This Row],[St. unit effort]] * CatTemplate[[#This Row],[Year10]])*8/ParRatePM)</f>
        <v>0</v>
      </c>
      <c r="DL88" s="57">
        <f>IF(ISBLANK(CatTemplate[[#This Row],[St. unit effort]]),0,(CatTemplate[[#This Row],[St. unit effort]] * CatTemplate[[#This Row],[Year11]])*8/ParRatePM)</f>
        <v>0</v>
      </c>
      <c r="DM88" s="57">
        <f>IF(ISBLANK(CatTemplate[[#This Row],[St. unit effort]]),0,(CatTemplate[[#This Row],[St. unit effort]] * CatTemplate[[#This Row],[Year12]])*8/ParRatePM)</f>
        <v>0</v>
      </c>
      <c r="DN88" s="57">
        <f>IF(ISBLANK(CatTemplate[[#This Row],[St. unit effort]]),0,(CatTemplate[[#This Row],[St. unit effort]] * CatTemplate[[#This Row],[Year13]])*8/ParRatePM)</f>
        <v>0</v>
      </c>
      <c r="DO88" s="57">
        <f>IF(ISBLANK(CatTemplate[[#This Row],[St. unit effort]]),0,(CatTemplate[[#This Row],[St. unit effort]] * CatTemplate[[#This Row],[Year14]])*8/ParRatePM)</f>
        <v>0</v>
      </c>
      <c r="DP88" s="57">
        <f>IF(ISBLANK(CatTemplate[[#This Row],[St. unit effort]]),0,(CatTemplate[[#This Row],[St. unit effort]] * CatTemplate[[#This Row],[Year15]])*8/ParRatePM)</f>
        <v>0</v>
      </c>
      <c r="DQ88" s="57">
        <f>IF(ISBLANK(CatTemplate[[#This Row],[St. unit effort]]),0,(CatTemplate[[#This Row],[St. unit effort]] * CatTemplate[[#This Row],[Year16]])*8/ParRatePM)</f>
        <v>0</v>
      </c>
      <c r="DR88" s="57">
        <f>IF(ISBLANK(CatTemplate[[#This Row],[St. unit effort]]),0,(CatTemplate[[#This Row],[St. unit effort]] * CatTemplate[[#This Row],[Year17]])*8/ParRatePM)</f>
        <v>0</v>
      </c>
      <c r="DS88" s="57">
        <f>IF(ISBLANK(CatTemplate[[#This Row],[St. unit effort]]),0,(CatTemplate[[#This Row],[St. unit effort]] * CatTemplate[[#This Row],[Year18]])*8/ParRatePM)</f>
        <v>0</v>
      </c>
      <c r="DT88" s="57">
        <f>IF(ISBLANK(CatTemplate[[#This Row],[St. unit effort]]),0,(CatTemplate[[#This Row],[St. unit effort]] * CatTemplate[[#This Row],[Year19]])*8/ParRatePM)</f>
        <v>0</v>
      </c>
      <c r="DU88" s="57">
        <f>IF(ISBLANK(CatTemplate[[#This Row],[St. unit effort]]),0,(CatTemplate[[#This Row],[St. unit effort]] * CatTemplate[[#This Row],[Year20]])*8/ParRatePM)</f>
        <v>0</v>
      </c>
      <c r="DV88" s="54">
        <f>SUM(CatTemplate[[#This Row],[PM1]:[PM20]])</f>
        <v>0</v>
      </c>
      <c r="DW88" s="56">
        <f t="shared" si="35"/>
        <v>0</v>
      </c>
      <c r="DX88" s="56">
        <f t="shared" si="35"/>
        <v>0</v>
      </c>
      <c r="DY88" s="56">
        <f t="shared" si="35"/>
        <v>0</v>
      </c>
      <c r="DZ88" s="56">
        <f t="shared" si="35"/>
        <v>0</v>
      </c>
      <c r="EA88" s="56">
        <f t="shared" si="35"/>
        <v>0</v>
      </c>
      <c r="EB88" s="56">
        <f t="shared" si="35"/>
        <v>0</v>
      </c>
      <c r="EC88" s="56">
        <f t="shared" si="35"/>
        <v>0</v>
      </c>
      <c r="ED88" s="56">
        <f t="shared" si="35"/>
        <v>0</v>
      </c>
      <c r="EE88" s="56">
        <f t="shared" si="35"/>
        <v>0</v>
      </c>
      <c r="EF88" s="56">
        <f t="shared" si="35"/>
        <v>0</v>
      </c>
      <c r="EG88" s="56">
        <f t="shared" si="35"/>
        <v>0</v>
      </c>
      <c r="EH88" s="56">
        <f t="shared" si="35"/>
        <v>0</v>
      </c>
      <c r="EI88" s="56">
        <f t="shared" si="35"/>
        <v>0</v>
      </c>
      <c r="EJ88" s="56">
        <f t="shared" si="35"/>
        <v>0</v>
      </c>
      <c r="EK88" s="56">
        <f t="shared" si="35"/>
        <v>0</v>
      </c>
      <c r="EL88" s="56">
        <f t="shared" si="35"/>
        <v>0</v>
      </c>
      <c r="EM88" s="56">
        <f t="shared" si="33"/>
        <v>0</v>
      </c>
      <c r="EN88" s="56">
        <f t="shared" si="33"/>
        <v>0</v>
      </c>
      <c r="EO88" s="56">
        <f t="shared" si="33"/>
        <v>0</v>
      </c>
      <c r="EP88" s="56">
        <f t="shared" si="33"/>
        <v>0</v>
      </c>
      <c r="EQ88" s="30">
        <f>CatTemplate[[#This Row],[Eq. unit cost]] * CatTemplate[[#This Row],[Eq. quantity]]</f>
        <v>0</v>
      </c>
      <c r="ER88" s="30">
        <f>CatTemplate[[#This Row],[Cons. unit cost]] *CatTemplate[[#This Row],[Cons. quantity]]</f>
        <v>0</v>
      </c>
      <c r="ES88" s="30">
        <f>CatTemplate[[#This Row],[Oth. unit cost]] *CatTemplate[[#This Row],[Oth. quantity]]</f>
        <v>0</v>
      </c>
      <c r="ET88" s="55">
        <f>SUM(CatTemplate[[#This Row],[CO1]:[CO20]])</f>
        <v>0</v>
      </c>
      <c r="EU88" s="56">
        <f t="shared" si="36"/>
        <v>0</v>
      </c>
      <c r="EV88" s="56">
        <f t="shared" si="36"/>
        <v>0</v>
      </c>
      <c r="EW88" s="56">
        <f t="shared" si="36"/>
        <v>0</v>
      </c>
      <c r="EX88" s="56">
        <f t="shared" si="36"/>
        <v>0</v>
      </c>
      <c r="EY88" s="56">
        <f t="shared" si="36"/>
        <v>0</v>
      </c>
      <c r="EZ88" s="56">
        <f t="shared" si="36"/>
        <v>0</v>
      </c>
      <c r="FA88" s="56">
        <f t="shared" si="36"/>
        <v>0</v>
      </c>
      <c r="FB88" s="56">
        <f t="shared" si="36"/>
        <v>0</v>
      </c>
      <c r="FC88" s="56">
        <f t="shared" si="36"/>
        <v>0</v>
      </c>
      <c r="FD88" s="56">
        <f t="shared" si="36"/>
        <v>0</v>
      </c>
      <c r="FE88" s="56">
        <f t="shared" si="36"/>
        <v>0</v>
      </c>
      <c r="FF88" s="56">
        <f t="shared" si="36"/>
        <v>0</v>
      </c>
      <c r="FG88" s="56">
        <f t="shared" si="36"/>
        <v>0</v>
      </c>
      <c r="FH88" s="56">
        <f t="shared" si="36"/>
        <v>0</v>
      </c>
      <c r="FI88" s="56">
        <f t="shared" si="36"/>
        <v>0</v>
      </c>
      <c r="FJ88" s="56">
        <f t="shared" si="36"/>
        <v>0</v>
      </c>
      <c r="FK88" s="56">
        <f t="shared" si="34"/>
        <v>0</v>
      </c>
      <c r="FL88" s="56">
        <f t="shared" si="34"/>
        <v>0</v>
      </c>
      <c r="FM88" s="56">
        <f t="shared" si="34"/>
        <v>0</v>
      </c>
      <c r="FN88" s="56">
        <f t="shared" si="34"/>
        <v>0</v>
      </c>
      <c r="FO88" s="58">
        <f>SUM(CatTemplate[[#This Row],[CS1]:[CS20]])</f>
        <v>0</v>
      </c>
      <c r="FP88" s="59">
        <f>CatTemplate[[#This Row],[Total Oth. cost]]+CatTemplate[[#This Row],[Total St. Cost]]</f>
        <v>0</v>
      </c>
      <c r="FQ88" s="33" t="e">
        <f t="shared" si="27"/>
        <v>#VALUE!</v>
      </c>
      <c r="FR88" s="33" t="e">
        <f t="shared" si="28"/>
        <v>#VALUE!</v>
      </c>
      <c r="FS88" s="30" t="e">
        <f>(CatTemplate[[#This Row],[CO1]] + CatTemplate[[#This Row],[CS1]]) * (1 + getRateOHFinal) * getRateMarkupFinal</f>
        <v>#VALUE!</v>
      </c>
      <c r="FT88" s="30" t="e">
        <f>(CatTemplate[[#This Row],[CO2]] + CatTemplate[[#This Row],[CS2]]) * (1 + getRateOHFinal) * getRateMarkupFinal</f>
        <v>#VALUE!</v>
      </c>
      <c r="FU88" s="30" t="e">
        <f>(CatTemplate[[#This Row],[CO3]] + CatTemplate[[#This Row],[CS3]]) * (1 + getRateOHFinal) * getRateMarkupFinal</f>
        <v>#VALUE!</v>
      </c>
      <c r="FV88" s="30" t="e">
        <f>(CatTemplate[[#This Row],[CO4]] + CatTemplate[[#This Row],[CS4]]) * (1 + getRateOHFinal) * getRateMarkupFinal</f>
        <v>#VALUE!</v>
      </c>
      <c r="FW88" s="30" t="e">
        <f>(CatTemplate[[#This Row],[CO5]] + CatTemplate[[#This Row],[CS5]]) * (1 + getRateOHFinal) * getRateMarkupFinal</f>
        <v>#VALUE!</v>
      </c>
      <c r="FX88" s="30" t="e">
        <f>(CatTemplate[[#This Row],[CO6]] + CatTemplate[[#This Row],[CS6]]) * (1 + getRateOHFinal) * getRateMarkupFinal</f>
        <v>#VALUE!</v>
      </c>
      <c r="FY88" s="30" t="e">
        <f>(CatTemplate[[#This Row],[CO7]] + CatTemplate[[#This Row],[CS7]]) * (1 + getRateOHFinal) * getRateMarkupFinal</f>
        <v>#VALUE!</v>
      </c>
      <c r="FZ88" s="30" t="e">
        <f>(CatTemplate[[#This Row],[CO8]] + CatTemplate[[#This Row],[CS8]]) * (1 + getRateOHFinal) * getRateMarkupFinal</f>
        <v>#VALUE!</v>
      </c>
      <c r="GA88" s="30" t="e">
        <f>(CatTemplate[[#This Row],[CO9]] + CatTemplate[[#This Row],[CS9]]) * (1 + getRateOHFinal) * getRateMarkupFinal</f>
        <v>#VALUE!</v>
      </c>
      <c r="GB88" s="30" t="e">
        <f>(CatTemplate[[#This Row],[CO10]] + CatTemplate[[#This Row],[CS10]]) * (1 + getRateOHFinal) * getRateMarkupFinal</f>
        <v>#VALUE!</v>
      </c>
      <c r="GC88" s="30" t="e">
        <f>(CatTemplate[[#This Row],[CO11]] + CatTemplate[[#This Row],[CS11]]) * (1 + getRateOHFinal) * getRateMarkupFinal</f>
        <v>#VALUE!</v>
      </c>
      <c r="GD88" s="30" t="e">
        <f>(CatTemplate[[#This Row],[CO12]] + CatTemplate[[#This Row],[CS12]]) * (1 + getRateOHFinal) * getRateMarkupFinal</f>
        <v>#VALUE!</v>
      </c>
      <c r="GE88" s="30" t="e">
        <f>(CatTemplate[[#This Row],[CO13]] + CatTemplate[[#This Row],[CS13]]) * (1 + getRateOHFinal) * getRateMarkupFinal</f>
        <v>#VALUE!</v>
      </c>
      <c r="GF88" s="30" t="e">
        <f>(CatTemplate[[#This Row],[CO14]] + CatTemplate[[#This Row],[CS14]]) * (1 + getRateOHFinal) * getRateMarkupFinal</f>
        <v>#VALUE!</v>
      </c>
      <c r="GG88" s="30" t="e">
        <f>(CatTemplate[[#This Row],[CO15]] + CatTemplate[[#This Row],[CS15]]) * (1 + getRateOHFinal) * getRateMarkupFinal</f>
        <v>#VALUE!</v>
      </c>
      <c r="GH88" s="30" t="e">
        <f>(CatTemplate[[#This Row],[CO16]] + CatTemplate[[#This Row],[CS16]]) * (1 + getRateOHFinal) * getRateMarkupFinal</f>
        <v>#VALUE!</v>
      </c>
      <c r="GI88" s="30" t="e">
        <f>(CatTemplate[[#This Row],[CO17]] + CatTemplate[[#This Row],[CS17]]) * (1 + getRateOHFinal) * getRateMarkupFinal</f>
        <v>#VALUE!</v>
      </c>
      <c r="GJ88" s="30" t="e">
        <f>(CatTemplate[[#This Row],[CO18]] + CatTemplate[[#This Row],[CS18]]) * (1 + getRateOHFinal) * getRateMarkupFinal</f>
        <v>#VALUE!</v>
      </c>
      <c r="GK88" s="30" t="e">
        <f>(CatTemplate[[#This Row],[CO19]] + CatTemplate[[#This Row],[CS19]]) * (1 + getRateOHFinal) * getRateMarkupFinal</f>
        <v>#VALUE!</v>
      </c>
      <c r="GL88" s="30" t="e">
        <f>(CatTemplate[[#This Row],[CO20]] + CatTemplate[[#This Row],[CS20]]) * (1 + getRateOHFinal) * getRateMarkupFinal</f>
        <v>#VALUE!</v>
      </c>
      <c r="GM88" s="30" t="e">
        <f t="shared" si="29"/>
        <v>#VALUE!</v>
      </c>
      <c r="GN88" s="30" t="e">
        <f t="shared" si="30"/>
        <v>#VALUE!</v>
      </c>
      <c r="GO88" s="30" t="e">
        <f t="shared" si="31"/>
        <v>#VALUE!</v>
      </c>
      <c r="GP88" s="30" t="e">
        <f t="shared" si="32"/>
        <v>#VALUE!</v>
      </c>
      <c r="GQ88" s="30" t="e">
        <f>(CatTemplate[[#This Row],[CO1]]+CatTemplate[[#This Row],[CS1]]) * (1+ getRateOHFinal) * (1 + getRateMarkupFinal)</f>
        <v>#VALUE!</v>
      </c>
      <c r="GR88" s="30" t="e">
        <f>(CatTemplate[[#This Row],[CO2]]+CatTemplate[[#This Row],[CS2]]) * (1+ getRateOHFinal) * (1 + getRateMarkupFinal)</f>
        <v>#VALUE!</v>
      </c>
      <c r="GS88" s="30" t="e">
        <f>(CatTemplate[[#This Row],[CO3]]+CatTemplate[[#This Row],[CS3]]) * (1+ getRateOHFinal) * (1 + getRateMarkupFinal)</f>
        <v>#VALUE!</v>
      </c>
      <c r="GT88" s="30" t="e">
        <f>(CatTemplate[[#This Row],[CO4]]+CatTemplate[[#This Row],[CS4]]) * (1+ getRateOHFinal) * (1 + getRateMarkupFinal)</f>
        <v>#VALUE!</v>
      </c>
      <c r="GU88" s="30" t="e">
        <f>(CatTemplate[[#This Row],[CO5]]+CatTemplate[[#This Row],[CS5]]) * (1+ getRateOHFinal) * (1 + getRateMarkupFinal)</f>
        <v>#VALUE!</v>
      </c>
      <c r="GV88" s="30" t="e">
        <f>(CatTemplate[[#This Row],[CO6]]+CatTemplate[[#This Row],[CS6]]) * (1+ getRateOHFinal) * (1 + getRateMarkupFinal)</f>
        <v>#VALUE!</v>
      </c>
      <c r="GW88" s="30" t="e">
        <f>(CatTemplate[[#This Row],[CO7]]+CatTemplate[[#This Row],[CS7]]) * (1+ getRateOHFinal) * (1 + getRateMarkupFinal)</f>
        <v>#VALUE!</v>
      </c>
      <c r="GX88" s="30" t="e">
        <f>(CatTemplate[[#This Row],[CO8]]+CatTemplate[[#This Row],[CS8]]) * (1+ getRateOHFinal) * (1 + getRateMarkupFinal)</f>
        <v>#VALUE!</v>
      </c>
      <c r="GY88" s="30" t="e">
        <f>(CatTemplate[[#This Row],[CO9]]+CatTemplate[[#This Row],[CS9]]) * (1+ getRateOHFinal) * (1 + getRateMarkupFinal)</f>
        <v>#VALUE!</v>
      </c>
      <c r="GZ88" s="30" t="e">
        <f>(CatTemplate[[#This Row],[CO10]]+CatTemplate[[#This Row],[CS10]]) * (1+ getRateOHFinal) * (1 + getRateMarkupFinal)</f>
        <v>#VALUE!</v>
      </c>
      <c r="HA88" s="30" t="e">
        <f>(CatTemplate[[#This Row],[CO11]]+CatTemplate[[#This Row],[CS11]]) * (1+ getRateOHFinal) * (1 + getRateMarkupFinal)</f>
        <v>#VALUE!</v>
      </c>
      <c r="HB88" s="30" t="e">
        <f>(CatTemplate[[#This Row],[CO12]]+CatTemplate[[#This Row],[CS12]]) * (1+ getRateOHFinal) * (1 + getRateMarkupFinal)</f>
        <v>#VALUE!</v>
      </c>
      <c r="HC88" s="30" t="e">
        <f>(CatTemplate[[#This Row],[CO13]]+CatTemplate[[#This Row],[CS13]]) * (1+ getRateOHFinal) * (1 + getRateMarkupFinal)</f>
        <v>#VALUE!</v>
      </c>
      <c r="HD88" s="30" t="e">
        <f>(CatTemplate[[#This Row],[CO14]]+CatTemplate[[#This Row],[CS14]]) * (1+ getRateOHFinal) * (1 + getRateMarkupFinal)</f>
        <v>#VALUE!</v>
      </c>
      <c r="HE88" s="30" t="e">
        <f>(CatTemplate[[#This Row],[CO15]]+CatTemplate[[#This Row],[CS15]]) * (1+ getRateOHFinal) * (1 + getRateMarkupFinal)</f>
        <v>#VALUE!</v>
      </c>
      <c r="HF88" s="30" t="e">
        <f>(CatTemplate[[#This Row],[CO16]]+CatTemplate[[#This Row],[CS16]]) * (1+ getRateOHFinal) * (1 + getRateMarkupFinal)</f>
        <v>#VALUE!</v>
      </c>
      <c r="HG88" s="30" t="e">
        <f>(CatTemplate[[#This Row],[CO17]]+CatTemplate[[#This Row],[CS17]]) * (1+ getRateOHFinal) * (1 + getRateMarkupFinal)</f>
        <v>#VALUE!</v>
      </c>
      <c r="HH88" s="30" t="e">
        <f>(CatTemplate[[#This Row],[CO18]]+CatTemplate[[#This Row],[CS18]]) * (1+ getRateOHFinal) * (1 + getRateMarkupFinal)</f>
        <v>#VALUE!</v>
      </c>
      <c r="HI88" s="30" t="e">
        <f>(CatTemplate[[#This Row],[CO19]]+CatTemplate[[#This Row],[CS19]]) * (1+ getRateOHFinal) * (1 + getRateMarkupFinal)</f>
        <v>#VALUE!</v>
      </c>
      <c r="HJ88" s="30" t="e">
        <f>(CatTemplate[[#This Row],[CO20]]+CatTemplate[[#This Row],[CS20]]) * (1+ getRateOHFinal) * (1 + getRateMarkupFinal)</f>
        <v>#VALUE!</v>
      </c>
      <c r="HK88" s="39" t="e">
        <f>CatTemplate[[#This Row],[Total cost]]+CatTemplate[[#This Row],[OH Amount]]+CatTemplate[[#This Row],[Markup]]</f>
        <v>#VALUE!</v>
      </c>
      <c r="HL88" s="63">
        <f>IF(CatTemplate[[#This Row],[Units]]="Days",CatTemplate[[#This Row],[Project quantity]]*CatTemplate[[#This Row],[St. unit effort]],CatTemplate[[#This Row],[Project quantity]])</f>
        <v>0</v>
      </c>
      <c r="HM88" s="287">
        <f>IFERROR(CatTemplate[[#This Row],[Total Price]]/(CatTemplate[[#This Row],[Final Quantity]]),0)</f>
        <v>0</v>
      </c>
      <c r="HN88" s="261"/>
    </row>
    <row r="89" spans="2:222" x14ac:dyDescent="0.2">
      <c r="B89" s="6" t="s">
        <v>75</v>
      </c>
      <c r="C89" s="22">
        <v>2</v>
      </c>
      <c r="D89" s="7" t="s">
        <v>75</v>
      </c>
      <c r="E89" s="24">
        <v>8</v>
      </c>
      <c r="F89" s="18" t="s">
        <v>159</v>
      </c>
      <c r="G89" s="26">
        <v>6</v>
      </c>
      <c r="H89" s="18" t="s">
        <v>957</v>
      </c>
      <c r="I89" s="18"/>
      <c r="J89" s="15"/>
      <c r="K89" s="15"/>
      <c r="L89" s="15" t="s">
        <v>421</v>
      </c>
      <c r="M89" s="15" t="s">
        <v>208</v>
      </c>
      <c r="N89" s="15" t="s">
        <v>858</v>
      </c>
      <c r="O89" s="320"/>
      <c r="P89" s="71"/>
      <c r="Q89" s="108"/>
      <c r="R89" s="73" t="s">
        <v>433</v>
      </c>
      <c r="S89" s="97"/>
      <c r="T89" s="100">
        <f>getEqUnitCost</f>
        <v>0</v>
      </c>
      <c r="U89" s="73">
        <f>getEqUnitEffort</f>
        <v>0</v>
      </c>
      <c r="V89" s="101">
        <f>getEqQuantity</f>
        <v>0</v>
      </c>
      <c r="W89" s="320"/>
      <c r="X89" s="100">
        <f>getConsUnitCost</f>
        <v>0</v>
      </c>
      <c r="Y89" s="73">
        <f>getConsUnitEffort</f>
        <v>0</v>
      </c>
      <c r="Z89" s="14">
        <f>getConsQuantity</f>
        <v>0</v>
      </c>
      <c r="AA89" s="320"/>
      <c r="AB89" s="72"/>
      <c r="AC89" s="112"/>
      <c r="AD89" s="14">
        <f>getOthQuantity</f>
        <v>0</v>
      </c>
      <c r="AE89" s="320"/>
      <c r="AF89" s="28" t="str">
        <f>IF(ISBLANK(CatTemplate[[#This Row],[Resource type]]),"",CatTemplate[[#This Row],[Resource type]])</f>
        <v/>
      </c>
      <c r="AG89" s="242">
        <f>getStaffUnitCost</f>
        <v>0</v>
      </c>
      <c r="AH89" s="113">
        <f>getStaffUnitEffort</f>
        <v>0</v>
      </c>
      <c r="AI89" s="40">
        <f>getStaffQuantity</f>
        <v>0</v>
      </c>
      <c r="AJ89" s="41">
        <f>CatTemplate[[#This Row],[St. quantity]]*8/ParRatePM</f>
        <v>0</v>
      </c>
      <c r="AK89" s="320"/>
      <c r="AL89" s="53" t="str">
        <f>CatTemplate[[#This Row],[Item type]]</f>
        <v>Travels</v>
      </c>
      <c r="AM89" s="12">
        <f>SUM(CatTemplate[[#This Row],[Year1]:[Year20]])</f>
        <v>0</v>
      </c>
      <c r="AN89" s="52"/>
      <c r="AO89" s="52"/>
      <c r="AP89" s="52"/>
      <c r="AQ89" s="8"/>
      <c r="AR89" s="8"/>
      <c r="AS89" s="8"/>
      <c r="AT89" s="8"/>
      <c r="AU89" s="8"/>
      <c r="AV89" s="8"/>
      <c r="AW89" s="8"/>
      <c r="AX89" s="8"/>
      <c r="AY89" s="8"/>
      <c r="AZ89" s="8"/>
      <c r="BA89" s="8"/>
      <c r="BB89" s="8"/>
      <c r="BC89" s="8"/>
      <c r="BD89" s="8"/>
      <c r="BE89" s="8"/>
      <c r="BF89" s="8"/>
      <c r="BG89" s="36"/>
      <c r="BH89" s="320"/>
      <c r="BI89" s="37" t="str">
        <f>getCostCategory</f>
        <v>05 Travel costs</v>
      </c>
      <c r="BJ89" s="37" t="str">
        <f>getSection</f>
        <v>02 Patient visits and data collection</v>
      </c>
      <c r="BK89" s="32" t="str">
        <f>getObject</f>
        <v>Patient visits and data collection</v>
      </c>
      <c r="BL89" s="30">
        <f>IFERROR(getUnitCost * IF(CatTemplate[[#This Row],[Cost Category Comp.]]="01 Staff costs", 1,1),0)</f>
        <v>0</v>
      </c>
      <c r="BM89" s="29">
        <f>IF(AND(ISBLANK(CatTemplate[[#This Row],[Eq. unit cost]]),ISBLANK(CatTemplate[[#This Row],[Cons. unit cost]]),ISBLANK(CatTemplate[[#This Row],[Oth. unit cost]])), 0, IF(getUnitEffort =0,1,getUnitEffort) * CatTemplate[[#This Row],[Year1]])</f>
        <v>0</v>
      </c>
      <c r="BN89" s="29">
        <f>IF(AND(ISBLANK(CatTemplate[[#This Row],[Eq. unit cost]]),ISBLANK(CatTemplate[[#This Row],[Cons. unit cost]]),ISBLANK(CatTemplate[[#This Row],[Oth. unit cost]])), 0, IF(getUnitEffort =0,1,getUnitEffort) * CatTemplate[[#This Row],[Year2]])</f>
        <v>0</v>
      </c>
      <c r="BO89" s="29">
        <f>IF(AND(ISBLANK(CatTemplate[[#This Row],[Eq. unit cost]]),ISBLANK(CatTemplate[[#This Row],[Cons. unit cost]]),ISBLANK(CatTemplate[[#This Row],[Oth. unit cost]])), 0, IF(getUnitEffort =0,1,getUnitEffort) * CatTemplate[[#This Row],[Year3]])</f>
        <v>0</v>
      </c>
      <c r="BP89" s="29">
        <f>IF(AND(ISBLANK(CatTemplate[[#This Row],[Eq. unit cost]]),ISBLANK(CatTemplate[[#This Row],[Cons. unit cost]]),ISBLANK(CatTemplate[[#This Row],[Oth. unit cost]])), 0, IF(getUnitEffort =0,1,getUnitEffort) * CatTemplate[[#This Row],[Year4]])</f>
        <v>0</v>
      </c>
      <c r="BQ89" s="29">
        <f>IF(AND(ISBLANK(CatTemplate[[#This Row],[Eq. unit cost]]),ISBLANK(CatTemplate[[#This Row],[Cons. unit cost]]),ISBLANK(CatTemplate[[#This Row],[Oth. unit cost]])), 0, IF(getUnitEffort =0,1,getUnitEffort) * CatTemplate[[#This Row],[Year5]])</f>
        <v>0</v>
      </c>
      <c r="BR89" s="29">
        <f>IF(AND(ISBLANK(CatTemplate[[#This Row],[Eq. unit cost]]),ISBLANK(CatTemplate[[#This Row],[Cons. unit cost]]),ISBLANK(CatTemplate[[#This Row],[Oth. unit cost]])), 0, IF(getUnitEffort =0,1,getUnitEffort) * CatTemplate[[#This Row],[Year6]])</f>
        <v>0</v>
      </c>
      <c r="BS89" s="29">
        <f>IF(AND(ISBLANK(CatTemplate[[#This Row],[Eq. unit cost]]),ISBLANK(CatTemplate[[#This Row],[Cons. unit cost]]),ISBLANK(CatTemplate[[#This Row],[Oth. unit cost]])), 0, IF(getUnitEffort =0,1,getUnitEffort) * CatTemplate[[#This Row],[Year7]])</f>
        <v>0</v>
      </c>
      <c r="BT89" s="29">
        <f>IF(AND(ISBLANK(CatTemplate[[#This Row],[Eq. unit cost]]),ISBLANK(CatTemplate[[#This Row],[Cons. unit cost]]),ISBLANK(CatTemplate[[#This Row],[Oth. unit cost]])), 0, IF(getUnitEffort =0,1,getUnitEffort) * CatTemplate[[#This Row],[Year8]])</f>
        <v>0</v>
      </c>
      <c r="BU89" s="29">
        <f>IF(AND(ISBLANK(CatTemplate[[#This Row],[Eq. unit cost]]),ISBLANK(CatTemplate[[#This Row],[Cons. unit cost]]),ISBLANK(CatTemplate[[#This Row],[Oth. unit cost]])), 0, IF(getUnitEffort =0,1,getUnitEffort) * CatTemplate[[#This Row],[Year9]])</f>
        <v>0</v>
      </c>
      <c r="BV89" s="29">
        <f>IF(AND(ISBLANK(CatTemplate[[#This Row],[Eq. unit cost]]),ISBLANK(CatTemplate[[#This Row],[Cons. unit cost]]),ISBLANK(CatTemplate[[#This Row],[Oth. unit cost]])), 0, IF(getUnitEffort =0,1,getUnitEffort) * CatTemplate[[#This Row],[Year10]])</f>
        <v>0</v>
      </c>
      <c r="BW89" s="29">
        <f>IF(AND(ISBLANK(CatTemplate[[#This Row],[Eq. unit cost]]),ISBLANK(CatTemplate[[#This Row],[Cons. unit cost]]),ISBLANK(CatTemplate[[#This Row],[Oth. unit cost]])), 0, IF(getUnitEffort =0,1,getUnitEffort) * CatTemplate[[#This Row],[Year11]])</f>
        <v>0</v>
      </c>
      <c r="BX89" s="29">
        <f>IF(AND(ISBLANK(CatTemplate[[#This Row],[Eq. unit cost]]),ISBLANK(CatTemplate[[#This Row],[Cons. unit cost]]),ISBLANK(CatTemplate[[#This Row],[Oth. unit cost]])), 0, IF(getUnitEffort =0,1,getUnitEffort) * CatTemplate[[#This Row],[Year12]])</f>
        <v>0</v>
      </c>
      <c r="BY89" s="29">
        <f>IF(AND(ISBLANK(CatTemplate[[#This Row],[Eq. unit cost]]),ISBLANK(CatTemplate[[#This Row],[Cons. unit cost]]),ISBLANK(CatTemplate[[#This Row],[Oth. unit cost]])), 0, IF(getUnitEffort =0,1,getUnitEffort) * CatTemplate[[#This Row],[Year13]])</f>
        <v>0</v>
      </c>
      <c r="BZ89" s="29">
        <f>IF(AND(ISBLANK(CatTemplate[[#This Row],[Eq. unit cost]]),ISBLANK(CatTemplate[[#This Row],[Cons. unit cost]]),ISBLANK(CatTemplate[[#This Row],[Oth. unit cost]])), 0, IF(getUnitEffort =0,1,getUnitEffort) * CatTemplate[[#This Row],[Year14]])</f>
        <v>0</v>
      </c>
      <c r="CA89" s="29">
        <f>IF(AND(ISBLANK(CatTemplate[[#This Row],[Eq. unit cost]]),ISBLANK(CatTemplate[[#This Row],[Cons. unit cost]]),ISBLANK(CatTemplate[[#This Row],[Oth. unit cost]])), 0, IF(getUnitEffort =0,1,getUnitEffort) * CatTemplate[[#This Row],[Year15]])</f>
        <v>0</v>
      </c>
      <c r="CB89" s="29">
        <f>IF(AND(ISBLANK(CatTemplate[[#This Row],[Eq. unit cost]]),ISBLANK(CatTemplate[[#This Row],[Cons. unit cost]]),ISBLANK(CatTemplate[[#This Row],[Oth. unit cost]])), 0, IF(getUnitEffort =0,1,getUnitEffort) * CatTemplate[[#This Row],[Year16]])</f>
        <v>0</v>
      </c>
      <c r="CC89" s="29">
        <f>IF(AND(ISBLANK(CatTemplate[[#This Row],[Eq. unit cost]]),ISBLANK(CatTemplate[[#This Row],[Cons. unit cost]]),ISBLANK(CatTemplate[[#This Row],[Oth. unit cost]])), 0, IF(getUnitEffort =0,1,getUnitEffort) * CatTemplate[[#This Row],[Year17]])</f>
        <v>0</v>
      </c>
      <c r="CD89" s="29">
        <f>IF(AND(ISBLANK(CatTemplate[[#This Row],[Eq. unit cost]]),ISBLANK(CatTemplate[[#This Row],[Cons. unit cost]]),ISBLANK(CatTemplate[[#This Row],[Oth. unit cost]])), 0, IF(getUnitEffort =0,1,getUnitEffort) * CatTemplate[[#This Row],[Year18]])</f>
        <v>0</v>
      </c>
      <c r="CE89" s="29">
        <f>IF(AND(ISBLANK(CatTemplate[[#This Row],[Eq. unit cost]]),ISBLANK(CatTemplate[[#This Row],[Cons. unit cost]]),ISBLANK(CatTemplate[[#This Row],[Oth. unit cost]])), 0, IF(getUnitEffort =0,1,getUnitEffort) * CatTemplate[[#This Row],[Year19]])</f>
        <v>0</v>
      </c>
      <c r="CF89" s="29">
        <f>IF(AND(ISBLANK(CatTemplate[[#This Row],[Eq. unit cost]]),ISBLANK(CatTemplate[[#This Row],[Cons. unit cost]]),ISBLANK(CatTemplate[[#This Row],[Oth. unit cost]])), 0, IF(getUnitEffort =0,1,getUnitEffort) * CatTemplate[[#This Row],[Year20]])</f>
        <v>0</v>
      </c>
      <c r="CG89" s="45">
        <f>SUM(CatTemplate[[#This Row],[Q1]:[Q20]])</f>
        <v>0</v>
      </c>
      <c r="CH89" s="29">
        <f>IF(ISBLANK(CatTemplate[[#This Row],[St. unit effort]]),0,(CatTemplate[[#This Row],[St. unit effort]] * CatTemplate[[#This Row],[Year1]]))</f>
        <v>0</v>
      </c>
      <c r="CI89" s="29">
        <f>IF(ISBLANK(CatTemplate[[#This Row],[St. unit effort]]),0,(CatTemplate[[#This Row],[St. unit effort]] * CatTemplate[[#This Row],[Year2]]))</f>
        <v>0</v>
      </c>
      <c r="CJ89" s="29">
        <f>IF(ISBLANK(CatTemplate[[#This Row],[St. unit effort]]),0,(CatTemplate[[#This Row],[St. unit effort]] * CatTemplate[[#This Row],[Year3]]))</f>
        <v>0</v>
      </c>
      <c r="CK89" s="29">
        <f>IF(ISBLANK(CatTemplate[[#This Row],[St. unit effort]]),0,(CatTemplate[[#This Row],[St. unit effort]] * CatTemplate[[#This Row],[Year4]]))</f>
        <v>0</v>
      </c>
      <c r="CL89" s="29">
        <f>IF(ISBLANK(CatTemplate[[#This Row],[St. unit effort]]),0,(CatTemplate[[#This Row],[St. unit effort]] * CatTemplate[[#This Row],[Year5]]))</f>
        <v>0</v>
      </c>
      <c r="CM89" s="29">
        <f>IF(ISBLANK(CatTemplate[[#This Row],[St. unit effort]]),0,(CatTemplate[[#This Row],[St. unit effort]] * CatTemplate[[#This Row],[Year6]]))</f>
        <v>0</v>
      </c>
      <c r="CN89" s="29">
        <f>IF(ISBLANK(CatTemplate[[#This Row],[St. unit effort]]),0,(CatTemplate[[#This Row],[St. unit effort]] * CatTemplate[[#This Row],[Year7]]))</f>
        <v>0</v>
      </c>
      <c r="CO89" s="29">
        <f>IF(ISBLANK(CatTemplate[[#This Row],[St. unit effort]]),0,(CatTemplate[[#This Row],[St. unit effort]] * CatTemplate[[#This Row],[Year8]]))</f>
        <v>0</v>
      </c>
      <c r="CP89" s="29">
        <f>IF(ISBLANK(CatTemplate[[#This Row],[St. unit effort]]),0,(CatTemplate[[#This Row],[St. unit effort]] * CatTemplate[[#This Row],[Year9]]))</f>
        <v>0</v>
      </c>
      <c r="CQ89" s="29">
        <f>IF(ISBLANK(CatTemplate[[#This Row],[St. unit effort]]),0,(CatTemplate[[#This Row],[St. unit effort]] * CatTemplate[[#This Row],[Year10]]))</f>
        <v>0</v>
      </c>
      <c r="CR89" s="29">
        <f>IF(ISBLANK(CatTemplate[[#This Row],[St. unit effort]]),0,(CatTemplate[[#This Row],[St. unit effort]] * CatTemplate[[#This Row],[Year11]]))</f>
        <v>0</v>
      </c>
      <c r="CS89" s="29">
        <f>IF(ISBLANK(CatTemplate[[#This Row],[St. unit effort]]),0,(CatTemplate[[#This Row],[St. unit effort]] * CatTemplate[[#This Row],[Year12]]))</f>
        <v>0</v>
      </c>
      <c r="CT89" s="29">
        <f>IF(ISBLANK(CatTemplate[[#This Row],[St. unit effort]]),0,(CatTemplate[[#This Row],[St. unit effort]] * CatTemplate[[#This Row],[Year13]]))</f>
        <v>0</v>
      </c>
      <c r="CU89" s="29">
        <f>IF(ISBLANK(CatTemplate[[#This Row],[St. unit effort]]),0,(CatTemplate[[#This Row],[St. unit effort]] * CatTemplate[[#This Row],[Year14]]))</f>
        <v>0</v>
      </c>
      <c r="CV89" s="29">
        <f>IF(ISBLANK(CatTemplate[[#This Row],[St. unit effort]]),0,(CatTemplate[[#This Row],[St. unit effort]] * CatTemplate[[#This Row],[Year15]]))</f>
        <v>0</v>
      </c>
      <c r="CW89" s="29">
        <f>IF(ISBLANK(CatTemplate[[#This Row],[St. unit effort]]),0,(CatTemplate[[#This Row],[St. unit effort]] * CatTemplate[[#This Row],[Year16]]))</f>
        <v>0</v>
      </c>
      <c r="CX89" s="29">
        <f>IF(ISBLANK(CatTemplate[[#This Row],[St. unit effort]]),0,(CatTemplate[[#This Row],[St. unit effort]] * CatTemplate[[#This Row],[Year17]]))</f>
        <v>0</v>
      </c>
      <c r="CY89" s="29">
        <f>IF(ISBLANK(CatTemplate[[#This Row],[St. unit effort]]),0,(CatTemplate[[#This Row],[St. unit effort]] * CatTemplate[[#This Row],[Year18]]))</f>
        <v>0</v>
      </c>
      <c r="CZ89" s="29">
        <f>IF(ISBLANK(CatTemplate[[#This Row],[St. unit effort]]),0,(CatTemplate[[#This Row],[St. unit effort]] * CatTemplate[[#This Row],[Year19]]))</f>
        <v>0</v>
      </c>
      <c r="DA89" s="29">
        <f>IF(ISBLANK(CatTemplate[[#This Row],[St. unit effort]]),0,(CatTemplate[[#This Row],[St. unit effort]] * CatTemplate[[#This Row],[Year20]]))</f>
        <v>0</v>
      </c>
      <c r="DB89" s="57">
        <f>IF(ISBLANK(CatTemplate[[#This Row],[St. unit effort]]),0,(CatTemplate[[#This Row],[St. unit effort]] * CatTemplate[[#This Row],[Year1]])*8/ParRatePM)</f>
        <v>0</v>
      </c>
      <c r="DC89" s="57">
        <f>IF(ISBLANK(CatTemplate[[#This Row],[St. unit effort]]),0,(CatTemplate[[#This Row],[St. unit effort]] * CatTemplate[[#This Row],[Year2]])*8/ParRatePM)</f>
        <v>0</v>
      </c>
      <c r="DD89" s="57">
        <f>IF(ISBLANK(CatTemplate[[#This Row],[St. unit effort]]),0,(CatTemplate[[#This Row],[St. unit effort]] * CatTemplate[[#This Row],[Year3]])*8/ParRatePM)</f>
        <v>0</v>
      </c>
      <c r="DE89" s="57">
        <f>IF(ISBLANK(CatTemplate[[#This Row],[St. unit effort]]),0,(CatTemplate[[#This Row],[St. unit effort]] * CatTemplate[[#This Row],[Year4]])*8/ParRatePM)</f>
        <v>0</v>
      </c>
      <c r="DF89" s="57">
        <f>IF(ISBLANK(CatTemplate[[#This Row],[St. unit effort]]),0,(CatTemplate[[#This Row],[St. unit effort]] * CatTemplate[[#This Row],[Year5]])*8/ParRatePM)</f>
        <v>0</v>
      </c>
      <c r="DG89" s="57">
        <f>IF(ISBLANK(CatTemplate[[#This Row],[St. unit effort]]),0,(CatTemplate[[#This Row],[St. unit effort]] * CatTemplate[[#This Row],[Year6]])*8/ParRatePM)</f>
        <v>0</v>
      </c>
      <c r="DH89" s="57">
        <f>IF(ISBLANK(CatTemplate[[#This Row],[St. unit effort]]),0,(CatTemplate[[#This Row],[St. unit effort]] * CatTemplate[[#This Row],[Year7]])*8/ParRatePM)</f>
        <v>0</v>
      </c>
      <c r="DI89" s="57">
        <f>IF(ISBLANK(CatTemplate[[#This Row],[St. unit effort]]),0,(CatTemplate[[#This Row],[St. unit effort]] * CatTemplate[[#This Row],[Year8]])*8/ParRatePM)</f>
        <v>0</v>
      </c>
      <c r="DJ89" s="57">
        <f>IF(ISBLANK(CatTemplate[[#This Row],[St. unit effort]]),0,(CatTemplate[[#This Row],[St. unit effort]] * CatTemplate[[#This Row],[Year9]])*8/ParRatePM)</f>
        <v>0</v>
      </c>
      <c r="DK89" s="57">
        <f>IF(ISBLANK(CatTemplate[[#This Row],[St. unit effort]]),0,(CatTemplate[[#This Row],[St. unit effort]] * CatTemplate[[#This Row],[Year10]])*8/ParRatePM)</f>
        <v>0</v>
      </c>
      <c r="DL89" s="57">
        <f>IF(ISBLANK(CatTemplate[[#This Row],[St. unit effort]]),0,(CatTemplate[[#This Row],[St. unit effort]] * CatTemplate[[#This Row],[Year11]])*8/ParRatePM)</f>
        <v>0</v>
      </c>
      <c r="DM89" s="57">
        <f>IF(ISBLANK(CatTemplate[[#This Row],[St. unit effort]]),0,(CatTemplate[[#This Row],[St. unit effort]] * CatTemplate[[#This Row],[Year12]])*8/ParRatePM)</f>
        <v>0</v>
      </c>
      <c r="DN89" s="57">
        <f>IF(ISBLANK(CatTemplate[[#This Row],[St. unit effort]]),0,(CatTemplate[[#This Row],[St. unit effort]] * CatTemplate[[#This Row],[Year13]])*8/ParRatePM)</f>
        <v>0</v>
      </c>
      <c r="DO89" s="57">
        <f>IF(ISBLANK(CatTemplate[[#This Row],[St. unit effort]]),0,(CatTemplate[[#This Row],[St. unit effort]] * CatTemplate[[#This Row],[Year14]])*8/ParRatePM)</f>
        <v>0</v>
      </c>
      <c r="DP89" s="57">
        <f>IF(ISBLANK(CatTemplate[[#This Row],[St. unit effort]]),0,(CatTemplate[[#This Row],[St. unit effort]] * CatTemplate[[#This Row],[Year15]])*8/ParRatePM)</f>
        <v>0</v>
      </c>
      <c r="DQ89" s="57">
        <f>IF(ISBLANK(CatTemplate[[#This Row],[St. unit effort]]),0,(CatTemplate[[#This Row],[St. unit effort]] * CatTemplate[[#This Row],[Year16]])*8/ParRatePM)</f>
        <v>0</v>
      </c>
      <c r="DR89" s="57">
        <f>IF(ISBLANK(CatTemplate[[#This Row],[St. unit effort]]),0,(CatTemplate[[#This Row],[St. unit effort]] * CatTemplate[[#This Row],[Year17]])*8/ParRatePM)</f>
        <v>0</v>
      </c>
      <c r="DS89" s="57">
        <f>IF(ISBLANK(CatTemplate[[#This Row],[St. unit effort]]),0,(CatTemplate[[#This Row],[St. unit effort]] * CatTemplate[[#This Row],[Year18]])*8/ParRatePM)</f>
        <v>0</v>
      </c>
      <c r="DT89" s="57">
        <f>IF(ISBLANK(CatTemplate[[#This Row],[St. unit effort]]),0,(CatTemplate[[#This Row],[St. unit effort]] * CatTemplate[[#This Row],[Year19]])*8/ParRatePM)</f>
        <v>0</v>
      </c>
      <c r="DU89" s="57">
        <f>IF(ISBLANK(CatTemplate[[#This Row],[St. unit effort]]),0,(CatTemplate[[#This Row],[St. unit effort]] * CatTemplate[[#This Row],[Year20]])*8/ParRatePM)</f>
        <v>0</v>
      </c>
      <c r="DV89" s="54">
        <f>SUM(CatTemplate[[#This Row],[PM1]:[PM20]])</f>
        <v>0</v>
      </c>
      <c r="DW89" s="56">
        <f t="shared" si="35"/>
        <v>0</v>
      </c>
      <c r="DX89" s="56">
        <f t="shared" si="35"/>
        <v>0</v>
      </c>
      <c r="DY89" s="56">
        <f t="shared" si="35"/>
        <v>0</v>
      </c>
      <c r="DZ89" s="56">
        <f t="shared" si="35"/>
        <v>0</v>
      </c>
      <c r="EA89" s="56">
        <f t="shared" si="35"/>
        <v>0</v>
      </c>
      <c r="EB89" s="56">
        <f t="shared" si="35"/>
        <v>0</v>
      </c>
      <c r="EC89" s="56">
        <f t="shared" si="35"/>
        <v>0</v>
      </c>
      <c r="ED89" s="56">
        <f t="shared" si="35"/>
        <v>0</v>
      </c>
      <c r="EE89" s="56">
        <f t="shared" si="35"/>
        <v>0</v>
      </c>
      <c r="EF89" s="56">
        <f t="shared" si="35"/>
        <v>0</v>
      </c>
      <c r="EG89" s="56">
        <f t="shared" si="35"/>
        <v>0</v>
      </c>
      <c r="EH89" s="56">
        <f t="shared" si="35"/>
        <v>0</v>
      </c>
      <c r="EI89" s="56">
        <f t="shared" si="35"/>
        <v>0</v>
      </c>
      <c r="EJ89" s="56">
        <f t="shared" si="35"/>
        <v>0</v>
      </c>
      <c r="EK89" s="56">
        <f t="shared" si="35"/>
        <v>0</v>
      </c>
      <c r="EL89" s="56">
        <f t="shared" si="35"/>
        <v>0</v>
      </c>
      <c r="EM89" s="56">
        <f t="shared" si="33"/>
        <v>0</v>
      </c>
      <c r="EN89" s="56">
        <f t="shared" si="33"/>
        <v>0</v>
      </c>
      <c r="EO89" s="56">
        <f t="shared" si="33"/>
        <v>0</v>
      </c>
      <c r="EP89" s="56">
        <f t="shared" si="33"/>
        <v>0</v>
      </c>
      <c r="EQ89" s="30">
        <f>CatTemplate[[#This Row],[Eq. unit cost]] * CatTemplate[[#This Row],[Eq. quantity]]</f>
        <v>0</v>
      </c>
      <c r="ER89" s="30">
        <f>CatTemplate[[#This Row],[Cons. unit cost]] *CatTemplate[[#This Row],[Cons. quantity]]</f>
        <v>0</v>
      </c>
      <c r="ES89" s="30">
        <f>CatTemplate[[#This Row],[Oth. unit cost]] *CatTemplate[[#This Row],[Oth. quantity]]</f>
        <v>0</v>
      </c>
      <c r="ET89" s="55">
        <f>SUM(CatTemplate[[#This Row],[CO1]:[CO20]])</f>
        <v>0</v>
      </c>
      <c r="EU89" s="56">
        <f t="shared" si="36"/>
        <v>0</v>
      </c>
      <c r="EV89" s="56">
        <f t="shared" si="36"/>
        <v>0</v>
      </c>
      <c r="EW89" s="56">
        <f t="shared" si="36"/>
        <v>0</v>
      </c>
      <c r="EX89" s="56">
        <f t="shared" si="36"/>
        <v>0</v>
      </c>
      <c r="EY89" s="56">
        <f t="shared" si="36"/>
        <v>0</v>
      </c>
      <c r="EZ89" s="56">
        <f t="shared" si="36"/>
        <v>0</v>
      </c>
      <c r="FA89" s="56">
        <f t="shared" si="36"/>
        <v>0</v>
      </c>
      <c r="FB89" s="56">
        <f t="shared" si="36"/>
        <v>0</v>
      </c>
      <c r="FC89" s="56">
        <f t="shared" si="36"/>
        <v>0</v>
      </c>
      <c r="FD89" s="56">
        <f t="shared" si="36"/>
        <v>0</v>
      </c>
      <c r="FE89" s="56">
        <f t="shared" si="36"/>
        <v>0</v>
      </c>
      <c r="FF89" s="56">
        <f t="shared" si="36"/>
        <v>0</v>
      </c>
      <c r="FG89" s="56">
        <f t="shared" si="36"/>
        <v>0</v>
      </c>
      <c r="FH89" s="56">
        <f t="shared" si="36"/>
        <v>0</v>
      </c>
      <c r="FI89" s="56">
        <f t="shared" si="36"/>
        <v>0</v>
      </c>
      <c r="FJ89" s="56">
        <f t="shared" si="36"/>
        <v>0</v>
      </c>
      <c r="FK89" s="56">
        <f t="shared" si="34"/>
        <v>0</v>
      </c>
      <c r="FL89" s="56">
        <f t="shared" si="34"/>
        <v>0</v>
      </c>
      <c r="FM89" s="56">
        <f t="shared" si="34"/>
        <v>0</v>
      </c>
      <c r="FN89" s="56">
        <f t="shared" si="34"/>
        <v>0</v>
      </c>
      <c r="FO89" s="58">
        <f>SUM(CatTemplate[[#This Row],[CS1]:[CS20]])</f>
        <v>0</v>
      </c>
      <c r="FP89" s="59">
        <f>CatTemplate[[#This Row],[Total Oth. cost]]+CatTemplate[[#This Row],[Total St. Cost]]</f>
        <v>0</v>
      </c>
      <c r="FQ89" s="33" t="e">
        <f t="shared" si="27"/>
        <v>#VALUE!</v>
      </c>
      <c r="FR89" s="33" t="e">
        <f t="shared" si="28"/>
        <v>#VALUE!</v>
      </c>
      <c r="FS89" s="30" t="e">
        <f>(CatTemplate[[#This Row],[CO1]] + CatTemplate[[#This Row],[CS1]]) * (1 + getRateOHFinal) * getRateMarkupFinal</f>
        <v>#VALUE!</v>
      </c>
      <c r="FT89" s="30" t="e">
        <f>(CatTemplate[[#This Row],[CO2]] + CatTemplate[[#This Row],[CS2]]) * (1 + getRateOHFinal) * getRateMarkupFinal</f>
        <v>#VALUE!</v>
      </c>
      <c r="FU89" s="30" t="e">
        <f>(CatTemplate[[#This Row],[CO3]] + CatTemplate[[#This Row],[CS3]]) * (1 + getRateOHFinal) * getRateMarkupFinal</f>
        <v>#VALUE!</v>
      </c>
      <c r="FV89" s="30" t="e">
        <f>(CatTemplate[[#This Row],[CO4]] + CatTemplate[[#This Row],[CS4]]) * (1 + getRateOHFinal) * getRateMarkupFinal</f>
        <v>#VALUE!</v>
      </c>
      <c r="FW89" s="30" t="e">
        <f>(CatTemplate[[#This Row],[CO5]] + CatTemplate[[#This Row],[CS5]]) * (1 + getRateOHFinal) * getRateMarkupFinal</f>
        <v>#VALUE!</v>
      </c>
      <c r="FX89" s="30" t="e">
        <f>(CatTemplate[[#This Row],[CO6]] + CatTemplate[[#This Row],[CS6]]) * (1 + getRateOHFinal) * getRateMarkupFinal</f>
        <v>#VALUE!</v>
      </c>
      <c r="FY89" s="30" t="e">
        <f>(CatTemplate[[#This Row],[CO7]] + CatTemplate[[#This Row],[CS7]]) * (1 + getRateOHFinal) * getRateMarkupFinal</f>
        <v>#VALUE!</v>
      </c>
      <c r="FZ89" s="30" t="e">
        <f>(CatTemplate[[#This Row],[CO8]] + CatTemplate[[#This Row],[CS8]]) * (1 + getRateOHFinal) * getRateMarkupFinal</f>
        <v>#VALUE!</v>
      </c>
      <c r="GA89" s="30" t="e">
        <f>(CatTemplate[[#This Row],[CO9]] + CatTemplate[[#This Row],[CS9]]) * (1 + getRateOHFinal) * getRateMarkupFinal</f>
        <v>#VALUE!</v>
      </c>
      <c r="GB89" s="30" t="e">
        <f>(CatTemplate[[#This Row],[CO10]] + CatTemplate[[#This Row],[CS10]]) * (1 + getRateOHFinal) * getRateMarkupFinal</f>
        <v>#VALUE!</v>
      </c>
      <c r="GC89" s="30" t="e">
        <f>(CatTemplate[[#This Row],[CO11]] + CatTemplate[[#This Row],[CS11]]) * (1 + getRateOHFinal) * getRateMarkupFinal</f>
        <v>#VALUE!</v>
      </c>
      <c r="GD89" s="30" t="e">
        <f>(CatTemplate[[#This Row],[CO12]] + CatTemplate[[#This Row],[CS12]]) * (1 + getRateOHFinal) * getRateMarkupFinal</f>
        <v>#VALUE!</v>
      </c>
      <c r="GE89" s="30" t="e">
        <f>(CatTemplate[[#This Row],[CO13]] + CatTemplate[[#This Row],[CS13]]) * (1 + getRateOHFinal) * getRateMarkupFinal</f>
        <v>#VALUE!</v>
      </c>
      <c r="GF89" s="30" t="e">
        <f>(CatTemplate[[#This Row],[CO14]] + CatTemplate[[#This Row],[CS14]]) * (1 + getRateOHFinal) * getRateMarkupFinal</f>
        <v>#VALUE!</v>
      </c>
      <c r="GG89" s="30" t="e">
        <f>(CatTemplate[[#This Row],[CO15]] + CatTemplate[[#This Row],[CS15]]) * (1 + getRateOHFinal) * getRateMarkupFinal</f>
        <v>#VALUE!</v>
      </c>
      <c r="GH89" s="30" t="e">
        <f>(CatTemplate[[#This Row],[CO16]] + CatTemplate[[#This Row],[CS16]]) * (1 + getRateOHFinal) * getRateMarkupFinal</f>
        <v>#VALUE!</v>
      </c>
      <c r="GI89" s="30" t="e">
        <f>(CatTemplate[[#This Row],[CO17]] + CatTemplate[[#This Row],[CS17]]) * (1 + getRateOHFinal) * getRateMarkupFinal</f>
        <v>#VALUE!</v>
      </c>
      <c r="GJ89" s="30" t="e">
        <f>(CatTemplate[[#This Row],[CO18]] + CatTemplate[[#This Row],[CS18]]) * (1 + getRateOHFinal) * getRateMarkupFinal</f>
        <v>#VALUE!</v>
      </c>
      <c r="GK89" s="30" t="e">
        <f>(CatTemplate[[#This Row],[CO19]] + CatTemplate[[#This Row],[CS19]]) * (1 + getRateOHFinal) * getRateMarkupFinal</f>
        <v>#VALUE!</v>
      </c>
      <c r="GL89" s="30" t="e">
        <f>(CatTemplate[[#This Row],[CO20]] + CatTemplate[[#This Row],[CS20]]) * (1 + getRateOHFinal) * getRateMarkupFinal</f>
        <v>#VALUE!</v>
      </c>
      <c r="GM89" s="30" t="e">
        <f t="shared" si="29"/>
        <v>#VALUE!</v>
      </c>
      <c r="GN89" s="30" t="e">
        <f t="shared" si="30"/>
        <v>#VALUE!</v>
      </c>
      <c r="GO89" s="30" t="e">
        <f t="shared" si="31"/>
        <v>#VALUE!</v>
      </c>
      <c r="GP89" s="30" t="e">
        <f t="shared" si="32"/>
        <v>#VALUE!</v>
      </c>
      <c r="GQ89" s="30" t="e">
        <f>(CatTemplate[[#This Row],[CO1]]+CatTemplate[[#This Row],[CS1]]) * (1+ getRateOHFinal) * (1 + getRateMarkupFinal)</f>
        <v>#VALUE!</v>
      </c>
      <c r="GR89" s="30" t="e">
        <f>(CatTemplate[[#This Row],[CO2]]+CatTemplate[[#This Row],[CS2]]) * (1+ getRateOHFinal) * (1 + getRateMarkupFinal)</f>
        <v>#VALUE!</v>
      </c>
      <c r="GS89" s="30" t="e">
        <f>(CatTemplate[[#This Row],[CO3]]+CatTemplate[[#This Row],[CS3]]) * (1+ getRateOHFinal) * (1 + getRateMarkupFinal)</f>
        <v>#VALUE!</v>
      </c>
      <c r="GT89" s="30" t="e">
        <f>(CatTemplate[[#This Row],[CO4]]+CatTemplate[[#This Row],[CS4]]) * (1+ getRateOHFinal) * (1 + getRateMarkupFinal)</f>
        <v>#VALUE!</v>
      </c>
      <c r="GU89" s="30" t="e">
        <f>(CatTemplate[[#This Row],[CO5]]+CatTemplate[[#This Row],[CS5]]) * (1+ getRateOHFinal) * (1 + getRateMarkupFinal)</f>
        <v>#VALUE!</v>
      </c>
      <c r="GV89" s="30" t="e">
        <f>(CatTemplate[[#This Row],[CO6]]+CatTemplate[[#This Row],[CS6]]) * (1+ getRateOHFinal) * (1 + getRateMarkupFinal)</f>
        <v>#VALUE!</v>
      </c>
      <c r="GW89" s="30" t="e">
        <f>(CatTemplate[[#This Row],[CO7]]+CatTemplate[[#This Row],[CS7]]) * (1+ getRateOHFinal) * (1 + getRateMarkupFinal)</f>
        <v>#VALUE!</v>
      </c>
      <c r="GX89" s="30" t="e">
        <f>(CatTemplate[[#This Row],[CO8]]+CatTemplate[[#This Row],[CS8]]) * (1+ getRateOHFinal) * (1 + getRateMarkupFinal)</f>
        <v>#VALUE!</v>
      </c>
      <c r="GY89" s="30" t="e">
        <f>(CatTemplate[[#This Row],[CO9]]+CatTemplate[[#This Row],[CS9]]) * (1+ getRateOHFinal) * (1 + getRateMarkupFinal)</f>
        <v>#VALUE!</v>
      </c>
      <c r="GZ89" s="30" t="e">
        <f>(CatTemplate[[#This Row],[CO10]]+CatTemplate[[#This Row],[CS10]]) * (1+ getRateOHFinal) * (1 + getRateMarkupFinal)</f>
        <v>#VALUE!</v>
      </c>
      <c r="HA89" s="30" t="e">
        <f>(CatTemplate[[#This Row],[CO11]]+CatTemplate[[#This Row],[CS11]]) * (1+ getRateOHFinal) * (1 + getRateMarkupFinal)</f>
        <v>#VALUE!</v>
      </c>
      <c r="HB89" s="30" t="e">
        <f>(CatTemplate[[#This Row],[CO12]]+CatTemplate[[#This Row],[CS12]]) * (1+ getRateOHFinal) * (1 + getRateMarkupFinal)</f>
        <v>#VALUE!</v>
      </c>
      <c r="HC89" s="30" t="e">
        <f>(CatTemplate[[#This Row],[CO13]]+CatTemplate[[#This Row],[CS13]]) * (1+ getRateOHFinal) * (1 + getRateMarkupFinal)</f>
        <v>#VALUE!</v>
      </c>
      <c r="HD89" s="30" t="e">
        <f>(CatTemplate[[#This Row],[CO14]]+CatTemplate[[#This Row],[CS14]]) * (1+ getRateOHFinal) * (1 + getRateMarkupFinal)</f>
        <v>#VALUE!</v>
      </c>
      <c r="HE89" s="30" t="e">
        <f>(CatTemplate[[#This Row],[CO15]]+CatTemplate[[#This Row],[CS15]]) * (1+ getRateOHFinal) * (1 + getRateMarkupFinal)</f>
        <v>#VALUE!</v>
      </c>
      <c r="HF89" s="30" t="e">
        <f>(CatTemplate[[#This Row],[CO16]]+CatTemplate[[#This Row],[CS16]]) * (1+ getRateOHFinal) * (1 + getRateMarkupFinal)</f>
        <v>#VALUE!</v>
      </c>
      <c r="HG89" s="30" t="e">
        <f>(CatTemplate[[#This Row],[CO17]]+CatTemplate[[#This Row],[CS17]]) * (1+ getRateOHFinal) * (1 + getRateMarkupFinal)</f>
        <v>#VALUE!</v>
      </c>
      <c r="HH89" s="30" t="e">
        <f>(CatTemplate[[#This Row],[CO18]]+CatTemplate[[#This Row],[CS18]]) * (1+ getRateOHFinal) * (1 + getRateMarkupFinal)</f>
        <v>#VALUE!</v>
      </c>
      <c r="HI89" s="30" t="e">
        <f>(CatTemplate[[#This Row],[CO19]]+CatTemplate[[#This Row],[CS19]]) * (1+ getRateOHFinal) * (1 + getRateMarkupFinal)</f>
        <v>#VALUE!</v>
      </c>
      <c r="HJ89" s="30" t="e">
        <f>(CatTemplate[[#This Row],[CO20]]+CatTemplate[[#This Row],[CS20]]) * (1+ getRateOHFinal) * (1 + getRateMarkupFinal)</f>
        <v>#VALUE!</v>
      </c>
      <c r="HK89" s="39" t="e">
        <f>CatTemplate[[#This Row],[Total cost]]+CatTemplate[[#This Row],[OH Amount]]+CatTemplate[[#This Row],[Markup]]</f>
        <v>#VALUE!</v>
      </c>
      <c r="HL89" s="63">
        <f>IF(CatTemplate[[#This Row],[Units]]="Days",CatTemplate[[#This Row],[Project quantity]]*CatTemplate[[#This Row],[St. unit effort]],CatTemplate[[#This Row],[Project quantity]])</f>
        <v>0</v>
      </c>
      <c r="HM89" s="287">
        <f>IFERROR(CatTemplate[[#This Row],[Total Price]]/(CatTemplate[[#This Row],[Final Quantity]]),0)</f>
        <v>0</v>
      </c>
      <c r="HN89" s="261"/>
    </row>
    <row r="90" spans="2:222" x14ac:dyDescent="0.2">
      <c r="B90" s="6" t="s">
        <v>75</v>
      </c>
      <c r="C90" s="22">
        <v>2</v>
      </c>
      <c r="D90" s="7" t="s">
        <v>75</v>
      </c>
      <c r="E90" s="24">
        <v>8</v>
      </c>
      <c r="F90" s="18" t="s">
        <v>159</v>
      </c>
      <c r="G90" s="26">
        <v>7</v>
      </c>
      <c r="H90" s="18" t="s">
        <v>26</v>
      </c>
      <c r="I90" s="18"/>
      <c r="J90" s="15"/>
      <c r="K90" s="15"/>
      <c r="L90" s="15" t="s">
        <v>422</v>
      </c>
      <c r="M90" s="15" t="s">
        <v>270</v>
      </c>
      <c r="N90" s="15" t="s">
        <v>857</v>
      </c>
      <c r="O90" s="320"/>
      <c r="P90" s="71"/>
      <c r="Q90" s="108"/>
      <c r="R90" s="73" t="s">
        <v>433</v>
      </c>
      <c r="S90" s="97"/>
      <c r="T90" s="100">
        <f>getEqUnitCost</f>
        <v>0</v>
      </c>
      <c r="U90" s="73">
        <f>getEqUnitEffort</f>
        <v>0</v>
      </c>
      <c r="V90" s="101">
        <f>getEqQuantity</f>
        <v>0</v>
      </c>
      <c r="W90" s="320"/>
      <c r="X90" s="100">
        <f>getConsUnitCost</f>
        <v>0</v>
      </c>
      <c r="Y90" s="73">
        <f>getConsUnitEffort</f>
        <v>0</v>
      </c>
      <c r="Z90" s="14">
        <f>getConsQuantity</f>
        <v>0</v>
      </c>
      <c r="AA90" s="320"/>
      <c r="AB90" s="72"/>
      <c r="AC90" s="112"/>
      <c r="AD90" s="14">
        <f>getOthQuantity</f>
        <v>0</v>
      </c>
      <c r="AE90" s="320"/>
      <c r="AF90" s="28" t="str">
        <f>IF(ISBLANK(CatTemplate[[#This Row],[Resource type]]),"",CatTemplate[[#This Row],[Resource type]])</f>
        <v/>
      </c>
      <c r="AG90" s="242">
        <f>getStaffUnitCost</f>
        <v>0</v>
      </c>
      <c r="AH90" s="113">
        <f>getStaffUnitEffort</f>
        <v>0</v>
      </c>
      <c r="AI90" s="40">
        <f>getStaffQuantity</f>
        <v>0</v>
      </c>
      <c r="AJ90" s="41">
        <f>CatTemplate[[#This Row],[St. quantity]]*8/ParRatePM</f>
        <v>0</v>
      </c>
      <c r="AK90" s="320"/>
      <c r="AL90" s="53" t="str">
        <f>CatTemplate[[#This Row],[Item type]]</f>
        <v>Items</v>
      </c>
      <c r="AM90" s="12">
        <f>SUM(CatTemplate[[#This Row],[Year1]:[Year20]])</f>
        <v>0</v>
      </c>
      <c r="AN90" s="52"/>
      <c r="AO90" s="52"/>
      <c r="AP90" s="52"/>
      <c r="AQ90" s="8"/>
      <c r="AR90" s="8"/>
      <c r="AS90" s="8"/>
      <c r="AT90" s="8"/>
      <c r="AU90" s="8"/>
      <c r="AV90" s="8"/>
      <c r="AW90" s="8"/>
      <c r="AX90" s="8"/>
      <c r="AY90" s="8"/>
      <c r="AZ90" s="8"/>
      <c r="BA90" s="8"/>
      <c r="BB90" s="8"/>
      <c r="BC90" s="8"/>
      <c r="BD90" s="8"/>
      <c r="BE90" s="8"/>
      <c r="BF90" s="8"/>
      <c r="BG90" s="36"/>
      <c r="BH90" s="320"/>
      <c r="BI90" s="37" t="str">
        <f>getCostCategory</f>
        <v>02 Equipment cost</v>
      </c>
      <c r="BJ90" s="37" t="str">
        <f>getSection</f>
        <v>02 Patient visits and data collection</v>
      </c>
      <c r="BK90" s="32" t="str">
        <f>getObject</f>
        <v>Patient visits and data collection</v>
      </c>
      <c r="BL90" s="30">
        <f>IFERROR(getUnitCost * IF(CatTemplate[[#This Row],[Cost Category Comp.]]="01 Staff costs", 1,1),0)</f>
        <v>0</v>
      </c>
      <c r="BM90" s="29">
        <f>IF(AND(ISBLANK(CatTemplate[[#This Row],[Eq. unit cost]]),ISBLANK(CatTemplate[[#This Row],[Cons. unit cost]]),ISBLANK(CatTemplate[[#This Row],[Oth. unit cost]])), 0, IF(getUnitEffort =0,1,getUnitEffort) * CatTemplate[[#This Row],[Year1]])</f>
        <v>0</v>
      </c>
      <c r="BN90" s="29">
        <f>IF(AND(ISBLANK(CatTemplate[[#This Row],[Eq. unit cost]]),ISBLANK(CatTemplate[[#This Row],[Cons. unit cost]]),ISBLANK(CatTemplate[[#This Row],[Oth. unit cost]])), 0, IF(getUnitEffort =0,1,getUnitEffort) * CatTemplate[[#This Row],[Year2]])</f>
        <v>0</v>
      </c>
      <c r="BO90" s="29">
        <f>IF(AND(ISBLANK(CatTemplate[[#This Row],[Eq. unit cost]]),ISBLANK(CatTemplate[[#This Row],[Cons. unit cost]]),ISBLANK(CatTemplate[[#This Row],[Oth. unit cost]])), 0, IF(getUnitEffort =0,1,getUnitEffort) * CatTemplate[[#This Row],[Year3]])</f>
        <v>0</v>
      </c>
      <c r="BP90" s="29">
        <f>IF(AND(ISBLANK(CatTemplate[[#This Row],[Eq. unit cost]]),ISBLANK(CatTemplate[[#This Row],[Cons. unit cost]]),ISBLANK(CatTemplate[[#This Row],[Oth. unit cost]])), 0, IF(getUnitEffort =0,1,getUnitEffort) * CatTemplate[[#This Row],[Year4]])</f>
        <v>0</v>
      </c>
      <c r="BQ90" s="29">
        <f>IF(AND(ISBLANK(CatTemplate[[#This Row],[Eq. unit cost]]),ISBLANK(CatTemplate[[#This Row],[Cons. unit cost]]),ISBLANK(CatTemplate[[#This Row],[Oth. unit cost]])), 0, IF(getUnitEffort =0,1,getUnitEffort) * CatTemplate[[#This Row],[Year5]])</f>
        <v>0</v>
      </c>
      <c r="BR90" s="29">
        <f>IF(AND(ISBLANK(CatTemplate[[#This Row],[Eq. unit cost]]),ISBLANK(CatTemplate[[#This Row],[Cons. unit cost]]),ISBLANK(CatTemplate[[#This Row],[Oth. unit cost]])), 0, IF(getUnitEffort =0,1,getUnitEffort) * CatTemplate[[#This Row],[Year6]])</f>
        <v>0</v>
      </c>
      <c r="BS90" s="29">
        <f>IF(AND(ISBLANK(CatTemplate[[#This Row],[Eq. unit cost]]),ISBLANK(CatTemplate[[#This Row],[Cons. unit cost]]),ISBLANK(CatTemplate[[#This Row],[Oth. unit cost]])), 0, IF(getUnitEffort =0,1,getUnitEffort) * CatTemplate[[#This Row],[Year7]])</f>
        <v>0</v>
      </c>
      <c r="BT90" s="29">
        <f>IF(AND(ISBLANK(CatTemplate[[#This Row],[Eq. unit cost]]),ISBLANK(CatTemplate[[#This Row],[Cons. unit cost]]),ISBLANK(CatTemplate[[#This Row],[Oth. unit cost]])), 0, IF(getUnitEffort =0,1,getUnitEffort) * CatTemplate[[#This Row],[Year8]])</f>
        <v>0</v>
      </c>
      <c r="BU90" s="29">
        <f>IF(AND(ISBLANK(CatTemplate[[#This Row],[Eq. unit cost]]),ISBLANK(CatTemplate[[#This Row],[Cons. unit cost]]),ISBLANK(CatTemplate[[#This Row],[Oth. unit cost]])), 0, IF(getUnitEffort =0,1,getUnitEffort) * CatTemplate[[#This Row],[Year9]])</f>
        <v>0</v>
      </c>
      <c r="BV90" s="29">
        <f>IF(AND(ISBLANK(CatTemplate[[#This Row],[Eq. unit cost]]),ISBLANK(CatTemplate[[#This Row],[Cons. unit cost]]),ISBLANK(CatTemplate[[#This Row],[Oth. unit cost]])), 0, IF(getUnitEffort =0,1,getUnitEffort) * CatTemplate[[#This Row],[Year10]])</f>
        <v>0</v>
      </c>
      <c r="BW90" s="29">
        <f>IF(AND(ISBLANK(CatTemplate[[#This Row],[Eq. unit cost]]),ISBLANK(CatTemplate[[#This Row],[Cons. unit cost]]),ISBLANK(CatTemplate[[#This Row],[Oth. unit cost]])), 0, IF(getUnitEffort =0,1,getUnitEffort) * CatTemplate[[#This Row],[Year11]])</f>
        <v>0</v>
      </c>
      <c r="BX90" s="29">
        <f>IF(AND(ISBLANK(CatTemplate[[#This Row],[Eq. unit cost]]),ISBLANK(CatTemplate[[#This Row],[Cons. unit cost]]),ISBLANK(CatTemplate[[#This Row],[Oth. unit cost]])), 0, IF(getUnitEffort =0,1,getUnitEffort) * CatTemplate[[#This Row],[Year12]])</f>
        <v>0</v>
      </c>
      <c r="BY90" s="29">
        <f>IF(AND(ISBLANK(CatTemplate[[#This Row],[Eq. unit cost]]),ISBLANK(CatTemplate[[#This Row],[Cons. unit cost]]),ISBLANK(CatTemplate[[#This Row],[Oth. unit cost]])), 0, IF(getUnitEffort =0,1,getUnitEffort) * CatTemplate[[#This Row],[Year13]])</f>
        <v>0</v>
      </c>
      <c r="BZ90" s="29">
        <f>IF(AND(ISBLANK(CatTemplate[[#This Row],[Eq. unit cost]]),ISBLANK(CatTemplate[[#This Row],[Cons. unit cost]]),ISBLANK(CatTemplate[[#This Row],[Oth. unit cost]])), 0, IF(getUnitEffort =0,1,getUnitEffort) * CatTemplate[[#This Row],[Year14]])</f>
        <v>0</v>
      </c>
      <c r="CA90" s="29">
        <f>IF(AND(ISBLANK(CatTemplate[[#This Row],[Eq. unit cost]]),ISBLANK(CatTemplate[[#This Row],[Cons. unit cost]]),ISBLANK(CatTemplate[[#This Row],[Oth. unit cost]])), 0, IF(getUnitEffort =0,1,getUnitEffort) * CatTemplate[[#This Row],[Year15]])</f>
        <v>0</v>
      </c>
      <c r="CB90" s="29">
        <f>IF(AND(ISBLANK(CatTemplate[[#This Row],[Eq. unit cost]]),ISBLANK(CatTemplate[[#This Row],[Cons. unit cost]]),ISBLANK(CatTemplate[[#This Row],[Oth. unit cost]])), 0, IF(getUnitEffort =0,1,getUnitEffort) * CatTemplate[[#This Row],[Year16]])</f>
        <v>0</v>
      </c>
      <c r="CC90" s="29">
        <f>IF(AND(ISBLANK(CatTemplate[[#This Row],[Eq. unit cost]]),ISBLANK(CatTemplate[[#This Row],[Cons. unit cost]]),ISBLANK(CatTemplate[[#This Row],[Oth. unit cost]])), 0, IF(getUnitEffort =0,1,getUnitEffort) * CatTemplate[[#This Row],[Year17]])</f>
        <v>0</v>
      </c>
      <c r="CD90" s="29">
        <f>IF(AND(ISBLANK(CatTemplate[[#This Row],[Eq. unit cost]]),ISBLANK(CatTemplate[[#This Row],[Cons. unit cost]]),ISBLANK(CatTemplate[[#This Row],[Oth. unit cost]])), 0, IF(getUnitEffort =0,1,getUnitEffort) * CatTemplate[[#This Row],[Year18]])</f>
        <v>0</v>
      </c>
      <c r="CE90" s="29">
        <f>IF(AND(ISBLANK(CatTemplate[[#This Row],[Eq. unit cost]]),ISBLANK(CatTemplate[[#This Row],[Cons. unit cost]]),ISBLANK(CatTemplate[[#This Row],[Oth. unit cost]])), 0, IF(getUnitEffort =0,1,getUnitEffort) * CatTemplate[[#This Row],[Year19]])</f>
        <v>0</v>
      </c>
      <c r="CF90" s="29">
        <f>IF(AND(ISBLANK(CatTemplate[[#This Row],[Eq. unit cost]]),ISBLANK(CatTemplate[[#This Row],[Cons. unit cost]]),ISBLANK(CatTemplate[[#This Row],[Oth. unit cost]])), 0, IF(getUnitEffort =0,1,getUnitEffort) * CatTemplate[[#This Row],[Year20]])</f>
        <v>0</v>
      </c>
      <c r="CG90" s="45">
        <f>SUM(CatTemplate[[#This Row],[Q1]:[Q20]])</f>
        <v>0</v>
      </c>
      <c r="CH90" s="29">
        <f>IF(ISBLANK(CatTemplate[[#This Row],[St. unit effort]]),0,(CatTemplate[[#This Row],[St. unit effort]] * CatTemplate[[#This Row],[Year1]]))</f>
        <v>0</v>
      </c>
      <c r="CI90" s="29">
        <f>IF(ISBLANK(CatTemplate[[#This Row],[St. unit effort]]),0,(CatTemplate[[#This Row],[St. unit effort]] * CatTemplate[[#This Row],[Year2]]))</f>
        <v>0</v>
      </c>
      <c r="CJ90" s="29">
        <f>IF(ISBLANK(CatTemplate[[#This Row],[St. unit effort]]),0,(CatTemplate[[#This Row],[St. unit effort]] * CatTemplate[[#This Row],[Year3]]))</f>
        <v>0</v>
      </c>
      <c r="CK90" s="29">
        <f>IF(ISBLANK(CatTemplate[[#This Row],[St. unit effort]]),0,(CatTemplate[[#This Row],[St. unit effort]] * CatTemplate[[#This Row],[Year4]]))</f>
        <v>0</v>
      </c>
      <c r="CL90" s="29">
        <f>IF(ISBLANK(CatTemplate[[#This Row],[St. unit effort]]),0,(CatTemplate[[#This Row],[St. unit effort]] * CatTemplate[[#This Row],[Year5]]))</f>
        <v>0</v>
      </c>
      <c r="CM90" s="29">
        <f>IF(ISBLANK(CatTemplate[[#This Row],[St. unit effort]]),0,(CatTemplate[[#This Row],[St. unit effort]] * CatTemplate[[#This Row],[Year6]]))</f>
        <v>0</v>
      </c>
      <c r="CN90" s="29">
        <f>IF(ISBLANK(CatTemplate[[#This Row],[St. unit effort]]),0,(CatTemplate[[#This Row],[St. unit effort]] * CatTemplate[[#This Row],[Year7]]))</f>
        <v>0</v>
      </c>
      <c r="CO90" s="29">
        <f>IF(ISBLANK(CatTemplate[[#This Row],[St. unit effort]]),0,(CatTemplate[[#This Row],[St. unit effort]] * CatTemplate[[#This Row],[Year8]]))</f>
        <v>0</v>
      </c>
      <c r="CP90" s="29">
        <f>IF(ISBLANK(CatTemplate[[#This Row],[St. unit effort]]),0,(CatTemplate[[#This Row],[St. unit effort]] * CatTemplate[[#This Row],[Year9]]))</f>
        <v>0</v>
      </c>
      <c r="CQ90" s="29">
        <f>IF(ISBLANK(CatTemplate[[#This Row],[St. unit effort]]),0,(CatTemplate[[#This Row],[St. unit effort]] * CatTemplate[[#This Row],[Year10]]))</f>
        <v>0</v>
      </c>
      <c r="CR90" s="29">
        <f>IF(ISBLANK(CatTemplate[[#This Row],[St. unit effort]]),0,(CatTemplate[[#This Row],[St. unit effort]] * CatTemplate[[#This Row],[Year11]]))</f>
        <v>0</v>
      </c>
      <c r="CS90" s="29">
        <f>IF(ISBLANK(CatTemplate[[#This Row],[St. unit effort]]),0,(CatTemplate[[#This Row],[St. unit effort]] * CatTemplate[[#This Row],[Year12]]))</f>
        <v>0</v>
      </c>
      <c r="CT90" s="29">
        <f>IF(ISBLANK(CatTemplate[[#This Row],[St. unit effort]]),0,(CatTemplate[[#This Row],[St. unit effort]] * CatTemplate[[#This Row],[Year13]]))</f>
        <v>0</v>
      </c>
      <c r="CU90" s="29">
        <f>IF(ISBLANK(CatTemplate[[#This Row],[St. unit effort]]),0,(CatTemplate[[#This Row],[St. unit effort]] * CatTemplate[[#This Row],[Year14]]))</f>
        <v>0</v>
      </c>
      <c r="CV90" s="29">
        <f>IF(ISBLANK(CatTemplate[[#This Row],[St. unit effort]]),0,(CatTemplate[[#This Row],[St. unit effort]] * CatTemplate[[#This Row],[Year15]]))</f>
        <v>0</v>
      </c>
      <c r="CW90" s="29">
        <f>IF(ISBLANK(CatTemplate[[#This Row],[St. unit effort]]),0,(CatTemplate[[#This Row],[St. unit effort]] * CatTemplate[[#This Row],[Year16]]))</f>
        <v>0</v>
      </c>
      <c r="CX90" s="29">
        <f>IF(ISBLANK(CatTemplate[[#This Row],[St. unit effort]]),0,(CatTemplate[[#This Row],[St. unit effort]] * CatTemplate[[#This Row],[Year17]]))</f>
        <v>0</v>
      </c>
      <c r="CY90" s="29">
        <f>IF(ISBLANK(CatTemplate[[#This Row],[St. unit effort]]),0,(CatTemplate[[#This Row],[St. unit effort]] * CatTemplate[[#This Row],[Year18]]))</f>
        <v>0</v>
      </c>
      <c r="CZ90" s="29">
        <f>IF(ISBLANK(CatTemplate[[#This Row],[St. unit effort]]),0,(CatTemplate[[#This Row],[St. unit effort]] * CatTemplate[[#This Row],[Year19]]))</f>
        <v>0</v>
      </c>
      <c r="DA90" s="29">
        <f>IF(ISBLANK(CatTemplate[[#This Row],[St. unit effort]]),0,(CatTemplate[[#This Row],[St. unit effort]] * CatTemplate[[#This Row],[Year20]]))</f>
        <v>0</v>
      </c>
      <c r="DB90" s="57">
        <f>IF(ISBLANK(CatTemplate[[#This Row],[St. unit effort]]),0,(CatTemplate[[#This Row],[St. unit effort]] * CatTemplate[[#This Row],[Year1]])*8/ParRatePM)</f>
        <v>0</v>
      </c>
      <c r="DC90" s="57">
        <f>IF(ISBLANK(CatTemplate[[#This Row],[St. unit effort]]),0,(CatTemplate[[#This Row],[St. unit effort]] * CatTemplate[[#This Row],[Year2]])*8/ParRatePM)</f>
        <v>0</v>
      </c>
      <c r="DD90" s="57">
        <f>IF(ISBLANK(CatTemplate[[#This Row],[St. unit effort]]),0,(CatTemplate[[#This Row],[St. unit effort]] * CatTemplate[[#This Row],[Year3]])*8/ParRatePM)</f>
        <v>0</v>
      </c>
      <c r="DE90" s="57">
        <f>IF(ISBLANK(CatTemplate[[#This Row],[St. unit effort]]),0,(CatTemplate[[#This Row],[St. unit effort]] * CatTemplate[[#This Row],[Year4]])*8/ParRatePM)</f>
        <v>0</v>
      </c>
      <c r="DF90" s="57">
        <f>IF(ISBLANK(CatTemplate[[#This Row],[St. unit effort]]),0,(CatTemplate[[#This Row],[St. unit effort]] * CatTemplate[[#This Row],[Year5]])*8/ParRatePM)</f>
        <v>0</v>
      </c>
      <c r="DG90" s="57">
        <f>IF(ISBLANK(CatTemplate[[#This Row],[St. unit effort]]),0,(CatTemplate[[#This Row],[St. unit effort]] * CatTemplate[[#This Row],[Year6]])*8/ParRatePM)</f>
        <v>0</v>
      </c>
      <c r="DH90" s="57">
        <f>IF(ISBLANK(CatTemplate[[#This Row],[St. unit effort]]),0,(CatTemplate[[#This Row],[St. unit effort]] * CatTemplate[[#This Row],[Year7]])*8/ParRatePM)</f>
        <v>0</v>
      </c>
      <c r="DI90" s="57">
        <f>IF(ISBLANK(CatTemplate[[#This Row],[St. unit effort]]),0,(CatTemplate[[#This Row],[St. unit effort]] * CatTemplate[[#This Row],[Year8]])*8/ParRatePM)</f>
        <v>0</v>
      </c>
      <c r="DJ90" s="57">
        <f>IF(ISBLANK(CatTemplate[[#This Row],[St. unit effort]]),0,(CatTemplate[[#This Row],[St. unit effort]] * CatTemplate[[#This Row],[Year9]])*8/ParRatePM)</f>
        <v>0</v>
      </c>
      <c r="DK90" s="57">
        <f>IF(ISBLANK(CatTemplate[[#This Row],[St. unit effort]]),0,(CatTemplate[[#This Row],[St. unit effort]] * CatTemplate[[#This Row],[Year10]])*8/ParRatePM)</f>
        <v>0</v>
      </c>
      <c r="DL90" s="57">
        <f>IF(ISBLANK(CatTemplate[[#This Row],[St. unit effort]]),0,(CatTemplate[[#This Row],[St. unit effort]] * CatTemplate[[#This Row],[Year11]])*8/ParRatePM)</f>
        <v>0</v>
      </c>
      <c r="DM90" s="57">
        <f>IF(ISBLANK(CatTemplate[[#This Row],[St. unit effort]]),0,(CatTemplate[[#This Row],[St. unit effort]] * CatTemplate[[#This Row],[Year12]])*8/ParRatePM)</f>
        <v>0</v>
      </c>
      <c r="DN90" s="57">
        <f>IF(ISBLANK(CatTemplate[[#This Row],[St. unit effort]]),0,(CatTemplate[[#This Row],[St. unit effort]] * CatTemplate[[#This Row],[Year13]])*8/ParRatePM)</f>
        <v>0</v>
      </c>
      <c r="DO90" s="57">
        <f>IF(ISBLANK(CatTemplate[[#This Row],[St. unit effort]]),0,(CatTemplate[[#This Row],[St. unit effort]] * CatTemplate[[#This Row],[Year14]])*8/ParRatePM)</f>
        <v>0</v>
      </c>
      <c r="DP90" s="57">
        <f>IF(ISBLANK(CatTemplate[[#This Row],[St. unit effort]]),0,(CatTemplate[[#This Row],[St. unit effort]] * CatTemplate[[#This Row],[Year15]])*8/ParRatePM)</f>
        <v>0</v>
      </c>
      <c r="DQ90" s="57">
        <f>IF(ISBLANK(CatTemplate[[#This Row],[St. unit effort]]),0,(CatTemplate[[#This Row],[St. unit effort]] * CatTemplate[[#This Row],[Year16]])*8/ParRatePM)</f>
        <v>0</v>
      </c>
      <c r="DR90" s="57">
        <f>IF(ISBLANK(CatTemplate[[#This Row],[St. unit effort]]),0,(CatTemplate[[#This Row],[St. unit effort]] * CatTemplate[[#This Row],[Year17]])*8/ParRatePM)</f>
        <v>0</v>
      </c>
      <c r="DS90" s="57">
        <f>IF(ISBLANK(CatTemplate[[#This Row],[St. unit effort]]),0,(CatTemplate[[#This Row],[St. unit effort]] * CatTemplate[[#This Row],[Year18]])*8/ParRatePM)</f>
        <v>0</v>
      </c>
      <c r="DT90" s="57">
        <f>IF(ISBLANK(CatTemplate[[#This Row],[St. unit effort]]),0,(CatTemplate[[#This Row],[St. unit effort]] * CatTemplate[[#This Row],[Year19]])*8/ParRatePM)</f>
        <v>0</v>
      </c>
      <c r="DU90" s="57">
        <f>IF(ISBLANK(CatTemplate[[#This Row],[St. unit effort]]),0,(CatTemplate[[#This Row],[St. unit effort]] * CatTemplate[[#This Row],[Year20]])*8/ParRatePM)</f>
        <v>0</v>
      </c>
      <c r="DV90" s="54">
        <f>SUM(CatTemplate[[#This Row],[PM1]:[PM20]])</f>
        <v>0</v>
      </c>
      <c r="DW90" s="56">
        <f t="shared" si="35"/>
        <v>0</v>
      </c>
      <c r="DX90" s="56">
        <f t="shared" si="35"/>
        <v>0</v>
      </c>
      <c r="DY90" s="56">
        <f t="shared" si="35"/>
        <v>0</v>
      </c>
      <c r="DZ90" s="56">
        <f t="shared" si="35"/>
        <v>0</v>
      </c>
      <c r="EA90" s="56">
        <f t="shared" si="35"/>
        <v>0</v>
      </c>
      <c r="EB90" s="56">
        <f t="shared" si="35"/>
        <v>0</v>
      </c>
      <c r="EC90" s="56">
        <f t="shared" si="35"/>
        <v>0</v>
      </c>
      <c r="ED90" s="56">
        <f t="shared" si="35"/>
        <v>0</v>
      </c>
      <c r="EE90" s="56">
        <f t="shared" si="35"/>
        <v>0</v>
      </c>
      <c r="EF90" s="56">
        <f t="shared" si="35"/>
        <v>0</v>
      </c>
      <c r="EG90" s="56">
        <f t="shared" si="35"/>
        <v>0</v>
      </c>
      <c r="EH90" s="56">
        <f t="shared" si="35"/>
        <v>0</v>
      </c>
      <c r="EI90" s="56">
        <f t="shared" si="35"/>
        <v>0</v>
      </c>
      <c r="EJ90" s="56">
        <f t="shared" si="35"/>
        <v>0</v>
      </c>
      <c r="EK90" s="56">
        <f t="shared" si="35"/>
        <v>0</v>
      </c>
      <c r="EL90" s="56">
        <f t="shared" si="35"/>
        <v>0</v>
      </c>
      <c r="EM90" s="56">
        <f t="shared" si="33"/>
        <v>0</v>
      </c>
      <c r="EN90" s="56">
        <f t="shared" si="33"/>
        <v>0</v>
      </c>
      <c r="EO90" s="56">
        <f t="shared" si="33"/>
        <v>0</v>
      </c>
      <c r="EP90" s="56">
        <f t="shared" si="33"/>
        <v>0</v>
      </c>
      <c r="EQ90" s="30">
        <f>CatTemplate[[#This Row],[Eq. unit cost]] * CatTemplate[[#This Row],[Eq. quantity]]</f>
        <v>0</v>
      </c>
      <c r="ER90" s="30">
        <f>CatTemplate[[#This Row],[Cons. unit cost]] *CatTemplate[[#This Row],[Cons. quantity]]</f>
        <v>0</v>
      </c>
      <c r="ES90" s="30">
        <f>CatTemplate[[#This Row],[Oth. unit cost]] *CatTemplate[[#This Row],[Oth. quantity]]</f>
        <v>0</v>
      </c>
      <c r="ET90" s="55">
        <f>SUM(CatTemplate[[#This Row],[CO1]:[CO20]])</f>
        <v>0</v>
      </c>
      <c r="EU90" s="56">
        <f t="shared" si="36"/>
        <v>0</v>
      </c>
      <c r="EV90" s="56">
        <f t="shared" si="36"/>
        <v>0</v>
      </c>
      <c r="EW90" s="56">
        <f t="shared" si="36"/>
        <v>0</v>
      </c>
      <c r="EX90" s="56">
        <f t="shared" si="36"/>
        <v>0</v>
      </c>
      <c r="EY90" s="56">
        <f t="shared" si="36"/>
        <v>0</v>
      </c>
      <c r="EZ90" s="56">
        <f t="shared" si="36"/>
        <v>0</v>
      </c>
      <c r="FA90" s="56">
        <f t="shared" si="36"/>
        <v>0</v>
      </c>
      <c r="FB90" s="56">
        <f t="shared" si="36"/>
        <v>0</v>
      </c>
      <c r="FC90" s="56">
        <f t="shared" si="36"/>
        <v>0</v>
      </c>
      <c r="FD90" s="56">
        <f t="shared" si="36"/>
        <v>0</v>
      </c>
      <c r="FE90" s="56">
        <f t="shared" si="36"/>
        <v>0</v>
      </c>
      <c r="FF90" s="56">
        <f t="shared" si="36"/>
        <v>0</v>
      </c>
      <c r="FG90" s="56">
        <f t="shared" si="36"/>
        <v>0</v>
      </c>
      <c r="FH90" s="56">
        <f t="shared" si="36"/>
        <v>0</v>
      </c>
      <c r="FI90" s="56">
        <f t="shared" si="36"/>
        <v>0</v>
      </c>
      <c r="FJ90" s="56">
        <f t="shared" si="36"/>
        <v>0</v>
      </c>
      <c r="FK90" s="56">
        <f t="shared" si="34"/>
        <v>0</v>
      </c>
      <c r="FL90" s="56">
        <f t="shared" si="34"/>
        <v>0</v>
      </c>
      <c r="FM90" s="56">
        <f t="shared" si="34"/>
        <v>0</v>
      </c>
      <c r="FN90" s="56">
        <f t="shared" si="34"/>
        <v>0</v>
      </c>
      <c r="FO90" s="58">
        <f>SUM(CatTemplate[[#This Row],[CS1]:[CS20]])</f>
        <v>0</v>
      </c>
      <c r="FP90" s="59">
        <f>CatTemplate[[#This Row],[Total Oth. cost]]+CatTemplate[[#This Row],[Total St. Cost]]</f>
        <v>0</v>
      </c>
      <c r="FQ90" s="33" t="e">
        <f t="shared" si="27"/>
        <v>#VALUE!</v>
      </c>
      <c r="FR90" s="33" t="e">
        <f t="shared" si="28"/>
        <v>#VALUE!</v>
      </c>
      <c r="FS90" s="30" t="e">
        <f>(CatTemplate[[#This Row],[CO1]] + CatTemplate[[#This Row],[CS1]]) * (1 + getRateOHFinal) * getRateMarkupFinal</f>
        <v>#VALUE!</v>
      </c>
      <c r="FT90" s="30" t="e">
        <f>(CatTemplate[[#This Row],[CO2]] + CatTemplate[[#This Row],[CS2]]) * (1 + getRateOHFinal) * getRateMarkupFinal</f>
        <v>#VALUE!</v>
      </c>
      <c r="FU90" s="30" t="e">
        <f>(CatTemplate[[#This Row],[CO3]] + CatTemplate[[#This Row],[CS3]]) * (1 + getRateOHFinal) * getRateMarkupFinal</f>
        <v>#VALUE!</v>
      </c>
      <c r="FV90" s="30" t="e">
        <f>(CatTemplate[[#This Row],[CO4]] + CatTemplate[[#This Row],[CS4]]) * (1 + getRateOHFinal) * getRateMarkupFinal</f>
        <v>#VALUE!</v>
      </c>
      <c r="FW90" s="30" t="e">
        <f>(CatTemplate[[#This Row],[CO5]] + CatTemplate[[#This Row],[CS5]]) * (1 + getRateOHFinal) * getRateMarkupFinal</f>
        <v>#VALUE!</v>
      </c>
      <c r="FX90" s="30" t="e">
        <f>(CatTemplate[[#This Row],[CO6]] + CatTemplate[[#This Row],[CS6]]) * (1 + getRateOHFinal) * getRateMarkupFinal</f>
        <v>#VALUE!</v>
      </c>
      <c r="FY90" s="30" t="e">
        <f>(CatTemplate[[#This Row],[CO7]] + CatTemplate[[#This Row],[CS7]]) * (1 + getRateOHFinal) * getRateMarkupFinal</f>
        <v>#VALUE!</v>
      </c>
      <c r="FZ90" s="30" t="e">
        <f>(CatTemplate[[#This Row],[CO8]] + CatTemplate[[#This Row],[CS8]]) * (1 + getRateOHFinal) * getRateMarkupFinal</f>
        <v>#VALUE!</v>
      </c>
      <c r="GA90" s="30" t="e">
        <f>(CatTemplate[[#This Row],[CO9]] + CatTemplate[[#This Row],[CS9]]) * (1 + getRateOHFinal) * getRateMarkupFinal</f>
        <v>#VALUE!</v>
      </c>
      <c r="GB90" s="30" t="e">
        <f>(CatTemplate[[#This Row],[CO10]] + CatTemplate[[#This Row],[CS10]]) * (1 + getRateOHFinal) * getRateMarkupFinal</f>
        <v>#VALUE!</v>
      </c>
      <c r="GC90" s="30" t="e">
        <f>(CatTemplate[[#This Row],[CO11]] + CatTemplate[[#This Row],[CS11]]) * (1 + getRateOHFinal) * getRateMarkupFinal</f>
        <v>#VALUE!</v>
      </c>
      <c r="GD90" s="30" t="e">
        <f>(CatTemplate[[#This Row],[CO12]] + CatTemplate[[#This Row],[CS12]]) * (1 + getRateOHFinal) * getRateMarkupFinal</f>
        <v>#VALUE!</v>
      </c>
      <c r="GE90" s="30" t="e">
        <f>(CatTemplate[[#This Row],[CO13]] + CatTemplate[[#This Row],[CS13]]) * (1 + getRateOHFinal) * getRateMarkupFinal</f>
        <v>#VALUE!</v>
      </c>
      <c r="GF90" s="30" t="e">
        <f>(CatTemplate[[#This Row],[CO14]] + CatTemplate[[#This Row],[CS14]]) * (1 + getRateOHFinal) * getRateMarkupFinal</f>
        <v>#VALUE!</v>
      </c>
      <c r="GG90" s="30" t="e">
        <f>(CatTemplate[[#This Row],[CO15]] + CatTemplate[[#This Row],[CS15]]) * (1 + getRateOHFinal) * getRateMarkupFinal</f>
        <v>#VALUE!</v>
      </c>
      <c r="GH90" s="30" t="e">
        <f>(CatTemplate[[#This Row],[CO16]] + CatTemplate[[#This Row],[CS16]]) * (1 + getRateOHFinal) * getRateMarkupFinal</f>
        <v>#VALUE!</v>
      </c>
      <c r="GI90" s="30" t="e">
        <f>(CatTemplate[[#This Row],[CO17]] + CatTemplate[[#This Row],[CS17]]) * (1 + getRateOHFinal) * getRateMarkupFinal</f>
        <v>#VALUE!</v>
      </c>
      <c r="GJ90" s="30" t="e">
        <f>(CatTemplate[[#This Row],[CO18]] + CatTemplate[[#This Row],[CS18]]) * (1 + getRateOHFinal) * getRateMarkupFinal</f>
        <v>#VALUE!</v>
      </c>
      <c r="GK90" s="30" t="e">
        <f>(CatTemplate[[#This Row],[CO19]] + CatTemplate[[#This Row],[CS19]]) * (1 + getRateOHFinal) * getRateMarkupFinal</f>
        <v>#VALUE!</v>
      </c>
      <c r="GL90" s="30" t="e">
        <f>(CatTemplate[[#This Row],[CO20]] + CatTemplate[[#This Row],[CS20]]) * (1 + getRateOHFinal) * getRateMarkupFinal</f>
        <v>#VALUE!</v>
      </c>
      <c r="GM90" s="30" t="e">
        <f t="shared" si="29"/>
        <v>#VALUE!</v>
      </c>
      <c r="GN90" s="30" t="e">
        <f t="shared" si="30"/>
        <v>#VALUE!</v>
      </c>
      <c r="GO90" s="30" t="e">
        <f t="shared" si="31"/>
        <v>#VALUE!</v>
      </c>
      <c r="GP90" s="30" t="e">
        <f t="shared" si="32"/>
        <v>#VALUE!</v>
      </c>
      <c r="GQ90" s="30" t="e">
        <f>(CatTemplate[[#This Row],[CO1]]+CatTemplate[[#This Row],[CS1]]) * (1+ getRateOHFinal) * (1 + getRateMarkupFinal)</f>
        <v>#VALUE!</v>
      </c>
      <c r="GR90" s="30" t="e">
        <f>(CatTemplate[[#This Row],[CO2]]+CatTemplate[[#This Row],[CS2]]) * (1+ getRateOHFinal) * (1 + getRateMarkupFinal)</f>
        <v>#VALUE!</v>
      </c>
      <c r="GS90" s="30" t="e">
        <f>(CatTemplate[[#This Row],[CO3]]+CatTemplate[[#This Row],[CS3]]) * (1+ getRateOHFinal) * (1 + getRateMarkupFinal)</f>
        <v>#VALUE!</v>
      </c>
      <c r="GT90" s="30" t="e">
        <f>(CatTemplate[[#This Row],[CO4]]+CatTemplate[[#This Row],[CS4]]) * (1+ getRateOHFinal) * (1 + getRateMarkupFinal)</f>
        <v>#VALUE!</v>
      </c>
      <c r="GU90" s="30" t="e">
        <f>(CatTemplate[[#This Row],[CO5]]+CatTemplate[[#This Row],[CS5]]) * (1+ getRateOHFinal) * (1 + getRateMarkupFinal)</f>
        <v>#VALUE!</v>
      </c>
      <c r="GV90" s="30" t="e">
        <f>(CatTemplate[[#This Row],[CO6]]+CatTemplate[[#This Row],[CS6]]) * (1+ getRateOHFinal) * (1 + getRateMarkupFinal)</f>
        <v>#VALUE!</v>
      </c>
      <c r="GW90" s="30" t="e">
        <f>(CatTemplate[[#This Row],[CO7]]+CatTemplate[[#This Row],[CS7]]) * (1+ getRateOHFinal) * (1 + getRateMarkupFinal)</f>
        <v>#VALUE!</v>
      </c>
      <c r="GX90" s="30" t="e">
        <f>(CatTemplate[[#This Row],[CO8]]+CatTemplate[[#This Row],[CS8]]) * (1+ getRateOHFinal) * (1 + getRateMarkupFinal)</f>
        <v>#VALUE!</v>
      </c>
      <c r="GY90" s="30" t="e">
        <f>(CatTemplate[[#This Row],[CO9]]+CatTemplate[[#This Row],[CS9]]) * (1+ getRateOHFinal) * (1 + getRateMarkupFinal)</f>
        <v>#VALUE!</v>
      </c>
      <c r="GZ90" s="30" t="e">
        <f>(CatTemplate[[#This Row],[CO10]]+CatTemplate[[#This Row],[CS10]]) * (1+ getRateOHFinal) * (1 + getRateMarkupFinal)</f>
        <v>#VALUE!</v>
      </c>
      <c r="HA90" s="30" t="e">
        <f>(CatTemplate[[#This Row],[CO11]]+CatTemplate[[#This Row],[CS11]]) * (1+ getRateOHFinal) * (1 + getRateMarkupFinal)</f>
        <v>#VALUE!</v>
      </c>
      <c r="HB90" s="30" t="e">
        <f>(CatTemplate[[#This Row],[CO12]]+CatTemplate[[#This Row],[CS12]]) * (1+ getRateOHFinal) * (1 + getRateMarkupFinal)</f>
        <v>#VALUE!</v>
      </c>
      <c r="HC90" s="30" t="e">
        <f>(CatTemplate[[#This Row],[CO13]]+CatTemplate[[#This Row],[CS13]]) * (1+ getRateOHFinal) * (1 + getRateMarkupFinal)</f>
        <v>#VALUE!</v>
      </c>
      <c r="HD90" s="30" t="e">
        <f>(CatTemplate[[#This Row],[CO14]]+CatTemplate[[#This Row],[CS14]]) * (1+ getRateOHFinal) * (1 + getRateMarkupFinal)</f>
        <v>#VALUE!</v>
      </c>
      <c r="HE90" s="30" t="e">
        <f>(CatTemplate[[#This Row],[CO15]]+CatTemplate[[#This Row],[CS15]]) * (1+ getRateOHFinal) * (1 + getRateMarkupFinal)</f>
        <v>#VALUE!</v>
      </c>
      <c r="HF90" s="30" t="e">
        <f>(CatTemplate[[#This Row],[CO16]]+CatTemplate[[#This Row],[CS16]]) * (1+ getRateOHFinal) * (1 + getRateMarkupFinal)</f>
        <v>#VALUE!</v>
      </c>
      <c r="HG90" s="30" t="e">
        <f>(CatTemplate[[#This Row],[CO17]]+CatTemplate[[#This Row],[CS17]]) * (1+ getRateOHFinal) * (1 + getRateMarkupFinal)</f>
        <v>#VALUE!</v>
      </c>
      <c r="HH90" s="30" t="e">
        <f>(CatTemplate[[#This Row],[CO18]]+CatTemplate[[#This Row],[CS18]]) * (1+ getRateOHFinal) * (1 + getRateMarkupFinal)</f>
        <v>#VALUE!</v>
      </c>
      <c r="HI90" s="30" t="e">
        <f>(CatTemplate[[#This Row],[CO19]]+CatTemplate[[#This Row],[CS19]]) * (1+ getRateOHFinal) * (1 + getRateMarkupFinal)</f>
        <v>#VALUE!</v>
      </c>
      <c r="HJ90" s="30" t="e">
        <f>(CatTemplate[[#This Row],[CO20]]+CatTemplate[[#This Row],[CS20]]) * (1+ getRateOHFinal) * (1 + getRateMarkupFinal)</f>
        <v>#VALUE!</v>
      </c>
      <c r="HK90" s="39" t="e">
        <f>CatTemplate[[#This Row],[Total cost]]+CatTemplate[[#This Row],[OH Amount]]+CatTemplate[[#This Row],[Markup]]</f>
        <v>#VALUE!</v>
      </c>
      <c r="HL90" s="63">
        <f>IF(CatTemplate[[#This Row],[Units]]="Days",CatTemplate[[#This Row],[Project quantity]]*CatTemplate[[#This Row],[St. unit effort]],CatTemplate[[#This Row],[Project quantity]])</f>
        <v>0</v>
      </c>
      <c r="HM90" s="287">
        <f>IFERROR(CatTemplate[[#This Row],[Total Price]]/(CatTemplate[[#This Row],[Final Quantity]]),0)</f>
        <v>0</v>
      </c>
      <c r="HN90" s="261"/>
    </row>
    <row r="91" spans="2:222" x14ac:dyDescent="0.2">
      <c r="B91" s="6" t="s">
        <v>75</v>
      </c>
      <c r="C91" s="22">
        <v>2</v>
      </c>
      <c r="D91" s="7" t="s">
        <v>75</v>
      </c>
      <c r="E91" s="24">
        <v>9</v>
      </c>
      <c r="F91" s="18" t="s">
        <v>307</v>
      </c>
      <c r="G91" s="26">
        <v>1</v>
      </c>
      <c r="H91" s="18" t="s">
        <v>894</v>
      </c>
      <c r="I91" s="18" t="s">
        <v>961</v>
      </c>
      <c r="J91" s="15" t="s">
        <v>28</v>
      </c>
      <c r="K91" s="15"/>
      <c r="L91" s="15" t="s">
        <v>140</v>
      </c>
      <c r="M91" s="15" t="s">
        <v>206</v>
      </c>
      <c r="N91" s="15" t="s">
        <v>858</v>
      </c>
      <c r="O91" s="320"/>
      <c r="P91" s="71"/>
      <c r="Q91" s="108"/>
      <c r="R91" s="73" t="s">
        <v>433</v>
      </c>
      <c r="S91" s="97"/>
      <c r="T91" s="100">
        <f>getEqUnitCost</f>
        <v>0</v>
      </c>
      <c r="U91" s="73">
        <f>getEqUnitEffort</f>
        <v>0</v>
      </c>
      <c r="V91" s="101">
        <f>getEqQuantity</f>
        <v>0</v>
      </c>
      <c r="W91" s="320"/>
      <c r="X91" s="100">
        <f>getConsUnitCost</f>
        <v>0</v>
      </c>
      <c r="Y91" s="73">
        <f>getConsUnitEffort</f>
        <v>0</v>
      </c>
      <c r="Z91" s="14">
        <f>getConsQuantity</f>
        <v>0</v>
      </c>
      <c r="AA91" s="320"/>
      <c r="AB91" s="72"/>
      <c r="AC91" s="112"/>
      <c r="AD91" s="14">
        <f>getOthQuantity</f>
        <v>0</v>
      </c>
      <c r="AE91" s="320"/>
      <c r="AF91" s="28" t="str">
        <f>IF(ISBLANK(CatTemplate[[#This Row],[Resource type]]),"",CatTemplate[[#This Row],[Resource type]])</f>
        <v>CIEC CRA</v>
      </c>
      <c r="AG91" s="242">
        <f>getStaffUnitCost</f>
        <v>529.72667641480098</v>
      </c>
      <c r="AH91" s="113">
        <f>getStaffUnitEffort</f>
        <v>0</v>
      </c>
      <c r="AI91" s="40">
        <f>getStaffQuantity</f>
        <v>0</v>
      </c>
      <c r="AJ91" s="41">
        <f>CatTemplate[[#This Row],[St. quantity]]*8/ParRatePM</f>
        <v>0</v>
      </c>
      <c r="AK91" s="320"/>
      <c r="AL91" s="53" t="str">
        <f>CatTemplate[[#This Row],[Item type]]</f>
        <v>Days</v>
      </c>
      <c r="AM91" s="12">
        <f>SUM(CatTemplate[[#This Row],[Year1]:[Year20]])</f>
        <v>0</v>
      </c>
      <c r="AN91" s="52"/>
      <c r="AO91" s="52"/>
      <c r="AP91" s="52"/>
      <c r="AQ91" s="8"/>
      <c r="AR91" s="8"/>
      <c r="AS91" s="8"/>
      <c r="AT91" s="8"/>
      <c r="AU91" s="8"/>
      <c r="AV91" s="8"/>
      <c r="AW91" s="8"/>
      <c r="AX91" s="8"/>
      <c r="AY91" s="8"/>
      <c r="AZ91" s="8"/>
      <c r="BA91" s="8"/>
      <c r="BB91" s="8"/>
      <c r="BC91" s="8"/>
      <c r="BD91" s="8"/>
      <c r="BE91" s="8"/>
      <c r="BF91" s="8"/>
      <c r="BG91" s="36"/>
      <c r="BH91" s="320"/>
      <c r="BI91" s="37" t="str">
        <f>getCostCategory</f>
        <v>01 Staff costs</v>
      </c>
      <c r="BJ91" s="37" t="str">
        <f>getSection</f>
        <v>02 Patient visits and data collection</v>
      </c>
      <c r="BK91" s="32" t="str">
        <f>getObject</f>
        <v>CIEC CRA</v>
      </c>
      <c r="BL91" s="30">
        <f>IFERROR(getUnitCost * IF(CatTemplate[[#This Row],[Cost Category Comp.]]="01 Staff costs", 1,1),0)</f>
        <v>529.72667641480098</v>
      </c>
      <c r="BM91" s="29">
        <f>IF(AND(ISBLANK(CatTemplate[[#This Row],[Eq. unit cost]]),ISBLANK(CatTemplate[[#This Row],[Cons. unit cost]]),ISBLANK(CatTemplate[[#This Row],[Oth. unit cost]])), 0, IF(getUnitEffort =0,1,getUnitEffort) * CatTemplate[[#This Row],[Year1]])</f>
        <v>0</v>
      </c>
      <c r="BN91" s="29">
        <f>IF(AND(ISBLANK(CatTemplate[[#This Row],[Eq. unit cost]]),ISBLANK(CatTemplate[[#This Row],[Cons. unit cost]]),ISBLANK(CatTemplate[[#This Row],[Oth. unit cost]])), 0, IF(getUnitEffort =0,1,getUnitEffort) * CatTemplate[[#This Row],[Year2]])</f>
        <v>0</v>
      </c>
      <c r="BO91" s="29">
        <f>IF(AND(ISBLANK(CatTemplate[[#This Row],[Eq. unit cost]]),ISBLANK(CatTemplate[[#This Row],[Cons. unit cost]]),ISBLANK(CatTemplate[[#This Row],[Oth. unit cost]])), 0, IF(getUnitEffort =0,1,getUnitEffort) * CatTemplate[[#This Row],[Year3]])</f>
        <v>0</v>
      </c>
      <c r="BP91" s="29">
        <f>IF(AND(ISBLANK(CatTemplate[[#This Row],[Eq. unit cost]]),ISBLANK(CatTemplate[[#This Row],[Cons. unit cost]]),ISBLANK(CatTemplate[[#This Row],[Oth. unit cost]])), 0, IF(getUnitEffort =0,1,getUnitEffort) * CatTemplate[[#This Row],[Year4]])</f>
        <v>0</v>
      </c>
      <c r="BQ91" s="29">
        <f>IF(AND(ISBLANK(CatTemplate[[#This Row],[Eq. unit cost]]),ISBLANK(CatTemplate[[#This Row],[Cons. unit cost]]),ISBLANK(CatTemplate[[#This Row],[Oth. unit cost]])), 0, IF(getUnitEffort =0,1,getUnitEffort) * CatTemplate[[#This Row],[Year5]])</f>
        <v>0</v>
      </c>
      <c r="BR91" s="29">
        <f>IF(AND(ISBLANK(CatTemplate[[#This Row],[Eq. unit cost]]),ISBLANK(CatTemplate[[#This Row],[Cons. unit cost]]),ISBLANK(CatTemplate[[#This Row],[Oth. unit cost]])), 0, IF(getUnitEffort =0,1,getUnitEffort) * CatTemplate[[#This Row],[Year6]])</f>
        <v>0</v>
      </c>
      <c r="BS91" s="29">
        <f>IF(AND(ISBLANK(CatTemplate[[#This Row],[Eq. unit cost]]),ISBLANK(CatTemplate[[#This Row],[Cons. unit cost]]),ISBLANK(CatTemplate[[#This Row],[Oth. unit cost]])), 0, IF(getUnitEffort =0,1,getUnitEffort) * CatTemplate[[#This Row],[Year7]])</f>
        <v>0</v>
      </c>
      <c r="BT91" s="29">
        <f>IF(AND(ISBLANK(CatTemplate[[#This Row],[Eq. unit cost]]),ISBLANK(CatTemplate[[#This Row],[Cons. unit cost]]),ISBLANK(CatTemplate[[#This Row],[Oth. unit cost]])), 0, IF(getUnitEffort =0,1,getUnitEffort) * CatTemplate[[#This Row],[Year8]])</f>
        <v>0</v>
      </c>
      <c r="BU91" s="29">
        <f>IF(AND(ISBLANK(CatTemplate[[#This Row],[Eq. unit cost]]),ISBLANK(CatTemplate[[#This Row],[Cons. unit cost]]),ISBLANK(CatTemplate[[#This Row],[Oth. unit cost]])), 0, IF(getUnitEffort =0,1,getUnitEffort) * CatTemplate[[#This Row],[Year9]])</f>
        <v>0</v>
      </c>
      <c r="BV91" s="29">
        <f>IF(AND(ISBLANK(CatTemplate[[#This Row],[Eq. unit cost]]),ISBLANK(CatTemplate[[#This Row],[Cons. unit cost]]),ISBLANK(CatTemplate[[#This Row],[Oth. unit cost]])), 0, IF(getUnitEffort =0,1,getUnitEffort) * CatTemplate[[#This Row],[Year10]])</f>
        <v>0</v>
      </c>
      <c r="BW91" s="29">
        <f>IF(AND(ISBLANK(CatTemplate[[#This Row],[Eq. unit cost]]),ISBLANK(CatTemplate[[#This Row],[Cons. unit cost]]),ISBLANK(CatTemplate[[#This Row],[Oth. unit cost]])), 0, IF(getUnitEffort =0,1,getUnitEffort) * CatTemplate[[#This Row],[Year11]])</f>
        <v>0</v>
      </c>
      <c r="BX91" s="29">
        <f>IF(AND(ISBLANK(CatTemplate[[#This Row],[Eq. unit cost]]),ISBLANK(CatTemplate[[#This Row],[Cons. unit cost]]),ISBLANK(CatTemplate[[#This Row],[Oth. unit cost]])), 0, IF(getUnitEffort =0,1,getUnitEffort) * CatTemplate[[#This Row],[Year12]])</f>
        <v>0</v>
      </c>
      <c r="BY91" s="29">
        <f>IF(AND(ISBLANK(CatTemplate[[#This Row],[Eq. unit cost]]),ISBLANK(CatTemplate[[#This Row],[Cons. unit cost]]),ISBLANK(CatTemplate[[#This Row],[Oth. unit cost]])), 0, IF(getUnitEffort =0,1,getUnitEffort) * CatTemplate[[#This Row],[Year13]])</f>
        <v>0</v>
      </c>
      <c r="BZ91" s="29">
        <f>IF(AND(ISBLANK(CatTemplate[[#This Row],[Eq. unit cost]]),ISBLANK(CatTemplate[[#This Row],[Cons. unit cost]]),ISBLANK(CatTemplate[[#This Row],[Oth. unit cost]])), 0, IF(getUnitEffort =0,1,getUnitEffort) * CatTemplate[[#This Row],[Year14]])</f>
        <v>0</v>
      </c>
      <c r="CA91" s="29">
        <f>IF(AND(ISBLANK(CatTemplate[[#This Row],[Eq. unit cost]]),ISBLANK(CatTemplate[[#This Row],[Cons. unit cost]]),ISBLANK(CatTemplate[[#This Row],[Oth. unit cost]])), 0, IF(getUnitEffort =0,1,getUnitEffort) * CatTemplate[[#This Row],[Year15]])</f>
        <v>0</v>
      </c>
      <c r="CB91" s="29">
        <f>IF(AND(ISBLANK(CatTemplate[[#This Row],[Eq. unit cost]]),ISBLANK(CatTemplate[[#This Row],[Cons. unit cost]]),ISBLANK(CatTemplate[[#This Row],[Oth. unit cost]])), 0, IF(getUnitEffort =0,1,getUnitEffort) * CatTemplate[[#This Row],[Year16]])</f>
        <v>0</v>
      </c>
      <c r="CC91" s="29">
        <f>IF(AND(ISBLANK(CatTemplate[[#This Row],[Eq. unit cost]]),ISBLANK(CatTemplate[[#This Row],[Cons. unit cost]]),ISBLANK(CatTemplate[[#This Row],[Oth. unit cost]])), 0, IF(getUnitEffort =0,1,getUnitEffort) * CatTemplate[[#This Row],[Year17]])</f>
        <v>0</v>
      </c>
      <c r="CD91" s="29">
        <f>IF(AND(ISBLANK(CatTemplate[[#This Row],[Eq. unit cost]]),ISBLANK(CatTemplate[[#This Row],[Cons. unit cost]]),ISBLANK(CatTemplate[[#This Row],[Oth. unit cost]])), 0, IF(getUnitEffort =0,1,getUnitEffort) * CatTemplate[[#This Row],[Year18]])</f>
        <v>0</v>
      </c>
      <c r="CE91" s="29">
        <f>IF(AND(ISBLANK(CatTemplate[[#This Row],[Eq. unit cost]]),ISBLANK(CatTemplate[[#This Row],[Cons. unit cost]]),ISBLANK(CatTemplate[[#This Row],[Oth. unit cost]])), 0, IF(getUnitEffort =0,1,getUnitEffort) * CatTemplate[[#This Row],[Year19]])</f>
        <v>0</v>
      </c>
      <c r="CF91" s="29">
        <f>IF(AND(ISBLANK(CatTemplate[[#This Row],[Eq. unit cost]]),ISBLANK(CatTemplate[[#This Row],[Cons. unit cost]]),ISBLANK(CatTemplate[[#This Row],[Oth. unit cost]])), 0, IF(getUnitEffort =0,1,getUnitEffort) * CatTemplate[[#This Row],[Year20]])</f>
        <v>0</v>
      </c>
      <c r="CG91" s="45">
        <f>SUM(CatTemplate[[#This Row],[Q1]:[Q20]])</f>
        <v>0</v>
      </c>
      <c r="CH91" s="29">
        <f>IF(ISBLANK(CatTemplate[[#This Row],[St. unit effort]]),0,(CatTemplate[[#This Row],[St. unit effort]] * CatTemplate[[#This Row],[Year1]]))</f>
        <v>0</v>
      </c>
      <c r="CI91" s="29">
        <f>IF(ISBLANK(CatTemplate[[#This Row],[St. unit effort]]),0,(CatTemplate[[#This Row],[St. unit effort]] * CatTemplate[[#This Row],[Year2]]))</f>
        <v>0</v>
      </c>
      <c r="CJ91" s="29">
        <f>IF(ISBLANK(CatTemplate[[#This Row],[St. unit effort]]),0,(CatTemplate[[#This Row],[St. unit effort]] * CatTemplate[[#This Row],[Year3]]))</f>
        <v>0</v>
      </c>
      <c r="CK91" s="29">
        <f>IF(ISBLANK(CatTemplate[[#This Row],[St. unit effort]]),0,(CatTemplate[[#This Row],[St. unit effort]] * CatTemplate[[#This Row],[Year4]]))</f>
        <v>0</v>
      </c>
      <c r="CL91" s="29">
        <f>IF(ISBLANK(CatTemplate[[#This Row],[St. unit effort]]),0,(CatTemplate[[#This Row],[St. unit effort]] * CatTemplate[[#This Row],[Year5]]))</f>
        <v>0</v>
      </c>
      <c r="CM91" s="29">
        <f>IF(ISBLANK(CatTemplate[[#This Row],[St. unit effort]]),0,(CatTemplate[[#This Row],[St. unit effort]] * CatTemplate[[#This Row],[Year6]]))</f>
        <v>0</v>
      </c>
      <c r="CN91" s="29">
        <f>IF(ISBLANK(CatTemplate[[#This Row],[St. unit effort]]),0,(CatTemplate[[#This Row],[St. unit effort]] * CatTemplate[[#This Row],[Year7]]))</f>
        <v>0</v>
      </c>
      <c r="CO91" s="29">
        <f>IF(ISBLANK(CatTemplate[[#This Row],[St. unit effort]]),0,(CatTemplate[[#This Row],[St. unit effort]] * CatTemplate[[#This Row],[Year8]]))</f>
        <v>0</v>
      </c>
      <c r="CP91" s="29">
        <f>IF(ISBLANK(CatTemplate[[#This Row],[St. unit effort]]),0,(CatTemplate[[#This Row],[St. unit effort]] * CatTemplate[[#This Row],[Year9]]))</f>
        <v>0</v>
      </c>
      <c r="CQ91" s="29">
        <f>IF(ISBLANK(CatTemplate[[#This Row],[St. unit effort]]),0,(CatTemplate[[#This Row],[St. unit effort]] * CatTemplate[[#This Row],[Year10]]))</f>
        <v>0</v>
      </c>
      <c r="CR91" s="29">
        <f>IF(ISBLANK(CatTemplate[[#This Row],[St. unit effort]]),0,(CatTemplate[[#This Row],[St. unit effort]] * CatTemplate[[#This Row],[Year11]]))</f>
        <v>0</v>
      </c>
      <c r="CS91" s="29">
        <f>IF(ISBLANK(CatTemplate[[#This Row],[St. unit effort]]),0,(CatTemplate[[#This Row],[St. unit effort]] * CatTemplate[[#This Row],[Year12]]))</f>
        <v>0</v>
      </c>
      <c r="CT91" s="29">
        <f>IF(ISBLANK(CatTemplate[[#This Row],[St. unit effort]]),0,(CatTemplate[[#This Row],[St. unit effort]] * CatTemplate[[#This Row],[Year13]]))</f>
        <v>0</v>
      </c>
      <c r="CU91" s="29">
        <f>IF(ISBLANK(CatTemplate[[#This Row],[St. unit effort]]),0,(CatTemplate[[#This Row],[St. unit effort]] * CatTemplate[[#This Row],[Year14]]))</f>
        <v>0</v>
      </c>
      <c r="CV91" s="29">
        <f>IF(ISBLANK(CatTemplate[[#This Row],[St. unit effort]]),0,(CatTemplate[[#This Row],[St. unit effort]] * CatTemplate[[#This Row],[Year15]]))</f>
        <v>0</v>
      </c>
      <c r="CW91" s="29">
        <f>IF(ISBLANK(CatTemplate[[#This Row],[St. unit effort]]),0,(CatTemplate[[#This Row],[St. unit effort]] * CatTemplate[[#This Row],[Year16]]))</f>
        <v>0</v>
      </c>
      <c r="CX91" s="29">
        <f>IF(ISBLANK(CatTemplate[[#This Row],[St. unit effort]]),0,(CatTemplate[[#This Row],[St. unit effort]] * CatTemplate[[#This Row],[Year17]]))</f>
        <v>0</v>
      </c>
      <c r="CY91" s="29">
        <f>IF(ISBLANK(CatTemplate[[#This Row],[St. unit effort]]),0,(CatTemplate[[#This Row],[St. unit effort]] * CatTemplate[[#This Row],[Year18]]))</f>
        <v>0</v>
      </c>
      <c r="CZ91" s="29">
        <f>IF(ISBLANK(CatTemplate[[#This Row],[St. unit effort]]),0,(CatTemplate[[#This Row],[St. unit effort]] * CatTemplate[[#This Row],[Year19]]))</f>
        <v>0</v>
      </c>
      <c r="DA91" s="29">
        <f>IF(ISBLANK(CatTemplate[[#This Row],[St. unit effort]]),0,(CatTemplate[[#This Row],[St. unit effort]] * CatTemplate[[#This Row],[Year20]]))</f>
        <v>0</v>
      </c>
      <c r="DB91" s="57">
        <f>IF(ISBLANK(CatTemplate[[#This Row],[St. unit effort]]),0,(CatTemplate[[#This Row],[St. unit effort]] * CatTemplate[[#This Row],[Year1]])*8/ParRatePM)</f>
        <v>0</v>
      </c>
      <c r="DC91" s="57">
        <f>IF(ISBLANK(CatTemplate[[#This Row],[St. unit effort]]),0,(CatTemplate[[#This Row],[St. unit effort]] * CatTemplate[[#This Row],[Year2]])*8/ParRatePM)</f>
        <v>0</v>
      </c>
      <c r="DD91" s="57">
        <f>IF(ISBLANK(CatTemplate[[#This Row],[St. unit effort]]),0,(CatTemplate[[#This Row],[St. unit effort]] * CatTemplate[[#This Row],[Year3]])*8/ParRatePM)</f>
        <v>0</v>
      </c>
      <c r="DE91" s="57">
        <f>IF(ISBLANK(CatTemplate[[#This Row],[St. unit effort]]),0,(CatTemplate[[#This Row],[St. unit effort]] * CatTemplate[[#This Row],[Year4]])*8/ParRatePM)</f>
        <v>0</v>
      </c>
      <c r="DF91" s="57">
        <f>IF(ISBLANK(CatTemplate[[#This Row],[St. unit effort]]),0,(CatTemplate[[#This Row],[St. unit effort]] * CatTemplate[[#This Row],[Year5]])*8/ParRatePM)</f>
        <v>0</v>
      </c>
      <c r="DG91" s="57">
        <f>IF(ISBLANK(CatTemplate[[#This Row],[St. unit effort]]),0,(CatTemplate[[#This Row],[St. unit effort]] * CatTemplate[[#This Row],[Year6]])*8/ParRatePM)</f>
        <v>0</v>
      </c>
      <c r="DH91" s="57">
        <f>IF(ISBLANK(CatTemplate[[#This Row],[St. unit effort]]),0,(CatTemplate[[#This Row],[St. unit effort]] * CatTemplate[[#This Row],[Year7]])*8/ParRatePM)</f>
        <v>0</v>
      </c>
      <c r="DI91" s="57">
        <f>IF(ISBLANK(CatTemplate[[#This Row],[St. unit effort]]),0,(CatTemplate[[#This Row],[St. unit effort]] * CatTemplate[[#This Row],[Year8]])*8/ParRatePM)</f>
        <v>0</v>
      </c>
      <c r="DJ91" s="57">
        <f>IF(ISBLANK(CatTemplate[[#This Row],[St. unit effort]]),0,(CatTemplate[[#This Row],[St. unit effort]] * CatTemplate[[#This Row],[Year9]])*8/ParRatePM)</f>
        <v>0</v>
      </c>
      <c r="DK91" s="57">
        <f>IF(ISBLANK(CatTemplate[[#This Row],[St. unit effort]]),0,(CatTemplate[[#This Row],[St. unit effort]] * CatTemplate[[#This Row],[Year10]])*8/ParRatePM)</f>
        <v>0</v>
      </c>
      <c r="DL91" s="57">
        <f>IF(ISBLANK(CatTemplate[[#This Row],[St. unit effort]]),0,(CatTemplate[[#This Row],[St. unit effort]] * CatTemplate[[#This Row],[Year11]])*8/ParRatePM)</f>
        <v>0</v>
      </c>
      <c r="DM91" s="57">
        <f>IF(ISBLANK(CatTemplate[[#This Row],[St. unit effort]]),0,(CatTemplate[[#This Row],[St. unit effort]] * CatTemplate[[#This Row],[Year12]])*8/ParRatePM)</f>
        <v>0</v>
      </c>
      <c r="DN91" s="57">
        <f>IF(ISBLANK(CatTemplate[[#This Row],[St. unit effort]]),0,(CatTemplate[[#This Row],[St. unit effort]] * CatTemplate[[#This Row],[Year13]])*8/ParRatePM)</f>
        <v>0</v>
      </c>
      <c r="DO91" s="57">
        <f>IF(ISBLANK(CatTemplate[[#This Row],[St. unit effort]]),0,(CatTemplate[[#This Row],[St. unit effort]] * CatTemplate[[#This Row],[Year14]])*8/ParRatePM)</f>
        <v>0</v>
      </c>
      <c r="DP91" s="57">
        <f>IF(ISBLANK(CatTemplate[[#This Row],[St. unit effort]]),0,(CatTemplate[[#This Row],[St. unit effort]] * CatTemplate[[#This Row],[Year15]])*8/ParRatePM)</f>
        <v>0</v>
      </c>
      <c r="DQ91" s="57">
        <f>IF(ISBLANK(CatTemplate[[#This Row],[St. unit effort]]),0,(CatTemplate[[#This Row],[St. unit effort]] * CatTemplate[[#This Row],[Year16]])*8/ParRatePM)</f>
        <v>0</v>
      </c>
      <c r="DR91" s="57">
        <f>IF(ISBLANK(CatTemplate[[#This Row],[St. unit effort]]),0,(CatTemplate[[#This Row],[St. unit effort]] * CatTemplate[[#This Row],[Year17]])*8/ParRatePM)</f>
        <v>0</v>
      </c>
      <c r="DS91" s="57">
        <f>IF(ISBLANK(CatTemplate[[#This Row],[St. unit effort]]),0,(CatTemplate[[#This Row],[St. unit effort]] * CatTemplate[[#This Row],[Year18]])*8/ParRatePM)</f>
        <v>0</v>
      </c>
      <c r="DT91" s="57">
        <f>IF(ISBLANK(CatTemplate[[#This Row],[St. unit effort]]),0,(CatTemplate[[#This Row],[St. unit effort]] * CatTemplate[[#This Row],[Year19]])*8/ParRatePM)</f>
        <v>0</v>
      </c>
      <c r="DU91" s="57">
        <f>IF(ISBLANK(CatTemplate[[#This Row],[St. unit effort]]),0,(CatTemplate[[#This Row],[St. unit effort]] * CatTemplate[[#This Row],[Year20]])*8/ParRatePM)</f>
        <v>0</v>
      </c>
      <c r="DV91" s="54">
        <f>SUM(CatTemplate[[#This Row],[PM1]:[PM20]])</f>
        <v>0</v>
      </c>
      <c r="DW91" s="56">
        <f t="shared" si="35"/>
        <v>0</v>
      </c>
      <c r="DX91" s="56">
        <f t="shared" si="35"/>
        <v>0</v>
      </c>
      <c r="DY91" s="56">
        <f t="shared" si="35"/>
        <v>0</v>
      </c>
      <c r="DZ91" s="56">
        <f t="shared" si="35"/>
        <v>0</v>
      </c>
      <c r="EA91" s="56">
        <f t="shared" si="35"/>
        <v>0</v>
      </c>
      <c r="EB91" s="56">
        <f t="shared" si="35"/>
        <v>0</v>
      </c>
      <c r="EC91" s="56">
        <f t="shared" si="35"/>
        <v>0</v>
      </c>
      <c r="ED91" s="56">
        <f t="shared" si="35"/>
        <v>0</v>
      </c>
      <c r="EE91" s="56">
        <f t="shared" si="35"/>
        <v>0</v>
      </c>
      <c r="EF91" s="56">
        <f t="shared" si="35"/>
        <v>0</v>
      </c>
      <c r="EG91" s="56">
        <f t="shared" si="35"/>
        <v>0</v>
      </c>
      <c r="EH91" s="56">
        <f t="shared" si="35"/>
        <v>0</v>
      </c>
      <c r="EI91" s="56">
        <f t="shared" si="35"/>
        <v>0</v>
      </c>
      <c r="EJ91" s="56">
        <f t="shared" si="35"/>
        <v>0</v>
      </c>
      <c r="EK91" s="56">
        <f t="shared" si="35"/>
        <v>0</v>
      </c>
      <c r="EL91" s="56">
        <f t="shared" si="35"/>
        <v>0</v>
      </c>
      <c r="EM91" s="56">
        <f t="shared" si="33"/>
        <v>0</v>
      </c>
      <c r="EN91" s="56">
        <f t="shared" si="33"/>
        <v>0</v>
      </c>
      <c r="EO91" s="56">
        <f t="shared" si="33"/>
        <v>0</v>
      </c>
      <c r="EP91" s="56">
        <f t="shared" si="33"/>
        <v>0</v>
      </c>
      <c r="EQ91" s="30">
        <f>CatTemplate[[#This Row],[Eq. unit cost]] * CatTemplate[[#This Row],[Eq. quantity]]</f>
        <v>0</v>
      </c>
      <c r="ER91" s="30">
        <f>CatTemplate[[#This Row],[Cons. unit cost]] *CatTemplate[[#This Row],[Cons. quantity]]</f>
        <v>0</v>
      </c>
      <c r="ES91" s="30">
        <f>CatTemplate[[#This Row],[Oth. unit cost]] *CatTemplate[[#This Row],[Oth. quantity]]</f>
        <v>0</v>
      </c>
      <c r="ET91" s="55">
        <f>SUM(CatTemplate[[#This Row],[CO1]:[CO20]])</f>
        <v>0</v>
      </c>
      <c r="EU91" s="56">
        <f t="shared" si="36"/>
        <v>0</v>
      </c>
      <c r="EV91" s="56">
        <f t="shared" si="36"/>
        <v>0</v>
      </c>
      <c r="EW91" s="56">
        <f t="shared" si="36"/>
        <v>0</v>
      </c>
      <c r="EX91" s="56">
        <f t="shared" si="36"/>
        <v>0</v>
      </c>
      <c r="EY91" s="56">
        <f t="shared" si="36"/>
        <v>0</v>
      </c>
      <c r="EZ91" s="56">
        <f t="shared" si="36"/>
        <v>0</v>
      </c>
      <c r="FA91" s="56">
        <f t="shared" si="36"/>
        <v>0</v>
      </c>
      <c r="FB91" s="56">
        <f t="shared" si="36"/>
        <v>0</v>
      </c>
      <c r="FC91" s="56">
        <f t="shared" si="36"/>
        <v>0</v>
      </c>
      <c r="FD91" s="56">
        <f t="shared" si="36"/>
        <v>0</v>
      </c>
      <c r="FE91" s="56">
        <f t="shared" si="36"/>
        <v>0</v>
      </c>
      <c r="FF91" s="56">
        <f t="shared" si="36"/>
        <v>0</v>
      </c>
      <c r="FG91" s="56">
        <f t="shared" si="36"/>
        <v>0</v>
      </c>
      <c r="FH91" s="56">
        <f t="shared" si="36"/>
        <v>0</v>
      </c>
      <c r="FI91" s="56">
        <f t="shared" si="36"/>
        <v>0</v>
      </c>
      <c r="FJ91" s="56">
        <f t="shared" si="36"/>
        <v>0</v>
      </c>
      <c r="FK91" s="56">
        <f t="shared" si="34"/>
        <v>0</v>
      </c>
      <c r="FL91" s="56">
        <f t="shared" si="34"/>
        <v>0</v>
      </c>
      <c r="FM91" s="56">
        <f t="shared" si="34"/>
        <v>0</v>
      </c>
      <c r="FN91" s="56">
        <f t="shared" si="34"/>
        <v>0</v>
      </c>
      <c r="FO91" s="58">
        <f>SUM(CatTemplate[[#This Row],[CS1]:[CS20]])</f>
        <v>0</v>
      </c>
      <c r="FP91" s="59">
        <f>CatTemplate[[#This Row],[Total Oth. cost]]+CatTemplate[[#This Row],[Total St. Cost]]</f>
        <v>0</v>
      </c>
      <c r="FQ91" s="33" t="e">
        <f t="shared" si="27"/>
        <v>#VALUE!</v>
      </c>
      <c r="FR91" s="33" t="e">
        <f t="shared" si="28"/>
        <v>#VALUE!</v>
      </c>
      <c r="FS91" s="30" t="e">
        <f>(CatTemplate[[#This Row],[CO1]] + CatTemplate[[#This Row],[CS1]]) * (1 + getRateOHFinal) * getRateMarkupFinal</f>
        <v>#VALUE!</v>
      </c>
      <c r="FT91" s="30" t="e">
        <f>(CatTemplate[[#This Row],[CO2]] + CatTemplate[[#This Row],[CS2]]) * (1 + getRateOHFinal) * getRateMarkupFinal</f>
        <v>#VALUE!</v>
      </c>
      <c r="FU91" s="30" t="e">
        <f>(CatTemplate[[#This Row],[CO3]] + CatTemplate[[#This Row],[CS3]]) * (1 + getRateOHFinal) * getRateMarkupFinal</f>
        <v>#VALUE!</v>
      </c>
      <c r="FV91" s="30" t="e">
        <f>(CatTemplate[[#This Row],[CO4]] + CatTemplate[[#This Row],[CS4]]) * (1 + getRateOHFinal) * getRateMarkupFinal</f>
        <v>#VALUE!</v>
      </c>
      <c r="FW91" s="30" t="e">
        <f>(CatTemplate[[#This Row],[CO5]] + CatTemplate[[#This Row],[CS5]]) * (1 + getRateOHFinal) * getRateMarkupFinal</f>
        <v>#VALUE!</v>
      </c>
      <c r="FX91" s="30" t="e">
        <f>(CatTemplate[[#This Row],[CO6]] + CatTemplate[[#This Row],[CS6]]) * (1 + getRateOHFinal) * getRateMarkupFinal</f>
        <v>#VALUE!</v>
      </c>
      <c r="FY91" s="30" t="e">
        <f>(CatTemplate[[#This Row],[CO7]] + CatTemplate[[#This Row],[CS7]]) * (1 + getRateOHFinal) * getRateMarkupFinal</f>
        <v>#VALUE!</v>
      </c>
      <c r="FZ91" s="30" t="e">
        <f>(CatTemplate[[#This Row],[CO8]] + CatTemplate[[#This Row],[CS8]]) * (1 + getRateOHFinal) * getRateMarkupFinal</f>
        <v>#VALUE!</v>
      </c>
      <c r="GA91" s="30" t="e">
        <f>(CatTemplate[[#This Row],[CO9]] + CatTemplate[[#This Row],[CS9]]) * (1 + getRateOHFinal) * getRateMarkupFinal</f>
        <v>#VALUE!</v>
      </c>
      <c r="GB91" s="30" t="e">
        <f>(CatTemplate[[#This Row],[CO10]] + CatTemplate[[#This Row],[CS10]]) * (1 + getRateOHFinal) * getRateMarkupFinal</f>
        <v>#VALUE!</v>
      </c>
      <c r="GC91" s="30" t="e">
        <f>(CatTemplate[[#This Row],[CO11]] + CatTemplate[[#This Row],[CS11]]) * (1 + getRateOHFinal) * getRateMarkupFinal</f>
        <v>#VALUE!</v>
      </c>
      <c r="GD91" s="30" t="e">
        <f>(CatTemplate[[#This Row],[CO12]] + CatTemplate[[#This Row],[CS12]]) * (1 + getRateOHFinal) * getRateMarkupFinal</f>
        <v>#VALUE!</v>
      </c>
      <c r="GE91" s="30" t="e">
        <f>(CatTemplate[[#This Row],[CO13]] + CatTemplate[[#This Row],[CS13]]) * (1 + getRateOHFinal) * getRateMarkupFinal</f>
        <v>#VALUE!</v>
      </c>
      <c r="GF91" s="30" t="e">
        <f>(CatTemplate[[#This Row],[CO14]] + CatTemplate[[#This Row],[CS14]]) * (1 + getRateOHFinal) * getRateMarkupFinal</f>
        <v>#VALUE!</v>
      </c>
      <c r="GG91" s="30" t="e">
        <f>(CatTemplate[[#This Row],[CO15]] + CatTemplate[[#This Row],[CS15]]) * (1 + getRateOHFinal) * getRateMarkupFinal</f>
        <v>#VALUE!</v>
      </c>
      <c r="GH91" s="30" t="e">
        <f>(CatTemplate[[#This Row],[CO16]] + CatTemplate[[#This Row],[CS16]]) * (1 + getRateOHFinal) * getRateMarkupFinal</f>
        <v>#VALUE!</v>
      </c>
      <c r="GI91" s="30" t="e">
        <f>(CatTemplate[[#This Row],[CO17]] + CatTemplate[[#This Row],[CS17]]) * (1 + getRateOHFinal) * getRateMarkupFinal</f>
        <v>#VALUE!</v>
      </c>
      <c r="GJ91" s="30" t="e">
        <f>(CatTemplate[[#This Row],[CO18]] + CatTemplate[[#This Row],[CS18]]) * (1 + getRateOHFinal) * getRateMarkupFinal</f>
        <v>#VALUE!</v>
      </c>
      <c r="GK91" s="30" t="e">
        <f>(CatTemplate[[#This Row],[CO19]] + CatTemplate[[#This Row],[CS19]]) * (1 + getRateOHFinal) * getRateMarkupFinal</f>
        <v>#VALUE!</v>
      </c>
      <c r="GL91" s="30" t="e">
        <f>(CatTemplate[[#This Row],[CO20]] + CatTemplate[[#This Row],[CS20]]) * (1 + getRateOHFinal) * getRateMarkupFinal</f>
        <v>#VALUE!</v>
      </c>
      <c r="GM91" s="30" t="e">
        <f t="shared" si="29"/>
        <v>#VALUE!</v>
      </c>
      <c r="GN91" s="30" t="e">
        <f t="shared" si="30"/>
        <v>#VALUE!</v>
      </c>
      <c r="GO91" s="30" t="e">
        <f t="shared" si="31"/>
        <v>#VALUE!</v>
      </c>
      <c r="GP91" s="30" t="e">
        <f t="shared" si="32"/>
        <v>#VALUE!</v>
      </c>
      <c r="GQ91" s="30" t="e">
        <f>(CatTemplate[[#This Row],[CO1]]+CatTemplate[[#This Row],[CS1]]) * (1+ getRateOHFinal) * (1 + getRateMarkupFinal)</f>
        <v>#VALUE!</v>
      </c>
      <c r="GR91" s="30" t="e">
        <f>(CatTemplate[[#This Row],[CO2]]+CatTemplate[[#This Row],[CS2]]) * (1+ getRateOHFinal) * (1 + getRateMarkupFinal)</f>
        <v>#VALUE!</v>
      </c>
      <c r="GS91" s="30" t="e">
        <f>(CatTemplate[[#This Row],[CO3]]+CatTemplate[[#This Row],[CS3]]) * (1+ getRateOHFinal) * (1 + getRateMarkupFinal)</f>
        <v>#VALUE!</v>
      </c>
      <c r="GT91" s="30" t="e">
        <f>(CatTemplate[[#This Row],[CO4]]+CatTemplate[[#This Row],[CS4]]) * (1+ getRateOHFinal) * (1 + getRateMarkupFinal)</f>
        <v>#VALUE!</v>
      </c>
      <c r="GU91" s="30" t="e">
        <f>(CatTemplate[[#This Row],[CO5]]+CatTemplate[[#This Row],[CS5]]) * (1+ getRateOHFinal) * (1 + getRateMarkupFinal)</f>
        <v>#VALUE!</v>
      </c>
      <c r="GV91" s="30" t="e">
        <f>(CatTemplate[[#This Row],[CO6]]+CatTemplate[[#This Row],[CS6]]) * (1+ getRateOHFinal) * (1 + getRateMarkupFinal)</f>
        <v>#VALUE!</v>
      </c>
      <c r="GW91" s="30" t="e">
        <f>(CatTemplate[[#This Row],[CO7]]+CatTemplate[[#This Row],[CS7]]) * (1+ getRateOHFinal) * (1 + getRateMarkupFinal)</f>
        <v>#VALUE!</v>
      </c>
      <c r="GX91" s="30" t="e">
        <f>(CatTemplate[[#This Row],[CO8]]+CatTemplate[[#This Row],[CS8]]) * (1+ getRateOHFinal) * (1 + getRateMarkupFinal)</f>
        <v>#VALUE!</v>
      </c>
      <c r="GY91" s="30" t="e">
        <f>(CatTemplate[[#This Row],[CO9]]+CatTemplate[[#This Row],[CS9]]) * (1+ getRateOHFinal) * (1 + getRateMarkupFinal)</f>
        <v>#VALUE!</v>
      </c>
      <c r="GZ91" s="30" t="e">
        <f>(CatTemplate[[#This Row],[CO10]]+CatTemplate[[#This Row],[CS10]]) * (1+ getRateOHFinal) * (1 + getRateMarkupFinal)</f>
        <v>#VALUE!</v>
      </c>
      <c r="HA91" s="30" t="e">
        <f>(CatTemplate[[#This Row],[CO11]]+CatTemplate[[#This Row],[CS11]]) * (1+ getRateOHFinal) * (1 + getRateMarkupFinal)</f>
        <v>#VALUE!</v>
      </c>
      <c r="HB91" s="30" t="e">
        <f>(CatTemplate[[#This Row],[CO12]]+CatTemplate[[#This Row],[CS12]]) * (1+ getRateOHFinal) * (1 + getRateMarkupFinal)</f>
        <v>#VALUE!</v>
      </c>
      <c r="HC91" s="30" t="e">
        <f>(CatTemplate[[#This Row],[CO13]]+CatTemplate[[#This Row],[CS13]]) * (1+ getRateOHFinal) * (1 + getRateMarkupFinal)</f>
        <v>#VALUE!</v>
      </c>
      <c r="HD91" s="30" t="e">
        <f>(CatTemplate[[#This Row],[CO14]]+CatTemplate[[#This Row],[CS14]]) * (1+ getRateOHFinal) * (1 + getRateMarkupFinal)</f>
        <v>#VALUE!</v>
      </c>
      <c r="HE91" s="30" t="e">
        <f>(CatTemplate[[#This Row],[CO15]]+CatTemplate[[#This Row],[CS15]]) * (1+ getRateOHFinal) * (1 + getRateMarkupFinal)</f>
        <v>#VALUE!</v>
      </c>
      <c r="HF91" s="30" t="e">
        <f>(CatTemplate[[#This Row],[CO16]]+CatTemplate[[#This Row],[CS16]]) * (1+ getRateOHFinal) * (1 + getRateMarkupFinal)</f>
        <v>#VALUE!</v>
      </c>
      <c r="HG91" s="30" t="e">
        <f>(CatTemplate[[#This Row],[CO17]]+CatTemplate[[#This Row],[CS17]]) * (1+ getRateOHFinal) * (1 + getRateMarkupFinal)</f>
        <v>#VALUE!</v>
      </c>
      <c r="HH91" s="30" t="e">
        <f>(CatTemplate[[#This Row],[CO18]]+CatTemplate[[#This Row],[CS18]]) * (1+ getRateOHFinal) * (1 + getRateMarkupFinal)</f>
        <v>#VALUE!</v>
      </c>
      <c r="HI91" s="30" t="e">
        <f>(CatTemplate[[#This Row],[CO19]]+CatTemplate[[#This Row],[CS19]]) * (1+ getRateOHFinal) * (1 + getRateMarkupFinal)</f>
        <v>#VALUE!</v>
      </c>
      <c r="HJ91" s="30" t="e">
        <f>(CatTemplate[[#This Row],[CO20]]+CatTemplate[[#This Row],[CS20]]) * (1+ getRateOHFinal) * (1 + getRateMarkupFinal)</f>
        <v>#VALUE!</v>
      </c>
      <c r="HK91" s="39" t="e">
        <f>CatTemplate[[#This Row],[Total cost]]+CatTemplate[[#This Row],[OH Amount]]+CatTemplate[[#This Row],[Markup]]</f>
        <v>#VALUE!</v>
      </c>
      <c r="HL91" s="63">
        <f>IF(CatTemplate[[#This Row],[Units]]="Days",CatTemplate[[#This Row],[Project quantity]]*CatTemplate[[#This Row],[St. unit effort]],CatTemplate[[#This Row],[Project quantity]])</f>
        <v>0</v>
      </c>
      <c r="HM91" s="287">
        <f>IFERROR(CatTemplate[[#This Row],[Total Price]]/(CatTemplate[[#This Row],[Final Quantity]]),0)</f>
        <v>0</v>
      </c>
      <c r="HN91" s="261"/>
    </row>
    <row r="92" spans="2:222" x14ac:dyDescent="0.2">
      <c r="B92" s="6" t="s">
        <v>75</v>
      </c>
      <c r="C92" s="22">
        <v>2</v>
      </c>
      <c r="D92" s="7" t="s">
        <v>75</v>
      </c>
      <c r="E92" s="24">
        <v>9</v>
      </c>
      <c r="F92" s="18" t="s">
        <v>307</v>
      </c>
      <c r="G92" s="26">
        <v>1</v>
      </c>
      <c r="H92" s="18" t="s">
        <v>894</v>
      </c>
      <c r="I92" s="18" t="s">
        <v>962</v>
      </c>
      <c r="J92" s="15" t="s">
        <v>28</v>
      </c>
      <c r="K92" s="15"/>
      <c r="L92" s="15" t="s">
        <v>140</v>
      </c>
      <c r="M92" s="15" t="s">
        <v>206</v>
      </c>
      <c r="N92" s="15" t="s">
        <v>858</v>
      </c>
      <c r="O92" s="320"/>
      <c r="P92" s="71"/>
      <c r="Q92" s="108"/>
      <c r="R92" s="73" t="s">
        <v>433</v>
      </c>
      <c r="S92" s="97"/>
      <c r="T92" s="100">
        <f>getEqUnitCost</f>
        <v>0</v>
      </c>
      <c r="U92" s="73">
        <f>getEqUnitEffort</f>
        <v>0</v>
      </c>
      <c r="V92" s="101">
        <f>getEqQuantity</f>
        <v>0</v>
      </c>
      <c r="W92" s="320"/>
      <c r="X92" s="100">
        <f>getConsUnitCost</f>
        <v>0</v>
      </c>
      <c r="Y92" s="73">
        <f>getConsUnitEffort</f>
        <v>0</v>
      </c>
      <c r="Z92" s="14">
        <f>getConsQuantity</f>
        <v>0</v>
      </c>
      <c r="AA92" s="320"/>
      <c r="AB92" s="72"/>
      <c r="AC92" s="112"/>
      <c r="AD92" s="14">
        <f>getOthQuantity</f>
        <v>0</v>
      </c>
      <c r="AE92" s="320"/>
      <c r="AF92" s="28" t="str">
        <f>IF(ISBLANK(CatTemplate[[#This Row],[Resource type]]),"",CatTemplate[[#This Row],[Resource type]])</f>
        <v>CIEC CRA</v>
      </c>
      <c r="AG92" s="242">
        <f>getStaffUnitCost</f>
        <v>529.72667641480098</v>
      </c>
      <c r="AH92" s="113">
        <f>getStaffUnitEffort</f>
        <v>0</v>
      </c>
      <c r="AI92" s="40">
        <f>getStaffQuantity</f>
        <v>0</v>
      </c>
      <c r="AJ92" s="41">
        <f>CatTemplate[[#This Row],[St. quantity]]*8/ParRatePM</f>
        <v>0</v>
      </c>
      <c r="AK92" s="320"/>
      <c r="AL92" s="53" t="str">
        <f>CatTemplate[[#This Row],[Item type]]</f>
        <v>Days</v>
      </c>
      <c r="AM92" s="12">
        <f>SUM(CatTemplate[[#This Row],[Year1]:[Year20]])</f>
        <v>0</v>
      </c>
      <c r="AN92" s="52"/>
      <c r="AO92" s="52"/>
      <c r="AP92" s="52"/>
      <c r="AQ92" s="8"/>
      <c r="AR92" s="8"/>
      <c r="AS92" s="8"/>
      <c r="AT92" s="8"/>
      <c r="AU92" s="8"/>
      <c r="AV92" s="8"/>
      <c r="AW92" s="8"/>
      <c r="AX92" s="8"/>
      <c r="AY92" s="8"/>
      <c r="AZ92" s="8"/>
      <c r="BA92" s="8"/>
      <c r="BB92" s="8"/>
      <c r="BC92" s="8"/>
      <c r="BD92" s="8"/>
      <c r="BE92" s="8"/>
      <c r="BF92" s="8"/>
      <c r="BG92" s="36"/>
      <c r="BH92" s="320"/>
      <c r="BI92" s="37" t="str">
        <f>getCostCategory</f>
        <v>01 Staff costs</v>
      </c>
      <c r="BJ92" s="37" t="str">
        <f>getSection</f>
        <v>02 Patient visits and data collection</v>
      </c>
      <c r="BK92" s="32" t="str">
        <f>getObject</f>
        <v>CIEC CRA</v>
      </c>
      <c r="BL92" s="30">
        <f>IFERROR(getUnitCost * IF(CatTemplate[[#This Row],[Cost Category Comp.]]="01 Staff costs", 1,1),0)</f>
        <v>529.72667641480098</v>
      </c>
      <c r="BM92" s="29">
        <f>IF(AND(ISBLANK(CatTemplate[[#This Row],[Eq. unit cost]]),ISBLANK(CatTemplate[[#This Row],[Cons. unit cost]]),ISBLANK(CatTemplate[[#This Row],[Oth. unit cost]])), 0, IF(getUnitEffort =0,1,getUnitEffort) * CatTemplate[[#This Row],[Year1]])</f>
        <v>0</v>
      </c>
      <c r="BN92" s="29">
        <f>IF(AND(ISBLANK(CatTemplate[[#This Row],[Eq. unit cost]]),ISBLANK(CatTemplate[[#This Row],[Cons. unit cost]]),ISBLANK(CatTemplate[[#This Row],[Oth. unit cost]])), 0, IF(getUnitEffort =0,1,getUnitEffort) * CatTemplate[[#This Row],[Year2]])</f>
        <v>0</v>
      </c>
      <c r="BO92" s="29">
        <f>IF(AND(ISBLANK(CatTemplate[[#This Row],[Eq. unit cost]]),ISBLANK(CatTemplate[[#This Row],[Cons. unit cost]]),ISBLANK(CatTemplate[[#This Row],[Oth. unit cost]])), 0, IF(getUnitEffort =0,1,getUnitEffort) * CatTemplate[[#This Row],[Year3]])</f>
        <v>0</v>
      </c>
      <c r="BP92" s="29">
        <f>IF(AND(ISBLANK(CatTemplate[[#This Row],[Eq. unit cost]]),ISBLANK(CatTemplate[[#This Row],[Cons. unit cost]]),ISBLANK(CatTemplate[[#This Row],[Oth. unit cost]])), 0, IF(getUnitEffort =0,1,getUnitEffort) * CatTemplate[[#This Row],[Year4]])</f>
        <v>0</v>
      </c>
      <c r="BQ92" s="29">
        <f>IF(AND(ISBLANK(CatTemplate[[#This Row],[Eq. unit cost]]),ISBLANK(CatTemplate[[#This Row],[Cons. unit cost]]),ISBLANK(CatTemplate[[#This Row],[Oth. unit cost]])), 0, IF(getUnitEffort =0,1,getUnitEffort) * CatTemplate[[#This Row],[Year5]])</f>
        <v>0</v>
      </c>
      <c r="BR92" s="29">
        <f>IF(AND(ISBLANK(CatTemplate[[#This Row],[Eq. unit cost]]),ISBLANK(CatTemplate[[#This Row],[Cons. unit cost]]),ISBLANK(CatTemplate[[#This Row],[Oth. unit cost]])), 0, IF(getUnitEffort =0,1,getUnitEffort) * CatTemplate[[#This Row],[Year6]])</f>
        <v>0</v>
      </c>
      <c r="BS92" s="29">
        <f>IF(AND(ISBLANK(CatTemplate[[#This Row],[Eq. unit cost]]),ISBLANK(CatTemplate[[#This Row],[Cons. unit cost]]),ISBLANK(CatTemplate[[#This Row],[Oth. unit cost]])), 0, IF(getUnitEffort =0,1,getUnitEffort) * CatTemplate[[#This Row],[Year7]])</f>
        <v>0</v>
      </c>
      <c r="BT92" s="29">
        <f>IF(AND(ISBLANK(CatTemplate[[#This Row],[Eq. unit cost]]),ISBLANK(CatTemplate[[#This Row],[Cons. unit cost]]),ISBLANK(CatTemplate[[#This Row],[Oth. unit cost]])), 0, IF(getUnitEffort =0,1,getUnitEffort) * CatTemplate[[#This Row],[Year8]])</f>
        <v>0</v>
      </c>
      <c r="BU92" s="29">
        <f>IF(AND(ISBLANK(CatTemplate[[#This Row],[Eq. unit cost]]),ISBLANK(CatTemplate[[#This Row],[Cons. unit cost]]),ISBLANK(CatTemplate[[#This Row],[Oth. unit cost]])), 0, IF(getUnitEffort =0,1,getUnitEffort) * CatTemplate[[#This Row],[Year9]])</f>
        <v>0</v>
      </c>
      <c r="BV92" s="29">
        <f>IF(AND(ISBLANK(CatTemplate[[#This Row],[Eq. unit cost]]),ISBLANK(CatTemplate[[#This Row],[Cons. unit cost]]),ISBLANK(CatTemplate[[#This Row],[Oth. unit cost]])), 0, IF(getUnitEffort =0,1,getUnitEffort) * CatTemplate[[#This Row],[Year10]])</f>
        <v>0</v>
      </c>
      <c r="BW92" s="29">
        <f>IF(AND(ISBLANK(CatTemplate[[#This Row],[Eq. unit cost]]),ISBLANK(CatTemplate[[#This Row],[Cons. unit cost]]),ISBLANK(CatTemplate[[#This Row],[Oth. unit cost]])), 0, IF(getUnitEffort =0,1,getUnitEffort) * CatTemplate[[#This Row],[Year11]])</f>
        <v>0</v>
      </c>
      <c r="BX92" s="29">
        <f>IF(AND(ISBLANK(CatTemplate[[#This Row],[Eq. unit cost]]),ISBLANK(CatTemplate[[#This Row],[Cons. unit cost]]),ISBLANK(CatTemplate[[#This Row],[Oth. unit cost]])), 0, IF(getUnitEffort =0,1,getUnitEffort) * CatTemplate[[#This Row],[Year12]])</f>
        <v>0</v>
      </c>
      <c r="BY92" s="29">
        <f>IF(AND(ISBLANK(CatTemplate[[#This Row],[Eq. unit cost]]),ISBLANK(CatTemplate[[#This Row],[Cons. unit cost]]),ISBLANK(CatTemplate[[#This Row],[Oth. unit cost]])), 0, IF(getUnitEffort =0,1,getUnitEffort) * CatTemplate[[#This Row],[Year13]])</f>
        <v>0</v>
      </c>
      <c r="BZ92" s="29">
        <f>IF(AND(ISBLANK(CatTemplate[[#This Row],[Eq. unit cost]]),ISBLANK(CatTemplate[[#This Row],[Cons. unit cost]]),ISBLANK(CatTemplate[[#This Row],[Oth. unit cost]])), 0, IF(getUnitEffort =0,1,getUnitEffort) * CatTemplate[[#This Row],[Year14]])</f>
        <v>0</v>
      </c>
      <c r="CA92" s="29">
        <f>IF(AND(ISBLANK(CatTemplate[[#This Row],[Eq. unit cost]]),ISBLANK(CatTemplate[[#This Row],[Cons. unit cost]]),ISBLANK(CatTemplate[[#This Row],[Oth. unit cost]])), 0, IF(getUnitEffort =0,1,getUnitEffort) * CatTemplate[[#This Row],[Year15]])</f>
        <v>0</v>
      </c>
      <c r="CB92" s="29">
        <f>IF(AND(ISBLANK(CatTemplate[[#This Row],[Eq. unit cost]]),ISBLANK(CatTemplate[[#This Row],[Cons. unit cost]]),ISBLANK(CatTemplate[[#This Row],[Oth. unit cost]])), 0, IF(getUnitEffort =0,1,getUnitEffort) * CatTemplate[[#This Row],[Year16]])</f>
        <v>0</v>
      </c>
      <c r="CC92" s="29">
        <f>IF(AND(ISBLANK(CatTemplate[[#This Row],[Eq. unit cost]]),ISBLANK(CatTemplate[[#This Row],[Cons. unit cost]]),ISBLANK(CatTemplate[[#This Row],[Oth. unit cost]])), 0, IF(getUnitEffort =0,1,getUnitEffort) * CatTemplate[[#This Row],[Year17]])</f>
        <v>0</v>
      </c>
      <c r="CD92" s="29">
        <f>IF(AND(ISBLANK(CatTemplate[[#This Row],[Eq. unit cost]]),ISBLANK(CatTemplate[[#This Row],[Cons. unit cost]]),ISBLANK(CatTemplate[[#This Row],[Oth. unit cost]])), 0, IF(getUnitEffort =0,1,getUnitEffort) * CatTemplate[[#This Row],[Year18]])</f>
        <v>0</v>
      </c>
      <c r="CE92" s="29">
        <f>IF(AND(ISBLANK(CatTemplate[[#This Row],[Eq. unit cost]]),ISBLANK(CatTemplate[[#This Row],[Cons. unit cost]]),ISBLANK(CatTemplate[[#This Row],[Oth. unit cost]])), 0, IF(getUnitEffort =0,1,getUnitEffort) * CatTemplate[[#This Row],[Year19]])</f>
        <v>0</v>
      </c>
      <c r="CF92" s="29">
        <f>IF(AND(ISBLANK(CatTemplate[[#This Row],[Eq. unit cost]]),ISBLANK(CatTemplate[[#This Row],[Cons. unit cost]]),ISBLANK(CatTemplate[[#This Row],[Oth. unit cost]])), 0, IF(getUnitEffort =0,1,getUnitEffort) * CatTemplate[[#This Row],[Year20]])</f>
        <v>0</v>
      </c>
      <c r="CG92" s="45">
        <f>SUM(CatTemplate[[#This Row],[Q1]:[Q20]])</f>
        <v>0</v>
      </c>
      <c r="CH92" s="29">
        <f>IF(ISBLANK(CatTemplate[[#This Row],[St. unit effort]]),0,(CatTemplate[[#This Row],[St. unit effort]] * CatTemplate[[#This Row],[Year1]]))</f>
        <v>0</v>
      </c>
      <c r="CI92" s="29">
        <f>IF(ISBLANK(CatTemplate[[#This Row],[St. unit effort]]),0,(CatTemplate[[#This Row],[St. unit effort]] * CatTemplate[[#This Row],[Year2]]))</f>
        <v>0</v>
      </c>
      <c r="CJ92" s="29">
        <f>IF(ISBLANK(CatTemplate[[#This Row],[St. unit effort]]),0,(CatTemplate[[#This Row],[St. unit effort]] * CatTemplate[[#This Row],[Year3]]))</f>
        <v>0</v>
      </c>
      <c r="CK92" s="29">
        <f>IF(ISBLANK(CatTemplate[[#This Row],[St. unit effort]]),0,(CatTemplate[[#This Row],[St. unit effort]] * CatTemplate[[#This Row],[Year4]]))</f>
        <v>0</v>
      </c>
      <c r="CL92" s="29">
        <f>IF(ISBLANK(CatTemplate[[#This Row],[St. unit effort]]),0,(CatTemplate[[#This Row],[St. unit effort]] * CatTemplate[[#This Row],[Year5]]))</f>
        <v>0</v>
      </c>
      <c r="CM92" s="29">
        <f>IF(ISBLANK(CatTemplate[[#This Row],[St. unit effort]]),0,(CatTemplate[[#This Row],[St. unit effort]] * CatTemplate[[#This Row],[Year6]]))</f>
        <v>0</v>
      </c>
      <c r="CN92" s="29">
        <f>IF(ISBLANK(CatTemplate[[#This Row],[St. unit effort]]),0,(CatTemplate[[#This Row],[St. unit effort]] * CatTemplate[[#This Row],[Year7]]))</f>
        <v>0</v>
      </c>
      <c r="CO92" s="29">
        <f>IF(ISBLANK(CatTemplate[[#This Row],[St. unit effort]]),0,(CatTemplate[[#This Row],[St. unit effort]] * CatTemplate[[#This Row],[Year8]]))</f>
        <v>0</v>
      </c>
      <c r="CP92" s="29">
        <f>IF(ISBLANK(CatTemplate[[#This Row],[St. unit effort]]),0,(CatTemplate[[#This Row],[St. unit effort]] * CatTemplate[[#This Row],[Year9]]))</f>
        <v>0</v>
      </c>
      <c r="CQ92" s="29">
        <f>IF(ISBLANK(CatTemplate[[#This Row],[St. unit effort]]),0,(CatTemplate[[#This Row],[St. unit effort]] * CatTemplate[[#This Row],[Year10]]))</f>
        <v>0</v>
      </c>
      <c r="CR92" s="29">
        <f>IF(ISBLANK(CatTemplate[[#This Row],[St. unit effort]]),0,(CatTemplate[[#This Row],[St. unit effort]] * CatTemplate[[#This Row],[Year11]]))</f>
        <v>0</v>
      </c>
      <c r="CS92" s="29">
        <f>IF(ISBLANK(CatTemplate[[#This Row],[St. unit effort]]),0,(CatTemplate[[#This Row],[St. unit effort]] * CatTemplate[[#This Row],[Year12]]))</f>
        <v>0</v>
      </c>
      <c r="CT92" s="29">
        <f>IF(ISBLANK(CatTemplate[[#This Row],[St. unit effort]]),0,(CatTemplate[[#This Row],[St. unit effort]] * CatTemplate[[#This Row],[Year13]]))</f>
        <v>0</v>
      </c>
      <c r="CU92" s="29">
        <f>IF(ISBLANK(CatTemplate[[#This Row],[St. unit effort]]),0,(CatTemplate[[#This Row],[St. unit effort]] * CatTemplate[[#This Row],[Year14]]))</f>
        <v>0</v>
      </c>
      <c r="CV92" s="29">
        <f>IF(ISBLANK(CatTemplate[[#This Row],[St. unit effort]]),0,(CatTemplate[[#This Row],[St. unit effort]] * CatTemplate[[#This Row],[Year15]]))</f>
        <v>0</v>
      </c>
      <c r="CW92" s="29">
        <f>IF(ISBLANK(CatTemplate[[#This Row],[St. unit effort]]),0,(CatTemplate[[#This Row],[St. unit effort]] * CatTemplate[[#This Row],[Year16]]))</f>
        <v>0</v>
      </c>
      <c r="CX92" s="29">
        <f>IF(ISBLANK(CatTemplate[[#This Row],[St. unit effort]]),0,(CatTemplate[[#This Row],[St. unit effort]] * CatTemplate[[#This Row],[Year17]]))</f>
        <v>0</v>
      </c>
      <c r="CY92" s="29">
        <f>IF(ISBLANK(CatTemplate[[#This Row],[St. unit effort]]),0,(CatTemplate[[#This Row],[St. unit effort]] * CatTemplate[[#This Row],[Year18]]))</f>
        <v>0</v>
      </c>
      <c r="CZ92" s="29">
        <f>IF(ISBLANK(CatTemplate[[#This Row],[St. unit effort]]),0,(CatTemplate[[#This Row],[St. unit effort]] * CatTemplate[[#This Row],[Year19]]))</f>
        <v>0</v>
      </c>
      <c r="DA92" s="29">
        <f>IF(ISBLANK(CatTemplate[[#This Row],[St. unit effort]]),0,(CatTemplate[[#This Row],[St. unit effort]] * CatTemplate[[#This Row],[Year20]]))</f>
        <v>0</v>
      </c>
      <c r="DB92" s="57">
        <f>IF(ISBLANK(CatTemplate[[#This Row],[St. unit effort]]),0,(CatTemplate[[#This Row],[St. unit effort]] * CatTemplate[[#This Row],[Year1]])*8/ParRatePM)</f>
        <v>0</v>
      </c>
      <c r="DC92" s="57">
        <f>IF(ISBLANK(CatTemplate[[#This Row],[St. unit effort]]),0,(CatTemplate[[#This Row],[St. unit effort]] * CatTemplate[[#This Row],[Year2]])*8/ParRatePM)</f>
        <v>0</v>
      </c>
      <c r="DD92" s="57">
        <f>IF(ISBLANK(CatTemplate[[#This Row],[St. unit effort]]),0,(CatTemplate[[#This Row],[St. unit effort]] * CatTemplate[[#This Row],[Year3]])*8/ParRatePM)</f>
        <v>0</v>
      </c>
      <c r="DE92" s="57">
        <f>IF(ISBLANK(CatTemplate[[#This Row],[St. unit effort]]),0,(CatTemplate[[#This Row],[St. unit effort]] * CatTemplate[[#This Row],[Year4]])*8/ParRatePM)</f>
        <v>0</v>
      </c>
      <c r="DF92" s="57">
        <f>IF(ISBLANK(CatTemplate[[#This Row],[St. unit effort]]),0,(CatTemplate[[#This Row],[St. unit effort]] * CatTemplate[[#This Row],[Year5]])*8/ParRatePM)</f>
        <v>0</v>
      </c>
      <c r="DG92" s="57">
        <f>IF(ISBLANK(CatTemplate[[#This Row],[St. unit effort]]),0,(CatTemplate[[#This Row],[St. unit effort]] * CatTemplate[[#This Row],[Year6]])*8/ParRatePM)</f>
        <v>0</v>
      </c>
      <c r="DH92" s="57">
        <f>IF(ISBLANK(CatTemplate[[#This Row],[St. unit effort]]),0,(CatTemplate[[#This Row],[St. unit effort]] * CatTemplate[[#This Row],[Year7]])*8/ParRatePM)</f>
        <v>0</v>
      </c>
      <c r="DI92" s="57">
        <f>IF(ISBLANK(CatTemplate[[#This Row],[St. unit effort]]),0,(CatTemplate[[#This Row],[St. unit effort]] * CatTemplate[[#This Row],[Year8]])*8/ParRatePM)</f>
        <v>0</v>
      </c>
      <c r="DJ92" s="57">
        <f>IF(ISBLANK(CatTemplate[[#This Row],[St. unit effort]]),0,(CatTemplate[[#This Row],[St. unit effort]] * CatTemplate[[#This Row],[Year9]])*8/ParRatePM)</f>
        <v>0</v>
      </c>
      <c r="DK92" s="57">
        <f>IF(ISBLANK(CatTemplate[[#This Row],[St. unit effort]]),0,(CatTemplate[[#This Row],[St. unit effort]] * CatTemplate[[#This Row],[Year10]])*8/ParRatePM)</f>
        <v>0</v>
      </c>
      <c r="DL92" s="57">
        <f>IF(ISBLANK(CatTemplate[[#This Row],[St. unit effort]]),0,(CatTemplate[[#This Row],[St. unit effort]] * CatTemplate[[#This Row],[Year11]])*8/ParRatePM)</f>
        <v>0</v>
      </c>
      <c r="DM92" s="57">
        <f>IF(ISBLANK(CatTemplate[[#This Row],[St. unit effort]]),0,(CatTemplate[[#This Row],[St. unit effort]] * CatTemplate[[#This Row],[Year12]])*8/ParRatePM)</f>
        <v>0</v>
      </c>
      <c r="DN92" s="57">
        <f>IF(ISBLANK(CatTemplate[[#This Row],[St. unit effort]]),0,(CatTemplate[[#This Row],[St. unit effort]] * CatTemplate[[#This Row],[Year13]])*8/ParRatePM)</f>
        <v>0</v>
      </c>
      <c r="DO92" s="57">
        <f>IF(ISBLANK(CatTemplate[[#This Row],[St. unit effort]]),0,(CatTemplate[[#This Row],[St. unit effort]] * CatTemplate[[#This Row],[Year14]])*8/ParRatePM)</f>
        <v>0</v>
      </c>
      <c r="DP92" s="57">
        <f>IF(ISBLANK(CatTemplate[[#This Row],[St. unit effort]]),0,(CatTemplate[[#This Row],[St. unit effort]] * CatTemplate[[#This Row],[Year15]])*8/ParRatePM)</f>
        <v>0</v>
      </c>
      <c r="DQ92" s="57">
        <f>IF(ISBLANK(CatTemplate[[#This Row],[St. unit effort]]),0,(CatTemplate[[#This Row],[St. unit effort]] * CatTemplate[[#This Row],[Year16]])*8/ParRatePM)</f>
        <v>0</v>
      </c>
      <c r="DR92" s="57">
        <f>IF(ISBLANK(CatTemplate[[#This Row],[St. unit effort]]),0,(CatTemplate[[#This Row],[St. unit effort]] * CatTemplate[[#This Row],[Year17]])*8/ParRatePM)</f>
        <v>0</v>
      </c>
      <c r="DS92" s="57">
        <f>IF(ISBLANK(CatTemplate[[#This Row],[St. unit effort]]),0,(CatTemplate[[#This Row],[St. unit effort]] * CatTemplate[[#This Row],[Year18]])*8/ParRatePM)</f>
        <v>0</v>
      </c>
      <c r="DT92" s="57">
        <f>IF(ISBLANK(CatTemplate[[#This Row],[St. unit effort]]),0,(CatTemplate[[#This Row],[St. unit effort]] * CatTemplate[[#This Row],[Year19]])*8/ParRatePM)</f>
        <v>0</v>
      </c>
      <c r="DU92" s="57">
        <f>IF(ISBLANK(CatTemplate[[#This Row],[St. unit effort]]),0,(CatTemplate[[#This Row],[St. unit effort]] * CatTemplate[[#This Row],[Year20]])*8/ParRatePM)</f>
        <v>0</v>
      </c>
      <c r="DV92" s="54">
        <f>SUM(CatTemplate[[#This Row],[PM1]:[PM20]])</f>
        <v>0</v>
      </c>
      <c r="DW92" s="56">
        <f t="shared" si="35"/>
        <v>0</v>
      </c>
      <c r="DX92" s="56">
        <f t="shared" si="35"/>
        <v>0</v>
      </c>
      <c r="DY92" s="56">
        <f t="shared" si="35"/>
        <v>0</v>
      </c>
      <c r="DZ92" s="56">
        <f t="shared" si="35"/>
        <v>0</v>
      </c>
      <c r="EA92" s="56">
        <f t="shared" si="35"/>
        <v>0</v>
      </c>
      <c r="EB92" s="56">
        <f t="shared" si="35"/>
        <v>0</v>
      </c>
      <c r="EC92" s="56">
        <f t="shared" si="35"/>
        <v>0</v>
      </c>
      <c r="ED92" s="56">
        <f t="shared" si="35"/>
        <v>0</v>
      </c>
      <c r="EE92" s="56">
        <f t="shared" si="35"/>
        <v>0</v>
      </c>
      <c r="EF92" s="56">
        <f t="shared" si="35"/>
        <v>0</v>
      </c>
      <c r="EG92" s="56">
        <f t="shared" si="35"/>
        <v>0</v>
      </c>
      <c r="EH92" s="56">
        <f t="shared" si="35"/>
        <v>0</v>
      </c>
      <c r="EI92" s="56">
        <f t="shared" si="35"/>
        <v>0</v>
      </c>
      <c r="EJ92" s="56">
        <f t="shared" si="35"/>
        <v>0</v>
      </c>
      <c r="EK92" s="56">
        <f t="shared" si="35"/>
        <v>0</v>
      </c>
      <c r="EL92" s="56">
        <f t="shared" si="35"/>
        <v>0</v>
      </c>
      <c r="EM92" s="56">
        <f t="shared" si="33"/>
        <v>0</v>
      </c>
      <c r="EN92" s="56">
        <f t="shared" si="33"/>
        <v>0</v>
      </c>
      <c r="EO92" s="56">
        <f t="shared" si="33"/>
        <v>0</v>
      </c>
      <c r="EP92" s="56">
        <f t="shared" si="33"/>
        <v>0</v>
      </c>
      <c r="EQ92" s="30">
        <f>CatTemplate[[#This Row],[Eq. unit cost]] * CatTemplate[[#This Row],[Eq. quantity]]</f>
        <v>0</v>
      </c>
      <c r="ER92" s="30">
        <f>CatTemplate[[#This Row],[Cons. unit cost]] *CatTemplate[[#This Row],[Cons. quantity]]</f>
        <v>0</v>
      </c>
      <c r="ES92" s="30">
        <f>CatTemplate[[#This Row],[Oth. unit cost]] *CatTemplate[[#This Row],[Oth. quantity]]</f>
        <v>0</v>
      </c>
      <c r="ET92" s="55">
        <f>SUM(CatTemplate[[#This Row],[CO1]:[CO20]])</f>
        <v>0</v>
      </c>
      <c r="EU92" s="56">
        <f t="shared" si="36"/>
        <v>0</v>
      </c>
      <c r="EV92" s="56">
        <f t="shared" si="36"/>
        <v>0</v>
      </c>
      <c r="EW92" s="56">
        <f t="shared" si="36"/>
        <v>0</v>
      </c>
      <c r="EX92" s="56">
        <f t="shared" si="36"/>
        <v>0</v>
      </c>
      <c r="EY92" s="56">
        <f t="shared" si="36"/>
        <v>0</v>
      </c>
      <c r="EZ92" s="56">
        <f t="shared" si="36"/>
        <v>0</v>
      </c>
      <c r="FA92" s="56">
        <f t="shared" si="36"/>
        <v>0</v>
      </c>
      <c r="FB92" s="56">
        <f t="shared" si="36"/>
        <v>0</v>
      </c>
      <c r="FC92" s="56">
        <f t="shared" si="36"/>
        <v>0</v>
      </c>
      <c r="FD92" s="56">
        <f t="shared" si="36"/>
        <v>0</v>
      </c>
      <c r="FE92" s="56">
        <f t="shared" si="36"/>
        <v>0</v>
      </c>
      <c r="FF92" s="56">
        <f t="shared" si="36"/>
        <v>0</v>
      </c>
      <c r="FG92" s="56">
        <f t="shared" si="36"/>
        <v>0</v>
      </c>
      <c r="FH92" s="56">
        <f t="shared" si="36"/>
        <v>0</v>
      </c>
      <c r="FI92" s="56">
        <f t="shared" si="36"/>
        <v>0</v>
      </c>
      <c r="FJ92" s="56">
        <f t="shared" si="36"/>
        <v>0</v>
      </c>
      <c r="FK92" s="56">
        <f t="shared" si="34"/>
        <v>0</v>
      </c>
      <c r="FL92" s="56">
        <f t="shared" si="34"/>
        <v>0</v>
      </c>
      <c r="FM92" s="56">
        <f t="shared" si="34"/>
        <v>0</v>
      </c>
      <c r="FN92" s="56">
        <f t="shared" si="34"/>
        <v>0</v>
      </c>
      <c r="FO92" s="58">
        <f>SUM(CatTemplate[[#This Row],[CS1]:[CS20]])</f>
        <v>0</v>
      </c>
      <c r="FP92" s="59">
        <f>CatTemplate[[#This Row],[Total Oth. cost]]+CatTemplate[[#This Row],[Total St. Cost]]</f>
        <v>0</v>
      </c>
      <c r="FQ92" s="33" t="e">
        <f t="shared" si="27"/>
        <v>#VALUE!</v>
      </c>
      <c r="FR92" s="33" t="e">
        <f t="shared" si="28"/>
        <v>#VALUE!</v>
      </c>
      <c r="FS92" s="30" t="e">
        <f>(CatTemplate[[#This Row],[CO1]] + CatTemplate[[#This Row],[CS1]]) * (1 + getRateOHFinal) * getRateMarkupFinal</f>
        <v>#VALUE!</v>
      </c>
      <c r="FT92" s="30" t="e">
        <f>(CatTemplate[[#This Row],[CO2]] + CatTemplate[[#This Row],[CS2]]) * (1 + getRateOHFinal) * getRateMarkupFinal</f>
        <v>#VALUE!</v>
      </c>
      <c r="FU92" s="30" t="e">
        <f>(CatTemplate[[#This Row],[CO3]] + CatTemplate[[#This Row],[CS3]]) * (1 + getRateOHFinal) * getRateMarkupFinal</f>
        <v>#VALUE!</v>
      </c>
      <c r="FV92" s="30" t="e">
        <f>(CatTemplate[[#This Row],[CO4]] + CatTemplate[[#This Row],[CS4]]) * (1 + getRateOHFinal) * getRateMarkupFinal</f>
        <v>#VALUE!</v>
      </c>
      <c r="FW92" s="30" t="e">
        <f>(CatTemplate[[#This Row],[CO5]] + CatTemplate[[#This Row],[CS5]]) * (1 + getRateOHFinal) * getRateMarkupFinal</f>
        <v>#VALUE!</v>
      </c>
      <c r="FX92" s="30" t="e">
        <f>(CatTemplate[[#This Row],[CO6]] + CatTemplate[[#This Row],[CS6]]) * (1 + getRateOHFinal) * getRateMarkupFinal</f>
        <v>#VALUE!</v>
      </c>
      <c r="FY92" s="30" t="e">
        <f>(CatTemplate[[#This Row],[CO7]] + CatTemplate[[#This Row],[CS7]]) * (1 + getRateOHFinal) * getRateMarkupFinal</f>
        <v>#VALUE!</v>
      </c>
      <c r="FZ92" s="30" t="e">
        <f>(CatTemplate[[#This Row],[CO8]] + CatTemplate[[#This Row],[CS8]]) * (1 + getRateOHFinal) * getRateMarkupFinal</f>
        <v>#VALUE!</v>
      </c>
      <c r="GA92" s="30" t="e">
        <f>(CatTemplate[[#This Row],[CO9]] + CatTemplate[[#This Row],[CS9]]) * (1 + getRateOHFinal) * getRateMarkupFinal</f>
        <v>#VALUE!</v>
      </c>
      <c r="GB92" s="30" t="e">
        <f>(CatTemplate[[#This Row],[CO10]] + CatTemplate[[#This Row],[CS10]]) * (1 + getRateOHFinal) * getRateMarkupFinal</f>
        <v>#VALUE!</v>
      </c>
      <c r="GC92" s="30" t="e">
        <f>(CatTemplate[[#This Row],[CO11]] + CatTemplate[[#This Row],[CS11]]) * (1 + getRateOHFinal) * getRateMarkupFinal</f>
        <v>#VALUE!</v>
      </c>
      <c r="GD92" s="30" t="e">
        <f>(CatTemplate[[#This Row],[CO12]] + CatTemplate[[#This Row],[CS12]]) * (1 + getRateOHFinal) * getRateMarkupFinal</f>
        <v>#VALUE!</v>
      </c>
      <c r="GE92" s="30" t="e">
        <f>(CatTemplate[[#This Row],[CO13]] + CatTemplate[[#This Row],[CS13]]) * (1 + getRateOHFinal) * getRateMarkupFinal</f>
        <v>#VALUE!</v>
      </c>
      <c r="GF92" s="30" t="e">
        <f>(CatTemplate[[#This Row],[CO14]] + CatTemplate[[#This Row],[CS14]]) * (1 + getRateOHFinal) * getRateMarkupFinal</f>
        <v>#VALUE!</v>
      </c>
      <c r="GG92" s="30" t="e">
        <f>(CatTemplate[[#This Row],[CO15]] + CatTemplate[[#This Row],[CS15]]) * (1 + getRateOHFinal) * getRateMarkupFinal</f>
        <v>#VALUE!</v>
      </c>
      <c r="GH92" s="30" t="e">
        <f>(CatTemplate[[#This Row],[CO16]] + CatTemplate[[#This Row],[CS16]]) * (1 + getRateOHFinal) * getRateMarkupFinal</f>
        <v>#VALUE!</v>
      </c>
      <c r="GI92" s="30" t="e">
        <f>(CatTemplate[[#This Row],[CO17]] + CatTemplate[[#This Row],[CS17]]) * (1 + getRateOHFinal) * getRateMarkupFinal</f>
        <v>#VALUE!</v>
      </c>
      <c r="GJ92" s="30" t="e">
        <f>(CatTemplate[[#This Row],[CO18]] + CatTemplate[[#This Row],[CS18]]) * (1 + getRateOHFinal) * getRateMarkupFinal</f>
        <v>#VALUE!</v>
      </c>
      <c r="GK92" s="30" t="e">
        <f>(CatTemplate[[#This Row],[CO19]] + CatTemplate[[#This Row],[CS19]]) * (1 + getRateOHFinal) * getRateMarkupFinal</f>
        <v>#VALUE!</v>
      </c>
      <c r="GL92" s="30" t="e">
        <f>(CatTemplate[[#This Row],[CO20]] + CatTemplate[[#This Row],[CS20]]) * (1 + getRateOHFinal) * getRateMarkupFinal</f>
        <v>#VALUE!</v>
      </c>
      <c r="GM92" s="30" t="e">
        <f t="shared" si="29"/>
        <v>#VALUE!</v>
      </c>
      <c r="GN92" s="30" t="e">
        <f t="shared" si="30"/>
        <v>#VALUE!</v>
      </c>
      <c r="GO92" s="30" t="e">
        <f t="shared" si="31"/>
        <v>#VALUE!</v>
      </c>
      <c r="GP92" s="30" t="e">
        <f t="shared" si="32"/>
        <v>#VALUE!</v>
      </c>
      <c r="GQ92" s="30" t="e">
        <f>(CatTemplate[[#This Row],[CO1]]+CatTemplate[[#This Row],[CS1]]) * (1+ getRateOHFinal) * (1 + getRateMarkupFinal)</f>
        <v>#VALUE!</v>
      </c>
      <c r="GR92" s="30" t="e">
        <f>(CatTemplate[[#This Row],[CO2]]+CatTemplate[[#This Row],[CS2]]) * (1+ getRateOHFinal) * (1 + getRateMarkupFinal)</f>
        <v>#VALUE!</v>
      </c>
      <c r="GS92" s="30" t="e">
        <f>(CatTemplate[[#This Row],[CO3]]+CatTemplate[[#This Row],[CS3]]) * (1+ getRateOHFinal) * (1 + getRateMarkupFinal)</f>
        <v>#VALUE!</v>
      </c>
      <c r="GT92" s="30" t="e">
        <f>(CatTemplate[[#This Row],[CO4]]+CatTemplate[[#This Row],[CS4]]) * (1+ getRateOHFinal) * (1 + getRateMarkupFinal)</f>
        <v>#VALUE!</v>
      </c>
      <c r="GU92" s="30" t="e">
        <f>(CatTemplate[[#This Row],[CO5]]+CatTemplate[[#This Row],[CS5]]) * (1+ getRateOHFinal) * (1 + getRateMarkupFinal)</f>
        <v>#VALUE!</v>
      </c>
      <c r="GV92" s="30" t="e">
        <f>(CatTemplate[[#This Row],[CO6]]+CatTemplate[[#This Row],[CS6]]) * (1+ getRateOHFinal) * (1 + getRateMarkupFinal)</f>
        <v>#VALUE!</v>
      </c>
      <c r="GW92" s="30" t="e">
        <f>(CatTemplate[[#This Row],[CO7]]+CatTemplate[[#This Row],[CS7]]) * (1+ getRateOHFinal) * (1 + getRateMarkupFinal)</f>
        <v>#VALUE!</v>
      </c>
      <c r="GX92" s="30" t="e">
        <f>(CatTemplate[[#This Row],[CO8]]+CatTemplate[[#This Row],[CS8]]) * (1+ getRateOHFinal) * (1 + getRateMarkupFinal)</f>
        <v>#VALUE!</v>
      </c>
      <c r="GY92" s="30" t="e">
        <f>(CatTemplate[[#This Row],[CO9]]+CatTemplate[[#This Row],[CS9]]) * (1+ getRateOHFinal) * (1 + getRateMarkupFinal)</f>
        <v>#VALUE!</v>
      </c>
      <c r="GZ92" s="30" t="e">
        <f>(CatTemplate[[#This Row],[CO10]]+CatTemplate[[#This Row],[CS10]]) * (1+ getRateOHFinal) * (1 + getRateMarkupFinal)</f>
        <v>#VALUE!</v>
      </c>
      <c r="HA92" s="30" t="e">
        <f>(CatTemplate[[#This Row],[CO11]]+CatTemplate[[#This Row],[CS11]]) * (1+ getRateOHFinal) * (1 + getRateMarkupFinal)</f>
        <v>#VALUE!</v>
      </c>
      <c r="HB92" s="30" t="e">
        <f>(CatTemplate[[#This Row],[CO12]]+CatTemplate[[#This Row],[CS12]]) * (1+ getRateOHFinal) * (1 + getRateMarkupFinal)</f>
        <v>#VALUE!</v>
      </c>
      <c r="HC92" s="30" t="e">
        <f>(CatTemplate[[#This Row],[CO13]]+CatTemplate[[#This Row],[CS13]]) * (1+ getRateOHFinal) * (1 + getRateMarkupFinal)</f>
        <v>#VALUE!</v>
      </c>
      <c r="HD92" s="30" t="e">
        <f>(CatTemplate[[#This Row],[CO14]]+CatTemplate[[#This Row],[CS14]]) * (1+ getRateOHFinal) * (1 + getRateMarkupFinal)</f>
        <v>#VALUE!</v>
      </c>
      <c r="HE92" s="30" t="e">
        <f>(CatTemplate[[#This Row],[CO15]]+CatTemplate[[#This Row],[CS15]]) * (1+ getRateOHFinal) * (1 + getRateMarkupFinal)</f>
        <v>#VALUE!</v>
      </c>
      <c r="HF92" s="30" t="e">
        <f>(CatTemplate[[#This Row],[CO16]]+CatTemplate[[#This Row],[CS16]]) * (1+ getRateOHFinal) * (1 + getRateMarkupFinal)</f>
        <v>#VALUE!</v>
      </c>
      <c r="HG92" s="30" t="e">
        <f>(CatTemplate[[#This Row],[CO17]]+CatTemplate[[#This Row],[CS17]]) * (1+ getRateOHFinal) * (1 + getRateMarkupFinal)</f>
        <v>#VALUE!</v>
      </c>
      <c r="HH92" s="30" t="e">
        <f>(CatTemplate[[#This Row],[CO18]]+CatTemplate[[#This Row],[CS18]]) * (1+ getRateOHFinal) * (1 + getRateMarkupFinal)</f>
        <v>#VALUE!</v>
      </c>
      <c r="HI92" s="30" t="e">
        <f>(CatTemplate[[#This Row],[CO19]]+CatTemplate[[#This Row],[CS19]]) * (1+ getRateOHFinal) * (1 + getRateMarkupFinal)</f>
        <v>#VALUE!</v>
      </c>
      <c r="HJ92" s="30" t="e">
        <f>(CatTemplate[[#This Row],[CO20]]+CatTemplate[[#This Row],[CS20]]) * (1+ getRateOHFinal) * (1 + getRateMarkupFinal)</f>
        <v>#VALUE!</v>
      </c>
      <c r="HK92" s="39" t="e">
        <f>CatTemplate[[#This Row],[Total cost]]+CatTemplate[[#This Row],[OH Amount]]+CatTemplate[[#This Row],[Markup]]</f>
        <v>#VALUE!</v>
      </c>
      <c r="HL92" s="63">
        <f>IF(CatTemplate[[#This Row],[Units]]="Days",CatTemplate[[#This Row],[Project quantity]]*CatTemplate[[#This Row],[St. unit effort]],CatTemplate[[#This Row],[Project quantity]])</f>
        <v>0</v>
      </c>
      <c r="HM92" s="287">
        <f>IFERROR(CatTemplate[[#This Row],[Total Price]]/(CatTemplate[[#This Row],[Final Quantity]]),0)</f>
        <v>0</v>
      </c>
      <c r="HN92" s="261"/>
    </row>
    <row r="93" spans="2:222" x14ac:dyDescent="0.2">
      <c r="B93" s="6" t="s">
        <v>75</v>
      </c>
      <c r="C93" s="22">
        <v>2</v>
      </c>
      <c r="D93" s="7" t="s">
        <v>75</v>
      </c>
      <c r="E93" s="24">
        <v>9</v>
      </c>
      <c r="F93" s="18" t="s">
        <v>307</v>
      </c>
      <c r="G93" s="26">
        <v>1</v>
      </c>
      <c r="H93" s="18" t="s">
        <v>894</v>
      </c>
      <c r="I93" s="18" t="s">
        <v>963</v>
      </c>
      <c r="J93" s="15" t="s">
        <v>28</v>
      </c>
      <c r="K93" s="15"/>
      <c r="L93" s="15" t="s">
        <v>140</v>
      </c>
      <c r="M93" s="15" t="s">
        <v>206</v>
      </c>
      <c r="N93" s="15" t="s">
        <v>858</v>
      </c>
      <c r="O93" s="320"/>
      <c r="P93" s="71"/>
      <c r="Q93" s="108"/>
      <c r="R93" s="73" t="s">
        <v>433</v>
      </c>
      <c r="S93" s="97"/>
      <c r="T93" s="100">
        <f>getEqUnitCost</f>
        <v>0</v>
      </c>
      <c r="U93" s="73">
        <f>getEqUnitEffort</f>
        <v>0</v>
      </c>
      <c r="V93" s="101">
        <f>getEqQuantity</f>
        <v>0</v>
      </c>
      <c r="W93" s="320"/>
      <c r="X93" s="100">
        <f>getConsUnitCost</f>
        <v>0</v>
      </c>
      <c r="Y93" s="73">
        <f>getConsUnitEffort</f>
        <v>0</v>
      </c>
      <c r="Z93" s="14">
        <f>getConsQuantity</f>
        <v>0</v>
      </c>
      <c r="AA93" s="320"/>
      <c r="AB93" s="72"/>
      <c r="AC93" s="112"/>
      <c r="AD93" s="14">
        <f>getOthQuantity</f>
        <v>0</v>
      </c>
      <c r="AE93" s="320"/>
      <c r="AF93" s="28" t="str">
        <f>IF(ISBLANK(CatTemplate[[#This Row],[Resource type]]),"",CatTemplate[[#This Row],[Resource type]])</f>
        <v>CIEC CRA</v>
      </c>
      <c r="AG93" s="242">
        <f>getStaffUnitCost</f>
        <v>529.72667641480098</v>
      </c>
      <c r="AH93" s="113">
        <f>getStaffUnitEffort</f>
        <v>0</v>
      </c>
      <c r="AI93" s="40">
        <f>getStaffQuantity</f>
        <v>0</v>
      </c>
      <c r="AJ93" s="41">
        <f>CatTemplate[[#This Row],[St. quantity]]*8/ParRatePM</f>
        <v>0</v>
      </c>
      <c r="AK93" s="320"/>
      <c r="AL93" s="53" t="str">
        <f>CatTemplate[[#This Row],[Item type]]</f>
        <v>Days</v>
      </c>
      <c r="AM93" s="12">
        <f>SUM(CatTemplate[[#This Row],[Year1]:[Year20]])</f>
        <v>0</v>
      </c>
      <c r="AN93" s="52"/>
      <c r="AO93" s="52"/>
      <c r="AP93" s="52"/>
      <c r="AQ93" s="8"/>
      <c r="AR93" s="8"/>
      <c r="AS93" s="8"/>
      <c r="AT93" s="8"/>
      <c r="AU93" s="8"/>
      <c r="AV93" s="8"/>
      <c r="AW93" s="8"/>
      <c r="AX93" s="8"/>
      <c r="AY93" s="8"/>
      <c r="AZ93" s="8"/>
      <c r="BA93" s="8"/>
      <c r="BB93" s="8"/>
      <c r="BC93" s="8"/>
      <c r="BD93" s="8"/>
      <c r="BE93" s="8"/>
      <c r="BF93" s="8"/>
      <c r="BG93" s="36"/>
      <c r="BH93" s="320"/>
      <c r="BI93" s="37" t="str">
        <f>getCostCategory</f>
        <v>01 Staff costs</v>
      </c>
      <c r="BJ93" s="37" t="str">
        <f>getSection</f>
        <v>02 Patient visits and data collection</v>
      </c>
      <c r="BK93" s="32" t="str">
        <f>getObject</f>
        <v>CIEC CRA</v>
      </c>
      <c r="BL93" s="30">
        <f>IFERROR(getUnitCost * IF(CatTemplate[[#This Row],[Cost Category Comp.]]="01 Staff costs", 1,1),0)</f>
        <v>529.72667641480098</v>
      </c>
      <c r="BM93" s="29">
        <f>IF(AND(ISBLANK(CatTemplate[[#This Row],[Eq. unit cost]]),ISBLANK(CatTemplate[[#This Row],[Cons. unit cost]]),ISBLANK(CatTemplate[[#This Row],[Oth. unit cost]])), 0, IF(getUnitEffort =0,1,getUnitEffort) * CatTemplate[[#This Row],[Year1]])</f>
        <v>0</v>
      </c>
      <c r="BN93" s="29">
        <f>IF(AND(ISBLANK(CatTemplate[[#This Row],[Eq. unit cost]]),ISBLANK(CatTemplate[[#This Row],[Cons. unit cost]]),ISBLANK(CatTemplate[[#This Row],[Oth. unit cost]])), 0, IF(getUnitEffort =0,1,getUnitEffort) * CatTemplate[[#This Row],[Year2]])</f>
        <v>0</v>
      </c>
      <c r="BO93" s="29">
        <f>IF(AND(ISBLANK(CatTemplate[[#This Row],[Eq. unit cost]]),ISBLANK(CatTemplate[[#This Row],[Cons. unit cost]]),ISBLANK(CatTemplate[[#This Row],[Oth. unit cost]])), 0, IF(getUnitEffort =0,1,getUnitEffort) * CatTemplate[[#This Row],[Year3]])</f>
        <v>0</v>
      </c>
      <c r="BP93" s="29">
        <f>IF(AND(ISBLANK(CatTemplate[[#This Row],[Eq. unit cost]]),ISBLANK(CatTemplate[[#This Row],[Cons. unit cost]]),ISBLANK(CatTemplate[[#This Row],[Oth. unit cost]])), 0, IF(getUnitEffort =0,1,getUnitEffort) * CatTemplate[[#This Row],[Year4]])</f>
        <v>0</v>
      </c>
      <c r="BQ93" s="29">
        <f>IF(AND(ISBLANK(CatTemplate[[#This Row],[Eq. unit cost]]),ISBLANK(CatTemplate[[#This Row],[Cons. unit cost]]),ISBLANK(CatTemplate[[#This Row],[Oth. unit cost]])), 0, IF(getUnitEffort =0,1,getUnitEffort) * CatTemplate[[#This Row],[Year5]])</f>
        <v>0</v>
      </c>
      <c r="BR93" s="29">
        <f>IF(AND(ISBLANK(CatTemplate[[#This Row],[Eq. unit cost]]),ISBLANK(CatTemplate[[#This Row],[Cons. unit cost]]),ISBLANK(CatTemplate[[#This Row],[Oth. unit cost]])), 0, IF(getUnitEffort =0,1,getUnitEffort) * CatTemplate[[#This Row],[Year6]])</f>
        <v>0</v>
      </c>
      <c r="BS93" s="29">
        <f>IF(AND(ISBLANK(CatTemplate[[#This Row],[Eq. unit cost]]),ISBLANK(CatTemplate[[#This Row],[Cons. unit cost]]),ISBLANK(CatTemplate[[#This Row],[Oth. unit cost]])), 0, IF(getUnitEffort =0,1,getUnitEffort) * CatTemplate[[#This Row],[Year7]])</f>
        <v>0</v>
      </c>
      <c r="BT93" s="29">
        <f>IF(AND(ISBLANK(CatTemplate[[#This Row],[Eq. unit cost]]),ISBLANK(CatTemplate[[#This Row],[Cons. unit cost]]),ISBLANK(CatTemplate[[#This Row],[Oth. unit cost]])), 0, IF(getUnitEffort =0,1,getUnitEffort) * CatTemplate[[#This Row],[Year8]])</f>
        <v>0</v>
      </c>
      <c r="BU93" s="29">
        <f>IF(AND(ISBLANK(CatTemplate[[#This Row],[Eq. unit cost]]),ISBLANK(CatTemplate[[#This Row],[Cons. unit cost]]),ISBLANK(CatTemplate[[#This Row],[Oth. unit cost]])), 0, IF(getUnitEffort =0,1,getUnitEffort) * CatTemplate[[#This Row],[Year9]])</f>
        <v>0</v>
      </c>
      <c r="BV93" s="29">
        <f>IF(AND(ISBLANK(CatTemplate[[#This Row],[Eq. unit cost]]),ISBLANK(CatTemplate[[#This Row],[Cons. unit cost]]),ISBLANK(CatTemplate[[#This Row],[Oth. unit cost]])), 0, IF(getUnitEffort =0,1,getUnitEffort) * CatTemplate[[#This Row],[Year10]])</f>
        <v>0</v>
      </c>
      <c r="BW93" s="29">
        <f>IF(AND(ISBLANK(CatTemplate[[#This Row],[Eq. unit cost]]),ISBLANK(CatTemplate[[#This Row],[Cons. unit cost]]),ISBLANK(CatTemplate[[#This Row],[Oth. unit cost]])), 0, IF(getUnitEffort =0,1,getUnitEffort) * CatTemplate[[#This Row],[Year11]])</f>
        <v>0</v>
      </c>
      <c r="BX93" s="29">
        <f>IF(AND(ISBLANK(CatTemplate[[#This Row],[Eq. unit cost]]),ISBLANK(CatTemplate[[#This Row],[Cons. unit cost]]),ISBLANK(CatTemplate[[#This Row],[Oth. unit cost]])), 0, IF(getUnitEffort =0,1,getUnitEffort) * CatTemplate[[#This Row],[Year12]])</f>
        <v>0</v>
      </c>
      <c r="BY93" s="29">
        <f>IF(AND(ISBLANK(CatTemplate[[#This Row],[Eq. unit cost]]),ISBLANK(CatTemplate[[#This Row],[Cons. unit cost]]),ISBLANK(CatTemplate[[#This Row],[Oth. unit cost]])), 0, IF(getUnitEffort =0,1,getUnitEffort) * CatTemplate[[#This Row],[Year13]])</f>
        <v>0</v>
      </c>
      <c r="BZ93" s="29">
        <f>IF(AND(ISBLANK(CatTemplate[[#This Row],[Eq. unit cost]]),ISBLANK(CatTemplate[[#This Row],[Cons. unit cost]]),ISBLANK(CatTemplate[[#This Row],[Oth. unit cost]])), 0, IF(getUnitEffort =0,1,getUnitEffort) * CatTemplate[[#This Row],[Year14]])</f>
        <v>0</v>
      </c>
      <c r="CA93" s="29">
        <f>IF(AND(ISBLANK(CatTemplate[[#This Row],[Eq. unit cost]]),ISBLANK(CatTemplate[[#This Row],[Cons. unit cost]]),ISBLANK(CatTemplate[[#This Row],[Oth. unit cost]])), 0, IF(getUnitEffort =0,1,getUnitEffort) * CatTemplate[[#This Row],[Year15]])</f>
        <v>0</v>
      </c>
      <c r="CB93" s="29">
        <f>IF(AND(ISBLANK(CatTemplate[[#This Row],[Eq. unit cost]]),ISBLANK(CatTemplate[[#This Row],[Cons. unit cost]]),ISBLANK(CatTemplate[[#This Row],[Oth. unit cost]])), 0, IF(getUnitEffort =0,1,getUnitEffort) * CatTemplate[[#This Row],[Year16]])</f>
        <v>0</v>
      </c>
      <c r="CC93" s="29">
        <f>IF(AND(ISBLANK(CatTemplate[[#This Row],[Eq. unit cost]]),ISBLANK(CatTemplate[[#This Row],[Cons. unit cost]]),ISBLANK(CatTemplate[[#This Row],[Oth. unit cost]])), 0, IF(getUnitEffort =0,1,getUnitEffort) * CatTemplate[[#This Row],[Year17]])</f>
        <v>0</v>
      </c>
      <c r="CD93" s="29">
        <f>IF(AND(ISBLANK(CatTemplate[[#This Row],[Eq. unit cost]]),ISBLANK(CatTemplate[[#This Row],[Cons. unit cost]]),ISBLANK(CatTemplate[[#This Row],[Oth. unit cost]])), 0, IF(getUnitEffort =0,1,getUnitEffort) * CatTemplate[[#This Row],[Year18]])</f>
        <v>0</v>
      </c>
      <c r="CE93" s="29">
        <f>IF(AND(ISBLANK(CatTemplate[[#This Row],[Eq. unit cost]]),ISBLANK(CatTemplate[[#This Row],[Cons. unit cost]]),ISBLANK(CatTemplate[[#This Row],[Oth. unit cost]])), 0, IF(getUnitEffort =0,1,getUnitEffort) * CatTemplate[[#This Row],[Year19]])</f>
        <v>0</v>
      </c>
      <c r="CF93" s="29">
        <f>IF(AND(ISBLANK(CatTemplate[[#This Row],[Eq. unit cost]]),ISBLANK(CatTemplate[[#This Row],[Cons. unit cost]]),ISBLANK(CatTemplate[[#This Row],[Oth. unit cost]])), 0, IF(getUnitEffort =0,1,getUnitEffort) * CatTemplate[[#This Row],[Year20]])</f>
        <v>0</v>
      </c>
      <c r="CG93" s="45">
        <f>SUM(CatTemplate[[#This Row],[Q1]:[Q20]])</f>
        <v>0</v>
      </c>
      <c r="CH93" s="29">
        <f>IF(ISBLANK(CatTemplate[[#This Row],[St. unit effort]]),0,(CatTemplate[[#This Row],[St. unit effort]] * CatTemplate[[#This Row],[Year1]]))</f>
        <v>0</v>
      </c>
      <c r="CI93" s="29">
        <f>IF(ISBLANK(CatTemplate[[#This Row],[St. unit effort]]),0,(CatTemplate[[#This Row],[St. unit effort]] * CatTemplate[[#This Row],[Year2]]))</f>
        <v>0</v>
      </c>
      <c r="CJ93" s="29">
        <f>IF(ISBLANK(CatTemplate[[#This Row],[St. unit effort]]),0,(CatTemplate[[#This Row],[St. unit effort]] * CatTemplate[[#This Row],[Year3]]))</f>
        <v>0</v>
      </c>
      <c r="CK93" s="29">
        <f>IF(ISBLANK(CatTemplate[[#This Row],[St. unit effort]]),0,(CatTemplate[[#This Row],[St. unit effort]] * CatTemplate[[#This Row],[Year4]]))</f>
        <v>0</v>
      </c>
      <c r="CL93" s="29">
        <f>IF(ISBLANK(CatTemplate[[#This Row],[St. unit effort]]),0,(CatTemplate[[#This Row],[St. unit effort]] * CatTemplate[[#This Row],[Year5]]))</f>
        <v>0</v>
      </c>
      <c r="CM93" s="29">
        <f>IF(ISBLANK(CatTemplate[[#This Row],[St. unit effort]]),0,(CatTemplate[[#This Row],[St. unit effort]] * CatTemplate[[#This Row],[Year6]]))</f>
        <v>0</v>
      </c>
      <c r="CN93" s="29">
        <f>IF(ISBLANK(CatTemplate[[#This Row],[St. unit effort]]),0,(CatTemplate[[#This Row],[St. unit effort]] * CatTemplate[[#This Row],[Year7]]))</f>
        <v>0</v>
      </c>
      <c r="CO93" s="29">
        <f>IF(ISBLANK(CatTemplate[[#This Row],[St. unit effort]]),0,(CatTemplate[[#This Row],[St. unit effort]] * CatTemplate[[#This Row],[Year8]]))</f>
        <v>0</v>
      </c>
      <c r="CP93" s="29">
        <f>IF(ISBLANK(CatTemplate[[#This Row],[St. unit effort]]),0,(CatTemplate[[#This Row],[St. unit effort]] * CatTemplate[[#This Row],[Year9]]))</f>
        <v>0</v>
      </c>
      <c r="CQ93" s="29">
        <f>IF(ISBLANK(CatTemplate[[#This Row],[St. unit effort]]),0,(CatTemplate[[#This Row],[St. unit effort]] * CatTemplate[[#This Row],[Year10]]))</f>
        <v>0</v>
      </c>
      <c r="CR93" s="29">
        <f>IF(ISBLANK(CatTemplate[[#This Row],[St. unit effort]]),0,(CatTemplate[[#This Row],[St. unit effort]] * CatTemplate[[#This Row],[Year11]]))</f>
        <v>0</v>
      </c>
      <c r="CS93" s="29">
        <f>IF(ISBLANK(CatTemplate[[#This Row],[St. unit effort]]),0,(CatTemplate[[#This Row],[St. unit effort]] * CatTemplate[[#This Row],[Year12]]))</f>
        <v>0</v>
      </c>
      <c r="CT93" s="29">
        <f>IF(ISBLANK(CatTemplate[[#This Row],[St. unit effort]]),0,(CatTemplate[[#This Row],[St. unit effort]] * CatTemplate[[#This Row],[Year13]]))</f>
        <v>0</v>
      </c>
      <c r="CU93" s="29">
        <f>IF(ISBLANK(CatTemplate[[#This Row],[St. unit effort]]),0,(CatTemplate[[#This Row],[St. unit effort]] * CatTemplate[[#This Row],[Year14]]))</f>
        <v>0</v>
      </c>
      <c r="CV93" s="29">
        <f>IF(ISBLANK(CatTemplate[[#This Row],[St. unit effort]]),0,(CatTemplate[[#This Row],[St. unit effort]] * CatTemplate[[#This Row],[Year15]]))</f>
        <v>0</v>
      </c>
      <c r="CW93" s="29">
        <f>IF(ISBLANK(CatTemplate[[#This Row],[St. unit effort]]),0,(CatTemplate[[#This Row],[St. unit effort]] * CatTemplate[[#This Row],[Year16]]))</f>
        <v>0</v>
      </c>
      <c r="CX93" s="29">
        <f>IF(ISBLANK(CatTemplate[[#This Row],[St. unit effort]]),0,(CatTemplate[[#This Row],[St. unit effort]] * CatTemplate[[#This Row],[Year17]]))</f>
        <v>0</v>
      </c>
      <c r="CY93" s="29">
        <f>IF(ISBLANK(CatTemplate[[#This Row],[St. unit effort]]),0,(CatTemplate[[#This Row],[St. unit effort]] * CatTemplate[[#This Row],[Year18]]))</f>
        <v>0</v>
      </c>
      <c r="CZ93" s="29">
        <f>IF(ISBLANK(CatTemplate[[#This Row],[St. unit effort]]),0,(CatTemplate[[#This Row],[St. unit effort]] * CatTemplate[[#This Row],[Year19]]))</f>
        <v>0</v>
      </c>
      <c r="DA93" s="29">
        <f>IF(ISBLANK(CatTemplate[[#This Row],[St. unit effort]]),0,(CatTemplate[[#This Row],[St. unit effort]] * CatTemplate[[#This Row],[Year20]]))</f>
        <v>0</v>
      </c>
      <c r="DB93" s="57">
        <f>IF(ISBLANK(CatTemplate[[#This Row],[St. unit effort]]),0,(CatTemplate[[#This Row],[St. unit effort]] * CatTemplate[[#This Row],[Year1]])*8/ParRatePM)</f>
        <v>0</v>
      </c>
      <c r="DC93" s="57">
        <f>IF(ISBLANK(CatTemplate[[#This Row],[St. unit effort]]),0,(CatTemplate[[#This Row],[St. unit effort]] * CatTemplate[[#This Row],[Year2]])*8/ParRatePM)</f>
        <v>0</v>
      </c>
      <c r="DD93" s="57">
        <f>IF(ISBLANK(CatTemplate[[#This Row],[St. unit effort]]),0,(CatTemplate[[#This Row],[St. unit effort]] * CatTemplate[[#This Row],[Year3]])*8/ParRatePM)</f>
        <v>0</v>
      </c>
      <c r="DE93" s="57">
        <f>IF(ISBLANK(CatTemplate[[#This Row],[St. unit effort]]),0,(CatTemplate[[#This Row],[St. unit effort]] * CatTemplate[[#This Row],[Year4]])*8/ParRatePM)</f>
        <v>0</v>
      </c>
      <c r="DF93" s="57">
        <f>IF(ISBLANK(CatTemplate[[#This Row],[St. unit effort]]),0,(CatTemplate[[#This Row],[St. unit effort]] * CatTemplate[[#This Row],[Year5]])*8/ParRatePM)</f>
        <v>0</v>
      </c>
      <c r="DG93" s="57">
        <f>IF(ISBLANK(CatTemplate[[#This Row],[St. unit effort]]),0,(CatTemplate[[#This Row],[St. unit effort]] * CatTemplate[[#This Row],[Year6]])*8/ParRatePM)</f>
        <v>0</v>
      </c>
      <c r="DH93" s="57">
        <f>IF(ISBLANK(CatTemplate[[#This Row],[St. unit effort]]),0,(CatTemplate[[#This Row],[St. unit effort]] * CatTemplate[[#This Row],[Year7]])*8/ParRatePM)</f>
        <v>0</v>
      </c>
      <c r="DI93" s="57">
        <f>IF(ISBLANK(CatTemplate[[#This Row],[St. unit effort]]),0,(CatTemplate[[#This Row],[St. unit effort]] * CatTemplate[[#This Row],[Year8]])*8/ParRatePM)</f>
        <v>0</v>
      </c>
      <c r="DJ93" s="57">
        <f>IF(ISBLANK(CatTemplate[[#This Row],[St. unit effort]]),0,(CatTemplate[[#This Row],[St. unit effort]] * CatTemplate[[#This Row],[Year9]])*8/ParRatePM)</f>
        <v>0</v>
      </c>
      <c r="DK93" s="57">
        <f>IF(ISBLANK(CatTemplate[[#This Row],[St. unit effort]]),0,(CatTemplate[[#This Row],[St. unit effort]] * CatTemplate[[#This Row],[Year10]])*8/ParRatePM)</f>
        <v>0</v>
      </c>
      <c r="DL93" s="57">
        <f>IF(ISBLANK(CatTemplate[[#This Row],[St. unit effort]]),0,(CatTemplate[[#This Row],[St. unit effort]] * CatTemplate[[#This Row],[Year11]])*8/ParRatePM)</f>
        <v>0</v>
      </c>
      <c r="DM93" s="57">
        <f>IF(ISBLANK(CatTemplate[[#This Row],[St. unit effort]]),0,(CatTemplate[[#This Row],[St. unit effort]] * CatTemplate[[#This Row],[Year12]])*8/ParRatePM)</f>
        <v>0</v>
      </c>
      <c r="DN93" s="57">
        <f>IF(ISBLANK(CatTemplate[[#This Row],[St. unit effort]]),0,(CatTemplate[[#This Row],[St. unit effort]] * CatTemplate[[#This Row],[Year13]])*8/ParRatePM)</f>
        <v>0</v>
      </c>
      <c r="DO93" s="57">
        <f>IF(ISBLANK(CatTemplate[[#This Row],[St. unit effort]]),0,(CatTemplate[[#This Row],[St. unit effort]] * CatTemplate[[#This Row],[Year14]])*8/ParRatePM)</f>
        <v>0</v>
      </c>
      <c r="DP93" s="57">
        <f>IF(ISBLANK(CatTemplate[[#This Row],[St. unit effort]]),0,(CatTemplate[[#This Row],[St. unit effort]] * CatTemplate[[#This Row],[Year15]])*8/ParRatePM)</f>
        <v>0</v>
      </c>
      <c r="DQ93" s="57">
        <f>IF(ISBLANK(CatTemplate[[#This Row],[St. unit effort]]),0,(CatTemplate[[#This Row],[St. unit effort]] * CatTemplate[[#This Row],[Year16]])*8/ParRatePM)</f>
        <v>0</v>
      </c>
      <c r="DR93" s="57">
        <f>IF(ISBLANK(CatTemplate[[#This Row],[St. unit effort]]),0,(CatTemplate[[#This Row],[St. unit effort]] * CatTemplate[[#This Row],[Year17]])*8/ParRatePM)</f>
        <v>0</v>
      </c>
      <c r="DS93" s="57">
        <f>IF(ISBLANK(CatTemplate[[#This Row],[St. unit effort]]),0,(CatTemplate[[#This Row],[St. unit effort]] * CatTemplate[[#This Row],[Year18]])*8/ParRatePM)</f>
        <v>0</v>
      </c>
      <c r="DT93" s="57">
        <f>IF(ISBLANK(CatTemplate[[#This Row],[St. unit effort]]),0,(CatTemplate[[#This Row],[St. unit effort]] * CatTemplate[[#This Row],[Year19]])*8/ParRatePM)</f>
        <v>0</v>
      </c>
      <c r="DU93" s="57">
        <f>IF(ISBLANK(CatTemplate[[#This Row],[St. unit effort]]),0,(CatTemplate[[#This Row],[St. unit effort]] * CatTemplate[[#This Row],[Year20]])*8/ParRatePM)</f>
        <v>0</v>
      </c>
      <c r="DV93" s="54">
        <f>SUM(CatTemplate[[#This Row],[PM1]:[PM20]])</f>
        <v>0</v>
      </c>
      <c r="DW93" s="56">
        <f t="shared" si="35"/>
        <v>0</v>
      </c>
      <c r="DX93" s="56">
        <f t="shared" si="35"/>
        <v>0</v>
      </c>
      <c r="DY93" s="56">
        <f t="shared" si="35"/>
        <v>0</v>
      </c>
      <c r="DZ93" s="56">
        <f t="shared" si="35"/>
        <v>0</v>
      </c>
      <c r="EA93" s="56">
        <f t="shared" si="35"/>
        <v>0</v>
      </c>
      <c r="EB93" s="56">
        <f t="shared" si="35"/>
        <v>0</v>
      </c>
      <c r="EC93" s="56">
        <f t="shared" si="35"/>
        <v>0</v>
      </c>
      <c r="ED93" s="56">
        <f t="shared" si="35"/>
        <v>0</v>
      </c>
      <c r="EE93" s="56">
        <f t="shared" si="35"/>
        <v>0</v>
      </c>
      <c r="EF93" s="56">
        <f t="shared" si="35"/>
        <v>0</v>
      </c>
      <c r="EG93" s="56">
        <f t="shared" si="35"/>
        <v>0</v>
      </c>
      <c r="EH93" s="56">
        <f t="shared" si="35"/>
        <v>0</v>
      </c>
      <c r="EI93" s="56">
        <f t="shared" si="35"/>
        <v>0</v>
      </c>
      <c r="EJ93" s="56">
        <f t="shared" si="35"/>
        <v>0</v>
      </c>
      <c r="EK93" s="56">
        <f t="shared" si="35"/>
        <v>0</v>
      </c>
      <c r="EL93" s="56">
        <f t="shared" si="35"/>
        <v>0</v>
      </c>
      <c r="EM93" s="56">
        <f t="shared" si="33"/>
        <v>0</v>
      </c>
      <c r="EN93" s="56">
        <f t="shared" si="33"/>
        <v>0</v>
      </c>
      <c r="EO93" s="56">
        <f t="shared" si="33"/>
        <v>0</v>
      </c>
      <c r="EP93" s="56">
        <f t="shared" si="33"/>
        <v>0</v>
      </c>
      <c r="EQ93" s="30">
        <f>CatTemplate[[#This Row],[Eq. unit cost]] * CatTemplate[[#This Row],[Eq. quantity]]</f>
        <v>0</v>
      </c>
      <c r="ER93" s="30">
        <f>CatTemplate[[#This Row],[Cons. unit cost]] *CatTemplate[[#This Row],[Cons. quantity]]</f>
        <v>0</v>
      </c>
      <c r="ES93" s="30">
        <f>CatTemplate[[#This Row],[Oth. unit cost]] *CatTemplate[[#This Row],[Oth. quantity]]</f>
        <v>0</v>
      </c>
      <c r="ET93" s="55">
        <f>SUM(CatTemplate[[#This Row],[CO1]:[CO20]])</f>
        <v>0</v>
      </c>
      <c r="EU93" s="56">
        <f t="shared" si="36"/>
        <v>0</v>
      </c>
      <c r="EV93" s="56">
        <f t="shared" si="36"/>
        <v>0</v>
      </c>
      <c r="EW93" s="56">
        <f t="shared" si="36"/>
        <v>0</v>
      </c>
      <c r="EX93" s="56">
        <f t="shared" si="36"/>
        <v>0</v>
      </c>
      <c r="EY93" s="56">
        <f t="shared" si="36"/>
        <v>0</v>
      </c>
      <c r="EZ93" s="56">
        <f t="shared" si="36"/>
        <v>0</v>
      </c>
      <c r="FA93" s="56">
        <f t="shared" si="36"/>
        <v>0</v>
      </c>
      <c r="FB93" s="56">
        <f t="shared" si="36"/>
        <v>0</v>
      </c>
      <c r="FC93" s="56">
        <f t="shared" si="36"/>
        <v>0</v>
      </c>
      <c r="FD93" s="56">
        <f t="shared" si="36"/>
        <v>0</v>
      </c>
      <c r="FE93" s="56">
        <f t="shared" si="36"/>
        <v>0</v>
      </c>
      <c r="FF93" s="56">
        <f t="shared" si="36"/>
        <v>0</v>
      </c>
      <c r="FG93" s="56">
        <f t="shared" si="36"/>
        <v>0</v>
      </c>
      <c r="FH93" s="56">
        <f t="shared" si="36"/>
        <v>0</v>
      </c>
      <c r="FI93" s="56">
        <f t="shared" si="36"/>
        <v>0</v>
      </c>
      <c r="FJ93" s="56">
        <f t="shared" si="36"/>
        <v>0</v>
      </c>
      <c r="FK93" s="56">
        <f t="shared" si="34"/>
        <v>0</v>
      </c>
      <c r="FL93" s="56">
        <f t="shared" si="34"/>
        <v>0</v>
      </c>
      <c r="FM93" s="56">
        <f t="shared" si="34"/>
        <v>0</v>
      </c>
      <c r="FN93" s="56">
        <f t="shared" si="34"/>
        <v>0</v>
      </c>
      <c r="FO93" s="58">
        <f>SUM(CatTemplate[[#This Row],[CS1]:[CS20]])</f>
        <v>0</v>
      </c>
      <c r="FP93" s="59">
        <f>CatTemplate[[#This Row],[Total Oth. cost]]+CatTemplate[[#This Row],[Total St. Cost]]</f>
        <v>0</v>
      </c>
      <c r="FQ93" s="33" t="e">
        <f t="shared" si="27"/>
        <v>#VALUE!</v>
      </c>
      <c r="FR93" s="33" t="e">
        <f t="shared" si="28"/>
        <v>#VALUE!</v>
      </c>
      <c r="FS93" s="30" t="e">
        <f>(CatTemplate[[#This Row],[CO1]] + CatTemplate[[#This Row],[CS1]]) * (1 + getRateOHFinal) * getRateMarkupFinal</f>
        <v>#VALUE!</v>
      </c>
      <c r="FT93" s="30" t="e">
        <f>(CatTemplate[[#This Row],[CO2]] + CatTemplate[[#This Row],[CS2]]) * (1 + getRateOHFinal) * getRateMarkupFinal</f>
        <v>#VALUE!</v>
      </c>
      <c r="FU93" s="30" t="e">
        <f>(CatTemplate[[#This Row],[CO3]] + CatTemplate[[#This Row],[CS3]]) * (1 + getRateOHFinal) * getRateMarkupFinal</f>
        <v>#VALUE!</v>
      </c>
      <c r="FV93" s="30" t="e">
        <f>(CatTemplate[[#This Row],[CO4]] + CatTemplate[[#This Row],[CS4]]) * (1 + getRateOHFinal) * getRateMarkupFinal</f>
        <v>#VALUE!</v>
      </c>
      <c r="FW93" s="30" t="e">
        <f>(CatTemplate[[#This Row],[CO5]] + CatTemplate[[#This Row],[CS5]]) * (1 + getRateOHFinal) * getRateMarkupFinal</f>
        <v>#VALUE!</v>
      </c>
      <c r="FX93" s="30" t="e">
        <f>(CatTemplate[[#This Row],[CO6]] + CatTemplate[[#This Row],[CS6]]) * (1 + getRateOHFinal) * getRateMarkupFinal</f>
        <v>#VALUE!</v>
      </c>
      <c r="FY93" s="30" t="e">
        <f>(CatTemplate[[#This Row],[CO7]] + CatTemplate[[#This Row],[CS7]]) * (1 + getRateOHFinal) * getRateMarkupFinal</f>
        <v>#VALUE!</v>
      </c>
      <c r="FZ93" s="30" t="e">
        <f>(CatTemplate[[#This Row],[CO8]] + CatTemplate[[#This Row],[CS8]]) * (1 + getRateOHFinal) * getRateMarkupFinal</f>
        <v>#VALUE!</v>
      </c>
      <c r="GA93" s="30" t="e">
        <f>(CatTemplate[[#This Row],[CO9]] + CatTemplate[[#This Row],[CS9]]) * (1 + getRateOHFinal) * getRateMarkupFinal</f>
        <v>#VALUE!</v>
      </c>
      <c r="GB93" s="30" t="e">
        <f>(CatTemplate[[#This Row],[CO10]] + CatTemplate[[#This Row],[CS10]]) * (1 + getRateOHFinal) * getRateMarkupFinal</f>
        <v>#VALUE!</v>
      </c>
      <c r="GC93" s="30" t="e">
        <f>(CatTemplate[[#This Row],[CO11]] + CatTemplate[[#This Row],[CS11]]) * (1 + getRateOHFinal) * getRateMarkupFinal</f>
        <v>#VALUE!</v>
      </c>
      <c r="GD93" s="30" t="e">
        <f>(CatTemplate[[#This Row],[CO12]] + CatTemplate[[#This Row],[CS12]]) * (1 + getRateOHFinal) * getRateMarkupFinal</f>
        <v>#VALUE!</v>
      </c>
      <c r="GE93" s="30" t="e">
        <f>(CatTemplate[[#This Row],[CO13]] + CatTemplate[[#This Row],[CS13]]) * (1 + getRateOHFinal) * getRateMarkupFinal</f>
        <v>#VALUE!</v>
      </c>
      <c r="GF93" s="30" t="e">
        <f>(CatTemplate[[#This Row],[CO14]] + CatTemplate[[#This Row],[CS14]]) * (1 + getRateOHFinal) * getRateMarkupFinal</f>
        <v>#VALUE!</v>
      </c>
      <c r="GG93" s="30" t="e">
        <f>(CatTemplate[[#This Row],[CO15]] + CatTemplate[[#This Row],[CS15]]) * (1 + getRateOHFinal) * getRateMarkupFinal</f>
        <v>#VALUE!</v>
      </c>
      <c r="GH93" s="30" t="e">
        <f>(CatTemplate[[#This Row],[CO16]] + CatTemplate[[#This Row],[CS16]]) * (1 + getRateOHFinal) * getRateMarkupFinal</f>
        <v>#VALUE!</v>
      </c>
      <c r="GI93" s="30" t="e">
        <f>(CatTemplate[[#This Row],[CO17]] + CatTemplate[[#This Row],[CS17]]) * (1 + getRateOHFinal) * getRateMarkupFinal</f>
        <v>#VALUE!</v>
      </c>
      <c r="GJ93" s="30" t="e">
        <f>(CatTemplate[[#This Row],[CO18]] + CatTemplate[[#This Row],[CS18]]) * (1 + getRateOHFinal) * getRateMarkupFinal</f>
        <v>#VALUE!</v>
      </c>
      <c r="GK93" s="30" t="e">
        <f>(CatTemplate[[#This Row],[CO19]] + CatTemplate[[#This Row],[CS19]]) * (1 + getRateOHFinal) * getRateMarkupFinal</f>
        <v>#VALUE!</v>
      </c>
      <c r="GL93" s="30" t="e">
        <f>(CatTemplate[[#This Row],[CO20]] + CatTemplate[[#This Row],[CS20]]) * (1 + getRateOHFinal) * getRateMarkupFinal</f>
        <v>#VALUE!</v>
      </c>
      <c r="GM93" s="30" t="e">
        <f t="shared" si="29"/>
        <v>#VALUE!</v>
      </c>
      <c r="GN93" s="30" t="e">
        <f t="shared" si="30"/>
        <v>#VALUE!</v>
      </c>
      <c r="GO93" s="30" t="e">
        <f t="shared" si="31"/>
        <v>#VALUE!</v>
      </c>
      <c r="GP93" s="30" t="e">
        <f t="shared" si="32"/>
        <v>#VALUE!</v>
      </c>
      <c r="GQ93" s="30" t="e">
        <f>(CatTemplate[[#This Row],[CO1]]+CatTemplate[[#This Row],[CS1]]) * (1+ getRateOHFinal) * (1 + getRateMarkupFinal)</f>
        <v>#VALUE!</v>
      </c>
      <c r="GR93" s="30" t="e">
        <f>(CatTemplate[[#This Row],[CO2]]+CatTemplate[[#This Row],[CS2]]) * (1+ getRateOHFinal) * (1 + getRateMarkupFinal)</f>
        <v>#VALUE!</v>
      </c>
      <c r="GS93" s="30" t="e">
        <f>(CatTemplate[[#This Row],[CO3]]+CatTemplate[[#This Row],[CS3]]) * (1+ getRateOHFinal) * (1 + getRateMarkupFinal)</f>
        <v>#VALUE!</v>
      </c>
      <c r="GT93" s="30" t="e">
        <f>(CatTemplate[[#This Row],[CO4]]+CatTemplate[[#This Row],[CS4]]) * (1+ getRateOHFinal) * (1 + getRateMarkupFinal)</f>
        <v>#VALUE!</v>
      </c>
      <c r="GU93" s="30" t="e">
        <f>(CatTemplate[[#This Row],[CO5]]+CatTemplate[[#This Row],[CS5]]) * (1+ getRateOHFinal) * (1 + getRateMarkupFinal)</f>
        <v>#VALUE!</v>
      </c>
      <c r="GV93" s="30" t="e">
        <f>(CatTemplate[[#This Row],[CO6]]+CatTemplate[[#This Row],[CS6]]) * (1+ getRateOHFinal) * (1 + getRateMarkupFinal)</f>
        <v>#VALUE!</v>
      </c>
      <c r="GW93" s="30" t="e">
        <f>(CatTemplate[[#This Row],[CO7]]+CatTemplate[[#This Row],[CS7]]) * (1+ getRateOHFinal) * (1 + getRateMarkupFinal)</f>
        <v>#VALUE!</v>
      </c>
      <c r="GX93" s="30" t="e">
        <f>(CatTemplate[[#This Row],[CO8]]+CatTemplate[[#This Row],[CS8]]) * (1+ getRateOHFinal) * (1 + getRateMarkupFinal)</f>
        <v>#VALUE!</v>
      </c>
      <c r="GY93" s="30" t="e">
        <f>(CatTemplate[[#This Row],[CO9]]+CatTemplate[[#This Row],[CS9]]) * (1+ getRateOHFinal) * (1 + getRateMarkupFinal)</f>
        <v>#VALUE!</v>
      </c>
      <c r="GZ93" s="30" t="e">
        <f>(CatTemplate[[#This Row],[CO10]]+CatTemplate[[#This Row],[CS10]]) * (1+ getRateOHFinal) * (1 + getRateMarkupFinal)</f>
        <v>#VALUE!</v>
      </c>
      <c r="HA93" s="30" t="e">
        <f>(CatTemplate[[#This Row],[CO11]]+CatTemplate[[#This Row],[CS11]]) * (1+ getRateOHFinal) * (1 + getRateMarkupFinal)</f>
        <v>#VALUE!</v>
      </c>
      <c r="HB93" s="30" t="e">
        <f>(CatTemplate[[#This Row],[CO12]]+CatTemplate[[#This Row],[CS12]]) * (1+ getRateOHFinal) * (1 + getRateMarkupFinal)</f>
        <v>#VALUE!</v>
      </c>
      <c r="HC93" s="30" t="e">
        <f>(CatTemplate[[#This Row],[CO13]]+CatTemplate[[#This Row],[CS13]]) * (1+ getRateOHFinal) * (1 + getRateMarkupFinal)</f>
        <v>#VALUE!</v>
      </c>
      <c r="HD93" s="30" t="e">
        <f>(CatTemplate[[#This Row],[CO14]]+CatTemplate[[#This Row],[CS14]]) * (1+ getRateOHFinal) * (1 + getRateMarkupFinal)</f>
        <v>#VALUE!</v>
      </c>
      <c r="HE93" s="30" t="e">
        <f>(CatTemplate[[#This Row],[CO15]]+CatTemplate[[#This Row],[CS15]]) * (1+ getRateOHFinal) * (1 + getRateMarkupFinal)</f>
        <v>#VALUE!</v>
      </c>
      <c r="HF93" s="30" t="e">
        <f>(CatTemplate[[#This Row],[CO16]]+CatTemplate[[#This Row],[CS16]]) * (1+ getRateOHFinal) * (1 + getRateMarkupFinal)</f>
        <v>#VALUE!</v>
      </c>
      <c r="HG93" s="30" t="e">
        <f>(CatTemplate[[#This Row],[CO17]]+CatTemplate[[#This Row],[CS17]]) * (1+ getRateOHFinal) * (1 + getRateMarkupFinal)</f>
        <v>#VALUE!</v>
      </c>
      <c r="HH93" s="30" t="e">
        <f>(CatTemplate[[#This Row],[CO18]]+CatTemplate[[#This Row],[CS18]]) * (1+ getRateOHFinal) * (1 + getRateMarkupFinal)</f>
        <v>#VALUE!</v>
      </c>
      <c r="HI93" s="30" t="e">
        <f>(CatTemplate[[#This Row],[CO19]]+CatTemplate[[#This Row],[CS19]]) * (1+ getRateOHFinal) * (1 + getRateMarkupFinal)</f>
        <v>#VALUE!</v>
      </c>
      <c r="HJ93" s="30" t="e">
        <f>(CatTemplate[[#This Row],[CO20]]+CatTemplate[[#This Row],[CS20]]) * (1+ getRateOHFinal) * (1 + getRateMarkupFinal)</f>
        <v>#VALUE!</v>
      </c>
      <c r="HK93" s="39" t="e">
        <f>CatTemplate[[#This Row],[Total cost]]+CatTemplate[[#This Row],[OH Amount]]+CatTemplate[[#This Row],[Markup]]</f>
        <v>#VALUE!</v>
      </c>
      <c r="HL93" s="63">
        <f>IF(CatTemplate[[#This Row],[Units]]="Days",CatTemplate[[#This Row],[Project quantity]]*CatTemplate[[#This Row],[St. unit effort]],CatTemplate[[#This Row],[Project quantity]])</f>
        <v>0</v>
      </c>
      <c r="HM93" s="287">
        <f>IFERROR(CatTemplate[[#This Row],[Total Price]]/(CatTemplate[[#This Row],[Final Quantity]]),0)</f>
        <v>0</v>
      </c>
      <c r="HN93" s="261"/>
    </row>
    <row r="94" spans="2:222" x14ac:dyDescent="0.2">
      <c r="B94" s="6" t="s">
        <v>75</v>
      </c>
      <c r="C94" s="22">
        <v>2</v>
      </c>
      <c r="D94" s="7" t="s">
        <v>75</v>
      </c>
      <c r="E94" s="24">
        <v>9</v>
      </c>
      <c r="F94" s="18" t="s">
        <v>307</v>
      </c>
      <c r="G94" s="26">
        <v>1</v>
      </c>
      <c r="H94" s="18" t="s">
        <v>894</v>
      </c>
      <c r="I94" s="18" t="s">
        <v>964</v>
      </c>
      <c r="J94" s="15" t="s">
        <v>28</v>
      </c>
      <c r="K94" s="15"/>
      <c r="L94" s="15" t="s">
        <v>140</v>
      </c>
      <c r="M94" s="15" t="s">
        <v>206</v>
      </c>
      <c r="N94" s="15" t="s">
        <v>858</v>
      </c>
      <c r="O94" s="320"/>
      <c r="P94" s="71"/>
      <c r="Q94" s="108"/>
      <c r="R94" s="73" t="s">
        <v>433</v>
      </c>
      <c r="S94" s="97"/>
      <c r="T94" s="100">
        <f>getEqUnitCost</f>
        <v>0</v>
      </c>
      <c r="U94" s="73">
        <f>getEqUnitEffort</f>
        <v>0</v>
      </c>
      <c r="V94" s="101">
        <f>getEqQuantity</f>
        <v>0</v>
      </c>
      <c r="W94" s="320"/>
      <c r="X94" s="100">
        <f>getConsUnitCost</f>
        <v>0</v>
      </c>
      <c r="Y94" s="73">
        <f>getConsUnitEffort</f>
        <v>0</v>
      </c>
      <c r="Z94" s="14">
        <f>getConsQuantity</f>
        <v>0</v>
      </c>
      <c r="AA94" s="320"/>
      <c r="AB94" s="72"/>
      <c r="AC94" s="112"/>
      <c r="AD94" s="14">
        <f>getOthQuantity</f>
        <v>0</v>
      </c>
      <c r="AE94" s="320"/>
      <c r="AF94" s="28" t="str">
        <f>IF(ISBLANK(CatTemplate[[#This Row],[Resource type]]),"",CatTemplate[[#This Row],[Resource type]])</f>
        <v>CIEC CRA</v>
      </c>
      <c r="AG94" s="242">
        <f>getStaffUnitCost</f>
        <v>529.72667641480098</v>
      </c>
      <c r="AH94" s="113">
        <f>getStaffUnitEffort</f>
        <v>0</v>
      </c>
      <c r="AI94" s="40">
        <f>getStaffQuantity</f>
        <v>0</v>
      </c>
      <c r="AJ94" s="41">
        <f>CatTemplate[[#This Row],[St. quantity]]*8/ParRatePM</f>
        <v>0</v>
      </c>
      <c r="AK94" s="320"/>
      <c r="AL94" s="53" t="str">
        <f>CatTemplate[[#This Row],[Item type]]</f>
        <v>Days</v>
      </c>
      <c r="AM94" s="12">
        <f>SUM(CatTemplate[[#This Row],[Year1]:[Year20]])</f>
        <v>0</v>
      </c>
      <c r="AN94" s="52"/>
      <c r="AO94" s="52"/>
      <c r="AP94" s="52"/>
      <c r="AQ94" s="8"/>
      <c r="AR94" s="8"/>
      <c r="AS94" s="8"/>
      <c r="AT94" s="8"/>
      <c r="AU94" s="8"/>
      <c r="AV94" s="8"/>
      <c r="AW94" s="8"/>
      <c r="AX94" s="8"/>
      <c r="AY94" s="8"/>
      <c r="AZ94" s="8"/>
      <c r="BA94" s="8"/>
      <c r="BB94" s="8"/>
      <c r="BC94" s="8"/>
      <c r="BD94" s="8"/>
      <c r="BE94" s="8"/>
      <c r="BF94" s="8"/>
      <c r="BG94" s="36"/>
      <c r="BH94" s="320"/>
      <c r="BI94" s="37" t="str">
        <f>getCostCategory</f>
        <v>01 Staff costs</v>
      </c>
      <c r="BJ94" s="37" t="str">
        <f>getSection</f>
        <v>02 Patient visits and data collection</v>
      </c>
      <c r="BK94" s="32" t="str">
        <f>getObject</f>
        <v>CIEC CRA</v>
      </c>
      <c r="BL94" s="30">
        <f>IFERROR(getUnitCost * IF(CatTemplate[[#This Row],[Cost Category Comp.]]="01 Staff costs", 1,1),0)</f>
        <v>529.72667641480098</v>
      </c>
      <c r="BM94" s="29">
        <f>IF(AND(ISBLANK(CatTemplate[[#This Row],[Eq. unit cost]]),ISBLANK(CatTemplate[[#This Row],[Cons. unit cost]]),ISBLANK(CatTemplate[[#This Row],[Oth. unit cost]])), 0, IF(getUnitEffort =0,1,getUnitEffort) * CatTemplate[[#This Row],[Year1]])</f>
        <v>0</v>
      </c>
      <c r="BN94" s="29">
        <f>IF(AND(ISBLANK(CatTemplate[[#This Row],[Eq. unit cost]]),ISBLANK(CatTemplate[[#This Row],[Cons. unit cost]]),ISBLANK(CatTemplate[[#This Row],[Oth. unit cost]])), 0, IF(getUnitEffort =0,1,getUnitEffort) * CatTemplate[[#This Row],[Year2]])</f>
        <v>0</v>
      </c>
      <c r="BO94" s="29">
        <f>IF(AND(ISBLANK(CatTemplate[[#This Row],[Eq. unit cost]]),ISBLANK(CatTemplate[[#This Row],[Cons. unit cost]]),ISBLANK(CatTemplate[[#This Row],[Oth. unit cost]])), 0, IF(getUnitEffort =0,1,getUnitEffort) * CatTemplate[[#This Row],[Year3]])</f>
        <v>0</v>
      </c>
      <c r="BP94" s="29">
        <f>IF(AND(ISBLANK(CatTemplate[[#This Row],[Eq. unit cost]]),ISBLANK(CatTemplate[[#This Row],[Cons. unit cost]]),ISBLANK(CatTemplate[[#This Row],[Oth. unit cost]])), 0, IF(getUnitEffort =0,1,getUnitEffort) * CatTemplate[[#This Row],[Year4]])</f>
        <v>0</v>
      </c>
      <c r="BQ94" s="29">
        <f>IF(AND(ISBLANK(CatTemplate[[#This Row],[Eq. unit cost]]),ISBLANK(CatTemplate[[#This Row],[Cons. unit cost]]),ISBLANK(CatTemplate[[#This Row],[Oth. unit cost]])), 0, IF(getUnitEffort =0,1,getUnitEffort) * CatTemplate[[#This Row],[Year5]])</f>
        <v>0</v>
      </c>
      <c r="BR94" s="29">
        <f>IF(AND(ISBLANK(CatTemplate[[#This Row],[Eq. unit cost]]),ISBLANK(CatTemplate[[#This Row],[Cons. unit cost]]),ISBLANK(CatTemplate[[#This Row],[Oth. unit cost]])), 0, IF(getUnitEffort =0,1,getUnitEffort) * CatTemplate[[#This Row],[Year6]])</f>
        <v>0</v>
      </c>
      <c r="BS94" s="29">
        <f>IF(AND(ISBLANK(CatTemplate[[#This Row],[Eq. unit cost]]),ISBLANK(CatTemplate[[#This Row],[Cons. unit cost]]),ISBLANK(CatTemplate[[#This Row],[Oth. unit cost]])), 0, IF(getUnitEffort =0,1,getUnitEffort) * CatTemplate[[#This Row],[Year7]])</f>
        <v>0</v>
      </c>
      <c r="BT94" s="29">
        <f>IF(AND(ISBLANK(CatTemplate[[#This Row],[Eq. unit cost]]),ISBLANK(CatTemplate[[#This Row],[Cons. unit cost]]),ISBLANK(CatTemplate[[#This Row],[Oth. unit cost]])), 0, IF(getUnitEffort =0,1,getUnitEffort) * CatTemplate[[#This Row],[Year8]])</f>
        <v>0</v>
      </c>
      <c r="BU94" s="29">
        <f>IF(AND(ISBLANK(CatTemplate[[#This Row],[Eq. unit cost]]),ISBLANK(CatTemplate[[#This Row],[Cons. unit cost]]),ISBLANK(CatTemplate[[#This Row],[Oth. unit cost]])), 0, IF(getUnitEffort =0,1,getUnitEffort) * CatTemplate[[#This Row],[Year9]])</f>
        <v>0</v>
      </c>
      <c r="BV94" s="29">
        <f>IF(AND(ISBLANK(CatTemplate[[#This Row],[Eq. unit cost]]),ISBLANK(CatTemplate[[#This Row],[Cons. unit cost]]),ISBLANK(CatTemplate[[#This Row],[Oth. unit cost]])), 0, IF(getUnitEffort =0,1,getUnitEffort) * CatTemplate[[#This Row],[Year10]])</f>
        <v>0</v>
      </c>
      <c r="BW94" s="29">
        <f>IF(AND(ISBLANK(CatTemplate[[#This Row],[Eq. unit cost]]),ISBLANK(CatTemplate[[#This Row],[Cons. unit cost]]),ISBLANK(CatTemplate[[#This Row],[Oth. unit cost]])), 0, IF(getUnitEffort =0,1,getUnitEffort) * CatTemplate[[#This Row],[Year11]])</f>
        <v>0</v>
      </c>
      <c r="BX94" s="29">
        <f>IF(AND(ISBLANK(CatTemplate[[#This Row],[Eq. unit cost]]),ISBLANK(CatTemplate[[#This Row],[Cons. unit cost]]),ISBLANK(CatTemplate[[#This Row],[Oth. unit cost]])), 0, IF(getUnitEffort =0,1,getUnitEffort) * CatTemplate[[#This Row],[Year12]])</f>
        <v>0</v>
      </c>
      <c r="BY94" s="29">
        <f>IF(AND(ISBLANK(CatTemplate[[#This Row],[Eq. unit cost]]),ISBLANK(CatTemplate[[#This Row],[Cons. unit cost]]),ISBLANK(CatTemplate[[#This Row],[Oth. unit cost]])), 0, IF(getUnitEffort =0,1,getUnitEffort) * CatTemplate[[#This Row],[Year13]])</f>
        <v>0</v>
      </c>
      <c r="BZ94" s="29">
        <f>IF(AND(ISBLANK(CatTemplate[[#This Row],[Eq. unit cost]]),ISBLANK(CatTemplate[[#This Row],[Cons. unit cost]]),ISBLANK(CatTemplate[[#This Row],[Oth. unit cost]])), 0, IF(getUnitEffort =0,1,getUnitEffort) * CatTemplate[[#This Row],[Year14]])</f>
        <v>0</v>
      </c>
      <c r="CA94" s="29">
        <f>IF(AND(ISBLANK(CatTemplate[[#This Row],[Eq. unit cost]]),ISBLANK(CatTemplate[[#This Row],[Cons. unit cost]]),ISBLANK(CatTemplate[[#This Row],[Oth. unit cost]])), 0, IF(getUnitEffort =0,1,getUnitEffort) * CatTemplate[[#This Row],[Year15]])</f>
        <v>0</v>
      </c>
      <c r="CB94" s="29">
        <f>IF(AND(ISBLANK(CatTemplate[[#This Row],[Eq. unit cost]]),ISBLANK(CatTemplate[[#This Row],[Cons. unit cost]]),ISBLANK(CatTemplate[[#This Row],[Oth. unit cost]])), 0, IF(getUnitEffort =0,1,getUnitEffort) * CatTemplate[[#This Row],[Year16]])</f>
        <v>0</v>
      </c>
      <c r="CC94" s="29">
        <f>IF(AND(ISBLANK(CatTemplate[[#This Row],[Eq. unit cost]]),ISBLANK(CatTemplate[[#This Row],[Cons. unit cost]]),ISBLANK(CatTemplate[[#This Row],[Oth. unit cost]])), 0, IF(getUnitEffort =0,1,getUnitEffort) * CatTemplate[[#This Row],[Year17]])</f>
        <v>0</v>
      </c>
      <c r="CD94" s="29">
        <f>IF(AND(ISBLANK(CatTemplate[[#This Row],[Eq. unit cost]]),ISBLANK(CatTemplate[[#This Row],[Cons. unit cost]]),ISBLANK(CatTemplate[[#This Row],[Oth. unit cost]])), 0, IF(getUnitEffort =0,1,getUnitEffort) * CatTemplate[[#This Row],[Year18]])</f>
        <v>0</v>
      </c>
      <c r="CE94" s="29">
        <f>IF(AND(ISBLANK(CatTemplate[[#This Row],[Eq. unit cost]]),ISBLANK(CatTemplate[[#This Row],[Cons. unit cost]]),ISBLANK(CatTemplate[[#This Row],[Oth. unit cost]])), 0, IF(getUnitEffort =0,1,getUnitEffort) * CatTemplate[[#This Row],[Year19]])</f>
        <v>0</v>
      </c>
      <c r="CF94" s="29">
        <f>IF(AND(ISBLANK(CatTemplate[[#This Row],[Eq. unit cost]]),ISBLANK(CatTemplate[[#This Row],[Cons. unit cost]]),ISBLANK(CatTemplate[[#This Row],[Oth. unit cost]])), 0, IF(getUnitEffort =0,1,getUnitEffort) * CatTemplate[[#This Row],[Year20]])</f>
        <v>0</v>
      </c>
      <c r="CG94" s="45">
        <f>SUM(CatTemplate[[#This Row],[Q1]:[Q20]])</f>
        <v>0</v>
      </c>
      <c r="CH94" s="29">
        <f>IF(ISBLANK(CatTemplate[[#This Row],[St. unit effort]]),0,(CatTemplate[[#This Row],[St. unit effort]] * CatTemplate[[#This Row],[Year1]]))</f>
        <v>0</v>
      </c>
      <c r="CI94" s="29">
        <f>IF(ISBLANK(CatTemplate[[#This Row],[St. unit effort]]),0,(CatTemplate[[#This Row],[St. unit effort]] * CatTemplate[[#This Row],[Year2]]))</f>
        <v>0</v>
      </c>
      <c r="CJ94" s="29">
        <f>IF(ISBLANK(CatTemplate[[#This Row],[St. unit effort]]),0,(CatTemplate[[#This Row],[St. unit effort]] * CatTemplate[[#This Row],[Year3]]))</f>
        <v>0</v>
      </c>
      <c r="CK94" s="29">
        <f>IF(ISBLANK(CatTemplate[[#This Row],[St. unit effort]]),0,(CatTemplate[[#This Row],[St. unit effort]] * CatTemplate[[#This Row],[Year4]]))</f>
        <v>0</v>
      </c>
      <c r="CL94" s="29">
        <f>IF(ISBLANK(CatTemplate[[#This Row],[St. unit effort]]),0,(CatTemplate[[#This Row],[St. unit effort]] * CatTemplate[[#This Row],[Year5]]))</f>
        <v>0</v>
      </c>
      <c r="CM94" s="29">
        <f>IF(ISBLANK(CatTemplate[[#This Row],[St. unit effort]]),0,(CatTemplate[[#This Row],[St. unit effort]] * CatTemplate[[#This Row],[Year6]]))</f>
        <v>0</v>
      </c>
      <c r="CN94" s="29">
        <f>IF(ISBLANK(CatTemplate[[#This Row],[St. unit effort]]),0,(CatTemplate[[#This Row],[St. unit effort]] * CatTemplate[[#This Row],[Year7]]))</f>
        <v>0</v>
      </c>
      <c r="CO94" s="29">
        <f>IF(ISBLANK(CatTemplate[[#This Row],[St. unit effort]]),0,(CatTemplate[[#This Row],[St. unit effort]] * CatTemplate[[#This Row],[Year8]]))</f>
        <v>0</v>
      </c>
      <c r="CP94" s="29">
        <f>IF(ISBLANK(CatTemplate[[#This Row],[St. unit effort]]),0,(CatTemplate[[#This Row],[St. unit effort]] * CatTemplate[[#This Row],[Year9]]))</f>
        <v>0</v>
      </c>
      <c r="CQ94" s="29">
        <f>IF(ISBLANK(CatTemplate[[#This Row],[St. unit effort]]),0,(CatTemplate[[#This Row],[St. unit effort]] * CatTemplate[[#This Row],[Year10]]))</f>
        <v>0</v>
      </c>
      <c r="CR94" s="29">
        <f>IF(ISBLANK(CatTemplate[[#This Row],[St. unit effort]]),0,(CatTemplate[[#This Row],[St. unit effort]] * CatTemplate[[#This Row],[Year11]]))</f>
        <v>0</v>
      </c>
      <c r="CS94" s="29">
        <f>IF(ISBLANK(CatTemplate[[#This Row],[St. unit effort]]),0,(CatTemplate[[#This Row],[St. unit effort]] * CatTemplate[[#This Row],[Year12]]))</f>
        <v>0</v>
      </c>
      <c r="CT94" s="29">
        <f>IF(ISBLANK(CatTemplate[[#This Row],[St. unit effort]]),0,(CatTemplate[[#This Row],[St. unit effort]] * CatTemplate[[#This Row],[Year13]]))</f>
        <v>0</v>
      </c>
      <c r="CU94" s="29">
        <f>IF(ISBLANK(CatTemplate[[#This Row],[St. unit effort]]),0,(CatTemplate[[#This Row],[St. unit effort]] * CatTemplate[[#This Row],[Year14]]))</f>
        <v>0</v>
      </c>
      <c r="CV94" s="29">
        <f>IF(ISBLANK(CatTemplate[[#This Row],[St. unit effort]]),0,(CatTemplate[[#This Row],[St. unit effort]] * CatTemplate[[#This Row],[Year15]]))</f>
        <v>0</v>
      </c>
      <c r="CW94" s="29">
        <f>IF(ISBLANK(CatTemplate[[#This Row],[St. unit effort]]),0,(CatTemplate[[#This Row],[St. unit effort]] * CatTemplate[[#This Row],[Year16]]))</f>
        <v>0</v>
      </c>
      <c r="CX94" s="29">
        <f>IF(ISBLANK(CatTemplate[[#This Row],[St. unit effort]]),0,(CatTemplate[[#This Row],[St. unit effort]] * CatTemplate[[#This Row],[Year17]]))</f>
        <v>0</v>
      </c>
      <c r="CY94" s="29">
        <f>IF(ISBLANK(CatTemplate[[#This Row],[St. unit effort]]),0,(CatTemplate[[#This Row],[St. unit effort]] * CatTemplate[[#This Row],[Year18]]))</f>
        <v>0</v>
      </c>
      <c r="CZ94" s="29">
        <f>IF(ISBLANK(CatTemplate[[#This Row],[St. unit effort]]),0,(CatTemplate[[#This Row],[St. unit effort]] * CatTemplate[[#This Row],[Year19]]))</f>
        <v>0</v>
      </c>
      <c r="DA94" s="29">
        <f>IF(ISBLANK(CatTemplate[[#This Row],[St. unit effort]]),0,(CatTemplate[[#This Row],[St. unit effort]] * CatTemplate[[#This Row],[Year20]]))</f>
        <v>0</v>
      </c>
      <c r="DB94" s="57">
        <f>IF(ISBLANK(CatTemplate[[#This Row],[St. unit effort]]),0,(CatTemplate[[#This Row],[St. unit effort]] * CatTemplate[[#This Row],[Year1]])*8/ParRatePM)</f>
        <v>0</v>
      </c>
      <c r="DC94" s="57">
        <f>IF(ISBLANK(CatTemplate[[#This Row],[St. unit effort]]),0,(CatTemplate[[#This Row],[St. unit effort]] * CatTemplate[[#This Row],[Year2]])*8/ParRatePM)</f>
        <v>0</v>
      </c>
      <c r="DD94" s="57">
        <f>IF(ISBLANK(CatTemplate[[#This Row],[St. unit effort]]),0,(CatTemplate[[#This Row],[St. unit effort]] * CatTemplate[[#This Row],[Year3]])*8/ParRatePM)</f>
        <v>0</v>
      </c>
      <c r="DE94" s="57">
        <f>IF(ISBLANK(CatTemplate[[#This Row],[St. unit effort]]),0,(CatTemplate[[#This Row],[St. unit effort]] * CatTemplate[[#This Row],[Year4]])*8/ParRatePM)</f>
        <v>0</v>
      </c>
      <c r="DF94" s="57">
        <f>IF(ISBLANK(CatTemplate[[#This Row],[St. unit effort]]),0,(CatTemplate[[#This Row],[St. unit effort]] * CatTemplate[[#This Row],[Year5]])*8/ParRatePM)</f>
        <v>0</v>
      </c>
      <c r="DG94" s="57">
        <f>IF(ISBLANK(CatTemplate[[#This Row],[St. unit effort]]),0,(CatTemplate[[#This Row],[St. unit effort]] * CatTemplate[[#This Row],[Year6]])*8/ParRatePM)</f>
        <v>0</v>
      </c>
      <c r="DH94" s="57">
        <f>IF(ISBLANK(CatTemplate[[#This Row],[St. unit effort]]),0,(CatTemplate[[#This Row],[St. unit effort]] * CatTemplate[[#This Row],[Year7]])*8/ParRatePM)</f>
        <v>0</v>
      </c>
      <c r="DI94" s="57">
        <f>IF(ISBLANK(CatTemplate[[#This Row],[St. unit effort]]),0,(CatTemplate[[#This Row],[St. unit effort]] * CatTemplate[[#This Row],[Year8]])*8/ParRatePM)</f>
        <v>0</v>
      </c>
      <c r="DJ94" s="57">
        <f>IF(ISBLANK(CatTemplate[[#This Row],[St. unit effort]]),0,(CatTemplate[[#This Row],[St. unit effort]] * CatTemplate[[#This Row],[Year9]])*8/ParRatePM)</f>
        <v>0</v>
      </c>
      <c r="DK94" s="57">
        <f>IF(ISBLANK(CatTemplate[[#This Row],[St. unit effort]]),0,(CatTemplate[[#This Row],[St. unit effort]] * CatTemplate[[#This Row],[Year10]])*8/ParRatePM)</f>
        <v>0</v>
      </c>
      <c r="DL94" s="57">
        <f>IF(ISBLANK(CatTemplate[[#This Row],[St. unit effort]]),0,(CatTemplate[[#This Row],[St. unit effort]] * CatTemplate[[#This Row],[Year11]])*8/ParRatePM)</f>
        <v>0</v>
      </c>
      <c r="DM94" s="57">
        <f>IF(ISBLANK(CatTemplate[[#This Row],[St. unit effort]]),0,(CatTemplate[[#This Row],[St. unit effort]] * CatTemplate[[#This Row],[Year12]])*8/ParRatePM)</f>
        <v>0</v>
      </c>
      <c r="DN94" s="57">
        <f>IF(ISBLANK(CatTemplate[[#This Row],[St. unit effort]]),0,(CatTemplate[[#This Row],[St. unit effort]] * CatTemplate[[#This Row],[Year13]])*8/ParRatePM)</f>
        <v>0</v>
      </c>
      <c r="DO94" s="57">
        <f>IF(ISBLANK(CatTemplate[[#This Row],[St. unit effort]]),0,(CatTemplate[[#This Row],[St. unit effort]] * CatTemplate[[#This Row],[Year14]])*8/ParRatePM)</f>
        <v>0</v>
      </c>
      <c r="DP94" s="57">
        <f>IF(ISBLANK(CatTemplate[[#This Row],[St. unit effort]]),0,(CatTemplate[[#This Row],[St. unit effort]] * CatTemplate[[#This Row],[Year15]])*8/ParRatePM)</f>
        <v>0</v>
      </c>
      <c r="DQ94" s="57">
        <f>IF(ISBLANK(CatTemplate[[#This Row],[St. unit effort]]),0,(CatTemplate[[#This Row],[St. unit effort]] * CatTemplate[[#This Row],[Year16]])*8/ParRatePM)</f>
        <v>0</v>
      </c>
      <c r="DR94" s="57">
        <f>IF(ISBLANK(CatTemplate[[#This Row],[St. unit effort]]),0,(CatTemplate[[#This Row],[St. unit effort]] * CatTemplate[[#This Row],[Year17]])*8/ParRatePM)</f>
        <v>0</v>
      </c>
      <c r="DS94" s="57">
        <f>IF(ISBLANK(CatTemplate[[#This Row],[St. unit effort]]),0,(CatTemplate[[#This Row],[St. unit effort]] * CatTemplate[[#This Row],[Year18]])*8/ParRatePM)</f>
        <v>0</v>
      </c>
      <c r="DT94" s="57">
        <f>IF(ISBLANK(CatTemplate[[#This Row],[St. unit effort]]),0,(CatTemplate[[#This Row],[St. unit effort]] * CatTemplate[[#This Row],[Year19]])*8/ParRatePM)</f>
        <v>0</v>
      </c>
      <c r="DU94" s="57">
        <f>IF(ISBLANK(CatTemplate[[#This Row],[St. unit effort]]),0,(CatTemplate[[#This Row],[St. unit effort]] * CatTemplate[[#This Row],[Year20]])*8/ParRatePM)</f>
        <v>0</v>
      </c>
      <c r="DV94" s="54">
        <f>SUM(CatTemplate[[#This Row],[PM1]:[PM20]])</f>
        <v>0</v>
      </c>
      <c r="DW94" s="56">
        <f t="shared" si="35"/>
        <v>0</v>
      </c>
      <c r="DX94" s="56">
        <f t="shared" si="35"/>
        <v>0</v>
      </c>
      <c r="DY94" s="56">
        <f t="shared" si="35"/>
        <v>0</v>
      </c>
      <c r="DZ94" s="56">
        <f t="shared" si="35"/>
        <v>0</v>
      </c>
      <c r="EA94" s="56">
        <f t="shared" si="35"/>
        <v>0</v>
      </c>
      <c r="EB94" s="56">
        <f t="shared" si="35"/>
        <v>0</v>
      </c>
      <c r="EC94" s="56">
        <f t="shared" si="35"/>
        <v>0</v>
      </c>
      <c r="ED94" s="56">
        <f t="shared" si="35"/>
        <v>0</v>
      </c>
      <c r="EE94" s="56">
        <f t="shared" si="35"/>
        <v>0</v>
      </c>
      <c r="EF94" s="56">
        <f t="shared" si="35"/>
        <v>0</v>
      </c>
      <c r="EG94" s="56">
        <f t="shared" si="35"/>
        <v>0</v>
      </c>
      <c r="EH94" s="56">
        <f t="shared" si="35"/>
        <v>0</v>
      </c>
      <c r="EI94" s="56">
        <f t="shared" si="35"/>
        <v>0</v>
      </c>
      <c r="EJ94" s="56">
        <f t="shared" si="35"/>
        <v>0</v>
      </c>
      <c r="EK94" s="56">
        <f t="shared" si="35"/>
        <v>0</v>
      </c>
      <c r="EL94" s="56">
        <f t="shared" si="35"/>
        <v>0</v>
      </c>
      <c r="EM94" s="56">
        <f t="shared" si="33"/>
        <v>0</v>
      </c>
      <c r="EN94" s="56">
        <f t="shared" si="33"/>
        <v>0</v>
      </c>
      <c r="EO94" s="56">
        <f t="shared" si="33"/>
        <v>0</v>
      </c>
      <c r="EP94" s="56">
        <f t="shared" si="33"/>
        <v>0</v>
      </c>
      <c r="EQ94" s="30">
        <f>CatTemplate[[#This Row],[Eq. unit cost]] * CatTemplate[[#This Row],[Eq. quantity]]</f>
        <v>0</v>
      </c>
      <c r="ER94" s="30">
        <f>CatTemplate[[#This Row],[Cons. unit cost]] *CatTemplate[[#This Row],[Cons. quantity]]</f>
        <v>0</v>
      </c>
      <c r="ES94" s="30">
        <f>CatTemplate[[#This Row],[Oth. unit cost]] *CatTemplate[[#This Row],[Oth. quantity]]</f>
        <v>0</v>
      </c>
      <c r="ET94" s="55">
        <f>SUM(CatTemplate[[#This Row],[CO1]:[CO20]])</f>
        <v>0</v>
      </c>
      <c r="EU94" s="56">
        <f t="shared" si="36"/>
        <v>0</v>
      </c>
      <c r="EV94" s="56">
        <f t="shared" si="36"/>
        <v>0</v>
      </c>
      <c r="EW94" s="56">
        <f t="shared" si="36"/>
        <v>0</v>
      </c>
      <c r="EX94" s="56">
        <f t="shared" si="36"/>
        <v>0</v>
      </c>
      <c r="EY94" s="56">
        <f t="shared" si="36"/>
        <v>0</v>
      </c>
      <c r="EZ94" s="56">
        <f t="shared" si="36"/>
        <v>0</v>
      </c>
      <c r="FA94" s="56">
        <f t="shared" si="36"/>
        <v>0</v>
      </c>
      <c r="FB94" s="56">
        <f t="shared" si="36"/>
        <v>0</v>
      </c>
      <c r="FC94" s="56">
        <f t="shared" si="36"/>
        <v>0</v>
      </c>
      <c r="FD94" s="56">
        <f t="shared" si="36"/>
        <v>0</v>
      </c>
      <c r="FE94" s="56">
        <f t="shared" si="36"/>
        <v>0</v>
      </c>
      <c r="FF94" s="56">
        <f t="shared" si="36"/>
        <v>0</v>
      </c>
      <c r="FG94" s="56">
        <f t="shared" si="36"/>
        <v>0</v>
      </c>
      <c r="FH94" s="56">
        <f t="shared" si="36"/>
        <v>0</v>
      </c>
      <c r="FI94" s="56">
        <f t="shared" si="36"/>
        <v>0</v>
      </c>
      <c r="FJ94" s="56">
        <f t="shared" si="36"/>
        <v>0</v>
      </c>
      <c r="FK94" s="56">
        <f t="shared" si="34"/>
        <v>0</v>
      </c>
      <c r="FL94" s="56">
        <f t="shared" si="34"/>
        <v>0</v>
      </c>
      <c r="FM94" s="56">
        <f t="shared" si="34"/>
        <v>0</v>
      </c>
      <c r="FN94" s="56">
        <f t="shared" si="34"/>
        <v>0</v>
      </c>
      <c r="FO94" s="58">
        <f>SUM(CatTemplate[[#This Row],[CS1]:[CS20]])</f>
        <v>0</v>
      </c>
      <c r="FP94" s="59">
        <f>CatTemplate[[#This Row],[Total Oth. cost]]+CatTemplate[[#This Row],[Total St. Cost]]</f>
        <v>0</v>
      </c>
      <c r="FQ94" s="33" t="e">
        <f t="shared" si="27"/>
        <v>#VALUE!</v>
      </c>
      <c r="FR94" s="33" t="e">
        <f t="shared" si="28"/>
        <v>#VALUE!</v>
      </c>
      <c r="FS94" s="30" t="e">
        <f>(CatTemplate[[#This Row],[CO1]] + CatTemplate[[#This Row],[CS1]]) * (1 + getRateOHFinal) * getRateMarkupFinal</f>
        <v>#VALUE!</v>
      </c>
      <c r="FT94" s="30" t="e">
        <f>(CatTemplate[[#This Row],[CO2]] + CatTemplate[[#This Row],[CS2]]) * (1 + getRateOHFinal) * getRateMarkupFinal</f>
        <v>#VALUE!</v>
      </c>
      <c r="FU94" s="30" t="e">
        <f>(CatTemplate[[#This Row],[CO3]] + CatTemplate[[#This Row],[CS3]]) * (1 + getRateOHFinal) * getRateMarkupFinal</f>
        <v>#VALUE!</v>
      </c>
      <c r="FV94" s="30" t="e">
        <f>(CatTemplate[[#This Row],[CO4]] + CatTemplate[[#This Row],[CS4]]) * (1 + getRateOHFinal) * getRateMarkupFinal</f>
        <v>#VALUE!</v>
      </c>
      <c r="FW94" s="30" t="e">
        <f>(CatTemplate[[#This Row],[CO5]] + CatTemplate[[#This Row],[CS5]]) * (1 + getRateOHFinal) * getRateMarkupFinal</f>
        <v>#VALUE!</v>
      </c>
      <c r="FX94" s="30" t="e">
        <f>(CatTemplate[[#This Row],[CO6]] + CatTemplate[[#This Row],[CS6]]) * (1 + getRateOHFinal) * getRateMarkupFinal</f>
        <v>#VALUE!</v>
      </c>
      <c r="FY94" s="30" t="e">
        <f>(CatTemplate[[#This Row],[CO7]] + CatTemplate[[#This Row],[CS7]]) * (1 + getRateOHFinal) * getRateMarkupFinal</f>
        <v>#VALUE!</v>
      </c>
      <c r="FZ94" s="30" t="e">
        <f>(CatTemplate[[#This Row],[CO8]] + CatTemplate[[#This Row],[CS8]]) * (1 + getRateOHFinal) * getRateMarkupFinal</f>
        <v>#VALUE!</v>
      </c>
      <c r="GA94" s="30" t="e">
        <f>(CatTemplate[[#This Row],[CO9]] + CatTemplate[[#This Row],[CS9]]) * (1 + getRateOHFinal) * getRateMarkupFinal</f>
        <v>#VALUE!</v>
      </c>
      <c r="GB94" s="30" t="e">
        <f>(CatTemplate[[#This Row],[CO10]] + CatTemplate[[#This Row],[CS10]]) * (1 + getRateOHFinal) * getRateMarkupFinal</f>
        <v>#VALUE!</v>
      </c>
      <c r="GC94" s="30" t="e">
        <f>(CatTemplate[[#This Row],[CO11]] + CatTemplate[[#This Row],[CS11]]) * (1 + getRateOHFinal) * getRateMarkupFinal</f>
        <v>#VALUE!</v>
      </c>
      <c r="GD94" s="30" t="e">
        <f>(CatTemplate[[#This Row],[CO12]] + CatTemplate[[#This Row],[CS12]]) * (1 + getRateOHFinal) * getRateMarkupFinal</f>
        <v>#VALUE!</v>
      </c>
      <c r="GE94" s="30" t="e">
        <f>(CatTemplate[[#This Row],[CO13]] + CatTemplate[[#This Row],[CS13]]) * (1 + getRateOHFinal) * getRateMarkupFinal</f>
        <v>#VALUE!</v>
      </c>
      <c r="GF94" s="30" t="e">
        <f>(CatTemplate[[#This Row],[CO14]] + CatTemplate[[#This Row],[CS14]]) * (1 + getRateOHFinal) * getRateMarkupFinal</f>
        <v>#VALUE!</v>
      </c>
      <c r="GG94" s="30" t="e">
        <f>(CatTemplate[[#This Row],[CO15]] + CatTemplate[[#This Row],[CS15]]) * (1 + getRateOHFinal) * getRateMarkupFinal</f>
        <v>#VALUE!</v>
      </c>
      <c r="GH94" s="30" t="e">
        <f>(CatTemplate[[#This Row],[CO16]] + CatTemplate[[#This Row],[CS16]]) * (1 + getRateOHFinal) * getRateMarkupFinal</f>
        <v>#VALUE!</v>
      </c>
      <c r="GI94" s="30" t="e">
        <f>(CatTemplate[[#This Row],[CO17]] + CatTemplate[[#This Row],[CS17]]) * (1 + getRateOHFinal) * getRateMarkupFinal</f>
        <v>#VALUE!</v>
      </c>
      <c r="GJ94" s="30" t="e">
        <f>(CatTemplate[[#This Row],[CO18]] + CatTemplate[[#This Row],[CS18]]) * (1 + getRateOHFinal) * getRateMarkupFinal</f>
        <v>#VALUE!</v>
      </c>
      <c r="GK94" s="30" t="e">
        <f>(CatTemplate[[#This Row],[CO19]] + CatTemplate[[#This Row],[CS19]]) * (1 + getRateOHFinal) * getRateMarkupFinal</f>
        <v>#VALUE!</v>
      </c>
      <c r="GL94" s="30" t="e">
        <f>(CatTemplate[[#This Row],[CO20]] + CatTemplate[[#This Row],[CS20]]) * (1 + getRateOHFinal) * getRateMarkupFinal</f>
        <v>#VALUE!</v>
      </c>
      <c r="GM94" s="30" t="e">
        <f t="shared" si="29"/>
        <v>#VALUE!</v>
      </c>
      <c r="GN94" s="30" t="e">
        <f t="shared" si="30"/>
        <v>#VALUE!</v>
      </c>
      <c r="GO94" s="30" t="e">
        <f t="shared" si="31"/>
        <v>#VALUE!</v>
      </c>
      <c r="GP94" s="30" t="e">
        <f t="shared" si="32"/>
        <v>#VALUE!</v>
      </c>
      <c r="GQ94" s="30" t="e">
        <f>(CatTemplate[[#This Row],[CO1]]+CatTemplate[[#This Row],[CS1]]) * (1+ getRateOHFinal) * (1 + getRateMarkupFinal)</f>
        <v>#VALUE!</v>
      </c>
      <c r="GR94" s="30" t="e">
        <f>(CatTemplate[[#This Row],[CO2]]+CatTemplate[[#This Row],[CS2]]) * (1+ getRateOHFinal) * (1 + getRateMarkupFinal)</f>
        <v>#VALUE!</v>
      </c>
      <c r="GS94" s="30" t="e">
        <f>(CatTemplate[[#This Row],[CO3]]+CatTemplate[[#This Row],[CS3]]) * (1+ getRateOHFinal) * (1 + getRateMarkupFinal)</f>
        <v>#VALUE!</v>
      </c>
      <c r="GT94" s="30" t="e">
        <f>(CatTemplate[[#This Row],[CO4]]+CatTemplate[[#This Row],[CS4]]) * (1+ getRateOHFinal) * (1 + getRateMarkupFinal)</f>
        <v>#VALUE!</v>
      </c>
      <c r="GU94" s="30" t="e">
        <f>(CatTemplate[[#This Row],[CO5]]+CatTemplate[[#This Row],[CS5]]) * (1+ getRateOHFinal) * (1 + getRateMarkupFinal)</f>
        <v>#VALUE!</v>
      </c>
      <c r="GV94" s="30" t="e">
        <f>(CatTemplate[[#This Row],[CO6]]+CatTemplate[[#This Row],[CS6]]) * (1+ getRateOHFinal) * (1 + getRateMarkupFinal)</f>
        <v>#VALUE!</v>
      </c>
      <c r="GW94" s="30" t="e">
        <f>(CatTemplate[[#This Row],[CO7]]+CatTemplate[[#This Row],[CS7]]) * (1+ getRateOHFinal) * (1 + getRateMarkupFinal)</f>
        <v>#VALUE!</v>
      </c>
      <c r="GX94" s="30" t="e">
        <f>(CatTemplate[[#This Row],[CO8]]+CatTemplate[[#This Row],[CS8]]) * (1+ getRateOHFinal) * (1 + getRateMarkupFinal)</f>
        <v>#VALUE!</v>
      </c>
      <c r="GY94" s="30" t="e">
        <f>(CatTemplate[[#This Row],[CO9]]+CatTemplate[[#This Row],[CS9]]) * (1+ getRateOHFinal) * (1 + getRateMarkupFinal)</f>
        <v>#VALUE!</v>
      </c>
      <c r="GZ94" s="30" t="e">
        <f>(CatTemplate[[#This Row],[CO10]]+CatTemplate[[#This Row],[CS10]]) * (1+ getRateOHFinal) * (1 + getRateMarkupFinal)</f>
        <v>#VALUE!</v>
      </c>
      <c r="HA94" s="30" t="e">
        <f>(CatTemplate[[#This Row],[CO11]]+CatTemplate[[#This Row],[CS11]]) * (1+ getRateOHFinal) * (1 + getRateMarkupFinal)</f>
        <v>#VALUE!</v>
      </c>
      <c r="HB94" s="30" t="e">
        <f>(CatTemplate[[#This Row],[CO12]]+CatTemplate[[#This Row],[CS12]]) * (1+ getRateOHFinal) * (1 + getRateMarkupFinal)</f>
        <v>#VALUE!</v>
      </c>
      <c r="HC94" s="30" t="e">
        <f>(CatTemplate[[#This Row],[CO13]]+CatTemplate[[#This Row],[CS13]]) * (1+ getRateOHFinal) * (1 + getRateMarkupFinal)</f>
        <v>#VALUE!</v>
      </c>
      <c r="HD94" s="30" t="e">
        <f>(CatTemplate[[#This Row],[CO14]]+CatTemplate[[#This Row],[CS14]]) * (1+ getRateOHFinal) * (1 + getRateMarkupFinal)</f>
        <v>#VALUE!</v>
      </c>
      <c r="HE94" s="30" t="e">
        <f>(CatTemplate[[#This Row],[CO15]]+CatTemplate[[#This Row],[CS15]]) * (1+ getRateOHFinal) * (1 + getRateMarkupFinal)</f>
        <v>#VALUE!</v>
      </c>
      <c r="HF94" s="30" t="e">
        <f>(CatTemplate[[#This Row],[CO16]]+CatTemplate[[#This Row],[CS16]]) * (1+ getRateOHFinal) * (1 + getRateMarkupFinal)</f>
        <v>#VALUE!</v>
      </c>
      <c r="HG94" s="30" t="e">
        <f>(CatTemplate[[#This Row],[CO17]]+CatTemplate[[#This Row],[CS17]]) * (1+ getRateOHFinal) * (1 + getRateMarkupFinal)</f>
        <v>#VALUE!</v>
      </c>
      <c r="HH94" s="30" t="e">
        <f>(CatTemplate[[#This Row],[CO18]]+CatTemplate[[#This Row],[CS18]]) * (1+ getRateOHFinal) * (1 + getRateMarkupFinal)</f>
        <v>#VALUE!</v>
      </c>
      <c r="HI94" s="30" t="e">
        <f>(CatTemplate[[#This Row],[CO19]]+CatTemplate[[#This Row],[CS19]]) * (1+ getRateOHFinal) * (1 + getRateMarkupFinal)</f>
        <v>#VALUE!</v>
      </c>
      <c r="HJ94" s="30" t="e">
        <f>(CatTemplate[[#This Row],[CO20]]+CatTemplate[[#This Row],[CS20]]) * (1+ getRateOHFinal) * (1 + getRateMarkupFinal)</f>
        <v>#VALUE!</v>
      </c>
      <c r="HK94" s="39" t="e">
        <f>CatTemplate[[#This Row],[Total cost]]+CatTemplate[[#This Row],[OH Amount]]+CatTemplate[[#This Row],[Markup]]</f>
        <v>#VALUE!</v>
      </c>
      <c r="HL94" s="63">
        <f>IF(CatTemplate[[#This Row],[Units]]="Days",CatTemplate[[#This Row],[Project quantity]]*CatTemplate[[#This Row],[St. unit effort]],CatTemplate[[#This Row],[Project quantity]])</f>
        <v>0</v>
      </c>
      <c r="HM94" s="287">
        <f>IFERROR(CatTemplate[[#This Row],[Total Price]]/(CatTemplate[[#This Row],[Final Quantity]]),0)</f>
        <v>0</v>
      </c>
      <c r="HN94" s="261"/>
    </row>
    <row r="95" spans="2:222" x14ac:dyDescent="0.2">
      <c r="B95" s="6" t="s">
        <v>75</v>
      </c>
      <c r="C95" s="22">
        <v>2</v>
      </c>
      <c r="D95" s="7" t="s">
        <v>75</v>
      </c>
      <c r="E95" s="24">
        <v>9</v>
      </c>
      <c r="F95" s="18" t="s">
        <v>307</v>
      </c>
      <c r="G95" s="26">
        <v>1</v>
      </c>
      <c r="H95" s="18" t="s">
        <v>894</v>
      </c>
      <c r="I95" s="18" t="s">
        <v>965</v>
      </c>
      <c r="J95" s="15" t="s">
        <v>28</v>
      </c>
      <c r="K95" s="15"/>
      <c r="L95" s="15" t="s">
        <v>140</v>
      </c>
      <c r="M95" s="15" t="s">
        <v>206</v>
      </c>
      <c r="N95" s="15" t="s">
        <v>858</v>
      </c>
      <c r="O95" s="320"/>
      <c r="P95" s="71"/>
      <c r="Q95" s="108"/>
      <c r="R95" s="73" t="s">
        <v>433</v>
      </c>
      <c r="S95" s="97"/>
      <c r="T95" s="100">
        <f>getEqUnitCost</f>
        <v>0</v>
      </c>
      <c r="U95" s="73">
        <f>getEqUnitEffort</f>
        <v>0</v>
      </c>
      <c r="V95" s="101">
        <f>getEqQuantity</f>
        <v>0</v>
      </c>
      <c r="W95" s="320"/>
      <c r="X95" s="100">
        <f>getConsUnitCost</f>
        <v>0</v>
      </c>
      <c r="Y95" s="73">
        <f>getConsUnitEffort</f>
        <v>0</v>
      </c>
      <c r="Z95" s="14">
        <f>getConsQuantity</f>
        <v>0</v>
      </c>
      <c r="AA95" s="320"/>
      <c r="AB95" s="72"/>
      <c r="AC95" s="112"/>
      <c r="AD95" s="14">
        <f>getOthQuantity</f>
        <v>0</v>
      </c>
      <c r="AE95" s="320"/>
      <c r="AF95" s="28" t="str">
        <f>IF(ISBLANK(CatTemplate[[#This Row],[Resource type]]),"",CatTemplate[[#This Row],[Resource type]])</f>
        <v>CIEC CRA</v>
      </c>
      <c r="AG95" s="242">
        <f>getStaffUnitCost</f>
        <v>529.72667641480098</v>
      </c>
      <c r="AH95" s="113">
        <f>getStaffUnitEffort</f>
        <v>0</v>
      </c>
      <c r="AI95" s="40">
        <f>getStaffQuantity</f>
        <v>0</v>
      </c>
      <c r="AJ95" s="41">
        <f>CatTemplate[[#This Row],[St. quantity]]*8/ParRatePM</f>
        <v>0</v>
      </c>
      <c r="AK95" s="320"/>
      <c r="AL95" s="53" t="str">
        <f>CatTemplate[[#This Row],[Item type]]</f>
        <v>Days</v>
      </c>
      <c r="AM95" s="12">
        <f>SUM(CatTemplate[[#This Row],[Year1]:[Year20]])</f>
        <v>0</v>
      </c>
      <c r="AN95" s="52"/>
      <c r="AO95" s="52"/>
      <c r="AP95" s="52"/>
      <c r="AQ95" s="8"/>
      <c r="AR95" s="8"/>
      <c r="AS95" s="8"/>
      <c r="AT95" s="8"/>
      <c r="AU95" s="8"/>
      <c r="AV95" s="8"/>
      <c r="AW95" s="8"/>
      <c r="AX95" s="8"/>
      <c r="AY95" s="8"/>
      <c r="AZ95" s="8"/>
      <c r="BA95" s="8"/>
      <c r="BB95" s="8"/>
      <c r="BC95" s="8"/>
      <c r="BD95" s="8"/>
      <c r="BE95" s="8"/>
      <c r="BF95" s="8"/>
      <c r="BG95" s="36"/>
      <c r="BH95" s="320"/>
      <c r="BI95" s="37" t="str">
        <f>getCostCategory</f>
        <v>01 Staff costs</v>
      </c>
      <c r="BJ95" s="37" t="str">
        <f>getSection</f>
        <v>02 Patient visits and data collection</v>
      </c>
      <c r="BK95" s="32" t="str">
        <f>getObject</f>
        <v>CIEC CRA</v>
      </c>
      <c r="BL95" s="30">
        <f>IFERROR(getUnitCost * IF(CatTemplate[[#This Row],[Cost Category Comp.]]="01 Staff costs", 1,1),0)</f>
        <v>529.72667641480098</v>
      </c>
      <c r="BM95" s="29">
        <f>IF(AND(ISBLANK(CatTemplate[[#This Row],[Eq. unit cost]]),ISBLANK(CatTemplate[[#This Row],[Cons. unit cost]]),ISBLANK(CatTemplate[[#This Row],[Oth. unit cost]])), 0, IF(getUnitEffort =0,1,getUnitEffort) * CatTemplate[[#This Row],[Year1]])</f>
        <v>0</v>
      </c>
      <c r="BN95" s="29">
        <f>IF(AND(ISBLANK(CatTemplate[[#This Row],[Eq. unit cost]]),ISBLANK(CatTemplate[[#This Row],[Cons. unit cost]]),ISBLANK(CatTemplate[[#This Row],[Oth. unit cost]])), 0, IF(getUnitEffort =0,1,getUnitEffort) * CatTemplate[[#This Row],[Year2]])</f>
        <v>0</v>
      </c>
      <c r="BO95" s="29">
        <f>IF(AND(ISBLANK(CatTemplate[[#This Row],[Eq. unit cost]]),ISBLANK(CatTemplate[[#This Row],[Cons. unit cost]]),ISBLANK(CatTemplate[[#This Row],[Oth. unit cost]])), 0, IF(getUnitEffort =0,1,getUnitEffort) * CatTemplate[[#This Row],[Year3]])</f>
        <v>0</v>
      </c>
      <c r="BP95" s="29">
        <f>IF(AND(ISBLANK(CatTemplate[[#This Row],[Eq. unit cost]]),ISBLANK(CatTemplate[[#This Row],[Cons. unit cost]]),ISBLANK(CatTemplate[[#This Row],[Oth. unit cost]])), 0, IF(getUnitEffort =0,1,getUnitEffort) * CatTemplate[[#This Row],[Year4]])</f>
        <v>0</v>
      </c>
      <c r="BQ95" s="29">
        <f>IF(AND(ISBLANK(CatTemplate[[#This Row],[Eq. unit cost]]),ISBLANK(CatTemplate[[#This Row],[Cons. unit cost]]),ISBLANK(CatTemplate[[#This Row],[Oth. unit cost]])), 0, IF(getUnitEffort =0,1,getUnitEffort) * CatTemplate[[#This Row],[Year5]])</f>
        <v>0</v>
      </c>
      <c r="BR95" s="29">
        <f>IF(AND(ISBLANK(CatTemplate[[#This Row],[Eq. unit cost]]),ISBLANK(CatTemplate[[#This Row],[Cons. unit cost]]),ISBLANK(CatTemplate[[#This Row],[Oth. unit cost]])), 0, IF(getUnitEffort =0,1,getUnitEffort) * CatTemplate[[#This Row],[Year6]])</f>
        <v>0</v>
      </c>
      <c r="BS95" s="29">
        <f>IF(AND(ISBLANK(CatTemplate[[#This Row],[Eq. unit cost]]),ISBLANK(CatTemplate[[#This Row],[Cons. unit cost]]),ISBLANK(CatTemplate[[#This Row],[Oth. unit cost]])), 0, IF(getUnitEffort =0,1,getUnitEffort) * CatTemplate[[#This Row],[Year7]])</f>
        <v>0</v>
      </c>
      <c r="BT95" s="29">
        <f>IF(AND(ISBLANK(CatTemplate[[#This Row],[Eq. unit cost]]),ISBLANK(CatTemplate[[#This Row],[Cons. unit cost]]),ISBLANK(CatTemplate[[#This Row],[Oth. unit cost]])), 0, IF(getUnitEffort =0,1,getUnitEffort) * CatTemplate[[#This Row],[Year8]])</f>
        <v>0</v>
      </c>
      <c r="BU95" s="29">
        <f>IF(AND(ISBLANK(CatTemplate[[#This Row],[Eq. unit cost]]),ISBLANK(CatTemplate[[#This Row],[Cons. unit cost]]),ISBLANK(CatTemplate[[#This Row],[Oth. unit cost]])), 0, IF(getUnitEffort =0,1,getUnitEffort) * CatTemplate[[#This Row],[Year9]])</f>
        <v>0</v>
      </c>
      <c r="BV95" s="29">
        <f>IF(AND(ISBLANK(CatTemplate[[#This Row],[Eq. unit cost]]),ISBLANK(CatTemplate[[#This Row],[Cons. unit cost]]),ISBLANK(CatTemplate[[#This Row],[Oth. unit cost]])), 0, IF(getUnitEffort =0,1,getUnitEffort) * CatTemplate[[#This Row],[Year10]])</f>
        <v>0</v>
      </c>
      <c r="BW95" s="29">
        <f>IF(AND(ISBLANK(CatTemplate[[#This Row],[Eq. unit cost]]),ISBLANK(CatTemplate[[#This Row],[Cons. unit cost]]),ISBLANK(CatTemplate[[#This Row],[Oth. unit cost]])), 0, IF(getUnitEffort =0,1,getUnitEffort) * CatTemplate[[#This Row],[Year11]])</f>
        <v>0</v>
      </c>
      <c r="BX95" s="29">
        <f>IF(AND(ISBLANK(CatTemplate[[#This Row],[Eq. unit cost]]),ISBLANK(CatTemplate[[#This Row],[Cons. unit cost]]),ISBLANK(CatTemplate[[#This Row],[Oth. unit cost]])), 0, IF(getUnitEffort =0,1,getUnitEffort) * CatTemplate[[#This Row],[Year12]])</f>
        <v>0</v>
      </c>
      <c r="BY95" s="29">
        <f>IF(AND(ISBLANK(CatTemplate[[#This Row],[Eq. unit cost]]),ISBLANK(CatTemplate[[#This Row],[Cons. unit cost]]),ISBLANK(CatTemplate[[#This Row],[Oth. unit cost]])), 0, IF(getUnitEffort =0,1,getUnitEffort) * CatTemplate[[#This Row],[Year13]])</f>
        <v>0</v>
      </c>
      <c r="BZ95" s="29">
        <f>IF(AND(ISBLANK(CatTemplate[[#This Row],[Eq. unit cost]]),ISBLANK(CatTemplate[[#This Row],[Cons. unit cost]]),ISBLANK(CatTemplate[[#This Row],[Oth. unit cost]])), 0, IF(getUnitEffort =0,1,getUnitEffort) * CatTemplate[[#This Row],[Year14]])</f>
        <v>0</v>
      </c>
      <c r="CA95" s="29">
        <f>IF(AND(ISBLANK(CatTemplate[[#This Row],[Eq. unit cost]]),ISBLANK(CatTemplate[[#This Row],[Cons. unit cost]]),ISBLANK(CatTemplate[[#This Row],[Oth. unit cost]])), 0, IF(getUnitEffort =0,1,getUnitEffort) * CatTemplate[[#This Row],[Year15]])</f>
        <v>0</v>
      </c>
      <c r="CB95" s="29">
        <f>IF(AND(ISBLANK(CatTemplate[[#This Row],[Eq. unit cost]]),ISBLANK(CatTemplate[[#This Row],[Cons. unit cost]]),ISBLANK(CatTemplate[[#This Row],[Oth. unit cost]])), 0, IF(getUnitEffort =0,1,getUnitEffort) * CatTemplate[[#This Row],[Year16]])</f>
        <v>0</v>
      </c>
      <c r="CC95" s="29">
        <f>IF(AND(ISBLANK(CatTemplate[[#This Row],[Eq. unit cost]]),ISBLANK(CatTemplate[[#This Row],[Cons. unit cost]]),ISBLANK(CatTemplate[[#This Row],[Oth. unit cost]])), 0, IF(getUnitEffort =0,1,getUnitEffort) * CatTemplate[[#This Row],[Year17]])</f>
        <v>0</v>
      </c>
      <c r="CD95" s="29">
        <f>IF(AND(ISBLANK(CatTemplate[[#This Row],[Eq. unit cost]]),ISBLANK(CatTemplate[[#This Row],[Cons. unit cost]]),ISBLANK(CatTemplate[[#This Row],[Oth. unit cost]])), 0, IF(getUnitEffort =0,1,getUnitEffort) * CatTemplate[[#This Row],[Year18]])</f>
        <v>0</v>
      </c>
      <c r="CE95" s="29">
        <f>IF(AND(ISBLANK(CatTemplate[[#This Row],[Eq. unit cost]]),ISBLANK(CatTemplate[[#This Row],[Cons. unit cost]]),ISBLANK(CatTemplate[[#This Row],[Oth. unit cost]])), 0, IF(getUnitEffort =0,1,getUnitEffort) * CatTemplate[[#This Row],[Year19]])</f>
        <v>0</v>
      </c>
      <c r="CF95" s="29">
        <f>IF(AND(ISBLANK(CatTemplate[[#This Row],[Eq. unit cost]]),ISBLANK(CatTemplate[[#This Row],[Cons. unit cost]]),ISBLANK(CatTemplate[[#This Row],[Oth. unit cost]])), 0, IF(getUnitEffort =0,1,getUnitEffort) * CatTemplate[[#This Row],[Year20]])</f>
        <v>0</v>
      </c>
      <c r="CG95" s="45">
        <f>SUM(CatTemplate[[#This Row],[Q1]:[Q20]])</f>
        <v>0</v>
      </c>
      <c r="CH95" s="29">
        <f>IF(ISBLANK(CatTemplate[[#This Row],[St. unit effort]]),0,(CatTemplate[[#This Row],[St. unit effort]] * CatTemplate[[#This Row],[Year1]]))</f>
        <v>0</v>
      </c>
      <c r="CI95" s="29">
        <f>IF(ISBLANK(CatTemplate[[#This Row],[St. unit effort]]),0,(CatTemplate[[#This Row],[St. unit effort]] * CatTemplate[[#This Row],[Year2]]))</f>
        <v>0</v>
      </c>
      <c r="CJ95" s="29">
        <f>IF(ISBLANK(CatTemplate[[#This Row],[St. unit effort]]),0,(CatTemplate[[#This Row],[St. unit effort]] * CatTemplate[[#This Row],[Year3]]))</f>
        <v>0</v>
      </c>
      <c r="CK95" s="29">
        <f>IF(ISBLANK(CatTemplate[[#This Row],[St. unit effort]]),0,(CatTemplate[[#This Row],[St. unit effort]] * CatTemplate[[#This Row],[Year4]]))</f>
        <v>0</v>
      </c>
      <c r="CL95" s="29">
        <f>IF(ISBLANK(CatTemplate[[#This Row],[St. unit effort]]),0,(CatTemplate[[#This Row],[St. unit effort]] * CatTemplate[[#This Row],[Year5]]))</f>
        <v>0</v>
      </c>
      <c r="CM95" s="29">
        <f>IF(ISBLANK(CatTemplate[[#This Row],[St. unit effort]]),0,(CatTemplate[[#This Row],[St. unit effort]] * CatTemplate[[#This Row],[Year6]]))</f>
        <v>0</v>
      </c>
      <c r="CN95" s="29">
        <f>IF(ISBLANK(CatTemplate[[#This Row],[St. unit effort]]),0,(CatTemplate[[#This Row],[St. unit effort]] * CatTemplate[[#This Row],[Year7]]))</f>
        <v>0</v>
      </c>
      <c r="CO95" s="29">
        <f>IF(ISBLANK(CatTemplate[[#This Row],[St. unit effort]]),0,(CatTemplate[[#This Row],[St. unit effort]] * CatTemplate[[#This Row],[Year8]]))</f>
        <v>0</v>
      </c>
      <c r="CP95" s="29">
        <f>IF(ISBLANK(CatTemplate[[#This Row],[St. unit effort]]),0,(CatTemplate[[#This Row],[St. unit effort]] * CatTemplate[[#This Row],[Year9]]))</f>
        <v>0</v>
      </c>
      <c r="CQ95" s="29">
        <f>IF(ISBLANK(CatTemplate[[#This Row],[St. unit effort]]),0,(CatTemplate[[#This Row],[St. unit effort]] * CatTemplate[[#This Row],[Year10]]))</f>
        <v>0</v>
      </c>
      <c r="CR95" s="29">
        <f>IF(ISBLANK(CatTemplate[[#This Row],[St. unit effort]]),0,(CatTemplate[[#This Row],[St. unit effort]] * CatTemplate[[#This Row],[Year11]]))</f>
        <v>0</v>
      </c>
      <c r="CS95" s="29">
        <f>IF(ISBLANK(CatTemplate[[#This Row],[St. unit effort]]),0,(CatTemplate[[#This Row],[St. unit effort]] * CatTemplate[[#This Row],[Year12]]))</f>
        <v>0</v>
      </c>
      <c r="CT95" s="29">
        <f>IF(ISBLANK(CatTemplate[[#This Row],[St. unit effort]]),0,(CatTemplate[[#This Row],[St. unit effort]] * CatTemplate[[#This Row],[Year13]]))</f>
        <v>0</v>
      </c>
      <c r="CU95" s="29">
        <f>IF(ISBLANK(CatTemplate[[#This Row],[St. unit effort]]),0,(CatTemplate[[#This Row],[St. unit effort]] * CatTemplate[[#This Row],[Year14]]))</f>
        <v>0</v>
      </c>
      <c r="CV95" s="29">
        <f>IF(ISBLANK(CatTemplate[[#This Row],[St. unit effort]]),0,(CatTemplate[[#This Row],[St. unit effort]] * CatTemplate[[#This Row],[Year15]]))</f>
        <v>0</v>
      </c>
      <c r="CW95" s="29">
        <f>IF(ISBLANK(CatTemplate[[#This Row],[St. unit effort]]),0,(CatTemplate[[#This Row],[St. unit effort]] * CatTemplate[[#This Row],[Year16]]))</f>
        <v>0</v>
      </c>
      <c r="CX95" s="29">
        <f>IF(ISBLANK(CatTemplate[[#This Row],[St. unit effort]]),0,(CatTemplate[[#This Row],[St. unit effort]] * CatTemplate[[#This Row],[Year17]]))</f>
        <v>0</v>
      </c>
      <c r="CY95" s="29">
        <f>IF(ISBLANK(CatTemplate[[#This Row],[St. unit effort]]),0,(CatTemplate[[#This Row],[St. unit effort]] * CatTemplate[[#This Row],[Year18]]))</f>
        <v>0</v>
      </c>
      <c r="CZ95" s="29">
        <f>IF(ISBLANK(CatTemplate[[#This Row],[St. unit effort]]),0,(CatTemplate[[#This Row],[St. unit effort]] * CatTemplate[[#This Row],[Year19]]))</f>
        <v>0</v>
      </c>
      <c r="DA95" s="29">
        <f>IF(ISBLANK(CatTemplate[[#This Row],[St. unit effort]]),0,(CatTemplate[[#This Row],[St. unit effort]] * CatTemplate[[#This Row],[Year20]]))</f>
        <v>0</v>
      </c>
      <c r="DB95" s="57">
        <f>IF(ISBLANK(CatTemplate[[#This Row],[St. unit effort]]),0,(CatTemplate[[#This Row],[St. unit effort]] * CatTemplate[[#This Row],[Year1]])*8/ParRatePM)</f>
        <v>0</v>
      </c>
      <c r="DC95" s="57">
        <f>IF(ISBLANK(CatTemplate[[#This Row],[St. unit effort]]),0,(CatTemplate[[#This Row],[St. unit effort]] * CatTemplate[[#This Row],[Year2]])*8/ParRatePM)</f>
        <v>0</v>
      </c>
      <c r="DD95" s="57">
        <f>IF(ISBLANK(CatTemplate[[#This Row],[St. unit effort]]),0,(CatTemplate[[#This Row],[St. unit effort]] * CatTemplate[[#This Row],[Year3]])*8/ParRatePM)</f>
        <v>0</v>
      </c>
      <c r="DE95" s="57">
        <f>IF(ISBLANK(CatTemplate[[#This Row],[St. unit effort]]),0,(CatTemplate[[#This Row],[St. unit effort]] * CatTemplate[[#This Row],[Year4]])*8/ParRatePM)</f>
        <v>0</v>
      </c>
      <c r="DF95" s="57">
        <f>IF(ISBLANK(CatTemplate[[#This Row],[St. unit effort]]),0,(CatTemplate[[#This Row],[St. unit effort]] * CatTemplate[[#This Row],[Year5]])*8/ParRatePM)</f>
        <v>0</v>
      </c>
      <c r="DG95" s="57">
        <f>IF(ISBLANK(CatTemplate[[#This Row],[St. unit effort]]),0,(CatTemplate[[#This Row],[St. unit effort]] * CatTemplate[[#This Row],[Year6]])*8/ParRatePM)</f>
        <v>0</v>
      </c>
      <c r="DH95" s="57">
        <f>IF(ISBLANK(CatTemplate[[#This Row],[St. unit effort]]),0,(CatTemplate[[#This Row],[St. unit effort]] * CatTemplate[[#This Row],[Year7]])*8/ParRatePM)</f>
        <v>0</v>
      </c>
      <c r="DI95" s="57">
        <f>IF(ISBLANK(CatTemplate[[#This Row],[St. unit effort]]),0,(CatTemplate[[#This Row],[St. unit effort]] * CatTemplate[[#This Row],[Year8]])*8/ParRatePM)</f>
        <v>0</v>
      </c>
      <c r="DJ95" s="57">
        <f>IF(ISBLANK(CatTemplate[[#This Row],[St. unit effort]]),0,(CatTemplate[[#This Row],[St. unit effort]] * CatTemplate[[#This Row],[Year9]])*8/ParRatePM)</f>
        <v>0</v>
      </c>
      <c r="DK95" s="57">
        <f>IF(ISBLANK(CatTemplate[[#This Row],[St. unit effort]]),0,(CatTemplate[[#This Row],[St. unit effort]] * CatTemplate[[#This Row],[Year10]])*8/ParRatePM)</f>
        <v>0</v>
      </c>
      <c r="DL95" s="57">
        <f>IF(ISBLANK(CatTemplate[[#This Row],[St. unit effort]]),0,(CatTemplate[[#This Row],[St. unit effort]] * CatTemplate[[#This Row],[Year11]])*8/ParRatePM)</f>
        <v>0</v>
      </c>
      <c r="DM95" s="57">
        <f>IF(ISBLANK(CatTemplate[[#This Row],[St. unit effort]]),0,(CatTemplate[[#This Row],[St. unit effort]] * CatTemplate[[#This Row],[Year12]])*8/ParRatePM)</f>
        <v>0</v>
      </c>
      <c r="DN95" s="57">
        <f>IF(ISBLANK(CatTemplate[[#This Row],[St. unit effort]]),0,(CatTemplate[[#This Row],[St. unit effort]] * CatTemplate[[#This Row],[Year13]])*8/ParRatePM)</f>
        <v>0</v>
      </c>
      <c r="DO95" s="57">
        <f>IF(ISBLANK(CatTemplate[[#This Row],[St. unit effort]]),0,(CatTemplate[[#This Row],[St. unit effort]] * CatTemplate[[#This Row],[Year14]])*8/ParRatePM)</f>
        <v>0</v>
      </c>
      <c r="DP95" s="57">
        <f>IF(ISBLANK(CatTemplate[[#This Row],[St. unit effort]]),0,(CatTemplate[[#This Row],[St. unit effort]] * CatTemplate[[#This Row],[Year15]])*8/ParRatePM)</f>
        <v>0</v>
      </c>
      <c r="DQ95" s="57">
        <f>IF(ISBLANK(CatTemplate[[#This Row],[St. unit effort]]),0,(CatTemplate[[#This Row],[St. unit effort]] * CatTemplate[[#This Row],[Year16]])*8/ParRatePM)</f>
        <v>0</v>
      </c>
      <c r="DR95" s="57">
        <f>IF(ISBLANK(CatTemplate[[#This Row],[St. unit effort]]),0,(CatTemplate[[#This Row],[St. unit effort]] * CatTemplate[[#This Row],[Year17]])*8/ParRatePM)</f>
        <v>0</v>
      </c>
      <c r="DS95" s="57">
        <f>IF(ISBLANK(CatTemplate[[#This Row],[St. unit effort]]),0,(CatTemplate[[#This Row],[St. unit effort]] * CatTemplate[[#This Row],[Year18]])*8/ParRatePM)</f>
        <v>0</v>
      </c>
      <c r="DT95" s="57">
        <f>IF(ISBLANK(CatTemplate[[#This Row],[St. unit effort]]),0,(CatTemplate[[#This Row],[St. unit effort]] * CatTemplate[[#This Row],[Year19]])*8/ParRatePM)</f>
        <v>0</v>
      </c>
      <c r="DU95" s="57">
        <f>IF(ISBLANK(CatTemplate[[#This Row],[St. unit effort]]),0,(CatTemplate[[#This Row],[St. unit effort]] * CatTemplate[[#This Row],[Year20]])*8/ParRatePM)</f>
        <v>0</v>
      </c>
      <c r="DV95" s="54">
        <f>SUM(CatTemplate[[#This Row],[PM1]:[PM20]])</f>
        <v>0</v>
      </c>
      <c r="DW95" s="56">
        <f t="shared" si="35"/>
        <v>0</v>
      </c>
      <c r="DX95" s="56">
        <f t="shared" si="35"/>
        <v>0</v>
      </c>
      <c r="DY95" s="56">
        <f t="shared" si="35"/>
        <v>0</v>
      </c>
      <c r="DZ95" s="56">
        <f t="shared" si="35"/>
        <v>0</v>
      </c>
      <c r="EA95" s="56">
        <f t="shared" si="35"/>
        <v>0</v>
      </c>
      <c r="EB95" s="56">
        <f t="shared" si="35"/>
        <v>0</v>
      </c>
      <c r="EC95" s="56">
        <f t="shared" si="35"/>
        <v>0</v>
      </c>
      <c r="ED95" s="56">
        <f t="shared" si="35"/>
        <v>0</v>
      </c>
      <c r="EE95" s="56">
        <f t="shared" si="35"/>
        <v>0</v>
      </c>
      <c r="EF95" s="56">
        <f t="shared" si="35"/>
        <v>0</v>
      </c>
      <c r="EG95" s="56">
        <f t="shared" si="35"/>
        <v>0</v>
      </c>
      <c r="EH95" s="56">
        <f t="shared" si="35"/>
        <v>0</v>
      </c>
      <c r="EI95" s="56">
        <f t="shared" si="35"/>
        <v>0</v>
      </c>
      <c r="EJ95" s="56">
        <f t="shared" si="35"/>
        <v>0</v>
      </c>
      <c r="EK95" s="56">
        <f t="shared" si="35"/>
        <v>0</v>
      </c>
      <c r="EL95" s="56">
        <f t="shared" si="35"/>
        <v>0</v>
      </c>
      <c r="EM95" s="56">
        <f t="shared" si="33"/>
        <v>0</v>
      </c>
      <c r="EN95" s="56">
        <f t="shared" si="33"/>
        <v>0</v>
      </c>
      <c r="EO95" s="56">
        <f t="shared" si="33"/>
        <v>0</v>
      </c>
      <c r="EP95" s="56">
        <f t="shared" si="33"/>
        <v>0</v>
      </c>
      <c r="EQ95" s="30">
        <f>CatTemplate[[#This Row],[Eq. unit cost]] * CatTemplate[[#This Row],[Eq. quantity]]</f>
        <v>0</v>
      </c>
      <c r="ER95" s="30">
        <f>CatTemplate[[#This Row],[Cons. unit cost]] *CatTemplate[[#This Row],[Cons. quantity]]</f>
        <v>0</v>
      </c>
      <c r="ES95" s="30">
        <f>CatTemplate[[#This Row],[Oth. unit cost]] *CatTemplate[[#This Row],[Oth. quantity]]</f>
        <v>0</v>
      </c>
      <c r="ET95" s="55">
        <f>SUM(CatTemplate[[#This Row],[CO1]:[CO20]])</f>
        <v>0</v>
      </c>
      <c r="EU95" s="56">
        <f t="shared" si="36"/>
        <v>0</v>
      </c>
      <c r="EV95" s="56">
        <f t="shared" si="36"/>
        <v>0</v>
      </c>
      <c r="EW95" s="56">
        <f t="shared" si="36"/>
        <v>0</v>
      </c>
      <c r="EX95" s="56">
        <f t="shared" si="36"/>
        <v>0</v>
      </c>
      <c r="EY95" s="56">
        <f t="shared" si="36"/>
        <v>0</v>
      </c>
      <c r="EZ95" s="56">
        <f t="shared" si="36"/>
        <v>0</v>
      </c>
      <c r="FA95" s="56">
        <f t="shared" si="36"/>
        <v>0</v>
      </c>
      <c r="FB95" s="56">
        <f t="shared" si="36"/>
        <v>0</v>
      </c>
      <c r="FC95" s="56">
        <f t="shared" si="36"/>
        <v>0</v>
      </c>
      <c r="FD95" s="56">
        <f t="shared" si="36"/>
        <v>0</v>
      </c>
      <c r="FE95" s="56">
        <f t="shared" si="36"/>
        <v>0</v>
      </c>
      <c r="FF95" s="56">
        <f t="shared" si="36"/>
        <v>0</v>
      </c>
      <c r="FG95" s="56">
        <f t="shared" si="36"/>
        <v>0</v>
      </c>
      <c r="FH95" s="56">
        <f t="shared" si="36"/>
        <v>0</v>
      </c>
      <c r="FI95" s="56">
        <f t="shared" si="36"/>
        <v>0</v>
      </c>
      <c r="FJ95" s="56">
        <f t="shared" si="36"/>
        <v>0</v>
      </c>
      <c r="FK95" s="56">
        <f t="shared" si="34"/>
        <v>0</v>
      </c>
      <c r="FL95" s="56">
        <f t="shared" si="34"/>
        <v>0</v>
      </c>
      <c r="FM95" s="56">
        <f t="shared" si="34"/>
        <v>0</v>
      </c>
      <c r="FN95" s="56">
        <f t="shared" si="34"/>
        <v>0</v>
      </c>
      <c r="FO95" s="58">
        <f>SUM(CatTemplate[[#This Row],[CS1]:[CS20]])</f>
        <v>0</v>
      </c>
      <c r="FP95" s="59">
        <f>CatTemplate[[#This Row],[Total Oth. cost]]+CatTemplate[[#This Row],[Total St. Cost]]</f>
        <v>0</v>
      </c>
      <c r="FQ95" s="33" t="e">
        <f t="shared" si="27"/>
        <v>#VALUE!</v>
      </c>
      <c r="FR95" s="33" t="e">
        <f t="shared" si="28"/>
        <v>#VALUE!</v>
      </c>
      <c r="FS95" s="30" t="e">
        <f>(CatTemplate[[#This Row],[CO1]] + CatTemplate[[#This Row],[CS1]]) * (1 + getRateOHFinal) * getRateMarkupFinal</f>
        <v>#VALUE!</v>
      </c>
      <c r="FT95" s="30" t="e">
        <f>(CatTemplate[[#This Row],[CO2]] + CatTemplate[[#This Row],[CS2]]) * (1 + getRateOHFinal) * getRateMarkupFinal</f>
        <v>#VALUE!</v>
      </c>
      <c r="FU95" s="30" t="e">
        <f>(CatTemplate[[#This Row],[CO3]] + CatTemplate[[#This Row],[CS3]]) * (1 + getRateOHFinal) * getRateMarkupFinal</f>
        <v>#VALUE!</v>
      </c>
      <c r="FV95" s="30" t="e">
        <f>(CatTemplate[[#This Row],[CO4]] + CatTemplate[[#This Row],[CS4]]) * (1 + getRateOHFinal) * getRateMarkupFinal</f>
        <v>#VALUE!</v>
      </c>
      <c r="FW95" s="30" t="e">
        <f>(CatTemplate[[#This Row],[CO5]] + CatTemplate[[#This Row],[CS5]]) * (1 + getRateOHFinal) * getRateMarkupFinal</f>
        <v>#VALUE!</v>
      </c>
      <c r="FX95" s="30" t="e">
        <f>(CatTemplate[[#This Row],[CO6]] + CatTemplate[[#This Row],[CS6]]) * (1 + getRateOHFinal) * getRateMarkupFinal</f>
        <v>#VALUE!</v>
      </c>
      <c r="FY95" s="30" t="e">
        <f>(CatTemplate[[#This Row],[CO7]] + CatTemplate[[#This Row],[CS7]]) * (1 + getRateOHFinal) * getRateMarkupFinal</f>
        <v>#VALUE!</v>
      </c>
      <c r="FZ95" s="30" t="e">
        <f>(CatTemplate[[#This Row],[CO8]] + CatTemplate[[#This Row],[CS8]]) * (1 + getRateOHFinal) * getRateMarkupFinal</f>
        <v>#VALUE!</v>
      </c>
      <c r="GA95" s="30" t="e">
        <f>(CatTemplate[[#This Row],[CO9]] + CatTemplate[[#This Row],[CS9]]) * (1 + getRateOHFinal) * getRateMarkupFinal</f>
        <v>#VALUE!</v>
      </c>
      <c r="GB95" s="30" t="e">
        <f>(CatTemplate[[#This Row],[CO10]] + CatTemplate[[#This Row],[CS10]]) * (1 + getRateOHFinal) * getRateMarkupFinal</f>
        <v>#VALUE!</v>
      </c>
      <c r="GC95" s="30" t="e">
        <f>(CatTemplate[[#This Row],[CO11]] + CatTemplate[[#This Row],[CS11]]) * (1 + getRateOHFinal) * getRateMarkupFinal</f>
        <v>#VALUE!</v>
      </c>
      <c r="GD95" s="30" t="e">
        <f>(CatTemplate[[#This Row],[CO12]] + CatTemplate[[#This Row],[CS12]]) * (1 + getRateOHFinal) * getRateMarkupFinal</f>
        <v>#VALUE!</v>
      </c>
      <c r="GE95" s="30" t="e">
        <f>(CatTemplate[[#This Row],[CO13]] + CatTemplate[[#This Row],[CS13]]) * (1 + getRateOHFinal) * getRateMarkupFinal</f>
        <v>#VALUE!</v>
      </c>
      <c r="GF95" s="30" t="e">
        <f>(CatTemplate[[#This Row],[CO14]] + CatTemplate[[#This Row],[CS14]]) * (1 + getRateOHFinal) * getRateMarkupFinal</f>
        <v>#VALUE!</v>
      </c>
      <c r="GG95" s="30" t="e">
        <f>(CatTemplate[[#This Row],[CO15]] + CatTemplate[[#This Row],[CS15]]) * (1 + getRateOHFinal) * getRateMarkupFinal</f>
        <v>#VALUE!</v>
      </c>
      <c r="GH95" s="30" t="e">
        <f>(CatTemplate[[#This Row],[CO16]] + CatTemplate[[#This Row],[CS16]]) * (1 + getRateOHFinal) * getRateMarkupFinal</f>
        <v>#VALUE!</v>
      </c>
      <c r="GI95" s="30" t="e">
        <f>(CatTemplate[[#This Row],[CO17]] + CatTemplate[[#This Row],[CS17]]) * (1 + getRateOHFinal) * getRateMarkupFinal</f>
        <v>#VALUE!</v>
      </c>
      <c r="GJ95" s="30" t="e">
        <f>(CatTemplate[[#This Row],[CO18]] + CatTemplate[[#This Row],[CS18]]) * (1 + getRateOHFinal) * getRateMarkupFinal</f>
        <v>#VALUE!</v>
      </c>
      <c r="GK95" s="30" t="e">
        <f>(CatTemplate[[#This Row],[CO19]] + CatTemplate[[#This Row],[CS19]]) * (1 + getRateOHFinal) * getRateMarkupFinal</f>
        <v>#VALUE!</v>
      </c>
      <c r="GL95" s="30" t="e">
        <f>(CatTemplate[[#This Row],[CO20]] + CatTemplate[[#This Row],[CS20]]) * (1 + getRateOHFinal) * getRateMarkupFinal</f>
        <v>#VALUE!</v>
      </c>
      <c r="GM95" s="30" t="e">
        <f t="shared" si="29"/>
        <v>#VALUE!</v>
      </c>
      <c r="GN95" s="30" t="e">
        <f t="shared" si="30"/>
        <v>#VALUE!</v>
      </c>
      <c r="GO95" s="30" t="e">
        <f t="shared" si="31"/>
        <v>#VALUE!</v>
      </c>
      <c r="GP95" s="30" t="e">
        <f t="shared" si="32"/>
        <v>#VALUE!</v>
      </c>
      <c r="GQ95" s="30" t="e">
        <f>(CatTemplate[[#This Row],[CO1]]+CatTemplate[[#This Row],[CS1]]) * (1+ getRateOHFinal) * (1 + getRateMarkupFinal)</f>
        <v>#VALUE!</v>
      </c>
      <c r="GR95" s="30" t="e">
        <f>(CatTemplate[[#This Row],[CO2]]+CatTemplate[[#This Row],[CS2]]) * (1+ getRateOHFinal) * (1 + getRateMarkupFinal)</f>
        <v>#VALUE!</v>
      </c>
      <c r="GS95" s="30" t="e">
        <f>(CatTemplate[[#This Row],[CO3]]+CatTemplate[[#This Row],[CS3]]) * (1+ getRateOHFinal) * (1 + getRateMarkupFinal)</f>
        <v>#VALUE!</v>
      </c>
      <c r="GT95" s="30" t="e">
        <f>(CatTemplate[[#This Row],[CO4]]+CatTemplate[[#This Row],[CS4]]) * (1+ getRateOHFinal) * (1 + getRateMarkupFinal)</f>
        <v>#VALUE!</v>
      </c>
      <c r="GU95" s="30" t="e">
        <f>(CatTemplate[[#This Row],[CO5]]+CatTemplate[[#This Row],[CS5]]) * (1+ getRateOHFinal) * (1 + getRateMarkupFinal)</f>
        <v>#VALUE!</v>
      </c>
      <c r="GV95" s="30" t="e">
        <f>(CatTemplate[[#This Row],[CO6]]+CatTemplate[[#This Row],[CS6]]) * (1+ getRateOHFinal) * (1 + getRateMarkupFinal)</f>
        <v>#VALUE!</v>
      </c>
      <c r="GW95" s="30" t="e">
        <f>(CatTemplate[[#This Row],[CO7]]+CatTemplate[[#This Row],[CS7]]) * (1+ getRateOHFinal) * (1 + getRateMarkupFinal)</f>
        <v>#VALUE!</v>
      </c>
      <c r="GX95" s="30" t="e">
        <f>(CatTemplate[[#This Row],[CO8]]+CatTemplate[[#This Row],[CS8]]) * (1+ getRateOHFinal) * (1 + getRateMarkupFinal)</f>
        <v>#VALUE!</v>
      </c>
      <c r="GY95" s="30" t="e">
        <f>(CatTemplate[[#This Row],[CO9]]+CatTemplate[[#This Row],[CS9]]) * (1+ getRateOHFinal) * (1 + getRateMarkupFinal)</f>
        <v>#VALUE!</v>
      </c>
      <c r="GZ95" s="30" t="e">
        <f>(CatTemplate[[#This Row],[CO10]]+CatTemplate[[#This Row],[CS10]]) * (1+ getRateOHFinal) * (1 + getRateMarkupFinal)</f>
        <v>#VALUE!</v>
      </c>
      <c r="HA95" s="30" t="e">
        <f>(CatTemplate[[#This Row],[CO11]]+CatTemplate[[#This Row],[CS11]]) * (1+ getRateOHFinal) * (1 + getRateMarkupFinal)</f>
        <v>#VALUE!</v>
      </c>
      <c r="HB95" s="30" t="e">
        <f>(CatTemplate[[#This Row],[CO12]]+CatTemplate[[#This Row],[CS12]]) * (1+ getRateOHFinal) * (1 + getRateMarkupFinal)</f>
        <v>#VALUE!</v>
      </c>
      <c r="HC95" s="30" t="e">
        <f>(CatTemplate[[#This Row],[CO13]]+CatTemplate[[#This Row],[CS13]]) * (1+ getRateOHFinal) * (1 + getRateMarkupFinal)</f>
        <v>#VALUE!</v>
      </c>
      <c r="HD95" s="30" t="e">
        <f>(CatTemplate[[#This Row],[CO14]]+CatTemplate[[#This Row],[CS14]]) * (1+ getRateOHFinal) * (1 + getRateMarkupFinal)</f>
        <v>#VALUE!</v>
      </c>
      <c r="HE95" s="30" t="e">
        <f>(CatTemplate[[#This Row],[CO15]]+CatTemplate[[#This Row],[CS15]]) * (1+ getRateOHFinal) * (1 + getRateMarkupFinal)</f>
        <v>#VALUE!</v>
      </c>
      <c r="HF95" s="30" t="e">
        <f>(CatTemplate[[#This Row],[CO16]]+CatTemplate[[#This Row],[CS16]]) * (1+ getRateOHFinal) * (1 + getRateMarkupFinal)</f>
        <v>#VALUE!</v>
      </c>
      <c r="HG95" s="30" t="e">
        <f>(CatTemplate[[#This Row],[CO17]]+CatTemplate[[#This Row],[CS17]]) * (1+ getRateOHFinal) * (1 + getRateMarkupFinal)</f>
        <v>#VALUE!</v>
      </c>
      <c r="HH95" s="30" t="e">
        <f>(CatTemplate[[#This Row],[CO18]]+CatTemplate[[#This Row],[CS18]]) * (1+ getRateOHFinal) * (1 + getRateMarkupFinal)</f>
        <v>#VALUE!</v>
      </c>
      <c r="HI95" s="30" t="e">
        <f>(CatTemplate[[#This Row],[CO19]]+CatTemplate[[#This Row],[CS19]]) * (1+ getRateOHFinal) * (1 + getRateMarkupFinal)</f>
        <v>#VALUE!</v>
      </c>
      <c r="HJ95" s="30" t="e">
        <f>(CatTemplate[[#This Row],[CO20]]+CatTemplate[[#This Row],[CS20]]) * (1+ getRateOHFinal) * (1 + getRateMarkupFinal)</f>
        <v>#VALUE!</v>
      </c>
      <c r="HK95" s="39" t="e">
        <f>CatTemplate[[#This Row],[Total cost]]+CatTemplate[[#This Row],[OH Amount]]+CatTemplate[[#This Row],[Markup]]</f>
        <v>#VALUE!</v>
      </c>
      <c r="HL95" s="63">
        <f>IF(CatTemplate[[#This Row],[Units]]="Days",CatTemplate[[#This Row],[Project quantity]]*CatTemplate[[#This Row],[St. unit effort]],CatTemplate[[#This Row],[Project quantity]])</f>
        <v>0</v>
      </c>
      <c r="HM95" s="287">
        <f>IFERROR(CatTemplate[[#This Row],[Total Price]]/(CatTemplate[[#This Row],[Final Quantity]]),0)</f>
        <v>0</v>
      </c>
      <c r="HN95" s="261"/>
    </row>
    <row r="96" spans="2:222" x14ac:dyDescent="0.2">
      <c r="B96" s="6" t="s">
        <v>75</v>
      </c>
      <c r="C96" s="22">
        <v>2</v>
      </c>
      <c r="D96" s="7" t="s">
        <v>75</v>
      </c>
      <c r="E96" s="24">
        <v>9</v>
      </c>
      <c r="F96" s="18" t="s">
        <v>307</v>
      </c>
      <c r="G96" s="26">
        <v>2</v>
      </c>
      <c r="H96" s="18" t="s">
        <v>894</v>
      </c>
      <c r="I96" s="18" t="s">
        <v>961</v>
      </c>
      <c r="J96" s="15" t="s">
        <v>31</v>
      </c>
      <c r="K96" s="15"/>
      <c r="L96" s="15" t="s">
        <v>140</v>
      </c>
      <c r="M96" s="15" t="s">
        <v>206</v>
      </c>
      <c r="N96" s="15" t="s">
        <v>858</v>
      </c>
      <c r="O96" s="320"/>
      <c r="P96" s="71"/>
      <c r="Q96" s="108"/>
      <c r="R96" s="73" t="s">
        <v>433</v>
      </c>
      <c r="S96" s="97"/>
      <c r="T96" s="100">
        <f>getEqUnitCost</f>
        <v>0</v>
      </c>
      <c r="U96" s="73">
        <f>getEqUnitEffort</f>
        <v>0</v>
      </c>
      <c r="V96" s="101">
        <f>getEqQuantity</f>
        <v>0</v>
      </c>
      <c r="W96" s="320"/>
      <c r="X96" s="100">
        <f>getConsUnitCost</f>
        <v>0</v>
      </c>
      <c r="Y96" s="73">
        <f>getConsUnitEffort</f>
        <v>0</v>
      </c>
      <c r="Z96" s="14">
        <f>getConsQuantity</f>
        <v>0</v>
      </c>
      <c r="AA96" s="320"/>
      <c r="AB96" s="72"/>
      <c r="AC96" s="112"/>
      <c r="AD96" s="14">
        <f>getOthQuantity</f>
        <v>0</v>
      </c>
      <c r="AE96" s="320"/>
      <c r="AF96" s="28" t="str">
        <f>IF(ISBLANK(CatTemplate[[#This Row],[Resource type]]),"",CatTemplate[[#This Row],[Resource type]])</f>
        <v>CIEC Nurse</v>
      </c>
      <c r="AG96" s="242">
        <f>getStaffUnitCost</f>
        <v>443.51295609133325</v>
      </c>
      <c r="AH96" s="113">
        <f>getStaffUnitEffort</f>
        <v>0</v>
      </c>
      <c r="AI96" s="40">
        <f>getStaffQuantity</f>
        <v>0</v>
      </c>
      <c r="AJ96" s="41">
        <f>CatTemplate[[#This Row],[St. quantity]]*8/ParRatePM</f>
        <v>0</v>
      </c>
      <c r="AK96" s="320"/>
      <c r="AL96" s="53" t="str">
        <f>CatTemplate[[#This Row],[Item type]]</f>
        <v>Days</v>
      </c>
      <c r="AM96" s="12">
        <f>SUM(CatTemplate[[#This Row],[Year1]:[Year20]])</f>
        <v>0</v>
      </c>
      <c r="AN96" s="52"/>
      <c r="AO96" s="52"/>
      <c r="AP96" s="52"/>
      <c r="AQ96" s="8"/>
      <c r="AR96" s="8"/>
      <c r="AS96" s="8"/>
      <c r="AT96" s="8"/>
      <c r="AU96" s="8"/>
      <c r="AV96" s="8"/>
      <c r="AW96" s="8"/>
      <c r="AX96" s="8"/>
      <c r="AY96" s="8"/>
      <c r="AZ96" s="8"/>
      <c r="BA96" s="8"/>
      <c r="BB96" s="8"/>
      <c r="BC96" s="8"/>
      <c r="BD96" s="8"/>
      <c r="BE96" s="8"/>
      <c r="BF96" s="8"/>
      <c r="BG96" s="36"/>
      <c r="BH96" s="320"/>
      <c r="BI96" s="37" t="str">
        <f>getCostCategory</f>
        <v>01 Staff costs</v>
      </c>
      <c r="BJ96" s="37" t="str">
        <f>getSection</f>
        <v>02 Patient visits and data collection</v>
      </c>
      <c r="BK96" s="32" t="str">
        <f>getObject</f>
        <v>CIEC Nurse</v>
      </c>
      <c r="BL96" s="30">
        <f>IFERROR(getUnitCost * IF(CatTemplate[[#This Row],[Cost Category Comp.]]="01 Staff costs", 1,1),0)</f>
        <v>443.51295609133325</v>
      </c>
      <c r="BM96" s="29">
        <f>IF(AND(ISBLANK(CatTemplate[[#This Row],[Eq. unit cost]]),ISBLANK(CatTemplate[[#This Row],[Cons. unit cost]]),ISBLANK(CatTemplate[[#This Row],[Oth. unit cost]])), 0, IF(getUnitEffort =0,1,getUnitEffort) * CatTemplate[[#This Row],[Year1]])</f>
        <v>0</v>
      </c>
      <c r="BN96" s="29">
        <f>IF(AND(ISBLANK(CatTemplate[[#This Row],[Eq. unit cost]]),ISBLANK(CatTemplate[[#This Row],[Cons. unit cost]]),ISBLANK(CatTemplate[[#This Row],[Oth. unit cost]])), 0, IF(getUnitEffort =0,1,getUnitEffort) * CatTemplate[[#This Row],[Year2]])</f>
        <v>0</v>
      </c>
      <c r="BO96" s="29">
        <f>IF(AND(ISBLANK(CatTemplate[[#This Row],[Eq. unit cost]]),ISBLANK(CatTemplate[[#This Row],[Cons. unit cost]]),ISBLANK(CatTemplate[[#This Row],[Oth. unit cost]])), 0, IF(getUnitEffort =0,1,getUnitEffort) * CatTemplate[[#This Row],[Year3]])</f>
        <v>0</v>
      </c>
      <c r="BP96" s="29">
        <f>IF(AND(ISBLANK(CatTemplate[[#This Row],[Eq. unit cost]]),ISBLANK(CatTemplate[[#This Row],[Cons. unit cost]]),ISBLANK(CatTemplate[[#This Row],[Oth. unit cost]])), 0, IF(getUnitEffort =0,1,getUnitEffort) * CatTemplate[[#This Row],[Year4]])</f>
        <v>0</v>
      </c>
      <c r="BQ96" s="29">
        <f>IF(AND(ISBLANK(CatTemplate[[#This Row],[Eq. unit cost]]),ISBLANK(CatTemplate[[#This Row],[Cons. unit cost]]),ISBLANK(CatTemplate[[#This Row],[Oth. unit cost]])), 0, IF(getUnitEffort =0,1,getUnitEffort) * CatTemplate[[#This Row],[Year5]])</f>
        <v>0</v>
      </c>
      <c r="BR96" s="29">
        <f>IF(AND(ISBLANK(CatTemplate[[#This Row],[Eq. unit cost]]),ISBLANK(CatTemplate[[#This Row],[Cons. unit cost]]),ISBLANK(CatTemplate[[#This Row],[Oth. unit cost]])), 0, IF(getUnitEffort =0,1,getUnitEffort) * CatTemplate[[#This Row],[Year6]])</f>
        <v>0</v>
      </c>
      <c r="BS96" s="29">
        <f>IF(AND(ISBLANK(CatTemplate[[#This Row],[Eq. unit cost]]),ISBLANK(CatTemplate[[#This Row],[Cons. unit cost]]),ISBLANK(CatTemplate[[#This Row],[Oth. unit cost]])), 0, IF(getUnitEffort =0,1,getUnitEffort) * CatTemplate[[#This Row],[Year7]])</f>
        <v>0</v>
      </c>
      <c r="BT96" s="29">
        <f>IF(AND(ISBLANK(CatTemplate[[#This Row],[Eq. unit cost]]),ISBLANK(CatTemplate[[#This Row],[Cons. unit cost]]),ISBLANK(CatTemplate[[#This Row],[Oth. unit cost]])), 0, IF(getUnitEffort =0,1,getUnitEffort) * CatTemplate[[#This Row],[Year8]])</f>
        <v>0</v>
      </c>
      <c r="BU96" s="29">
        <f>IF(AND(ISBLANK(CatTemplate[[#This Row],[Eq. unit cost]]),ISBLANK(CatTemplate[[#This Row],[Cons. unit cost]]),ISBLANK(CatTemplate[[#This Row],[Oth. unit cost]])), 0, IF(getUnitEffort =0,1,getUnitEffort) * CatTemplate[[#This Row],[Year9]])</f>
        <v>0</v>
      </c>
      <c r="BV96" s="29">
        <f>IF(AND(ISBLANK(CatTemplate[[#This Row],[Eq. unit cost]]),ISBLANK(CatTemplate[[#This Row],[Cons. unit cost]]),ISBLANK(CatTemplate[[#This Row],[Oth. unit cost]])), 0, IF(getUnitEffort =0,1,getUnitEffort) * CatTemplate[[#This Row],[Year10]])</f>
        <v>0</v>
      </c>
      <c r="BW96" s="29">
        <f>IF(AND(ISBLANK(CatTemplate[[#This Row],[Eq. unit cost]]),ISBLANK(CatTemplate[[#This Row],[Cons. unit cost]]),ISBLANK(CatTemplate[[#This Row],[Oth. unit cost]])), 0, IF(getUnitEffort =0,1,getUnitEffort) * CatTemplate[[#This Row],[Year11]])</f>
        <v>0</v>
      </c>
      <c r="BX96" s="29">
        <f>IF(AND(ISBLANK(CatTemplate[[#This Row],[Eq. unit cost]]),ISBLANK(CatTemplate[[#This Row],[Cons. unit cost]]),ISBLANK(CatTemplate[[#This Row],[Oth. unit cost]])), 0, IF(getUnitEffort =0,1,getUnitEffort) * CatTemplate[[#This Row],[Year12]])</f>
        <v>0</v>
      </c>
      <c r="BY96" s="29">
        <f>IF(AND(ISBLANK(CatTemplate[[#This Row],[Eq. unit cost]]),ISBLANK(CatTemplate[[#This Row],[Cons. unit cost]]),ISBLANK(CatTemplate[[#This Row],[Oth. unit cost]])), 0, IF(getUnitEffort =0,1,getUnitEffort) * CatTemplate[[#This Row],[Year13]])</f>
        <v>0</v>
      </c>
      <c r="BZ96" s="29">
        <f>IF(AND(ISBLANK(CatTemplate[[#This Row],[Eq. unit cost]]),ISBLANK(CatTemplate[[#This Row],[Cons. unit cost]]),ISBLANK(CatTemplate[[#This Row],[Oth. unit cost]])), 0, IF(getUnitEffort =0,1,getUnitEffort) * CatTemplate[[#This Row],[Year14]])</f>
        <v>0</v>
      </c>
      <c r="CA96" s="29">
        <f>IF(AND(ISBLANK(CatTemplate[[#This Row],[Eq. unit cost]]),ISBLANK(CatTemplate[[#This Row],[Cons. unit cost]]),ISBLANK(CatTemplate[[#This Row],[Oth. unit cost]])), 0, IF(getUnitEffort =0,1,getUnitEffort) * CatTemplate[[#This Row],[Year15]])</f>
        <v>0</v>
      </c>
      <c r="CB96" s="29">
        <f>IF(AND(ISBLANK(CatTemplate[[#This Row],[Eq. unit cost]]),ISBLANK(CatTemplate[[#This Row],[Cons. unit cost]]),ISBLANK(CatTemplate[[#This Row],[Oth. unit cost]])), 0, IF(getUnitEffort =0,1,getUnitEffort) * CatTemplate[[#This Row],[Year16]])</f>
        <v>0</v>
      </c>
      <c r="CC96" s="29">
        <f>IF(AND(ISBLANK(CatTemplate[[#This Row],[Eq. unit cost]]),ISBLANK(CatTemplate[[#This Row],[Cons. unit cost]]),ISBLANK(CatTemplate[[#This Row],[Oth. unit cost]])), 0, IF(getUnitEffort =0,1,getUnitEffort) * CatTemplate[[#This Row],[Year17]])</f>
        <v>0</v>
      </c>
      <c r="CD96" s="29">
        <f>IF(AND(ISBLANK(CatTemplate[[#This Row],[Eq. unit cost]]),ISBLANK(CatTemplate[[#This Row],[Cons. unit cost]]),ISBLANK(CatTemplate[[#This Row],[Oth. unit cost]])), 0, IF(getUnitEffort =0,1,getUnitEffort) * CatTemplate[[#This Row],[Year18]])</f>
        <v>0</v>
      </c>
      <c r="CE96" s="29">
        <f>IF(AND(ISBLANK(CatTemplate[[#This Row],[Eq. unit cost]]),ISBLANK(CatTemplate[[#This Row],[Cons. unit cost]]),ISBLANK(CatTemplate[[#This Row],[Oth. unit cost]])), 0, IF(getUnitEffort =0,1,getUnitEffort) * CatTemplate[[#This Row],[Year19]])</f>
        <v>0</v>
      </c>
      <c r="CF96" s="29">
        <f>IF(AND(ISBLANK(CatTemplate[[#This Row],[Eq. unit cost]]),ISBLANK(CatTemplate[[#This Row],[Cons. unit cost]]),ISBLANK(CatTemplate[[#This Row],[Oth. unit cost]])), 0, IF(getUnitEffort =0,1,getUnitEffort) * CatTemplate[[#This Row],[Year20]])</f>
        <v>0</v>
      </c>
      <c r="CG96" s="45">
        <f>SUM(CatTemplate[[#This Row],[Q1]:[Q20]])</f>
        <v>0</v>
      </c>
      <c r="CH96" s="29">
        <f>IF(ISBLANK(CatTemplate[[#This Row],[St. unit effort]]),0,(CatTemplate[[#This Row],[St. unit effort]] * CatTemplate[[#This Row],[Year1]]))</f>
        <v>0</v>
      </c>
      <c r="CI96" s="29">
        <f>IF(ISBLANK(CatTemplate[[#This Row],[St. unit effort]]),0,(CatTemplate[[#This Row],[St. unit effort]] * CatTemplate[[#This Row],[Year2]]))</f>
        <v>0</v>
      </c>
      <c r="CJ96" s="29">
        <f>IF(ISBLANK(CatTemplate[[#This Row],[St. unit effort]]),0,(CatTemplate[[#This Row],[St. unit effort]] * CatTemplate[[#This Row],[Year3]]))</f>
        <v>0</v>
      </c>
      <c r="CK96" s="29">
        <f>IF(ISBLANK(CatTemplate[[#This Row],[St. unit effort]]),0,(CatTemplate[[#This Row],[St. unit effort]] * CatTemplate[[#This Row],[Year4]]))</f>
        <v>0</v>
      </c>
      <c r="CL96" s="29">
        <f>IF(ISBLANK(CatTemplate[[#This Row],[St. unit effort]]),0,(CatTemplate[[#This Row],[St. unit effort]] * CatTemplate[[#This Row],[Year5]]))</f>
        <v>0</v>
      </c>
      <c r="CM96" s="29">
        <f>IF(ISBLANK(CatTemplate[[#This Row],[St. unit effort]]),0,(CatTemplate[[#This Row],[St. unit effort]] * CatTemplate[[#This Row],[Year6]]))</f>
        <v>0</v>
      </c>
      <c r="CN96" s="29">
        <f>IF(ISBLANK(CatTemplate[[#This Row],[St. unit effort]]),0,(CatTemplate[[#This Row],[St. unit effort]] * CatTemplate[[#This Row],[Year7]]))</f>
        <v>0</v>
      </c>
      <c r="CO96" s="29">
        <f>IF(ISBLANK(CatTemplate[[#This Row],[St. unit effort]]),0,(CatTemplate[[#This Row],[St. unit effort]] * CatTemplate[[#This Row],[Year8]]))</f>
        <v>0</v>
      </c>
      <c r="CP96" s="29">
        <f>IF(ISBLANK(CatTemplate[[#This Row],[St. unit effort]]),0,(CatTemplate[[#This Row],[St. unit effort]] * CatTemplate[[#This Row],[Year9]]))</f>
        <v>0</v>
      </c>
      <c r="CQ96" s="29">
        <f>IF(ISBLANK(CatTemplate[[#This Row],[St. unit effort]]),0,(CatTemplate[[#This Row],[St. unit effort]] * CatTemplate[[#This Row],[Year10]]))</f>
        <v>0</v>
      </c>
      <c r="CR96" s="29">
        <f>IF(ISBLANK(CatTemplate[[#This Row],[St. unit effort]]),0,(CatTemplate[[#This Row],[St. unit effort]] * CatTemplate[[#This Row],[Year11]]))</f>
        <v>0</v>
      </c>
      <c r="CS96" s="29">
        <f>IF(ISBLANK(CatTemplate[[#This Row],[St. unit effort]]),0,(CatTemplate[[#This Row],[St. unit effort]] * CatTemplate[[#This Row],[Year12]]))</f>
        <v>0</v>
      </c>
      <c r="CT96" s="29">
        <f>IF(ISBLANK(CatTemplate[[#This Row],[St. unit effort]]),0,(CatTemplate[[#This Row],[St. unit effort]] * CatTemplate[[#This Row],[Year13]]))</f>
        <v>0</v>
      </c>
      <c r="CU96" s="29">
        <f>IF(ISBLANK(CatTemplate[[#This Row],[St. unit effort]]),0,(CatTemplate[[#This Row],[St. unit effort]] * CatTemplate[[#This Row],[Year14]]))</f>
        <v>0</v>
      </c>
      <c r="CV96" s="29">
        <f>IF(ISBLANK(CatTemplate[[#This Row],[St. unit effort]]),0,(CatTemplate[[#This Row],[St. unit effort]] * CatTemplate[[#This Row],[Year15]]))</f>
        <v>0</v>
      </c>
      <c r="CW96" s="29">
        <f>IF(ISBLANK(CatTemplate[[#This Row],[St. unit effort]]),0,(CatTemplate[[#This Row],[St. unit effort]] * CatTemplate[[#This Row],[Year16]]))</f>
        <v>0</v>
      </c>
      <c r="CX96" s="29">
        <f>IF(ISBLANK(CatTemplate[[#This Row],[St. unit effort]]),0,(CatTemplate[[#This Row],[St. unit effort]] * CatTemplate[[#This Row],[Year17]]))</f>
        <v>0</v>
      </c>
      <c r="CY96" s="29">
        <f>IF(ISBLANK(CatTemplate[[#This Row],[St. unit effort]]),0,(CatTemplate[[#This Row],[St. unit effort]] * CatTemplate[[#This Row],[Year18]]))</f>
        <v>0</v>
      </c>
      <c r="CZ96" s="29">
        <f>IF(ISBLANK(CatTemplate[[#This Row],[St. unit effort]]),0,(CatTemplate[[#This Row],[St. unit effort]] * CatTemplate[[#This Row],[Year19]]))</f>
        <v>0</v>
      </c>
      <c r="DA96" s="29">
        <f>IF(ISBLANK(CatTemplate[[#This Row],[St. unit effort]]),0,(CatTemplate[[#This Row],[St. unit effort]] * CatTemplate[[#This Row],[Year20]]))</f>
        <v>0</v>
      </c>
      <c r="DB96" s="57">
        <f>IF(ISBLANK(CatTemplate[[#This Row],[St. unit effort]]),0,(CatTemplate[[#This Row],[St. unit effort]] * CatTemplate[[#This Row],[Year1]])*8/ParRatePM)</f>
        <v>0</v>
      </c>
      <c r="DC96" s="57">
        <f>IF(ISBLANK(CatTemplate[[#This Row],[St. unit effort]]),0,(CatTemplate[[#This Row],[St. unit effort]] * CatTemplate[[#This Row],[Year2]])*8/ParRatePM)</f>
        <v>0</v>
      </c>
      <c r="DD96" s="57">
        <f>IF(ISBLANK(CatTemplate[[#This Row],[St. unit effort]]),0,(CatTemplate[[#This Row],[St. unit effort]] * CatTemplate[[#This Row],[Year3]])*8/ParRatePM)</f>
        <v>0</v>
      </c>
      <c r="DE96" s="57">
        <f>IF(ISBLANK(CatTemplate[[#This Row],[St. unit effort]]),0,(CatTemplate[[#This Row],[St. unit effort]] * CatTemplate[[#This Row],[Year4]])*8/ParRatePM)</f>
        <v>0</v>
      </c>
      <c r="DF96" s="57">
        <f>IF(ISBLANK(CatTemplate[[#This Row],[St. unit effort]]),0,(CatTemplate[[#This Row],[St. unit effort]] * CatTemplate[[#This Row],[Year5]])*8/ParRatePM)</f>
        <v>0</v>
      </c>
      <c r="DG96" s="57">
        <f>IF(ISBLANK(CatTemplate[[#This Row],[St. unit effort]]),0,(CatTemplate[[#This Row],[St. unit effort]] * CatTemplate[[#This Row],[Year6]])*8/ParRatePM)</f>
        <v>0</v>
      </c>
      <c r="DH96" s="57">
        <f>IF(ISBLANK(CatTemplate[[#This Row],[St. unit effort]]),0,(CatTemplate[[#This Row],[St. unit effort]] * CatTemplate[[#This Row],[Year7]])*8/ParRatePM)</f>
        <v>0</v>
      </c>
      <c r="DI96" s="57">
        <f>IF(ISBLANK(CatTemplate[[#This Row],[St. unit effort]]),0,(CatTemplate[[#This Row],[St. unit effort]] * CatTemplate[[#This Row],[Year8]])*8/ParRatePM)</f>
        <v>0</v>
      </c>
      <c r="DJ96" s="57">
        <f>IF(ISBLANK(CatTemplate[[#This Row],[St. unit effort]]),0,(CatTemplate[[#This Row],[St. unit effort]] * CatTemplate[[#This Row],[Year9]])*8/ParRatePM)</f>
        <v>0</v>
      </c>
      <c r="DK96" s="57">
        <f>IF(ISBLANK(CatTemplate[[#This Row],[St. unit effort]]),0,(CatTemplate[[#This Row],[St. unit effort]] * CatTemplate[[#This Row],[Year10]])*8/ParRatePM)</f>
        <v>0</v>
      </c>
      <c r="DL96" s="57">
        <f>IF(ISBLANK(CatTemplate[[#This Row],[St. unit effort]]),0,(CatTemplate[[#This Row],[St. unit effort]] * CatTemplate[[#This Row],[Year11]])*8/ParRatePM)</f>
        <v>0</v>
      </c>
      <c r="DM96" s="57">
        <f>IF(ISBLANK(CatTemplate[[#This Row],[St. unit effort]]),0,(CatTemplate[[#This Row],[St. unit effort]] * CatTemplate[[#This Row],[Year12]])*8/ParRatePM)</f>
        <v>0</v>
      </c>
      <c r="DN96" s="57">
        <f>IF(ISBLANK(CatTemplate[[#This Row],[St. unit effort]]),0,(CatTemplate[[#This Row],[St. unit effort]] * CatTemplate[[#This Row],[Year13]])*8/ParRatePM)</f>
        <v>0</v>
      </c>
      <c r="DO96" s="57">
        <f>IF(ISBLANK(CatTemplate[[#This Row],[St. unit effort]]),0,(CatTemplate[[#This Row],[St. unit effort]] * CatTemplate[[#This Row],[Year14]])*8/ParRatePM)</f>
        <v>0</v>
      </c>
      <c r="DP96" s="57">
        <f>IF(ISBLANK(CatTemplate[[#This Row],[St. unit effort]]),0,(CatTemplate[[#This Row],[St. unit effort]] * CatTemplate[[#This Row],[Year15]])*8/ParRatePM)</f>
        <v>0</v>
      </c>
      <c r="DQ96" s="57">
        <f>IF(ISBLANK(CatTemplate[[#This Row],[St. unit effort]]),0,(CatTemplate[[#This Row],[St. unit effort]] * CatTemplate[[#This Row],[Year16]])*8/ParRatePM)</f>
        <v>0</v>
      </c>
      <c r="DR96" s="57">
        <f>IF(ISBLANK(CatTemplate[[#This Row],[St. unit effort]]),0,(CatTemplate[[#This Row],[St. unit effort]] * CatTemplate[[#This Row],[Year17]])*8/ParRatePM)</f>
        <v>0</v>
      </c>
      <c r="DS96" s="57">
        <f>IF(ISBLANK(CatTemplate[[#This Row],[St. unit effort]]),0,(CatTemplate[[#This Row],[St. unit effort]] * CatTemplate[[#This Row],[Year18]])*8/ParRatePM)</f>
        <v>0</v>
      </c>
      <c r="DT96" s="57">
        <f>IF(ISBLANK(CatTemplate[[#This Row],[St. unit effort]]),0,(CatTemplate[[#This Row],[St. unit effort]] * CatTemplate[[#This Row],[Year19]])*8/ParRatePM)</f>
        <v>0</v>
      </c>
      <c r="DU96" s="57">
        <f>IF(ISBLANK(CatTemplate[[#This Row],[St. unit effort]]),0,(CatTemplate[[#This Row],[St. unit effort]] * CatTemplate[[#This Row],[Year20]])*8/ParRatePM)</f>
        <v>0</v>
      </c>
      <c r="DV96" s="54">
        <f>SUM(CatTemplate[[#This Row],[PM1]:[PM20]])</f>
        <v>0</v>
      </c>
      <c r="DW96" s="56">
        <f t="shared" si="35"/>
        <v>0</v>
      </c>
      <c r="DX96" s="56">
        <f t="shared" si="35"/>
        <v>0</v>
      </c>
      <c r="DY96" s="56">
        <f t="shared" si="35"/>
        <v>0</v>
      </c>
      <c r="DZ96" s="56">
        <f t="shared" si="35"/>
        <v>0</v>
      </c>
      <c r="EA96" s="56">
        <f t="shared" si="35"/>
        <v>0</v>
      </c>
      <c r="EB96" s="56">
        <f t="shared" si="35"/>
        <v>0</v>
      </c>
      <c r="EC96" s="56">
        <f t="shared" si="35"/>
        <v>0</v>
      </c>
      <c r="ED96" s="56">
        <f t="shared" si="35"/>
        <v>0</v>
      </c>
      <c r="EE96" s="56">
        <f t="shared" si="35"/>
        <v>0</v>
      </c>
      <c r="EF96" s="56">
        <f t="shared" si="35"/>
        <v>0</v>
      </c>
      <c r="EG96" s="56">
        <f t="shared" si="35"/>
        <v>0</v>
      </c>
      <c r="EH96" s="56">
        <f t="shared" si="35"/>
        <v>0</v>
      </c>
      <c r="EI96" s="56">
        <f t="shared" si="35"/>
        <v>0</v>
      </c>
      <c r="EJ96" s="56">
        <f t="shared" si="35"/>
        <v>0</v>
      </c>
      <c r="EK96" s="56">
        <f t="shared" si="35"/>
        <v>0</v>
      </c>
      <c r="EL96" s="56">
        <f t="shared" si="35"/>
        <v>0</v>
      </c>
      <c r="EM96" s="56">
        <f t="shared" si="33"/>
        <v>0</v>
      </c>
      <c r="EN96" s="56">
        <f t="shared" si="33"/>
        <v>0</v>
      </c>
      <c r="EO96" s="56">
        <f t="shared" si="33"/>
        <v>0</v>
      </c>
      <c r="EP96" s="56">
        <f t="shared" si="33"/>
        <v>0</v>
      </c>
      <c r="EQ96" s="30">
        <f>CatTemplate[[#This Row],[Eq. unit cost]] * CatTemplate[[#This Row],[Eq. quantity]]</f>
        <v>0</v>
      </c>
      <c r="ER96" s="30">
        <f>CatTemplate[[#This Row],[Cons. unit cost]] *CatTemplate[[#This Row],[Cons. quantity]]</f>
        <v>0</v>
      </c>
      <c r="ES96" s="30">
        <f>CatTemplate[[#This Row],[Oth. unit cost]] *CatTemplate[[#This Row],[Oth. quantity]]</f>
        <v>0</v>
      </c>
      <c r="ET96" s="55">
        <f>SUM(CatTemplate[[#This Row],[CO1]:[CO20]])</f>
        <v>0</v>
      </c>
      <c r="EU96" s="56">
        <f t="shared" si="36"/>
        <v>0</v>
      </c>
      <c r="EV96" s="56">
        <f t="shared" si="36"/>
        <v>0</v>
      </c>
      <c r="EW96" s="56">
        <f t="shared" si="36"/>
        <v>0</v>
      </c>
      <c r="EX96" s="56">
        <f t="shared" si="36"/>
        <v>0</v>
      </c>
      <c r="EY96" s="56">
        <f t="shared" si="36"/>
        <v>0</v>
      </c>
      <c r="EZ96" s="56">
        <f t="shared" si="36"/>
        <v>0</v>
      </c>
      <c r="FA96" s="56">
        <f t="shared" si="36"/>
        <v>0</v>
      </c>
      <c r="FB96" s="56">
        <f t="shared" si="36"/>
        <v>0</v>
      </c>
      <c r="FC96" s="56">
        <f t="shared" si="36"/>
        <v>0</v>
      </c>
      <c r="FD96" s="56">
        <f t="shared" si="36"/>
        <v>0</v>
      </c>
      <c r="FE96" s="56">
        <f t="shared" si="36"/>
        <v>0</v>
      </c>
      <c r="FF96" s="56">
        <f t="shared" si="36"/>
        <v>0</v>
      </c>
      <c r="FG96" s="56">
        <f t="shared" si="36"/>
        <v>0</v>
      </c>
      <c r="FH96" s="56">
        <f t="shared" si="36"/>
        <v>0</v>
      </c>
      <c r="FI96" s="56">
        <f t="shared" si="36"/>
        <v>0</v>
      </c>
      <c r="FJ96" s="56">
        <f t="shared" si="36"/>
        <v>0</v>
      </c>
      <c r="FK96" s="56">
        <f t="shared" si="34"/>
        <v>0</v>
      </c>
      <c r="FL96" s="56">
        <f t="shared" si="34"/>
        <v>0</v>
      </c>
      <c r="FM96" s="56">
        <f t="shared" si="34"/>
        <v>0</v>
      </c>
      <c r="FN96" s="56">
        <f t="shared" si="34"/>
        <v>0</v>
      </c>
      <c r="FO96" s="58">
        <f>SUM(CatTemplate[[#This Row],[CS1]:[CS20]])</f>
        <v>0</v>
      </c>
      <c r="FP96" s="59">
        <f>CatTemplate[[#This Row],[Total Oth. cost]]+CatTemplate[[#This Row],[Total St. Cost]]</f>
        <v>0</v>
      </c>
      <c r="FQ96" s="33" t="e">
        <f t="shared" si="27"/>
        <v>#VALUE!</v>
      </c>
      <c r="FR96" s="33" t="e">
        <f t="shared" si="28"/>
        <v>#VALUE!</v>
      </c>
      <c r="FS96" s="30" t="e">
        <f>(CatTemplate[[#This Row],[CO1]] + CatTemplate[[#This Row],[CS1]]) * (1 + getRateOHFinal) * getRateMarkupFinal</f>
        <v>#VALUE!</v>
      </c>
      <c r="FT96" s="30" t="e">
        <f>(CatTemplate[[#This Row],[CO2]] + CatTemplate[[#This Row],[CS2]]) * (1 + getRateOHFinal) * getRateMarkupFinal</f>
        <v>#VALUE!</v>
      </c>
      <c r="FU96" s="30" t="e">
        <f>(CatTemplate[[#This Row],[CO3]] + CatTemplate[[#This Row],[CS3]]) * (1 + getRateOHFinal) * getRateMarkupFinal</f>
        <v>#VALUE!</v>
      </c>
      <c r="FV96" s="30" t="e">
        <f>(CatTemplate[[#This Row],[CO4]] + CatTemplate[[#This Row],[CS4]]) * (1 + getRateOHFinal) * getRateMarkupFinal</f>
        <v>#VALUE!</v>
      </c>
      <c r="FW96" s="30" t="e">
        <f>(CatTemplate[[#This Row],[CO5]] + CatTemplate[[#This Row],[CS5]]) * (1 + getRateOHFinal) * getRateMarkupFinal</f>
        <v>#VALUE!</v>
      </c>
      <c r="FX96" s="30" t="e">
        <f>(CatTemplate[[#This Row],[CO6]] + CatTemplate[[#This Row],[CS6]]) * (1 + getRateOHFinal) * getRateMarkupFinal</f>
        <v>#VALUE!</v>
      </c>
      <c r="FY96" s="30" t="e">
        <f>(CatTemplate[[#This Row],[CO7]] + CatTemplate[[#This Row],[CS7]]) * (1 + getRateOHFinal) * getRateMarkupFinal</f>
        <v>#VALUE!</v>
      </c>
      <c r="FZ96" s="30" t="e">
        <f>(CatTemplate[[#This Row],[CO8]] + CatTemplate[[#This Row],[CS8]]) * (1 + getRateOHFinal) * getRateMarkupFinal</f>
        <v>#VALUE!</v>
      </c>
      <c r="GA96" s="30" t="e">
        <f>(CatTemplate[[#This Row],[CO9]] + CatTemplate[[#This Row],[CS9]]) * (1 + getRateOHFinal) * getRateMarkupFinal</f>
        <v>#VALUE!</v>
      </c>
      <c r="GB96" s="30" t="e">
        <f>(CatTemplate[[#This Row],[CO10]] + CatTemplate[[#This Row],[CS10]]) * (1 + getRateOHFinal) * getRateMarkupFinal</f>
        <v>#VALUE!</v>
      </c>
      <c r="GC96" s="30" t="e">
        <f>(CatTemplate[[#This Row],[CO11]] + CatTemplate[[#This Row],[CS11]]) * (1 + getRateOHFinal) * getRateMarkupFinal</f>
        <v>#VALUE!</v>
      </c>
      <c r="GD96" s="30" t="e">
        <f>(CatTemplate[[#This Row],[CO12]] + CatTemplate[[#This Row],[CS12]]) * (1 + getRateOHFinal) * getRateMarkupFinal</f>
        <v>#VALUE!</v>
      </c>
      <c r="GE96" s="30" t="e">
        <f>(CatTemplate[[#This Row],[CO13]] + CatTemplate[[#This Row],[CS13]]) * (1 + getRateOHFinal) * getRateMarkupFinal</f>
        <v>#VALUE!</v>
      </c>
      <c r="GF96" s="30" t="e">
        <f>(CatTemplate[[#This Row],[CO14]] + CatTemplate[[#This Row],[CS14]]) * (1 + getRateOHFinal) * getRateMarkupFinal</f>
        <v>#VALUE!</v>
      </c>
      <c r="GG96" s="30" t="e">
        <f>(CatTemplate[[#This Row],[CO15]] + CatTemplate[[#This Row],[CS15]]) * (1 + getRateOHFinal) * getRateMarkupFinal</f>
        <v>#VALUE!</v>
      </c>
      <c r="GH96" s="30" t="e">
        <f>(CatTemplate[[#This Row],[CO16]] + CatTemplate[[#This Row],[CS16]]) * (1 + getRateOHFinal) * getRateMarkupFinal</f>
        <v>#VALUE!</v>
      </c>
      <c r="GI96" s="30" t="e">
        <f>(CatTemplate[[#This Row],[CO17]] + CatTemplate[[#This Row],[CS17]]) * (1 + getRateOHFinal) * getRateMarkupFinal</f>
        <v>#VALUE!</v>
      </c>
      <c r="GJ96" s="30" t="e">
        <f>(CatTemplate[[#This Row],[CO18]] + CatTemplate[[#This Row],[CS18]]) * (1 + getRateOHFinal) * getRateMarkupFinal</f>
        <v>#VALUE!</v>
      </c>
      <c r="GK96" s="30" t="e">
        <f>(CatTemplate[[#This Row],[CO19]] + CatTemplate[[#This Row],[CS19]]) * (1 + getRateOHFinal) * getRateMarkupFinal</f>
        <v>#VALUE!</v>
      </c>
      <c r="GL96" s="30" t="e">
        <f>(CatTemplate[[#This Row],[CO20]] + CatTemplate[[#This Row],[CS20]]) * (1 + getRateOHFinal) * getRateMarkupFinal</f>
        <v>#VALUE!</v>
      </c>
      <c r="GM96" s="30" t="e">
        <f t="shared" si="29"/>
        <v>#VALUE!</v>
      </c>
      <c r="GN96" s="30" t="e">
        <f t="shared" si="30"/>
        <v>#VALUE!</v>
      </c>
      <c r="GO96" s="30" t="e">
        <f t="shared" si="31"/>
        <v>#VALUE!</v>
      </c>
      <c r="GP96" s="30" t="e">
        <f t="shared" si="32"/>
        <v>#VALUE!</v>
      </c>
      <c r="GQ96" s="30" t="e">
        <f>(CatTemplate[[#This Row],[CO1]]+CatTemplate[[#This Row],[CS1]]) * (1+ getRateOHFinal) * (1 + getRateMarkupFinal)</f>
        <v>#VALUE!</v>
      </c>
      <c r="GR96" s="30" t="e">
        <f>(CatTemplate[[#This Row],[CO2]]+CatTemplate[[#This Row],[CS2]]) * (1+ getRateOHFinal) * (1 + getRateMarkupFinal)</f>
        <v>#VALUE!</v>
      </c>
      <c r="GS96" s="30" t="e">
        <f>(CatTemplate[[#This Row],[CO3]]+CatTemplate[[#This Row],[CS3]]) * (1+ getRateOHFinal) * (1 + getRateMarkupFinal)</f>
        <v>#VALUE!</v>
      </c>
      <c r="GT96" s="30" t="e">
        <f>(CatTemplate[[#This Row],[CO4]]+CatTemplate[[#This Row],[CS4]]) * (1+ getRateOHFinal) * (1 + getRateMarkupFinal)</f>
        <v>#VALUE!</v>
      </c>
      <c r="GU96" s="30" t="e">
        <f>(CatTemplate[[#This Row],[CO5]]+CatTemplate[[#This Row],[CS5]]) * (1+ getRateOHFinal) * (1 + getRateMarkupFinal)</f>
        <v>#VALUE!</v>
      </c>
      <c r="GV96" s="30" t="e">
        <f>(CatTemplate[[#This Row],[CO6]]+CatTemplate[[#This Row],[CS6]]) * (1+ getRateOHFinal) * (1 + getRateMarkupFinal)</f>
        <v>#VALUE!</v>
      </c>
      <c r="GW96" s="30" t="e">
        <f>(CatTemplate[[#This Row],[CO7]]+CatTemplate[[#This Row],[CS7]]) * (1+ getRateOHFinal) * (1 + getRateMarkupFinal)</f>
        <v>#VALUE!</v>
      </c>
      <c r="GX96" s="30" t="e">
        <f>(CatTemplate[[#This Row],[CO8]]+CatTemplate[[#This Row],[CS8]]) * (1+ getRateOHFinal) * (1 + getRateMarkupFinal)</f>
        <v>#VALUE!</v>
      </c>
      <c r="GY96" s="30" t="e">
        <f>(CatTemplate[[#This Row],[CO9]]+CatTemplate[[#This Row],[CS9]]) * (1+ getRateOHFinal) * (1 + getRateMarkupFinal)</f>
        <v>#VALUE!</v>
      </c>
      <c r="GZ96" s="30" t="e">
        <f>(CatTemplate[[#This Row],[CO10]]+CatTemplate[[#This Row],[CS10]]) * (1+ getRateOHFinal) * (1 + getRateMarkupFinal)</f>
        <v>#VALUE!</v>
      </c>
      <c r="HA96" s="30" t="e">
        <f>(CatTemplate[[#This Row],[CO11]]+CatTemplate[[#This Row],[CS11]]) * (1+ getRateOHFinal) * (1 + getRateMarkupFinal)</f>
        <v>#VALUE!</v>
      </c>
      <c r="HB96" s="30" t="e">
        <f>(CatTemplate[[#This Row],[CO12]]+CatTemplate[[#This Row],[CS12]]) * (1+ getRateOHFinal) * (1 + getRateMarkupFinal)</f>
        <v>#VALUE!</v>
      </c>
      <c r="HC96" s="30" t="e">
        <f>(CatTemplate[[#This Row],[CO13]]+CatTemplate[[#This Row],[CS13]]) * (1+ getRateOHFinal) * (1 + getRateMarkupFinal)</f>
        <v>#VALUE!</v>
      </c>
      <c r="HD96" s="30" t="e">
        <f>(CatTemplate[[#This Row],[CO14]]+CatTemplate[[#This Row],[CS14]]) * (1+ getRateOHFinal) * (1 + getRateMarkupFinal)</f>
        <v>#VALUE!</v>
      </c>
      <c r="HE96" s="30" t="e">
        <f>(CatTemplate[[#This Row],[CO15]]+CatTemplate[[#This Row],[CS15]]) * (1+ getRateOHFinal) * (1 + getRateMarkupFinal)</f>
        <v>#VALUE!</v>
      </c>
      <c r="HF96" s="30" t="e">
        <f>(CatTemplate[[#This Row],[CO16]]+CatTemplate[[#This Row],[CS16]]) * (1+ getRateOHFinal) * (1 + getRateMarkupFinal)</f>
        <v>#VALUE!</v>
      </c>
      <c r="HG96" s="30" t="e">
        <f>(CatTemplate[[#This Row],[CO17]]+CatTemplate[[#This Row],[CS17]]) * (1+ getRateOHFinal) * (1 + getRateMarkupFinal)</f>
        <v>#VALUE!</v>
      </c>
      <c r="HH96" s="30" t="e">
        <f>(CatTemplate[[#This Row],[CO18]]+CatTemplate[[#This Row],[CS18]]) * (1+ getRateOHFinal) * (1 + getRateMarkupFinal)</f>
        <v>#VALUE!</v>
      </c>
      <c r="HI96" s="30" t="e">
        <f>(CatTemplate[[#This Row],[CO19]]+CatTemplate[[#This Row],[CS19]]) * (1+ getRateOHFinal) * (1 + getRateMarkupFinal)</f>
        <v>#VALUE!</v>
      </c>
      <c r="HJ96" s="30" t="e">
        <f>(CatTemplate[[#This Row],[CO20]]+CatTemplate[[#This Row],[CS20]]) * (1+ getRateOHFinal) * (1 + getRateMarkupFinal)</f>
        <v>#VALUE!</v>
      </c>
      <c r="HK96" s="39" t="e">
        <f>CatTemplate[[#This Row],[Total cost]]+CatTemplate[[#This Row],[OH Amount]]+CatTemplate[[#This Row],[Markup]]</f>
        <v>#VALUE!</v>
      </c>
      <c r="HL96" s="63">
        <f>IF(CatTemplate[[#This Row],[Units]]="Days",CatTemplate[[#This Row],[Project quantity]]*CatTemplate[[#This Row],[St. unit effort]],CatTemplate[[#This Row],[Project quantity]])</f>
        <v>0</v>
      </c>
      <c r="HM96" s="287">
        <f>IFERROR(CatTemplate[[#This Row],[Total Price]]/(CatTemplate[[#This Row],[Final Quantity]]),0)</f>
        <v>0</v>
      </c>
      <c r="HN96" s="261"/>
    </row>
    <row r="97" spans="2:222" x14ac:dyDescent="0.2">
      <c r="B97" s="6" t="s">
        <v>75</v>
      </c>
      <c r="C97" s="22">
        <v>2</v>
      </c>
      <c r="D97" s="7" t="s">
        <v>75</v>
      </c>
      <c r="E97" s="24">
        <v>9</v>
      </c>
      <c r="F97" s="18" t="s">
        <v>307</v>
      </c>
      <c r="G97" s="26">
        <v>2</v>
      </c>
      <c r="H97" s="18" t="s">
        <v>894</v>
      </c>
      <c r="I97" s="18" t="s">
        <v>962</v>
      </c>
      <c r="J97" s="15" t="s">
        <v>31</v>
      </c>
      <c r="K97" s="15"/>
      <c r="L97" s="15" t="s">
        <v>140</v>
      </c>
      <c r="M97" s="15" t="s">
        <v>206</v>
      </c>
      <c r="N97" s="15" t="s">
        <v>858</v>
      </c>
      <c r="O97" s="320"/>
      <c r="P97" s="71"/>
      <c r="Q97" s="108"/>
      <c r="R97" s="73" t="s">
        <v>433</v>
      </c>
      <c r="S97" s="97"/>
      <c r="T97" s="100">
        <f>getEqUnitCost</f>
        <v>0</v>
      </c>
      <c r="U97" s="73">
        <f>getEqUnitEffort</f>
        <v>0</v>
      </c>
      <c r="V97" s="101">
        <f>getEqQuantity</f>
        <v>0</v>
      </c>
      <c r="W97" s="320"/>
      <c r="X97" s="100">
        <f>getConsUnitCost</f>
        <v>0</v>
      </c>
      <c r="Y97" s="73">
        <f>getConsUnitEffort</f>
        <v>0</v>
      </c>
      <c r="Z97" s="14">
        <f>getConsQuantity</f>
        <v>0</v>
      </c>
      <c r="AA97" s="320"/>
      <c r="AB97" s="72"/>
      <c r="AC97" s="112"/>
      <c r="AD97" s="14">
        <f>getOthQuantity</f>
        <v>0</v>
      </c>
      <c r="AE97" s="320"/>
      <c r="AF97" s="28" t="str">
        <f>IF(ISBLANK(CatTemplate[[#This Row],[Resource type]]),"",CatTemplate[[#This Row],[Resource type]])</f>
        <v>CIEC Nurse</v>
      </c>
      <c r="AG97" s="242">
        <f>getStaffUnitCost</f>
        <v>443.51295609133325</v>
      </c>
      <c r="AH97" s="113">
        <f>getStaffUnitEffort</f>
        <v>0</v>
      </c>
      <c r="AI97" s="40">
        <f>getStaffQuantity</f>
        <v>0</v>
      </c>
      <c r="AJ97" s="41">
        <f>CatTemplate[[#This Row],[St. quantity]]*8/ParRatePM</f>
        <v>0</v>
      </c>
      <c r="AK97" s="320"/>
      <c r="AL97" s="53" t="str">
        <f>CatTemplate[[#This Row],[Item type]]</f>
        <v>Days</v>
      </c>
      <c r="AM97" s="12">
        <f>SUM(CatTemplate[[#This Row],[Year1]:[Year20]])</f>
        <v>0</v>
      </c>
      <c r="AN97" s="52"/>
      <c r="AO97" s="52"/>
      <c r="AP97" s="52"/>
      <c r="AQ97" s="8"/>
      <c r="AR97" s="8"/>
      <c r="AS97" s="8"/>
      <c r="AT97" s="8"/>
      <c r="AU97" s="8"/>
      <c r="AV97" s="8"/>
      <c r="AW97" s="8"/>
      <c r="AX97" s="8"/>
      <c r="AY97" s="8"/>
      <c r="AZ97" s="8"/>
      <c r="BA97" s="8"/>
      <c r="BB97" s="8"/>
      <c r="BC97" s="8"/>
      <c r="BD97" s="8"/>
      <c r="BE97" s="8"/>
      <c r="BF97" s="8"/>
      <c r="BG97" s="36"/>
      <c r="BH97" s="320"/>
      <c r="BI97" s="37" t="str">
        <f>getCostCategory</f>
        <v>01 Staff costs</v>
      </c>
      <c r="BJ97" s="37" t="str">
        <f>getSection</f>
        <v>02 Patient visits and data collection</v>
      </c>
      <c r="BK97" s="32" t="str">
        <f>getObject</f>
        <v>CIEC Nurse</v>
      </c>
      <c r="BL97" s="30">
        <f>IFERROR(getUnitCost * IF(CatTemplate[[#This Row],[Cost Category Comp.]]="01 Staff costs", 1,1),0)</f>
        <v>443.51295609133325</v>
      </c>
      <c r="BM97" s="29">
        <f>IF(AND(ISBLANK(CatTemplate[[#This Row],[Eq. unit cost]]),ISBLANK(CatTemplate[[#This Row],[Cons. unit cost]]),ISBLANK(CatTemplate[[#This Row],[Oth. unit cost]])), 0, IF(getUnitEffort =0,1,getUnitEffort) * CatTemplate[[#This Row],[Year1]])</f>
        <v>0</v>
      </c>
      <c r="BN97" s="29">
        <f>IF(AND(ISBLANK(CatTemplate[[#This Row],[Eq. unit cost]]),ISBLANK(CatTemplate[[#This Row],[Cons. unit cost]]),ISBLANK(CatTemplate[[#This Row],[Oth. unit cost]])), 0, IF(getUnitEffort =0,1,getUnitEffort) * CatTemplate[[#This Row],[Year2]])</f>
        <v>0</v>
      </c>
      <c r="BO97" s="29">
        <f>IF(AND(ISBLANK(CatTemplate[[#This Row],[Eq. unit cost]]),ISBLANK(CatTemplate[[#This Row],[Cons. unit cost]]),ISBLANK(CatTemplate[[#This Row],[Oth. unit cost]])), 0, IF(getUnitEffort =0,1,getUnitEffort) * CatTemplate[[#This Row],[Year3]])</f>
        <v>0</v>
      </c>
      <c r="BP97" s="29">
        <f>IF(AND(ISBLANK(CatTemplate[[#This Row],[Eq. unit cost]]),ISBLANK(CatTemplate[[#This Row],[Cons. unit cost]]),ISBLANK(CatTemplate[[#This Row],[Oth. unit cost]])), 0, IF(getUnitEffort =0,1,getUnitEffort) * CatTemplate[[#This Row],[Year4]])</f>
        <v>0</v>
      </c>
      <c r="BQ97" s="29">
        <f>IF(AND(ISBLANK(CatTemplate[[#This Row],[Eq. unit cost]]),ISBLANK(CatTemplate[[#This Row],[Cons. unit cost]]),ISBLANK(CatTemplate[[#This Row],[Oth. unit cost]])), 0, IF(getUnitEffort =0,1,getUnitEffort) * CatTemplate[[#This Row],[Year5]])</f>
        <v>0</v>
      </c>
      <c r="BR97" s="29">
        <f>IF(AND(ISBLANK(CatTemplate[[#This Row],[Eq. unit cost]]),ISBLANK(CatTemplate[[#This Row],[Cons. unit cost]]),ISBLANK(CatTemplate[[#This Row],[Oth. unit cost]])), 0, IF(getUnitEffort =0,1,getUnitEffort) * CatTemplate[[#This Row],[Year6]])</f>
        <v>0</v>
      </c>
      <c r="BS97" s="29">
        <f>IF(AND(ISBLANK(CatTemplate[[#This Row],[Eq. unit cost]]),ISBLANK(CatTemplate[[#This Row],[Cons. unit cost]]),ISBLANK(CatTemplate[[#This Row],[Oth. unit cost]])), 0, IF(getUnitEffort =0,1,getUnitEffort) * CatTemplate[[#This Row],[Year7]])</f>
        <v>0</v>
      </c>
      <c r="BT97" s="29">
        <f>IF(AND(ISBLANK(CatTemplate[[#This Row],[Eq. unit cost]]),ISBLANK(CatTemplate[[#This Row],[Cons. unit cost]]),ISBLANK(CatTemplate[[#This Row],[Oth. unit cost]])), 0, IF(getUnitEffort =0,1,getUnitEffort) * CatTemplate[[#This Row],[Year8]])</f>
        <v>0</v>
      </c>
      <c r="BU97" s="29">
        <f>IF(AND(ISBLANK(CatTemplate[[#This Row],[Eq. unit cost]]),ISBLANK(CatTemplate[[#This Row],[Cons. unit cost]]),ISBLANK(CatTemplate[[#This Row],[Oth. unit cost]])), 0, IF(getUnitEffort =0,1,getUnitEffort) * CatTemplate[[#This Row],[Year9]])</f>
        <v>0</v>
      </c>
      <c r="BV97" s="29">
        <f>IF(AND(ISBLANK(CatTemplate[[#This Row],[Eq. unit cost]]),ISBLANK(CatTemplate[[#This Row],[Cons. unit cost]]),ISBLANK(CatTemplate[[#This Row],[Oth. unit cost]])), 0, IF(getUnitEffort =0,1,getUnitEffort) * CatTemplate[[#This Row],[Year10]])</f>
        <v>0</v>
      </c>
      <c r="BW97" s="29">
        <f>IF(AND(ISBLANK(CatTemplate[[#This Row],[Eq. unit cost]]),ISBLANK(CatTemplate[[#This Row],[Cons. unit cost]]),ISBLANK(CatTemplate[[#This Row],[Oth. unit cost]])), 0, IF(getUnitEffort =0,1,getUnitEffort) * CatTemplate[[#This Row],[Year11]])</f>
        <v>0</v>
      </c>
      <c r="BX97" s="29">
        <f>IF(AND(ISBLANK(CatTemplate[[#This Row],[Eq. unit cost]]),ISBLANK(CatTemplate[[#This Row],[Cons. unit cost]]),ISBLANK(CatTemplate[[#This Row],[Oth. unit cost]])), 0, IF(getUnitEffort =0,1,getUnitEffort) * CatTemplate[[#This Row],[Year12]])</f>
        <v>0</v>
      </c>
      <c r="BY97" s="29">
        <f>IF(AND(ISBLANK(CatTemplate[[#This Row],[Eq. unit cost]]),ISBLANK(CatTemplate[[#This Row],[Cons. unit cost]]),ISBLANK(CatTemplate[[#This Row],[Oth. unit cost]])), 0, IF(getUnitEffort =0,1,getUnitEffort) * CatTemplate[[#This Row],[Year13]])</f>
        <v>0</v>
      </c>
      <c r="BZ97" s="29">
        <f>IF(AND(ISBLANK(CatTemplate[[#This Row],[Eq. unit cost]]),ISBLANK(CatTemplate[[#This Row],[Cons. unit cost]]),ISBLANK(CatTemplate[[#This Row],[Oth. unit cost]])), 0, IF(getUnitEffort =0,1,getUnitEffort) * CatTemplate[[#This Row],[Year14]])</f>
        <v>0</v>
      </c>
      <c r="CA97" s="29">
        <f>IF(AND(ISBLANK(CatTemplate[[#This Row],[Eq. unit cost]]),ISBLANK(CatTemplate[[#This Row],[Cons. unit cost]]),ISBLANK(CatTemplate[[#This Row],[Oth. unit cost]])), 0, IF(getUnitEffort =0,1,getUnitEffort) * CatTemplate[[#This Row],[Year15]])</f>
        <v>0</v>
      </c>
      <c r="CB97" s="29">
        <f>IF(AND(ISBLANK(CatTemplate[[#This Row],[Eq. unit cost]]),ISBLANK(CatTemplate[[#This Row],[Cons. unit cost]]),ISBLANK(CatTemplate[[#This Row],[Oth. unit cost]])), 0, IF(getUnitEffort =0,1,getUnitEffort) * CatTemplate[[#This Row],[Year16]])</f>
        <v>0</v>
      </c>
      <c r="CC97" s="29">
        <f>IF(AND(ISBLANK(CatTemplate[[#This Row],[Eq. unit cost]]),ISBLANK(CatTemplate[[#This Row],[Cons. unit cost]]),ISBLANK(CatTemplate[[#This Row],[Oth. unit cost]])), 0, IF(getUnitEffort =0,1,getUnitEffort) * CatTemplate[[#This Row],[Year17]])</f>
        <v>0</v>
      </c>
      <c r="CD97" s="29">
        <f>IF(AND(ISBLANK(CatTemplate[[#This Row],[Eq. unit cost]]),ISBLANK(CatTemplate[[#This Row],[Cons. unit cost]]),ISBLANK(CatTemplate[[#This Row],[Oth. unit cost]])), 0, IF(getUnitEffort =0,1,getUnitEffort) * CatTemplate[[#This Row],[Year18]])</f>
        <v>0</v>
      </c>
      <c r="CE97" s="29">
        <f>IF(AND(ISBLANK(CatTemplate[[#This Row],[Eq. unit cost]]),ISBLANK(CatTemplate[[#This Row],[Cons. unit cost]]),ISBLANK(CatTemplate[[#This Row],[Oth. unit cost]])), 0, IF(getUnitEffort =0,1,getUnitEffort) * CatTemplate[[#This Row],[Year19]])</f>
        <v>0</v>
      </c>
      <c r="CF97" s="29">
        <f>IF(AND(ISBLANK(CatTemplate[[#This Row],[Eq. unit cost]]),ISBLANK(CatTemplate[[#This Row],[Cons. unit cost]]),ISBLANK(CatTemplate[[#This Row],[Oth. unit cost]])), 0, IF(getUnitEffort =0,1,getUnitEffort) * CatTemplate[[#This Row],[Year20]])</f>
        <v>0</v>
      </c>
      <c r="CG97" s="45">
        <f>SUM(CatTemplate[[#This Row],[Q1]:[Q20]])</f>
        <v>0</v>
      </c>
      <c r="CH97" s="29">
        <f>IF(ISBLANK(CatTemplate[[#This Row],[St. unit effort]]),0,(CatTemplate[[#This Row],[St. unit effort]] * CatTemplate[[#This Row],[Year1]]))</f>
        <v>0</v>
      </c>
      <c r="CI97" s="29">
        <f>IF(ISBLANK(CatTemplate[[#This Row],[St. unit effort]]),0,(CatTemplate[[#This Row],[St. unit effort]] * CatTemplate[[#This Row],[Year2]]))</f>
        <v>0</v>
      </c>
      <c r="CJ97" s="29">
        <f>IF(ISBLANK(CatTemplate[[#This Row],[St. unit effort]]),0,(CatTemplate[[#This Row],[St. unit effort]] * CatTemplate[[#This Row],[Year3]]))</f>
        <v>0</v>
      </c>
      <c r="CK97" s="29">
        <f>IF(ISBLANK(CatTemplate[[#This Row],[St. unit effort]]),0,(CatTemplate[[#This Row],[St. unit effort]] * CatTemplate[[#This Row],[Year4]]))</f>
        <v>0</v>
      </c>
      <c r="CL97" s="29">
        <f>IF(ISBLANK(CatTemplate[[#This Row],[St. unit effort]]),0,(CatTemplate[[#This Row],[St. unit effort]] * CatTemplate[[#This Row],[Year5]]))</f>
        <v>0</v>
      </c>
      <c r="CM97" s="29">
        <f>IF(ISBLANK(CatTemplate[[#This Row],[St. unit effort]]),0,(CatTemplate[[#This Row],[St. unit effort]] * CatTemplate[[#This Row],[Year6]]))</f>
        <v>0</v>
      </c>
      <c r="CN97" s="29">
        <f>IF(ISBLANK(CatTemplate[[#This Row],[St. unit effort]]),0,(CatTemplate[[#This Row],[St. unit effort]] * CatTemplate[[#This Row],[Year7]]))</f>
        <v>0</v>
      </c>
      <c r="CO97" s="29">
        <f>IF(ISBLANK(CatTemplate[[#This Row],[St. unit effort]]),0,(CatTemplate[[#This Row],[St. unit effort]] * CatTemplate[[#This Row],[Year8]]))</f>
        <v>0</v>
      </c>
      <c r="CP97" s="29">
        <f>IF(ISBLANK(CatTemplate[[#This Row],[St. unit effort]]),0,(CatTemplate[[#This Row],[St. unit effort]] * CatTemplate[[#This Row],[Year9]]))</f>
        <v>0</v>
      </c>
      <c r="CQ97" s="29">
        <f>IF(ISBLANK(CatTemplate[[#This Row],[St. unit effort]]),0,(CatTemplate[[#This Row],[St. unit effort]] * CatTemplate[[#This Row],[Year10]]))</f>
        <v>0</v>
      </c>
      <c r="CR97" s="29">
        <f>IF(ISBLANK(CatTemplate[[#This Row],[St. unit effort]]),0,(CatTemplate[[#This Row],[St. unit effort]] * CatTemplate[[#This Row],[Year11]]))</f>
        <v>0</v>
      </c>
      <c r="CS97" s="29">
        <f>IF(ISBLANK(CatTemplate[[#This Row],[St. unit effort]]),0,(CatTemplate[[#This Row],[St. unit effort]] * CatTemplate[[#This Row],[Year12]]))</f>
        <v>0</v>
      </c>
      <c r="CT97" s="29">
        <f>IF(ISBLANK(CatTemplate[[#This Row],[St. unit effort]]),0,(CatTemplate[[#This Row],[St. unit effort]] * CatTemplate[[#This Row],[Year13]]))</f>
        <v>0</v>
      </c>
      <c r="CU97" s="29">
        <f>IF(ISBLANK(CatTemplate[[#This Row],[St. unit effort]]),0,(CatTemplate[[#This Row],[St. unit effort]] * CatTemplate[[#This Row],[Year14]]))</f>
        <v>0</v>
      </c>
      <c r="CV97" s="29">
        <f>IF(ISBLANK(CatTemplate[[#This Row],[St. unit effort]]),0,(CatTemplate[[#This Row],[St. unit effort]] * CatTemplate[[#This Row],[Year15]]))</f>
        <v>0</v>
      </c>
      <c r="CW97" s="29">
        <f>IF(ISBLANK(CatTemplate[[#This Row],[St. unit effort]]),0,(CatTemplate[[#This Row],[St. unit effort]] * CatTemplate[[#This Row],[Year16]]))</f>
        <v>0</v>
      </c>
      <c r="CX97" s="29">
        <f>IF(ISBLANK(CatTemplate[[#This Row],[St. unit effort]]),0,(CatTemplate[[#This Row],[St. unit effort]] * CatTemplate[[#This Row],[Year17]]))</f>
        <v>0</v>
      </c>
      <c r="CY97" s="29">
        <f>IF(ISBLANK(CatTemplate[[#This Row],[St. unit effort]]),0,(CatTemplate[[#This Row],[St. unit effort]] * CatTemplate[[#This Row],[Year18]]))</f>
        <v>0</v>
      </c>
      <c r="CZ97" s="29">
        <f>IF(ISBLANK(CatTemplate[[#This Row],[St. unit effort]]),0,(CatTemplate[[#This Row],[St. unit effort]] * CatTemplate[[#This Row],[Year19]]))</f>
        <v>0</v>
      </c>
      <c r="DA97" s="29">
        <f>IF(ISBLANK(CatTemplate[[#This Row],[St. unit effort]]),0,(CatTemplate[[#This Row],[St. unit effort]] * CatTemplate[[#This Row],[Year20]]))</f>
        <v>0</v>
      </c>
      <c r="DB97" s="57">
        <f>IF(ISBLANK(CatTemplate[[#This Row],[St. unit effort]]),0,(CatTemplate[[#This Row],[St. unit effort]] * CatTemplate[[#This Row],[Year1]])*8/ParRatePM)</f>
        <v>0</v>
      </c>
      <c r="DC97" s="57">
        <f>IF(ISBLANK(CatTemplate[[#This Row],[St. unit effort]]),0,(CatTemplate[[#This Row],[St. unit effort]] * CatTemplate[[#This Row],[Year2]])*8/ParRatePM)</f>
        <v>0</v>
      </c>
      <c r="DD97" s="57">
        <f>IF(ISBLANK(CatTemplate[[#This Row],[St. unit effort]]),0,(CatTemplate[[#This Row],[St. unit effort]] * CatTemplate[[#This Row],[Year3]])*8/ParRatePM)</f>
        <v>0</v>
      </c>
      <c r="DE97" s="57">
        <f>IF(ISBLANK(CatTemplate[[#This Row],[St. unit effort]]),0,(CatTemplate[[#This Row],[St. unit effort]] * CatTemplate[[#This Row],[Year4]])*8/ParRatePM)</f>
        <v>0</v>
      </c>
      <c r="DF97" s="57">
        <f>IF(ISBLANK(CatTemplate[[#This Row],[St. unit effort]]),0,(CatTemplate[[#This Row],[St. unit effort]] * CatTemplate[[#This Row],[Year5]])*8/ParRatePM)</f>
        <v>0</v>
      </c>
      <c r="DG97" s="57">
        <f>IF(ISBLANK(CatTemplate[[#This Row],[St. unit effort]]),0,(CatTemplate[[#This Row],[St. unit effort]] * CatTemplate[[#This Row],[Year6]])*8/ParRatePM)</f>
        <v>0</v>
      </c>
      <c r="DH97" s="57">
        <f>IF(ISBLANK(CatTemplate[[#This Row],[St. unit effort]]),0,(CatTemplate[[#This Row],[St. unit effort]] * CatTemplate[[#This Row],[Year7]])*8/ParRatePM)</f>
        <v>0</v>
      </c>
      <c r="DI97" s="57">
        <f>IF(ISBLANK(CatTemplate[[#This Row],[St. unit effort]]),0,(CatTemplate[[#This Row],[St. unit effort]] * CatTemplate[[#This Row],[Year8]])*8/ParRatePM)</f>
        <v>0</v>
      </c>
      <c r="DJ97" s="57">
        <f>IF(ISBLANK(CatTemplate[[#This Row],[St. unit effort]]),0,(CatTemplate[[#This Row],[St. unit effort]] * CatTemplate[[#This Row],[Year9]])*8/ParRatePM)</f>
        <v>0</v>
      </c>
      <c r="DK97" s="57">
        <f>IF(ISBLANK(CatTemplate[[#This Row],[St. unit effort]]),0,(CatTemplate[[#This Row],[St. unit effort]] * CatTemplate[[#This Row],[Year10]])*8/ParRatePM)</f>
        <v>0</v>
      </c>
      <c r="DL97" s="57">
        <f>IF(ISBLANK(CatTemplate[[#This Row],[St. unit effort]]),0,(CatTemplate[[#This Row],[St. unit effort]] * CatTemplate[[#This Row],[Year11]])*8/ParRatePM)</f>
        <v>0</v>
      </c>
      <c r="DM97" s="57">
        <f>IF(ISBLANK(CatTemplate[[#This Row],[St. unit effort]]),0,(CatTemplate[[#This Row],[St. unit effort]] * CatTemplate[[#This Row],[Year12]])*8/ParRatePM)</f>
        <v>0</v>
      </c>
      <c r="DN97" s="57">
        <f>IF(ISBLANK(CatTemplate[[#This Row],[St. unit effort]]),0,(CatTemplate[[#This Row],[St. unit effort]] * CatTemplate[[#This Row],[Year13]])*8/ParRatePM)</f>
        <v>0</v>
      </c>
      <c r="DO97" s="57">
        <f>IF(ISBLANK(CatTemplate[[#This Row],[St. unit effort]]),0,(CatTemplate[[#This Row],[St. unit effort]] * CatTemplate[[#This Row],[Year14]])*8/ParRatePM)</f>
        <v>0</v>
      </c>
      <c r="DP97" s="57">
        <f>IF(ISBLANK(CatTemplate[[#This Row],[St. unit effort]]),0,(CatTemplate[[#This Row],[St. unit effort]] * CatTemplate[[#This Row],[Year15]])*8/ParRatePM)</f>
        <v>0</v>
      </c>
      <c r="DQ97" s="57">
        <f>IF(ISBLANK(CatTemplate[[#This Row],[St. unit effort]]),0,(CatTemplate[[#This Row],[St. unit effort]] * CatTemplate[[#This Row],[Year16]])*8/ParRatePM)</f>
        <v>0</v>
      </c>
      <c r="DR97" s="57">
        <f>IF(ISBLANK(CatTemplate[[#This Row],[St. unit effort]]),0,(CatTemplate[[#This Row],[St. unit effort]] * CatTemplate[[#This Row],[Year17]])*8/ParRatePM)</f>
        <v>0</v>
      </c>
      <c r="DS97" s="57">
        <f>IF(ISBLANK(CatTemplate[[#This Row],[St. unit effort]]),0,(CatTemplate[[#This Row],[St. unit effort]] * CatTemplate[[#This Row],[Year18]])*8/ParRatePM)</f>
        <v>0</v>
      </c>
      <c r="DT97" s="57">
        <f>IF(ISBLANK(CatTemplate[[#This Row],[St. unit effort]]),0,(CatTemplate[[#This Row],[St. unit effort]] * CatTemplate[[#This Row],[Year19]])*8/ParRatePM)</f>
        <v>0</v>
      </c>
      <c r="DU97" s="57">
        <f>IF(ISBLANK(CatTemplate[[#This Row],[St. unit effort]]),0,(CatTemplate[[#This Row],[St. unit effort]] * CatTemplate[[#This Row],[Year20]])*8/ParRatePM)</f>
        <v>0</v>
      </c>
      <c r="DV97" s="54">
        <f>SUM(CatTemplate[[#This Row],[PM1]:[PM20]])</f>
        <v>0</v>
      </c>
      <c r="DW97" s="56">
        <f t="shared" si="35"/>
        <v>0</v>
      </c>
      <c r="DX97" s="56">
        <f t="shared" si="35"/>
        <v>0</v>
      </c>
      <c r="DY97" s="56">
        <f t="shared" si="35"/>
        <v>0</v>
      </c>
      <c r="DZ97" s="56">
        <f t="shared" si="35"/>
        <v>0</v>
      </c>
      <c r="EA97" s="56">
        <f t="shared" si="35"/>
        <v>0</v>
      </c>
      <c r="EB97" s="56">
        <f t="shared" si="35"/>
        <v>0</v>
      </c>
      <c r="EC97" s="56">
        <f t="shared" si="35"/>
        <v>0</v>
      </c>
      <c r="ED97" s="56">
        <f t="shared" si="35"/>
        <v>0</v>
      </c>
      <c r="EE97" s="56">
        <f t="shared" si="35"/>
        <v>0</v>
      </c>
      <c r="EF97" s="56">
        <f t="shared" si="35"/>
        <v>0</v>
      </c>
      <c r="EG97" s="56">
        <f t="shared" si="35"/>
        <v>0</v>
      </c>
      <c r="EH97" s="56">
        <f t="shared" si="35"/>
        <v>0</v>
      </c>
      <c r="EI97" s="56">
        <f t="shared" si="35"/>
        <v>0</v>
      </c>
      <c r="EJ97" s="56">
        <f t="shared" si="35"/>
        <v>0</v>
      </c>
      <c r="EK97" s="56">
        <f t="shared" si="35"/>
        <v>0</v>
      </c>
      <c r="EL97" s="56">
        <f t="shared" si="35"/>
        <v>0</v>
      </c>
      <c r="EM97" s="56">
        <f t="shared" si="33"/>
        <v>0</v>
      </c>
      <c r="EN97" s="56">
        <f t="shared" si="33"/>
        <v>0</v>
      </c>
      <c r="EO97" s="56">
        <f t="shared" si="33"/>
        <v>0</v>
      </c>
      <c r="EP97" s="56">
        <f t="shared" si="33"/>
        <v>0</v>
      </c>
      <c r="EQ97" s="30">
        <f>CatTemplate[[#This Row],[Eq. unit cost]] * CatTemplate[[#This Row],[Eq. quantity]]</f>
        <v>0</v>
      </c>
      <c r="ER97" s="30">
        <f>CatTemplate[[#This Row],[Cons. unit cost]] *CatTemplate[[#This Row],[Cons. quantity]]</f>
        <v>0</v>
      </c>
      <c r="ES97" s="30">
        <f>CatTemplate[[#This Row],[Oth. unit cost]] *CatTemplate[[#This Row],[Oth. quantity]]</f>
        <v>0</v>
      </c>
      <c r="ET97" s="55">
        <f>SUM(CatTemplate[[#This Row],[CO1]:[CO20]])</f>
        <v>0</v>
      </c>
      <c r="EU97" s="56">
        <f t="shared" si="36"/>
        <v>0</v>
      </c>
      <c r="EV97" s="56">
        <f t="shared" si="36"/>
        <v>0</v>
      </c>
      <c r="EW97" s="56">
        <f t="shared" si="36"/>
        <v>0</v>
      </c>
      <c r="EX97" s="56">
        <f t="shared" si="36"/>
        <v>0</v>
      </c>
      <c r="EY97" s="56">
        <f t="shared" si="36"/>
        <v>0</v>
      </c>
      <c r="EZ97" s="56">
        <f t="shared" si="36"/>
        <v>0</v>
      </c>
      <c r="FA97" s="56">
        <f t="shared" si="36"/>
        <v>0</v>
      </c>
      <c r="FB97" s="56">
        <f t="shared" si="36"/>
        <v>0</v>
      </c>
      <c r="FC97" s="56">
        <f t="shared" si="36"/>
        <v>0</v>
      </c>
      <c r="FD97" s="56">
        <f t="shared" si="36"/>
        <v>0</v>
      </c>
      <c r="FE97" s="56">
        <f t="shared" si="36"/>
        <v>0</v>
      </c>
      <c r="FF97" s="56">
        <f t="shared" si="36"/>
        <v>0</v>
      </c>
      <c r="FG97" s="56">
        <f t="shared" si="36"/>
        <v>0</v>
      </c>
      <c r="FH97" s="56">
        <f t="shared" si="36"/>
        <v>0</v>
      </c>
      <c r="FI97" s="56">
        <f t="shared" si="36"/>
        <v>0</v>
      </c>
      <c r="FJ97" s="56">
        <f t="shared" si="36"/>
        <v>0</v>
      </c>
      <c r="FK97" s="56">
        <f t="shared" si="34"/>
        <v>0</v>
      </c>
      <c r="FL97" s="56">
        <f t="shared" si="34"/>
        <v>0</v>
      </c>
      <c r="FM97" s="56">
        <f t="shared" si="34"/>
        <v>0</v>
      </c>
      <c r="FN97" s="56">
        <f t="shared" si="34"/>
        <v>0</v>
      </c>
      <c r="FO97" s="58">
        <f>SUM(CatTemplate[[#This Row],[CS1]:[CS20]])</f>
        <v>0</v>
      </c>
      <c r="FP97" s="59">
        <f>CatTemplate[[#This Row],[Total Oth. cost]]+CatTemplate[[#This Row],[Total St. Cost]]</f>
        <v>0</v>
      </c>
      <c r="FQ97" s="33" t="e">
        <f t="shared" si="27"/>
        <v>#VALUE!</v>
      </c>
      <c r="FR97" s="33" t="e">
        <f t="shared" si="28"/>
        <v>#VALUE!</v>
      </c>
      <c r="FS97" s="30" t="e">
        <f>(CatTemplate[[#This Row],[CO1]] + CatTemplate[[#This Row],[CS1]]) * (1 + getRateOHFinal) * getRateMarkupFinal</f>
        <v>#VALUE!</v>
      </c>
      <c r="FT97" s="30" t="e">
        <f>(CatTemplate[[#This Row],[CO2]] + CatTemplate[[#This Row],[CS2]]) * (1 + getRateOHFinal) * getRateMarkupFinal</f>
        <v>#VALUE!</v>
      </c>
      <c r="FU97" s="30" t="e">
        <f>(CatTemplate[[#This Row],[CO3]] + CatTemplate[[#This Row],[CS3]]) * (1 + getRateOHFinal) * getRateMarkupFinal</f>
        <v>#VALUE!</v>
      </c>
      <c r="FV97" s="30" t="e">
        <f>(CatTemplate[[#This Row],[CO4]] + CatTemplate[[#This Row],[CS4]]) * (1 + getRateOHFinal) * getRateMarkupFinal</f>
        <v>#VALUE!</v>
      </c>
      <c r="FW97" s="30" t="e">
        <f>(CatTemplate[[#This Row],[CO5]] + CatTemplate[[#This Row],[CS5]]) * (1 + getRateOHFinal) * getRateMarkupFinal</f>
        <v>#VALUE!</v>
      </c>
      <c r="FX97" s="30" t="e">
        <f>(CatTemplate[[#This Row],[CO6]] + CatTemplate[[#This Row],[CS6]]) * (1 + getRateOHFinal) * getRateMarkupFinal</f>
        <v>#VALUE!</v>
      </c>
      <c r="FY97" s="30" t="e">
        <f>(CatTemplate[[#This Row],[CO7]] + CatTemplate[[#This Row],[CS7]]) * (1 + getRateOHFinal) * getRateMarkupFinal</f>
        <v>#VALUE!</v>
      </c>
      <c r="FZ97" s="30" t="e">
        <f>(CatTemplate[[#This Row],[CO8]] + CatTemplate[[#This Row],[CS8]]) * (1 + getRateOHFinal) * getRateMarkupFinal</f>
        <v>#VALUE!</v>
      </c>
      <c r="GA97" s="30" t="e">
        <f>(CatTemplate[[#This Row],[CO9]] + CatTemplate[[#This Row],[CS9]]) * (1 + getRateOHFinal) * getRateMarkupFinal</f>
        <v>#VALUE!</v>
      </c>
      <c r="GB97" s="30" t="e">
        <f>(CatTemplate[[#This Row],[CO10]] + CatTemplate[[#This Row],[CS10]]) * (1 + getRateOHFinal) * getRateMarkupFinal</f>
        <v>#VALUE!</v>
      </c>
      <c r="GC97" s="30" t="e">
        <f>(CatTemplate[[#This Row],[CO11]] + CatTemplate[[#This Row],[CS11]]) * (1 + getRateOHFinal) * getRateMarkupFinal</f>
        <v>#VALUE!</v>
      </c>
      <c r="GD97" s="30" t="e">
        <f>(CatTemplate[[#This Row],[CO12]] + CatTemplate[[#This Row],[CS12]]) * (1 + getRateOHFinal) * getRateMarkupFinal</f>
        <v>#VALUE!</v>
      </c>
      <c r="GE97" s="30" t="e">
        <f>(CatTemplate[[#This Row],[CO13]] + CatTemplate[[#This Row],[CS13]]) * (1 + getRateOHFinal) * getRateMarkupFinal</f>
        <v>#VALUE!</v>
      </c>
      <c r="GF97" s="30" t="e">
        <f>(CatTemplate[[#This Row],[CO14]] + CatTemplate[[#This Row],[CS14]]) * (1 + getRateOHFinal) * getRateMarkupFinal</f>
        <v>#VALUE!</v>
      </c>
      <c r="GG97" s="30" t="e">
        <f>(CatTemplate[[#This Row],[CO15]] + CatTemplate[[#This Row],[CS15]]) * (1 + getRateOHFinal) * getRateMarkupFinal</f>
        <v>#VALUE!</v>
      </c>
      <c r="GH97" s="30" t="e">
        <f>(CatTemplate[[#This Row],[CO16]] + CatTemplate[[#This Row],[CS16]]) * (1 + getRateOHFinal) * getRateMarkupFinal</f>
        <v>#VALUE!</v>
      </c>
      <c r="GI97" s="30" t="e">
        <f>(CatTemplate[[#This Row],[CO17]] + CatTemplate[[#This Row],[CS17]]) * (1 + getRateOHFinal) * getRateMarkupFinal</f>
        <v>#VALUE!</v>
      </c>
      <c r="GJ97" s="30" t="e">
        <f>(CatTemplate[[#This Row],[CO18]] + CatTemplate[[#This Row],[CS18]]) * (1 + getRateOHFinal) * getRateMarkupFinal</f>
        <v>#VALUE!</v>
      </c>
      <c r="GK97" s="30" t="e">
        <f>(CatTemplate[[#This Row],[CO19]] + CatTemplate[[#This Row],[CS19]]) * (1 + getRateOHFinal) * getRateMarkupFinal</f>
        <v>#VALUE!</v>
      </c>
      <c r="GL97" s="30" t="e">
        <f>(CatTemplate[[#This Row],[CO20]] + CatTemplate[[#This Row],[CS20]]) * (1 + getRateOHFinal) * getRateMarkupFinal</f>
        <v>#VALUE!</v>
      </c>
      <c r="GM97" s="30" t="e">
        <f t="shared" si="29"/>
        <v>#VALUE!</v>
      </c>
      <c r="GN97" s="30" t="e">
        <f t="shared" si="30"/>
        <v>#VALUE!</v>
      </c>
      <c r="GO97" s="30" t="e">
        <f t="shared" si="31"/>
        <v>#VALUE!</v>
      </c>
      <c r="GP97" s="30" t="e">
        <f t="shared" si="32"/>
        <v>#VALUE!</v>
      </c>
      <c r="GQ97" s="30" t="e">
        <f>(CatTemplate[[#This Row],[CO1]]+CatTemplate[[#This Row],[CS1]]) * (1+ getRateOHFinal) * (1 + getRateMarkupFinal)</f>
        <v>#VALUE!</v>
      </c>
      <c r="GR97" s="30" t="e">
        <f>(CatTemplate[[#This Row],[CO2]]+CatTemplate[[#This Row],[CS2]]) * (1+ getRateOHFinal) * (1 + getRateMarkupFinal)</f>
        <v>#VALUE!</v>
      </c>
      <c r="GS97" s="30" t="e">
        <f>(CatTemplate[[#This Row],[CO3]]+CatTemplate[[#This Row],[CS3]]) * (1+ getRateOHFinal) * (1 + getRateMarkupFinal)</f>
        <v>#VALUE!</v>
      </c>
      <c r="GT97" s="30" t="e">
        <f>(CatTemplate[[#This Row],[CO4]]+CatTemplate[[#This Row],[CS4]]) * (1+ getRateOHFinal) * (1 + getRateMarkupFinal)</f>
        <v>#VALUE!</v>
      </c>
      <c r="GU97" s="30" t="e">
        <f>(CatTemplate[[#This Row],[CO5]]+CatTemplate[[#This Row],[CS5]]) * (1+ getRateOHFinal) * (1 + getRateMarkupFinal)</f>
        <v>#VALUE!</v>
      </c>
      <c r="GV97" s="30" t="e">
        <f>(CatTemplate[[#This Row],[CO6]]+CatTemplate[[#This Row],[CS6]]) * (1+ getRateOHFinal) * (1 + getRateMarkupFinal)</f>
        <v>#VALUE!</v>
      </c>
      <c r="GW97" s="30" t="e">
        <f>(CatTemplate[[#This Row],[CO7]]+CatTemplate[[#This Row],[CS7]]) * (1+ getRateOHFinal) * (1 + getRateMarkupFinal)</f>
        <v>#VALUE!</v>
      </c>
      <c r="GX97" s="30" t="e">
        <f>(CatTemplate[[#This Row],[CO8]]+CatTemplate[[#This Row],[CS8]]) * (1+ getRateOHFinal) * (1 + getRateMarkupFinal)</f>
        <v>#VALUE!</v>
      </c>
      <c r="GY97" s="30" t="e">
        <f>(CatTemplate[[#This Row],[CO9]]+CatTemplate[[#This Row],[CS9]]) * (1+ getRateOHFinal) * (1 + getRateMarkupFinal)</f>
        <v>#VALUE!</v>
      </c>
      <c r="GZ97" s="30" t="e">
        <f>(CatTemplate[[#This Row],[CO10]]+CatTemplate[[#This Row],[CS10]]) * (1+ getRateOHFinal) * (1 + getRateMarkupFinal)</f>
        <v>#VALUE!</v>
      </c>
      <c r="HA97" s="30" t="e">
        <f>(CatTemplate[[#This Row],[CO11]]+CatTemplate[[#This Row],[CS11]]) * (1+ getRateOHFinal) * (1 + getRateMarkupFinal)</f>
        <v>#VALUE!</v>
      </c>
      <c r="HB97" s="30" t="e">
        <f>(CatTemplate[[#This Row],[CO12]]+CatTemplate[[#This Row],[CS12]]) * (1+ getRateOHFinal) * (1 + getRateMarkupFinal)</f>
        <v>#VALUE!</v>
      </c>
      <c r="HC97" s="30" t="e">
        <f>(CatTemplate[[#This Row],[CO13]]+CatTemplate[[#This Row],[CS13]]) * (1+ getRateOHFinal) * (1 + getRateMarkupFinal)</f>
        <v>#VALUE!</v>
      </c>
      <c r="HD97" s="30" t="e">
        <f>(CatTemplate[[#This Row],[CO14]]+CatTemplate[[#This Row],[CS14]]) * (1+ getRateOHFinal) * (1 + getRateMarkupFinal)</f>
        <v>#VALUE!</v>
      </c>
      <c r="HE97" s="30" t="e">
        <f>(CatTemplate[[#This Row],[CO15]]+CatTemplate[[#This Row],[CS15]]) * (1+ getRateOHFinal) * (1 + getRateMarkupFinal)</f>
        <v>#VALUE!</v>
      </c>
      <c r="HF97" s="30" t="e">
        <f>(CatTemplate[[#This Row],[CO16]]+CatTemplate[[#This Row],[CS16]]) * (1+ getRateOHFinal) * (1 + getRateMarkupFinal)</f>
        <v>#VALUE!</v>
      </c>
      <c r="HG97" s="30" t="e">
        <f>(CatTemplate[[#This Row],[CO17]]+CatTemplate[[#This Row],[CS17]]) * (1+ getRateOHFinal) * (1 + getRateMarkupFinal)</f>
        <v>#VALUE!</v>
      </c>
      <c r="HH97" s="30" t="e">
        <f>(CatTemplate[[#This Row],[CO18]]+CatTemplate[[#This Row],[CS18]]) * (1+ getRateOHFinal) * (1 + getRateMarkupFinal)</f>
        <v>#VALUE!</v>
      </c>
      <c r="HI97" s="30" t="e">
        <f>(CatTemplate[[#This Row],[CO19]]+CatTemplate[[#This Row],[CS19]]) * (1+ getRateOHFinal) * (1 + getRateMarkupFinal)</f>
        <v>#VALUE!</v>
      </c>
      <c r="HJ97" s="30" t="e">
        <f>(CatTemplate[[#This Row],[CO20]]+CatTemplate[[#This Row],[CS20]]) * (1+ getRateOHFinal) * (1 + getRateMarkupFinal)</f>
        <v>#VALUE!</v>
      </c>
      <c r="HK97" s="39" t="e">
        <f>CatTemplate[[#This Row],[Total cost]]+CatTemplate[[#This Row],[OH Amount]]+CatTemplate[[#This Row],[Markup]]</f>
        <v>#VALUE!</v>
      </c>
      <c r="HL97" s="63">
        <f>IF(CatTemplate[[#This Row],[Units]]="Days",CatTemplate[[#This Row],[Project quantity]]*CatTemplate[[#This Row],[St. unit effort]],CatTemplate[[#This Row],[Project quantity]])</f>
        <v>0</v>
      </c>
      <c r="HM97" s="287">
        <f>IFERROR(CatTemplate[[#This Row],[Total Price]]/(CatTemplate[[#This Row],[Final Quantity]]),0)</f>
        <v>0</v>
      </c>
      <c r="HN97" s="261"/>
    </row>
    <row r="98" spans="2:222" x14ac:dyDescent="0.2">
      <c r="B98" s="6" t="s">
        <v>75</v>
      </c>
      <c r="C98" s="22">
        <v>2</v>
      </c>
      <c r="D98" s="7" t="s">
        <v>75</v>
      </c>
      <c r="E98" s="24">
        <v>9</v>
      </c>
      <c r="F98" s="18" t="s">
        <v>307</v>
      </c>
      <c r="G98" s="26">
        <v>2</v>
      </c>
      <c r="H98" s="18" t="s">
        <v>894</v>
      </c>
      <c r="I98" s="18" t="s">
        <v>963</v>
      </c>
      <c r="J98" s="15" t="s">
        <v>31</v>
      </c>
      <c r="K98" s="15"/>
      <c r="L98" s="15" t="s">
        <v>140</v>
      </c>
      <c r="M98" s="15" t="s">
        <v>206</v>
      </c>
      <c r="N98" s="15" t="s">
        <v>858</v>
      </c>
      <c r="O98" s="320"/>
      <c r="P98" s="71"/>
      <c r="Q98" s="108"/>
      <c r="R98" s="73" t="s">
        <v>433</v>
      </c>
      <c r="S98" s="97"/>
      <c r="T98" s="100">
        <f>getEqUnitCost</f>
        <v>0</v>
      </c>
      <c r="U98" s="73">
        <f>getEqUnitEffort</f>
        <v>0</v>
      </c>
      <c r="V98" s="101">
        <f>getEqQuantity</f>
        <v>0</v>
      </c>
      <c r="W98" s="320"/>
      <c r="X98" s="100">
        <f>getConsUnitCost</f>
        <v>0</v>
      </c>
      <c r="Y98" s="73">
        <f>getConsUnitEffort</f>
        <v>0</v>
      </c>
      <c r="Z98" s="14">
        <f>getConsQuantity</f>
        <v>0</v>
      </c>
      <c r="AA98" s="320"/>
      <c r="AB98" s="72"/>
      <c r="AC98" s="112"/>
      <c r="AD98" s="14">
        <f>getOthQuantity</f>
        <v>0</v>
      </c>
      <c r="AE98" s="320"/>
      <c r="AF98" s="28" t="str">
        <f>IF(ISBLANK(CatTemplate[[#This Row],[Resource type]]),"",CatTemplate[[#This Row],[Resource type]])</f>
        <v>CIEC Nurse</v>
      </c>
      <c r="AG98" s="242">
        <f>getStaffUnitCost</f>
        <v>443.51295609133325</v>
      </c>
      <c r="AH98" s="113">
        <f>getStaffUnitEffort</f>
        <v>0</v>
      </c>
      <c r="AI98" s="40">
        <f>getStaffQuantity</f>
        <v>0</v>
      </c>
      <c r="AJ98" s="41">
        <f>CatTemplate[[#This Row],[St. quantity]]*8/ParRatePM</f>
        <v>0</v>
      </c>
      <c r="AK98" s="320"/>
      <c r="AL98" s="53" t="str">
        <f>CatTemplate[[#This Row],[Item type]]</f>
        <v>Days</v>
      </c>
      <c r="AM98" s="12">
        <f>SUM(CatTemplate[[#This Row],[Year1]:[Year20]])</f>
        <v>0</v>
      </c>
      <c r="AN98" s="52"/>
      <c r="AO98" s="52"/>
      <c r="AP98" s="52"/>
      <c r="AQ98" s="8"/>
      <c r="AR98" s="8"/>
      <c r="AS98" s="8"/>
      <c r="AT98" s="8"/>
      <c r="AU98" s="8"/>
      <c r="AV98" s="8"/>
      <c r="AW98" s="8"/>
      <c r="AX98" s="8"/>
      <c r="AY98" s="8"/>
      <c r="AZ98" s="8"/>
      <c r="BA98" s="8"/>
      <c r="BB98" s="8"/>
      <c r="BC98" s="8"/>
      <c r="BD98" s="8"/>
      <c r="BE98" s="8"/>
      <c r="BF98" s="8"/>
      <c r="BG98" s="36"/>
      <c r="BH98" s="320"/>
      <c r="BI98" s="37" t="str">
        <f>getCostCategory</f>
        <v>01 Staff costs</v>
      </c>
      <c r="BJ98" s="37" t="str">
        <f>getSection</f>
        <v>02 Patient visits and data collection</v>
      </c>
      <c r="BK98" s="32" t="str">
        <f>getObject</f>
        <v>CIEC Nurse</v>
      </c>
      <c r="BL98" s="30">
        <f>IFERROR(getUnitCost * IF(CatTemplate[[#This Row],[Cost Category Comp.]]="01 Staff costs", 1,1),0)</f>
        <v>443.51295609133325</v>
      </c>
      <c r="BM98" s="29">
        <f>IF(AND(ISBLANK(CatTemplate[[#This Row],[Eq. unit cost]]),ISBLANK(CatTemplate[[#This Row],[Cons. unit cost]]),ISBLANK(CatTemplate[[#This Row],[Oth. unit cost]])), 0, IF(getUnitEffort =0,1,getUnitEffort) * CatTemplate[[#This Row],[Year1]])</f>
        <v>0</v>
      </c>
      <c r="BN98" s="29">
        <f>IF(AND(ISBLANK(CatTemplate[[#This Row],[Eq. unit cost]]),ISBLANK(CatTemplate[[#This Row],[Cons. unit cost]]),ISBLANK(CatTemplate[[#This Row],[Oth. unit cost]])), 0, IF(getUnitEffort =0,1,getUnitEffort) * CatTemplate[[#This Row],[Year2]])</f>
        <v>0</v>
      </c>
      <c r="BO98" s="29">
        <f>IF(AND(ISBLANK(CatTemplate[[#This Row],[Eq. unit cost]]),ISBLANK(CatTemplate[[#This Row],[Cons. unit cost]]),ISBLANK(CatTemplate[[#This Row],[Oth. unit cost]])), 0, IF(getUnitEffort =0,1,getUnitEffort) * CatTemplate[[#This Row],[Year3]])</f>
        <v>0</v>
      </c>
      <c r="BP98" s="29">
        <f>IF(AND(ISBLANK(CatTemplate[[#This Row],[Eq. unit cost]]),ISBLANK(CatTemplate[[#This Row],[Cons. unit cost]]),ISBLANK(CatTemplate[[#This Row],[Oth. unit cost]])), 0, IF(getUnitEffort =0,1,getUnitEffort) * CatTemplate[[#This Row],[Year4]])</f>
        <v>0</v>
      </c>
      <c r="BQ98" s="29">
        <f>IF(AND(ISBLANK(CatTemplate[[#This Row],[Eq. unit cost]]),ISBLANK(CatTemplate[[#This Row],[Cons. unit cost]]),ISBLANK(CatTemplate[[#This Row],[Oth. unit cost]])), 0, IF(getUnitEffort =0,1,getUnitEffort) * CatTemplate[[#This Row],[Year5]])</f>
        <v>0</v>
      </c>
      <c r="BR98" s="29">
        <f>IF(AND(ISBLANK(CatTemplate[[#This Row],[Eq. unit cost]]),ISBLANK(CatTemplate[[#This Row],[Cons. unit cost]]),ISBLANK(CatTemplate[[#This Row],[Oth. unit cost]])), 0, IF(getUnitEffort =0,1,getUnitEffort) * CatTemplate[[#This Row],[Year6]])</f>
        <v>0</v>
      </c>
      <c r="BS98" s="29">
        <f>IF(AND(ISBLANK(CatTemplate[[#This Row],[Eq. unit cost]]),ISBLANK(CatTemplate[[#This Row],[Cons. unit cost]]),ISBLANK(CatTemplate[[#This Row],[Oth. unit cost]])), 0, IF(getUnitEffort =0,1,getUnitEffort) * CatTemplate[[#This Row],[Year7]])</f>
        <v>0</v>
      </c>
      <c r="BT98" s="29">
        <f>IF(AND(ISBLANK(CatTemplate[[#This Row],[Eq. unit cost]]),ISBLANK(CatTemplate[[#This Row],[Cons. unit cost]]),ISBLANK(CatTemplate[[#This Row],[Oth. unit cost]])), 0, IF(getUnitEffort =0,1,getUnitEffort) * CatTemplate[[#This Row],[Year8]])</f>
        <v>0</v>
      </c>
      <c r="BU98" s="29">
        <f>IF(AND(ISBLANK(CatTemplate[[#This Row],[Eq. unit cost]]),ISBLANK(CatTemplate[[#This Row],[Cons. unit cost]]),ISBLANK(CatTemplate[[#This Row],[Oth. unit cost]])), 0, IF(getUnitEffort =0,1,getUnitEffort) * CatTemplate[[#This Row],[Year9]])</f>
        <v>0</v>
      </c>
      <c r="BV98" s="29">
        <f>IF(AND(ISBLANK(CatTemplate[[#This Row],[Eq. unit cost]]),ISBLANK(CatTemplate[[#This Row],[Cons. unit cost]]),ISBLANK(CatTemplate[[#This Row],[Oth. unit cost]])), 0, IF(getUnitEffort =0,1,getUnitEffort) * CatTemplate[[#This Row],[Year10]])</f>
        <v>0</v>
      </c>
      <c r="BW98" s="29">
        <f>IF(AND(ISBLANK(CatTemplate[[#This Row],[Eq. unit cost]]),ISBLANK(CatTemplate[[#This Row],[Cons. unit cost]]),ISBLANK(CatTemplate[[#This Row],[Oth. unit cost]])), 0, IF(getUnitEffort =0,1,getUnitEffort) * CatTemplate[[#This Row],[Year11]])</f>
        <v>0</v>
      </c>
      <c r="BX98" s="29">
        <f>IF(AND(ISBLANK(CatTemplate[[#This Row],[Eq. unit cost]]),ISBLANK(CatTemplate[[#This Row],[Cons. unit cost]]),ISBLANK(CatTemplate[[#This Row],[Oth. unit cost]])), 0, IF(getUnitEffort =0,1,getUnitEffort) * CatTemplate[[#This Row],[Year12]])</f>
        <v>0</v>
      </c>
      <c r="BY98" s="29">
        <f>IF(AND(ISBLANK(CatTemplate[[#This Row],[Eq. unit cost]]),ISBLANK(CatTemplate[[#This Row],[Cons. unit cost]]),ISBLANK(CatTemplate[[#This Row],[Oth. unit cost]])), 0, IF(getUnitEffort =0,1,getUnitEffort) * CatTemplate[[#This Row],[Year13]])</f>
        <v>0</v>
      </c>
      <c r="BZ98" s="29">
        <f>IF(AND(ISBLANK(CatTemplate[[#This Row],[Eq. unit cost]]),ISBLANK(CatTemplate[[#This Row],[Cons. unit cost]]),ISBLANK(CatTemplate[[#This Row],[Oth. unit cost]])), 0, IF(getUnitEffort =0,1,getUnitEffort) * CatTemplate[[#This Row],[Year14]])</f>
        <v>0</v>
      </c>
      <c r="CA98" s="29">
        <f>IF(AND(ISBLANK(CatTemplate[[#This Row],[Eq. unit cost]]),ISBLANK(CatTemplate[[#This Row],[Cons. unit cost]]),ISBLANK(CatTemplate[[#This Row],[Oth. unit cost]])), 0, IF(getUnitEffort =0,1,getUnitEffort) * CatTemplate[[#This Row],[Year15]])</f>
        <v>0</v>
      </c>
      <c r="CB98" s="29">
        <f>IF(AND(ISBLANK(CatTemplate[[#This Row],[Eq. unit cost]]),ISBLANK(CatTemplate[[#This Row],[Cons. unit cost]]),ISBLANK(CatTemplate[[#This Row],[Oth. unit cost]])), 0, IF(getUnitEffort =0,1,getUnitEffort) * CatTemplate[[#This Row],[Year16]])</f>
        <v>0</v>
      </c>
      <c r="CC98" s="29">
        <f>IF(AND(ISBLANK(CatTemplate[[#This Row],[Eq. unit cost]]),ISBLANK(CatTemplate[[#This Row],[Cons. unit cost]]),ISBLANK(CatTemplate[[#This Row],[Oth. unit cost]])), 0, IF(getUnitEffort =0,1,getUnitEffort) * CatTemplate[[#This Row],[Year17]])</f>
        <v>0</v>
      </c>
      <c r="CD98" s="29">
        <f>IF(AND(ISBLANK(CatTemplate[[#This Row],[Eq. unit cost]]),ISBLANK(CatTemplate[[#This Row],[Cons. unit cost]]),ISBLANK(CatTemplate[[#This Row],[Oth. unit cost]])), 0, IF(getUnitEffort =0,1,getUnitEffort) * CatTemplate[[#This Row],[Year18]])</f>
        <v>0</v>
      </c>
      <c r="CE98" s="29">
        <f>IF(AND(ISBLANK(CatTemplate[[#This Row],[Eq. unit cost]]),ISBLANK(CatTemplate[[#This Row],[Cons. unit cost]]),ISBLANK(CatTemplate[[#This Row],[Oth. unit cost]])), 0, IF(getUnitEffort =0,1,getUnitEffort) * CatTemplate[[#This Row],[Year19]])</f>
        <v>0</v>
      </c>
      <c r="CF98" s="29">
        <f>IF(AND(ISBLANK(CatTemplate[[#This Row],[Eq. unit cost]]),ISBLANK(CatTemplate[[#This Row],[Cons. unit cost]]),ISBLANK(CatTemplate[[#This Row],[Oth. unit cost]])), 0, IF(getUnitEffort =0,1,getUnitEffort) * CatTemplate[[#This Row],[Year20]])</f>
        <v>0</v>
      </c>
      <c r="CG98" s="45">
        <f>SUM(CatTemplate[[#This Row],[Q1]:[Q20]])</f>
        <v>0</v>
      </c>
      <c r="CH98" s="29">
        <f>IF(ISBLANK(CatTemplate[[#This Row],[St. unit effort]]),0,(CatTemplate[[#This Row],[St. unit effort]] * CatTemplate[[#This Row],[Year1]]))</f>
        <v>0</v>
      </c>
      <c r="CI98" s="29">
        <f>IF(ISBLANK(CatTemplate[[#This Row],[St. unit effort]]),0,(CatTemplate[[#This Row],[St. unit effort]] * CatTemplate[[#This Row],[Year2]]))</f>
        <v>0</v>
      </c>
      <c r="CJ98" s="29">
        <f>IF(ISBLANK(CatTemplate[[#This Row],[St. unit effort]]),0,(CatTemplate[[#This Row],[St. unit effort]] * CatTemplate[[#This Row],[Year3]]))</f>
        <v>0</v>
      </c>
      <c r="CK98" s="29">
        <f>IF(ISBLANK(CatTemplate[[#This Row],[St. unit effort]]),0,(CatTemplate[[#This Row],[St. unit effort]] * CatTemplate[[#This Row],[Year4]]))</f>
        <v>0</v>
      </c>
      <c r="CL98" s="29">
        <f>IF(ISBLANK(CatTemplate[[#This Row],[St. unit effort]]),0,(CatTemplate[[#This Row],[St. unit effort]] * CatTemplate[[#This Row],[Year5]]))</f>
        <v>0</v>
      </c>
      <c r="CM98" s="29">
        <f>IF(ISBLANK(CatTemplate[[#This Row],[St. unit effort]]),0,(CatTemplate[[#This Row],[St. unit effort]] * CatTemplate[[#This Row],[Year6]]))</f>
        <v>0</v>
      </c>
      <c r="CN98" s="29">
        <f>IF(ISBLANK(CatTemplate[[#This Row],[St. unit effort]]),0,(CatTemplate[[#This Row],[St. unit effort]] * CatTemplate[[#This Row],[Year7]]))</f>
        <v>0</v>
      </c>
      <c r="CO98" s="29">
        <f>IF(ISBLANK(CatTemplate[[#This Row],[St. unit effort]]),0,(CatTemplate[[#This Row],[St. unit effort]] * CatTemplate[[#This Row],[Year8]]))</f>
        <v>0</v>
      </c>
      <c r="CP98" s="29">
        <f>IF(ISBLANK(CatTemplate[[#This Row],[St. unit effort]]),0,(CatTemplate[[#This Row],[St. unit effort]] * CatTemplate[[#This Row],[Year9]]))</f>
        <v>0</v>
      </c>
      <c r="CQ98" s="29">
        <f>IF(ISBLANK(CatTemplate[[#This Row],[St. unit effort]]),0,(CatTemplate[[#This Row],[St. unit effort]] * CatTemplate[[#This Row],[Year10]]))</f>
        <v>0</v>
      </c>
      <c r="CR98" s="29">
        <f>IF(ISBLANK(CatTemplate[[#This Row],[St. unit effort]]),0,(CatTemplate[[#This Row],[St. unit effort]] * CatTemplate[[#This Row],[Year11]]))</f>
        <v>0</v>
      </c>
      <c r="CS98" s="29">
        <f>IF(ISBLANK(CatTemplate[[#This Row],[St. unit effort]]),0,(CatTemplate[[#This Row],[St. unit effort]] * CatTemplate[[#This Row],[Year12]]))</f>
        <v>0</v>
      </c>
      <c r="CT98" s="29">
        <f>IF(ISBLANK(CatTemplate[[#This Row],[St. unit effort]]),0,(CatTemplate[[#This Row],[St. unit effort]] * CatTemplate[[#This Row],[Year13]]))</f>
        <v>0</v>
      </c>
      <c r="CU98" s="29">
        <f>IF(ISBLANK(CatTemplate[[#This Row],[St. unit effort]]),0,(CatTemplate[[#This Row],[St. unit effort]] * CatTemplate[[#This Row],[Year14]]))</f>
        <v>0</v>
      </c>
      <c r="CV98" s="29">
        <f>IF(ISBLANK(CatTemplate[[#This Row],[St. unit effort]]),0,(CatTemplate[[#This Row],[St. unit effort]] * CatTemplate[[#This Row],[Year15]]))</f>
        <v>0</v>
      </c>
      <c r="CW98" s="29">
        <f>IF(ISBLANK(CatTemplate[[#This Row],[St. unit effort]]),0,(CatTemplate[[#This Row],[St. unit effort]] * CatTemplate[[#This Row],[Year16]]))</f>
        <v>0</v>
      </c>
      <c r="CX98" s="29">
        <f>IF(ISBLANK(CatTemplate[[#This Row],[St. unit effort]]),0,(CatTemplate[[#This Row],[St. unit effort]] * CatTemplate[[#This Row],[Year17]]))</f>
        <v>0</v>
      </c>
      <c r="CY98" s="29">
        <f>IF(ISBLANK(CatTemplate[[#This Row],[St. unit effort]]),0,(CatTemplate[[#This Row],[St. unit effort]] * CatTemplate[[#This Row],[Year18]]))</f>
        <v>0</v>
      </c>
      <c r="CZ98" s="29">
        <f>IF(ISBLANK(CatTemplate[[#This Row],[St. unit effort]]),0,(CatTemplate[[#This Row],[St. unit effort]] * CatTemplate[[#This Row],[Year19]]))</f>
        <v>0</v>
      </c>
      <c r="DA98" s="29">
        <f>IF(ISBLANK(CatTemplate[[#This Row],[St. unit effort]]),0,(CatTemplate[[#This Row],[St. unit effort]] * CatTemplate[[#This Row],[Year20]]))</f>
        <v>0</v>
      </c>
      <c r="DB98" s="57">
        <f>IF(ISBLANK(CatTemplate[[#This Row],[St. unit effort]]),0,(CatTemplate[[#This Row],[St. unit effort]] * CatTemplate[[#This Row],[Year1]])*8/ParRatePM)</f>
        <v>0</v>
      </c>
      <c r="DC98" s="57">
        <f>IF(ISBLANK(CatTemplate[[#This Row],[St. unit effort]]),0,(CatTemplate[[#This Row],[St. unit effort]] * CatTemplate[[#This Row],[Year2]])*8/ParRatePM)</f>
        <v>0</v>
      </c>
      <c r="DD98" s="57">
        <f>IF(ISBLANK(CatTemplate[[#This Row],[St. unit effort]]),0,(CatTemplate[[#This Row],[St. unit effort]] * CatTemplate[[#This Row],[Year3]])*8/ParRatePM)</f>
        <v>0</v>
      </c>
      <c r="DE98" s="57">
        <f>IF(ISBLANK(CatTemplate[[#This Row],[St. unit effort]]),0,(CatTemplate[[#This Row],[St. unit effort]] * CatTemplate[[#This Row],[Year4]])*8/ParRatePM)</f>
        <v>0</v>
      </c>
      <c r="DF98" s="57">
        <f>IF(ISBLANK(CatTemplate[[#This Row],[St. unit effort]]),0,(CatTemplate[[#This Row],[St. unit effort]] * CatTemplate[[#This Row],[Year5]])*8/ParRatePM)</f>
        <v>0</v>
      </c>
      <c r="DG98" s="57">
        <f>IF(ISBLANK(CatTemplate[[#This Row],[St. unit effort]]),0,(CatTemplate[[#This Row],[St. unit effort]] * CatTemplate[[#This Row],[Year6]])*8/ParRatePM)</f>
        <v>0</v>
      </c>
      <c r="DH98" s="57">
        <f>IF(ISBLANK(CatTemplate[[#This Row],[St. unit effort]]),0,(CatTemplate[[#This Row],[St. unit effort]] * CatTemplate[[#This Row],[Year7]])*8/ParRatePM)</f>
        <v>0</v>
      </c>
      <c r="DI98" s="57">
        <f>IF(ISBLANK(CatTemplate[[#This Row],[St. unit effort]]),0,(CatTemplate[[#This Row],[St. unit effort]] * CatTemplate[[#This Row],[Year8]])*8/ParRatePM)</f>
        <v>0</v>
      </c>
      <c r="DJ98" s="57">
        <f>IF(ISBLANK(CatTemplate[[#This Row],[St. unit effort]]),0,(CatTemplate[[#This Row],[St. unit effort]] * CatTemplate[[#This Row],[Year9]])*8/ParRatePM)</f>
        <v>0</v>
      </c>
      <c r="DK98" s="57">
        <f>IF(ISBLANK(CatTemplate[[#This Row],[St. unit effort]]),0,(CatTemplate[[#This Row],[St. unit effort]] * CatTemplate[[#This Row],[Year10]])*8/ParRatePM)</f>
        <v>0</v>
      </c>
      <c r="DL98" s="57">
        <f>IF(ISBLANK(CatTemplate[[#This Row],[St. unit effort]]),0,(CatTemplate[[#This Row],[St. unit effort]] * CatTemplate[[#This Row],[Year11]])*8/ParRatePM)</f>
        <v>0</v>
      </c>
      <c r="DM98" s="57">
        <f>IF(ISBLANK(CatTemplate[[#This Row],[St. unit effort]]),0,(CatTemplate[[#This Row],[St. unit effort]] * CatTemplate[[#This Row],[Year12]])*8/ParRatePM)</f>
        <v>0</v>
      </c>
      <c r="DN98" s="57">
        <f>IF(ISBLANK(CatTemplate[[#This Row],[St. unit effort]]),0,(CatTemplate[[#This Row],[St. unit effort]] * CatTemplate[[#This Row],[Year13]])*8/ParRatePM)</f>
        <v>0</v>
      </c>
      <c r="DO98" s="57">
        <f>IF(ISBLANK(CatTemplate[[#This Row],[St. unit effort]]),0,(CatTemplate[[#This Row],[St. unit effort]] * CatTemplate[[#This Row],[Year14]])*8/ParRatePM)</f>
        <v>0</v>
      </c>
      <c r="DP98" s="57">
        <f>IF(ISBLANK(CatTemplate[[#This Row],[St. unit effort]]),0,(CatTemplate[[#This Row],[St. unit effort]] * CatTemplate[[#This Row],[Year15]])*8/ParRatePM)</f>
        <v>0</v>
      </c>
      <c r="DQ98" s="57">
        <f>IF(ISBLANK(CatTemplate[[#This Row],[St. unit effort]]),0,(CatTemplate[[#This Row],[St. unit effort]] * CatTemplate[[#This Row],[Year16]])*8/ParRatePM)</f>
        <v>0</v>
      </c>
      <c r="DR98" s="57">
        <f>IF(ISBLANK(CatTemplate[[#This Row],[St. unit effort]]),0,(CatTemplate[[#This Row],[St. unit effort]] * CatTemplate[[#This Row],[Year17]])*8/ParRatePM)</f>
        <v>0</v>
      </c>
      <c r="DS98" s="57">
        <f>IF(ISBLANK(CatTemplate[[#This Row],[St. unit effort]]),0,(CatTemplate[[#This Row],[St. unit effort]] * CatTemplate[[#This Row],[Year18]])*8/ParRatePM)</f>
        <v>0</v>
      </c>
      <c r="DT98" s="57">
        <f>IF(ISBLANK(CatTemplate[[#This Row],[St. unit effort]]),0,(CatTemplate[[#This Row],[St. unit effort]] * CatTemplate[[#This Row],[Year19]])*8/ParRatePM)</f>
        <v>0</v>
      </c>
      <c r="DU98" s="57">
        <f>IF(ISBLANK(CatTemplate[[#This Row],[St. unit effort]]),0,(CatTemplate[[#This Row],[St. unit effort]] * CatTemplate[[#This Row],[Year20]])*8/ParRatePM)</f>
        <v>0</v>
      </c>
      <c r="DV98" s="54">
        <f>SUM(CatTemplate[[#This Row],[PM1]:[PM20]])</f>
        <v>0</v>
      </c>
      <c r="DW98" s="56">
        <f t="shared" si="35"/>
        <v>0</v>
      </c>
      <c r="DX98" s="56">
        <f t="shared" si="35"/>
        <v>0</v>
      </c>
      <c r="DY98" s="56">
        <f t="shared" si="35"/>
        <v>0</v>
      </c>
      <c r="DZ98" s="56">
        <f t="shared" si="35"/>
        <v>0</v>
      </c>
      <c r="EA98" s="56">
        <f t="shared" si="35"/>
        <v>0</v>
      </c>
      <c r="EB98" s="56">
        <f t="shared" si="35"/>
        <v>0</v>
      </c>
      <c r="EC98" s="56">
        <f t="shared" si="35"/>
        <v>0</v>
      </c>
      <c r="ED98" s="56">
        <f t="shared" si="35"/>
        <v>0</v>
      </c>
      <c r="EE98" s="56">
        <f t="shared" si="35"/>
        <v>0</v>
      </c>
      <c r="EF98" s="56">
        <f t="shared" si="35"/>
        <v>0</v>
      </c>
      <c r="EG98" s="56">
        <f t="shared" si="35"/>
        <v>0</v>
      </c>
      <c r="EH98" s="56">
        <f t="shared" si="35"/>
        <v>0</v>
      </c>
      <c r="EI98" s="56">
        <f t="shared" si="35"/>
        <v>0</v>
      </c>
      <c r="EJ98" s="56">
        <f t="shared" si="35"/>
        <v>0</v>
      </c>
      <c r="EK98" s="56">
        <f t="shared" si="35"/>
        <v>0</v>
      </c>
      <c r="EL98" s="56">
        <f t="shared" si="35"/>
        <v>0</v>
      </c>
      <c r="EM98" s="56">
        <f t="shared" si="33"/>
        <v>0</v>
      </c>
      <c r="EN98" s="56">
        <f t="shared" si="33"/>
        <v>0</v>
      </c>
      <c r="EO98" s="56">
        <f t="shared" si="33"/>
        <v>0</v>
      </c>
      <c r="EP98" s="56">
        <f t="shared" si="33"/>
        <v>0</v>
      </c>
      <c r="EQ98" s="30">
        <f>CatTemplate[[#This Row],[Eq. unit cost]] * CatTemplate[[#This Row],[Eq. quantity]]</f>
        <v>0</v>
      </c>
      <c r="ER98" s="30">
        <f>CatTemplate[[#This Row],[Cons. unit cost]] *CatTemplate[[#This Row],[Cons. quantity]]</f>
        <v>0</v>
      </c>
      <c r="ES98" s="30">
        <f>CatTemplate[[#This Row],[Oth. unit cost]] *CatTemplate[[#This Row],[Oth. quantity]]</f>
        <v>0</v>
      </c>
      <c r="ET98" s="55">
        <f>SUM(CatTemplate[[#This Row],[CO1]:[CO20]])</f>
        <v>0</v>
      </c>
      <c r="EU98" s="56">
        <f t="shared" si="36"/>
        <v>0</v>
      </c>
      <c r="EV98" s="56">
        <f t="shared" si="36"/>
        <v>0</v>
      </c>
      <c r="EW98" s="56">
        <f t="shared" si="36"/>
        <v>0</v>
      </c>
      <c r="EX98" s="56">
        <f t="shared" si="36"/>
        <v>0</v>
      </c>
      <c r="EY98" s="56">
        <f t="shared" si="36"/>
        <v>0</v>
      </c>
      <c r="EZ98" s="56">
        <f t="shared" si="36"/>
        <v>0</v>
      </c>
      <c r="FA98" s="56">
        <f t="shared" si="36"/>
        <v>0</v>
      </c>
      <c r="FB98" s="56">
        <f t="shared" si="36"/>
        <v>0</v>
      </c>
      <c r="FC98" s="56">
        <f t="shared" si="36"/>
        <v>0</v>
      </c>
      <c r="FD98" s="56">
        <f t="shared" si="36"/>
        <v>0</v>
      </c>
      <c r="FE98" s="56">
        <f t="shared" si="36"/>
        <v>0</v>
      </c>
      <c r="FF98" s="56">
        <f t="shared" si="36"/>
        <v>0</v>
      </c>
      <c r="FG98" s="56">
        <f t="shared" si="36"/>
        <v>0</v>
      </c>
      <c r="FH98" s="56">
        <f t="shared" si="36"/>
        <v>0</v>
      </c>
      <c r="FI98" s="56">
        <f t="shared" si="36"/>
        <v>0</v>
      </c>
      <c r="FJ98" s="56">
        <f t="shared" si="36"/>
        <v>0</v>
      </c>
      <c r="FK98" s="56">
        <f t="shared" si="34"/>
        <v>0</v>
      </c>
      <c r="FL98" s="56">
        <f t="shared" si="34"/>
        <v>0</v>
      </c>
      <c r="FM98" s="56">
        <f t="shared" si="34"/>
        <v>0</v>
      </c>
      <c r="FN98" s="56">
        <f t="shared" si="34"/>
        <v>0</v>
      </c>
      <c r="FO98" s="58">
        <f>SUM(CatTemplate[[#This Row],[CS1]:[CS20]])</f>
        <v>0</v>
      </c>
      <c r="FP98" s="59">
        <f>CatTemplate[[#This Row],[Total Oth. cost]]+CatTemplate[[#This Row],[Total St. Cost]]</f>
        <v>0</v>
      </c>
      <c r="FQ98" s="33" t="e">
        <f t="shared" si="27"/>
        <v>#VALUE!</v>
      </c>
      <c r="FR98" s="33" t="e">
        <f t="shared" si="28"/>
        <v>#VALUE!</v>
      </c>
      <c r="FS98" s="30" t="e">
        <f>(CatTemplate[[#This Row],[CO1]] + CatTemplate[[#This Row],[CS1]]) * (1 + getRateOHFinal) * getRateMarkupFinal</f>
        <v>#VALUE!</v>
      </c>
      <c r="FT98" s="30" t="e">
        <f>(CatTemplate[[#This Row],[CO2]] + CatTemplate[[#This Row],[CS2]]) * (1 + getRateOHFinal) * getRateMarkupFinal</f>
        <v>#VALUE!</v>
      </c>
      <c r="FU98" s="30" t="e">
        <f>(CatTemplate[[#This Row],[CO3]] + CatTemplate[[#This Row],[CS3]]) * (1 + getRateOHFinal) * getRateMarkupFinal</f>
        <v>#VALUE!</v>
      </c>
      <c r="FV98" s="30" t="e">
        <f>(CatTemplate[[#This Row],[CO4]] + CatTemplate[[#This Row],[CS4]]) * (1 + getRateOHFinal) * getRateMarkupFinal</f>
        <v>#VALUE!</v>
      </c>
      <c r="FW98" s="30" t="e">
        <f>(CatTemplate[[#This Row],[CO5]] + CatTemplate[[#This Row],[CS5]]) * (1 + getRateOHFinal) * getRateMarkupFinal</f>
        <v>#VALUE!</v>
      </c>
      <c r="FX98" s="30" t="e">
        <f>(CatTemplate[[#This Row],[CO6]] + CatTemplate[[#This Row],[CS6]]) * (1 + getRateOHFinal) * getRateMarkupFinal</f>
        <v>#VALUE!</v>
      </c>
      <c r="FY98" s="30" t="e">
        <f>(CatTemplate[[#This Row],[CO7]] + CatTemplate[[#This Row],[CS7]]) * (1 + getRateOHFinal) * getRateMarkupFinal</f>
        <v>#VALUE!</v>
      </c>
      <c r="FZ98" s="30" t="e">
        <f>(CatTemplate[[#This Row],[CO8]] + CatTemplate[[#This Row],[CS8]]) * (1 + getRateOHFinal) * getRateMarkupFinal</f>
        <v>#VALUE!</v>
      </c>
      <c r="GA98" s="30" t="e">
        <f>(CatTemplate[[#This Row],[CO9]] + CatTemplate[[#This Row],[CS9]]) * (1 + getRateOHFinal) * getRateMarkupFinal</f>
        <v>#VALUE!</v>
      </c>
      <c r="GB98" s="30" t="e">
        <f>(CatTemplate[[#This Row],[CO10]] + CatTemplate[[#This Row],[CS10]]) * (1 + getRateOHFinal) * getRateMarkupFinal</f>
        <v>#VALUE!</v>
      </c>
      <c r="GC98" s="30" t="e">
        <f>(CatTemplate[[#This Row],[CO11]] + CatTemplate[[#This Row],[CS11]]) * (1 + getRateOHFinal) * getRateMarkupFinal</f>
        <v>#VALUE!</v>
      </c>
      <c r="GD98" s="30" t="e">
        <f>(CatTemplate[[#This Row],[CO12]] + CatTemplate[[#This Row],[CS12]]) * (1 + getRateOHFinal) * getRateMarkupFinal</f>
        <v>#VALUE!</v>
      </c>
      <c r="GE98" s="30" t="e">
        <f>(CatTemplate[[#This Row],[CO13]] + CatTemplate[[#This Row],[CS13]]) * (1 + getRateOHFinal) * getRateMarkupFinal</f>
        <v>#VALUE!</v>
      </c>
      <c r="GF98" s="30" t="e">
        <f>(CatTemplate[[#This Row],[CO14]] + CatTemplate[[#This Row],[CS14]]) * (1 + getRateOHFinal) * getRateMarkupFinal</f>
        <v>#VALUE!</v>
      </c>
      <c r="GG98" s="30" t="e">
        <f>(CatTemplate[[#This Row],[CO15]] + CatTemplate[[#This Row],[CS15]]) * (1 + getRateOHFinal) * getRateMarkupFinal</f>
        <v>#VALUE!</v>
      </c>
      <c r="GH98" s="30" t="e">
        <f>(CatTemplate[[#This Row],[CO16]] + CatTemplate[[#This Row],[CS16]]) * (1 + getRateOHFinal) * getRateMarkupFinal</f>
        <v>#VALUE!</v>
      </c>
      <c r="GI98" s="30" t="e">
        <f>(CatTemplate[[#This Row],[CO17]] + CatTemplate[[#This Row],[CS17]]) * (1 + getRateOHFinal) * getRateMarkupFinal</f>
        <v>#VALUE!</v>
      </c>
      <c r="GJ98" s="30" t="e">
        <f>(CatTemplate[[#This Row],[CO18]] + CatTemplate[[#This Row],[CS18]]) * (1 + getRateOHFinal) * getRateMarkupFinal</f>
        <v>#VALUE!</v>
      </c>
      <c r="GK98" s="30" t="e">
        <f>(CatTemplate[[#This Row],[CO19]] + CatTemplate[[#This Row],[CS19]]) * (1 + getRateOHFinal) * getRateMarkupFinal</f>
        <v>#VALUE!</v>
      </c>
      <c r="GL98" s="30" t="e">
        <f>(CatTemplate[[#This Row],[CO20]] + CatTemplate[[#This Row],[CS20]]) * (1 + getRateOHFinal) * getRateMarkupFinal</f>
        <v>#VALUE!</v>
      </c>
      <c r="GM98" s="30" t="e">
        <f t="shared" si="29"/>
        <v>#VALUE!</v>
      </c>
      <c r="GN98" s="30" t="e">
        <f t="shared" si="30"/>
        <v>#VALUE!</v>
      </c>
      <c r="GO98" s="30" t="e">
        <f t="shared" si="31"/>
        <v>#VALUE!</v>
      </c>
      <c r="GP98" s="30" t="e">
        <f t="shared" si="32"/>
        <v>#VALUE!</v>
      </c>
      <c r="GQ98" s="30" t="e">
        <f>(CatTemplate[[#This Row],[CO1]]+CatTemplate[[#This Row],[CS1]]) * (1+ getRateOHFinal) * (1 + getRateMarkupFinal)</f>
        <v>#VALUE!</v>
      </c>
      <c r="GR98" s="30" t="e">
        <f>(CatTemplate[[#This Row],[CO2]]+CatTemplate[[#This Row],[CS2]]) * (1+ getRateOHFinal) * (1 + getRateMarkupFinal)</f>
        <v>#VALUE!</v>
      </c>
      <c r="GS98" s="30" t="e">
        <f>(CatTemplate[[#This Row],[CO3]]+CatTemplate[[#This Row],[CS3]]) * (1+ getRateOHFinal) * (1 + getRateMarkupFinal)</f>
        <v>#VALUE!</v>
      </c>
      <c r="GT98" s="30" t="e">
        <f>(CatTemplate[[#This Row],[CO4]]+CatTemplate[[#This Row],[CS4]]) * (1+ getRateOHFinal) * (1 + getRateMarkupFinal)</f>
        <v>#VALUE!</v>
      </c>
      <c r="GU98" s="30" t="e">
        <f>(CatTemplate[[#This Row],[CO5]]+CatTemplate[[#This Row],[CS5]]) * (1+ getRateOHFinal) * (1 + getRateMarkupFinal)</f>
        <v>#VALUE!</v>
      </c>
      <c r="GV98" s="30" t="e">
        <f>(CatTemplate[[#This Row],[CO6]]+CatTemplate[[#This Row],[CS6]]) * (1+ getRateOHFinal) * (1 + getRateMarkupFinal)</f>
        <v>#VALUE!</v>
      </c>
      <c r="GW98" s="30" t="e">
        <f>(CatTemplate[[#This Row],[CO7]]+CatTemplate[[#This Row],[CS7]]) * (1+ getRateOHFinal) * (1 + getRateMarkupFinal)</f>
        <v>#VALUE!</v>
      </c>
      <c r="GX98" s="30" t="e">
        <f>(CatTemplate[[#This Row],[CO8]]+CatTemplate[[#This Row],[CS8]]) * (1+ getRateOHFinal) * (1 + getRateMarkupFinal)</f>
        <v>#VALUE!</v>
      </c>
      <c r="GY98" s="30" t="e">
        <f>(CatTemplate[[#This Row],[CO9]]+CatTemplate[[#This Row],[CS9]]) * (1+ getRateOHFinal) * (1 + getRateMarkupFinal)</f>
        <v>#VALUE!</v>
      </c>
      <c r="GZ98" s="30" t="e">
        <f>(CatTemplate[[#This Row],[CO10]]+CatTemplate[[#This Row],[CS10]]) * (1+ getRateOHFinal) * (1 + getRateMarkupFinal)</f>
        <v>#VALUE!</v>
      </c>
      <c r="HA98" s="30" t="e">
        <f>(CatTemplate[[#This Row],[CO11]]+CatTemplate[[#This Row],[CS11]]) * (1+ getRateOHFinal) * (1 + getRateMarkupFinal)</f>
        <v>#VALUE!</v>
      </c>
      <c r="HB98" s="30" t="e">
        <f>(CatTemplate[[#This Row],[CO12]]+CatTemplate[[#This Row],[CS12]]) * (1+ getRateOHFinal) * (1 + getRateMarkupFinal)</f>
        <v>#VALUE!</v>
      </c>
      <c r="HC98" s="30" t="e">
        <f>(CatTemplate[[#This Row],[CO13]]+CatTemplate[[#This Row],[CS13]]) * (1+ getRateOHFinal) * (1 + getRateMarkupFinal)</f>
        <v>#VALUE!</v>
      </c>
      <c r="HD98" s="30" t="e">
        <f>(CatTemplate[[#This Row],[CO14]]+CatTemplate[[#This Row],[CS14]]) * (1+ getRateOHFinal) * (1 + getRateMarkupFinal)</f>
        <v>#VALUE!</v>
      </c>
      <c r="HE98" s="30" t="e">
        <f>(CatTemplate[[#This Row],[CO15]]+CatTemplate[[#This Row],[CS15]]) * (1+ getRateOHFinal) * (1 + getRateMarkupFinal)</f>
        <v>#VALUE!</v>
      </c>
      <c r="HF98" s="30" t="e">
        <f>(CatTemplate[[#This Row],[CO16]]+CatTemplate[[#This Row],[CS16]]) * (1+ getRateOHFinal) * (1 + getRateMarkupFinal)</f>
        <v>#VALUE!</v>
      </c>
      <c r="HG98" s="30" t="e">
        <f>(CatTemplate[[#This Row],[CO17]]+CatTemplate[[#This Row],[CS17]]) * (1+ getRateOHFinal) * (1 + getRateMarkupFinal)</f>
        <v>#VALUE!</v>
      </c>
      <c r="HH98" s="30" t="e">
        <f>(CatTemplate[[#This Row],[CO18]]+CatTemplate[[#This Row],[CS18]]) * (1+ getRateOHFinal) * (1 + getRateMarkupFinal)</f>
        <v>#VALUE!</v>
      </c>
      <c r="HI98" s="30" t="e">
        <f>(CatTemplate[[#This Row],[CO19]]+CatTemplate[[#This Row],[CS19]]) * (1+ getRateOHFinal) * (1 + getRateMarkupFinal)</f>
        <v>#VALUE!</v>
      </c>
      <c r="HJ98" s="30" t="e">
        <f>(CatTemplate[[#This Row],[CO20]]+CatTemplate[[#This Row],[CS20]]) * (1+ getRateOHFinal) * (1 + getRateMarkupFinal)</f>
        <v>#VALUE!</v>
      </c>
      <c r="HK98" s="39" t="e">
        <f>CatTemplate[[#This Row],[Total cost]]+CatTemplate[[#This Row],[OH Amount]]+CatTemplate[[#This Row],[Markup]]</f>
        <v>#VALUE!</v>
      </c>
      <c r="HL98" s="63">
        <f>IF(CatTemplate[[#This Row],[Units]]="Days",CatTemplate[[#This Row],[Project quantity]]*CatTemplate[[#This Row],[St. unit effort]],CatTemplate[[#This Row],[Project quantity]])</f>
        <v>0</v>
      </c>
      <c r="HM98" s="287">
        <f>IFERROR(CatTemplate[[#This Row],[Total Price]]/(CatTemplate[[#This Row],[Final Quantity]]),0)</f>
        <v>0</v>
      </c>
      <c r="HN98" s="261"/>
    </row>
    <row r="99" spans="2:222" x14ac:dyDescent="0.2">
      <c r="B99" s="6" t="s">
        <v>75</v>
      </c>
      <c r="C99" s="22">
        <v>2</v>
      </c>
      <c r="D99" s="7" t="s">
        <v>75</v>
      </c>
      <c r="E99" s="24">
        <v>9</v>
      </c>
      <c r="F99" s="18" t="s">
        <v>307</v>
      </c>
      <c r="G99" s="26">
        <v>2</v>
      </c>
      <c r="H99" s="18" t="s">
        <v>894</v>
      </c>
      <c r="I99" s="18" t="s">
        <v>964</v>
      </c>
      <c r="J99" s="15" t="s">
        <v>31</v>
      </c>
      <c r="K99" s="15"/>
      <c r="L99" s="15" t="s">
        <v>140</v>
      </c>
      <c r="M99" s="15" t="s">
        <v>206</v>
      </c>
      <c r="N99" s="15" t="s">
        <v>858</v>
      </c>
      <c r="O99" s="320"/>
      <c r="P99" s="71"/>
      <c r="Q99" s="108"/>
      <c r="R99" s="73" t="s">
        <v>433</v>
      </c>
      <c r="S99" s="97"/>
      <c r="T99" s="100">
        <f>getEqUnitCost</f>
        <v>0</v>
      </c>
      <c r="U99" s="73">
        <f>getEqUnitEffort</f>
        <v>0</v>
      </c>
      <c r="V99" s="101">
        <f>getEqQuantity</f>
        <v>0</v>
      </c>
      <c r="W99" s="320"/>
      <c r="X99" s="100">
        <f>getConsUnitCost</f>
        <v>0</v>
      </c>
      <c r="Y99" s="73">
        <f>getConsUnitEffort</f>
        <v>0</v>
      </c>
      <c r="Z99" s="14">
        <f>getConsQuantity</f>
        <v>0</v>
      </c>
      <c r="AA99" s="320"/>
      <c r="AB99" s="72"/>
      <c r="AC99" s="112"/>
      <c r="AD99" s="14">
        <f>getOthQuantity</f>
        <v>0</v>
      </c>
      <c r="AE99" s="320"/>
      <c r="AF99" s="28" t="str">
        <f>IF(ISBLANK(CatTemplate[[#This Row],[Resource type]]),"",CatTemplate[[#This Row],[Resource type]])</f>
        <v>CIEC Nurse</v>
      </c>
      <c r="AG99" s="242">
        <f>getStaffUnitCost</f>
        <v>443.51295609133325</v>
      </c>
      <c r="AH99" s="113">
        <f>getStaffUnitEffort</f>
        <v>0</v>
      </c>
      <c r="AI99" s="40">
        <f>getStaffQuantity</f>
        <v>0</v>
      </c>
      <c r="AJ99" s="41">
        <f>CatTemplate[[#This Row],[St. quantity]]*8/ParRatePM</f>
        <v>0</v>
      </c>
      <c r="AK99" s="320"/>
      <c r="AL99" s="53" t="str">
        <f>CatTemplate[[#This Row],[Item type]]</f>
        <v>Days</v>
      </c>
      <c r="AM99" s="12">
        <f>SUM(CatTemplate[[#This Row],[Year1]:[Year20]])</f>
        <v>0</v>
      </c>
      <c r="AN99" s="52"/>
      <c r="AO99" s="52"/>
      <c r="AP99" s="52"/>
      <c r="AQ99" s="8"/>
      <c r="AR99" s="8"/>
      <c r="AS99" s="8"/>
      <c r="AT99" s="8"/>
      <c r="AU99" s="8"/>
      <c r="AV99" s="8"/>
      <c r="AW99" s="8"/>
      <c r="AX99" s="8"/>
      <c r="AY99" s="8"/>
      <c r="AZ99" s="8"/>
      <c r="BA99" s="8"/>
      <c r="BB99" s="8"/>
      <c r="BC99" s="8"/>
      <c r="BD99" s="8"/>
      <c r="BE99" s="8"/>
      <c r="BF99" s="8"/>
      <c r="BG99" s="36"/>
      <c r="BH99" s="320"/>
      <c r="BI99" s="37" t="str">
        <f>getCostCategory</f>
        <v>01 Staff costs</v>
      </c>
      <c r="BJ99" s="37" t="str">
        <f>getSection</f>
        <v>02 Patient visits and data collection</v>
      </c>
      <c r="BK99" s="32" t="str">
        <f>getObject</f>
        <v>CIEC Nurse</v>
      </c>
      <c r="BL99" s="30">
        <f>IFERROR(getUnitCost * IF(CatTemplate[[#This Row],[Cost Category Comp.]]="01 Staff costs", 1,1),0)</f>
        <v>443.51295609133325</v>
      </c>
      <c r="BM99" s="29">
        <f>IF(AND(ISBLANK(CatTemplate[[#This Row],[Eq. unit cost]]),ISBLANK(CatTemplate[[#This Row],[Cons. unit cost]]),ISBLANK(CatTemplate[[#This Row],[Oth. unit cost]])), 0, IF(getUnitEffort =0,1,getUnitEffort) * CatTemplate[[#This Row],[Year1]])</f>
        <v>0</v>
      </c>
      <c r="BN99" s="29">
        <f>IF(AND(ISBLANK(CatTemplate[[#This Row],[Eq. unit cost]]),ISBLANK(CatTemplate[[#This Row],[Cons. unit cost]]),ISBLANK(CatTemplate[[#This Row],[Oth. unit cost]])), 0, IF(getUnitEffort =0,1,getUnitEffort) * CatTemplate[[#This Row],[Year2]])</f>
        <v>0</v>
      </c>
      <c r="BO99" s="29">
        <f>IF(AND(ISBLANK(CatTemplate[[#This Row],[Eq. unit cost]]),ISBLANK(CatTemplate[[#This Row],[Cons. unit cost]]),ISBLANK(CatTemplate[[#This Row],[Oth. unit cost]])), 0, IF(getUnitEffort =0,1,getUnitEffort) * CatTemplate[[#This Row],[Year3]])</f>
        <v>0</v>
      </c>
      <c r="BP99" s="29">
        <f>IF(AND(ISBLANK(CatTemplate[[#This Row],[Eq. unit cost]]),ISBLANK(CatTemplate[[#This Row],[Cons. unit cost]]),ISBLANK(CatTemplate[[#This Row],[Oth. unit cost]])), 0, IF(getUnitEffort =0,1,getUnitEffort) * CatTemplate[[#This Row],[Year4]])</f>
        <v>0</v>
      </c>
      <c r="BQ99" s="29">
        <f>IF(AND(ISBLANK(CatTemplate[[#This Row],[Eq. unit cost]]),ISBLANK(CatTemplate[[#This Row],[Cons. unit cost]]),ISBLANK(CatTemplate[[#This Row],[Oth. unit cost]])), 0, IF(getUnitEffort =0,1,getUnitEffort) * CatTemplate[[#This Row],[Year5]])</f>
        <v>0</v>
      </c>
      <c r="BR99" s="29">
        <f>IF(AND(ISBLANK(CatTemplate[[#This Row],[Eq. unit cost]]),ISBLANK(CatTemplate[[#This Row],[Cons. unit cost]]),ISBLANK(CatTemplate[[#This Row],[Oth. unit cost]])), 0, IF(getUnitEffort =0,1,getUnitEffort) * CatTemplate[[#This Row],[Year6]])</f>
        <v>0</v>
      </c>
      <c r="BS99" s="29">
        <f>IF(AND(ISBLANK(CatTemplate[[#This Row],[Eq. unit cost]]),ISBLANK(CatTemplate[[#This Row],[Cons. unit cost]]),ISBLANK(CatTemplate[[#This Row],[Oth. unit cost]])), 0, IF(getUnitEffort =0,1,getUnitEffort) * CatTemplate[[#This Row],[Year7]])</f>
        <v>0</v>
      </c>
      <c r="BT99" s="29">
        <f>IF(AND(ISBLANK(CatTemplate[[#This Row],[Eq. unit cost]]),ISBLANK(CatTemplate[[#This Row],[Cons. unit cost]]),ISBLANK(CatTemplate[[#This Row],[Oth. unit cost]])), 0, IF(getUnitEffort =0,1,getUnitEffort) * CatTemplate[[#This Row],[Year8]])</f>
        <v>0</v>
      </c>
      <c r="BU99" s="29">
        <f>IF(AND(ISBLANK(CatTemplate[[#This Row],[Eq. unit cost]]),ISBLANK(CatTemplate[[#This Row],[Cons. unit cost]]),ISBLANK(CatTemplate[[#This Row],[Oth. unit cost]])), 0, IF(getUnitEffort =0,1,getUnitEffort) * CatTemplate[[#This Row],[Year9]])</f>
        <v>0</v>
      </c>
      <c r="BV99" s="29">
        <f>IF(AND(ISBLANK(CatTemplate[[#This Row],[Eq. unit cost]]),ISBLANK(CatTemplate[[#This Row],[Cons. unit cost]]),ISBLANK(CatTemplate[[#This Row],[Oth. unit cost]])), 0, IF(getUnitEffort =0,1,getUnitEffort) * CatTemplate[[#This Row],[Year10]])</f>
        <v>0</v>
      </c>
      <c r="BW99" s="29">
        <f>IF(AND(ISBLANK(CatTemplate[[#This Row],[Eq. unit cost]]),ISBLANK(CatTemplate[[#This Row],[Cons. unit cost]]),ISBLANK(CatTemplate[[#This Row],[Oth. unit cost]])), 0, IF(getUnitEffort =0,1,getUnitEffort) * CatTemplate[[#This Row],[Year11]])</f>
        <v>0</v>
      </c>
      <c r="BX99" s="29">
        <f>IF(AND(ISBLANK(CatTemplate[[#This Row],[Eq. unit cost]]),ISBLANK(CatTemplate[[#This Row],[Cons. unit cost]]),ISBLANK(CatTemplate[[#This Row],[Oth. unit cost]])), 0, IF(getUnitEffort =0,1,getUnitEffort) * CatTemplate[[#This Row],[Year12]])</f>
        <v>0</v>
      </c>
      <c r="BY99" s="29">
        <f>IF(AND(ISBLANK(CatTemplate[[#This Row],[Eq. unit cost]]),ISBLANK(CatTemplate[[#This Row],[Cons. unit cost]]),ISBLANK(CatTemplate[[#This Row],[Oth. unit cost]])), 0, IF(getUnitEffort =0,1,getUnitEffort) * CatTemplate[[#This Row],[Year13]])</f>
        <v>0</v>
      </c>
      <c r="BZ99" s="29">
        <f>IF(AND(ISBLANK(CatTemplate[[#This Row],[Eq. unit cost]]),ISBLANK(CatTemplate[[#This Row],[Cons. unit cost]]),ISBLANK(CatTemplate[[#This Row],[Oth. unit cost]])), 0, IF(getUnitEffort =0,1,getUnitEffort) * CatTemplate[[#This Row],[Year14]])</f>
        <v>0</v>
      </c>
      <c r="CA99" s="29">
        <f>IF(AND(ISBLANK(CatTemplate[[#This Row],[Eq. unit cost]]),ISBLANK(CatTemplate[[#This Row],[Cons. unit cost]]),ISBLANK(CatTemplate[[#This Row],[Oth. unit cost]])), 0, IF(getUnitEffort =0,1,getUnitEffort) * CatTemplate[[#This Row],[Year15]])</f>
        <v>0</v>
      </c>
      <c r="CB99" s="29">
        <f>IF(AND(ISBLANK(CatTemplate[[#This Row],[Eq. unit cost]]),ISBLANK(CatTemplate[[#This Row],[Cons. unit cost]]),ISBLANK(CatTemplate[[#This Row],[Oth. unit cost]])), 0, IF(getUnitEffort =0,1,getUnitEffort) * CatTemplate[[#This Row],[Year16]])</f>
        <v>0</v>
      </c>
      <c r="CC99" s="29">
        <f>IF(AND(ISBLANK(CatTemplate[[#This Row],[Eq. unit cost]]),ISBLANK(CatTemplate[[#This Row],[Cons. unit cost]]),ISBLANK(CatTemplate[[#This Row],[Oth. unit cost]])), 0, IF(getUnitEffort =0,1,getUnitEffort) * CatTemplate[[#This Row],[Year17]])</f>
        <v>0</v>
      </c>
      <c r="CD99" s="29">
        <f>IF(AND(ISBLANK(CatTemplate[[#This Row],[Eq. unit cost]]),ISBLANK(CatTemplate[[#This Row],[Cons. unit cost]]),ISBLANK(CatTemplate[[#This Row],[Oth. unit cost]])), 0, IF(getUnitEffort =0,1,getUnitEffort) * CatTemplate[[#This Row],[Year18]])</f>
        <v>0</v>
      </c>
      <c r="CE99" s="29">
        <f>IF(AND(ISBLANK(CatTemplate[[#This Row],[Eq. unit cost]]),ISBLANK(CatTemplate[[#This Row],[Cons. unit cost]]),ISBLANK(CatTemplate[[#This Row],[Oth. unit cost]])), 0, IF(getUnitEffort =0,1,getUnitEffort) * CatTemplate[[#This Row],[Year19]])</f>
        <v>0</v>
      </c>
      <c r="CF99" s="29">
        <f>IF(AND(ISBLANK(CatTemplate[[#This Row],[Eq. unit cost]]),ISBLANK(CatTemplate[[#This Row],[Cons. unit cost]]),ISBLANK(CatTemplate[[#This Row],[Oth. unit cost]])), 0, IF(getUnitEffort =0,1,getUnitEffort) * CatTemplate[[#This Row],[Year20]])</f>
        <v>0</v>
      </c>
      <c r="CG99" s="45">
        <f>SUM(CatTemplate[[#This Row],[Q1]:[Q20]])</f>
        <v>0</v>
      </c>
      <c r="CH99" s="29">
        <f>IF(ISBLANK(CatTemplate[[#This Row],[St. unit effort]]),0,(CatTemplate[[#This Row],[St. unit effort]] * CatTemplate[[#This Row],[Year1]]))</f>
        <v>0</v>
      </c>
      <c r="CI99" s="29">
        <f>IF(ISBLANK(CatTemplate[[#This Row],[St. unit effort]]),0,(CatTemplate[[#This Row],[St. unit effort]] * CatTemplate[[#This Row],[Year2]]))</f>
        <v>0</v>
      </c>
      <c r="CJ99" s="29">
        <f>IF(ISBLANK(CatTemplate[[#This Row],[St. unit effort]]),0,(CatTemplate[[#This Row],[St. unit effort]] * CatTemplate[[#This Row],[Year3]]))</f>
        <v>0</v>
      </c>
      <c r="CK99" s="29">
        <f>IF(ISBLANK(CatTemplate[[#This Row],[St. unit effort]]),0,(CatTemplate[[#This Row],[St. unit effort]] * CatTemplate[[#This Row],[Year4]]))</f>
        <v>0</v>
      </c>
      <c r="CL99" s="29">
        <f>IF(ISBLANK(CatTemplate[[#This Row],[St. unit effort]]),0,(CatTemplate[[#This Row],[St. unit effort]] * CatTemplate[[#This Row],[Year5]]))</f>
        <v>0</v>
      </c>
      <c r="CM99" s="29">
        <f>IF(ISBLANK(CatTemplate[[#This Row],[St. unit effort]]),0,(CatTemplate[[#This Row],[St. unit effort]] * CatTemplate[[#This Row],[Year6]]))</f>
        <v>0</v>
      </c>
      <c r="CN99" s="29">
        <f>IF(ISBLANK(CatTemplate[[#This Row],[St. unit effort]]),0,(CatTemplate[[#This Row],[St. unit effort]] * CatTemplate[[#This Row],[Year7]]))</f>
        <v>0</v>
      </c>
      <c r="CO99" s="29">
        <f>IF(ISBLANK(CatTemplate[[#This Row],[St. unit effort]]),0,(CatTemplate[[#This Row],[St. unit effort]] * CatTemplate[[#This Row],[Year8]]))</f>
        <v>0</v>
      </c>
      <c r="CP99" s="29">
        <f>IF(ISBLANK(CatTemplate[[#This Row],[St. unit effort]]),0,(CatTemplate[[#This Row],[St. unit effort]] * CatTemplate[[#This Row],[Year9]]))</f>
        <v>0</v>
      </c>
      <c r="CQ99" s="29">
        <f>IF(ISBLANK(CatTemplate[[#This Row],[St. unit effort]]),0,(CatTemplate[[#This Row],[St. unit effort]] * CatTemplate[[#This Row],[Year10]]))</f>
        <v>0</v>
      </c>
      <c r="CR99" s="29">
        <f>IF(ISBLANK(CatTemplate[[#This Row],[St. unit effort]]),0,(CatTemplate[[#This Row],[St. unit effort]] * CatTemplate[[#This Row],[Year11]]))</f>
        <v>0</v>
      </c>
      <c r="CS99" s="29">
        <f>IF(ISBLANK(CatTemplate[[#This Row],[St. unit effort]]),0,(CatTemplate[[#This Row],[St. unit effort]] * CatTemplate[[#This Row],[Year12]]))</f>
        <v>0</v>
      </c>
      <c r="CT99" s="29">
        <f>IF(ISBLANK(CatTemplate[[#This Row],[St. unit effort]]),0,(CatTemplate[[#This Row],[St. unit effort]] * CatTemplate[[#This Row],[Year13]]))</f>
        <v>0</v>
      </c>
      <c r="CU99" s="29">
        <f>IF(ISBLANK(CatTemplate[[#This Row],[St. unit effort]]),0,(CatTemplate[[#This Row],[St. unit effort]] * CatTemplate[[#This Row],[Year14]]))</f>
        <v>0</v>
      </c>
      <c r="CV99" s="29">
        <f>IF(ISBLANK(CatTemplate[[#This Row],[St. unit effort]]),0,(CatTemplate[[#This Row],[St. unit effort]] * CatTemplate[[#This Row],[Year15]]))</f>
        <v>0</v>
      </c>
      <c r="CW99" s="29">
        <f>IF(ISBLANK(CatTemplate[[#This Row],[St. unit effort]]),0,(CatTemplate[[#This Row],[St. unit effort]] * CatTemplate[[#This Row],[Year16]]))</f>
        <v>0</v>
      </c>
      <c r="CX99" s="29">
        <f>IF(ISBLANK(CatTemplate[[#This Row],[St. unit effort]]),0,(CatTemplate[[#This Row],[St. unit effort]] * CatTemplate[[#This Row],[Year17]]))</f>
        <v>0</v>
      </c>
      <c r="CY99" s="29">
        <f>IF(ISBLANK(CatTemplate[[#This Row],[St. unit effort]]),0,(CatTemplate[[#This Row],[St. unit effort]] * CatTemplate[[#This Row],[Year18]]))</f>
        <v>0</v>
      </c>
      <c r="CZ99" s="29">
        <f>IF(ISBLANK(CatTemplate[[#This Row],[St. unit effort]]),0,(CatTemplate[[#This Row],[St. unit effort]] * CatTemplate[[#This Row],[Year19]]))</f>
        <v>0</v>
      </c>
      <c r="DA99" s="29">
        <f>IF(ISBLANK(CatTemplate[[#This Row],[St. unit effort]]),0,(CatTemplate[[#This Row],[St. unit effort]] * CatTemplate[[#This Row],[Year20]]))</f>
        <v>0</v>
      </c>
      <c r="DB99" s="57">
        <f>IF(ISBLANK(CatTemplate[[#This Row],[St. unit effort]]),0,(CatTemplate[[#This Row],[St. unit effort]] * CatTemplate[[#This Row],[Year1]])*8/ParRatePM)</f>
        <v>0</v>
      </c>
      <c r="DC99" s="57">
        <f>IF(ISBLANK(CatTemplate[[#This Row],[St. unit effort]]),0,(CatTemplate[[#This Row],[St. unit effort]] * CatTemplate[[#This Row],[Year2]])*8/ParRatePM)</f>
        <v>0</v>
      </c>
      <c r="DD99" s="57">
        <f>IF(ISBLANK(CatTemplate[[#This Row],[St. unit effort]]),0,(CatTemplate[[#This Row],[St. unit effort]] * CatTemplate[[#This Row],[Year3]])*8/ParRatePM)</f>
        <v>0</v>
      </c>
      <c r="DE99" s="57">
        <f>IF(ISBLANK(CatTemplate[[#This Row],[St. unit effort]]),0,(CatTemplate[[#This Row],[St. unit effort]] * CatTemplate[[#This Row],[Year4]])*8/ParRatePM)</f>
        <v>0</v>
      </c>
      <c r="DF99" s="57">
        <f>IF(ISBLANK(CatTemplate[[#This Row],[St. unit effort]]),0,(CatTemplate[[#This Row],[St. unit effort]] * CatTemplate[[#This Row],[Year5]])*8/ParRatePM)</f>
        <v>0</v>
      </c>
      <c r="DG99" s="57">
        <f>IF(ISBLANK(CatTemplate[[#This Row],[St. unit effort]]),0,(CatTemplate[[#This Row],[St. unit effort]] * CatTemplate[[#This Row],[Year6]])*8/ParRatePM)</f>
        <v>0</v>
      </c>
      <c r="DH99" s="57">
        <f>IF(ISBLANK(CatTemplate[[#This Row],[St. unit effort]]),0,(CatTemplate[[#This Row],[St. unit effort]] * CatTemplate[[#This Row],[Year7]])*8/ParRatePM)</f>
        <v>0</v>
      </c>
      <c r="DI99" s="57">
        <f>IF(ISBLANK(CatTemplate[[#This Row],[St. unit effort]]),0,(CatTemplate[[#This Row],[St. unit effort]] * CatTemplate[[#This Row],[Year8]])*8/ParRatePM)</f>
        <v>0</v>
      </c>
      <c r="DJ99" s="57">
        <f>IF(ISBLANK(CatTemplate[[#This Row],[St. unit effort]]),0,(CatTemplate[[#This Row],[St. unit effort]] * CatTemplate[[#This Row],[Year9]])*8/ParRatePM)</f>
        <v>0</v>
      </c>
      <c r="DK99" s="57">
        <f>IF(ISBLANK(CatTemplate[[#This Row],[St. unit effort]]),0,(CatTemplate[[#This Row],[St. unit effort]] * CatTemplate[[#This Row],[Year10]])*8/ParRatePM)</f>
        <v>0</v>
      </c>
      <c r="DL99" s="57">
        <f>IF(ISBLANK(CatTemplate[[#This Row],[St. unit effort]]),0,(CatTemplate[[#This Row],[St. unit effort]] * CatTemplate[[#This Row],[Year11]])*8/ParRatePM)</f>
        <v>0</v>
      </c>
      <c r="DM99" s="57">
        <f>IF(ISBLANK(CatTemplate[[#This Row],[St. unit effort]]),0,(CatTemplate[[#This Row],[St. unit effort]] * CatTemplate[[#This Row],[Year12]])*8/ParRatePM)</f>
        <v>0</v>
      </c>
      <c r="DN99" s="57">
        <f>IF(ISBLANK(CatTemplate[[#This Row],[St. unit effort]]),0,(CatTemplate[[#This Row],[St. unit effort]] * CatTemplate[[#This Row],[Year13]])*8/ParRatePM)</f>
        <v>0</v>
      </c>
      <c r="DO99" s="57">
        <f>IF(ISBLANK(CatTemplate[[#This Row],[St. unit effort]]),0,(CatTemplate[[#This Row],[St. unit effort]] * CatTemplate[[#This Row],[Year14]])*8/ParRatePM)</f>
        <v>0</v>
      </c>
      <c r="DP99" s="57">
        <f>IF(ISBLANK(CatTemplate[[#This Row],[St. unit effort]]),0,(CatTemplate[[#This Row],[St. unit effort]] * CatTemplate[[#This Row],[Year15]])*8/ParRatePM)</f>
        <v>0</v>
      </c>
      <c r="DQ99" s="57">
        <f>IF(ISBLANK(CatTemplate[[#This Row],[St. unit effort]]),0,(CatTemplate[[#This Row],[St. unit effort]] * CatTemplate[[#This Row],[Year16]])*8/ParRatePM)</f>
        <v>0</v>
      </c>
      <c r="DR99" s="57">
        <f>IF(ISBLANK(CatTemplate[[#This Row],[St. unit effort]]),0,(CatTemplate[[#This Row],[St. unit effort]] * CatTemplate[[#This Row],[Year17]])*8/ParRatePM)</f>
        <v>0</v>
      </c>
      <c r="DS99" s="57">
        <f>IF(ISBLANK(CatTemplate[[#This Row],[St. unit effort]]),0,(CatTemplate[[#This Row],[St. unit effort]] * CatTemplate[[#This Row],[Year18]])*8/ParRatePM)</f>
        <v>0</v>
      </c>
      <c r="DT99" s="57">
        <f>IF(ISBLANK(CatTemplate[[#This Row],[St. unit effort]]),0,(CatTemplate[[#This Row],[St. unit effort]] * CatTemplate[[#This Row],[Year19]])*8/ParRatePM)</f>
        <v>0</v>
      </c>
      <c r="DU99" s="57">
        <f>IF(ISBLANK(CatTemplate[[#This Row],[St. unit effort]]),0,(CatTemplate[[#This Row],[St. unit effort]] * CatTemplate[[#This Row],[Year20]])*8/ParRatePM)</f>
        <v>0</v>
      </c>
      <c r="DV99" s="54">
        <f>SUM(CatTemplate[[#This Row],[PM1]:[PM20]])</f>
        <v>0</v>
      </c>
      <c r="DW99" s="56">
        <f t="shared" si="35"/>
        <v>0</v>
      </c>
      <c r="DX99" s="56">
        <f t="shared" si="35"/>
        <v>0</v>
      </c>
      <c r="DY99" s="56">
        <f t="shared" si="35"/>
        <v>0</v>
      </c>
      <c r="DZ99" s="56">
        <f t="shared" si="35"/>
        <v>0</v>
      </c>
      <c r="EA99" s="56">
        <f t="shared" si="35"/>
        <v>0</v>
      </c>
      <c r="EB99" s="56">
        <f t="shared" si="35"/>
        <v>0</v>
      </c>
      <c r="EC99" s="56">
        <f t="shared" si="35"/>
        <v>0</v>
      </c>
      <c r="ED99" s="56">
        <f t="shared" si="35"/>
        <v>0</v>
      </c>
      <c r="EE99" s="56">
        <f t="shared" si="35"/>
        <v>0</v>
      </c>
      <c r="EF99" s="56">
        <f t="shared" si="35"/>
        <v>0</v>
      </c>
      <c r="EG99" s="56">
        <f t="shared" si="35"/>
        <v>0</v>
      </c>
      <c r="EH99" s="56">
        <f t="shared" si="35"/>
        <v>0</v>
      </c>
      <c r="EI99" s="56">
        <f t="shared" si="35"/>
        <v>0</v>
      </c>
      <c r="EJ99" s="56">
        <f t="shared" si="35"/>
        <v>0</v>
      </c>
      <c r="EK99" s="56">
        <f t="shared" si="35"/>
        <v>0</v>
      </c>
      <c r="EL99" s="56">
        <f t="shared" si="35"/>
        <v>0</v>
      </c>
      <c r="EM99" s="56">
        <f t="shared" si="33"/>
        <v>0</v>
      </c>
      <c r="EN99" s="56">
        <f t="shared" si="33"/>
        <v>0</v>
      </c>
      <c r="EO99" s="56">
        <f t="shared" si="33"/>
        <v>0</v>
      </c>
      <c r="EP99" s="56">
        <f t="shared" si="33"/>
        <v>0</v>
      </c>
      <c r="EQ99" s="30">
        <f>CatTemplate[[#This Row],[Eq. unit cost]] * CatTemplate[[#This Row],[Eq. quantity]]</f>
        <v>0</v>
      </c>
      <c r="ER99" s="30">
        <f>CatTemplate[[#This Row],[Cons. unit cost]] *CatTemplate[[#This Row],[Cons. quantity]]</f>
        <v>0</v>
      </c>
      <c r="ES99" s="30">
        <f>CatTemplate[[#This Row],[Oth. unit cost]] *CatTemplate[[#This Row],[Oth. quantity]]</f>
        <v>0</v>
      </c>
      <c r="ET99" s="55">
        <f>SUM(CatTemplate[[#This Row],[CO1]:[CO20]])</f>
        <v>0</v>
      </c>
      <c r="EU99" s="56">
        <f t="shared" si="36"/>
        <v>0</v>
      </c>
      <c r="EV99" s="56">
        <f t="shared" si="36"/>
        <v>0</v>
      </c>
      <c r="EW99" s="56">
        <f t="shared" si="36"/>
        <v>0</v>
      </c>
      <c r="EX99" s="56">
        <f t="shared" si="36"/>
        <v>0</v>
      </c>
      <c r="EY99" s="56">
        <f t="shared" si="36"/>
        <v>0</v>
      </c>
      <c r="EZ99" s="56">
        <f t="shared" si="36"/>
        <v>0</v>
      </c>
      <c r="FA99" s="56">
        <f t="shared" si="36"/>
        <v>0</v>
      </c>
      <c r="FB99" s="56">
        <f t="shared" si="36"/>
        <v>0</v>
      </c>
      <c r="FC99" s="56">
        <f t="shared" si="36"/>
        <v>0</v>
      </c>
      <c r="FD99" s="56">
        <f t="shared" si="36"/>
        <v>0</v>
      </c>
      <c r="FE99" s="56">
        <f t="shared" si="36"/>
        <v>0</v>
      </c>
      <c r="FF99" s="56">
        <f t="shared" si="36"/>
        <v>0</v>
      </c>
      <c r="FG99" s="56">
        <f t="shared" si="36"/>
        <v>0</v>
      </c>
      <c r="FH99" s="56">
        <f t="shared" si="36"/>
        <v>0</v>
      </c>
      <c r="FI99" s="56">
        <f t="shared" si="36"/>
        <v>0</v>
      </c>
      <c r="FJ99" s="56">
        <f t="shared" si="36"/>
        <v>0</v>
      </c>
      <c r="FK99" s="56">
        <f t="shared" si="34"/>
        <v>0</v>
      </c>
      <c r="FL99" s="56">
        <f t="shared" si="34"/>
        <v>0</v>
      </c>
      <c r="FM99" s="56">
        <f t="shared" si="34"/>
        <v>0</v>
      </c>
      <c r="FN99" s="56">
        <f t="shared" si="34"/>
        <v>0</v>
      </c>
      <c r="FO99" s="58">
        <f>SUM(CatTemplate[[#This Row],[CS1]:[CS20]])</f>
        <v>0</v>
      </c>
      <c r="FP99" s="59">
        <f>CatTemplate[[#This Row],[Total Oth. cost]]+CatTemplate[[#This Row],[Total St. Cost]]</f>
        <v>0</v>
      </c>
      <c r="FQ99" s="33" t="e">
        <f t="shared" si="27"/>
        <v>#VALUE!</v>
      </c>
      <c r="FR99" s="33" t="e">
        <f t="shared" si="28"/>
        <v>#VALUE!</v>
      </c>
      <c r="FS99" s="30" t="e">
        <f>(CatTemplate[[#This Row],[CO1]] + CatTemplate[[#This Row],[CS1]]) * (1 + getRateOHFinal) * getRateMarkupFinal</f>
        <v>#VALUE!</v>
      </c>
      <c r="FT99" s="30" t="e">
        <f>(CatTemplate[[#This Row],[CO2]] + CatTemplate[[#This Row],[CS2]]) * (1 + getRateOHFinal) * getRateMarkupFinal</f>
        <v>#VALUE!</v>
      </c>
      <c r="FU99" s="30" t="e">
        <f>(CatTemplate[[#This Row],[CO3]] + CatTemplate[[#This Row],[CS3]]) * (1 + getRateOHFinal) * getRateMarkupFinal</f>
        <v>#VALUE!</v>
      </c>
      <c r="FV99" s="30" t="e">
        <f>(CatTemplate[[#This Row],[CO4]] + CatTemplate[[#This Row],[CS4]]) * (1 + getRateOHFinal) * getRateMarkupFinal</f>
        <v>#VALUE!</v>
      </c>
      <c r="FW99" s="30" t="e">
        <f>(CatTemplate[[#This Row],[CO5]] + CatTemplate[[#This Row],[CS5]]) * (1 + getRateOHFinal) * getRateMarkupFinal</f>
        <v>#VALUE!</v>
      </c>
      <c r="FX99" s="30" t="e">
        <f>(CatTemplate[[#This Row],[CO6]] + CatTemplate[[#This Row],[CS6]]) * (1 + getRateOHFinal) * getRateMarkupFinal</f>
        <v>#VALUE!</v>
      </c>
      <c r="FY99" s="30" t="e">
        <f>(CatTemplate[[#This Row],[CO7]] + CatTemplate[[#This Row],[CS7]]) * (1 + getRateOHFinal) * getRateMarkupFinal</f>
        <v>#VALUE!</v>
      </c>
      <c r="FZ99" s="30" t="e">
        <f>(CatTemplate[[#This Row],[CO8]] + CatTemplate[[#This Row],[CS8]]) * (1 + getRateOHFinal) * getRateMarkupFinal</f>
        <v>#VALUE!</v>
      </c>
      <c r="GA99" s="30" t="e">
        <f>(CatTemplate[[#This Row],[CO9]] + CatTemplate[[#This Row],[CS9]]) * (1 + getRateOHFinal) * getRateMarkupFinal</f>
        <v>#VALUE!</v>
      </c>
      <c r="GB99" s="30" t="e">
        <f>(CatTemplate[[#This Row],[CO10]] + CatTemplate[[#This Row],[CS10]]) * (1 + getRateOHFinal) * getRateMarkupFinal</f>
        <v>#VALUE!</v>
      </c>
      <c r="GC99" s="30" t="e">
        <f>(CatTemplate[[#This Row],[CO11]] + CatTemplate[[#This Row],[CS11]]) * (1 + getRateOHFinal) * getRateMarkupFinal</f>
        <v>#VALUE!</v>
      </c>
      <c r="GD99" s="30" t="e">
        <f>(CatTemplate[[#This Row],[CO12]] + CatTemplate[[#This Row],[CS12]]) * (1 + getRateOHFinal) * getRateMarkupFinal</f>
        <v>#VALUE!</v>
      </c>
      <c r="GE99" s="30" t="e">
        <f>(CatTemplate[[#This Row],[CO13]] + CatTemplate[[#This Row],[CS13]]) * (1 + getRateOHFinal) * getRateMarkupFinal</f>
        <v>#VALUE!</v>
      </c>
      <c r="GF99" s="30" t="e">
        <f>(CatTemplate[[#This Row],[CO14]] + CatTemplate[[#This Row],[CS14]]) * (1 + getRateOHFinal) * getRateMarkupFinal</f>
        <v>#VALUE!</v>
      </c>
      <c r="GG99" s="30" t="e">
        <f>(CatTemplate[[#This Row],[CO15]] + CatTemplate[[#This Row],[CS15]]) * (1 + getRateOHFinal) * getRateMarkupFinal</f>
        <v>#VALUE!</v>
      </c>
      <c r="GH99" s="30" t="e">
        <f>(CatTemplate[[#This Row],[CO16]] + CatTemplate[[#This Row],[CS16]]) * (1 + getRateOHFinal) * getRateMarkupFinal</f>
        <v>#VALUE!</v>
      </c>
      <c r="GI99" s="30" t="e">
        <f>(CatTemplate[[#This Row],[CO17]] + CatTemplate[[#This Row],[CS17]]) * (1 + getRateOHFinal) * getRateMarkupFinal</f>
        <v>#VALUE!</v>
      </c>
      <c r="GJ99" s="30" t="e">
        <f>(CatTemplate[[#This Row],[CO18]] + CatTemplate[[#This Row],[CS18]]) * (1 + getRateOHFinal) * getRateMarkupFinal</f>
        <v>#VALUE!</v>
      </c>
      <c r="GK99" s="30" t="e">
        <f>(CatTemplate[[#This Row],[CO19]] + CatTemplate[[#This Row],[CS19]]) * (1 + getRateOHFinal) * getRateMarkupFinal</f>
        <v>#VALUE!</v>
      </c>
      <c r="GL99" s="30" t="e">
        <f>(CatTemplate[[#This Row],[CO20]] + CatTemplate[[#This Row],[CS20]]) * (1 + getRateOHFinal) * getRateMarkupFinal</f>
        <v>#VALUE!</v>
      </c>
      <c r="GM99" s="30" t="e">
        <f t="shared" si="29"/>
        <v>#VALUE!</v>
      </c>
      <c r="GN99" s="30" t="e">
        <f t="shared" si="30"/>
        <v>#VALUE!</v>
      </c>
      <c r="GO99" s="30" t="e">
        <f t="shared" si="31"/>
        <v>#VALUE!</v>
      </c>
      <c r="GP99" s="30" t="e">
        <f t="shared" si="32"/>
        <v>#VALUE!</v>
      </c>
      <c r="GQ99" s="30" t="e">
        <f>(CatTemplate[[#This Row],[CO1]]+CatTemplate[[#This Row],[CS1]]) * (1+ getRateOHFinal) * (1 + getRateMarkupFinal)</f>
        <v>#VALUE!</v>
      </c>
      <c r="GR99" s="30" t="e">
        <f>(CatTemplate[[#This Row],[CO2]]+CatTemplate[[#This Row],[CS2]]) * (1+ getRateOHFinal) * (1 + getRateMarkupFinal)</f>
        <v>#VALUE!</v>
      </c>
      <c r="GS99" s="30" t="e">
        <f>(CatTemplate[[#This Row],[CO3]]+CatTemplate[[#This Row],[CS3]]) * (1+ getRateOHFinal) * (1 + getRateMarkupFinal)</f>
        <v>#VALUE!</v>
      </c>
      <c r="GT99" s="30" t="e">
        <f>(CatTemplate[[#This Row],[CO4]]+CatTemplate[[#This Row],[CS4]]) * (1+ getRateOHFinal) * (1 + getRateMarkupFinal)</f>
        <v>#VALUE!</v>
      </c>
      <c r="GU99" s="30" t="e">
        <f>(CatTemplate[[#This Row],[CO5]]+CatTemplate[[#This Row],[CS5]]) * (1+ getRateOHFinal) * (1 + getRateMarkupFinal)</f>
        <v>#VALUE!</v>
      </c>
      <c r="GV99" s="30" t="e">
        <f>(CatTemplate[[#This Row],[CO6]]+CatTemplate[[#This Row],[CS6]]) * (1+ getRateOHFinal) * (1 + getRateMarkupFinal)</f>
        <v>#VALUE!</v>
      </c>
      <c r="GW99" s="30" t="e">
        <f>(CatTemplate[[#This Row],[CO7]]+CatTemplate[[#This Row],[CS7]]) * (1+ getRateOHFinal) * (1 + getRateMarkupFinal)</f>
        <v>#VALUE!</v>
      </c>
      <c r="GX99" s="30" t="e">
        <f>(CatTemplate[[#This Row],[CO8]]+CatTemplate[[#This Row],[CS8]]) * (1+ getRateOHFinal) * (1 + getRateMarkupFinal)</f>
        <v>#VALUE!</v>
      </c>
      <c r="GY99" s="30" t="e">
        <f>(CatTemplate[[#This Row],[CO9]]+CatTemplate[[#This Row],[CS9]]) * (1+ getRateOHFinal) * (1 + getRateMarkupFinal)</f>
        <v>#VALUE!</v>
      </c>
      <c r="GZ99" s="30" t="e">
        <f>(CatTemplate[[#This Row],[CO10]]+CatTemplate[[#This Row],[CS10]]) * (1+ getRateOHFinal) * (1 + getRateMarkupFinal)</f>
        <v>#VALUE!</v>
      </c>
      <c r="HA99" s="30" t="e">
        <f>(CatTemplate[[#This Row],[CO11]]+CatTemplate[[#This Row],[CS11]]) * (1+ getRateOHFinal) * (1 + getRateMarkupFinal)</f>
        <v>#VALUE!</v>
      </c>
      <c r="HB99" s="30" t="e">
        <f>(CatTemplate[[#This Row],[CO12]]+CatTemplate[[#This Row],[CS12]]) * (1+ getRateOHFinal) * (1 + getRateMarkupFinal)</f>
        <v>#VALUE!</v>
      </c>
      <c r="HC99" s="30" t="e">
        <f>(CatTemplate[[#This Row],[CO13]]+CatTemplate[[#This Row],[CS13]]) * (1+ getRateOHFinal) * (1 + getRateMarkupFinal)</f>
        <v>#VALUE!</v>
      </c>
      <c r="HD99" s="30" t="e">
        <f>(CatTemplate[[#This Row],[CO14]]+CatTemplate[[#This Row],[CS14]]) * (1+ getRateOHFinal) * (1 + getRateMarkupFinal)</f>
        <v>#VALUE!</v>
      </c>
      <c r="HE99" s="30" t="e">
        <f>(CatTemplate[[#This Row],[CO15]]+CatTemplate[[#This Row],[CS15]]) * (1+ getRateOHFinal) * (1 + getRateMarkupFinal)</f>
        <v>#VALUE!</v>
      </c>
      <c r="HF99" s="30" t="e">
        <f>(CatTemplate[[#This Row],[CO16]]+CatTemplate[[#This Row],[CS16]]) * (1+ getRateOHFinal) * (1 + getRateMarkupFinal)</f>
        <v>#VALUE!</v>
      </c>
      <c r="HG99" s="30" t="e">
        <f>(CatTemplate[[#This Row],[CO17]]+CatTemplate[[#This Row],[CS17]]) * (1+ getRateOHFinal) * (1 + getRateMarkupFinal)</f>
        <v>#VALUE!</v>
      </c>
      <c r="HH99" s="30" t="e">
        <f>(CatTemplate[[#This Row],[CO18]]+CatTemplate[[#This Row],[CS18]]) * (1+ getRateOHFinal) * (1 + getRateMarkupFinal)</f>
        <v>#VALUE!</v>
      </c>
      <c r="HI99" s="30" t="e">
        <f>(CatTemplate[[#This Row],[CO19]]+CatTemplate[[#This Row],[CS19]]) * (1+ getRateOHFinal) * (1 + getRateMarkupFinal)</f>
        <v>#VALUE!</v>
      </c>
      <c r="HJ99" s="30" t="e">
        <f>(CatTemplate[[#This Row],[CO20]]+CatTemplate[[#This Row],[CS20]]) * (1+ getRateOHFinal) * (1 + getRateMarkupFinal)</f>
        <v>#VALUE!</v>
      </c>
      <c r="HK99" s="39" t="e">
        <f>CatTemplate[[#This Row],[Total cost]]+CatTemplate[[#This Row],[OH Amount]]+CatTemplate[[#This Row],[Markup]]</f>
        <v>#VALUE!</v>
      </c>
      <c r="HL99" s="63">
        <f>IF(CatTemplate[[#This Row],[Units]]="Days",CatTemplate[[#This Row],[Project quantity]]*CatTemplate[[#This Row],[St. unit effort]],CatTemplate[[#This Row],[Project quantity]])</f>
        <v>0</v>
      </c>
      <c r="HM99" s="287">
        <f>IFERROR(CatTemplate[[#This Row],[Total Price]]/(CatTemplate[[#This Row],[Final Quantity]]),0)</f>
        <v>0</v>
      </c>
      <c r="HN99" s="261"/>
    </row>
    <row r="100" spans="2:222" x14ac:dyDescent="0.2">
      <c r="B100" s="6" t="s">
        <v>75</v>
      </c>
      <c r="C100" s="22">
        <v>2</v>
      </c>
      <c r="D100" s="7" t="s">
        <v>75</v>
      </c>
      <c r="E100" s="24">
        <v>9</v>
      </c>
      <c r="F100" s="18" t="s">
        <v>307</v>
      </c>
      <c r="G100" s="26">
        <v>2</v>
      </c>
      <c r="H100" s="18" t="s">
        <v>894</v>
      </c>
      <c r="I100" s="18" t="s">
        <v>965</v>
      </c>
      <c r="J100" s="15" t="s">
        <v>31</v>
      </c>
      <c r="K100" s="15"/>
      <c r="L100" s="15" t="s">
        <v>140</v>
      </c>
      <c r="M100" s="15" t="s">
        <v>206</v>
      </c>
      <c r="N100" s="15" t="s">
        <v>858</v>
      </c>
      <c r="O100" s="320"/>
      <c r="P100" s="71"/>
      <c r="Q100" s="108"/>
      <c r="R100" s="73" t="s">
        <v>433</v>
      </c>
      <c r="S100" s="97"/>
      <c r="T100" s="100">
        <f>getEqUnitCost</f>
        <v>0</v>
      </c>
      <c r="U100" s="73">
        <f>getEqUnitEffort</f>
        <v>0</v>
      </c>
      <c r="V100" s="101">
        <f>getEqQuantity</f>
        <v>0</v>
      </c>
      <c r="W100" s="320"/>
      <c r="X100" s="100">
        <f>getConsUnitCost</f>
        <v>0</v>
      </c>
      <c r="Y100" s="73">
        <f>getConsUnitEffort</f>
        <v>0</v>
      </c>
      <c r="Z100" s="14">
        <f>getConsQuantity</f>
        <v>0</v>
      </c>
      <c r="AA100" s="320"/>
      <c r="AB100" s="72"/>
      <c r="AC100" s="112"/>
      <c r="AD100" s="14">
        <f>getOthQuantity</f>
        <v>0</v>
      </c>
      <c r="AE100" s="320"/>
      <c r="AF100" s="28" t="str">
        <f>IF(ISBLANK(CatTemplate[[#This Row],[Resource type]]),"",CatTemplate[[#This Row],[Resource type]])</f>
        <v>CIEC Nurse</v>
      </c>
      <c r="AG100" s="242">
        <f>getStaffUnitCost</f>
        <v>443.51295609133325</v>
      </c>
      <c r="AH100" s="113">
        <f>getStaffUnitEffort</f>
        <v>0</v>
      </c>
      <c r="AI100" s="40">
        <f>getStaffQuantity</f>
        <v>0</v>
      </c>
      <c r="AJ100" s="41">
        <f>CatTemplate[[#This Row],[St. quantity]]*8/ParRatePM</f>
        <v>0</v>
      </c>
      <c r="AK100" s="320"/>
      <c r="AL100" s="53" t="str">
        <f>CatTemplate[[#This Row],[Item type]]</f>
        <v>Days</v>
      </c>
      <c r="AM100" s="12">
        <f>SUM(CatTemplate[[#This Row],[Year1]:[Year20]])</f>
        <v>0</v>
      </c>
      <c r="AN100" s="52"/>
      <c r="AO100" s="52"/>
      <c r="AP100" s="52"/>
      <c r="AQ100" s="8"/>
      <c r="AR100" s="8"/>
      <c r="AS100" s="8"/>
      <c r="AT100" s="8"/>
      <c r="AU100" s="8"/>
      <c r="AV100" s="8"/>
      <c r="AW100" s="8"/>
      <c r="AX100" s="8"/>
      <c r="AY100" s="8"/>
      <c r="AZ100" s="8"/>
      <c r="BA100" s="8"/>
      <c r="BB100" s="8"/>
      <c r="BC100" s="8"/>
      <c r="BD100" s="8"/>
      <c r="BE100" s="8"/>
      <c r="BF100" s="8"/>
      <c r="BG100" s="36"/>
      <c r="BH100" s="320"/>
      <c r="BI100" s="37" t="str">
        <f>getCostCategory</f>
        <v>01 Staff costs</v>
      </c>
      <c r="BJ100" s="37" t="str">
        <f>getSection</f>
        <v>02 Patient visits and data collection</v>
      </c>
      <c r="BK100" s="32" t="str">
        <f>getObject</f>
        <v>CIEC Nurse</v>
      </c>
      <c r="BL100" s="30">
        <f>IFERROR(getUnitCost * IF(CatTemplate[[#This Row],[Cost Category Comp.]]="01 Staff costs", 1,1),0)</f>
        <v>443.51295609133325</v>
      </c>
      <c r="BM100" s="29">
        <f>IF(AND(ISBLANK(CatTemplate[[#This Row],[Eq. unit cost]]),ISBLANK(CatTemplate[[#This Row],[Cons. unit cost]]),ISBLANK(CatTemplate[[#This Row],[Oth. unit cost]])), 0, IF(getUnitEffort =0,1,getUnitEffort) * CatTemplate[[#This Row],[Year1]])</f>
        <v>0</v>
      </c>
      <c r="BN100" s="29">
        <f>IF(AND(ISBLANK(CatTemplate[[#This Row],[Eq. unit cost]]),ISBLANK(CatTemplate[[#This Row],[Cons. unit cost]]),ISBLANK(CatTemplate[[#This Row],[Oth. unit cost]])), 0, IF(getUnitEffort =0,1,getUnitEffort) * CatTemplate[[#This Row],[Year2]])</f>
        <v>0</v>
      </c>
      <c r="BO100" s="29">
        <f>IF(AND(ISBLANK(CatTemplate[[#This Row],[Eq. unit cost]]),ISBLANK(CatTemplate[[#This Row],[Cons. unit cost]]),ISBLANK(CatTemplate[[#This Row],[Oth. unit cost]])), 0, IF(getUnitEffort =0,1,getUnitEffort) * CatTemplate[[#This Row],[Year3]])</f>
        <v>0</v>
      </c>
      <c r="BP100" s="29">
        <f>IF(AND(ISBLANK(CatTemplate[[#This Row],[Eq. unit cost]]),ISBLANK(CatTemplate[[#This Row],[Cons. unit cost]]),ISBLANK(CatTemplate[[#This Row],[Oth. unit cost]])), 0, IF(getUnitEffort =0,1,getUnitEffort) * CatTemplate[[#This Row],[Year4]])</f>
        <v>0</v>
      </c>
      <c r="BQ100" s="29">
        <f>IF(AND(ISBLANK(CatTemplate[[#This Row],[Eq. unit cost]]),ISBLANK(CatTemplate[[#This Row],[Cons. unit cost]]),ISBLANK(CatTemplate[[#This Row],[Oth. unit cost]])), 0, IF(getUnitEffort =0,1,getUnitEffort) * CatTemplate[[#This Row],[Year5]])</f>
        <v>0</v>
      </c>
      <c r="BR100" s="29">
        <f>IF(AND(ISBLANK(CatTemplate[[#This Row],[Eq. unit cost]]),ISBLANK(CatTemplate[[#This Row],[Cons. unit cost]]),ISBLANK(CatTemplate[[#This Row],[Oth. unit cost]])), 0, IF(getUnitEffort =0,1,getUnitEffort) * CatTemplate[[#This Row],[Year6]])</f>
        <v>0</v>
      </c>
      <c r="BS100" s="29">
        <f>IF(AND(ISBLANK(CatTemplate[[#This Row],[Eq. unit cost]]),ISBLANK(CatTemplate[[#This Row],[Cons. unit cost]]),ISBLANK(CatTemplate[[#This Row],[Oth. unit cost]])), 0, IF(getUnitEffort =0,1,getUnitEffort) * CatTemplate[[#This Row],[Year7]])</f>
        <v>0</v>
      </c>
      <c r="BT100" s="29">
        <f>IF(AND(ISBLANK(CatTemplate[[#This Row],[Eq. unit cost]]),ISBLANK(CatTemplate[[#This Row],[Cons. unit cost]]),ISBLANK(CatTemplate[[#This Row],[Oth. unit cost]])), 0, IF(getUnitEffort =0,1,getUnitEffort) * CatTemplate[[#This Row],[Year8]])</f>
        <v>0</v>
      </c>
      <c r="BU100" s="29">
        <f>IF(AND(ISBLANK(CatTemplate[[#This Row],[Eq. unit cost]]),ISBLANK(CatTemplate[[#This Row],[Cons. unit cost]]),ISBLANK(CatTemplate[[#This Row],[Oth. unit cost]])), 0, IF(getUnitEffort =0,1,getUnitEffort) * CatTemplate[[#This Row],[Year9]])</f>
        <v>0</v>
      </c>
      <c r="BV100" s="29">
        <f>IF(AND(ISBLANK(CatTemplate[[#This Row],[Eq. unit cost]]),ISBLANK(CatTemplate[[#This Row],[Cons. unit cost]]),ISBLANK(CatTemplate[[#This Row],[Oth. unit cost]])), 0, IF(getUnitEffort =0,1,getUnitEffort) * CatTemplate[[#This Row],[Year10]])</f>
        <v>0</v>
      </c>
      <c r="BW100" s="29">
        <f>IF(AND(ISBLANK(CatTemplate[[#This Row],[Eq. unit cost]]),ISBLANK(CatTemplate[[#This Row],[Cons. unit cost]]),ISBLANK(CatTemplate[[#This Row],[Oth. unit cost]])), 0, IF(getUnitEffort =0,1,getUnitEffort) * CatTemplate[[#This Row],[Year11]])</f>
        <v>0</v>
      </c>
      <c r="BX100" s="29">
        <f>IF(AND(ISBLANK(CatTemplate[[#This Row],[Eq. unit cost]]),ISBLANK(CatTemplate[[#This Row],[Cons. unit cost]]),ISBLANK(CatTemplate[[#This Row],[Oth. unit cost]])), 0, IF(getUnitEffort =0,1,getUnitEffort) * CatTemplate[[#This Row],[Year12]])</f>
        <v>0</v>
      </c>
      <c r="BY100" s="29">
        <f>IF(AND(ISBLANK(CatTemplate[[#This Row],[Eq. unit cost]]),ISBLANK(CatTemplate[[#This Row],[Cons. unit cost]]),ISBLANK(CatTemplate[[#This Row],[Oth. unit cost]])), 0, IF(getUnitEffort =0,1,getUnitEffort) * CatTemplate[[#This Row],[Year13]])</f>
        <v>0</v>
      </c>
      <c r="BZ100" s="29">
        <f>IF(AND(ISBLANK(CatTemplate[[#This Row],[Eq. unit cost]]),ISBLANK(CatTemplate[[#This Row],[Cons. unit cost]]),ISBLANK(CatTemplate[[#This Row],[Oth. unit cost]])), 0, IF(getUnitEffort =0,1,getUnitEffort) * CatTemplate[[#This Row],[Year14]])</f>
        <v>0</v>
      </c>
      <c r="CA100" s="29">
        <f>IF(AND(ISBLANK(CatTemplate[[#This Row],[Eq. unit cost]]),ISBLANK(CatTemplate[[#This Row],[Cons. unit cost]]),ISBLANK(CatTemplate[[#This Row],[Oth. unit cost]])), 0, IF(getUnitEffort =0,1,getUnitEffort) * CatTemplate[[#This Row],[Year15]])</f>
        <v>0</v>
      </c>
      <c r="CB100" s="29">
        <f>IF(AND(ISBLANK(CatTemplate[[#This Row],[Eq. unit cost]]),ISBLANK(CatTemplate[[#This Row],[Cons. unit cost]]),ISBLANK(CatTemplate[[#This Row],[Oth. unit cost]])), 0, IF(getUnitEffort =0,1,getUnitEffort) * CatTemplate[[#This Row],[Year16]])</f>
        <v>0</v>
      </c>
      <c r="CC100" s="29">
        <f>IF(AND(ISBLANK(CatTemplate[[#This Row],[Eq. unit cost]]),ISBLANK(CatTemplate[[#This Row],[Cons. unit cost]]),ISBLANK(CatTemplate[[#This Row],[Oth. unit cost]])), 0, IF(getUnitEffort =0,1,getUnitEffort) * CatTemplate[[#This Row],[Year17]])</f>
        <v>0</v>
      </c>
      <c r="CD100" s="29">
        <f>IF(AND(ISBLANK(CatTemplate[[#This Row],[Eq. unit cost]]),ISBLANK(CatTemplate[[#This Row],[Cons. unit cost]]),ISBLANK(CatTemplate[[#This Row],[Oth. unit cost]])), 0, IF(getUnitEffort =0,1,getUnitEffort) * CatTemplate[[#This Row],[Year18]])</f>
        <v>0</v>
      </c>
      <c r="CE100" s="29">
        <f>IF(AND(ISBLANK(CatTemplate[[#This Row],[Eq. unit cost]]),ISBLANK(CatTemplate[[#This Row],[Cons. unit cost]]),ISBLANK(CatTemplate[[#This Row],[Oth. unit cost]])), 0, IF(getUnitEffort =0,1,getUnitEffort) * CatTemplate[[#This Row],[Year19]])</f>
        <v>0</v>
      </c>
      <c r="CF100" s="29">
        <f>IF(AND(ISBLANK(CatTemplate[[#This Row],[Eq. unit cost]]),ISBLANK(CatTemplate[[#This Row],[Cons. unit cost]]),ISBLANK(CatTemplate[[#This Row],[Oth. unit cost]])), 0, IF(getUnitEffort =0,1,getUnitEffort) * CatTemplate[[#This Row],[Year20]])</f>
        <v>0</v>
      </c>
      <c r="CG100" s="45">
        <f>SUM(CatTemplate[[#This Row],[Q1]:[Q20]])</f>
        <v>0</v>
      </c>
      <c r="CH100" s="29">
        <f>IF(ISBLANK(CatTemplate[[#This Row],[St. unit effort]]),0,(CatTemplate[[#This Row],[St. unit effort]] * CatTemplate[[#This Row],[Year1]]))</f>
        <v>0</v>
      </c>
      <c r="CI100" s="29">
        <f>IF(ISBLANK(CatTemplate[[#This Row],[St. unit effort]]),0,(CatTemplate[[#This Row],[St. unit effort]] * CatTemplate[[#This Row],[Year2]]))</f>
        <v>0</v>
      </c>
      <c r="CJ100" s="29">
        <f>IF(ISBLANK(CatTemplate[[#This Row],[St. unit effort]]),0,(CatTemplate[[#This Row],[St. unit effort]] * CatTemplate[[#This Row],[Year3]]))</f>
        <v>0</v>
      </c>
      <c r="CK100" s="29">
        <f>IF(ISBLANK(CatTemplate[[#This Row],[St. unit effort]]),0,(CatTemplate[[#This Row],[St. unit effort]] * CatTemplate[[#This Row],[Year4]]))</f>
        <v>0</v>
      </c>
      <c r="CL100" s="29">
        <f>IF(ISBLANK(CatTemplate[[#This Row],[St. unit effort]]),0,(CatTemplate[[#This Row],[St. unit effort]] * CatTemplate[[#This Row],[Year5]]))</f>
        <v>0</v>
      </c>
      <c r="CM100" s="29">
        <f>IF(ISBLANK(CatTemplate[[#This Row],[St. unit effort]]),0,(CatTemplate[[#This Row],[St. unit effort]] * CatTemplate[[#This Row],[Year6]]))</f>
        <v>0</v>
      </c>
      <c r="CN100" s="29">
        <f>IF(ISBLANK(CatTemplate[[#This Row],[St. unit effort]]),0,(CatTemplate[[#This Row],[St. unit effort]] * CatTemplate[[#This Row],[Year7]]))</f>
        <v>0</v>
      </c>
      <c r="CO100" s="29">
        <f>IF(ISBLANK(CatTemplate[[#This Row],[St. unit effort]]),0,(CatTemplate[[#This Row],[St. unit effort]] * CatTemplate[[#This Row],[Year8]]))</f>
        <v>0</v>
      </c>
      <c r="CP100" s="29">
        <f>IF(ISBLANK(CatTemplate[[#This Row],[St. unit effort]]),0,(CatTemplate[[#This Row],[St. unit effort]] * CatTemplate[[#This Row],[Year9]]))</f>
        <v>0</v>
      </c>
      <c r="CQ100" s="29">
        <f>IF(ISBLANK(CatTemplate[[#This Row],[St. unit effort]]),0,(CatTemplate[[#This Row],[St. unit effort]] * CatTemplate[[#This Row],[Year10]]))</f>
        <v>0</v>
      </c>
      <c r="CR100" s="29">
        <f>IF(ISBLANK(CatTemplate[[#This Row],[St. unit effort]]),0,(CatTemplate[[#This Row],[St. unit effort]] * CatTemplate[[#This Row],[Year11]]))</f>
        <v>0</v>
      </c>
      <c r="CS100" s="29">
        <f>IF(ISBLANK(CatTemplate[[#This Row],[St. unit effort]]),0,(CatTemplate[[#This Row],[St. unit effort]] * CatTemplate[[#This Row],[Year12]]))</f>
        <v>0</v>
      </c>
      <c r="CT100" s="29">
        <f>IF(ISBLANK(CatTemplate[[#This Row],[St. unit effort]]),0,(CatTemplate[[#This Row],[St. unit effort]] * CatTemplate[[#This Row],[Year13]]))</f>
        <v>0</v>
      </c>
      <c r="CU100" s="29">
        <f>IF(ISBLANK(CatTemplate[[#This Row],[St. unit effort]]),0,(CatTemplate[[#This Row],[St. unit effort]] * CatTemplate[[#This Row],[Year14]]))</f>
        <v>0</v>
      </c>
      <c r="CV100" s="29">
        <f>IF(ISBLANK(CatTemplate[[#This Row],[St. unit effort]]),0,(CatTemplate[[#This Row],[St. unit effort]] * CatTemplate[[#This Row],[Year15]]))</f>
        <v>0</v>
      </c>
      <c r="CW100" s="29">
        <f>IF(ISBLANK(CatTemplate[[#This Row],[St. unit effort]]),0,(CatTemplate[[#This Row],[St. unit effort]] * CatTemplate[[#This Row],[Year16]]))</f>
        <v>0</v>
      </c>
      <c r="CX100" s="29">
        <f>IF(ISBLANK(CatTemplate[[#This Row],[St. unit effort]]),0,(CatTemplate[[#This Row],[St. unit effort]] * CatTemplate[[#This Row],[Year17]]))</f>
        <v>0</v>
      </c>
      <c r="CY100" s="29">
        <f>IF(ISBLANK(CatTemplate[[#This Row],[St. unit effort]]),0,(CatTemplate[[#This Row],[St. unit effort]] * CatTemplate[[#This Row],[Year18]]))</f>
        <v>0</v>
      </c>
      <c r="CZ100" s="29">
        <f>IF(ISBLANK(CatTemplate[[#This Row],[St. unit effort]]),0,(CatTemplate[[#This Row],[St. unit effort]] * CatTemplate[[#This Row],[Year19]]))</f>
        <v>0</v>
      </c>
      <c r="DA100" s="29">
        <f>IF(ISBLANK(CatTemplate[[#This Row],[St. unit effort]]),0,(CatTemplate[[#This Row],[St. unit effort]] * CatTemplate[[#This Row],[Year20]]))</f>
        <v>0</v>
      </c>
      <c r="DB100" s="57">
        <f>IF(ISBLANK(CatTemplate[[#This Row],[St. unit effort]]),0,(CatTemplate[[#This Row],[St. unit effort]] * CatTemplate[[#This Row],[Year1]])*8/ParRatePM)</f>
        <v>0</v>
      </c>
      <c r="DC100" s="57">
        <f>IF(ISBLANK(CatTemplate[[#This Row],[St. unit effort]]),0,(CatTemplate[[#This Row],[St. unit effort]] * CatTemplate[[#This Row],[Year2]])*8/ParRatePM)</f>
        <v>0</v>
      </c>
      <c r="DD100" s="57">
        <f>IF(ISBLANK(CatTemplate[[#This Row],[St. unit effort]]),0,(CatTemplate[[#This Row],[St. unit effort]] * CatTemplate[[#This Row],[Year3]])*8/ParRatePM)</f>
        <v>0</v>
      </c>
      <c r="DE100" s="57">
        <f>IF(ISBLANK(CatTemplate[[#This Row],[St. unit effort]]),0,(CatTemplate[[#This Row],[St. unit effort]] * CatTemplate[[#This Row],[Year4]])*8/ParRatePM)</f>
        <v>0</v>
      </c>
      <c r="DF100" s="57">
        <f>IF(ISBLANK(CatTemplate[[#This Row],[St. unit effort]]),0,(CatTemplate[[#This Row],[St. unit effort]] * CatTemplate[[#This Row],[Year5]])*8/ParRatePM)</f>
        <v>0</v>
      </c>
      <c r="DG100" s="57">
        <f>IF(ISBLANK(CatTemplate[[#This Row],[St. unit effort]]),0,(CatTemplate[[#This Row],[St. unit effort]] * CatTemplate[[#This Row],[Year6]])*8/ParRatePM)</f>
        <v>0</v>
      </c>
      <c r="DH100" s="57">
        <f>IF(ISBLANK(CatTemplate[[#This Row],[St. unit effort]]),0,(CatTemplate[[#This Row],[St. unit effort]] * CatTemplate[[#This Row],[Year7]])*8/ParRatePM)</f>
        <v>0</v>
      </c>
      <c r="DI100" s="57">
        <f>IF(ISBLANK(CatTemplate[[#This Row],[St. unit effort]]),0,(CatTemplate[[#This Row],[St. unit effort]] * CatTemplate[[#This Row],[Year8]])*8/ParRatePM)</f>
        <v>0</v>
      </c>
      <c r="DJ100" s="57">
        <f>IF(ISBLANK(CatTemplate[[#This Row],[St. unit effort]]),0,(CatTemplate[[#This Row],[St. unit effort]] * CatTemplate[[#This Row],[Year9]])*8/ParRatePM)</f>
        <v>0</v>
      </c>
      <c r="DK100" s="57">
        <f>IF(ISBLANK(CatTemplate[[#This Row],[St. unit effort]]),0,(CatTemplate[[#This Row],[St. unit effort]] * CatTemplate[[#This Row],[Year10]])*8/ParRatePM)</f>
        <v>0</v>
      </c>
      <c r="DL100" s="57">
        <f>IF(ISBLANK(CatTemplate[[#This Row],[St. unit effort]]),0,(CatTemplate[[#This Row],[St. unit effort]] * CatTemplate[[#This Row],[Year11]])*8/ParRatePM)</f>
        <v>0</v>
      </c>
      <c r="DM100" s="57">
        <f>IF(ISBLANK(CatTemplate[[#This Row],[St. unit effort]]),0,(CatTemplate[[#This Row],[St. unit effort]] * CatTemplate[[#This Row],[Year12]])*8/ParRatePM)</f>
        <v>0</v>
      </c>
      <c r="DN100" s="57">
        <f>IF(ISBLANK(CatTemplate[[#This Row],[St. unit effort]]),0,(CatTemplate[[#This Row],[St. unit effort]] * CatTemplate[[#This Row],[Year13]])*8/ParRatePM)</f>
        <v>0</v>
      </c>
      <c r="DO100" s="57">
        <f>IF(ISBLANK(CatTemplate[[#This Row],[St. unit effort]]),0,(CatTemplate[[#This Row],[St. unit effort]] * CatTemplate[[#This Row],[Year14]])*8/ParRatePM)</f>
        <v>0</v>
      </c>
      <c r="DP100" s="57">
        <f>IF(ISBLANK(CatTemplate[[#This Row],[St. unit effort]]),0,(CatTemplate[[#This Row],[St. unit effort]] * CatTemplate[[#This Row],[Year15]])*8/ParRatePM)</f>
        <v>0</v>
      </c>
      <c r="DQ100" s="57">
        <f>IF(ISBLANK(CatTemplate[[#This Row],[St. unit effort]]),0,(CatTemplate[[#This Row],[St. unit effort]] * CatTemplate[[#This Row],[Year16]])*8/ParRatePM)</f>
        <v>0</v>
      </c>
      <c r="DR100" s="57">
        <f>IF(ISBLANK(CatTemplate[[#This Row],[St. unit effort]]),0,(CatTemplate[[#This Row],[St. unit effort]] * CatTemplate[[#This Row],[Year17]])*8/ParRatePM)</f>
        <v>0</v>
      </c>
      <c r="DS100" s="57">
        <f>IF(ISBLANK(CatTemplate[[#This Row],[St. unit effort]]),0,(CatTemplate[[#This Row],[St. unit effort]] * CatTemplate[[#This Row],[Year18]])*8/ParRatePM)</f>
        <v>0</v>
      </c>
      <c r="DT100" s="57">
        <f>IF(ISBLANK(CatTemplate[[#This Row],[St. unit effort]]),0,(CatTemplate[[#This Row],[St. unit effort]] * CatTemplate[[#This Row],[Year19]])*8/ParRatePM)</f>
        <v>0</v>
      </c>
      <c r="DU100" s="57">
        <f>IF(ISBLANK(CatTemplate[[#This Row],[St. unit effort]]),0,(CatTemplate[[#This Row],[St. unit effort]] * CatTemplate[[#This Row],[Year20]])*8/ParRatePM)</f>
        <v>0</v>
      </c>
      <c r="DV100" s="54">
        <f>SUM(CatTemplate[[#This Row],[PM1]:[PM20]])</f>
        <v>0</v>
      </c>
      <c r="DW100" s="56">
        <f t="shared" si="35"/>
        <v>0</v>
      </c>
      <c r="DX100" s="56">
        <f t="shared" si="35"/>
        <v>0</v>
      </c>
      <c r="DY100" s="56">
        <f t="shared" si="35"/>
        <v>0</v>
      </c>
      <c r="DZ100" s="56">
        <f t="shared" si="35"/>
        <v>0</v>
      </c>
      <c r="EA100" s="56">
        <f t="shared" si="35"/>
        <v>0</v>
      </c>
      <c r="EB100" s="56">
        <f t="shared" si="35"/>
        <v>0</v>
      </c>
      <c r="EC100" s="56">
        <f t="shared" si="35"/>
        <v>0</v>
      </c>
      <c r="ED100" s="56">
        <f t="shared" si="35"/>
        <v>0</v>
      </c>
      <c r="EE100" s="56">
        <f t="shared" si="35"/>
        <v>0</v>
      </c>
      <c r="EF100" s="56">
        <f t="shared" si="35"/>
        <v>0</v>
      </c>
      <c r="EG100" s="56">
        <f t="shared" si="35"/>
        <v>0</v>
      </c>
      <c r="EH100" s="56">
        <f t="shared" si="35"/>
        <v>0</v>
      </c>
      <c r="EI100" s="56">
        <f t="shared" si="35"/>
        <v>0</v>
      </c>
      <c r="EJ100" s="56">
        <f t="shared" si="35"/>
        <v>0</v>
      </c>
      <c r="EK100" s="56">
        <f t="shared" si="35"/>
        <v>0</v>
      </c>
      <c r="EL100" s="56">
        <f t="shared" si="35"/>
        <v>0</v>
      </c>
      <c r="EM100" s="56">
        <f t="shared" si="33"/>
        <v>0</v>
      </c>
      <c r="EN100" s="56">
        <f t="shared" si="33"/>
        <v>0</v>
      </c>
      <c r="EO100" s="56">
        <f t="shared" si="33"/>
        <v>0</v>
      </c>
      <c r="EP100" s="56">
        <f t="shared" si="33"/>
        <v>0</v>
      </c>
      <c r="EQ100" s="30">
        <f>CatTemplate[[#This Row],[Eq. unit cost]] * CatTemplate[[#This Row],[Eq. quantity]]</f>
        <v>0</v>
      </c>
      <c r="ER100" s="30">
        <f>CatTemplate[[#This Row],[Cons. unit cost]] *CatTemplate[[#This Row],[Cons. quantity]]</f>
        <v>0</v>
      </c>
      <c r="ES100" s="30">
        <f>CatTemplate[[#This Row],[Oth. unit cost]] *CatTemplate[[#This Row],[Oth. quantity]]</f>
        <v>0</v>
      </c>
      <c r="ET100" s="55">
        <f>SUM(CatTemplate[[#This Row],[CO1]:[CO20]])</f>
        <v>0</v>
      </c>
      <c r="EU100" s="56">
        <f t="shared" si="36"/>
        <v>0</v>
      </c>
      <c r="EV100" s="56">
        <f t="shared" si="36"/>
        <v>0</v>
      </c>
      <c r="EW100" s="56">
        <f t="shared" si="36"/>
        <v>0</v>
      </c>
      <c r="EX100" s="56">
        <f t="shared" si="36"/>
        <v>0</v>
      </c>
      <c r="EY100" s="56">
        <f t="shared" si="36"/>
        <v>0</v>
      </c>
      <c r="EZ100" s="56">
        <f t="shared" si="36"/>
        <v>0</v>
      </c>
      <c r="FA100" s="56">
        <f t="shared" si="36"/>
        <v>0</v>
      </c>
      <c r="FB100" s="56">
        <f t="shared" si="36"/>
        <v>0</v>
      </c>
      <c r="FC100" s="56">
        <f t="shared" si="36"/>
        <v>0</v>
      </c>
      <c r="FD100" s="56">
        <f t="shared" si="36"/>
        <v>0</v>
      </c>
      <c r="FE100" s="56">
        <f t="shared" si="36"/>
        <v>0</v>
      </c>
      <c r="FF100" s="56">
        <f t="shared" si="36"/>
        <v>0</v>
      </c>
      <c r="FG100" s="56">
        <f t="shared" si="36"/>
        <v>0</v>
      </c>
      <c r="FH100" s="56">
        <f t="shared" si="36"/>
        <v>0</v>
      </c>
      <c r="FI100" s="56">
        <f t="shared" si="36"/>
        <v>0</v>
      </c>
      <c r="FJ100" s="56">
        <f t="shared" si="36"/>
        <v>0</v>
      </c>
      <c r="FK100" s="56">
        <f t="shared" si="34"/>
        <v>0</v>
      </c>
      <c r="FL100" s="56">
        <f t="shared" si="34"/>
        <v>0</v>
      </c>
      <c r="FM100" s="56">
        <f t="shared" si="34"/>
        <v>0</v>
      </c>
      <c r="FN100" s="56">
        <f t="shared" si="34"/>
        <v>0</v>
      </c>
      <c r="FO100" s="58">
        <f>SUM(CatTemplate[[#This Row],[CS1]:[CS20]])</f>
        <v>0</v>
      </c>
      <c r="FP100" s="59">
        <f>CatTemplate[[#This Row],[Total Oth. cost]]+CatTemplate[[#This Row],[Total St. Cost]]</f>
        <v>0</v>
      </c>
      <c r="FQ100" s="33" t="e">
        <f t="shared" si="27"/>
        <v>#VALUE!</v>
      </c>
      <c r="FR100" s="33" t="e">
        <f t="shared" si="28"/>
        <v>#VALUE!</v>
      </c>
      <c r="FS100" s="30" t="e">
        <f>(CatTemplate[[#This Row],[CO1]] + CatTemplate[[#This Row],[CS1]]) * (1 + getRateOHFinal) * getRateMarkupFinal</f>
        <v>#VALUE!</v>
      </c>
      <c r="FT100" s="30" t="e">
        <f>(CatTemplate[[#This Row],[CO2]] + CatTemplate[[#This Row],[CS2]]) * (1 + getRateOHFinal) * getRateMarkupFinal</f>
        <v>#VALUE!</v>
      </c>
      <c r="FU100" s="30" t="e">
        <f>(CatTemplate[[#This Row],[CO3]] + CatTemplate[[#This Row],[CS3]]) * (1 + getRateOHFinal) * getRateMarkupFinal</f>
        <v>#VALUE!</v>
      </c>
      <c r="FV100" s="30" t="e">
        <f>(CatTemplate[[#This Row],[CO4]] + CatTemplate[[#This Row],[CS4]]) * (1 + getRateOHFinal) * getRateMarkupFinal</f>
        <v>#VALUE!</v>
      </c>
      <c r="FW100" s="30" t="e">
        <f>(CatTemplate[[#This Row],[CO5]] + CatTemplate[[#This Row],[CS5]]) * (1 + getRateOHFinal) * getRateMarkupFinal</f>
        <v>#VALUE!</v>
      </c>
      <c r="FX100" s="30" t="e">
        <f>(CatTemplate[[#This Row],[CO6]] + CatTemplate[[#This Row],[CS6]]) * (1 + getRateOHFinal) * getRateMarkupFinal</f>
        <v>#VALUE!</v>
      </c>
      <c r="FY100" s="30" t="e">
        <f>(CatTemplate[[#This Row],[CO7]] + CatTemplate[[#This Row],[CS7]]) * (1 + getRateOHFinal) * getRateMarkupFinal</f>
        <v>#VALUE!</v>
      </c>
      <c r="FZ100" s="30" t="e">
        <f>(CatTemplate[[#This Row],[CO8]] + CatTemplate[[#This Row],[CS8]]) * (1 + getRateOHFinal) * getRateMarkupFinal</f>
        <v>#VALUE!</v>
      </c>
      <c r="GA100" s="30" t="e">
        <f>(CatTemplate[[#This Row],[CO9]] + CatTemplate[[#This Row],[CS9]]) * (1 + getRateOHFinal) * getRateMarkupFinal</f>
        <v>#VALUE!</v>
      </c>
      <c r="GB100" s="30" t="e">
        <f>(CatTemplate[[#This Row],[CO10]] + CatTemplate[[#This Row],[CS10]]) * (1 + getRateOHFinal) * getRateMarkupFinal</f>
        <v>#VALUE!</v>
      </c>
      <c r="GC100" s="30" t="e">
        <f>(CatTemplate[[#This Row],[CO11]] + CatTemplate[[#This Row],[CS11]]) * (1 + getRateOHFinal) * getRateMarkupFinal</f>
        <v>#VALUE!</v>
      </c>
      <c r="GD100" s="30" t="e">
        <f>(CatTemplate[[#This Row],[CO12]] + CatTemplate[[#This Row],[CS12]]) * (1 + getRateOHFinal) * getRateMarkupFinal</f>
        <v>#VALUE!</v>
      </c>
      <c r="GE100" s="30" t="e">
        <f>(CatTemplate[[#This Row],[CO13]] + CatTemplate[[#This Row],[CS13]]) * (1 + getRateOHFinal) * getRateMarkupFinal</f>
        <v>#VALUE!</v>
      </c>
      <c r="GF100" s="30" t="e">
        <f>(CatTemplate[[#This Row],[CO14]] + CatTemplate[[#This Row],[CS14]]) * (1 + getRateOHFinal) * getRateMarkupFinal</f>
        <v>#VALUE!</v>
      </c>
      <c r="GG100" s="30" t="e">
        <f>(CatTemplate[[#This Row],[CO15]] + CatTemplate[[#This Row],[CS15]]) * (1 + getRateOHFinal) * getRateMarkupFinal</f>
        <v>#VALUE!</v>
      </c>
      <c r="GH100" s="30" t="e">
        <f>(CatTemplate[[#This Row],[CO16]] + CatTemplate[[#This Row],[CS16]]) * (1 + getRateOHFinal) * getRateMarkupFinal</f>
        <v>#VALUE!</v>
      </c>
      <c r="GI100" s="30" t="e">
        <f>(CatTemplate[[#This Row],[CO17]] + CatTemplate[[#This Row],[CS17]]) * (1 + getRateOHFinal) * getRateMarkupFinal</f>
        <v>#VALUE!</v>
      </c>
      <c r="GJ100" s="30" t="e">
        <f>(CatTemplate[[#This Row],[CO18]] + CatTemplate[[#This Row],[CS18]]) * (1 + getRateOHFinal) * getRateMarkupFinal</f>
        <v>#VALUE!</v>
      </c>
      <c r="GK100" s="30" t="e">
        <f>(CatTemplate[[#This Row],[CO19]] + CatTemplate[[#This Row],[CS19]]) * (1 + getRateOHFinal) * getRateMarkupFinal</f>
        <v>#VALUE!</v>
      </c>
      <c r="GL100" s="30" t="e">
        <f>(CatTemplate[[#This Row],[CO20]] + CatTemplate[[#This Row],[CS20]]) * (1 + getRateOHFinal) * getRateMarkupFinal</f>
        <v>#VALUE!</v>
      </c>
      <c r="GM100" s="30" t="e">
        <f t="shared" si="29"/>
        <v>#VALUE!</v>
      </c>
      <c r="GN100" s="30" t="e">
        <f t="shared" si="30"/>
        <v>#VALUE!</v>
      </c>
      <c r="GO100" s="30" t="e">
        <f t="shared" si="31"/>
        <v>#VALUE!</v>
      </c>
      <c r="GP100" s="30" t="e">
        <f t="shared" si="32"/>
        <v>#VALUE!</v>
      </c>
      <c r="GQ100" s="30" t="e">
        <f>(CatTemplate[[#This Row],[CO1]]+CatTemplate[[#This Row],[CS1]]) * (1+ getRateOHFinal) * (1 + getRateMarkupFinal)</f>
        <v>#VALUE!</v>
      </c>
      <c r="GR100" s="30" t="e">
        <f>(CatTemplate[[#This Row],[CO2]]+CatTemplate[[#This Row],[CS2]]) * (1+ getRateOHFinal) * (1 + getRateMarkupFinal)</f>
        <v>#VALUE!</v>
      </c>
      <c r="GS100" s="30" t="e">
        <f>(CatTemplate[[#This Row],[CO3]]+CatTemplate[[#This Row],[CS3]]) * (1+ getRateOHFinal) * (1 + getRateMarkupFinal)</f>
        <v>#VALUE!</v>
      </c>
      <c r="GT100" s="30" t="e">
        <f>(CatTemplate[[#This Row],[CO4]]+CatTemplate[[#This Row],[CS4]]) * (1+ getRateOHFinal) * (1 + getRateMarkupFinal)</f>
        <v>#VALUE!</v>
      </c>
      <c r="GU100" s="30" t="e">
        <f>(CatTemplate[[#This Row],[CO5]]+CatTemplate[[#This Row],[CS5]]) * (1+ getRateOHFinal) * (1 + getRateMarkupFinal)</f>
        <v>#VALUE!</v>
      </c>
      <c r="GV100" s="30" t="e">
        <f>(CatTemplate[[#This Row],[CO6]]+CatTemplate[[#This Row],[CS6]]) * (1+ getRateOHFinal) * (1 + getRateMarkupFinal)</f>
        <v>#VALUE!</v>
      </c>
      <c r="GW100" s="30" t="e">
        <f>(CatTemplate[[#This Row],[CO7]]+CatTemplate[[#This Row],[CS7]]) * (1+ getRateOHFinal) * (1 + getRateMarkupFinal)</f>
        <v>#VALUE!</v>
      </c>
      <c r="GX100" s="30" t="e">
        <f>(CatTemplate[[#This Row],[CO8]]+CatTemplate[[#This Row],[CS8]]) * (1+ getRateOHFinal) * (1 + getRateMarkupFinal)</f>
        <v>#VALUE!</v>
      </c>
      <c r="GY100" s="30" t="e">
        <f>(CatTemplate[[#This Row],[CO9]]+CatTemplate[[#This Row],[CS9]]) * (1+ getRateOHFinal) * (1 + getRateMarkupFinal)</f>
        <v>#VALUE!</v>
      </c>
      <c r="GZ100" s="30" t="e">
        <f>(CatTemplate[[#This Row],[CO10]]+CatTemplate[[#This Row],[CS10]]) * (1+ getRateOHFinal) * (1 + getRateMarkupFinal)</f>
        <v>#VALUE!</v>
      </c>
      <c r="HA100" s="30" t="e">
        <f>(CatTemplate[[#This Row],[CO11]]+CatTemplate[[#This Row],[CS11]]) * (1+ getRateOHFinal) * (1 + getRateMarkupFinal)</f>
        <v>#VALUE!</v>
      </c>
      <c r="HB100" s="30" t="e">
        <f>(CatTemplate[[#This Row],[CO12]]+CatTemplate[[#This Row],[CS12]]) * (1+ getRateOHFinal) * (1 + getRateMarkupFinal)</f>
        <v>#VALUE!</v>
      </c>
      <c r="HC100" s="30" t="e">
        <f>(CatTemplate[[#This Row],[CO13]]+CatTemplate[[#This Row],[CS13]]) * (1+ getRateOHFinal) * (1 + getRateMarkupFinal)</f>
        <v>#VALUE!</v>
      </c>
      <c r="HD100" s="30" t="e">
        <f>(CatTemplate[[#This Row],[CO14]]+CatTemplate[[#This Row],[CS14]]) * (1+ getRateOHFinal) * (1 + getRateMarkupFinal)</f>
        <v>#VALUE!</v>
      </c>
      <c r="HE100" s="30" t="e">
        <f>(CatTemplate[[#This Row],[CO15]]+CatTemplate[[#This Row],[CS15]]) * (1+ getRateOHFinal) * (1 + getRateMarkupFinal)</f>
        <v>#VALUE!</v>
      </c>
      <c r="HF100" s="30" t="e">
        <f>(CatTemplate[[#This Row],[CO16]]+CatTemplate[[#This Row],[CS16]]) * (1+ getRateOHFinal) * (1 + getRateMarkupFinal)</f>
        <v>#VALUE!</v>
      </c>
      <c r="HG100" s="30" t="e">
        <f>(CatTemplate[[#This Row],[CO17]]+CatTemplate[[#This Row],[CS17]]) * (1+ getRateOHFinal) * (1 + getRateMarkupFinal)</f>
        <v>#VALUE!</v>
      </c>
      <c r="HH100" s="30" t="e">
        <f>(CatTemplate[[#This Row],[CO18]]+CatTemplate[[#This Row],[CS18]]) * (1+ getRateOHFinal) * (1 + getRateMarkupFinal)</f>
        <v>#VALUE!</v>
      </c>
      <c r="HI100" s="30" t="e">
        <f>(CatTemplate[[#This Row],[CO19]]+CatTemplate[[#This Row],[CS19]]) * (1+ getRateOHFinal) * (1 + getRateMarkupFinal)</f>
        <v>#VALUE!</v>
      </c>
      <c r="HJ100" s="30" t="e">
        <f>(CatTemplate[[#This Row],[CO20]]+CatTemplate[[#This Row],[CS20]]) * (1+ getRateOHFinal) * (1 + getRateMarkupFinal)</f>
        <v>#VALUE!</v>
      </c>
      <c r="HK100" s="39" t="e">
        <f>CatTemplate[[#This Row],[Total cost]]+CatTemplate[[#This Row],[OH Amount]]+CatTemplate[[#This Row],[Markup]]</f>
        <v>#VALUE!</v>
      </c>
      <c r="HL100" s="63">
        <f>IF(CatTemplate[[#This Row],[Units]]="Days",CatTemplate[[#This Row],[Project quantity]]*CatTemplate[[#This Row],[St. unit effort]],CatTemplate[[#This Row],[Project quantity]])</f>
        <v>0</v>
      </c>
      <c r="HM100" s="287">
        <f>IFERROR(CatTemplate[[#This Row],[Total Price]]/(CatTemplate[[#This Row],[Final Quantity]]),0)</f>
        <v>0</v>
      </c>
      <c r="HN100" s="261"/>
    </row>
    <row r="101" spans="2:222" x14ac:dyDescent="0.2">
      <c r="B101" s="6" t="s">
        <v>75</v>
      </c>
      <c r="C101" s="22">
        <v>2</v>
      </c>
      <c r="D101" s="7" t="s">
        <v>75</v>
      </c>
      <c r="E101" s="24">
        <v>9</v>
      </c>
      <c r="F101" s="18" t="s">
        <v>307</v>
      </c>
      <c r="G101" s="26">
        <v>3</v>
      </c>
      <c r="H101" s="18" t="s">
        <v>895</v>
      </c>
      <c r="I101" s="18" t="s">
        <v>961</v>
      </c>
      <c r="J101" s="15" t="s">
        <v>28</v>
      </c>
      <c r="K101" s="15"/>
      <c r="L101" s="15" t="s">
        <v>140</v>
      </c>
      <c r="M101" s="15" t="s">
        <v>206</v>
      </c>
      <c r="N101" s="15" t="s">
        <v>858</v>
      </c>
      <c r="O101" s="320"/>
      <c r="P101" s="71"/>
      <c r="Q101" s="108"/>
      <c r="R101" s="73" t="s">
        <v>433</v>
      </c>
      <c r="S101" s="97"/>
      <c r="T101" s="100">
        <f>getEqUnitCost</f>
        <v>0</v>
      </c>
      <c r="U101" s="73">
        <f>getEqUnitEffort</f>
        <v>0</v>
      </c>
      <c r="V101" s="101">
        <f>getEqQuantity</f>
        <v>0</v>
      </c>
      <c r="W101" s="320"/>
      <c r="X101" s="100">
        <f>getConsUnitCost</f>
        <v>0</v>
      </c>
      <c r="Y101" s="73">
        <f>getConsUnitEffort</f>
        <v>0</v>
      </c>
      <c r="Z101" s="14">
        <f>getConsQuantity</f>
        <v>0</v>
      </c>
      <c r="AA101" s="320"/>
      <c r="AB101" s="72"/>
      <c r="AC101" s="112"/>
      <c r="AD101" s="14">
        <f>getOthQuantity</f>
        <v>0</v>
      </c>
      <c r="AE101" s="320"/>
      <c r="AF101" s="28" t="str">
        <f>IF(ISBLANK(CatTemplate[[#This Row],[Resource type]]),"",CatTemplate[[#This Row],[Resource type]])</f>
        <v>CIEC CRA</v>
      </c>
      <c r="AG101" s="242">
        <f>getStaffUnitCost</f>
        <v>529.72667641480098</v>
      </c>
      <c r="AH101" s="113">
        <f>getStaffUnitEffort</f>
        <v>0</v>
      </c>
      <c r="AI101" s="40">
        <f>getStaffQuantity</f>
        <v>0</v>
      </c>
      <c r="AJ101" s="41">
        <f>CatTemplate[[#This Row],[St. quantity]]*8/ParRatePM</f>
        <v>0</v>
      </c>
      <c r="AK101" s="320"/>
      <c r="AL101" s="53" t="str">
        <f>CatTemplate[[#This Row],[Item type]]</f>
        <v>Days</v>
      </c>
      <c r="AM101" s="12">
        <f>SUM(CatTemplate[[#This Row],[Year1]:[Year20]])</f>
        <v>0</v>
      </c>
      <c r="AN101" s="52"/>
      <c r="AO101" s="52"/>
      <c r="AP101" s="52"/>
      <c r="AQ101" s="8"/>
      <c r="AR101" s="8"/>
      <c r="AS101" s="8"/>
      <c r="AT101" s="8"/>
      <c r="AU101" s="8"/>
      <c r="AV101" s="8"/>
      <c r="AW101" s="8"/>
      <c r="AX101" s="8"/>
      <c r="AY101" s="8"/>
      <c r="AZ101" s="8"/>
      <c r="BA101" s="8"/>
      <c r="BB101" s="8"/>
      <c r="BC101" s="8"/>
      <c r="BD101" s="8"/>
      <c r="BE101" s="8"/>
      <c r="BF101" s="8"/>
      <c r="BG101" s="36"/>
      <c r="BH101" s="320"/>
      <c r="BI101" s="37" t="str">
        <f>getCostCategory</f>
        <v>01 Staff costs</v>
      </c>
      <c r="BJ101" s="37" t="str">
        <f>getSection</f>
        <v>02 Patient visits and data collection</v>
      </c>
      <c r="BK101" s="32" t="str">
        <f>getObject</f>
        <v>CIEC CRA</v>
      </c>
      <c r="BL101" s="30">
        <f>IFERROR(getUnitCost * IF(CatTemplate[[#This Row],[Cost Category Comp.]]="01 Staff costs", 1,1),0)</f>
        <v>529.72667641480098</v>
      </c>
      <c r="BM101" s="29">
        <f>IF(AND(ISBLANK(CatTemplate[[#This Row],[Eq. unit cost]]),ISBLANK(CatTemplate[[#This Row],[Cons. unit cost]]),ISBLANK(CatTemplate[[#This Row],[Oth. unit cost]])), 0, IF(getUnitEffort =0,1,getUnitEffort) * CatTemplate[[#This Row],[Year1]])</f>
        <v>0</v>
      </c>
      <c r="BN101" s="29">
        <f>IF(AND(ISBLANK(CatTemplate[[#This Row],[Eq. unit cost]]),ISBLANK(CatTemplate[[#This Row],[Cons. unit cost]]),ISBLANK(CatTemplate[[#This Row],[Oth. unit cost]])), 0, IF(getUnitEffort =0,1,getUnitEffort) * CatTemplate[[#This Row],[Year2]])</f>
        <v>0</v>
      </c>
      <c r="BO101" s="29">
        <f>IF(AND(ISBLANK(CatTemplate[[#This Row],[Eq. unit cost]]),ISBLANK(CatTemplate[[#This Row],[Cons. unit cost]]),ISBLANK(CatTemplate[[#This Row],[Oth. unit cost]])), 0, IF(getUnitEffort =0,1,getUnitEffort) * CatTemplate[[#This Row],[Year3]])</f>
        <v>0</v>
      </c>
      <c r="BP101" s="29">
        <f>IF(AND(ISBLANK(CatTemplate[[#This Row],[Eq. unit cost]]),ISBLANK(CatTemplate[[#This Row],[Cons. unit cost]]),ISBLANK(CatTemplate[[#This Row],[Oth. unit cost]])), 0, IF(getUnitEffort =0,1,getUnitEffort) * CatTemplate[[#This Row],[Year4]])</f>
        <v>0</v>
      </c>
      <c r="BQ101" s="29">
        <f>IF(AND(ISBLANK(CatTemplate[[#This Row],[Eq. unit cost]]),ISBLANK(CatTemplate[[#This Row],[Cons. unit cost]]),ISBLANK(CatTemplate[[#This Row],[Oth. unit cost]])), 0, IF(getUnitEffort =0,1,getUnitEffort) * CatTemplate[[#This Row],[Year5]])</f>
        <v>0</v>
      </c>
      <c r="BR101" s="29">
        <f>IF(AND(ISBLANK(CatTemplate[[#This Row],[Eq. unit cost]]),ISBLANK(CatTemplate[[#This Row],[Cons. unit cost]]),ISBLANK(CatTemplate[[#This Row],[Oth. unit cost]])), 0, IF(getUnitEffort =0,1,getUnitEffort) * CatTemplate[[#This Row],[Year6]])</f>
        <v>0</v>
      </c>
      <c r="BS101" s="29">
        <f>IF(AND(ISBLANK(CatTemplate[[#This Row],[Eq. unit cost]]),ISBLANK(CatTemplate[[#This Row],[Cons. unit cost]]),ISBLANK(CatTemplate[[#This Row],[Oth. unit cost]])), 0, IF(getUnitEffort =0,1,getUnitEffort) * CatTemplate[[#This Row],[Year7]])</f>
        <v>0</v>
      </c>
      <c r="BT101" s="29">
        <f>IF(AND(ISBLANK(CatTemplate[[#This Row],[Eq. unit cost]]),ISBLANK(CatTemplate[[#This Row],[Cons. unit cost]]),ISBLANK(CatTemplate[[#This Row],[Oth. unit cost]])), 0, IF(getUnitEffort =0,1,getUnitEffort) * CatTemplate[[#This Row],[Year8]])</f>
        <v>0</v>
      </c>
      <c r="BU101" s="29">
        <f>IF(AND(ISBLANK(CatTemplate[[#This Row],[Eq. unit cost]]),ISBLANK(CatTemplate[[#This Row],[Cons. unit cost]]),ISBLANK(CatTemplate[[#This Row],[Oth. unit cost]])), 0, IF(getUnitEffort =0,1,getUnitEffort) * CatTemplate[[#This Row],[Year9]])</f>
        <v>0</v>
      </c>
      <c r="BV101" s="29">
        <f>IF(AND(ISBLANK(CatTemplate[[#This Row],[Eq. unit cost]]),ISBLANK(CatTemplate[[#This Row],[Cons. unit cost]]),ISBLANK(CatTemplate[[#This Row],[Oth. unit cost]])), 0, IF(getUnitEffort =0,1,getUnitEffort) * CatTemplate[[#This Row],[Year10]])</f>
        <v>0</v>
      </c>
      <c r="BW101" s="29">
        <f>IF(AND(ISBLANK(CatTemplate[[#This Row],[Eq. unit cost]]),ISBLANK(CatTemplate[[#This Row],[Cons. unit cost]]),ISBLANK(CatTemplate[[#This Row],[Oth. unit cost]])), 0, IF(getUnitEffort =0,1,getUnitEffort) * CatTemplate[[#This Row],[Year11]])</f>
        <v>0</v>
      </c>
      <c r="BX101" s="29">
        <f>IF(AND(ISBLANK(CatTemplate[[#This Row],[Eq. unit cost]]),ISBLANK(CatTemplate[[#This Row],[Cons. unit cost]]),ISBLANK(CatTemplate[[#This Row],[Oth. unit cost]])), 0, IF(getUnitEffort =0,1,getUnitEffort) * CatTemplate[[#This Row],[Year12]])</f>
        <v>0</v>
      </c>
      <c r="BY101" s="29">
        <f>IF(AND(ISBLANK(CatTemplate[[#This Row],[Eq. unit cost]]),ISBLANK(CatTemplate[[#This Row],[Cons. unit cost]]),ISBLANK(CatTemplate[[#This Row],[Oth. unit cost]])), 0, IF(getUnitEffort =0,1,getUnitEffort) * CatTemplate[[#This Row],[Year13]])</f>
        <v>0</v>
      </c>
      <c r="BZ101" s="29">
        <f>IF(AND(ISBLANK(CatTemplate[[#This Row],[Eq. unit cost]]),ISBLANK(CatTemplate[[#This Row],[Cons. unit cost]]),ISBLANK(CatTemplate[[#This Row],[Oth. unit cost]])), 0, IF(getUnitEffort =0,1,getUnitEffort) * CatTemplate[[#This Row],[Year14]])</f>
        <v>0</v>
      </c>
      <c r="CA101" s="29">
        <f>IF(AND(ISBLANK(CatTemplate[[#This Row],[Eq. unit cost]]),ISBLANK(CatTemplate[[#This Row],[Cons. unit cost]]),ISBLANK(CatTemplate[[#This Row],[Oth. unit cost]])), 0, IF(getUnitEffort =0,1,getUnitEffort) * CatTemplate[[#This Row],[Year15]])</f>
        <v>0</v>
      </c>
      <c r="CB101" s="29">
        <f>IF(AND(ISBLANK(CatTemplate[[#This Row],[Eq. unit cost]]),ISBLANK(CatTemplate[[#This Row],[Cons. unit cost]]),ISBLANK(CatTemplate[[#This Row],[Oth. unit cost]])), 0, IF(getUnitEffort =0,1,getUnitEffort) * CatTemplate[[#This Row],[Year16]])</f>
        <v>0</v>
      </c>
      <c r="CC101" s="29">
        <f>IF(AND(ISBLANK(CatTemplate[[#This Row],[Eq. unit cost]]),ISBLANK(CatTemplate[[#This Row],[Cons. unit cost]]),ISBLANK(CatTemplate[[#This Row],[Oth. unit cost]])), 0, IF(getUnitEffort =0,1,getUnitEffort) * CatTemplate[[#This Row],[Year17]])</f>
        <v>0</v>
      </c>
      <c r="CD101" s="29">
        <f>IF(AND(ISBLANK(CatTemplate[[#This Row],[Eq. unit cost]]),ISBLANK(CatTemplate[[#This Row],[Cons. unit cost]]),ISBLANK(CatTemplate[[#This Row],[Oth. unit cost]])), 0, IF(getUnitEffort =0,1,getUnitEffort) * CatTemplate[[#This Row],[Year18]])</f>
        <v>0</v>
      </c>
      <c r="CE101" s="29">
        <f>IF(AND(ISBLANK(CatTemplate[[#This Row],[Eq. unit cost]]),ISBLANK(CatTemplate[[#This Row],[Cons. unit cost]]),ISBLANK(CatTemplate[[#This Row],[Oth. unit cost]])), 0, IF(getUnitEffort =0,1,getUnitEffort) * CatTemplate[[#This Row],[Year19]])</f>
        <v>0</v>
      </c>
      <c r="CF101" s="29">
        <f>IF(AND(ISBLANK(CatTemplate[[#This Row],[Eq. unit cost]]),ISBLANK(CatTemplate[[#This Row],[Cons. unit cost]]),ISBLANK(CatTemplate[[#This Row],[Oth. unit cost]])), 0, IF(getUnitEffort =0,1,getUnitEffort) * CatTemplate[[#This Row],[Year20]])</f>
        <v>0</v>
      </c>
      <c r="CG101" s="45">
        <f>SUM(CatTemplate[[#This Row],[Q1]:[Q20]])</f>
        <v>0</v>
      </c>
      <c r="CH101" s="29">
        <f>IF(ISBLANK(CatTemplate[[#This Row],[St. unit effort]]),0,(CatTemplate[[#This Row],[St. unit effort]] * CatTemplate[[#This Row],[Year1]]))</f>
        <v>0</v>
      </c>
      <c r="CI101" s="29">
        <f>IF(ISBLANK(CatTemplate[[#This Row],[St. unit effort]]),0,(CatTemplate[[#This Row],[St. unit effort]] * CatTemplate[[#This Row],[Year2]]))</f>
        <v>0</v>
      </c>
      <c r="CJ101" s="29">
        <f>IF(ISBLANK(CatTemplate[[#This Row],[St. unit effort]]),0,(CatTemplate[[#This Row],[St. unit effort]] * CatTemplate[[#This Row],[Year3]]))</f>
        <v>0</v>
      </c>
      <c r="CK101" s="29">
        <f>IF(ISBLANK(CatTemplate[[#This Row],[St. unit effort]]),0,(CatTemplate[[#This Row],[St. unit effort]] * CatTemplate[[#This Row],[Year4]]))</f>
        <v>0</v>
      </c>
      <c r="CL101" s="29">
        <f>IF(ISBLANK(CatTemplate[[#This Row],[St. unit effort]]),0,(CatTemplate[[#This Row],[St. unit effort]] * CatTemplate[[#This Row],[Year5]]))</f>
        <v>0</v>
      </c>
      <c r="CM101" s="29">
        <f>IF(ISBLANK(CatTemplate[[#This Row],[St. unit effort]]),0,(CatTemplate[[#This Row],[St. unit effort]] * CatTemplate[[#This Row],[Year6]]))</f>
        <v>0</v>
      </c>
      <c r="CN101" s="29">
        <f>IF(ISBLANK(CatTemplate[[#This Row],[St. unit effort]]),0,(CatTemplate[[#This Row],[St. unit effort]] * CatTemplate[[#This Row],[Year7]]))</f>
        <v>0</v>
      </c>
      <c r="CO101" s="29">
        <f>IF(ISBLANK(CatTemplate[[#This Row],[St. unit effort]]),0,(CatTemplate[[#This Row],[St. unit effort]] * CatTemplate[[#This Row],[Year8]]))</f>
        <v>0</v>
      </c>
      <c r="CP101" s="29">
        <f>IF(ISBLANK(CatTemplate[[#This Row],[St. unit effort]]),0,(CatTemplate[[#This Row],[St. unit effort]] * CatTemplate[[#This Row],[Year9]]))</f>
        <v>0</v>
      </c>
      <c r="CQ101" s="29">
        <f>IF(ISBLANK(CatTemplate[[#This Row],[St. unit effort]]),0,(CatTemplate[[#This Row],[St. unit effort]] * CatTemplate[[#This Row],[Year10]]))</f>
        <v>0</v>
      </c>
      <c r="CR101" s="29">
        <f>IF(ISBLANK(CatTemplate[[#This Row],[St. unit effort]]),0,(CatTemplate[[#This Row],[St. unit effort]] * CatTemplate[[#This Row],[Year11]]))</f>
        <v>0</v>
      </c>
      <c r="CS101" s="29">
        <f>IF(ISBLANK(CatTemplate[[#This Row],[St. unit effort]]),0,(CatTemplate[[#This Row],[St. unit effort]] * CatTemplate[[#This Row],[Year12]]))</f>
        <v>0</v>
      </c>
      <c r="CT101" s="29">
        <f>IF(ISBLANK(CatTemplate[[#This Row],[St. unit effort]]),0,(CatTemplate[[#This Row],[St. unit effort]] * CatTemplate[[#This Row],[Year13]]))</f>
        <v>0</v>
      </c>
      <c r="CU101" s="29">
        <f>IF(ISBLANK(CatTemplate[[#This Row],[St. unit effort]]),0,(CatTemplate[[#This Row],[St. unit effort]] * CatTemplate[[#This Row],[Year14]]))</f>
        <v>0</v>
      </c>
      <c r="CV101" s="29">
        <f>IF(ISBLANK(CatTemplate[[#This Row],[St. unit effort]]),0,(CatTemplate[[#This Row],[St. unit effort]] * CatTemplate[[#This Row],[Year15]]))</f>
        <v>0</v>
      </c>
      <c r="CW101" s="29">
        <f>IF(ISBLANK(CatTemplate[[#This Row],[St. unit effort]]),0,(CatTemplate[[#This Row],[St. unit effort]] * CatTemplate[[#This Row],[Year16]]))</f>
        <v>0</v>
      </c>
      <c r="CX101" s="29">
        <f>IF(ISBLANK(CatTemplate[[#This Row],[St. unit effort]]),0,(CatTemplate[[#This Row],[St. unit effort]] * CatTemplate[[#This Row],[Year17]]))</f>
        <v>0</v>
      </c>
      <c r="CY101" s="29">
        <f>IF(ISBLANK(CatTemplate[[#This Row],[St. unit effort]]),0,(CatTemplate[[#This Row],[St. unit effort]] * CatTemplate[[#This Row],[Year18]]))</f>
        <v>0</v>
      </c>
      <c r="CZ101" s="29">
        <f>IF(ISBLANK(CatTemplate[[#This Row],[St. unit effort]]),0,(CatTemplate[[#This Row],[St. unit effort]] * CatTemplate[[#This Row],[Year19]]))</f>
        <v>0</v>
      </c>
      <c r="DA101" s="29">
        <f>IF(ISBLANK(CatTemplate[[#This Row],[St. unit effort]]),0,(CatTemplate[[#This Row],[St. unit effort]] * CatTemplate[[#This Row],[Year20]]))</f>
        <v>0</v>
      </c>
      <c r="DB101" s="57">
        <f>IF(ISBLANK(CatTemplate[[#This Row],[St. unit effort]]),0,(CatTemplate[[#This Row],[St. unit effort]] * CatTemplate[[#This Row],[Year1]])*8/ParRatePM)</f>
        <v>0</v>
      </c>
      <c r="DC101" s="57">
        <f>IF(ISBLANK(CatTemplate[[#This Row],[St. unit effort]]),0,(CatTemplate[[#This Row],[St. unit effort]] * CatTemplate[[#This Row],[Year2]])*8/ParRatePM)</f>
        <v>0</v>
      </c>
      <c r="DD101" s="57">
        <f>IF(ISBLANK(CatTemplate[[#This Row],[St. unit effort]]),0,(CatTemplate[[#This Row],[St. unit effort]] * CatTemplate[[#This Row],[Year3]])*8/ParRatePM)</f>
        <v>0</v>
      </c>
      <c r="DE101" s="57">
        <f>IF(ISBLANK(CatTemplate[[#This Row],[St. unit effort]]),0,(CatTemplate[[#This Row],[St. unit effort]] * CatTemplate[[#This Row],[Year4]])*8/ParRatePM)</f>
        <v>0</v>
      </c>
      <c r="DF101" s="57">
        <f>IF(ISBLANK(CatTemplate[[#This Row],[St. unit effort]]),0,(CatTemplate[[#This Row],[St. unit effort]] * CatTemplate[[#This Row],[Year5]])*8/ParRatePM)</f>
        <v>0</v>
      </c>
      <c r="DG101" s="57">
        <f>IF(ISBLANK(CatTemplate[[#This Row],[St. unit effort]]),0,(CatTemplate[[#This Row],[St. unit effort]] * CatTemplate[[#This Row],[Year6]])*8/ParRatePM)</f>
        <v>0</v>
      </c>
      <c r="DH101" s="57">
        <f>IF(ISBLANK(CatTemplate[[#This Row],[St. unit effort]]),0,(CatTemplate[[#This Row],[St. unit effort]] * CatTemplate[[#This Row],[Year7]])*8/ParRatePM)</f>
        <v>0</v>
      </c>
      <c r="DI101" s="57">
        <f>IF(ISBLANK(CatTemplate[[#This Row],[St. unit effort]]),0,(CatTemplate[[#This Row],[St. unit effort]] * CatTemplate[[#This Row],[Year8]])*8/ParRatePM)</f>
        <v>0</v>
      </c>
      <c r="DJ101" s="57">
        <f>IF(ISBLANK(CatTemplate[[#This Row],[St. unit effort]]),0,(CatTemplate[[#This Row],[St. unit effort]] * CatTemplate[[#This Row],[Year9]])*8/ParRatePM)</f>
        <v>0</v>
      </c>
      <c r="DK101" s="57">
        <f>IF(ISBLANK(CatTemplate[[#This Row],[St. unit effort]]),0,(CatTemplate[[#This Row],[St. unit effort]] * CatTemplate[[#This Row],[Year10]])*8/ParRatePM)</f>
        <v>0</v>
      </c>
      <c r="DL101" s="57">
        <f>IF(ISBLANK(CatTemplate[[#This Row],[St. unit effort]]),0,(CatTemplate[[#This Row],[St. unit effort]] * CatTemplate[[#This Row],[Year11]])*8/ParRatePM)</f>
        <v>0</v>
      </c>
      <c r="DM101" s="57">
        <f>IF(ISBLANK(CatTemplate[[#This Row],[St. unit effort]]),0,(CatTemplate[[#This Row],[St. unit effort]] * CatTemplate[[#This Row],[Year12]])*8/ParRatePM)</f>
        <v>0</v>
      </c>
      <c r="DN101" s="57">
        <f>IF(ISBLANK(CatTemplate[[#This Row],[St. unit effort]]),0,(CatTemplate[[#This Row],[St. unit effort]] * CatTemplate[[#This Row],[Year13]])*8/ParRatePM)</f>
        <v>0</v>
      </c>
      <c r="DO101" s="57">
        <f>IF(ISBLANK(CatTemplate[[#This Row],[St. unit effort]]),0,(CatTemplate[[#This Row],[St. unit effort]] * CatTemplate[[#This Row],[Year14]])*8/ParRatePM)</f>
        <v>0</v>
      </c>
      <c r="DP101" s="57">
        <f>IF(ISBLANK(CatTemplate[[#This Row],[St. unit effort]]),0,(CatTemplate[[#This Row],[St. unit effort]] * CatTemplate[[#This Row],[Year15]])*8/ParRatePM)</f>
        <v>0</v>
      </c>
      <c r="DQ101" s="57">
        <f>IF(ISBLANK(CatTemplate[[#This Row],[St. unit effort]]),0,(CatTemplate[[#This Row],[St. unit effort]] * CatTemplate[[#This Row],[Year16]])*8/ParRatePM)</f>
        <v>0</v>
      </c>
      <c r="DR101" s="57">
        <f>IF(ISBLANK(CatTemplate[[#This Row],[St. unit effort]]),0,(CatTemplate[[#This Row],[St. unit effort]] * CatTemplate[[#This Row],[Year17]])*8/ParRatePM)</f>
        <v>0</v>
      </c>
      <c r="DS101" s="57">
        <f>IF(ISBLANK(CatTemplate[[#This Row],[St. unit effort]]),0,(CatTemplate[[#This Row],[St. unit effort]] * CatTemplate[[#This Row],[Year18]])*8/ParRatePM)</f>
        <v>0</v>
      </c>
      <c r="DT101" s="57">
        <f>IF(ISBLANK(CatTemplate[[#This Row],[St. unit effort]]),0,(CatTemplate[[#This Row],[St. unit effort]] * CatTemplate[[#This Row],[Year19]])*8/ParRatePM)</f>
        <v>0</v>
      </c>
      <c r="DU101" s="57">
        <f>IF(ISBLANK(CatTemplate[[#This Row],[St. unit effort]]),0,(CatTemplate[[#This Row],[St. unit effort]] * CatTemplate[[#This Row],[Year20]])*8/ParRatePM)</f>
        <v>0</v>
      </c>
      <c r="DV101" s="54">
        <f>SUM(CatTemplate[[#This Row],[PM1]:[PM20]])</f>
        <v>0</v>
      </c>
      <c r="DW101" s="56">
        <f t="shared" si="35"/>
        <v>0</v>
      </c>
      <c r="DX101" s="56">
        <f t="shared" si="35"/>
        <v>0</v>
      </c>
      <c r="DY101" s="56">
        <f t="shared" si="35"/>
        <v>0</v>
      </c>
      <c r="DZ101" s="56">
        <f t="shared" si="35"/>
        <v>0</v>
      </c>
      <c r="EA101" s="56">
        <f t="shared" si="35"/>
        <v>0</v>
      </c>
      <c r="EB101" s="56">
        <f t="shared" si="35"/>
        <v>0</v>
      </c>
      <c r="EC101" s="56">
        <f t="shared" si="35"/>
        <v>0</v>
      </c>
      <c r="ED101" s="56">
        <f t="shared" si="35"/>
        <v>0</v>
      </c>
      <c r="EE101" s="56">
        <f t="shared" si="35"/>
        <v>0</v>
      </c>
      <c r="EF101" s="56">
        <f t="shared" si="35"/>
        <v>0</v>
      </c>
      <c r="EG101" s="56">
        <f t="shared" si="35"/>
        <v>0</v>
      </c>
      <c r="EH101" s="56">
        <f t="shared" si="35"/>
        <v>0</v>
      </c>
      <c r="EI101" s="56">
        <f t="shared" si="35"/>
        <v>0</v>
      </c>
      <c r="EJ101" s="56">
        <f t="shared" si="35"/>
        <v>0</v>
      </c>
      <c r="EK101" s="56">
        <f t="shared" si="35"/>
        <v>0</v>
      </c>
      <c r="EL101" s="56">
        <f t="shared" si="35"/>
        <v>0</v>
      </c>
      <c r="EM101" s="56">
        <f t="shared" si="33"/>
        <v>0</v>
      </c>
      <c r="EN101" s="56">
        <f t="shared" si="33"/>
        <v>0</v>
      </c>
      <c r="EO101" s="56">
        <f t="shared" si="33"/>
        <v>0</v>
      </c>
      <c r="EP101" s="56">
        <f t="shared" si="33"/>
        <v>0</v>
      </c>
      <c r="EQ101" s="30">
        <f>CatTemplate[[#This Row],[Eq. unit cost]] * CatTemplate[[#This Row],[Eq. quantity]]</f>
        <v>0</v>
      </c>
      <c r="ER101" s="30">
        <f>CatTemplate[[#This Row],[Cons. unit cost]] *CatTemplate[[#This Row],[Cons. quantity]]</f>
        <v>0</v>
      </c>
      <c r="ES101" s="30">
        <f>CatTemplate[[#This Row],[Oth. unit cost]] *CatTemplate[[#This Row],[Oth. quantity]]</f>
        <v>0</v>
      </c>
      <c r="ET101" s="55">
        <f>SUM(CatTemplate[[#This Row],[CO1]:[CO20]])</f>
        <v>0</v>
      </c>
      <c r="EU101" s="56">
        <f t="shared" si="36"/>
        <v>0</v>
      </c>
      <c r="EV101" s="56">
        <f t="shared" si="36"/>
        <v>0</v>
      </c>
      <c r="EW101" s="56">
        <f t="shared" si="36"/>
        <v>0</v>
      </c>
      <c r="EX101" s="56">
        <f t="shared" si="36"/>
        <v>0</v>
      </c>
      <c r="EY101" s="56">
        <f t="shared" si="36"/>
        <v>0</v>
      </c>
      <c r="EZ101" s="56">
        <f t="shared" si="36"/>
        <v>0</v>
      </c>
      <c r="FA101" s="56">
        <f t="shared" si="36"/>
        <v>0</v>
      </c>
      <c r="FB101" s="56">
        <f t="shared" si="36"/>
        <v>0</v>
      </c>
      <c r="FC101" s="56">
        <f t="shared" si="36"/>
        <v>0</v>
      </c>
      <c r="FD101" s="56">
        <f t="shared" si="36"/>
        <v>0</v>
      </c>
      <c r="FE101" s="56">
        <f t="shared" si="36"/>
        <v>0</v>
      </c>
      <c r="FF101" s="56">
        <f t="shared" si="36"/>
        <v>0</v>
      </c>
      <c r="FG101" s="56">
        <f t="shared" si="36"/>
        <v>0</v>
      </c>
      <c r="FH101" s="56">
        <f t="shared" si="36"/>
        <v>0</v>
      </c>
      <c r="FI101" s="56">
        <f t="shared" si="36"/>
        <v>0</v>
      </c>
      <c r="FJ101" s="56">
        <f t="shared" si="36"/>
        <v>0</v>
      </c>
      <c r="FK101" s="56">
        <f t="shared" si="34"/>
        <v>0</v>
      </c>
      <c r="FL101" s="56">
        <f t="shared" si="34"/>
        <v>0</v>
      </c>
      <c r="FM101" s="56">
        <f t="shared" si="34"/>
        <v>0</v>
      </c>
      <c r="FN101" s="56">
        <f t="shared" si="34"/>
        <v>0</v>
      </c>
      <c r="FO101" s="58">
        <f>SUM(CatTemplate[[#This Row],[CS1]:[CS20]])</f>
        <v>0</v>
      </c>
      <c r="FP101" s="59">
        <f>CatTemplate[[#This Row],[Total Oth. cost]]+CatTemplate[[#This Row],[Total St. Cost]]</f>
        <v>0</v>
      </c>
      <c r="FQ101" s="33" t="e">
        <f t="shared" si="27"/>
        <v>#VALUE!</v>
      </c>
      <c r="FR101" s="33" t="e">
        <f t="shared" si="28"/>
        <v>#VALUE!</v>
      </c>
      <c r="FS101" s="30" t="e">
        <f>(CatTemplate[[#This Row],[CO1]] + CatTemplate[[#This Row],[CS1]]) * (1 + getRateOHFinal) * getRateMarkupFinal</f>
        <v>#VALUE!</v>
      </c>
      <c r="FT101" s="30" t="e">
        <f>(CatTemplate[[#This Row],[CO2]] + CatTemplate[[#This Row],[CS2]]) * (1 + getRateOHFinal) * getRateMarkupFinal</f>
        <v>#VALUE!</v>
      </c>
      <c r="FU101" s="30" t="e">
        <f>(CatTemplate[[#This Row],[CO3]] + CatTemplate[[#This Row],[CS3]]) * (1 + getRateOHFinal) * getRateMarkupFinal</f>
        <v>#VALUE!</v>
      </c>
      <c r="FV101" s="30" t="e">
        <f>(CatTemplate[[#This Row],[CO4]] + CatTemplate[[#This Row],[CS4]]) * (1 + getRateOHFinal) * getRateMarkupFinal</f>
        <v>#VALUE!</v>
      </c>
      <c r="FW101" s="30" t="e">
        <f>(CatTemplate[[#This Row],[CO5]] + CatTemplate[[#This Row],[CS5]]) * (1 + getRateOHFinal) * getRateMarkupFinal</f>
        <v>#VALUE!</v>
      </c>
      <c r="FX101" s="30" t="e">
        <f>(CatTemplate[[#This Row],[CO6]] + CatTemplate[[#This Row],[CS6]]) * (1 + getRateOHFinal) * getRateMarkupFinal</f>
        <v>#VALUE!</v>
      </c>
      <c r="FY101" s="30" t="e">
        <f>(CatTemplate[[#This Row],[CO7]] + CatTemplate[[#This Row],[CS7]]) * (1 + getRateOHFinal) * getRateMarkupFinal</f>
        <v>#VALUE!</v>
      </c>
      <c r="FZ101" s="30" t="e">
        <f>(CatTemplate[[#This Row],[CO8]] + CatTemplate[[#This Row],[CS8]]) * (1 + getRateOHFinal) * getRateMarkupFinal</f>
        <v>#VALUE!</v>
      </c>
      <c r="GA101" s="30" t="e">
        <f>(CatTemplate[[#This Row],[CO9]] + CatTemplate[[#This Row],[CS9]]) * (1 + getRateOHFinal) * getRateMarkupFinal</f>
        <v>#VALUE!</v>
      </c>
      <c r="GB101" s="30" t="e">
        <f>(CatTemplate[[#This Row],[CO10]] + CatTemplate[[#This Row],[CS10]]) * (1 + getRateOHFinal) * getRateMarkupFinal</f>
        <v>#VALUE!</v>
      </c>
      <c r="GC101" s="30" t="e">
        <f>(CatTemplate[[#This Row],[CO11]] + CatTemplate[[#This Row],[CS11]]) * (1 + getRateOHFinal) * getRateMarkupFinal</f>
        <v>#VALUE!</v>
      </c>
      <c r="GD101" s="30" t="e">
        <f>(CatTemplate[[#This Row],[CO12]] + CatTemplate[[#This Row],[CS12]]) * (1 + getRateOHFinal) * getRateMarkupFinal</f>
        <v>#VALUE!</v>
      </c>
      <c r="GE101" s="30" t="e">
        <f>(CatTemplate[[#This Row],[CO13]] + CatTemplate[[#This Row],[CS13]]) * (1 + getRateOHFinal) * getRateMarkupFinal</f>
        <v>#VALUE!</v>
      </c>
      <c r="GF101" s="30" t="e">
        <f>(CatTemplate[[#This Row],[CO14]] + CatTemplate[[#This Row],[CS14]]) * (1 + getRateOHFinal) * getRateMarkupFinal</f>
        <v>#VALUE!</v>
      </c>
      <c r="GG101" s="30" t="e">
        <f>(CatTemplate[[#This Row],[CO15]] + CatTemplate[[#This Row],[CS15]]) * (1 + getRateOHFinal) * getRateMarkupFinal</f>
        <v>#VALUE!</v>
      </c>
      <c r="GH101" s="30" t="e">
        <f>(CatTemplate[[#This Row],[CO16]] + CatTemplate[[#This Row],[CS16]]) * (1 + getRateOHFinal) * getRateMarkupFinal</f>
        <v>#VALUE!</v>
      </c>
      <c r="GI101" s="30" t="e">
        <f>(CatTemplate[[#This Row],[CO17]] + CatTemplate[[#This Row],[CS17]]) * (1 + getRateOHFinal) * getRateMarkupFinal</f>
        <v>#VALUE!</v>
      </c>
      <c r="GJ101" s="30" t="e">
        <f>(CatTemplate[[#This Row],[CO18]] + CatTemplate[[#This Row],[CS18]]) * (1 + getRateOHFinal) * getRateMarkupFinal</f>
        <v>#VALUE!</v>
      </c>
      <c r="GK101" s="30" t="e">
        <f>(CatTemplate[[#This Row],[CO19]] + CatTemplate[[#This Row],[CS19]]) * (1 + getRateOHFinal) * getRateMarkupFinal</f>
        <v>#VALUE!</v>
      </c>
      <c r="GL101" s="30" t="e">
        <f>(CatTemplate[[#This Row],[CO20]] + CatTemplate[[#This Row],[CS20]]) * (1 + getRateOHFinal) * getRateMarkupFinal</f>
        <v>#VALUE!</v>
      </c>
      <c r="GM101" s="30" t="e">
        <f t="shared" si="29"/>
        <v>#VALUE!</v>
      </c>
      <c r="GN101" s="30" t="e">
        <f t="shared" si="30"/>
        <v>#VALUE!</v>
      </c>
      <c r="GO101" s="30" t="e">
        <f t="shared" si="31"/>
        <v>#VALUE!</v>
      </c>
      <c r="GP101" s="30" t="e">
        <f t="shared" si="32"/>
        <v>#VALUE!</v>
      </c>
      <c r="GQ101" s="30" t="e">
        <f>(CatTemplate[[#This Row],[CO1]]+CatTemplate[[#This Row],[CS1]]) * (1+ getRateOHFinal) * (1 + getRateMarkupFinal)</f>
        <v>#VALUE!</v>
      </c>
      <c r="GR101" s="30" t="e">
        <f>(CatTemplate[[#This Row],[CO2]]+CatTemplate[[#This Row],[CS2]]) * (1+ getRateOHFinal) * (1 + getRateMarkupFinal)</f>
        <v>#VALUE!</v>
      </c>
      <c r="GS101" s="30" t="e">
        <f>(CatTemplate[[#This Row],[CO3]]+CatTemplate[[#This Row],[CS3]]) * (1+ getRateOHFinal) * (1 + getRateMarkupFinal)</f>
        <v>#VALUE!</v>
      </c>
      <c r="GT101" s="30" t="e">
        <f>(CatTemplate[[#This Row],[CO4]]+CatTemplate[[#This Row],[CS4]]) * (1+ getRateOHFinal) * (1 + getRateMarkupFinal)</f>
        <v>#VALUE!</v>
      </c>
      <c r="GU101" s="30" t="e">
        <f>(CatTemplate[[#This Row],[CO5]]+CatTemplate[[#This Row],[CS5]]) * (1+ getRateOHFinal) * (1 + getRateMarkupFinal)</f>
        <v>#VALUE!</v>
      </c>
      <c r="GV101" s="30" t="e">
        <f>(CatTemplate[[#This Row],[CO6]]+CatTemplate[[#This Row],[CS6]]) * (1+ getRateOHFinal) * (1 + getRateMarkupFinal)</f>
        <v>#VALUE!</v>
      </c>
      <c r="GW101" s="30" t="e">
        <f>(CatTemplate[[#This Row],[CO7]]+CatTemplate[[#This Row],[CS7]]) * (1+ getRateOHFinal) * (1 + getRateMarkupFinal)</f>
        <v>#VALUE!</v>
      </c>
      <c r="GX101" s="30" t="e">
        <f>(CatTemplate[[#This Row],[CO8]]+CatTemplate[[#This Row],[CS8]]) * (1+ getRateOHFinal) * (1 + getRateMarkupFinal)</f>
        <v>#VALUE!</v>
      </c>
      <c r="GY101" s="30" t="e">
        <f>(CatTemplate[[#This Row],[CO9]]+CatTemplate[[#This Row],[CS9]]) * (1+ getRateOHFinal) * (1 + getRateMarkupFinal)</f>
        <v>#VALUE!</v>
      </c>
      <c r="GZ101" s="30" t="e">
        <f>(CatTemplate[[#This Row],[CO10]]+CatTemplate[[#This Row],[CS10]]) * (1+ getRateOHFinal) * (1 + getRateMarkupFinal)</f>
        <v>#VALUE!</v>
      </c>
      <c r="HA101" s="30" t="e">
        <f>(CatTemplate[[#This Row],[CO11]]+CatTemplate[[#This Row],[CS11]]) * (1+ getRateOHFinal) * (1 + getRateMarkupFinal)</f>
        <v>#VALUE!</v>
      </c>
      <c r="HB101" s="30" t="e">
        <f>(CatTemplate[[#This Row],[CO12]]+CatTemplate[[#This Row],[CS12]]) * (1+ getRateOHFinal) * (1 + getRateMarkupFinal)</f>
        <v>#VALUE!</v>
      </c>
      <c r="HC101" s="30" t="e">
        <f>(CatTemplate[[#This Row],[CO13]]+CatTemplate[[#This Row],[CS13]]) * (1+ getRateOHFinal) * (1 + getRateMarkupFinal)</f>
        <v>#VALUE!</v>
      </c>
      <c r="HD101" s="30" t="e">
        <f>(CatTemplate[[#This Row],[CO14]]+CatTemplate[[#This Row],[CS14]]) * (1+ getRateOHFinal) * (1 + getRateMarkupFinal)</f>
        <v>#VALUE!</v>
      </c>
      <c r="HE101" s="30" t="e">
        <f>(CatTemplate[[#This Row],[CO15]]+CatTemplate[[#This Row],[CS15]]) * (1+ getRateOHFinal) * (1 + getRateMarkupFinal)</f>
        <v>#VALUE!</v>
      </c>
      <c r="HF101" s="30" t="e">
        <f>(CatTemplate[[#This Row],[CO16]]+CatTemplate[[#This Row],[CS16]]) * (1+ getRateOHFinal) * (1 + getRateMarkupFinal)</f>
        <v>#VALUE!</v>
      </c>
      <c r="HG101" s="30" t="e">
        <f>(CatTemplate[[#This Row],[CO17]]+CatTemplate[[#This Row],[CS17]]) * (1+ getRateOHFinal) * (1 + getRateMarkupFinal)</f>
        <v>#VALUE!</v>
      </c>
      <c r="HH101" s="30" t="e">
        <f>(CatTemplate[[#This Row],[CO18]]+CatTemplate[[#This Row],[CS18]]) * (1+ getRateOHFinal) * (1 + getRateMarkupFinal)</f>
        <v>#VALUE!</v>
      </c>
      <c r="HI101" s="30" t="e">
        <f>(CatTemplate[[#This Row],[CO19]]+CatTemplate[[#This Row],[CS19]]) * (1+ getRateOHFinal) * (1 + getRateMarkupFinal)</f>
        <v>#VALUE!</v>
      </c>
      <c r="HJ101" s="30" t="e">
        <f>(CatTemplate[[#This Row],[CO20]]+CatTemplate[[#This Row],[CS20]]) * (1+ getRateOHFinal) * (1 + getRateMarkupFinal)</f>
        <v>#VALUE!</v>
      </c>
      <c r="HK101" s="39" t="e">
        <f>CatTemplate[[#This Row],[Total cost]]+CatTemplate[[#This Row],[OH Amount]]+CatTemplate[[#This Row],[Markup]]</f>
        <v>#VALUE!</v>
      </c>
      <c r="HL101" s="63">
        <f>IF(CatTemplate[[#This Row],[Units]]="Days",CatTemplate[[#This Row],[Project quantity]]*CatTemplate[[#This Row],[St. unit effort]],CatTemplate[[#This Row],[Project quantity]])</f>
        <v>0</v>
      </c>
      <c r="HM101" s="287">
        <f>IFERROR(CatTemplate[[#This Row],[Total Price]]/(CatTemplate[[#This Row],[Final Quantity]]),0)</f>
        <v>0</v>
      </c>
      <c r="HN101" s="261"/>
    </row>
    <row r="102" spans="2:222" x14ac:dyDescent="0.2">
      <c r="B102" s="6" t="s">
        <v>75</v>
      </c>
      <c r="C102" s="22">
        <v>2</v>
      </c>
      <c r="D102" s="7" t="s">
        <v>75</v>
      </c>
      <c r="E102" s="24">
        <v>9</v>
      </c>
      <c r="F102" s="18" t="s">
        <v>307</v>
      </c>
      <c r="G102" s="26">
        <v>3</v>
      </c>
      <c r="H102" s="18" t="s">
        <v>895</v>
      </c>
      <c r="I102" s="18" t="s">
        <v>962</v>
      </c>
      <c r="J102" s="15" t="s">
        <v>28</v>
      </c>
      <c r="K102" s="15"/>
      <c r="L102" s="15" t="s">
        <v>140</v>
      </c>
      <c r="M102" s="15" t="s">
        <v>206</v>
      </c>
      <c r="N102" s="15" t="s">
        <v>858</v>
      </c>
      <c r="O102" s="320"/>
      <c r="P102" s="71"/>
      <c r="Q102" s="108"/>
      <c r="R102" s="73" t="s">
        <v>433</v>
      </c>
      <c r="S102" s="97"/>
      <c r="T102" s="100">
        <f>getEqUnitCost</f>
        <v>0</v>
      </c>
      <c r="U102" s="73">
        <f>getEqUnitEffort</f>
        <v>0</v>
      </c>
      <c r="V102" s="101">
        <f>getEqQuantity</f>
        <v>0</v>
      </c>
      <c r="W102" s="320"/>
      <c r="X102" s="100">
        <f>getConsUnitCost</f>
        <v>0</v>
      </c>
      <c r="Y102" s="73">
        <f>getConsUnitEffort</f>
        <v>0</v>
      </c>
      <c r="Z102" s="14">
        <f>getConsQuantity</f>
        <v>0</v>
      </c>
      <c r="AA102" s="320"/>
      <c r="AB102" s="72"/>
      <c r="AC102" s="112"/>
      <c r="AD102" s="14">
        <f>getOthQuantity</f>
        <v>0</v>
      </c>
      <c r="AE102" s="320"/>
      <c r="AF102" s="28" t="str">
        <f>IF(ISBLANK(CatTemplate[[#This Row],[Resource type]]),"",CatTemplate[[#This Row],[Resource type]])</f>
        <v>CIEC CRA</v>
      </c>
      <c r="AG102" s="242">
        <f>getStaffUnitCost</f>
        <v>529.72667641480098</v>
      </c>
      <c r="AH102" s="113">
        <f>getStaffUnitEffort</f>
        <v>0</v>
      </c>
      <c r="AI102" s="40">
        <f>getStaffQuantity</f>
        <v>0</v>
      </c>
      <c r="AJ102" s="41">
        <f>CatTemplate[[#This Row],[St. quantity]]*8/ParRatePM</f>
        <v>0</v>
      </c>
      <c r="AK102" s="320"/>
      <c r="AL102" s="53" t="str">
        <f>CatTemplate[[#This Row],[Item type]]</f>
        <v>Days</v>
      </c>
      <c r="AM102" s="12">
        <f>SUM(CatTemplate[[#This Row],[Year1]:[Year20]])</f>
        <v>0</v>
      </c>
      <c r="AN102" s="52"/>
      <c r="AO102" s="52"/>
      <c r="AP102" s="52"/>
      <c r="AQ102" s="8"/>
      <c r="AR102" s="8"/>
      <c r="AS102" s="8"/>
      <c r="AT102" s="8"/>
      <c r="AU102" s="8"/>
      <c r="AV102" s="8"/>
      <c r="AW102" s="8"/>
      <c r="AX102" s="8"/>
      <c r="AY102" s="8"/>
      <c r="AZ102" s="8"/>
      <c r="BA102" s="8"/>
      <c r="BB102" s="8"/>
      <c r="BC102" s="8"/>
      <c r="BD102" s="8"/>
      <c r="BE102" s="8"/>
      <c r="BF102" s="8"/>
      <c r="BG102" s="36"/>
      <c r="BH102" s="320"/>
      <c r="BI102" s="37" t="str">
        <f>getCostCategory</f>
        <v>01 Staff costs</v>
      </c>
      <c r="BJ102" s="37" t="str">
        <f>getSection</f>
        <v>02 Patient visits and data collection</v>
      </c>
      <c r="BK102" s="32" t="str">
        <f>getObject</f>
        <v>CIEC CRA</v>
      </c>
      <c r="BL102" s="30">
        <f>IFERROR(getUnitCost * IF(CatTemplate[[#This Row],[Cost Category Comp.]]="01 Staff costs", 1,1),0)</f>
        <v>529.72667641480098</v>
      </c>
      <c r="BM102" s="29">
        <f>IF(AND(ISBLANK(CatTemplate[[#This Row],[Eq. unit cost]]),ISBLANK(CatTemplate[[#This Row],[Cons. unit cost]]),ISBLANK(CatTemplate[[#This Row],[Oth. unit cost]])), 0, IF(getUnitEffort =0,1,getUnitEffort) * CatTemplate[[#This Row],[Year1]])</f>
        <v>0</v>
      </c>
      <c r="BN102" s="29">
        <f>IF(AND(ISBLANK(CatTemplate[[#This Row],[Eq. unit cost]]),ISBLANK(CatTemplate[[#This Row],[Cons. unit cost]]),ISBLANK(CatTemplate[[#This Row],[Oth. unit cost]])), 0, IF(getUnitEffort =0,1,getUnitEffort) * CatTemplate[[#This Row],[Year2]])</f>
        <v>0</v>
      </c>
      <c r="BO102" s="29">
        <f>IF(AND(ISBLANK(CatTemplate[[#This Row],[Eq. unit cost]]),ISBLANK(CatTemplate[[#This Row],[Cons. unit cost]]),ISBLANK(CatTemplate[[#This Row],[Oth. unit cost]])), 0, IF(getUnitEffort =0,1,getUnitEffort) * CatTemplate[[#This Row],[Year3]])</f>
        <v>0</v>
      </c>
      <c r="BP102" s="29">
        <f>IF(AND(ISBLANK(CatTemplate[[#This Row],[Eq. unit cost]]),ISBLANK(CatTemplate[[#This Row],[Cons. unit cost]]),ISBLANK(CatTemplate[[#This Row],[Oth. unit cost]])), 0, IF(getUnitEffort =0,1,getUnitEffort) * CatTemplate[[#This Row],[Year4]])</f>
        <v>0</v>
      </c>
      <c r="BQ102" s="29">
        <f>IF(AND(ISBLANK(CatTemplate[[#This Row],[Eq. unit cost]]),ISBLANK(CatTemplate[[#This Row],[Cons. unit cost]]),ISBLANK(CatTemplate[[#This Row],[Oth. unit cost]])), 0, IF(getUnitEffort =0,1,getUnitEffort) * CatTemplate[[#This Row],[Year5]])</f>
        <v>0</v>
      </c>
      <c r="BR102" s="29">
        <f>IF(AND(ISBLANK(CatTemplate[[#This Row],[Eq. unit cost]]),ISBLANK(CatTemplate[[#This Row],[Cons. unit cost]]),ISBLANK(CatTemplate[[#This Row],[Oth. unit cost]])), 0, IF(getUnitEffort =0,1,getUnitEffort) * CatTemplate[[#This Row],[Year6]])</f>
        <v>0</v>
      </c>
      <c r="BS102" s="29">
        <f>IF(AND(ISBLANK(CatTemplate[[#This Row],[Eq. unit cost]]),ISBLANK(CatTemplate[[#This Row],[Cons. unit cost]]),ISBLANK(CatTemplate[[#This Row],[Oth. unit cost]])), 0, IF(getUnitEffort =0,1,getUnitEffort) * CatTemplate[[#This Row],[Year7]])</f>
        <v>0</v>
      </c>
      <c r="BT102" s="29">
        <f>IF(AND(ISBLANK(CatTemplate[[#This Row],[Eq. unit cost]]),ISBLANK(CatTemplate[[#This Row],[Cons. unit cost]]),ISBLANK(CatTemplate[[#This Row],[Oth. unit cost]])), 0, IF(getUnitEffort =0,1,getUnitEffort) * CatTemplate[[#This Row],[Year8]])</f>
        <v>0</v>
      </c>
      <c r="BU102" s="29">
        <f>IF(AND(ISBLANK(CatTemplate[[#This Row],[Eq. unit cost]]),ISBLANK(CatTemplate[[#This Row],[Cons. unit cost]]),ISBLANK(CatTemplate[[#This Row],[Oth. unit cost]])), 0, IF(getUnitEffort =0,1,getUnitEffort) * CatTemplate[[#This Row],[Year9]])</f>
        <v>0</v>
      </c>
      <c r="BV102" s="29">
        <f>IF(AND(ISBLANK(CatTemplate[[#This Row],[Eq. unit cost]]),ISBLANK(CatTemplate[[#This Row],[Cons. unit cost]]),ISBLANK(CatTemplate[[#This Row],[Oth. unit cost]])), 0, IF(getUnitEffort =0,1,getUnitEffort) * CatTemplate[[#This Row],[Year10]])</f>
        <v>0</v>
      </c>
      <c r="BW102" s="29">
        <f>IF(AND(ISBLANK(CatTemplate[[#This Row],[Eq. unit cost]]),ISBLANK(CatTemplate[[#This Row],[Cons. unit cost]]),ISBLANK(CatTemplate[[#This Row],[Oth. unit cost]])), 0, IF(getUnitEffort =0,1,getUnitEffort) * CatTemplate[[#This Row],[Year11]])</f>
        <v>0</v>
      </c>
      <c r="BX102" s="29">
        <f>IF(AND(ISBLANK(CatTemplate[[#This Row],[Eq. unit cost]]),ISBLANK(CatTemplate[[#This Row],[Cons. unit cost]]),ISBLANK(CatTemplate[[#This Row],[Oth. unit cost]])), 0, IF(getUnitEffort =0,1,getUnitEffort) * CatTemplate[[#This Row],[Year12]])</f>
        <v>0</v>
      </c>
      <c r="BY102" s="29">
        <f>IF(AND(ISBLANK(CatTemplate[[#This Row],[Eq. unit cost]]),ISBLANK(CatTemplate[[#This Row],[Cons. unit cost]]),ISBLANK(CatTemplate[[#This Row],[Oth. unit cost]])), 0, IF(getUnitEffort =0,1,getUnitEffort) * CatTemplate[[#This Row],[Year13]])</f>
        <v>0</v>
      </c>
      <c r="BZ102" s="29">
        <f>IF(AND(ISBLANK(CatTemplate[[#This Row],[Eq. unit cost]]),ISBLANK(CatTemplate[[#This Row],[Cons. unit cost]]),ISBLANK(CatTemplate[[#This Row],[Oth. unit cost]])), 0, IF(getUnitEffort =0,1,getUnitEffort) * CatTemplate[[#This Row],[Year14]])</f>
        <v>0</v>
      </c>
      <c r="CA102" s="29">
        <f>IF(AND(ISBLANK(CatTemplate[[#This Row],[Eq. unit cost]]),ISBLANK(CatTemplate[[#This Row],[Cons. unit cost]]),ISBLANK(CatTemplate[[#This Row],[Oth. unit cost]])), 0, IF(getUnitEffort =0,1,getUnitEffort) * CatTemplate[[#This Row],[Year15]])</f>
        <v>0</v>
      </c>
      <c r="CB102" s="29">
        <f>IF(AND(ISBLANK(CatTemplate[[#This Row],[Eq. unit cost]]),ISBLANK(CatTemplate[[#This Row],[Cons. unit cost]]),ISBLANK(CatTemplate[[#This Row],[Oth. unit cost]])), 0, IF(getUnitEffort =0,1,getUnitEffort) * CatTemplate[[#This Row],[Year16]])</f>
        <v>0</v>
      </c>
      <c r="CC102" s="29">
        <f>IF(AND(ISBLANK(CatTemplate[[#This Row],[Eq. unit cost]]),ISBLANK(CatTemplate[[#This Row],[Cons. unit cost]]),ISBLANK(CatTemplate[[#This Row],[Oth. unit cost]])), 0, IF(getUnitEffort =0,1,getUnitEffort) * CatTemplate[[#This Row],[Year17]])</f>
        <v>0</v>
      </c>
      <c r="CD102" s="29">
        <f>IF(AND(ISBLANK(CatTemplate[[#This Row],[Eq. unit cost]]),ISBLANK(CatTemplate[[#This Row],[Cons. unit cost]]),ISBLANK(CatTemplate[[#This Row],[Oth. unit cost]])), 0, IF(getUnitEffort =0,1,getUnitEffort) * CatTemplate[[#This Row],[Year18]])</f>
        <v>0</v>
      </c>
      <c r="CE102" s="29">
        <f>IF(AND(ISBLANK(CatTemplate[[#This Row],[Eq. unit cost]]),ISBLANK(CatTemplate[[#This Row],[Cons. unit cost]]),ISBLANK(CatTemplate[[#This Row],[Oth. unit cost]])), 0, IF(getUnitEffort =0,1,getUnitEffort) * CatTemplate[[#This Row],[Year19]])</f>
        <v>0</v>
      </c>
      <c r="CF102" s="29">
        <f>IF(AND(ISBLANK(CatTemplate[[#This Row],[Eq. unit cost]]),ISBLANK(CatTemplate[[#This Row],[Cons. unit cost]]),ISBLANK(CatTemplate[[#This Row],[Oth. unit cost]])), 0, IF(getUnitEffort =0,1,getUnitEffort) * CatTemplate[[#This Row],[Year20]])</f>
        <v>0</v>
      </c>
      <c r="CG102" s="45">
        <f>SUM(CatTemplate[[#This Row],[Q1]:[Q20]])</f>
        <v>0</v>
      </c>
      <c r="CH102" s="29">
        <f>IF(ISBLANK(CatTemplate[[#This Row],[St. unit effort]]),0,(CatTemplate[[#This Row],[St. unit effort]] * CatTemplate[[#This Row],[Year1]]))</f>
        <v>0</v>
      </c>
      <c r="CI102" s="29">
        <f>IF(ISBLANK(CatTemplate[[#This Row],[St. unit effort]]),0,(CatTemplate[[#This Row],[St. unit effort]] * CatTemplate[[#This Row],[Year2]]))</f>
        <v>0</v>
      </c>
      <c r="CJ102" s="29">
        <f>IF(ISBLANK(CatTemplate[[#This Row],[St. unit effort]]),0,(CatTemplate[[#This Row],[St. unit effort]] * CatTemplate[[#This Row],[Year3]]))</f>
        <v>0</v>
      </c>
      <c r="CK102" s="29">
        <f>IF(ISBLANK(CatTemplate[[#This Row],[St. unit effort]]),0,(CatTemplate[[#This Row],[St. unit effort]] * CatTemplate[[#This Row],[Year4]]))</f>
        <v>0</v>
      </c>
      <c r="CL102" s="29">
        <f>IF(ISBLANK(CatTemplate[[#This Row],[St. unit effort]]),0,(CatTemplate[[#This Row],[St. unit effort]] * CatTemplate[[#This Row],[Year5]]))</f>
        <v>0</v>
      </c>
      <c r="CM102" s="29">
        <f>IF(ISBLANK(CatTemplate[[#This Row],[St. unit effort]]),0,(CatTemplate[[#This Row],[St. unit effort]] * CatTemplate[[#This Row],[Year6]]))</f>
        <v>0</v>
      </c>
      <c r="CN102" s="29">
        <f>IF(ISBLANK(CatTemplate[[#This Row],[St. unit effort]]),0,(CatTemplate[[#This Row],[St. unit effort]] * CatTemplate[[#This Row],[Year7]]))</f>
        <v>0</v>
      </c>
      <c r="CO102" s="29">
        <f>IF(ISBLANK(CatTemplate[[#This Row],[St. unit effort]]),0,(CatTemplate[[#This Row],[St. unit effort]] * CatTemplate[[#This Row],[Year8]]))</f>
        <v>0</v>
      </c>
      <c r="CP102" s="29">
        <f>IF(ISBLANK(CatTemplate[[#This Row],[St. unit effort]]),0,(CatTemplate[[#This Row],[St. unit effort]] * CatTemplate[[#This Row],[Year9]]))</f>
        <v>0</v>
      </c>
      <c r="CQ102" s="29">
        <f>IF(ISBLANK(CatTemplate[[#This Row],[St. unit effort]]),0,(CatTemplate[[#This Row],[St. unit effort]] * CatTemplate[[#This Row],[Year10]]))</f>
        <v>0</v>
      </c>
      <c r="CR102" s="29">
        <f>IF(ISBLANK(CatTemplate[[#This Row],[St. unit effort]]),0,(CatTemplate[[#This Row],[St. unit effort]] * CatTemplate[[#This Row],[Year11]]))</f>
        <v>0</v>
      </c>
      <c r="CS102" s="29">
        <f>IF(ISBLANK(CatTemplate[[#This Row],[St. unit effort]]),0,(CatTemplate[[#This Row],[St. unit effort]] * CatTemplate[[#This Row],[Year12]]))</f>
        <v>0</v>
      </c>
      <c r="CT102" s="29">
        <f>IF(ISBLANK(CatTemplate[[#This Row],[St. unit effort]]),0,(CatTemplate[[#This Row],[St. unit effort]] * CatTemplate[[#This Row],[Year13]]))</f>
        <v>0</v>
      </c>
      <c r="CU102" s="29">
        <f>IF(ISBLANK(CatTemplate[[#This Row],[St. unit effort]]),0,(CatTemplate[[#This Row],[St. unit effort]] * CatTemplate[[#This Row],[Year14]]))</f>
        <v>0</v>
      </c>
      <c r="CV102" s="29">
        <f>IF(ISBLANK(CatTemplate[[#This Row],[St. unit effort]]),0,(CatTemplate[[#This Row],[St. unit effort]] * CatTemplate[[#This Row],[Year15]]))</f>
        <v>0</v>
      </c>
      <c r="CW102" s="29">
        <f>IF(ISBLANK(CatTemplate[[#This Row],[St. unit effort]]),0,(CatTemplate[[#This Row],[St. unit effort]] * CatTemplate[[#This Row],[Year16]]))</f>
        <v>0</v>
      </c>
      <c r="CX102" s="29">
        <f>IF(ISBLANK(CatTemplate[[#This Row],[St. unit effort]]),0,(CatTemplate[[#This Row],[St. unit effort]] * CatTemplate[[#This Row],[Year17]]))</f>
        <v>0</v>
      </c>
      <c r="CY102" s="29">
        <f>IF(ISBLANK(CatTemplate[[#This Row],[St. unit effort]]),0,(CatTemplate[[#This Row],[St. unit effort]] * CatTemplate[[#This Row],[Year18]]))</f>
        <v>0</v>
      </c>
      <c r="CZ102" s="29">
        <f>IF(ISBLANK(CatTemplate[[#This Row],[St. unit effort]]),0,(CatTemplate[[#This Row],[St. unit effort]] * CatTemplate[[#This Row],[Year19]]))</f>
        <v>0</v>
      </c>
      <c r="DA102" s="29">
        <f>IF(ISBLANK(CatTemplate[[#This Row],[St. unit effort]]),0,(CatTemplate[[#This Row],[St. unit effort]] * CatTemplate[[#This Row],[Year20]]))</f>
        <v>0</v>
      </c>
      <c r="DB102" s="57">
        <f>IF(ISBLANK(CatTemplate[[#This Row],[St. unit effort]]),0,(CatTemplate[[#This Row],[St. unit effort]] * CatTemplate[[#This Row],[Year1]])*8/ParRatePM)</f>
        <v>0</v>
      </c>
      <c r="DC102" s="57">
        <f>IF(ISBLANK(CatTemplate[[#This Row],[St. unit effort]]),0,(CatTemplate[[#This Row],[St. unit effort]] * CatTemplate[[#This Row],[Year2]])*8/ParRatePM)</f>
        <v>0</v>
      </c>
      <c r="DD102" s="57">
        <f>IF(ISBLANK(CatTemplate[[#This Row],[St. unit effort]]),0,(CatTemplate[[#This Row],[St. unit effort]] * CatTemplate[[#This Row],[Year3]])*8/ParRatePM)</f>
        <v>0</v>
      </c>
      <c r="DE102" s="57">
        <f>IF(ISBLANK(CatTemplate[[#This Row],[St. unit effort]]),0,(CatTemplate[[#This Row],[St. unit effort]] * CatTemplate[[#This Row],[Year4]])*8/ParRatePM)</f>
        <v>0</v>
      </c>
      <c r="DF102" s="57">
        <f>IF(ISBLANK(CatTemplate[[#This Row],[St. unit effort]]),0,(CatTemplate[[#This Row],[St. unit effort]] * CatTemplate[[#This Row],[Year5]])*8/ParRatePM)</f>
        <v>0</v>
      </c>
      <c r="DG102" s="57">
        <f>IF(ISBLANK(CatTemplate[[#This Row],[St. unit effort]]),0,(CatTemplate[[#This Row],[St. unit effort]] * CatTemplate[[#This Row],[Year6]])*8/ParRatePM)</f>
        <v>0</v>
      </c>
      <c r="DH102" s="57">
        <f>IF(ISBLANK(CatTemplate[[#This Row],[St. unit effort]]),0,(CatTemplate[[#This Row],[St. unit effort]] * CatTemplate[[#This Row],[Year7]])*8/ParRatePM)</f>
        <v>0</v>
      </c>
      <c r="DI102" s="57">
        <f>IF(ISBLANK(CatTemplate[[#This Row],[St. unit effort]]),0,(CatTemplate[[#This Row],[St. unit effort]] * CatTemplate[[#This Row],[Year8]])*8/ParRatePM)</f>
        <v>0</v>
      </c>
      <c r="DJ102" s="57">
        <f>IF(ISBLANK(CatTemplate[[#This Row],[St. unit effort]]),0,(CatTemplate[[#This Row],[St. unit effort]] * CatTemplate[[#This Row],[Year9]])*8/ParRatePM)</f>
        <v>0</v>
      </c>
      <c r="DK102" s="57">
        <f>IF(ISBLANK(CatTemplate[[#This Row],[St. unit effort]]),0,(CatTemplate[[#This Row],[St. unit effort]] * CatTemplate[[#This Row],[Year10]])*8/ParRatePM)</f>
        <v>0</v>
      </c>
      <c r="DL102" s="57">
        <f>IF(ISBLANK(CatTemplate[[#This Row],[St. unit effort]]),0,(CatTemplate[[#This Row],[St. unit effort]] * CatTemplate[[#This Row],[Year11]])*8/ParRatePM)</f>
        <v>0</v>
      </c>
      <c r="DM102" s="57">
        <f>IF(ISBLANK(CatTemplate[[#This Row],[St. unit effort]]),0,(CatTemplate[[#This Row],[St. unit effort]] * CatTemplate[[#This Row],[Year12]])*8/ParRatePM)</f>
        <v>0</v>
      </c>
      <c r="DN102" s="57">
        <f>IF(ISBLANK(CatTemplate[[#This Row],[St. unit effort]]),0,(CatTemplate[[#This Row],[St. unit effort]] * CatTemplate[[#This Row],[Year13]])*8/ParRatePM)</f>
        <v>0</v>
      </c>
      <c r="DO102" s="57">
        <f>IF(ISBLANK(CatTemplate[[#This Row],[St. unit effort]]),0,(CatTemplate[[#This Row],[St. unit effort]] * CatTemplate[[#This Row],[Year14]])*8/ParRatePM)</f>
        <v>0</v>
      </c>
      <c r="DP102" s="57">
        <f>IF(ISBLANK(CatTemplate[[#This Row],[St. unit effort]]),0,(CatTemplate[[#This Row],[St. unit effort]] * CatTemplate[[#This Row],[Year15]])*8/ParRatePM)</f>
        <v>0</v>
      </c>
      <c r="DQ102" s="57">
        <f>IF(ISBLANK(CatTemplate[[#This Row],[St. unit effort]]),0,(CatTemplate[[#This Row],[St. unit effort]] * CatTemplate[[#This Row],[Year16]])*8/ParRatePM)</f>
        <v>0</v>
      </c>
      <c r="DR102" s="57">
        <f>IF(ISBLANK(CatTemplate[[#This Row],[St. unit effort]]),0,(CatTemplate[[#This Row],[St. unit effort]] * CatTemplate[[#This Row],[Year17]])*8/ParRatePM)</f>
        <v>0</v>
      </c>
      <c r="DS102" s="57">
        <f>IF(ISBLANK(CatTemplate[[#This Row],[St. unit effort]]),0,(CatTemplate[[#This Row],[St. unit effort]] * CatTemplate[[#This Row],[Year18]])*8/ParRatePM)</f>
        <v>0</v>
      </c>
      <c r="DT102" s="57">
        <f>IF(ISBLANK(CatTemplate[[#This Row],[St. unit effort]]),0,(CatTemplate[[#This Row],[St. unit effort]] * CatTemplate[[#This Row],[Year19]])*8/ParRatePM)</f>
        <v>0</v>
      </c>
      <c r="DU102" s="57">
        <f>IF(ISBLANK(CatTemplate[[#This Row],[St. unit effort]]),0,(CatTemplate[[#This Row],[St. unit effort]] * CatTemplate[[#This Row],[Year20]])*8/ParRatePM)</f>
        <v>0</v>
      </c>
      <c r="DV102" s="54">
        <f>SUM(CatTemplate[[#This Row],[PM1]:[PM20]])</f>
        <v>0</v>
      </c>
      <c r="DW102" s="56">
        <f t="shared" si="35"/>
        <v>0</v>
      </c>
      <c r="DX102" s="56">
        <f t="shared" si="35"/>
        <v>0</v>
      </c>
      <c r="DY102" s="56">
        <f t="shared" si="35"/>
        <v>0</v>
      </c>
      <c r="DZ102" s="56">
        <f t="shared" si="35"/>
        <v>0</v>
      </c>
      <c r="EA102" s="56">
        <f t="shared" si="35"/>
        <v>0</v>
      </c>
      <c r="EB102" s="56">
        <f t="shared" si="35"/>
        <v>0</v>
      </c>
      <c r="EC102" s="56">
        <f t="shared" si="35"/>
        <v>0</v>
      </c>
      <c r="ED102" s="56">
        <f t="shared" si="35"/>
        <v>0</v>
      </c>
      <c r="EE102" s="56">
        <f t="shared" si="35"/>
        <v>0</v>
      </c>
      <c r="EF102" s="56">
        <f t="shared" si="35"/>
        <v>0</v>
      </c>
      <c r="EG102" s="56">
        <f t="shared" si="35"/>
        <v>0</v>
      </c>
      <c r="EH102" s="56">
        <f t="shared" si="35"/>
        <v>0</v>
      </c>
      <c r="EI102" s="56">
        <f t="shared" si="35"/>
        <v>0</v>
      </c>
      <c r="EJ102" s="56">
        <f t="shared" si="35"/>
        <v>0</v>
      </c>
      <c r="EK102" s="56">
        <f t="shared" si="35"/>
        <v>0</v>
      </c>
      <c r="EL102" s="56">
        <f t="shared" ref="EL102:EP117" si="37">getCost(COLUMN(), ROW(), "Other")</f>
        <v>0</v>
      </c>
      <c r="EM102" s="56">
        <f t="shared" si="37"/>
        <v>0</v>
      </c>
      <c r="EN102" s="56">
        <f t="shared" si="37"/>
        <v>0</v>
      </c>
      <c r="EO102" s="56">
        <f t="shared" si="37"/>
        <v>0</v>
      </c>
      <c r="EP102" s="56">
        <f t="shared" si="37"/>
        <v>0</v>
      </c>
      <c r="EQ102" s="30">
        <f>CatTemplate[[#This Row],[Eq. unit cost]] * CatTemplate[[#This Row],[Eq. quantity]]</f>
        <v>0</v>
      </c>
      <c r="ER102" s="30">
        <f>CatTemplate[[#This Row],[Cons. unit cost]] *CatTemplate[[#This Row],[Cons. quantity]]</f>
        <v>0</v>
      </c>
      <c r="ES102" s="30">
        <f>CatTemplate[[#This Row],[Oth. unit cost]] *CatTemplate[[#This Row],[Oth. quantity]]</f>
        <v>0</v>
      </c>
      <c r="ET102" s="55">
        <f>SUM(CatTemplate[[#This Row],[CO1]:[CO20]])</f>
        <v>0</v>
      </c>
      <c r="EU102" s="56">
        <f t="shared" si="36"/>
        <v>0</v>
      </c>
      <c r="EV102" s="56">
        <f t="shared" si="36"/>
        <v>0</v>
      </c>
      <c r="EW102" s="56">
        <f t="shared" si="36"/>
        <v>0</v>
      </c>
      <c r="EX102" s="56">
        <f t="shared" si="36"/>
        <v>0</v>
      </c>
      <c r="EY102" s="56">
        <f t="shared" si="36"/>
        <v>0</v>
      </c>
      <c r="EZ102" s="56">
        <f t="shared" si="36"/>
        <v>0</v>
      </c>
      <c r="FA102" s="56">
        <f t="shared" si="36"/>
        <v>0</v>
      </c>
      <c r="FB102" s="56">
        <f t="shared" si="36"/>
        <v>0</v>
      </c>
      <c r="FC102" s="56">
        <f t="shared" si="36"/>
        <v>0</v>
      </c>
      <c r="FD102" s="56">
        <f t="shared" si="36"/>
        <v>0</v>
      </c>
      <c r="FE102" s="56">
        <f t="shared" si="36"/>
        <v>0</v>
      </c>
      <c r="FF102" s="56">
        <f t="shared" si="36"/>
        <v>0</v>
      </c>
      <c r="FG102" s="56">
        <f t="shared" si="36"/>
        <v>0</v>
      </c>
      <c r="FH102" s="56">
        <f t="shared" si="36"/>
        <v>0</v>
      </c>
      <c r="FI102" s="56">
        <f t="shared" si="36"/>
        <v>0</v>
      </c>
      <c r="FJ102" s="56">
        <f t="shared" ref="FJ102:FN117" si="38">getCost(COLUMN(), ROW(), "Staff")</f>
        <v>0</v>
      </c>
      <c r="FK102" s="56">
        <f t="shared" si="38"/>
        <v>0</v>
      </c>
      <c r="FL102" s="56">
        <f t="shared" si="38"/>
        <v>0</v>
      </c>
      <c r="FM102" s="56">
        <f t="shared" si="38"/>
        <v>0</v>
      </c>
      <c r="FN102" s="56">
        <f t="shared" si="38"/>
        <v>0</v>
      </c>
      <c r="FO102" s="58">
        <f>SUM(CatTemplate[[#This Row],[CS1]:[CS20]])</f>
        <v>0</v>
      </c>
      <c r="FP102" s="59">
        <f>CatTemplate[[#This Row],[Total Oth. cost]]+CatTemplate[[#This Row],[Total St. Cost]]</f>
        <v>0</v>
      </c>
      <c r="FQ102" s="33" t="e">
        <f t="shared" si="27"/>
        <v>#VALUE!</v>
      </c>
      <c r="FR102" s="33" t="e">
        <f t="shared" si="28"/>
        <v>#VALUE!</v>
      </c>
      <c r="FS102" s="30" t="e">
        <f>(CatTemplate[[#This Row],[CO1]] + CatTemplate[[#This Row],[CS1]]) * (1 + getRateOHFinal) * getRateMarkupFinal</f>
        <v>#VALUE!</v>
      </c>
      <c r="FT102" s="30" t="e">
        <f>(CatTemplate[[#This Row],[CO2]] + CatTemplate[[#This Row],[CS2]]) * (1 + getRateOHFinal) * getRateMarkupFinal</f>
        <v>#VALUE!</v>
      </c>
      <c r="FU102" s="30" t="e">
        <f>(CatTemplate[[#This Row],[CO3]] + CatTemplate[[#This Row],[CS3]]) * (1 + getRateOHFinal) * getRateMarkupFinal</f>
        <v>#VALUE!</v>
      </c>
      <c r="FV102" s="30" t="e">
        <f>(CatTemplate[[#This Row],[CO4]] + CatTemplate[[#This Row],[CS4]]) * (1 + getRateOHFinal) * getRateMarkupFinal</f>
        <v>#VALUE!</v>
      </c>
      <c r="FW102" s="30" t="e">
        <f>(CatTemplate[[#This Row],[CO5]] + CatTemplate[[#This Row],[CS5]]) * (1 + getRateOHFinal) * getRateMarkupFinal</f>
        <v>#VALUE!</v>
      </c>
      <c r="FX102" s="30" t="e">
        <f>(CatTemplate[[#This Row],[CO6]] + CatTemplate[[#This Row],[CS6]]) * (1 + getRateOHFinal) * getRateMarkupFinal</f>
        <v>#VALUE!</v>
      </c>
      <c r="FY102" s="30" t="e">
        <f>(CatTemplate[[#This Row],[CO7]] + CatTemplate[[#This Row],[CS7]]) * (1 + getRateOHFinal) * getRateMarkupFinal</f>
        <v>#VALUE!</v>
      </c>
      <c r="FZ102" s="30" t="e">
        <f>(CatTemplate[[#This Row],[CO8]] + CatTemplate[[#This Row],[CS8]]) * (1 + getRateOHFinal) * getRateMarkupFinal</f>
        <v>#VALUE!</v>
      </c>
      <c r="GA102" s="30" t="e">
        <f>(CatTemplate[[#This Row],[CO9]] + CatTemplate[[#This Row],[CS9]]) * (1 + getRateOHFinal) * getRateMarkupFinal</f>
        <v>#VALUE!</v>
      </c>
      <c r="GB102" s="30" t="e">
        <f>(CatTemplate[[#This Row],[CO10]] + CatTemplate[[#This Row],[CS10]]) * (1 + getRateOHFinal) * getRateMarkupFinal</f>
        <v>#VALUE!</v>
      </c>
      <c r="GC102" s="30" t="e">
        <f>(CatTemplate[[#This Row],[CO11]] + CatTemplate[[#This Row],[CS11]]) * (1 + getRateOHFinal) * getRateMarkupFinal</f>
        <v>#VALUE!</v>
      </c>
      <c r="GD102" s="30" t="e">
        <f>(CatTemplate[[#This Row],[CO12]] + CatTemplate[[#This Row],[CS12]]) * (1 + getRateOHFinal) * getRateMarkupFinal</f>
        <v>#VALUE!</v>
      </c>
      <c r="GE102" s="30" t="e">
        <f>(CatTemplate[[#This Row],[CO13]] + CatTemplate[[#This Row],[CS13]]) * (1 + getRateOHFinal) * getRateMarkupFinal</f>
        <v>#VALUE!</v>
      </c>
      <c r="GF102" s="30" t="e">
        <f>(CatTemplate[[#This Row],[CO14]] + CatTemplate[[#This Row],[CS14]]) * (1 + getRateOHFinal) * getRateMarkupFinal</f>
        <v>#VALUE!</v>
      </c>
      <c r="GG102" s="30" t="e">
        <f>(CatTemplate[[#This Row],[CO15]] + CatTemplate[[#This Row],[CS15]]) * (1 + getRateOHFinal) * getRateMarkupFinal</f>
        <v>#VALUE!</v>
      </c>
      <c r="GH102" s="30" t="e">
        <f>(CatTemplate[[#This Row],[CO16]] + CatTemplate[[#This Row],[CS16]]) * (1 + getRateOHFinal) * getRateMarkupFinal</f>
        <v>#VALUE!</v>
      </c>
      <c r="GI102" s="30" t="e">
        <f>(CatTemplate[[#This Row],[CO17]] + CatTemplate[[#This Row],[CS17]]) * (1 + getRateOHFinal) * getRateMarkupFinal</f>
        <v>#VALUE!</v>
      </c>
      <c r="GJ102" s="30" t="e">
        <f>(CatTemplate[[#This Row],[CO18]] + CatTemplate[[#This Row],[CS18]]) * (1 + getRateOHFinal) * getRateMarkupFinal</f>
        <v>#VALUE!</v>
      </c>
      <c r="GK102" s="30" t="e">
        <f>(CatTemplate[[#This Row],[CO19]] + CatTemplate[[#This Row],[CS19]]) * (1 + getRateOHFinal) * getRateMarkupFinal</f>
        <v>#VALUE!</v>
      </c>
      <c r="GL102" s="30" t="e">
        <f>(CatTemplate[[#This Row],[CO20]] + CatTemplate[[#This Row],[CS20]]) * (1 + getRateOHFinal) * getRateMarkupFinal</f>
        <v>#VALUE!</v>
      </c>
      <c r="GM102" s="30" t="e">
        <f t="shared" si="29"/>
        <v>#VALUE!</v>
      </c>
      <c r="GN102" s="30" t="e">
        <f t="shared" si="30"/>
        <v>#VALUE!</v>
      </c>
      <c r="GO102" s="30" t="e">
        <f t="shared" si="31"/>
        <v>#VALUE!</v>
      </c>
      <c r="GP102" s="30" t="e">
        <f t="shared" si="32"/>
        <v>#VALUE!</v>
      </c>
      <c r="GQ102" s="30" t="e">
        <f>(CatTemplate[[#This Row],[CO1]]+CatTemplate[[#This Row],[CS1]]) * (1+ getRateOHFinal) * (1 + getRateMarkupFinal)</f>
        <v>#VALUE!</v>
      </c>
      <c r="GR102" s="30" t="e">
        <f>(CatTemplate[[#This Row],[CO2]]+CatTemplate[[#This Row],[CS2]]) * (1+ getRateOHFinal) * (1 + getRateMarkupFinal)</f>
        <v>#VALUE!</v>
      </c>
      <c r="GS102" s="30" t="e">
        <f>(CatTemplate[[#This Row],[CO3]]+CatTemplate[[#This Row],[CS3]]) * (1+ getRateOHFinal) * (1 + getRateMarkupFinal)</f>
        <v>#VALUE!</v>
      </c>
      <c r="GT102" s="30" t="e">
        <f>(CatTemplate[[#This Row],[CO4]]+CatTemplate[[#This Row],[CS4]]) * (1+ getRateOHFinal) * (1 + getRateMarkupFinal)</f>
        <v>#VALUE!</v>
      </c>
      <c r="GU102" s="30" t="e">
        <f>(CatTemplate[[#This Row],[CO5]]+CatTemplate[[#This Row],[CS5]]) * (1+ getRateOHFinal) * (1 + getRateMarkupFinal)</f>
        <v>#VALUE!</v>
      </c>
      <c r="GV102" s="30" t="e">
        <f>(CatTemplate[[#This Row],[CO6]]+CatTemplate[[#This Row],[CS6]]) * (1+ getRateOHFinal) * (1 + getRateMarkupFinal)</f>
        <v>#VALUE!</v>
      </c>
      <c r="GW102" s="30" t="e">
        <f>(CatTemplate[[#This Row],[CO7]]+CatTemplate[[#This Row],[CS7]]) * (1+ getRateOHFinal) * (1 + getRateMarkupFinal)</f>
        <v>#VALUE!</v>
      </c>
      <c r="GX102" s="30" t="e">
        <f>(CatTemplate[[#This Row],[CO8]]+CatTemplate[[#This Row],[CS8]]) * (1+ getRateOHFinal) * (1 + getRateMarkupFinal)</f>
        <v>#VALUE!</v>
      </c>
      <c r="GY102" s="30" t="e">
        <f>(CatTemplate[[#This Row],[CO9]]+CatTemplate[[#This Row],[CS9]]) * (1+ getRateOHFinal) * (1 + getRateMarkupFinal)</f>
        <v>#VALUE!</v>
      </c>
      <c r="GZ102" s="30" t="e">
        <f>(CatTemplate[[#This Row],[CO10]]+CatTemplate[[#This Row],[CS10]]) * (1+ getRateOHFinal) * (1 + getRateMarkupFinal)</f>
        <v>#VALUE!</v>
      </c>
      <c r="HA102" s="30" t="e">
        <f>(CatTemplate[[#This Row],[CO11]]+CatTemplate[[#This Row],[CS11]]) * (1+ getRateOHFinal) * (1 + getRateMarkupFinal)</f>
        <v>#VALUE!</v>
      </c>
      <c r="HB102" s="30" t="e">
        <f>(CatTemplate[[#This Row],[CO12]]+CatTemplate[[#This Row],[CS12]]) * (1+ getRateOHFinal) * (1 + getRateMarkupFinal)</f>
        <v>#VALUE!</v>
      </c>
      <c r="HC102" s="30" t="e">
        <f>(CatTemplate[[#This Row],[CO13]]+CatTemplate[[#This Row],[CS13]]) * (1+ getRateOHFinal) * (1 + getRateMarkupFinal)</f>
        <v>#VALUE!</v>
      </c>
      <c r="HD102" s="30" t="e">
        <f>(CatTemplate[[#This Row],[CO14]]+CatTemplate[[#This Row],[CS14]]) * (1+ getRateOHFinal) * (1 + getRateMarkupFinal)</f>
        <v>#VALUE!</v>
      </c>
      <c r="HE102" s="30" t="e">
        <f>(CatTemplate[[#This Row],[CO15]]+CatTemplate[[#This Row],[CS15]]) * (1+ getRateOHFinal) * (1 + getRateMarkupFinal)</f>
        <v>#VALUE!</v>
      </c>
      <c r="HF102" s="30" t="e">
        <f>(CatTemplate[[#This Row],[CO16]]+CatTemplate[[#This Row],[CS16]]) * (1+ getRateOHFinal) * (1 + getRateMarkupFinal)</f>
        <v>#VALUE!</v>
      </c>
      <c r="HG102" s="30" t="e">
        <f>(CatTemplate[[#This Row],[CO17]]+CatTemplate[[#This Row],[CS17]]) * (1+ getRateOHFinal) * (1 + getRateMarkupFinal)</f>
        <v>#VALUE!</v>
      </c>
      <c r="HH102" s="30" t="e">
        <f>(CatTemplate[[#This Row],[CO18]]+CatTemplate[[#This Row],[CS18]]) * (1+ getRateOHFinal) * (1 + getRateMarkupFinal)</f>
        <v>#VALUE!</v>
      </c>
      <c r="HI102" s="30" t="e">
        <f>(CatTemplate[[#This Row],[CO19]]+CatTemplate[[#This Row],[CS19]]) * (1+ getRateOHFinal) * (1 + getRateMarkupFinal)</f>
        <v>#VALUE!</v>
      </c>
      <c r="HJ102" s="30" t="e">
        <f>(CatTemplate[[#This Row],[CO20]]+CatTemplate[[#This Row],[CS20]]) * (1+ getRateOHFinal) * (1 + getRateMarkupFinal)</f>
        <v>#VALUE!</v>
      </c>
      <c r="HK102" s="39" t="e">
        <f>CatTemplate[[#This Row],[Total cost]]+CatTemplate[[#This Row],[OH Amount]]+CatTemplate[[#This Row],[Markup]]</f>
        <v>#VALUE!</v>
      </c>
      <c r="HL102" s="63">
        <f>IF(CatTemplate[[#This Row],[Units]]="Days",CatTemplate[[#This Row],[Project quantity]]*CatTemplate[[#This Row],[St. unit effort]],CatTemplate[[#This Row],[Project quantity]])</f>
        <v>0</v>
      </c>
      <c r="HM102" s="287">
        <f>IFERROR(CatTemplate[[#This Row],[Total Price]]/(CatTemplate[[#This Row],[Final Quantity]]),0)</f>
        <v>0</v>
      </c>
      <c r="HN102" s="261"/>
    </row>
    <row r="103" spans="2:222" x14ac:dyDescent="0.2">
      <c r="B103" s="6" t="s">
        <v>75</v>
      </c>
      <c r="C103" s="22">
        <v>2</v>
      </c>
      <c r="D103" s="7" t="s">
        <v>75</v>
      </c>
      <c r="E103" s="24">
        <v>9</v>
      </c>
      <c r="F103" s="18" t="s">
        <v>307</v>
      </c>
      <c r="G103" s="26">
        <v>3</v>
      </c>
      <c r="H103" s="18" t="s">
        <v>895</v>
      </c>
      <c r="I103" s="18" t="s">
        <v>963</v>
      </c>
      <c r="J103" s="15" t="s">
        <v>28</v>
      </c>
      <c r="K103" s="15"/>
      <c r="L103" s="15" t="s">
        <v>140</v>
      </c>
      <c r="M103" s="15" t="s">
        <v>206</v>
      </c>
      <c r="N103" s="15" t="s">
        <v>858</v>
      </c>
      <c r="O103" s="320"/>
      <c r="P103" s="71"/>
      <c r="Q103" s="108"/>
      <c r="R103" s="73" t="s">
        <v>433</v>
      </c>
      <c r="S103" s="97"/>
      <c r="T103" s="100">
        <f>getEqUnitCost</f>
        <v>0</v>
      </c>
      <c r="U103" s="73">
        <f>getEqUnitEffort</f>
        <v>0</v>
      </c>
      <c r="V103" s="101">
        <f>getEqQuantity</f>
        <v>0</v>
      </c>
      <c r="W103" s="320"/>
      <c r="X103" s="100">
        <f>getConsUnitCost</f>
        <v>0</v>
      </c>
      <c r="Y103" s="73">
        <f>getConsUnitEffort</f>
        <v>0</v>
      </c>
      <c r="Z103" s="14">
        <f>getConsQuantity</f>
        <v>0</v>
      </c>
      <c r="AA103" s="320"/>
      <c r="AB103" s="72"/>
      <c r="AC103" s="112"/>
      <c r="AD103" s="14">
        <f>getOthQuantity</f>
        <v>0</v>
      </c>
      <c r="AE103" s="320"/>
      <c r="AF103" s="28" t="str">
        <f>IF(ISBLANK(CatTemplate[[#This Row],[Resource type]]),"",CatTemplate[[#This Row],[Resource type]])</f>
        <v>CIEC CRA</v>
      </c>
      <c r="AG103" s="242">
        <f>getStaffUnitCost</f>
        <v>529.72667641480098</v>
      </c>
      <c r="AH103" s="113">
        <f>getStaffUnitEffort</f>
        <v>0</v>
      </c>
      <c r="AI103" s="40">
        <f>getStaffQuantity</f>
        <v>0</v>
      </c>
      <c r="AJ103" s="41">
        <f>CatTemplate[[#This Row],[St. quantity]]*8/ParRatePM</f>
        <v>0</v>
      </c>
      <c r="AK103" s="320"/>
      <c r="AL103" s="53" t="str">
        <f>CatTemplate[[#This Row],[Item type]]</f>
        <v>Days</v>
      </c>
      <c r="AM103" s="12">
        <f>SUM(CatTemplate[[#This Row],[Year1]:[Year20]])</f>
        <v>0</v>
      </c>
      <c r="AN103" s="52"/>
      <c r="AO103" s="52"/>
      <c r="AP103" s="52"/>
      <c r="AQ103" s="8"/>
      <c r="AR103" s="8"/>
      <c r="AS103" s="8"/>
      <c r="AT103" s="8"/>
      <c r="AU103" s="8"/>
      <c r="AV103" s="8"/>
      <c r="AW103" s="8"/>
      <c r="AX103" s="8"/>
      <c r="AY103" s="8"/>
      <c r="AZ103" s="8"/>
      <c r="BA103" s="8"/>
      <c r="BB103" s="8"/>
      <c r="BC103" s="8"/>
      <c r="BD103" s="8"/>
      <c r="BE103" s="8"/>
      <c r="BF103" s="8"/>
      <c r="BG103" s="36"/>
      <c r="BH103" s="320"/>
      <c r="BI103" s="37" t="str">
        <f>getCostCategory</f>
        <v>01 Staff costs</v>
      </c>
      <c r="BJ103" s="37" t="str">
        <f>getSection</f>
        <v>02 Patient visits and data collection</v>
      </c>
      <c r="BK103" s="32" t="str">
        <f>getObject</f>
        <v>CIEC CRA</v>
      </c>
      <c r="BL103" s="30">
        <f>IFERROR(getUnitCost * IF(CatTemplate[[#This Row],[Cost Category Comp.]]="01 Staff costs", 1,1),0)</f>
        <v>529.72667641480098</v>
      </c>
      <c r="BM103" s="29">
        <f>IF(AND(ISBLANK(CatTemplate[[#This Row],[Eq. unit cost]]),ISBLANK(CatTemplate[[#This Row],[Cons. unit cost]]),ISBLANK(CatTemplate[[#This Row],[Oth. unit cost]])), 0, IF(getUnitEffort =0,1,getUnitEffort) * CatTemplate[[#This Row],[Year1]])</f>
        <v>0</v>
      </c>
      <c r="BN103" s="29">
        <f>IF(AND(ISBLANK(CatTemplate[[#This Row],[Eq. unit cost]]),ISBLANK(CatTemplate[[#This Row],[Cons. unit cost]]),ISBLANK(CatTemplate[[#This Row],[Oth. unit cost]])), 0, IF(getUnitEffort =0,1,getUnitEffort) * CatTemplate[[#This Row],[Year2]])</f>
        <v>0</v>
      </c>
      <c r="BO103" s="29">
        <f>IF(AND(ISBLANK(CatTemplate[[#This Row],[Eq. unit cost]]),ISBLANK(CatTemplate[[#This Row],[Cons. unit cost]]),ISBLANK(CatTemplate[[#This Row],[Oth. unit cost]])), 0, IF(getUnitEffort =0,1,getUnitEffort) * CatTemplate[[#This Row],[Year3]])</f>
        <v>0</v>
      </c>
      <c r="BP103" s="29">
        <f>IF(AND(ISBLANK(CatTemplate[[#This Row],[Eq. unit cost]]),ISBLANK(CatTemplate[[#This Row],[Cons. unit cost]]),ISBLANK(CatTemplate[[#This Row],[Oth. unit cost]])), 0, IF(getUnitEffort =0,1,getUnitEffort) * CatTemplate[[#This Row],[Year4]])</f>
        <v>0</v>
      </c>
      <c r="BQ103" s="29">
        <f>IF(AND(ISBLANK(CatTemplate[[#This Row],[Eq. unit cost]]),ISBLANK(CatTemplate[[#This Row],[Cons. unit cost]]),ISBLANK(CatTemplate[[#This Row],[Oth. unit cost]])), 0, IF(getUnitEffort =0,1,getUnitEffort) * CatTemplate[[#This Row],[Year5]])</f>
        <v>0</v>
      </c>
      <c r="BR103" s="29">
        <f>IF(AND(ISBLANK(CatTemplate[[#This Row],[Eq. unit cost]]),ISBLANK(CatTemplate[[#This Row],[Cons. unit cost]]),ISBLANK(CatTemplate[[#This Row],[Oth. unit cost]])), 0, IF(getUnitEffort =0,1,getUnitEffort) * CatTemplate[[#This Row],[Year6]])</f>
        <v>0</v>
      </c>
      <c r="BS103" s="29">
        <f>IF(AND(ISBLANK(CatTemplate[[#This Row],[Eq. unit cost]]),ISBLANK(CatTemplate[[#This Row],[Cons. unit cost]]),ISBLANK(CatTemplate[[#This Row],[Oth. unit cost]])), 0, IF(getUnitEffort =0,1,getUnitEffort) * CatTemplate[[#This Row],[Year7]])</f>
        <v>0</v>
      </c>
      <c r="BT103" s="29">
        <f>IF(AND(ISBLANK(CatTemplate[[#This Row],[Eq. unit cost]]),ISBLANK(CatTemplate[[#This Row],[Cons. unit cost]]),ISBLANK(CatTemplate[[#This Row],[Oth. unit cost]])), 0, IF(getUnitEffort =0,1,getUnitEffort) * CatTemplate[[#This Row],[Year8]])</f>
        <v>0</v>
      </c>
      <c r="BU103" s="29">
        <f>IF(AND(ISBLANK(CatTemplate[[#This Row],[Eq. unit cost]]),ISBLANK(CatTemplate[[#This Row],[Cons. unit cost]]),ISBLANK(CatTemplate[[#This Row],[Oth. unit cost]])), 0, IF(getUnitEffort =0,1,getUnitEffort) * CatTemplate[[#This Row],[Year9]])</f>
        <v>0</v>
      </c>
      <c r="BV103" s="29">
        <f>IF(AND(ISBLANK(CatTemplate[[#This Row],[Eq. unit cost]]),ISBLANK(CatTemplate[[#This Row],[Cons. unit cost]]),ISBLANK(CatTemplate[[#This Row],[Oth. unit cost]])), 0, IF(getUnitEffort =0,1,getUnitEffort) * CatTemplate[[#This Row],[Year10]])</f>
        <v>0</v>
      </c>
      <c r="BW103" s="29">
        <f>IF(AND(ISBLANK(CatTemplate[[#This Row],[Eq. unit cost]]),ISBLANK(CatTemplate[[#This Row],[Cons. unit cost]]),ISBLANK(CatTemplate[[#This Row],[Oth. unit cost]])), 0, IF(getUnitEffort =0,1,getUnitEffort) * CatTemplate[[#This Row],[Year11]])</f>
        <v>0</v>
      </c>
      <c r="BX103" s="29">
        <f>IF(AND(ISBLANK(CatTemplate[[#This Row],[Eq. unit cost]]),ISBLANK(CatTemplate[[#This Row],[Cons. unit cost]]),ISBLANK(CatTemplate[[#This Row],[Oth. unit cost]])), 0, IF(getUnitEffort =0,1,getUnitEffort) * CatTemplate[[#This Row],[Year12]])</f>
        <v>0</v>
      </c>
      <c r="BY103" s="29">
        <f>IF(AND(ISBLANK(CatTemplate[[#This Row],[Eq. unit cost]]),ISBLANK(CatTemplate[[#This Row],[Cons. unit cost]]),ISBLANK(CatTemplate[[#This Row],[Oth. unit cost]])), 0, IF(getUnitEffort =0,1,getUnitEffort) * CatTemplate[[#This Row],[Year13]])</f>
        <v>0</v>
      </c>
      <c r="BZ103" s="29">
        <f>IF(AND(ISBLANK(CatTemplate[[#This Row],[Eq. unit cost]]),ISBLANK(CatTemplate[[#This Row],[Cons. unit cost]]),ISBLANK(CatTemplate[[#This Row],[Oth. unit cost]])), 0, IF(getUnitEffort =0,1,getUnitEffort) * CatTemplate[[#This Row],[Year14]])</f>
        <v>0</v>
      </c>
      <c r="CA103" s="29">
        <f>IF(AND(ISBLANK(CatTemplate[[#This Row],[Eq. unit cost]]),ISBLANK(CatTemplate[[#This Row],[Cons. unit cost]]),ISBLANK(CatTemplate[[#This Row],[Oth. unit cost]])), 0, IF(getUnitEffort =0,1,getUnitEffort) * CatTemplate[[#This Row],[Year15]])</f>
        <v>0</v>
      </c>
      <c r="CB103" s="29">
        <f>IF(AND(ISBLANK(CatTemplate[[#This Row],[Eq. unit cost]]),ISBLANK(CatTemplate[[#This Row],[Cons. unit cost]]),ISBLANK(CatTemplate[[#This Row],[Oth. unit cost]])), 0, IF(getUnitEffort =0,1,getUnitEffort) * CatTemplate[[#This Row],[Year16]])</f>
        <v>0</v>
      </c>
      <c r="CC103" s="29">
        <f>IF(AND(ISBLANK(CatTemplate[[#This Row],[Eq. unit cost]]),ISBLANK(CatTemplate[[#This Row],[Cons. unit cost]]),ISBLANK(CatTemplate[[#This Row],[Oth. unit cost]])), 0, IF(getUnitEffort =0,1,getUnitEffort) * CatTemplate[[#This Row],[Year17]])</f>
        <v>0</v>
      </c>
      <c r="CD103" s="29">
        <f>IF(AND(ISBLANK(CatTemplate[[#This Row],[Eq. unit cost]]),ISBLANK(CatTemplate[[#This Row],[Cons. unit cost]]),ISBLANK(CatTemplate[[#This Row],[Oth. unit cost]])), 0, IF(getUnitEffort =0,1,getUnitEffort) * CatTemplate[[#This Row],[Year18]])</f>
        <v>0</v>
      </c>
      <c r="CE103" s="29">
        <f>IF(AND(ISBLANK(CatTemplate[[#This Row],[Eq. unit cost]]),ISBLANK(CatTemplate[[#This Row],[Cons. unit cost]]),ISBLANK(CatTemplate[[#This Row],[Oth. unit cost]])), 0, IF(getUnitEffort =0,1,getUnitEffort) * CatTemplate[[#This Row],[Year19]])</f>
        <v>0</v>
      </c>
      <c r="CF103" s="29">
        <f>IF(AND(ISBLANK(CatTemplate[[#This Row],[Eq. unit cost]]),ISBLANK(CatTemplate[[#This Row],[Cons. unit cost]]),ISBLANK(CatTemplate[[#This Row],[Oth. unit cost]])), 0, IF(getUnitEffort =0,1,getUnitEffort) * CatTemplate[[#This Row],[Year20]])</f>
        <v>0</v>
      </c>
      <c r="CG103" s="45">
        <f>SUM(CatTemplate[[#This Row],[Q1]:[Q20]])</f>
        <v>0</v>
      </c>
      <c r="CH103" s="29">
        <f>IF(ISBLANK(CatTemplate[[#This Row],[St. unit effort]]),0,(CatTemplate[[#This Row],[St. unit effort]] * CatTemplate[[#This Row],[Year1]]))</f>
        <v>0</v>
      </c>
      <c r="CI103" s="29">
        <f>IF(ISBLANK(CatTemplate[[#This Row],[St. unit effort]]),0,(CatTemplate[[#This Row],[St. unit effort]] * CatTemplate[[#This Row],[Year2]]))</f>
        <v>0</v>
      </c>
      <c r="CJ103" s="29">
        <f>IF(ISBLANK(CatTemplate[[#This Row],[St. unit effort]]),0,(CatTemplate[[#This Row],[St. unit effort]] * CatTemplate[[#This Row],[Year3]]))</f>
        <v>0</v>
      </c>
      <c r="CK103" s="29">
        <f>IF(ISBLANK(CatTemplate[[#This Row],[St. unit effort]]),0,(CatTemplate[[#This Row],[St. unit effort]] * CatTemplate[[#This Row],[Year4]]))</f>
        <v>0</v>
      </c>
      <c r="CL103" s="29">
        <f>IF(ISBLANK(CatTemplate[[#This Row],[St. unit effort]]),0,(CatTemplate[[#This Row],[St. unit effort]] * CatTemplate[[#This Row],[Year5]]))</f>
        <v>0</v>
      </c>
      <c r="CM103" s="29">
        <f>IF(ISBLANK(CatTemplate[[#This Row],[St. unit effort]]),0,(CatTemplate[[#This Row],[St. unit effort]] * CatTemplate[[#This Row],[Year6]]))</f>
        <v>0</v>
      </c>
      <c r="CN103" s="29">
        <f>IF(ISBLANK(CatTemplate[[#This Row],[St. unit effort]]),0,(CatTemplate[[#This Row],[St. unit effort]] * CatTemplate[[#This Row],[Year7]]))</f>
        <v>0</v>
      </c>
      <c r="CO103" s="29">
        <f>IF(ISBLANK(CatTemplate[[#This Row],[St. unit effort]]),0,(CatTemplate[[#This Row],[St. unit effort]] * CatTemplate[[#This Row],[Year8]]))</f>
        <v>0</v>
      </c>
      <c r="CP103" s="29">
        <f>IF(ISBLANK(CatTemplate[[#This Row],[St. unit effort]]),0,(CatTemplate[[#This Row],[St. unit effort]] * CatTemplate[[#This Row],[Year9]]))</f>
        <v>0</v>
      </c>
      <c r="CQ103" s="29">
        <f>IF(ISBLANK(CatTemplate[[#This Row],[St. unit effort]]),0,(CatTemplate[[#This Row],[St. unit effort]] * CatTemplate[[#This Row],[Year10]]))</f>
        <v>0</v>
      </c>
      <c r="CR103" s="29">
        <f>IF(ISBLANK(CatTemplate[[#This Row],[St. unit effort]]),0,(CatTemplate[[#This Row],[St. unit effort]] * CatTemplate[[#This Row],[Year11]]))</f>
        <v>0</v>
      </c>
      <c r="CS103" s="29">
        <f>IF(ISBLANK(CatTemplate[[#This Row],[St. unit effort]]),0,(CatTemplate[[#This Row],[St. unit effort]] * CatTemplate[[#This Row],[Year12]]))</f>
        <v>0</v>
      </c>
      <c r="CT103" s="29">
        <f>IF(ISBLANK(CatTemplate[[#This Row],[St. unit effort]]),0,(CatTemplate[[#This Row],[St. unit effort]] * CatTemplate[[#This Row],[Year13]]))</f>
        <v>0</v>
      </c>
      <c r="CU103" s="29">
        <f>IF(ISBLANK(CatTemplate[[#This Row],[St. unit effort]]),0,(CatTemplate[[#This Row],[St. unit effort]] * CatTemplate[[#This Row],[Year14]]))</f>
        <v>0</v>
      </c>
      <c r="CV103" s="29">
        <f>IF(ISBLANK(CatTemplate[[#This Row],[St. unit effort]]),0,(CatTemplate[[#This Row],[St. unit effort]] * CatTemplate[[#This Row],[Year15]]))</f>
        <v>0</v>
      </c>
      <c r="CW103" s="29">
        <f>IF(ISBLANK(CatTemplate[[#This Row],[St. unit effort]]),0,(CatTemplate[[#This Row],[St. unit effort]] * CatTemplate[[#This Row],[Year16]]))</f>
        <v>0</v>
      </c>
      <c r="CX103" s="29">
        <f>IF(ISBLANK(CatTemplate[[#This Row],[St. unit effort]]),0,(CatTemplate[[#This Row],[St. unit effort]] * CatTemplate[[#This Row],[Year17]]))</f>
        <v>0</v>
      </c>
      <c r="CY103" s="29">
        <f>IF(ISBLANK(CatTemplate[[#This Row],[St. unit effort]]),0,(CatTemplate[[#This Row],[St. unit effort]] * CatTemplate[[#This Row],[Year18]]))</f>
        <v>0</v>
      </c>
      <c r="CZ103" s="29">
        <f>IF(ISBLANK(CatTemplate[[#This Row],[St. unit effort]]),0,(CatTemplate[[#This Row],[St. unit effort]] * CatTemplate[[#This Row],[Year19]]))</f>
        <v>0</v>
      </c>
      <c r="DA103" s="29">
        <f>IF(ISBLANK(CatTemplate[[#This Row],[St. unit effort]]),0,(CatTemplate[[#This Row],[St. unit effort]] * CatTemplate[[#This Row],[Year20]]))</f>
        <v>0</v>
      </c>
      <c r="DB103" s="57">
        <f>IF(ISBLANK(CatTemplate[[#This Row],[St. unit effort]]),0,(CatTemplate[[#This Row],[St. unit effort]] * CatTemplate[[#This Row],[Year1]])*8/ParRatePM)</f>
        <v>0</v>
      </c>
      <c r="DC103" s="57">
        <f>IF(ISBLANK(CatTemplate[[#This Row],[St. unit effort]]),0,(CatTemplate[[#This Row],[St. unit effort]] * CatTemplate[[#This Row],[Year2]])*8/ParRatePM)</f>
        <v>0</v>
      </c>
      <c r="DD103" s="57">
        <f>IF(ISBLANK(CatTemplate[[#This Row],[St. unit effort]]),0,(CatTemplate[[#This Row],[St. unit effort]] * CatTemplate[[#This Row],[Year3]])*8/ParRatePM)</f>
        <v>0</v>
      </c>
      <c r="DE103" s="57">
        <f>IF(ISBLANK(CatTemplate[[#This Row],[St. unit effort]]),0,(CatTemplate[[#This Row],[St. unit effort]] * CatTemplate[[#This Row],[Year4]])*8/ParRatePM)</f>
        <v>0</v>
      </c>
      <c r="DF103" s="57">
        <f>IF(ISBLANK(CatTemplate[[#This Row],[St. unit effort]]),0,(CatTemplate[[#This Row],[St. unit effort]] * CatTemplate[[#This Row],[Year5]])*8/ParRatePM)</f>
        <v>0</v>
      </c>
      <c r="DG103" s="57">
        <f>IF(ISBLANK(CatTemplate[[#This Row],[St. unit effort]]),0,(CatTemplate[[#This Row],[St. unit effort]] * CatTemplate[[#This Row],[Year6]])*8/ParRatePM)</f>
        <v>0</v>
      </c>
      <c r="DH103" s="57">
        <f>IF(ISBLANK(CatTemplate[[#This Row],[St. unit effort]]),0,(CatTemplate[[#This Row],[St. unit effort]] * CatTemplate[[#This Row],[Year7]])*8/ParRatePM)</f>
        <v>0</v>
      </c>
      <c r="DI103" s="57">
        <f>IF(ISBLANK(CatTemplate[[#This Row],[St. unit effort]]),0,(CatTemplate[[#This Row],[St. unit effort]] * CatTemplate[[#This Row],[Year8]])*8/ParRatePM)</f>
        <v>0</v>
      </c>
      <c r="DJ103" s="57">
        <f>IF(ISBLANK(CatTemplate[[#This Row],[St. unit effort]]),0,(CatTemplate[[#This Row],[St. unit effort]] * CatTemplate[[#This Row],[Year9]])*8/ParRatePM)</f>
        <v>0</v>
      </c>
      <c r="DK103" s="57">
        <f>IF(ISBLANK(CatTemplate[[#This Row],[St. unit effort]]),0,(CatTemplate[[#This Row],[St. unit effort]] * CatTemplate[[#This Row],[Year10]])*8/ParRatePM)</f>
        <v>0</v>
      </c>
      <c r="DL103" s="57">
        <f>IF(ISBLANK(CatTemplate[[#This Row],[St. unit effort]]),0,(CatTemplate[[#This Row],[St. unit effort]] * CatTemplate[[#This Row],[Year11]])*8/ParRatePM)</f>
        <v>0</v>
      </c>
      <c r="DM103" s="57">
        <f>IF(ISBLANK(CatTemplate[[#This Row],[St. unit effort]]),0,(CatTemplate[[#This Row],[St. unit effort]] * CatTemplate[[#This Row],[Year12]])*8/ParRatePM)</f>
        <v>0</v>
      </c>
      <c r="DN103" s="57">
        <f>IF(ISBLANK(CatTemplate[[#This Row],[St. unit effort]]),0,(CatTemplate[[#This Row],[St. unit effort]] * CatTemplate[[#This Row],[Year13]])*8/ParRatePM)</f>
        <v>0</v>
      </c>
      <c r="DO103" s="57">
        <f>IF(ISBLANK(CatTemplate[[#This Row],[St. unit effort]]),0,(CatTemplate[[#This Row],[St. unit effort]] * CatTemplate[[#This Row],[Year14]])*8/ParRatePM)</f>
        <v>0</v>
      </c>
      <c r="DP103" s="57">
        <f>IF(ISBLANK(CatTemplate[[#This Row],[St. unit effort]]),0,(CatTemplate[[#This Row],[St. unit effort]] * CatTemplate[[#This Row],[Year15]])*8/ParRatePM)</f>
        <v>0</v>
      </c>
      <c r="DQ103" s="57">
        <f>IF(ISBLANK(CatTemplate[[#This Row],[St. unit effort]]),0,(CatTemplate[[#This Row],[St. unit effort]] * CatTemplate[[#This Row],[Year16]])*8/ParRatePM)</f>
        <v>0</v>
      </c>
      <c r="DR103" s="57">
        <f>IF(ISBLANK(CatTemplate[[#This Row],[St. unit effort]]),0,(CatTemplate[[#This Row],[St. unit effort]] * CatTemplate[[#This Row],[Year17]])*8/ParRatePM)</f>
        <v>0</v>
      </c>
      <c r="DS103" s="57">
        <f>IF(ISBLANK(CatTemplate[[#This Row],[St. unit effort]]),0,(CatTemplate[[#This Row],[St. unit effort]] * CatTemplate[[#This Row],[Year18]])*8/ParRatePM)</f>
        <v>0</v>
      </c>
      <c r="DT103" s="57">
        <f>IF(ISBLANK(CatTemplate[[#This Row],[St. unit effort]]),0,(CatTemplate[[#This Row],[St. unit effort]] * CatTemplate[[#This Row],[Year19]])*8/ParRatePM)</f>
        <v>0</v>
      </c>
      <c r="DU103" s="57">
        <f>IF(ISBLANK(CatTemplate[[#This Row],[St. unit effort]]),0,(CatTemplate[[#This Row],[St. unit effort]] * CatTemplate[[#This Row],[Year20]])*8/ParRatePM)</f>
        <v>0</v>
      </c>
      <c r="DV103" s="54">
        <f>SUM(CatTemplate[[#This Row],[PM1]:[PM20]])</f>
        <v>0</v>
      </c>
      <c r="DW103" s="56">
        <f t="shared" ref="DW103:EL118" si="39">getCost(COLUMN(), ROW(), "Other")</f>
        <v>0</v>
      </c>
      <c r="DX103" s="56">
        <f t="shared" si="39"/>
        <v>0</v>
      </c>
      <c r="DY103" s="56">
        <f t="shared" si="39"/>
        <v>0</v>
      </c>
      <c r="DZ103" s="56">
        <f t="shared" si="39"/>
        <v>0</v>
      </c>
      <c r="EA103" s="56">
        <f t="shared" si="39"/>
        <v>0</v>
      </c>
      <c r="EB103" s="56">
        <f t="shared" si="39"/>
        <v>0</v>
      </c>
      <c r="EC103" s="56">
        <f t="shared" si="39"/>
        <v>0</v>
      </c>
      <c r="ED103" s="56">
        <f t="shared" si="39"/>
        <v>0</v>
      </c>
      <c r="EE103" s="56">
        <f t="shared" si="39"/>
        <v>0</v>
      </c>
      <c r="EF103" s="56">
        <f t="shared" si="39"/>
        <v>0</v>
      </c>
      <c r="EG103" s="56">
        <f t="shared" si="39"/>
        <v>0</v>
      </c>
      <c r="EH103" s="56">
        <f t="shared" si="39"/>
        <v>0</v>
      </c>
      <c r="EI103" s="56">
        <f t="shared" si="39"/>
        <v>0</v>
      </c>
      <c r="EJ103" s="56">
        <f t="shared" si="39"/>
        <v>0</v>
      </c>
      <c r="EK103" s="56">
        <f t="shared" si="39"/>
        <v>0</v>
      </c>
      <c r="EL103" s="56">
        <f t="shared" si="39"/>
        <v>0</v>
      </c>
      <c r="EM103" s="56">
        <f t="shared" si="37"/>
        <v>0</v>
      </c>
      <c r="EN103" s="56">
        <f t="shared" si="37"/>
        <v>0</v>
      </c>
      <c r="EO103" s="56">
        <f t="shared" si="37"/>
        <v>0</v>
      </c>
      <c r="EP103" s="56">
        <f t="shared" si="37"/>
        <v>0</v>
      </c>
      <c r="EQ103" s="30">
        <f>CatTemplate[[#This Row],[Eq. unit cost]] * CatTemplate[[#This Row],[Eq. quantity]]</f>
        <v>0</v>
      </c>
      <c r="ER103" s="30">
        <f>CatTemplate[[#This Row],[Cons. unit cost]] *CatTemplate[[#This Row],[Cons. quantity]]</f>
        <v>0</v>
      </c>
      <c r="ES103" s="30">
        <f>CatTemplate[[#This Row],[Oth. unit cost]] *CatTemplate[[#This Row],[Oth. quantity]]</f>
        <v>0</v>
      </c>
      <c r="ET103" s="55">
        <f>SUM(CatTemplate[[#This Row],[CO1]:[CO20]])</f>
        <v>0</v>
      </c>
      <c r="EU103" s="56">
        <f t="shared" ref="EU103:FJ118" si="40">getCost(COLUMN(), ROW(), "Staff")</f>
        <v>0</v>
      </c>
      <c r="EV103" s="56">
        <f t="shared" si="40"/>
        <v>0</v>
      </c>
      <c r="EW103" s="56">
        <f t="shared" si="40"/>
        <v>0</v>
      </c>
      <c r="EX103" s="56">
        <f t="shared" si="40"/>
        <v>0</v>
      </c>
      <c r="EY103" s="56">
        <f t="shared" si="40"/>
        <v>0</v>
      </c>
      <c r="EZ103" s="56">
        <f t="shared" si="40"/>
        <v>0</v>
      </c>
      <c r="FA103" s="56">
        <f t="shared" si="40"/>
        <v>0</v>
      </c>
      <c r="FB103" s="56">
        <f t="shared" si="40"/>
        <v>0</v>
      </c>
      <c r="FC103" s="56">
        <f t="shared" si="40"/>
        <v>0</v>
      </c>
      <c r="FD103" s="56">
        <f t="shared" si="40"/>
        <v>0</v>
      </c>
      <c r="FE103" s="56">
        <f t="shared" si="40"/>
        <v>0</v>
      </c>
      <c r="FF103" s="56">
        <f t="shared" si="40"/>
        <v>0</v>
      </c>
      <c r="FG103" s="56">
        <f t="shared" si="40"/>
        <v>0</v>
      </c>
      <c r="FH103" s="56">
        <f t="shared" si="40"/>
        <v>0</v>
      </c>
      <c r="FI103" s="56">
        <f t="shared" si="40"/>
        <v>0</v>
      </c>
      <c r="FJ103" s="56">
        <f t="shared" si="40"/>
        <v>0</v>
      </c>
      <c r="FK103" s="56">
        <f t="shared" si="38"/>
        <v>0</v>
      </c>
      <c r="FL103" s="56">
        <f t="shared" si="38"/>
        <v>0</v>
      </c>
      <c r="FM103" s="56">
        <f t="shared" si="38"/>
        <v>0</v>
      </c>
      <c r="FN103" s="56">
        <f t="shared" si="38"/>
        <v>0</v>
      </c>
      <c r="FO103" s="58">
        <f>SUM(CatTemplate[[#This Row],[CS1]:[CS20]])</f>
        <v>0</v>
      </c>
      <c r="FP103" s="59">
        <f>CatTemplate[[#This Row],[Total Oth. cost]]+CatTemplate[[#This Row],[Total St. Cost]]</f>
        <v>0</v>
      </c>
      <c r="FQ103" s="33" t="e">
        <f t="shared" si="27"/>
        <v>#VALUE!</v>
      </c>
      <c r="FR103" s="33" t="e">
        <f t="shared" si="28"/>
        <v>#VALUE!</v>
      </c>
      <c r="FS103" s="30" t="e">
        <f>(CatTemplate[[#This Row],[CO1]] + CatTemplate[[#This Row],[CS1]]) * (1 + getRateOHFinal) * getRateMarkupFinal</f>
        <v>#VALUE!</v>
      </c>
      <c r="FT103" s="30" t="e">
        <f>(CatTemplate[[#This Row],[CO2]] + CatTemplate[[#This Row],[CS2]]) * (1 + getRateOHFinal) * getRateMarkupFinal</f>
        <v>#VALUE!</v>
      </c>
      <c r="FU103" s="30" t="e">
        <f>(CatTemplate[[#This Row],[CO3]] + CatTemplate[[#This Row],[CS3]]) * (1 + getRateOHFinal) * getRateMarkupFinal</f>
        <v>#VALUE!</v>
      </c>
      <c r="FV103" s="30" t="e">
        <f>(CatTemplate[[#This Row],[CO4]] + CatTemplate[[#This Row],[CS4]]) * (1 + getRateOHFinal) * getRateMarkupFinal</f>
        <v>#VALUE!</v>
      </c>
      <c r="FW103" s="30" t="e">
        <f>(CatTemplate[[#This Row],[CO5]] + CatTemplate[[#This Row],[CS5]]) * (1 + getRateOHFinal) * getRateMarkupFinal</f>
        <v>#VALUE!</v>
      </c>
      <c r="FX103" s="30" t="e">
        <f>(CatTemplate[[#This Row],[CO6]] + CatTemplate[[#This Row],[CS6]]) * (1 + getRateOHFinal) * getRateMarkupFinal</f>
        <v>#VALUE!</v>
      </c>
      <c r="FY103" s="30" t="e">
        <f>(CatTemplate[[#This Row],[CO7]] + CatTemplate[[#This Row],[CS7]]) * (1 + getRateOHFinal) * getRateMarkupFinal</f>
        <v>#VALUE!</v>
      </c>
      <c r="FZ103" s="30" t="e">
        <f>(CatTemplate[[#This Row],[CO8]] + CatTemplate[[#This Row],[CS8]]) * (1 + getRateOHFinal) * getRateMarkupFinal</f>
        <v>#VALUE!</v>
      </c>
      <c r="GA103" s="30" t="e">
        <f>(CatTemplate[[#This Row],[CO9]] + CatTemplate[[#This Row],[CS9]]) * (1 + getRateOHFinal) * getRateMarkupFinal</f>
        <v>#VALUE!</v>
      </c>
      <c r="GB103" s="30" t="e">
        <f>(CatTemplate[[#This Row],[CO10]] + CatTemplate[[#This Row],[CS10]]) * (1 + getRateOHFinal) * getRateMarkupFinal</f>
        <v>#VALUE!</v>
      </c>
      <c r="GC103" s="30" t="e">
        <f>(CatTemplate[[#This Row],[CO11]] + CatTemplate[[#This Row],[CS11]]) * (1 + getRateOHFinal) * getRateMarkupFinal</f>
        <v>#VALUE!</v>
      </c>
      <c r="GD103" s="30" t="e">
        <f>(CatTemplate[[#This Row],[CO12]] + CatTemplate[[#This Row],[CS12]]) * (1 + getRateOHFinal) * getRateMarkupFinal</f>
        <v>#VALUE!</v>
      </c>
      <c r="GE103" s="30" t="e">
        <f>(CatTemplate[[#This Row],[CO13]] + CatTemplate[[#This Row],[CS13]]) * (1 + getRateOHFinal) * getRateMarkupFinal</f>
        <v>#VALUE!</v>
      </c>
      <c r="GF103" s="30" t="e">
        <f>(CatTemplate[[#This Row],[CO14]] + CatTemplate[[#This Row],[CS14]]) * (1 + getRateOHFinal) * getRateMarkupFinal</f>
        <v>#VALUE!</v>
      </c>
      <c r="GG103" s="30" t="e">
        <f>(CatTemplate[[#This Row],[CO15]] + CatTemplate[[#This Row],[CS15]]) * (1 + getRateOHFinal) * getRateMarkupFinal</f>
        <v>#VALUE!</v>
      </c>
      <c r="GH103" s="30" t="e">
        <f>(CatTemplate[[#This Row],[CO16]] + CatTemplate[[#This Row],[CS16]]) * (1 + getRateOHFinal) * getRateMarkupFinal</f>
        <v>#VALUE!</v>
      </c>
      <c r="GI103" s="30" t="e">
        <f>(CatTemplate[[#This Row],[CO17]] + CatTemplate[[#This Row],[CS17]]) * (1 + getRateOHFinal) * getRateMarkupFinal</f>
        <v>#VALUE!</v>
      </c>
      <c r="GJ103" s="30" t="e">
        <f>(CatTemplate[[#This Row],[CO18]] + CatTemplate[[#This Row],[CS18]]) * (1 + getRateOHFinal) * getRateMarkupFinal</f>
        <v>#VALUE!</v>
      </c>
      <c r="GK103" s="30" t="e">
        <f>(CatTemplate[[#This Row],[CO19]] + CatTemplate[[#This Row],[CS19]]) * (1 + getRateOHFinal) * getRateMarkupFinal</f>
        <v>#VALUE!</v>
      </c>
      <c r="GL103" s="30" t="e">
        <f>(CatTemplate[[#This Row],[CO20]] + CatTemplate[[#This Row],[CS20]]) * (1 + getRateOHFinal) * getRateMarkupFinal</f>
        <v>#VALUE!</v>
      </c>
      <c r="GM103" s="30" t="e">
        <f t="shared" si="29"/>
        <v>#VALUE!</v>
      </c>
      <c r="GN103" s="30" t="e">
        <f t="shared" si="30"/>
        <v>#VALUE!</v>
      </c>
      <c r="GO103" s="30" t="e">
        <f t="shared" si="31"/>
        <v>#VALUE!</v>
      </c>
      <c r="GP103" s="30" t="e">
        <f t="shared" si="32"/>
        <v>#VALUE!</v>
      </c>
      <c r="GQ103" s="30" t="e">
        <f>(CatTemplate[[#This Row],[CO1]]+CatTemplate[[#This Row],[CS1]]) * (1+ getRateOHFinal) * (1 + getRateMarkupFinal)</f>
        <v>#VALUE!</v>
      </c>
      <c r="GR103" s="30" t="e">
        <f>(CatTemplate[[#This Row],[CO2]]+CatTemplate[[#This Row],[CS2]]) * (1+ getRateOHFinal) * (1 + getRateMarkupFinal)</f>
        <v>#VALUE!</v>
      </c>
      <c r="GS103" s="30" t="e">
        <f>(CatTemplate[[#This Row],[CO3]]+CatTemplate[[#This Row],[CS3]]) * (1+ getRateOHFinal) * (1 + getRateMarkupFinal)</f>
        <v>#VALUE!</v>
      </c>
      <c r="GT103" s="30" t="e">
        <f>(CatTemplate[[#This Row],[CO4]]+CatTemplate[[#This Row],[CS4]]) * (1+ getRateOHFinal) * (1 + getRateMarkupFinal)</f>
        <v>#VALUE!</v>
      </c>
      <c r="GU103" s="30" t="e">
        <f>(CatTemplate[[#This Row],[CO5]]+CatTemplate[[#This Row],[CS5]]) * (1+ getRateOHFinal) * (1 + getRateMarkupFinal)</f>
        <v>#VALUE!</v>
      </c>
      <c r="GV103" s="30" t="e">
        <f>(CatTemplate[[#This Row],[CO6]]+CatTemplate[[#This Row],[CS6]]) * (1+ getRateOHFinal) * (1 + getRateMarkupFinal)</f>
        <v>#VALUE!</v>
      </c>
      <c r="GW103" s="30" t="e">
        <f>(CatTemplate[[#This Row],[CO7]]+CatTemplate[[#This Row],[CS7]]) * (1+ getRateOHFinal) * (1 + getRateMarkupFinal)</f>
        <v>#VALUE!</v>
      </c>
      <c r="GX103" s="30" t="e">
        <f>(CatTemplate[[#This Row],[CO8]]+CatTemplate[[#This Row],[CS8]]) * (1+ getRateOHFinal) * (1 + getRateMarkupFinal)</f>
        <v>#VALUE!</v>
      </c>
      <c r="GY103" s="30" t="e">
        <f>(CatTemplate[[#This Row],[CO9]]+CatTemplate[[#This Row],[CS9]]) * (1+ getRateOHFinal) * (1 + getRateMarkupFinal)</f>
        <v>#VALUE!</v>
      </c>
      <c r="GZ103" s="30" t="e">
        <f>(CatTemplate[[#This Row],[CO10]]+CatTemplate[[#This Row],[CS10]]) * (1+ getRateOHFinal) * (1 + getRateMarkupFinal)</f>
        <v>#VALUE!</v>
      </c>
      <c r="HA103" s="30" t="e">
        <f>(CatTemplate[[#This Row],[CO11]]+CatTemplate[[#This Row],[CS11]]) * (1+ getRateOHFinal) * (1 + getRateMarkupFinal)</f>
        <v>#VALUE!</v>
      </c>
      <c r="HB103" s="30" t="e">
        <f>(CatTemplate[[#This Row],[CO12]]+CatTemplate[[#This Row],[CS12]]) * (1+ getRateOHFinal) * (1 + getRateMarkupFinal)</f>
        <v>#VALUE!</v>
      </c>
      <c r="HC103" s="30" t="e">
        <f>(CatTemplate[[#This Row],[CO13]]+CatTemplate[[#This Row],[CS13]]) * (1+ getRateOHFinal) * (1 + getRateMarkupFinal)</f>
        <v>#VALUE!</v>
      </c>
      <c r="HD103" s="30" t="e">
        <f>(CatTemplate[[#This Row],[CO14]]+CatTemplate[[#This Row],[CS14]]) * (1+ getRateOHFinal) * (1 + getRateMarkupFinal)</f>
        <v>#VALUE!</v>
      </c>
      <c r="HE103" s="30" t="e">
        <f>(CatTemplate[[#This Row],[CO15]]+CatTemplate[[#This Row],[CS15]]) * (1+ getRateOHFinal) * (1 + getRateMarkupFinal)</f>
        <v>#VALUE!</v>
      </c>
      <c r="HF103" s="30" t="e">
        <f>(CatTemplate[[#This Row],[CO16]]+CatTemplate[[#This Row],[CS16]]) * (1+ getRateOHFinal) * (1 + getRateMarkupFinal)</f>
        <v>#VALUE!</v>
      </c>
      <c r="HG103" s="30" t="e">
        <f>(CatTemplate[[#This Row],[CO17]]+CatTemplate[[#This Row],[CS17]]) * (1+ getRateOHFinal) * (1 + getRateMarkupFinal)</f>
        <v>#VALUE!</v>
      </c>
      <c r="HH103" s="30" t="e">
        <f>(CatTemplate[[#This Row],[CO18]]+CatTemplate[[#This Row],[CS18]]) * (1+ getRateOHFinal) * (1 + getRateMarkupFinal)</f>
        <v>#VALUE!</v>
      </c>
      <c r="HI103" s="30" t="e">
        <f>(CatTemplate[[#This Row],[CO19]]+CatTemplate[[#This Row],[CS19]]) * (1+ getRateOHFinal) * (1 + getRateMarkupFinal)</f>
        <v>#VALUE!</v>
      </c>
      <c r="HJ103" s="30" t="e">
        <f>(CatTemplate[[#This Row],[CO20]]+CatTemplate[[#This Row],[CS20]]) * (1+ getRateOHFinal) * (1 + getRateMarkupFinal)</f>
        <v>#VALUE!</v>
      </c>
      <c r="HK103" s="39" t="e">
        <f>CatTemplate[[#This Row],[Total cost]]+CatTemplate[[#This Row],[OH Amount]]+CatTemplate[[#This Row],[Markup]]</f>
        <v>#VALUE!</v>
      </c>
      <c r="HL103" s="63">
        <f>IF(CatTemplate[[#This Row],[Units]]="Days",CatTemplate[[#This Row],[Project quantity]]*CatTemplate[[#This Row],[St. unit effort]],CatTemplate[[#This Row],[Project quantity]])</f>
        <v>0</v>
      </c>
      <c r="HM103" s="287">
        <f>IFERROR(CatTemplate[[#This Row],[Total Price]]/(CatTemplate[[#This Row],[Final Quantity]]),0)</f>
        <v>0</v>
      </c>
      <c r="HN103" s="261"/>
    </row>
    <row r="104" spans="2:222" ht="25.5" customHeight="1" x14ac:dyDescent="0.2">
      <c r="B104" s="6" t="s">
        <v>75</v>
      </c>
      <c r="C104" s="22">
        <v>2</v>
      </c>
      <c r="D104" s="7" t="s">
        <v>75</v>
      </c>
      <c r="E104" s="24">
        <v>9</v>
      </c>
      <c r="F104" s="18" t="s">
        <v>307</v>
      </c>
      <c r="G104" s="26">
        <v>3</v>
      </c>
      <c r="H104" s="18" t="s">
        <v>895</v>
      </c>
      <c r="I104" s="18" t="s">
        <v>964</v>
      </c>
      <c r="J104" s="15" t="s">
        <v>28</v>
      </c>
      <c r="K104" s="15"/>
      <c r="L104" s="15" t="s">
        <v>140</v>
      </c>
      <c r="M104" s="15" t="s">
        <v>206</v>
      </c>
      <c r="N104" s="15" t="s">
        <v>858</v>
      </c>
      <c r="O104" s="320"/>
      <c r="P104" s="71"/>
      <c r="Q104" s="108"/>
      <c r="R104" s="73" t="s">
        <v>433</v>
      </c>
      <c r="S104" s="97"/>
      <c r="T104" s="100">
        <f>getEqUnitCost</f>
        <v>0</v>
      </c>
      <c r="U104" s="73">
        <f>getEqUnitEffort</f>
        <v>0</v>
      </c>
      <c r="V104" s="101">
        <f>getEqQuantity</f>
        <v>0</v>
      </c>
      <c r="W104" s="320"/>
      <c r="X104" s="100">
        <f>getConsUnitCost</f>
        <v>0</v>
      </c>
      <c r="Y104" s="73">
        <f>getConsUnitEffort</f>
        <v>0</v>
      </c>
      <c r="Z104" s="14">
        <f>getConsQuantity</f>
        <v>0</v>
      </c>
      <c r="AA104" s="320"/>
      <c r="AB104" s="72"/>
      <c r="AC104" s="112"/>
      <c r="AD104" s="14">
        <f>getOthQuantity</f>
        <v>0</v>
      </c>
      <c r="AE104" s="320"/>
      <c r="AF104" s="28" t="str">
        <f>IF(ISBLANK(CatTemplate[[#This Row],[Resource type]]),"",CatTemplate[[#This Row],[Resource type]])</f>
        <v>CIEC CRA</v>
      </c>
      <c r="AG104" s="242">
        <f>getStaffUnitCost</f>
        <v>529.72667641480098</v>
      </c>
      <c r="AH104" s="113">
        <f>getStaffUnitEffort</f>
        <v>0</v>
      </c>
      <c r="AI104" s="40">
        <f>getStaffQuantity</f>
        <v>0</v>
      </c>
      <c r="AJ104" s="41">
        <f>CatTemplate[[#This Row],[St. quantity]]*8/ParRatePM</f>
        <v>0</v>
      </c>
      <c r="AK104" s="320"/>
      <c r="AL104" s="53" t="str">
        <f>CatTemplate[[#This Row],[Item type]]</f>
        <v>Days</v>
      </c>
      <c r="AM104" s="12">
        <f>SUM(CatTemplate[[#This Row],[Year1]:[Year20]])</f>
        <v>0</v>
      </c>
      <c r="AN104" s="52"/>
      <c r="AO104" s="52"/>
      <c r="AP104" s="52"/>
      <c r="AQ104" s="8"/>
      <c r="AR104" s="8"/>
      <c r="AS104" s="8"/>
      <c r="AT104" s="8"/>
      <c r="AU104" s="8"/>
      <c r="AV104" s="8"/>
      <c r="AW104" s="8"/>
      <c r="AX104" s="8"/>
      <c r="AY104" s="8"/>
      <c r="AZ104" s="8"/>
      <c r="BA104" s="8"/>
      <c r="BB104" s="8"/>
      <c r="BC104" s="8"/>
      <c r="BD104" s="8"/>
      <c r="BE104" s="8"/>
      <c r="BF104" s="8"/>
      <c r="BG104" s="36"/>
      <c r="BH104" s="320"/>
      <c r="BI104" s="37" t="str">
        <f>getCostCategory</f>
        <v>01 Staff costs</v>
      </c>
      <c r="BJ104" s="37" t="str">
        <f>getSection</f>
        <v>02 Patient visits and data collection</v>
      </c>
      <c r="BK104" s="32" t="str">
        <f>getObject</f>
        <v>CIEC CRA</v>
      </c>
      <c r="BL104" s="30">
        <f>IFERROR(getUnitCost * IF(CatTemplate[[#This Row],[Cost Category Comp.]]="01 Staff costs", 1,1),0)</f>
        <v>529.72667641480098</v>
      </c>
      <c r="BM104" s="29">
        <f>IF(AND(ISBLANK(CatTemplate[[#This Row],[Eq. unit cost]]),ISBLANK(CatTemplate[[#This Row],[Cons. unit cost]]),ISBLANK(CatTemplate[[#This Row],[Oth. unit cost]])), 0, IF(getUnitEffort =0,1,getUnitEffort) * CatTemplate[[#This Row],[Year1]])</f>
        <v>0</v>
      </c>
      <c r="BN104" s="29">
        <f>IF(AND(ISBLANK(CatTemplate[[#This Row],[Eq. unit cost]]),ISBLANK(CatTemplate[[#This Row],[Cons. unit cost]]),ISBLANK(CatTemplate[[#This Row],[Oth. unit cost]])), 0, IF(getUnitEffort =0,1,getUnitEffort) * CatTemplate[[#This Row],[Year2]])</f>
        <v>0</v>
      </c>
      <c r="BO104" s="29">
        <f>IF(AND(ISBLANK(CatTemplate[[#This Row],[Eq. unit cost]]),ISBLANK(CatTemplate[[#This Row],[Cons. unit cost]]),ISBLANK(CatTemplate[[#This Row],[Oth. unit cost]])), 0, IF(getUnitEffort =0,1,getUnitEffort) * CatTemplate[[#This Row],[Year3]])</f>
        <v>0</v>
      </c>
      <c r="BP104" s="29">
        <f>IF(AND(ISBLANK(CatTemplate[[#This Row],[Eq. unit cost]]),ISBLANK(CatTemplate[[#This Row],[Cons. unit cost]]),ISBLANK(CatTemplate[[#This Row],[Oth. unit cost]])), 0, IF(getUnitEffort =0,1,getUnitEffort) * CatTemplate[[#This Row],[Year4]])</f>
        <v>0</v>
      </c>
      <c r="BQ104" s="29">
        <f>IF(AND(ISBLANK(CatTemplate[[#This Row],[Eq. unit cost]]),ISBLANK(CatTemplate[[#This Row],[Cons. unit cost]]),ISBLANK(CatTemplate[[#This Row],[Oth. unit cost]])), 0, IF(getUnitEffort =0,1,getUnitEffort) * CatTemplate[[#This Row],[Year5]])</f>
        <v>0</v>
      </c>
      <c r="BR104" s="29">
        <f>IF(AND(ISBLANK(CatTemplate[[#This Row],[Eq. unit cost]]),ISBLANK(CatTemplate[[#This Row],[Cons. unit cost]]),ISBLANK(CatTemplate[[#This Row],[Oth. unit cost]])), 0, IF(getUnitEffort =0,1,getUnitEffort) * CatTemplate[[#This Row],[Year6]])</f>
        <v>0</v>
      </c>
      <c r="BS104" s="29">
        <f>IF(AND(ISBLANK(CatTemplate[[#This Row],[Eq. unit cost]]),ISBLANK(CatTemplate[[#This Row],[Cons. unit cost]]),ISBLANK(CatTemplate[[#This Row],[Oth. unit cost]])), 0, IF(getUnitEffort =0,1,getUnitEffort) * CatTemplate[[#This Row],[Year7]])</f>
        <v>0</v>
      </c>
      <c r="BT104" s="29">
        <f>IF(AND(ISBLANK(CatTemplate[[#This Row],[Eq. unit cost]]),ISBLANK(CatTemplate[[#This Row],[Cons. unit cost]]),ISBLANK(CatTemplate[[#This Row],[Oth. unit cost]])), 0, IF(getUnitEffort =0,1,getUnitEffort) * CatTemplate[[#This Row],[Year8]])</f>
        <v>0</v>
      </c>
      <c r="BU104" s="29">
        <f>IF(AND(ISBLANK(CatTemplate[[#This Row],[Eq. unit cost]]),ISBLANK(CatTemplate[[#This Row],[Cons. unit cost]]),ISBLANK(CatTemplate[[#This Row],[Oth. unit cost]])), 0, IF(getUnitEffort =0,1,getUnitEffort) * CatTemplate[[#This Row],[Year9]])</f>
        <v>0</v>
      </c>
      <c r="BV104" s="29">
        <f>IF(AND(ISBLANK(CatTemplate[[#This Row],[Eq. unit cost]]),ISBLANK(CatTemplate[[#This Row],[Cons. unit cost]]),ISBLANK(CatTemplate[[#This Row],[Oth. unit cost]])), 0, IF(getUnitEffort =0,1,getUnitEffort) * CatTemplate[[#This Row],[Year10]])</f>
        <v>0</v>
      </c>
      <c r="BW104" s="29">
        <f>IF(AND(ISBLANK(CatTemplate[[#This Row],[Eq. unit cost]]),ISBLANK(CatTemplate[[#This Row],[Cons. unit cost]]),ISBLANK(CatTemplate[[#This Row],[Oth. unit cost]])), 0, IF(getUnitEffort =0,1,getUnitEffort) * CatTemplate[[#This Row],[Year11]])</f>
        <v>0</v>
      </c>
      <c r="BX104" s="29">
        <f>IF(AND(ISBLANK(CatTemplate[[#This Row],[Eq. unit cost]]),ISBLANK(CatTemplate[[#This Row],[Cons. unit cost]]),ISBLANK(CatTemplate[[#This Row],[Oth. unit cost]])), 0, IF(getUnitEffort =0,1,getUnitEffort) * CatTemplate[[#This Row],[Year12]])</f>
        <v>0</v>
      </c>
      <c r="BY104" s="29">
        <f>IF(AND(ISBLANK(CatTemplate[[#This Row],[Eq. unit cost]]),ISBLANK(CatTemplate[[#This Row],[Cons. unit cost]]),ISBLANK(CatTemplate[[#This Row],[Oth. unit cost]])), 0, IF(getUnitEffort =0,1,getUnitEffort) * CatTemplate[[#This Row],[Year13]])</f>
        <v>0</v>
      </c>
      <c r="BZ104" s="29">
        <f>IF(AND(ISBLANK(CatTemplate[[#This Row],[Eq. unit cost]]),ISBLANK(CatTemplate[[#This Row],[Cons. unit cost]]),ISBLANK(CatTemplate[[#This Row],[Oth. unit cost]])), 0, IF(getUnitEffort =0,1,getUnitEffort) * CatTemplate[[#This Row],[Year14]])</f>
        <v>0</v>
      </c>
      <c r="CA104" s="29">
        <f>IF(AND(ISBLANK(CatTemplate[[#This Row],[Eq. unit cost]]),ISBLANK(CatTemplate[[#This Row],[Cons. unit cost]]),ISBLANK(CatTemplate[[#This Row],[Oth. unit cost]])), 0, IF(getUnitEffort =0,1,getUnitEffort) * CatTemplate[[#This Row],[Year15]])</f>
        <v>0</v>
      </c>
      <c r="CB104" s="29">
        <f>IF(AND(ISBLANK(CatTemplate[[#This Row],[Eq. unit cost]]),ISBLANK(CatTemplate[[#This Row],[Cons. unit cost]]),ISBLANK(CatTemplate[[#This Row],[Oth. unit cost]])), 0, IF(getUnitEffort =0,1,getUnitEffort) * CatTemplate[[#This Row],[Year16]])</f>
        <v>0</v>
      </c>
      <c r="CC104" s="29">
        <f>IF(AND(ISBLANK(CatTemplate[[#This Row],[Eq. unit cost]]),ISBLANK(CatTemplate[[#This Row],[Cons. unit cost]]),ISBLANK(CatTemplate[[#This Row],[Oth. unit cost]])), 0, IF(getUnitEffort =0,1,getUnitEffort) * CatTemplate[[#This Row],[Year17]])</f>
        <v>0</v>
      </c>
      <c r="CD104" s="29">
        <f>IF(AND(ISBLANK(CatTemplate[[#This Row],[Eq. unit cost]]),ISBLANK(CatTemplate[[#This Row],[Cons. unit cost]]),ISBLANK(CatTemplate[[#This Row],[Oth. unit cost]])), 0, IF(getUnitEffort =0,1,getUnitEffort) * CatTemplate[[#This Row],[Year18]])</f>
        <v>0</v>
      </c>
      <c r="CE104" s="29">
        <f>IF(AND(ISBLANK(CatTemplate[[#This Row],[Eq. unit cost]]),ISBLANK(CatTemplate[[#This Row],[Cons. unit cost]]),ISBLANK(CatTemplate[[#This Row],[Oth. unit cost]])), 0, IF(getUnitEffort =0,1,getUnitEffort) * CatTemplate[[#This Row],[Year19]])</f>
        <v>0</v>
      </c>
      <c r="CF104" s="29">
        <f>IF(AND(ISBLANK(CatTemplate[[#This Row],[Eq. unit cost]]),ISBLANK(CatTemplate[[#This Row],[Cons. unit cost]]),ISBLANK(CatTemplate[[#This Row],[Oth. unit cost]])), 0, IF(getUnitEffort =0,1,getUnitEffort) * CatTemplate[[#This Row],[Year20]])</f>
        <v>0</v>
      </c>
      <c r="CG104" s="45">
        <f>SUM(CatTemplate[[#This Row],[Q1]:[Q20]])</f>
        <v>0</v>
      </c>
      <c r="CH104" s="29">
        <f>IF(ISBLANK(CatTemplate[[#This Row],[St. unit effort]]),0,(CatTemplate[[#This Row],[St. unit effort]] * CatTemplate[[#This Row],[Year1]]))</f>
        <v>0</v>
      </c>
      <c r="CI104" s="29">
        <f>IF(ISBLANK(CatTemplate[[#This Row],[St. unit effort]]),0,(CatTemplate[[#This Row],[St. unit effort]] * CatTemplate[[#This Row],[Year2]]))</f>
        <v>0</v>
      </c>
      <c r="CJ104" s="29">
        <f>IF(ISBLANK(CatTemplate[[#This Row],[St. unit effort]]),0,(CatTemplate[[#This Row],[St. unit effort]] * CatTemplate[[#This Row],[Year3]]))</f>
        <v>0</v>
      </c>
      <c r="CK104" s="29">
        <f>IF(ISBLANK(CatTemplate[[#This Row],[St. unit effort]]),0,(CatTemplate[[#This Row],[St. unit effort]] * CatTemplate[[#This Row],[Year4]]))</f>
        <v>0</v>
      </c>
      <c r="CL104" s="29">
        <f>IF(ISBLANK(CatTemplate[[#This Row],[St. unit effort]]),0,(CatTemplate[[#This Row],[St. unit effort]] * CatTemplate[[#This Row],[Year5]]))</f>
        <v>0</v>
      </c>
      <c r="CM104" s="29">
        <f>IF(ISBLANK(CatTemplate[[#This Row],[St. unit effort]]),0,(CatTemplate[[#This Row],[St. unit effort]] * CatTemplate[[#This Row],[Year6]]))</f>
        <v>0</v>
      </c>
      <c r="CN104" s="29">
        <f>IF(ISBLANK(CatTemplate[[#This Row],[St. unit effort]]),0,(CatTemplate[[#This Row],[St. unit effort]] * CatTemplate[[#This Row],[Year7]]))</f>
        <v>0</v>
      </c>
      <c r="CO104" s="29">
        <f>IF(ISBLANK(CatTemplate[[#This Row],[St. unit effort]]),0,(CatTemplate[[#This Row],[St. unit effort]] * CatTemplate[[#This Row],[Year8]]))</f>
        <v>0</v>
      </c>
      <c r="CP104" s="29">
        <f>IF(ISBLANK(CatTemplate[[#This Row],[St. unit effort]]),0,(CatTemplate[[#This Row],[St. unit effort]] * CatTemplate[[#This Row],[Year9]]))</f>
        <v>0</v>
      </c>
      <c r="CQ104" s="29">
        <f>IF(ISBLANK(CatTemplate[[#This Row],[St. unit effort]]),0,(CatTemplate[[#This Row],[St. unit effort]] * CatTemplate[[#This Row],[Year10]]))</f>
        <v>0</v>
      </c>
      <c r="CR104" s="29">
        <f>IF(ISBLANK(CatTemplate[[#This Row],[St. unit effort]]),0,(CatTemplate[[#This Row],[St. unit effort]] * CatTemplate[[#This Row],[Year11]]))</f>
        <v>0</v>
      </c>
      <c r="CS104" s="29">
        <f>IF(ISBLANK(CatTemplate[[#This Row],[St. unit effort]]),0,(CatTemplate[[#This Row],[St. unit effort]] * CatTemplate[[#This Row],[Year12]]))</f>
        <v>0</v>
      </c>
      <c r="CT104" s="29">
        <f>IF(ISBLANK(CatTemplate[[#This Row],[St. unit effort]]),0,(CatTemplate[[#This Row],[St. unit effort]] * CatTemplate[[#This Row],[Year13]]))</f>
        <v>0</v>
      </c>
      <c r="CU104" s="29">
        <f>IF(ISBLANK(CatTemplate[[#This Row],[St. unit effort]]),0,(CatTemplate[[#This Row],[St. unit effort]] * CatTemplate[[#This Row],[Year14]]))</f>
        <v>0</v>
      </c>
      <c r="CV104" s="29">
        <f>IF(ISBLANK(CatTemplate[[#This Row],[St. unit effort]]),0,(CatTemplate[[#This Row],[St. unit effort]] * CatTemplate[[#This Row],[Year15]]))</f>
        <v>0</v>
      </c>
      <c r="CW104" s="29">
        <f>IF(ISBLANK(CatTemplate[[#This Row],[St. unit effort]]),0,(CatTemplate[[#This Row],[St. unit effort]] * CatTemplate[[#This Row],[Year16]]))</f>
        <v>0</v>
      </c>
      <c r="CX104" s="29">
        <f>IF(ISBLANK(CatTemplate[[#This Row],[St. unit effort]]),0,(CatTemplate[[#This Row],[St. unit effort]] * CatTemplate[[#This Row],[Year17]]))</f>
        <v>0</v>
      </c>
      <c r="CY104" s="29">
        <f>IF(ISBLANK(CatTemplate[[#This Row],[St. unit effort]]),0,(CatTemplate[[#This Row],[St. unit effort]] * CatTemplate[[#This Row],[Year18]]))</f>
        <v>0</v>
      </c>
      <c r="CZ104" s="29">
        <f>IF(ISBLANK(CatTemplate[[#This Row],[St. unit effort]]),0,(CatTemplate[[#This Row],[St. unit effort]] * CatTemplate[[#This Row],[Year19]]))</f>
        <v>0</v>
      </c>
      <c r="DA104" s="29">
        <f>IF(ISBLANK(CatTemplate[[#This Row],[St. unit effort]]),0,(CatTemplate[[#This Row],[St. unit effort]] * CatTemplate[[#This Row],[Year20]]))</f>
        <v>0</v>
      </c>
      <c r="DB104" s="57">
        <f>IF(ISBLANK(CatTemplate[[#This Row],[St. unit effort]]),0,(CatTemplate[[#This Row],[St. unit effort]] * CatTemplate[[#This Row],[Year1]])*8/ParRatePM)</f>
        <v>0</v>
      </c>
      <c r="DC104" s="57">
        <f>IF(ISBLANK(CatTemplate[[#This Row],[St. unit effort]]),0,(CatTemplate[[#This Row],[St. unit effort]] * CatTemplate[[#This Row],[Year2]])*8/ParRatePM)</f>
        <v>0</v>
      </c>
      <c r="DD104" s="57">
        <f>IF(ISBLANK(CatTemplate[[#This Row],[St. unit effort]]),0,(CatTemplate[[#This Row],[St. unit effort]] * CatTemplate[[#This Row],[Year3]])*8/ParRatePM)</f>
        <v>0</v>
      </c>
      <c r="DE104" s="57">
        <f>IF(ISBLANK(CatTemplate[[#This Row],[St. unit effort]]),0,(CatTemplate[[#This Row],[St. unit effort]] * CatTemplate[[#This Row],[Year4]])*8/ParRatePM)</f>
        <v>0</v>
      </c>
      <c r="DF104" s="57">
        <f>IF(ISBLANK(CatTemplate[[#This Row],[St. unit effort]]),0,(CatTemplate[[#This Row],[St. unit effort]] * CatTemplate[[#This Row],[Year5]])*8/ParRatePM)</f>
        <v>0</v>
      </c>
      <c r="DG104" s="57">
        <f>IF(ISBLANK(CatTemplate[[#This Row],[St. unit effort]]),0,(CatTemplate[[#This Row],[St. unit effort]] * CatTemplate[[#This Row],[Year6]])*8/ParRatePM)</f>
        <v>0</v>
      </c>
      <c r="DH104" s="57">
        <f>IF(ISBLANK(CatTemplate[[#This Row],[St. unit effort]]),0,(CatTemplate[[#This Row],[St. unit effort]] * CatTemplate[[#This Row],[Year7]])*8/ParRatePM)</f>
        <v>0</v>
      </c>
      <c r="DI104" s="57">
        <f>IF(ISBLANK(CatTemplate[[#This Row],[St. unit effort]]),0,(CatTemplate[[#This Row],[St. unit effort]] * CatTemplate[[#This Row],[Year8]])*8/ParRatePM)</f>
        <v>0</v>
      </c>
      <c r="DJ104" s="57">
        <f>IF(ISBLANK(CatTemplate[[#This Row],[St. unit effort]]),0,(CatTemplate[[#This Row],[St. unit effort]] * CatTemplate[[#This Row],[Year9]])*8/ParRatePM)</f>
        <v>0</v>
      </c>
      <c r="DK104" s="57">
        <f>IF(ISBLANK(CatTemplate[[#This Row],[St. unit effort]]),0,(CatTemplate[[#This Row],[St. unit effort]] * CatTemplate[[#This Row],[Year10]])*8/ParRatePM)</f>
        <v>0</v>
      </c>
      <c r="DL104" s="57">
        <f>IF(ISBLANK(CatTemplate[[#This Row],[St. unit effort]]),0,(CatTemplate[[#This Row],[St. unit effort]] * CatTemplate[[#This Row],[Year11]])*8/ParRatePM)</f>
        <v>0</v>
      </c>
      <c r="DM104" s="57">
        <f>IF(ISBLANK(CatTemplate[[#This Row],[St. unit effort]]),0,(CatTemplate[[#This Row],[St. unit effort]] * CatTemplate[[#This Row],[Year12]])*8/ParRatePM)</f>
        <v>0</v>
      </c>
      <c r="DN104" s="57">
        <f>IF(ISBLANK(CatTemplate[[#This Row],[St. unit effort]]),0,(CatTemplate[[#This Row],[St. unit effort]] * CatTemplate[[#This Row],[Year13]])*8/ParRatePM)</f>
        <v>0</v>
      </c>
      <c r="DO104" s="57">
        <f>IF(ISBLANK(CatTemplate[[#This Row],[St. unit effort]]),0,(CatTemplate[[#This Row],[St. unit effort]] * CatTemplate[[#This Row],[Year14]])*8/ParRatePM)</f>
        <v>0</v>
      </c>
      <c r="DP104" s="57">
        <f>IF(ISBLANK(CatTemplate[[#This Row],[St. unit effort]]),0,(CatTemplate[[#This Row],[St. unit effort]] * CatTemplate[[#This Row],[Year15]])*8/ParRatePM)</f>
        <v>0</v>
      </c>
      <c r="DQ104" s="57">
        <f>IF(ISBLANK(CatTemplate[[#This Row],[St. unit effort]]),0,(CatTemplate[[#This Row],[St. unit effort]] * CatTemplate[[#This Row],[Year16]])*8/ParRatePM)</f>
        <v>0</v>
      </c>
      <c r="DR104" s="57">
        <f>IF(ISBLANK(CatTemplate[[#This Row],[St. unit effort]]),0,(CatTemplate[[#This Row],[St. unit effort]] * CatTemplate[[#This Row],[Year17]])*8/ParRatePM)</f>
        <v>0</v>
      </c>
      <c r="DS104" s="57">
        <f>IF(ISBLANK(CatTemplate[[#This Row],[St. unit effort]]),0,(CatTemplate[[#This Row],[St. unit effort]] * CatTemplate[[#This Row],[Year18]])*8/ParRatePM)</f>
        <v>0</v>
      </c>
      <c r="DT104" s="57">
        <f>IF(ISBLANK(CatTemplate[[#This Row],[St. unit effort]]),0,(CatTemplate[[#This Row],[St. unit effort]] * CatTemplate[[#This Row],[Year19]])*8/ParRatePM)</f>
        <v>0</v>
      </c>
      <c r="DU104" s="57">
        <f>IF(ISBLANK(CatTemplate[[#This Row],[St. unit effort]]),0,(CatTemplate[[#This Row],[St. unit effort]] * CatTemplate[[#This Row],[Year20]])*8/ParRatePM)</f>
        <v>0</v>
      </c>
      <c r="DV104" s="54">
        <f>SUM(CatTemplate[[#This Row],[PM1]:[PM20]])</f>
        <v>0</v>
      </c>
      <c r="DW104" s="56">
        <f t="shared" si="39"/>
        <v>0</v>
      </c>
      <c r="DX104" s="56">
        <f t="shared" si="39"/>
        <v>0</v>
      </c>
      <c r="DY104" s="56">
        <f t="shared" si="39"/>
        <v>0</v>
      </c>
      <c r="DZ104" s="56">
        <f t="shared" si="39"/>
        <v>0</v>
      </c>
      <c r="EA104" s="56">
        <f t="shared" si="39"/>
        <v>0</v>
      </c>
      <c r="EB104" s="56">
        <f t="shared" si="39"/>
        <v>0</v>
      </c>
      <c r="EC104" s="56">
        <f t="shared" si="39"/>
        <v>0</v>
      </c>
      <c r="ED104" s="56">
        <f t="shared" si="39"/>
        <v>0</v>
      </c>
      <c r="EE104" s="56">
        <f t="shared" si="39"/>
        <v>0</v>
      </c>
      <c r="EF104" s="56">
        <f t="shared" si="39"/>
        <v>0</v>
      </c>
      <c r="EG104" s="56">
        <f t="shared" si="39"/>
        <v>0</v>
      </c>
      <c r="EH104" s="56">
        <f t="shared" si="39"/>
        <v>0</v>
      </c>
      <c r="EI104" s="56">
        <f t="shared" si="39"/>
        <v>0</v>
      </c>
      <c r="EJ104" s="56">
        <f t="shared" si="39"/>
        <v>0</v>
      </c>
      <c r="EK104" s="56">
        <f t="shared" si="39"/>
        <v>0</v>
      </c>
      <c r="EL104" s="56">
        <f t="shared" si="39"/>
        <v>0</v>
      </c>
      <c r="EM104" s="56">
        <f t="shared" si="37"/>
        <v>0</v>
      </c>
      <c r="EN104" s="56">
        <f t="shared" si="37"/>
        <v>0</v>
      </c>
      <c r="EO104" s="56">
        <f t="shared" si="37"/>
        <v>0</v>
      </c>
      <c r="EP104" s="56">
        <f t="shared" si="37"/>
        <v>0</v>
      </c>
      <c r="EQ104" s="30">
        <f>CatTemplate[[#This Row],[Eq. unit cost]] * CatTemplate[[#This Row],[Eq. quantity]]</f>
        <v>0</v>
      </c>
      <c r="ER104" s="30">
        <f>CatTemplate[[#This Row],[Cons. unit cost]] *CatTemplate[[#This Row],[Cons. quantity]]</f>
        <v>0</v>
      </c>
      <c r="ES104" s="30">
        <f>CatTemplate[[#This Row],[Oth. unit cost]] *CatTemplate[[#This Row],[Oth. quantity]]</f>
        <v>0</v>
      </c>
      <c r="ET104" s="55">
        <f>SUM(CatTemplate[[#This Row],[CO1]:[CO20]])</f>
        <v>0</v>
      </c>
      <c r="EU104" s="56">
        <f t="shared" si="40"/>
        <v>0</v>
      </c>
      <c r="EV104" s="56">
        <f t="shared" si="40"/>
        <v>0</v>
      </c>
      <c r="EW104" s="56">
        <f t="shared" si="40"/>
        <v>0</v>
      </c>
      <c r="EX104" s="56">
        <f t="shared" si="40"/>
        <v>0</v>
      </c>
      <c r="EY104" s="56">
        <f t="shared" si="40"/>
        <v>0</v>
      </c>
      <c r="EZ104" s="56">
        <f t="shared" si="40"/>
        <v>0</v>
      </c>
      <c r="FA104" s="56">
        <f t="shared" si="40"/>
        <v>0</v>
      </c>
      <c r="FB104" s="56">
        <f t="shared" si="40"/>
        <v>0</v>
      </c>
      <c r="FC104" s="56">
        <f t="shared" si="40"/>
        <v>0</v>
      </c>
      <c r="FD104" s="56">
        <f t="shared" si="40"/>
        <v>0</v>
      </c>
      <c r="FE104" s="56">
        <f t="shared" si="40"/>
        <v>0</v>
      </c>
      <c r="FF104" s="56">
        <f t="shared" si="40"/>
        <v>0</v>
      </c>
      <c r="FG104" s="56">
        <f t="shared" si="40"/>
        <v>0</v>
      </c>
      <c r="FH104" s="56">
        <f t="shared" si="40"/>
        <v>0</v>
      </c>
      <c r="FI104" s="56">
        <f t="shared" si="40"/>
        <v>0</v>
      </c>
      <c r="FJ104" s="56">
        <f t="shared" si="40"/>
        <v>0</v>
      </c>
      <c r="FK104" s="56">
        <f t="shared" si="38"/>
        <v>0</v>
      </c>
      <c r="FL104" s="56">
        <f t="shared" si="38"/>
        <v>0</v>
      </c>
      <c r="FM104" s="56">
        <f t="shared" si="38"/>
        <v>0</v>
      </c>
      <c r="FN104" s="56">
        <f t="shared" si="38"/>
        <v>0</v>
      </c>
      <c r="FO104" s="58">
        <f>SUM(CatTemplate[[#This Row],[CS1]:[CS20]])</f>
        <v>0</v>
      </c>
      <c r="FP104" s="59">
        <f>CatTemplate[[#This Row],[Total Oth. cost]]+CatTemplate[[#This Row],[Total St. Cost]]</f>
        <v>0</v>
      </c>
      <c r="FQ104" s="33" t="e">
        <f t="shared" si="27"/>
        <v>#VALUE!</v>
      </c>
      <c r="FR104" s="33" t="e">
        <f t="shared" si="28"/>
        <v>#VALUE!</v>
      </c>
      <c r="FS104" s="30" t="e">
        <f>(CatTemplate[[#This Row],[CO1]] + CatTemplate[[#This Row],[CS1]]) * (1 + getRateOHFinal) * getRateMarkupFinal</f>
        <v>#VALUE!</v>
      </c>
      <c r="FT104" s="30" t="e">
        <f>(CatTemplate[[#This Row],[CO2]] + CatTemplate[[#This Row],[CS2]]) * (1 + getRateOHFinal) * getRateMarkupFinal</f>
        <v>#VALUE!</v>
      </c>
      <c r="FU104" s="30" t="e">
        <f>(CatTemplate[[#This Row],[CO3]] + CatTemplate[[#This Row],[CS3]]) * (1 + getRateOHFinal) * getRateMarkupFinal</f>
        <v>#VALUE!</v>
      </c>
      <c r="FV104" s="30" t="e">
        <f>(CatTemplate[[#This Row],[CO4]] + CatTemplate[[#This Row],[CS4]]) * (1 + getRateOHFinal) * getRateMarkupFinal</f>
        <v>#VALUE!</v>
      </c>
      <c r="FW104" s="30" t="e">
        <f>(CatTemplate[[#This Row],[CO5]] + CatTemplate[[#This Row],[CS5]]) * (1 + getRateOHFinal) * getRateMarkupFinal</f>
        <v>#VALUE!</v>
      </c>
      <c r="FX104" s="30" t="e">
        <f>(CatTemplate[[#This Row],[CO6]] + CatTemplate[[#This Row],[CS6]]) * (1 + getRateOHFinal) * getRateMarkupFinal</f>
        <v>#VALUE!</v>
      </c>
      <c r="FY104" s="30" t="e">
        <f>(CatTemplate[[#This Row],[CO7]] + CatTemplate[[#This Row],[CS7]]) * (1 + getRateOHFinal) * getRateMarkupFinal</f>
        <v>#VALUE!</v>
      </c>
      <c r="FZ104" s="30" t="e">
        <f>(CatTemplate[[#This Row],[CO8]] + CatTemplate[[#This Row],[CS8]]) * (1 + getRateOHFinal) * getRateMarkupFinal</f>
        <v>#VALUE!</v>
      </c>
      <c r="GA104" s="30" t="e">
        <f>(CatTemplate[[#This Row],[CO9]] + CatTemplate[[#This Row],[CS9]]) * (1 + getRateOHFinal) * getRateMarkupFinal</f>
        <v>#VALUE!</v>
      </c>
      <c r="GB104" s="30" t="e">
        <f>(CatTemplate[[#This Row],[CO10]] + CatTemplate[[#This Row],[CS10]]) * (1 + getRateOHFinal) * getRateMarkupFinal</f>
        <v>#VALUE!</v>
      </c>
      <c r="GC104" s="30" t="e">
        <f>(CatTemplate[[#This Row],[CO11]] + CatTemplate[[#This Row],[CS11]]) * (1 + getRateOHFinal) * getRateMarkupFinal</f>
        <v>#VALUE!</v>
      </c>
      <c r="GD104" s="30" t="e">
        <f>(CatTemplate[[#This Row],[CO12]] + CatTemplate[[#This Row],[CS12]]) * (1 + getRateOHFinal) * getRateMarkupFinal</f>
        <v>#VALUE!</v>
      </c>
      <c r="GE104" s="30" t="e">
        <f>(CatTemplate[[#This Row],[CO13]] + CatTemplate[[#This Row],[CS13]]) * (1 + getRateOHFinal) * getRateMarkupFinal</f>
        <v>#VALUE!</v>
      </c>
      <c r="GF104" s="30" t="e">
        <f>(CatTemplate[[#This Row],[CO14]] + CatTemplate[[#This Row],[CS14]]) * (1 + getRateOHFinal) * getRateMarkupFinal</f>
        <v>#VALUE!</v>
      </c>
      <c r="GG104" s="30" t="e">
        <f>(CatTemplate[[#This Row],[CO15]] + CatTemplate[[#This Row],[CS15]]) * (1 + getRateOHFinal) * getRateMarkupFinal</f>
        <v>#VALUE!</v>
      </c>
      <c r="GH104" s="30" t="e">
        <f>(CatTemplate[[#This Row],[CO16]] + CatTemplate[[#This Row],[CS16]]) * (1 + getRateOHFinal) * getRateMarkupFinal</f>
        <v>#VALUE!</v>
      </c>
      <c r="GI104" s="30" t="e">
        <f>(CatTemplate[[#This Row],[CO17]] + CatTemplate[[#This Row],[CS17]]) * (1 + getRateOHFinal) * getRateMarkupFinal</f>
        <v>#VALUE!</v>
      </c>
      <c r="GJ104" s="30" t="e">
        <f>(CatTemplate[[#This Row],[CO18]] + CatTemplate[[#This Row],[CS18]]) * (1 + getRateOHFinal) * getRateMarkupFinal</f>
        <v>#VALUE!</v>
      </c>
      <c r="GK104" s="30" t="e">
        <f>(CatTemplate[[#This Row],[CO19]] + CatTemplate[[#This Row],[CS19]]) * (1 + getRateOHFinal) * getRateMarkupFinal</f>
        <v>#VALUE!</v>
      </c>
      <c r="GL104" s="30" t="e">
        <f>(CatTemplate[[#This Row],[CO20]] + CatTemplate[[#This Row],[CS20]]) * (1 + getRateOHFinal) * getRateMarkupFinal</f>
        <v>#VALUE!</v>
      </c>
      <c r="GM104" s="30" t="e">
        <f t="shared" si="29"/>
        <v>#VALUE!</v>
      </c>
      <c r="GN104" s="30" t="e">
        <f t="shared" si="30"/>
        <v>#VALUE!</v>
      </c>
      <c r="GO104" s="30" t="e">
        <f t="shared" si="31"/>
        <v>#VALUE!</v>
      </c>
      <c r="GP104" s="30" t="e">
        <f t="shared" si="32"/>
        <v>#VALUE!</v>
      </c>
      <c r="GQ104" s="30" t="e">
        <f>(CatTemplate[[#This Row],[CO1]]+CatTemplate[[#This Row],[CS1]]) * (1+ getRateOHFinal) * (1 + getRateMarkupFinal)</f>
        <v>#VALUE!</v>
      </c>
      <c r="GR104" s="30" t="e">
        <f>(CatTemplate[[#This Row],[CO2]]+CatTemplate[[#This Row],[CS2]]) * (1+ getRateOHFinal) * (1 + getRateMarkupFinal)</f>
        <v>#VALUE!</v>
      </c>
      <c r="GS104" s="30" t="e">
        <f>(CatTemplate[[#This Row],[CO3]]+CatTemplate[[#This Row],[CS3]]) * (1+ getRateOHFinal) * (1 + getRateMarkupFinal)</f>
        <v>#VALUE!</v>
      </c>
      <c r="GT104" s="30" t="e">
        <f>(CatTemplate[[#This Row],[CO4]]+CatTemplate[[#This Row],[CS4]]) * (1+ getRateOHFinal) * (1 + getRateMarkupFinal)</f>
        <v>#VALUE!</v>
      </c>
      <c r="GU104" s="30" t="e">
        <f>(CatTemplate[[#This Row],[CO5]]+CatTemplate[[#This Row],[CS5]]) * (1+ getRateOHFinal) * (1 + getRateMarkupFinal)</f>
        <v>#VALUE!</v>
      </c>
      <c r="GV104" s="30" t="e">
        <f>(CatTemplate[[#This Row],[CO6]]+CatTemplate[[#This Row],[CS6]]) * (1+ getRateOHFinal) * (1 + getRateMarkupFinal)</f>
        <v>#VALUE!</v>
      </c>
      <c r="GW104" s="30" t="e">
        <f>(CatTemplate[[#This Row],[CO7]]+CatTemplate[[#This Row],[CS7]]) * (1+ getRateOHFinal) * (1 + getRateMarkupFinal)</f>
        <v>#VALUE!</v>
      </c>
      <c r="GX104" s="30" t="e">
        <f>(CatTemplate[[#This Row],[CO8]]+CatTemplate[[#This Row],[CS8]]) * (1+ getRateOHFinal) * (1 + getRateMarkupFinal)</f>
        <v>#VALUE!</v>
      </c>
      <c r="GY104" s="30" t="e">
        <f>(CatTemplate[[#This Row],[CO9]]+CatTemplate[[#This Row],[CS9]]) * (1+ getRateOHFinal) * (1 + getRateMarkupFinal)</f>
        <v>#VALUE!</v>
      </c>
      <c r="GZ104" s="30" t="e">
        <f>(CatTemplate[[#This Row],[CO10]]+CatTemplate[[#This Row],[CS10]]) * (1+ getRateOHFinal) * (1 + getRateMarkupFinal)</f>
        <v>#VALUE!</v>
      </c>
      <c r="HA104" s="30" t="e">
        <f>(CatTemplate[[#This Row],[CO11]]+CatTemplate[[#This Row],[CS11]]) * (1+ getRateOHFinal) * (1 + getRateMarkupFinal)</f>
        <v>#VALUE!</v>
      </c>
      <c r="HB104" s="30" t="e">
        <f>(CatTemplate[[#This Row],[CO12]]+CatTemplate[[#This Row],[CS12]]) * (1+ getRateOHFinal) * (1 + getRateMarkupFinal)</f>
        <v>#VALUE!</v>
      </c>
      <c r="HC104" s="30" t="e">
        <f>(CatTemplate[[#This Row],[CO13]]+CatTemplate[[#This Row],[CS13]]) * (1+ getRateOHFinal) * (1 + getRateMarkupFinal)</f>
        <v>#VALUE!</v>
      </c>
      <c r="HD104" s="30" t="e">
        <f>(CatTemplate[[#This Row],[CO14]]+CatTemplate[[#This Row],[CS14]]) * (1+ getRateOHFinal) * (1 + getRateMarkupFinal)</f>
        <v>#VALUE!</v>
      </c>
      <c r="HE104" s="30" t="e">
        <f>(CatTemplate[[#This Row],[CO15]]+CatTemplate[[#This Row],[CS15]]) * (1+ getRateOHFinal) * (1 + getRateMarkupFinal)</f>
        <v>#VALUE!</v>
      </c>
      <c r="HF104" s="30" t="e">
        <f>(CatTemplate[[#This Row],[CO16]]+CatTemplate[[#This Row],[CS16]]) * (1+ getRateOHFinal) * (1 + getRateMarkupFinal)</f>
        <v>#VALUE!</v>
      </c>
      <c r="HG104" s="30" t="e">
        <f>(CatTemplate[[#This Row],[CO17]]+CatTemplate[[#This Row],[CS17]]) * (1+ getRateOHFinal) * (1 + getRateMarkupFinal)</f>
        <v>#VALUE!</v>
      </c>
      <c r="HH104" s="30" t="e">
        <f>(CatTemplate[[#This Row],[CO18]]+CatTemplate[[#This Row],[CS18]]) * (1+ getRateOHFinal) * (1 + getRateMarkupFinal)</f>
        <v>#VALUE!</v>
      </c>
      <c r="HI104" s="30" t="e">
        <f>(CatTemplate[[#This Row],[CO19]]+CatTemplate[[#This Row],[CS19]]) * (1+ getRateOHFinal) * (1 + getRateMarkupFinal)</f>
        <v>#VALUE!</v>
      </c>
      <c r="HJ104" s="30" t="e">
        <f>(CatTemplate[[#This Row],[CO20]]+CatTemplate[[#This Row],[CS20]]) * (1+ getRateOHFinal) * (1 + getRateMarkupFinal)</f>
        <v>#VALUE!</v>
      </c>
      <c r="HK104" s="39" t="e">
        <f>CatTemplate[[#This Row],[Total cost]]+CatTemplate[[#This Row],[OH Amount]]+CatTemplate[[#This Row],[Markup]]</f>
        <v>#VALUE!</v>
      </c>
      <c r="HL104" s="63">
        <f>IF(CatTemplate[[#This Row],[Units]]="Days",CatTemplate[[#This Row],[Project quantity]]*CatTemplate[[#This Row],[St. unit effort]],CatTemplate[[#This Row],[Project quantity]])</f>
        <v>0</v>
      </c>
      <c r="HM104" s="287">
        <f>IFERROR(CatTemplate[[#This Row],[Total Price]]/(CatTemplate[[#This Row],[Final Quantity]]),0)</f>
        <v>0</v>
      </c>
      <c r="HN104" s="261"/>
    </row>
    <row r="105" spans="2:222" ht="38.25" customHeight="1" x14ac:dyDescent="0.2">
      <c r="B105" s="6" t="s">
        <v>75</v>
      </c>
      <c r="C105" s="22">
        <v>2</v>
      </c>
      <c r="D105" s="7" t="s">
        <v>75</v>
      </c>
      <c r="E105" s="24">
        <v>9</v>
      </c>
      <c r="F105" s="18" t="s">
        <v>307</v>
      </c>
      <c r="G105" s="26">
        <v>3</v>
      </c>
      <c r="H105" s="18" t="s">
        <v>895</v>
      </c>
      <c r="I105" s="18" t="s">
        <v>965</v>
      </c>
      <c r="J105" s="15" t="s">
        <v>28</v>
      </c>
      <c r="K105" s="15"/>
      <c r="L105" s="15" t="s">
        <v>140</v>
      </c>
      <c r="M105" s="15" t="s">
        <v>206</v>
      </c>
      <c r="N105" s="15" t="s">
        <v>858</v>
      </c>
      <c r="O105" s="320"/>
      <c r="P105" s="71"/>
      <c r="Q105" s="108"/>
      <c r="R105" s="73" t="s">
        <v>433</v>
      </c>
      <c r="S105" s="97"/>
      <c r="T105" s="100">
        <f>getEqUnitCost</f>
        <v>0</v>
      </c>
      <c r="U105" s="73">
        <f>getEqUnitEffort</f>
        <v>0</v>
      </c>
      <c r="V105" s="101">
        <f>getEqQuantity</f>
        <v>0</v>
      </c>
      <c r="W105" s="320"/>
      <c r="X105" s="100">
        <f>getConsUnitCost</f>
        <v>0</v>
      </c>
      <c r="Y105" s="73">
        <f>getConsUnitEffort</f>
        <v>0</v>
      </c>
      <c r="Z105" s="14">
        <f>getConsQuantity</f>
        <v>0</v>
      </c>
      <c r="AA105" s="320"/>
      <c r="AB105" s="72"/>
      <c r="AC105" s="112"/>
      <c r="AD105" s="14">
        <f>getOthQuantity</f>
        <v>0</v>
      </c>
      <c r="AE105" s="320"/>
      <c r="AF105" s="28" t="str">
        <f>IF(ISBLANK(CatTemplate[[#This Row],[Resource type]]),"",CatTemplate[[#This Row],[Resource type]])</f>
        <v>CIEC CRA</v>
      </c>
      <c r="AG105" s="242">
        <f>getStaffUnitCost</f>
        <v>529.72667641480098</v>
      </c>
      <c r="AH105" s="113">
        <f>getStaffUnitEffort</f>
        <v>0</v>
      </c>
      <c r="AI105" s="40">
        <f>getStaffQuantity</f>
        <v>0</v>
      </c>
      <c r="AJ105" s="41">
        <f>CatTemplate[[#This Row],[St. quantity]]*8/ParRatePM</f>
        <v>0</v>
      </c>
      <c r="AK105" s="320"/>
      <c r="AL105" s="53" t="str">
        <f>CatTemplate[[#This Row],[Item type]]</f>
        <v>Days</v>
      </c>
      <c r="AM105" s="12">
        <f>SUM(CatTemplate[[#This Row],[Year1]:[Year20]])</f>
        <v>0</v>
      </c>
      <c r="AN105" s="52"/>
      <c r="AO105" s="52"/>
      <c r="AP105" s="52"/>
      <c r="AQ105" s="8"/>
      <c r="AR105" s="8"/>
      <c r="AS105" s="8"/>
      <c r="AT105" s="8"/>
      <c r="AU105" s="8"/>
      <c r="AV105" s="8"/>
      <c r="AW105" s="8"/>
      <c r="AX105" s="8"/>
      <c r="AY105" s="8"/>
      <c r="AZ105" s="8"/>
      <c r="BA105" s="8"/>
      <c r="BB105" s="8"/>
      <c r="BC105" s="8"/>
      <c r="BD105" s="8"/>
      <c r="BE105" s="8"/>
      <c r="BF105" s="8"/>
      <c r="BG105" s="36"/>
      <c r="BH105" s="320"/>
      <c r="BI105" s="37" t="str">
        <f>getCostCategory</f>
        <v>01 Staff costs</v>
      </c>
      <c r="BJ105" s="37" t="str">
        <f>getSection</f>
        <v>02 Patient visits and data collection</v>
      </c>
      <c r="BK105" s="32" t="str">
        <f>getObject</f>
        <v>CIEC CRA</v>
      </c>
      <c r="BL105" s="30">
        <f>IFERROR(getUnitCost * IF(CatTemplate[[#This Row],[Cost Category Comp.]]="01 Staff costs", 1,1),0)</f>
        <v>529.72667641480098</v>
      </c>
      <c r="BM105" s="29">
        <f>IF(AND(ISBLANK(CatTemplate[[#This Row],[Eq. unit cost]]),ISBLANK(CatTemplate[[#This Row],[Cons. unit cost]]),ISBLANK(CatTemplate[[#This Row],[Oth. unit cost]])), 0, IF(getUnitEffort =0,1,getUnitEffort) * CatTemplate[[#This Row],[Year1]])</f>
        <v>0</v>
      </c>
      <c r="BN105" s="29">
        <f>IF(AND(ISBLANK(CatTemplate[[#This Row],[Eq. unit cost]]),ISBLANK(CatTemplate[[#This Row],[Cons. unit cost]]),ISBLANK(CatTemplate[[#This Row],[Oth. unit cost]])), 0, IF(getUnitEffort =0,1,getUnitEffort) * CatTemplate[[#This Row],[Year2]])</f>
        <v>0</v>
      </c>
      <c r="BO105" s="29">
        <f>IF(AND(ISBLANK(CatTemplate[[#This Row],[Eq. unit cost]]),ISBLANK(CatTemplate[[#This Row],[Cons. unit cost]]),ISBLANK(CatTemplate[[#This Row],[Oth. unit cost]])), 0, IF(getUnitEffort =0,1,getUnitEffort) * CatTemplate[[#This Row],[Year3]])</f>
        <v>0</v>
      </c>
      <c r="BP105" s="29">
        <f>IF(AND(ISBLANK(CatTemplate[[#This Row],[Eq. unit cost]]),ISBLANK(CatTemplate[[#This Row],[Cons. unit cost]]),ISBLANK(CatTemplate[[#This Row],[Oth. unit cost]])), 0, IF(getUnitEffort =0,1,getUnitEffort) * CatTemplate[[#This Row],[Year4]])</f>
        <v>0</v>
      </c>
      <c r="BQ105" s="29">
        <f>IF(AND(ISBLANK(CatTemplate[[#This Row],[Eq. unit cost]]),ISBLANK(CatTemplate[[#This Row],[Cons. unit cost]]),ISBLANK(CatTemplate[[#This Row],[Oth. unit cost]])), 0, IF(getUnitEffort =0,1,getUnitEffort) * CatTemplate[[#This Row],[Year5]])</f>
        <v>0</v>
      </c>
      <c r="BR105" s="29">
        <f>IF(AND(ISBLANK(CatTemplate[[#This Row],[Eq. unit cost]]),ISBLANK(CatTemplate[[#This Row],[Cons. unit cost]]),ISBLANK(CatTemplate[[#This Row],[Oth. unit cost]])), 0, IF(getUnitEffort =0,1,getUnitEffort) * CatTemplate[[#This Row],[Year6]])</f>
        <v>0</v>
      </c>
      <c r="BS105" s="29">
        <f>IF(AND(ISBLANK(CatTemplate[[#This Row],[Eq. unit cost]]),ISBLANK(CatTemplate[[#This Row],[Cons. unit cost]]),ISBLANK(CatTemplate[[#This Row],[Oth. unit cost]])), 0, IF(getUnitEffort =0,1,getUnitEffort) * CatTemplate[[#This Row],[Year7]])</f>
        <v>0</v>
      </c>
      <c r="BT105" s="29">
        <f>IF(AND(ISBLANK(CatTemplate[[#This Row],[Eq. unit cost]]),ISBLANK(CatTemplate[[#This Row],[Cons. unit cost]]),ISBLANK(CatTemplate[[#This Row],[Oth. unit cost]])), 0, IF(getUnitEffort =0,1,getUnitEffort) * CatTemplate[[#This Row],[Year8]])</f>
        <v>0</v>
      </c>
      <c r="BU105" s="29">
        <f>IF(AND(ISBLANK(CatTemplate[[#This Row],[Eq. unit cost]]),ISBLANK(CatTemplate[[#This Row],[Cons. unit cost]]),ISBLANK(CatTemplate[[#This Row],[Oth. unit cost]])), 0, IF(getUnitEffort =0,1,getUnitEffort) * CatTemplate[[#This Row],[Year9]])</f>
        <v>0</v>
      </c>
      <c r="BV105" s="29">
        <f>IF(AND(ISBLANK(CatTemplate[[#This Row],[Eq. unit cost]]),ISBLANK(CatTemplate[[#This Row],[Cons. unit cost]]),ISBLANK(CatTemplate[[#This Row],[Oth. unit cost]])), 0, IF(getUnitEffort =0,1,getUnitEffort) * CatTemplate[[#This Row],[Year10]])</f>
        <v>0</v>
      </c>
      <c r="BW105" s="29">
        <f>IF(AND(ISBLANK(CatTemplate[[#This Row],[Eq. unit cost]]),ISBLANK(CatTemplate[[#This Row],[Cons. unit cost]]),ISBLANK(CatTemplate[[#This Row],[Oth. unit cost]])), 0, IF(getUnitEffort =0,1,getUnitEffort) * CatTemplate[[#This Row],[Year11]])</f>
        <v>0</v>
      </c>
      <c r="BX105" s="29">
        <f>IF(AND(ISBLANK(CatTemplate[[#This Row],[Eq. unit cost]]),ISBLANK(CatTemplate[[#This Row],[Cons. unit cost]]),ISBLANK(CatTemplate[[#This Row],[Oth. unit cost]])), 0, IF(getUnitEffort =0,1,getUnitEffort) * CatTemplate[[#This Row],[Year12]])</f>
        <v>0</v>
      </c>
      <c r="BY105" s="29">
        <f>IF(AND(ISBLANK(CatTemplate[[#This Row],[Eq. unit cost]]),ISBLANK(CatTemplate[[#This Row],[Cons. unit cost]]),ISBLANK(CatTemplate[[#This Row],[Oth. unit cost]])), 0, IF(getUnitEffort =0,1,getUnitEffort) * CatTemplate[[#This Row],[Year13]])</f>
        <v>0</v>
      </c>
      <c r="BZ105" s="29">
        <f>IF(AND(ISBLANK(CatTemplate[[#This Row],[Eq. unit cost]]),ISBLANK(CatTemplate[[#This Row],[Cons. unit cost]]),ISBLANK(CatTemplate[[#This Row],[Oth. unit cost]])), 0, IF(getUnitEffort =0,1,getUnitEffort) * CatTemplate[[#This Row],[Year14]])</f>
        <v>0</v>
      </c>
      <c r="CA105" s="29">
        <f>IF(AND(ISBLANK(CatTemplate[[#This Row],[Eq. unit cost]]),ISBLANK(CatTemplate[[#This Row],[Cons. unit cost]]),ISBLANK(CatTemplate[[#This Row],[Oth. unit cost]])), 0, IF(getUnitEffort =0,1,getUnitEffort) * CatTemplate[[#This Row],[Year15]])</f>
        <v>0</v>
      </c>
      <c r="CB105" s="29">
        <f>IF(AND(ISBLANK(CatTemplate[[#This Row],[Eq. unit cost]]),ISBLANK(CatTemplate[[#This Row],[Cons. unit cost]]),ISBLANK(CatTemplate[[#This Row],[Oth. unit cost]])), 0, IF(getUnitEffort =0,1,getUnitEffort) * CatTemplate[[#This Row],[Year16]])</f>
        <v>0</v>
      </c>
      <c r="CC105" s="29">
        <f>IF(AND(ISBLANK(CatTemplate[[#This Row],[Eq. unit cost]]),ISBLANK(CatTemplate[[#This Row],[Cons. unit cost]]),ISBLANK(CatTemplate[[#This Row],[Oth. unit cost]])), 0, IF(getUnitEffort =0,1,getUnitEffort) * CatTemplate[[#This Row],[Year17]])</f>
        <v>0</v>
      </c>
      <c r="CD105" s="29">
        <f>IF(AND(ISBLANK(CatTemplate[[#This Row],[Eq. unit cost]]),ISBLANK(CatTemplate[[#This Row],[Cons. unit cost]]),ISBLANK(CatTemplate[[#This Row],[Oth. unit cost]])), 0, IF(getUnitEffort =0,1,getUnitEffort) * CatTemplate[[#This Row],[Year18]])</f>
        <v>0</v>
      </c>
      <c r="CE105" s="29">
        <f>IF(AND(ISBLANK(CatTemplate[[#This Row],[Eq. unit cost]]),ISBLANK(CatTemplate[[#This Row],[Cons. unit cost]]),ISBLANK(CatTemplate[[#This Row],[Oth. unit cost]])), 0, IF(getUnitEffort =0,1,getUnitEffort) * CatTemplate[[#This Row],[Year19]])</f>
        <v>0</v>
      </c>
      <c r="CF105" s="29">
        <f>IF(AND(ISBLANK(CatTemplate[[#This Row],[Eq. unit cost]]),ISBLANK(CatTemplate[[#This Row],[Cons. unit cost]]),ISBLANK(CatTemplate[[#This Row],[Oth. unit cost]])), 0, IF(getUnitEffort =0,1,getUnitEffort) * CatTemplate[[#This Row],[Year20]])</f>
        <v>0</v>
      </c>
      <c r="CG105" s="45">
        <f>SUM(CatTemplate[[#This Row],[Q1]:[Q20]])</f>
        <v>0</v>
      </c>
      <c r="CH105" s="29">
        <f>IF(ISBLANK(CatTemplate[[#This Row],[St. unit effort]]),0,(CatTemplate[[#This Row],[St. unit effort]] * CatTemplate[[#This Row],[Year1]]))</f>
        <v>0</v>
      </c>
      <c r="CI105" s="29">
        <f>IF(ISBLANK(CatTemplate[[#This Row],[St. unit effort]]),0,(CatTemplate[[#This Row],[St. unit effort]] * CatTemplate[[#This Row],[Year2]]))</f>
        <v>0</v>
      </c>
      <c r="CJ105" s="29">
        <f>IF(ISBLANK(CatTemplate[[#This Row],[St. unit effort]]),0,(CatTemplate[[#This Row],[St. unit effort]] * CatTemplate[[#This Row],[Year3]]))</f>
        <v>0</v>
      </c>
      <c r="CK105" s="29">
        <f>IF(ISBLANK(CatTemplate[[#This Row],[St. unit effort]]),0,(CatTemplate[[#This Row],[St. unit effort]] * CatTemplate[[#This Row],[Year4]]))</f>
        <v>0</v>
      </c>
      <c r="CL105" s="29">
        <f>IF(ISBLANK(CatTemplate[[#This Row],[St. unit effort]]),0,(CatTemplate[[#This Row],[St. unit effort]] * CatTemplate[[#This Row],[Year5]]))</f>
        <v>0</v>
      </c>
      <c r="CM105" s="29">
        <f>IF(ISBLANK(CatTemplate[[#This Row],[St. unit effort]]),0,(CatTemplate[[#This Row],[St. unit effort]] * CatTemplate[[#This Row],[Year6]]))</f>
        <v>0</v>
      </c>
      <c r="CN105" s="29">
        <f>IF(ISBLANK(CatTemplate[[#This Row],[St. unit effort]]),0,(CatTemplate[[#This Row],[St. unit effort]] * CatTemplate[[#This Row],[Year7]]))</f>
        <v>0</v>
      </c>
      <c r="CO105" s="29">
        <f>IF(ISBLANK(CatTemplate[[#This Row],[St. unit effort]]),0,(CatTemplate[[#This Row],[St. unit effort]] * CatTemplate[[#This Row],[Year8]]))</f>
        <v>0</v>
      </c>
      <c r="CP105" s="29">
        <f>IF(ISBLANK(CatTemplate[[#This Row],[St. unit effort]]),0,(CatTemplate[[#This Row],[St. unit effort]] * CatTemplate[[#This Row],[Year9]]))</f>
        <v>0</v>
      </c>
      <c r="CQ105" s="29">
        <f>IF(ISBLANK(CatTemplate[[#This Row],[St. unit effort]]),0,(CatTemplate[[#This Row],[St. unit effort]] * CatTemplate[[#This Row],[Year10]]))</f>
        <v>0</v>
      </c>
      <c r="CR105" s="29">
        <f>IF(ISBLANK(CatTemplate[[#This Row],[St. unit effort]]),0,(CatTemplate[[#This Row],[St. unit effort]] * CatTemplate[[#This Row],[Year11]]))</f>
        <v>0</v>
      </c>
      <c r="CS105" s="29">
        <f>IF(ISBLANK(CatTemplate[[#This Row],[St. unit effort]]),0,(CatTemplate[[#This Row],[St. unit effort]] * CatTemplate[[#This Row],[Year12]]))</f>
        <v>0</v>
      </c>
      <c r="CT105" s="29">
        <f>IF(ISBLANK(CatTemplate[[#This Row],[St. unit effort]]),0,(CatTemplate[[#This Row],[St. unit effort]] * CatTemplate[[#This Row],[Year13]]))</f>
        <v>0</v>
      </c>
      <c r="CU105" s="29">
        <f>IF(ISBLANK(CatTemplate[[#This Row],[St. unit effort]]),0,(CatTemplate[[#This Row],[St. unit effort]] * CatTemplate[[#This Row],[Year14]]))</f>
        <v>0</v>
      </c>
      <c r="CV105" s="29">
        <f>IF(ISBLANK(CatTemplate[[#This Row],[St. unit effort]]),0,(CatTemplate[[#This Row],[St. unit effort]] * CatTemplate[[#This Row],[Year15]]))</f>
        <v>0</v>
      </c>
      <c r="CW105" s="29">
        <f>IF(ISBLANK(CatTemplate[[#This Row],[St. unit effort]]),0,(CatTemplate[[#This Row],[St. unit effort]] * CatTemplate[[#This Row],[Year16]]))</f>
        <v>0</v>
      </c>
      <c r="CX105" s="29">
        <f>IF(ISBLANK(CatTemplate[[#This Row],[St. unit effort]]),0,(CatTemplate[[#This Row],[St. unit effort]] * CatTemplate[[#This Row],[Year17]]))</f>
        <v>0</v>
      </c>
      <c r="CY105" s="29">
        <f>IF(ISBLANK(CatTemplate[[#This Row],[St. unit effort]]),0,(CatTemplate[[#This Row],[St. unit effort]] * CatTemplate[[#This Row],[Year18]]))</f>
        <v>0</v>
      </c>
      <c r="CZ105" s="29">
        <f>IF(ISBLANK(CatTemplate[[#This Row],[St. unit effort]]),0,(CatTemplate[[#This Row],[St. unit effort]] * CatTemplate[[#This Row],[Year19]]))</f>
        <v>0</v>
      </c>
      <c r="DA105" s="29">
        <f>IF(ISBLANK(CatTemplate[[#This Row],[St. unit effort]]),0,(CatTemplate[[#This Row],[St. unit effort]] * CatTemplate[[#This Row],[Year20]]))</f>
        <v>0</v>
      </c>
      <c r="DB105" s="57">
        <f>IF(ISBLANK(CatTemplate[[#This Row],[St. unit effort]]),0,(CatTemplate[[#This Row],[St. unit effort]] * CatTemplate[[#This Row],[Year1]])*8/ParRatePM)</f>
        <v>0</v>
      </c>
      <c r="DC105" s="57">
        <f>IF(ISBLANK(CatTemplate[[#This Row],[St. unit effort]]),0,(CatTemplate[[#This Row],[St. unit effort]] * CatTemplate[[#This Row],[Year2]])*8/ParRatePM)</f>
        <v>0</v>
      </c>
      <c r="DD105" s="57">
        <f>IF(ISBLANK(CatTemplate[[#This Row],[St. unit effort]]),0,(CatTemplate[[#This Row],[St. unit effort]] * CatTemplate[[#This Row],[Year3]])*8/ParRatePM)</f>
        <v>0</v>
      </c>
      <c r="DE105" s="57">
        <f>IF(ISBLANK(CatTemplate[[#This Row],[St. unit effort]]),0,(CatTemplate[[#This Row],[St. unit effort]] * CatTemplate[[#This Row],[Year4]])*8/ParRatePM)</f>
        <v>0</v>
      </c>
      <c r="DF105" s="57">
        <f>IF(ISBLANK(CatTemplate[[#This Row],[St. unit effort]]),0,(CatTemplate[[#This Row],[St. unit effort]] * CatTemplate[[#This Row],[Year5]])*8/ParRatePM)</f>
        <v>0</v>
      </c>
      <c r="DG105" s="57">
        <f>IF(ISBLANK(CatTemplate[[#This Row],[St. unit effort]]),0,(CatTemplate[[#This Row],[St. unit effort]] * CatTemplate[[#This Row],[Year6]])*8/ParRatePM)</f>
        <v>0</v>
      </c>
      <c r="DH105" s="57">
        <f>IF(ISBLANK(CatTemplate[[#This Row],[St. unit effort]]),0,(CatTemplate[[#This Row],[St. unit effort]] * CatTemplate[[#This Row],[Year7]])*8/ParRatePM)</f>
        <v>0</v>
      </c>
      <c r="DI105" s="57">
        <f>IF(ISBLANK(CatTemplate[[#This Row],[St. unit effort]]),0,(CatTemplate[[#This Row],[St. unit effort]] * CatTemplate[[#This Row],[Year8]])*8/ParRatePM)</f>
        <v>0</v>
      </c>
      <c r="DJ105" s="57">
        <f>IF(ISBLANK(CatTemplate[[#This Row],[St. unit effort]]),0,(CatTemplate[[#This Row],[St. unit effort]] * CatTemplate[[#This Row],[Year9]])*8/ParRatePM)</f>
        <v>0</v>
      </c>
      <c r="DK105" s="57">
        <f>IF(ISBLANK(CatTemplate[[#This Row],[St. unit effort]]),0,(CatTemplate[[#This Row],[St. unit effort]] * CatTemplate[[#This Row],[Year10]])*8/ParRatePM)</f>
        <v>0</v>
      </c>
      <c r="DL105" s="57">
        <f>IF(ISBLANK(CatTemplate[[#This Row],[St. unit effort]]),0,(CatTemplate[[#This Row],[St. unit effort]] * CatTemplate[[#This Row],[Year11]])*8/ParRatePM)</f>
        <v>0</v>
      </c>
      <c r="DM105" s="57">
        <f>IF(ISBLANK(CatTemplate[[#This Row],[St. unit effort]]),0,(CatTemplate[[#This Row],[St. unit effort]] * CatTemplate[[#This Row],[Year12]])*8/ParRatePM)</f>
        <v>0</v>
      </c>
      <c r="DN105" s="57">
        <f>IF(ISBLANK(CatTemplate[[#This Row],[St. unit effort]]),0,(CatTemplate[[#This Row],[St. unit effort]] * CatTemplate[[#This Row],[Year13]])*8/ParRatePM)</f>
        <v>0</v>
      </c>
      <c r="DO105" s="57">
        <f>IF(ISBLANK(CatTemplate[[#This Row],[St. unit effort]]),0,(CatTemplate[[#This Row],[St. unit effort]] * CatTemplate[[#This Row],[Year14]])*8/ParRatePM)</f>
        <v>0</v>
      </c>
      <c r="DP105" s="57">
        <f>IF(ISBLANK(CatTemplate[[#This Row],[St. unit effort]]),0,(CatTemplate[[#This Row],[St. unit effort]] * CatTemplate[[#This Row],[Year15]])*8/ParRatePM)</f>
        <v>0</v>
      </c>
      <c r="DQ105" s="57">
        <f>IF(ISBLANK(CatTemplate[[#This Row],[St. unit effort]]),0,(CatTemplate[[#This Row],[St. unit effort]] * CatTemplate[[#This Row],[Year16]])*8/ParRatePM)</f>
        <v>0</v>
      </c>
      <c r="DR105" s="57">
        <f>IF(ISBLANK(CatTemplate[[#This Row],[St. unit effort]]),0,(CatTemplate[[#This Row],[St. unit effort]] * CatTemplate[[#This Row],[Year17]])*8/ParRatePM)</f>
        <v>0</v>
      </c>
      <c r="DS105" s="57">
        <f>IF(ISBLANK(CatTemplate[[#This Row],[St. unit effort]]),0,(CatTemplate[[#This Row],[St. unit effort]] * CatTemplate[[#This Row],[Year18]])*8/ParRatePM)</f>
        <v>0</v>
      </c>
      <c r="DT105" s="57">
        <f>IF(ISBLANK(CatTemplate[[#This Row],[St. unit effort]]),0,(CatTemplate[[#This Row],[St. unit effort]] * CatTemplate[[#This Row],[Year19]])*8/ParRatePM)</f>
        <v>0</v>
      </c>
      <c r="DU105" s="57">
        <f>IF(ISBLANK(CatTemplate[[#This Row],[St. unit effort]]),0,(CatTemplate[[#This Row],[St. unit effort]] * CatTemplate[[#This Row],[Year20]])*8/ParRatePM)</f>
        <v>0</v>
      </c>
      <c r="DV105" s="54">
        <f>SUM(CatTemplate[[#This Row],[PM1]:[PM20]])</f>
        <v>0</v>
      </c>
      <c r="DW105" s="56">
        <f t="shared" si="39"/>
        <v>0</v>
      </c>
      <c r="DX105" s="56">
        <f t="shared" si="39"/>
        <v>0</v>
      </c>
      <c r="DY105" s="56">
        <f t="shared" si="39"/>
        <v>0</v>
      </c>
      <c r="DZ105" s="56">
        <f t="shared" si="39"/>
        <v>0</v>
      </c>
      <c r="EA105" s="56">
        <f t="shared" si="39"/>
        <v>0</v>
      </c>
      <c r="EB105" s="56">
        <f t="shared" si="39"/>
        <v>0</v>
      </c>
      <c r="EC105" s="56">
        <f t="shared" si="39"/>
        <v>0</v>
      </c>
      <c r="ED105" s="56">
        <f t="shared" si="39"/>
        <v>0</v>
      </c>
      <c r="EE105" s="56">
        <f t="shared" si="39"/>
        <v>0</v>
      </c>
      <c r="EF105" s="56">
        <f t="shared" si="39"/>
        <v>0</v>
      </c>
      <c r="EG105" s="56">
        <f t="shared" si="39"/>
        <v>0</v>
      </c>
      <c r="EH105" s="56">
        <f t="shared" si="39"/>
        <v>0</v>
      </c>
      <c r="EI105" s="56">
        <f t="shared" si="39"/>
        <v>0</v>
      </c>
      <c r="EJ105" s="56">
        <f t="shared" si="39"/>
        <v>0</v>
      </c>
      <c r="EK105" s="56">
        <f t="shared" si="39"/>
        <v>0</v>
      </c>
      <c r="EL105" s="56">
        <f t="shared" si="39"/>
        <v>0</v>
      </c>
      <c r="EM105" s="56">
        <f t="shared" si="37"/>
        <v>0</v>
      </c>
      <c r="EN105" s="56">
        <f t="shared" si="37"/>
        <v>0</v>
      </c>
      <c r="EO105" s="56">
        <f t="shared" si="37"/>
        <v>0</v>
      </c>
      <c r="EP105" s="56">
        <f t="shared" si="37"/>
        <v>0</v>
      </c>
      <c r="EQ105" s="30">
        <f>CatTemplate[[#This Row],[Eq. unit cost]] * CatTemplate[[#This Row],[Eq. quantity]]</f>
        <v>0</v>
      </c>
      <c r="ER105" s="30">
        <f>CatTemplate[[#This Row],[Cons. unit cost]] *CatTemplate[[#This Row],[Cons. quantity]]</f>
        <v>0</v>
      </c>
      <c r="ES105" s="30">
        <f>CatTemplate[[#This Row],[Oth. unit cost]] *CatTemplate[[#This Row],[Oth. quantity]]</f>
        <v>0</v>
      </c>
      <c r="ET105" s="55">
        <f>SUM(CatTemplate[[#This Row],[CO1]:[CO20]])</f>
        <v>0</v>
      </c>
      <c r="EU105" s="56">
        <f t="shared" si="40"/>
        <v>0</v>
      </c>
      <c r="EV105" s="56">
        <f t="shared" si="40"/>
        <v>0</v>
      </c>
      <c r="EW105" s="56">
        <f t="shared" si="40"/>
        <v>0</v>
      </c>
      <c r="EX105" s="56">
        <f t="shared" si="40"/>
        <v>0</v>
      </c>
      <c r="EY105" s="56">
        <f t="shared" si="40"/>
        <v>0</v>
      </c>
      <c r="EZ105" s="56">
        <f t="shared" si="40"/>
        <v>0</v>
      </c>
      <c r="FA105" s="56">
        <f t="shared" si="40"/>
        <v>0</v>
      </c>
      <c r="FB105" s="56">
        <f t="shared" si="40"/>
        <v>0</v>
      </c>
      <c r="FC105" s="56">
        <f t="shared" si="40"/>
        <v>0</v>
      </c>
      <c r="FD105" s="56">
        <f t="shared" si="40"/>
        <v>0</v>
      </c>
      <c r="FE105" s="56">
        <f t="shared" si="40"/>
        <v>0</v>
      </c>
      <c r="FF105" s="56">
        <f t="shared" si="40"/>
        <v>0</v>
      </c>
      <c r="FG105" s="56">
        <f t="shared" si="40"/>
        <v>0</v>
      </c>
      <c r="FH105" s="56">
        <f t="shared" si="40"/>
        <v>0</v>
      </c>
      <c r="FI105" s="56">
        <f t="shared" si="40"/>
        <v>0</v>
      </c>
      <c r="FJ105" s="56">
        <f t="shared" si="40"/>
        <v>0</v>
      </c>
      <c r="FK105" s="56">
        <f t="shared" si="38"/>
        <v>0</v>
      </c>
      <c r="FL105" s="56">
        <f t="shared" si="38"/>
        <v>0</v>
      </c>
      <c r="FM105" s="56">
        <f t="shared" si="38"/>
        <v>0</v>
      </c>
      <c r="FN105" s="56">
        <f t="shared" si="38"/>
        <v>0</v>
      </c>
      <c r="FO105" s="58">
        <f>SUM(CatTemplate[[#This Row],[CS1]:[CS20]])</f>
        <v>0</v>
      </c>
      <c r="FP105" s="59">
        <f>CatTemplate[[#This Row],[Total Oth. cost]]+CatTemplate[[#This Row],[Total St. Cost]]</f>
        <v>0</v>
      </c>
      <c r="FQ105" s="33" t="e">
        <f t="shared" si="27"/>
        <v>#VALUE!</v>
      </c>
      <c r="FR105" s="33" t="e">
        <f t="shared" si="28"/>
        <v>#VALUE!</v>
      </c>
      <c r="FS105" s="30" t="e">
        <f>(CatTemplate[[#This Row],[CO1]] + CatTemplate[[#This Row],[CS1]]) * (1 + getRateOHFinal) * getRateMarkupFinal</f>
        <v>#VALUE!</v>
      </c>
      <c r="FT105" s="30" t="e">
        <f>(CatTemplate[[#This Row],[CO2]] + CatTemplate[[#This Row],[CS2]]) * (1 + getRateOHFinal) * getRateMarkupFinal</f>
        <v>#VALUE!</v>
      </c>
      <c r="FU105" s="30" t="e">
        <f>(CatTemplate[[#This Row],[CO3]] + CatTemplate[[#This Row],[CS3]]) * (1 + getRateOHFinal) * getRateMarkupFinal</f>
        <v>#VALUE!</v>
      </c>
      <c r="FV105" s="30" t="e">
        <f>(CatTemplate[[#This Row],[CO4]] + CatTemplate[[#This Row],[CS4]]) * (1 + getRateOHFinal) * getRateMarkupFinal</f>
        <v>#VALUE!</v>
      </c>
      <c r="FW105" s="30" t="e">
        <f>(CatTemplate[[#This Row],[CO5]] + CatTemplate[[#This Row],[CS5]]) * (1 + getRateOHFinal) * getRateMarkupFinal</f>
        <v>#VALUE!</v>
      </c>
      <c r="FX105" s="30" t="e">
        <f>(CatTemplate[[#This Row],[CO6]] + CatTemplate[[#This Row],[CS6]]) * (1 + getRateOHFinal) * getRateMarkupFinal</f>
        <v>#VALUE!</v>
      </c>
      <c r="FY105" s="30" t="e">
        <f>(CatTemplate[[#This Row],[CO7]] + CatTemplate[[#This Row],[CS7]]) * (1 + getRateOHFinal) * getRateMarkupFinal</f>
        <v>#VALUE!</v>
      </c>
      <c r="FZ105" s="30" t="e">
        <f>(CatTemplate[[#This Row],[CO8]] + CatTemplate[[#This Row],[CS8]]) * (1 + getRateOHFinal) * getRateMarkupFinal</f>
        <v>#VALUE!</v>
      </c>
      <c r="GA105" s="30" t="e">
        <f>(CatTemplate[[#This Row],[CO9]] + CatTemplate[[#This Row],[CS9]]) * (1 + getRateOHFinal) * getRateMarkupFinal</f>
        <v>#VALUE!</v>
      </c>
      <c r="GB105" s="30" t="e">
        <f>(CatTemplate[[#This Row],[CO10]] + CatTemplate[[#This Row],[CS10]]) * (1 + getRateOHFinal) * getRateMarkupFinal</f>
        <v>#VALUE!</v>
      </c>
      <c r="GC105" s="30" t="e">
        <f>(CatTemplate[[#This Row],[CO11]] + CatTemplate[[#This Row],[CS11]]) * (1 + getRateOHFinal) * getRateMarkupFinal</f>
        <v>#VALUE!</v>
      </c>
      <c r="GD105" s="30" t="e">
        <f>(CatTemplate[[#This Row],[CO12]] + CatTemplate[[#This Row],[CS12]]) * (1 + getRateOHFinal) * getRateMarkupFinal</f>
        <v>#VALUE!</v>
      </c>
      <c r="GE105" s="30" t="e">
        <f>(CatTemplate[[#This Row],[CO13]] + CatTemplate[[#This Row],[CS13]]) * (1 + getRateOHFinal) * getRateMarkupFinal</f>
        <v>#VALUE!</v>
      </c>
      <c r="GF105" s="30" t="e">
        <f>(CatTemplate[[#This Row],[CO14]] + CatTemplate[[#This Row],[CS14]]) * (1 + getRateOHFinal) * getRateMarkupFinal</f>
        <v>#VALUE!</v>
      </c>
      <c r="GG105" s="30" t="e">
        <f>(CatTemplate[[#This Row],[CO15]] + CatTemplate[[#This Row],[CS15]]) * (1 + getRateOHFinal) * getRateMarkupFinal</f>
        <v>#VALUE!</v>
      </c>
      <c r="GH105" s="30" t="e">
        <f>(CatTemplate[[#This Row],[CO16]] + CatTemplate[[#This Row],[CS16]]) * (1 + getRateOHFinal) * getRateMarkupFinal</f>
        <v>#VALUE!</v>
      </c>
      <c r="GI105" s="30" t="e">
        <f>(CatTemplate[[#This Row],[CO17]] + CatTemplate[[#This Row],[CS17]]) * (1 + getRateOHFinal) * getRateMarkupFinal</f>
        <v>#VALUE!</v>
      </c>
      <c r="GJ105" s="30" t="e">
        <f>(CatTemplate[[#This Row],[CO18]] + CatTemplate[[#This Row],[CS18]]) * (1 + getRateOHFinal) * getRateMarkupFinal</f>
        <v>#VALUE!</v>
      </c>
      <c r="GK105" s="30" t="e">
        <f>(CatTemplate[[#This Row],[CO19]] + CatTemplate[[#This Row],[CS19]]) * (1 + getRateOHFinal) * getRateMarkupFinal</f>
        <v>#VALUE!</v>
      </c>
      <c r="GL105" s="30" t="e">
        <f>(CatTemplate[[#This Row],[CO20]] + CatTemplate[[#This Row],[CS20]]) * (1 + getRateOHFinal) * getRateMarkupFinal</f>
        <v>#VALUE!</v>
      </c>
      <c r="GM105" s="30" t="e">
        <f t="shared" si="29"/>
        <v>#VALUE!</v>
      </c>
      <c r="GN105" s="30" t="e">
        <f t="shared" si="30"/>
        <v>#VALUE!</v>
      </c>
      <c r="GO105" s="30" t="e">
        <f t="shared" si="31"/>
        <v>#VALUE!</v>
      </c>
      <c r="GP105" s="30" t="e">
        <f t="shared" si="32"/>
        <v>#VALUE!</v>
      </c>
      <c r="GQ105" s="30" t="e">
        <f>(CatTemplate[[#This Row],[CO1]]+CatTemplate[[#This Row],[CS1]]) * (1+ getRateOHFinal) * (1 + getRateMarkupFinal)</f>
        <v>#VALUE!</v>
      </c>
      <c r="GR105" s="30" t="e">
        <f>(CatTemplate[[#This Row],[CO2]]+CatTemplate[[#This Row],[CS2]]) * (1+ getRateOHFinal) * (1 + getRateMarkupFinal)</f>
        <v>#VALUE!</v>
      </c>
      <c r="GS105" s="30" t="e">
        <f>(CatTemplate[[#This Row],[CO3]]+CatTemplate[[#This Row],[CS3]]) * (1+ getRateOHFinal) * (1 + getRateMarkupFinal)</f>
        <v>#VALUE!</v>
      </c>
      <c r="GT105" s="30" t="e">
        <f>(CatTemplate[[#This Row],[CO4]]+CatTemplate[[#This Row],[CS4]]) * (1+ getRateOHFinal) * (1 + getRateMarkupFinal)</f>
        <v>#VALUE!</v>
      </c>
      <c r="GU105" s="30" t="e">
        <f>(CatTemplate[[#This Row],[CO5]]+CatTemplate[[#This Row],[CS5]]) * (1+ getRateOHFinal) * (1 + getRateMarkupFinal)</f>
        <v>#VALUE!</v>
      </c>
      <c r="GV105" s="30" t="e">
        <f>(CatTemplate[[#This Row],[CO6]]+CatTemplate[[#This Row],[CS6]]) * (1+ getRateOHFinal) * (1 + getRateMarkupFinal)</f>
        <v>#VALUE!</v>
      </c>
      <c r="GW105" s="30" t="e">
        <f>(CatTemplate[[#This Row],[CO7]]+CatTemplate[[#This Row],[CS7]]) * (1+ getRateOHFinal) * (1 + getRateMarkupFinal)</f>
        <v>#VALUE!</v>
      </c>
      <c r="GX105" s="30" t="e">
        <f>(CatTemplate[[#This Row],[CO8]]+CatTemplate[[#This Row],[CS8]]) * (1+ getRateOHFinal) * (1 + getRateMarkupFinal)</f>
        <v>#VALUE!</v>
      </c>
      <c r="GY105" s="30" t="e">
        <f>(CatTemplate[[#This Row],[CO9]]+CatTemplate[[#This Row],[CS9]]) * (1+ getRateOHFinal) * (1 + getRateMarkupFinal)</f>
        <v>#VALUE!</v>
      </c>
      <c r="GZ105" s="30" t="e">
        <f>(CatTemplate[[#This Row],[CO10]]+CatTemplate[[#This Row],[CS10]]) * (1+ getRateOHFinal) * (1 + getRateMarkupFinal)</f>
        <v>#VALUE!</v>
      </c>
      <c r="HA105" s="30" t="e">
        <f>(CatTemplate[[#This Row],[CO11]]+CatTemplate[[#This Row],[CS11]]) * (1+ getRateOHFinal) * (1 + getRateMarkupFinal)</f>
        <v>#VALUE!</v>
      </c>
      <c r="HB105" s="30" t="e">
        <f>(CatTemplate[[#This Row],[CO12]]+CatTemplate[[#This Row],[CS12]]) * (1+ getRateOHFinal) * (1 + getRateMarkupFinal)</f>
        <v>#VALUE!</v>
      </c>
      <c r="HC105" s="30" t="e">
        <f>(CatTemplate[[#This Row],[CO13]]+CatTemplate[[#This Row],[CS13]]) * (1+ getRateOHFinal) * (1 + getRateMarkupFinal)</f>
        <v>#VALUE!</v>
      </c>
      <c r="HD105" s="30" t="e">
        <f>(CatTemplate[[#This Row],[CO14]]+CatTemplate[[#This Row],[CS14]]) * (1+ getRateOHFinal) * (1 + getRateMarkupFinal)</f>
        <v>#VALUE!</v>
      </c>
      <c r="HE105" s="30" t="e">
        <f>(CatTemplate[[#This Row],[CO15]]+CatTemplate[[#This Row],[CS15]]) * (1+ getRateOHFinal) * (1 + getRateMarkupFinal)</f>
        <v>#VALUE!</v>
      </c>
      <c r="HF105" s="30" t="e">
        <f>(CatTemplate[[#This Row],[CO16]]+CatTemplate[[#This Row],[CS16]]) * (1+ getRateOHFinal) * (1 + getRateMarkupFinal)</f>
        <v>#VALUE!</v>
      </c>
      <c r="HG105" s="30" t="e">
        <f>(CatTemplate[[#This Row],[CO17]]+CatTemplate[[#This Row],[CS17]]) * (1+ getRateOHFinal) * (1 + getRateMarkupFinal)</f>
        <v>#VALUE!</v>
      </c>
      <c r="HH105" s="30" t="e">
        <f>(CatTemplate[[#This Row],[CO18]]+CatTemplate[[#This Row],[CS18]]) * (1+ getRateOHFinal) * (1 + getRateMarkupFinal)</f>
        <v>#VALUE!</v>
      </c>
      <c r="HI105" s="30" t="e">
        <f>(CatTemplate[[#This Row],[CO19]]+CatTemplate[[#This Row],[CS19]]) * (1+ getRateOHFinal) * (1 + getRateMarkupFinal)</f>
        <v>#VALUE!</v>
      </c>
      <c r="HJ105" s="30" t="e">
        <f>(CatTemplate[[#This Row],[CO20]]+CatTemplate[[#This Row],[CS20]]) * (1+ getRateOHFinal) * (1 + getRateMarkupFinal)</f>
        <v>#VALUE!</v>
      </c>
      <c r="HK105" s="39" t="e">
        <f>CatTemplate[[#This Row],[Total cost]]+CatTemplate[[#This Row],[OH Amount]]+CatTemplate[[#This Row],[Markup]]</f>
        <v>#VALUE!</v>
      </c>
      <c r="HL105" s="63">
        <f>IF(CatTemplate[[#This Row],[Units]]="Days",CatTemplate[[#This Row],[Project quantity]]*CatTemplate[[#This Row],[St. unit effort]],CatTemplate[[#This Row],[Project quantity]])</f>
        <v>0</v>
      </c>
      <c r="HM105" s="287">
        <f>IFERROR(CatTemplate[[#This Row],[Total Price]]/(CatTemplate[[#This Row],[Final Quantity]]),0)</f>
        <v>0</v>
      </c>
      <c r="HN105" s="261"/>
    </row>
    <row r="106" spans="2:222" ht="38.25" customHeight="1" x14ac:dyDescent="0.2">
      <c r="B106" s="6" t="s">
        <v>75</v>
      </c>
      <c r="C106" s="22">
        <v>2</v>
      </c>
      <c r="D106" s="7" t="s">
        <v>75</v>
      </c>
      <c r="E106" s="24">
        <v>9</v>
      </c>
      <c r="F106" s="18" t="s">
        <v>307</v>
      </c>
      <c r="G106" s="26">
        <v>4</v>
      </c>
      <c r="H106" s="18" t="s">
        <v>895</v>
      </c>
      <c r="I106" s="18" t="s">
        <v>961</v>
      </c>
      <c r="J106" s="15" t="s">
        <v>31</v>
      </c>
      <c r="K106" s="15"/>
      <c r="L106" s="15" t="s">
        <v>140</v>
      </c>
      <c r="M106" s="15" t="s">
        <v>206</v>
      </c>
      <c r="N106" s="15" t="s">
        <v>858</v>
      </c>
      <c r="O106" s="320"/>
      <c r="P106" s="71"/>
      <c r="Q106" s="108"/>
      <c r="R106" s="73" t="s">
        <v>433</v>
      </c>
      <c r="S106" s="97"/>
      <c r="T106" s="100">
        <f>getEqUnitCost</f>
        <v>0</v>
      </c>
      <c r="U106" s="73">
        <f>getEqUnitEffort</f>
        <v>0</v>
      </c>
      <c r="V106" s="101">
        <f>getEqQuantity</f>
        <v>0</v>
      </c>
      <c r="W106" s="320"/>
      <c r="X106" s="100">
        <f>getConsUnitCost</f>
        <v>0</v>
      </c>
      <c r="Y106" s="73">
        <f>getConsUnitEffort</f>
        <v>0</v>
      </c>
      <c r="Z106" s="14">
        <f>getConsQuantity</f>
        <v>0</v>
      </c>
      <c r="AA106" s="320"/>
      <c r="AB106" s="72"/>
      <c r="AC106" s="112"/>
      <c r="AD106" s="14">
        <f>getOthQuantity</f>
        <v>0</v>
      </c>
      <c r="AE106" s="320"/>
      <c r="AF106" s="28" t="str">
        <f>IF(ISBLANK(CatTemplate[[#This Row],[Resource type]]),"",CatTemplate[[#This Row],[Resource type]])</f>
        <v>CIEC Nurse</v>
      </c>
      <c r="AG106" s="242">
        <f>getStaffUnitCost</f>
        <v>443.51295609133325</v>
      </c>
      <c r="AH106" s="113">
        <f>getStaffUnitEffort</f>
        <v>0</v>
      </c>
      <c r="AI106" s="40">
        <f>getStaffQuantity</f>
        <v>0</v>
      </c>
      <c r="AJ106" s="41">
        <f>CatTemplate[[#This Row],[St. quantity]]*8/ParRatePM</f>
        <v>0</v>
      </c>
      <c r="AK106" s="320"/>
      <c r="AL106" s="53" t="str">
        <f>CatTemplate[[#This Row],[Item type]]</f>
        <v>Days</v>
      </c>
      <c r="AM106" s="12">
        <f>SUM(CatTemplate[[#This Row],[Year1]:[Year20]])</f>
        <v>0</v>
      </c>
      <c r="AN106" s="52"/>
      <c r="AO106" s="52"/>
      <c r="AP106" s="52"/>
      <c r="AQ106" s="8"/>
      <c r="AR106" s="8"/>
      <c r="AS106" s="8"/>
      <c r="AT106" s="8"/>
      <c r="AU106" s="8"/>
      <c r="AV106" s="8"/>
      <c r="AW106" s="8"/>
      <c r="AX106" s="8"/>
      <c r="AY106" s="8"/>
      <c r="AZ106" s="8"/>
      <c r="BA106" s="8"/>
      <c r="BB106" s="8"/>
      <c r="BC106" s="8"/>
      <c r="BD106" s="8"/>
      <c r="BE106" s="8"/>
      <c r="BF106" s="8"/>
      <c r="BG106" s="36"/>
      <c r="BH106" s="320"/>
      <c r="BI106" s="37" t="str">
        <f>getCostCategory</f>
        <v>01 Staff costs</v>
      </c>
      <c r="BJ106" s="37" t="str">
        <f>getSection</f>
        <v>02 Patient visits and data collection</v>
      </c>
      <c r="BK106" s="32" t="str">
        <f>getObject</f>
        <v>CIEC Nurse</v>
      </c>
      <c r="BL106" s="30">
        <f>IFERROR(getUnitCost * IF(CatTemplate[[#This Row],[Cost Category Comp.]]="01 Staff costs", 1,1),0)</f>
        <v>443.51295609133325</v>
      </c>
      <c r="BM106" s="29">
        <f>IF(AND(ISBLANK(CatTemplate[[#This Row],[Eq. unit cost]]),ISBLANK(CatTemplate[[#This Row],[Cons. unit cost]]),ISBLANK(CatTemplate[[#This Row],[Oth. unit cost]])), 0, IF(getUnitEffort =0,1,getUnitEffort) * CatTemplate[[#This Row],[Year1]])</f>
        <v>0</v>
      </c>
      <c r="BN106" s="29">
        <f>IF(AND(ISBLANK(CatTemplate[[#This Row],[Eq. unit cost]]),ISBLANK(CatTemplate[[#This Row],[Cons. unit cost]]),ISBLANK(CatTemplate[[#This Row],[Oth. unit cost]])), 0, IF(getUnitEffort =0,1,getUnitEffort) * CatTemplate[[#This Row],[Year2]])</f>
        <v>0</v>
      </c>
      <c r="BO106" s="29">
        <f>IF(AND(ISBLANK(CatTemplate[[#This Row],[Eq. unit cost]]),ISBLANK(CatTemplate[[#This Row],[Cons. unit cost]]),ISBLANK(CatTemplate[[#This Row],[Oth. unit cost]])), 0, IF(getUnitEffort =0,1,getUnitEffort) * CatTemplate[[#This Row],[Year3]])</f>
        <v>0</v>
      </c>
      <c r="BP106" s="29">
        <f>IF(AND(ISBLANK(CatTemplate[[#This Row],[Eq. unit cost]]),ISBLANK(CatTemplate[[#This Row],[Cons. unit cost]]),ISBLANK(CatTemplate[[#This Row],[Oth. unit cost]])), 0, IF(getUnitEffort =0,1,getUnitEffort) * CatTemplate[[#This Row],[Year4]])</f>
        <v>0</v>
      </c>
      <c r="BQ106" s="29">
        <f>IF(AND(ISBLANK(CatTemplate[[#This Row],[Eq. unit cost]]),ISBLANK(CatTemplate[[#This Row],[Cons. unit cost]]),ISBLANK(CatTemplate[[#This Row],[Oth. unit cost]])), 0, IF(getUnitEffort =0,1,getUnitEffort) * CatTemplate[[#This Row],[Year5]])</f>
        <v>0</v>
      </c>
      <c r="BR106" s="29">
        <f>IF(AND(ISBLANK(CatTemplate[[#This Row],[Eq. unit cost]]),ISBLANK(CatTemplate[[#This Row],[Cons. unit cost]]),ISBLANK(CatTemplate[[#This Row],[Oth. unit cost]])), 0, IF(getUnitEffort =0,1,getUnitEffort) * CatTemplate[[#This Row],[Year6]])</f>
        <v>0</v>
      </c>
      <c r="BS106" s="29">
        <f>IF(AND(ISBLANK(CatTemplate[[#This Row],[Eq. unit cost]]),ISBLANK(CatTemplate[[#This Row],[Cons. unit cost]]),ISBLANK(CatTemplate[[#This Row],[Oth. unit cost]])), 0, IF(getUnitEffort =0,1,getUnitEffort) * CatTemplate[[#This Row],[Year7]])</f>
        <v>0</v>
      </c>
      <c r="BT106" s="29">
        <f>IF(AND(ISBLANK(CatTemplate[[#This Row],[Eq. unit cost]]),ISBLANK(CatTemplate[[#This Row],[Cons. unit cost]]),ISBLANK(CatTemplate[[#This Row],[Oth. unit cost]])), 0, IF(getUnitEffort =0,1,getUnitEffort) * CatTemplate[[#This Row],[Year8]])</f>
        <v>0</v>
      </c>
      <c r="BU106" s="29">
        <f>IF(AND(ISBLANK(CatTemplate[[#This Row],[Eq. unit cost]]),ISBLANK(CatTemplate[[#This Row],[Cons. unit cost]]),ISBLANK(CatTemplate[[#This Row],[Oth. unit cost]])), 0, IF(getUnitEffort =0,1,getUnitEffort) * CatTemplate[[#This Row],[Year9]])</f>
        <v>0</v>
      </c>
      <c r="BV106" s="29">
        <f>IF(AND(ISBLANK(CatTemplate[[#This Row],[Eq. unit cost]]),ISBLANK(CatTemplate[[#This Row],[Cons. unit cost]]),ISBLANK(CatTemplate[[#This Row],[Oth. unit cost]])), 0, IF(getUnitEffort =0,1,getUnitEffort) * CatTemplate[[#This Row],[Year10]])</f>
        <v>0</v>
      </c>
      <c r="BW106" s="29">
        <f>IF(AND(ISBLANK(CatTemplate[[#This Row],[Eq. unit cost]]),ISBLANK(CatTemplate[[#This Row],[Cons. unit cost]]),ISBLANK(CatTemplate[[#This Row],[Oth. unit cost]])), 0, IF(getUnitEffort =0,1,getUnitEffort) * CatTemplate[[#This Row],[Year11]])</f>
        <v>0</v>
      </c>
      <c r="BX106" s="29">
        <f>IF(AND(ISBLANK(CatTemplate[[#This Row],[Eq. unit cost]]),ISBLANK(CatTemplate[[#This Row],[Cons. unit cost]]),ISBLANK(CatTemplate[[#This Row],[Oth. unit cost]])), 0, IF(getUnitEffort =0,1,getUnitEffort) * CatTemplate[[#This Row],[Year12]])</f>
        <v>0</v>
      </c>
      <c r="BY106" s="29">
        <f>IF(AND(ISBLANK(CatTemplate[[#This Row],[Eq. unit cost]]),ISBLANK(CatTemplate[[#This Row],[Cons. unit cost]]),ISBLANK(CatTemplate[[#This Row],[Oth. unit cost]])), 0, IF(getUnitEffort =0,1,getUnitEffort) * CatTemplate[[#This Row],[Year13]])</f>
        <v>0</v>
      </c>
      <c r="BZ106" s="29">
        <f>IF(AND(ISBLANK(CatTemplate[[#This Row],[Eq. unit cost]]),ISBLANK(CatTemplate[[#This Row],[Cons. unit cost]]),ISBLANK(CatTemplate[[#This Row],[Oth. unit cost]])), 0, IF(getUnitEffort =0,1,getUnitEffort) * CatTemplate[[#This Row],[Year14]])</f>
        <v>0</v>
      </c>
      <c r="CA106" s="29">
        <f>IF(AND(ISBLANK(CatTemplate[[#This Row],[Eq. unit cost]]),ISBLANK(CatTemplate[[#This Row],[Cons. unit cost]]),ISBLANK(CatTemplate[[#This Row],[Oth. unit cost]])), 0, IF(getUnitEffort =0,1,getUnitEffort) * CatTemplate[[#This Row],[Year15]])</f>
        <v>0</v>
      </c>
      <c r="CB106" s="29">
        <f>IF(AND(ISBLANK(CatTemplate[[#This Row],[Eq. unit cost]]),ISBLANK(CatTemplate[[#This Row],[Cons. unit cost]]),ISBLANK(CatTemplate[[#This Row],[Oth. unit cost]])), 0, IF(getUnitEffort =0,1,getUnitEffort) * CatTemplate[[#This Row],[Year16]])</f>
        <v>0</v>
      </c>
      <c r="CC106" s="29">
        <f>IF(AND(ISBLANK(CatTemplate[[#This Row],[Eq. unit cost]]),ISBLANK(CatTemplate[[#This Row],[Cons. unit cost]]),ISBLANK(CatTemplate[[#This Row],[Oth. unit cost]])), 0, IF(getUnitEffort =0,1,getUnitEffort) * CatTemplate[[#This Row],[Year17]])</f>
        <v>0</v>
      </c>
      <c r="CD106" s="29">
        <f>IF(AND(ISBLANK(CatTemplate[[#This Row],[Eq. unit cost]]),ISBLANK(CatTemplate[[#This Row],[Cons. unit cost]]),ISBLANK(CatTemplate[[#This Row],[Oth. unit cost]])), 0, IF(getUnitEffort =0,1,getUnitEffort) * CatTemplate[[#This Row],[Year18]])</f>
        <v>0</v>
      </c>
      <c r="CE106" s="29">
        <f>IF(AND(ISBLANK(CatTemplate[[#This Row],[Eq. unit cost]]),ISBLANK(CatTemplate[[#This Row],[Cons. unit cost]]),ISBLANK(CatTemplate[[#This Row],[Oth. unit cost]])), 0, IF(getUnitEffort =0,1,getUnitEffort) * CatTemplate[[#This Row],[Year19]])</f>
        <v>0</v>
      </c>
      <c r="CF106" s="29">
        <f>IF(AND(ISBLANK(CatTemplate[[#This Row],[Eq. unit cost]]),ISBLANK(CatTemplate[[#This Row],[Cons. unit cost]]),ISBLANK(CatTemplate[[#This Row],[Oth. unit cost]])), 0, IF(getUnitEffort =0,1,getUnitEffort) * CatTemplate[[#This Row],[Year20]])</f>
        <v>0</v>
      </c>
      <c r="CG106" s="45">
        <f>SUM(CatTemplate[[#This Row],[Q1]:[Q20]])</f>
        <v>0</v>
      </c>
      <c r="CH106" s="29">
        <f>IF(ISBLANK(CatTemplate[[#This Row],[St. unit effort]]),0,(CatTemplate[[#This Row],[St. unit effort]] * CatTemplate[[#This Row],[Year1]]))</f>
        <v>0</v>
      </c>
      <c r="CI106" s="29">
        <f>IF(ISBLANK(CatTemplate[[#This Row],[St. unit effort]]),0,(CatTemplate[[#This Row],[St. unit effort]] * CatTemplate[[#This Row],[Year2]]))</f>
        <v>0</v>
      </c>
      <c r="CJ106" s="29">
        <f>IF(ISBLANK(CatTemplate[[#This Row],[St. unit effort]]),0,(CatTemplate[[#This Row],[St. unit effort]] * CatTemplate[[#This Row],[Year3]]))</f>
        <v>0</v>
      </c>
      <c r="CK106" s="29">
        <f>IF(ISBLANK(CatTemplate[[#This Row],[St. unit effort]]),0,(CatTemplate[[#This Row],[St. unit effort]] * CatTemplate[[#This Row],[Year4]]))</f>
        <v>0</v>
      </c>
      <c r="CL106" s="29">
        <f>IF(ISBLANK(CatTemplate[[#This Row],[St. unit effort]]),0,(CatTemplate[[#This Row],[St. unit effort]] * CatTemplate[[#This Row],[Year5]]))</f>
        <v>0</v>
      </c>
      <c r="CM106" s="29">
        <f>IF(ISBLANK(CatTemplate[[#This Row],[St. unit effort]]),0,(CatTemplate[[#This Row],[St. unit effort]] * CatTemplate[[#This Row],[Year6]]))</f>
        <v>0</v>
      </c>
      <c r="CN106" s="29">
        <f>IF(ISBLANK(CatTemplate[[#This Row],[St. unit effort]]),0,(CatTemplate[[#This Row],[St. unit effort]] * CatTemplate[[#This Row],[Year7]]))</f>
        <v>0</v>
      </c>
      <c r="CO106" s="29">
        <f>IF(ISBLANK(CatTemplate[[#This Row],[St. unit effort]]),0,(CatTemplate[[#This Row],[St. unit effort]] * CatTemplate[[#This Row],[Year8]]))</f>
        <v>0</v>
      </c>
      <c r="CP106" s="29">
        <f>IF(ISBLANK(CatTemplate[[#This Row],[St. unit effort]]),0,(CatTemplate[[#This Row],[St. unit effort]] * CatTemplate[[#This Row],[Year9]]))</f>
        <v>0</v>
      </c>
      <c r="CQ106" s="29">
        <f>IF(ISBLANK(CatTemplate[[#This Row],[St. unit effort]]),0,(CatTemplate[[#This Row],[St. unit effort]] * CatTemplate[[#This Row],[Year10]]))</f>
        <v>0</v>
      </c>
      <c r="CR106" s="29">
        <f>IF(ISBLANK(CatTemplate[[#This Row],[St. unit effort]]),0,(CatTemplate[[#This Row],[St. unit effort]] * CatTemplate[[#This Row],[Year11]]))</f>
        <v>0</v>
      </c>
      <c r="CS106" s="29">
        <f>IF(ISBLANK(CatTemplate[[#This Row],[St. unit effort]]),0,(CatTemplate[[#This Row],[St. unit effort]] * CatTemplate[[#This Row],[Year12]]))</f>
        <v>0</v>
      </c>
      <c r="CT106" s="29">
        <f>IF(ISBLANK(CatTemplate[[#This Row],[St. unit effort]]),0,(CatTemplate[[#This Row],[St. unit effort]] * CatTemplate[[#This Row],[Year13]]))</f>
        <v>0</v>
      </c>
      <c r="CU106" s="29">
        <f>IF(ISBLANK(CatTemplate[[#This Row],[St. unit effort]]),0,(CatTemplate[[#This Row],[St. unit effort]] * CatTemplate[[#This Row],[Year14]]))</f>
        <v>0</v>
      </c>
      <c r="CV106" s="29">
        <f>IF(ISBLANK(CatTemplate[[#This Row],[St. unit effort]]),0,(CatTemplate[[#This Row],[St. unit effort]] * CatTemplate[[#This Row],[Year15]]))</f>
        <v>0</v>
      </c>
      <c r="CW106" s="29">
        <f>IF(ISBLANK(CatTemplate[[#This Row],[St. unit effort]]),0,(CatTemplate[[#This Row],[St. unit effort]] * CatTemplate[[#This Row],[Year16]]))</f>
        <v>0</v>
      </c>
      <c r="CX106" s="29">
        <f>IF(ISBLANK(CatTemplate[[#This Row],[St. unit effort]]),0,(CatTemplate[[#This Row],[St. unit effort]] * CatTemplate[[#This Row],[Year17]]))</f>
        <v>0</v>
      </c>
      <c r="CY106" s="29">
        <f>IF(ISBLANK(CatTemplate[[#This Row],[St. unit effort]]),0,(CatTemplate[[#This Row],[St. unit effort]] * CatTemplate[[#This Row],[Year18]]))</f>
        <v>0</v>
      </c>
      <c r="CZ106" s="29">
        <f>IF(ISBLANK(CatTemplate[[#This Row],[St. unit effort]]),0,(CatTemplate[[#This Row],[St. unit effort]] * CatTemplate[[#This Row],[Year19]]))</f>
        <v>0</v>
      </c>
      <c r="DA106" s="29">
        <f>IF(ISBLANK(CatTemplate[[#This Row],[St. unit effort]]),0,(CatTemplate[[#This Row],[St. unit effort]] * CatTemplate[[#This Row],[Year20]]))</f>
        <v>0</v>
      </c>
      <c r="DB106" s="57">
        <f>IF(ISBLANK(CatTemplate[[#This Row],[St. unit effort]]),0,(CatTemplate[[#This Row],[St. unit effort]] * CatTemplate[[#This Row],[Year1]])*8/ParRatePM)</f>
        <v>0</v>
      </c>
      <c r="DC106" s="57">
        <f>IF(ISBLANK(CatTemplate[[#This Row],[St. unit effort]]),0,(CatTemplate[[#This Row],[St. unit effort]] * CatTemplate[[#This Row],[Year2]])*8/ParRatePM)</f>
        <v>0</v>
      </c>
      <c r="DD106" s="57">
        <f>IF(ISBLANK(CatTemplate[[#This Row],[St. unit effort]]),0,(CatTemplate[[#This Row],[St. unit effort]] * CatTemplate[[#This Row],[Year3]])*8/ParRatePM)</f>
        <v>0</v>
      </c>
      <c r="DE106" s="57">
        <f>IF(ISBLANK(CatTemplate[[#This Row],[St. unit effort]]),0,(CatTemplate[[#This Row],[St. unit effort]] * CatTemplate[[#This Row],[Year4]])*8/ParRatePM)</f>
        <v>0</v>
      </c>
      <c r="DF106" s="57">
        <f>IF(ISBLANK(CatTemplate[[#This Row],[St. unit effort]]),0,(CatTemplate[[#This Row],[St. unit effort]] * CatTemplate[[#This Row],[Year5]])*8/ParRatePM)</f>
        <v>0</v>
      </c>
      <c r="DG106" s="57">
        <f>IF(ISBLANK(CatTemplate[[#This Row],[St. unit effort]]),0,(CatTemplate[[#This Row],[St. unit effort]] * CatTemplate[[#This Row],[Year6]])*8/ParRatePM)</f>
        <v>0</v>
      </c>
      <c r="DH106" s="57">
        <f>IF(ISBLANK(CatTemplate[[#This Row],[St. unit effort]]),0,(CatTemplate[[#This Row],[St. unit effort]] * CatTemplate[[#This Row],[Year7]])*8/ParRatePM)</f>
        <v>0</v>
      </c>
      <c r="DI106" s="57">
        <f>IF(ISBLANK(CatTemplate[[#This Row],[St. unit effort]]),0,(CatTemplate[[#This Row],[St. unit effort]] * CatTemplate[[#This Row],[Year8]])*8/ParRatePM)</f>
        <v>0</v>
      </c>
      <c r="DJ106" s="57">
        <f>IF(ISBLANK(CatTemplate[[#This Row],[St. unit effort]]),0,(CatTemplate[[#This Row],[St. unit effort]] * CatTemplate[[#This Row],[Year9]])*8/ParRatePM)</f>
        <v>0</v>
      </c>
      <c r="DK106" s="57">
        <f>IF(ISBLANK(CatTemplate[[#This Row],[St. unit effort]]),0,(CatTemplate[[#This Row],[St. unit effort]] * CatTemplate[[#This Row],[Year10]])*8/ParRatePM)</f>
        <v>0</v>
      </c>
      <c r="DL106" s="57">
        <f>IF(ISBLANK(CatTemplate[[#This Row],[St. unit effort]]),0,(CatTemplate[[#This Row],[St. unit effort]] * CatTemplate[[#This Row],[Year11]])*8/ParRatePM)</f>
        <v>0</v>
      </c>
      <c r="DM106" s="57">
        <f>IF(ISBLANK(CatTemplate[[#This Row],[St. unit effort]]),0,(CatTemplate[[#This Row],[St. unit effort]] * CatTemplate[[#This Row],[Year12]])*8/ParRatePM)</f>
        <v>0</v>
      </c>
      <c r="DN106" s="57">
        <f>IF(ISBLANK(CatTemplate[[#This Row],[St. unit effort]]),0,(CatTemplate[[#This Row],[St. unit effort]] * CatTemplate[[#This Row],[Year13]])*8/ParRatePM)</f>
        <v>0</v>
      </c>
      <c r="DO106" s="57">
        <f>IF(ISBLANK(CatTemplate[[#This Row],[St. unit effort]]),0,(CatTemplate[[#This Row],[St. unit effort]] * CatTemplate[[#This Row],[Year14]])*8/ParRatePM)</f>
        <v>0</v>
      </c>
      <c r="DP106" s="57">
        <f>IF(ISBLANK(CatTemplate[[#This Row],[St. unit effort]]),0,(CatTemplate[[#This Row],[St. unit effort]] * CatTemplate[[#This Row],[Year15]])*8/ParRatePM)</f>
        <v>0</v>
      </c>
      <c r="DQ106" s="57">
        <f>IF(ISBLANK(CatTemplate[[#This Row],[St. unit effort]]),0,(CatTemplate[[#This Row],[St. unit effort]] * CatTemplate[[#This Row],[Year16]])*8/ParRatePM)</f>
        <v>0</v>
      </c>
      <c r="DR106" s="57">
        <f>IF(ISBLANK(CatTemplate[[#This Row],[St. unit effort]]),0,(CatTemplate[[#This Row],[St. unit effort]] * CatTemplate[[#This Row],[Year17]])*8/ParRatePM)</f>
        <v>0</v>
      </c>
      <c r="DS106" s="57">
        <f>IF(ISBLANK(CatTemplate[[#This Row],[St. unit effort]]),0,(CatTemplate[[#This Row],[St. unit effort]] * CatTemplate[[#This Row],[Year18]])*8/ParRatePM)</f>
        <v>0</v>
      </c>
      <c r="DT106" s="57">
        <f>IF(ISBLANK(CatTemplate[[#This Row],[St. unit effort]]),0,(CatTemplate[[#This Row],[St. unit effort]] * CatTemplate[[#This Row],[Year19]])*8/ParRatePM)</f>
        <v>0</v>
      </c>
      <c r="DU106" s="57">
        <f>IF(ISBLANK(CatTemplate[[#This Row],[St. unit effort]]),0,(CatTemplate[[#This Row],[St. unit effort]] * CatTemplate[[#This Row],[Year20]])*8/ParRatePM)</f>
        <v>0</v>
      </c>
      <c r="DV106" s="54">
        <f>SUM(CatTemplate[[#This Row],[PM1]:[PM20]])</f>
        <v>0</v>
      </c>
      <c r="DW106" s="56">
        <f t="shared" si="39"/>
        <v>0</v>
      </c>
      <c r="DX106" s="56">
        <f t="shared" si="39"/>
        <v>0</v>
      </c>
      <c r="DY106" s="56">
        <f t="shared" si="39"/>
        <v>0</v>
      </c>
      <c r="DZ106" s="56">
        <f t="shared" si="39"/>
        <v>0</v>
      </c>
      <c r="EA106" s="56">
        <f t="shared" si="39"/>
        <v>0</v>
      </c>
      <c r="EB106" s="56">
        <f t="shared" si="39"/>
        <v>0</v>
      </c>
      <c r="EC106" s="56">
        <f t="shared" si="39"/>
        <v>0</v>
      </c>
      <c r="ED106" s="56">
        <f t="shared" si="39"/>
        <v>0</v>
      </c>
      <c r="EE106" s="56">
        <f t="shared" si="39"/>
        <v>0</v>
      </c>
      <c r="EF106" s="56">
        <f t="shared" si="39"/>
        <v>0</v>
      </c>
      <c r="EG106" s="56">
        <f t="shared" si="39"/>
        <v>0</v>
      </c>
      <c r="EH106" s="56">
        <f t="shared" si="39"/>
        <v>0</v>
      </c>
      <c r="EI106" s="56">
        <f t="shared" si="39"/>
        <v>0</v>
      </c>
      <c r="EJ106" s="56">
        <f t="shared" si="39"/>
        <v>0</v>
      </c>
      <c r="EK106" s="56">
        <f t="shared" si="39"/>
        <v>0</v>
      </c>
      <c r="EL106" s="56">
        <f t="shared" si="39"/>
        <v>0</v>
      </c>
      <c r="EM106" s="56">
        <f t="shared" si="37"/>
        <v>0</v>
      </c>
      <c r="EN106" s="56">
        <f t="shared" si="37"/>
        <v>0</v>
      </c>
      <c r="EO106" s="56">
        <f t="shared" si="37"/>
        <v>0</v>
      </c>
      <c r="EP106" s="56">
        <f t="shared" si="37"/>
        <v>0</v>
      </c>
      <c r="EQ106" s="30">
        <f>CatTemplate[[#This Row],[Eq. unit cost]] * CatTemplate[[#This Row],[Eq. quantity]]</f>
        <v>0</v>
      </c>
      <c r="ER106" s="30">
        <f>CatTemplate[[#This Row],[Cons. unit cost]] *CatTemplate[[#This Row],[Cons. quantity]]</f>
        <v>0</v>
      </c>
      <c r="ES106" s="30">
        <f>CatTemplate[[#This Row],[Oth. unit cost]] *CatTemplate[[#This Row],[Oth. quantity]]</f>
        <v>0</v>
      </c>
      <c r="ET106" s="55">
        <f>SUM(CatTemplate[[#This Row],[CO1]:[CO20]])</f>
        <v>0</v>
      </c>
      <c r="EU106" s="56">
        <f t="shared" si="40"/>
        <v>0</v>
      </c>
      <c r="EV106" s="56">
        <f t="shared" si="40"/>
        <v>0</v>
      </c>
      <c r="EW106" s="56">
        <f t="shared" si="40"/>
        <v>0</v>
      </c>
      <c r="EX106" s="56">
        <f t="shared" si="40"/>
        <v>0</v>
      </c>
      <c r="EY106" s="56">
        <f t="shared" si="40"/>
        <v>0</v>
      </c>
      <c r="EZ106" s="56">
        <f t="shared" si="40"/>
        <v>0</v>
      </c>
      <c r="FA106" s="56">
        <f t="shared" si="40"/>
        <v>0</v>
      </c>
      <c r="FB106" s="56">
        <f t="shared" si="40"/>
        <v>0</v>
      </c>
      <c r="FC106" s="56">
        <f t="shared" si="40"/>
        <v>0</v>
      </c>
      <c r="FD106" s="56">
        <f t="shared" si="40"/>
        <v>0</v>
      </c>
      <c r="FE106" s="56">
        <f t="shared" si="40"/>
        <v>0</v>
      </c>
      <c r="FF106" s="56">
        <f t="shared" si="40"/>
        <v>0</v>
      </c>
      <c r="FG106" s="56">
        <f t="shared" si="40"/>
        <v>0</v>
      </c>
      <c r="FH106" s="56">
        <f t="shared" si="40"/>
        <v>0</v>
      </c>
      <c r="FI106" s="56">
        <f t="shared" si="40"/>
        <v>0</v>
      </c>
      <c r="FJ106" s="56">
        <f t="shared" si="40"/>
        <v>0</v>
      </c>
      <c r="FK106" s="56">
        <f t="shared" si="38"/>
        <v>0</v>
      </c>
      <c r="FL106" s="56">
        <f t="shared" si="38"/>
        <v>0</v>
      </c>
      <c r="FM106" s="56">
        <f t="shared" si="38"/>
        <v>0</v>
      </c>
      <c r="FN106" s="56">
        <f t="shared" si="38"/>
        <v>0</v>
      </c>
      <c r="FO106" s="58">
        <f>SUM(CatTemplate[[#This Row],[CS1]:[CS20]])</f>
        <v>0</v>
      </c>
      <c r="FP106" s="59">
        <f>CatTemplate[[#This Row],[Total Oth. cost]]+CatTemplate[[#This Row],[Total St. Cost]]</f>
        <v>0</v>
      </c>
      <c r="FQ106" s="33" t="e">
        <f t="shared" si="27"/>
        <v>#VALUE!</v>
      </c>
      <c r="FR106" s="33" t="e">
        <f t="shared" si="28"/>
        <v>#VALUE!</v>
      </c>
      <c r="FS106" s="30" t="e">
        <f>(CatTemplate[[#This Row],[CO1]] + CatTemplate[[#This Row],[CS1]]) * (1 + getRateOHFinal) * getRateMarkupFinal</f>
        <v>#VALUE!</v>
      </c>
      <c r="FT106" s="30" t="e">
        <f>(CatTemplate[[#This Row],[CO2]] + CatTemplate[[#This Row],[CS2]]) * (1 + getRateOHFinal) * getRateMarkupFinal</f>
        <v>#VALUE!</v>
      </c>
      <c r="FU106" s="30" t="e">
        <f>(CatTemplate[[#This Row],[CO3]] + CatTemplate[[#This Row],[CS3]]) * (1 + getRateOHFinal) * getRateMarkupFinal</f>
        <v>#VALUE!</v>
      </c>
      <c r="FV106" s="30" t="e">
        <f>(CatTemplate[[#This Row],[CO4]] + CatTemplate[[#This Row],[CS4]]) * (1 + getRateOHFinal) * getRateMarkupFinal</f>
        <v>#VALUE!</v>
      </c>
      <c r="FW106" s="30" t="e">
        <f>(CatTemplate[[#This Row],[CO5]] + CatTemplate[[#This Row],[CS5]]) * (1 + getRateOHFinal) * getRateMarkupFinal</f>
        <v>#VALUE!</v>
      </c>
      <c r="FX106" s="30" t="e">
        <f>(CatTemplate[[#This Row],[CO6]] + CatTemplate[[#This Row],[CS6]]) * (1 + getRateOHFinal) * getRateMarkupFinal</f>
        <v>#VALUE!</v>
      </c>
      <c r="FY106" s="30" t="e">
        <f>(CatTemplate[[#This Row],[CO7]] + CatTemplate[[#This Row],[CS7]]) * (1 + getRateOHFinal) * getRateMarkupFinal</f>
        <v>#VALUE!</v>
      </c>
      <c r="FZ106" s="30" t="e">
        <f>(CatTemplate[[#This Row],[CO8]] + CatTemplate[[#This Row],[CS8]]) * (1 + getRateOHFinal) * getRateMarkupFinal</f>
        <v>#VALUE!</v>
      </c>
      <c r="GA106" s="30" t="e">
        <f>(CatTemplate[[#This Row],[CO9]] + CatTemplate[[#This Row],[CS9]]) * (1 + getRateOHFinal) * getRateMarkupFinal</f>
        <v>#VALUE!</v>
      </c>
      <c r="GB106" s="30" t="e">
        <f>(CatTemplate[[#This Row],[CO10]] + CatTemplate[[#This Row],[CS10]]) * (1 + getRateOHFinal) * getRateMarkupFinal</f>
        <v>#VALUE!</v>
      </c>
      <c r="GC106" s="30" t="e">
        <f>(CatTemplate[[#This Row],[CO11]] + CatTemplate[[#This Row],[CS11]]) * (1 + getRateOHFinal) * getRateMarkupFinal</f>
        <v>#VALUE!</v>
      </c>
      <c r="GD106" s="30" t="e">
        <f>(CatTemplate[[#This Row],[CO12]] + CatTemplate[[#This Row],[CS12]]) * (1 + getRateOHFinal) * getRateMarkupFinal</f>
        <v>#VALUE!</v>
      </c>
      <c r="GE106" s="30" t="e">
        <f>(CatTemplate[[#This Row],[CO13]] + CatTemplate[[#This Row],[CS13]]) * (1 + getRateOHFinal) * getRateMarkupFinal</f>
        <v>#VALUE!</v>
      </c>
      <c r="GF106" s="30" t="e">
        <f>(CatTemplate[[#This Row],[CO14]] + CatTemplate[[#This Row],[CS14]]) * (1 + getRateOHFinal) * getRateMarkupFinal</f>
        <v>#VALUE!</v>
      </c>
      <c r="GG106" s="30" t="e">
        <f>(CatTemplate[[#This Row],[CO15]] + CatTemplate[[#This Row],[CS15]]) * (1 + getRateOHFinal) * getRateMarkupFinal</f>
        <v>#VALUE!</v>
      </c>
      <c r="GH106" s="30" t="e">
        <f>(CatTemplate[[#This Row],[CO16]] + CatTemplate[[#This Row],[CS16]]) * (1 + getRateOHFinal) * getRateMarkupFinal</f>
        <v>#VALUE!</v>
      </c>
      <c r="GI106" s="30" t="e">
        <f>(CatTemplate[[#This Row],[CO17]] + CatTemplate[[#This Row],[CS17]]) * (1 + getRateOHFinal) * getRateMarkupFinal</f>
        <v>#VALUE!</v>
      </c>
      <c r="GJ106" s="30" t="e">
        <f>(CatTemplate[[#This Row],[CO18]] + CatTemplate[[#This Row],[CS18]]) * (1 + getRateOHFinal) * getRateMarkupFinal</f>
        <v>#VALUE!</v>
      </c>
      <c r="GK106" s="30" t="e">
        <f>(CatTemplate[[#This Row],[CO19]] + CatTemplate[[#This Row],[CS19]]) * (1 + getRateOHFinal) * getRateMarkupFinal</f>
        <v>#VALUE!</v>
      </c>
      <c r="GL106" s="30" t="e">
        <f>(CatTemplate[[#This Row],[CO20]] + CatTemplate[[#This Row],[CS20]]) * (1 + getRateOHFinal) * getRateMarkupFinal</f>
        <v>#VALUE!</v>
      </c>
      <c r="GM106" s="30" t="e">
        <f t="shared" si="29"/>
        <v>#VALUE!</v>
      </c>
      <c r="GN106" s="30" t="e">
        <f t="shared" si="30"/>
        <v>#VALUE!</v>
      </c>
      <c r="GO106" s="30" t="e">
        <f t="shared" si="31"/>
        <v>#VALUE!</v>
      </c>
      <c r="GP106" s="30" t="e">
        <f t="shared" si="32"/>
        <v>#VALUE!</v>
      </c>
      <c r="GQ106" s="30" t="e">
        <f>(CatTemplate[[#This Row],[CO1]]+CatTemplate[[#This Row],[CS1]]) * (1+ getRateOHFinal) * (1 + getRateMarkupFinal)</f>
        <v>#VALUE!</v>
      </c>
      <c r="GR106" s="30" t="e">
        <f>(CatTemplate[[#This Row],[CO2]]+CatTemplate[[#This Row],[CS2]]) * (1+ getRateOHFinal) * (1 + getRateMarkupFinal)</f>
        <v>#VALUE!</v>
      </c>
      <c r="GS106" s="30" t="e">
        <f>(CatTemplate[[#This Row],[CO3]]+CatTemplate[[#This Row],[CS3]]) * (1+ getRateOHFinal) * (1 + getRateMarkupFinal)</f>
        <v>#VALUE!</v>
      </c>
      <c r="GT106" s="30" t="e">
        <f>(CatTemplate[[#This Row],[CO4]]+CatTemplate[[#This Row],[CS4]]) * (1+ getRateOHFinal) * (1 + getRateMarkupFinal)</f>
        <v>#VALUE!</v>
      </c>
      <c r="GU106" s="30" t="e">
        <f>(CatTemplate[[#This Row],[CO5]]+CatTemplate[[#This Row],[CS5]]) * (1+ getRateOHFinal) * (1 + getRateMarkupFinal)</f>
        <v>#VALUE!</v>
      </c>
      <c r="GV106" s="30" t="e">
        <f>(CatTemplate[[#This Row],[CO6]]+CatTemplate[[#This Row],[CS6]]) * (1+ getRateOHFinal) * (1 + getRateMarkupFinal)</f>
        <v>#VALUE!</v>
      </c>
      <c r="GW106" s="30" t="e">
        <f>(CatTemplate[[#This Row],[CO7]]+CatTemplate[[#This Row],[CS7]]) * (1+ getRateOHFinal) * (1 + getRateMarkupFinal)</f>
        <v>#VALUE!</v>
      </c>
      <c r="GX106" s="30" t="e">
        <f>(CatTemplate[[#This Row],[CO8]]+CatTemplate[[#This Row],[CS8]]) * (1+ getRateOHFinal) * (1 + getRateMarkupFinal)</f>
        <v>#VALUE!</v>
      </c>
      <c r="GY106" s="30" t="e">
        <f>(CatTemplate[[#This Row],[CO9]]+CatTemplate[[#This Row],[CS9]]) * (1+ getRateOHFinal) * (1 + getRateMarkupFinal)</f>
        <v>#VALUE!</v>
      </c>
      <c r="GZ106" s="30" t="e">
        <f>(CatTemplate[[#This Row],[CO10]]+CatTemplate[[#This Row],[CS10]]) * (1+ getRateOHFinal) * (1 + getRateMarkupFinal)</f>
        <v>#VALUE!</v>
      </c>
      <c r="HA106" s="30" t="e">
        <f>(CatTemplate[[#This Row],[CO11]]+CatTemplate[[#This Row],[CS11]]) * (1+ getRateOHFinal) * (1 + getRateMarkupFinal)</f>
        <v>#VALUE!</v>
      </c>
      <c r="HB106" s="30" t="e">
        <f>(CatTemplate[[#This Row],[CO12]]+CatTemplate[[#This Row],[CS12]]) * (1+ getRateOHFinal) * (1 + getRateMarkupFinal)</f>
        <v>#VALUE!</v>
      </c>
      <c r="HC106" s="30" t="e">
        <f>(CatTemplate[[#This Row],[CO13]]+CatTemplate[[#This Row],[CS13]]) * (1+ getRateOHFinal) * (1 + getRateMarkupFinal)</f>
        <v>#VALUE!</v>
      </c>
      <c r="HD106" s="30" t="e">
        <f>(CatTemplate[[#This Row],[CO14]]+CatTemplate[[#This Row],[CS14]]) * (1+ getRateOHFinal) * (1 + getRateMarkupFinal)</f>
        <v>#VALUE!</v>
      </c>
      <c r="HE106" s="30" t="e">
        <f>(CatTemplate[[#This Row],[CO15]]+CatTemplate[[#This Row],[CS15]]) * (1+ getRateOHFinal) * (1 + getRateMarkupFinal)</f>
        <v>#VALUE!</v>
      </c>
      <c r="HF106" s="30" t="e">
        <f>(CatTemplate[[#This Row],[CO16]]+CatTemplate[[#This Row],[CS16]]) * (1+ getRateOHFinal) * (1 + getRateMarkupFinal)</f>
        <v>#VALUE!</v>
      </c>
      <c r="HG106" s="30" t="e">
        <f>(CatTemplate[[#This Row],[CO17]]+CatTemplate[[#This Row],[CS17]]) * (1+ getRateOHFinal) * (1 + getRateMarkupFinal)</f>
        <v>#VALUE!</v>
      </c>
      <c r="HH106" s="30" t="e">
        <f>(CatTemplate[[#This Row],[CO18]]+CatTemplate[[#This Row],[CS18]]) * (1+ getRateOHFinal) * (1 + getRateMarkupFinal)</f>
        <v>#VALUE!</v>
      </c>
      <c r="HI106" s="30" t="e">
        <f>(CatTemplate[[#This Row],[CO19]]+CatTemplate[[#This Row],[CS19]]) * (1+ getRateOHFinal) * (1 + getRateMarkupFinal)</f>
        <v>#VALUE!</v>
      </c>
      <c r="HJ106" s="30" t="e">
        <f>(CatTemplate[[#This Row],[CO20]]+CatTemplate[[#This Row],[CS20]]) * (1+ getRateOHFinal) * (1 + getRateMarkupFinal)</f>
        <v>#VALUE!</v>
      </c>
      <c r="HK106" s="39" t="e">
        <f>CatTemplate[[#This Row],[Total cost]]+CatTemplate[[#This Row],[OH Amount]]+CatTemplate[[#This Row],[Markup]]</f>
        <v>#VALUE!</v>
      </c>
      <c r="HL106" s="63">
        <f>IF(CatTemplate[[#This Row],[Units]]="Days",CatTemplate[[#This Row],[Project quantity]]*CatTemplate[[#This Row],[St. unit effort]],CatTemplate[[#This Row],[Project quantity]])</f>
        <v>0</v>
      </c>
      <c r="HM106" s="287">
        <f>IFERROR(CatTemplate[[#This Row],[Total Price]]/(CatTemplate[[#This Row],[Final Quantity]]),0)</f>
        <v>0</v>
      </c>
      <c r="HN106" s="261"/>
    </row>
    <row r="107" spans="2:222" x14ac:dyDescent="0.2">
      <c r="B107" s="6" t="s">
        <v>75</v>
      </c>
      <c r="C107" s="22">
        <v>2</v>
      </c>
      <c r="D107" s="7" t="s">
        <v>75</v>
      </c>
      <c r="E107" s="24">
        <v>9</v>
      </c>
      <c r="F107" s="18" t="s">
        <v>307</v>
      </c>
      <c r="G107" s="26">
        <v>4</v>
      </c>
      <c r="H107" s="18" t="s">
        <v>895</v>
      </c>
      <c r="I107" s="18" t="s">
        <v>962</v>
      </c>
      <c r="J107" s="15" t="s">
        <v>31</v>
      </c>
      <c r="K107" s="15"/>
      <c r="L107" s="15" t="s">
        <v>140</v>
      </c>
      <c r="M107" s="15" t="s">
        <v>206</v>
      </c>
      <c r="N107" s="15" t="s">
        <v>858</v>
      </c>
      <c r="O107" s="320"/>
      <c r="P107" s="71"/>
      <c r="Q107" s="108"/>
      <c r="R107" s="73" t="s">
        <v>433</v>
      </c>
      <c r="S107" s="97"/>
      <c r="T107" s="100">
        <f>getEqUnitCost</f>
        <v>0</v>
      </c>
      <c r="U107" s="73">
        <f>getEqUnitEffort</f>
        <v>0</v>
      </c>
      <c r="V107" s="101">
        <f>getEqQuantity</f>
        <v>0</v>
      </c>
      <c r="W107" s="320"/>
      <c r="X107" s="100">
        <f>getConsUnitCost</f>
        <v>0</v>
      </c>
      <c r="Y107" s="73">
        <f>getConsUnitEffort</f>
        <v>0</v>
      </c>
      <c r="Z107" s="14">
        <f>getConsQuantity</f>
        <v>0</v>
      </c>
      <c r="AA107" s="320"/>
      <c r="AB107" s="72"/>
      <c r="AC107" s="112"/>
      <c r="AD107" s="14">
        <f>getOthQuantity</f>
        <v>0</v>
      </c>
      <c r="AE107" s="320"/>
      <c r="AF107" s="28" t="str">
        <f>IF(ISBLANK(CatTemplate[[#This Row],[Resource type]]),"",CatTemplate[[#This Row],[Resource type]])</f>
        <v>CIEC Nurse</v>
      </c>
      <c r="AG107" s="242">
        <f>getStaffUnitCost</f>
        <v>443.51295609133325</v>
      </c>
      <c r="AH107" s="113">
        <f>getStaffUnitEffort</f>
        <v>0</v>
      </c>
      <c r="AI107" s="40">
        <f>getStaffQuantity</f>
        <v>0</v>
      </c>
      <c r="AJ107" s="41">
        <f>CatTemplate[[#This Row],[St. quantity]]*8/ParRatePM</f>
        <v>0</v>
      </c>
      <c r="AK107" s="320"/>
      <c r="AL107" s="53" t="str">
        <f>CatTemplate[[#This Row],[Item type]]</f>
        <v>Days</v>
      </c>
      <c r="AM107" s="12">
        <f>SUM(CatTemplate[[#This Row],[Year1]:[Year20]])</f>
        <v>0</v>
      </c>
      <c r="AN107" s="52"/>
      <c r="AO107" s="52"/>
      <c r="AP107" s="52"/>
      <c r="AQ107" s="52"/>
      <c r="AR107" s="52"/>
      <c r="AS107" s="8"/>
      <c r="AT107" s="8"/>
      <c r="AU107" s="8"/>
      <c r="AV107" s="8"/>
      <c r="AW107" s="8"/>
      <c r="AX107" s="8"/>
      <c r="AY107" s="8"/>
      <c r="AZ107" s="8"/>
      <c r="BA107" s="8"/>
      <c r="BB107" s="8"/>
      <c r="BC107" s="8"/>
      <c r="BD107" s="8"/>
      <c r="BE107" s="8"/>
      <c r="BF107" s="8"/>
      <c r="BG107" s="36"/>
      <c r="BH107" s="320"/>
      <c r="BI107" s="37" t="str">
        <f>getCostCategory</f>
        <v>01 Staff costs</v>
      </c>
      <c r="BJ107" s="37" t="str">
        <f>getSection</f>
        <v>02 Patient visits and data collection</v>
      </c>
      <c r="BK107" s="32" t="str">
        <f>getObject</f>
        <v>CIEC Nurse</v>
      </c>
      <c r="BL107" s="30">
        <f>IFERROR(getUnitCost * IF(CatTemplate[[#This Row],[Cost Category Comp.]]="01 Staff costs", 1,1),0)</f>
        <v>443.51295609133325</v>
      </c>
      <c r="BM107" s="29">
        <f>IF(AND(ISBLANK(CatTemplate[[#This Row],[Eq. unit cost]]),ISBLANK(CatTemplate[[#This Row],[Cons. unit cost]]),ISBLANK(CatTemplate[[#This Row],[Oth. unit cost]])), 0, IF(getUnitEffort =0,1,getUnitEffort) * CatTemplate[[#This Row],[Year1]])</f>
        <v>0</v>
      </c>
      <c r="BN107" s="29">
        <f>IF(AND(ISBLANK(CatTemplate[[#This Row],[Eq. unit cost]]),ISBLANK(CatTemplate[[#This Row],[Cons. unit cost]]),ISBLANK(CatTemplate[[#This Row],[Oth. unit cost]])), 0, IF(getUnitEffort =0,1,getUnitEffort) * CatTemplate[[#This Row],[Year2]])</f>
        <v>0</v>
      </c>
      <c r="BO107" s="29">
        <f>IF(AND(ISBLANK(CatTemplate[[#This Row],[Eq. unit cost]]),ISBLANK(CatTemplate[[#This Row],[Cons. unit cost]]),ISBLANK(CatTemplate[[#This Row],[Oth. unit cost]])), 0, IF(getUnitEffort =0,1,getUnitEffort) * CatTemplate[[#This Row],[Year3]])</f>
        <v>0</v>
      </c>
      <c r="BP107" s="29">
        <f>IF(AND(ISBLANK(CatTemplate[[#This Row],[Eq. unit cost]]),ISBLANK(CatTemplate[[#This Row],[Cons. unit cost]]),ISBLANK(CatTemplate[[#This Row],[Oth. unit cost]])), 0, IF(getUnitEffort =0,1,getUnitEffort) * CatTemplate[[#This Row],[Year4]])</f>
        <v>0</v>
      </c>
      <c r="BQ107" s="29">
        <f>IF(AND(ISBLANK(CatTemplate[[#This Row],[Eq. unit cost]]),ISBLANK(CatTemplate[[#This Row],[Cons. unit cost]]),ISBLANK(CatTemplate[[#This Row],[Oth. unit cost]])), 0, IF(getUnitEffort =0,1,getUnitEffort) * CatTemplate[[#This Row],[Year5]])</f>
        <v>0</v>
      </c>
      <c r="BR107" s="29">
        <f>IF(AND(ISBLANK(CatTemplate[[#This Row],[Eq. unit cost]]),ISBLANK(CatTemplate[[#This Row],[Cons. unit cost]]),ISBLANK(CatTemplate[[#This Row],[Oth. unit cost]])), 0, IF(getUnitEffort =0,1,getUnitEffort) * CatTemplate[[#This Row],[Year6]])</f>
        <v>0</v>
      </c>
      <c r="BS107" s="29">
        <f>IF(AND(ISBLANK(CatTemplate[[#This Row],[Eq. unit cost]]),ISBLANK(CatTemplate[[#This Row],[Cons. unit cost]]),ISBLANK(CatTemplate[[#This Row],[Oth. unit cost]])), 0, IF(getUnitEffort =0,1,getUnitEffort) * CatTemplate[[#This Row],[Year7]])</f>
        <v>0</v>
      </c>
      <c r="BT107" s="29">
        <f>IF(AND(ISBLANK(CatTemplate[[#This Row],[Eq. unit cost]]),ISBLANK(CatTemplate[[#This Row],[Cons. unit cost]]),ISBLANK(CatTemplate[[#This Row],[Oth. unit cost]])), 0, IF(getUnitEffort =0,1,getUnitEffort) * CatTemplate[[#This Row],[Year8]])</f>
        <v>0</v>
      </c>
      <c r="BU107" s="29">
        <f>IF(AND(ISBLANK(CatTemplate[[#This Row],[Eq. unit cost]]),ISBLANK(CatTemplate[[#This Row],[Cons. unit cost]]),ISBLANK(CatTemplate[[#This Row],[Oth. unit cost]])), 0, IF(getUnitEffort =0,1,getUnitEffort) * CatTemplate[[#This Row],[Year9]])</f>
        <v>0</v>
      </c>
      <c r="BV107" s="29">
        <f>IF(AND(ISBLANK(CatTemplate[[#This Row],[Eq. unit cost]]),ISBLANK(CatTemplate[[#This Row],[Cons. unit cost]]),ISBLANK(CatTemplate[[#This Row],[Oth. unit cost]])), 0, IF(getUnitEffort =0,1,getUnitEffort) * CatTemplate[[#This Row],[Year10]])</f>
        <v>0</v>
      </c>
      <c r="BW107" s="29">
        <f>IF(AND(ISBLANK(CatTemplate[[#This Row],[Eq. unit cost]]),ISBLANK(CatTemplate[[#This Row],[Cons. unit cost]]),ISBLANK(CatTemplate[[#This Row],[Oth. unit cost]])), 0, IF(getUnitEffort =0,1,getUnitEffort) * CatTemplate[[#This Row],[Year11]])</f>
        <v>0</v>
      </c>
      <c r="BX107" s="29">
        <f>IF(AND(ISBLANK(CatTemplate[[#This Row],[Eq. unit cost]]),ISBLANK(CatTemplate[[#This Row],[Cons. unit cost]]),ISBLANK(CatTemplate[[#This Row],[Oth. unit cost]])), 0, IF(getUnitEffort =0,1,getUnitEffort) * CatTemplate[[#This Row],[Year12]])</f>
        <v>0</v>
      </c>
      <c r="BY107" s="29">
        <f>IF(AND(ISBLANK(CatTemplate[[#This Row],[Eq. unit cost]]),ISBLANK(CatTemplate[[#This Row],[Cons. unit cost]]),ISBLANK(CatTemplate[[#This Row],[Oth. unit cost]])), 0, IF(getUnitEffort =0,1,getUnitEffort) * CatTemplate[[#This Row],[Year13]])</f>
        <v>0</v>
      </c>
      <c r="BZ107" s="29">
        <f>IF(AND(ISBLANK(CatTemplate[[#This Row],[Eq. unit cost]]),ISBLANK(CatTemplate[[#This Row],[Cons. unit cost]]),ISBLANK(CatTemplate[[#This Row],[Oth. unit cost]])), 0, IF(getUnitEffort =0,1,getUnitEffort) * CatTemplate[[#This Row],[Year14]])</f>
        <v>0</v>
      </c>
      <c r="CA107" s="29">
        <f>IF(AND(ISBLANK(CatTemplate[[#This Row],[Eq. unit cost]]),ISBLANK(CatTemplate[[#This Row],[Cons. unit cost]]),ISBLANK(CatTemplate[[#This Row],[Oth. unit cost]])), 0, IF(getUnitEffort =0,1,getUnitEffort) * CatTemplate[[#This Row],[Year15]])</f>
        <v>0</v>
      </c>
      <c r="CB107" s="29">
        <f>IF(AND(ISBLANK(CatTemplate[[#This Row],[Eq. unit cost]]),ISBLANK(CatTemplate[[#This Row],[Cons. unit cost]]),ISBLANK(CatTemplate[[#This Row],[Oth. unit cost]])), 0, IF(getUnitEffort =0,1,getUnitEffort) * CatTemplate[[#This Row],[Year16]])</f>
        <v>0</v>
      </c>
      <c r="CC107" s="29">
        <f>IF(AND(ISBLANK(CatTemplate[[#This Row],[Eq. unit cost]]),ISBLANK(CatTemplate[[#This Row],[Cons. unit cost]]),ISBLANK(CatTemplate[[#This Row],[Oth. unit cost]])), 0, IF(getUnitEffort =0,1,getUnitEffort) * CatTemplate[[#This Row],[Year17]])</f>
        <v>0</v>
      </c>
      <c r="CD107" s="29">
        <f>IF(AND(ISBLANK(CatTemplate[[#This Row],[Eq. unit cost]]),ISBLANK(CatTemplate[[#This Row],[Cons. unit cost]]),ISBLANK(CatTemplate[[#This Row],[Oth. unit cost]])), 0, IF(getUnitEffort =0,1,getUnitEffort) * CatTemplate[[#This Row],[Year18]])</f>
        <v>0</v>
      </c>
      <c r="CE107" s="29">
        <f>IF(AND(ISBLANK(CatTemplate[[#This Row],[Eq. unit cost]]),ISBLANK(CatTemplate[[#This Row],[Cons. unit cost]]),ISBLANK(CatTemplate[[#This Row],[Oth. unit cost]])), 0, IF(getUnitEffort =0,1,getUnitEffort) * CatTemplate[[#This Row],[Year19]])</f>
        <v>0</v>
      </c>
      <c r="CF107" s="29">
        <f>IF(AND(ISBLANK(CatTemplate[[#This Row],[Eq. unit cost]]),ISBLANK(CatTemplate[[#This Row],[Cons. unit cost]]),ISBLANK(CatTemplate[[#This Row],[Oth. unit cost]])), 0, IF(getUnitEffort =0,1,getUnitEffort) * CatTemplate[[#This Row],[Year20]])</f>
        <v>0</v>
      </c>
      <c r="CG107" s="45">
        <f>SUM(CatTemplate[[#This Row],[Q1]:[Q20]])</f>
        <v>0</v>
      </c>
      <c r="CH107" s="29">
        <f>IF(ISBLANK(CatTemplate[[#This Row],[St. unit effort]]),0,(CatTemplate[[#This Row],[St. unit effort]] * CatTemplate[[#This Row],[Year1]]))</f>
        <v>0</v>
      </c>
      <c r="CI107" s="29">
        <f>IF(ISBLANK(CatTemplate[[#This Row],[St. unit effort]]),0,(CatTemplate[[#This Row],[St. unit effort]] * CatTemplate[[#This Row],[Year2]]))</f>
        <v>0</v>
      </c>
      <c r="CJ107" s="29">
        <f>IF(ISBLANK(CatTemplate[[#This Row],[St. unit effort]]),0,(CatTemplate[[#This Row],[St. unit effort]] * CatTemplate[[#This Row],[Year3]]))</f>
        <v>0</v>
      </c>
      <c r="CK107" s="29">
        <f>IF(ISBLANK(CatTemplate[[#This Row],[St. unit effort]]),0,(CatTemplate[[#This Row],[St. unit effort]] * CatTemplate[[#This Row],[Year4]]))</f>
        <v>0</v>
      </c>
      <c r="CL107" s="29">
        <f>IF(ISBLANK(CatTemplate[[#This Row],[St. unit effort]]),0,(CatTemplate[[#This Row],[St. unit effort]] * CatTemplate[[#This Row],[Year5]]))</f>
        <v>0</v>
      </c>
      <c r="CM107" s="29">
        <f>IF(ISBLANK(CatTemplate[[#This Row],[St. unit effort]]),0,(CatTemplate[[#This Row],[St. unit effort]] * CatTemplate[[#This Row],[Year6]]))</f>
        <v>0</v>
      </c>
      <c r="CN107" s="29">
        <f>IF(ISBLANK(CatTemplate[[#This Row],[St. unit effort]]),0,(CatTemplate[[#This Row],[St. unit effort]] * CatTemplate[[#This Row],[Year7]]))</f>
        <v>0</v>
      </c>
      <c r="CO107" s="29">
        <f>IF(ISBLANK(CatTemplate[[#This Row],[St. unit effort]]),0,(CatTemplate[[#This Row],[St. unit effort]] * CatTemplate[[#This Row],[Year8]]))</f>
        <v>0</v>
      </c>
      <c r="CP107" s="29">
        <f>IF(ISBLANK(CatTemplate[[#This Row],[St. unit effort]]),0,(CatTemplate[[#This Row],[St. unit effort]] * CatTemplate[[#This Row],[Year9]]))</f>
        <v>0</v>
      </c>
      <c r="CQ107" s="29">
        <f>IF(ISBLANK(CatTemplate[[#This Row],[St. unit effort]]),0,(CatTemplate[[#This Row],[St. unit effort]] * CatTemplate[[#This Row],[Year10]]))</f>
        <v>0</v>
      </c>
      <c r="CR107" s="29">
        <f>IF(ISBLANK(CatTemplate[[#This Row],[St. unit effort]]),0,(CatTemplate[[#This Row],[St. unit effort]] * CatTemplate[[#This Row],[Year11]]))</f>
        <v>0</v>
      </c>
      <c r="CS107" s="29">
        <f>IF(ISBLANK(CatTemplate[[#This Row],[St. unit effort]]),0,(CatTemplate[[#This Row],[St. unit effort]] * CatTemplate[[#This Row],[Year12]]))</f>
        <v>0</v>
      </c>
      <c r="CT107" s="29">
        <f>IF(ISBLANK(CatTemplate[[#This Row],[St. unit effort]]),0,(CatTemplate[[#This Row],[St. unit effort]] * CatTemplate[[#This Row],[Year13]]))</f>
        <v>0</v>
      </c>
      <c r="CU107" s="29">
        <f>IF(ISBLANK(CatTemplate[[#This Row],[St. unit effort]]),0,(CatTemplate[[#This Row],[St. unit effort]] * CatTemplate[[#This Row],[Year14]]))</f>
        <v>0</v>
      </c>
      <c r="CV107" s="29">
        <f>IF(ISBLANK(CatTemplate[[#This Row],[St. unit effort]]),0,(CatTemplate[[#This Row],[St. unit effort]] * CatTemplate[[#This Row],[Year15]]))</f>
        <v>0</v>
      </c>
      <c r="CW107" s="29">
        <f>IF(ISBLANK(CatTemplate[[#This Row],[St. unit effort]]),0,(CatTemplate[[#This Row],[St. unit effort]] * CatTemplate[[#This Row],[Year16]]))</f>
        <v>0</v>
      </c>
      <c r="CX107" s="29">
        <f>IF(ISBLANK(CatTemplate[[#This Row],[St. unit effort]]),0,(CatTemplate[[#This Row],[St. unit effort]] * CatTemplate[[#This Row],[Year17]]))</f>
        <v>0</v>
      </c>
      <c r="CY107" s="29">
        <f>IF(ISBLANK(CatTemplate[[#This Row],[St. unit effort]]),0,(CatTemplate[[#This Row],[St. unit effort]] * CatTemplate[[#This Row],[Year18]]))</f>
        <v>0</v>
      </c>
      <c r="CZ107" s="29">
        <f>IF(ISBLANK(CatTemplate[[#This Row],[St. unit effort]]),0,(CatTemplate[[#This Row],[St. unit effort]] * CatTemplate[[#This Row],[Year19]]))</f>
        <v>0</v>
      </c>
      <c r="DA107" s="29">
        <f>IF(ISBLANK(CatTemplate[[#This Row],[St. unit effort]]),0,(CatTemplate[[#This Row],[St. unit effort]] * CatTemplate[[#This Row],[Year20]]))</f>
        <v>0</v>
      </c>
      <c r="DB107" s="57">
        <f>IF(ISBLANK(CatTemplate[[#This Row],[St. unit effort]]),0,(CatTemplate[[#This Row],[St. unit effort]] * CatTemplate[[#This Row],[Year1]])*8/ParRatePM)</f>
        <v>0</v>
      </c>
      <c r="DC107" s="57">
        <f>IF(ISBLANK(CatTemplate[[#This Row],[St. unit effort]]),0,(CatTemplate[[#This Row],[St. unit effort]] * CatTemplate[[#This Row],[Year2]])*8/ParRatePM)</f>
        <v>0</v>
      </c>
      <c r="DD107" s="57">
        <f>IF(ISBLANK(CatTemplate[[#This Row],[St. unit effort]]),0,(CatTemplate[[#This Row],[St. unit effort]] * CatTemplate[[#This Row],[Year3]])*8/ParRatePM)</f>
        <v>0</v>
      </c>
      <c r="DE107" s="57">
        <f>IF(ISBLANK(CatTemplate[[#This Row],[St. unit effort]]),0,(CatTemplate[[#This Row],[St. unit effort]] * CatTemplate[[#This Row],[Year4]])*8/ParRatePM)</f>
        <v>0</v>
      </c>
      <c r="DF107" s="57">
        <f>IF(ISBLANK(CatTemplate[[#This Row],[St. unit effort]]),0,(CatTemplate[[#This Row],[St. unit effort]] * CatTemplate[[#This Row],[Year5]])*8/ParRatePM)</f>
        <v>0</v>
      </c>
      <c r="DG107" s="57">
        <f>IF(ISBLANK(CatTemplate[[#This Row],[St. unit effort]]),0,(CatTemplate[[#This Row],[St. unit effort]] * CatTemplate[[#This Row],[Year6]])*8/ParRatePM)</f>
        <v>0</v>
      </c>
      <c r="DH107" s="57">
        <f>IF(ISBLANK(CatTemplate[[#This Row],[St. unit effort]]),0,(CatTemplate[[#This Row],[St. unit effort]] * CatTemplate[[#This Row],[Year7]])*8/ParRatePM)</f>
        <v>0</v>
      </c>
      <c r="DI107" s="57">
        <f>IF(ISBLANK(CatTemplate[[#This Row],[St. unit effort]]),0,(CatTemplate[[#This Row],[St. unit effort]] * CatTemplate[[#This Row],[Year8]])*8/ParRatePM)</f>
        <v>0</v>
      </c>
      <c r="DJ107" s="57">
        <f>IF(ISBLANK(CatTemplate[[#This Row],[St. unit effort]]),0,(CatTemplate[[#This Row],[St. unit effort]] * CatTemplate[[#This Row],[Year9]])*8/ParRatePM)</f>
        <v>0</v>
      </c>
      <c r="DK107" s="57">
        <f>IF(ISBLANK(CatTemplate[[#This Row],[St. unit effort]]),0,(CatTemplate[[#This Row],[St. unit effort]] * CatTemplate[[#This Row],[Year10]])*8/ParRatePM)</f>
        <v>0</v>
      </c>
      <c r="DL107" s="57">
        <f>IF(ISBLANK(CatTemplate[[#This Row],[St. unit effort]]),0,(CatTemplate[[#This Row],[St. unit effort]] * CatTemplate[[#This Row],[Year11]])*8/ParRatePM)</f>
        <v>0</v>
      </c>
      <c r="DM107" s="57">
        <f>IF(ISBLANK(CatTemplate[[#This Row],[St. unit effort]]),0,(CatTemplate[[#This Row],[St. unit effort]] * CatTemplate[[#This Row],[Year12]])*8/ParRatePM)</f>
        <v>0</v>
      </c>
      <c r="DN107" s="57">
        <f>IF(ISBLANK(CatTemplate[[#This Row],[St. unit effort]]),0,(CatTemplate[[#This Row],[St. unit effort]] * CatTemplate[[#This Row],[Year13]])*8/ParRatePM)</f>
        <v>0</v>
      </c>
      <c r="DO107" s="57">
        <f>IF(ISBLANK(CatTemplate[[#This Row],[St. unit effort]]),0,(CatTemplate[[#This Row],[St. unit effort]] * CatTemplate[[#This Row],[Year14]])*8/ParRatePM)</f>
        <v>0</v>
      </c>
      <c r="DP107" s="57">
        <f>IF(ISBLANK(CatTemplate[[#This Row],[St. unit effort]]),0,(CatTemplate[[#This Row],[St. unit effort]] * CatTemplate[[#This Row],[Year15]])*8/ParRatePM)</f>
        <v>0</v>
      </c>
      <c r="DQ107" s="57">
        <f>IF(ISBLANK(CatTemplate[[#This Row],[St. unit effort]]),0,(CatTemplate[[#This Row],[St. unit effort]] * CatTemplate[[#This Row],[Year16]])*8/ParRatePM)</f>
        <v>0</v>
      </c>
      <c r="DR107" s="57">
        <f>IF(ISBLANK(CatTemplate[[#This Row],[St. unit effort]]),0,(CatTemplate[[#This Row],[St. unit effort]] * CatTemplate[[#This Row],[Year17]])*8/ParRatePM)</f>
        <v>0</v>
      </c>
      <c r="DS107" s="57">
        <f>IF(ISBLANK(CatTemplate[[#This Row],[St. unit effort]]),0,(CatTemplate[[#This Row],[St. unit effort]] * CatTemplate[[#This Row],[Year18]])*8/ParRatePM)</f>
        <v>0</v>
      </c>
      <c r="DT107" s="57">
        <f>IF(ISBLANK(CatTemplate[[#This Row],[St. unit effort]]),0,(CatTemplate[[#This Row],[St. unit effort]] * CatTemplate[[#This Row],[Year19]])*8/ParRatePM)</f>
        <v>0</v>
      </c>
      <c r="DU107" s="57">
        <f>IF(ISBLANK(CatTemplate[[#This Row],[St. unit effort]]),0,(CatTemplate[[#This Row],[St. unit effort]] * CatTemplate[[#This Row],[Year20]])*8/ParRatePM)</f>
        <v>0</v>
      </c>
      <c r="DV107" s="54">
        <f>SUM(CatTemplate[[#This Row],[PM1]:[PM20]])</f>
        <v>0</v>
      </c>
      <c r="DW107" s="56">
        <f t="shared" si="39"/>
        <v>0</v>
      </c>
      <c r="DX107" s="56">
        <f t="shared" si="39"/>
        <v>0</v>
      </c>
      <c r="DY107" s="56">
        <f t="shared" si="39"/>
        <v>0</v>
      </c>
      <c r="DZ107" s="56">
        <f t="shared" si="39"/>
        <v>0</v>
      </c>
      <c r="EA107" s="56">
        <f t="shared" si="39"/>
        <v>0</v>
      </c>
      <c r="EB107" s="56">
        <f t="shared" si="39"/>
        <v>0</v>
      </c>
      <c r="EC107" s="56">
        <f t="shared" si="39"/>
        <v>0</v>
      </c>
      <c r="ED107" s="56">
        <f t="shared" si="39"/>
        <v>0</v>
      </c>
      <c r="EE107" s="56">
        <f t="shared" si="39"/>
        <v>0</v>
      </c>
      <c r="EF107" s="56">
        <f t="shared" si="39"/>
        <v>0</v>
      </c>
      <c r="EG107" s="56">
        <f t="shared" si="39"/>
        <v>0</v>
      </c>
      <c r="EH107" s="56">
        <f t="shared" si="39"/>
        <v>0</v>
      </c>
      <c r="EI107" s="56">
        <f t="shared" si="39"/>
        <v>0</v>
      </c>
      <c r="EJ107" s="56">
        <f t="shared" si="39"/>
        <v>0</v>
      </c>
      <c r="EK107" s="56">
        <f t="shared" si="39"/>
        <v>0</v>
      </c>
      <c r="EL107" s="56">
        <f t="shared" si="39"/>
        <v>0</v>
      </c>
      <c r="EM107" s="56">
        <f t="shared" si="37"/>
        <v>0</v>
      </c>
      <c r="EN107" s="56">
        <f t="shared" si="37"/>
        <v>0</v>
      </c>
      <c r="EO107" s="56">
        <f t="shared" si="37"/>
        <v>0</v>
      </c>
      <c r="EP107" s="56">
        <f t="shared" si="37"/>
        <v>0</v>
      </c>
      <c r="EQ107" s="30">
        <f>CatTemplate[[#This Row],[Eq. unit cost]] * CatTemplate[[#This Row],[Eq. quantity]]</f>
        <v>0</v>
      </c>
      <c r="ER107" s="30">
        <f>CatTemplate[[#This Row],[Cons. unit cost]] *CatTemplate[[#This Row],[Cons. quantity]]</f>
        <v>0</v>
      </c>
      <c r="ES107" s="30">
        <f>CatTemplate[[#This Row],[Oth. unit cost]] *CatTemplate[[#This Row],[Oth. quantity]]</f>
        <v>0</v>
      </c>
      <c r="ET107" s="55">
        <f>SUM(CatTemplate[[#This Row],[CO1]:[CO20]])</f>
        <v>0</v>
      </c>
      <c r="EU107" s="56">
        <f t="shared" si="40"/>
        <v>0</v>
      </c>
      <c r="EV107" s="56">
        <f t="shared" si="40"/>
        <v>0</v>
      </c>
      <c r="EW107" s="56">
        <f t="shared" si="40"/>
        <v>0</v>
      </c>
      <c r="EX107" s="56">
        <f t="shared" si="40"/>
        <v>0</v>
      </c>
      <c r="EY107" s="56">
        <f t="shared" si="40"/>
        <v>0</v>
      </c>
      <c r="EZ107" s="56">
        <f t="shared" si="40"/>
        <v>0</v>
      </c>
      <c r="FA107" s="56">
        <f t="shared" si="40"/>
        <v>0</v>
      </c>
      <c r="FB107" s="56">
        <f t="shared" si="40"/>
        <v>0</v>
      </c>
      <c r="FC107" s="56">
        <f t="shared" si="40"/>
        <v>0</v>
      </c>
      <c r="FD107" s="56">
        <f t="shared" si="40"/>
        <v>0</v>
      </c>
      <c r="FE107" s="56">
        <f t="shared" si="40"/>
        <v>0</v>
      </c>
      <c r="FF107" s="56">
        <f t="shared" si="40"/>
        <v>0</v>
      </c>
      <c r="FG107" s="56">
        <f t="shared" si="40"/>
        <v>0</v>
      </c>
      <c r="FH107" s="56">
        <f t="shared" si="40"/>
        <v>0</v>
      </c>
      <c r="FI107" s="56">
        <f t="shared" si="40"/>
        <v>0</v>
      </c>
      <c r="FJ107" s="56">
        <f t="shared" si="40"/>
        <v>0</v>
      </c>
      <c r="FK107" s="56">
        <f t="shared" si="38"/>
        <v>0</v>
      </c>
      <c r="FL107" s="56">
        <f t="shared" si="38"/>
        <v>0</v>
      </c>
      <c r="FM107" s="56">
        <f t="shared" si="38"/>
        <v>0</v>
      </c>
      <c r="FN107" s="56">
        <f t="shared" si="38"/>
        <v>0</v>
      </c>
      <c r="FO107" s="58">
        <f>SUM(CatTemplate[[#This Row],[CS1]:[CS20]])</f>
        <v>0</v>
      </c>
      <c r="FP107" s="59">
        <f>CatTemplate[[#This Row],[Total Oth. cost]]+CatTemplate[[#This Row],[Total St. Cost]]</f>
        <v>0</v>
      </c>
      <c r="FQ107" s="33" t="e">
        <f t="shared" si="27"/>
        <v>#VALUE!</v>
      </c>
      <c r="FR107" s="33" t="e">
        <f t="shared" si="28"/>
        <v>#VALUE!</v>
      </c>
      <c r="FS107" s="30" t="e">
        <f>(CatTemplate[[#This Row],[CO1]] + CatTemplate[[#This Row],[CS1]]) * (1 + getRateOHFinal) * getRateMarkupFinal</f>
        <v>#VALUE!</v>
      </c>
      <c r="FT107" s="30" t="e">
        <f>(CatTemplate[[#This Row],[CO2]] + CatTemplate[[#This Row],[CS2]]) * (1 + getRateOHFinal) * getRateMarkupFinal</f>
        <v>#VALUE!</v>
      </c>
      <c r="FU107" s="30" t="e">
        <f>(CatTemplate[[#This Row],[CO3]] + CatTemplate[[#This Row],[CS3]]) * (1 + getRateOHFinal) * getRateMarkupFinal</f>
        <v>#VALUE!</v>
      </c>
      <c r="FV107" s="30" t="e">
        <f>(CatTemplate[[#This Row],[CO4]] + CatTemplate[[#This Row],[CS4]]) * (1 + getRateOHFinal) * getRateMarkupFinal</f>
        <v>#VALUE!</v>
      </c>
      <c r="FW107" s="30" t="e">
        <f>(CatTemplate[[#This Row],[CO5]] + CatTemplate[[#This Row],[CS5]]) * (1 + getRateOHFinal) * getRateMarkupFinal</f>
        <v>#VALUE!</v>
      </c>
      <c r="FX107" s="30" t="e">
        <f>(CatTemplate[[#This Row],[CO6]] + CatTemplate[[#This Row],[CS6]]) * (1 + getRateOHFinal) * getRateMarkupFinal</f>
        <v>#VALUE!</v>
      </c>
      <c r="FY107" s="30" t="e">
        <f>(CatTemplate[[#This Row],[CO7]] + CatTemplate[[#This Row],[CS7]]) * (1 + getRateOHFinal) * getRateMarkupFinal</f>
        <v>#VALUE!</v>
      </c>
      <c r="FZ107" s="30" t="e">
        <f>(CatTemplate[[#This Row],[CO8]] + CatTemplate[[#This Row],[CS8]]) * (1 + getRateOHFinal) * getRateMarkupFinal</f>
        <v>#VALUE!</v>
      </c>
      <c r="GA107" s="30" t="e">
        <f>(CatTemplate[[#This Row],[CO9]] + CatTemplate[[#This Row],[CS9]]) * (1 + getRateOHFinal) * getRateMarkupFinal</f>
        <v>#VALUE!</v>
      </c>
      <c r="GB107" s="30" t="e">
        <f>(CatTemplate[[#This Row],[CO10]] + CatTemplate[[#This Row],[CS10]]) * (1 + getRateOHFinal) * getRateMarkupFinal</f>
        <v>#VALUE!</v>
      </c>
      <c r="GC107" s="30" t="e">
        <f>(CatTemplate[[#This Row],[CO11]] + CatTemplate[[#This Row],[CS11]]) * (1 + getRateOHFinal) * getRateMarkupFinal</f>
        <v>#VALUE!</v>
      </c>
      <c r="GD107" s="30" t="e">
        <f>(CatTemplate[[#This Row],[CO12]] + CatTemplate[[#This Row],[CS12]]) * (1 + getRateOHFinal) * getRateMarkupFinal</f>
        <v>#VALUE!</v>
      </c>
      <c r="GE107" s="30" t="e">
        <f>(CatTemplate[[#This Row],[CO13]] + CatTemplate[[#This Row],[CS13]]) * (1 + getRateOHFinal) * getRateMarkupFinal</f>
        <v>#VALUE!</v>
      </c>
      <c r="GF107" s="30" t="e">
        <f>(CatTemplate[[#This Row],[CO14]] + CatTemplate[[#This Row],[CS14]]) * (1 + getRateOHFinal) * getRateMarkupFinal</f>
        <v>#VALUE!</v>
      </c>
      <c r="GG107" s="30" t="e">
        <f>(CatTemplate[[#This Row],[CO15]] + CatTemplate[[#This Row],[CS15]]) * (1 + getRateOHFinal) * getRateMarkupFinal</f>
        <v>#VALUE!</v>
      </c>
      <c r="GH107" s="30" t="e">
        <f>(CatTemplate[[#This Row],[CO16]] + CatTemplate[[#This Row],[CS16]]) * (1 + getRateOHFinal) * getRateMarkupFinal</f>
        <v>#VALUE!</v>
      </c>
      <c r="GI107" s="30" t="e">
        <f>(CatTemplate[[#This Row],[CO17]] + CatTemplate[[#This Row],[CS17]]) * (1 + getRateOHFinal) * getRateMarkupFinal</f>
        <v>#VALUE!</v>
      </c>
      <c r="GJ107" s="30" t="e">
        <f>(CatTemplate[[#This Row],[CO18]] + CatTemplate[[#This Row],[CS18]]) * (1 + getRateOHFinal) * getRateMarkupFinal</f>
        <v>#VALUE!</v>
      </c>
      <c r="GK107" s="30" t="e">
        <f>(CatTemplate[[#This Row],[CO19]] + CatTemplate[[#This Row],[CS19]]) * (1 + getRateOHFinal) * getRateMarkupFinal</f>
        <v>#VALUE!</v>
      </c>
      <c r="GL107" s="30" t="e">
        <f>(CatTemplate[[#This Row],[CO20]] + CatTemplate[[#This Row],[CS20]]) * (1 + getRateOHFinal) * getRateMarkupFinal</f>
        <v>#VALUE!</v>
      </c>
      <c r="GM107" s="30" t="e">
        <f t="shared" si="29"/>
        <v>#VALUE!</v>
      </c>
      <c r="GN107" s="30" t="e">
        <f t="shared" si="30"/>
        <v>#VALUE!</v>
      </c>
      <c r="GO107" s="30" t="e">
        <f t="shared" si="31"/>
        <v>#VALUE!</v>
      </c>
      <c r="GP107" s="30" t="e">
        <f t="shared" si="32"/>
        <v>#VALUE!</v>
      </c>
      <c r="GQ107" s="30" t="e">
        <f>(CatTemplate[[#This Row],[CO1]]+CatTemplate[[#This Row],[CS1]]) * (1+ getRateOHFinal) * (1 + getRateMarkupFinal)</f>
        <v>#VALUE!</v>
      </c>
      <c r="GR107" s="30" t="e">
        <f>(CatTemplate[[#This Row],[CO2]]+CatTemplate[[#This Row],[CS2]]) * (1+ getRateOHFinal) * (1 + getRateMarkupFinal)</f>
        <v>#VALUE!</v>
      </c>
      <c r="GS107" s="30" t="e">
        <f>(CatTemplate[[#This Row],[CO3]]+CatTemplate[[#This Row],[CS3]]) * (1+ getRateOHFinal) * (1 + getRateMarkupFinal)</f>
        <v>#VALUE!</v>
      </c>
      <c r="GT107" s="30" t="e">
        <f>(CatTemplate[[#This Row],[CO4]]+CatTemplate[[#This Row],[CS4]]) * (1+ getRateOHFinal) * (1 + getRateMarkupFinal)</f>
        <v>#VALUE!</v>
      </c>
      <c r="GU107" s="30" t="e">
        <f>(CatTemplate[[#This Row],[CO5]]+CatTemplate[[#This Row],[CS5]]) * (1+ getRateOHFinal) * (1 + getRateMarkupFinal)</f>
        <v>#VALUE!</v>
      </c>
      <c r="GV107" s="30" t="e">
        <f>(CatTemplate[[#This Row],[CO6]]+CatTemplate[[#This Row],[CS6]]) * (1+ getRateOHFinal) * (1 + getRateMarkupFinal)</f>
        <v>#VALUE!</v>
      </c>
      <c r="GW107" s="30" t="e">
        <f>(CatTemplate[[#This Row],[CO7]]+CatTemplate[[#This Row],[CS7]]) * (1+ getRateOHFinal) * (1 + getRateMarkupFinal)</f>
        <v>#VALUE!</v>
      </c>
      <c r="GX107" s="30" t="e">
        <f>(CatTemplate[[#This Row],[CO8]]+CatTemplate[[#This Row],[CS8]]) * (1+ getRateOHFinal) * (1 + getRateMarkupFinal)</f>
        <v>#VALUE!</v>
      </c>
      <c r="GY107" s="30" t="e">
        <f>(CatTemplate[[#This Row],[CO9]]+CatTemplate[[#This Row],[CS9]]) * (1+ getRateOHFinal) * (1 + getRateMarkupFinal)</f>
        <v>#VALUE!</v>
      </c>
      <c r="GZ107" s="30" t="e">
        <f>(CatTemplate[[#This Row],[CO10]]+CatTemplate[[#This Row],[CS10]]) * (1+ getRateOHFinal) * (1 + getRateMarkupFinal)</f>
        <v>#VALUE!</v>
      </c>
      <c r="HA107" s="30" t="e">
        <f>(CatTemplate[[#This Row],[CO11]]+CatTemplate[[#This Row],[CS11]]) * (1+ getRateOHFinal) * (1 + getRateMarkupFinal)</f>
        <v>#VALUE!</v>
      </c>
      <c r="HB107" s="30" t="e">
        <f>(CatTemplate[[#This Row],[CO12]]+CatTemplate[[#This Row],[CS12]]) * (1+ getRateOHFinal) * (1 + getRateMarkupFinal)</f>
        <v>#VALUE!</v>
      </c>
      <c r="HC107" s="30" t="e">
        <f>(CatTemplate[[#This Row],[CO13]]+CatTemplate[[#This Row],[CS13]]) * (1+ getRateOHFinal) * (1 + getRateMarkupFinal)</f>
        <v>#VALUE!</v>
      </c>
      <c r="HD107" s="30" t="e">
        <f>(CatTemplate[[#This Row],[CO14]]+CatTemplate[[#This Row],[CS14]]) * (1+ getRateOHFinal) * (1 + getRateMarkupFinal)</f>
        <v>#VALUE!</v>
      </c>
      <c r="HE107" s="30" t="e">
        <f>(CatTemplate[[#This Row],[CO15]]+CatTemplate[[#This Row],[CS15]]) * (1+ getRateOHFinal) * (1 + getRateMarkupFinal)</f>
        <v>#VALUE!</v>
      </c>
      <c r="HF107" s="30" t="e">
        <f>(CatTemplate[[#This Row],[CO16]]+CatTemplate[[#This Row],[CS16]]) * (1+ getRateOHFinal) * (1 + getRateMarkupFinal)</f>
        <v>#VALUE!</v>
      </c>
      <c r="HG107" s="30" t="e">
        <f>(CatTemplate[[#This Row],[CO17]]+CatTemplate[[#This Row],[CS17]]) * (1+ getRateOHFinal) * (1 + getRateMarkupFinal)</f>
        <v>#VALUE!</v>
      </c>
      <c r="HH107" s="30" t="e">
        <f>(CatTemplate[[#This Row],[CO18]]+CatTemplate[[#This Row],[CS18]]) * (1+ getRateOHFinal) * (1 + getRateMarkupFinal)</f>
        <v>#VALUE!</v>
      </c>
      <c r="HI107" s="30" t="e">
        <f>(CatTemplate[[#This Row],[CO19]]+CatTemplate[[#This Row],[CS19]]) * (1+ getRateOHFinal) * (1 + getRateMarkupFinal)</f>
        <v>#VALUE!</v>
      </c>
      <c r="HJ107" s="30" t="e">
        <f>(CatTemplate[[#This Row],[CO20]]+CatTemplate[[#This Row],[CS20]]) * (1+ getRateOHFinal) * (1 + getRateMarkupFinal)</f>
        <v>#VALUE!</v>
      </c>
      <c r="HK107" s="39" t="e">
        <f>CatTemplate[[#This Row],[Total cost]]+CatTemplate[[#This Row],[OH Amount]]+CatTemplate[[#This Row],[Markup]]</f>
        <v>#VALUE!</v>
      </c>
      <c r="HL107" s="63">
        <f>IF(CatTemplate[[#This Row],[Units]]="Days",CatTemplate[[#This Row],[Project quantity]]*CatTemplate[[#This Row],[St. unit effort]],CatTemplate[[#This Row],[Project quantity]])</f>
        <v>0</v>
      </c>
      <c r="HM107" s="287">
        <f>IFERROR(CatTemplate[[#This Row],[Total Price]]/(CatTemplate[[#This Row],[Final Quantity]]),0)</f>
        <v>0</v>
      </c>
      <c r="HN107" s="261"/>
    </row>
    <row r="108" spans="2:222" x14ac:dyDescent="0.2">
      <c r="B108" s="6" t="s">
        <v>75</v>
      </c>
      <c r="C108" s="22">
        <v>2</v>
      </c>
      <c r="D108" s="7" t="s">
        <v>75</v>
      </c>
      <c r="E108" s="24">
        <v>9</v>
      </c>
      <c r="F108" s="18" t="s">
        <v>307</v>
      </c>
      <c r="G108" s="26">
        <v>4</v>
      </c>
      <c r="H108" s="18" t="s">
        <v>895</v>
      </c>
      <c r="I108" s="18" t="s">
        <v>963</v>
      </c>
      <c r="J108" s="15" t="s">
        <v>31</v>
      </c>
      <c r="K108" s="15"/>
      <c r="L108" s="15" t="s">
        <v>140</v>
      </c>
      <c r="M108" s="15" t="s">
        <v>206</v>
      </c>
      <c r="N108" s="15" t="s">
        <v>858</v>
      </c>
      <c r="O108" s="320"/>
      <c r="P108" s="71"/>
      <c r="Q108" s="108"/>
      <c r="R108" s="73" t="s">
        <v>433</v>
      </c>
      <c r="S108" s="97"/>
      <c r="T108" s="100">
        <f>getEqUnitCost</f>
        <v>0</v>
      </c>
      <c r="U108" s="73">
        <f>getEqUnitEffort</f>
        <v>0</v>
      </c>
      <c r="V108" s="101">
        <f>getEqQuantity</f>
        <v>0</v>
      </c>
      <c r="W108" s="320"/>
      <c r="X108" s="100">
        <f>getConsUnitCost</f>
        <v>0</v>
      </c>
      <c r="Y108" s="73">
        <f>getConsUnitEffort</f>
        <v>0</v>
      </c>
      <c r="Z108" s="14">
        <f>getConsQuantity</f>
        <v>0</v>
      </c>
      <c r="AA108" s="320"/>
      <c r="AB108" s="72"/>
      <c r="AC108" s="112"/>
      <c r="AD108" s="14">
        <f>getOthQuantity</f>
        <v>0</v>
      </c>
      <c r="AE108" s="320"/>
      <c r="AF108" s="28" t="str">
        <f>IF(ISBLANK(CatTemplate[[#This Row],[Resource type]]),"",CatTemplate[[#This Row],[Resource type]])</f>
        <v>CIEC Nurse</v>
      </c>
      <c r="AG108" s="242">
        <f>getStaffUnitCost</f>
        <v>443.51295609133325</v>
      </c>
      <c r="AH108" s="113">
        <f>getStaffUnitEffort</f>
        <v>0</v>
      </c>
      <c r="AI108" s="40">
        <f>getStaffQuantity</f>
        <v>0</v>
      </c>
      <c r="AJ108" s="41">
        <f>CatTemplate[[#This Row],[St. quantity]]*8/ParRatePM</f>
        <v>0</v>
      </c>
      <c r="AK108" s="320"/>
      <c r="AL108" s="53" t="str">
        <f>CatTemplate[[#This Row],[Item type]]</f>
        <v>Days</v>
      </c>
      <c r="AM108" s="12">
        <f>SUM(CatTemplate[[#This Row],[Year1]:[Year20]])</f>
        <v>0</v>
      </c>
      <c r="AN108" s="52"/>
      <c r="AO108" s="52"/>
      <c r="AP108" s="52"/>
      <c r="AQ108" s="52"/>
      <c r="AR108" s="52"/>
      <c r="AS108" s="8"/>
      <c r="AT108" s="8"/>
      <c r="AU108" s="8"/>
      <c r="AV108" s="8"/>
      <c r="AW108" s="8"/>
      <c r="AX108" s="8"/>
      <c r="AY108" s="8"/>
      <c r="AZ108" s="8"/>
      <c r="BA108" s="8"/>
      <c r="BB108" s="8"/>
      <c r="BC108" s="8"/>
      <c r="BD108" s="8"/>
      <c r="BE108" s="8"/>
      <c r="BF108" s="8"/>
      <c r="BG108" s="36"/>
      <c r="BH108" s="320"/>
      <c r="BI108" s="37" t="str">
        <f>getCostCategory</f>
        <v>01 Staff costs</v>
      </c>
      <c r="BJ108" s="37" t="str">
        <f>getSection</f>
        <v>02 Patient visits and data collection</v>
      </c>
      <c r="BK108" s="32" t="str">
        <f>getObject</f>
        <v>CIEC Nurse</v>
      </c>
      <c r="BL108" s="30">
        <f>IFERROR(getUnitCost * IF(CatTemplate[[#This Row],[Cost Category Comp.]]="01 Staff costs", 1,1),0)</f>
        <v>443.51295609133325</v>
      </c>
      <c r="BM108" s="29">
        <f>IF(AND(ISBLANK(CatTemplate[[#This Row],[Eq. unit cost]]),ISBLANK(CatTemplate[[#This Row],[Cons. unit cost]]),ISBLANK(CatTemplate[[#This Row],[Oth. unit cost]])), 0, IF(getUnitEffort =0,1,getUnitEffort) * CatTemplate[[#This Row],[Year1]])</f>
        <v>0</v>
      </c>
      <c r="BN108" s="29">
        <f>IF(AND(ISBLANK(CatTemplate[[#This Row],[Eq. unit cost]]),ISBLANK(CatTemplate[[#This Row],[Cons. unit cost]]),ISBLANK(CatTemplate[[#This Row],[Oth. unit cost]])), 0, IF(getUnitEffort =0,1,getUnitEffort) * CatTemplate[[#This Row],[Year2]])</f>
        <v>0</v>
      </c>
      <c r="BO108" s="29">
        <f>IF(AND(ISBLANK(CatTemplate[[#This Row],[Eq. unit cost]]),ISBLANK(CatTemplate[[#This Row],[Cons. unit cost]]),ISBLANK(CatTemplate[[#This Row],[Oth. unit cost]])), 0, IF(getUnitEffort =0,1,getUnitEffort) * CatTemplate[[#This Row],[Year3]])</f>
        <v>0</v>
      </c>
      <c r="BP108" s="29">
        <f>IF(AND(ISBLANK(CatTemplate[[#This Row],[Eq. unit cost]]),ISBLANK(CatTemplate[[#This Row],[Cons. unit cost]]),ISBLANK(CatTemplate[[#This Row],[Oth. unit cost]])), 0, IF(getUnitEffort =0,1,getUnitEffort) * CatTemplate[[#This Row],[Year4]])</f>
        <v>0</v>
      </c>
      <c r="BQ108" s="29">
        <f>IF(AND(ISBLANK(CatTemplate[[#This Row],[Eq. unit cost]]),ISBLANK(CatTemplate[[#This Row],[Cons. unit cost]]),ISBLANK(CatTemplate[[#This Row],[Oth. unit cost]])), 0, IF(getUnitEffort =0,1,getUnitEffort) * CatTemplate[[#This Row],[Year5]])</f>
        <v>0</v>
      </c>
      <c r="BR108" s="29">
        <f>IF(AND(ISBLANK(CatTemplate[[#This Row],[Eq. unit cost]]),ISBLANK(CatTemplate[[#This Row],[Cons. unit cost]]),ISBLANK(CatTemplate[[#This Row],[Oth. unit cost]])), 0, IF(getUnitEffort =0,1,getUnitEffort) * CatTemplate[[#This Row],[Year6]])</f>
        <v>0</v>
      </c>
      <c r="BS108" s="29">
        <f>IF(AND(ISBLANK(CatTemplate[[#This Row],[Eq. unit cost]]),ISBLANK(CatTemplate[[#This Row],[Cons. unit cost]]),ISBLANK(CatTemplate[[#This Row],[Oth. unit cost]])), 0, IF(getUnitEffort =0,1,getUnitEffort) * CatTemplate[[#This Row],[Year7]])</f>
        <v>0</v>
      </c>
      <c r="BT108" s="29">
        <f>IF(AND(ISBLANK(CatTemplate[[#This Row],[Eq. unit cost]]),ISBLANK(CatTemplate[[#This Row],[Cons. unit cost]]),ISBLANK(CatTemplate[[#This Row],[Oth. unit cost]])), 0, IF(getUnitEffort =0,1,getUnitEffort) * CatTemplate[[#This Row],[Year8]])</f>
        <v>0</v>
      </c>
      <c r="BU108" s="29">
        <f>IF(AND(ISBLANK(CatTemplate[[#This Row],[Eq. unit cost]]),ISBLANK(CatTemplate[[#This Row],[Cons. unit cost]]),ISBLANK(CatTemplate[[#This Row],[Oth. unit cost]])), 0, IF(getUnitEffort =0,1,getUnitEffort) * CatTemplate[[#This Row],[Year9]])</f>
        <v>0</v>
      </c>
      <c r="BV108" s="29">
        <f>IF(AND(ISBLANK(CatTemplate[[#This Row],[Eq. unit cost]]),ISBLANK(CatTemplate[[#This Row],[Cons. unit cost]]),ISBLANK(CatTemplate[[#This Row],[Oth. unit cost]])), 0, IF(getUnitEffort =0,1,getUnitEffort) * CatTemplate[[#This Row],[Year10]])</f>
        <v>0</v>
      </c>
      <c r="BW108" s="29">
        <f>IF(AND(ISBLANK(CatTemplate[[#This Row],[Eq. unit cost]]),ISBLANK(CatTemplate[[#This Row],[Cons. unit cost]]),ISBLANK(CatTemplate[[#This Row],[Oth. unit cost]])), 0, IF(getUnitEffort =0,1,getUnitEffort) * CatTemplate[[#This Row],[Year11]])</f>
        <v>0</v>
      </c>
      <c r="BX108" s="29">
        <f>IF(AND(ISBLANK(CatTemplate[[#This Row],[Eq. unit cost]]),ISBLANK(CatTemplate[[#This Row],[Cons. unit cost]]),ISBLANK(CatTemplate[[#This Row],[Oth. unit cost]])), 0, IF(getUnitEffort =0,1,getUnitEffort) * CatTemplate[[#This Row],[Year12]])</f>
        <v>0</v>
      </c>
      <c r="BY108" s="29">
        <f>IF(AND(ISBLANK(CatTemplate[[#This Row],[Eq. unit cost]]),ISBLANK(CatTemplate[[#This Row],[Cons. unit cost]]),ISBLANK(CatTemplate[[#This Row],[Oth. unit cost]])), 0, IF(getUnitEffort =0,1,getUnitEffort) * CatTemplate[[#This Row],[Year13]])</f>
        <v>0</v>
      </c>
      <c r="BZ108" s="29">
        <f>IF(AND(ISBLANK(CatTemplate[[#This Row],[Eq. unit cost]]),ISBLANK(CatTemplate[[#This Row],[Cons. unit cost]]),ISBLANK(CatTemplate[[#This Row],[Oth. unit cost]])), 0, IF(getUnitEffort =0,1,getUnitEffort) * CatTemplate[[#This Row],[Year14]])</f>
        <v>0</v>
      </c>
      <c r="CA108" s="29">
        <f>IF(AND(ISBLANK(CatTemplate[[#This Row],[Eq. unit cost]]),ISBLANK(CatTemplate[[#This Row],[Cons. unit cost]]),ISBLANK(CatTemplate[[#This Row],[Oth. unit cost]])), 0, IF(getUnitEffort =0,1,getUnitEffort) * CatTemplate[[#This Row],[Year15]])</f>
        <v>0</v>
      </c>
      <c r="CB108" s="29">
        <f>IF(AND(ISBLANK(CatTemplate[[#This Row],[Eq. unit cost]]),ISBLANK(CatTemplate[[#This Row],[Cons. unit cost]]),ISBLANK(CatTemplate[[#This Row],[Oth. unit cost]])), 0, IF(getUnitEffort =0,1,getUnitEffort) * CatTemplate[[#This Row],[Year16]])</f>
        <v>0</v>
      </c>
      <c r="CC108" s="29">
        <f>IF(AND(ISBLANK(CatTemplate[[#This Row],[Eq. unit cost]]),ISBLANK(CatTemplate[[#This Row],[Cons. unit cost]]),ISBLANK(CatTemplate[[#This Row],[Oth. unit cost]])), 0, IF(getUnitEffort =0,1,getUnitEffort) * CatTemplate[[#This Row],[Year17]])</f>
        <v>0</v>
      </c>
      <c r="CD108" s="29">
        <f>IF(AND(ISBLANK(CatTemplate[[#This Row],[Eq. unit cost]]),ISBLANK(CatTemplate[[#This Row],[Cons. unit cost]]),ISBLANK(CatTemplate[[#This Row],[Oth. unit cost]])), 0, IF(getUnitEffort =0,1,getUnitEffort) * CatTemplate[[#This Row],[Year18]])</f>
        <v>0</v>
      </c>
      <c r="CE108" s="29">
        <f>IF(AND(ISBLANK(CatTemplate[[#This Row],[Eq. unit cost]]),ISBLANK(CatTemplate[[#This Row],[Cons. unit cost]]),ISBLANK(CatTemplate[[#This Row],[Oth. unit cost]])), 0, IF(getUnitEffort =0,1,getUnitEffort) * CatTemplate[[#This Row],[Year19]])</f>
        <v>0</v>
      </c>
      <c r="CF108" s="29">
        <f>IF(AND(ISBLANK(CatTemplate[[#This Row],[Eq. unit cost]]),ISBLANK(CatTemplate[[#This Row],[Cons. unit cost]]),ISBLANK(CatTemplate[[#This Row],[Oth. unit cost]])), 0, IF(getUnitEffort =0,1,getUnitEffort) * CatTemplate[[#This Row],[Year20]])</f>
        <v>0</v>
      </c>
      <c r="CG108" s="45">
        <f>SUM(CatTemplate[[#This Row],[Q1]:[Q20]])</f>
        <v>0</v>
      </c>
      <c r="CH108" s="29">
        <f>IF(ISBLANK(CatTemplate[[#This Row],[St. unit effort]]),0,(CatTemplate[[#This Row],[St. unit effort]] * CatTemplate[[#This Row],[Year1]]))</f>
        <v>0</v>
      </c>
      <c r="CI108" s="29">
        <f>IF(ISBLANK(CatTemplate[[#This Row],[St. unit effort]]),0,(CatTemplate[[#This Row],[St. unit effort]] * CatTemplate[[#This Row],[Year2]]))</f>
        <v>0</v>
      </c>
      <c r="CJ108" s="29">
        <f>IF(ISBLANK(CatTemplate[[#This Row],[St. unit effort]]),0,(CatTemplate[[#This Row],[St. unit effort]] * CatTemplate[[#This Row],[Year3]]))</f>
        <v>0</v>
      </c>
      <c r="CK108" s="29">
        <f>IF(ISBLANK(CatTemplate[[#This Row],[St. unit effort]]),0,(CatTemplate[[#This Row],[St. unit effort]] * CatTemplate[[#This Row],[Year4]]))</f>
        <v>0</v>
      </c>
      <c r="CL108" s="29">
        <f>IF(ISBLANK(CatTemplate[[#This Row],[St. unit effort]]),0,(CatTemplate[[#This Row],[St. unit effort]] * CatTemplate[[#This Row],[Year5]]))</f>
        <v>0</v>
      </c>
      <c r="CM108" s="29">
        <f>IF(ISBLANK(CatTemplate[[#This Row],[St. unit effort]]),0,(CatTemplate[[#This Row],[St. unit effort]] * CatTemplate[[#This Row],[Year6]]))</f>
        <v>0</v>
      </c>
      <c r="CN108" s="29">
        <f>IF(ISBLANK(CatTemplate[[#This Row],[St. unit effort]]),0,(CatTemplate[[#This Row],[St. unit effort]] * CatTemplate[[#This Row],[Year7]]))</f>
        <v>0</v>
      </c>
      <c r="CO108" s="29">
        <f>IF(ISBLANK(CatTemplate[[#This Row],[St. unit effort]]),0,(CatTemplate[[#This Row],[St. unit effort]] * CatTemplate[[#This Row],[Year8]]))</f>
        <v>0</v>
      </c>
      <c r="CP108" s="29">
        <f>IF(ISBLANK(CatTemplate[[#This Row],[St. unit effort]]),0,(CatTemplate[[#This Row],[St. unit effort]] * CatTemplate[[#This Row],[Year9]]))</f>
        <v>0</v>
      </c>
      <c r="CQ108" s="29">
        <f>IF(ISBLANK(CatTemplate[[#This Row],[St. unit effort]]),0,(CatTemplate[[#This Row],[St. unit effort]] * CatTemplate[[#This Row],[Year10]]))</f>
        <v>0</v>
      </c>
      <c r="CR108" s="29">
        <f>IF(ISBLANK(CatTemplate[[#This Row],[St. unit effort]]),0,(CatTemplate[[#This Row],[St. unit effort]] * CatTemplate[[#This Row],[Year11]]))</f>
        <v>0</v>
      </c>
      <c r="CS108" s="29">
        <f>IF(ISBLANK(CatTemplate[[#This Row],[St. unit effort]]),0,(CatTemplate[[#This Row],[St. unit effort]] * CatTemplate[[#This Row],[Year12]]))</f>
        <v>0</v>
      </c>
      <c r="CT108" s="29">
        <f>IF(ISBLANK(CatTemplate[[#This Row],[St. unit effort]]),0,(CatTemplate[[#This Row],[St. unit effort]] * CatTemplate[[#This Row],[Year13]]))</f>
        <v>0</v>
      </c>
      <c r="CU108" s="29">
        <f>IF(ISBLANK(CatTemplate[[#This Row],[St. unit effort]]),0,(CatTemplate[[#This Row],[St. unit effort]] * CatTemplate[[#This Row],[Year14]]))</f>
        <v>0</v>
      </c>
      <c r="CV108" s="29">
        <f>IF(ISBLANK(CatTemplate[[#This Row],[St. unit effort]]),0,(CatTemplate[[#This Row],[St. unit effort]] * CatTemplate[[#This Row],[Year15]]))</f>
        <v>0</v>
      </c>
      <c r="CW108" s="29">
        <f>IF(ISBLANK(CatTemplate[[#This Row],[St. unit effort]]),0,(CatTemplate[[#This Row],[St. unit effort]] * CatTemplate[[#This Row],[Year16]]))</f>
        <v>0</v>
      </c>
      <c r="CX108" s="29">
        <f>IF(ISBLANK(CatTemplate[[#This Row],[St. unit effort]]),0,(CatTemplate[[#This Row],[St. unit effort]] * CatTemplate[[#This Row],[Year17]]))</f>
        <v>0</v>
      </c>
      <c r="CY108" s="29">
        <f>IF(ISBLANK(CatTemplate[[#This Row],[St. unit effort]]),0,(CatTemplate[[#This Row],[St. unit effort]] * CatTemplate[[#This Row],[Year18]]))</f>
        <v>0</v>
      </c>
      <c r="CZ108" s="29">
        <f>IF(ISBLANK(CatTemplate[[#This Row],[St. unit effort]]),0,(CatTemplate[[#This Row],[St. unit effort]] * CatTemplate[[#This Row],[Year19]]))</f>
        <v>0</v>
      </c>
      <c r="DA108" s="29">
        <f>IF(ISBLANK(CatTemplate[[#This Row],[St. unit effort]]),0,(CatTemplate[[#This Row],[St. unit effort]] * CatTemplate[[#This Row],[Year20]]))</f>
        <v>0</v>
      </c>
      <c r="DB108" s="57">
        <f>IF(ISBLANK(CatTemplate[[#This Row],[St. unit effort]]),0,(CatTemplate[[#This Row],[St. unit effort]] * CatTemplate[[#This Row],[Year1]])*8/ParRatePM)</f>
        <v>0</v>
      </c>
      <c r="DC108" s="57">
        <f>IF(ISBLANK(CatTemplate[[#This Row],[St. unit effort]]),0,(CatTemplate[[#This Row],[St. unit effort]] * CatTemplate[[#This Row],[Year2]])*8/ParRatePM)</f>
        <v>0</v>
      </c>
      <c r="DD108" s="57">
        <f>IF(ISBLANK(CatTemplate[[#This Row],[St. unit effort]]),0,(CatTemplate[[#This Row],[St. unit effort]] * CatTemplate[[#This Row],[Year3]])*8/ParRatePM)</f>
        <v>0</v>
      </c>
      <c r="DE108" s="57">
        <f>IF(ISBLANK(CatTemplate[[#This Row],[St. unit effort]]),0,(CatTemplate[[#This Row],[St. unit effort]] * CatTemplate[[#This Row],[Year4]])*8/ParRatePM)</f>
        <v>0</v>
      </c>
      <c r="DF108" s="57">
        <f>IF(ISBLANK(CatTemplate[[#This Row],[St. unit effort]]),0,(CatTemplate[[#This Row],[St. unit effort]] * CatTemplate[[#This Row],[Year5]])*8/ParRatePM)</f>
        <v>0</v>
      </c>
      <c r="DG108" s="57">
        <f>IF(ISBLANK(CatTemplate[[#This Row],[St. unit effort]]),0,(CatTemplate[[#This Row],[St. unit effort]] * CatTemplate[[#This Row],[Year6]])*8/ParRatePM)</f>
        <v>0</v>
      </c>
      <c r="DH108" s="57">
        <f>IF(ISBLANK(CatTemplate[[#This Row],[St. unit effort]]),0,(CatTemplate[[#This Row],[St. unit effort]] * CatTemplate[[#This Row],[Year7]])*8/ParRatePM)</f>
        <v>0</v>
      </c>
      <c r="DI108" s="57">
        <f>IF(ISBLANK(CatTemplate[[#This Row],[St. unit effort]]),0,(CatTemplate[[#This Row],[St. unit effort]] * CatTemplate[[#This Row],[Year8]])*8/ParRatePM)</f>
        <v>0</v>
      </c>
      <c r="DJ108" s="57">
        <f>IF(ISBLANK(CatTemplate[[#This Row],[St. unit effort]]),0,(CatTemplate[[#This Row],[St. unit effort]] * CatTemplate[[#This Row],[Year9]])*8/ParRatePM)</f>
        <v>0</v>
      </c>
      <c r="DK108" s="57">
        <f>IF(ISBLANK(CatTemplate[[#This Row],[St. unit effort]]),0,(CatTemplate[[#This Row],[St. unit effort]] * CatTemplate[[#This Row],[Year10]])*8/ParRatePM)</f>
        <v>0</v>
      </c>
      <c r="DL108" s="57">
        <f>IF(ISBLANK(CatTemplate[[#This Row],[St. unit effort]]),0,(CatTemplate[[#This Row],[St. unit effort]] * CatTemplate[[#This Row],[Year11]])*8/ParRatePM)</f>
        <v>0</v>
      </c>
      <c r="DM108" s="57">
        <f>IF(ISBLANK(CatTemplate[[#This Row],[St. unit effort]]),0,(CatTemplate[[#This Row],[St. unit effort]] * CatTemplate[[#This Row],[Year12]])*8/ParRatePM)</f>
        <v>0</v>
      </c>
      <c r="DN108" s="57">
        <f>IF(ISBLANK(CatTemplate[[#This Row],[St. unit effort]]),0,(CatTemplate[[#This Row],[St. unit effort]] * CatTemplate[[#This Row],[Year13]])*8/ParRatePM)</f>
        <v>0</v>
      </c>
      <c r="DO108" s="57">
        <f>IF(ISBLANK(CatTemplate[[#This Row],[St. unit effort]]),0,(CatTemplate[[#This Row],[St. unit effort]] * CatTemplate[[#This Row],[Year14]])*8/ParRatePM)</f>
        <v>0</v>
      </c>
      <c r="DP108" s="57">
        <f>IF(ISBLANK(CatTemplate[[#This Row],[St. unit effort]]),0,(CatTemplate[[#This Row],[St. unit effort]] * CatTemplate[[#This Row],[Year15]])*8/ParRatePM)</f>
        <v>0</v>
      </c>
      <c r="DQ108" s="57">
        <f>IF(ISBLANK(CatTemplate[[#This Row],[St. unit effort]]),0,(CatTemplate[[#This Row],[St. unit effort]] * CatTemplate[[#This Row],[Year16]])*8/ParRatePM)</f>
        <v>0</v>
      </c>
      <c r="DR108" s="57">
        <f>IF(ISBLANK(CatTemplate[[#This Row],[St. unit effort]]),0,(CatTemplate[[#This Row],[St. unit effort]] * CatTemplate[[#This Row],[Year17]])*8/ParRatePM)</f>
        <v>0</v>
      </c>
      <c r="DS108" s="57">
        <f>IF(ISBLANK(CatTemplate[[#This Row],[St. unit effort]]),0,(CatTemplate[[#This Row],[St. unit effort]] * CatTemplate[[#This Row],[Year18]])*8/ParRatePM)</f>
        <v>0</v>
      </c>
      <c r="DT108" s="57">
        <f>IF(ISBLANK(CatTemplate[[#This Row],[St. unit effort]]),0,(CatTemplate[[#This Row],[St. unit effort]] * CatTemplate[[#This Row],[Year19]])*8/ParRatePM)</f>
        <v>0</v>
      </c>
      <c r="DU108" s="57">
        <f>IF(ISBLANK(CatTemplate[[#This Row],[St. unit effort]]),0,(CatTemplate[[#This Row],[St. unit effort]] * CatTemplate[[#This Row],[Year20]])*8/ParRatePM)</f>
        <v>0</v>
      </c>
      <c r="DV108" s="54">
        <f>SUM(CatTemplate[[#This Row],[PM1]:[PM20]])</f>
        <v>0</v>
      </c>
      <c r="DW108" s="56">
        <f t="shared" si="39"/>
        <v>0</v>
      </c>
      <c r="DX108" s="56">
        <f t="shared" si="39"/>
        <v>0</v>
      </c>
      <c r="DY108" s="56">
        <f t="shared" si="39"/>
        <v>0</v>
      </c>
      <c r="DZ108" s="56">
        <f t="shared" si="39"/>
        <v>0</v>
      </c>
      <c r="EA108" s="56">
        <f t="shared" si="39"/>
        <v>0</v>
      </c>
      <c r="EB108" s="56">
        <f t="shared" si="39"/>
        <v>0</v>
      </c>
      <c r="EC108" s="56">
        <f t="shared" si="39"/>
        <v>0</v>
      </c>
      <c r="ED108" s="56">
        <f t="shared" si="39"/>
        <v>0</v>
      </c>
      <c r="EE108" s="56">
        <f t="shared" si="39"/>
        <v>0</v>
      </c>
      <c r="EF108" s="56">
        <f t="shared" si="39"/>
        <v>0</v>
      </c>
      <c r="EG108" s="56">
        <f t="shared" si="39"/>
        <v>0</v>
      </c>
      <c r="EH108" s="56">
        <f t="shared" si="39"/>
        <v>0</v>
      </c>
      <c r="EI108" s="56">
        <f t="shared" si="39"/>
        <v>0</v>
      </c>
      <c r="EJ108" s="56">
        <f t="shared" si="39"/>
        <v>0</v>
      </c>
      <c r="EK108" s="56">
        <f t="shared" si="39"/>
        <v>0</v>
      </c>
      <c r="EL108" s="56">
        <f t="shared" si="39"/>
        <v>0</v>
      </c>
      <c r="EM108" s="56">
        <f t="shared" si="37"/>
        <v>0</v>
      </c>
      <c r="EN108" s="56">
        <f t="shared" si="37"/>
        <v>0</v>
      </c>
      <c r="EO108" s="56">
        <f t="shared" si="37"/>
        <v>0</v>
      </c>
      <c r="EP108" s="56">
        <f t="shared" si="37"/>
        <v>0</v>
      </c>
      <c r="EQ108" s="30">
        <f>CatTemplate[[#This Row],[Eq. unit cost]] * CatTemplate[[#This Row],[Eq. quantity]]</f>
        <v>0</v>
      </c>
      <c r="ER108" s="30">
        <f>CatTemplate[[#This Row],[Cons. unit cost]] *CatTemplate[[#This Row],[Cons. quantity]]</f>
        <v>0</v>
      </c>
      <c r="ES108" s="30">
        <f>CatTemplate[[#This Row],[Oth. unit cost]] *CatTemplate[[#This Row],[Oth. quantity]]</f>
        <v>0</v>
      </c>
      <c r="ET108" s="55">
        <f>SUM(CatTemplate[[#This Row],[CO1]:[CO20]])</f>
        <v>0</v>
      </c>
      <c r="EU108" s="56">
        <f t="shared" si="40"/>
        <v>0</v>
      </c>
      <c r="EV108" s="56">
        <f t="shared" si="40"/>
        <v>0</v>
      </c>
      <c r="EW108" s="56">
        <f t="shared" si="40"/>
        <v>0</v>
      </c>
      <c r="EX108" s="56">
        <f t="shared" si="40"/>
        <v>0</v>
      </c>
      <c r="EY108" s="56">
        <f t="shared" si="40"/>
        <v>0</v>
      </c>
      <c r="EZ108" s="56">
        <f t="shared" si="40"/>
        <v>0</v>
      </c>
      <c r="FA108" s="56">
        <f t="shared" si="40"/>
        <v>0</v>
      </c>
      <c r="FB108" s="56">
        <f t="shared" si="40"/>
        <v>0</v>
      </c>
      <c r="FC108" s="56">
        <f t="shared" si="40"/>
        <v>0</v>
      </c>
      <c r="FD108" s="56">
        <f t="shared" si="40"/>
        <v>0</v>
      </c>
      <c r="FE108" s="56">
        <f t="shared" si="40"/>
        <v>0</v>
      </c>
      <c r="FF108" s="56">
        <f t="shared" si="40"/>
        <v>0</v>
      </c>
      <c r="FG108" s="56">
        <f t="shared" si="40"/>
        <v>0</v>
      </c>
      <c r="FH108" s="56">
        <f t="shared" si="40"/>
        <v>0</v>
      </c>
      <c r="FI108" s="56">
        <f t="shared" si="40"/>
        <v>0</v>
      </c>
      <c r="FJ108" s="56">
        <f t="shared" si="40"/>
        <v>0</v>
      </c>
      <c r="FK108" s="56">
        <f t="shared" si="38"/>
        <v>0</v>
      </c>
      <c r="FL108" s="56">
        <f t="shared" si="38"/>
        <v>0</v>
      </c>
      <c r="FM108" s="56">
        <f t="shared" si="38"/>
        <v>0</v>
      </c>
      <c r="FN108" s="56">
        <f t="shared" si="38"/>
        <v>0</v>
      </c>
      <c r="FO108" s="58">
        <f>SUM(CatTemplate[[#This Row],[CS1]:[CS20]])</f>
        <v>0</v>
      </c>
      <c r="FP108" s="59">
        <f>CatTemplate[[#This Row],[Total Oth. cost]]+CatTemplate[[#This Row],[Total St. Cost]]</f>
        <v>0</v>
      </c>
      <c r="FQ108" s="33" t="e">
        <f t="shared" si="27"/>
        <v>#VALUE!</v>
      </c>
      <c r="FR108" s="33" t="e">
        <f t="shared" si="28"/>
        <v>#VALUE!</v>
      </c>
      <c r="FS108" s="30" t="e">
        <f>(CatTemplate[[#This Row],[CO1]] + CatTemplate[[#This Row],[CS1]]) * (1 + getRateOHFinal) * getRateMarkupFinal</f>
        <v>#VALUE!</v>
      </c>
      <c r="FT108" s="30" t="e">
        <f>(CatTemplate[[#This Row],[CO2]] + CatTemplate[[#This Row],[CS2]]) * (1 + getRateOHFinal) * getRateMarkupFinal</f>
        <v>#VALUE!</v>
      </c>
      <c r="FU108" s="30" t="e">
        <f>(CatTemplate[[#This Row],[CO3]] + CatTemplate[[#This Row],[CS3]]) * (1 + getRateOHFinal) * getRateMarkupFinal</f>
        <v>#VALUE!</v>
      </c>
      <c r="FV108" s="30" t="e">
        <f>(CatTemplate[[#This Row],[CO4]] + CatTemplate[[#This Row],[CS4]]) * (1 + getRateOHFinal) * getRateMarkupFinal</f>
        <v>#VALUE!</v>
      </c>
      <c r="FW108" s="30" t="e">
        <f>(CatTemplate[[#This Row],[CO5]] + CatTemplate[[#This Row],[CS5]]) * (1 + getRateOHFinal) * getRateMarkupFinal</f>
        <v>#VALUE!</v>
      </c>
      <c r="FX108" s="30" t="e">
        <f>(CatTemplate[[#This Row],[CO6]] + CatTemplate[[#This Row],[CS6]]) * (1 + getRateOHFinal) * getRateMarkupFinal</f>
        <v>#VALUE!</v>
      </c>
      <c r="FY108" s="30" t="e">
        <f>(CatTemplate[[#This Row],[CO7]] + CatTemplate[[#This Row],[CS7]]) * (1 + getRateOHFinal) * getRateMarkupFinal</f>
        <v>#VALUE!</v>
      </c>
      <c r="FZ108" s="30" t="e">
        <f>(CatTemplate[[#This Row],[CO8]] + CatTemplate[[#This Row],[CS8]]) * (1 + getRateOHFinal) * getRateMarkupFinal</f>
        <v>#VALUE!</v>
      </c>
      <c r="GA108" s="30" t="e">
        <f>(CatTemplate[[#This Row],[CO9]] + CatTemplate[[#This Row],[CS9]]) * (1 + getRateOHFinal) * getRateMarkupFinal</f>
        <v>#VALUE!</v>
      </c>
      <c r="GB108" s="30" t="e">
        <f>(CatTemplate[[#This Row],[CO10]] + CatTemplate[[#This Row],[CS10]]) * (1 + getRateOHFinal) * getRateMarkupFinal</f>
        <v>#VALUE!</v>
      </c>
      <c r="GC108" s="30" t="e">
        <f>(CatTemplate[[#This Row],[CO11]] + CatTemplate[[#This Row],[CS11]]) * (1 + getRateOHFinal) * getRateMarkupFinal</f>
        <v>#VALUE!</v>
      </c>
      <c r="GD108" s="30" t="e">
        <f>(CatTemplate[[#This Row],[CO12]] + CatTemplate[[#This Row],[CS12]]) * (1 + getRateOHFinal) * getRateMarkupFinal</f>
        <v>#VALUE!</v>
      </c>
      <c r="GE108" s="30" t="e">
        <f>(CatTemplate[[#This Row],[CO13]] + CatTemplate[[#This Row],[CS13]]) * (1 + getRateOHFinal) * getRateMarkupFinal</f>
        <v>#VALUE!</v>
      </c>
      <c r="GF108" s="30" t="e">
        <f>(CatTemplate[[#This Row],[CO14]] + CatTemplate[[#This Row],[CS14]]) * (1 + getRateOHFinal) * getRateMarkupFinal</f>
        <v>#VALUE!</v>
      </c>
      <c r="GG108" s="30" t="e">
        <f>(CatTemplate[[#This Row],[CO15]] + CatTemplate[[#This Row],[CS15]]) * (1 + getRateOHFinal) * getRateMarkupFinal</f>
        <v>#VALUE!</v>
      </c>
      <c r="GH108" s="30" t="e">
        <f>(CatTemplate[[#This Row],[CO16]] + CatTemplate[[#This Row],[CS16]]) * (1 + getRateOHFinal) * getRateMarkupFinal</f>
        <v>#VALUE!</v>
      </c>
      <c r="GI108" s="30" t="e">
        <f>(CatTemplate[[#This Row],[CO17]] + CatTemplate[[#This Row],[CS17]]) * (1 + getRateOHFinal) * getRateMarkupFinal</f>
        <v>#VALUE!</v>
      </c>
      <c r="GJ108" s="30" t="e">
        <f>(CatTemplate[[#This Row],[CO18]] + CatTemplate[[#This Row],[CS18]]) * (1 + getRateOHFinal) * getRateMarkupFinal</f>
        <v>#VALUE!</v>
      </c>
      <c r="GK108" s="30" t="e">
        <f>(CatTemplate[[#This Row],[CO19]] + CatTemplate[[#This Row],[CS19]]) * (1 + getRateOHFinal) * getRateMarkupFinal</f>
        <v>#VALUE!</v>
      </c>
      <c r="GL108" s="30" t="e">
        <f>(CatTemplate[[#This Row],[CO20]] + CatTemplate[[#This Row],[CS20]]) * (1 + getRateOHFinal) * getRateMarkupFinal</f>
        <v>#VALUE!</v>
      </c>
      <c r="GM108" s="30" t="e">
        <f t="shared" si="29"/>
        <v>#VALUE!</v>
      </c>
      <c r="GN108" s="30" t="e">
        <f t="shared" si="30"/>
        <v>#VALUE!</v>
      </c>
      <c r="GO108" s="30" t="e">
        <f t="shared" si="31"/>
        <v>#VALUE!</v>
      </c>
      <c r="GP108" s="30" t="e">
        <f t="shared" si="32"/>
        <v>#VALUE!</v>
      </c>
      <c r="GQ108" s="30" t="e">
        <f>(CatTemplate[[#This Row],[CO1]]+CatTemplate[[#This Row],[CS1]]) * (1+ getRateOHFinal) * (1 + getRateMarkupFinal)</f>
        <v>#VALUE!</v>
      </c>
      <c r="GR108" s="30" t="e">
        <f>(CatTemplate[[#This Row],[CO2]]+CatTemplate[[#This Row],[CS2]]) * (1+ getRateOHFinal) * (1 + getRateMarkupFinal)</f>
        <v>#VALUE!</v>
      </c>
      <c r="GS108" s="30" t="e">
        <f>(CatTemplate[[#This Row],[CO3]]+CatTemplate[[#This Row],[CS3]]) * (1+ getRateOHFinal) * (1 + getRateMarkupFinal)</f>
        <v>#VALUE!</v>
      </c>
      <c r="GT108" s="30" t="e">
        <f>(CatTemplate[[#This Row],[CO4]]+CatTemplate[[#This Row],[CS4]]) * (1+ getRateOHFinal) * (1 + getRateMarkupFinal)</f>
        <v>#VALUE!</v>
      </c>
      <c r="GU108" s="30" t="e">
        <f>(CatTemplate[[#This Row],[CO5]]+CatTemplate[[#This Row],[CS5]]) * (1+ getRateOHFinal) * (1 + getRateMarkupFinal)</f>
        <v>#VALUE!</v>
      </c>
      <c r="GV108" s="30" t="e">
        <f>(CatTemplate[[#This Row],[CO6]]+CatTemplate[[#This Row],[CS6]]) * (1+ getRateOHFinal) * (1 + getRateMarkupFinal)</f>
        <v>#VALUE!</v>
      </c>
      <c r="GW108" s="30" t="e">
        <f>(CatTemplate[[#This Row],[CO7]]+CatTemplate[[#This Row],[CS7]]) * (1+ getRateOHFinal) * (1 + getRateMarkupFinal)</f>
        <v>#VALUE!</v>
      </c>
      <c r="GX108" s="30" t="e">
        <f>(CatTemplate[[#This Row],[CO8]]+CatTemplate[[#This Row],[CS8]]) * (1+ getRateOHFinal) * (1 + getRateMarkupFinal)</f>
        <v>#VALUE!</v>
      </c>
      <c r="GY108" s="30" t="e">
        <f>(CatTemplate[[#This Row],[CO9]]+CatTemplate[[#This Row],[CS9]]) * (1+ getRateOHFinal) * (1 + getRateMarkupFinal)</f>
        <v>#VALUE!</v>
      </c>
      <c r="GZ108" s="30" t="e">
        <f>(CatTemplate[[#This Row],[CO10]]+CatTemplate[[#This Row],[CS10]]) * (1+ getRateOHFinal) * (1 + getRateMarkupFinal)</f>
        <v>#VALUE!</v>
      </c>
      <c r="HA108" s="30" t="e">
        <f>(CatTemplate[[#This Row],[CO11]]+CatTemplate[[#This Row],[CS11]]) * (1+ getRateOHFinal) * (1 + getRateMarkupFinal)</f>
        <v>#VALUE!</v>
      </c>
      <c r="HB108" s="30" t="e">
        <f>(CatTemplate[[#This Row],[CO12]]+CatTemplate[[#This Row],[CS12]]) * (1+ getRateOHFinal) * (1 + getRateMarkupFinal)</f>
        <v>#VALUE!</v>
      </c>
      <c r="HC108" s="30" t="e">
        <f>(CatTemplate[[#This Row],[CO13]]+CatTemplate[[#This Row],[CS13]]) * (1+ getRateOHFinal) * (1 + getRateMarkupFinal)</f>
        <v>#VALUE!</v>
      </c>
      <c r="HD108" s="30" t="e">
        <f>(CatTemplate[[#This Row],[CO14]]+CatTemplate[[#This Row],[CS14]]) * (1+ getRateOHFinal) * (1 + getRateMarkupFinal)</f>
        <v>#VALUE!</v>
      </c>
      <c r="HE108" s="30" t="e">
        <f>(CatTemplate[[#This Row],[CO15]]+CatTemplate[[#This Row],[CS15]]) * (1+ getRateOHFinal) * (1 + getRateMarkupFinal)</f>
        <v>#VALUE!</v>
      </c>
      <c r="HF108" s="30" t="e">
        <f>(CatTemplate[[#This Row],[CO16]]+CatTemplate[[#This Row],[CS16]]) * (1+ getRateOHFinal) * (1 + getRateMarkupFinal)</f>
        <v>#VALUE!</v>
      </c>
      <c r="HG108" s="30" t="e">
        <f>(CatTemplate[[#This Row],[CO17]]+CatTemplate[[#This Row],[CS17]]) * (1+ getRateOHFinal) * (1 + getRateMarkupFinal)</f>
        <v>#VALUE!</v>
      </c>
      <c r="HH108" s="30" t="e">
        <f>(CatTemplate[[#This Row],[CO18]]+CatTemplate[[#This Row],[CS18]]) * (1+ getRateOHFinal) * (1 + getRateMarkupFinal)</f>
        <v>#VALUE!</v>
      </c>
      <c r="HI108" s="30" t="e">
        <f>(CatTemplate[[#This Row],[CO19]]+CatTemplate[[#This Row],[CS19]]) * (1+ getRateOHFinal) * (1 + getRateMarkupFinal)</f>
        <v>#VALUE!</v>
      </c>
      <c r="HJ108" s="30" t="e">
        <f>(CatTemplate[[#This Row],[CO20]]+CatTemplate[[#This Row],[CS20]]) * (1+ getRateOHFinal) * (1 + getRateMarkupFinal)</f>
        <v>#VALUE!</v>
      </c>
      <c r="HK108" s="39" t="e">
        <f>CatTemplate[[#This Row],[Total cost]]+CatTemplate[[#This Row],[OH Amount]]+CatTemplate[[#This Row],[Markup]]</f>
        <v>#VALUE!</v>
      </c>
      <c r="HL108" s="63">
        <f>IF(CatTemplate[[#This Row],[Units]]="Days",CatTemplate[[#This Row],[Project quantity]]*CatTemplate[[#This Row],[St. unit effort]],CatTemplate[[#This Row],[Project quantity]])</f>
        <v>0</v>
      </c>
      <c r="HM108" s="287">
        <f>IFERROR(CatTemplate[[#This Row],[Total Price]]/(CatTemplate[[#This Row],[Final Quantity]]),0)</f>
        <v>0</v>
      </c>
      <c r="HN108" s="261"/>
    </row>
    <row r="109" spans="2:222" ht="38.25" customHeight="1" x14ac:dyDescent="0.2">
      <c r="B109" s="6" t="s">
        <v>75</v>
      </c>
      <c r="C109" s="22">
        <v>2</v>
      </c>
      <c r="D109" s="7" t="s">
        <v>75</v>
      </c>
      <c r="E109" s="24">
        <v>9</v>
      </c>
      <c r="F109" s="18" t="s">
        <v>307</v>
      </c>
      <c r="G109" s="26">
        <v>4</v>
      </c>
      <c r="H109" s="18" t="s">
        <v>895</v>
      </c>
      <c r="I109" s="18" t="s">
        <v>964</v>
      </c>
      <c r="J109" s="15" t="s">
        <v>31</v>
      </c>
      <c r="K109" s="15"/>
      <c r="L109" s="15" t="s">
        <v>140</v>
      </c>
      <c r="M109" s="15" t="s">
        <v>206</v>
      </c>
      <c r="N109" s="15" t="s">
        <v>858</v>
      </c>
      <c r="O109" s="320"/>
      <c r="P109" s="71"/>
      <c r="Q109" s="108"/>
      <c r="R109" s="73" t="s">
        <v>433</v>
      </c>
      <c r="S109" s="97"/>
      <c r="T109" s="100">
        <f>getEqUnitCost</f>
        <v>0</v>
      </c>
      <c r="U109" s="73">
        <f>getEqUnitEffort</f>
        <v>0</v>
      </c>
      <c r="V109" s="101">
        <f>getEqQuantity</f>
        <v>0</v>
      </c>
      <c r="W109" s="320"/>
      <c r="X109" s="100">
        <f>getConsUnitCost</f>
        <v>0</v>
      </c>
      <c r="Y109" s="73">
        <f>getConsUnitEffort</f>
        <v>0</v>
      </c>
      <c r="Z109" s="14">
        <f>getConsQuantity</f>
        <v>0</v>
      </c>
      <c r="AA109" s="320"/>
      <c r="AB109" s="72"/>
      <c r="AC109" s="112"/>
      <c r="AD109" s="14">
        <f>getOthQuantity</f>
        <v>0</v>
      </c>
      <c r="AE109" s="320"/>
      <c r="AF109" s="28" t="str">
        <f>IF(ISBLANK(CatTemplate[[#This Row],[Resource type]]),"",CatTemplate[[#This Row],[Resource type]])</f>
        <v>CIEC Nurse</v>
      </c>
      <c r="AG109" s="242">
        <f>getStaffUnitCost</f>
        <v>443.51295609133325</v>
      </c>
      <c r="AH109" s="113">
        <f>getStaffUnitEffort</f>
        <v>0</v>
      </c>
      <c r="AI109" s="40">
        <f>getStaffQuantity</f>
        <v>0</v>
      </c>
      <c r="AJ109" s="41">
        <f>CatTemplate[[#This Row],[St. quantity]]*8/ParRatePM</f>
        <v>0</v>
      </c>
      <c r="AK109" s="320"/>
      <c r="AL109" s="53" t="str">
        <f>CatTemplate[[#This Row],[Item type]]</f>
        <v>Days</v>
      </c>
      <c r="AM109" s="12">
        <f>SUM(CatTemplate[[#This Row],[Year1]:[Year20]])</f>
        <v>0</v>
      </c>
      <c r="AN109" s="52"/>
      <c r="AO109" s="52"/>
      <c r="AP109" s="52"/>
      <c r="AQ109" s="8"/>
      <c r="AR109" s="8"/>
      <c r="AS109" s="8"/>
      <c r="AT109" s="8"/>
      <c r="AU109" s="8"/>
      <c r="AV109" s="8"/>
      <c r="AW109" s="8"/>
      <c r="AX109" s="8"/>
      <c r="AY109" s="8"/>
      <c r="AZ109" s="8"/>
      <c r="BA109" s="8"/>
      <c r="BB109" s="8"/>
      <c r="BC109" s="8"/>
      <c r="BD109" s="8"/>
      <c r="BE109" s="8"/>
      <c r="BF109" s="8"/>
      <c r="BG109" s="36"/>
      <c r="BH109" s="320"/>
      <c r="BI109" s="37" t="str">
        <f>getCostCategory</f>
        <v>01 Staff costs</v>
      </c>
      <c r="BJ109" s="37" t="str">
        <f>getSection</f>
        <v>02 Patient visits and data collection</v>
      </c>
      <c r="BK109" s="32" t="str">
        <f>getObject</f>
        <v>CIEC Nurse</v>
      </c>
      <c r="BL109" s="30">
        <f>IFERROR(getUnitCost * IF(CatTemplate[[#This Row],[Cost Category Comp.]]="01 Staff costs", 1,1),0)</f>
        <v>443.51295609133325</v>
      </c>
      <c r="BM109" s="29">
        <f>IF(AND(ISBLANK(CatTemplate[[#This Row],[Eq. unit cost]]),ISBLANK(CatTemplate[[#This Row],[Cons. unit cost]]),ISBLANK(CatTemplate[[#This Row],[Oth. unit cost]])), 0, IF(getUnitEffort =0,1,getUnitEffort) * CatTemplate[[#This Row],[Year1]])</f>
        <v>0</v>
      </c>
      <c r="BN109" s="29">
        <f>IF(AND(ISBLANK(CatTemplate[[#This Row],[Eq. unit cost]]),ISBLANK(CatTemplate[[#This Row],[Cons. unit cost]]),ISBLANK(CatTemplate[[#This Row],[Oth. unit cost]])), 0, IF(getUnitEffort =0,1,getUnitEffort) * CatTemplate[[#This Row],[Year2]])</f>
        <v>0</v>
      </c>
      <c r="BO109" s="29">
        <f>IF(AND(ISBLANK(CatTemplate[[#This Row],[Eq. unit cost]]),ISBLANK(CatTemplate[[#This Row],[Cons. unit cost]]),ISBLANK(CatTemplate[[#This Row],[Oth. unit cost]])), 0, IF(getUnitEffort =0,1,getUnitEffort) * CatTemplate[[#This Row],[Year3]])</f>
        <v>0</v>
      </c>
      <c r="BP109" s="29">
        <f>IF(AND(ISBLANK(CatTemplate[[#This Row],[Eq. unit cost]]),ISBLANK(CatTemplate[[#This Row],[Cons. unit cost]]),ISBLANK(CatTemplate[[#This Row],[Oth. unit cost]])), 0, IF(getUnitEffort =0,1,getUnitEffort) * CatTemplate[[#This Row],[Year4]])</f>
        <v>0</v>
      </c>
      <c r="BQ109" s="29">
        <f>IF(AND(ISBLANK(CatTemplate[[#This Row],[Eq. unit cost]]),ISBLANK(CatTemplate[[#This Row],[Cons. unit cost]]),ISBLANK(CatTemplate[[#This Row],[Oth. unit cost]])), 0, IF(getUnitEffort =0,1,getUnitEffort) * CatTemplate[[#This Row],[Year5]])</f>
        <v>0</v>
      </c>
      <c r="BR109" s="29">
        <f>IF(AND(ISBLANK(CatTemplate[[#This Row],[Eq. unit cost]]),ISBLANK(CatTemplate[[#This Row],[Cons. unit cost]]),ISBLANK(CatTemplate[[#This Row],[Oth. unit cost]])), 0, IF(getUnitEffort =0,1,getUnitEffort) * CatTemplate[[#This Row],[Year6]])</f>
        <v>0</v>
      </c>
      <c r="BS109" s="29">
        <f>IF(AND(ISBLANK(CatTemplate[[#This Row],[Eq. unit cost]]),ISBLANK(CatTemplate[[#This Row],[Cons. unit cost]]),ISBLANK(CatTemplate[[#This Row],[Oth. unit cost]])), 0, IF(getUnitEffort =0,1,getUnitEffort) * CatTemplate[[#This Row],[Year7]])</f>
        <v>0</v>
      </c>
      <c r="BT109" s="29">
        <f>IF(AND(ISBLANK(CatTemplate[[#This Row],[Eq. unit cost]]),ISBLANK(CatTemplate[[#This Row],[Cons. unit cost]]),ISBLANK(CatTemplate[[#This Row],[Oth. unit cost]])), 0, IF(getUnitEffort =0,1,getUnitEffort) * CatTemplate[[#This Row],[Year8]])</f>
        <v>0</v>
      </c>
      <c r="BU109" s="29">
        <f>IF(AND(ISBLANK(CatTemplate[[#This Row],[Eq. unit cost]]),ISBLANK(CatTemplate[[#This Row],[Cons. unit cost]]),ISBLANK(CatTemplate[[#This Row],[Oth. unit cost]])), 0, IF(getUnitEffort =0,1,getUnitEffort) * CatTemplate[[#This Row],[Year9]])</f>
        <v>0</v>
      </c>
      <c r="BV109" s="29">
        <f>IF(AND(ISBLANK(CatTemplate[[#This Row],[Eq. unit cost]]),ISBLANK(CatTemplate[[#This Row],[Cons. unit cost]]),ISBLANK(CatTemplate[[#This Row],[Oth. unit cost]])), 0, IF(getUnitEffort =0,1,getUnitEffort) * CatTemplate[[#This Row],[Year10]])</f>
        <v>0</v>
      </c>
      <c r="BW109" s="29">
        <f>IF(AND(ISBLANK(CatTemplate[[#This Row],[Eq. unit cost]]),ISBLANK(CatTemplate[[#This Row],[Cons. unit cost]]),ISBLANK(CatTemplate[[#This Row],[Oth. unit cost]])), 0, IF(getUnitEffort =0,1,getUnitEffort) * CatTemplate[[#This Row],[Year11]])</f>
        <v>0</v>
      </c>
      <c r="BX109" s="29">
        <f>IF(AND(ISBLANK(CatTemplate[[#This Row],[Eq. unit cost]]),ISBLANK(CatTemplate[[#This Row],[Cons. unit cost]]),ISBLANK(CatTemplate[[#This Row],[Oth. unit cost]])), 0, IF(getUnitEffort =0,1,getUnitEffort) * CatTemplate[[#This Row],[Year12]])</f>
        <v>0</v>
      </c>
      <c r="BY109" s="29">
        <f>IF(AND(ISBLANK(CatTemplate[[#This Row],[Eq. unit cost]]),ISBLANK(CatTemplate[[#This Row],[Cons. unit cost]]),ISBLANK(CatTemplate[[#This Row],[Oth. unit cost]])), 0, IF(getUnitEffort =0,1,getUnitEffort) * CatTemplate[[#This Row],[Year13]])</f>
        <v>0</v>
      </c>
      <c r="BZ109" s="29">
        <f>IF(AND(ISBLANK(CatTemplate[[#This Row],[Eq. unit cost]]),ISBLANK(CatTemplate[[#This Row],[Cons. unit cost]]),ISBLANK(CatTemplate[[#This Row],[Oth. unit cost]])), 0, IF(getUnitEffort =0,1,getUnitEffort) * CatTemplate[[#This Row],[Year14]])</f>
        <v>0</v>
      </c>
      <c r="CA109" s="29">
        <f>IF(AND(ISBLANK(CatTemplate[[#This Row],[Eq. unit cost]]),ISBLANK(CatTemplate[[#This Row],[Cons. unit cost]]),ISBLANK(CatTemplate[[#This Row],[Oth. unit cost]])), 0, IF(getUnitEffort =0,1,getUnitEffort) * CatTemplate[[#This Row],[Year15]])</f>
        <v>0</v>
      </c>
      <c r="CB109" s="29">
        <f>IF(AND(ISBLANK(CatTemplate[[#This Row],[Eq. unit cost]]),ISBLANK(CatTemplate[[#This Row],[Cons. unit cost]]),ISBLANK(CatTemplate[[#This Row],[Oth. unit cost]])), 0, IF(getUnitEffort =0,1,getUnitEffort) * CatTemplate[[#This Row],[Year16]])</f>
        <v>0</v>
      </c>
      <c r="CC109" s="29">
        <f>IF(AND(ISBLANK(CatTemplate[[#This Row],[Eq. unit cost]]),ISBLANK(CatTemplate[[#This Row],[Cons. unit cost]]),ISBLANK(CatTemplate[[#This Row],[Oth. unit cost]])), 0, IF(getUnitEffort =0,1,getUnitEffort) * CatTemplate[[#This Row],[Year17]])</f>
        <v>0</v>
      </c>
      <c r="CD109" s="29">
        <f>IF(AND(ISBLANK(CatTemplate[[#This Row],[Eq. unit cost]]),ISBLANK(CatTemplate[[#This Row],[Cons. unit cost]]),ISBLANK(CatTemplate[[#This Row],[Oth. unit cost]])), 0, IF(getUnitEffort =0,1,getUnitEffort) * CatTemplate[[#This Row],[Year18]])</f>
        <v>0</v>
      </c>
      <c r="CE109" s="29">
        <f>IF(AND(ISBLANK(CatTemplate[[#This Row],[Eq. unit cost]]),ISBLANK(CatTemplate[[#This Row],[Cons. unit cost]]),ISBLANK(CatTemplate[[#This Row],[Oth. unit cost]])), 0, IF(getUnitEffort =0,1,getUnitEffort) * CatTemplate[[#This Row],[Year19]])</f>
        <v>0</v>
      </c>
      <c r="CF109" s="29">
        <f>IF(AND(ISBLANK(CatTemplate[[#This Row],[Eq. unit cost]]),ISBLANK(CatTemplate[[#This Row],[Cons. unit cost]]),ISBLANK(CatTemplate[[#This Row],[Oth. unit cost]])), 0, IF(getUnitEffort =0,1,getUnitEffort) * CatTemplate[[#This Row],[Year20]])</f>
        <v>0</v>
      </c>
      <c r="CG109" s="45">
        <f>SUM(CatTemplate[[#This Row],[Q1]:[Q20]])</f>
        <v>0</v>
      </c>
      <c r="CH109" s="29">
        <f>IF(ISBLANK(CatTemplate[[#This Row],[St. unit effort]]),0,(CatTemplate[[#This Row],[St. unit effort]] * CatTemplate[[#This Row],[Year1]]))</f>
        <v>0</v>
      </c>
      <c r="CI109" s="29">
        <f>IF(ISBLANK(CatTemplate[[#This Row],[St. unit effort]]),0,(CatTemplate[[#This Row],[St. unit effort]] * CatTemplate[[#This Row],[Year2]]))</f>
        <v>0</v>
      </c>
      <c r="CJ109" s="29">
        <f>IF(ISBLANK(CatTemplate[[#This Row],[St. unit effort]]),0,(CatTemplate[[#This Row],[St. unit effort]] * CatTemplate[[#This Row],[Year3]]))</f>
        <v>0</v>
      </c>
      <c r="CK109" s="29">
        <f>IF(ISBLANK(CatTemplate[[#This Row],[St. unit effort]]),0,(CatTemplate[[#This Row],[St. unit effort]] * CatTemplate[[#This Row],[Year4]]))</f>
        <v>0</v>
      </c>
      <c r="CL109" s="29">
        <f>IF(ISBLANK(CatTemplate[[#This Row],[St. unit effort]]),0,(CatTemplate[[#This Row],[St. unit effort]] * CatTemplate[[#This Row],[Year5]]))</f>
        <v>0</v>
      </c>
      <c r="CM109" s="29">
        <f>IF(ISBLANK(CatTemplate[[#This Row],[St. unit effort]]),0,(CatTemplate[[#This Row],[St. unit effort]] * CatTemplate[[#This Row],[Year6]]))</f>
        <v>0</v>
      </c>
      <c r="CN109" s="29">
        <f>IF(ISBLANK(CatTemplate[[#This Row],[St. unit effort]]),0,(CatTemplate[[#This Row],[St. unit effort]] * CatTemplate[[#This Row],[Year7]]))</f>
        <v>0</v>
      </c>
      <c r="CO109" s="29">
        <f>IF(ISBLANK(CatTemplate[[#This Row],[St. unit effort]]),0,(CatTemplate[[#This Row],[St. unit effort]] * CatTemplate[[#This Row],[Year8]]))</f>
        <v>0</v>
      </c>
      <c r="CP109" s="29">
        <f>IF(ISBLANK(CatTemplate[[#This Row],[St. unit effort]]),0,(CatTemplate[[#This Row],[St. unit effort]] * CatTemplate[[#This Row],[Year9]]))</f>
        <v>0</v>
      </c>
      <c r="CQ109" s="29">
        <f>IF(ISBLANK(CatTemplate[[#This Row],[St. unit effort]]),0,(CatTemplate[[#This Row],[St. unit effort]] * CatTemplate[[#This Row],[Year10]]))</f>
        <v>0</v>
      </c>
      <c r="CR109" s="29">
        <f>IF(ISBLANK(CatTemplate[[#This Row],[St. unit effort]]),0,(CatTemplate[[#This Row],[St. unit effort]] * CatTemplate[[#This Row],[Year11]]))</f>
        <v>0</v>
      </c>
      <c r="CS109" s="29">
        <f>IF(ISBLANK(CatTemplate[[#This Row],[St. unit effort]]),0,(CatTemplate[[#This Row],[St. unit effort]] * CatTemplate[[#This Row],[Year12]]))</f>
        <v>0</v>
      </c>
      <c r="CT109" s="29">
        <f>IF(ISBLANK(CatTemplate[[#This Row],[St. unit effort]]),0,(CatTemplate[[#This Row],[St. unit effort]] * CatTemplate[[#This Row],[Year13]]))</f>
        <v>0</v>
      </c>
      <c r="CU109" s="29">
        <f>IF(ISBLANK(CatTemplate[[#This Row],[St. unit effort]]),0,(CatTemplate[[#This Row],[St. unit effort]] * CatTemplate[[#This Row],[Year14]]))</f>
        <v>0</v>
      </c>
      <c r="CV109" s="29">
        <f>IF(ISBLANK(CatTemplate[[#This Row],[St. unit effort]]),0,(CatTemplate[[#This Row],[St. unit effort]] * CatTemplate[[#This Row],[Year15]]))</f>
        <v>0</v>
      </c>
      <c r="CW109" s="29">
        <f>IF(ISBLANK(CatTemplate[[#This Row],[St. unit effort]]),0,(CatTemplate[[#This Row],[St. unit effort]] * CatTemplate[[#This Row],[Year16]]))</f>
        <v>0</v>
      </c>
      <c r="CX109" s="29">
        <f>IF(ISBLANK(CatTemplate[[#This Row],[St. unit effort]]),0,(CatTemplate[[#This Row],[St. unit effort]] * CatTemplate[[#This Row],[Year17]]))</f>
        <v>0</v>
      </c>
      <c r="CY109" s="29">
        <f>IF(ISBLANK(CatTemplate[[#This Row],[St. unit effort]]),0,(CatTemplate[[#This Row],[St. unit effort]] * CatTemplate[[#This Row],[Year18]]))</f>
        <v>0</v>
      </c>
      <c r="CZ109" s="29">
        <f>IF(ISBLANK(CatTemplate[[#This Row],[St. unit effort]]),0,(CatTemplate[[#This Row],[St. unit effort]] * CatTemplate[[#This Row],[Year19]]))</f>
        <v>0</v>
      </c>
      <c r="DA109" s="29">
        <f>IF(ISBLANK(CatTemplate[[#This Row],[St. unit effort]]),0,(CatTemplate[[#This Row],[St. unit effort]] * CatTemplate[[#This Row],[Year20]]))</f>
        <v>0</v>
      </c>
      <c r="DB109" s="57">
        <f>IF(ISBLANK(CatTemplate[[#This Row],[St. unit effort]]),0,(CatTemplate[[#This Row],[St. unit effort]] * CatTemplate[[#This Row],[Year1]])*8/ParRatePM)</f>
        <v>0</v>
      </c>
      <c r="DC109" s="57">
        <f>IF(ISBLANK(CatTemplate[[#This Row],[St. unit effort]]),0,(CatTemplate[[#This Row],[St. unit effort]] * CatTemplate[[#This Row],[Year2]])*8/ParRatePM)</f>
        <v>0</v>
      </c>
      <c r="DD109" s="57">
        <f>IF(ISBLANK(CatTemplate[[#This Row],[St. unit effort]]),0,(CatTemplate[[#This Row],[St. unit effort]] * CatTemplate[[#This Row],[Year3]])*8/ParRatePM)</f>
        <v>0</v>
      </c>
      <c r="DE109" s="57">
        <f>IF(ISBLANK(CatTemplate[[#This Row],[St. unit effort]]),0,(CatTemplate[[#This Row],[St. unit effort]] * CatTemplate[[#This Row],[Year4]])*8/ParRatePM)</f>
        <v>0</v>
      </c>
      <c r="DF109" s="57">
        <f>IF(ISBLANK(CatTemplate[[#This Row],[St. unit effort]]),0,(CatTemplate[[#This Row],[St. unit effort]] * CatTemplate[[#This Row],[Year5]])*8/ParRatePM)</f>
        <v>0</v>
      </c>
      <c r="DG109" s="57">
        <f>IF(ISBLANK(CatTemplate[[#This Row],[St. unit effort]]),0,(CatTemplate[[#This Row],[St. unit effort]] * CatTemplate[[#This Row],[Year6]])*8/ParRatePM)</f>
        <v>0</v>
      </c>
      <c r="DH109" s="57">
        <f>IF(ISBLANK(CatTemplate[[#This Row],[St. unit effort]]),0,(CatTemplate[[#This Row],[St. unit effort]] * CatTemplate[[#This Row],[Year7]])*8/ParRatePM)</f>
        <v>0</v>
      </c>
      <c r="DI109" s="57">
        <f>IF(ISBLANK(CatTemplate[[#This Row],[St. unit effort]]),0,(CatTemplate[[#This Row],[St. unit effort]] * CatTemplate[[#This Row],[Year8]])*8/ParRatePM)</f>
        <v>0</v>
      </c>
      <c r="DJ109" s="57">
        <f>IF(ISBLANK(CatTemplate[[#This Row],[St. unit effort]]),0,(CatTemplate[[#This Row],[St. unit effort]] * CatTemplate[[#This Row],[Year9]])*8/ParRatePM)</f>
        <v>0</v>
      </c>
      <c r="DK109" s="57">
        <f>IF(ISBLANK(CatTemplate[[#This Row],[St. unit effort]]),0,(CatTemplate[[#This Row],[St. unit effort]] * CatTemplate[[#This Row],[Year10]])*8/ParRatePM)</f>
        <v>0</v>
      </c>
      <c r="DL109" s="57">
        <f>IF(ISBLANK(CatTemplate[[#This Row],[St. unit effort]]),0,(CatTemplate[[#This Row],[St. unit effort]] * CatTemplate[[#This Row],[Year11]])*8/ParRatePM)</f>
        <v>0</v>
      </c>
      <c r="DM109" s="57">
        <f>IF(ISBLANK(CatTemplate[[#This Row],[St. unit effort]]),0,(CatTemplate[[#This Row],[St. unit effort]] * CatTemplate[[#This Row],[Year12]])*8/ParRatePM)</f>
        <v>0</v>
      </c>
      <c r="DN109" s="57">
        <f>IF(ISBLANK(CatTemplate[[#This Row],[St. unit effort]]),0,(CatTemplate[[#This Row],[St. unit effort]] * CatTemplate[[#This Row],[Year13]])*8/ParRatePM)</f>
        <v>0</v>
      </c>
      <c r="DO109" s="57">
        <f>IF(ISBLANK(CatTemplate[[#This Row],[St. unit effort]]),0,(CatTemplate[[#This Row],[St. unit effort]] * CatTemplate[[#This Row],[Year14]])*8/ParRatePM)</f>
        <v>0</v>
      </c>
      <c r="DP109" s="57">
        <f>IF(ISBLANK(CatTemplate[[#This Row],[St. unit effort]]),0,(CatTemplate[[#This Row],[St. unit effort]] * CatTemplate[[#This Row],[Year15]])*8/ParRatePM)</f>
        <v>0</v>
      </c>
      <c r="DQ109" s="57">
        <f>IF(ISBLANK(CatTemplate[[#This Row],[St. unit effort]]),0,(CatTemplate[[#This Row],[St. unit effort]] * CatTemplate[[#This Row],[Year16]])*8/ParRatePM)</f>
        <v>0</v>
      </c>
      <c r="DR109" s="57">
        <f>IF(ISBLANK(CatTemplate[[#This Row],[St. unit effort]]),0,(CatTemplate[[#This Row],[St. unit effort]] * CatTemplate[[#This Row],[Year17]])*8/ParRatePM)</f>
        <v>0</v>
      </c>
      <c r="DS109" s="57">
        <f>IF(ISBLANK(CatTemplate[[#This Row],[St. unit effort]]),0,(CatTemplate[[#This Row],[St. unit effort]] * CatTemplate[[#This Row],[Year18]])*8/ParRatePM)</f>
        <v>0</v>
      </c>
      <c r="DT109" s="57">
        <f>IF(ISBLANK(CatTemplate[[#This Row],[St. unit effort]]),0,(CatTemplate[[#This Row],[St. unit effort]] * CatTemplate[[#This Row],[Year19]])*8/ParRatePM)</f>
        <v>0</v>
      </c>
      <c r="DU109" s="57">
        <f>IF(ISBLANK(CatTemplate[[#This Row],[St. unit effort]]),0,(CatTemplate[[#This Row],[St. unit effort]] * CatTemplate[[#This Row],[Year20]])*8/ParRatePM)</f>
        <v>0</v>
      </c>
      <c r="DV109" s="54">
        <f>SUM(CatTemplate[[#This Row],[PM1]:[PM20]])</f>
        <v>0</v>
      </c>
      <c r="DW109" s="56">
        <f t="shared" si="39"/>
        <v>0</v>
      </c>
      <c r="DX109" s="56">
        <f t="shared" si="39"/>
        <v>0</v>
      </c>
      <c r="DY109" s="56">
        <f t="shared" si="39"/>
        <v>0</v>
      </c>
      <c r="DZ109" s="56">
        <f t="shared" si="39"/>
        <v>0</v>
      </c>
      <c r="EA109" s="56">
        <f t="shared" si="39"/>
        <v>0</v>
      </c>
      <c r="EB109" s="56">
        <f t="shared" si="39"/>
        <v>0</v>
      </c>
      <c r="EC109" s="56">
        <f t="shared" si="39"/>
        <v>0</v>
      </c>
      <c r="ED109" s="56">
        <f t="shared" si="39"/>
        <v>0</v>
      </c>
      <c r="EE109" s="56">
        <f t="shared" si="39"/>
        <v>0</v>
      </c>
      <c r="EF109" s="56">
        <f t="shared" si="39"/>
        <v>0</v>
      </c>
      <c r="EG109" s="56">
        <f t="shared" si="39"/>
        <v>0</v>
      </c>
      <c r="EH109" s="56">
        <f t="shared" si="39"/>
        <v>0</v>
      </c>
      <c r="EI109" s="56">
        <f t="shared" si="39"/>
        <v>0</v>
      </c>
      <c r="EJ109" s="56">
        <f t="shared" si="39"/>
        <v>0</v>
      </c>
      <c r="EK109" s="56">
        <f t="shared" si="39"/>
        <v>0</v>
      </c>
      <c r="EL109" s="56">
        <f t="shared" si="39"/>
        <v>0</v>
      </c>
      <c r="EM109" s="56">
        <f t="shared" si="37"/>
        <v>0</v>
      </c>
      <c r="EN109" s="56">
        <f t="shared" si="37"/>
        <v>0</v>
      </c>
      <c r="EO109" s="56">
        <f t="shared" si="37"/>
        <v>0</v>
      </c>
      <c r="EP109" s="56">
        <f t="shared" si="37"/>
        <v>0</v>
      </c>
      <c r="EQ109" s="30">
        <f>CatTemplate[[#This Row],[Eq. unit cost]] * CatTemplate[[#This Row],[Eq. quantity]]</f>
        <v>0</v>
      </c>
      <c r="ER109" s="30">
        <f>CatTemplate[[#This Row],[Cons. unit cost]] *CatTemplate[[#This Row],[Cons. quantity]]</f>
        <v>0</v>
      </c>
      <c r="ES109" s="30">
        <f>CatTemplate[[#This Row],[Oth. unit cost]] *CatTemplate[[#This Row],[Oth. quantity]]</f>
        <v>0</v>
      </c>
      <c r="ET109" s="55">
        <f>SUM(CatTemplate[[#This Row],[CO1]:[CO20]])</f>
        <v>0</v>
      </c>
      <c r="EU109" s="56">
        <f t="shared" si="40"/>
        <v>0</v>
      </c>
      <c r="EV109" s="56">
        <f t="shared" si="40"/>
        <v>0</v>
      </c>
      <c r="EW109" s="56">
        <f t="shared" si="40"/>
        <v>0</v>
      </c>
      <c r="EX109" s="56">
        <f t="shared" si="40"/>
        <v>0</v>
      </c>
      <c r="EY109" s="56">
        <f t="shared" si="40"/>
        <v>0</v>
      </c>
      <c r="EZ109" s="56">
        <f t="shared" si="40"/>
        <v>0</v>
      </c>
      <c r="FA109" s="56">
        <f t="shared" si="40"/>
        <v>0</v>
      </c>
      <c r="FB109" s="56">
        <f t="shared" si="40"/>
        <v>0</v>
      </c>
      <c r="FC109" s="56">
        <f t="shared" si="40"/>
        <v>0</v>
      </c>
      <c r="FD109" s="56">
        <f t="shared" si="40"/>
        <v>0</v>
      </c>
      <c r="FE109" s="56">
        <f t="shared" si="40"/>
        <v>0</v>
      </c>
      <c r="FF109" s="56">
        <f t="shared" si="40"/>
        <v>0</v>
      </c>
      <c r="FG109" s="56">
        <f t="shared" si="40"/>
        <v>0</v>
      </c>
      <c r="FH109" s="56">
        <f t="shared" si="40"/>
        <v>0</v>
      </c>
      <c r="FI109" s="56">
        <f t="shared" si="40"/>
        <v>0</v>
      </c>
      <c r="FJ109" s="56">
        <f t="shared" si="40"/>
        <v>0</v>
      </c>
      <c r="FK109" s="56">
        <f t="shared" si="38"/>
        <v>0</v>
      </c>
      <c r="FL109" s="56">
        <f t="shared" si="38"/>
        <v>0</v>
      </c>
      <c r="FM109" s="56">
        <f t="shared" si="38"/>
        <v>0</v>
      </c>
      <c r="FN109" s="56">
        <f t="shared" si="38"/>
        <v>0</v>
      </c>
      <c r="FO109" s="58">
        <f>SUM(CatTemplate[[#This Row],[CS1]:[CS20]])</f>
        <v>0</v>
      </c>
      <c r="FP109" s="59">
        <f>CatTemplate[[#This Row],[Total Oth. cost]]+CatTemplate[[#This Row],[Total St. Cost]]</f>
        <v>0</v>
      </c>
      <c r="FQ109" s="33" t="e">
        <f t="shared" si="27"/>
        <v>#VALUE!</v>
      </c>
      <c r="FR109" s="33" t="e">
        <f t="shared" si="28"/>
        <v>#VALUE!</v>
      </c>
      <c r="FS109" s="30" t="e">
        <f>(CatTemplate[[#This Row],[CO1]] + CatTemplate[[#This Row],[CS1]]) * (1 + getRateOHFinal) * getRateMarkupFinal</f>
        <v>#VALUE!</v>
      </c>
      <c r="FT109" s="30" t="e">
        <f>(CatTemplate[[#This Row],[CO2]] + CatTemplate[[#This Row],[CS2]]) * (1 + getRateOHFinal) * getRateMarkupFinal</f>
        <v>#VALUE!</v>
      </c>
      <c r="FU109" s="30" t="e">
        <f>(CatTemplate[[#This Row],[CO3]] + CatTemplate[[#This Row],[CS3]]) * (1 + getRateOHFinal) * getRateMarkupFinal</f>
        <v>#VALUE!</v>
      </c>
      <c r="FV109" s="30" t="e">
        <f>(CatTemplate[[#This Row],[CO4]] + CatTemplate[[#This Row],[CS4]]) * (1 + getRateOHFinal) * getRateMarkupFinal</f>
        <v>#VALUE!</v>
      </c>
      <c r="FW109" s="30" t="e">
        <f>(CatTemplate[[#This Row],[CO5]] + CatTemplate[[#This Row],[CS5]]) * (1 + getRateOHFinal) * getRateMarkupFinal</f>
        <v>#VALUE!</v>
      </c>
      <c r="FX109" s="30" t="e">
        <f>(CatTemplate[[#This Row],[CO6]] + CatTemplate[[#This Row],[CS6]]) * (1 + getRateOHFinal) * getRateMarkupFinal</f>
        <v>#VALUE!</v>
      </c>
      <c r="FY109" s="30" t="e">
        <f>(CatTemplate[[#This Row],[CO7]] + CatTemplate[[#This Row],[CS7]]) * (1 + getRateOHFinal) * getRateMarkupFinal</f>
        <v>#VALUE!</v>
      </c>
      <c r="FZ109" s="30" t="e">
        <f>(CatTemplate[[#This Row],[CO8]] + CatTemplate[[#This Row],[CS8]]) * (1 + getRateOHFinal) * getRateMarkupFinal</f>
        <v>#VALUE!</v>
      </c>
      <c r="GA109" s="30" t="e">
        <f>(CatTemplate[[#This Row],[CO9]] + CatTemplate[[#This Row],[CS9]]) * (1 + getRateOHFinal) * getRateMarkupFinal</f>
        <v>#VALUE!</v>
      </c>
      <c r="GB109" s="30" t="e">
        <f>(CatTemplate[[#This Row],[CO10]] + CatTemplate[[#This Row],[CS10]]) * (1 + getRateOHFinal) * getRateMarkupFinal</f>
        <v>#VALUE!</v>
      </c>
      <c r="GC109" s="30" t="e">
        <f>(CatTemplate[[#This Row],[CO11]] + CatTemplate[[#This Row],[CS11]]) * (1 + getRateOHFinal) * getRateMarkupFinal</f>
        <v>#VALUE!</v>
      </c>
      <c r="GD109" s="30" t="e">
        <f>(CatTemplate[[#This Row],[CO12]] + CatTemplate[[#This Row],[CS12]]) * (1 + getRateOHFinal) * getRateMarkupFinal</f>
        <v>#VALUE!</v>
      </c>
      <c r="GE109" s="30" t="e">
        <f>(CatTemplate[[#This Row],[CO13]] + CatTemplate[[#This Row],[CS13]]) * (1 + getRateOHFinal) * getRateMarkupFinal</f>
        <v>#VALUE!</v>
      </c>
      <c r="GF109" s="30" t="e">
        <f>(CatTemplate[[#This Row],[CO14]] + CatTemplate[[#This Row],[CS14]]) * (1 + getRateOHFinal) * getRateMarkupFinal</f>
        <v>#VALUE!</v>
      </c>
      <c r="GG109" s="30" t="e">
        <f>(CatTemplate[[#This Row],[CO15]] + CatTemplate[[#This Row],[CS15]]) * (1 + getRateOHFinal) * getRateMarkupFinal</f>
        <v>#VALUE!</v>
      </c>
      <c r="GH109" s="30" t="e">
        <f>(CatTemplate[[#This Row],[CO16]] + CatTemplate[[#This Row],[CS16]]) * (1 + getRateOHFinal) * getRateMarkupFinal</f>
        <v>#VALUE!</v>
      </c>
      <c r="GI109" s="30" t="e">
        <f>(CatTemplate[[#This Row],[CO17]] + CatTemplate[[#This Row],[CS17]]) * (1 + getRateOHFinal) * getRateMarkupFinal</f>
        <v>#VALUE!</v>
      </c>
      <c r="GJ109" s="30" t="e">
        <f>(CatTemplate[[#This Row],[CO18]] + CatTemplate[[#This Row],[CS18]]) * (1 + getRateOHFinal) * getRateMarkupFinal</f>
        <v>#VALUE!</v>
      </c>
      <c r="GK109" s="30" t="e">
        <f>(CatTemplate[[#This Row],[CO19]] + CatTemplate[[#This Row],[CS19]]) * (1 + getRateOHFinal) * getRateMarkupFinal</f>
        <v>#VALUE!</v>
      </c>
      <c r="GL109" s="30" t="e">
        <f>(CatTemplate[[#This Row],[CO20]] + CatTemplate[[#This Row],[CS20]]) * (1 + getRateOHFinal) * getRateMarkupFinal</f>
        <v>#VALUE!</v>
      </c>
      <c r="GM109" s="30" t="e">
        <f t="shared" si="29"/>
        <v>#VALUE!</v>
      </c>
      <c r="GN109" s="30" t="e">
        <f t="shared" si="30"/>
        <v>#VALUE!</v>
      </c>
      <c r="GO109" s="30" t="e">
        <f t="shared" si="31"/>
        <v>#VALUE!</v>
      </c>
      <c r="GP109" s="30" t="e">
        <f t="shared" si="32"/>
        <v>#VALUE!</v>
      </c>
      <c r="GQ109" s="30" t="e">
        <f>(CatTemplate[[#This Row],[CO1]]+CatTemplate[[#This Row],[CS1]]) * (1+ getRateOHFinal) * (1 + getRateMarkupFinal)</f>
        <v>#VALUE!</v>
      </c>
      <c r="GR109" s="30" t="e">
        <f>(CatTemplate[[#This Row],[CO2]]+CatTemplate[[#This Row],[CS2]]) * (1+ getRateOHFinal) * (1 + getRateMarkupFinal)</f>
        <v>#VALUE!</v>
      </c>
      <c r="GS109" s="30" t="e">
        <f>(CatTemplate[[#This Row],[CO3]]+CatTemplate[[#This Row],[CS3]]) * (1+ getRateOHFinal) * (1 + getRateMarkupFinal)</f>
        <v>#VALUE!</v>
      </c>
      <c r="GT109" s="30" t="e">
        <f>(CatTemplate[[#This Row],[CO4]]+CatTemplate[[#This Row],[CS4]]) * (1+ getRateOHFinal) * (1 + getRateMarkupFinal)</f>
        <v>#VALUE!</v>
      </c>
      <c r="GU109" s="30" t="e">
        <f>(CatTemplate[[#This Row],[CO5]]+CatTemplate[[#This Row],[CS5]]) * (1+ getRateOHFinal) * (1 + getRateMarkupFinal)</f>
        <v>#VALUE!</v>
      </c>
      <c r="GV109" s="30" t="e">
        <f>(CatTemplate[[#This Row],[CO6]]+CatTemplate[[#This Row],[CS6]]) * (1+ getRateOHFinal) * (1 + getRateMarkupFinal)</f>
        <v>#VALUE!</v>
      </c>
      <c r="GW109" s="30" t="e">
        <f>(CatTemplate[[#This Row],[CO7]]+CatTemplate[[#This Row],[CS7]]) * (1+ getRateOHFinal) * (1 + getRateMarkupFinal)</f>
        <v>#VALUE!</v>
      </c>
      <c r="GX109" s="30" t="e">
        <f>(CatTemplate[[#This Row],[CO8]]+CatTemplate[[#This Row],[CS8]]) * (1+ getRateOHFinal) * (1 + getRateMarkupFinal)</f>
        <v>#VALUE!</v>
      </c>
      <c r="GY109" s="30" t="e">
        <f>(CatTemplate[[#This Row],[CO9]]+CatTemplate[[#This Row],[CS9]]) * (1+ getRateOHFinal) * (1 + getRateMarkupFinal)</f>
        <v>#VALUE!</v>
      </c>
      <c r="GZ109" s="30" t="e">
        <f>(CatTemplate[[#This Row],[CO10]]+CatTemplate[[#This Row],[CS10]]) * (1+ getRateOHFinal) * (1 + getRateMarkupFinal)</f>
        <v>#VALUE!</v>
      </c>
      <c r="HA109" s="30" t="e">
        <f>(CatTemplate[[#This Row],[CO11]]+CatTemplate[[#This Row],[CS11]]) * (1+ getRateOHFinal) * (1 + getRateMarkupFinal)</f>
        <v>#VALUE!</v>
      </c>
      <c r="HB109" s="30" t="e">
        <f>(CatTemplate[[#This Row],[CO12]]+CatTemplate[[#This Row],[CS12]]) * (1+ getRateOHFinal) * (1 + getRateMarkupFinal)</f>
        <v>#VALUE!</v>
      </c>
      <c r="HC109" s="30" t="e">
        <f>(CatTemplate[[#This Row],[CO13]]+CatTemplate[[#This Row],[CS13]]) * (1+ getRateOHFinal) * (1 + getRateMarkupFinal)</f>
        <v>#VALUE!</v>
      </c>
      <c r="HD109" s="30" t="e">
        <f>(CatTemplate[[#This Row],[CO14]]+CatTemplate[[#This Row],[CS14]]) * (1+ getRateOHFinal) * (1 + getRateMarkupFinal)</f>
        <v>#VALUE!</v>
      </c>
      <c r="HE109" s="30" t="e">
        <f>(CatTemplate[[#This Row],[CO15]]+CatTemplate[[#This Row],[CS15]]) * (1+ getRateOHFinal) * (1 + getRateMarkupFinal)</f>
        <v>#VALUE!</v>
      </c>
      <c r="HF109" s="30" t="e">
        <f>(CatTemplate[[#This Row],[CO16]]+CatTemplate[[#This Row],[CS16]]) * (1+ getRateOHFinal) * (1 + getRateMarkupFinal)</f>
        <v>#VALUE!</v>
      </c>
      <c r="HG109" s="30" t="e">
        <f>(CatTemplate[[#This Row],[CO17]]+CatTemplate[[#This Row],[CS17]]) * (1+ getRateOHFinal) * (1 + getRateMarkupFinal)</f>
        <v>#VALUE!</v>
      </c>
      <c r="HH109" s="30" t="e">
        <f>(CatTemplate[[#This Row],[CO18]]+CatTemplate[[#This Row],[CS18]]) * (1+ getRateOHFinal) * (1 + getRateMarkupFinal)</f>
        <v>#VALUE!</v>
      </c>
      <c r="HI109" s="30" t="e">
        <f>(CatTemplate[[#This Row],[CO19]]+CatTemplate[[#This Row],[CS19]]) * (1+ getRateOHFinal) * (1 + getRateMarkupFinal)</f>
        <v>#VALUE!</v>
      </c>
      <c r="HJ109" s="30" t="e">
        <f>(CatTemplate[[#This Row],[CO20]]+CatTemplate[[#This Row],[CS20]]) * (1+ getRateOHFinal) * (1 + getRateMarkupFinal)</f>
        <v>#VALUE!</v>
      </c>
      <c r="HK109" s="39" t="e">
        <f>CatTemplate[[#This Row],[Total cost]]+CatTemplate[[#This Row],[OH Amount]]+CatTemplate[[#This Row],[Markup]]</f>
        <v>#VALUE!</v>
      </c>
      <c r="HL109" s="63">
        <f>IF(CatTemplate[[#This Row],[Units]]="Days",CatTemplate[[#This Row],[Project quantity]]*CatTemplate[[#This Row],[St. unit effort]],CatTemplate[[#This Row],[Project quantity]])</f>
        <v>0</v>
      </c>
      <c r="HM109" s="287">
        <f>IFERROR(CatTemplate[[#This Row],[Total Price]]/(CatTemplate[[#This Row],[Final Quantity]]),0)</f>
        <v>0</v>
      </c>
      <c r="HN109" s="261"/>
    </row>
    <row r="110" spans="2:222" ht="38.25" customHeight="1" x14ac:dyDescent="0.2">
      <c r="B110" s="6" t="s">
        <v>75</v>
      </c>
      <c r="C110" s="22">
        <v>2</v>
      </c>
      <c r="D110" s="7" t="s">
        <v>75</v>
      </c>
      <c r="E110" s="24">
        <v>9</v>
      </c>
      <c r="F110" s="18" t="s">
        <v>307</v>
      </c>
      <c r="G110" s="26">
        <v>4</v>
      </c>
      <c r="H110" s="18" t="s">
        <v>895</v>
      </c>
      <c r="I110" s="18" t="s">
        <v>965</v>
      </c>
      <c r="J110" s="15" t="s">
        <v>31</v>
      </c>
      <c r="K110" s="15"/>
      <c r="L110" s="15" t="s">
        <v>140</v>
      </c>
      <c r="M110" s="15" t="s">
        <v>206</v>
      </c>
      <c r="N110" s="15" t="s">
        <v>858</v>
      </c>
      <c r="O110" s="320"/>
      <c r="P110" s="71"/>
      <c r="Q110" s="108"/>
      <c r="R110" s="73" t="s">
        <v>433</v>
      </c>
      <c r="S110" s="97"/>
      <c r="T110" s="100">
        <f>getEqUnitCost</f>
        <v>0</v>
      </c>
      <c r="U110" s="73">
        <f>getEqUnitEffort</f>
        <v>0</v>
      </c>
      <c r="V110" s="101">
        <f>getEqQuantity</f>
        <v>0</v>
      </c>
      <c r="W110" s="320"/>
      <c r="X110" s="100">
        <f>getConsUnitCost</f>
        <v>0</v>
      </c>
      <c r="Y110" s="73">
        <f>getConsUnitEffort</f>
        <v>0</v>
      </c>
      <c r="Z110" s="14">
        <f>getConsQuantity</f>
        <v>0</v>
      </c>
      <c r="AA110" s="320"/>
      <c r="AB110" s="72"/>
      <c r="AC110" s="112"/>
      <c r="AD110" s="14">
        <f>getOthQuantity</f>
        <v>0</v>
      </c>
      <c r="AE110" s="320"/>
      <c r="AF110" s="28" t="str">
        <f>IF(ISBLANK(CatTemplate[[#This Row],[Resource type]]),"",CatTemplate[[#This Row],[Resource type]])</f>
        <v>CIEC Nurse</v>
      </c>
      <c r="AG110" s="242">
        <f>getStaffUnitCost</f>
        <v>443.51295609133325</v>
      </c>
      <c r="AH110" s="113">
        <f>getStaffUnitEffort</f>
        <v>0</v>
      </c>
      <c r="AI110" s="40">
        <f>getStaffQuantity</f>
        <v>0</v>
      </c>
      <c r="AJ110" s="41">
        <f>CatTemplate[[#This Row],[St. quantity]]*8/ParRatePM</f>
        <v>0</v>
      </c>
      <c r="AK110" s="320"/>
      <c r="AL110" s="53" t="str">
        <f>CatTemplate[[#This Row],[Item type]]</f>
        <v>Days</v>
      </c>
      <c r="AM110" s="12">
        <f>SUM(CatTemplate[[#This Row],[Year1]:[Year20]])</f>
        <v>0</v>
      </c>
      <c r="AN110" s="52"/>
      <c r="AO110" s="52"/>
      <c r="AP110" s="52"/>
      <c r="AQ110" s="8"/>
      <c r="AR110" s="8"/>
      <c r="AS110" s="8"/>
      <c r="AT110" s="8"/>
      <c r="AU110" s="8"/>
      <c r="AV110" s="8"/>
      <c r="AW110" s="8"/>
      <c r="AX110" s="8"/>
      <c r="AY110" s="8"/>
      <c r="AZ110" s="8"/>
      <c r="BA110" s="8"/>
      <c r="BB110" s="8"/>
      <c r="BC110" s="8"/>
      <c r="BD110" s="8"/>
      <c r="BE110" s="8"/>
      <c r="BF110" s="8"/>
      <c r="BG110" s="36"/>
      <c r="BH110" s="320"/>
      <c r="BI110" s="37" t="str">
        <f>getCostCategory</f>
        <v>01 Staff costs</v>
      </c>
      <c r="BJ110" s="37" t="str">
        <f>getSection</f>
        <v>02 Patient visits and data collection</v>
      </c>
      <c r="BK110" s="32" t="str">
        <f>getObject</f>
        <v>CIEC Nurse</v>
      </c>
      <c r="BL110" s="30">
        <f>IFERROR(getUnitCost * IF(CatTemplate[[#This Row],[Cost Category Comp.]]="01 Staff costs", 1,1),0)</f>
        <v>443.51295609133325</v>
      </c>
      <c r="BM110" s="29">
        <f>IF(AND(ISBLANK(CatTemplate[[#This Row],[Eq. unit cost]]),ISBLANK(CatTemplate[[#This Row],[Cons. unit cost]]),ISBLANK(CatTemplate[[#This Row],[Oth. unit cost]])), 0, IF(getUnitEffort =0,1,getUnitEffort) * CatTemplate[[#This Row],[Year1]])</f>
        <v>0</v>
      </c>
      <c r="BN110" s="29">
        <f>IF(AND(ISBLANK(CatTemplate[[#This Row],[Eq. unit cost]]),ISBLANK(CatTemplate[[#This Row],[Cons. unit cost]]),ISBLANK(CatTemplate[[#This Row],[Oth. unit cost]])), 0, IF(getUnitEffort =0,1,getUnitEffort) * CatTemplate[[#This Row],[Year2]])</f>
        <v>0</v>
      </c>
      <c r="BO110" s="29">
        <f>IF(AND(ISBLANK(CatTemplate[[#This Row],[Eq. unit cost]]),ISBLANK(CatTemplate[[#This Row],[Cons. unit cost]]),ISBLANK(CatTemplate[[#This Row],[Oth. unit cost]])), 0, IF(getUnitEffort =0,1,getUnitEffort) * CatTemplate[[#This Row],[Year3]])</f>
        <v>0</v>
      </c>
      <c r="BP110" s="29">
        <f>IF(AND(ISBLANK(CatTemplate[[#This Row],[Eq. unit cost]]),ISBLANK(CatTemplate[[#This Row],[Cons. unit cost]]),ISBLANK(CatTemplate[[#This Row],[Oth. unit cost]])), 0, IF(getUnitEffort =0,1,getUnitEffort) * CatTemplate[[#This Row],[Year4]])</f>
        <v>0</v>
      </c>
      <c r="BQ110" s="29">
        <f>IF(AND(ISBLANK(CatTemplate[[#This Row],[Eq. unit cost]]),ISBLANK(CatTemplate[[#This Row],[Cons. unit cost]]),ISBLANK(CatTemplate[[#This Row],[Oth. unit cost]])), 0, IF(getUnitEffort =0,1,getUnitEffort) * CatTemplate[[#This Row],[Year5]])</f>
        <v>0</v>
      </c>
      <c r="BR110" s="29">
        <f>IF(AND(ISBLANK(CatTemplate[[#This Row],[Eq. unit cost]]),ISBLANK(CatTemplate[[#This Row],[Cons. unit cost]]),ISBLANK(CatTemplate[[#This Row],[Oth. unit cost]])), 0, IF(getUnitEffort =0,1,getUnitEffort) * CatTemplate[[#This Row],[Year6]])</f>
        <v>0</v>
      </c>
      <c r="BS110" s="29">
        <f>IF(AND(ISBLANK(CatTemplate[[#This Row],[Eq. unit cost]]),ISBLANK(CatTemplate[[#This Row],[Cons. unit cost]]),ISBLANK(CatTemplate[[#This Row],[Oth. unit cost]])), 0, IF(getUnitEffort =0,1,getUnitEffort) * CatTemplate[[#This Row],[Year7]])</f>
        <v>0</v>
      </c>
      <c r="BT110" s="29">
        <f>IF(AND(ISBLANK(CatTemplate[[#This Row],[Eq. unit cost]]),ISBLANK(CatTemplate[[#This Row],[Cons. unit cost]]),ISBLANK(CatTemplate[[#This Row],[Oth. unit cost]])), 0, IF(getUnitEffort =0,1,getUnitEffort) * CatTemplate[[#This Row],[Year8]])</f>
        <v>0</v>
      </c>
      <c r="BU110" s="29">
        <f>IF(AND(ISBLANK(CatTemplate[[#This Row],[Eq. unit cost]]),ISBLANK(CatTemplate[[#This Row],[Cons. unit cost]]),ISBLANK(CatTemplate[[#This Row],[Oth. unit cost]])), 0, IF(getUnitEffort =0,1,getUnitEffort) * CatTemplate[[#This Row],[Year9]])</f>
        <v>0</v>
      </c>
      <c r="BV110" s="29">
        <f>IF(AND(ISBLANK(CatTemplate[[#This Row],[Eq. unit cost]]),ISBLANK(CatTemplate[[#This Row],[Cons. unit cost]]),ISBLANK(CatTemplate[[#This Row],[Oth. unit cost]])), 0, IF(getUnitEffort =0,1,getUnitEffort) * CatTemplate[[#This Row],[Year10]])</f>
        <v>0</v>
      </c>
      <c r="BW110" s="29">
        <f>IF(AND(ISBLANK(CatTemplate[[#This Row],[Eq. unit cost]]),ISBLANK(CatTemplate[[#This Row],[Cons. unit cost]]),ISBLANK(CatTemplate[[#This Row],[Oth. unit cost]])), 0, IF(getUnitEffort =0,1,getUnitEffort) * CatTemplate[[#This Row],[Year11]])</f>
        <v>0</v>
      </c>
      <c r="BX110" s="29">
        <f>IF(AND(ISBLANK(CatTemplate[[#This Row],[Eq. unit cost]]),ISBLANK(CatTemplate[[#This Row],[Cons. unit cost]]),ISBLANK(CatTemplate[[#This Row],[Oth. unit cost]])), 0, IF(getUnitEffort =0,1,getUnitEffort) * CatTemplate[[#This Row],[Year12]])</f>
        <v>0</v>
      </c>
      <c r="BY110" s="29">
        <f>IF(AND(ISBLANK(CatTemplate[[#This Row],[Eq. unit cost]]),ISBLANK(CatTemplate[[#This Row],[Cons. unit cost]]),ISBLANK(CatTemplate[[#This Row],[Oth. unit cost]])), 0, IF(getUnitEffort =0,1,getUnitEffort) * CatTemplate[[#This Row],[Year13]])</f>
        <v>0</v>
      </c>
      <c r="BZ110" s="29">
        <f>IF(AND(ISBLANK(CatTemplate[[#This Row],[Eq. unit cost]]),ISBLANK(CatTemplate[[#This Row],[Cons. unit cost]]),ISBLANK(CatTemplate[[#This Row],[Oth. unit cost]])), 0, IF(getUnitEffort =0,1,getUnitEffort) * CatTemplate[[#This Row],[Year14]])</f>
        <v>0</v>
      </c>
      <c r="CA110" s="29">
        <f>IF(AND(ISBLANK(CatTemplate[[#This Row],[Eq. unit cost]]),ISBLANK(CatTemplate[[#This Row],[Cons. unit cost]]),ISBLANK(CatTemplate[[#This Row],[Oth. unit cost]])), 0, IF(getUnitEffort =0,1,getUnitEffort) * CatTemplate[[#This Row],[Year15]])</f>
        <v>0</v>
      </c>
      <c r="CB110" s="29">
        <f>IF(AND(ISBLANK(CatTemplate[[#This Row],[Eq. unit cost]]),ISBLANK(CatTemplate[[#This Row],[Cons. unit cost]]),ISBLANK(CatTemplate[[#This Row],[Oth. unit cost]])), 0, IF(getUnitEffort =0,1,getUnitEffort) * CatTemplate[[#This Row],[Year16]])</f>
        <v>0</v>
      </c>
      <c r="CC110" s="29">
        <f>IF(AND(ISBLANK(CatTemplate[[#This Row],[Eq. unit cost]]),ISBLANK(CatTemplate[[#This Row],[Cons. unit cost]]),ISBLANK(CatTemplate[[#This Row],[Oth. unit cost]])), 0, IF(getUnitEffort =0,1,getUnitEffort) * CatTemplate[[#This Row],[Year17]])</f>
        <v>0</v>
      </c>
      <c r="CD110" s="29">
        <f>IF(AND(ISBLANK(CatTemplate[[#This Row],[Eq. unit cost]]),ISBLANK(CatTemplate[[#This Row],[Cons. unit cost]]),ISBLANK(CatTemplate[[#This Row],[Oth. unit cost]])), 0, IF(getUnitEffort =0,1,getUnitEffort) * CatTemplate[[#This Row],[Year18]])</f>
        <v>0</v>
      </c>
      <c r="CE110" s="29">
        <f>IF(AND(ISBLANK(CatTemplate[[#This Row],[Eq. unit cost]]),ISBLANK(CatTemplate[[#This Row],[Cons. unit cost]]),ISBLANK(CatTemplate[[#This Row],[Oth. unit cost]])), 0, IF(getUnitEffort =0,1,getUnitEffort) * CatTemplate[[#This Row],[Year19]])</f>
        <v>0</v>
      </c>
      <c r="CF110" s="29">
        <f>IF(AND(ISBLANK(CatTemplate[[#This Row],[Eq. unit cost]]),ISBLANK(CatTemplate[[#This Row],[Cons. unit cost]]),ISBLANK(CatTemplate[[#This Row],[Oth. unit cost]])), 0, IF(getUnitEffort =0,1,getUnitEffort) * CatTemplate[[#This Row],[Year20]])</f>
        <v>0</v>
      </c>
      <c r="CG110" s="45">
        <f>SUM(CatTemplate[[#This Row],[Q1]:[Q20]])</f>
        <v>0</v>
      </c>
      <c r="CH110" s="29">
        <f>IF(ISBLANK(CatTemplate[[#This Row],[St. unit effort]]),0,(CatTemplate[[#This Row],[St. unit effort]] * CatTemplate[[#This Row],[Year1]]))</f>
        <v>0</v>
      </c>
      <c r="CI110" s="29">
        <f>IF(ISBLANK(CatTemplate[[#This Row],[St. unit effort]]),0,(CatTemplate[[#This Row],[St. unit effort]] * CatTemplate[[#This Row],[Year2]]))</f>
        <v>0</v>
      </c>
      <c r="CJ110" s="29">
        <f>IF(ISBLANK(CatTemplate[[#This Row],[St. unit effort]]),0,(CatTemplate[[#This Row],[St. unit effort]] * CatTemplate[[#This Row],[Year3]]))</f>
        <v>0</v>
      </c>
      <c r="CK110" s="29">
        <f>IF(ISBLANK(CatTemplate[[#This Row],[St. unit effort]]),0,(CatTemplate[[#This Row],[St. unit effort]] * CatTemplate[[#This Row],[Year4]]))</f>
        <v>0</v>
      </c>
      <c r="CL110" s="29">
        <f>IF(ISBLANK(CatTemplate[[#This Row],[St. unit effort]]),0,(CatTemplate[[#This Row],[St. unit effort]] * CatTemplate[[#This Row],[Year5]]))</f>
        <v>0</v>
      </c>
      <c r="CM110" s="29">
        <f>IF(ISBLANK(CatTemplate[[#This Row],[St. unit effort]]),0,(CatTemplate[[#This Row],[St. unit effort]] * CatTemplate[[#This Row],[Year6]]))</f>
        <v>0</v>
      </c>
      <c r="CN110" s="29">
        <f>IF(ISBLANK(CatTemplate[[#This Row],[St. unit effort]]),0,(CatTemplate[[#This Row],[St. unit effort]] * CatTemplate[[#This Row],[Year7]]))</f>
        <v>0</v>
      </c>
      <c r="CO110" s="29">
        <f>IF(ISBLANK(CatTemplate[[#This Row],[St. unit effort]]),0,(CatTemplate[[#This Row],[St. unit effort]] * CatTemplate[[#This Row],[Year8]]))</f>
        <v>0</v>
      </c>
      <c r="CP110" s="29">
        <f>IF(ISBLANK(CatTemplate[[#This Row],[St. unit effort]]),0,(CatTemplate[[#This Row],[St. unit effort]] * CatTemplate[[#This Row],[Year9]]))</f>
        <v>0</v>
      </c>
      <c r="CQ110" s="29">
        <f>IF(ISBLANK(CatTemplate[[#This Row],[St. unit effort]]),0,(CatTemplate[[#This Row],[St. unit effort]] * CatTemplate[[#This Row],[Year10]]))</f>
        <v>0</v>
      </c>
      <c r="CR110" s="29">
        <f>IF(ISBLANK(CatTemplate[[#This Row],[St. unit effort]]),0,(CatTemplate[[#This Row],[St. unit effort]] * CatTemplate[[#This Row],[Year11]]))</f>
        <v>0</v>
      </c>
      <c r="CS110" s="29">
        <f>IF(ISBLANK(CatTemplate[[#This Row],[St. unit effort]]),0,(CatTemplate[[#This Row],[St. unit effort]] * CatTemplate[[#This Row],[Year12]]))</f>
        <v>0</v>
      </c>
      <c r="CT110" s="29">
        <f>IF(ISBLANK(CatTemplate[[#This Row],[St. unit effort]]),0,(CatTemplate[[#This Row],[St. unit effort]] * CatTemplate[[#This Row],[Year13]]))</f>
        <v>0</v>
      </c>
      <c r="CU110" s="29">
        <f>IF(ISBLANK(CatTemplate[[#This Row],[St. unit effort]]),0,(CatTemplate[[#This Row],[St. unit effort]] * CatTemplate[[#This Row],[Year14]]))</f>
        <v>0</v>
      </c>
      <c r="CV110" s="29">
        <f>IF(ISBLANK(CatTemplate[[#This Row],[St. unit effort]]),0,(CatTemplate[[#This Row],[St. unit effort]] * CatTemplate[[#This Row],[Year15]]))</f>
        <v>0</v>
      </c>
      <c r="CW110" s="29">
        <f>IF(ISBLANK(CatTemplate[[#This Row],[St. unit effort]]),0,(CatTemplate[[#This Row],[St. unit effort]] * CatTemplate[[#This Row],[Year16]]))</f>
        <v>0</v>
      </c>
      <c r="CX110" s="29">
        <f>IF(ISBLANK(CatTemplate[[#This Row],[St. unit effort]]),0,(CatTemplate[[#This Row],[St. unit effort]] * CatTemplate[[#This Row],[Year17]]))</f>
        <v>0</v>
      </c>
      <c r="CY110" s="29">
        <f>IF(ISBLANK(CatTemplate[[#This Row],[St. unit effort]]),0,(CatTemplate[[#This Row],[St. unit effort]] * CatTemplate[[#This Row],[Year18]]))</f>
        <v>0</v>
      </c>
      <c r="CZ110" s="29">
        <f>IF(ISBLANK(CatTemplate[[#This Row],[St. unit effort]]),0,(CatTemplate[[#This Row],[St. unit effort]] * CatTemplate[[#This Row],[Year19]]))</f>
        <v>0</v>
      </c>
      <c r="DA110" s="29">
        <f>IF(ISBLANK(CatTemplate[[#This Row],[St. unit effort]]),0,(CatTemplate[[#This Row],[St. unit effort]] * CatTemplate[[#This Row],[Year20]]))</f>
        <v>0</v>
      </c>
      <c r="DB110" s="57">
        <f>IF(ISBLANK(CatTemplate[[#This Row],[St. unit effort]]),0,(CatTemplate[[#This Row],[St. unit effort]] * CatTemplate[[#This Row],[Year1]])*8/ParRatePM)</f>
        <v>0</v>
      </c>
      <c r="DC110" s="57">
        <f>IF(ISBLANK(CatTemplate[[#This Row],[St. unit effort]]),0,(CatTemplate[[#This Row],[St. unit effort]] * CatTemplate[[#This Row],[Year2]])*8/ParRatePM)</f>
        <v>0</v>
      </c>
      <c r="DD110" s="57">
        <f>IF(ISBLANK(CatTemplate[[#This Row],[St. unit effort]]),0,(CatTemplate[[#This Row],[St. unit effort]] * CatTemplate[[#This Row],[Year3]])*8/ParRatePM)</f>
        <v>0</v>
      </c>
      <c r="DE110" s="57">
        <f>IF(ISBLANK(CatTemplate[[#This Row],[St. unit effort]]),0,(CatTemplate[[#This Row],[St. unit effort]] * CatTemplate[[#This Row],[Year4]])*8/ParRatePM)</f>
        <v>0</v>
      </c>
      <c r="DF110" s="57">
        <f>IF(ISBLANK(CatTemplate[[#This Row],[St. unit effort]]),0,(CatTemplate[[#This Row],[St. unit effort]] * CatTemplate[[#This Row],[Year5]])*8/ParRatePM)</f>
        <v>0</v>
      </c>
      <c r="DG110" s="57">
        <f>IF(ISBLANK(CatTemplate[[#This Row],[St. unit effort]]),0,(CatTemplate[[#This Row],[St. unit effort]] * CatTemplate[[#This Row],[Year6]])*8/ParRatePM)</f>
        <v>0</v>
      </c>
      <c r="DH110" s="57">
        <f>IF(ISBLANK(CatTemplate[[#This Row],[St. unit effort]]),0,(CatTemplate[[#This Row],[St. unit effort]] * CatTemplate[[#This Row],[Year7]])*8/ParRatePM)</f>
        <v>0</v>
      </c>
      <c r="DI110" s="57">
        <f>IF(ISBLANK(CatTemplate[[#This Row],[St. unit effort]]),0,(CatTemplate[[#This Row],[St. unit effort]] * CatTemplate[[#This Row],[Year8]])*8/ParRatePM)</f>
        <v>0</v>
      </c>
      <c r="DJ110" s="57">
        <f>IF(ISBLANK(CatTemplate[[#This Row],[St. unit effort]]),0,(CatTemplate[[#This Row],[St. unit effort]] * CatTemplate[[#This Row],[Year9]])*8/ParRatePM)</f>
        <v>0</v>
      </c>
      <c r="DK110" s="57">
        <f>IF(ISBLANK(CatTemplate[[#This Row],[St. unit effort]]),0,(CatTemplate[[#This Row],[St. unit effort]] * CatTemplate[[#This Row],[Year10]])*8/ParRatePM)</f>
        <v>0</v>
      </c>
      <c r="DL110" s="57">
        <f>IF(ISBLANK(CatTemplate[[#This Row],[St. unit effort]]),0,(CatTemplate[[#This Row],[St. unit effort]] * CatTemplate[[#This Row],[Year11]])*8/ParRatePM)</f>
        <v>0</v>
      </c>
      <c r="DM110" s="57">
        <f>IF(ISBLANK(CatTemplate[[#This Row],[St. unit effort]]),0,(CatTemplate[[#This Row],[St. unit effort]] * CatTemplate[[#This Row],[Year12]])*8/ParRatePM)</f>
        <v>0</v>
      </c>
      <c r="DN110" s="57">
        <f>IF(ISBLANK(CatTemplate[[#This Row],[St. unit effort]]),0,(CatTemplate[[#This Row],[St. unit effort]] * CatTemplate[[#This Row],[Year13]])*8/ParRatePM)</f>
        <v>0</v>
      </c>
      <c r="DO110" s="57">
        <f>IF(ISBLANK(CatTemplate[[#This Row],[St. unit effort]]),0,(CatTemplate[[#This Row],[St. unit effort]] * CatTemplate[[#This Row],[Year14]])*8/ParRatePM)</f>
        <v>0</v>
      </c>
      <c r="DP110" s="57">
        <f>IF(ISBLANK(CatTemplate[[#This Row],[St. unit effort]]),0,(CatTemplate[[#This Row],[St. unit effort]] * CatTemplate[[#This Row],[Year15]])*8/ParRatePM)</f>
        <v>0</v>
      </c>
      <c r="DQ110" s="57">
        <f>IF(ISBLANK(CatTemplate[[#This Row],[St. unit effort]]),0,(CatTemplate[[#This Row],[St. unit effort]] * CatTemplate[[#This Row],[Year16]])*8/ParRatePM)</f>
        <v>0</v>
      </c>
      <c r="DR110" s="57">
        <f>IF(ISBLANK(CatTemplate[[#This Row],[St. unit effort]]),0,(CatTemplate[[#This Row],[St. unit effort]] * CatTemplate[[#This Row],[Year17]])*8/ParRatePM)</f>
        <v>0</v>
      </c>
      <c r="DS110" s="57">
        <f>IF(ISBLANK(CatTemplate[[#This Row],[St. unit effort]]),0,(CatTemplate[[#This Row],[St. unit effort]] * CatTemplate[[#This Row],[Year18]])*8/ParRatePM)</f>
        <v>0</v>
      </c>
      <c r="DT110" s="57">
        <f>IF(ISBLANK(CatTemplate[[#This Row],[St. unit effort]]),0,(CatTemplate[[#This Row],[St. unit effort]] * CatTemplate[[#This Row],[Year19]])*8/ParRatePM)</f>
        <v>0</v>
      </c>
      <c r="DU110" s="57">
        <f>IF(ISBLANK(CatTemplate[[#This Row],[St. unit effort]]),0,(CatTemplate[[#This Row],[St. unit effort]] * CatTemplate[[#This Row],[Year20]])*8/ParRatePM)</f>
        <v>0</v>
      </c>
      <c r="DV110" s="54">
        <f>SUM(CatTemplate[[#This Row],[PM1]:[PM20]])</f>
        <v>0</v>
      </c>
      <c r="DW110" s="56">
        <f t="shared" si="39"/>
        <v>0</v>
      </c>
      <c r="DX110" s="56">
        <f t="shared" si="39"/>
        <v>0</v>
      </c>
      <c r="DY110" s="56">
        <f t="shared" si="39"/>
        <v>0</v>
      </c>
      <c r="DZ110" s="56">
        <f t="shared" si="39"/>
        <v>0</v>
      </c>
      <c r="EA110" s="56">
        <f t="shared" si="39"/>
        <v>0</v>
      </c>
      <c r="EB110" s="56">
        <f t="shared" si="39"/>
        <v>0</v>
      </c>
      <c r="EC110" s="56">
        <f t="shared" si="39"/>
        <v>0</v>
      </c>
      <c r="ED110" s="56">
        <f t="shared" si="39"/>
        <v>0</v>
      </c>
      <c r="EE110" s="56">
        <f t="shared" si="39"/>
        <v>0</v>
      </c>
      <c r="EF110" s="56">
        <f t="shared" si="39"/>
        <v>0</v>
      </c>
      <c r="EG110" s="56">
        <f t="shared" si="39"/>
        <v>0</v>
      </c>
      <c r="EH110" s="56">
        <f t="shared" si="39"/>
        <v>0</v>
      </c>
      <c r="EI110" s="56">
        <f t="shared" si="39"/>
        <v>0</v>
      </c>
      <c r="EJ110" s="56">
        <f t="shared" si="39"/>
        <v>0</v>
      </c>
      <c r="EK110" s="56">
        <f t="shared" si="39"/>
        <v>0</v>
      </c>
      <c r="EL110" s="56">
        <f t="shared" si="39"/>
        <v>0</v>
      </c>
      <c r="EM110" s="56">
        <f t="shared" si="37"/>
        <v>0</v>
      </c>
      <c r="EN110" s="56">
        <f t="shared" si="37"/>
        <v>0</v>
      </c>
      <c r="EO110" s="56">
        <f t="shared" si="37"/>
        <v>0</v>
      </c>
      <c r="EP110" s="56">
        <f t="shared" si="37"/>
        <v>0</v>
      </c>
      <c r="EQ110" s="30">
        <f>CatTemplate[[#This Row],[Eq. unit cost]] * CatTemplate[[#This Row],[Eq. quantity]]</f>
        <v>0</v>
      </c>
      <c r="ER110" s="30">
        <f>CatTemplate[[#This Row],[Cons. unit cost]] *CatTemplate[[#This Row],[Cons. quantity]]</f>
        <v>0</v>
      </c>
      <c r="ES110" s="30">
        <f>CatTemplate[[#This Row],[Oth. unit cost]] *CatTemplate[[#This Row],[Oth. quantity]]</f>
        <v>0</v>
      </c>
      <c r="ET110" s="55">
        <f>SUM(CatTemplate[[#This Row],[CO1]:[CO20]])</f>
        <v>0</v>
      </c>
      <c r="EU110" s="56">
        <f t="shared" si="40"/>
        <v>0</v>
      </c>
      <c r="EV110" s="56">
        <f t="shared" si="40"/>
        <v>0</v>
      </c>
      <c r="EW110" s="56">
        <f t="shared" si="40"/>
        <v>0</v>
      </c>
      <c r="EX110" s="56">
        <f t="shared" si="40"/>
        <v>0</v>
      </c>
      <c r="EY110" s="56">
        <f t="shared" si="40"/>
        <v>0</v>
      </c>
      <c r="EZ110" s="56">
        <f t="shared" si="40"/>
        <v>0</v>
      </c>
      <c r="FA110" s="56">
        <f t="shared" si="40"/>
        <v>0</v>
      </c>
      <c r="FB110" s="56">
        <f t="shared" si="40"/>
        <v>0</v>
      </c>
      <c r="FC110" s="56">
        <f t="shared" si="40"/>
        <v>0</v>
      </c>
      <c r="FD110" s="56">
        <f t="shared" si="40"/>
        <v>0</v>
      </c>
      <c r="FE110" s="56">
        <f t="shared" si="40"/>
        <v>0</v>
      </c>
      <c r="FF110" s="56">
        <f t="shared" si="40"/>
        <v>0</v>
      </c>
      <c r="FG110" s="56">
        <f t="shared" si="40"/>
        <v>0</v>
      </c>
      <c r="FH110" s="56">
        <f t="shared" si="40"/>
        <v>0</v>
      </c>
      <c r="FI110" s="56">
        <f t="shared" si="40"/>
        <v>0</v>
      </c>
      <c r="FJ110" s="56">
        <f t="shared" si="40"/>
        <v>0</v>
      </c>
      <c r="FK110" s="56">
        <f t="shared" si="38"/>
        <v>0</v>
      </c>
      <c r="FL110" s="56">
        <f t="shared" si="38"/>
        <v>0</v>
      </c>
      <c r="FM110" s="56">
        <f t="shared" si="38"/>
        <v>0</v>
      </c>
      <c r="FN110" s="56">
        <f t="shared" si="38"/>
        <v>0</v>
      </c>
      <c r="FO110" s="58">
        <f>SUM(CatTemplate[[#This Row],[CS1]:[CS20]])</f>
        <v>0</v>
      </c>
      <c r="FP110" s="59">
        <f>CatTemplate[[#This Row],[Total Oth. cost]]+CatTemplate[[#This Row],[Total St. Cost]]</f>
        <v>0</v>
      </c>
      <c r="FQ110" s="33" t="e">
        <f t="shared" si="27"/>
        <v>#VALUE!</v>
      </c>
      <c r="FR110" s="33" t="e">
        <f t="shared" si="28"/>
        <v>#VALUE!</v>
      </c>
      <c r="FS110" s="30" t="e">
        <f>(CatTemplate[[#This Row],[CO1]] + CatTemplate[[#This Row],[CS1]]) * (1 + getRateOHFinal) * getRateMarkupFinal</f>
        <v>#VALUE!</v>
      </c>
      <c r="FT110" s="30" t="e">
        <f>(CatTemplate[[#This Row],[CO2]] + CatTemplate[[#This Row],[CS2]]) * (1 + getRateOHFinal) * getRateMarkupFinal</f>
        <v>#VALUE!</v>
      </c>
      <c r="FU110" s="30" t="e">
        <f>(CatTemplate[[#This Row],[CO3]] + CatTemplate[[#This Row],[CS3]]) * (1 + getRateOHFinal) * getRateMarkupFinal</f>
        <v>#VALUE!</v>
      </c>
      <c r="FV110" s="30" t="e">
        <f>(CatTemplate[[#This Row],[CO4]] + CatTemplate[[#This Row],[CS4]]) * (1 + getRateOHFinal) * getRateMarkupFinal</f>
        <v>#VALUE!</v>
      </c>
      <c r="FW110" s="30" t="e">
        <f>(CatTemplate[[#This Row],[CO5]] + CatTemplate[[#This Row],[CS5]]) * (1 + getRateOHFinal) * getRateMarkupFinal</f>
        <v>#VALUE!</v>
      </c>
      <c r="FX110" s="30" t="e">
        <f>(CatTemplate[[#This Row],[CO6]] + CatTemplate[[#This Row],[CS6]]) * (1 + getRateOHFinal) * getRateMarkupFinal</f>
        <v>#VALUE!</v>
      </c>
      <c r="FY110" s="30" t="e">
        <f>(CatTemplate[[#This Row],[CO7]] + CatTemplate[[#This Row],[CS7]]) * (1 + getRateOHFinal) * getRateMarkupFinal</f>
        <v>#VALUE!</v>
      </c>
      <c r="FZ110" s="30" t="e">
        <f>(CatTemplate[[#This Row],[CO8]] + CatTemplate[[#This Row],[CS8]]) * (1 + getRateOHFinal) * getRateMarkupFinal</f>
        <v>#VALUE!</v>
      </c>
      <c r="GA110" s="30" t="e">
        <f>(CatTemplate[[#This Row],[CO9]] + CatTemplate[[#This Row],[CS9]]) * (1 + getRateOHFinal) * getRateMarkupFinal</f>
        <v>#VALUE!</v>
      </c>
      <c r="GB110" s="30" t="e">
        <f>(CatTemplate[[#This Row],[CO10]] + CatTemplate[[#This Row],[CS10]]) * (1 + getRateOHFinal) * getRateMarkupFinal</f>
        <v>#VALUE!</v>
      </c>
      <c r="GC110" s="30" t="e">
        <f>(CatTemplate[[#This Row],[CO11]] + CatTemplate[[#This Row],[CS11]]) * (1 + getRateOHFinal) * getRateMarkupFinal</f>
        <v>#VALUE!</v>
      </c>
      <c r="GD110" s="30" t="e">
        <f>(CatTemplate[[#This Row],[CO12]] + CatTemplate[[#This Row],[CS12]]) * (1 + getRateOHFinal) * getRateMarkupFinal</f>
        <v>#VALUE!</v>
      </c>
      <c r="GE110" s="30" t="e">
        <f>(CatTemplate[[#This Row],[CO13]] + CatTemplate[[#This Row],[CS13]]) * (1 + getRateOHFinal) * getRateMarkupFinal</f>
        <v>#VALUE!</v>
      </c>
      <c r="GF110" s="30" t="e">
        <f>(CatTemplate[[#This Row],[CO14]] + CatTemplate[[#This Row],[CS14]]) * (1 + getRateOHFinal) * getRateMarkupFinal</f>
        <v>#VALUE!</v>
      </c>
      <c r="GG110" s="30" t="e">
        <f>(CatTemplate[[#This Row],[CO15]] + CatTemplate[[#This Row],[CS15]]) * (1 + getRateOHFinal) * getRateMarkupFinal</f>
        <v>#VALUE!</v>
      </c>
      <c r="GH110" s="30" t="e">
        <f>(CatTemplate[[#This Row],[CO16]] + CatTemplate[[#This Row],[CS16]]) * (1 + getRateOHFinal) * getRateMarkupFinal</f>
        <v>#VALUE!</v>
      </c>
      <c r="GI110" s="30" t="e">
        <f>(CatTemplate[[#This Row],[CO17]] + CatTemplate[[#This Row],[CS17]]) * (1 + getRateOHFinal) * getRateMarkupFinal</f>
        <v>#VALUE!</v>
      </c>
      <c r="GJ110" s="30" t="e">
        <f>(CatTemplate[[#This Row],[CO18]] + CatTemplate[[#This Row],[CS18]]) * (1 + getRateOHFinal) * getRateMarkupFinal</f>
        <v>#VALUE!</v>
      </c>
      <c r="GK110" s="30" t="e">
        <f>(CatTemplate[[#This Row],[CO19]] + CatTemplate[[#This Row],[CS19]]) * (1 + getRateOHFinal) * getRateMarkupFinal</f>
        <v>#VALUE!</v>
      </c>
      <c r="GL110" s="30" t="e">
        <f>(CatTemplate[[#This Row],[CO20]] + CatTemplate[[#This Row],[CS20]]) * (1 + getRateOHFinal) * getRateMarkupFinal</f>
        <v>#VALUE!</v>
      </c>
      <c r="GM110" s="30" t="e">
        <f t="shared" si="29"/>
        <v>#VALUE!</v>
      </c>
      <c r="GN110" s="30" t="e">
        <f t="shared" si="30"/>
        <v>#VALUE!</v>
      </c>
      <c r="GO110" s="30" t="e">
        <f t="shared" si="31"/>
        <v>#VALUE!</v>
      </c>
      <c r="GP110" s="30" t="e">
        <f t="shared" si="32"/>
        <v>#VALUE!</v>
      </c>
      <c r="GQ110" s="30" t="e">
        <f>(CatTemplate[[#This Row],[CO1]]+CatTemplate[[#This Row],[CS1]]) * (1+ getRateOHFinal) * (1 + getRateMarkupFinal)</f>
        <v>#VALUE!</v>
      </c>
      <c r="GR110" s="30" t="e">
        <f>(CatTemplate[[#This Row],[CO2]]+CatTemplate[[#This Row],[CS2]]) * (1+ getRateOHFinal) * (1 + getRateMarkupFinal)</f>
        <v>#VALUE!</v>
      </c>
      <c r="GS110" s="30" t="e">
        <f>(CatTemplate[[#This Row],[CO3]]+CatTemplate[[#This Row],[CS3]]) * (1+ getRateOHFinal) * (1 + getRateMarkupFinal)</f>
        <v>#VALUE!</v>
      </c>
      <c r="GT110" s="30" t="e">
        <f>(CatTemplate[[#This Row],[CO4]]+CatTemplate[[#This Row],[CS4]]) * (1+ getRateOHFinal) * (1 + getRateMarkupFinal)</f>
        <v>#VALUE!</v>
      </c>
      <c r="GU110" s="30" t="e">
        <f>(CatTemplate[[#This Row],[CO5]]+CatTemplate[[#This Row],[CS5]]) * (1+ getRateOHFinal) * (1 + getRateMarkupFinal)</f>
        <v>#VALUE!</v>
      </c>
      <c r="GV110" s="30" t="e">
        <f>(CatTemplate[[#This Row],[CO6]]+CatTemplate[[#This Row],[CS6]]) * (1+ getRateOHFinal) * (1 + getRateMarkupFinal)</f>
        <v>#VALUE!</v>
      </c>
      <c r="GW110" s="30" t="e">
        <f>(CatTemplate[[#This Row],[CO7]]+CatTemplate[[#This Row],[CS7]]) * (1+ getRateOHFinal) * (1 + getRateMarkupFinal)</f>
        <v>#VALUE!</v>
      </c>
      <c r="GX110" s="30" t="e">
        <f>(CatTemplate[[#This Row],[CO8]]+CatTemplate[[#This Row],[CS8]]) * (1+ getRateOHFinal) * (1 + getRateMarkupFinal)</f>
        <v>#VALUE!</v>
      </c>
      <c r="GY110" s="30" t="e">
        <f>(CatTemplate[[#This Row],[CO9]]+CatTemplate[[#This Row],[CS9]]) * (1+ getRateOHFinal) * (1 + getRateMarkupFinal)</f>
        <v>#VALUE!</v>
      </c>
      <c r="GZ110" s="30" t="e">
        <f>(CatTemplate[[#This Row],[CO10]]+CatTemplate[[#This Row],[CS10]]) * (1+ getRateOHFinal) * (1 + getRateMarkupFinal)</f>
        <v>#VALUE!</v>
      </c>
      <c r="HA110" s="30" t="e">
        <f>(CatTemplate[[#This Row],[CO11]]+CatTemplate[[#This Row],[CS11]]) * (1+ getRateOHFinal) * (1 + getRateMarkupFinal)</f>
        <v>#VALUE!</v>
      </c>
      <c r="HB110" s="30" t="e">
        <f>(CatTemplate[[#This Row],[CO12]]+CatTemplate[[#This Row],[CS12]]) * (1+ getRateOHFinal) * (1 + getRateMarkupFinal)</f>
        <v>#VALUE!</v>
      </c>
      <c r="HC110" s="30" t="e">
        <f>(CatTemplate[[#This Row],[CO13]]+CatTemplate[[#This Row],[CS13]]) * (1+ getRateOHFinal) * (1 + getRateMarkupFinal)</f>
        <v>#VALUE!</v>
      </c>
      <c r="HD110" s="30" t="e">
        <f>(CatTemplate[[#This Row],[CO14]]+CatTemplate[[#This Row],[CS14]]) * (1+ getRateOHFinal) * (1 + getRateMarkupFinal)</f>
        <v>#VALUE!</v>
      </c>
      <c r="HE110" s="30" t="e">
        <f>(CatTemplate[[#This Row],[CO15]]+CatTemplate[[#This Row],[CS15]]) * (1+ getRateOHFinal) * (1 + getRateMarkupFinal)</f>
        <v>#VALUE!</v>
      </c>
      <c r="HF110" s="30" t="e">
        <f>(CatTemplate[[#This Row],[CO16]]+CatTemplate[[#This Row],[CS16]]) * (1+ getRateOHFinal) * (1 + getRateMarkupFinal)</f>
        <v>#VALUE!</v>
      </c>
      <c r="HG110" s="30" t="e">
        <f>(CatTemplate[[#This Row],[CO17]]+CatTemplate[[#This Row],[CS17]]) * (1+ getRateOHFinal) * (1 + getRateMarkupFinal)</f>
        <v>#VALUE!</v>
      </c>
      <c r="HH110" s="30" t="e">
        <f>(CatTemplate[[#This Row],[CO18]]+CatTemplate[[#This Row],[CS18]]) * (1+ getRateOHFinal) * (1 + getRateMarkupFinal)</f>
        <v>#VALUE!</v>
      </c>
      <c r="HI110" s="30" t="e">
        <f>(CatTemplate[[#This Row],[CO19]]+CatTemplate[[#This Row],[CS19]]) * (1+ getRateOHFinal) * (1 + getRateMarkupFinal)</f>
        <v>#VALUE!</v>
      </c>
      <c r="HJ110" s="30" t="e">
        <f>(CatTemplate[[#This Row],[CO20]]+CatTemplate[[#This Row],[CS20]]) * (1+ getRateOHFinal) * (1 + getRateMarkupFinal)</f>
        <v>#VALUE!</v>
      </c>
      <c r="HK110" s="39" t="e">
        <f>CatTemplate[[#This Row],[Total cost]]+CatTemplate[[#This Row],[OH Amount]]+CatTemplate[[#This Row],[Markup]]</f>
        <v>#VALUE!</v>
      </c>
      <c r="HL110" s="63">
        <f>IF(CatTemplate[[#This Row],[Units]]="Days",CatTemplate[[#This Row],[Project quantity]]*CatTemplate[[#This Row],[St. unit effort]],CatTemplate[[#This Row],[Project quantity]])</f>
        <v>0</v>
      </c>
      <c r="HM110" s="287">
        <f>IFERROR(CatTemplate[[#This Row],[Total Price]]/(CatTemplate[[#This Row],[Final Quantity]]),0)</f>
        <v>0</v>
      </c>
      <c r="HN110" s="261"/>
    </row>
    <row r="111" spans="2:222" ht="38.25" customHeight="1" x14ac:dyDescent="0.2">
      <c r="B111" s="6" t="s">
        <v>75</v>
      </c>
      <c r="C111" s="22">
        <v>2</v>
      </c>
      <c r="D111" s="7" t="s">
        <v>75</v>
      </c>
      <c r="E111" s="24">
        <v>9</v>
      </c>
      <c r="F111" s="18" t="s">
        <v>307</v>
      </c>
      <c r="G111" s="26">
        <v>5</v>
      </c>
      <c r="H111" s="18" t="s">
        <v>163</v>
      </c>
      <c r="I111" s="18"/>
      <c r="J111" s="15" t="s">
        <v>28</v>
      </c>
      <c r="K111" s="15"/>
      <c r="L111" s="15" t="s">
        <v>140</v>
      </c>
      <c r="M111" s="15" t="s">
        <v>206</v>
      </c>
      <c r="N111" s="15" t="s">
        <v>858</v>
      </c>
      <c r="O111" s="320"/>
      <c r="P111" s="71"/>
      <c r="Q111" s="108"/>
      <c r="R111" s="73"/>
      <c r="S111" s="97"/>
      <c r="T111" s="100">
        <f>getEqUnitCost</f>
        <v>0</v>
      </c>
      <c r="U111" s="73">
        <f>getEqUnitEffort</f>
        <v>0</v>
      </c>
      <c r="V111" s="101">
        <f>getEqQuantity</f>
        <v>0</v>
      </c>
      <c r="W111" s="320"/>
      <c r="X111" s="100">
        <f>getConsUnitCost</f>
        <v>0</v>
      </c>
      <c r="Y111" s="73">
        <f>getConsUnitEffort</f>
        <v>0</v>
      </c>
      <c r="Z111" s="14">
        <f>getConsQuantity</f>
        <v>0</v>
      </c>
      <c r="AA111" s="320"/>
      <c r="AB111" s="72"/>
      <c r="AC111" s="112"/>
      <c r="AD111" s="14">
        <f>getOthQuantity</f>
        <v>0</v>
      </c>
      <c r="AE111" s="320"/>
      <c r="AF111" s="28" t="str">
        <f>IF(ISBLANK(CatTemplate[[#This Row],[Resource type]]),"",CatTemplate[[#This Row],[Resource type]])</f>
        <v>CIEC CRA</v>
      </c>
      <c r="AG111" s="242">
        <f>getStaffUnitCost</f>
        <v>529.72667641480098</v>
      </c>
      <c r="AH111" s="113">
        <f>getStaffUnitEffort</f>
        <v>0</v>
      </c>
      <c r="AI111" s="40">
        <f>getStaffQuantity</f>
        <v>0</v>
      </c>
      <c r="AJ111" s="41">
        <f>CatTemplate[[#This Row],[St. quantity]]*8/ParRatePM</f>
        <v>0</v>
      </c>
      <c r="AK111" s="320"/>
      <c r="AL111" s="53" t="str">
        <f>CatTemplate[[#This Row],[Item type]]</f>
        <v>Days</v>
      </c>
      <c r="AM111" s="12">
        <f>SUM(CatTemplate[[#This Row],[Year1]:[Year20]])</f>
        <v>0</v>
      </c>
      <c r="AN111" s="52"/>
      <c r="AO111" s="52"/>
      <c r="AP111" s="52"/>
      <c r="AQ111" s="8"/>
      <c r="AR111" s="8"/>
      <c r="AS111" s="8"/>
      <c r="AT111" s="8"/>
      <c r="AU111" s="8"/>
      <c r="AV111" s="8"/>
      <c r="AW111" s="8"/>
      <c r="AX111" s="8"/>
      <c r="AY111" s="8"/>
      <c r="AZ111" s="8"/>
      <c r="BA111" s="8"/>
      <c r="BB111" s="8"/>
      <c r="BC111" s="8"/>
      <c r="BD111" s="8"/>
      <c r="BE111" s="8"/>
      <c r="BF111" s="8"/>
      <c r="BG111" s="36"/>
      <c r="BH111" s="320"/>
      <c r="BI111" s="37" t="str">
        <f>getCostCategory</f>
        <v>01 Staff costs</v>
      </c>
      <c r="BJ111" s="37" t="str">
        <f>getSection</f>
        <v>02 Patient visits and data collection</v>
      </c>
      <c r="BK111" s="32" t="str">
        <f>getObject</f>
        <v>CIEC CRA</v>
      </c>
      <c r="BL111" s="30">
        <f>IFERROR(getUnitCost * IF(CatTemplate[[#This Row],[Cost Category Comp.]]="01 Staff costs", 1,1),0)</f>
        <v>529.72667641480098</v>
      </c>
      <c r="BM111" s="29">
        <f>IF(AND(ISBLANK(CatTemplate[[#This Row],[Eq. unit cost]]),ISBLANK(CatTemplate[[#This Row],[Cons. unit cost]]),ISBLANK(CatTemplate[[#This Row],[Oth. unit cost]])), 0, IF(getUnitEffort =0,1,getUnitEffort) * CatTemplate[[#This Row],[Year1]])</f>
        <v>0</v>
      </c>
      <c r="BN111" s="29">
        <f>IF(AND(ISBLANK(CatTemplate[[#This Row],[Eq. unit cost]]),ISBLANK(CatTemplate[[#This Row],[Cons. unit cost]]),ISBLANK(CatTemplate[[#This Row],[Oth. unit cost]])), 0, IF(getUnitEffort =0,1,getUnitEffort) * CatTemplate[[#This Row],[Year2]])</f>
        <v>0</v>
      </c>
      <c r="BO111" s="29">
        <f>IF(AND(ISBLANK(CatTemplate[[#This Row],[Eq. unit cost]]),ISBLANK(CatTemplate[[#This Row],[Cons. unit cost]]),ISBLANK(CatTemplate[[#This Row],[Oth. unit cost]])), 0, IF(getUnitEffort =0,1,getUnitEffort) * CatTemplate[[#This Row],[Year3]])</f>
        <v>0</v>
      </c>
      <c r="BP111" s="29">
        <f>IF(AND(ISBLANK(CatTemplate[[#This Row],[Eq. unit cost]]),ISBLANK(CatTemplate[[#This Row],[Cons. unit cost]]),ISBLANK(CatTemplate[[#This Row],[Oth. unit cost]])), 0, IF(getUnitEffort =0,1,getUnitEffort) * CatTemplate[[#This Row],[Year4]])</f>
        <v>0</v>
      </c>
      <c r="BQ111" s="29">
        <f>IF(AND(ISBLANK(CatTemplate[[#This Row],[Eq. unit cost]]),ISBLANK(CatTemplate[[#This Row],[Cons. unit cost]]),ISBLANK(CatTemplate[[#This Row],[Oth. unit cost]])), 0, IF(getUnitEffort =0,1,getUnitEffort) * CatTemplate[[#This Row],[Year5]])</f>
        <v>0</v>
      </c>
      <c r="BR111" s="29">
        <f>IF(AND(ISBLANK(CatTemplate[[#This Row],[Eq. unit cost]]),ISBLANK(CatTemplate[[#This Row],[Cons. unit cost]]),ISBLANK(CatTemplate[[#This Row],[Oth. unit cost]])), 0, IF(getUnitEffort =0,1,getUnitEffort) * CatTemplate[[#This Row],[Year6]])</f>
        <v>0</v>
      </c>
      <c r="BS111" s="29">
        <f>IF(AND(ISBLANK(CatTemplate[[#This Row],[Eq. unit cost]]),ISBLANK(CatTemplate[[#This Row],[Cons. unit cost]]),ISBLANK(CatTemplate[[#This Row],[Oth. unit cost]])), 0, IF(getUnitEffort =0,1,getUnitEffort) * CatTemplate[[#This Row],[Year7]])</f>
        <v>0</v>
      </c>
      <c r="BT111" s="29">
        <f>IF(AND(ISBLANK(CatTemplate[[#This Row],[Eq. unit cost]]),ISBLANK(CatTemplate[[#This Row],[Cons. unit cost]]),ISBLANK(CatTemplate[[#This Row],[Oth. unit cost]])), 0, IF(getUnitEffort =0,1,getUnitEffort) * CatTemplate[[#This Row],[Year8]])</f>
        <v>0</v>
      </c>
      <c r="BU111" s="29">
        <f>IF(AND(ISBLANK(CatTemplate[[#This Row],[Eq. unit cost]]),ISBLANK(CatTemplate[[#This Row],[Cons. unit cost]]),ISBLANK(CatTemplate[[#This Row],[Oth. unit cost]])), 0, IF(getUnitEffort =0,1,getUnitEffort) * CatTemplate[[#This Row],[Year9]])</f>
        <v>0</v>
      </c>
      <c r="BV111" s="29">
        <f>IF(AND(ISBLANK(CatTemplate[[#This Row],[Eq. unit cost]]),ISBLANK(CatTemplate[[#This Row],[Cons. unit cost]]),ISBLANK(CatTemplate[[#This Row],[Oth. unit cost]])), 0, IF(getUnitEffort =0,1,getUnitEffort) * CatTemplate[[#This Row],[Year10]])</f>
        <v>0</v>
      </c>
      <c r="BW111" s="29">
        <f>IF(AND(ISBLANK(CatTemplate[[#This Row],[Eq. unit cost]]),ISBLANK(CatTemplate[[#This Row],[Cons. unit cost]]),ISBLANK(CatTemplate[[#This Row],[Oth. unit cost]])), 0, IF(getUnitEffort =0,1,getUnitEffort) * CatTemplate[[#This Row],[Year11]])</f>
        <v>0</v>
      </c>
      <c r="BX111" s="29">
        <f>IF(AND(ISBLANK(CatTemplate[[#This Row],[Eq. unit cost]]),ISBLANK(CatTemplate[[#This Row],[Cons. unit cost]]),ISBLANK(CatTemplate[[#This Row],[Oth. unit cost]])), 0, IF(getUnitEffort =0,1,getUnitEffort) * CatTemplate[[#This Row],[Year12]])</f>
        <v>0</v>
      </c>
      <c r="BY111" s="29">
        <f>IF(AND(ISBLANK(CatTemplate[[#This Row],[Eq. unit cost]]),ISBLANK(CatTemplate[[#This Row],[Cons. unit cost]]),ISBLANK(CatTemplate[[#This Row],[Oth. unit cost]])), 0, IF(getUnitEffort =0,1,getUnitEffort) * CatTemplate[[#This Row],[Year13]])</f>
        <v>0</v>
      </c>
      <c r="BZ111" s="29">
        <f>IF(AND(ISBLANK(CatTemplate[[#This Row],[Eq. unit cost]]),ISBLANK(CatTemplate[[#This Row],[Cons. unit cost]]),ISBLANK(CatTemplate[[#This Row],[Oth. unit cost]])), 0, IF(getUnitEffort =0,1,getUnitEffort) * CatTemplate[[#This Row],[Year14]])</f>
        <v>0</v>
      </c>
      <c r="CA111" s="29">
        <f>IF(AND(ISBLANK(CatTemplate[[#This Row],[Eq. unit cost]]),ISBLANK(CatTemplate[[#This Row],[Cons. unit cost]]),ISBLANK(CatTemplate[[#This Row],[Oth. unit cost]])), 0, IF(getUnitEffort =0,1,getUnitEffort) * CatTemplate[[#This Row],[Year15]])</f>
        <v>0</v>
      </c>
      <c r="CB111" s="29">
        <f>IF(AND(ISBLANK(CatTemplate[[#This Row],[Eq. unit cost]]),ISBLANK(CatTemplate[[#This Row],[Cons. unit cost]]),ISBLANK(CatTemplate[[#This Row],[Oth. unit cost]])), 0, IF(getUnitEffort =0,1,getUnitEffort) * CatTemplate[[#This Row],[Year16]])</f>
        <v>0</v>
      </c>
      <c r="CC111" s="29">
        <f>IF(AND(ISBLANK(CatTemplate[[#This Row],[Eq. unit cost]]),ISBLANK(CatTemplate[[#This Row],[Cons. unit cost]]),ISBLANK(CatTemplate[[#This Row],[Oth. unit cost]])), 0, IF(getUnitEffort =0,1,getUnitEffort) * CatTemplate[[#This Row],[Year17]])</f>
        <v>0</v>
      </c>
      <c r="CD111" s="29">
        <f>IF(AND(ISBLANK(CatTemplate[[#This Row],[Eq. unit cost]]),ISBLANK(CatTemplate[[#This Row],[Cons. unit cost]]),ISBLANK(CatTemplate[[#This Row],[Oth. unit cost]])), 0, IF(getUnitEffort =0,1,getUnitEffort) * CatTemplate[[#This Row],[Year18]])</f>
        <v>0</v>
      </c>
      <c r="CE111" s="29">
        <f>IF(AND(ISBLANK(CatTemplate[[#This Row],[Eq. unit cost]]),ISBLANK(CatTemplate[[#This Row],[Cons. unit cost]]),ISBLANK(CatTemplate[[#This Row],[Oth. unit cost]])), 0, IF(getUnitEffort =0,1,getUnitEffort) * CatTemplate[[#This Row],[Year19]])</f>
        <v>0</v>
      </c>
      <c r="CF111" s="29">
        <f>IF(AND(ISBLANK(CatTemplate[[#This Row],[Eq. unit cost]]),ISBLANK(CatTemplate[[#This Row],[Cons. unit cost]]),ISBLANK(CatTemplate[[#This Row],[Oth. unit cost]])), 0, IF(getUnitEffort =0,1,getUnitEffort) * CatTemplate[[#This Row],[Year20]])</f>
        <v>0</v>
      </c>
      <c r="CG111" s="45">
        <f>SUM(CatTemplate[[#This Row],[Q1]:[Q20]])</f>
        <v>0</v>
      </c>
      <c r="CH111" s="29">
        <f>IF(ISBLANK(CatTemplate[[#This Row],[St. unit effort]]),0,(CatTemplate[[#This Row],[St. unit effort]] * CatTemplate[[#This Row],[Year1]]))</f>
        <v>0</v>
      </c>
      <c r="CI111" s="29">
        <f>IF(ISBLANK(CatTemplate[[#This Row],[St. unit effort]]),0,(CatTemplate[[#This Row],[St. unit effort]] * CatTemplate[[#This Row],[Year2]]))</f>
        <v>0</v>
      </c>
      <c r="CJ111" s="29">
        <f>IF(ISBLANK(CatTemplate[[#This Row],[St. unit effort]]),0,(CatTemplate[[#This Row],[St. unit effort]] * CatTemplate[[#This Row],[Year3]]))</f>
        <v>0</v>
      </c>
      <c r="CK111" s="29">
        <f>IF(ISBLANK(CatTemplate[[#This Row],[St. unit effort]]),0,(CatTemplate[[#This Row],[St. unit effort]] * CatTemplate[[#This Row],[Year4]]))</f>
        <v>0</v>
      </c>
      <c r="CL111" s="29">
        <f>IF(ISBLANK(CatTemplate[[#This Row],[St. unit effort]]),0,(CatTemplate[[#This Row],[St. unit effort]] * CatTemplate[[#This Row],[Year5]]))</f>
        <v>0</v>
      </c>
      <c r="CM111" s="29">
        <f>IF(ISBLANK(CatTemplate[[#This Row],[St. unit effort]]),0,(CatTemplate[[#This Row],[St. unit effort]] * CatTemplate[[#This Row],[Year6]]))</f>
        <v>0</v>
      </c>
      <c r="CN111" s="29">
        <f>IF(ISBLANK(CatTemplate[[#This Row],[St. unit effort]]),0,(CatTemplate[[#This Row],[St. unit effort]] * CatTemplate[[#This Row],[Year7]]))</f>
        <v>0</v>
      </c>
      <c r="CO111" s="29">
        <f>IF(ISBLANK(CatTemplate[[#This Row],[St. unit effort]]),0,(CatTemplate[[#This Row],[St. unit effort]] * CatTemplate[[#This Row],[Year8]]))</f>
        <v>0</v>
      </c>
      <c r="CP111" s="29">
        <f>IF(ISBLANK(CatTemplate[[#This Row],[St. unit effort]]),0,(CatTemplate[[#This Row],[St. unit effort]] * CatTemplate[[#This Row],[Year9]]))</f>
        <v>0</v>
      </c>
      <c r="CQ111" s="29">
        <f>IF(ISBLANK(CatTemplate[[#This Row],[St. unit effort]]),0,(CatTemplate[[#This Row],[St. unit effort]] * CatTemplate[[#This Row],[Year10]]))</f>
        <v>0</v>
      </c>
      <c r="CR111" s="29">
        <f>IF(ISBLANK(CatTemplate[[#This Row],[St. unit effort]]),0,(CatTemplate[[#This Row],[St. unit effort]] * CatTemplate[[#This Row],[Year11]]))</f>
        <v>0</v>
      </c>
      <c r="CS111" s="29">
        <f>IF(ISBLANK(CatTemplate[[#This Row],[St. unit effort]]),0,(CatTemplate[[#This Row],[St. unit effort]] * CatTemplate[[#This Row],[Year12]]))</f>
        <v>0</v>
      </c>
      <c r="CT111" s="29">
        <f>IF(ISBLANK(CatTemplate[[#This Row],[St. unit effort]]),0,(CatTemplate[[#This Row],[St. unit effort]] * CatTemplate[[#This Row],[Year13]]))</f>
        <v>0</v>
      </c>
      <c r="CU111" s="29">
        <f>IF(ISBLANK(CatTemplate[[#This Row],[St. unit effort]]),0,(CatTemplate[[#This Row],[St. unit effort]] * CatTemplate[[#This Row],[Year14]]))</f>
        <v>0</v>
      </c>
      <c r="CV111" s="29">
        <f>IF(ISBLANK(CatTemplate[[#This Row],[St. unit effort]]),0,(CatTemplate[[#This Row],[St. unit effort]] * CatTemplate[[#This Row],[Year15]]))</f>
        <v>0</v>
      </c>
      <c r="CW111" s="29">
        <f>IF(ISBLANK(CatTemplate[[#This Row],[St. unit effort]]),0,(CatTemplate[[#This Row],[St. unit effort]] * CatTemplate[[#This Row],[Year16]]))</f>
        <v>0</v>
      </c>
      <c r="CX111" s="29">
        <f>IF(ISBLANK(CatTemplate[[#This Row],[St. unit effort]]),0,(CatTemplate[[#This Row],[St. unit effort]] * CatTemplate[[#This Row],[Year17]]))</f>
        <v>0</v>
      </c>
      <c r="CY111" s="29">
        <f>IF(ISBLANK(CatTemplate[[#This Row],[St. unit effort]]),0,(CatTemplate[[#This Row],[St. unit effort]] * CatTemplate[[#This Row],[Year18]]))</f>
        <v>0</v>
      </c>
      <c r="CZ111" s="29">
        <f>IF(ISBLANK(CatTemplate[[#This Row],[St. unit effort]]),0,(CatTemplate[[#This Row],[St. unit effort]] * CatTemplate[[#This Row],[Year19]]))</f>
        <v>0</v>
      </c>
      <c r="DA111" s="29">
        <f>IF(ISBLANK(CatTemplate[[#This Row],[St. unit effort]]),0,(CatTemplate[[#This Row],[St. unit effort]] * CatTemplate[[#This Row],[Year20]]))</f>
        <v>0</v>
      </c>
      <c r="DB111" s="57">
        <f>IF(ISBLANK(CatTemplate[[#This Row],[St. unit effort]]),0,(CatTemplate[[#This Row],[St. unit effort]] * CatTemplate[[#This Row],[Year1]])*8/ParRatePM)</f>
        <v>0</v>
      </c>
      <c r="DC111" s="57">
        <f>IF(ISBLANK(CatTemplate[[#This Row],[St. unit effort]]),0,(CatTemplate[[#This Row],[St. unit effort]] * CatTemplate[[#This Row],[Year2]])*8/ParRatePM)</f>
        <v>0</v>
      </c>
      <c r="DD111" s="57">
        <f>IF(ISBLANK(CatTemplate[[#This Row],[St. unit effort]]),0,(CatTemplate[[#This Row],[St. unit effort]] * CatTemplate[[#This Row],[Year3]])*8/ParRatePM)</f>
        <v>0</v>
      </c>
      <c r="DE111" s="57">
        <f>IF(ISBLANK(CatTemplate[[#This Row],[St. unit effort]]),0,(CatTemplate[[#This Row],[St. unit effort]] * CatTemplate[[#This Row],[Year4]])*8/ParRatePM)</f>
        <v>0</v>
      </c>
      <c r="DF111" s="57">
        <f>IF(ISBLANK(CatTemplate[[#This Row],[St. unit effort]]),0,(CatTemplate[[#This Row],[St. unit effort]] * CatTemplate[[#This Row],[Year5]])*8/ParRatePM)</f>
        <v>0</v>
      </c>
      <c r="DG111" s="57">
        <f>IF(ISBLANK(CatTemplate[[#This Row],[St. unit effort]]),0,(CatTemplate[[#This Row],[St. unit effort]] * CatTemplate[[#This Row],[Year6]])*8/ParRatePM)</f>
        <v>0</v>
      </c>
      <c r="DH111" s="57">
        <f>IF(ISBLANK(CatTemplate[[#This Row],[St. unit effort]]),0,(CatTemplate[[#This Row],[St. unit effort]] * CatTemplate[[#This Row],[Year7]])*8/ParRatePM)</f>
        <v>0</v>
      </c>
      <c r="DI111" s="57">
        <f>IF(ISBLANK(CatTemplate[[#This Row],[St. unit effort]]),0,(CatTemplate[[#This Row],[St. unit effort]] * CatTemplate[[#This Row],[Year8]])*8/ParRatePM)</f>
        <v>0</v>
      </c>
      <c r="DJ111" s="57">
        <f>IF(ISBLANK(CatTemplate[[#This Row],[St. unit effort]]),0,(CatTemplate[[#This Row],[St. unit effort]] * CatTemplate[[#This Row],[Year9]])*8/ParRatePM)</f>
        <v>0</v>
      </c>
      <c r="DK111" s="57">
        <f>IF(ISBLANK(CatTemplate[[#This Row],[St. unit effort]]),0,(CatTemplate[[#This Row],[St. unit effort]] * CatTemplate[[#This Row],[Year10]])*8/ParRatePM)</f>
        <v>0</v>
      </c>
      <c r="DL111" s="57">
        <f>IF(ISBLANK(CatTemplate[[#This Row],[St. unit effort]]),0,(CatTemplate[[#This Row],[St. unit effort]] * CatTemplate[[#This Row],[Year11]])*8/ParRatePM)</f>
        <v>0</v>
      </c>
      <c r="DM111" s="57">
        <f>IF(ISBLANK(CatTemplate[[#This Row],[St. unit effort]]),0,(CatTemplate[[#This Row],[St. unit effort]] * CatTemplate[[#This Row],[Year12]])*8/ParRatePM)</f>
        <v>0</v>
      </c>
      <c r="DN111" s="57">
        <f>IF(ISBLANK(CatTemplate[[#This Row],[St. unit effort]]),0,(CatTemplate[[#This Row],[St. unit effort]] * CatTemplate[[#This Row],[Year13]])*8/ParRatePM)</f>
        <v>0</v>
      </c>
      <c r="DO111" s="57">
        <f>IF(ISBLANK(CatTemplate[[#This Row],[St. unit effort]]),0,(CatTemplate[[#This Row],[St. unit effort]] * CatTemplate[[#This Row],[Year14]])*8/ParRatePM)</f>
        <v>0</v>
      </c>
      <c r="DP111" s="57">
        <f>IF(ISBLANK(CatTemplate[[#This Row],[St. unit effort]]),0,(CatTemplate[[#This Row],[St. unit effort]] * CatTemplate[[#This Row],[Year15]])*8/ParRatePM)</f>
        <v>0</v>
      </c>
      <c r="DQ111" s="57">
        <f>IF(ISBLANK(CatTemplate[[#This Row],[St. unit effort]]),0,(CatTemplate[[#This Row],[St. unit effort]] * CatTemplate[[#This Row],[Year16]])*8/ParRatePM)</f>
        <v>0</v>
      </c>
      <c r="DR111" s="57">
        <f>IF(ISBLANK(CatTemplate[[#This Row],[St. unit effort]]),0,(CatTemplate[[#This Row],[St. unit effort]] * CatTemplate[[#This Row],[Year17]])*8/ParRatePM)</f>
        <v>0</v>
      </c>
      <c r="DS111" s="57">
        <f>IF(ISBLANK(CatTemplate[[#This Row],[St. unit effort]]),0,(CatTemplate[[#This Row],[St. unit effort]] * CatTemplate[[#This Row],[Year18]])*8/ParRatePM)</f>
        <v>0</v>
      </c>
      <c r="DT111" s="57">
        <f>IF(ISBLANK(CatTemplate[[#This Row],[St. unit effort]]),0,(CatTemplate[[#This Row],[St. unit effort]] * CatTemplate[[#This Row],[Year19]])*8/ParRatePM)</f>
        <v>0</v>
      </c>
      <c r="DU111" s="57">
        <f>IF(ISBLANK(CatTemplate[[#This Row],[St. unit effort]]),0,(CatTemplate[[#This Row],[St. unit effort]] * CatTemplate[[#This Row],[Year20]])*8/ParRatePM)</f>
        <v>0</v>
      </c>
      <c r="DV111" s="54">
        <f>SUM(CatTemplate[[#This Row],[PM1]:[PM20]])</f>
        <v>0</v>
      </c>
      <c r="DW111" s="56">
        <f t="shared" si="39"/>
        <v>0</v>
      </c>
      <c r="DX111" s="56">
        <f t="shared" si="39"/>
        <v>0</v>
      </c>
      <c r="DY111" s="56">
        <f t="shared" si="39"/>
        <v>0</v>
      </c>
      <c r="DZ111" s="56">
        <f t="shared" si="39"/>
        <v>0</v>
      </c>
      <c r="EA111" s="56">
        <f t="shared" si="39"/>
        <v>0</v>
      </c>
      <c r="EB111" s="56">
        <f t="shared" si="39"/>
        <v>0</v>
      </c>
      <c r="EC111" s="56">
        <f t="shared" si="39"/>
        <v>0</v>
      </c>
      <c r="ED111" s="56">
        <f t="shared" si="39"/>
        <v>0</v>
      </c>
      <c r="EE111" s="56">
        <f t="shared" si="39"/>
        <v>0</v>
      </c>
      <c r="EF111" s="56">
        <f t="shared" si="39"/>
        <v>0</v>
      </c>
      <c r="EG111" s="56">
        <f t="shared" si="39"/>
        <v>0</v>
      </c>
      <c r="EH111" s="56">
        <f t="shared" si="39"/>
        <v>0</v>
      </c>
      <c r="EI111" s="56">
        <f t="shared" si="39"/>
        <v>0</v>
      </c>
      <c r="EJ111" s="56">
        <f t="shared" si="39"/>
        <v>0</v>
      </c>
      <c r="EK111" s="56">
        <f t="shared" si="39"/>
        <v>0</v>
      </c>
      <c r="EL111" s="56">
        <f t="shared" si="39"/>
        <v>0</v>
      </c>
      <c r="EM111" s="56">
        <f t="shared" si="37"/>
        <v>0</v>
      </c>
      <c r="EN111" s="56">
        <f t="shared" si="37"/>
        <v>0</v>
      </c>
      <c r="EO111" s="56">
        <f t="shared" si="37"/>
        <v>0</v>
      </c>
      <c r="EP111" s="56">
        <f t="shared" si="37"/>
        <v>0</v>
      </c>
      <c r="EQ111" s="30">
        <f>CatTemplate[[#This Row],[Eq. unit cost]] * CatTemplate[[#This Row],[Eq. quantity]]</f>
        <v>0</v>
      </c>
      <c r="ER111" s="30">
        <f>CatTemplate[[#This Row],[Cons. unit cost]] *CatTemplate[[#This Row],[Cons. quantity]]</f>
        <v>0</v>
      </c>
      <c r="ES111" s="30">
        <f>CatTemplate[[#This Row],[Oth. unit cost]] *CatTemplate[[#This Row],[Oth. quantity]]</f>
        <v>0</v>
      </c>
      <c r="ET111" s="55">
        <f>SUM(CatTemplate[[#This Row],[CO1]:[CO20]])</f>
        <v>0</v>
      </c>
      <c r="EU111" s="56">
        <f t="shared" si="40"/>
        <v>0</v>
      </c>
      <c r="EV111" s="56">
        <f t="shared" si="40"/>
        <v>0</v>
      </c>
      <c r="EW111" s="56">
        <f t="shared" si="40"/>
        <v>0</v>
      </c>
      <c r="EX111" s="56">
        <f t="shared" si="40"/>
        <v>0</v>
      </c>
      <c r="EY111" s="56">
        <f t="shared" si="40"/>
        <v>0</v>
      </c>
      <c r="EZ111" s="56">
        <f t="shared" si="40"/>
        <v>0</v>
      </c>
      <c r="FA111" s="56">
        <f t="shared" si="40"/>
        <v>0</v>
      </c>
      <c r="FB111" s="56">
        <f t="shared" si="40"/>
        <v>0</v>
      </c>
      <c r="FC111" s="56">
        <f t="shared" si="40"/>
        <v>0</v>
      </c>
      <c r="FD111" s="56">
        <f t="shared" si="40"/>
        <v>0</v>
      </c>
      <c r="FE111" s="56">
        <f t="shared" si="40"/>
        <v>0</v>
      </c>
      <c r="FF111" s="56">
        <f t="shared" si="40"/>
        <v>0</v>
      </c>
      <c r="FG111" s="56">
        <f t="shared" si="40"/>
        <v>0</v>
      </c>
      <c r="FH111" s="56">
        <f t="shared" si="40"/>
        <v>0</v>
      </c>
      <c r="FI111" s="56">
        <f t="shared" si="40"/>
        <v>0</v>
      </c>
      <c r="FJ111" s="56">
        <f t="shared" si="40"/>
        <v>0</v>
      </c>
      <c r="FK111" s="56">
        <f t="shared" si="38"/>
        <v>0</v>
      </c>
      <c r="FL111" s="56">
        <f t="shared" si="38"/>
        <v>0</v>
      </c>
      <c r="FM111" s="56">
        <f t="shared" si="38"/>
        <v>0</v>
      </c>
      <c r="FN111" s="56">
        <f t="shared" si="38"/>
        <v>0</v>
      </c>
      <c r="FO111" s="58">
        <f>SUM(CatTemplate[[#This Row],[CS1]:[CS20]])</f>
        <v>0</v>
      </c>
      <c r="FP111" s="59">
        <f>CatTemplate[[#This Row],[Total Oth. cost]]+CatTemplate[[#This Row],[Total St. Cost]]</f>
        <v>0</v>
      </c>
      <c r="FQ111" s="33" t="e">
        <f t="shared" si="27"/>
        <v>#VALUE!</v>
      </c>
      <c r="FR111" s="33" t="e">
        <f t="shared" si="28"/>
        <v>#VALUE!</v>
      </c>
      <c r="FS111" s="30" t="e">
        <f>(CatTemplate[[#This Row],[CO1]] + CatTemplate[[#This Row],[CS1]]) * (1 + getRateOHFinal) * getRateMarkupFinal</f>
        <v>#VALUE!</v>
      </c>
      <c r="FT111" s="30" t="e">
        <f>(CatTemplate[[#This Row],[CO2]] + CatTemplate[[#This Row],[CS2]]) * (1 + getRateOHFinal) * getRateMarkupFinal</f>
        <v>#VALUE!</v>
      </c>
      <c r="FU111" s="30" t="e">
        <f>(CatTemplate[[#This Row],[CO3]] + CatTemplate[[#This Row],[CS3]]) * (1 + getRateOHFinal) * getRateMarkupFinal</f>
        <v>#VALUE!</v>
      </c>
      <c r="FV111" s="30" t="e">
        <f>(CatTemplate[[#This Row],[CO4]] + CatTemplate[[#This Row],[CS4]]) * (1 + getRateOHFinal) * getRateMarkupFinal</f>
        <v>#VALUE!</v>
      </c>
      <c r="FW111" s="30" t="e">
        <f>(CatTemplate[[#This Row],[CO5]] + CatTemplate[[#This Row],[CS5]]) * (1 + getRateOHFinal) * getRateMarkupFinal</f>
        <v>#VALUE!</v>
      </c>
      <c r="FX111" s="30" t="e">
        <f>(CatTemplate[[#This Row],[CO6]] + CatTemplate[[#This Row],[CS6]]) * (1 + getRateOHFinal) * getRateMarkupFinal</f>
        <v>#VALUE!</v>
      </c>
      <c r="FY111" s="30" t="e">
        <f>(CatTemplate[[#This Row],[CO7]] + CatTemplate[[#This Row],[CS7]]) * (1 + getRateOHFinal) * getRateMarkupFinal</f>
        <v>#VALUE!</v>
      </c>
      <c r="FZ111" s="30" t="e">
        <f>(CatTemplate[[#This Row],[CO8]] + CatTemplate[[#This Row],[CS8]]) * (1 + getRateOHFinal) * getRateMarkupFinal</f>
        <v>#VALUE!</v>
      </c>
      <c r="GA111" s="30" t="e">
        <f>(CatTemplate[[#This Row],[CO9]] + CatTemplate[[#This Row],[CS9]]) * (1 + getRateOHFinal) * getRateMarkupFinal</f>
        <v>#VALUE!</v>
      </c>
      <c r="GB111" s="30" t="e">
        <f>(CatTemplate[[#This Row],[CO10]] + CatTemplate[[#This Row],[CS10]]) * (1 + getRateOHFinal) * getRateMarkupFinal</f>
        <v>#VALUE!</v>
      </c>
      <c r="GC111" s="30" t="e">
        <f>(CatTemplate[[#This Row],[CO11]] + CatTemplate[[#This Row],[CS11]]) * (1 + getRateOHFinal) * getRateMarkupFinal</f>
        <v>#VALUE!</v>
      </c>
      <c r="GD111" s="30" t="e">
        <f>(CatTemplate[[#This Row],[CO12]] + CatTemplate[[#This Row],[CS12]]) * (1 + getRateOHFinal) * getRateMarkupFinal</f>
        <v>#VALUE!</v>
      </c>
      <c r="GE111" s="30" t="e">
        <f>(CatTemplate[[#This Row],[CO13]] + CatTemplate[[#This Row],[CS13]]) * (1 + getRateOHFinal) * getRateMarkupFinal</f>
        <v>#VALUE!</v>
      </c>
      <c r="GF111" s="30" t="e">
        <f>(CatTemplate[[#This Row],[CO14]] + CatTemplate[[#This Row],[CS14]]) * (1 + getRateOHFinal) * getRateMarkupFinal</f>
        <v>#VALUE!</v>
      </c>
      <c r="GG111" s="30" t="e">
        <f>(CatTemplate[[#This Row],[CO15]] + CatTemplate[[#This Row],[CS15]]) * (1 + getRateOHFinal) * getRateMarkupFinal</f>
        <v>#VALUE!</v>
      </c>
      <c r="GH111" s="30" t="e">
        <f>(CatTemplate[[#This Row],[CO16]] + CatTemplate[[#This Row],[CS16]]) * (1 + getRateOHFinal) * getRateMarkupFinal</f>
        <v>#VALUE!</v>
      </c>
      <c r="GI111" s="30" t="e">
        <f>(CatTemplate[[#This Row],[CO17]] + CatTemplate[[#This Row],[CS17]]) * (1 + getRateOHFinal) * getRateMarkupFinal</f>
        <v>#VALUE!</v>
      </c>
      <c r="GJ111" s="30" t="e">
        <f>(CatTemplate[[#This Row],[CO18]] + CatTemplate[[#This Row],[CS18]]) * (1 + getRateOHFinal) * getRateMarkupFinal</f>
        <v>#VALUE!</v>
      </c>
      <c r="GK111" s="30" t="e">
        <f>(CatTemplate[[#This Row],[CO19]] + CatTemplate[[#This Row],[CS19]]) * (1 + getRateOHFinal) * getRateMarkupFinal</f>
        <v>#VALUE!</v>
      </c>
      <c r="GL111" s="30" t="e">
        <f>(CatTemplate[[#This Row],[CO20]] + CatTemplate[[#This Row],[CS20]]) * (1 + getRateOHFinal) * getRateMarkupFinal</f>
        <v>#VALUE!</v>
      </c>
      <c r="GM111" s="30" t="e">
        <f t="shared" si="29"/>
        <v>#VALUE!</v>
      </c>
      <c r="GN111" s="30" t="e">
        <f t="shared" si="30"/>
        <v>#VALUE!</v>
      </c>
      <c r="GO111" s="30" t="e">
        <f t="shared" si="31"/>
        <v>#VALUE!</v>
      </c>
      <c r="GP111" s="30" t="e">
        <f t="shared" si="32"/>
        <v>#VALUE!</v>
      </c>
      <c r="GQ111" s="30" t="e">
        <f>(CatTemplate[[#This Row],[CO1]]+CatTemplate[[#This Row],[CS1]]) * (1+ getRateOHFinal) * (1 + getRateMarkupFinal)</f>
        <v>#VALUE!</v>
      </c>
      <c r="GR111" s="30" t="e">
        <f>(CatTemplate[[#This Row],[CO2]]+CatTemplate[[#This Row],[CS2]]) * (1+ getRateOHFinal) * (1 + getRateMarkupFinal)</f>
        <v>#VALUE!</v>
      </c>
      <c r="GS111" s="30" t="e">
        <f>(CatTemplate[[#This Row],[CO3]]+CatTemplate[[#This Row],[CS3]]) * (1+ getRateOHFinal) * (1 + getRateMarkupFinal)</f>
        <v>#VALUE!</v>
      </c>
      <c r="GT111" s="30" t="e">
        <f>(CatTemplate[[#This Row],[CO4]]+CatTemplate[[#This Row],[CS4]]) * (1+ getRateOHFinal) * (1 + getRateMarkupFinal)</f>
        <v>#VALUE!</v>
      </c>
      <c r="GU111" s="30" t="e">
        <f>(CatTemplate[[#This Row],[CO5]]+CatTemplate[[#This Row],[CS5]]) * (1+ getRateOHFinal) * (1 + getRateMarkupFinal)</f>
        <v>#VALUE!</v>
      </c>
      <c r="GV111" s="30" t="e">
        <f>(CatTemplate[[#This Row],[CO6]]+CatTemplate[[#This Row],[CS6]]) * (1+ getRateOHFinal) * (1 + getRateMarkupFinal)</f>
        <v>#VALUE!</v>
      </c>
      <c r="GW111" s="30" t="e">
        <f>(CatTemplate[[#This Row],[CO7]]+CatTemplate[[#This Row],[CS7]]) * (1+ getRateOHFinal) * (1 + getRateMarkupFinal)</f>
        <v>#VALUE!</v>
      </c>
      <c r="GX111" s="30" t="e">
        <f>(CatTemplate[[#This Row],[CO8]]+CatTemplate[[#This Row],[CS8]]) * (1+ getRateOHFinal) * (1 + getRateMarkupFinal)</f>
        <v>#VALUE!</v>
      </c>
      <c r="GY111" s="30" t="e">
        <f>(CatTemplate[[#This Row],[CO9]]+CatTemplate[[#This Row],[CS9]]) * (1+ getRateOHFinal) * (1 + getRateMarkupFinal)</f>
        <v>#VALUE!</v>
      </c>
      <c r="GZ111" s="30" t="e">
        <f>(CatTemplate[[#This Row],[CO10]]+CatTemplate[[#This Row],[CS10]]) * (1+ getRateOHFinal) * (1 + getRateMarkupFinal)</f>
        <v>#VALUE!</v>
      </c>
      <c r="HA111" s="30" t="e">
        <f>(CatTemplate[[#This Row],[CO11]]+CatTemplate[[#This Row],[CS11]]) * (1+ getRateOHFinal) * (1 + getRateMarkupFinal)</f>
        <v>#VALUE!</v>
      </c>
      <c r="HB111" s="30" t="e">
        <f>(CatTemplate[[#This Row],[CO12]]+CatTemplate[[#This Row],[CS12]]) * (1+ getRateOHFinal) * (1 + getRateMarkupFinal)</f>
        <v>#VALUE!</v>
      </c>
      <c r="HC111" s="30" t="e">
        <f>(CatTemplate[[#This Row],[CO13]]+CatTemplate[[#This Row],[CS13]]) * (1+ getRateOHFinal) * (1 + getRateMarkupFinal)</f>
        <v>#VALUE!</v>
      </c>
      <c r="HD111" s="30" t="e">
        <f>(CatTemplate[[#This Row],[CO14]]+CatTemplate[[#This Row],[CS14]]) * (1+ getRateOHFinal) * (1 + getRateMarkupFinal)</f>
        <v>#VALUE!</v>
      </c>
      <c r="HE111" s="30" t="e">
        <f>(CatTemplate[[#This Row],[CO15]]+CatTemplate[[#This Row],[CS15]]) * (1+ getRateOHFinal) * (1 + getRateMarkupFinal)</f>
        <v>#VALUE!</v>
      </c>
      <c r="HF111" s="30" t="e">
        <f>(CatTemplate[[#This Row],[CO16]]+CatTemplate[[#This Row],[CS16]]) * (1+ getRateOHFinal) * (1 + getRateMarkupFinal)</f>
        <v>#VALUE!</v>
      </c>
      <c r="HG111" s="30" t="e">
        <f>(CatTemplate[[#This Row],[CO17]]+CatTemplate[[#This Row],[CS17]]) * (1+ getRateOHFinal) * (1 + getRateMarkupFinal)</f>
        <v>#VALUE!</v>
      </c>
      <c r="HH111" s="30" t="e">
        <f>(CatTemplate[[#This Row],[CO18]]+CatTemplate[[#This Row],[CS18]]) * (1+ getRateOHFinal) * (1 + getRateMarkupFinal)</f>
        <v>#VALUE!</v>
      </c>
      <c r="HI111" s="30" t="e">
        <f>(CatTemplate[[#This Row],[CO19]]+CatTemplate[[#This Row],[CS19]]) * (1+ getRateOHFinal) * (1 + getRateMarkupFinal)</f>
        <v>#VALUE!</v>
      </c>
      <c r="HJ111" s="30" t="e">
        <f>(CatTemplate[[#This Row],[CO20]]+CatTemplate[[#This Row],[CS20]]) * (1+ getRateOHFinal) * (1 + getRateMarkupFinal)</f>
        <v>#VALUE!</v>
      </c>
      <c r="HK111" s="39" t="e">
        <f>CatTemplate[[#This Row],[Total cost]]+CatTemplate[[#This Row],[OH Amount]]+CatTemplate[[#This Row],[Markup]]</f>
        <v>#VALUE!</v>
      </c>
      <c r="HL111" s="63">
        <f>IF(CatTemplate[[#This Row],[Units]]="Days",CatTemplate[[#This Row],[Project quantity]]*CatTemplate[[#This Row],[St. unit effort]],CatTemplate[[#This Row],[Project quantity]])</f>
        <v>0</v>
      </c>
      <c r="HM111" s="287">
        <f>IFERROR(CatTemplate[[#This Row],[Total Price]]/(CatTemplate[[#This Row],[Final Quantity]]),0)</f>
        <v>0</v>
      </c>
      <c r="HN111" s="261"/>
    </row>
    <row r="112" spans="2:222" x14ac:dyDescent="0.2">
      <c r="B112" s="6" t="s">
        <v>75</v>
      </c>
      <c r="C112" s="22">
        <v>2</v>
      </c>
      <c r="D112" s="7" t="s">
        <v>75</v>
      </c>
      <c r="E112" s="24">
        <v>9</v>
      </c>
      <c r="F112" s="18" t="s">
        <v>307</v>
      </c>
      <c r="G112" s="26">
        <v>6</v>
      </c>
      <c r="H112" s="18" t="s">
        <v>163</v>
      </c>
      <c r="I112" s="18"/>
      <c r="J112" s="15" t="s">
        <v>31</v>
      </c>
      <c r="K112" s="15"/>
      <c r="L112" s="15" t="s">
        <v>140</v>
      </c>
      <c r="M112" s="15" t="s">
        <v>206</v>
      </c>
      <c r="N112" s="15" t="s">
        <v>858</v>
      </c>
      <c r="O112" s="320"/>
      <c r="P112" s="71"/>
      <c r="Q112" s="108"/>
      <c r="R112" s="73"/>
      <c r="S112" s="97"/>
      <c r="T112" s="100">
        <f>getEqUnitCost</f>
        <v>0</v>
      </c>
      <c r="U112" s="73">
        <f>getEqUnitEffort</f>
        <v>0</v>
      </c>
      <c r="V112" s="101">
        <f>getEqQuantity</f>
        <v>0</v>
      </c>
      <c r="W112" s="320"/>
      <c r="X112" s="100">
        <f>getConsUnitCost</f>
        <v>0</v>
      </c>
      <c r="Y112" s="73">
        <f>getConsUnitEffort</f>
        <v>0</v>
      </c>
      <c r="Z112" s="14">
        <f>getConsQuantity</f>
        <v>0</v>
      </c>
      <c r="AA112" s="320"/>
      <c r="AB112" s="72"/>
      <c r="AC112" s="112"/>
      <c r="AD112" s="14">
        <f>getOthQuantity</f>
        <v>0</v>
      </c>
      <c r="AE112" s="320"/>
      <c r="AF112" s="28" t="str">
        <f>IF(ISBLANK(CatTemplate[[#This Row],[Resource type]]),"",CatTemplate[[#This Row],[Resource type]])</f>
        <v>CIEC Nurse</v>
      </c>
      <c r="AG112" s="242">
        <f>getStaffUnitCost</f>
        <v>443.51295609133325</v>
      </c>
      <c r="AH112" s="113">
        <f>getStaffUnitEffort</f>
        <v>0</v>
      </c>
      <c r="AI112" s="40">
        <f>getStaffQuantity</f>
        <v>0</v>
      </c>
      <c r="AJ112" s="41">
        <f>CatTemplate[[#This Row],[St. quantity]]*8/ParRatePM</f>
        <v>0</v>
      </c>
      <c r="AK112" s="320"/>
      <c r="AL112" s="53" t="str">
        <f>CatTemplate[[#This Row],[Item type]]</f>
        <v>Days</v>
      </c>
      <c r="AM112" s="12">
        <f>SUM(CatTemplate[[#This Row],[Year1]:[Year20]])</f>
        <v>0</v>
      </c>
      <c r="AN112" s="52"/>
      <c r="AO112" s="52"/>
      <c r="AP112" s="52"/>
      <c r="AQ112" s="8"/>
      <c r="AR112" s="8"/>
      <c r="AS112" s="8"/>
      <c r="AT112" s="8"/>
      <c r="AU112" s="8"/>
      <c r="AV112" s="8"/>
      <c r="AW112" s="8"/>
      <c r="AX112" s="8"/>
      <c r="AY112" s="8"/>
      <c r="AZ112" s="8"/>
      <c r="BA112" s="8"/>
      <c r="BB112" s="8"/>
      <c r="BC112" s="8"/>
      <c r="BD112" s="8"/>
      <c r="BE112" s="8"/>
      <c r="BF112" s="8"/>
      <c r="BG112" s="36"/>
      <c r="BH112" s="320"/>
      <c r="BI112" s="37" t="str">
        <f>getCostCategory</f>
        <v>01 Staff costs</v>
      </c>
      <c r="BJ112" s="37" t="str">
        <f>getSection</f>
        <v>02 Patient visits and data collection</v>
      </c>
      <c r="BK112" s="32" t="str">
        <f>getObject</f>
        <v>CIEC Nurse</v>
      </c>
      <c r="BL112" s="30">
        <f>IFERROR(getUnitCost * IF(CatTemplate[[#This Row],[Cost Category Comp.]]="01 Staff costs", 1,1),0)</f>
        <v>443.51295609133325</v>
      </c>
      <c r="BM112" s="29">
        <f>IF(AND(ISBLANK(CatTemplate[[#This Row],[Eq. unit cost]]),ISBLANK(CatTemplate[[#This Row],[Cons. unit cost]]),ISBLANK(CatTemplate[[#This Row],[Oth. unit cost]])), 0, IF(getUnitEffort =0,1,getUnitEffort) * CatTemplate[[#This Row],[Year1]])</f>
        <v>0</v>
      </c>
      <c r="BN112" s="29">
        <f>IF(AND(ISBLANK(CatTemplate[[#This Row],[Eq. unit cost]]),ISBLANK(CatTemplate[[#This Row],[Cons. unit cost]]),ISBLANK(CatTemplate[[#This Row],[Oth. unit cost]])), 0, IF(getUnitEffort =0,1,getUnitEffort) * CatTemplate[[#This Row],[Year2]])</f>
        <v>0</v>
      </c>
      <c r="BO112" s="29">
        <f>IF(AND(ISBLANK(CatTemplate[[#This Row],[Eq. unit cost]]),ISBLANK(CatTemplate[[#This Row],[Cons. unit cost]]),ISBLANK(CatTemplate[[#This Row],[Oth. unit cost]])), 0, IF(getUnitEffort =0,1,getUnitEffort) * CatTemplate[[#This Row],[Year3]])</f>
        <v>0</v>
      </c>
      <c r="BP112" s="29">
        <f>IF(AND(ISBLANK(CatTemplate[[#This Row],[Eq. unit cost]]),ISBLANK(CatTemplate[[#This Row],[Cons. unit cost]]),ISBLANK(CatTemplate[[#This Row],[Oth. unit cost]])), 0, IF(getUnitEffort =0,1,getUnitEffort) * CatTemplate[[#This Row],[Year4]])</f>
        <v>0</v>
      </c>
      <c r="BQ112" s="29">
        <f>IF(AND(ISBLANK(CatTemplate[[#This Row],[Eq. unit cost]]),ISBLANK(CatTemplate[[#This Row],[Cons. unit cost]]),ISBLANK(CatTemplate[[#This Row],[Oth. unit cost]])), 0, IF(getUnitEffort =0,1,getUnitEffort) * CatTemplate[[#This Row],[Year5]])</f>
        <v>0</v>
      </c>
      <c r="BR112" s="29">
        <f>IF(AND(ISBLANK(CatTemplate[[#This Row],[Eq. unit cost]]),ISBLANK(CatTemplate[[#This Row],[Cons. unit cost]]),ISBLANK(CatTemplate[[#This Row],[Oth. unit cost]])), 0, IF(getUnitEffort =0,1,getUnitEffort) * CatTemplate[[#This Row],[Year6]])</f>
        <v>0</v>
      </c>
      <c r="BS112" s="29">
        <f>IF(AND(ISBLANK(CatTemplate[[#This Row],[Eq. unit cost]]),ISBLANK(CatTemplate[[#This Row],[Cons. unit cost]]),ISBLANK(CatTemplate[[#This Row],[Oth. unit cost]])), 0, IF(getUnitEffort =0,1,getUnitEffort) * CatTemplate[[#This Row],[Year7]])</f>
        <v>0</v>
      </c>
      <c r="BT112" s="29">
        <f>IF(AND(ISBLANK(CatTemplate[[#This Row],[Eq. unit cost]]),ISBLANK(CatTemplate[[#This Row],[Cons. unit cost]]),ISBLANK(CatTemplate[[#This Row],[Oth. unit cost]])), 0, IF(getUnitEffort =0,1,getUnitEffort) * CatTemplate[[#This Row],[Year8]])</f>
        <v>0</v>
      </c>
      <c r="BU112" s="29">
        <f>IF(AND(ISBLANK(CatTemplate[[#This Row],[Eq. unit cost]]),ISBLANK(CatTemplate[[#This Row],[Cons. unit cost]]),ISBLANK(CatTemplate[[#This Row],[Oth. unit cost]])), 0, IF(getUnitEffort =0,1,getUnitEffort) * CatTemplate[[#This Row],[Year9]])</f>
        <v>0</v>
      </c>
      <c r="BV112" s="29">
        <f>IF(AND(ISBLANK(CatTemplate[[#This Row],[Eq. unit cost]]),ISBLANK(CatTemplate[[#This Row],[Cons. unit cost]]),ISBLANK(CatTemplate[[#This Row],[Oth. unit cost]])), 0, IF(getUnitEffort =0,1,getUnitEffort) * CatTemplate[[#This Row],[Year10]])</f>
        <v>0</v>
      </c>
      <c r="BW112" s="29">
        <f>IF(AND(ISBLANK(CatTemplate[[#This Row],[Eq. unit cost]]),ISBLANK(CatTemplate[[#This Row],[Cons. unit cost]]),ISBLANK(CatTemplate[[#This Row],[Oth. unit cost]])), 0, IF(getUnitEffort =0,1,getUnitEffort) * CatTemplate[[#This Row],[Year11]])</f>
        <v>0</v>
      </c>
      <c r="BX112" s="29">
        <f>IF(AND(ISBLANK(CatTemplate[[#This Row],[Eq. unit cost]]),ISBLANK(CatTemplate[[#This Row],[Cons. unit cost]]),ISBLANK(CatTemplate[[#This Row],[Oth. unit cost]])), 0, IF(getUnitEffort =0,1,getUnitEffort) * CatTemplate[[#This Row],[Year12]])</f>
        <v>0</v>
      </c>
      <c r="BY112" s="29">
        <f>IF(AND(ISBLANK(CatTemplate[[#This Row],[Eq. unit cost]]),ISBLANK(CatTemplate[[#This Row],[Cons. unit cost]]),ISBLANK(CatTemplate[[#This Row],[Oth. unit cost]])), 0, IF(getUnitEffort =0,1,getUnitEffort) * CatTemplate[[#This Row],[Year13]])</f>
        <v>0</v>
      </c>
      <c r="BZ112" s="29">
        <f>IF(AND(ISBLANK(CatTemplate[[#This Row],[Eq. unit cost]]),ISBLANK(CatTemplate[[#This Row],[Cons. unit cost]]),ISBLANK(CatTemplate[[#This Row],[Oth. unit cost]])), 0, IF(getUnitEffort =0,1,getUnitEffort) * CatTemplate[[#This Row],[Year14]])</f>
        <v>0</v>
      </c>
      <c r="CA112" s="29">
        <f>IF(AND(ISBLANK(CatTemplate[[#This Row],[Eq. unit cost]]),ISBLANK(CatTemplate[[#This Row],[Cons. unit cost]]),ISBLANK(CatTemplate[[#This Row],[Oth. unit cost]])), 0, IF(getUnitEffort =0,1,getUnitEffort) * CatTemplate[[#This Row],[Year15]])</f>
        <v>0</v>
      </c>
      <c r="CB112" s="29">
        <f>IF(AND(ISBLANK(CatTemplate[[#This Row],[Eq. unit cost]]),ISBLANK(CatTemplate[[#This Row],[Cons. unit cost]]),ISBLANK(CatTemplate[[#This Row],[Oth. unit cost]])), 0, IF(getUnitEffort =0,1,getUnitEffort) * CatTemplate[[#This Row],[Year16]])</f>
        <v>0</v>
      </c>
      <c r="CC112" s="29">
        <f>IF(AND(ISBLANK(CatTemplate[[#This Row],[Eq. unit cost]]),ISBLANK(CatTemplate[[#This Row],[Cons. unit cost]]),ISBLANK(CatTemplate[[#This Row],[Oth. unit cost]])), 0, IF(getUnitEffort =0,1,getUnitEffort) * CatTemplate[[#This Row],[Year17]])</f>
        <v>0</v>
      </c>
      <c r="CD112" s="29">
        <f>IF(AND(ISBLANK(CatTemplate[[#This Row],[Eq. unit cost]]),ISBLANK(CatTemplate[[#This Row],[Cons. unit cost]]),ISBLANK(CatTemplate[[#This Row],[Oth. unit cost]])), 0, IF(getUnitEffort =0,1,getUnitEffort) * CatTemplate[[#This Row],[Year18]])</f>
        <v>0</v>
      </c>
      <c r="CE112" s="29">
        <f>IF(AND(ISBLANK(CatTemplate[[#This Row],[Eq. unit cost]]),ISBLANK(CatTemplate[[#This Row],[Cons. unit cost]]),ISBLANK(CatTemplate[[#This Row],[Oth. unit cost]])), 0, IF(getUnitEffort =0,1,getUnitEffort) * CatTemplate[[#This Row],[Year19]])</f>
        <v>0</v>
      </c>
      <c r="CF112" s="29">
        <f>IF(AND(ISBLANK(CatTemplate[[#This Row],[Eq. unit cost]]),ISBLANK(CatTemplate[[#This Row],[Cons. unit cost]]),ISBLANK(CatTemplate[[#This Row],[Oth. unit cost]])), 0, IF(getUnitEffort =0,1,getUnitEffort) * CatTemplate[[#This Row],[Year20]])</f>
        <v>0</v>
      </c>
      <c r="CG112" s="45">
        <f>SUM(CatTemplate[[#This Row],[Q1]:[Q20]])</f>
        <v>0</v>
      </c>
      <c r="CH112" s="29">
        <f>IF(ISBLANK(CatTemplate[[#This Row],[St. unit effort]]),0,(CatTemplate[[#This Row],[St. unit effort]] * CatTemplate[[#This Row],[Year1]]))</f>
        <v>0</v>
      </c>
      <c r="CI112" s="29">
        <f>IF(ISBLANK(CatTemplate[[#This Row],[St. unit effort]]),0,(CatTemplate[[#This Row],[St. unit effort]] * CatTemplate[[#This Row],[Year2]]))</f>
        <v>0</v>
      </c>
      <c r="CJ112" s="29">
        <f>IF(ISBLANK(CatTemplate[[#This Row],[St. unit effort]]),0,(CatTemplate[[#This Row],[St. unit effort]] * CatTemplate[[#This Row],[Year3]]))</f>
        <v>0</v>
      </c>
      <c r="CK112" s="29">
        <f>IF(ISBLANK(CatTemplate[[#This Row],[St. unit effort]]),0,(CatTemplate[[#This Row],[St. unit effort]] * CatTemplate[[#This Row],[Year4]]))</f>
        <v>0</v>
      </c>
      <c r="CL112" s="29">
        <f>IF(ISBLANK(CatTemplate[[#This Row],[St. unit effort]]),0,(CatTemplate[[#This Row],[St. unit effort]] * CatTemplate[[#This Row],[Year5]]))</f>
        <v>0</v>
      </c>
      <c r="CM112" s="29">
        <f>IF(ISBLANK(CatTemplate[[#This Row],[St. unit effort]]),0,(CatTemplate[[#This Row],[St. unit effort]] * CatTemplate[[#This Row],[Year6]]))</f>
        <v>0</v>
      </c>
      <c r="CN112" s="29">
        <f>IF(ISBLANK(CatTemplate[[#This Row],[St. unit effort]]),0,(CatTemplate[[#This Row],[St. unit effort]] * CatTemplate[[#This Row],[Year7]]))</f>
        <v>0</v>
      </c>
      <c r="CO112" s="29">
        <f>IF(ISBLANK(CatTemplate[[#This Row],[St. unit effort]]),0,(CatTemplate[[#This Row],[St. unit effort]] * CatTemplate[[#This Row],[Year8]]))</f>
        <v>0</v>
      </c>
      <c r="CP112" s="29">
        <f>IF(ISBLANK(CatTemplate[[#This Row],[St. unit effort]]),0,(CatTemplate[[#This Row],[St. unit effort]] * CatTemplate[[#This Row],[Year9]]))</f>
        <v>0</v>
      </c>
      <c r="CQ112" s="29">
        <f>IF(ISBLANK(CatTemplate[[#This Row],[St. unit effort]]),0,(CatTemplate[[#This Row],[St. unit effort]] * CatTemplate[[#This Row],[Year10]]))</f>
        <v>0</v>
      </c>
      <c r="CR112" s="29">
        <f>IF(ISBLANK(CatTemplate[[#This Row],[St. unit effort]]),0,(CatTemplate[[#This Row],[St. unit effort]] * CatTemplate[[#This Row],[Year11]]))</f>
        <v>0</v>
      </c>
      <c r="CS112" s="29">
        <f>IF(ISBLANK(CatTemplate[[#This Row],[St. unit effort]]),0,(CatTemplate[[#This Row],[St. unit effort]] * CatTemplate[[#This Row],[Year12]]))</f>
        <v>0</v>
      </c>
      <c r="CT112" s="29">
        <f>IF(ISBLANK(CatTemplate[[#This Row],[St. unit effort]]),0,(CatTemplate[[#This Row],[St. unit effort]] * CatTemplate[[#This Row],[Year13]]))</f>
        <v>0</v>
      </c>
      <c r="CU112" s="29">
        <f>IF(ISBLANK(CatTemplate[[#This Row],[St. unit effort]]),0,(CatTemplate[[#This Row],[St. unit effort]] * CatTemplate[[#This Row],[Year14]]))</f>
        <v>0</v>
      </c>
      <c r="CV112" s="29">
        <f>IF(ISBLANK(CatTemplate[[#This Row],[St. unit effort]]),0,(CatTemplate[[#This Row],[St. unit effort]] * CatTemplate[[#This Row],[Year15]]))</f>
        <v>0</v>
      </c>
      <c r="CW112" s="29">
        <f>IF(ISBLANK(CatTemplate[[#This Row],[St. unit effort]]),0,(CatTemplate[[#This Row],[St. unit effort]] * CatTemplate[[#This Row],[Year16]]))</f>
        <v>0</v>
      </c>
      <c r="CX112" s="29">
        <f>IF(ISBLANK(CatTemplate[[#This Row],[St. unit effort]]),0,(CatTemplate[[#This Row],[St. unit effort]] * CatTemplate[[#This Row],[Year17]]))</f>
        <v>0</v>
      </c>
      <c r="CY112" s="29">
        <f>IF(ISBLANK(CatTemplate[[#This Row],[St. unit effort]]),0,(CatTemplate[[#This Row],[St. unit effort]] * CatTemplate[[#This Row],[Year18]]))</f>
        <v>0</v>
      </c>
      <c r="CZ112" s="29">
        <f>IF(ISBLANK(CatTemplate[[#This Row],[St. unit effort]]),0,(CatTemplate[[#This Row],[St. unit effort]] * CatTemplate[[#This Row],[Year19]]))</f>
        <v>0</v>
      </c>
      <c r="DA112" s="29">
        <f>IF(ISBLANK(CatTemplate[[#This Row],[St. unit effort]]),0,(CatTemplate[[#This Row],[St. unit effort]] * CatTemplate[[#This Row],[Year20]]))</f>
        <v>0</v>
      </c>
      <c r="DB112" s="57">
        <f>IF(ISBLANK(CatTemplate[[#This Row],[St. unit effort]]),0,(CatTemplate[[#This Row],[St. unit effort]] * CatTemplate[[#This Row],[Year1]])*8/ParRatePM)</f>
        <v>0</v>
      </c>
      <c r="DC112" s="57">
        <f>IF(ISBLANK(CatTemplate[[#This Row],[St. unit effort]]),0,(CatTemplate[[#This Row],[St. unit effort]] * CatTemplate[[#This Row],[Year2]])*8/ParRatePM)</f>
        <v>0</v>
      </c>
      <c r="DD112" s="57">
        <f>IF(ISBLANK(CatTemplate[[#This Row],[St. unit effort]]),0,(CatTemplate[[#This Row],[St. unit effort]] * CatTemplate[[#This Row],[Year3]])*8/ParRatePM)</f>
        <v>0</v>
      </c>
      <c r="DE112" s="57">
        <f>IF(ISBLANK(CatTemplate[[#This Row],[St. unit effort]]),0,(CatTemplate[[#This Row],[St. unit effort]] * CatTemplate[[#This Row],[Year4]])*8/ParRatePM)</f>
        <v>0</v>
      </c>
      <c r="DF112" s="57">
        <f>IF(ISBLANK(CatTemplate[[#This Row],[St. unit effort]]),0,(CatTemplate[[#This Row],[St. unit effort]] * CatTemplate[[#This Row],[Year5]])*8/ParRatePM)</f>
        <v>0</v>
      </c>
      <c r="DG112" s="57">
        <f>IF(ISBLANK(CatTemplate[[#This Row],[St. unit effort]]),0,(CatTemplate[[#This Row],[St. unit effort]] * CatTemplate[[#This Row],[Year6]])*8/ParRatePM)</f>
        <v>0</v>
      </c>
      <c r="DH112" s="57">
        <f>IF(ISBLANK(CatTemplate[[#This Row],[St. unit effort]]),0,(CatTemplate[[#This Row],[St. unit effort]] * CatTemplate[[#This Row],[Year7]])*8/ParRatePM)</f>
        <v>0</v>
      </c>
      <c r="DI112" s="57">
        <f>IF(ISBLANK(CatTemplate[[#This Row],[St. unit effort]]),0,(CatTemplate[[#This Row],[St. unit effort]] * CatTemplate[[#This Row],[Year8]])*8/ParRatePM)</f>
        <v>0</v>
      </c>
      <c r="DJ112" s="57">
        <f>IF(ISBLANK(CatTemplate[[#This Row],[St. unit effort]]),0,(CatTemplate[[#This Row],[St. unit effort]] * CatTemplate[[#This Row],[Year9]])*8/ParRatePM)</f>
        <v>0</v>
      </c>
      <c r="DK112" s="57">
        <f>IF(ISBLANK(CatTemplate[[#This Row],[St. unit effort]]),0,(CatTemplate[[#This Row],[St. unit effort]] * CatTemplate[[#This Row],[Year10]])*8/ParRatePM)</f>
        <v>0</v>
      </c>
      <c r="DL112" s="57">
        <f>IF(ISBLANK(CatTemplate[[#This Row],[St. unit effort]]),0,(CatTemplate[[#This Row],[St. unit effort]] * CatTemplate[[#This Row],[Year11]])*8/ParRatePM)</f>
        <v>0</v>
      </c>
      <c r="DM112" s="57">
        <f>IF(ISBLANK(CatTemplate[[#This Row],[St. unit effort]]),0,(CatTemplate[[#This Row],[St. unit effort]] * CatTemplate[[#This Row],[Year12]])*8/ParRatePM)</f>
        <v>0</v>
      </c>
      <c r="DN112" s="57">
        <f>IF(ISBLANK(CatTemplate[[#This Row],[St. unit effort]]),0,(CatTemplate[[#This Row],[St. unit effort]] * CatTemplate[[#This Row],[Year13]])*8/ParRatePM)</f>
        <v>0</v>
      </c>
      <c r="DO112" s="57">
        <f>IF(ISBLANK(CatTemplate[[#This Row],[St. unit effort]]),0,(CatTemplate[[#This Row],[St. unit effort]] * CatTemplate[[#This Row],[Year14]])*8/ParRatePM)</f>
        <v>0</v>
      </c>
      <c r="DP112" s="57">
        <f>IF(ISBLANK(CatTemplate[[#This Row],[St. unit effort]]),0,(CatTemplate[[#This Row],[St. unit effort]] * CatTemplate[[#This Row],[Year15]])*8/ParRatePM)</f>
        <v>0</v>
      </c>
      <c r="DQ112" s="57">
        <f>IF(ISBLANK(CatTemplate[[#This Row],[St. unit effort]]),0,(CatTemplate[[#This Row],[St. unit effort]] * CatTemplate[[#This Row],[Year16]])*8/ParRatePM)</f>
        <v>0</v>
      </c>
      <c r="DR112" s="57">
        <f>IF(ISBLANK(CatTemplate[[#This Row],[St. unit effort]]),0,(CatTemplate[[#This Row],[St. unit effort]] * CatTemplate[[#This Row],[Year17]])*8/ParRatePM)</f>
        <v>0</v>
      </c>
      <c r="DS112" s="57">
        <f>IF(ISBLANK(CatTemplate[[#This Row],[St. unit effort]]),0,(CatTemplate[[#This Row],[St. unit effort]] * CatTemplate[[#This Row],[Year18]])*8/ParRatePM)</f>
        <v>0</v>
      </c>
      <c r="DT112" s="57">
        <f>IF(ISBLANK(CatTemplate[[#This Row],[St. unit effort]]),0,(CatTemplate[[#This Row],[St. unit effort]] * CatTemplate[[#This Row],[Year19]])*8/ParRatePM)</f>
        <v>0</v>
      </c>
      <c r="DU112" s="57">
        <f>IF(ISBLANK(CatTemplate[[#This Row],[St. unit effort]]),0,(CatTemplate[[#This Row],[St. unit effort]] * CatTemplate[[#This Row],[Year20]])*8/ParRatePM)</f>
        <v>0</v>
      </c>
      <c r="DV112" s="54">
        <f>SUM(CatTemplate[[#This Row],[PM1]:[PM20]])</f>
        <v>0</v>
      </c>
      <c r="DW112" s="56">
        <f t="shared" si="39"/>
        <v>0</v>
      </c>
      <c r="DX112" s="56">
        <f t="shared" si="39"/>
        <v>0</v>
      </c>
      <c r="DY112" s="56">
        <f t="shared" si="39"/>
        <v>0</v>
      </c>
      <c r="DZ112" s="56">
        <f t="shared" si="39"/>
        <v>0</v>
      </c>
      <c r="EA112" s="56">
        <f t="shared" si="39"/>
        <v>0</v>
      </c>
      <c r="EB112" s="56">
        <f t="shared" si="39"/>
        <v>0</v>
      </c>
      <c r="EC112" s="56">
        <f t="shared" si="39"/>
        <v>0</v>
      </c>
      <c r="ED112" s="56">
        <f t="shared" si="39"/>
        <v>0</v>
      </c>
      <c r="EE112" s="56">
        <f t="shared" si="39"/>
        <v>0</v>
      </c>
      <c r="EF112" s="56">
        <f t="shared" si="39"/>
        <v>0</v>
      </c>
      <c r="EG112" s="56">
        <f t="shared" si="39"/>
        <v>0</v>
      </c>
      <c r="EH112" s="56">
        <f t="shared" si="39"/>
        <v>0</v>
      </c>
      <c r="EI112" s="56">
        <f t="shared" si="39"/>
        <v>0</v>
      </c>
      <c r="EJ112" s="56">
        <f t="shared" si="39"/>
        <v>0</v>
      </c>
      <c r="EK112" s="56">
        <f t="shared" si="39"/>
        <v>0</v>
      </c>
      <c r="EL112" s="56">
        <f t="shared" si="39"/>
        <v>0</v>
      </c>
      <c r="EM112" s="56">
        <f t="shared" si="37"/>
        <v>0</v>
      </c>
      <c r="EN112" s="56">
        <f t="shared" si="37"/>
        <v>0</v>
      </c>
      <c r="EO112" s="56">
        <f t="shared" si="37"/>
        <v>0</v>
      </c>
      <c r="EP112" s="56">
        <f t="shared" si="37"/>
        <v>0</v>
      </c>
      <c r="EQ112" s="30">
        <f>CatTemplate[[#This Row],[Eq. unit cost]] * CatTemplate[[#This Row],[Eq. quantity]]</f>
        <v>0</v>
      </c>
      <c r="ER112" s="30">
        <f>CatTemplate[[#This Row],[Cons. unit cost]] *CatTemplate[[#This Row],[Cons. quantity]]</f>
        <v>0</v>
      </c>
      <c r="ES112" s="30">
        <f>CatTemplate[[#This Row],[Oth. unit cost]] *CatTemplate[[#This Row],[Oth. quantity]]</f>
        <v>0</v>
      </c>
      <c r="ET112" s="55">
        <f>SUM(CatTemplate[[#This Row],[CO1]:[CO20]])</f>
        <v>0</v>
      </c>
      <c r="EU112" s="56">
        <f t="shared" si="40"/>
        <v>0</v>
      </c>
      <c r="EV112" s="56">
        <f t="shared" si="40"/>
        <v>0</v>
      </c>
      <c r="EW112" s="56">
        <f t="shared" si="40"/>
        <v>0</v>
      </c>
      <c r="EX112" s="56">
        <f t="shared" si="40"/>
        <v>0</v>
      </c>
      <c r="EY112" s="56">
        <f t="shared" si="40"/>
        <v>0</v>
      </c>
      <c r="EZ112" s="56">
        <f t="shared" si="40"/>
        <v>0</v>
      </c>
      <c r="FA112" s="56">
        <f t="shared" si="40"/>
        <v>0</v>
      </c>
      <c r="FB112" s="56">
        <f t="shared" si="40"/>
        <v>0</v>
      </c>
      <c r="FC112" s="56">
        <f t="shared" si="40"/>
        <v>0</v>
      </c>
      <c r="FD112" s="56">
        <f t="shared" si="40"/>
        <v>0</v>
      </c>
      <c r="FE112" s="56">
        <f t="shared" si="40"/>
        <v>0</v>
      </c>
      <c r="FF112" s="56">
        <f t="shared" si="40"/>
        <v>0</v>
      </c>
      <c r="FG112" s="56">
        <f t="shared" si="40"/>
        <v>0</v>
      </c>
      <c r="FH112" s="56">
        <f t="shared" si="40"/>
        <v>0</v>
      </c>
      <c r="FI112" s="56">
        <f t="shared" si="40"/>
        <v>0</v>
      </c>
      <c r="FJ112" s="56">
        <f t="shared" si="40"/>
        <v>0</v>
      </c>
      <c r="FK112" s="56">
        <f t="shared" si="38"/>
        <v>0</v>
      </c>
      <c r="FL112" s="56">
        <f t="shared" si="38"/>
        <v>0</v>
      </c>
      <c r="FM112" s="56">
        <f t="shared" si="38"/>
        <v>0</v>
      </c>
      <c r="FN112" s="56">
        <f t="shared" si="38"/>
        <v>0</v>
      </c>
      <c r="FO112" s="58">
        <f>SUM(CatTemplate[[#This Row],[CS1]:[CS20]])</f>
        <v>0</v>
      </c>
      <c r="FP112" s="59">
        <f>CatTemplate[[#This Row],[Total Oth. cost]]+CatTemplate[[#This Row],[Total St. Cost]]</f>
        <v>0</v>
      </c>
      <c r="FQ112" s="33" t="e">
        <f t="shared" si="27"/>
        <v>#VALUE!</v>
      </c>
      <c r="FR112" s="33" t="e">
        <f t="shared" si="28"/>
        <v>#VALUE!</v>
      </c>
      <c r="FS112" s="30" t="e">
        <f>(CatTemplate[[#This Row],[CO1]] + CatTemplate[[#This Row],[CS1]]) * (1 + getRateOHFinal) * getRateMarkupFinal</f>
        <v>#VALUE!</v>
      </c>
      <c r="FT112" s="30" t="e">
        <f>(CatTemplate[[#This Row],[CO2]] + CatTemplate[[#This Row],[CS2]]) * (1 + getRateOHFinal) * getRateMarkupFinal</f>
        <v>#VALUE!</v>
      </c>
      <c r="FU112" s="30" t="e">
        <f>(CatTemplate[[#This Row],[CO3]] + CatTemplate[[#This Row],[CS3]]) * (1 + getRateOHFinal) * getRateMarkupFinal</f>
        <v>#VALUE!</v>
      </c>
      <c r="FV112" s="30" t="e">
        <f>(CatTemplate[[#This Row],[CO4]] + CatTemplate[[#This Row],[CS4]]) * (1 + getRateOHFinal) * getRateMarkupFinal</f>
        <v>#VALUE!</v>
      </c>
      <c r="FW112" s="30" t="e">
        <f>(CatTemplate[[#This Row],[CO5]] + CatTemplate[[#This Row],[CS5]]) * (1 + getRateOHFinal) * getRateMarkupFinal</f>
        <v>#VALUE!</v>
      </c>
      <c r="FX112" s="30" t="e">
        <f>(CatTemplate[[#This Row],[CO6]] + CatTemplate[[#This Row],[CS6]]) * (1 + getRateOHFinal) * getRateMarkupFinal</f>
        <v>#VALUE!</v>
      </c>
      <c r="FY112" s="30" t="e">
        <f>(CatTemplate[[#This Row],[CO7]] + CatTemplate[[#This Row],[CS7]]) * (1 + getRateOHFinal) * getRateMarkupFinal</f>
        <v>#VALUE!</v>
      </c>
      <c r="FZ112" s="30" t="e">
        <f>(CatTemplate[[#This Row],[CO8]] + CatTemplate[[#This Row],[CS8]]) * (1 + getRateOHFinal) * getRateMarkupFinal</f>
        <v>#VALUE!</v>
      </c>
      <c r="GA112" s="30" t="e">
        <f>(CatTemplate[[#This Row],[CO9]] + CatTemplate[[#This Row],[CS9]]) * (1 + getRateOHFinal) * getRateMarkupFinal</f>
        <v>#VALUE!</v>
      </c>
      <c r="GB112" s="30" t="e">
        <f>(CatTemplate[[#This Row],[CO10]] + CatTemplate[[#This Row],[CS10]]) * (1 + getRateOHFinal) * getRateMarkupFinal</f>
        <v>#VALUE!</v>
      </c>
      <c r="GC112" s="30" t="e">
        <f>(CatTemplate[[#This Row],[CO11]] + CatTemplate[[#This Row],[CS11]]) * (1 + getRateOHFinal) * getRateMarkupFinal</f>
        <v>#VALUE!</v>
      </c>
      <c r="GD112" s="30" t="e">
        <f>(CatTemplate[[#This Row],[CO12]] + CatTemplate[[#This Row],[CS12]]) * (1 + getRateOHFinal) * getRateMarkupFinal</f>
        <v>#VALUE!</v>
      </c>
      <c r="GE112" s="30" t="e">
        <f>(CatTemplate[[#This Row],[CO13]] + CatTemplate[[#This Row],[CS13]]) * (1 + getRateOHFinal) * getRateMarkupFinal</f>
        <v>#VALUE!</v>
      </c>
      <c r="GF112" s="30" t="e">
        <f>(CatTemplate[[#This Row],[CO14]] + CatTemplate[[#This Row],[CS14]]) * (1 + getRateOHFinal) * getRateMarkupFinal</f>
        <v>#VALUE!</v>
      </c>
      <c r="GG112" s="30" t="e">
        <f>(CatTemplate[[#This Row],[CO15]] + CatTemplate[[#This Row],[CS15]]) * (1 + getRateOHFinal) * getRateMarkupFinal</f>
        <v>#VALUE!</v>
      </c>
      <c r="GH112" s="30" t="e">
        <f>(CatTemplate[[#This Row],[CO16]] + CatTemplate[[#This Row],[CS16]]) * (1 + getRateOHFinal) * getRateMarkupFinal</f>
        <v>#VALUE!</v>
      </c>
      <c r="GI112" s="30" t="e">
        <f>(CatTemplate[[#This Row],[CO17]] + CatTemplate[[#This Row],[CS17]]) * (1 + getRateOHFinal) * getRateMarkupFinal</f>
        <v>#VALUE!</v>
      </c>
      <c r="GJ112" s="30" t="e">
        <f>(CatTemplate[[#This Row],[CO18]] + CatTemplate[[#This Row],[CS18]]) * (1 + getRateOHFinal) * getRateMarkupFinal</f>
        <v>#VALUE!</v>
      </c>
      <c r="GK112" s="30" t="e">
        <f>(CatTemplate[[#This Row],[CO19]] + CatTemplate[[#This Row],[CS19]]) * (1 + getRateOHFinal) * getRateMarkupFinal</f>
        <v>#VALUE!</v>
      </c>
      <c r="GL112" s="30" t="e">
        <f>(CatTemplate[[#This Row],[CO20]] + CatTemplate[[#This Row],[CS20]]) * (1 + getRateOHFinal) * getRateMarkupFinal</f>
        <v>#VALUE!</v>
      </c>
      <c r="GM112" s="30" t="e">
        <f t="shared" si="29"/>
        <v>#VALUE!</v>
      </c>
      <c r="GN112" s="30" t="e">
        <f t="shared" si="30"/>
        <v>#VALUE!</v>
      </c>
      <c r="GO112" s="30" t="e">
        <f t="shared" si="31"/>
        <v>#VALUE!</v>
      </c>
      <c r="GP112" s="30" t="e">
        <f t="shared" si="32"/>
        <v>#VALUE!</v>
      </c>
      <c r="GQ112" s="30" t="e">
        <f>(CatTemplate[[#This Row],[CO1]]+CatTemplate[[#This Row],[CS1]]) * (1+ getRateOHFinal) * (1 + getRateMarkupFinal)</f>
        <v>#VALUE!</v>
      </c>
      <c r="GR112" s="30" t="e">
        <f>(CatTemplate[[#This Row],[CO2]]+CatTemplate[[#This Row],[CS2]]) * (1+ getRateOHFinal) * (1 + getRateMarkupFinal)</f>
        <v>#VALUE!</v>
      </c>
      <c r="GS112" s="30" t="e">
        <f>(CatTemplate[[#This Row],[CO3]]+CatTemplate[[#This Row],[CS3]]) * (1+ getRateOHFinal) * (1 + getRateMarkupFinal)</f>
        <v>#VALUE!</v>
      </c>
      <c r="GT112" s="30" t="e">
        <f>(CatTemplate[[#This Row],[CO4]]+CatTemplate[[#This Row],[CS4]]) * (1+ getRateOHFinal) * (1 + getRateMarkupFinal)</f>
        <v>#VALUE!</v>
      </c>
      <c r="GU112" s="30" t="e">
        <f>(CatTemplate[[#This Row],[CO5]]+CatTemplate[[#This Row],[CS5]]) * (1+ getRateOHFinal) * (1 + getRateMarkupFinal)</f>
        <v>#VALUE!</v>
      </c>
      <c r="GV112" s="30" t="e">
        <f>(CatTemplate[[#This Row],[CO6]]+CatTemplate[[#This Row],[CS6]]) * (1+ getRateOHFinal) * (1 + getRateMarkupFinal)</f>
        <v>#VALUE!</v>
      </c>
      <c r="GW112" s="30" t="e">
        <f>(CatTemplate[[#This Row],[CO7]]+CatTemplate[[#This Row],[CS7]]) * (1+ getRateOHFinal) * (1 + getRateMarkupFinal)</f>
        <v>#VALUE!</v>
      </c>
      <c r="GX112" s="30" t="e">
        <f>(CatTemplate[[#This Row],[CO8]]+CatTemplate[[#This Row],[CS8]]) * (1+ getRateOHFinal) * (1 + getRateMarkupFinal)</f>
        <v>#VALUE!</v>
      </c>
      <c r="GY112" s="30" t="e">
        <f>(CatTemplate[[#This Row],[CO9]]+CatTemplate[[#This Row],[CS9]]) * (1+ getRateOHFinal) * (1 + getRateMarkupFinal)</f>
        <v>#VALUE!</v>
      </c>
      <c r="GZ112" s="30" t="e">
        <f>(CatTemplate[[#This Row],[CO10]]+CatTemplate[[#This Row],[CS10]]) * (1+ getRateOHFinal) * (1 + getRateMarkupFinal)</f>
        <v>#VALUE!</v>
      </c>
      <c r="HA112" s="30" t="e">
        <f>(CatTemplate[[#This Row],[CO11]]+CatTemplate[[#This Row],[CS11]]) * (1+ getRateOHFinal) * (1 + getRateMarkupFinal)</f>
        <v>#VALUE!</v>
      </c>
      <c r="HB112" s="30" t="e">
        <f>(CatTemplate[[#This Row],[CO12]]+CatTemplate[[#This Row],[CS12]]) * (1+ getRateOHFinal) * (1 + getRateMarkupFinal)</f>
        <v>#VALUE!</v>
      </c>
      <c r="HC112" s="30" t="e">
        <f>(CatTemplate[[#This Row],[CO13]]+CatTemplate[[#This Row],[CS13]]) * (1+ getRateOHFinal) * (1 + getRateMarkupFinal)</f>
        <v>#VALUE!</v>
      </c>
      <c r="HD112" s="30" t="e">
        <f>(CatTemplate[[#This Row],[CO14]]+CatTemplate[[#This Row],[CS14]]) * (1+ getRateOHFinal) * (1 + getRateMarkupFinal)</f>
        <v>#VALUE!</v>
      </c>
      <c r="HE112" s="30" t="e">
        <f>(CatTemplate[[#This Row],[CO15]]+CatTemplate[[#This Row],[CS15]]) * (1+ getRateOHFinal) * (1 + getRateMarkupFinal)</f>
        <v>#VALUE!</v>
      </c>
      <c r="HF112" s="30" t="e">
        <f>(CatTemplate[[#This Row],[CO16]]+CatTemplate[[#This Row],[CS16]]) * (1+ getRateOHFinal) * (1 + getRateMarkupFinal)</f>
        <v>#VALUE!</v>
      </c>
      <c r="HG112" s="30" t="e">
        <f>(CatTemplate[[#This Row],[CO17]]+CatTemplate[[#This Row],[CS17]]) * (1+ getRateOHFinal) * (1 + getRateMarkupFinal)</f>
        <v>#VALUE!</v>
      </c>
      <c r="HH112" s="30" t="e">
        <f>(CatTemplate[[#This Row],[CO18]]+CatTemplate[[#This Row],[CS18]]) * (1+ getRateOHFinal) * (1 + getRateMarkupFinal)</f>
        <v>#VALUE!</v>
      </c>
      <c r="HI112" s="30" t="e">
        <f>(CatTemplate[[#This Row],[CO19]]+CatTemplate[[#This Row],[CS19]]) * (1+ getRateOHFinal) * (1 + getRateMarkupFinal)</f>
        <v>#VALUE!</v>
      </c>
      <c r="HJ112" s="30" t="e">
        <f>(CatTemplate[[#This Row],[CO20]]+CatTemplate[[#This Row],[CS20]]) * (1+ getRateOHFinal) * (1 + getRateMarkupFinal)</f>
        <v>#VALUE!</v>
      </c>
      <c r="HK112" s="39" t="e">
        <f>CatTemplate[[#This Row],[Total cost]]+CatTemplate[[#This Row],[OH Amount]]+CatTemplate[[#This Row],[Markup]]</f>
        <v>#VALUE!</v>
      </c>
      <c r="HL112" s="63">
        <f>IF(CatTemplate[[#This Row],[Units]]="Days",CatTemplate[[#This Row],[Project quantity]]*CatTemplate[[#This Row],[St. unit effort]],CatTemplate[[#This Row],[Project quantity]])</f>
        <v>0</v>
      </c>
      <c r="HM112" s="287">
        <f>IFERROR(CatTemplate[[#This Row],[Total Price]]/(CatTemplate[[#This Row],[Final Quantity]]),0)</f>
        <v>0</v>
      </c>
      <c r="HN112" s="261"/>
    </row>
    <row r="113" spans="2:222" ht="25.5" customHeight="1" x14ac:dyDescent="0.2">
      <c r="B113" s="6" t="s">
        <v>75</v>
      </c>
      <c r="C113" s="22">
        <v>2</v>
      </c>
      <c r="D113" s="7" t="s">
        <v>75</v>
      </c>
      <c r="E113" s="24">
        <v>9</v>
      </c>
      <c r="F113" s="18" t="s">
        <v>307</v>
      </c>
      <c r="G113" s="26">
        <v>7</v>
      </c>
      <c r="H113" s="18" t="s">
        <v>901</v>
      </c>
      <c r="I113" s="18"/>
      <c r="J113" s="15"/>
      <c r="K113" s="15"/>
      <c r="L113" s="15" t="s">
        <v>489</v>
      </c>
      <c r="M113" s="15" t="s">
        <v>251</v>
      </c>
      <c r="N113" s="15" t="s">
        <v>858</v>
      </c>
      <c r="O113" s="320"/>
      <c r="P113" s="71"/>
      <c r="Q113" s="108"/>
      <c r="R113" s="73"/>
      <c r="S113" s="97"/>
      <c r="T113" s="100">
        <f>getEqUnitCost</f>
        <v>0</v>
      </c>
      <c r="U113" s="73">
        <f>getEqUnitEffort</f>
        <v>0</v>
      </c>
      <c r="V113" s="101">
        <f>getEqQuantity</f>
        <v>0</v>
      </c>
      <c r="W113" s="320"/>
      <c r="X113" s="100">
        <f>getConsUnitCost</f>
        <v>0</v>
      </c>
      <c r="Y113" s="73">
        <f>getConsUnitEffort</f>
        <v>0</v>
      </c>
      <c r="Z113" s="14">
        <f>getConsQuantity</f>
        <v>0</v>
      </c>
      <c r="AA113" s="320"/>
      <c r="AB113" s="72"/>
      <c r="AC113" s="112"/>
      <c r="AD113" s="14">
        <f>getOthQuantity</f>
        <v>0</v>
      </c>
      <c r="AE113" s="320"/>
      <c r="AF113" s="28" t="str">
        <f>IF(ISBLANK(CatTemplate[[#This Row],[Resource type]]),"",CatTemplate[[#This Row],[Resource type]])</f>
        <v/>
      </c>
      <c r="AG113" s="242">
        <f>getStaffUnitCost</f>
        <v>0</v>
      </c>
      <c r="AH113" s="113">
        <f>getStaffUnitEffort</f>
        <v>0</v>
      </c>
      <c r="AI113" s="40">
        <f>getStaffQuantity</f>
        <v>0</v>
      </c>
      <c r="AJ113" s="41">
        <f>CatTemplate[[#This Row],[St. quantity]]*8/ParRatePM</f>
        <v>0</v>
      </c>
      <c r="AK113" s="320"/>
      <c r="AL113" s="53" t="str">
        <f>CatTemplate[[#This Row],[Item type]]</f>
        <v>Samples</v>
      </c>
      <c r="AM113" s="12">
        <f>SUM(CatTemplate[[#This Row],[Year1]:[Year20]])</f>
        <v>0</v>
      </c>
      <c r="AN113" s="52"/>
      <c r="AO113" s="52"/>
      <c r="AP113" s="52"/>
      <c r="AQ113" s="8"/>
      <c r="AR113" s="8"/>
      <c r="AS113" s="8"/>
      <c r="AT113" s="8"/>
      <c r="AU113" s="8"/>
      <c r="AV113" s="8"/>
      <c r="AW113" s="8"/>
      <c r="AX113" s="8"/>
      <c r="AY113" s="8"/>
      <c r="AZ113" s="8"/>
      <c r="BA113" s="8"/>
      <c r="BB113" s="8"/>
      <c r="BC113" s="8"/>
      <c r="BD113" s="8"/>
      <c r="BE113" s="8"/>
      <c r="BF113" s="8"/>
      <c r="BG113" s="36"/>
      <c r="BH113" s="320"/>
      <c r="BI113" s="37" t="str">
        <f>getCostCategory</f>
        <v>03 Subcontracting costs</v>
      </c>
      <c r="BJ113" s="37" t="str">
        <f>getSection</f>
        <v>02 Patient visits and data collection</v>
      </c>
      <c r="BK113" s="32" t="str">
        <f>getObject</f>
        <v>Patient visits and data collection</v>
      </c>
      <c r="BL113" s="30">
        <f>IFERROR(getUnitCost * IF(CatTemplate[[#This Row],[Cost Category Comp.]]="01 Staff costs", 1,1),0)</f>
        <v>0</v>
      </c>
      <c r="BM113" s="29">
        <f>IF(AND(ISBLANK(CatTemplate[[#This Row],[Eq. unit cost]]),ISBLANK(CatTemplate[[#This Row],[Cons. unit cost]]),ISBLANK(CatTemplate[[#This Row],[Oth. unit cost]])), 0, IF(getUnitEffort =0,1,getUnitEffort) * CatTemplate[[#This Row],[Year1]])</f>
        <v>0</v>
      </c>
      <c r="BN113" s="29">
        <f>IF(AND(ISBLANK(CatTemplate[[#This Row],[Eq. unit cost]]),ISBLANK(CatTemplate[[#This Row],[Cons. unit cost]]),ISBLANK(CatTemplate[[#This Row],[Oth. unit cost]])), 0, IF(getUnitEffort =0,1,getUnitEffort) * CatTemplate[[#This Row],[Year2]])</f>
        <v>0</v>
      </c>
      <c r="BO113" s="29">
        <f>IF(AND(ISBLANK(CatTemplate[[#This Row],[Eq. unit cost]]),ISBLANK(CatTemplate[[#This Row],[Cons. unit cost]]),ISBLANK(CatTemplate[[#This Row],[Oth. unit cost]])), 0, IF(getUnitEffort =0,1,getUnitEffort) * CatTemplate[[#This Row],[Year3]])</f>
        <v>0</v>
      </c>
      <c r="BP113" s="29">
        <f>IF(AND(ISBLANK(CatTemplate[[#This Row],[Eq. unit cost]]),ISBLANK(CatTemplate[[#This Row],[Cons. unit cost]]),ISBLANK(CatTemplate[[#This Row],[Oth. unit cost]])), 0, IF(getUnitEffort =0,1,getUnitEffort) * CatTemplate[[#This Row],[Year4]])</f>
        <v>0</v>
      </c>
      <c r="BQ113" s="29">
        <f>IF(AND(ISBLANK(CatTemplate[[#This Row],[Eq. unit cost]]),ISBLANK(CatTemplate[[#This Row],[Cons. unit cost]]),ISBLANK(CatTemplate[[#This Row],[Oth. unit cost]])), 0, IF(getUnitEffort =0,1,getUnitEffort) * CatTemplate[[#This Row],[Year5]])</f>
        <v>0</v>
      </c>
      <c r="BR113" s="29">
        <f>IF(AND(ISBLANK(CatTemplate[[#This Row],[Eq. unit cost]]),ISBLANK(CatTemplate[[#This Row],[Cons. unit cost]]),ISBLANK(CatTemplate[[#This Row],[Oth. unit cost]])), 0, IF(getUnitEffort =0,1,getUnitEffort) * CatTemplate[[#This Row],[Year6]])</f>
        <v>0</v>
      </c>
      <c r="BS113" s="29">
        <f>IF(AND(ISBLANK(CatTemplate[[#This Row],[Eq. unit cost]]),ISBLANK(CatTemplate[[#This Row],[Cons. unit cost]]),ISBLANK(CatTemplate[[#This Row],[Oth. unit cost]])), 0, IF(getUnitEffort =0,1,getUnitEffort) * CatTemplate[[#This Row],[Year7]])</f>
        <v>0</v>
      </c>
      <c r="BT113" s="29">
        <f>IF(AND(ISBLANK(CatTemplate[[#This Row],[Eq. unit cost]]),ISBLANK(CatTemplate[[#This Row],[Cons. unit cost]]),ISBLANK(CatTemplate[[#This Row],[Oth. unit cost]])), 0, IF(getUnitEffort =0,1,getUnitEffort) * CatTemplate[[#This Row],[Year8]])</f>
        <v>0</v>
      </c>
      <c r="BU113" s="29">
        <f>IF(AND(ISBLANK(CatTemplate[[#This Row],[Eq. unit cost]]),ISBLANK(CatTemplate[[#This Row],[Cons. unit cost]]),ISBLANK(CatTemplate[[#This Row],[Oth. unit cost]])), 0, IF(getUnitEffort =0,1,getUnitEffort) * CatTemplate[[#This Row],[Year9]])</f>
        <v>0</v>
      </c>
      <c r="BV113" s="29">
        <f>IF(AND(ISBLANK(CatTemplate[[#This Row],[Eq. unit cost]]),ISBLANK(CatTemplate[[#This Row],[Cons. unit cost]]),ISBLANK(CatTemplate[[#This Row],[Oth. unit cost]])), 0, IF(getUnitEffort =0,1,getUnitEffort) * CatTemplate[[#This Row],[Year10]])</f>
        <v>0</v>
      </c>
      <c r="BW113" s="29">
        <f>IF(AND(ISBLANK(CatTemplate[[#This Row],[Eq. unit cost]]),ISBLANK(CatTemplate[[#This Row],[Cons. unit cost]]),ISBLANK(CatTemplate[[#This Row],[Oth. unit cost]])), 0, IF(getUnitEffort =0,1,getUnitEffort) * CatTemplate[[#This Row],[Year11]])</f>
        <v>0</v>
      </c>
      <c r="BX113" s="29">
        <f>IF(AND(ISBLANK(CatTemplate[[#This Row],[Eq. unit cost]]),ISBLANK(CatTemplate[[#This Row],[Cons. unit cost]]),ISBLANK(CatTemplate[[#This Row],[Oth. unit cost]])), 0, IF(getUnitEffort =0,1,getUnitEffort) * CatTemplate[[#This Row],[Year12]])</f>
        <v>0</v>
      </c>
      <c r="BY113" s="29">
        <f>IF(AND(ISBLANK(CatTemplate[[#This Row],[Eq. unit cost]]),ISBLANK(CatTemplate[[#This Row],[Cons. unit cost]]),ISBLANK(CatTemplate[[#This Row],[Oth. unit cost]])), 0, IF(getUnitEffort =0,1,getUnitEffort) * CatTemplate[[#This Row],[Year13]])</f>
        <v>0</v>
      </c>
      <c r="BZ113" s="29">
        <f>IF(AND(ISBLANK(CatTemplate[[#This Row],[Eq. unit cost]]),ISBLANK(CatTemplate[[#This Row],[Cons. unit cost]]),ISBLANK(CatTemplate[[#This Row],[Oth. unit cost]])), 0, IF(getUnitEffort =0,1,getUnitEffort) * CatTemplate[[#This Row],[Year14]])</f>
        <v>0</v>
      </c>
      <c r="CA113" s="29">
        <f>IF(AND(ISBLANK(CatTemplate[[#This Row],[Eq. unit cost]]),ISBLANK(CatTemplate[[#This Row],[Cons. unit cost]]),ISBLANK(CatTemplate[[#This Row],[Oth. unit cost]])), 0, IF(getUnitEffort =0,1,getUnitEffort) * CatTemplate[[#This Row],[Year15]])</f>
        <v>0</v>
      </c>
      <c r="CB113" s="29">
        <f>IF(AND(ISBLANK(CatTemplate[[#This Row],[Eq. unit cost]]),ISBLANK(CatTemplate[[#This Row],[Cons. unit cost]]),ISBLANK(CatTemplate[[#This Row],[Oth. unit cost]])), 0, IF(getUnitEffort =0,1,getUnitEffort) * CatTemplate[[#This Row],[Year16]])</f>
        <v>0</v>
      </c>
      <c r="CC113" s="29">
        <f>IF(AND(ISBLANK(CatTemplate[[#This Row],[Eq. unit cost]]),ISBLANK(CatTemplate[[#This Row],[Cons. unit cost]]),ISBLANK(CatTemplate[[#This Row],[Oth. unit cost]])), 0, IF(getUnitEffort =0,1,getUnitEffort) * CatTemplate[[#This Row],[Year17]])</f>
        <v>0</v>
      </c>
      <c r="CD113" s="29">
        <f>IF(AND(ISBLANK(CatTemplate[[#This Row],[Eq. unit cost]]),ISBLANK(CatTemplate[[#This Row],[Cons. unit cost]]),ISBLANK(CatTemplate[[#This Row],[Oth. unit cost]])), 0, IF(getUnitEffort =0,1,getUnitEffort) * CatTemplate[[#This Row],[Year18]])</f>
        <v>0</v>
      </c>
      <c r="CE113" s="29">
        <f>IF(AND(ISBLANK(CatTemplate[[#This Row],[Eq. unit cost]]),ISBLANK(CatTemplate[[#This Row],[Cons. unit cost]]),ISBLANK(CatTemplate[[#This Row],[Oth. unit cost]])), 0, IF(getUnitEffort =0,1,getUnitEffort) * CatTemplate[[#This Row],[Year19]])</f>
        <v>0</v>
      </c>
      <c r="CF113" s="29">
        <f>IF(AND(ISBLANK(CatTemplate[[#This Row],[Eq. unit cost]]),ISBLANK(CatTemplate[[#This Row],[Cons. unit cost]]),ISBLANK(CatTemplate[[#This Row],[Oth. unit cost]])), 0, IF(getUnitEffort =0,1,getUnitEffort) * CatTemplate[[#This Row],[Year20]])</f>
        <v>0</v>
      </c>
      <c r="CG113" s="45">
        <f>SUM(CatTemplate[[#This Row],[Q1]:[Q20]])</f>
        <v>0</v>
      </c>
      <c r="CH113" s="29">
        <f>IF(ISBLANK(CatTemplate[[#This Row],[St. unit effort]]),0,(CatTemplate[[#This Row],[St. unit effort]] * CatTemplate[[#This Row],[Year1]]))</f>
        <v>0</v>
      </c>
      <c r="CI113" s="29">
        <f>IF(ISBLANK(CatTemplate[[#This Row],[St. unit effort]]),0,(CatTemplate[[#This Row],[St. unit effort]] * CatTemplate[[#This Row],[Year2]]))</f>
        <v>0</v>
      </c>
      <c r="CJ113" s="29">
        <f>IF(ISBLANK(CatTemplate[[#This Row],[St. unit effort]]),0,(CatTemplate[[#This Row],[St. unit effort]] * CatTemplate[[#This Row],[Year3]]))</f>
        <v>0</v>
      </c>
      <c r="CK113" s="29">
        <f>IF(ISBLANK(CatTemplate[[#This Row],[St. unit effort]]),0,(CatTemplate[[#This Row],[St. unit effort]] * CatTemplate[[#This Row],[Year4]]))</f>
        <v>0</v>
      </c>
      <c r="CL113" s="29">
        <f>IF(ISBLANK(CatTemplate[[#This Row],[St. unit effort]]),0,(CatTemplate[[#This Row],[St. unit effort]] * CatTemplate[[#This Row],[Year5]]))</f>
        <v>0</v>
      </c>
      <c r="CM113" s="29">
        <f>IF(ISBLANK(CatTemplate[[#This Row],[St. unit effort]]),0,(CatTemplate[[#This Row],[St. unit effort]] * CatTemplate[[#This Row],[Year6]]))</f>
        <v>0</v>
      </c>
      <c r="CN113" s="29">
        <f>IF(ISBLANK(CatTemplate[[#This Row],[St. unit effort]]),0,(CatTemplate[[#This Row],[St. unit effort]] * CatTemplate[[#This Row],[Year7]]))</f>
        <v>0</v>
      </c>
      <c r="CO113" s="29">
        <f>IF(ISBLANK(CatTemplate[[#This Row],[St. unit effort]]),0,(CatTemplate[[#This Row],[St. unit effort]] * CatTemplate[[#This Row],[Year8]]))</f>
        <v>0</v>
      </c>
      <c r="CP113" s="29">
        <f>IF(ISBLANK(CatTemplate[[#This Row],[St. unit effort]]),0,(CatTemplate[[#This Row],[St. unit effort]] * CatTemplate[[#This Row],[Year9]]))</f>
        <v>0</v>
      </c>
      <c r="CQ113" s="29">
        <f>IF(ISBLANK(CatTemplate[[#This Row],[St. unit effort]]),0,(CatTemplate[[#This Row],[St. unit effort]] * CatTemplate[[#This Row],[Year10]]))</f>
        <v>0</v>
      </c>
      <c r="CR113" s="29">
        <f>IF(ISBLANK(CatTemplate[[#This Row],[St. unit effort]]),0,(CatTemplate[[#This Row],[St. unit effort]] * CatTemplate[[#This Row],[Year11]]))</f>
        <v>0</v>
      </c>
      <c r="CS113" s="29">
        <f>IF(ISBLANK(CatTemplate[[#This Row],[St. unit effort]]),0,(CatTemplate[[#This Row],[St. unit effort]] * CatTemplate[[#This Row],[Year12]]))</f>
        <v>0</v>
      </c>
      <c r="CT113" s="29">
        <f>IF(ISBLANK(CatTemplate[[#This Row],[St. unit effort]]),0,(CatTemplate[[#This Row],[St. unit effort]] * CatTemplate[[#This Row],[Year13]]))</f>
        <v>0</v>
      </c>
      <c r="CU113" s="29">
        <f>IF(ISBLANK(CatTemplate[[#This Row],[St. unit effort]]),0,(CatTemplate[[#This Row],[St. unit effort]] * CatTemplate[[#This Row],[Year14]]))</f>
        <v>0</v>
      </c>
      <c r="CV113" s="29">
        <f>IF(ISBLANK(CatTemplate[[#This Row],[St. unit effort]]),0,(CatTemplate[[#This Row],[St. unit effort]] * CatTemplate[[#This Row],[Year15]]))</f>
        <v>0</v>
      </c>
      <c r="CW113" s="29">
        <f>IF(ISBLANK(CatTemplate[[#This Row],[St. unit effort]]),0,(CatTemplate[[#This Row],[St. unit effort]] * CatTemplate[[#This Row],[Year16]]))</f>
        <v>0</v>
      </c>
      <c r="CX113" s="29">
        <f>IF(ISBLANK(CatTemplate[[#This Row],[St. unit effort]]),0,(CatTemplate[[#This Row],[St. unit effort]] * CatTemplate[[#This Row],[Year17]]))</f>
        <v>0</v>
      </c>
      <c r="CY113" s="29">
        <f>IF(ISBLANK(CatTemplate[[#This Row],[St. unit effort]]),0,(CatTemplate[[#This Row],[St. unit effort]] * CatTemplate[[#This Row],[Year18]]))</f>
        <v>0</v>
      </c>
      <c r="CZ113" s="29">
        <f>IF(ISBLANK(CatTemplate[[#This Row],[St. unit effort]]),0,(CatTemplate[[#This Row],[St. unit effort]] * CatTemplate[[#This Row],[Year19]]))</f>
        <v>0</v>
      </c>
      <c r="DA113" s="29">
        <f>IF(ISBLANK(CatTemplate[[#This Row],[St. unit effort]]),0,(CatTemplate[[#This Row],[St. unit effort]] * CatTemplate[[#This Row],[Year20]]))</f>
        <v>0</v>
      </c>
      <c r="DB113" s="57">
        <f>IF(ISBLANK(CatTemplate[[#This Row],[St. unit effort]]),0,(CatTemplate[[#This Row],[St. unit effort]] * CatTemplate[[#This Row],[Year1]])*8/ParRatePM)</f>
        <v>0</v>
      </c>
      <c r="DC113" s="57">
        <f>IF(ISBLANK(CatTemplate[[#This Row],[St. unit effort]]),0,(CatTemplate[[#This Row],[St. unit effort]] * CatTemplate[[#This Row],[Year2]])*8/ParRatePM)</f>
        <v>0</v>
      </c>
      <c r="DD113" s="57">
        <f>IF(ISBLANK(CatTemplate[[#This Row],[St. unit effort]]),0,(CatTemplate[[#This Row],[St. unit effort]] * CatTemplate[[#This Row],[Year3]])*8/ParRatePM)</f>
        <v>0</v>
      </c>
      <c r="DE113" s="57">
        <f>IF(ISBLANK(CatTemplate[[#This Row],[St. unit effort]]),0,(CatTemplate[[#This Row],[St. unit effort]] * CatTemplate[[#This Row],[Year4]])*8/ParRatePM)</f>
        <v>0</v>
      </c>
      <c r="DF113" s="57">
        <f>IF(ISBLANK(CatTemplate[[#This Row],[St. unit effort]]),0,(CatTemplate[[#This Row],[St. unit effort]] * CatTemplate[[#This Row],[Year5]])*8/ParRatePM)</f>
        <v>0</v>
      </c>
      <c r="DG113" s="57">
        <f>IF(ISBLANK(CatTemplate[[#This Row],[St. unit effort]]),0,(CatTemplate[[#This Row],[St. unit effort]] * CatTemplate[[#This Row],[Year6]])*8/ParRatePM)</f>
        <v>0</v>
      </c>
      <c r="DH113" s="57">
        <f>IF(ISBLANK(CatTemplate[[#This Row],[St. unit effort]]),0,(CatTemplate[[#This Row],[St. unit effort]] * CatTemplate[[#This Row],[Year7]])*8/ParRatePM)</f>
        <v>0</v>
      </c>
      <c r="DI113" s="57">
        <f>IF(ISBLANK(CatTemplate[[#This Row],[St. unit effort]]),0,(CatTemplate[[#This Row],[St. unit effort]] * CatTemplate[[#This Row],[Year8]])*8/ParRatePM)</f>
        <v>0</v>
      </c>
      <c r="DJ113" s="57">
        <f>IF(ISBLANK(CatTemplate[[#This Row],[St. unit effort]]),0,(CatTemplate[[#This Row],[St. unit effort]] * CatTemplate[[#This Row],[Year9]])*8/ParRatePM)</f>
        <v>0</v>
      </c>
      <c r="DK113" s="57">
        <f>IF(ISBLANK(CatTemplate[[#This Row],[St. unit effort]]),0,(CatTemplate[[#This Row],[St. unit effort]] * CatTemplate[[#This Row],[Year10]])*8/ParRatePM)</f>
        <v>0</v>
      </c>
      <c r="DL113" s="57">
        <f>IF(ISBLANK(CatTemplate[[#This Row],[St. unit effort]]),0,(CatTemplate[[#This Row],[St. unit effort]] * CatTemplate[[#This Row],[Year11]])*8/ParRatePM)</f>
        <v>0</v>
      </c>
      <c r="DM113" s="57">
        <f>IF(ISBLANK(CatTemplate[[#This Row],[St. unit effort]]),0,(CatTemplate[[#This Row],[St. unit effort]] * CatTemplate[[#This Row],[Year12]])*8/ParRatePM)</f>
        <v>0</v>
      </c>
      <c r="DN113" s="57">
        <f>IF(ISBLANK(CatTemplate[[#This Row],[St. unit effort]]),0,(CatTemplate[[#This Row],[St. unit effort]] * CatTemplate[[#This Row],[Year13]])*8/ParRatePM)</f>
        <v>0</v>
      </c>
      <c r="DO113" s="57">
        <f>IF(ISBLANK(CatTemplate[[#This Row],[St. unit effort]]),0,(CatTemplate[[#This Row],[St. unit effort]] * CatTemplate[[#This Row],[Year14]])*8/ParRatePM)</f>
        <v>0</v>
      </c>
      <c r="DP113" s="57">
        <f>IF(ISBLANK(CatTemplate[[#This Row],[St. unit effort]]),0,(CatTemplate[[#This Row],[St. unit effort]] * CatTemplate[[#This Row],[Year15]])*8/ParRatePM)</f>
        <v>0</v>
      </c>
      <c r="DQ113" s="57">
        <f>IF(ISBLANK(CatTemplate[[#This Row],[St. unit effort]]),0,(CatTemplate[[#This Row],[St. unit effort]] * CatTemplate[[#This Row],[Year16]])*8/ParRatePM)</f>
        <v>0</v>
      </c>
      <c r="DR113" s="57">
        <f>IF(ISBLANK(CatTemplate[[#This Row],[St. unit effort]]),0,(CatTemplate[[#This Row],[St. unit effort]] * CatTemplate[[#This Row],[Year17]])*8/ParRatePM)</f>
        <v>0</v>
      </c>
      <c r="DS113" s="57">
        <f>IF(ISBLANK(CatTemplate[[#This Row],[St. unit effort]]),0,(CatTemplate[[#This Row],[St. unit effort]] * CatTemplate[[#This Row],[Year18]])*8/ParRatePM)</f>
        <v>0</v>
      </c>
      <c r="DT113" s="57">
        <f>IF(ISBLANK(CatTemplate[[#This Row],[St. unit effort]]),0,(CatTemplate[[#This Row],[St. unit effort]] * CatTemplate[[#This Row],[Year19]])*8/ParRatePM)</f>
        <v>0</v>
      </c>
      <c r="DU113" s="57">
        <f>IF(ISBLANK(CatTemplate[[#This Row],[St. unit effort]]),0,(CatTemplate[[#This Row],[St. unit effort]] * CatTemplate[[#This Row],[Year20]])*8/ParRatePM)</f>
        <v>0</v>
      </c>
      <c r="DV113" s="54">
        <f>SUM(CatTemplate[[#This Row],[PM1]:[PM20]])</f>
        <v>0</v>
      </c>
      <c r="DW113" s="56">
        <f t="shared" si="39"/>
        <v>0</v>
      </c>
      <c r="DX113" s="56">
        <f t="shared" si="39"/>
        <v>0</v>
      </c>
      <c r="DY113" s="56">
        <f t="shared" si="39"/>
        <v>0</v>
      </c>
      <c r="DZ113" s="56">
        <f t="shared" si="39"/>
        <v>0</v>
      </c>
      <c r="EA113" s="56">
        <f t="shared" si="39"/>
        <v>0</v>
      </c>
      <c r="EB113" s="56">
        <f t="shared" si="39"/>
        <v>0</v>
      </c>
      <c r="EC113" s="56">
        <f t="shared" si="39"/>
        <v>0</v>
      </c>
      <c r="ED113" s="56">
        <f t="shared" si="39"/>
        <v>0</v>
      </c>
      <c r="EE113" s="56">
        <f t="shared" si="39"/>
        <v>0</v>
      </c>
      <c r="EF113" s="56">
        <f t="shared" si="39"/>
        <v>0</v>
      </c>
      <c r="EG113" s="56">
        <f t="shared" si="39"/>
        <v>0</v>
      </c>
      <c r="EH113" s="56">
        <f t="shared" si="39"/>
        <v>0</v>
      </c>
      <c r="EI113" s="56">
        <f t="shared" si="39"/>
        <v>0</v>
      </c>
      <c r="EJ113" s="56">
        <f t="shared" si="39"/>
        <v>0</v>
      </c>
      <c r="EK113" s="56">
        <f t="shared" si="39"/>
        <v>0</v>
      </c>
      <c r="EL113" s="56">
        <f t="shared" si="39"/>
        <v>0</v>
      </c>
      <c r="EM113" s="56">
        <f t="shared" si="37"/>
        <v>0</v>
      </c>
      <c r="EN113" s="56">
        <f t="shared" si="37"/>
        <v>0</v>
      </c>
      <c r="EO113" s="56">
        <f t="shared" si="37"/>
        <v>0</v>
      </c>
      <c r="EP113" s="56">
        <f t="shared" si="37"/>
        <v>0</v>
      </c>
      <c r="EQ113" s="30">
        <f>CatTemplate[[#This Row],[Eq. unit cost]] * CatTemplate[[#This Row],[Eq. quantity]]</f>
        <v>0</v>
      </c>
      <c r="ER113" s="30">
        <f>CatTemplate[[#This Row],[Cons. unit cost]] *CatTemplate[[#This Row],[Cons. quantity]]</f>
        <v>0</v>
      </c>
      <c r="ES113" s="30">
        <f>CatTemplate[[#This Row],[Oth. unit cost]] *CatTemplate[[#This Row],[Oth. quantity]]</f>
        <v>0</v>
      </c>
      <c r="ET113" s="55">
        <f>SUM(CatTemplate[[#This Row],[CO1]:[CO20]])</f>
        <v>0</v>
      </c>
      <c r="EU113" s="56">
        <f t="shared" si="40"/>
        <v>0</v>
      </c>
      <c r="EV113" s="56">
        <f t="shared" si="40"/>
        <v>0</v>
      </c>
      <c r="EW113" s="56">
        <f t="shared" si="40"/>
        <v>0</v>
      </c>
      <c r="EX113" s="56">
        <f t="shared" si="40"/>
        <v>0</v>
      </c>
      <c r="EY113" s="56">
        <f t="shared" si="40"/>
        <v>0</v>
      </c>
      <c r="EZ113" s="56">
        <f t="shared" si="40"/>
        <v>0</v>
      </c>
      <c r="FA113" s="56">
        <f t="shared" si="40"/>
        <v>0</v>
      </c>
      <c r="FB113" s="56">
        <f t="shared" si="40"/>
        <v>0</v>
      </c>
      <c r="FC113" s="56">
        <f t="shared" si="40"/>
        <v>0</v>
      </c>
      <c r="FD113" s="56">
        <f t="shared" si="40"/>
        <v>0</v>
      </c>
      <c r="FE113" s="56">
        <f t="shared" si="40"/>
        <v>0</v>
      </c>
      <c r="FF113" s="56">
        <f t="shared" si="40"/>
        <v>0</v>
      </c>
      <c r="FG113" s="56">
        <f t="shared" si="40"/>
        <v>0</v>
      </c>
      <c r="FH113" s="56">
        <f t="shared" si="40"/>
        <v>0</v>
      </c>
      <c r="FI113" s="56">
        <f t="shared" si="40"/>
        <v>0</v>
      </c>
      <c r="FJ113" s="56">
        <f t="shared" si="40"/>
        <v>0</v>
      </c>
      <c r="FK113" s="56">
        <f t="shared" si="38"/>
        <v>0</v>
      </c>
      <c r="FL113" s="56">
        <f t="shared" si="38"/>
        <v>0</v>
      </c>
      <c r="FM113" s="56">
        <f t="shared" si="38"/>
        <v>0</v>
      </c>
      <c r="FN113" s="56">
        <f t="shared" si="38"/>
        <v>0</v>
      </c>
      <c r="FO113" s="58">
        <f>SUM(CatTemplate[[#This Row],[CS1]:[CS20]])</f>
        <v>0</v>
      </c>
      <c r="FP113" s="59">
        <f>CatTemplate[[#This Row],[Total Oth. cost]]+CatTemplate[[#This Row],[Total St. Cost]]</f>
        <v>0</v>
      </c>
      <c r="FQ113" s="33">
        <f t="shared" si="27"/>
        <v>0</v>
      </c>
      <c r="FR113" s="33">
        <f t="shared" si="28"/>
        <v>0</v>
      </c>
      <c r="FS113" s="30">
        <f>(CatTemplate[[#This Row],[CO1]] + CatTemplate[[#This Row],[CS1]]) * (1 + getRateOHFinal) * getRateMarkupFinal</f>
        <v>0</v>
      </c>
      <c r="FT113" s="30">
        <f>(CatTemplate[[#This Row],[CO2]] + CatTemplate[[#This Row],[CS2]]) * (1 + getRateOHFinal) * getRateMarkupFinal</f>
        <v>0</v>
      </c>
      <c r="FU113" s="30">
        <f>(CatTemplate[[#This Row],[CO3]] + CatTemplate[[#This Row],[CS3]]) * (1 + getRateOHFinal) * getRateMarkupFinal</f>
        <v>0</v>
      </c>
      <c r="FV113" s="30">
        <f>(CatTemplate[[#This Row],[CO4]] + CatTemplate[[#This Row],[CS4]]) * (1 + getRateOHFinal) * getRateMarkupFinal</f>
        <v>0</v>
      </c>
      <c r="FW113" s="30">
        <f>(CatTemplate[[#This Row],[CO5]] + CatTemplate[[#This Row],[CS5]]) * (1 + getRateOHFinal) * getRateMarkupFinal</f>
        <v>0</v>
      </c>
      <c r="FX113" s="30">
        <f>(CatTemplate[[#This Row],[CO6]] + CatTemplate[[#This Row],[CS6]]) * (1 + getRateOHFinal) * getRateMarkupFinal</f>
        <v>0</v>
      </c>
      <c r="FY113" s="30">
        <f>(CatTemplate[[#This Row],[CO7]] + CatTemplate[[#This Row],[CS7]]) * (1 + getRateOHFinal) * getRateMarkupFinal</f>
        <v>0</v>
      </c>
      <c r="FZ113" s="30">
        <f>(CatTemplate[[#This Row],[CO8]] + CatTemplate[[#This Row],[CS8]]) * (1 + getRateOHFinal) * getRateMarkupFinal</f>
        <v>0</v>
      </c>
      <c r="GA113" s="30">
        <f>(CatTemplate[[#This Row],[CO9]] + CatTemplate[[#This Row],[CS9]]) * (1 + getRateOHFinal) * getRateMarkupFinal</f>
        <v>0</v>
      </c>
      <c r="GB113" s="30">
        <f>(CatTemplate[[#This Row],[CO10]] + CatTemplate[[#This Row],[CS10]]) * (1 + getRateOHFinal) * getRateMarkupFinal</f>
        <v>0</v>
      </c>
      <c r="GC113" s="30">
        <f>(CatTemplate[[#This Row],[CO11]] + CatTemplate[[#This Row],[CS11]]) * (1 + getRateOHFinal) * getRateMarkupFinal</f>
        <v>0</v>
      </c>
      <c r="GD113" s="30">
        <f>(CatTemplate[[#This Row],[CO12]] + CatTemplate[[#This Row],[CS12]]) * (1 + getRateOHFinal) * getRateMarkupFinal</f>
        <v>0</v>
      </c>
      <c r="GE113" s="30">
        <f>(CatTemplate[[#This Row],[CO13]] + CatTemplate[[#This Row],[CS13]]) * (1 + getRateOHFinal) * getRateMarkupFinal</f>
        <v>0</v>
      </c>
      <c r="GF113" s="30">
        <f>(CatTemplate[[#This Row],[CO14]] + CatTemplate[[#This Row],[CS14]]) * (1 + getRateOHFinal) * getRateMarkupFinal</f>
        <v>0</v>
      </c>
      <c r="GG113" s="30">
        <f>(CatTemplate[[#This Row],[CO15]] + CatTemplate[[#This Row],[CS15]]) * (1 + getRateOHFinal) * getRateMarkupFinal</f>
        <v>0</v>
      </c>
      <c r="GH113" s="30">
        <f>(CatTemplate[[#This Row],[CO16]] + CatTemplate[[#This Row],[CS16]]) * (1 + getRateOHFinal) * getRateMarkupFinal</f>
        <v>0</v>
      </c>
      <c r="GI113" s="30">
        <f>(CatTemplate[[#This Row],[CO17]] + CatTemplate[[#This Row],[CS17]]) * (1 + getRateOHFinal) * getRateMarkupFinal</f>
        <v>0</v>
      </c>
      <c r="GJ113" s="30">
        <f>(CatTemplate[[#This Row],[CO18]] + CatTemplate[[#This Row],[CS18]]) * (1 + getRateOHFinal) * getRateMarkupFinal</f>
        <v>0</v>
      </c>
      <c r="GK113" s="30">
        <f>(CatTemplate[[#This Row],[CO19]] + CatTemplate[[#This Row],[CS19]]) * (1 + getRateOHFinal) * getRateMarkupFinal</f>
        <v>0</v>
      </c>
      <c r="GL113" s="30">
        <f>(CatTemplate[[#This Row],[CO20]] + CatTemplate[[#This Row],[CS20]]) * (1 + getRateOHFinal) * getRateMarkupFinal</f>
        <v>0</v>
      </c>
      <c r="GM113" s="30" t="e">
        <f t="shared" si="29"/>
        <v>#VALUE!</v>
      </c>
      <c r="GN113" s="30">
        <f t="shared" si="30"/>
        <v>0</v>
      </c>
      <c r="GO113" s="30">
        <f t="shared" si="31"/>
        <v>0</v>
      </c>
      <c r="GP113" s="30">
        <f t="shared" si="32"/>
        <v>0</v>
      </c>
      <c r="GQ113" s="30">
        <f>(CatTemplate[[#This Row],[CO1]]+CatTemplate[[#This Row],[CS1]]) * (1+ getRateOHFinal) * (1 + getRateMarkupFinal)</f>
        <v>0</v>
      </c>
      <c r="GR113" s="30">
        <f>(CatTemplate[[#This Row],[CO2]]+CatTemplate[[#This Row],[CS2]]) * (1+ getRateOHFinal) * (1 + getRateMarkupFinal)</f>
        <v>0</v>
      </c>
      <c r="GS113" s="30">
        <f>(CatTemplate[[#This Row],[CO3]]+CatTemplate[[#This Row],[CS3]]) * (1+ getRateOHFinal) * (1 + getRateMarkupFinal)</f>
        <v>0</v>
      </c>
      <c r="GT113" s="30">
        <f>(CatTemplate[[#This Row],[CO4]]+CatTemplate[[#This Row],[CS4]]) * (1+ getRateOHFinal) * (1 + getRateMarkupFinal)</f>
        <v>0</v>
      </c>
      <c r="GU113" s="30">
        <f>(CatTemplate[[#This Row],[CO5]]+CatTemplate[[#This Row],[CS5]]) * (1+ getRateOHFinal) * (1 + getRateMarkupFinal)</f>
        <v>0</v>
      </c>
      <c r="GV113" s="30">
        <f>(CatTemplate[[#This Row],[CO6]]+CatTemplate[[#This Row],[CS6]]) * (1+ getRateOHFinal) * (1 + getRateMarkupFinal)</f>
        <v>0</v>
      </c>
      <c r="GW113" s="30">
        <f>(CatTemplate[[#This Row],[CO7]]+CatTemplate[[#This Row],[CS7]]) * (1+ getRateOHFinal) * (1 + getRateMarkupFinal)</f>
        <v>0</v>
      </c>
      <c r="GX113" s="30">
        <f>(CatTemplate[[#This Row],[CO8]]+CatTemplate[[#This Row],[CS8]]) * (1+ getRateOHFinal) * (1 + getRateMarkupFinal)</f>
        <v>0</v>
      </c>
      <c r="GY113" s="30">
        <f>(CatTemplate[[#This Row],[CO9]]+CatTemplate[[#This Row],[CS9]]) * (1+ getRateOHFinal) * (1 + getRateMarkupFinal)</f>
        <v>0</v>
      </c>
      <c r="GZ113" s="30">
        <f>(CatTemplate[[#This Row],[CO10]]+CatTemplate[[#This Row],[CS10]]) * (1+ getRateOHFinal) * (1 + getRateMarkupFinal)</f>
        <v>0</v>
      </c>
      <c r="HA113" s="30">
        <f>(CatTemplate[[#This Row],[CO11]]+CatTemplate[[#This Row],[CS11]]) * (1+ getRateOHFinal) * (1 + getRateMarkupFinal)</f>
        <v>0</v>
      </c>
      <c r="HB113" s="30">
        <f>(CatTemplate[[#This Row],[CO12]]+CatTemplate[[#This Row],[CS12]]) * (1+ getRateOHFinal) * (1 + getRateMarkupFinal)</f>
        <v>0</v>
      </c>
      <c r="HC113" s="30">
        <f>(CatTemplate[[#This Row],[CO13]]+CatTemplate[[#This Row],[CS13]]) * (1+ getRateOHFinal) * (1 + getRateMarkupFinal)</f>
        <v>0</v>
      </c>
      <c r="HD113" s="30">
        <f>(CatTemplate[[#This Row],[CO14]]+CatTemplate[[#This Row],[CS14]]) * (1+ getRateOHFinal) * (1 + getRateMarkupFinal)</f>
        <v>0</v>
      </c>
      <c r="HE113" s="30">
        <f>(CatTemplate[[#This Row],[CO15]]+CatTemplate[[#This Row],[CS15]]) * (1+ getRateOHFinal) * (1 + getRateMarkupFinal)</f>
        <v>0</v>
      </c>
      <c r="HF113" s="30">
        <f>(CatTemplate[[#This Row],[CO16]]+CatTemplate[[#This Row],[CS16]]) * (1+ getRateOHFinal) * (1 + getRateMarkupFinal)</f>
        <v>0</v>
      </c>
      <c r="HG113" s="30">
        <f>(CatTemplate[[#This Row],[CO17]]+CatTemplate[[#This Row],[CS17]]) * (1+ getRateOHFinal) * (1 + getRateMarkupFinal)</f>
        <v>0</v>
      </c>
      <c r="HH113" s="30">
        <f>(CatTemplate[[#This Row],[CO18]]+CatTemplate[[#This Row],[CS18]]) * (1+ getRateOHFinal) * (1 + getRateMarkupFinal)</f>
        <v>0</v>
      </c>
      <c r="HI113" s="30">
        <f>(CatTemplate[[#This Row],[CO19]]+CatTemplate[[#This Row],[CS19]]) * (1+ getRateOHFinal) * (1 + getRateMarkupFinal)</f>
        <v>0</v>
      </c>
      <c r="HJ113" s="30">
        <f>(CatTemplate[[#This Row],[CO20]]+CatTemplate[[#This Row],[CS20]]) * (1+ getRateOHFinal) * (1 + getRateMarkupFinal)</f>
        <v>0</v>
      </c>
      <c r="HK113" s="39">
        <f>CatTemplate[[#This Row],[Total cost]]+CatTemplate[[#This Row],[OH Amount]]+CatTemplate[[#This Row],[Markup]]</f>
        <v>0</v>
      </c>
      <c r="HL113" s="63">
        <f>IF(CatTemplate[[#This Row],[Units]]="Days",CatTemplate[[#This Row],[Project quantity]]*CatTemplate[[#This Row],[St. unit effort]],CatTemplate[[#This Row],[Project quantity]])</f>
        <v>0</v>
      </c>
      <c r="HM113" s="287">
        <f>IFERROR(CatTemplate[[#This Row],[Total Price]]/(CatTemplate[[#This Row],[Final Quantity]]),0)</f>
        <v>0</v>
      </c>
      <c r="HN113" s="261"/>
    </row>
    <row r="114" spans="2:222" ht="25.5" customHeight="1" x14ac:dyDescent="0.2">
      <c r="B114" s="6" t="s">
        <v>75</v>
      </c>
      <c r="C114" s="22">
        <v>2</v>
      </c>
      <c r="D114" s="7" t="s">
        <v>75</v>
      </c>
      <c r="E114" s="24">
        <v>9</v>
      </c>
      <c r="F114" s="18" t="s">
        <v>307</v>
      </c>
      <c r="G114" s="26">
        <v>8</v>
      </c>
      <c r="H114" s="18" t="s">
        <v>902</v>
      </c>
      <c r="I114" s="18"/>
      <c r="J114" s="15"/>
      <c r="K114" s="15"/>
      <c r="L114" s="15" t="s">
        <v>489</v>
      </c>
      <c r="M114" s="15" t="s">
        <v>251</v>
      </c>
      <c r="N114" s="15" t="s">
        <v>858</v>
      </c>
      <c r="O114" s="320"/>
      <c r="P114" s="71"/>
      <c r="Q114" s="108"/>
      <c r="R114" s="73"/>
      <c r="S114" s="97"/>
      <c r="T114" s="100">
        <f>getEqUnitCost</f>
        <v>0</v>
      </c>
      <c r="U114" s="73">
        <f>getEqUnitEffort</f>
        <v>0</v>
      </c>
      <c r="V114" s="101">
        <f>getEqQuantity</f>
        <v>0</v>
      </c>
      <c r="W114" s="320"/>
      <c r="X114" s="100">
        <f>getConsUnitCost</f>
        <v>0</v>
      </c>
      <c r="Y114" s="73">
        <f>getConsUnitEffort</f>
        <v>0</v>
      </c>
      <c r="Z114" s="14">
        <f>getConsQuantity</f>
        <v>0</v>
      </c>
      <c r="AA114" s="320"/>
      <c r="AB114" s="72"/>
      <c r="AC114" s="112"/>
      <c r="AD114" s="14">
        <f>getOthQuantity</f>
        <v>0</v>
      </c>
      <c r="AE114" s="320"/>
      <c r="AF114" s="28" t="str">
        <f>IF(ISBLANK(CatTemplate[[#This Row],[Resource type]]),"",CatTemplate[[#This Row],[Resource type]])</f>
        <v/>
      </c>
      <c r="AG114" s="242">
        <f>getStaffUnitCost</f>
        <v>0</v>
      </c>
      <c r="AH114" s="113">
        <f>getStaffUnitEffort</f>
        <v>0</v>
      </c>
      <c r="AI114" s="40">
        <f>getStaffQuantity</f>
        <v>0</v>
      </c>
      <c r="AJ114" s="41">
        <f>CatTemplate[[#This Row],[St. quantity]]*8/ParRatePM</f>
        <v>0</v>
      </c>
      <c r="AK114" s="320"/>
      <c r="AL114" s="53" t="str">
        <f>CatTemplate[[#This Row],[Item type]]</f>
        <v>Samples</v>
      </c>
      <c r="AM114" s="12">
        <f>SUM(CatTemplate[[#This Row],[Year1]:[Year20]])</f>
        <v>0</v>
      </c>
      <c r="AN114" s="52"/>
      <c r="AO114" s="52"/>
      <c r="AP114" s="52"/>
      <c r="AQ114" s="8"/>
      <c r="AR114" s="8"/>
      <c r="AS114" s="8"/>
      <c r="AT114" s="8"/>
      <c r="AU114" s="8"/>
      <c r="AV114" s="8"/>
      <c r="AW114" s="8"/>
      <c r="AX114" s="8"/>
      <c r="AY114" s="8"/>
      <c r="AZ114" s="8"/>
      <c r="BA114" s="8"/>
      <c r="BB114" s="8"/>
      <c r="BC114" s="8"/>
      <c r="BD114" s="8"/>
      <c r="BE114" s="8"/>
      <c r="BF114" s="8"/>
      <c r="BG114" s="36"/>
      <c r="BH114" s="320"/>
      <c r="BI114" s="37" t="str">
        <f>getCostCategory</f>
        <v>03 Subcontracting costs</v>
      </c>
      <c r="BJ114" s="37" t="str">
        <f>getSection</f>
        <v>02 Patient visits and data collection</v>
      </c>
      <c r="BK114" s="32" t="str">
        <f>getObject</f>
        <v>Patient visits and data collection</v>
      </c>
      <c r="BL114" s="30">
        <f>IFERROR(getUnitCost * IF(CatTemplate[[#This Row],[Cost Category Comp.]]="01 Staff costs", 1,1),0)</f>
        <v>0</v>
      </c>
      <c r="BM114" s="29">
        <f>IF(AND(ISBLANK(CatTemplate[[#This Row],[Eq. unit cost]]),ISBLANK(CatTemplate[[#This Row],[Cons. unit cost]]),ISBLANK(CatTemplate[[#This Row],[Oth. unit cost]])), 0, IF(getUnitEffort =0,1,getUnitEffort) * CatTemplate[[#This Row],[Year1]])</f>
        <v>0</v>
      </c>
      <c r="BN114" s="29">
        <f>IF(AND(ISBLANK(CatTemplate[[#This Row],[Eq. unit cost]]),ISBLANK(CatTemplate[[#This Row],[Cons. unit cost]]),ISBLANK(CatTemplate[[#This Row],[Oth. unit cost]])), 0, IF(getUnitEffort =0,1,getUnitEffort) * CatTemplate[[#This Row],[Year2]])</f>
        <v>0</v>
      </c>
      <c r="BO114" s="29">
        <f>IF(AND(ISBLANK(CatTemplate[[#This Row],[Eq. unit cost]]),ISBLANK(CatTemplate[[#This Row],[Cons. unit cost]]),ISBLANK(CatTemplate[[#This Row],[Oth. unit cost]])), 0, IF(getUnitEffort =0,1,getUnitEffort) * CatTemplate[[#This Row],[Year3]])</f>
        <v>0</v>
      </c>
      <c r="BP114" s="29">
        <f>IF(AND(ISBLANK(CatTemplate[[#This Row],[Eq. unit cost]]),ISBLANK(CatTemplate[[#This Row],[Cons. unit cost]]),ISBLANK(CatTemplate[[#This Row],[Oth. unit cost]])), 0, IF(getUnitEffort =0,1,getUnitEffort) * CatTemplate[[#This Row],[Year4]])</f>
        <v>0</v>
      </c>
      <c r="BQ114" s="29">
        <f>IF(AND(ISBLANK(CatTemplate[[#This Row],[Eq. unit cost]]),ISBLANK(CatTemplate[[#This Row],[Cons. unit cost]]),ISBLANK(CatTemplate[[#This Row],[Oth. unit cost]])), 0, IF(getUnitEffort =0,1,getUnitEffort) * CatTemplate[[#This Row],[Year5]])</f>
        <v>0</v>
      </c>
      <c r="BR114" s="29">
        <f>IF(AND(ISBLANK(CatTemplate[[#This Row],[Eq. unit cost]]),ISBLANK(CatTemplate[[#This Row],[Cons. unit cost]]),ISBLANK(CatTemplate[[#This Row],[Oth. unit cost]])), 0, IF(getUnitEffort =0,1,getUnitEffort) * CatTemplate[[#This Row],[Year6]])</f>
        <v>0</v>
      </c>
      <c r="BS114" s="29">
        <f>IF(AND(ISBLANK(CatTemplate[[#This Row],[Eq. unit cost]]),ISBLANK(CatTemplate[[#This Row],[Cons. unit cost]]),ISBLANK(CatTemplate[[#This Row],[Oth. unit cost]])), 0, IF(getUnitEffort =0,1,getUnitEffort) * CatTemplate[[#This Row],[Year7]])</f>
        <v>0</v>
      </c>
      <c r="BT114" s="29">
        <f>IF(AND(ISBLANK(CatTemplate[[#This Row],[Eq. unit cost]]),ISBLANK(CatTemplate[[#This Row],[Cons. unit cost]]),ISBLANK(CatTemplate[[#This Row],[Oth. unit cost]])), 0, IF(getUnitEffort =0,1,getUnitEffort) * CatTemplate[[#This Row],[Year8]])</f>
        <v>0</v>
      </c>
      <c r="BU114" s="29">
        <f>IF(AND(ISBLANK(CatTemplate[[#This Row],[Eq. unit cost]]),ISBLANK(CatTemplate[[#This Row],[Cons. unit cost]]),ISBLANK(CatTemplate[[#This Row],[Oth. unit cost]])), 0, IF(getUnitEffort =0,1,getUnitEffort) * CatTemplate[[#This Row],[Year9]])</f>
        <v>0</v>
      </c>
      <c r="BV114" s="29">
        <f>IF(AND(ISBLANK(CatTemplate[[#This Row],[Eq. unit cost]]),ISBLANK(CatTemplate[[#This Row],[Cons. unit cost]]),ISBLANK(CatTemplate[[#This Row],[Oth. unit cost]])), 0, IF(getUnitEffort =0,1,getUnitEffort) * CatTemplate[[#This Row],[Year10]])</f>
        <v>0</v>
      </c>
      <c r="BW114" s="29">
        <f>IF(AND(ISBLANK(CatTemplate[[#This Row],[Eq. unit cost]]),ISBLANK(CatTemplate[[#This Row],[Cons. unit cost]]),ISBLANK(CatTemplate[[#This Row],[Oth. unit cost]])), 0, IF(getUnitEffort =0,1,getUnitEffort) * CatTemplate[[#This Row],[Year11]])</f>
        <v>0</v>
      </c>
      <c r="BX114" s="29">
        <f>IF(AND(ISBLANK(CatTemplate[[#This Row],[Eq. unit cost]]),ISBLANK(CatTemplate[[#This Row],[Cons. unit cost]]),ISBLANK(CatTemplate[[#This Row],[Oth. unit cost]])), 0, IF(getUnitEffort =0,1,getUnitEffort) * CatTemplate[[#This Row],[Year12]])</f>
        <v>0</v>
      </c>
      <c r="BY114" s="29">
        <f>IF(AND(ISBLANK(CatTemplate[[#This Row],[Eq. unit cost]]),ISBLANK(CatTemplate[[#This Row],[Cons. unit cost]]),ISBLANK(CatTemplate[[#This Row],[Oth. unit cost]])), 0, IF(getUnitEffort =0,1,getUnitEffort) * CatTemplate[[#This Row],[Year13]])</f>
        <v>0</v>
      </c>
      <c r="BZ114" s="29">
        <f>IF(AND(ISBLANK(CatTemplate[[#This Row],[Eq. unit cost]]),ISBLANK(CatTemplate[[#This Row],[Cons. unit cost]]),ISBLANK(CatTemplate[[#This Row],[Oth. unit cost]])), 0, IF(getUnitEffort =0,1,getUnitEffort) * CatTemplate[[#This Row],[Year14]])</f>
        <v>0</v>
      </c>
      <c r="CA114" s="29">
        <f>IF(AND(ISBLANK(CatTemplate[[#This Row],[Eq. unit cost]]),ISBLANK(CatTemplate[[#This Row],[Cons. unit cost]]),ISBLANK(CatTemplate[[#This Row],[Oth. unit cost]])), 0, IF(getUnitEffort =0,1,getUnitEffort) * CatTemplate[[#This Row],[Year15]])</f>
        <v>0</v>
      </c>
      <c r="CB114" s="29">
        <f>IF(AND(ISBLANK(CatTemplate[[#This Row],[Eq. unit cost]]),ISBLANK(CatTemplate[[#This Row],[Cons. unit cost]]),ISBLANK(CatTemplate[[#This Row],[Oth. unit cost]])), 0, IF(getUnitEffort =0,1,getUnitEffort) * CatTemplate[[#This Row],[Year16]])</f>
        <v>0</v>
      </c>
      <c r="CC114" s="29">
        <f>IF(AND(ISBLANK(CatTemplate[[#This Row],[Eq. unit cost]]),ISBLANK(CatTemplate[[#This Row],[Cons. unit cost]]),ISBLANK(CatTemplate[[#This Row],[Oth. unit cost]])), 0, IF(getUnitEffort =0,1,getUnitEffort) * CatTemplate[[#This Row],[Year17]])</f>
        <v>0</v>
      </c>
      <c r="CD114" s="29">
        <f>IF(AND(ISBLANK(CatTemplate[[#This Row],[Eq. unit cost]]),ISBLANK(CatTemplate[[#This Row],[Cons. unit cost]]),ISBLANK(CatTemplate[[#This Row],[Oth. unit cost]])), 0, IF(getUnitEffort =0,1,getUnitEffort) * CatTemplate[[#This Row],[Year18]])</f>
        <v>0</v>
      </c>
      <c r="CE114" s="29">
        <f>IF(AND(ISBLANK(CatTemplate[[#This Row],[Eq. unit cost]]),ISBLANK(CatTemplate[[#This Row],[Cons. unit cost]]),ISBLANK(CatTemplate[[#This Row],[Oth. unit cost]])), 0, IF(getUnitEffort =0,1,getUnitEffort) * CatTemplate[[#This Row],[Year19]])</f>
        <v>0</v>
      </c>
      <c r="CF114" s="29">
        <f>IF(AND(ISBLANK(CatTemplate[[#This Row],[Eq. unit cost]]),ISBLANK(CatTemplate[[#This Row],[Cons. unit cost]]),ISBLANK(CatTemplate[[#This Row],[Oth. unit cost]])), 0, IF(getUnitEffort =0,1,getUnitEffort) * CatTemplate[[#This Row],[Year20]])</f>
        <v>0</v>
      </c>
      <c r="CG114" s="45">
        <f>SUM(CatTemplate[[#This Row],[Q1]:[Q20]])</f>
        <v>0</v>
      </c>
      <c r="CH114" s="29">
        <f>IF(ISBLANK(CatTemplate[[#This Row],[St. unit effort]]),0,(CatTemplate[[#This Row],[St. unit effort]] * CatTemplate[[#This Row],[Year1]]))</f>
        <v>0</v>
      </c>
      <c r="CI114" s="29">
        <f>IF(ISBLANK(CatTemplate[[#This Row],[St. unit effort]]),0,(CatTemplate[[#This Row],[St. unit effort]] * CatTemplate[[#This Row],[Year2]]))</f>
        <v>0</v>
      </c>
      <c r="CJ114" s="29">
        <f>IF(ISBLANK(CatTemplate[[#This Row],[St. unit effort]]),0,(CatTemplate[[#This Row],[St. unit effort]] * CatTemplate[[#This Row],[Year3]]))</f>
        <v>0</v>
      </c>
      <c r="CK114" s="29">
        <f>IF(ISBLANK(CatTemplate[[#This Row],[St. unit effort]]),0,(CatTemplate[[#This Row],[St. unit effort]] * CatTemplate[[#This Row],[Year4]]))</f>
        <v>0</v>
      </c>
      <c r="CL114" s="29">
        <f>IF(ISBLANK(CatTemplate[[#This Row],[St. unit effort]]),0,(CatTemplate[[#This Row],[St. unit effort]] * CatTemplate[[#This Row],[Year5]]))</f>
        <v>0</v>
      </c>
      <c r="CM114" s="29">
        <f>IF(ISBLANK(CatTemplate[[#This Row],[St. unit effort]]),0,(CatTemplate[[#This Row],[St. unit effort]] * CatTemplate[[#This Row],[Year6]]))</f>
        <v>0</v>
      </c>
      <c r="CN114" s="29">
        <f>IF(ISBLANK(CatTemplate[[#This Row],[St. unit effort]]),0,(CatTemplate[[#This Row],[St. unit effort]] * CatTemplate[[#This Row],[Year7]]))</f>
        <v>0</v>
      </c>
      <c r="CO114" s="29">
        <f>IF(ISBLANK(CatTemplate[[#This Row],[St. unit effort]]),0,(CatTemplate[[#This Row],[St. unit effort]] * CatTemplate[[#This Row],[Year8]]))</f>
        <v>0</v>
      </c>
      <c r="CP114" s="29">
        <f>IF(ISBLANK(CatTemplate[[#This Row],[St. unit effort]]),0,(CatTemplate[[#This Row],[St. unit effort]] * CatTemplate[[#This Row],[Year9]]))</f>
        <v>0</v>
      </c>
      <c r="CQ114" s="29">
        <f>IF(ISBLANK(CatTemplate[[#This Row],[St. unit effort]]),0,(CatTemplate[[#This Row],[St. unit effort]] * CatTemplate[[#This Row],[Year10]]))</f>
        <v>0</v>
      </c>
      <c r="CR114" s="29">
        <f>IF(ISBLANK(CatTemplate[[#This Row],[St. unit effort]]),0,(CatTemplate[[#This Row],[St. unit effort]] * CatTemplate[[#This Row],[Year11]]))</f>
        <v>0</v>
      </c>
      <c r="CS114" s="29">
        <f>IF(ISBLANK(CatTemplate[[#This Row],[St. unit effort]]),0,(CatTemplate[[#This Row],[St. unit effort]] * CatTemplate[[#This Row],[Year12]]))</f>
        <v>0</v>
      </c>
      <c r="CT114" s="29">
        <f>IF(ISBLANK(CatTemplate[[#This Row],[St. unit effort]]),0,(CatTemplate[[#This Row],[St. unit effort]] * CatTemplate[[#This Row],[Year13]]))</f>
        <v>0</v>
      </c>
      <c r="CU114" s="29">
        <f>IF(ISBLANK(CatTemplate[[#This Row],[St. unit effort]]),0,(CatTemplate[[#This Row],[St. unit effort]] * CatTemplate[[#This Row],[Year14]]))</f>
        <v>0</v>
      </c>
      <c r="CV114" s="29">
        <f>IF(ISBLANK(CatTemplate[[#This Row],[St. unit effort]]),0,(CatTemplate[[#This Row],[St. unit effort]] * CatTemplate[[#This Row],[Year15]]))</f>
        <v>0</v>
      </c>
      <c r="CW114" s="29">
        <f>IF(ISBLANK(CatTemplate[[#This Row],[St. unit effort]]),0,(CatTemplate[[#This Row],[St. unit effort]] * CatTemplate[[#This Row],[Year16]]))</f>
        <v>0</v>
      </c>
      <c r="CX114" s="29">
        <f>IF(ISBLANK(CatTemplate[[#This Row],[St. unit effort]]),0,(CatTemplate[[#This Row],[St. unit effort]] * CatTemplate[[#This Row],[Year17]]))</f>
        <v>0</v>
      </c>
      <c r="CY114" s="29">
        <f>IF(ISBLANK(CatTemplate[[#This Row],[St. unit effort]]),0,(CatTemplate[[#This Row],[St. unit effort]] * CatTemplate[[#This Row],[Year18]]))</f>
        <v>0</v>
      </c>
      <c r="CZ114" s="29">
        <f>IF(ISBLANK(CatTemplate[[#This Row],[St. unit effort]]),0,(CatTemplate[[#This Row],[St. unit effort]] * CatTemplate[[#This Row],[Year19]]))</f>
        <v>0</v>
      </c>
      <c r="DA114" s="29">
        <f>IF(ISBLANK(CatTemplate[[#This Row],[St. unit effort]]),0,(CatTemplate[[#This Row],[St. unit effort]] * CatTemplate[[#This Row],[Year20]]))</f>
        <v>0</v>
      </c>
      <c r="DB114" s="57">
        <f>IF(ISBLANK(CatTemplate[[#This Row],[St. unit effort]]),0,(CatTemplate[[#This Row],[St. unit effort]] * CatTemplate[[#This Row],[Year1]])*8/ParRatePM)</f>
        <v>0</v>
      </c>
      <c r="DC114" s="57">
        <f>IF(ISBLANK(CatTemplate[[#This Row],[St. unit effort]]),0,(CatTemplate[[#This Row],[St. unit effort]] * CatTemplate[[#This Row],[Year2]])*8/ParRatePM)</f>
        <v>0</v>
      </c>
      <c r="DD114" s="57">
        <f>IF(ISBLANK(CatTemplate[[#This Row],[St. unit effort]]),0,(CatTemplate[[#This Row],[St. unit effort]] * CatTemplate[[#This Row],[Year3]])*8/ParRatePM)</f>
        <v>0</v>
      </c>
      <c r="DE114" s="57">
        <f>IF(ISBLANK(CatTemplate[[#This Row],[St. unit effort]]),0,(CatTemplate[[#This Row],[St. unit effort]] * CatTemplate[[#This Row],[Year4]])*8/ParRatePM)</f>
        <v>0</v>
      </c>
      <c r="DF114" s="57">
        <f>IF(ISBLANK(CatTemplate[[#This Row],[St. unit effort]]),0,(CatTemplate[[#This Row],[St. unit effort]] * CatTemplate[[#This Row],[Year5]])*8/ParRatePM)</f>
        <v>0</v>
      </c>
      <c r="DG114" s="57">
        <f>IF(ISBLANK(CatTemplate[[#This Row],[St. unit effort]]),0,(CatTemplate[[#This Row],[St. unit effort]] * CatTemplate[[#This Row],[Year6]])*8/ParRatePM)</f>
        <v>0</v>
      </c>
      <c r="DH114" s="57">
        <f>IF(ISBLANK(CatTemplate[[#This Row],[St. unit effort]]),0,(CatTemplate[[#This Row],[St. unit effort]] * CatTemplate[[#This Row],[Year7]])*8/ParRatePM)</f>
        <v>0</v>
      </c>
      <c r="DI114" s="57">
        <f>IF(ISBLANK(CatTemplate[[#This Row],[St. unit effort]]),0,(CatTemplate[[#This Row],[St. unit effort]] * CatTemplate[[#This Row],[Year8]])*8/ParRatePM)</f>
        <v>0</v>
      </c>
      <c r="DJ114" s="57">
        <f>IF(ISBLANK(CatTemplate[[#This Row],[St. unit effort]]),0,(CatTemplate[[#This Row],[St. unit effort]] * CatTemplate[[#This Row],[Year9]])*8/ParRatePM)</f>
        <v>0</v>
      </c>
      <c r="DK114" s="57">
        <f>IF(ISBLANK(CatTemplate[[#This Row],[St. unit effort]]),0,(CatTemplate[[#This Row],[St. unit effort]] * CatTemplate[[#This Row],[Year10]])*8/ParRatePM)</f>
        <v>0</v>
      </c>
      <c r="DL114" s="57">
        <f>IF(ISBLANK(CatTemplate[[#This Row],[St. unit effort]]),0,(CatTemplate[[#This Row],[St. unit effort]] * CatTemplate[[#This Row],[Year11]])*8/ParRatePM)</f>
        <v>0</v>
      </c>
      <c r="DM114" s="57">
        <f>IF(ISBLANK(CatTemplate[[#This Row],[St. unit effort]]),0,(CatTemplate[[#This Row],[St. unit effort]] * CatTemplate[[#This Row],[Year12]])*8/ParRatePM)</f>
        <v>0</v>
      </c>
      <c r="DN114" s="57">
        <f>IF(ISBLANK(CatTemplate[[#This Row],[St. unit effort]]),0,(CatTemplate[[#This Row],[St. unit effort]] * CatTemplate[[#This Row],[Year13]])*8/ParRatePM)</f>
        <v>0</v>
      </c>
      <c r="DO114" s="57">
        <f>IF(ISBLANK(CatTemplate[[#This Row],[St. unit effort]]),0,(CatTemplate[[#This Row],[St. unit effort]] * CatTemplate[[#This Row],[Year14]])*8/ParRatePM)</f>
        <v>0</v>
      </c>
      <c r="DP114" s="57">
        <f>IF(ISBLANK(CatTemplate[[#This Row],[St. unit effort]]),0,(CatTemplate[[#This Row],[St. unit effort]] * CatTemplate[[#This Row],[Year15]])*8/ParRatePM)</f>
        <v>0</v>
      </c>
      <c r="DQ114" s="57">
        <f>IF(ISBLANK(CatTemplate[[#This Row],[St. unit effort]]),0,(CatTemplate[[#This Row],[St. unit effort]] * CatTemplate[[#This Row],[Year16]])*8/ParRatePM)</f>
        <v>0</v>
      </c>
      <c r="DR114" s="57">
        <f>IF(ISBLANK(CatTemplate[[#This Row],[St. unit effort]]),0,(CatTemplate[[#This Row],[St. unit effort]] * CatTemplate[[#This Row],[Year17]])*8/ParRatePM)</f>
        <v>0</v>
      </c>
      <c r="DS114" s="57">
        <f>IF(ISBLANK(CatTemplate[[#This Row],[St. unit effort]]),0,(CatTemplate[[#This Row],[St. unit effort]] * CatTemplate[[#This Row],[Year18]])*8/ParRatePM)</f>
        <v>0</v>
      </c>
      <c r="DT114" s="57">
        <f>IF(ISBLANK(CatTemplate[[#This Row],[St. unit effort]]),0,(CatTemplate[[#This Row],[St. unit effort]] * CatTemplate[[#This Row],[Year19]])*8/ParRatePM)</f>
        <v>0</v>
      </c>
      <c r="DU114" s="57">
        <f>IF(ISBLANK(CatTemplate[[#This Row],[St. unit effort]]),0,(CatTemplate[[#This Row],[St. unit effort]] * CatTemplate[[#This Row],[Year20]])*8/ParRatePM)</f>
        <v>0</v>
      </c>
      <c r="DV114" s="54">
        <f>SUM(CatTemplate[[#This Row],[PM1]:[PM20]])</f>
        <v>0</v>
      </c>
      <c r="DW114" s="56">
        <f t="shared" si="39"/>
        <v>0</v>
      </c>
      <c r="DX114" s="56">
        <f t="shared" si="39"/>
        <v>0</v>
      </c>
      <c r="DY114" s="56">
        <f t="shared" si="39"/>
        <v>0</v>
      </c>
      <c r="DZ114" s="56">
        <f t="shared" si="39"/>
        <v>0</v>
      </c>
      <c r="EA114" s="56">
        <f t="shared" si="39"/>
        <v>0</v>
      </c>
      <c r="EB114" s="56">
        <f t="shared" si="39"/>
        <v>0</v>
      </c>
      <c r="EC114" s="56">
        <f t="shared" si="39"/>
        <v>0</v>
      </c>
      <c r="ED114" s="56">
        <f t="shared" si="39"/>
        <v>0</v>
      </c>
      <c r="EE114" s="56">
        <f t="shared" si="39"/>
        <v>0</v>
      </c>
      <c r="EF114" s="56">
        <f t="shared" si="39"/>
        <v>0</v>
      </c>
      <c r="EG114" s="56">
        <f t="shared" si="39"/>
        <v>0</v>
      </c>
      <c r="EH114" s="56">
        <f t="shared" si="39"/>
        <v>0</v>
      </c>
      <c r="EI114" s="56">
        <f t="shared" si="39"/>
        <v>0</v>
      </c>
      <c r="EJ114" s="56">
        <f t="shared" si="39"/>
        <v>0</v>
      </c>
      <c r="EK114" s="56">
        <f t="shared" si="39"/>
        <v>0</v>
      </c>
      <c r="EL114" s="56">
        <f t="shared" si="39"/>
        <v>0</v>
      </c>
      <c r="EM114" s="56">
        <f t="shared" si="37"/>
        <v>0</v>
      </c>
      <c r="EN114" s="56">
        <f t="shared" si="37"/>
        <v>0</v>
      </c>
      <c r="EO114" s="56">
        <f t="shared" si="37"/>
        <v>0</v>
      </c>
      <c r="EP114" s="56">
        <f t="shared" si="37"/>
        <v>0</v>
      </c>
      <c r="EQ114" s="30">
        <f>CatTemplate[[#This Row],[Eq. unit cost]] * CatTemplate[[#This Row],[Eq. quantity]]</f>
        <v>0</v>
      </c>
      <c r="ER114" s="30">
        <f>CatTemplate[[#This Row],[Cons. unit cost]] *CatTemplate[[#This Row],[Cons. quantity]]</f>
        <v>0</v>
      </c>
      <c r="ES114" s="30">
        <f>CatTemplate[[#This Row],[Oth. unit cost]] *CatTemplate[[#This Row],[Oth. quantity]]</f>
        <v>0</v>
      </c>
      <c r="ET114" s="55">
        <f>SUM(CatTemplate[[#This Row],[CO1]:[CO20]])</f>
        <v>0</v>
      </c>
      <c r="EU114" s="56">
        <f t="shared" si="40"/>
        <v>0</v>
      </c>
      <c r="EV114" s="56">
        <f t="shared" si="40"/>
        <v>0</v>
      </c>
      <c r="EW114" s="56">
        <f t="shared" si="40"/>
        <v>0</v>
      </c>
      <c r="EX114" s="56">
        <f t="shared" si="40"/>
        <v>0</v>
      </c>
      <c r="EY114" s="56">
        <f t="shared" si="40"/>
        <v>0</v>
      </c>
      <c r="EZ114" s="56">
        <f t="shared" si="40"/>
        <v>0</v>
      </c>
      <c r="FA114" s="56">
        <f t="shared" si="40"/>
        <v>0</v>
      </c>
      <c r="FB114" s="56">
        <f t="shared" si="40"/>
        <v>0</v>
      </c>
      <c r="FC114" s="56">
        <f t="shared" si="40"/>
        <v>0</v>
      </c>
      <c r="FD114" s="56">
        <f t="shared" si="40"/>
        <v>0</v>
      </c>
      <c r="FE114" s="56">
        <f t="shared" si="40"/>
        <v>0</v>
      </c>
      <c r="FF114" s="56">
        <f t="shared" si="40"/>
        <v>0</v>
      </c>
      <c r="FG114" s="56">
        <f t="shared" si="40"/>
        <v>0</v>
      </c>
      <c r="FH114" s="56">
        <f t="shared" si="40"/>
        <v>0</v>
      </c>
      <c r="FI114" s="56">
        <f t="shared" si="40"/>
        <v>0</v>
      </c>
      <c r="FJ114" s="56">
        <f t="shared" si="40"/>
        <v>0</v>
      </c>
      <c r="FK114" s="56">
        <f t="shared" si="38"/>
        <v>0</v>
      </c>
      <c r="FL114" s="56">
        <f t="shared" si="38"/>
        <v>0</v>
      </c>
      <c r="FM114" s="56">
        <f t="shared" si="38"/>
        <v>0</v>
      </c>
      <c r="FN114" s="56">
        <f t="shared" si="38"/>
        <v>0</v>
      </c>
      <c r="FO114" s="58">
        <f>SUM(CatTemplate[[#This Row],[CS1]:[CS20]])</f>
        <v>0</v>
      </c>
      <c r="FP114" s="59">
        <f>CatTemplate[[#This Row],[Total Oth. cost]]+CatTemplate[[#This Row],[Total St. Cost]]</f>
        <v>0</v>
      </c>
      <c r="FQ114" s="33">
        <f t="shared" si="27"/>
        <v>0</v>
      </c>
      <c r="FR114" s="33">
        <f t="shared" si="28"/>
        <v>0</v>
      </c>
      <c r="FS114" s="30">
        <f>(CatTemplate[[#This Row],[CO1]] + CatTemplate[[#This Row],[CS1]]) * (1 + getRateOHFinal) * getRateMarkupFinal</f>
        <v>0</v>
      </c>
      <c r="FT114" s="30">
        <f>(CatTemplate[[#This Row],[CO2]] + CatTemplate[[#This Row],[CS2]]) * (1 + getRateOHFinal) * getRateMarkupFinal</f>
        <v>0</v>
      </c>
      <c r="FU114" s="30">
        <f>(CatTemplate[[#This Row],[CO3]] + CatTemplate[[#This Row],[CS3]]) * (1 + getRateOHFinal) * getRateMarkupFinal</f>
        <v>0</v>
      </c>
      <c r="FV114" s="30">
        <f>(CatTemplate[[#This Row],[CO4]] + CatTemplate[[#This Row],[CS4]]) * (1 + getRateOHFinal) * getRateMarkupFinal</f>
        <v>0</v>
      </c>
      <c r="FW114" s="30">
        <f>(CatTemplate[[#This Row],[CO5]] + CatTemplate[[#This Row],[CS5]]) * (1 + getRateOHFinal) * getRateMarkupFinal</f>
        <v>0</v>
      </c>
      <c r="FX114" s="30">
        <f>(CatTemplate[[#This Row],[CO6]] + CatTemplate[[#This Row],[CS6]]) * (1 + getRateOHFinal) * getRateMarkupFinal</f>
        <v>0</v>
      </c>
      <c r="FY114" s="30">
        <f>(CatTemplate[[#This Row],[CO7]] + CatTemplate[[#This Row],[CS7]]) * (1 + getRateOHFinal) * getRateMarkupFinal</f>
        <v>0</v>
      </c>
      <c r="FZ114" s="30">
        <f>(CatTemplate[[#This Row],[CO8]] + CatTemplate[[#This Row],[CS8]]) * (1 + getRateOHFinal) * getRateMarkupFinal</f>
        <v>0</v>
      </c>
      <c r="GA114" s="30">
        <f>(CatTemplate[[#This Row],[CO9]] + CatTemplate[[#This Row],[CS9]]) * (1 + getRateOHFinal) * getRateMarkupFinal</f>
        <v>0</v>
      </c>
      <c r="GB114" s="30">
        <f>(CatTemplate[[#This Row],[CO10]] + CatTemplate[[#This Row],[CS10]]) * (1 + getRateOHFinal) * getRateMarkupFinal</f>
        <v>0</v>
      </c>
      <c r="GC114" s="30">
        <f>(CatTemplate[[#This Row],[CO11]] + CatTemplate[[#This Row],[CS11]]) * (1 + getRateOHFinal) * getRateMarkupFinal</f>
        <v>0</v>
      </c>
      <c r="GD114" s="30">
        <f>(CatTemplate[[#This Row],[CO12]] + CatTemplate[[#This Row],[CS12]]) * (1 + getRateOHFinal) * getRateMarkupFinal</f>
        <v>0</v>
      </c>
      <c r="GE114" s="30">
        <f>(CatTemplate[[#This Row],[CO13]] + CatTemplate[[#This Row],[CS13]]) * (1 + getRateOHFinal) * getRateMarkupFinal</f>
        <v>0</v>
      </c>
      <c r="GF114" s="30">
        <f>(CatTemplate[[#This Row],[CO14]] + CatTemplate[[#This Row],[CS14]]) * (1 + getRateOHFinal) * getRateMarkupFinal</f>
        <v>0</v>
      </c>
      <c r="GG114" s="30">
        <f>(CatTemplate[[#This Row],[CO15]] + CatTemplate[[#This Row],[CS15]]) * (1 + getRateOHFinal) * getRateMarkupFinal</f>
        <v>0</v>
      </c>
      <c r="GH114" s="30">
        <f>(CatTemplate[[#This Row],[CO16]] + CatTemplate[[#This Row],[CS16]]) * (1 + getRateOHFinal) * getRateMarkupFinal</f>
        <v>0</v>
      </c>
      <c r="GI114" s="30">
        <f>(CatTemplate[[#This Row],[CO17]] + CatTemplate[[#This Row],[CS17]]) * (1 + getRateOHFinal) * getRateMarkupFinal</f>
        <v>0</v>
      </c>
      <c r="GJ114" s="30">
        <f>(CatTemplate[[#This Row],[CO18]] + CatTemplate[[#This Row],[CS18]]) * (1 + getRateOHFinal) * getRateMarkupFinal</f>
        <v>0</v>
      </c>
      <c r="GK114" s="30">
        <f>(CatTemplate[[#This Row],[CO19]] + CatTemplate[[#This Row],[CS19]]) * (1 + getRateOHFinal) * getRateMarkupFinal</f>
        <v>0</v>
      </c>
      <c r="GL114" s="30">
        <f>(CatTemplate[[#This Row],[CO20]] + CatTemplate[[#This Row],[CS20]]) * (1 + getRateOHFinal) * getRateMarkupFinal</f>
        <v>0</v>
      </c>
      <c r="GM114" s="30" t="e">
        <f t="shared" si="29"/>
        <v>#VALUE!</v>
      </c>
      <c r="GN114" s="30">
        <f t="shared" si="30"/>
        <v>0</v>
      </c>
      <c r="GO114" s="30">
        <f t="shared" si="31"/>
        <v>0</v>
      </c>
      <c r="GP114" s="30">
        <f t="shared" si="32"/>
        <v>0</v>
      </c>
      <c r="GQ114" s="30">
        <f>(CatTemplate[[#This Row],[CO1]]+CatTemplate[[#This Row],[CS1]]) * (1+ getRateOHFinal) * (1 + getRateMarkupFinal)</f>
        <v>0</v>
      </c>
      <c r="GR114" s="30">
        <f>(CatTemplate[[#This Row],[CO2]]+CatTemplate[[#This Row],[CS2]]) * (1+ getRateOHFinal) * (1 + getRateMarkupFinal)</f>
        <v>0</v>
      </c>
      <c r="GS114" s="30">
        <f>(CatTemplate[[#This Row],[CO3]]+CatTemplate[[#This Row],[CS3]]) * (1+ getRateOHFinal) * (1 + getRateMarkupFinal)</f>
        <v>0</v>
      </c>
      <c r="GT114" s="30">
        <f>(CatTemplate[[#This Row],[CO4]]+CatTemplate[[#This Row],[CS4]]) * (1+ getRateOHFinal) * (1 + getRateMarkupFinal)</f>
        <v>0</v>
      </c>
      <c r="GU114" s="30">
        <f>(CatTemplate[[#This Row],[CO5]]+CatTemplate[[#This Row],[CS5]]) * (1+ getRateOHFinal) * (1 + getRateMarkupFinal)</f>
        <v>0</v>
      </c>
      <c r="GV114" s="30">
        <f>(CatTemplate[[#This Row],[CO6]]+CatTemplate[[#This Row],[CS6]]) * (1+ getRateOHFinal) * (1 + getRateMarkupFinal)</f>
        <v>0</v>
      </c>
      <c r="GW114" s="30">
        <f>(CatTemplate[[#This Row],[CO7]]+CatTemplate[[#This Row],[CS7]]) * (1+ getRateOHFinal) * (1 + getRateMarkupFinal)</f>
        <v>0</v>
      </c>
      <c r="GX114" s="30">
        <f>(CatTemplate[[#This Row],[CO8]]+CatTemplate[[#This Row],[CS8]]) * (1+ getRateOHFinal) * (1 + getRateMarkupFinal)</f>
        <v>0</v>
      </c>
      <c r="GY114" s="30">
        <f>(CatTemplate[[#This Row],[CO9]]+CatTemplate[[#This Row],[CS9]]) * (1+ getRateOHFinal) * (1 + getRateMarkupFinal)</f>
        <v>0</v>
      </c>
      <c r="GZ114" s="30">
        <f>(CatTemplate[[#This Row],[CO10]]+CatTemplate[[#This Row],[CS10]]) * (1+ getRateOHFinal) * (1 + getRateMarkupFinal)</f>
        <v>0</v>
      </c>
      <c r="HA114" s="30">
        <f>(CatTemplate[[#This Row],[CO11]]+CatTemplate[[#This Row],[CS11]]) * (1+ getRateOHFinal) * (1 + getRateMarkupFinal)</f>
        <v>0</v>
      </c>
      <c r="HB114" s="30">
        <f>(CatTemplate[[#This Row],[CO12]]+CatTemplate[[#This Row],[CS12]]) * (1+ getRateOHFinal) * (1 + getRateMarkupFinal)</f>
        <v>0</v>
      </c>
      <c r="HC114" s="30">
        <f>(CatTemplate[[#This Row],[CO13]]+CatTemplate[[#This Row],[CS13]]) * (1+ getRateOHFinal) * (1 + getRateMarkupFinal)</f>
        <v>0</v>
      </c>
      <c r="HD114" s="30">
        <f>(CatTemplate[[#This Row],[CO14]]+CatTemplate[[#This Row],[CS14]]) * (1+ getRateOHFinal) * (1 + getRateMarkupFinal)</f>
        <v>0</v>
      </c>
      <c r="HE114" s="30">
        <f>(CatTemplate[[#This Row],[CO15]]+CatTemplate[[#This Row],[CS15]]) * (1+ getRateOHFinal) * (1 + getRateMarkupFinal)</f>
        <v>0</v>
      </c>
      <c r="HF114" s="30">
        <f>(CatTemplate[[#This Row],[CO16]]+CatTemplate[[#This Row],[CS16]]) * (1+ getRateOHFinal) * (1 + getRateMarkupFinal)</f>
        <v>0</v>
      </c>
      <c r="HG114" s="30">
        <f>(CatTemplate[[#This Row],[CO17]]+CatTemplate[[#This Row],[CS17]]) * (1+ getRateOHFinal) * (1 + getRateMarkupFinal)</f>
        <v>0</v>
      </c>
      <c r="HH114" s="30">
        <f>(CatTemplate[[#This Row],[CO18]]+CatTemplate[[#This Row],[CS18]]) * (1+ getRateOHFinal) * (1 + getRateMarkupFinal)</f>
        <v>0</v>
      </c>
      <c r="HI114" s="30">
        <f>(CatTemplate[[#This Row],[CO19]]+CatTemplate[[#This Row],[CS19]]) * (1+ getRateOHFinal) * (1 + getRateMarkupFinal)</f>
        <v>0</v>
      </c>
      <c r="HJ114" s="30">
        <f>(CatTemplate[[#This Row],[CO20]]+CatTemplate[[#This Row],[CS20]]) * (1+ getRateOHFinal) * (1 + getRateMarkupFinal)</f>
        <v>0</v>
      </c>
      <c r="HK114" s="39">
        <f>CatTemplate[[#This Row],[Total cost]]+CatTemplate[[#This Row],[OH Amount]]+CatTemplate[[#This Row],[Markup]]</f>
        <v>0</v>
      </c>
      <c r="HL114" s="63">
        <f>IF(CatTemplate[[#This Row],[Units]]="Days",CatTemplate[[#This Row],[Project quantity]]*CatTemplate[[#This Row],[St. unit effort]],CatTemplate[[#This Row],[Project quantity]])</f>
        <v>0</v>
      </c>
      <c r="HM114" s="287">
        <f>IFERROR(CatTemplate[[#This Row],[Total Price]]/(CatTemplate[[#This Row],[Final Quantity]]),0)</f>
        <v>0</v>
      </c>
      <c r="HN114" s="261"/>
    </row>
    <row r="115" spans="2:222" ht="25.5" customHeight="1" x14ac:dyDescent="0.2">
      <c r="B115" s="6" t="s">
        <v>75</v>
      </c>
      <c r="C115" s="22">
        <v>2</v>
      </c>
      <c r="D115" s="7" t="s">
        <v>75</v>
      </c>
      <c r="E115" s="24">
        <v>10</v>
      </c>
      <c r="F115" s="18" t="s">
        <v>164</v>
      </c>
      <c r="G115" s="26">
        <v>1</v>
      </c>
      <c r="H115" s="18" t="s">
        <v>982</v>
      </c>
      <c r="I115" s="18" t="s">
        <v>896</v>
      </c>
      <c r="J115" s="15" t="s">
        <v>28</v>
      </c>
      <c r="K115" s="15"/>
      <c r="L115" s="15" t="s">
        <v>140</v>
      </c>
      <c r="M115" s="15" t="s">
        <v>890</v>
      </c>
      <c r="N115" s="15" t="s">
        <v>858</v>
      </c>
      <c r="O115" s="320"/>
      <c r="P115" s="71"/>
      <c r="Q115" s="108"/>
      <c r="R115" s="73"/>
      <c r="S115" s="97"/>
      <c r="T115" s="100">
        <f>getEqUnitCost</f>
        <v>0</v>
      </c>
      <c r="U115" s="73">
        <f>getEqUnitEffort</f>
        <v>0</v>
      </c>
      <c r="V115" s="101">
        <f>getEqQuantity</f>
        <v>0</v>
      </c>
      <c r="W115" s="320"/>
      <c r="X115" s="100">
        <f>getConsUnitCost</f>
        <v>0</v>
      </c>
      <c r="Y115" s="73">
        <f>getConsUnitEffort</f>
        <v>0</v>
      </c>
      <c r="Z115" s="14">
        <f>getConsQuantity</f>
        <v>0</v>
      </c>
      <c r="AA115" s="320"/>
      <c r="AB115" s="72"/>
      <c r="AC115" s="112"/>
      <c r="AD115" s="14">
        <f>getOthQuantity</f>
        <v>0</v>
      </c>
      <c r="AE115" s="320"/>
      <c r="AF115" s="28" t="str">
        <f>IF(ISBLANK(CatTemplate[[#This Row],[Resource type]]),"",CatTemplate[[#This Row],[Resource type]])</f>
        <v>CIEC CRA</v>
      </c>
      <c r="AG115" s="242">
        <f>getStaffUnitCost</f>
        <v>529.72667641480098</v>
      </c>
      <c r="AH115" s="113">
        <f>getStaffUnitEffort</f>
        <v>0</v>
      </c>
      <c r="AI115" s="40">
        <f>getStaffQuantity</f>
        <v>0</v>
      </c>
      <c r="AJ115" s="41">
        <f>CatTemplate[[#This Row],[St. quantity]]*8/ParRatePM</f>
        <v>0</v>
      </c>
      <c r="AK115" s="320"/>
      <c r="AL115" s="53" t="str">
        <f>CatTemplate[[#This Row],[Item type]]</f>
        <v>Days</v>
      </c>
      <c r="AM115" s="12">
        <f>SUM(CatTemplate[[#This Row],[Year1]:[Year20]])</f>
        <v>0</v>
      </c>
      <c r="AN115" s="52"/>
      <c r="AO115" s="52"/>
      <c r="AP115" s="52"/>
      <c r="AQ115" s="8"/>
      <c r="AR115" s="8"/>
      <c r="AS115" s="8"/>
      <c r="AT115" s="8"/>
      <c r="AU115" s="8"/>
      <c r="AV115" s="8"/>
      <c r="AW115" s="8"/>
      <c r="AX115" s="8"/>
      <c r="AY115" s="8"/>
      <c r="AZ115" s="8"/>
      <c r="BA115" s="8"/>
      <c r="BB115" s="8"/>
      <c r="BC115" s="8"/>
      <c r="BD115" s="8"/>
      <c r="BE115" s="8"/>
      <c r="BF115" s="8"/>
      <c r="BG115" s="36"/>
      <c r="BH115" s="320"/>
      <c r="BI115" s="37" t="str">
        <f>getCostCategory</f>
        <v>07 Other costs</v>
      </c>
      <c r="BJ115" s="37" t="str">
        <f>getSection</f>
        <v>02 Patient visits and data collection</v>
      </c>
      <c r="BK115" s="32" t="str">
        <f>getObject</f>
        <v>Patient visits and data collection</v>
      </c>
      <c r="BL115" s="30">
        <f>IFERROR(getUnitCost * IF(CatTemplate[[#This Row],[Cost Category Comp.]]="01 Staff costs", 1,1),0)</f>
        <v>529.72667641480098</v>
      </c>
      <c r="BM115" s="29">
        <f>IF(AND(ISBLANK(CatTemplate[[#This Row],[Eq. unit cost]]),ISBLANK(CatTemplate[[#This Row],[Cons. unit cost]]),ISBLANK(CatTemplate[[#This Row],[Oth. unit cost]])), 0, IF(getUnitEffort =0,1,getUnitEffort) * CatTemplate[[#This Row],[Year1]])</f>
        <v>0</v>
      </c>
      <c r="BN115" s="29">
        <f>IF(AND(ISBLANK(CatTemplate[[#This Row],[Eq. unit cost]]),ISBLANK(CatTemplate[[#This Row],[Cons. unit cost]]),ISBLANK(CatTemplate[[#This Row],[Oth. unit cost]])), 0, IF(getUnitEffort =0,1,getUnitEffort) * CatTemplate[[#This Row],[Year2]])</f>
        <v>0</v>
      </c>
      <c r="BO115" s="29">
        <f>IF(AND(ISBLANK(CatTemplate[[#This Row],[Eq. unit cost]]),ISBLANK(CatTemplate[[#This Row],[Cons. unit cost]]),ISBLANK(CatTemplate[[#This Row],[Oth. unit cost]])), 0, IF(getUnitEffort =0,1,getUnitEffort) * CatTemplate[[#This Row],[Year3]])</f>
        <v>0</v>
      </c>
      <c r="BP115" s="29">
        <f>IF(AND(ISBLANK(CatTemplate[[#This Row],[Eq. unit cost]]),ISBLANK(CatTemplate[[#This Row],[Cons. unit cost]]),ISBLANK(CatTemplate[[#This Row],[Oth. unit cost]])), 0, IF(getUnitEffort =0,1,getUnitEffort) * CatTemplate[[#This Row],[Year4]])</f>
        <v>0</v>
      </c>
      <c r="BQ115" s="29">
        <f>IF(AND(ISBLANK(CatTemplate[[#This Row],[Eq. unit cost]]),ISBLANK(CatTemplate[[#This Row],[Cons. unit cost]]),ISBLANK(CatTemplate[[#This Row],[Oth. unit cost]])), 0, IF(getUnitEffort =0,1,getUnitEffort) * CatTemplate[[#This Row],[Year5]])</f>
        <v>0</v>
      </c>
      <c r="BR115" s="29">
        <f>IF(AND(ISBLANK(CatTemplate[[#This Row],[Eq. unit cost]]),ISBLANK(CatTemplate[[#This Row],[Cons. unit cost]]),ISBLANK(CatTemplate[[#This Row],[Oth. unit cost]])), 0, IF(getUnitEffort =0,1,getUnitEffort) * CatTemplate[[#This Row],[Year6]])</f>
        <v>0</v>
      </c>
      <c r="BS115" s="29">
        <f>IF(AND(ISBLANK(CatTemplate[[#This Row],[Eq. unit cost]]),ISBLANK(CatTemplate[[#This Row],[Cons. unit cost]]),ISBLANK(CatTemplate[[#This Row],[Oth. unit cost]])), 0, IF(getUnitEffort =0,1,getUnitEffort) * CatTemplate[[#This Row],[Year7]])</f>
        <v>0</v>
      </c>
      <c r="BT115" s="29">
        <f>IF(AND(ISBLANK(CatTemplate[[#This Row],[Eq. unit cost]]),ISBLANK(CatTemplate[[#This Row],[Cons. unit cost]]),ISBLANK(CatTemplate[[#This Row],[Oth. unit cost]])), 0, IF(getUnitEffort =0,1,getUnitEffort) * CatTemplate[[#This Row],[Year8]])</f>
        <v>0</v>
      </c>
      <c r="BU115" s="29">
        <f>IF(AND(ISBLANK(CatTemplate[[#This Row],[Eq. unit cost]]),ISBLANK(CatTemplate[[#This Row],[Cons. unit cost]]),ISBLANK(CatTemplate[[#This Row],[Oth. unit cost]])), 0, IF(getUnitEffort =0,1,getUnitEffort) * CatTemplate[[#This Row],[Year9]])</f>
        <v>0</v>
      </c>
      <c r="BV115" s="29">
        <f>IF(AND(ISBLANK(CatTemplate[[#This Row],[Eq. unit cost]]),ISBLANK(CatTemplate[[#This Row],[Cons. unit cost]]),ISBLANK(CatTemplate[[#This Row],[Oth. unit cost]])), 0, IF(getUnitEffort =0,1,getUnitEffort) * CatTemplate[[#This Row],[Year10]])</f>
        <v>0</v>
      </c>
      <c r="BW115" s="29">
        <f>IF(AND(ISBLANK(CatTemplate[[#This Row],[Eq. unit cost]]),ISBLANK(CatTemplate[[#This Row],[Cons. unit cost]]),ISBLANK(CatTemplate[[#This Row],[Oth. unit cost]])), 0, IF(getUnitEffort =0,1,getUnitEffort) * CatTemplate[[#This Row],[Year11]])</f>
        <v>0</v>
      </c>
      <c r="BX115" s="29">
        <f>IF(AND(ISBLANK(CatTemplate[[#This Row],[Eq. unit cost]]),ISBLANK(CatTemplate[[#This Row],[Cons. unit cost]]),ISBLANK(CatTemplate[[#This Row],[Oth. unit cost]])), 0, IF(getUnitEffort =0,1,getUnitEffort) * CatTemplate[[#This Row],[Year12]])</f>
        <v>0</v>
      </c>
      <c r="BY115" s="29">
        <f>IF(AND(ISBLANK(CatTemplate[[#This Row],[Eq. unit cost]]),ISBLANK(CatTemplate[[#This Row],[Cons. unit cost]]),ISBLANK(CatTemplate[[#This Row],[Oth. unit cost]])), 0, IF(getUnitEffort =0,1,getUnitEffort) * CatTemplate[[#This Row],[Year13]])</f>
        <v>0</v>
      </c>
      <c r="BZ115" s="29">
        <f>IF(AND(ISBLANK(CatTemplate[[#This Row],[Eq. unit cost]]),ISBLANK(CatTemplate[[#This Row],[Cons. unit cost]]),ISBLANK(CatTemplate[[#This Row],[Oth. unit cost]])), 0, IF(getUnitEffort =0,1,getUnitEffort) * CatTemplate[[#This Row],[Year14]])</f>
        <v>0</v>
      </c>
      <c r="CA115" s="29">
        <f>IF(AND(ISBLANK(CatTemplate[[#This Row],[Eq. unit cost]]),ISBLANK(CatTemplate[[#This Row],[Cons. unit cost]]),ISBLANK(CatTemplate[[#This Row],[Oth. unit cost]])), 0, IF(getUnitEffort =0,1,getUnitEffort) * CatTemplate[[#This Row],[Year15]])</f>
        <v>0</v>
      </c>
      <c r="CB115" s="29">
        <f>IF(AND(ISBLANK(CatTemplate[[#This Row],[Eq. unit cost]]),ISBLANK(CatTemplate[[#This Row],[Cons. unit cost]]),ISBLANK(CatTemplate[[#This Row],[Oth. unit cost]])), 0, IF(getUnitEffort =0,1,getUnitEffort) * CatTemplate[[#This Row],[Year16]])</f>
        <v>0</v>
      </c>
      <c r="CC115" s="29">
        <f>IF(AND(ISBLANK(CatTemplate[[#This Row],[Eq. unit cost]]),ISBLANK(CatTemplate[[#This Row],[Cons. unit cost]]),ISBLANK(CatTemplate[[#This Row],[Oth. unit cost]])), 0, IF(getUnitEffort =0,1,getUnitEffort) * CatTemplate[[#This Row],[Year17]])</f>
        <v>0</v>
      </c>
      <c r="CD115" s="29">
        <f>IF(AND(ISBLANK(CatTemplate[[#This Row],[Eq. unit cost]]),ISBLANK(CatTemplate[[#This Row],[Cons. unit cost]]),ISBLANK(CatTemplate[[#This Row],[Oth. unit cost]])), 0, IF(getUnitEffort =0,1,getUnitEffort) * CatTemplate[[#This Row],[Year18]])</f>
        <v>0</v>
      </c>
      <c r="CE115" s="29">
        <f>IF(AND(ISBLANK(CatTemplate[[#This Row],[Eq. unit cost]]),ISBLANK(CatTemplate[[#This Row],[Cons. unit cost]]),ISBLANK(CatTemplate[[#This Row],[Oth. unit cost]])), 0, IF(getUnitEffort =0,1,getUnitEffort) * CatTemplate[[#This Row],[Year19]])</f>
        <v>0</v>
      </c>
      <c r="CF115" s="29">
        <f>IF(AND(ISBLANK(CatTemplate[[#This Row],[Eq. unit cost]]),ISBLANK(CatTemplate[[#This Row],[Cons. unit cost]]),ISBLANK(CatTemplate[[#This Row],[Oth. unit cost]])), 0, IF(getUnitEffort =0,1,getUnitEffort) * CatTemplate[[#This Row],[Year20]])</f>
        <v>0</v>
      </c>
      <c r="CG115" s="45">
        <f>SUM(CatTemplate[[#This Row],[Q1]:[Q20]])</f>
        <v>0</v>
      </c>
      <c r="CH115" s="29">
        <f>IF(ISBLANK(CatTemplate[[#This Row],[St. unit effort]]),0,(CatTemplate[[#This Row],[St. unit effort]] * CatTemplate[[#This Row],[Year1]]))</f>
        <v>0</v>
      </c>
      <c r="CI115" s="29">
        <f>IF(ISBLANK(CatTemplate[[#This Row],[St. unit effort]]),0,(CatTemplate[[#This Row],[St. unit effort]] * CatTemplate[[#This Row],[Year2]]))</f>
        <v>0</v>
      </c>
      <c r="CJ115" s="29">
        <f>IF(ISBLANK(CatTemplate[[#This Row],[St. unit effort]]),0,(CatTemplate[[#This Row],[St. unit effort]] * CatTemplate[[#This Row],[Year3]]))</f>
        <v>0</v>
      </c>
      <c r="CK115" s="29">
        <f>IF(ISBLANK(CatTemplate[[#This Row],[St. unit effort]]),0,(CatTemplate[[#This Row],[St. unit effort]] * CatTemplate[[#This Row],[Year4]]))</f>
        <v>0</v>
      </c>
      <c r="CL115" s="29">
        <f>IF(ISBLANK(CatTemplate[[#This Row],[St. unit effort]]),0,(CatTemplate[[#This Row],[St. unit effort]] * CatTemplate[[#This Row],[Year5]]))</f>
        <v>0</v>
      </c>
      <c r="CM115" s="29">
        <f>IF(ISBLANK(CatTemplate[[#This Row],[St. unit effort]]),0,(CatTemplate[[#This Row],[St. unit effort]] * CatTemplate[[#This Row],[Year6]]))</f>
        <v>0</v>
      </c>
      <c r="CN115" s="29">
        <f>IF(ISBLANK(CatTemplate[[#This Row],[St. unit effort]]),0,(CatTemplate[[#This Row],[St. unit effort]] * CatTemplate[[#This Row],[Year7]]))</f>
        <v>0</v>
      </c>
      <c r="CO115" s="29">
        <f>IF(ISBLANK(CatTemplate[[#This Row],[St. unit effort]]),0,(CatTemplate[[#This Row],[St. unit effort]] * CatTemplate[[#This Row],[Year8]]))</f>
        <v>0</v>
      </c>
      <c r="CP115" s="29">
        <f>IF(ISBLANK(CatTemplate[[#This Row],[St. unit effort]]),0,(CatTemplate[[#This Row],[St. unit effort]] * CatTemplate[[#This Row],[Year9]]))</f>
        <v>0</v>
      </c>
      <c r="CQ115" s="29">
        <f>IF(ISBLANK(CatTemplate[[#This Row],[St. unit effort]]),0,(CatTemplate[[#This Row],[St. unit effort]] * CatTemplate[[#This Row],[Year10]]))</f>
        <v>0</v>
      </c>
      <c r="CR115" s="29">
        <f>IF(ISBLANK(CatTemplate[[#This Row],[St. unit effort]]),0,(CatTemplate[[#This Row],[St. unit effort]] * CatTemplate[[#This Row],[Year11]]))</f>
        <v>0</v>
      </c>
      <c r="CS115" s="29">
        <f>IF(ISBLANK(CatTemplate[[#This Row],[St. unit effort]]),0,(CatTemplate[[#This Row],[St. unit effort]] * CatTemplate[[#This Row],[Year12]]))</f>
        <v>0</v>
      </c>
      <c r="CT115" s="29">
        <f>IF(ISBLANK(CatTemplate[[#This Row],[St. unit effort]]),0,(CatTemplate[[#This Row],[St. unit effort]] * CatTemplate[[#This Row],[Year13]]))</f>
        <v>0</v>
      </c>
      <c r="CU115" s="29">
        <f>IF(ISBLANK(CatTemplate[[#This Row],[St. unit effort]]),0,(CatTemplate[[#This Row],[St. unit effort]] * CatTemplate[[#This Row],[Year14]]))</f>
        <v>0</v>
      </c>
      <c r="CV115" s="29">
        <f>IF(ISBLANK(CatTemplate[[#This Row],[St. unit effort]]),0,(CatTemplate[[#This Row],[St. unit effort]] * CatTemplate[[#This Row],[Year15]]))</f>
        <v>0</v>
      </c>
      <c r="CW115" s="29">
        <f>IF(ISBLANK(CatTemplate[[#This Row],[St. unit effort]]),0,(CatTemplate[[#This Row],[St. unit effort]] * CatTemplate[[#This Row],[Year16]]))</f>
        <v>0</v>
      </c>
      <c r="CX115" s="29">
        <f>IF(ISBLANK(CatTemplate[[#This Row],[St. unit effort]]),0,(CatTemplate[[#This Row],[St. unit effort]] * CatTemplate[[#This Row],[Year17]]))</f>
        <v>0</v>
      </c>
      <c r="CY115" s="29">
        <f>IF(ISBLANK(CatTemplate[[#This Row],[St. unit effort]]),0,(CatTemplate[[#This Row],[St. unit effort]] * CatTemplate[[#This Row],[Year18]]))</f>
        <v>0</v>
      </c>
      <c r="CZ115" s="29">
        <f>IF(ISBLANK(CatTemplate[[#This Row],[St. unit effort]]),0,(CatTemplate[[#This Row],[St. unit effort]] * CatTemplate[[#This Row],[Year19]]))</f>
        <v>0</v>
      </c>
      <c r="DA115" s="29">
        <f>IF(ISBLANK(CatTemplate[[#This Row],[St. unit effort]]),0,(CatTemplate[[#This Row],[St. unit effort]] * CatTemplate[[#This Row],[Year20]]))</f>
        <v>0</v>
      </c>
      <c r="DB115" s="57">
        <f>IF(ISBLANK(CatTemplate[[#This Row],[St. unit effort]]),0,(CatTemplate[[#This Row],[St. unit effort]] * CatTemplate[[#This Row],[Year1]])*8/ParRatePM)</f>
        <v>0</v>
      </c>
      <c r="DC115" s="57">
        <f>IF(ISBLANK(CatTemplate[[#This Row],[St. unit effort]]),0,(CatTemplate[[#This Row],[St. unit effort]] * CatTemplate[[#This Row],[Year2]])*8/ParRatePM)</f>
        <v>0</v>
      </c>
      <c r="DD115" s="57">
        <f>IF(ISBLANK(CatTemplate[[#This Row],[St. unit effort]]),0,(CatTemplate[[#This Row],[St. unit effort]] * CatTemplate[[#This Row],[Year3]])*8/ParRatePM)</f>
        <v>0</v>
      </c>
      <c r="DE115" s="57">
        <f>IF(ISBLANK(CatTemplate[[#This Row],[St. unit effort]]),0,(CatTemplate[[#This Row],[St. unit effort]] * CatTemplate[[#This Row],[Year4]])*8/ParRatePM)</f>
        <v>0</v>
      </c>
      <c r="DF115" s="57">
        <f>IF(ISBLANK(CatTemplate[[#This Row],[St. unit effort]]),0,(CatTemplate[[#This Row],[St. unit effort]] * CatTemplate[[#This Row],[Year5]])*8/ParRatePM)</f>
        <v>0</v>
      </c>
      <c r="DG115" s="57">
        <f>IF(ISBLANK(CatTemplate[[#This Row],[St. unit effort]]),0,(CatTemplate[[#This Row],[St. unit effort]] * CatTemplate[[#This Row],[Year6]])*8/ParRatePM)</f>
        <v>0</v>
      </c>
      <c r="DH115" s="57">
        <f>IF(ISBLANK(CatTemplate[[#This Row],[St. unit effort]]),0,(CatTemplate[[#This Row],[St. unit effort]] * CatTemplate[[#This Row],[Year7]])*8/ParRatePM)</f>
        <v>0</v>
      </c>
      <c r="DI115" s="57">
        <f>IF(ISBLANK(CatTemplate[[#This Row],[St. unit effort]]),0,(CatTemplate[[#This Row],[St. unit effort]] * CatTemplate[[#This Row],[Year8]])*8/ParRatePM)</f>
        <v>0</v>
      </c>
      <c r="DJ115" s="57">
        <f>IF(ISBLANK(CatTemplate[[#This Row],[St. unit effort]]),0,(CatTemplate[[#This Row],[St. unit effort]] * CatTemplate[[#This Row],[Year9]])*8/ParRatePM)</f>
        <v>0</v>
      </c>
      <c r="DK115" s="57">
        <f>IF(ISBLANK(CatTemplate[[#This Row],[St. unit effort]]),0,(CatTemplate[[#This Row],[St. unit effort]] * CatTemplate[[#This Row],[Year10]])*8/ParRatePM)</f>
        <v>0</v>
      </c>
      <c r="DL115" s="57">
        <f>IF(ISBLANK(CatTemplate[[#This Row],[St. unit effort]]),0,(CatTemplate[[#This Row],[St. unit effort]] * CatTemplate[[#This Row],[Year11]])*8/ParRatePM)</f>
        <v>0</v>
      </c>
      <c r="DM115" s="57">
        <f>IF(ISBLANK(CatTemplate[[#This Row],[St. unit effort]]),0,(CatTemplate[[#This Row],[St. unit effort]] * CatTemplate[[#This Row],[Year12]])*8/ParRatePM)</f>
        <v>0</v>
      </c>
      <c r="DN115" s="57">
        <f>IF(ISBLANK(CatTemplate[[#This Row],[St. unit effort]]),0,(CatTemplate[[#This Row],[St. unit effort]] * CatTemplate[[#This Row],[Year13]])*8/ParRatePM)</f>
        <v>0</v>
      </c>
      <c r="DO115" s="57">
        <f>IF(ISBLANK(CatTemplate[[#This Row],[St. unit effort]]),0,(CatTemplate[[#This Row],[St. unit effort]] * CatTemplate[[#This Row],[Year14]])*8/ParRatePM)</f>
        <v>0</v>
      </c>
      <c r="DP115" s="57">
        <f>IF(ISBLANK(CatTemplate[[#This Row],[St. unit effort]]),0,(CatTemplate[[#This Row],[St. unit effort]] * CatTemplate[[#This Row],[Year15]])*8/ParRatePM)</f>
        <v>0</v>
      </c>
      <c r="DQ115" s="57">
        <f>IF(ISBLANK(CatTemplate[[#This Row],[St. unit effort]]),0,(CatTemplate[[#This Row],[St. unit effort]] * CatTemplate[[#This Row],[Year16]])*8/ParRatePM)</f>
        <v>0</v>
      </c>
      <c r="DR115" s="57">
        <f>IF(ISBLANK(CatTemplate[[#This Row],[St. unit effort]]),0,(CatTemplate[[#This Row],[St. unit effort]] * CatTemplate[[#This Row],[Year17]])*8/ParRatePM)</f>
        <v>0</v>
      </c>
      <c r="DS115" s="57">
        <f>IF(ISBLANK(CatTemplate[[#This Row],[St. unit effort]]),0,(CatTemplate[[#This Row],[St. unit effort]] * CatTemplate[[#This Row],[Year18]])*8/ParRatePM)</f>
        <v>0</v>
      </c>
      <c r="DT115" s="57">
        <f>IF(ISBLANK(CatTemplate[[#This Row],[St. unit effort]]),0,(CatTemplate[[#This Row],[St. unit effort]] * CatTemplate[[#This Row],[Year19]])*8/ParRatePM)</f>
        <v>0</v>
      </c>
      <c r="DU115" s="57">
        <f>IF(ISBLANK(CatTemplate[[#This Row],[St. unit effort]]),0,(CatTemplate[[#This Row],[St. unit effort]] * CatTemplate[[#This Row],[Year20]])*8/ParRatePM)</f>
        <v>0</v>
      </c>
      <c r="DV115" s="54">
        <f>SUM(CatTemplate[[#This Row],[PM1]:[PM20]])</f>
        <v>0</v>
      </c>
      <c r="DW115" s="56">
        <f t="shared" si="39"/>
        <v>0</v>
      </c>
      <c r="DX115" s="56">
        <f t="shared" si="39"/>
        <v>0</v>
      </c>
      <c r="DY115" s="56">
        <f t="shared" si="39"/>
        <v>0</v>
      </c>
      <c r="DZ115" s="56">
        <f t="shared" si="39"/>
        <v>0</v>
      </c>
      <c r="EA115" s="56">
        <f t="shared" si="39"/>
        <v>0</v>
      </c>
      <c r="EB115" s="56">
        <f t="shared" si="39"/>
        <v>0</v>
      </c>
      <c r="EC115" s="56">
        <f t="shared" si="39"/>
        <v>0</v>
      </c>
      <c r="ED115" s="56">
        <f t="shared" si="39"/>
        <v>0</v>
      </c>
      <c r="EE115" s="56">
        <f t="shared" si="39"/>
        <v>0</v>
      </c>
      <c r="EF115" s="56">
        <f t="shared" si="39"/>
        <v>0</v>
      </c>
      <c r="EG115" s="56">
        <f t="shared" si="39"/>
        <v>0</v>
      </c>
      <c r="EH115" s="56">
        <f t="shared" si="39"/>
        <v>0</v>
      </c>
      <c r="EI115" s="56">
        <f t="shared" si="39"/>
        <v>0</v>
      </c>
      <c r="EJ115" s="56">
        <f t="shared" si="39"/>
        <v>0</v>
      </c>
      <c r="EK115" s="56">
        <f t="shared" si="39"/>
        <v>0</v>
      </c>
      <c r="EL115" s="56">
        <f t="shared" si="39"/>
        <v>0</v>
      </c>
      <c r="EM115" s="56">
        <f t="shared" si="37"/>
        <v>0</v>
      </c>
      <c r="EN115" s="56">
        <f t="shared" si="37"/>
        <v>0</v>
      </c>
      <c r="EO115" s="56">
        <f t="shared" si="37"/>
        <v>0</v>
      </c>
      <c r="EP115" s="56">
        <f t="shared" si="37"/>
        <v>0</v>
      </c>
      <c r="EQ115" s="30">
        <f>CatTemplate[[#This Row],[Eq. unit cost]] * CatTemplate[[#This Row],[Eq. quantity]]</f>
        <v>0</v>
      </c>
      <c r="ER115" s="30">
        <f>CatTemplate[[#This Row],[Cons. unit cost]] *CatTemplate[[#This Row],[Cons. quantity]]</f>
        <v>0</v>
      </c>
      <c r="ES115" s="30">
        <f>CatTemplate[[#This Row],[Oth. unit cost]] *CatTemplate[[#This Row],[Oth. quantity]]</f>
        <v>0</v>
      </c>
      <c r="ET115" s="55">
        <f>SUM(CatTemplate[[#This Row],[CO1]:[CO20]])</f>
        <v>0</v>
      </c>
      <c r="EU115" s="56">
        <f t="shared" si="40"/>
        <v>0</v>
      </c>
      <c r="EV115" s="56">
        <f t="shared" si="40"/>
        <v>0</v>
      </c>
      <c r="EW115" s="56">
        <f t="shared" si="40"/>
        <v>0</v>
      </c>
      <c r="EX115" s="56">
        <f t="shared" si="40"/>
        <v>0</v>
      </c>
      <c r="EY115" s="56">
        <f t="shared" si="40"/>
        <v>0</v>
      </c>
      <c r="EZ115" s="56">
        <f t="shared" si="40"/>
        <v>0</v>
      </c>
      <c r="FA115" s="56">
        <f t="shared" si="40"/>
        <v>0</v>
      </c>
      <c r="FB115" s="56">
        <f t="shared" si="40"/>
        <v>0</v>
      </c>
      <c r="FC115" s="56">
        <f t="shared" si="40"/>
        <v>0</v>
      </c>
      <c r="FD115" s="56">
        <f t="shared" si="40"/>
        <v>0</v>
      </c>
      <c r="FE115" s="56">
        <f t="shared" si="40"/>
        <v>0</v>
      </c>
      <c r="FF115" s="56">
        <f t="shared" si="40"/>
        <v>0</v>
      </c>
      <c r="FG115" s="56">
        <f t="shared" si="40"/>
        <v>0</v>
      </c>
      <c r="FH115" s="56">
        <f t="shared" si="40"/>
        <v>0</v>
      </c>
      <c r="FI115" s="56">
        <f t="shared" si="40"/>
        <v>0</v>
      </c>
      <c r="FJ115" s="56">
        <f t="shared" si="40"/>
        <v>0</v>
      </c>
      <c r="FK115" s="56">
        <f t="shared" si="38"/>
        <v>0</v>
      </c>
      <c r="FL115" s="56">
        <f t="shared" si="38"/>
        <v>0</v>
      </c>
      <c r="FM115" s="56">
        <f t="shared" si="38"/>
        <v>0</v>
      </c>
      <c r="FN115" s="56">
        <f t="shared" si="38"/>
        <v>0</v>
      </c>
      <c r="FO115" s="58">
        <f>SUM(CatTemplate[[#This Row],[CS1]:[CS20]])</f>
        <v>0</v>
      </c>
      <c r="FP115" s="59">
        <f>CatTemplate[[#This Row],[Total Oth. cost]]+CatTemplate[[#This Row],[Total St. Cost]]</f>
        <v>0</v>
      </c>
      <c r="FQ115" s="33" t="e">
        <f t="shared" si="27"/>
        <v>#VALUE!</v>
      </c>
      <c r="FR115" s="33" t="e">
        <f t="shared" si="28"/>
        <v>#VALUE!</v>
      </c>
      <c r="FS115" s="30" t="e">
        <f>(CatTemplate[[#This Row],[CO1]] + CatTemplate[[#This Row],[CS1]]) * (1 + getRateOHFinal) * getRateMarkupFinal</f>
        <v>#VALUE!</v>
      </c>
      <c r="FT115" s="30" t="e">
        <f>(CatTemplate[[#This Row],[CO2]] + CatTemplate[[#This Row],[CS2]]) * (1 + getRateOHFinal) * getRateMarkupFinal</f>
        <v>#VALUE!</v>
      </c>
      <c r="FU115" s="30" t="e">
        <f>(CatTemplate[[#This Row],[CO3]] + CatTemplate[[#This Row],[CS3]]) * (1 + getRateOHFinal) * getRateMarkupFinal</f>
        <v>#VALUE!</v>
      </c>
      <c r="FV115" s="30" t="e">
        <f>(CatTemplate[[#This Row],[CO4]] + CatTemplate[[#This Row],[CS4]]) * (1 + getRateOHFinal) * getRateMarkupFinal</f>
        <v>#VALUE!</v>
      </c>
      <c r="FW115" s="30" t="e">
        <f>(CatTemplate[[#This Row],[CO5]] + CatTemplate[[#This Row],[CS5]]) * (1 + getRateOHFinal) * getRateMarkupFinal</f>
        <v>#VALUE!</v>
      </c>
      <c r="FX115" s="30" t="e">
        <f>(CatTemplate[[#This Row],[CO6]] + CatTemplate[[#This Row],[CS6]]) * (1 + getRateOHFinal) * getRateMarkupFinal</f>
        <v>#VALUE!</v>
      </c>
      <c r="FY115" s="30" t="e">
        <f>(CatTemplate[[#This Row],[CO7]] + CatTemplate[[#This Row],[CS7]]) * (1 + getRateOHFinal) * getRateMarkupFinal</f>
        <v>#VALUE!</v>
      </c>
      <c r="FZ115" s="30" t="e">
        <f>(CatTemplate[[#This Row],[CO8]] + CatTemplate[[#This Row],[CS8]]) * (1 + getRateOHFinal) * getRateMarkupFinal</f>
        <v>#VALUE!</v>
      </c>
      <c r="GA115" s="30" t="e">
        <f>(CatTemplate[[#This Row],[CO9]] + CatTemplate[[#This Row],[CS9]]) * (1 + getRateOHFinal) * getRateMarkupFinal</f>
        <v>#VALUE!</v>
      </c>
      <c r="GB115" s="30" t="e">
        <f>(CatTemplate[[#This Row],[CO10]] + CatTemplate[[#This Row],[CS10]]) * (1 + getRateOHFinal) * getRateMarkupFinal</f>
        <v>#VALUE!</v>
      </c>
      <c r="GC115" s="30" t="e">
        <f>(CatTemplate[[#This Row],[CO11]] + CatTemplate[[#This Row],[CS11]]) * (1 + getRateOHFinal) * getRateMarkupFinal</f>
        <v>#VALUE!</v>
      </c>
      <c r="GD115" s="30" t="e">
        <f>(CatTemplate[[#This Row],[CO12]] + CatTemplate[[#This Row],[CS12]]) * (1 + getRateOHFinal) * getRateMarkupFinal</f>
        <v>#VALUE!</v>
      </c>
      <c r="GE115" s="30" t="e">
        <f>(CatTemplate[[#This Row],[CO13]] + CatTemplate[[#This Row],[CS13]]) * (1 + getRateOHFinal) * getRateMarkupFinal</f>
        <v>#VALUE!</v>
      </c>
      <c r="GF115" s="30" t="e">
        <f>(CatTemplate[[#This Row],[CO14]] + CatTemplate[[#This Row],[CS14]]) * (1 + getRateOHFinal) * getRateMarkupFinal</f>
        <v>#VALUE!</v>
      </c>
      <c r="GG115" s="30" t="e">
        <f>(CatTemplate[[#This Row],[CO15]] + CatTemplate[[#This Row],[CS15]]) * (1 + getRateOHFinal) * getRateMarkupFinal</f>
        <v>#VALUE!</v>
      </c>
      <c r="GH115" s="30" t="e">
        <f>(CatTemplate[[#This Row],[CO16]] + CatTemplate[[#This Row],[CS16]]) * (1 + getRateOHFinal) * getRateMarkupFinal</f>
        <v>#VALUE!</v>
      </c>
      <c r="GI115" s="30" t="e">
        <f>(CatTemplate[[#This Row],[CO17]] + CatTemplate[[#This Row],[CS17]]) * (1 + getRateOHFinal) * getRateMarkupFinal</f>
        <v>#VALUE!</v>
      </c>
      <c r="GJ115" s="30" t="e">
        <f>(CatTemplate[[#This Row],[CO18]] + CatTemplate[[#This Row],[CS18]]) * (1 + getRateOHFinal) * getRateMarkupFinal</f>
        <v>#VALUE!</v>
      </c>
      <c r="GK115" s="30" t="e">
        <f>(CatTemplate[[#This Row],[CO19]] + CatTemplate[[#This Row],[CS19]]) * (1 + getRateOHFinal) * getRateMarkupFinal</f>
        <v>#VALUE!</v>
      </c>
      <c r="GL115" s="30" t="e">
        <f>(CatTemplate[[#This Row],[CO20]] + CatTemplate[[#This Row],[CS20]]) * (1 + getRateOHFinal) * getRateMarkupFinal</f>
        <v>#VALUE!</v>
      </c>
      <c r="GM115" s="30" t="e">
        <f t="shared" si="29"/>
        <v>#VALUE!</v>
      </c>
      <c r="GN115" s="30" t="e">
        <f t="shared" si="30"/>
        <v>#VALUE!</v>
      </c>
      <c r="GO115" s="30" t="e">
        <f t="shared" si="31"/>
        <v>#VALUE!</v>
      </c>
      <c r="GP115" s="30" t="e">
        <f t="shared" si="32"/>
        <v>#VALUE!</v>
      </c>
      <c r="GQ115" s="30" t="e">
        <f>(CatTemplate[[#This Row],[CO1]]+CatTemplate[[#This Row],[CS1]]) * (1+ getRateOHFinal) * (1 + getRateMarkupFinal)</f>
        <v>#VALUE!</v>
      </c>
      <c r="GR115" s="30" t="e">
        <f>(CatTemplate[[#This Row],[CO2]]+CatTemplate[[#This Row],[CS2]]) * (1+ getRateOHFinal) * (1 + getRateMarkupFinal)</f>
        <v>#VALUE!</v>
      </c>
      <c r="GS115" s="30" t="e">
        <f>(CatTemplate[[#This Row],[CO3]]+CatTemplate[[#This Row],[CS3]]) * (1+ getRateOHFinal) * (1 + getRateMarkupFinal)</f>
        <v>#VALUE!</v>
      </c>
      <c r="GT115" s="30" t="e">
        <f>(CatTemplate[[#This Row],[CO4]]+CatTemplate[[#This Row],[CS4]]) * (1+ getRateOHFinal) * (1 + getRateMarkupFinal)</f>
        <v>#VALUE!</v>
      </c>
      <c r="GU115" s="30" t="e">
        <f>(CatTemplate[[#This Row],[CO5]]+CatTemplate[[#This Row],[CS5]]) * (1+ getRateOHFinal) * (1 + getRateMarkupFinal)</f>
        <v>#VALUE!</v>
      </c>
      <c r="GV115" s="30" t="e">
        <f>(CatTemplate[[#This Row],[CO6]]+CatTemplate[[#This Row],[CS6]]) * (1+ getRateOHFinal) * (1 + getRateMarkupFinal)</f>
        <v>#VALUE!</v>
      </c>
      <c r="GW115" s="30" t="e">
        <f>(CatTemplate[[#This Row],[CO7]]+CatTemplate[[#This Row],[CS7]]) * (1+ getRateOHFinal) * (1 + getRateMarkupFinal)</f>
        <v>#VALUE!</v>
      </c>
      <c r="GX115" s="30" t="e">
        <f>(CatTemplate[[#This Row],[CO8]]+CatTemplate[[#This Row],[CS8]]) * (1+ getRateOHFinal) * (1 + getRateMarkupFinal)</f>
        <v>#VALUE!</v>
      </c>
      <c r="GY115" s="30" t="e">
        <f>(CatTemplate[[#This Row],[CO9]]+CatTemplate[[#This Row],[CS9]]) * (1+ getRateOHFinal) * (1 + getRateMarkupFinal)</f>
        <v>#VALUE!</v>
      </c>
      <c r="GZ115" s="30" t="e">
        <f>(CatTemplate[[#This Row],[CO10]]+CatTemplate[[#This Row],[CS10]]) * (1+ getRateOHFinal) * (1 + getRateMarkupFinal)</f>
        <v>#VALUE!</v>
      </c>
      <c r="HA115" s="30" t="e">
        <f>(CatTemplate[[#This Row],[CO11]]+CatTemplate[[#This Row],[CS11]]) * (1+ getRateOHFinal) * (1 + getRateMarkupFinal)</f>
        <v>#VALUE!</v>
      </c>
      <c r="HB115" s="30" t="e">
        <f>(CatTemplate[[#This Row],[CO12]]+CatTemplate[[#This Row],[CS12]]) * (1+ getRateOHFinal) * (1 + getRateMarkupFinal)</f>
        <v>#VALUE!</v>
      </c>
      <c r="HC115" s="30" t="e">
        <f>(CatTemplate[[#This Row],[CO13]]+CatTemplate[[#This Row],[CS13]]) * (1+ getRateOHFinal) * (1 + getRateMarkupFinal)</f>
        <v>#VALUE!</v>
      </c>
      <c r="HD115" s="30" t="e">
        <f>(CatTemplate[[#This Row],[CO14]]+CatTemplate[[#This Row],[CS14]]) * (1+ getRateOHFinal) * (1 + getRateMarkupFinal)</f>
        <v>#VALUE!</v>
      </c>
      <c r="HE115" s="30" t="e">
        <f>(CatTemplate[[#This Row],[CO15]]+CatTemplate[[#This Row],[CS15]]) * (1+ getRateOHFinal) * (1 + getRateMarkupFinal)</f>
        <v>#VALUE!</v>
      </c>
      <c r="HF115" s="30" t="e">
        <f>(CatTemplate[[#This Row],[CO16]]+CatTemplate[[#This Row],[CS16]]) * (1+ getRateOHFinal) * (1 + getRateMarkupFinal)</f>
        <v>#VALUE!</v>
      </c>
      <c r="HG115" s="30" t="e">
        <f>(CatTemplate[[#This Row],[CO17]]+CatTemplate[[#This Row],[CS17]]) * (1+ getRateOHFinal) * (1 + getRateMarkupFinal)</f>
        <v>#VALUE!</v>
      </c>
      <c r="HH115" s="30" t="e">
        <f>(CatTemplate[[#This Row],[CO18]]+CatTemplate[[#This Row],[CS18]]) * (1+ getRateOHFinal) * (1 + getRateMarkupFinal)</f>
        <v>#VALUE!</v>
      </c>
      <c r="HI115" s="30" t="e">
        <f>(CatTemplate[[#This Row],[CO19]]+CatTemplate[[#This Row],[CS19]]) * (1+ getRateOHFinal) * (1 + getRateMarkupFinal)</f>
        <v>#VALUE!</v>
      </c>
      <c r="HJ115" s="30" t="e">
        <f>(CatTemplate[[#This Row],[CO20]]+CatTemplate[[#This Row],[CS20]]) * (1+ getRateOHFinal) * (1 + getRateMarkupFinal)</f>
        <v>#VALUE!</v>
      </c>
      <c r="HK115" s="39" t="e">
        <f>CatTemplate[[#This Row],[Total cost]]+CatTemplate[[#This Row],[OH Amount]]+CatTemplate[[#This Row],[Markup]]</f>
        <v>#VALUE!</v>
      </c>
      <c r="HL115" s="63">
        <f>IF(CatTemplate[[#This Row],[Units]]="Days",CatTemplate[[#This Row],[Project quantity]]*CatTemplate[[#This Row],[St. unit effort]],CatTemplate[[#This Row],[Project quantity]])</f>
        <v>0</v>
      </c>
      <c r="HM115" s="287">
        <f>IFERROR(CatTemplate[[#This Row],[Total Price]]/(CatTemplate[[#This Row],[Final Quantity]]),0)</f>
        <v>0</v>
      </c>
      <c r="HN115" s="261"/>
    </row>
    <row r="116" spans="2:222" ht="25.5" customHeight="1" x14ac:dyDescent="0.2">
      <c r="B116" s="6" t="s">
        <v>75</v>
      </c>
      <c r="C116" s="22">
        <v>2</v>
      </c>
      <c r="D116" s="7" t="s">
        <v>75</v>
      </c>
      <c r="E116" s="24">
        <v>10</v>
      </c>
      <c r="F116" s="18" t="s">
        <v>164</v>
      </c>
      <c r="G116" s="26">
        <v>2</v>
      </c>
      <c r="H116" s="18" t="s">
        <v>983</v>
      </c>
      <c r="I116" s="18" t="s">
        <v>896</v>
      </c>
      <c r="J116" s="15" t="s">
        <v>28</v>
      </c>
      <c r="K116" s="15"/>
      <c r="L116" s="15" t="s">
        <v>140</v>
      </c>
      <c r="M116" s="15" t="s">
        <v>890</v>
      </c>
      <c r="N116" s="15" t="s">
        <v>858</v>
      </c>
      <c r="O116" s="320"/>
      <c r="P116" s="71"/>
      <c r="Q116" s="108"/>
      <c r="R116" s="73"/>
      <c r="S116" s="97"/>
      <c r="T116" s="100">
        <f>getEqUnitCost</f>
        <v>0</v>
      </c>
      <c r="U116" s="73">
        <f>getEqUnitEffort</f>
        <v>0</v>
      </c>
      <c r="V116" s="101">
        <f>getEqQuantity</f>
        <v>0</v>
      </c>
      <c r="W116" s="320"/>
      <c r="X116" s="100">
        <f>getConsUnitCost</f>
        <v>0</v>
      </c>
      <c r="Y116" s="73">
        <f>getConsUnitEffort</f>
        <v>0</v>
      </c>
      <c r="Z116" s="14">
        <f>getConsQuantity</f>
        <v>0</v>
      </c>
      <c r="AA116" s="320"/>
      <c r="AB116" s="72"/>
      <c r="AC116" s="112"/>
      <c r="AD116" s="14">
        <f>getOthQuantity</f>
        <v>0</v>
      </c>
      <c r="AE116" s="320"/>
      <c r="AF116" s="28" t="str">
        <f>IF(ISBLANK(CatTemplate[[#This Row],[Resource type]]),"",CatTemplate[[#This Row],[Resource type]])</f>
        <v>CIEC CRA</v>
      </c>
      <c r="AG116" s="242">
        <f>getStaffUnitCost</f>
        <v>529.72667641480098</v>
      </c>
      <c r="AH116" s="113">
        <f>getStaffUnitEffort</f>
        <v>0</v>
      </c>
      <c r="AI116" s="40">
        <f>getStaffQuantity</f>
        <v>0</v>
      </c>
      <c r="AJ116" s="41">
        <f>CatTemplate[[#This Row],[St. quantity]]*8/ParRatePM</f>
        <v>0</v>
      </c>
      <c r="AK116" s="320"/>
      <c r="AL116" s="53" t="str">
        <f>CatTemplate[[#This Row],[Item type]]</f>
        <v>Days</v>
      </c>
      <c r="AM116" s="12">
        <f>SUM(CatTemplate[[#This Row],[Year1]:[Year20]])</f>
        <v>0</v>
      </c>
      <c r="AN116" s="52"/>
      <c r="AO116" s="52"/>
      <c r="AP116" s="52"/>
      <c r="AQ116" s="52"/>
      <c r="AR116" s="52"/>
      <c r="AS116" s="8"/>
      <c r="AT116" s="8"/>
      <c r="AU116" s="8"/>
      <c r="AV116" s="8"/>
      <c r="AW116" s="8"/>
      <c r="AX116" s="8"/>
      <c r="AY116" s="8"/>
      <c r="AZ116" s="8"/>
      <c r="BA116" s="8"/>
      <c r="BB116" s="8"/>
      <c r="BC116" s="8"/>
      <c r="BD116" s="8"/>
      <c r="BE116" s="8"/>
      <c r="BF116" s="8"/>
      <c r="BG116" s="36"/>
      <c r="BH116" s="320"/>
      <c r="BI116" s="37" t="str">
        <f>getCostCategory</f>
        <v>07 Other costs</v>
      </c>
      <c r="BJ116" s="37" t="str">
        <f>getSection</f>
        <v>02 Patient visits and data collection</v>
      </c>
      <c r="BK116" s="32" t="str">
        <f>getObject</f>
        <v>Patient visits and data collection</v>
      </c>
      <c r="BL116" s="30">
        <f>IFERROR(getUnitCost * IF(CatTemplate[[#This Row],[Cost Category Comp.]]="01 Staff costs", 1,1),0)</f>
        <v>529.72667641480098</v>
      </c>
      <c r="BM116" s="29">
        <f>IF(AND(ISBLANK(CatTemplate[[#This Row],[Eq. unit cost]]),ISBLANK(CatTemplate[[#This Row],[Cons. unit cost]]),ISBLANK(CatTemplate[[#This Row],[Oth. unit cost]])), 0, IF(getUnitEffort =0,1,getUnitEffort) * CatTemplate[[#This Row],[Year1]])</f>
        <v>0</v>
      </c>
      <c r="BN116" s="29">
        <f>IF(AND(ISBLANK(CatTemplate[[#This Row],[Eq. unit cost]]),ISBLANK(CatTemplate[[#This Row],[Cons. unit cost]]),ISBLANK(CatTemplate[[#This Row],[Oth. unit cost]])), 0, IF(getUnitEffort =0,1,getUnitEffort) * CatTemplate[[#This Row],[Year2]])</f>
        <v>0</v>
      </c>
      <c r="BO116" s="29">
        <f>IF(AND(ISBLANK(CatTemplate[[#This Row],[Eq. unit cost]]),ISBLANK(CatTemplate[[#This Row],[Cons. unit cost]]),ISBLANK(CatTemplate[[#This Row],[Oth. unit cost]])), 0, IF(getUnitEffort =0,1,getUnitEffort) * CatTemplate[[#This Row],[Year3]])</f>
        <v>0</v>
      </c>
      <c r="BP116" s="29">
        <f>IF(AND(ISBLANK(CatTemplate[[#This Row],[Eq. unit cost]]),ISBLANK(CatTemplate[[#This Row],[Cons. unit cost]]),ISBLANK(CatTemplate[[#This Row],[Oth. unit cost]])), 0, IF(getUnitEffort =0,1,getUnitEffort) * CatTemplate[[#This Row],[Year4]])</f>
        <v>0</v>
      </c>
      <c r="BQ116" s="29">
        <f>IF(AND(ISBLANK(CatTemplate[[#This Row],[Eq. unit cost]]),ISBLANK(CatTemplate[[#This Row],[Cons. unit cost]]),ISBLANK(CatTemplate[[#This Row],[Oth. unit cost]])), 0, IF(getUnitEffort =0,1,getUnitEffort) * CatTemplate[[#This Row],[Year5]])</f>
        <v>0</v>
      </c>
      <c r="BR116" s="29">
        <f>IF(AND(ISBLANK(CatTemplate[[#This Row],[Eq. unit cost]]),ISBLANK(CatTemplate[[#This Row],[Cons. unit cost]]),ISBLANK(CatTemplate[[#This Row],[Oth. unit cost]])), 0, IF(getUnitEffort =0,1,getUnitEffort) * CatTemplate[[#This Row],[Year6]])</f>
        <v>0</v>
      </c>
      <c r="BS116" s="29">
        <f>IF(AND(ISBLANK(CatTemplate[[#This Row],[Eq. unit cost]]),ISBLANK(CatTemplate[[#This Row],[Cons. unit cost]]),ISBLANK(CatTemplate[[#This Row],[Oth. unit cost]])), 0, IF(getUnitEffort =0,1,getUnitEffort) * CatTemplate[[#This Row],[Year7]])</f>
        <v>0</v>
      </c>
      <c r="BT116" s="29">
        <f>IF(AND(ISBLANK(CatTemplate[[#This Row],[Eq. unit cost]]),ISBLANK(CatTemplate[[#This Row],[Cons. unit cost]]),ISBLANK(CatTemplate[[#This Row],[Oth. unit cost]])), 0, IF(getUnitEffort =0,1,getUnitEffort) * CatTemplate[[#This Row],[Year8]])</f>
        <v>0</v>
      </c>
      <c r="BU116" s="29">
        <f>IF(AND(ISBLANK(CatTemplate[[#This Row],[Eq. unit cost]]),ISBLANK(CatTemplate[[#This Row],[Cons. unit cost]]),ISBLANK(CatTemplate[[#This Row],[Oth. unit cost]])), 0, IF(getUnitEffort =0,1,getUnitEffort) * CatTemplate[[#This Row],[Year9]])</f>
        <v>0</v>
      </c>
      <c r="BV116" s="29">
        <f>IF(AND(ISBLANK(CatTemplate[[#This Row],[Eq. unit cost]]),ISBLANK(CatTemplate[[#This Row],[Cons. unit cost]]),ISBLANK(CatTemplate[[#This Row],[Oth. unit cost]])), 0, IF(getUnitEffort =0,1,getUnitEffort) * CatTemplate[[#This Row],[Year10]])</f>
        <v>0</v>
      </c>
      <c r="BW116" s="29">
        <f>IF(AND(ISBLANK(CatTemplate[[#This Row],[Eq. unit cost]]),ISBLANK(CatTemplate[[#This Row],[Cons. unit cost]]),ISBLANK(CatTemplate[[#This Row],[Oth. unit cost]])), 0, IF(getUnitEffort =0,1,getUnitEffort) * CatTemplate[[#This Row],[Year11]])</f>
        <v>0</v>
      </c>
      <c r="BX116" s="29">
        <f>IF(AND(ISBLANK(CatTemplate[[#This Row],[Eq. unit cost]]),ISBLANK(CatTemplate[[#This Row],[Cons. unit cost]]),ISBLANK(CatTemplate[[#This Row],[Oth. unit cost]])), 0, IF(getUnitEffort =0,1,getUnitEffort) * CatTemplate[[#This Row],[Year12]])</f>
        <v>0</v>
      </c>
      <c r="BY116" s="29">
        <f>IF(AND(ISBLANK(CatTemplate[[#This Row],[Eq. unit cost]]),ISBLANK(CatTemplate[[#This Row],[Cons. unit cost]]),ISBLANK(CatTemplate[[#This Row],[Oth. unit cost]])), 0, IF(getUnitEffort =0,1,getUnitEffort) * CatTemplate[[#This Row],[Year13]])</f>
        <v>0</v>
      </c>
      <c r="BZ116" s="29">
        <f>IF(AND(ISBLANK(CatTemplate[[#This Row],[Eq. unit cost]]),ISBLANK(CatTemplate[[#This Row],[Cons. unit cost]]),ISBLANK(CatTemplate[[#This Row],[Oth. unit cost]])), 0, IF(getUnitEffort =0,1,getUnitEffort) * CatTemplate[[#This Row],[Year14]])</f>
        <v>0</v>
      </c>
      <c r="CA116" s="29">
        <f>IF(AND(ISBLANK(CatTemplate[[#This Row],[Eq. unit cost]]),ISBLANK(CatTemplate[[#This Row],[Cons. unit cost]]),ISBLANK(CatTemplate[[#This Row],[Oth. unit cost]])), 0, IF(getUnitEffort =0,1,getUnitEffort) * CatTemplate[[#This Row],[Year15]])</f>
        <v>0</v>
      </c>
      <c r="CB116" s="29">
        <f>IF(AND(ISBLANK(CatTemplate[[#This Row],[Eq. unit cost]]),ISBLANK(CatTemplate[[#This Row],[Cons. unit cost]]),ISBLANK(CatTemplate[[#This Row],[Oth. unit cost]])), 0, IF(getUnitEffort =0,1,getUnitEffort) * CatTemplate[[#This Row],[Year16]])</f>
        <v>0</v>
      </c>
      <c r="CC116" s="29">
        <f>IF(AND(ISBLANK(CatTemplate[[#This Row],[Eq. unit cost]]),ISBLANK(CatTemplate[[#This Row],[Cons. unit cost]]),ISBLANK(CatTemplate[[#This Row],[Oth. unit cost]])), 0, IF(getUnitEffort =0,1,getUnitEffort) * CatTemplate[[#This Row],[Year17]])</f>
        <v>0</v>
      </c>
      <c r="CD116" s="29">
        <f>IF(AND(ISBLANK(CatTemplate[[#This Row],[Eq. unit cost]]),ISBLANK(CatTemplate[[#This Row],[Cons. unit cost]]),ISBLANK(CatTemplate[[#This Row],[Oth. unit cost]])), 0, IF(getUnitEffort =0,1,getUnitEffort) * CatTemplate[[#This Row],[Year18]])</f>
        <v>0</v>
      </c>
      <c r="CE116" s="29">
        <f>IF(AND(ISBLANK(CatTemplate[[#This Row],[Eq. unit cost]]),ISBLANK(CatTemplate[[#This Row],[Cons. unit cost]]),ISBLANK(CatTemplate[[#This Row],[Oth. unit cost]])), 0, IF(getUnitEffort =0,1,getUnitEffort) * CatTemplate[[#This Row],[Year19]])</f>
        <v>0</v>
      </c>
      <c r="CF116" s="29">
        <f>IF(AND(ISBLANK(CatTemplate[[#This Row],[Eq. unit cost]]),ISBLANK(CatTemplate[[#This Row],[Cons. unit cost]]),ISBLANK(CatTemplate[[#This Row],[Oth. unit cost]])), 0, IF(getUnitEffort =0,1,getUnitEffort) * CatTemplate[[#This Row],[Year20]])</f>
        <v>0</v>
      </c>
      <c r="CG116" s="45">
        <f>SUM(CatTemplate[[#This Row],[Q1]:[Q20]])</f>
        <v>0</v>
      </c>
      <c r="CH116" s="29">
        <f>IF(ISBLANK(CatTemplate[[#This Row],[St. unit effort]]),0,(CatTemplate[[#This Row],[St. unit effort]] * CatTemplate[[#This Row],[Year1]]))</f>
        <v>0</v>
      </c>
      <c r="CI116" s="29">
        <f>IF(ISBLANK(CatTemplate[[#This Row],[St. unit effort]]),0,(CatTemplate[[#This Row],[St. unit effort]] * CatTemplate[[#This Row],[Year2]]))</f>
        <v>0</v>
      </c>
      <c r="CJ116" s="29">
        <f>IF(ISBLANK(CatTemplate[[#This Row],[St. unit effort]]),0,(CatTemplate[[#This Row],[St. unit effort]] * CatTemplate[[#This Row],[Year3]]))</f>
        <v>0</v>
      </c>
      <c r="CK116" s="29">
        <f>IF(ISBLANK(CatTemplate[[#This Row],[St. unit effort]]),0,(CatTemplate[[#This Row],[St. unit effort]] * CatTemplate[[#This Row],[Year4]]))</f>
        <v>0</v>
      </c>
      <c r="CL116" s="29">
        <f>IF(ISBLANK(CatTemplate[[#This Row],[St. unit effort]]),0,(CatTemplate[[#This Row],[St. unit effort]] * CatTemplate[[#This Row],[Year5]]))</f>
        <v>0</v>
      </c>
      <c r="CM116" s="29">
        <f>IF(ISBLANK(CatTemplate[[#This Row],[St. unit effort]]),0,(CatTemplate[[#This Row],[St. unit effort]] * CatTemplate[[#This Row],[Year6]]))</f>
        <v>0</v>
      </c>
      <c r="CN116" s="29">
        <f>IF(ISBLANK(CatTemplate[[#This Row],[St. unit effort]]),0,(CatTemplate[[#This Row],[St. unit effort]] * CatTemplate[[#This Row],[Year7]]))</f>
        <v>0</v>
      </c>
      <c r="CO116" s="29">
        <f>IF(ISBLANK(CatTemplate[[#This Row],[St. unit effort]]),0,(CatTemplate[[#This Row],[St. unit effort]] * CatTemplate[[#This Row],[Year8]]))</f>
        <v>0</v>
      </c>
      <c r="CP116" s="29">
        <f>IF(ISBLANK(CatTemplate[[#This Row],[St. unit effort]]),0,(CatTemplate[[#This Row],[St. unit effort]] * CatTemplate[[#This Row],[Year9]]))</f>
        <v>0</v>
      </c>
      <c r="CQ116" s="29">
        <f>IF(ISBLANK(CatTemplate[[#This Row],[St. unit effort]]),0,(CatTemplate[[#This Row],[St. unit effort]] * CatTemplate[[#This Row],[Year10]]))</f>
        <v>0</v>
      </c>
      <c r="CR116" s="29">
        <f>IF(ISBLANK(CatTemplate[[#This Row],[St. unit effort]]),0,(CatTemplate[[#This Row],[St. unit effort]] * CatTemplate[[#This Row],[Year11]]))</f>
        <v>0</v>
      </c>
      <c r="CS116" s="29">
        <f>IF(ISBLANK(CatTemplate[[#This Row],[St. unit effort]]),0,(CatTemplate[[#This Row],[St. unit effort]] * CatTemplate[[#This Row],[Year12]]))</f>
        <v>0</v>
      </c>
      <c r="CT116" s="29">
        <f>IF(ISBLANK(CatTemplate[[#This Row],[St. unit effort]]),0,(CatTemplate[[#This Row],[St. unit effort]] * CatTemplate[[#This Row],[Year13]]))</f>
        <v>0</v>
      </c>
      <c r="CU116" s="29">
        <f>IF(ISBLANK(CatTemplate[[#This Row],[St. unit effort]]),0,(CatTemplate[[#This Row],[St. unit effort]] * CatTemplate[[#This Row],[Year14]]))</f>
        <v>0</v>
      </c>
      <c r="CV116" s="29">
        <f>IF(ISBLANK(CatTemplate[[#This Row],[St. unit effort]]),0,(CatTemplate[[#This Row],[St. unit effort]] * CatTemplate[[#This Row],[Year15]]))</f>
        <v>0</v>
      </c>
      <c r="CW116" s="29">
        <f>IF(ISBLANK(CatTemplate[[#This Row],[St. unit effort]]),0,(CatTemplate[[#This Row],[St. unit effort]] * CatTemplate[[#This Row],[Year16]]))</f>
        <v>0</v>
      </c>
      <c r="CX116" s="29">
        <f>IF(ISBLANK(CatTemplate[[#This Row],[St. unit effort]]),0,(CatTemplate[[#This Row],[St. unit effort]] * CatTemplate[[#This Row],[Year17]]))</f>
        <v>0</v>
      </c>
      <c r="CY116" s="29">
        <f>IF(ISBLANK(CatTemplate[[#This Row],[St. unit effort]]),0,(CatTemplate[[#This Row],[St. unit effort]] * CatTemplate[[#This Row],[Year18]]))</f>
        <v>0</v>
      </c>
      <c r="CZ116" s="29">
        <f>IF(ISBLANK(CatTemplate[[#This Row],[St. unit effort]]),0,(CatTemplate[[#This Row],[St. unit effort]] * CatTemplate[[#This Row],[Year19]]))</f>
        <v>0</v>
      </c>
      <c r="DA116" s="29">
        <f>IF(ISBLANK(CatTemplate[[#This Row],[St. unit effort]]),0,(CatTemplate[[#This Row],[St. unit effort]] * CatTemplate[[#This Row],[Year20]]))</f>
        <v>0</v>
      </c>
      <c r="DB116" s="57">
        <f>IF(ISBLANK(CatTemplate[[#This Row],[St. unit effort]]),0,(CatTemplate[[#This Row],[St. unit effort]] * CatTemplate[[#This Row],[Year1]])*8/ParRatePM)</f>
        <v>0</v>
      </c>
      <c r="DC116" s="57">
        <f>IF(ISBLANK(CatTemplate[[#This Row],[St. unit effort]]),0,(CatTemplate[[#This Row],[St. unit effort]] * CatTemplate[[#This Row],[Year2]])*8/ParRatePM)</f>
        <v>0</v>
      </c>
      <c r="DD116" s="57">
        <f>IF(ISBLANK(CatTemplate[[#This Row],[St. unit effort]]),0,(CatTemplate[[#This Row],[St. unit effort]] * CatTemplate[[#This Row],[Year3]])*8/ParRatePM)</f>
        <v>0</v>
      </c>
      <c r="DE116" s="57">
        <f>IF(ISBLANK(CatTemplate[[#This Row],[St. unit effort]]),0,(CatTemplate[[#This Row],[St. unit effort]] * CatTemplate[[#This Row],[Year4]])*8/ParRatePM)</f>
        <v>0</v>
      </c>
      <c r="DF116" s="57">
        <f>IF(ISBLANK(CatTemplate[[#This Row],[St. unit effort]]),0,(CatTemplate[[#This Row],[St. unit effort]] * CatTemplate[[#This Row],[Year5]])*8/ParRatePM)</f>
        <v>0</v>
      </c>
      <c r="DG116" s="57">
        <f>IF(ISBLANK(CatTemplate[[#This Row],[St. unit effort]]),0,(CatTemplate[[#This Row],[St. unit effort]] * CatTemplate[[#This Row],[Year6]])*8/ParRatePM)</f>
        <v>0</v>
      </c>
      <c r="DH116" s="57">
        <f>IF(ISBLANK(CatTemplate[[#This Row],[St. unit effort]]),0,(CatTemplate[[#This Row],[St. unit effort]] * CatTemplate[[#This Row],[Year7]])*8/ParRatePM)</f>
        <v>0</v>
      </c>
      <c r="DI116" s="57">
        <f>IF(ISBLANK(CatTemplate[[#This Row],[St. unit effort]]),0,(CatTemplate[[#This Row],[St. unit effort]] * CatTemplate[[#This Row],[Year8]])*8/ParRatePM)</f>
        <v>0</v>
      </c>
      <c r="DJ116" s="57">
        <f>IF(ISBLANK(CatTemplate[[#This Row],[St. unit effort]]),0,(CatTemplate[[#This Row],[St. unit effort]] * CatTemplate[[#This Row],[Year9]])*8/ParRatePM)</f>
        <v>0</v>
      </c>
      <c r="DK116" s="57">
        <f>IF(ISBLANK(CatTemplate[[#This Row],[St. unit effort]]),0,(CatTemplate[[#This Row],[St. unit effort]] * CatTemplate[[#This Row],[Year10]])*8/ParRatePM)</f>
        <v>0</v>
      </c>
      <c r="DL116" s="57">
        <f>IF(ISBLANK(CatTemplate[[#This Row],[St. unit effort]]),0,(CatTemplate[[#This Row],[St. unit effort]] * CatTemplate[[#This Row],[Year11]])*8/ParRatePM)</f>
        <v>0</v>
      </c>
      <c r="DM116" s="57">
        <f>IF(ISBLANK(CatTemplate[[#This Row],[St. unit effort]]),0,(CatTemplate[[#This Row],[St. unit effort]] * CatTemplate[[#This Row],[Year12]])*8/ParRatePM)</f>
        <v>0</v>
      </c>
      <c r="DN116" s="57">
        <f>IF(ISBLANK(CatTemplate[[#This Row],[St. unit effort]]),0,(CatTemplate[[#This Row],[St. unit effort]] * CatTemplate[[#This Row],[Year13]])*8/ParRatePM)</f>
        <v>0</v>
      </c>
      <c r="DO116" s="57">
        <f>IF(ISBLANK(CatTemplate[[#This Row],[St. unit effort]]),0,(CatTemplate[[#This Row],[St. unit effort]] * CatTemplate[[#This Row],[Year14]])*8/ParRatePM)</f>
        <v>0</v>
      </c>
      <c r="DP116" s="57">
        <f>IF(ISBLANK(CatTemplate[[#This Row],[St. unit effort]]),0,(CatTemplate[[#This Row],[St. unit effort]] * CatTemplate[[#This Row],[Year15]])*8/ParRatePM)</f>
        <v>0</v>
      </c>
      <c r="DQ116" s="57">
        <f>IF(ISBLANK(CatTemplate[[#This Row],[St. unit effort]]),0,(CatTemplate[[#This Row],[St. unit effort]] * CatTemplate[[#This Row],[Year16]])*8/ParRatePM)</f>
        <v>0</v>
      </c>
      <c r="DR116" s="57">
        <f>IF(ISBLANK(CatTemplate[[#This Row],[St. unit effort]]),0,(CatTemplate[[#This Row],[St. unit effort]] * CatTemplate[[#This Row],[Year17]])*8/ParRatePM)</f>
        <v>0</v>
      </c>
      <c r="DS116" s="57">
        <f>IF(ISBLANK(CatTemplate[[#This Row],[St. unit effort]]),0,(CatTemplate[[#This Row],[St. unit effort]] * CatTemplate[[#This Row],[Year18]])*8/ParRatePM)</f>
        <v>0</v>
      </c>
      <c r="DT116" s="57">
        <f>IF(ISBLANK(CatTemplate[[#This Row],[St. unit effort]]),0,(CatTemplate[[#This Row],[St. unit effort]] * CatTemplate[[#This Row],[Year19]])*8/ParRatePM)</f>
        <v>0</v>
      </c>
      <c r="DU116" s="57">
        <f>IF(ISBLANK(CatTemplate[[#This Row],[St. unit effort]]),0,(CatTemplate[[#This Row],[St. unit effort]] * CatTemplate[[#This Row],[Year20]])*8/ParRatePM)</f>
        <v>0</v>
      </c>
      <c r="DV116" s="54">
        <f>SUM(CatTemplate[[#This Row],[PM1]:[PM20]])</f>
        <v>0</v>
      </c>
      <c r="DW116" s="56">
        <f t="shared" si="39"/>
        <v>0</v>
      </c>
      <c r="DX116" s="56">
        <f t="shared" si="39"/>
        <v>0</v>
      </c>
      <c r="DY116" s="56">
        <f t="shared" si="39"/>
        <v>0</v>
      </c>
      <c r="DZ116" s="56">
        <f t="shared" si="39"/>
        <v>0</v>
      </c>
      <c r="EA116" s="56">
        <f t="shared" si="39"/>
        <v>0</v>
      </c>
      <c r="EB116" s="56">
        <f t="shared" si="39"/>
        <v>0</v>
      </c>
      <c r="EC116" s="56">
        <f t="shared" si="39"/>
        <v>0</v>
      </c>
      <c r="ED116" s="56">
        <f t="shared" si="39"/>
        <v>0</v>
      </c>
      <c r="EE116" s="56">
        <f t="shared" si="39"/>
        <v>0</v>
      </c>
      <c r="EF116" s="56">
        <f t="shared" si="39"/>
        <v>0</v>
      </c>
      <c r="EG116" s="56">
        <f t="shared" si="39"/>
        <v>0</v>
      </c>
      <c r="EH116" s="56">
        <f t="shared" si="39"/>
        <v>0</v>
      </c>
      <c r="EI116" s="56">
        <f t="shared" si="39"/>
        <v>0</v>
      </c>
      <c r="EJ116" s="56">
        <f t="shared" si="39"/>
        <v>0</v>
      </c>
      <c r="EK116" s="56">
        <f t="shared" si="39"/>
        <v>0</v>
      </c>
      <c r="EL116" s="56">
        <f t="shared" si="39"/>
        <v>0</v>
      </c>
      <c r="EM116" s="56">
        <f t="shared" si="37"/>
        <v>0</v>
      </c>
      <c r="EN116" s="56">
        <f t="shared" si="37"/>
        <v>0</v>
      </c>
      <c r="EO116" s="56">
        <f t="shared" si="37"/>
        <v>0</v>
      </c>
      <c r="EP116" s="56">
        <f t="shared" si="37"/>
        <v>0</v>
      </c>
      <c r="EQ116" s="30">
        <f>CatTemplate[[#This Row],[Eq. unit cost]] * CatTemplate[[#This Row],[Eq. quantity]]</f>
        <v>0</v>
      </c>
      <c r="ER116" s="30">
        <f>CatTemplate[[#This Row],[Cons. unit cost]] *CatTemplate[[#This Row],[Cons. quantity]]</f>
        <v>0</v>
      </c>
      <c r="ES116" s="30">
        <f>CatTemplate[[#This Row],[Oth. unit cost]] *CatTemplate[[#This Row],[Oth. quantity]]</f>
        <v>0</v>
      </c>
      <c r="ET116" s="55">
        <f>SUM(CatTemplate[[#This Row],[CO1]:[CO20]])</f>
        <v>0</v>
      </c>
      <c r="EU116" s="56">
        <f t="shared" si="40"/>
        <v>0</v>
      </c>
      <c r="EV116" s="56">
        <f t="shared" si="40"/>
        <v>0</v>
      </c>
      <c r="EW116" s="56">
        <f t="shared" si="40"/>
        <v>0</v>
      </c>
      <c r="EX116" s="56">
        <f t="shared" si="40"/>
        <v>0</v>
      </c>
      <c r="EY116" s="56">
        <f t="shared" si="40"/>
        <v>0</v>
      </c>
      <c r="EZ116" s="56">
        <f t="shared" si="40"/>
        <v>0</v>
      </c>
      <c r="FA116" s="56">
        <f t="shared" si="40"/>
        <v>0</v>
      </c>
      <c r="FB116" s="56">
        <f t="shared" si="40"/>
        <v>0</v>
      </c>
      <c r="FC116" s="56">
        <f t="shared" si="40"/>
        <v>0</v>
      </c>
      <c r="FD116" s="56">
        <f t="shared" si="40"/>
        <v>0</v>
      </c>
      <c r="FE116" s="56">
        <f t="shared" si="40"/>
        <v>0</v>
      </c>
      <c r="FF116" s="56">
        <f t="shared" si="40"/>
        <v>0</v>
      </c>
      <c r="FG116" s="56">
        <f t="shared" si="40"/>
        <v>0</v>
      </c>
      <c r="FH116" s="56">
        <f t="shared" si="40"/>
        <v>0</v>
      </c>
      <c r="FI116" s="56">
        <f t="shared" si="40"/>
        <v>0</v>
      </c>
      <c r="FJ116" s="56">
        <f t="shared" si="40"/>
        <v>0</v>
      </c>
      <c r="FK116" s="56">
        <f t="shared" si="38"/>
        <v>0</v>
      </c>
      <c r="FL116" s="56">
        <f t="shared" si="38"/>
        <v>0</v>
      </c>
      <c r="FM116" s="56">
        <f t="shared" si="38"/>
        <v>0</v>
      </c>
      <c r="FN116" s="56">
        <f t="shared" si="38"/>
        <v>0</v>
      </c>
      <c r="FO116" s="58">
        <f>SUM(CatTemplate[[#This Row],[CS1]:[CS20]])</f>
        <v>0</v>
      </c>
      <c r="FP116" s="59">
        <f>CatTemplate[[#This Row],[Total Oth. cost]]+CatTemplate[[#This Row],[Total St. Cost]]</f>
        <v>0</v>
      </c>
      <c r="FQ116" s="33" t="e">
        <f t="shared" si="27"/>
        <v>#VALUE!</v>
      </c>
      <c r="FR116" s="33" t="e">
        <f t="shared" si="28"/>
        <v>#VALUE!</v>
      </c>
      <c r="FS116" s="30" t="e">
        <f>(CatTemplate[[#This Row],[CO1]] + CatTemplate[[#This Row],[CS1]]) * (1 + getRateOHFinal) * getRateMarkupFinal</f>
        <v>#VALUE!</v>
      </c>
      <c r="FT116" s="30" t="e">
        <f>(CatTemplate[[#This Row],[CO2]] + CatTemplate[[#This Row],[CS2]]) * (1 + getRateOHFinal) * getRateMarkupFinal</f>
        <v>#VALUE!</v>
      </c>
      <c r="FU116" s="30" t="e">
        <f>(CatTemplate[[#This Row],[CO3]] + CatTemplate[[#This Row],[CS3]]) * (1 + getRateOHFinal) * getRateMarkupFinal</f>
        <v>#VALUE!</v>
      </c>
      <c r="FV116" s="30" t="e">
        <f>(CatTemplate[[#This Row],[CO4]] + CatTemplate[[#This Row],[CS4]]) * (1 + getRateOHFinal) * getRateMarkupFinal</f>
        <v>#VALUE!</v>
      </c>
      <c r="FW116" s="30" t="e">
        <f>(CatTemplate[[#This Row],[CO5]] + CatTemplate[[#This Row],[CS5]]) * (1 + getRateOHFinal) * getRateMarkupFinal</f>
        <v>#VALUE!</v>
      </c>
      <c r="FX116" s="30" t="e">
        <f>(CatTemplate[[#This Row],[CO6]] + CatTemplate[[#This Row],[CS6]]) * (1 + getRateOHFinal) * getRateMarkupFinal</f>
        <v>#VALUE!</v>
      </c>
      <c r="FY116" s="30" t="e">
        <f>(CatTemplate[[#This Row],[CO7]] + CatTemplate[[#This Row],[CS7]]) * (1 + getRateOHFinal) * getRateMarkupFinal</f>
        <v>#VALUE!</v>
      </c>
      <c r="FZ116" s="30" t="e">
        <f>(CatTemplate[[#This Row],[CO8]] + CatTemplate[[#This Row],[CS8]]) * (1 + getRateOHFinal) * getRateMarkupFinal</f>
        <v>#VALUE!</v>
      </c>
      <c r="GA116" s="30" t="e">
        <f>(CatTemplate[[#This Row],[CO9]] + CatTemplate[[#This Row],[CS9]]) * (1 + getRateOHFinal) * getRateMarkupFinal</f>
        <v>#VALUE!</v>
      </c>
      <c r="GB116" s="30" t="e">
        <f>(CatTemplate[[#This Row],[CO10]] + CatTemplate[[#This Row],[CS10]]) * (1 + getRateOHFinal) * getRateMarkupFinal</f>
        <v>#VALUE!</v>
      </c>
      <c r="GC116" s="30" t="e">
        <f>(CatTemplate[[#This Row],[CO11]] + CatTemplate[[#This Row],[CS11]]) * (1 + getRateOHFinal) * getRateMarkupFinal</f>
        <v>#VALUE!</v>
      </c>
      <c r="GD116" s="30" t="e">
        <f>(CatTemplate[[#This Row],[CO12]] + CatTemplate[[#This Row],[CS12]]) * (1 + getRateOHFinal) * getRateMarkupFinal</f>
        <v>#VALUE!</v>
      </c>
      <c r="GE116" s="30" t="e">
        <f>(CatTemplate[[#This Row],[CO13]] + CatTemplate[[#This Row],[CS13]]) * (1 + getRateOHFinal) * getRateMarkupFinal</f>
        <v>#VALUE!</v>
      </c>
      <c r="GF116" s="30" t="e">
        <f>(CatTemplate[[#This Row],[CO14]] + CatTemplate[[#This Row],[CS14]]) * (1 + getRateOHFinal) * getRateMarkupFinal</f>
        <v>#VALUE!</v>
      </c>
      <c r="GG116" s="30" t="e">
        <f>(CatTemplate[[#This Row],[CO15]] + CatTemplate[[#This Row],[CS15]]) * (1 + getRateOHFinal) * getRateMarkupFinal</f>
        <v>#VALUE!</v>
      </c>
      <c r="GH116" s="30" t="e">
        <f>(CatTemplate[[#This Row],[CO16]] + CatTemplate[[#This Row],[CS16]]) * (1 + getRateOHFinal) * getRateMarkupFinal</f>
        <v>#VALUE!</v>
      </c>
      <c r="GI116" s="30" t="e">
        <f>(CatTemplate[[#This Row],[CO17]] + CatTemplate[[#This Row],[CS17]]) * (1 + getRateOHFinal) * getRateMarkupFinal</f>
        <v>#VALUE!</v>
      </c>
      <c r="GJ116" s="30" t="e">
        <f>(CatTemplate[[#This Row],[CO18]] + CatTemplate[[#This Row],[CS18]]) * (1 + getRateOHFinal) * getRateMarkupFinal</f>
        <v>#VALUE!</v>
      </c>
      <c r="GK116" s="30" t="e">
        <f>(CatTemplate[[#This Row],[CO19]] + CatTemplate[[#This Row],[CS19]]) * (1 + getRateOHFinal) * getRateMarkupFinal</f>
        <v>#VALUE!</v>
      </c>
      <c r="GL116" s="30" t="e">
        <f>(CatTemplate[[#This Row],[CO20]] + CatTemplate[[#This Row],[CS20]]) * (1 + getRateOHFinal) * getRateMarkupFinal</f>
        <v>#VALUE!</v>
      </c>
      <c r="GM116" s="30" t="e">
        <f t="shared" si="29"/>
        <v>#VALUE!</v>
      </c>
      <c r="GN116" s="30" t="e">
        <f t="shared" si="30"/>
        <v>#VALUE!</v>
      </c>
      <c r="GO116" s="30" t="e">
        <f t="shared" si="31"/>
        <v>#VALUE!</v>
      </c>
      <c r="GP116" s="30" t="e">
        <f t="shared" si="32"/>
        <v>#VALUE!</v>
      </c>
      <c r="GQ116" s="30" t="e">
        <f>(CatTemplate[[#This Row],[CO1]]+CatTemplate[[#This Row],[CS1]]) * (1+ getRateOHFinal) * (1 + getRateMarkupFinal)</f>
        <v>#VALUE!</v>
      </c>
      <c r="GR116" s="30" t="e">
        <f>(CatTemplate[[#This Row],[CO2]]+CatTemplate[[#This Row],[CS2]]) * (1+ getRateOHFinal) * (1 + getRateMarkupFinal)</f>
        <v>#VALUE!</v>
      </c>
      <c r="GS116" s="30" t="e">
        <f>(CatTemplate[[#This Row],[CO3]]+CatTemplate[[#This Row],[CS3]]) * (1+ getRateOHFinal) * (1 + getRateMarkupFinal)</f>
        <v>#VALUE!</v>
      </c>
      <c r="GT116" s="30" t="e">
        <f>(CatTemplate[[#This Row],[CO4]]+CatTemplate[[#This Row],[CS4]]) * (1+ getRateOHFinal) * (1 + getRateMarkupFinal)</f>
        <v>#VALUE!</v>
      </c>
      <c r="GU116" s="30" t="e">
        <f>(CatTemplate[[#This Row],[CO5]]+CatTemplate[[#This Row],[CS5]]) * (1+ getRateOHFinal) * (1 + getRateMarkupFinal)</f>
        <v>#VALUE!</v>
      </c>
      <c r="GV116" s="30" t="e">
        <f>(CatTemplate[[#This Row],[CO6]]+CatTemplate[[#This Row],[CS6]]) * (1+ getRateOHFinal) * (1 + getRateMarkupFinal)</f>
        <v>#VALUE!</v>
      </c>
      <c r="GW116" s="30" t="e">
        <f>(CatTemplate[[#This Row],[CO7]]+CatTemplate[[#This Row],[CS7]]) * (1+ getRateOHFinal) * (1 + getRateMarkupFinal)</f>
        <v>#VALUE!</v>
      </c>
      <c r="GX116" s="30" t="e">
        <f>(CatTemplate[[#This Row],[CO8]]+CatTemplate[[#This Row],[CS8]]) * (1+ getRateOHFinal) * (1 + getRateMarkupFinal)</f>
        <v>#VALUE!</v>
      </c>
      <c r="GY116" s="30" t="e">
        <f>(CatTemplate[[#This Row],[CO9]]+CatTemplate[[#This Row],[CS9]]) * (1+ getRateOHFinal) * (1 + getRateMarkupFinal)</f>
        <v>#VALUE!</v>
      </c>
      <c r="GZ116" s="30" t="e">
        <f>(CatTemplate[[#This Row],[CO10]]+CatTemplate[[#This Row],[CS10]]) * (1+ getRateOHFinal) * (1 + getRateMarkupFinal)</f>
        <v>#VALUE!</v>
      </c>
      <c r="HA116" s="30" t="e">
        <f>(CatTemplate[[#This Row],[CO11]]+CatTemplate[[#This Row],[CS11]]) * (1+ getRateOHFinal) * (1 + getRateMarkupFinal)</f>
        <v>#VALUE!</v>
      </c>
      <c r="HB116" s="30" t="e">
        <f>(CatTemplate[[#This Row],[CO12]]+CatTemplate[[#This Row],[CS12]]) * (1+ getRateOHFinal) * (1 + getRateMarkupFinal)</f>
        <v>#VALUE!</v>
      </c>
      <c r="HC116" s="30" t="e">
        <f>(CatTemplate[[#This Row],[CO13]]+CatTemplate[[#This Row],[CS13]]) * (1+ getRateOHFinal) * (1 + getRateMarkupFinal)</f>
        <v>#VALUE!</v>
      </c>
      <c r="HD116" s="30" t="e">
        <f>(CatTemplate[[#This Row],[CO14]]+CatTemplate[[#This Row],[CS14]]) * (1+ getRateOHFinal) * (1 + getRateMarkupFinal)</f>
        <v>#VALUE!</v>
      </c>
      <c r="HE116" s="30" t="e">
        <f>(CatTemplate[[#This Row],[CO15]]+CatTemplate[[#This Row],[CS15]]) * (1+ getRateOHFinal) * (1 + getRateMarkupFinal)</f>
        <v>#VALUE!</v>
      </c>
      <c r="HF116" s="30" t="e">
        <f>(CatTemplate[[#This Row],[CO16]]+CatTemplate[[#This Row],[CS16]]) * (1+ getRateOHFinal) * (1 + getRateMarkupFinal)</f>
        <v>#VALUE!</v>
      </c>
      <c r="HG116" s="30" t="e">
        <f>(CatTemplate[[#This Row],[CO17]]+CatTemplate[[#This Row],[CS17]]) * (1+ getRateOHFinal) * (1 + getRateMarkupFinal)</f>
        <v>#VALUE!</v>
      </c>
      <c r="HH116" s="30" t="e">
        <f>(CatTemplate[[#This Row],[CO18]]+CatTemplate[[#This Row],[CS18]]) * (1+ getRateOHFinal) * (1 + getRateMarkupFinal)</f>
        <v>#VALUE!</v>
      </c>
      <c r="HI116" s="30" t="e">
        <f>(CatTemplate[[#This Row],[CO19]]+CatTemplate[[#This Row],[CS19]]) * (1+ getRateOHFinal) * (1 + getRateMarkupFinal)</f>
        <v>#VALUE!</v>
      </c>
      <c r="HJ116" s="30" t="e">
        <f>(CatTemplate[[#This Row],[CO20]]+CatTemplate[[#This Row],[CS20]]) * (1+ getRateOHFinal) * (1 + getRateMarkupFinal)</f>
        <v>#VALUE!</v>
      </c>
      <c r="HK116" s="39" t="e">
        <f>CatTemplate[[#This Row],[Total cost]]+CatTemplate[[#This Row],[OH Amount]]+CatTemplate[[#This Row],[Markup]]</f>
        <v>#VALUE!</v>
      </c>
      <c r="HL116" s="63">
        <f>IF(CatTemplate[[#This Row],[Units]]="Days",CatTemplate[[#This Row],[Project quantity]]*CatTemplate[[#This Row],[St. unit effort]],CatTemplate[[#This Row],[Project quantity]])</f>
        <v>0</v>
      </c>
      <c r="HM116" s="287">
        <f>IFERROR(CatTemplate[[#This Row],[Total Price]]/(CatTemplate[[#This Row],[Final Quantity]]),0)</f>
        <v>0</v>
      </c>
      <c r="HN116" s="261"/>
    </row>
    <row r="117" spans="2:222" x14ac:dyDescent="0.2">
      <c r="B117" s="6" t="s">
        <v>75</v>
      </c>
      <c r="C117" s="22">
        <v>2</v>
      </c>
      <c r="D117" s="7" t="s">
        <v>75</v>
      </c>
      <c r="E117" s="24">
        <v>10</v>
      </c>
      <c r="F117" s="18" t="s">
        <v>164</v>
      </c>
      <c r="G117" s="26">
        <v>3</v>
      </c>
      <c r="H117" s="18" t="s">
        <v>984</v>
      </c>
      <c r="I117" s="18" t="s">
        <v>896</v>
      </c>
      <c r="J117" s="15" t="s">
        <v>28</v>
      </c>
      <c r="K117" s="15"/>
      <c r="L117" s="15" t="s">
        <v>140</v>
      </c>
      <c r="M117" s="15" t="s">
        <v>206</v>
      </c>
      <c r="N117" s="15" t="s">
        <v>858</v>
      </c>
      <c r="O117" s="320"/>
      <c r="P117" s="71"/>
      <c r="Q117" s="108"/>
      <c r="R117" s="73"/>
      <c r="S117" s="97"/>
      <c r="T117" s="100">
        <f>getEqUnitCost</f>
        <v>0</v>
      </c>
      <c r="U117" s="73">
        <f>getEqUnitEffort</f>
        <v>0</v>
      </c>
      <c r="V117" s="101">
        <f>getEqQuantity</f>
        <v>0</v>
      </c>
      <c r="W117" s="320"/>
      <c r="X117" s="100">
        <f>getConsUnitCost</f>
        <v>0</v>
      </c>
      <c r="Y117" s="73">
        <f>getConsUnitEffort</f>
        <v>0</v>
      </c>
      <c r="Z117" s="14">
        <f>getConsQuantity</f>
        <v>0</v>
      </c>
      <c r="AA117" s="320"/>
      <c r="AB117" s="72"/>
      <c r="AC117" s="112"/>
      <c r="AD117" s="14">
        <f>getOthQuantity</f>
        <v>0</v>
      </c>
      <c r="AE117" s="320"/>
      <c r="AF117" s="28" t="str">
        <f>IF(ISBLANK(CatTemplate[[#This Row],[Resource type]]),"",CatTemplate[[#This Row],[Resource type]])</f>
        <v>CIEC CRA</v>
      </c>
      <c r="AG117" s="242">
        <f>getStaffUnitCost</f>
        <v>529.72667641480098</v>
      </c>
      <c r="AH117" s="113">
        <f>getStaffUnitEffort</f>
        <v>0</v>
      </c>
      <c r="AI117" s="40">
        <f>getStaffQuantity</f>
        <v>0</v>
      </c>
      <c r="AJ117" s="41">
        <f>CatTemplate[[#This Row],[St. quantity]]*8/ParRatePM</f>
        <v>0</v>
      </c>
      <c r="AK117" s="320"/>
      <c r="AL117" s="53" t="str">
        <f>CatTemplate[[#This Row],[Item type]]</f>
        <v>Days</v>
      </c>
      <c r="AM117" s="12">
        <f>SUM(CatTemplate[[#This Row],[Year1]:[Year20]])</f>
        <v>0</v>
      </c>
      <c r="AN117" s="52"/>
      <c r="AO117" s="52"/>
      <c r="AP117" s="52"/>
      <c r="AQ117" s="52"/>
      <c r="AR117" s="52"/>
      <c r="AS117" s="52"/>
      <c r="AT117" s="52"/>
      <c r="AU117" s="52"/>
      <c r="AV117" s="52"/>
      <c r="AW117" s="52"/>
      <c r="AX117" s="8"/>
      <c r="AY117" s="8"/>
      <c r="AZ117" s="8"/>
      <c r="BA117" s="8"/>
      <c r="BB117" s="8"/>
      <c r="BC117" s="8"/>
      <c r="BD117" s="8"/>
      <c r="BE117" s="8"/>
      <c r="BF117" s="8"/>
      <c r="BG117" s="36"/>
      <c r="BH117" s="320"/>
      <c r="BI117" s="37" t="str">
        <f>getCostCategory</f>
        <v>01 Staff costs</v>
      </c>
      <c r="BJ117" s="37" t="str">
        <f>getSection</f>
        <v>02 Patient visits and data collection</v>
      </c>
      <c r="BK117" s="32" t="str">
        <f>getObject</f>
        <v>CIEC CRA</v>
      </c>
      <c r="BL117" s="30">
        <f>IFERROR(getUnitCost * IF(CatTemplate[[#This Row],[Cost Category Comp.]]="01 Staff costs", 1,1),0)</f>
        <v>529.72667641480098</v>
      </c>
      <c r="BM117" s="29">
        <f>IF(AND(ISBLANK(CatTemplate[[#This Row],[Eq. unit cost]]),ISBLANK(CatTemplate[[#This Row],[Cons. unit cost]]),ISBLANK(CatTemplate[[#This Row],[Oth. unit cost]])), 0, IF(getUnitEffort =0,1,getUnitEffort) * CatTemplate[[#This Row],[Year1]])</f>
        <v>0</v>
      </c>
      <c r="BN117" s="29">
        <f>IF(AND(ISBLANK(CatTemplate[[#This Row],[Eq. unit cost]]),ISBLANK(CatTemplate[[#This Row],[Cons. unit cost]]),ISBLANK(CatTemplate[[#This Row],[Oth. unit cost]])), 0, IF(getUnitEffort =0,1,getUnitEffort) * CatTemplate[[#This Row],[Year2]])</f>
        <v>0</v>
      </c>
      <c r="BO117" s="29">
        <f>IF(AND(ISBLANK(CatTemplate[[#This Row],[Eq. unit cost]]),ISBLANK(CatTemplate[[#This Row],[Cons. unit cost]]),ISBLANK(CatTemplate[[#This Row],[Oth. unit cost]])), 0, IF(getUnitEffort =0,1,getUnitEffort) * CatTemplate[[#This Row],[Year3]])</f>
        <v>0</v>
      </c>
      <c r="BP117" s="29">
        <f>IF(AND(ISBLANK(CatTemplate[[#This Row],[Eq. unit cost]]),ISBLANK(CatTemplate[[#This Row],[Cons. unit cost]]),ISBLANK(CatTemplate[[#This Row],[Oth. unit cost]])), 0, IF(getUnitEffort =0,1,getUnitEffort) * CatTemplate[[#This Row],[Year4]])</f>
        <v>0</v>
      </c>
      <c r="BQ117" s="29">
        <f>IF(AND(ISBLANK(CatTemplate[[#This Row],[Eq. unit cost]]),ISBLANK(CatTemplate[[#This Row],[Cons. unit cost]]),ISBLANK(CatTemplate[[#This Row],[Oth. unit cost]])), 0, IF(getUnitEffort =0,1,getUnitEffort) * CatTemplate[[#This Row],[Year5]])</f>
        <v>0</v>
      </c>
      <c r="BR117" s="29">
        <f>IF(AND(ISBLANK(CatTemplate[[#This Row],[Eq. unit cost]]),ISBLANK(CatTemplate[[#This Row],[Cons. unit cost]]),ISBLANK(CatTemplate[[#This Row],[Oth. unit cost]])), 0, IF(getUnitEffort =0,1,getUnitEffort) * CatTemplate[[#This Row],[Year6]])</f>
        <v>0</v>
      </c>
      <c r="BS117" s="29">
        <f>IF(AND(ISBLANK(CatTemplate[[#This Row],[Eq. unit cost]]),ISBLANK(CatTemplate[[#This Row],[Cons. unit cost]]),ISBLANK(CatTemplate[[#This Row],[Oth. unit cost]])), 0, IF(getUnitEffort =0,1,getUnitEffort) * CatTemplate[[#This Row],[Year7]])</f>
        <v>0</v>
      </c>
      <c r="BT117" s="29">
        <f>IF(AND(ISBLANK(CatTemplate[[#This Row],[Eq. unit cost]]),ISBLANK(CatTemplate[[#This Row],[Cons. unit cost]]),ISBLANK(CatTemplate[[#This Row],[Oth. unit cost]])), 0, IF(getUnitEffort =0,1,getUnitEffort) * CatTemplate[[#This Row],[Year8]])</f>
        <v>0</v>
      </c>
      <c r="BU117" s="29">
        <f>IF(AND(ISBLANK(CatTemplate[[#This Row],[Eq. unit cost]]),ISBLANK(CatTemplate[[#This Row],[Cons. unit cost]]),ISBLANK(CatTemplate[[#This Row],[Oth. unit cost]])), 0, IF(getUnitEffort =0,1,getUnitEffort) * CatTemplate[[#This Row],[Year9]])</f>
        <v>0</v>
      </c>
      <c r="BV117" s="29">
        <f>IF(AND(ISBLANK(CatTemplate[[#This Row],[Eq. unit cost]]),ISBLANK(CatTemplate[[#This Row],[Cons. unit cost]]),ISBLANK(CatTemplate[[#This Row],[Oth. unit cost]])), 0, IF(getUnitEffort =0,1,getUnitEffort) * CatTemplate[[#This Row],[Year10]])</f>
        <v>0</v>
      </c>
      <c r="BW117" s="29">
        <f>IF(AND(ISBLANK(CatTemplate[[#This Row],[Eq. unit cost]]),ISBLANK(CatTemplate[[#This Row],[Cons. unit cost]]),ISBLANK(CatTemplate[[#This Row],[Oth. unit cost]])), 0, IF(getUnitEffort =0,1,getUnitEffort) * CatTemplate[[#This Row],[Year11]])</f>
        <v>0</v>
      </c>
      <c r="BX117" s="29">
        <f>IF(AND(ISBLANK(CatTemplate[[#This Row],[Eq. unit cost]]),ISBLANK(CatTemplate[[#This Row],[Cons. unit cost]]),ISBLANK(CatTemplate[[#This Row],[Oth. unit cost]])), 0, IF(getUnitEffort =0,1,getUnitEffort) * CatTemplate[[#This Row],[Year12]])</f>
        <v>0</v>
      </c>
      <c r="BY117" s="29">
        <f>IF(AND(ISBLANK(CatTemplate[[#This Row],[Eq. unit cost]]),ISBLANK(CatTemplate[[#This Row],[Cons. unit cost]]),ISBLANK(CatTemplate[[#This Row],[Oth. unit cost]])), 0, IF(getUnitEffort =0,1,getUnitEffort) * CatTemplate[[#This Row],[Year13]])</f>
        <v>0</v>
      </c>
      <c r="BZ117" s="29">
        <f>IF(AND(ISBLANK(CatTemplate[[#This Row],[Eq. unit cost]]),ISBLANK(CatTemplate[[#This Row],[Cons. unit cost]]),ISBLANK(CatTemplate[[#This Row],[Oth. unit cost]])), 0, IF(getUnitEffort =0,1,getUnitEffort) * CatTemplate[[#This Row],[Year14]])</f>
        <v>0</v>
      </c>
      <c r="CA117" s="29">
        <f>IF(AND(ISBLANK(CatTemplate[[#This Row],[Eq. unit cost]]),ISBLANK(CatTemplate[[#This Row],[Cons. unit cost]]),ISBLANK(CatTemplate[[#This Row],[Oth. unit cost]])), 0, IF(getUnitEffort =0,1,getUnitEffort) * CatTemplate[[#This Row],[Year15]])</f>
        <v>0</v>
      </c>
      <c r="CB117" s="29">
        <f>IF(AND(ISBLANK(CatTemplate[[#This Row],[Eq. unit cost]]),ISBLANK(CatTemplate[[#This Row],[Cons. unit cost]]),ISBLANK(CatTemplate[[#This Row],[Oth. unit cost]])), 0, IF(getUnitEffort =0,1,getUnitEffort) * CatTemplate[[#This Row],[Year16]])</f>
        <v>0</v>
      </c>
      <c r="CC117" s="29">
        <f>IF(AND(ISBLANK(CatTemplate[[#This Row],[Eq. unit cost]]),ISBLANK(CatTemplate[[#This Row],[Cons. unit cost]]),ISBLANK(CatTemplate[[#This Row],[Oth. unit cost]])), 0, IF(getUnitEffort =0,1,getUnitEffort) * CatTemplate[[#This Row],[Year17]])</f>
        <v>0</v>
      </c>
      <c r="CD117" s="29">
        <f>IF(AND(ISBLANK(CatTemplate[[#This Row],[Eq. unit cost]]),ISBLANK(CatTemplate[[#This Row],[Cons. unit cost]]),ISBLANK(CatTemplate[[#This Row],[Oth. unit cost]])), 0, IF(getUnitEffort =0,1,getUnitEffort) * CatTemplate[[#This Row],[Year18]])</f>
        <v>0</v>
      </c>
      <c r="CE117" s="29">
        <f>IF(AND(ISBLANK(CatTemplate[[#This Row],[Eq. unit cost]]),ISBLANK(CatTemplate[[#This Row],[Cons. unit cost]]),ISBLANK(CatTemplate[[#This Row],[Oth. unit cost]])), 0, IF(getUnitEffort =0,1,getUnitEffort) * CatTemplate[[#This Row],[Year19]])</f>
        <v>0</v>
      </c>
      <c r="CF117" s="29">
        <f>IF(AND(ISBLANK(CatTemplate[[#This Row],[Eq. unit cost]]),ISBLANK(CatTemplate[[#This Row],[Cons. unit cost]]),ISBLANK(CatTemplate[[#This Row],[Oth. unit cost]])), 0, IF(getUnitEffort =0,1,getUnitEffort) * CatTemplate[[#This Row],[Year20]])</f>
        <v>0</v>
      </c>
      <c r="CG117" s="45">
        <f>SUM(CatTemplate[[#This Row],[Q1]:[Q20]])</f>
        <v>0</v>
      </c>
      <c r="CH117" s="29">
        <f>IF(ISBLANK(CatTemplate[[#This Row],[St. unit effort]]),0,(CatTemplate[[#This Row],[St. unit effort]] * CatTemplate[[#This Row],[Year1]]))</f>
        <v>0</v>
      </c>
      <c r="CI117" s="29">
        <f>IF(ISBLANK(CatTemplate[[#This Row],[St. unit effort]]),0,(CatTemplate[[#This Row],[St. unit effort]] * CatTemplate[[#This Row],[Year2]]))</f>
        <v>0</v>
      </c>
      <c r="CJ117" s="29">
        <f>IF(ISBLANK(CatTemplate[[#This Row],[St. unit effort]]),0,(CatTemplate[[#This Row],[St. unit effort]] * CatTemplate[[#This Row],[Year3]]))</f>
        <v>0</v>
      </c>
      <c r="CK117" s="29">
        <f>IF(ISBLANK(CatTemplate[[#This Row],[St. unit effort]]),0,(CatTemplate[[#This Row],[St. unit effort]] * CatTemplate[[#This Row],[Year4]]))</f>
        <v>0</v>
      </c>
      <c r="CL117" s="29">
        <f>IF(ISBLANK(CatTemplate[[#This Row],[St. unit effort]]),0,(CatTemplate[[#This Row],[St. unit effort]] * CatTemplate[[#This Row],[Year5]]))</f>
        <v>0</v>
      </c>
      <c r="CM117" s="29">
        <f>IF(ISBLANK(CatTemplate[[#This Row],[St. unit effort]]),0,(CatTemplate[[#This Row],[St. unit effort]] * CatTemplate[[#This Row],[Year6]]))</f>
        <v>0</v>
      </c>
      <c r="CN117" s="29">
        <f>IF(ISBLANK(CatTemplate[[#This Row],[St. unit effort]]),0,(CatTemplate[[#This Row],[St. unit effort]] * CatTemplate[[#This Row],[Year7]]))</f>
        <v>0</v>
      </c>
      <c r="CO117" s="29">
        <f>IF(ISBLANK(CatTemplate[[#This Row],[St. unit effort]]),0,(CatTemplate[[#This Row],[St. unit effort]] * CatTemplate[[#This Row],[Year8]]))</f>
        <v>0</v>
      </c>
      <c r="CP117" s="29">
        <f>IF(ISBLANK(CatTemplate[[#This Row],[St. unit effort]]),0,(CatTemplate[[#This Row],[St. unit effort]] * CatTemplate[[#This Row],[Year9]]))</f>
        <v>0</v>
      </c>
      <c r="CQ117" s="29">
        <f>IF(ISBLANK(CatTemplate[[#This Row],[St. unit effort]]),0,(CatTemplate[[#This Row],[St. unit effort]] * CatTemplate[[#This Row],[Year10]]))</f>
        <v>0</v>
      </c>
      <c r="CR117" s="29">
        <f>IF(ISBLANK(CatTemplate[[#This Row],[St. unit effort]]),0,(CatTemplate[[#This Row],[St. unit effort]] * CatTemplate[[#This Row],[Year11]]))</f>
        <v>0</v>
      </c>
      <c r="CS117" s="29">
        <f>IF(ISBLANK(CatTemplate[[#This Row],[St. unit effort]]),0,(CatTemplate[[#This Row],[St. unit effort]] * CatTemplate[[#This Row],[Year12]]))</f>
        <v>0</v>
      </c>
      <c r="CT117" s="29">
        <f>IF(ISBLANK(CatTemplate[[#This Row],[St. unit effort]]),0,(CatTemplate[[#This Row],[St. unit effort]] * CatTemplate[[#This Row],[Year13]]))</f>
        <v>0</v>
      </c>
      <c r="CU117" s="29">
        <f>IF(ISBLANK(CatTemplate[[#This Row],[St. unit effort]]),0,(CatTemplate[[#This Row],[St. unit effort]] * CatTemplate[[#This Row],[Year14]]))</f>
        <v>0</v>
      </c>
      <c r="CV117" s="29">
        <f>IF(ISBLANK(CatTemplate[[#This Row],[St. unit effort]]),0,(CatTemplate[[#This Row],[St. unit effort]] * CatTemplate[[#This Row],[Year15]]))</f>
        <v>0</v>
      </c>
      <c r="CW117" s="29">
        <f>IF(ISBLANK(CatTemplate[[#This Row],[St. unit effort]]),0,(CatTemplate[[#This Row],[St. unit effort]] * CatTemplate[[#This Row],[Year16]]))</f>
        <v>0</v>
      </c>
      <c r="CX117" s="29">
        <f>IF(ISBLANK(CatTemplate[[#This Row],[St. unit effort]]),0,(CatTemplate[[#This Row],[St. unit effort]] * CatTemplate[[#This Row],[Year17]]))</f>
        <v>0</v>
      </c>
      <c r="CY117" s="29">
        <f>IF(ISBLANK(CatTemplate[[#This Row],[St. unit effort]]),0,(CatTemplate[[#This Row],[St. unit effort]] * CatTemplate[[#This Row],[Year18]]))</f>
        <v>0</v>
      </c>
      <c r="CZ117" s="29">
        <f>IF(ISBLANK(CatTemplate[[#This Row],[St. unit effort]]),0,(CatTemplate[[#This Row],[St. unit effort]] * CatTemplate[[#This Row],[Year19]]))</f>
        <v>0</v>
      </c>
      <c r="DA117" s="29">
        <f>IF(ISBLANK(CatTemplate[[#This Row],[St. unit effort]]),0,(CatTemplate[[#This Row],[St. unit effort]] * CatTemplate[[#This Row],[Year20]]))</f>
        <v>0</v>
      </c>
      <c r="DB117" s="57">
        <f>IF(ISBLANK(CatTemplate[[#This Row],[St. unit effort]]),0,(CatTemplate[[#This Row],[St. unit effort]] * CatTemplate[[#This Row],[Year1]])*8/ParRatePM)</f>
        <v>0</v>
      </c>
      <c r="DC117" s="57">
        <f>IF(ISBLANK(CatTemplate[[#This Row],[St. unit effort]]),0,(CatTemplate[[#This Row],[St. unit effort]] * CatTemplate[[#This Row],[Year2]])*8/ParRatePM)</f>
        <v>0</v>
      </c>
      <c r="DD117" s="57">
        <f>IF(ISBLANK(CatTemplate[[#This Row],[St. unit effort]]),0,(CatTemplate[[#This Row],[St. unit effort]] * CatTemplate[[#This Row],[Year3]])*8/ParRatePM)</f>
        <v>0</v>
      </c>
      <c r="DE117" s="57">
        <f>IF(ISBLANK(CatTemplate[[#This Row],[St. unit effort]]),0,(CatTemplate[[#This Row],[St. unit effort]] * CatTemplate[[#This Row],[Year4]])*8/ParRatePM)</f>
        <v>0</v>
      </c>
      <c r="DF117" s="57">
        <f>IF(ISBLANK(CatTemplate[[#This Row],[St. unit effort]]),0,(CatTemplate[[#This Row],[St. unit effort]] * CatTemplate[[#This Row],[Year5]])*8/ParRatePM)</f>
        <v>0</v>
      </c>
      <c r="DG117" s="57">
        <f>IF(ISBLANK(CatTemplate[[#This Row],[St. unit effort]]),0,(CatTemplate[[#This Row],[St. unit effort]] * CatTemplate[[#This Row],[Year6]])*8/ParRatePM)</f>
        <v>0</v>
      </c>
      <c r="DH117" s="57">
        <f>IF(ISBLANK(CatTemplate[[#This Row],[St. unit effort]]),0,(CatTemplate[[#This Row],[St. unit effort]] * CatTemplate[[#This Row],[Year7]])*8/ParRatePM)</f>
        <v>0</v>
      </c>
      <c r="DI117" s="57">
        <f>IF(ISBLANK(CatTemplate[[#This Row],[St. unit effort]]),0,(CatTemplate[[#This Row],[St. unit effort]] * CatTemplate[[#This Row],[Year8]])*8/ParRatePM)</f>
        <v>0</v>
      </c>
      <c r="DJ117" s="57">
        <f>IF(ISBLANK(CatTemplate[[#This Row],[St. unit effort]]),0,(CatTemplate[[#This Row],[St. unit effort]] * CatTemplate[[#This Row],[Year9]])*8/ParRatePM)</f>
        <v>0</v>
      </c>
      <c r="DK117" s="57">
        <f>IF(ISBLANK(CatTemplate[[#This Row],[St. unit effort]]),0,(CatTemplate[[#This Row],[St. unit effort]] * CatTemplate[[#This Row],[Year10]])*8/ParRatePM)</f>
        <v>0</v>
      </c>
      <c r="DL117" s="57">
        <f>IF(ISBLANK(CatTemplate[[#This Row],[St. unit effort]]),0,(CatTemplate[[#This Row],[St. unit effort]] * CatTemplate[[#This Row],[Year11]])*8/ParRatePM)</f>
        <v>0</v>
      </c>
      <c r="DM117" s="57">
        <f>IF(ISBLANK(CatTemplate[[#This Row],[St. unit effort]]),0,(CatTemplate[[#This Row],[St. unit effort]] * CatTemplate[[#This Row],[Year12]])*8/ParRatePM)</f>
        <v>0</v>
      </c>
      <c r="DN117" s="57">
        <f>IF(ISBLANK(CatTemplate[[#This Row],[St. unit effort]]),0,(CatTemplate[[#This Row],[St. unit effort]] * CatTemplate[[#This Row],[Year13]])*8/ParRatePM)</f>
        <v>0</v>
      </c>
      <c r="DO117" s="57">
        <f>IF(ISBLANK(CatTemplate[[#This Row],[St. unit effort]]),0,(CatTemplate[[#This Row],[St. unit effort]] * CatTemplate[[#This Row],[Year14]])*8/ParRatePM)</f>
        <v>0</v>
      </c>
      <c r="DP117" s="57">
        <f>IF(ISBLANK(CatTemplate[[#This Row],[St. unit effort]]),0,(CatTemplate[[#This Row],[St. unit effort]] * CatTemplate[[#This Row],[Year15]])*8/ParRatePM)</f>
        <v>0</v>
      </c>
      <c r="DQ117" s="57">
        <f>IF(ISBLANK(CatTemplate[[#This Row],[St. unit effort]]),0,(CatTemplate[[#This Row],[St. unit effort]] * CatTemplate[[#This Row],[Year16]])*8/ParRatePM)</f>
        <v>0</v>
      </c>
      <c r="DR117" s="57">
        <f>IF(ISBLANK(CatTemplate[[#This Row],[St. unit effort]]),0,(CatTemplate[[#This Row],[St. unit effort]] * CatTemplate[[#This Row],[Year17]])*8/ParRatePM)</f>
        <v>0</v>
      </c>
      <c r="DS117" s="57">
        <f>IF(ISBLANK(CatTemplate[[#This Row],[St. unit effort]]),0,(CatTemplate[[#This Row],[St. unit effort]] * CatTemplate[[#This Row],[Year18]])*8/ParRatePM)</f>
        <v>0</v>
      </c>
      <c r="DT117" s="57">
        <f>IF(ISBLANK(CatTemplate[[#This Row],[St. unit effort]]),0,(CatTemplate[[#This Row],[St. unit effort]] * CatTemplate[[#This Row],[Year19]])*8/ParRatePM)</f>
        <v>0</v>
      </c>
      <c r="DU117" s="57">
        <f>IF(ISBLANK(CatTemplate[[#This Row],[St. unit effort]]),0,(CatTemplate[[#This Row],[St. unit effort]] * CatTemplate[[#This Row],[Year20]])*8/ParRatePM)</f>
        <v>0</v>
      </c>
      <c r="DV117" s="54">
        <f>SUM(CatTemplate[[#This Row],[PM1]:[PM20]])</f>
        <v>0</v>
      </c>
      <c r="DW117" s="56">
        <f t="shared" si="39"/>
        <v>0</v>
      </c>
      <c r="DX117" s="56">
        <f t="shared" si="39"/>
        <v>0</v>
      </c>
      <c r="DY117" s="56">
        <f t="shared" si="39"/>
        <v>0</v>
      </c>
      <c r="DZ117" s="56">
        <f t="shared" si="39"/>
        <v>0</v>
      </c>
      <c r="EA117" s="56">
        <f t="shared" si="39"/>
        <v>0</v>
      </c>
      <c r="EB117" s="56">
        <f t="shared" si="39"/>
        <v>0</v>
      </c>
      <c r="EC117" s="56">
        <f t="shared" si="39"/>
        <v>0</v>
      </c>
      <c r="ED117" s="56">
        <f t="shared" si="39"/>
        <v>0</v>
      </c>
      <c r="EE117" s="56">
        <f t="shared" si="39"/>
        <v>0</v>
      </c>
      <c r="EF117" s="56">
        <f t="shared" si="39"/>
        <v>0</v>
      </c>
      <c r="EG117" s="56">
        <f t="shared" si="39"/>
        <v>0</v>
      </c>
      <c r="EH117" s="56">
        <f t="shared" si="39"/>
        <v>0</v>
      </c>
      <c r="EI117" s="56">
        <f t="shared" si="39"/>
        <v>0</v>
      </c>
      <c r="EJ117" s="56">
        <f t="shared" si="39"/>
        <v>0</v>
      </c>
      <c r="EK117" s="56">
        <f t="shared" si="39"/>
        <v>0</v>
      </c>
      <c r="EL117" s="56">
        <f t="shared" si="39"/>
        <v>0</v>
      </c>
      <c r="EM117" s="56">
        <f t="shared" si="37"/>
        <v>0</v>
      </c>
      <c r="EN117" s="56">
        <f t="shared" si="37"/>
        <v>0</v>
      </c>
      <c r="EO117" s="56">
        <f t="shared" si="37"/>
        <v>0</v>
      </c>
      <c r="EP117" s="56">
        <f t="shared" si="37"/>
        <v>0</v>
      </c>
      <c r="EQ117" s="30">
        <f>CatTemplate[[#This Row],[Eq. unit cost]] * CatTemplate[[#This Row],[Eq. quantity]]</f>
        <v>0</v>
      </c>
      <c r="ER117" s="30">
        <f>CatTemplate[[#This Row],[Cons. unit cost]] *CatTemplate[[#This Row],[Cons. quantity]]</f>
        <v>0</v>
      </c>
      <c r="ES117" s="30">
        <f>CatTemplate[[#This Row],[Oth. unit cost]] *CatTemplate[[#This Row],[Oth. quantity]]</f>
        <v>0</v>
      </c>
      <c r="ET117" s="55">
        <f>SUM(CatTemplate[[#This Row],[CO1]:[CO20]])</f>
        <v>0</v>
      </c>
      <c r="EU117" s="56">
        <f t="shared" si="40"/>
        <v>0</v>
      </c>
      <c r="EV117" s="56">
        <f t="shared" si="40"/>
        <v>0</v>
      </c>
      <c r="EW117" s="56">
        <f t="shared" si="40"/>
        <v>0</v>
      </c>
      <c r="EX117" s="56">
        <f t="shared" si="40"/>
        <v>0</v>
      </c>
      <c r="EY117" s="56">
        <f t="shared" si="40"/>
        <v>0</v>
      </c>
      <c r="EZ117" s="56">
        <f t="shared" si="40"/>
        <v>0</v>
      </c>
      <c r="FA117" s="56">
        <f t="shared" si="40"/>
        <v>0</v>
      </c>
      <c r="FB117" s="56">
        <f t="shared" si="40"/>
        <v>0</v>
      </c>
      <c r="FC117" s="56">
        <f t="shared" si="40"/>
        <v>0</v>
      </c>
      <c r="FD117" s="56">
        <f t="shared" si="40"/>
        <v>0</v>
      </c>
      <c r="FE117" s="56">
        <f t="shared" si="40"/>
        <v>0</v>
      </c>
      <c r="FF117" s="56">
        <f t="shared" si="40"/>
        <v>0</v>
      </c>
      <c r="FG117" s="56">
        <f t="shared" si="40"/>
        <v>0</v>
      </c>
      <c r="FH117" s="56">
        <f t="shared" si="40"/>
        <v>0</v>
      </c>
      <c r="FI117" s="56">
        <f t="shared" si="40"/>
        <v>0</v>
      </c>
      <c r="FJ117" s="56">
        <f t="shared" si="40"/>
        <v>0</v>
      </c>
      <c r="FK117" s="56">
        <f t="shared" si="38"/>
        <v>0</v>
      </c>
      <c r="FL117" s="56">
        <f t="shared" si="38"/>
        <v>0</v>
      </c>
      <c r="FM117" s="56">
        <f t="shared" si="38"/>
        <v>0</v>
      </c>
      <c r="FN117" s="56">
        <f t="shared" si="38"/>
        <v>0</v>
      </c>
      <c r="FO117" s="58">
        <f>SUM(CatTemplate[[#This Row],[CS1]:[CS20]])</f>
        <v>0</v>
      </c>
      <c r="FP117" s="59">
        <f>CatTemplate[[#This Row],[Total Oth. cost]]+CatTemplate[[#This Row],[Total St. Cost]]</f>
        <v>0</v>
      </c>
      <c r="FQ117" s="33" t="e">
        <f t="shared" si="27"/>
        <v>#VALUE!</v>
      </c>
      <c r="FR117" s="33" t="e">
        <f t="shared" si="28"/>
        <v>#VALUE!</v>
      </c>
      <c r="FS117" s="30" t="e">
        <f>(CatTemplate[[#This Row],[CO1]] + CatTemplate[[#This Row],[CS1]]) * (1 + getRateOHFinal) * getRateMarkupFinal</f>
        <v>#VALUE!</v>
      </c>
      <c r="FT117" s="30" t="e">
        <f>(CatTemplate[[#This Row],[CO2]] + CatTemplate[[#This Row],[CS2]]) * (1 + getRateOHFinal) * getRateMarkupFinal</f>
        <v>#VALUE!</v>
      </c>
      <c r="FU117" s="30" t="e">
        <f>(CatTemplate[[#This Row],[CO3]] + CatTemplate[[#This Row],[CS3]]) * (1 + getRateOHFinal) * getRateMarkupFinal</f>
        <v>#VALUE!</v>
      </c>
      <c r="FV117" s="30" t="e">
        <f>(CatTemplate[[#This Row],[CO4]] + CatTemplate[[#This Row],[CS4]]) * (1 + getRateOHFinal) * getRateMarkupFinal</f>
        <v>#VALUE!</v>
      </c>
      <c r="FW117" s="30" t="e">
        <f>(CatTemplate[[#This Row],[CO5]] + CatTemplate[[#This Row],[CS5]]) * (1 + getRateOHFinal) * getRateMarkupFinal</f>
        <v>#VALUE!</v>
      </c>
      <c r="FX117" s="30" t="e">
        <f>(CatTemplate[[#This Row],[CO6]] + CatTemplate[[#This Row],[CS6]]) * (1 + getRateOHFinal) * getRateMarkupFinal</f>
        <v>#VALUE!</v>
      </c>
      <c r="FY117" s="30" t="e">
        <f>(CatTemplate[[#This Row],[CO7]] + CatTemplate[[#This Row],[CS7]]) * (1 + getRateOHFinal) * getRateMarkupFinal</f>
        <v>#VALUE!</v>
      </c>
      <c r="FZ117" s="30" t="e">
        <f>(CatTemplate[[#This Row],[CO8]] + CatTemplate[[#This Row],[CS8]]) * (1 + getRateOHFinal) * getRateMarkupFinal</f>
        <v>#VALUE!</v>
      </c>
      <c r="GA117" s="30" t="e">
        <f>(CatTemplate[[#This Row],[CO9]] + CatTemplate[[#This Row],[CS9]]) * (1 + getRateOHFinal) * getRateMarkupFinal</f>
        <v>#VALUE!</v>
      </c>
      <c r="GB117" s="30" t="e">
        <f>(CatTemplate[[#This Row],[CO10]] + CatTemplate[[#This Row],[CS10]]) * (1 + getRateOHFinal) * getRateMarkupFinal</f>
        <v>#VALUE!</v>
      </c>
      <c r="GC117" s="30" t="e">
        <f>(CatTemplate[[#This Row],[CO11]] + CatTemplate[[#This Row],[CS11]]) * (1 + getRateOHFinal) * getRateMarkupFinal</f>
        <v>#VALUE!</v>
      </c>
      <c r="GD117" s="30" t="e">
        <f>(CatTemplate[[#This Row],[CO12]] + CatTemplate[[#This Row],[CS12]]) * (1 + getRateOHFinal) * getRateMarkupFinal</f>
        <v>#VALUE!</v>
      </c>
      <c r="GE117" s="30" t="e">
        <f>(CatTemplate[[#This Row],[CO13]] + CatTemplate[[#This Row],[CS13]]) * (1 + getRateOHFinal) * getRateMarkupFinal</f>
        <v>#VALUE!</v>
      </c>
      <c r="GF117" s="30" t="e">
        <f>(CatTemplate[[#This Row],[CO14]] + CatTemplate[[#This Row],[CS14]]) * (1 + getRateOHFinal) * getRateMarkupFinal</f>
        <v>#VALUE!</v>
      </c>
      <c r="GG117" s="30" t="e">
        <f>(CatTemplate[[#This Row],[CO15]] + CatTemplate[[#This Row],[CS15]]) * (1 + getRateOHFinal) * getRateMarkupFinal</f>
        <v>#VALUE!</v>
      </c>
      <c r="GH117" s="30" t="e">
        <f>(CatTemplate[[#This Row],[CO16]] + CatTemplate[[#This Row],[CS16]]) * (1 + getRateOHFinal) * getRateMarkupFinal</f>
        <v>#VALUE!</v>
      </c>
      <c r="GI117" s="30" t="e">
        <f>(CatTemplate[[#This Row],[CO17]] + CatTemplate[[#This Row],[CS17]]) * (1 + getRateOHFinal) * getRateMarkupFinal</f>
        <v>#VALUE!</v>
      </c>
      <c r="GJ117" s="30" t="e">
        <f>(CatTemplate[[#This Row],[CO18]] + CatTemplate[[#This Row],[CS18]]) * (1 + getRateOHFinal) * getRateMarkupFinal</f>
        <v>#VALUE!</v>
      </c>
      <c r="GK117" s="30" t="e">
        <f>(CatTemplate[[#This Row],[CO19]] + CatTemplate[[#This Row],[CS19]]) * (1 + getRateOHFinal) * getRateMarkupFinal</f>
        <v>#VALUE!</v>
      </c>
      <c r="GL117" s="30" t="e">
        <f>(CatTemplate[[#This Row],[CO20]] + CatTemplate[[#This Row],[CS20]]) * (1 + getRateOHFinal) * getRateMarkupFinal</f>
        <v>#VALUE!</v>
      </c>
      <c r="GM117" s="30" t="e">
        <f t="shared" si="29"/>
        <v>#VALUE!</v>
      </c>
      <c r="GN117" s="30" t="e">
        <f t="shared" si="30"/>
        <v>#VALUE!</v>
      </c>
      <c r="GO117" s="30" t="e">
        <f t="shared" si="31"/>
        <v>#VALUE!</v>
      </c>
      <c r="GP117" s="30" t="e">
        <f t="shared" si="32"/>
        <v>#VALUE!</v>
      </c>
      <c r="GQ117" s="30" t="e">
        <f>(CatTemplate[[#This Row],[CO1]]+CatTemplate[[#This Row],[CS1]]) * (1+ getRateOHFinal) * (1 + getRateMarkupFinal)</f>
        <v>#VALUE!</v>
      </c>
      <c r="GR117" s="30" t="e">
        <f>(CatTemplate[[#This Row],[CO2]]+CatTemplate[[#This Row],[CS2]]) * (1+ getRateOHFinal) * (1 + getRateMarkupFinal)</f>
        <v>#VALUE!</v>
      </c>
      <c r="GS117" s="30" t="e">
        <f>(CatTemplate[[#This Row],[CO3]]+CatTemplate[[#This Row],[CS3]]) * (1+ getRateOHFinal) * (1 + getRateMarkupFinal)</f>
        <v>#VALUE!</v>
      </c>
      <c r="GT117" s="30" t="e">
        <f>(CatTemplate[[#This Row],[CO4]]+CatTemplate[[#This Row],[CS4]]) * (1+ getRateOHFinal) * (1 + getRateMarkupFinal)</f>
        <v>#VALUE!</v>
      </c>
      <c r="GU117" s="30" t="e">
        <f>(CatTemplate[[#This Row],[CO5]]+CatTemplate[[#This Row],[CS5]]) * (1+ getRateOHFinal) * (1 + getRateMarkupFinal)</f>
        <v>#VALUE!</v>
      </c>
      <c r="GV117" s="30" t="e">
        <f>(CatTemplate[[#This Row],[CO6]]+CatTemplate[[#This Row],[CS6]]) * (1+ getRateOHFinal) * (1 + getRateMarkupFinal)</f>
        <v>#VALUE!</v>
      </c>
      <c r="GW117" s="30" t="e">
        <f>(CatTemplate[[#This Row],[CO7]]+CatTemplate[[#This Row],[CS7]]) * (1+ getRateOHFinal) * (1 + getRateMarkupFinal)</f>
        <v>#VALUE!</v>
      </c>
      <c r="GX117" s="30" t="e">
        <f>(CatTemplate[[#This Row],[CO8]]+CatTemplate[[#This Row],[CS8]]) * (1+ getRateOHFinal) * (1 + getRateMarkupFinal)</f>
        <v>#VALUE!</v>
      </c>
      <c r="GY117" s="30" t="e">
        <f>(CatTemplate[[#This Row],[CO9]]+CatTemplate[[#This Row],[CS9]]) * (1+ getRateOHFinal) * (1 + getRateMarkupFinal)</f>
        <v>#VALUE!</v>
      </c>
      <c r="GZ117" s="30" t="e">
        <f>(CatTemplate[[#This Row],[CO10]]+CatTemplate[[#This Row],[CS10]]) * (1+ getRateOHFinal) * (1 + getRateMarkupFinal)</f>
        <v>#VALUE!</v>
      </c>
      <c r="HA117" s="30" t="e">
        <f>(CatTemplate[[#This Row],[CO11]]+CatTemplate[[#This Row],[CS11]]) * (1+ getRateOHFinal) * (1 + getRateMarkupFinal)</f>
        <v>#VALUE!</v>
      </c>
      <c r="HB117" s="30" t="e">
        <f>(CatTemplate[[#This Row],[CO12]]+CatTemplate[[#This Row],[CS12]]) * (1+ getRateOHFinal) * (1 + getRateMarkupFinal)</f>
        <v>#VALUE!</v>
      </c>
      <c r="HC117" s="30" t="e">
        <f>(CatTemplate[[#This Row],[CO13]]+CatTemplate[[#This Row],[CS13]]) * (1+ getRateOHFinal) * (1 + getRateMarkupFinal)</f>
        <v>#VALUE!</v>
      </c>
      <c r="HD117" s="30" t="e">
        <f>(CatTemplate[[#This Row],[CO14]]+CatTemplate[[#This Row],[CS14]]) * (1+ getRateOHFinal) * (1 + getRateMarkupFinal)</f>
        <v>#VALUE!</v>
      </c>
      <c r="HE117" s="30" t="e">
        <f>(CatTemplate[[#This Row],[CO15]]+CatTemplate[[#This Row],[CS15]]) * (1+ getRateOHFinal) * (1 + getRateMarkupFinal)</f>
        <v>#VALUE!</v>
      </c>
      <c r="HF117" s="30" t="e">
        <f>(CatTemplate[[#This Row],[CO16]]+CatTemplate[[#This Row],[CS16]]) * (1+ getRateOHFinal) * (1 + getRateMarkupFinal)</f>
        <v>#VALUE!</v>
      </c>
      <c r="HG117" s="30" t="e">
        <f>(CatTemplate[[#This Row],[CO17]]+CatTemplate[[#This Row],[CS17]]) * (1+ getRateOHFinal) * (1 + getRateMarkupFinal)</f>
        <v>#VALUE!</v>
      </c>
      <c r="HH117" s="30" t="e">
        <f>(CatTemplate[[#This Row],[CO18]]+CatTemplate[[#This Row],[CS18]]) * (1+ getRateOHFinal) * (1 + getRateMarkupFinal)</f>
        <v>#VALUE!</v>
      </c>
      <c r="HI117" s="30" t="e">
        <f>(CatTemplate[[#This Row],[CO19]]+CatTemplate[[#This Row],[CS19]]) * (1+ getRateOHFinal) * (1 + getRateMarkupFinal)</f>
        <v>#VALUE!</v>
      </c>
      <c r="HJ117" s="30" t="e">
        <f>(CatTemplate[[#This Row],[CO20]]+CatTemplate[[#This Row],[CS20]]) * (1+ getRateOHFinal) * (1 + getRateMarkupFinal)</f>
        <v>#VALUE!</v>
      </c>
      <c r="HK117" s="39" t="e">
        <f>CatTemplate[[#This Row],[Total cost]]+CatTemplate[[#This Row],[OH Amount]]+CatTemplate[[#This Row],[Markup]]</f>
        <v>#VALUE!</v>
      </c>
      <c r="HL117" s="63">
        <f>IF(CatTemplate[[#This Row],[Units]]="Days",CatTemplate[[#This Row],[Project quantity]]*CatTemplate[[#This Row],[St. unit effort]],CatTemplate[[#This Row],[Project quantity]])</f>
        <v>0</v>
      </c>
      <c r="HM117" s="287">
        <f>IFERROR(CatTemplate[[#This Row],[Total Price]]/(CatTemplate[[#This Row],[Final Quantity]]),0)</f>
        <v>0</v>
      </c>
      <c r="HN117" s="261"/>
    </row>
    <row r="118" spans="2:222" x14ac:dyDescent="0.2">
      <c r="B118" s="6" t="s">
        <v>75</v>
      </c>
      <c r="C118" s="22">
        <v>2</v>
      </c>
      <c r="D118" s="7" t="s">
        <v>75</v>
      </c>
      <c r="E118" s="24">
        <v>10</v>
      </c>
      <c r="F118" s="18" t="s">
        <v>164</v>
      </c>
      <c r="G118" s="26">
        <v>4</v>
      </c>
      <c r="H118" s="18" t="s">
        <v>985</v>
      </c>
      <c r="I118" s="18" t="s">
        <v>896</v>
      </c>
      <c r="J118" s="15" t="s">
        <v>28</v>
      </c>
      <c r="K118" s="15"/>
      <c r="L118" s="15" t="s">
        <v>421</v>
      </c>
      <c r="M118" s="15" t="s">
        <v>208</v>
      </c>
      <c r="N118" s="15" t="s">
        <v>858</v>
      </c>
      <c r="O118" s="320"/>
      <c r="P118" s="71"/>
      <c r="Q118" s="108"/>
      <c r="R118" s="73"/>
      <c r="S118" s="97"/>
      <c r="T118" s="100">
        <f>getEqUnitCost</f>
        <v>0</v>
      </c>
      <c r="U118" s="73">
        <f>getEqUnitEffort</f>
        <v>0</v>
      </c>
      <c r="V118" s="101">
        <f>getEqQuantity</f>
        <v>0</v>
      </c>
      <c r="W118" s="320"/>
      <c r="X118" s="100">
        <f>getConsUnitCost</f>
        <v>0</v>
      </c>
      <c r="Y118" s="73">
        <f>getConsUnitEffort</f>
        <v>0</v>
      </c>
      <c r="Z118" s="14">
        <f>getConsQuantity</f>
        <v>0</v>
      </c>
      <c r="AA118" s="320"/>
      <c r="AB118" s="72"/>
      <c r="AC118" s="112"/>
      <c r="AD118" s="14">
        <f>getOthQuantity</f>
        <v>0</v>
      </c>
      <c r="AE118" s="320"/>
      <c r="AF118" s="28" t="str">
        <f>IF(ISBLANK(CatTemplate[[#This Row],[Resource type]]),"",CatTemplate[[#This Row],[Resource type]])</f>
        <v>CIEC CRA</v>
      </c>
      <c r="AG118" s="242">
        <f>getStaffUnitCost</f>
        <v>529.72667641480098</v>
      </c>
      <c r="AH118" s="113">
        <f>getStaffUnitEffort</f>
        <v>0</v>
      </c>
      <c r="AI118" s="40">
        <f>getStaffQuantity</f>
        <v>0</v>
      </c>
      <c r="AJ118" s="41">
        <f>CatTemplate[[#This Row],[St. quantity]]*8/ParRatePM</f>
        <v>0</v>
      </c>
      <c r="AK118" s="320"/>
      <c r="AL118" s="53" t="str">
        <f>CatTemplate[[#This Row],[Item type]]</f>
        <v>Travels</v>
      </c>
      <c r="AM118" s="12">
        <f>SUM(CatTemplate[[#This Row],[Year1]:[Year20]])</f>
        <v>0</v>
      </c>
      <c r="AN118" s="52"/>
      <c r="AO118" s="52"/>
      <c r="AP118" s="52"/>
      <c r="AQ118" s="8"/>
      <c r="AR118" s="8"/>
      <c r="AS118" s="8"/>
      <c r="AT118" s="8"/>
      <c r="AU118" s="8"/>
      <c r="AV118" s="8"/>
      <c r="AW118" s="8"/>
      <c r="AX118" s="8"/>
      <c r="AY118" s="8"/>
      <c r="AZ118" s="8"/>
      <c r="BA118" s="8"/>
      <c r="BB118" s="8"/>
      <c r="BC118" s="8"/>
      <c r="BD118" s="8"/>
      <c r="BE118" s="8"/>
      <c r="BF118" s="8"/>
      <c r="BG118" s="36"/>
      <c r="BH118" s="320"/>
      <c r="BI118" s="37" t="str">
        <f>getCostCategory</f>
        <v>05 Travel costs</v>
      </c>
      <c r="BJ118" s="37" t="str">
        <f>getSection</f>
        <v>02 Patient visits and data collection</v>
      </c>
      <c r="BK118" s="32" t="str">
        <f>getObject</f>
        <v>Patient visits and data collection</v>
      </c>
      <c r="BL118" s="30">
        <f>IFERROR(getUnitCost * IF(CatTemplate[[#This Row],[Cost Category Comp.]]="01 Staff costs", 1,1),0)</f>
        <v>529.72667641480098</v>
      </c>
      <c r="BM118" s="29">
        <f>IF(AND(ISBLANK(CatTemplate[[#This Row],[Eq. unit cost]]),ISBLANK(CatTemplate[[#This Row],[Cons. unit cost]]),ISBLANK(CatTemplate[[#This Row],[Oth. unit cost]])), 0, IF(getUnitEffort =0,1,getUnitEffort) * CatTemplate[[#This Row],[Year1]])</f>
        <v>0</v>
      </c>
      <c r="BN118" s="29">
        <f>IF(AND(ISBLANK(CatTemplate[[#This Row],[Eq. unit cost]]),ISBLANK(CatTemplate[[#This Row],[Cons. unit cost]]),ISBLANK(CatTemplate[[#This Row],[Oth. unit cost]])), 0, IF(getUnitEffort =0,1,getUnitEffort) * CatTemplate[[#This Row],[Year2]])</f>
        <v>0</v>
      </c>
      <c r="BO118" s="29">
        <f>IF(AND(ISBLANK(CatTemplate[[#This Row],[Eq. unit cost]]),ISBLANK(CatTemplate[[#This Row],[Cons. unit cost]]),ISBLANK(CatTemplate[[#This Row],[Oth. unit cost]])), 0, IF(getUnitEffort =0,1,getUnitEffort) * CatTemplate[[#This Row],[Year3]])</f>
        <v>0</v>
      </c>
      <c r="BP118" s="29">
        <f>IF(AND(ISBLANK(CatTemplate[[#This Row],[Eq. unit cost]]),ISBLANK(CatTemplate[[#This Row],[Cons. unit cost]]),ISBLANK(CatTemplate[[#This Row],[Oth. unit cost]])), 0, IF(getUnitEffort =0,1,getUnitEffort) * CatTemplate[[#This Row],[Year4]])</f>
        <v>0</v>
      </c>
      <c r="BQ118" s="29">
        <f>IF(AND(ISBLANK(CatTemplate[[#This Row],[Eq. unit cost]]),ISBLANK(CatTemplate[[#This Row],[Cons. unit cost]]),ISBLANK(CatTemplate[[#This Row],[Oth. unit cost]])), 0, IF(getUnitEffort =0,1,getUnitEffort) * CatTemplate[[#This Row],[Year5]])</f>
        <v>0</v>
      </c>
      <c r="BR118" s="29">
        <f>IF(AND(ISBLANK(CatTemplate[[#This Row],[Eq. unit cost]]),ISBLANK(CatTemplate[[#This Row],[Cons. unit cost]]),ISBLANK(CatTemplate[[#This Row],[Oth. unit cost]])), 0, IF(getUnitEffort =0,1,getUnitEffort) * CatTemplate[[#This Row],[Year6]])</f>
        <v>0</v>
      </c>
      <c r="BS118" s="29">
        <f>IF(AND(ISBLANK(CatTemplate[[#This Row],[Eq. unit cost]]),ISBLANK(CatTemplate[[#This Row],[Cons. unit cost]]),ISBLANK(CatTemplate[[#This Row],[Oth. unit cost]])), 0, IF(getUnitEffort =0,1,getUnitEffort) * CatTemplate[[#This Row],[Year7]])</f>
        <v>0</v>
      </c>
      <c r="BT118" s="29">
        <f>IF(AND(ISBLANK(CatTemplate[[#This Row],[Eq. unit cost]]),ISBLANK(CatTemplate[[#This Row],[Cons. unit cost]]),ISBLANK(CatTemplate[[#This Row],[Oth. unit cost]])), 0, IF(getUnitEffort =0,1,getUnitEffort) * CatTemplate[[#This Row],[Year8]])</f>
        <v>0</v>
      </c>
      <c r="BU118" s="29">
        <f>IF(AND(ISBLANK(CatTemplate[[#This Row],[Eq. unit cost]]),ISBLANK(CatTemplate[[#This Row],[Cons. unit cost]]),ISBLANK(CatTemplate[[#This Row],[Oth. unit cost]])), 0, IF(getUnitEffort =0,1,getUnitEffort) * CatTemplate[[#This Row],[Year9]])</f>
        <v>0</v>
      </c>
      <c r="BV118" s="29">
        <f>IF(AND(ISBLANK(CatTemplate[[#This Row],[Eq. unit cost]]),ISBLANK(CatTemplate[[#This Row],[Cons. unit cost]]),ISBLANK(CatTemplate[[#This Row],[Oth. unit cost]])), 0, IF(getUnitEffort =0,1,getUnitEffort) * CatTemplate[[#This Row],[Year10]])</f>
        <v>0</v>
      </c>
      <c r="BW118" s="29">
        <f>IF(AND(ISBLANK(CatTemplate[[#This Row],[Eq. unit cost]]),ISBLANK(CatTemplate[[#This Row],[Cons. unit cost]]),ISBLANK(CatTemplate[[#This Row],[Oth. unit cost]])), 0, IF(getUnitEffort =0,1,getUnitEffort) * CatTemplate[[#This Row],[Year11]])</f>
        <v>0</v>
      </c>
      <c r="BX118" s="29">
        <f>IF(AND(ISBLANK(CatTemplate[[#This Row],[Eq. unit cost]]),ISBLANK(CatTemplate[[#This Row],[Cons. unit cost]]),ISBLANK(CatTemplate[[#This Row],[Oth. unit cost]])), 0, IF(getUnitEffort =0,1,getUnitEffort) * CatTemplate[[#This Row],[Year12]])</f>
        <v>0</v>
      </c>
      <c r="BY118" s="29">
        <f>IF(AND(ISBLANK(CatTemplate[[#This Row],[Eq. unit cost]]),ISBLANK(CatTemplate[[#This Row],[Cons. unit cost]]),ISBLANK(CatTemplate[[#This Row],[Oth. unit cost]])), 0, IF(getUnitEffort =0,1,getUnitEffort) * CatTemplate[[#This Row],[Year13]])</f>
        <v>0</v>
      </c>
      <c r="BZ118" s="29">
        <f>IF(AND(ISBLANK(CatTemplate[[#This Row],[Eq. unit cost]]),ISBLANK(CatTemplate[[#This Row],[Cons. unit cost]]),ISBLANK(CatTemplate[[#This Row],[Oth. unit cost]])), 0, IF(getUnitEffort =0,1,getUnitEffort) * CatTemplate[[#This Row],[Year14]])</f>
        <v>0</v>
      </c>
      <c r="CA118" s="29">
        <f>IF(AND(ISBLANK(CatTemplate[[#This Row],[Eq. unit cost]]),ISBLANK(CatTemplate[[#This Row],[Cons. unit cost]]),ISBLANK(CatTemplate[[#This Row],[Oth. unit cost]])), 0, IF(getUnitEffort =0,1,getUnitEffort) * CatTemplate[[#This Row],[Year15]])</f>
        <v>0</v>
      </c>
      <c r="CB118" s="29">
        <f>IF(AND(ISBLANK(CatTemplate[[#This Row],[Eq. unit cost]]),ISBLANK(CatTemplate[[#This Row],[Cons. unit cost]]),ISBLANK(CatTemplate[[#This Row],[Oth. unit cost]])), 0, IF(getUnitEffort =0,1,getUnitEffort) * CatTemplate[[#This Row],[Year16]])</f>
        <v>0</v>
      </c>
      <c r="CC118" s="29">
        <f>IF(AND(ISBLANK(CatTemplate[[#This Row],[Eq. unit cost]]),ISBLANK(CatTemplate[[#This Row],[Cons. unit cost]]),ISBLANK(CatTemplate[[#This Row],[Oth. unit cost]])), 0, IF(getUnitEffort =0,1,getUnitEffort) * CatTemplate[[#This Row],[Year17]])</f>
        <v>0</v>
      </c>
      <c r="CD118" s="29">
        <f>IF(AND(ISBLANK(CatTemplate[[#This Row],[Eq. unit cost]]),ISBLANK(CatTemplate[[#This Row],[Cons. unit cost]]),ISBLANK(CatTemplate[[#This Row],[Oth. unit cost]])), 0, IF(getUnitEffort =0,1,getUnitEffort) * CatTemplate[[#This Row],[Year18]])</f>
        <v>0</v>
      </c>
      <c r="CE118" s="29">
        <f>IF(AND(ISBLANK(CatTemplate[[#This Row],[Eq. unit cost]]),ISBLANK(CatTemplate[[#This Row],[Cons. unit cost]]),ISBLANK(CatTemplate[[#This Row],[Oth. unit cost]])), 0, IF(getUnitEffort =0,1,getUnitEffort) * CatTemplate[[#This Row],[Year19]])</f>
        <v>0</v>
      </c>
      <c r="CF118" s="29">
        <f>IF(AND(ISBLANK(CatTemplate[[#This Row],[Eq. unit cost]]),ISBLANK(CatTemplate[[#This Row],[Cons. unit cost]]),ISBLANK(CatTemplate[[#This Row],[Oth. unit cost]])), 0, IF(getUnitEffort =0,1,getUnitEffort) * CatTemplate[[#This Row],[Year20]])</f>
        <v>0</v>
      </c>
      <c r="CG118" s="45">
        <f>SUM(CatTemplate[[#This Row],[Q1]:[Q20]])</f>
        <v>0</v>
      </c>
      <c r="CH118" s="29">
        <f>IF(ISBLANK(CatTemplate[[#This Row],[St. unit effort]]),0,(CatTemplate[[#This Row],[St. unit effort]] * CatTemplate[[#This Row],[Year1]]))</f>
        <v>0</v>
      </c>
      <c r="CI118" s="29">
        <f>IF(ISBLANK(CatTemplate[[#This Row],[St. unit effort]]),0,(CatTemplate[[#This Row],[St. unit effort]] * CatTemplate[[#This Row],[Year2]]))</f>
        <v>0</v>
      </c>
      <c r="CJ118" s="29">
        <f>IF(ISBLANK(CatTemplate[[#This Row],[St. unit effort]]),0,(CatTemplate[[#This Row],[St. unit effort]] * CatTemplate[[#This Row],[Year3]]))</f>
        <v>0</v>
      </c>
      <c r="CK118" s="29">
        <f>IF(ISBLANK(CatTemplate[[#This Row],[St. unit effort]]),0,(CatTemplate[[#This Row],[St. unit effort]] * CatTemplate[[#This Row],[Year4]]))</f>
        <v>0</v>
      </c>
      <c r="CL118" s="29">
        <f>IF(ISBLANK(CatTemplate[[#This Row],[St. unit effort]]),0,(CatTemplate[[#This Row],[St. unit effort]] * CatTemplate[[#This Row],[Year5]]))</f>
        <v>0</v>
      </c>
      <c r="CM118" s="29">
        <f>IF(ISBLANK(CatTemplate[[#This Row],[St. unit effort]]),0,(CatTemplate[[#This Row],[St. unit effort]] * CatTemplate[[#This Row],[Year6]]))</f>
        <v>0</v>
      </c>
      <c r="CN118" s="29">
        <f>IF(ISBLANK(CatTemplate[[#This Row],[St. unit effort]]),0,(CatTemplate[[#This Row],[St. unit effort]] * CatTemplate[[#This Row],[Year7]]))</f>
        <v>0</v>
      </c>
      <c r="CO118" s="29">
        <f>IF(ISBLANK(CatTemplate[[#This Row],[St. unit effort]]),0,(CatTemplate[[#This Row],[St. unit effort]] * CatTemplate[[#This Row],[Year8]]))</f>
        <v>0</v>
      </c>
      <c r="CP118" s="29">
        <f>IF(ISBLANK(CatTemplate[[#This Row],[St. unit effort]]),0,(CatTemplate[[#This Row],[St. unit effort]] * CatTemplate[[#This Row],[Year9]]))</f>
        <v>0</v>
      </c>
      <c r="CQ118" s="29">
        <f>IF(ISBLANK(CatTemplate[[#This Row],[St. unit effort]]),0,(CatTemplate[[#This Row],[St. unit effort]] * CatTemplate[[#This Row],[Year10]]))</f>
        <v>0</v>
      </c>
      <c r="CR118" s="29">
        <f>IF(ISBLANK(CatTemplate[[#This Row],[St. unit effort]]),0,(CatTemplate[[#This Row],[St. unit effort]] * CatTemplate[[#This Row],[Year11]]))</f>
        <v>0</v>
      </c>
      <c r="CS118" s="29">
        <f>IF(ISBLANK(CatTemplate[[#This Row],[St. unit effort]]),0,(CatTemplate[[#This Row],[St. unit effort]] * CatTemplate[[#This Row],[Year12]]))</f>
        <v>0</v>
      </c>
      <c r="CT118" s="29">
        <f>IF(ISBLANK(CatTemplate[[#This Row],[St. unit effort]]),0,(CatTemplate[[#This Row],[St. unit effort]] * CatTemplate[[#This Row],[Year13]]))</f>
        <v>0</v>
      </c>
      <c r="CU118" s="29">
        <f>IF(ISBLANK(CatTemplate[[#This Row],[St. unit effort]]),0,(CatTemplate[[#This Row],[St. unit effort]] * CatTemplate[[#This Row],[Year14]]))</f>
        <v>0</v>
      </c>
      <c r="CV118" s="29">
        <f>IF(ISBLANK(CatTemplate[[#This Row],[St. unit effort]]),0,(CatTemplate[[#This Row],[St. unit effort]] * CatTemplate[[#This Row],[Year15]]))</f>
        <v>0</v>
      </c>
      <c r="CW118" s="29">
        <f>IF(ISBLANK(CatTemplate[[#This Row],[St. unit effort]]),0,(CatTemplate[[#This Row],[St. unit effort]] * CatTemplate[[#This Row],[Year16]]))</f>
        <v>0</v>
      </c>
      <c r="CX118" s="29">
        <f>IF(ISBLANK(CatTemplate[[#This Row],[St. unit effort]]),0,(CatTemplate[[#This Row],[St. unit effort]] * CatTemplate[[#This Row],[Year17]]))</f>
        <v>0</v>
      </c>
      <c r="CY118" s="29">
        <f>IF(ISBLANK(CatTemplate[[#This Row],[St. unit effort]]),0,(CatTemplate[[#This Row],[St. unit effort]] * CatTemplate[[#This Row],[Year18]]))</f>
        <v>0</v>
      </c>
      <c r="CZ118" s="29">
        <f>IF(ISBLANK(CatTemplate[[#This Row],[St. unit effort]]),0,(CatTemplate[[#This Row],[St. unit effort]] * CatTemplate[[#This Row],[Year19]]))</f>
        <v>0</v>
      </c>
      <c r="DA118" s="29">
        <f>IF(ISBLANK(CatTemplate[[#This Row],[St. unit effort]]),0,(CatTemplate[[#This Row],[St. unit effort]] * CatTemplate[[#This Row],[Year20]]))</f>
        <v>0</v>
      </c>
      <c r="DB118" s="57">
        <f>IF(ISBLANK(CatTemplate[[#This Row],[St. unit effort]]),0,(CatTemplate[[#This Row],[St. unit effort]] * CatTemplate[[#This Row],[Year1]])*8/ParRatePM)</f>
        <v>0</v>
      </c>
      <c r="DC118" s="57">
        <f>IF(ISBLANK(CatTemplate[[#This Row],[St. unit effort]]),0,(CatTemplate[[#This Row],[St. unit effort]] * CatTemplate[[#This Row],[Year2]])*8/ParRatePM)</f>
        <v>0</v>
      </c>
      <c r="DD118" s="57">
        <f>IF(ISBLANK(CatTemplate[[#This Row],[St. unit effort]]),0,(CatTemplate[[#This Row],[St. unit effort]] * CatTemplate[[#This Row],[Year3]])*8/ParRatePM)</f>
        <v>0</v>
      </c>
      <c r="DE118" s="57">
        <f>IF(ISBLANK(CatTemplate[[#This Row],[St. unit effort]]),0,(CatTemplate[[#This Row],[St. unit effort]] * CatTemplate[[#This Row],[Year4]])*8/ParRatePM)</f>
        <v>0</v>
      </c>
      <c r="DF118" s="57">
        <f>IF(ISBLANK(CatTemplate[[#This Row],[St. unit effort]]),0,(CatTemplate[[#This Row],[St. unit effort]] * CatTemplate[[#This Row],[Year5]])*8/ParRatePM)</f>
        <v>0</v>
      </c>
      <c r="DG118" s="57">
        <f>IF(ISBLANK(CatTemplate[[#This Row],[St. unit effort]]),0,(CatTemplate[[#This Row],[St. unit effort]] * CatTemplate[[#This Row],[Year6]])*8/ParRatePM)</f>
        <v>0</v>
      </c>
      <c r="DH118" s="57">
        <f>IF(ISBLANK(CatTemplate[[#This Row],[St. unit effort]]),0,(CatTemplate[[#This Row],[St. unit effort]] * CatTemplate[[#This Row],[Year7]])*8/ParRatePM)</f>
        <v>0</v>
      </c>
      <c r="DI118" s="57">
        <f>IF(ISBLANK(CatTemplate[[#This Row],[St. unit effort]]),0,(CatTemplate[[#This Row],[St. unit effort]] * CatTemplate[[#This Row],[Year8]])*8/ParRatePM)</f>
        <v>0</v>
      </c>
      <c r="DJ118" s="57">
        <f>IF(ISBLANK(CatTemplate[[#This Row],[St. unit effort]]),0,(CatTemplate[[#This Row],[St. unit effort]] * CatTemplate[[#This Row],[Year9]])*8/ParRatePM)</f>
        <v>0</v>
      </c>
      <c r="DK118" s="57">
        <f>IF(ISBLANK(CatTemplate[[#This Row],[St. unit effort]]),0,(CatTemplate[[#This Row],[St. unit effort]] * CatTemplate[[#This Row],[Year10]])*8/ParRatePM)</f>
        <v>0</v>
      </c>
      <c r="DL118" s="57">
        <f>IF(ISBLANK(CatTemplate[[#This Row],[St. unit effort]]),0,(CatTemplate[[#This Row],[St. unit effort]] * CatTemplate[[#This Row],[Year11]])*8/ParRatePM)</f>
        <v>0</v>
      </c>
      <c r="DM118" s="57">
        <f>IF(ISBLANK(CatTemplate[[#This Row],[St. unit effort]]),0,(CatTemplate[[#This Row],[St. unit effort]] * CatTemplate[[#This Row],[Year12]])*8/ParRatePM)</f>
        <v>0</v>
      </c>
      <c r="DN118" s="57">
        <f>IF(ISBLANK(CatTemplate[[#This Row],[St. unit effort]]),0,(CatTemplate[[#This Row],[St. unit effort]] * CatTemplate[[#This Row],[Year13]])*8/ParRatePM)</f>
        <v>0</v>
      </c>
      <c r="DO118" s="57">
        <f>IF(ISBLANK(CatTemplate[[#This Row],[St. unit effort]]),0,(CatTemplate[[#This Row],[St. unit effort]] * CatTemplate[[#This Row],[Year14]])*8/ParRatePM)</f>
        <v>0</v>
      </c>
      <c r="DP118" s="57">
        <f>IF(ISBLANK(CatTemplate[[#This Row],[St. unit effort]]),0,(CatTemplate[[#This Row],[St. unit effort]] * CatTemplate[[#This Row],[Year15]])*8/ParRatePM)</f>
        <v>0</v>
      </c>
      <c r="DQ118" s="57">
        <f>IF(ISBLANK(CatTemplate[[#This Row],[St. unit effort]]),0,(CatTemplate[[#This Row],[St. unit effort]] * CatTemplate[[#This Row],[Year16]])*8/ParRatePM)</f>
        <v>0</v>
      </c>
      <c r="DR118" s="57">
        <f>IF(ISBLANK(CatTemplate[[#This Row],[St. unit effort]]),0,(CatTemplate[[#This Row],[St. unit effort]] * CatTemplate[[#This Row],[Year17]])*8/ParRatePM)</f>
        <v>0</v>
      </c>
      <c r="DS118" s="57">
        <f>IF(ISBLANK(CatTemplate[[#This Row],[St. unit effort]]),0,(CatTemplate[[#This Row],[St. unit effort]] * CatTemplate[[#This Row],[Year18]])*8/ParRatePM)</f>
        <v>0</v>
      </c>
      <c r="DT118" s="57">
        <f>IF(ISBLANK(CatTemplate[[#This Row],[St. unit effort]]),0,(CatTemplate[[#This Row],[St. unit effort]] * CatTemplate[[#This Row],[Year19]])*8/ParRatePM)</f>
        <v>0</v>
      </c>
      <c r="DU118" s="57">
        <f>IF(ISBLANK(CatTemplate[[#This Row],[St. unit effort]]),0,(CatTemplate[[#This Row],[St. unit effort]] * CatTemplate[[#This Row],[Year20]])*8/ParRatePM)</f>
        <v>0</v>
      </c>
      <c r="DV118" s="54">
        <f>SUM(CatTemplate[[#This Row],[PM1]:[PM20]])</f>
        <v>0</v>
      </c>
      <c r="DW118" s="56">
        <f t="shared" si="39"/>
        <v>0</v>
      </c>
      <c r="DX118" s="56">
        <f t="shared" si="39"/>
        <v>0</v>
      </c>
      <c r="DY118" s="56">
        <f t="shared" si="39"/>
        <v>0</v>
      </c>
      <c r="DZ118" s="56">
        <f t="shared" si="39"/>
        <v>0</v>
      </c>
      <c r="EA118" s="56">
        <f t="shared" si="39"/>
        <v>0</v>
      </c>
      <c r="EB118" s="56">
        <f t="shared" si="39"/>
        <v>0</v>
      </c>
      <c r="EC118" s="56">
        <f t="shared" si="39"/>
        <v>0</v>
      </c>
      <c r="ED118" s="56">
        <f t="shared" si="39"/>
        <v>0</v>
      </c>
      <c r="EE118" s="56">
        <f t="shared" si="39"/>
        <v>0</v>
      </c>
      <c r="EF118" s="56">
        <f t="shared" si="39"/>
        <v>0</v>
      </c>
      <c r="EG118" s="56">
        <f t="shared" si="39"/>
        <v>0</v>
      </c>
      <c r="EH118" s="56">
        <f t="shared" si="39"/>
        <v>0</v>
      </c>
      <c r="EI118" s="56">
        <f t="shared" si="39"/>
        <v>0</v>
      </c>
      <c r="EJ118" s="56">
        <f t="shared" si="39"/>
        <v>0</v>
      </c>
      <c r="EK118" s="56">
        <f t="shared" si="39"/>
        <v>0</v>
      </c>
      <c r="EL118" s="56">
        <f t="shared" ref="EL118:EP133" si="41">getCost(COLUMN(), ROW(), "Other")</f>
        <v>0</v>
      </c>
      <c r="EM118" s="56">
        <f t="shared" si="41"/>
        <v>0</v>
      </c>
      <c r="EN118" s="56">
        <f t="shared" si="41"/>
        <v>0</v>
      </c>
      <c r="EO118" s="56">
        <f t="shared" si="41"/>
        <v>0</v>
      </c>
      <c r="EP118" s="56">
        <f t="shared" si="41"/>
        <v>0</v>
      </c>
      <c r="EQ118" s="30">
        <f>CatTemplate[[#This Row],[Eq. unit cost]] * CatTemplate[[#This Row],[Eq. quantity]]</f>
        <v>0</v>
      </c>
      <c r="ER118" s="30">
        <f>CatTemplate[[#This Row],[Cons. unit cost]] *CatTemplate[[#This Row],[Cons. quantity]]</f>
        <v>0</v>
      </c>
      <c r="ES118" s="30">
        <f>CatTemplate[[#This Row],[Oth. unit cost]] *CatTemplate[[#This Row],[Oth. quantity]]</f>
        <v>0</v>
      </c>
      <c r="ET118" s="55">
        <f>SUM(CatTemplate[[#This Row],[CO1]:[CO20]])</f>
        <v>0</v>
      </c>
      <c r="EU118" s="56">
        <f t="shared" si="40"/>
        <v>0</v>
      </c>
      <c r="EV118" s="56">
        <f t="shared" si="40"/>
        <v>0</v>
      </c>
      <c r="EW118" s="56">
        <f t="shared" si="40"/>
        <v>0</v>
      </c>
      <c r="EX118" s="56">
        <f t="shared" si="40"/>
        <v>0</v>
      </c>
      <c r="EY118" s="56">
        <f t="shared" si="40"/>
        <v>0</v>
      </c>
      <c r="EZ118" s="56">
        <f t="shared" si="40"/>
        <v>0</v>
      </c>
      <c r="FA118" s="56">
        <f t="shared" si="40"/>
        <v>0</v>
      </c>
      <c r="FB118" s="56">
        <f t="shared" si="40"/>
        <v>0</v>
      </c>
      <c r="FC118" s="56">
        <f t="shared" si="40"/>
        <v>0</v>
      </c>
      <c r="FD118" s="56">
        <f t="shared" si="40"/>
        <v>0</v>
      </c>
      <c r="FE118" s="56">
        <f t="shared" si="40"/>
        <v>0</v>
      </c>
      <c r="FF118" s="56">
        <f t="shared" si="40"/>
        <v>0</v>
      </c>
      <c r="FG118" s="56">
        <f t="shared" si="40"/>
        <v>0</v>
      </c>
      <c r="FH118" s="56">
        <f t="shared" si="40"/>
        <v>0</v>
      </c>
      <c r="FI118" s="56">
        <f t="shared" si="40"/>
        <v>0</v>
      </c>
      <c r="FJ118" s="56">
        <f t="shared" ref="FJ118:FN133" si="42">getCost(COLUMN(), ROW(), "Staff")</f>
        <v>0</v>
      </c>
      <c r="FK118" s="56">
        <f t="shared" si="42"/>
        <v>0</v>
      </c>
      <c r="FL118" s="56">
        <f t="shared" si="42"/>
        <v>0</v>
      </c>
      <c r="FM118" s="56">
        <f t="shared" si="42"/>
        <v>0</v>
      </c>
      <c r="FN118" s="56">
        <f t="shared" si="42"/>
        <v>0</v>
      </c>
      <c r="FO118" s="58">
        <f>SUM(CatTemplate[[#This Row],[CS1]:[CS20]])</f>
        <v>0</v>
      </c>
      <c r="FP118" s="59">
        <f>CatTemplate[[#This Row],[Total Oth. cost]]+CatTemplate[[#This Row],[Total St. Cost]]</f>
        <v>0</v>
      </c>
      <c r="FQ118" s="33" t="e">
        <f t="shared" si="27"/>
        <v>#VALUE!</v>
      </c>
      <c r="FR118" s="33" t="e">
        <f t="shared" si="28"/>
        <v>#VALUE!</v>
      </c>
      <c r="FS118" s="30" t="e">
        <f>(CatTemplate[[#This Row],[CO1]] + CatTemplate[[#This Row],[CS1]]) * (1 + getRateOHFinal) * getRateMarkupFinal</f>
        <v>#VALUE!</v>
      </c>
      <c r="FT118" s="30" t="e">
        <f>(CatTemplate[[#This Row],[CO2]] + CatTemplate[[#This Row],[CS2]]) * (1 + getRateOHFinal) * getRateMarkupFinal</f>
        <v>#VALUE!</v>
      </c>
      <c r="FU118" s="30" t="e">
        <f>(CatTemplate[[#This Row],[CO3]] + CatTemplate[[#This Row],[CS3]]) * (1 + getRateOHFinal) * getRateMarkupFinal</f>
        <v>#VALUE!</v>
      </c>
      <c r="FV118" s="30" t="e">
        <f>(CatTemplate[[#This Row],[CO4]] + CatTemplate[[#This Row],[CS4]]) * (1 + getRateOHFinal) * getRateMarkupFinal</f>
        <v>#VALUE!</v>
      </c>
      <c r="FW118" s="30" t="e">
        <f>(CatTemplate[[#This Row],[CO5]] + CatTemplate[[#This Row],[CS5]]) * (1 + getRateOHFinal) * getRateMarkupFinal</f>
        <v>#VALUE!</v>
      </c>
      <c r="FX118" s="30" t="e">
        <f>(CatTemplate[[#This Row],[CO6]] + CatTemplate[[#This Row],[CS6]]) * (1 + getRateOHFinal) * getRateMarkupFinal</f>
        <v>#VALUE!</v>
      </c>
      <c r="FY118" s="30" t="e">
        <f>(CatTemplate[[#This Row],[CO7]] + CatTemplate[[#This Row],[CS7]]) * (1 + getRateOHFinal) * getRateMarkupFinal</f>
        <v>#VALUE!</v>
      </c>
      <c r="FZ118" s="30" t="e">
        <f>(CatTemplate[[#This Row],[CO8]] + CatTemplate[[#This Row],[CS8]]) * (1 + getRateOHFinal) * getRateMarkupFinal</f>
        <v>#VALUE!</v>
      </c>
      <c r="GA118" s="30" t="e">
        <f>(CatTemplate[[#This Row],[CO9]] + CatTemplate[[#This Row],[CS9]]) * (1 + getRateOHFinal) * getRateMarkupFinal</f>
        <v>#VALUE!</v>
      </c>
      <c r="GB118" s="30" t="e">
        <f>(CatTemplate[[#This Row],[CO10]] + CatTemplate[[#This Row],[CS10]]) * (1 + getRateOHFinal) * getRateMarkupFinal</f>
        <v>#VALUE!</v>
      </c>
      <c r="GC118" s="30" t="e">
        <f>(CatTemplate[[#This Row],[CO11]] + CatTemplate[[#This Row],[CS11]]) * (1 + getRateOHFinal) * getRateMarkupFinal</f>
        <v>#VALUE!</v>
      </c>
      <c r="GD118" s="30" t="e">
        <f>(CatTemplate[[#This Row],[CO12]] + CatTemplate[[#This Row],[CS12]]) * (1 + getRateOHFinal) * getRateMarkupFinal</f>
        <v>#VALUE!</v>
      </c>
      <c r="GE118" s="30" t="e">
        <f>(CatTemplate[[#This Row],[CO13]] + CatTemplate[[#This Row],[CS13]]) * (1 + getRateOHFinal) * getRateMarkupFinal</f>
        <v>#VALUE!</v>
      </c>
      <c r="GF118" s="30" t="e">
        <f>(CatTemplate[[#This Row],[CO14]] + CatTemplate[[#This Row],[CS14]]) * (1 + getRateOHFinal) * getRateMarkupFinal</f>
        <v>#VALUE!</v>
      </c>
      <c r="GG118" s="30" t="e">
        <f>(CatTemplate[[#This Row],[CO15]] + CatTemplate[[#This Row],[CS15]]) * (1 + getRateOHFinal) * getRateMarkupFinal</f>
        <v>#VALUE!</v>
      </c>
      <c r="GH118" s="30" t="e">
        <f>(CatTemplate[[#This Row],[CO16]] + CatTemplate[[#This Row],[CS16]]) * (1 + getRateOHFinal) * getRateMarkupFinal</f>
        <v>#VALUE!</v>
      </c>
      <c r="GI118" s="30" t="e">
        <f>(CatTemplate[[#This Row],[CO17]] + CatTemplate[[#This Row],[CS17]]) * (1 + getRateOHFinal) * getRateMarkupFinal</f>
        <v>#VALUE!</v>
      </c>
      <c r="GJ118" s="30" t="e">
        <f>(CatTemplate[[#This Row],[CO18]] + CatTemplate[[#This Row],[CS18]]) * (1 + getRateOHFinal) * getRateMarkupFinal</f>
        <v>#VALUE!</v>
      </c>
      <c r="GK118" s="30" t="e">
        <f>(CatTemplate[[#This Row],[CO19]] + CatTemplate[[#This Row],[CS19]]) * (1 + getRateOHFinal) * getRateMarkupFinal</f>
        <v>#VALUE!</v>
      </c>
      <c r="GL118" s="30" t="e">
        <f>(CatTemplate[[#This Row],[CO20]] + CatTemplate[[#This Row],[CS20]]) * (1 + getRateOHFinal) * getRateMarkupFinal</f>
        <v>#VALUE!</v>
      </c>
      <c r="GM118" s="30" t="e">
        <f t="shared" si="29"/>
        <v>#VALUE!</v>
      </c>
      <c r="GN118" s="30" t="e">
        <f t="shared" si="30"/>
        <v>#VALUE!</v>
      </c>
      <c r="GO118" s="30" t="e">
        <f t="shared" si="31"/>
        <v>#VALUE!</v>
      </c>
      <c r="GP118" s="30" t="e">
        <f t="shared" si="32"/>
        <v>#VALUE!</v>
      </c>
      <c r="GQ118" s="30" t="e">
        <f>(CatTemplate[[#This Row],[CO1]]+CatTemplate[[#This Row],[CS1]]) * (1+ getRateOHFinal) * (1 + getRateMarkupFinal)</f>
        <v>#VALUE!</v>
      </c>
      <c r="GR118" s="30" t="e">
        <f>(CatTemplate[[#This Row],[CO2]]+CatTemplate[[#This Row],[CS2]]) * (1+ getRateOHFinal) * (1 + getRateMarkupFinal)</f>
        <v>#VALUE!</v>
      </c>
      <c r="GS118" s="30" t="e">
        <f>(CatTemplate[[#This Row],[CO3]]+CatTemplate[[#This Row],[CS3]]) * (1+ getRateOHFinal) * (1 + getRateMarkupFinal)</f>
        <v>#VALUE!</v>
      </c>
      <c r="GT118" s="30" t="e">
        <f>(CatTemplate[[#This Row],[CO4]]+CatTemplate[[#This Row],[CS4]]) * (1+ getRateOHFinal) * (1 + getRateMarkupFinal)</f>
        <v>#VALUE!</v>
      </c>
      <c r="GU118" s="30" t="e">
        <f>(CatTemplate[[#This Row],[CO5]]+CatTemplate[[#This Row],[CS5]]) * (1+ getRateOHFinal) * (1 + getRateMarkupFinal)</f>
        <v>#VALUE!</v>
      </c>
      <c r="GV118" s="30" t="e">
        <f>(CatTemplate[[#This Row],[CO6]]+CatTemplate[[#This Row],[CS6]]) * (1+ getRateOHFinal) * (1 + getRateMarkupFinal)</f>
        <v>#VALUE!</v>
      </c>
      <c r="GW118" s="30" t="e">
        <f>(CatTemplate[[#This Row],[CO7]]+CatTemplate[[#This Row],[CS7]]) * (1+ getRateOHFinal) * (1 + getRateMarkupFinal)</f>
        <v>#VALUE!</v>
      </c>
      <c r="GX118" s="30" t="e">
        <f>(CatTemplate[[#This Row],[CO8]]+CatTemplate[[#This Row],[CS8]]) * (1+ getRateOHFinal) * (1 + getRateMarkupFinal)</f>
        <v>#VALUE!</v>
      </c>
      <c r="GY118" s="30" t="e">
        <f>(CatTemplate[[#This Row],[CO9]]+CatTemplate[[#This Row],[CS9]]) * (1+ getRateOHFinal) * (1 + getRateMarkupFinal)</f>
        <v>#VALUE!</v>
      </c>
      <c r="GZ118" s="30" t="e">
        <f>(CatTemplate[[#This Row],[CO10]]+CatTemplate[[#This Row],[CS10]]) * (1+ getRateOHFinal) * (1 + getRateMarkupFinal)</f>
        <v>#VALUE!</v>
      </c>
      <c r="HA118" s="30" t="e">
        <f>(CatTemplate[[#This Row],[CO11]]+CatTemplate[[#This Row],[CS11]]) * (1+ getRateOHFinal) * (1 + getRateMarkupFinal)</f>
        <v>#VALUE!</v>
      </c>
      <c r="HB118" s="30" t="e">
        <f>(CatTemplate[[#This Row],[CO12]]+CatTemplate[[#This Row],[CS12]]) * (1+ getRateOHFinal) * (1 + getRateMarkupFinal)</f>
        <v>#VALUE!</v>
      </c>
      <c r="HC118" s="30" t="e">
        <f>(CatTemplate[[#This Row],[CO13]]+CatTemplate[[#This Row],[CS13]]) * (1+ getRateOHFinal) * (1 + getRateMarkupFinal)</f>
        <v>#VALUE!</v>
      </c>
      <c r="HD118" s="30" t="e">
        <f>(CatTemplate[[#This Row],[CO14]]+CatTemplate[[#This Row],[CS14]]) * (1+ getRateOHFinal) * (1 + getRateMarkupFinal)</f>
        <v>#VALUE!</v>
      </c>
      <c r="HE118" s="30" t="e">
        <f>(CatTemplate[[#This Row],[CO15]]+CatTemplate[[#This Row],[CS15]]) * (1+ getRateOHFinal) * (1 + getRateMarkupFinal)</f>
        <v>#VALUE!</v>
      </c>
      <c r="HF118" s="30" t="e">
        <f>(CatTemplate[[#This Row],[CO16]]+CatTemplate[[#This Row],[CS16]]) * (1+ getRateOHFinal) * (1 + getRateMarkupFinal)</f>
        <v>#VALUE!</v>
      </c>
      <c r="HG118" s="30" t="e">
        <f>(CatTemplate[[#This Row],[CO17]]+CatTemplate[[#This Row],[CS17]]) * (1+ getRateOHFinal) * (1 + getRateMarkupFinal)</f>
        <v>#VALUE!</v>
      </c>
      <c r="HH118" s="30" t="e">
        <f>(CatTemplate[[#This Row],[CO18]]+CatTemplate[[#This Row],[CS18]]) * (1+ getRateOHFinal) * (1 + getRateMarkupFinal)</f>
        <v>#VALUE!</v>
      </c>
      <c r="HI118" s="30" t="e">
        <f>(CatTemplate[[#This Row],[CO19]]+CatTemplate[[#This Row],[CS19]]) * (1+ getRateOHFinal) * (1 + getRateMarkupFinal)</f>
        <v>#VALUE!</v>
      </c>
      <c r="HJ118" s="30" t="e">
        <f>(CatTemplate[[#This Row],[CO20]]+CatTemplate[[#This Row],[CS20]]) * (1+ getRateOHFinal) * (1 + getRateMarkupFinal)</f>
        <v>#VALUE!</v>
      </c>
      <c r="HK118" s="39" t="e">
        <f>CatTemplate[[#This Row],[Total cost]]+CatTemplate[[#This Row],[OH Amount]]+CatTemplate[[#This Row],[Markup]]</f>
        <v>#VALUE!</v>
      </c>
      <c r="HL118" s="63">
        <f>IF(CatTemplate[[#This Row],[Units]]="Days",CatTemplate[[#This Row],[Project quantity]]*CatTemplate[[#This Row],[St. unit effort]],CatTemplate[[#This Row],[Project quantity]])</f>
        <v>0</v>
      </c>
      <c r="HM118" s="287">
        <f>IFERROR(CatTemplate[[#This Row],[Total Price]]/(CatTemplate[[#This Row],[Final Quantity]]),0)</f>
        <v>0</v>
      </c>
      <c r="HN118" s="261"/>
    </row>
    <row r="119" spans="2:222" x14ac:dyDescent="0.2">
      <c r="B119" s="6" t="s">
        <v>75</v>
      </c>
      <c r="C119" s="22">
        <v>2</v>
      </c>
      <c r="D119" s="7" t="s">
        <v>75</v>
      </c>
      <c r="E119" s="24">
        <v>10</v>
      </c>
      <c r="F119" s="18" t="s">
        <v>164</v>
      </c>
      <c r="G119" s="26">
        <v>5</v>
      </c>
      <c r="H119" s="18" t="s">
        <v>860</v>
      </c>
      <c r="I119" s="18" t="s">
        <v>896</v>
      </c>
      <c r="J119" s="15" t="s">
        <v>28</v>
      </c>
      <c r="K119" s="15"/>
      <c r="L119" s="15" t="s">
        <v>140</v>
      </c>
      <c r="M119" s="15" t="s">
        <v>890</v>
      </c>
      <c r="N119" s="15" t="s">
        <v>858</v>
      </c>
      <c r="O119" s="320"/>
      <c r="P119" s="71"/>
      <c r="Q119" s="108"/>
      <c r="R119" s="73"/>
      <c r="S119" s="97"/>
      <c r="T119" s="100">
        <f>getEqUnitCost</f>
        <v>0</v>
      </c>
      <c r="U119" s="73">
        <f>getEqUnitEffort</f>
        <v>0</v>
      </c>
      <c r="V119" s="101">
        <f>getEqQuantity</f>
        <v>0</v>
      </c>
      <c r="W119" s="320"/>
      <c r="X119" s="100">
        <f>getConsUnitCost</f>
        <v>0</v>
      </c>
      <c r="Y119" s="73">
        <f>getConsUnitEffort</f>
        <v>0</v>
      </c>
      <c r="Z119" s="14">
        <f>getConsQuantity</f>
        <v>0</v>
      </c>
      <c r="AA119" s="320"/>
      <c r="AB119" s="72"/>
      <c r="AC119" s="112"/>
      <c r="AD119" s="14">
        <f>getOthQuantity</f>
        <v>0</v>
      </c>
      <c r="AE119" s="320"/>
      <c r="AF119" s="28" t="str">
        <f>IF(ISBLANK(CatTemplate[[#This Row],[Resource type]]),"",CatTemplate[[#This Row],[Resource type]])</f>
        <v>CIEC CRA</v>
      </c>
      <c r="AG119" s="242">
        <f>getStaffUnitCost</f>
        <v>529.72667641480098</v>
      </c>
      <c r="AH119" s="113">
        <f>getStaffUnitEffort</f>
        <v>0</v>
      </c>
      <c r="AI119" s="40">
        <f>getStaffQuantity</f>
        <v>0</v>
      </c>
      <c r="AJ119" s="41">
        <f>CatTemplate[[#This Row],[St. quantity]]*8/ParRatePM</f>
        <v>0</v>
      </c>
      <c r="AK119" s="320"/>
      <c r="AL119" s="53" t="str">
        <f>CatTemplate[[#This Row],[Item type]]</f>
        <v>Days</v>
      </c>
      <c r="AM119" s="12">
        <f>SUM(CatTemplate[[#This Row],[Year1]:[Year20]])</f>
        <v>0</v>
      </c>
      <c r="AN119" s="52"/>
      <c r="AO119" s="52"/>
      <c r="AP119" s="52"/>
      <c r="AQ119" s="8"/>
      <c r="AR119" s="8"/>
      <c r="AS119" s="8"/>
      <c r="AT119" s="8"/>
      <c r="AU119" s="8"/>
      <c r="AV119" s="8"/>
      <c r="AW119" s="8"/>
      <c r="AX119" s="8"/>
      <c r="AY119" s="8"/>
      <c r="AZ119" s="8"/>
      <c r="BA119" s="8"/>
      <c r="BB119" s="8"/>
      <c r="BC119" s="8"/>
      <c r="BD119" s="8"/>
      <c r="BE119" s="8"/>
      <c r="BF119" s="8"/>
      <c r="BG119" s="36"/>
      <c r="BH119" s="320"/>
      <c r="BI119" s="37" t="str">
        <f>getCostCategory</f>
        <v>07 Other costs</v>
      </c>
      <c r="BJ119" s="37" t="str">
        <f>getSection</f>
        <v>02 Patient visits and data collection</v>
      </c>
      <c r="BK119" s="32" t="str">
        <f>getObject</f>
        <v>Patient visits and data collection</v>
      </c>
      <c r="BL119" s="30">
        <f>IFERROR(getUnitCost * IF(CatTemplate[[#This Row],[Cost Category Comp.]]="01 Staff costs", 1,1),0)</f>
        <v>529.72667641480098</v>
      </c>
      <c r="BM119" s="29">
        <f>IF(AND(ISBLANK(CatTemplate[[#This Row],[Eq. unit cost]]),ISBLANK(CatTemplate[[#This Row],[Cons. unit cost]]),ISBLANK(CatTemplate[[#This Row],[Oth. unit cost]])), 0, IF(getUnitEffort =0,1,getUnitEffort) * CatTemplate[[#This Row],[Year1]])</f>
        <v>0</v>
      </c>
      <c r="BN119" s="29">
        <f>IF(AND(ISBLANK(CatTemplate[[#This Row],[Eq. unit cost]]),ISBLANK(CatTemplate[[#This Row],[Cons. unit cost]]),ISBLANK(CatTemplate[[#This Row],[Oth. unit cost]])), 0, IF(getUnitEffort =0,1,getUnitEffort) * CatTemplate[[#This Row],[Year2]])</f>
        <v>0</v>
      </c>
      <c r="BO119" s="29">
        <f>IF(AND(ISBLANK(CatTemplate[[#This Row],[Eq. unit cost]]),ISBLANK(CatTemplate[[#This Row],[Cons. unit cost]]),ISBLANK(CatTemplate[[#This Row],[Oth. unit cost]])), 0, IF(getUnitEffort =0,1,getUnitEffort) * CatTemplate[[#This Row],[Year3]])</f>
        <v>0</v>
      </c>
      <c r="BP119" s="29">
        <f>IF(AND(ISBLANK(CatTemplate[[#This Row],[Eq. unit cost]]),ISBLANK(CatTemplate[[#This Row],[Cons. unit cost]]),ISBLANK(CatTemplate[[#This Row],[Oth. unit cost]])), 0, IF(getUnitEffort =0,1,getUnitEffort) * CatTemplate[[#This Row],[Year4]])</f>
        <v>0</v>
      </c>
      <c r="BQ119" s="29">
        <f>IF(AND(ISBLANK(CatTemplate[[#This Row],[Eq. unit cost]]),ISBLANK(CatTemplate[[#This Row],[Cons. unit cost]]),ISBLANK(CatTemplate[[#This Row],[Oth. unit cost]])), 0, IF(getUnitEffort =0,1,getUnitEffort) * CatTemplate[[#This Row],[Year5]])</f>
        <v>0</v>
      </c>
      <c r="BR119" s="29">
        <f>IF(AND(ISBLANK(CatTemplate[[#This Row],[Eq. unit cost]]),ISBLANK(CatTemplate[[#This Row],[Cons. unit cost]]),ISBLANK(CatTemplate[[#This Row],[Oth. unit cost]])), 0, IF(getUnitEffort =0,1,getUnitEffort) * CatTemplate[[#This Row],[Year6]])</f>
        <v>0</v>
      </c>
      <c r="BS119" s="29">
        <f>IF(AND(ISBLANK(CatTemplate[[#This Row],[Eq. unit cost]]),ISBLANK(CatTemplate[[#This Row],[Cons. unit cost]]),ISBLANK(CatTemplate[[#This Row],[Oth. unit cost]])), 0, IF(getUnitEffort =0,1,getUnitEffort) * CatTemplate[[#This Row],[Year7]])</f>
        <v>0</v>
      </c>
      <c r="BT119" s="29">
        <f>IF(AND(ISBLANK(CatTemplate[[#This Row],[Eq. unit cost]]),ISBLANK(CatTemplate[[#This Row],[Cons. unit cost]]),ISBLANK(CatTemplate[[#This Row],[Oth. unit cost]])), 0, IF(getUnitEffort =0,1,getUnitEffort) * CatTemplate[[#This Row],[Year8]])</f>
        <v>0</v>
      </c>
      <c r="BU119" s="29">
        <f>IF(AND(ISBLANK(CatTemplate[[#This Row],[Eq. unit cost]]),ISBLANK(CatTemplate[[#This Row],[Cons. unit cost]]),ISBLANK(CatTemplate[[#This Row],[Oth. unit cost]])), 0, IF(getUnitEffort =0,1,getUnitEffort) * CatTemplate[[#This Row],[Year9]])</f>
        <v>0</v>
      </c>
      <c r="BV119" s="29">
        <f>IF(AND(ISBLANK(CatTemplate[[#This Row],[Eq. unit cost]]),ISBLANK(CatTemplate[[#This Row],[Cons. unit cost]]),ISBLANK(CatTemplate[[#This Row],[Oth. unit cost]])), 0, IF(getUnitEffort =0,1,getUnitEffort) * CatTemplate[[#This Row],[Year10]])</f>
        <v>0</v>
      </c>
      <c r="BW119" s="29">
        <f>IF(AND(ISBLANK(CatTemplate[[#This Row],[Eq. unit cost]]),ISBLANK(CatTemplate[[#This Row],[Cons. unit cost]]),ISBLANK(CatTemplate[[#This Row],[Oth. unit cost]])), 0, IF(getUnitEffort =0,1,getUnitEffort) * CatTemplate[[#This Row],[Year11]])</f>
        <v>0</v>
      </c>
      <c r="BX119" s="29">
        <f>IF(AND(ISBLANK(CatTemplate[[#This Row],[Eq. unit cost]]),ISBLANK(CatTemplate[[#This Row],[Cons. unit cost]]),ISBLANK(CatTemplate[[#This Row],[Oth. unit cost]])), 0, IF(getUnitEffort =0,1,getUnitEffort) * CatTemplate[[#This Row],[Year12]])</f>
        <v>0</v>
      </c>
      <c r="BY119" s="29">
        <f>IF(AND(ISBLANK(CatTemplate[[#This Row],[Eq. unit cost]]),ISBLANK(CatTemplate[[#This Row],[Cons. unit cost]]),ISBLANK(CatTemplate[[#This Row],[Oth. unit cost]])), 0, IF(getUnitEffort =0,1,getUnitEffort) * CatTemplate[[#This Row],[Year13]])</f>
        <v>0</v>
      </c>
      <c r="BZ119" s="29">
        <f>IF(AND(ISBLANK(CatTemplate[[#This Row],[Eq. unit cost]]),ISBLANK(CatTemplate[[#This Row],[Cons. unit cost]]),ISBLANK(CatTemplate[[#This Row],[Oth. unit cost]])), 0, IF(getUnitEffort =0,1,getUnitEffort) * CatTemplate[[#This Row],[Year14]])</f>
        <v>0</v>
      </c>
      <c r="CA119" s="29">
        <f>IF(AND(ISBLANK(CatTemplate[[#This Row],[Eq. unit cost]]),ISBLANK(CatTemplate[[#This Row],[Cons. unit cost]]),ISBLANK(CatTemplate[[#This Row],[Oth. unit cost]])), 0, IF(getUnitEffort =0,1,getUnitEffort) * CatTemplate[[#This Row],[Year15]])</f>
        <v>0</v>
      </c>
      <c r="CB119" s="29">
        <f>IF(AND(ISBLANK(CatTemplate[[#This Row],[Eq. unit cost]]),ISBLANK(CatTemplate[[#This Row],[Cons. unit cost]]),ISBLANK(CatTemplate[[#This Row],[Oth. unit cost]])), 0, IF(getUnitEffort =0,1,getUnitEffort) * CatTemplate[[#This Row],[Year16]])</f>
        <v>0</v>
      </c>
      <c r="CC119" s="29">
        <f>IF(AND(ISBLANK(CatTemplate[[#This Row],[Eq. unit cost]]),ISBLANK(CatTemplate[[#This Row],[Cons. unit cost]]),ISBLANK(CatTemplate[[#This Row],[Oth. unit cost]])), 0, IF(getUnitEffort =0,1,getUnitEffort) * CatTemplate[[#This Row],[Year17]])</f>
        <v>0</v>
      </c>
      <c r="CD119" s="29">
        <f>IF(AND(ISBLANK(CatTemplate[[#This Row],[Eq. unit cost]]),ISBLANK(CatTemplate[[#This Row],[Cons. unit cost]]),ISBLANK(CatTemplate[[#This Row],[Oth. unit cost]])), 0, IF(getUnitEffort =0,1,getUnitEffort) * CatTemplate[[#This Row],[Year18]])</f>
        <v>0</v>
      </c>
      <c r="CE119" s="29">
        <f>IF(AND(ISBLANK(CatTemplate[[#This Row],[Eq. unit cost]]),ISBLANK(CatTemplate[[#This Row],[Cons. unit cost]]),ISBLANK(CatTemplate[[#This Row],[Oth. unit cost]])), 0, IF(getUnitEffort =0,1,getUnitEffort) * CatTemplate[[#This Row],[Year19]])</f>
        <v>0</v>
      </c>
      <c r="CF119" s="29">
        <f>IF(AND(ISBLANK(CatTemplate[[#This Row],[Eq. unit cost]]),ISBLANK(CatTemplate[[#This Row],[Cons. unit cost]]),ISBLANK(CatTemplate[[#This Row],[Oth. unit cost]])), 0, IF(getUnitEffort =0,1,getUnitEffort) * CatTemplate[[#This Row],[Year20]])</f>
        <v>0</v>
      </c>
      <c r="CG119" s="45">
        <f>SUM(CatTemplate[[#This Row],[Q1]:[Q20]])</f>
        <v>0</v>
      </c>
      <c r="CH119" s="29">
        <f>IF(ISBLANK(CatTemplate[[#This Row],[St. unit effort]]),0,(CatTemplate[[#This Row],[St. unit effort]] * CatTemplate[[#This Row],[Year1]]))</f>
        <v>0</v>
      </c>
      <c r="CI119" s="29">
        <f>IF(ISBLANK(CatTemplate[[#This Row],[St. unit effort]]),0,(CatTemplate[[#This Row],[St. unit effort]] * CatTemplate[[#This Row],[Year2]]))</f>
        <v>0</v>
      </c>
      <c r="CJ119" s="29">
        <f>IF(ISBLANK(CatTemplate[[#This Row],[St. unit effort]]),0,(CatTemplate[[#This Row],[St. unit effort]] * CatTemplate[[#This Row],[Year3]]))</f>
        <v>0</v>
      </c>
      <c r="CK119" s="29">
        <f>IF(ISBLANK(CatTemplate[[#This Row],[St. unit effort]]),0,(CatTemplate[[#This Row],[St. unit effort]] * CatTemplate[[#This Row],[Year4]]))</f>
        <v>0</v>
      </c>
      <c r="CL119" s="29">
        <f>IF(ISBLANK(CatTemplate[[#This Row],[St. unit effort]]),0,(CatTemplate[[#This Row],[St. unit effort]] * CatTemplate[[#This Row],[Year5]]))</f>
        <v>0</v>
      </c>
      <c r="CM119" s="29">
        <f>IF(ISBLANK(CatTemplate[[#This Row],[St. unit effort]]),0,(CatTemplate[[#This Row],[St. unit effort]] * CatTemplate[[#This Row],[Year6]]))</f>
        <v>0</v>
      </c>
      <c r="CN119" s="29">
        <f>IF(ISBLANK(CatTemplate[[#This Row],[St. unit effort]]),0,(CatTemplate[[#This Row],[St. unit effort]] * CatTemplate[[#This Row],[Year7]]))</f>
        <v>0</v>
      </c>
      <c r="CO119" s="29">
        <f>IF(ISBLANK(CatTemplate[[#This Row],[St. unit effort]]),0,(CatTemplate[[#This Row],[St. unit effort]] * CatTemplate[[#This Row],[Year8]]))</f>
        <v>0</v>
      </c>
      <c r="CP119" s="29">
        <f>IF(ISBLANK(CatTemplate[[#This Row],[St. unit effort]]),0,(CatTemplate[[#This Row],[St. unit effort]] * CatTemplate[[#This Row],[Year9]]))</f>
        <v>0</v>
      </c>
      <c r="CQ119" s="29">
        <f>IF(ISBLANK(CatTemplate[[#This Row],[St. unit effort]]),0,(CatTemplate[[#This Row],[St. unit effort]] * CatTemplate[[#This Row],[Year10]]))</f>
        <v>0</v>
      </c>
      <c r="CR119" s="29">
        <f>IF(ISBLANK(CatTemplate[[#This Row],[St. unit effort]]),0,(CatTemplate[[#This Row],[St. unit effort]] * CatTemplate[[#This Row],[Year11]]))</f>
        <v>0</v>
      </c>
      <c r="CS119" s="29">
        <f>IF(ISBLANK(CatTemplate[[#This Row],[St. unit effort]]),0,(CatTemplate[[#This Row],[St. unit effort]] * CatTemplate[[#This Row],[Year12]]))</f>
        <v>0</v>
      </c>
      <c r="CT119" s="29">
        <f>IF(ISBLANK(CatTemplate[[#This Row],[St. unit effort]]),0,(CatTemplate[[#This Row],[St. unit effort]] * CatTemplate[[#This Row],[Year13]]))</f>
        <v>0</v>
      </c>
      <c r="CU119" s="29">
        <f>IF(ISBLANK(CatTemplate[[#This Row],[St. unit effort]]),0,(CatTemplate[[#This Row],[St. unit effort]] * CatTemplate[[#This Row],[Year14]]))</f>
        <v>0</v>
      </c>
      <c r="CV119" s="29">
        <f>IF(ISBLANK(CatTemplate[[#This Row],[St. unit effort]]),0,(CatTemplate[[#This Row],[St. unit effort]] * CatTemplate[[#This Row],[Year15]]))</f>
        <v>0</v>
      </c>
      <c r="CW119" s="29">
        <f>IF(ISBLANK(CatTemplate[[#This Row],[St. unit effort]]),0,(CatTemplate[[#This Row],[St. unit effort]] * CatTemplate[[#This Row],[Year16]]))</f>
        <v>0</v>
      </c>
      <c r="CX119" s="29">
        <f>IF(ISBLANK(CatTemplate[[#This Row],[St. unit effort]]),0,(CatTemplate[[#This Row],[St. unit effort]] * CatTemplate[[#This Row],[Year17]]))</f>
        <v>0</v>
      </c>
      <c r="CY119" s="29">
        <f>IF(ISBLANK(CatTemplate[[#This Row],[St. unit effort]]),0,(CatTemplate[[#This Row],[St. unit effort]] * CatTemplate[[#This Row],[Year18]]))</f>
        <v>0</v>
      </c>
      <c r="CZ119" s="29">
        <f>IF(ISBLANK(CatTemplate[[#This Row],[St. unit effort]]),0,(CatTemplate[[#This Row],[St. unit effort]] * CatTemplate[[#This Row],[Year19]]))</f>
        <v>0</v>
      </c>
      <c r="DA119" s="29">
        <f>IF(ISBLANK(CatTemplate[[#This Row],[St. unit effort]]),0,(CatTemplate[[#This Row],[St. unit effort]] * CatTemplate[[#This Row],[Year20]]))</f>
        <v>0</v>
      </c>
      <c r="DB119" s="57">
        <f>IF(ISBLANK(CatTemplate[[#This Row],[St. unit effort]]),0,(CatTemplate[[#This Row],[St. unit effort]] * CatTemplate[[#This Row],[Year1]])*8/ParRatePM)</f>
        <v>0</v>
      </c>
      <c r="DC119" s="57">
        <f>IF(ISBLANK(CatTemplate[[#This Row],[St. unit effort]]),0,(CatTemplate[[#This Row],[St. unit effort]] * CatTemplate[[#This Row],[Year2]])*8/ParRatePM)</f>
        <v>0</v>
      </c>
      <c r="DD119" s="57">
        <f>IF(ISBLANK(CatTemplate[[#This Row],[St. unit effort]]),0,(CatTemplate[[#This Row],[St. unit effort]] * CatTemplate[[#This Row],[Year3]])*8/ParRatePM)</f>
        <v>0</v>
      </c>
      <c r="DE119" s="57">
        <f>IF(ISBLANK(CatTemplate[[#This Row],[St. unit effort]]),0,(CatTemplate[[#This Row],[St. unit effort]] * CatTemplate[[#This Row],[Year4]])*8/ParRatePM)</f>
        <v>0</v>
      </c>
      <c r="DF119" s="57">
        <f>IF(ISBLANK(CatTemplate[[#This Row],[St. unit effort]]),0,(CatTemplate[[#This Row],[St. unit effort]] * CatTemplate[[#This Row],[Year5]])*8/ParRatePM)</f>
        <v>0</v>
      </c>
      <c r="DG119" s="57">
        <f>IF(ISBLANK(CatTemplate[[#This Row],[St. unit effort]]),0,(CatTemplate[[#This Row],[St. unit effort]] * CatTemplate[[#This Row],[Year6]])*8/ParRatePM)</f>
        <v>0</v>
      </c>
      <c r="DH119" s="57">
        <f>IF(ISBLANK(CatTemplate[[#This Row],[St. unit effort]]),0,(CatTemplate[[#This Row],[St. unit effort]] * CatTemplate[[#This Row],[Year7]])*8/ParRatePM)</f>
        <v>0</v>
      </c>
      <c r="DI119" s="57">
        <f>IF(ISBLANK(CatTemplate[[#This Row],[St. unit effort]]),0,(CatTemplate[[#This Row],[St. unit effort]] * CatTemplate[[#This Row],[Year8]])*8/ParRatePM)</f>
        <v>0</v>
      </c>
      <c r="DJ119" s="57">
        <f>IF(ISBLANK(CatTemplate[[#This Row],[St. unit effort]]),0,(CatTemplate[[#This Row],[St. unit effort]] * CatTemplate[[#This Row],[Year9]])*8/ParRatePM)</f>
        <v>0</v>
      </c>
      <c r="DK119" s="57">
        <f>IF(ISBLANK(CatTemplate[[#This Row],[St. unit effort]]),0,(CatTemplate[[#This Row],[St. unit effort]] * CatTemplate[[#This Row],[Year10]])*8/ParRatePM)</f>
        <v>0</v>
      </c>
      <c r="DL119" s="57">
        <f>IF(ISBLANK(CatTemplate[[#This Row],[St. unit effort]]),0,(CatTemplate[[#This Row],[St. unit effort]] * CatTemplate[[#This Row],[Year11]])*8/ParRatePM)</f>
        <v>0</v>
      </c>
      <c r="DM119" s="57">
        <f>IF(ISBLANK(CatTemplate[[#This Row],[St. unit effort]]),0,(CatTemplate[[#This Row],[St. unit effort]] * CatTemplate[[#This Row],[Year12]])*8/ParRatePM)</f>
        <v>0</v>
      </c>
      <c r="DN119" s="57">
        <f>IF(ISBLANK(CatTemplate[[#This Row],[St. unit effort]]),0,(CatTemplate[[#This Row],[St. unit effort]] * CatTemplate[[#This Row],[Year13]])*8/ParRatePM)</f>
        <v>0</v>
      </c>
      <c r="DO119" s="57">
        <f>IF(ISBLANK(CatTemplate[[#This Row],[St. unit effort]]),0,(CatTemplate[[#This Row],[St. unit effort]] * CatTemplate[[#This Row],[Year14]])*8/ParRatePM)</f>
        <v>0</v>
      </c>
      <c r="DP119" s="57">
        <f>IF(ISBLANK(CatTemplate[[#This Row],[St. unit effort]]),0,(CatTemplate[[#This Row],[St. unit effort]] * CatTemplate[[#This Row],[Year15]])*8/ParRatePM)</f>
        <v>0</v>
      </c>
      <c r="DQ119" s="57">
        <f>IF(ISBLANK(CatTemplate[[#This Row],[St. unit effort]]),0,(CatTemplate[[#This Row],[St. unit effort]] * CatTemplate[[#This Row],[Year16]])*8/ParRatePM)</f>
        <v>0</v>
      </c>
      <c r="DR119" s="57">
        <f>IF(ISBLANK(CatTemplate[[#This Row],[St. unit effort]]),0,(CatTemplate[[#This Row],[St. unit effort]] * CatTemplate[[#This Row],[Year17]])*8/ParRatePM)</f>
        <v>0</v>
      </c>
      <c r="DS119" s="57">
        <f>IF(ISBLANK(CatTemplate[[#This Row],[St. unit effort]]),0,(CatTemplate[[#This Row],[St. unit effort]] * CatTemplate[[#This Row],[Year18]])*8/ParRatePM)</f>
        <v>0</v>
      </c>
      <c r="DT119" s="57">
        <f>IF(ISBLANK(CatTemplate[[#This Row],[St. unit effort]]),0,(CatTemplate[[#This Row],[St. unit effort]] * CatTemplate[[#This Row],[Year19]])*8/ParRatePM)</f>
        <v>0</v>
      </c>
      <c r="DU119" s="57">
        <f>IF(ISBLANK(CatTemplate[[#This Row],[St. unit effort]]),0,(CatTemplate[[#This Row],[St. unit effort]] * CatTemplate[[#This Row],[Year20]])*8/ParRatePM)</f>
        <v>0</v>
      </c>
      <c r="DV119" s="54">
        <f>SUM(CatTemplate[[#This Row],[PM1]:[PM20]])</f>
        <v>0</v>
      </c>
      <c r="DW119" s="56">
        <f t="shared" ref="DW119:EL134" si="43">getCost(COLUMN(), ROW(), "Other")</f>
        <v>0</v>
      </c>
      <c r="DX119" s="56">
        <f t="shared" si="43"/>
        <v>0</v>
      </c>
      <c r="DY119" s="56">
        <f t="shared" si="43"/>
        <v>0</v>
      </c>
      <c r="DZ119" s="56">
        <f t="shared" si="43"/>
        <v>0</v>
      </c>
      <c r="EA119" s="56">
        <f t="shared" si="43"/>
        <v>0</v>
      </c>
      <c r="EB119" s="56">
        <f t="shared" si="43"/>
        <v>0</v>
      </c>
      <c r="EC119" s="56">
        <f t="shared" si="43"/>
        <v>0</v>
      </c>
      <c r="ED119" s="56">
        <f t="shared" si="43"/>
        <v>0</v>
      </c>
      <c r="EE119" s="56">
        <f t="shared" si="43"/>
        <v>0</v>
      </c>
      <c r="EF119" s="56">
        <f t="shared" si="43"/>
        <v>0</v>
      </c>
      <c r="EG119" s="56">
        <f t="shared" si="43"/>
        <v>0</v>
      </c>
      <c r="EH119" s="56">
        <f t="shared" si="43"/>
        <v>0</v>
      </c>
      <c r="EI119" s="56">
        <f t="shared" si="43"/>
        <v>0</v>
      </c>
      <c r="EJ119" s="56">
        <f t="shared" si="43"/>
        <v>0</v>
      </c>
      <c r="EK119" s="56">
        <f t="shared" si="43"/>
        <v>0</v>
      </c>
      <c r="EL119" s="56">
        <f t="shared" si="43"/>
        <v>0</v>
      </c>
      <c r="EM119" s="56">
        <f t="shared" si="41"/>
        <v>0</v>
      </c>
      <c r="EN119" s="56">
        <f t="shared" si="41"/>
        <v>0</v>
      </c>
      <c r="EO119" s="56">
        <f t="shared" si="41"/>
        <v>0</v>
      </c>
      <c r="EP119" s="56">
        <f t="shared" si="41"/>
        <v>0</v>
      </c>
      <c r="EQ119" s="30">
        <f>CatTemplate[[#This Row],[Eq. unit cost]] * CatTemplate[[#This Row],[Eq. quantity]]</f>
        <v>0</v>
      </c>
      <c r="ER119" s="30">
        <f>CatTemplate[[#This Row],[Cons. unit cost]] *CatTemplate[[#This Row],[Cons. quantity]]</f>
        <v>0</v>
      </c>
      <c r="ES119" s="30">
        <f>CatTemplate[[#This Row],[Oth. unit cost]] *CatTemplate[[#This Row],[Oth. quantity]]</f>
        <v>0</v>
      </c>
      <c r="ET119" s="55">
        <f>SUM(CatTemplate[[#This Row],[CO1]:[CO20]])</f>
        <v>0</v>
      </c>
      <c r="EU119" s="56">
        <f t="shared" ref="EU119:FJ134" si="44">getCost(COLUMN(), ROW(), "Staff")</f>
        <v>0</v>
      </c>
      <c r="EV119" s="56">
        <f t="shared" si="44"/>
        <v>0</v>
      </c>
      <c r="EW119" s="56">
        <f t="shared" si="44"/>
        <v>0</v>
      </c>
      <c r="EX119" s="56">
        <f t="shared" si="44"/>
        <v>0</v>
      </c>
      <c r="EY119" s="56">
        <f t="shared" si="44"/>
        <v>0</v>
      </c>
      <c r="EZ119" s="56">
        <f t="shared" si="44"/>
        <v>0</v>
      </c>
      <c r="FA119" s="56">
        <f t="shared" si="44"/>
        <v>0</v>
      </c>
      <c r="FB119" s="56">
        <f t="shared" si="44"/>
        <v>0</v>
      </c>
      <c r="FC119" s="56">
        <f t="shared" si="44"/>
        <v>0</v>
      </c>
      <c r="FD119" s="56">
        <f t="shared" si="44"/>
        <v>0</v>
      </c>
      <c r="FE119" s="56">
        <f t="shared" si="44"/>
        <v>0</v>
      </c>
      <c r="FF119" s="56">
        <f t="shared" si="44"/>
        <v>0</v>
      </c>
      <c r="FG119" s="56">
        <f t="shared" si="44"/>
        <v>0</v>
      </c>
      <c r="FH119" s="56">
        <f t="shared" si="44"/>
        <v>0</v>
      </c>
      <c r="FI119" s="56">
        <f t="shared" si="44"/>
        <v>0</v>
      </c>
      <c r="FJ119" s="56">
        <f t="shared" si="44"/>
        <v>0</v>
      </c>
      <c r="FK119" s="56">
        <f t="shared" si="42"/>
        <v>0</v>
      </c>
      <c r="FL119" s="56">
        <f t="shared" si="42"/>
        <v>0</v>
      </c>
      <c r="FM119" s="56">
        <f t="shared" si="42"/>
        <v>0</v>
      </c>
      <c r="FN119" s="56">
        <f t="shared" si="42"/>
        <v>0</v>
      </c>
      <c r="FO119" s="58">
        <f>SUM(CatTemplate[[#This Row],[CS1]:[CS20]])</f>
        <v>0</v>
      </c>
      <c r="FP119" s="59">
        <f>CatTemplate[[#This Row],[Total Oth. cost]]+CatTemplate[[#This Row],[Total St. Cost]]</f>
        <v>0</v>
      </c>
      <c r="FQ119" s="33" t="e">
        <f t="shared" si="27"/>
        <v>#VALUE!</v>
      </c>
      <c r="FR119" s="33" t="e">
        <f t="shared" si="28"/>
        <v>#VALUE!</v>
      </c>
      <c r="FS119" s="30" t="e">
        <f>(CatTemplate[[#This Row],[CO1]] + CatTemplate[[#This Row],[CS1]]) * (1 + getRateOHFinal) * getRateMarkupFinal</f>
        <v>#VALUE!</v>
      </c>
      <c r="FT119" s="30" t="e">
        <f>(CatTemplate[[#This Row],[CO2]] + CatTemplate[[#This Row],[CS2]]) * (1 + getRateOHFinal) * getRateMarkupFinal</f>
        <v>#VALUE!</v>
      </c>
      <c r="FU119" s="30" t="e">
        <f>(CatTemplate[[#This Row],[CO3]] + CatTemplate[[#This Row],[CS3]]) * (1 + getRateOHFinal) * getRateMarkupFinal</f>
        <v>#VALUE!</v>
      </c>
      <c r="FV119" s="30" t="e">
        <f>(CatTemplate[[#This Row],[CO4]] + CatTemplate[[#This Row],[CS4]]) * (1 + getRateOHFinal) * getRateMarkupFinal</f>
        <v>#VALUE!</v>
      </c>
      <c r="FW119" s="30" t="e">
        <f>(CatTemplate[[#This Row],[CO5]] + CatTemplate[[#This Row],[CS5]]) * (1 + getRateOHFinal) * getRateMarkupFinal</f>
        <v>#VALUE!</v>
      </c>
      <c r="FX119" s="30" t="e">
        <f>(CatTemplate[[#This Row],[CO6]] + CatTemplate[[#This Row],[CS6]]) * (1 + getRateOHFinal) * getRateMarkupFinal</f>
        <v>#VALUE!</v>
      </c>
      <c r="FY119" s="30" t="e">
        <f>(CatTemplate[[#This Row],[CO7]] + CatTemplate[[#This Row],[CS7]]) * (1 + getRateOHFinal) * getRateMarkupFinal</f>
        <v>#VALUE!</v>
      </c>
      <c r="FZ119" s="30" t="e">
        <f>(CatTemplate[[#This Row],[CO8]] + CatTemplate[[#This Row],[CS8]]) * (1 + getRateOHFinal) * getRateMarkupFinal</f>
        <v>#VALUE!</v>
      </c>
      <c r="GA119" s="30" t="e">
        <f>(CatTemplate[[#This Row],[CO9]] + CatTemplate[[#This Row],[CS9]]) * (1 + getRateOHFinal) * getRateMarkupFinal</f>
        <v>#VALUE!</v>
      </c>
      <c r="GB119" s="30" t="e">
        <f>(CatTemplate[[#This Row],[CO10]] + CatTemplate[[#This Row],[CS10]]) * (1 + getRateOHFinal) * getRateMarkupFinal</f>
        <v>#VALUE!</v>
      </c>
      <c r="GC119" s="30" t="e">
        <f>(CatTemplate[[#This Row],[CO11]] + CatTemplate[[#This Row],[CS11]]) * (1 + getRateOHFinal) * getRateMarkupFinal</f>
        <v>#VALUE!</v>
      </c>
      <c r="GD119" s="30" t="e">
        <f>(CatTemplate[[#This Row],[CO12]] + CatTemplate[[#This Row],[CS12]]) * (1 + getRateOHFinal) * getRateMarkupFinal</f>
        <v>#VALUE!</v>
      </c>
      <c r="GE119" s="30" t="e">
        <f>(CatTemplate[[#This Row],[CO13]] + CatTemplate[[#This Row],[CS13]]) * (1 + getRateOHFinal) * getRateMarkupFinal</f>
        <v>#VALUE!</v>
      </c>
      <c r="GF119" s="30" t="e">
        <f>(CatTemplate[[#This Row],[CO14]] + CatTemplate[[#This Row],[CS14]]) * (1 + getRateOHFinal) * getRateMarkupFinal</f>
        <v>#VALUE!</v>
      </c>
      <c r="GG119" s="30" t="e">
        <f>(CatTemplate[[#This Row],[CO15]] + CatTemplate[[#This Row],[CS15]]) * (1 + getRateOHFinal) * getRateMarkupFinal</f>
        <v>#VALUE!</v>
      </c>
      <c r="GH119" s="30" t="e">
        <f>(CatTemplate[[#This Row],[CO16]] + CatTemplate[[#This Row],[CS16]]) * (1 + getRateOHFinal) * getRateMarkupFinal</f>
        <v>#VALUE!</v>
      </c>
      <c r="GI119" s="30" t="e">
        <f>(CatTemplate[[#This Row],[CO17]] + CatTemplate[[#This Row],[CS17]]) * (1 + getRateOHFinal) * getRateMarkupFinal</f>
        <v>#VALUE!</v>
      </c>
      <c r="GJ119" s="30" t="e">
        <f>(CatTemplate[[#This Row],[CO18]] + CatTemplate[[#This Row],[CS18]]) * (1 + getRateOHFinal) * getRateMarkupFinal</f>
        <v>#VALUE!</v>
      </c>
      <c r="GK119" s="30" t="e">
        <f>(CatTemplate[[#This Row],[CO19]] + CatTemplate[[#This Row],[CS19]]) * (1 + getRateOHFinal) * getRateMarkupFinal</f>
        <v>#VALUE!</v>
      </c>
      <c r="GL119" s="30" t="e">
        <f>(CatTemplate[[#This Row],[CO20]] + CatTemplate[[#This Row],[CS20]]) * (1 + getRateOHFinal) * getRateMarkupFinal</f>
        <v>#VALUE!</v>
      </c>
      <c r="GM119" s="30" t="e">
        <f t="shared" si="29"/>
        <v>#VALUE!</v>
      </c>
      <c r="GN119" s="30" t="e">
        <f t="shared" si="30"/>
        <v>#VALUE!</v>
      </c>
      <c r="GO119" s="30" t="e">
        <f t="shared" si="31"/>
        <v>#VALUE!</v>
      </c>
      <c r="GP119" s="30" t="e">
        <f t="shared" si="32"/>
        <v>#VALUE!</v>
      </c>
      <c r="GQ119" s="30" t="e">
        <f>(CatTemplate[[#This Row],[CO1]]+CatTemplate[[#This Row],[CS1]]) * (1+ getRateOHFinal) * (1 + getRateMarkupFinal)</f>
        <v>#VALUE!</v>
      </c>
      <c r="GR119" s="30" t="e">
        <f>(CatTemplate[[#This Row],[CO2]]+CatTemplate[[#This Row],[CS2]]) * (1+ getRateOHFinal) * (1 + getRateMarkupFinal)</f>
        <v>#VALUE!</v>
      </c>
      <c r="GS119" s="30" t="e">
        <f>(CatTemplate[[#This Row],[CO3]]+CatTemplate[[#This Row],[CS3]]) * (1+ getRateOHFinal) * (1 + getRateMarkupFinal)</f>
        <v>#VALUE!</v>
      </c>
      <c r="GT119" s="30" t="e">
        <f>(CatTemplate[[#This Row],[CO4]]+CatTemplate[[#This Row],[CS4]]) * (1+ getRateOHFinal) * (1 + getRateMarkupFinal)</f>
        <v>#VALUE!</v>
      </c>
      <c r="GU119" s="30" t="e">
        <f>(CatTemplate[[#This Row],[CO5]]+CatTemplate[[#This Row],[CS5]]) * (1+ getRateOHFinal) * (1 + getRateMarkupFinal)</f>
        <v>#VALUE!</v>
      </c>
      <c r="GV119" s="30" t="e">
        <f>(CatTemplate[[#This Row],[CO6]]+CatTemplate[[#This Row],[CS6]]) * (1+ getRateOHFinal) * (1 + getRateMarkupFinal)</f>
        <v>#VALUE!</v>
      </c>
      <c r="GW119" s="30" t="e">
        <f>(CatTemplate[[#This Row],[CO7]]+CatTemplate[[#This Row],[CS7]]) * (1+ getRateOHFinal) * (1 + getRateMarkupFinal)</f>
        <v>#VALUE!</v>
      </c>
      <c r="GX119" s="30" t="e">
        <f>(CatTemplate[[#This Row],[CO8]]+CatTemplate[[#This Row],[CS8]]) * (1+ getRateOHFinal) * (1 + getRateMarkupFinal)</f>
        <v>#VALUE!</v>
      </c>
      <c r="GY119" s="30" t="e">
        <f>(CatTemplate[[#This Row],[CO9]]+CatTemplate[[#This Row],[CS9]]) * (1+ getRateOHFinal) * (1 + getRateMarkupFinal)</f>
        <v>#VALUE!</v>
      </c>
      <c r="GZ119" s="30" t="e">
        <f>(CatTemplate[[#This Row],[CO10]]+CatTemplate[[#This Row],[CS10]]) * (1+ getRateOHFinal) * (1 + getRateMarkupFinal)</f>
        <v>#VALUE!</v>
      </c>
      <c r="HA119" s="30" t="e">
        <f>(CatTemplate[[#This Row],[CO11]]+CatTemplate[[#This Row],[CS11]]) * (1+ getRateOHFinal) * (1 + getRateMarkupFinal)</f>
        <v>#VALUE!</v>
      </c>
      <c r="HB119" s="30" t="e">
        <f>(CatTemplate[[#This Row],[CO12]]+CatTemplate[[#This Row],[CS12]]) * (1+ getRateOHFinal) * (1 + getRateMarkupFinal)</f>
        <v>#VALUE!</v>
      </c>
      <c r="HC119" s="30" t="e">
        <f>(CatTemplate[[#This Row],[CO13]]+CatTemplate[[#This Row],[CS13]]) * (1+ getRateOHFinal) * (1 + getRateMarkupFinal)</f>
        <v>#VALUE!</v>
      </c>
      <c r="HD119" s="30" t="e">
        <f>(CatTemplate[[#This Row],[CO14]]+CatTemplate[[#This Row],[CS14]]) * (1+ getRateOHFinal) * (1 + getRateMarkupFinal)</f>
        <v>#VALUE!</v>
      </c>
      <c r="HE119" s="30" t="e">
        <f>(CatTemplate[[#This Row],[CO15]]+CatTemplate[[#This Row],[CS15]]) * (1+ getRateOHFinal) * (1 + getRateMarkupFinal)</f>
        <v>#VALUE!</v>
      </c>
      <c r="HF119" s="30" t="e">
        <f>(CatTemplate[[#This Row],[CO16]]+CatTemplate[[#This Row],[CS16]]) * (1+ getRateOHFinal) * (1 + getRateMarkupFinal)</f>
        <v>#VALUE!</v>
      </c>
      <c r="HG119" s="30" t="e">
        <f>(CatTemplate[[#This Row],[CO17]]+CatTemplate[[#This Row],[CS17]]) * (1+ getRateOHFinal) * (1 + getRateMarkupFinal)</f>
        <v>#VALUE!</v>
      </c>
      <c r="HH119" s="30" t="e">
        <f>(CatTemplate[[#This Row],[CO18]]+CatTemplate[[#This Row],[CS18]]) * (1+ getRateOHFinal) * (1 + getRateMarkupFinal)</f>
        <v>#VALUE!</v>
      </c>
      <c r="HI119" s="30" t="e">
        <f>(CatTemplate[[#This Row],[CO19]]+CatTemplate[[#This Row],[CS19]]) * (1+ getRateOHFinal) * (1 + getRateMarkupFinal)</f>
        <v>#VALUE!</v>
      </c>
      <c r="HJ119" s="30" t="e">
        <f>(CatTemplate[[#This Row],[CO20]]+CatTemplate[[#This Row],[CS20]]) * (1+ getRateOHFinal) * (1 + getRateMarkupFinal)</f>
        <v>#VALUE!</v>
      </c>
      <c r="HK119" s="39" t="e">
        <f>CatTemplate[[#This Row],[Total cost]]+CatTemplate[[#This Row],[OH Amount]]+CatTemplate[[#This Row],[Markup]]</f>
        <v>#VALUE!</v>
      </c>
      <c r="HL119" s="63">
        <f>IF(CatTemplate[[#This Row],[Units]]="Days",CatTemplate[[#This Row],[Project quantity]]*CatTemplate[[#This Row],[St. unit effort]],CatTemplate[[#This Row],[Project quantity]])</f>
        <v>0</v>
      </c>
      <c r="HM119" s="287">
        <f>IFERROR(CatTemplate[[#This Row],[Total Price]]/(CatTemplate[[#This Row],[Final Quantity]]),0)</f>
        <v>0</v>
      </c>
      <c r="HN119" s="261"/>
    </row>
    <row r="120" spans="2:222" x14ac:dyDescent="0.2">
      <c r="B120" s="6" t="s">
        <v>75</v>
      </c>
      <c r="C120" s="22">
        <v>2</v>
      </c>
      <c r="D120" s="7" t="s">
        <v>75</v>
      </c>
      <c r="E120" s="24">
        <v>10</v>
      </c>
      <c r="F120" s="18" t="s">
        <v>164</v>
      </c>
      <c r="G120" s="26">
        <v>6</v>
      </c>
      <c r="H120" s="18" t="s">
        <v>165</v>
      </c>
      <c r="I120" s="18" t="s">
        <v>896</v>
      </c>
      <c r="J120" s="15" t="s">
        <v>28</v>
      </c>
      <c r="K120" s="15"/>
      <c r="L120" s="15" t="s">
        <v>140</v>
      </c>
      <c r="M120" s="15" t="s">
        <v>890</v>
      </c>
      <c r="N120" s="15" t="s">
        <v>858</v>
      </c>
      <c r="O120" s="320"/>
      <c r="P120" s="71"/>
      <c r="Q120" s="108"/>
      <c r="R120" s="73"/>
      <c r="S120" s="97"/>
      <c r="T120" s="100">
        <f>getEqUnitCost</f>
        <v>0</v>
      </c>
      <c r="U120" s="73">
        <f>getEqUnitEffort</f>
        <v>0</v>
      </c>
      <c r="V120" s="101">
        <f>getEqQuantity</f>
        <v>0</v>
      </c>
      <c r="W120" s="320"/>
      <c r="X120" s="100">
        <f>getConsUnitCost</f>
        <v>0</v>
      </c>
      <c r="Y120" s="73">
        <f>getConsUnitEffort</f>
        <v>0</v>
      </c>
      <c r="Z120" s="14">
        <f>getConsQuantity</f>
        <v>0</v>
      </c>
      <c r="AA120" s="320"/>
      <c r="AB120" s="72"/>
      <c r="AC120" s="112"/>
      <c r="AD120" s="14">
        <f>getOthQuantity</f>
        <v>0</v>
      </c>
      <c r="AE120" s="320"/>
      <c r="AF120" s="28" t="str">
        <f>IF(ISBLANK(CatTemplate[[#This Row],[Resource type]]),"",CatTemplate[[#This Row],[Resource type]])</f>
        <v>CIEC CRA</v>
      </c>
      <c r="AG120" s="242">
        <f>getStaffUnitCost</f>
        <v>529.72667641480098</v>
      </c>
      <c r="AH120" s="113">
        <f>getStaffUnitEffort</f>
        <v>0</v>
      </c>
      <c r="AI120" s="40">
        <f>getStaffQuantity</f>
        <v>0</v>
      </c>
      <c r="AJ120" s="41">
        <f>CatTemplate[[#This Row],[St. quantity]]*8/ParRatePM</f>
        <v>0</v>
      </c>
      <c r="AK120" s="320"/>
      <c r="AL120" s="53" t="str">
        <f>CatTemplate[[#This Row],[Item type]]</f>
        <v>Days</v>
      </c>
      <c r="AM120" s="12">
        <f>SUM(CatTemplate[[#This Row],[Year1]:[Year20]])</f>
        <v>0</v>
      </c>
      <c r="AN120" s="52"/>
      <c r="AO120" s="52"/>
      <c r="AP120" s="52"/>
      <c r="AQ120" s="8"/>
      <c r="AR120" s="8"/>
      <c r="AS120" s="8"/>
      <c r="AT120" s="8"/>
      <c r="AU120" s="8"/>
      <c r="AV120" s="8"/>
      <c r="AW120" s="8"/>
      <c r="AX120" s="8"/>
      <c r="AY120" s="8"/>
      <c r="AZ120" s="8"/>
      <c r="BA120" s="8"/>
      <c r="BB120" s="8"/>
      <c r="BC120" s="8"/>
      <c r="BD120" s="8"/>
      <c r="BE120" s="8"/>
      <c r="BF120" s="8"/>
      <c r="BG120" s="36"/>
      <c r="BH120" s="320"/>
      <c r="BI120" s="37" t="str">
        <f>getCostCategory</f>
        <v>07 Other costs</v>
      </c>
      <c r="BJ120" s="37" t="str">
        <f>getSection</f>
        <v>02 Patient visits and data collection</v>
      </c>
      <c r="BK120" s="32" t="str">
        <f>getObject</f>
        <v>Patient visits and data collection</v>
      </c>
      <c r="BL120" s="30">
        <f>IFERROR(getUnitCost * IF(CatTemplate[[#This Row],[Cost Category Comp.]]="01 Staff costs", 1,1),0)</f>
        <v>529.72667641480098</v>
      </c>
      <c r="BM120" s="29">
        <f>IF(AND(ISBLANK(CatTemplate[[#This Row],[Eq. unit cost]]),ISBLANK(CatTemplate[[#This Row],[Cons. unit cost]]),ISBLANK(CatTemplate[[#This Row],[Oth. unit cost]])), 0, IF(getUnitEffort =0,1,getUnitEffort) * CatTemplate[[#This Row],[Year1]])</f>
        <v>0</v>
      </c>
      <c r="BN120" s="29">
        <f>IF(AND(ISBLANK(CatTemplate[[#This Row],[Eq. unit cost]]),ISBLANK(CatTemplate[[#This Row],[Cons. unit cost]]),ISBLANK(CatTemplate[[#This Row],[Oth. unit cost]])), 0, IF(getUnitEffort =0,1,getUnitEffort) * CatTemplate[[#This Row],[Year2]])</f>
        <v>0</v>
      </c>
      <c r="BO120" s="29">
        <f>IF(AND(ISBLANK(CatTemplate[[#This Row],[Eq. unit cost]]),ISBLANK(CatTemplate[[#This Row],[Cons. unit cost]]),ISBLANK(CatTemplate[[#This Row],[Oth. unit cost]])), 0, IF(getUnitEffort =0,1,getUnitEffort) * CatTemplate[[#This Row],[Year3]])</f>
        <v>0</v>
      </c>
      <c r="BP120" s="29">
        <f>IF(AND(ISBLANK(CatTemplate[[#This Row],[Eq. unit cost]]),ISBLANK(CatTemplate[[#This Row],[Cons. unit cost]]),ISBLANK(CatTemplate[[#This Row],[Oth. unit cost]])), 0, IF(getUnitEffort =0,1,getUnitEffort) * CatTemplate[[#This Row],[Year4]])</f>
        <v>0</v>
      </c>
      <c r="BQ120" s="29">
        <f>IF(AND(ISBLANK(CatTemplate[[#This Row],[Eq. unit cost]]),ISBLANK(CatTemplate[[#This Row],[Cons. unit cost]]),ISBLANK(CatTemplate[[#This Row],[Oth. unit cost]])), 0, IF(getUnitEffort =0,1,getUnitEffort) * CatTemplate[[#This Row],[Year5]])</f>
        <v>0</v>
      </c>
      <c r="BR120" s="29">
        <f>IF(AND(ISBLANK(CatTemplate[[#This Row],[Eq. unit cost]]),ISBLANK(CatTemplate[[#This Row],[Cons. unit cost]]),ISBLANK(CatTemplate[[#This Row],[Oth. unit cost]])), 0, IF(getUnitEffort =0,1,getUnitEffort) * CatTemplate[[#This Row],[Year6]])</f>
        <v>0</v>
      </c>
      <c r="BS120" s="29">
        <f>IF(AND(ISBLANK(CatTemplate[[#This Row],[Eq. unit cost]]),ISBLANK(CatTemplate[[#This Row],[Cons. unit cost]]),ISBLANK(CatTemplate[[#This Row],[Oth. unit cost]])), 0, IF(getUnitEffort =0,1,getUnitEffort) * CatTemplate[[#This Row],[Year7]])</f>
        <v>0</v>
      </c>
      <c r="BT120" s="29">
        <f>IF(AND(ISBLANK(CatTemplate[[#This Row],[Eq. unit cost]]),ISBLANK(CatTemplate[[#This Row],[Cons. unit cost]]),ISBLANK(CatTemplate[[#This Row],[Oth. unit cost]])), 0, IF(getUnitEffort =0,1,getUnitEffort) * CatTemplate[[#This Row],[Year8]])</f>
        <v>0</v>
      </c>
      <c r="BU120" s="29">
        <f>IF(AND(ISBLANK(CatTemplate[[#This Row],[Eq. unit cost]]),ISBLANK(CatTemplate[[#This Row],[Cons. unit cost]]),ISBLANK(CatTemplate[[#This Row],[Oth. unit cost]])), 0, IF(getUnitEffort =0,1,getUnitEffort) * CatTemplate[[#This Row],[Year9]])</f>
        <v>0</v>
      </c>
      <c r="BV120" s="29">
        <f>IF(AND(ISBLANK(CatTemplate[[#This Row],[Eq. unit cost]]),ISBLANK(CatTemplate[[#This Row],[Cons. unit cost]]),ISBLANK(CatTemplate[[#This Row],[Oth. unit cost]])), 0, IF(getUnitEffort =0,1,getUnitEffort) * CatTemplate[[#This Row],[Year10]])</f>
        <v>0</v>
      </c>
      <c r="BW120" s="29">
        <f>IF(AND(ISBLANK(CatTemplate[[#This Row],[Eq. unit cost]]),ISBLANK(CatTemplate[[#This Row],[Cons. unit cost]]),ISBLANK(CatTemplate[[#This Row],[Oth. unit cost]])), 0, IF(getUnitEffort =0,1,getUnitEffort) * CatTemplate[[#This Row],[Year11]])</f>
        <v>0</v>
      </c>
      <c r="BX120" s="29">
        <f>IF(AND(ISBLANK(CatTemplate[[#This Row],[Eq. unit cost]]),ISBLANK(CatTemplate[[#This Row],[Cons. unit cost]]),ISBLANK(CatTemplate[[#This Row],[Oth. unit cost]])), 0, IF(getUnitEffort =0,1,getUnitEffort) * CatTemplate[[#This Row],[Year12]])</f>
        <v>0</v>
      </c>
      <c r="BY120" s="29">
        <f>IF(AND(ISBLANK(CatTemplate[[#This Row],[Eq. unit cost]]),ISBLANK(CatTemplate[[#This Row],[Cons. unit cost]]),ISBLANK(CatTemplate[[#This Row],[Oth. unit cost]])), 0, IF(getUnitEffort =0,1,getUnitEffort) * CatTemplate[[#This Row],[Year13]])</f>
        <v>0</v>
      </c>
      <c r="BZ120" s="29">
        <f>IF(AND(ISBLANK(CatTemplate[[#This Row],[Eq. unit cost]]),ISBLANK(CatTemplate[[#This Row],[Cons. unit cost]]),ISBLANK(CatTemplate[[#This Row],[Oth. unit cost]])), 0, IF(getUnitEffort =0,1,getUnitEffort) * CatTemplate[[#This Row],[Year14]])</f>
        <v>0</v>
      </c>
      <c r="CA120" s="29">
        <f>IF(AND(ISBLANK(CatTemplate[[#This Row],[Eq. unit cost]]),ISBLANK(CatTemplate[[#This Row],[Cons. unit cost]]),ISBLANK(CatTemplate[[#This Row],[Oth. unit cost]])), 0, IF(getUnitEffort =0,1,getUnitEffort) * CatTemplate[[#This Row],[Year15]])</f>
        <v>0</v>
      </c>
      <c r="CB120" s="29">
        <f>IF(AND(ISBLANK(CatTemplate[[#This Row],[Eq. unit cost]]),ISBLANK(CatTemplate[[#This Row],[Cons. unit cost]]),ISBLANK(CatTemplate[[#This Row],[Oth. unit cost]])), 0, IF(getUnitEffort =0,1,getUnitEffort) * CatTemplate[[#This Row],[Year16]])</f>
        <v>0</v>
      </c>
      <c r="CC120" s="29">
        <f>IF(AND(ISBLANK(CatTemplate[[#This Row],[Eq. unit cost]]),ISBLANK(CatTemplate[[#This Row],[Cons. unit cost]]),ISBLANK(CatTemplate[[#This Row],[Oth. unit cost]])), 0, IF(getUnitEffort =0,1,getUnitEffort) * CatTemplate[[#This Row],[Year17]])</f>
        <v>0</v>
      </c>
      <c r="CD120" s="29">
        <f>IF(AND(ISBLANK(CatTemplate[[#This Row],[Eq. unit cost]]),ISBLANK(CatTemplate[[#This Row],[Cons. unit cost]]),ISBLANK(CatTemplate[[#This Row],[Oth. unit cost]])), 0, IF(getUnitEffort =0,1,getUnitEffort) * CatTemplate[[#This Row],[Year18]])</f>
        <v>0</v>
      </c>
      <c r="CE120" s="29">
        <f>IF(AND(ISBLANK(CatTemplate[[#This Row],[Eq. unit cost]]),ISBLANK(CatTemplate[[#This Row],[Cons. unit cost]]),ISBLANK(CatTemplate[[#This Row],[Oth. unit cost]])), 0, IF(getUnitEffort =0,1,getUnitEffort) * CatTemplate[[#This Row],[Year19]])</f>
        <v>0</v>
      </c>
      <c r="CF120" s="29">
        <f>IF(AND(ISBLANK(CatTemplate[[#This Row],[Eq. unit cost]]),ISBLANK(CatTemplate[[#This Row],[Cons. unit cost]]),ISBLANK(CatTemplate[[#This Row],[Oth. unit cost]])), 0, IF(getUnitEffort =0,1,getUnitEffort) * CatTemplate[[#This Row],[Year20]])</f>
        <v>0</v>
      </c>
      <c r="CG120" s="45">
        <f>SUM(CatTemplate[[#This Row],[Q1]:[Q20]])</f>
        <v>0</v>
      </c>
      <c r="CH120" s="29">
        <f>IF(ISBLANK(CatTemplate[[#This Row],[St. unit effort]]),0,(CatTemplate[[#This Row],[St. unit effort]] * CatTemplate[[#This Row],[Year1]]))</f>
        <v>0</v>
      </c>
      <c r="CI120" s="29">
        <f>IF(ISBLANK(CatTemplate[[#This Row],[St. unit effort]]),0,(CatTemplate[[#This Row],[St. unit effort]] * CatTemplate[[#This Row],[Year2]]))</f>
        <v>0</v>
      </c>
      <c r="CJ120" s="29">
        <f>IF(ISBLANK(CatTemplate[[#This Row],[St. unit effort]]),0,(CatTemplate[[#This Row],[St. unit effort]] * CatTemplate[[#This Row],[Year3]]))</f>
        <v>0</v>
      </c>
      <c r="CK120" s="29">
        <f>IF(ISBLANK(CatTemplate[[#This Row],[St. unit effort]]),0,(CatTemplate[[#This Row],[St. unit effort]] * CatTemplate[[#This Row],[Year4]]))</f>
        <v>0</v>
      </c>
      <c r="CL120" s="29">
        <f>IF(ISBLANK(CatTemplate[[#This Row],[St. unit effort]]),0,(CatTemplate[[#This Row],[St. unit effort]] * CatTemplate[[#This Row],[Year5]]))</f>
        <v>0</v>
      </c>
      <c r="CM120" s="29">
        <f>IF(ISBLANK(CatTemplate[[#This Row],[St. unit effort]]),0,(CatTemplate[[#This Row],[St. unit effort]] * CatTemplate[[#This Row],[Year6]]))</f>
        <v>0</v>
      </c>
      <c r="CN120" s="29">
        <f>IF(ISBLANK(CatTemplate[[#This Row],[St. unit effort]]),0,(CatTemplate[[#This Row],[St. unit effort]] * CatTemplate[[#This Row],[Year7]]))</f>
        <v>0</v>
      </c>
      <c r="CO120" s="29">
        <f>IF(ISBLANK(CatTemplate[[#This Row],[St. unit effort]]),0,(CatTemplate[[#This Row],[St. unit effort]] * CatTemplate[[#This Row],[Year8]]))</f>
        <v>0</v>
      </c>
      <c r="CP120" s="29">
        <f>IF(ISBLANK(CatTemplate[[#This Row],[St. unit effort]]),0,(CatTemplate[[#This Row],[St. unit effort]] * CatTemplate[[#This Row],[Year9]]))</f>
        <v>0</v>
      </c>
      <c r="CQ120" s="29">
        <f>IF(ISBLANK(CatTemplate[[#This Row],[St. unit effort]]),0,(CatTemplate[[#This Row],[St. unit effort]] * CatTemplate[[#This Row],[Year10]]))</f>
        <v>0</v>
      </c>
      <c r="CR120" s="29">
        <f>IF(ISBLANK(CatTemplate[[#This Row],[St. unit effort]]),0,(CatTemplate[[#This Row],[St. unit effort]] * CatTemplate[[#This Row],[Year11]]))</f>
        <v>0</v>
      </c>
      <c r="CS120" s="29">
        <f>IF(ISBLANK(CatTemplate[[#This Row],[St. unit effort]]),0,(CatTemplate[[#This Row],[St. unit effort]] * CatTemplate[[#This Row],[Year12]]))</f>
        <v>0</v>
      </c>
      <c r="CT120" s="29">
        <f>IF(ISBLANK(CatTemplate[[#This Row],[St. unit effort]]),0,(CatTemplate[[#This Row],[St. unit effort]] * CatTemplate[[#This Row],[Year13]]))</f>
        <v>0</v>
      </c>
      <c r="CU120" s="29">
        <f>IF(ISBLANK(CatTemplate[[#This Row],[St. unit effort]]),0,(CatTemplate[[#This Row],[St. unit effort]] * CatTemplate[[#This Row],[Year14]]))</f>
        <v>0</v>
      </c>
      <c r="CV120" s="29">
        <f>IF(ISBLANK(CatTemplate[[#This Row],[St. unit effort]]),0,(CatTemplate[[#This Row],[St. unit effort]] * CatTemplate[[#This Row],[Year15]]))</f>
        <v>0</v>
      </c>
      <c r="CW120" s="29">
        <f>IF(ISBLANK(CatTemplate[[#This Row],[St. unit effort]]),0,(CatTemplate[[#This Row],[St. unit effort]] * CatTemplate[[#This Row],[Year16]]))</f>
        <v>0</v>
      </c>
      <c r="CX120" s="29">
        <f>IF(ISBLANK(CatTemplate[[#This Row],[St. unit effort]]),0,(CatTemplate[[#This Row],[St. unit effort]] * CatTemplate[[#This Row],[Year17]]))</f>
        <v>0</v>
      </c>
      <c r="CY120" s="29">
        <f>IF(ISBLANK(CatTemplate[[#This Row],[St. unit effort]]),0,(CatTemplate[[#This Row],[St. unit effort]] * CatTemplate[[#This Row],[Year18]]))</f>
        <v>0</v>
      </c>
      <c r="CZ120" s="29">
        <f>IF(ISBLANK(CatTemplate[[#This Row],[St. unit effort]]),0,(CatTemplate[[#This Row],[St. unit effort]] * CatTemplate[[#This Row],[Year19]]))</f>
        <v>0</v>
      </c>
      <c r="DA120" s="29">
        <f>IF(ISBLANK(CatTemplate[[#This Row],[St. unit effort]]),0,(CatTemplate[[#This Row],[St. unit effort]] * CatTemplate[[#This Row],[Year20]]))</f>
        <v>0</v>
      </c>
      <c r="DB120" s="57">
        <f>IF(ISBLANK(CatTemplate[[#This Row],[St. unit effort]]),0,(CatTemplate[[#This Row],[St. unit effort]] * CatTemplate[[#This Row],[Year1]])*8/ParRatePM)</f>
        <v>0</v>
      </c>
      <c r="DC120" s="57">
        <f>IF(ISBLANK(CatTemplate[[#This Row],[St. unit effort]]),0,(CatTemplate[[#This Row],[St. unit effort]] * CatTemplate[[#This Row],[Year2]])*8/ParRatePM)</f>
        <v>0</v>
      </c>
      <c r="DD120" s="57">
        <f>IF(ISBLANK(CatTemplate[[#This Row],[St. unit effort]]),0,(CatTemplate[[#This Row],[St. unit effort]] * CatTemplate[[#This Row],[Year3]])*8/ParRatePM)</f>
        <v>0</v>
      </c>
      <c r="DE120" s="57">
        <f>IF(ISBLANK(CatTemplate[[#This Row],[St. unit effort]]),0,(CatTemplate[[#This Row],[St. unit effort]] * CatTemplate[[#This Row],[Year4]])*8/ParRatePM)</f>
        <v>0</v>
      </c>
      <c r="DF120" s="57">
        <f>IF(ISBLANK(CatTemplate[[#This Row],[St. unit effort]]),0,(CatTemplate[[#This Row],[St. unit effort]] * CatTemplate[[#This Row],[Year5]])*8/ParRatePM)</f>
        <v>0</v>
      </c>
      <c r="DG120" s="57">
        <f>IF(ISBLANK(CatTemplate[[#This Row],[St. unit effort]]),0,(CatTemplate[[#This Row],[St. unit effort]] * CatTemplate[[#This Row],[Year6]])*8/ParRatePM)</f>
        <v>0</v>
      </c>
      <c r="DH120" s="57">
        <f>IF(ISBLANK(CatTemplate[[#This Row],[St. unit effort]]),0,(CatTemplate[[#This Row],[St. unit effort]] * CatTemplate[[#This Row],[Year7]])*8/ParRatePM)</f>
        <v>0</v>
      </c>
      <c r="DI120" s="57">
        <f>IF(ISBLANK(CatTemplate[[#This Row],[St. unit effort]]),0,(CatTemplate[[#This Row],[St. unit effort]] * CatTemplate[[#This Row],[Year8]])*8/ParRatePM)</f>
        <v>0</v>
      </c>
      <c r="DJ120" s="57">
        <f>IF(ISBLANK(CatTemplate[[#This Row],[St. unit effort]]),0,(CatTemplate[[#This Row],[St. unit effort]] * CatTemplate[[#This Row],[Year9]])*8/ParRatePM)</f>
        <v>0</v>
      </c>
      <c r="DK120" s="57">
        <f>IF(ISBLANK(CatTemplate[[#This Row],[St. unit effort]]),0,(CatTemplate[[#This Row],[St. unit effort]] * CatTemplate[[#This Row],[Year10]])*8/ParRatePM)</f>
        <v>0</v>
      </c>
      <c r="DL120" s="57">
        <f>IF(ISBLANK(CatTemplate[[#This Row],[St. unit effort]]),0,(CatTemplate[[#This Row],[St. unit effort]] * CatTemplate[[#This Row],[Year11]])*8/ParRatePM)</f>
        <v>0</v>
      </c>
      <c r="DM120" s="57">
        <f>IF(ISBLANK(CatTemplate[[#This Row],[St. unit effort]]),0,(CatTemplate[[#This Row],[St. unit effort]] * CatTemplate[[#This Row],[Year12]])*8/ParRatePM)</f>
        <v>0</v>
      </c>
      <c r="DN120" s="57">
        <f>IF(ISBLANK(CatTemplate[[#This Row],[St. unit effort]]),0,(CatTemplate[[#This Row],[St. unit effort]] * CatTemplate[[#This Row],[Year13]])*8/ParRatePM)</f>
        <v>0</v>
      </c>
      <c r="DO120" s="57">
        <f>IF(ISBLANK(CatTemplate[[#This Row],[St. unit effort]]),0,(CatTemplate[[#This Row],[St. unit effort]] * CatTemplate[[#This Row],[Year14]])*8/ParRatePM)</f>
        <v>0</v>
      </c>
      <c r="DP120" s="57">
        <f>IF(ISBLANK(CatTemplate[[#This Row],[St. unit effort]]),0,(CatTemplate[[#This Row],[St. unit effort]] * CatTemplate[[#This Row],[Year15]])*8/ParRatePM)</f>
        <v>0</v>
      </c>
      <c r="DQ120" s="57">
        <f>IF(ISBLANK(CatTemplate[[#This Row],[St. unit effort]]),0,(CatTemplate[[#This Row],[St. unit effort]] * CatTemplate[[#This Row],[Year16]])*8/ParRatePM)</f>
        <v>0</v>
      </c>
      <c r="DR120" s="57">
        <f>IF(ISBLANK(CatTemplate[[#This Row],[St. unit effort]]),0,(CatTemplate[[#This Row],[St. unit effort]] * CatTemplate[[#This Row],[Year17]])*8/ParRatePM)</f>
        <v>0</v>
      </c>
      <c r="DS120" s="57">
        <f>IF(ISBLANK(CatTemplate[[#This Row],[St. unit effort]]),0,(CatTemplate[[#This Row],[St. unit effort]] * CatTemplate[[#This Row],[Year18]])*8/ParRatePM)</f>
        <v>0</v>
      </c>
      <c r="DT120" s="57">
        <f>IF(ISBLANK(CatTemplate[[#This Row],[St. unit effort]]),0,(CatTemplate[[#This Row],[St. unit effort]] * CatTemplate[[#This Row],[Year19]])*8/ParRatePM)</f>
        <v>0</v>
      </c>
      <c r="DU120" s="57">
        <f>IF(ISBLANK(CatTemplate[[#This Row],[St. unit effort]]),0,(CatTemplate[[#This Row],[St. unit effort]] * CatTemplate[[#This Row],[Year20]])*8/ParRatePM)</f>
        <v>0</v>
      </c>
      <c r="DV120" s="54">
        <f>SUM(CatTemplate[[#This Row],[PM1]:[PM20]])</f>
        <v>0</v>
      </c>
      <c r="DW120" s="56">
        <f t="shared" si="43"/>
        <v>0</v>
      </c>
      <c r="DX120" s="56">
        <f t="shared" si="43"/>
        <v>0</v>
      </c>
      <c r="DY120" s="56">
        <f t="shared" si="43"/>
        <v>0</v>
      </c>
      <c r="DZ120" s="56">
        <f t="shared" si="43"/>
        <v>0</v>
      </c>
      <c r="EA120" s="56">
        <f t="shared" si="43"/>
        <v>0</v>
      </c>
      <c r="EB120" s="56">
        <f t="shared" si="43"/>
        <v>0</v>
      </c>
      <c r="EC120" s="56">
        <f t="shared" si="43"/>
        <v>0</v>
      </c>
      <c r="ED120" s="56">
        <f t="shared" si="43"/>
        <v>0</v>
      </c>
      <c r="EE120" s="56">
        <f t="shared" si="43"/>
        <v>0</v>
      </c>
      <c r="EF120" s="56">
        <f t="shared" si="43"/>
        <v>0</v>
      </c>
      <c r="EG120" s="56">
        <f t="shared" si="43"/>
        <v>0</v>
      </c>
      <c r="EH120" s="56">
        <f t="shared" si="43"/>
        <v>0</v>
      </c>
      <c r="EI120" s="56">
        <f t="shared" si="43"/>
        <v>0</v>
      </c>
      <c r="EJ120" s="56">
        <f t="shared" si="43"/>
        <v>0</v>
      </c>
      <c r="EK120" s="56">
        <f t="shared" si="43"/>
        <v>0</v>
      </c>
      <c r="EL120" s="56">
        <f t="shared" si="43"/>
        <v>0</v>
      </c>
      <c r="EM120" s="56">
        <f t="shared" si="41"/>
        <v>0</v>
      </c>
      <c r="EN120" s="56">
        <f t="shared" si="41"/>
        <v>0</v>
      </c>
      <c r="EO120" s="56">
        <f t="shared" si="41"/>
        <v>0</v>
      </c>
      <c r="EP120" s="56">
        <f t="shared" si="41"/>
        <v>0</v>
      </c>
      <c r="EQ120" s="30">
        <f>CatTemplate[[#This Row],[Eq. unit cost]] * CatTemplate[[#This Row],[Eq. quantity]]</f>
        <v>0</v>
      </c>
      <c r="ER120" s="30">
        <f>CatTemplate[[#This Row],[Cons. unit cost]] *CatTemplate[[#This Row],[Cons. quantity]]</f>
        <v>0</v>
      </c>
      <c r="ES120" s="30">
        <f>CatTemplate[[#This Row],[Oth. unit cost]] *CatTemplate[[#This Row],[Oth. quantity]]</f>
        <v>0</v>
      </c>
      <c r="ET120" s="55">
        <f>SUM(CatTemplate[[#This Row],[CO1]:[CO20]])</f>
        <v>0</v>
      </c>
      <c r="EU120" s="56">
        <f t="shared" si="44"/>
        <v>0</v>
      </c>
      <c r="EV120" s="56">
        <f t="shared" si="44"/>
        <v>0</v>
      </c>
      <c r="EW120" s="56">
        <f t="shared" si="44"/>
        <v>0</v>
      </c>
      <c r="EX120" s="56">
        <f t="shared" si="44"/>
        <v>0</v>
      </c>
      <c r="EY120" s="56">
        <f t="shared" si="44"/>
        <v>0</v>
      </c>
      <c r="EZ120" s="56">
        <f t="shared" si="44"/>
        <v>0</v>
      </c>
      <c r="FA120" s="56">
        <f t="shared" si="44"/>
        <v>0</v>
      </c>
      <c r="FB120" s="56">
        <f t="shared" si="44"/>
        <v>0</v>
      </c>
      <c r="FC120" s="56">
        <f t="shared" si="44"/>
        <v>0</v>
      </c>
      <c r="FD120" s="56">
        <f t="shared" si="44"/>
        <v>0</v>
      </c>
      <c r="FE120" s="56">
        <f t="shared" si="44"/>
        <v>0</v>
      </c>
      <c r="FF120" s="56">
        <f t="shared" si="44"/>
        <v>0</v>
      </c>
      <c r="FG120" s="56">
        <f t="shared" si="44"/>
        <v>0</v>
      </c>
      <c r="FH120" s="56">
        <f t="shared" si="44"/>
        <v>0</v>
      </c>
      <c r="FI120" s="56">
        <f t="shared" si="44"/>
        <v>0</v>
      </c>
      <c r="FJ120" s="56">
        <f t="shared" si="44"/>
        <v>0</v>
      </c>
      <c r="FK120" s="56">
        <f t="shared" si="42"/>
        <v>0</v>
      </c>
      <c r="FL120" s="56">
        <f t="shared" si="42"/>
        <v>0</v>
      </c>
      <c r="FM120" s="56">
        <f t="shared" si="42"/>
        <v>0</v>
      </c>
      <c r="FN120" s="56">
        <f t="shared" si="42"/>
        <v>0</v>
      </c>
      <c r="FO120" s="58">
        <f>SUM(CatTemplate[[#This Row],[CS1]:[CS20]])</f>
        <v>0</v>
      </c>
      <c r="FP120" s="59">
        <f>CatTemplate[[#This Row],[Total Oth. cost]]+CatTemplate[[#This Row],[Total St. Cost]]</f>
        <v>0</v>
      </c>
      <c r="FQ120" s="33" t="e">
        <f t="shared" si="27"/>
        <v>#VALUE!</v>
      </c>
      <c r="FR120" s="33" t="e">
        <f t="shared" si="28"/>
        <v>#VALUE!</v>
      </c>
      <c r="FS120" s="30" t="e">
        <f>(CatTemplate[[#This Row],[CO1]] + CatTemplate[[#This Row],[CS1]]) * (1 + getRateOHFinal) * getRateMarkupFinal</f>
        <v>#VALUE!</v>
      </c>
      <c r="FT120" s="30" t="e">
        <f>(CatTemplate[[#This Row],[CO2]] + CatTemplate[[#This Row],[CS2]]) * (1 + getRateOHFinal) * getRateMarkupFinal</f>
        <v>#VALUE!</v>
      </c>
      <c r="FU120" s="30" t="e">
        <f>(CatTemplate[[#This Row],[CO3]] + CatTemplate[[#This Row],[CS3]]) * (1 + getRateOHFinal) * getRateMarkupFinal</f>
        <v>#VALUE!</v>
      </c>
      <c r="FV120" s="30" t="e">
        <f>(CatTemplate[[#This Row],[CO4]] + CatTemplate[[#This Row],[CS4]]) * (1 + getRateOHFinal) * getRateMarkupFinal</f>
        <v>#VALUE!</v>
      </c>
      <c r="FW120" s="30" t="e">
        <f>(CatTemplate[[#This Row],[CO5]] + CatTemplate[[#This Row],[CS5]]) * (1 + getRateOHFinal) * getRateMarkupFinal</f>
        <v>#VALUE!</v>
      </c>
      <c r="FX120" s="30" t="e">
        <f>(CatTemplate[[#This Row],[CO6]] + CatTemplate[[#This Row],[CS6]]) * (1 + getRateOHFinal) * getRateMarkupFinal</f>
        <v>#VALUE!</v>
      </c>
      <c r="FY120" s="30" t="e">
        <f>(CatTemplate[[#This Row],[CO7]] + CatTemplate[[#This Row],[CS7]]) * (1 + getRateOHFinal) * getRateMarkupFinal</f>
        <v>#VALUE!</v>
      </c>
      <c r="FZ120" s="30" t="e">
        <f>(CatTemplate[[#This Row],[CO8]] + CatTemplate[[#This Row],[CS8]]) * (1 + getRateOHFinal) * getRateMarkupFinal</f>
        <v>#VALUE!</v>
      </c>
      <c r="GA120" s="30" t="e">
        <f>(CatTemplate[[#This Row],[CO9]] + CatTemplate[[#This Row],[CS9]]) * (1 + getRateOHFinal) * getRateMarkupFinal</f>
        <v>#VALUE!</v>
      </c>
      <c r="GB120" s="30" t="e">
        <f>(CatTemplate[[#This Row],[CO10]] + CatTemplate[[#This Row],[CS10]]) * (1 + getRateOHFinal) * getRateMarkupFinal</f>
        <v>#VALUE!</v>
      </c>
      <c r="GC120" s="30" t="e">
        <f>(CatTemplate[[#This Row],[CO11]] + CatTemplate[[#This Row],[CS11]]) * (1 + getRateOHFinal) * getRateMarkupFinal</f>
        <v>#VALUE!</v>
      </c>
      <c r="GD120" s="30" t="e">
        <f>(CatTemplate[[#This Row],[CO12]] + CatTemplate[[#This Row],[CS12]]) * (1 + getRateOHFinal) * getRateMarkupFinal</f>
        <v>#VALUE!</v>
      </c>
      <c r="GE120" s="30" t="e">
        <f>(CatTemplate[[#This Row],[CO13]] + CatTemplate[[#This Row],[CS13]]) * (1 + getRateOHFinal) * getRateMarkupFinal</f>
        <v>#VALUE!</v>
      </c>
      <c r="GF120" s="30" t="e">
        <f>(CatTemplate[[#This Row],[CO14]] + CatTemplate[[#This Row],[CS14]]) * (1 + getRateOHFinal) * getRateMarkupFinal</f>
        <v>#VALUE!</v>
      </c>
      <c r="GG120" s="30" t="e">
        <f>(CatTemplate[[#This Row],[CO15]] + CatTemplate[[#This Row],[CS15]]) * (1 + getRateOHFinal) * getRateMarkupFinal</f>
        <v>#VALUE!</v>
      </c>
      <c r="GH120" s="30" t="e">
        <f>(CatTemplate[[#This Row],[CO16]] + CatTemplate[[#This Row],[CS16]]) * (1 + getRateOHFinal) * getRateMarkupFinal</f>
        <v>#VALUE!</v>
      </c>
      <c r="GI120" s="30" t="e">
        <f>(CatTemplate[[#This Row],[CO17]] + CatTemplate[[#This Row],[CS17]]) * (1 + getRateOHFinal) * getRateMarkupFinal</f>
        <v>#VALUE!</v>
      </c>
      <c r="GJ120" s="30" t="e">
        <f>(CatTemplate[[#This Row],[CO18]] + CatTemplate[[#This Row],[CS18]]) * (1 + getRateOHFinal) * getRateMarkupFinal</f>
        <v>#VALUE!</v>
      </c>
      <c r="GK120" s="30" t="e">
        <f>(CatTemplate[[#This Row],[CO19]] + CatTemplate[[#This Row],[CS19]]) * (1 + getRateOHFinal) * getRateMarkupFinal</f>
        <v>#VALUE!</v>
      </c>
      <c r="GL120" s="30" t="e">
        <f>(CatTemplate[[#This Row],[CO20]] + CatTemplate[[#This Row],[CS20]]) * (1 + getRateOHFinal) * getRateMarkupFinal</f>
        <v>#VALUE!</v>
      </c>
      <c r="GM120" s="30" t="e">
        <f t="shared" si="29"/>
        <v>#VALUE!</v>
      </c>
      <c r="GN120" s="30" t="e">
        <f t="shared" si="30"/>
        <v>#VALUE!</v>
      </c>
      <c r="GO120" s="30" t="e">
        <f t="shared" si="31"/>
        <v>#VALUE!</v>
      </c>
      <c r="GP120" s="30" t="e">
        <f t="shared" si="32"/>
        <v>#VALUE!</v>
      </c>
      <c r="GQ120" s="30" t="e">
        <f>(CatTemplate[[#This Row],[CO1]]+CatTemplate[[#This Row],[CS1]]) * (1+ getRateOHFinal) * (1 + getRateMarkupFinal)</f>
        <v>#VALUE!</v>
      </c>
      <c r="GR120" s="30" t="e">
        <f>(CatTemplate[[#This Row],[CO2]]+CatTemplate[[#This Row],[CS2]]) * (1+ getRateOHFinal) * (1 + getRateMarkupFinal)</f>
        <v>#VALUE!</v>
      </c>
      <c r="GS120" s="30" t="e">
        <f>(CatTemplate[[#This Row],[CO3]]+CatTemplate[[#This Row],[CS3]]) * (1+ getRateOHFinal) * (1 + getRateMarkupFinal)</f>
        <v>#VALUE!</v>
      </c>
      <c r="GT120" s="30" t="e">
        <f>(CatTemplate[[#This Row],[CO4]]+CatTemplate[[#This Row],[CS4]]) * (1+ getRateOHFinal) * (1 + getRateMarkupFinal)</f>
        <v>#VALUE!</v>
      </c>
      <c r="GU120" s="30" t="e">
        <f>(CatTemplate[[#This Row],[CO5]]+CatTemplate[[#This Row],[CS5]]) * (1+ getRateOHFinal) * (1 + getRateMarkupFinal)</f>
        <v>#VALUE!</v>
      </c>
      <c r="GV120" s="30" t="e">
        <f>(CatTemplate[[#This Row],[CO6]]+CatTemplate[[#This Row],[CS6]]) * (1+ getRateOHFinal) * (1 + getRateMarkupFinal)</f>
        <v>#VALUE!</v>
      </c>
      <c r="GW120" s="30" t="e">
        <f>(CatTemplate[[#This Row],[CO7]]+CatTemplate[[#This Row],[CS7]]) * (1+ getRateOHFinal) * (1 + getRateMarkupFinal)</f>
        <v>#VALUE!</v>
      </c>
      <c r="GX120" s="30" t="e">
        <f>(CatTemplate[[#This Row],[CO8]]+CatTemplate[[#This Row],[CS8]]) * (1+ getRateOHFinal) * (1 + getRateMarkupFinal)</f>
        <v>#VALUE!</v>
      </c>
      <c r="GY120" s="30" t="e">
        <f>(CatTemplate[[#This Row],[CO9]]+CatTemplate[[#This Row],[CS9]]) * (1+ getRateOHFinal) * (1 + getRateMarkupFinal)</f>
        <v>#VALUE!</v>
      </c>
      <c r="GZ120" s="30" t="e">
        <f>(CatTemplate[[#This Row],[CO10]]+CatTemplate[[#This Row],[CS10]]) * (1+ getRateOHFinal) * (1 + getRateMarkupFinal)</f>
        <v>#VALUE!</v>
      </c>
      <c r="HA120" s="30" t="e">
        <f>(CatTemplate[[#This Row],[CO11]]+CatTemplate[[#This Row],[CS11]]) * (1+ getRateOHFinal) * (1 + getRateMarkupFinal)</f>
        <v>#VALUE!</v>
      </c>
      <c r="HB120" s="30" t="e">
        <f>(CatTemplate[[#This Row],[CO12]]+CatTemplate[[#This Row],[CS12]]) * (1+ getRateOHFinal) * (1 + getRateMarkupFinal)</f>
        <v>#VALUE!</v>
      </c>
      <c r="HC120" s="30" t="e">
        <f>(CatTemplate[[#This Row],[CO13]]+CatTemplate[[#This Row],[CS13]]) * (1+ getRateOHFinal) * (1 + getRateMarkupFinal)</f>
        <v>#VALUE!</v>
      </c>
      <c r="HD120" s="30" t="e">
        <f>(CatTemplate[[#This Row],[CO14]]+CatTemplate[[#This Row],[CS14]]) * (1+ getRateOHFinal) * (1 + getRateMarkupFinal)</f>
        <v>#VALUE!</v>
      </c>
      <c r="HE120" s="30" t="e">
        <f>(CatTemplate[[#This Row],[CO15]]+CatTemplate[[#This Row],[CS15]]) * (1+ getRateOHFinal) * (1 + getRateMarkupFinal)</f>
        <v>#VALUE!</v>
      </c>
      <c r="HF120" s="30" t="e">
        <f>(CatTemplate[[#This Row],[CO16]]+CatTemplate[[#This Row],[CS16]]) * (1+ getRateOHFinal) * (1 + getRateMarkupFinal)</f>
        <v>#VALUE!</v>
      </c>
      <c r="HG120" s="30" t="e">
        <f>(CatTemplate[[#This Row],[CO17]]+CatTemplate[[#This Row],[CS17]]) * (1+ getRateOHFinal) * (1 + getRateMarkupFinal)</f>
        <v>#VALUE!</v>
      </c>
      <c r="HH120" s="30" t="e">
        <f>(CatTemplate[[#This Row],[CO18]]+CatTemplate[[#This Row],[CS18]]) * (1+ getRateOHFinal) * (1 + getRateMarkupFinal)</f>
        <v>#VALUE!</v>
      </c>
      <c r="HI120" s="30" t="e">
        <f>(CatTemplate[[#This Row],[CO19]]+CatTemplate[[#This Row],[CS19]]) * (1+ getRateOHFinal) * (1 + getRateMarkupFinal)</f>
        <v>#VALUE!</v>
      </c>
      <c r="HJ120" s="30" t="e">
        <f>(CatTemplate[[#This Row],[CO20]]+CatTemplate[[#This Row],[CS20]]) * (1+ getRateOHFinal) * (1 + getRateMarkupFinal)</f>
        <v>#VALUE!</v>
      </c>
      <c r="HK120" s="39" t="e">
        <f>CatTemplate[[#This Row],[Total cost]]+CatTemplate[[#This Row],[OH Amount]]+CatTemplate[[#This Row],[Markup]]</f>
        <v>#VALUE!</v>
      </c>
      <c r="HL120" s="63">
        <f>IF(CatTemplate[[#This Row],[Units]]="Days",CatTemplate[[#This Row],[Project quantity]]*CatTemplate[[#This Row],[St. unit effort]],CatTemplate[[#This Row],[Project quantity]])</f>
        <v>0</v>
      </c>
      <c r="HM120" s="287">
        <f>IFERROR(CatTemplate[[#This Row],[Total Price]]/(CatTemplate[[#This Row],[Final Quantity]]),0)</f>
        <v>0</v>
      </c>
      <c r="HN120" s="261"/>
    </row>
    <row r="121" spans="2:222" x14ac:dyDescent="0.2">
      <c r="B121" s="6" t="s">
        <v>75</v>
      </c>
      <c r="C121" s="22">
        <v>2</v>
      </c>
      <c r="D121" s="7" t="s">
        <v>75</v>
      </c>
      <c r="E121" s="24">
        <v>10</v>
      </c>
      <c r="F121" s="18" t="s">
        <v>164</v>
      </c>
      <c r="G121" s="26">
        <v>7</v>
      </c>
      <c r="H121" s="18" t="s">
        <v>166</v>
      </c>
      <c r="I121" s="18" t="s">
        <v>896</v>
      </c>
      <c r="J121" s="15" t="s">
        <v>28</v>
      </c>
      <c r="K121" s="15"/>
      <c r="L121" s="15" t="s">
        <v>140</v>
      </c>
      <c r="M121" s="15" t="s">
        <v>206</v>
      </c>
      <c r="N121" s="15" t="s">
        <v>858</v>
      </c>
      <c r="O121" s="320"/>
      <c r="P121" s="71"/>
      <c r="Q121" s="108"/>
      <c r="R121" s="73"/>
      <c r="S121" s="97"/>
      <c r="T121" s="100">
        <f>getEqUnitCost</f>
        <v>0</v>
      </c>
      <c r="U121" s="73">
        <f>getEqUnitEffort</f>
        <v>0</v>
      </c>
      <c r="V121" s="101">
        <f>getEqQuantity</f>
        <v>0</v>
      </c>
      <c r="W121" s="320"/>
      <c r="X121" s="100">
        <f>getConsUnitCost</f>
        <v>0</v>
      </c>
      <c r="Y121" s="73">
        <f>getConsUnitEffort</f>
        <v>0</v>
      </c>
      <c r="Z121" s="14">
        <f>getConsQuantity</f>
        <v>0</v>
      </c>
      <c r="AA121" s="320"/>
      <c r="AB121" s="72"/>
      <c r="AC121" s="112"/>
      <c r="AD121" s="14">
        <f>getOthQuantity</f>
        <v>0</v>
      </c>
      <c r="AE121" s="320"/>
      <c r="AF121" s="28" t="str">
        <f>IF(ISBLANK(CatTemplate[[#This Row],[Resource type]]),"",CatTemplate[[#This Row],[Resource type]])</f>
        <v>CIEC CRA</v>
      </c>
      <c r="AG121" s="242">
        <f>getStaffUnitCost</f>
        <v>529.72667641480098</v>
      </c>
      <c r="AH121" s="113">
        <f>getStaffUnitEffort</f>
        <v>0</v>
      </c>
      <c r="AI121" s="40">
        <f>getStaffQuantity</f>
        <v>0</v>
      </c>
      <c r="AJ121" s="41">
        <f>CatTemplate[[#This Row],[St. quantity]]*8/ParRatePM</f>
        <v>0</v>
      </c>
      <c r="AK121" s="320"/>
      <c r="AL121" s="53" t="str">
        <f>CatTemplate[[#This Row],[Item type]]</f>
        <v>Days</v>
      </c>
      <c r="AM121" s="12">
        <f>SUM(CatTemplate[[#This Row],[Year1]:[Year20]])</f>
        <v>0</v>
      </c>
      <c r="AN121" s="52"/>
      <c r="AO121" s="52"/>
      <c r="AP121" s="52"/>
      <c r="AQ121" s="52"/>
      <c r="AR121" s="52"/>
      <c r="AS121" s="52"/>
      <c r="AT121" s="52"/>
      <c r="AU121" s="52"/>
      <c r="AV121" s="52"/>
      <c r="AW121" s="52"/>
      <c r="AX121" s="8"/>
      <c r="AY121" s="8"/>
      <c r="AZ121" s="8"/>
      <c r="BA121" s="8"/>
      <c r="BB121" s="8"/>
      <c r="BC121" s="8"/>
      <c r="BD121" s="8"/>
      <c r="BE121" s="8"/>
      <c r="BF121" s="8"/>
      <c r="BG121" s="36"/>
      <c r="BH121" s="320"/>
      <c r="BI121" s="37" t="str">
        <f>getCostCategory</f>
        <v>01 Staff costs</v>
      </c>
      <c r="BJ121" s="37" t="str">
        <f>getSection</f>
        <v>02 Patient visits and data collection</v>
      </c>
      <c r="BK121" s="32" t="str">
        <f>getObject</f>
        <v>CIEC CRA</v>
      </c>
      <c r="BL121" s="30">
        <f>IFERROR(getUnitCost * IF(CatTemplate[[#This Row],[Cost Category Comp.]]="01 Staff costs", 1,1),0)</f>
        <v>529.72667641480098</v>
      </c>
      <c r="BM121" s="29">
        <f>IF(AND(ISBLANK(CatTemplate[[#This Row],[Eq. unit cost]]),ISBLANK(CatTemplate[[#This Row],[Cons. unit cost]]),ISBLANK(CatTemplate[[#This Row],[Oth. unit cost]])), 0, IF(getUnitEffort =0,1,getUnitEffort) * CatTemplate[[#This Row],[Year1]])</f>
        <v>0</v>
      </c>
      <c r="BN121" s="29">
        <f>IF(AND(ISBLANK(CatTemplate[[#This Row],[Eq. unit cost]]),ISBLANK(CatTemplate[[#This Row],[Cons. unit cost]]),ISBLANK(CatTemplate[[#This Row],[Oth. unit cost]])), 0, IF(getUnitEffort =0,1,getUnitEffort) * CatTemplate[[#This Row],[Year2]])</f>
        <v>0</v>
      </c>
      <c r="BO121" s="29">
        <f>IF(AND(ISBLANK(CatTemplate[[#This Row],[Eq. unit cost]]),ISBLANK(CatTemplate[[#This Row],[Cons. unit cost]]),ISBLANK(CatTemplate[[#This Row],[Oth. unit cost]])), 0, IF(getUnitEffort =0,1,getUnitEffort) * CatTemplate[[#This Row],[Year3]])</f>
        <v>0</v>
      </c>
      <c r="BP121" s="29">
        <f>IF(AND(ISBLANK(CatTemplate[[#This Row],[Eq. unit cost]]),ISBLANK(CatTemplate[[#This Row],[Cons. unit cost]]),ISBLANK(CatTemplate[[#This Row],[Oth. unit cost]])), 0, IF(getUnitEffort =0,1,getUnitEffort) * CatTemplate[[#This Row],[Year4]])</f>
        <v>0</v>
      </c>
      <c r="BQ121" s="29">
        <f>IF(AND(ISBLANK(CatTemplate[[#This Row],[Eq. unit cost]]),ISBLANK(CatTemplate[[#This Row],[Cons. unit cost]]),ISBLANK(CatTemplate[[#This Row],[Oth. unit cost]])), 0, IF(getUnitEffort =0,1,getUnitEffort) * CatTemplate[[#This Row],[Year5]])</f>
        <v>0</v>
      </c>
      <c r="BR121" s="29">
        <f>IF(AND(ISBLANK(CatTemplate[[#This Row],[Eq. unit cost]]),ISBLANK(CatTemplate[[#This Row],[Cons. unit cost]]),ISBLANK(CatTemplate[[#This Row],[Oth. unit cost]])), 0, IF(getUnitEffort =0,1,getUnitEffort) * CatTemplate[[#This Row],[Year6]])</f>
        <v>0</v>
      </c>
      <c r="BS121" s="29">
        <f>IF(AND(ISBLANK(CatTemplate[[#This Row],[Eq. unit cost]]),ISBLANK(CatTemplate[[#This Row],[Cons. unit cost]]),ISBLANK(CatTemplate[[#This Row],[Oth. unit cost]])), 0, IF(getUnitEffort =0,1,getUnitEffort) * CatTemplate[[#This Row],[Year7]])</f>
        <v>0</v>
      </c>
      <c r="BT121" s="29">
        <f>IF(AND(ISBLANK(CatTemplate[[#This Row],[Eq. unit cost]]),ISBLANK(CatTemplate[[#This Row],[Cons. unit cost]]),ISBLANK(CatTemplate[[#This Row],[Oth. unit cost]])), 0, IF(getUnitEffort =0,1,getUnitEffort) * CatTemplate[[#This Row],[Year8]])</f>
        <v>0</v>
      </c>
      <c r="BU121" s="29">
        <f>IF(AND(ISBLANK(CatTemplate[[#This Row],[Eq. unit cost]]),ISBLANK(CatTemplate[[#This Row],[Cons. unit cost]]),ISBLANK(CatTemplate[[#This Row],[Oth. unit cost]])), 0, IF(getUnitEffort =0,1,getUnitEffort) * CatTemplate[[#This Row],[Year9]])</f>
        <v>0</v>
      </c>
      <c r="BV121" s="29">
        <f>IF(AND(ISBLANK(CatTemplate[[#This Row],[Eq. unit cost]]),ISBLANK(CatTemplate[[#This Row],[Cons. unit cost]]),ISBLANK(CatTemplate[[#This Row],[Oth. unit cost]])), 0, IF(getUnitEffort =0,1,getUnitEffort) * CatTemplate[[#This Row],[Year10]])</f>
        <v>0</v>
      </c>
      <c r="BW121" s="29">
        <f>IF(AND(ISBLANK(CatTemplate[[#This Row],[Eq. unit cost]]),ISBLANK(CatTemplate[[#This Row],[Cons. unit cost]]),ISBLANK(CatTemplate[[#This Row],[Oth. unit cost]])), 0, IF(getUnitEffort =0,1,getUnitEffort) * CatTemplate[[#This Row],[Year11]])</f>
        <v>0</v>
      </c>
      <c r="BX121" s="29">
        <f>IF(AND(ISBLANK(CatTemplate[[#This Row],[Eq. unit cost]]),ISBLANK(CatTemplate[[#This Row],[Cons. unit cost]]),ISBLANK(CatTemplate[[#This Row],[Oth. unit cost]])), 0, IF(getUnitEffort =0,1,getUnitEffort) * CatTemplate[[#This Row],[Year12]])</f>
        <v>0</v>
      </c>
      <c r="BY121" s="29">
        <f>IF(AND(ISBLANK(CatTemplate[[#This Row],[Eq. unit cost]]),ISBLANK(CatTemplate[[#This Row],[Cons. unit cost]]),ISBLANK(CatTemplate[[#This Row],[Oth. unit cost]])), 0, IF(getUnitEffort =0,1,getUnitEffort) * CatTemplate[[#This Row],[Year13]])</f>
        <v>0</v>
      </c>
      <c r="BZ121" s="29">
        <f>IF(AND(ISBLANK(CatTemplate[[#This Row],[Eq. unit cost]]),ISBLANK(CatTemplate[[#This Row],[Cons. unit cost]]),ISBLANK(CatTemplate[[#This Row],[Oth. unit cost]])), 0, IF(getUnitEffort =0,1,getUnitEffort) * CatTemplate[[#This Row],[Year14]])</f>
        <v>0</v>
      </c>
      <c r="CA121" s="29">
        <f>IF(AND(ISBLANK(CatTemplate[[#This Row],[Eq. unit cost]]),ISBLANK(CatTemplate[[#This Row],[Cons. unit cost]]),ISBLANK(CatTemplate[[#This Row],[Oth. unit cost]])), 0, IF(getUnitEffort =0,1,getUnitEffort) * CatTemplate[[#This Row],[Year15]])</f>
        <v>0</v>
      </c>
      <c r="CB121" s="29">
        <f>IF(AND(ISBLANK(CatTemplate[[#This Row],[Eq. unit cost]]),ISBLANK(CatTemplate[[#This Row],[Cons. unit cost]]),ISBLANK(CatTemplate[[#This Row],[Oth. unit cost]])), 0, IF(getUnitEffort =0,1,getUnitEffort) * CatTemplate[[#This Row],[Year16]])</f>
        <v>0</v>
      </c>
      <c r="CC121" s="29">
        <f>IF(AND(ISBLANK(CatTemplate[[#This Row],[Eq. unit cost]]),ISBLANK(CatTemplate[[#This Row],[Cons. unit cost]]),ISBLANK(CatTemplate[[#This Row],[Oth. unit cost]])), 0, IF(getUnitEffort =0,1,getUnitEffort) * CatTemplate[[#This Row],[Year17]])</f>
        <v>0</v>
      </c>
      <c r="CD121" s="29">
        <f>IF(AND(ISBLANK(CatTemplate[[#This Row],[Eq. unit cost]]),ISBLANK(CatTemplate[[#This Row],[Cons. unit cost]]),ISBLANK(CatTemplate[[#This Row],[Oth. unit cost]])), 0, IF(getUnitEffort =0,1,getUnitEffort) * CatTemplate[[#This Row],[Year18]])</f>
        <v>0</v>
      </c>
      <c r="CE121" s="29">
        <f>IF(AND(ISBLANK(CatTemplate[[#This Row],[Eq. unit cost]]),ISBLANK(CatTemplate[[#This Row],[Cons. unit cost]]),ISBLANK(CatTemplate[[#This Row],[Oth. unit cost]])), 0, IF(getUnitEffort =0,1,getUnitEffort) * CatTemplate[[#This Row],[Year19]])</f>
        <v>0</v>
      </c>
      <c r="CF121" s="29">
        <f>IF(AND(ISBLANK(CatTemplate[[#This Row],[Eq. unit cost]]),ISBLANK(CatTemplate[[#This Row],[Cons. unit cost]]),ISBLANK(CatTemplate[[#This Row],[Oth. unit cost]])), 0, IF(getUnitEffort =0,1,getUnitEffort) * CatTemplate[[#This Row],[Year20]])</f>
        <v>0</v>
      </c>
      <c r="CG121" s="45">
        <f>SUM(CatTemplate[[#This Row],[Q1]:[Q20]])</f>
        <v>0</v>
      </c>
      <c r="CH121" s="29">
        <f>IF(ISBLANK(CatTemplate[[#This Row],[St. unit effort]]),0,(CatTemplate[[#This Row],[St. unit effort]] * CatTemplate[[#This Row],[Year1]]))</f>
        <v>0</v>
      </c>
      <c r="CI121" s="29">
        <f>IF(ISBLANK(CatTemplate[[#This Row],[St. unit effort]]),0,(CatTemplate[[#This Row],[St. unit effort]] * CatTemplate[[#This Row],[Year2]]))</f>
        <v>0</v>
      </c>
      <c r="CJ121" s="29">
        <f>IF(ISBLANK(CatTemplate[[#This Row],[St. unit effort]]),0,(CatTemplate[[#This Row],[St. unit effort]] * CatTemplate[[#This Row],[Year3]]))</f>
        <v>0</v>
      </c>
      <c r="CK121" s="29">
        <f>IF(ISBLANK(CatTemplate[[#This Row],[St. unit effort]]),0,(CatTemplate[[#This Row],[St. unit effort]] * CatTemplate[[#This Row],[Year4]]))</f>
        <v>0</v>
      </c>
      <c r="CL121" s="29">
        <f>IF(ISBLANK(CatTemplate[[#This Row],[St. unit effort]]),0,(CatTemplate[[#This Row],[St. unit effort]] * CatTemplate[[#This Row],[Year5]]))</f>
        <v>0</v>
      </c>
      <c r="CM121" s="29">
        <f>IF(ISBLANK(CatTemplate[[#This Row],[St. unit effort]]),0,(CatTemplate[[#This Row],[St. unit effort]] * CatTemplate[[#This Row],[Year6]]))</f>
        <v>0</v>
      </c>
      <c r="CN121" s="29">
        <f>IF(ISBLANK(CatTemplate[[#This Row],[St. unit effort]]),0,(CatTemplate[[#This Row],[St. unit effort]] * CatTemplate[[#This Row],[Year7]]))</f>
        <v>0</v>
      </c>
      <c r="CO121" s="29">
        <f>IF(ISBLANK(CatTemplate[[#This Row],[St. unit effort]]),0,(CatTemplate[[#This Row],[St. unit effort]] * CatTemplate[[#This Row],[Year8]]))</f>
        <v>0</v>
      </c>
      <c r="CP121" s="29">
        <f>IF(ISBLANK(CatTemplate[[#This Row],[St. unit effort]]),0,(CatTemplate[[#This Row],[St. unit effort]] * CatTemplate[[#This Row],[Year9]]))</f>
        <v>0</v>
      </c>
      <c r="CQ121" s="29">
        <f>IF(ISBLANK(CatTemplate[[#This Row],[St. unit effort]]),0,(CatTemplate[[#This Row],[St. unit effort]] * CatTemplate[[#This Row],[Year10]]))</f>
        <v>0</v>
      </c>
      <c r="CR121" s="29">
        <f>IF(ISBLANK(CatTemplate[[#This Row],[St. unit effort]]),0,(CatTemplate[[#This Row],[St. unit effort]] * CatTemplate[[#This Row],[Year11]]))</f>
        <v>0</v>
      </c>
      <c r="CS121" s="29">
        <f>IF(ISBLANK(CatTemplate[[#This Row],[St. unit effort]]),0,(CatTemplate[[#This Row],[St. unit effort]] * CatTemplate[[#This Row],[Year12]]))</f>
        <v>0</v>
      </c>
      <c r="CT121" s="29">
        <f>IF(ISBLANK(CatTemplate[[#This Row],[St. unit effort]]),0,(CatTemplate[[#This Row],[St. unit effort]] * CatTemplate[[#This Row],[Year13]]))</f>
        <v>0</v>
      </c>
      <c r="CU121" s="29">
        <f>IF(ISBLANK(CatTemplate[[#This Row],[St. unit effort]]),0,(CatTemplate[[#This Row],[St. unit effort]] * CatTemplate[[#This Row],[Year14]]))</f>
        <v>0</v>
      </c>
      <c r="CV121" s="29">
        <f>IF(ISBLANK(CatTemplate[[#This Row],[St. unit effort]]),0,(CatTemplate[[#This Row],[St. unit effort]] * CatTemplate[[#This Row],[Year15]]))</f>
        <v>0</v>
      </c>
      <c r="CW121" s="29">
        <f>IF(ISBLANK(CatTemplate[[#This Row],[St. unit effort]]),0,(CatTemplate[[#This Row],[St. unit effort]] * CatTemplate[[#This Row],[Year16]]))</f>
        <v>0</v>
      </c>
      <c r="CX121" s="29">
        <f>IF(ISBLANK(CatTemplate[[#This Row],[St. unit effort]]),0,(CatTemplate[[#This Row],[St. unit effort]] * CatTemplate[[#This Row],[Year17]]))</f>
        <v>0</v>
      </c>
      <c r="CY121" s="29">
        <f>IF(ISBLANK(CatTemplate[[#This Row],[St. unit effort]]),0,(CatTemplate[[#This Row],[St. unit effort]] * CatTemplate[[#This Row],[Year18]]))</f>
        <v>0</v>
      </c>
      <c r="CZ121" s="29">
        <f>IF(ISBLANK(CatTemplate[[#This Row],[St. unit effort]]),0,(CatTemplate[[#This Row],[St. unit effort]] * CatTemplate[[#This Row],[Year19]]))</f>
        <v>0</v>
      </c>
      <c r="DA121" s="29">
        <f>IF(ISBLANK(CatTemplate[[#This Row],[St. unit effort]]),0,(CatTemplate[[#This Row],[St. unit effort]] * CatTemplate[[#This Row],[Year20]]))</f>
        <v>0</v>
      </c>
      <c r="DB121" s="57">
        <f>IF(ISBLANK(CatTemplate[[#This Row],[St. unit effort]]),0,(CatTemplate[[#This Row],[St. unit effort]] * CatTemplate[[#This Row],[Year1]])*8/ParRatePM)</f>
        <v>0</v>
      </c>
      <c r="DC121" s="57">
        <f>IF(ISBLANK(CatTemplate[[#This Row],[St. unit effort]]),0,(CatTemplate[[#This Row],[St. unit effort]] * CatTemplate[[#This Row],[Year2]])*8/ParRatePM)</f>
        <v>0</v>
      </c>
      <c r="DD121" s="57">
        <f>IF(ISBLANK(CatTemplate[[#This Row],[St. unit effort]]),0,(CatTemplate[[#This Row],[St. unit effort]] * CatTemplate[[#This Row],[Year3]])*8/ParRatePM)</f>
        <v>0</v>
      </c>
      <c r="DE121" s="57">
        <f>IF(ISBLANK(CatTemplate[[#This Row],[St. unit effort]]),0,(CatTemplate[[#This Row],[St. unit effort]] * CatTemplate[[#This Row],[Year4]])*8/ParRatePM)</f>
        <v>0</v>
      </c>
      <c r="DF121" s="57">
        <f>IF(ISBLANK(CatTemplate[[#This Row],[St. unit effort]]),0,(CatTemplate[[#This Row],[St. unit effort]] * CatTemplate[[#This Row],[Year5]])*8/ParRatePM)</f>
        <v>0</v>
      </c>
      <c r="DG121" s="57">
        <f>IF(ISBLANK(CatTemplate[[#This Row],[St. unit effort]]),0,(CatTemplate[[#This Row],[St. unit effort]] * CatTemplate[[#This Row],[Year6]])*8/ParRatePM)</f>
        <v>0</v>
      </c>
      <c r="DH121" s="57">
        <f>IF(ISBLANK(CatTemplate[[#This Row],[St. unit effort]]),0,(CatTemplate[[#This Row],[St. unit effort]] * CatTemplate[[#This Row],[Year7]])*8/ParRatePM)</f>
        <v>0</v>
      </c>
      <c r="DI121" s="57">
        <f>IF(ISBLANK(CatTemplate[[#This Row],[St. unit effort]]),0,(CatTemplate[[#This Row],[St. unit effort]] * CatTemplate[[#This Row],[Year8]])*8/ParRatePM)</f>
        <v>0</v>
      </c>
      <c r="DJ121" s="57">
        <f>IF(ISBLANK(CatTemplate[[#This Row],[St. unit effort]]),0,(CatTemplate[[#This Row],[St. unit effort]] * CatTemplate[[#This Row],[Year9]])*8/ParRatePM)</f>
        <v>0</v>
      </c>
      <c r="DK121" s="57">
        <f>IF(ISBLANK(CatTemplate[[#This Row],[St. unit effort]]),0,(CatTemplate[[#This Row],[St. unit effort]] * CatTemplate[[#This Row],[Year10]])*8/ParRatePM)</f>
        <v>0</v>
      </c>
      <c r="DL121" s="57">
        <f>IF(ISBLANK(CatTemplate[[#This Row],[St. unit effort]]),0,(CatTemplate[[#This Row],[St. unit effort]] * CatTemplate[[#This Row],[Year11]])*8/ParRatePM)</f>
        <v>0</v>
      </c>
      <c r="DM121" s="57">
        <f>IF(ISBLANK(CatTemplate[[#This Row],[St. unit effort]]),0,(CatTemplate[[#This Row],[St. unit effort]] * CatTemplate[[#This Row],[Year12]])*8/ParRatePM)</f>
        <v>0</v>
      </c>
      <c r="DN121" s="57">
        <f>IF(ISBLANK(CatTemplate[[#This Row],[St. unit effort]]),0,(CatTemplate[[#This Row],[St. unit effort]] * CatTemplate[[#This Row],[Year13]])*8/ParRatePM)</f>
        <v>0</v>
      </c>
      <c r="DO121" s="57">
        <f>IF(ISBLANK(CatTemplate[[#This Row],[St. unit effort]]),0,(CatTemplate[[#This Row],[St. unit effort]] * CatTemplate[[#This Row],[Year14]])*8/ParRatePM)</f>
        <v>0</v>
      </c>
      <c r="DP121" s="57">
        <f>IF(ISBLANK(CatTemplate[[#This Row],[St. unit effort]]),0,(CatTemplate[[#This Row],[St. unit effort]] * CatTemplate[[#This Row],[Year15]])*8/ParRatePM)</f>
        <v>0</v>
      </c>
      <c r="DQ121" s="57">
        <f>IF(ISBLANK(CatTemplate[[#This Row],[St. unit effort]]),0,(CatTemplate[[#This Row],[St. unit effort]] * CatTemplate[[#This Row],[Year16]])*8/ParRatePM)</f>
        <v>0</v>
      </c>
      <c r="DR121" s="57">
        <f>IF(ISBLANK(CatTemplate[[#This Row],[St. unit effort]]),0,(CatTemplate[[#This Row],[St. unit effort]] * CatTemplate[[#This Row],[Year17]])*8/ParRatePM)</f>
        <v>0</v>
      </c>
      <c r="DS121" s="57">
        <f>IF(ISBLANK(CatTemplate[[#This Row],[St. unit effort]]),0,(CatTemplate[[#This Row],[St. unit effort]] * CatTemplate[[#This Row],[Year18]])*8/ParRatePM)</f>
        <v>0</v>
      </c>
      <c r="DT121" s="57">
        <f>IF(ISBLANK(CatTemplate[[#This Row],[St. unit effort]]),0,(CatTemplate[[#This Row],[St. unit effort]] * CatTemplate[[#This Row],[Year19]])*8/ParRatePM)</f>
        <v>0</v>
      </c>
      <c r="DU121" s="57">
        <f>IF(ISBLANK(CatTemplate[[#This Row],[St. unit effort]]),0,(CatTemplate[[#This Row],[St. unit effort]] * CatTemplate[[#This Row],[Year20]])*8/ParRatePM)</f>
        <v>0</v>
      </c>
      <c r="DV121" s="54">
        <f>SUM(CatTemplate[[#This Row],[PM1]:[PM20]])</f>
        <v>0</v>
      </c>
      <c r="DW121" s="56">
        <f t="shared" si="43"/>
        <v>0</v>
      </c>
      <c r="DX121" s="56">
        <f t="shared" si="43"/>
        <v>0</v>
      </c>
      <c r="DY121" s="56">
        <f t="shared" si="43"/>
        <v>0</v>
      </c>
      <c r="DZ121" s="56">
        <f t="shared" si="43"/>
        <v>0</v>
      </c>
      <c r="EA121" s="56">
        <f t="shared" si="43"/>
        <v>0</v>
      </c>
      <c r="EB121" s="56">
        <f t="shared" si="43"/>
        <v>0</v>
      </c>
      <c r="EC121" s="56">
        <f t="shared" si="43"/>
        <v>0</v>
      </c>
      <c r="ED121" s="56">
        <f t="shared" si="43"/>
        <v>0</v>
      </c>
      <c r="EE121" s="56">
        <f t="shared" si="43"/>
        <v>0</v>
      </c>
      <c r="EF121" s="56">
        <f t="shared" si="43"/>
        <v>0</v>
      </c>
      <c r="EG121" s="56">
        <f t="shared" si="43"/>
        <v>0</v>
      </c>
      <c r="EH121" s="56">
        <f t="shared" si="43"/>
        <v>0</v>
      </c>
      <c r="EI121" s="56">
        <f t="shared" si="43"/>
        <v>0</v>
      </c>
      <c r="EJ121" s="56">
        <f t="shared" si="43"/>
        <v>0</v>
      </c>
      <c r="EK121" s="56">
        <f t="shared" si="43"/>
        <v>0</v>
      </c>
      <c r="EL121" s="56">
        <f t="shared" si="43"/>
        <v>0</v>
      </c>
      <c r="EM121" s="56">
        <f t="shared" si="41"/>
        <v>0</v>
      </c>
      <c r="EN121" s="56">
        <f t="shared" si="41"/>
        <v>0</v>
      </c>
      <c r="EO121" s="56">
        <f t="shared" si="41"/>
        <v>0</v>
      </c>
      <c r="EP121" s="56">
        <f t="shared" si="41"/>
        <v>0</v>
      </c>
      <c r="EQ121" s="30">
        <f>CatTemplate[[#This Row],[Eq. unit cost]] * CatTemplate[[#This Row],[Eq. quantity]]</f>
        <v>0</v>
      </c>
      <c r="ER121" s="30">
        <f>CatTemplate[[#This Row],[Cons. unit cost]] *CatTemplate[[#This Row],[Cons. quantity]]</f>
        <v>0</v>
      </c>
      <c r="ES121" s="30">
        <f>CatTemplate[[#This Row],[Oth. unit cost]] *CatTemplate[[#This Row],[Oth. quantity]]</f>
        <v>0</v>
      </c>
      <c r="ET121" s="55">
        <f>SUM(CatTemplate[[#This Row],[CO1]:[CO20]])</f>
        <v>0</v>
      </c>
      <c r="EU121" s="56">
        <f t="shared" si="44"/>
        <v>0</v>
      </c>
      <c r="EV121" s="56">
        <f t="shared" si="44"/>
        <v>0</v>
      </c>
      <c r="EW121" s="56">
        <f t="shared" si="44"/>
        <v>0</v>
      </c>
      <c r="EX121" s="56">
        <f t="shared" si="44"/>
        <v>0</v>
      </c>
      <c r="EY121" s="56">
        <f t="shared" si="44"/>
        <v>0</v>
      </c>
      <c r="EZ121" s="56">
        <f t="shared" si="44"/>
        <v>0</v>
      </c>
      <c r="FA121" s="56">
        <f t="shared" si="44"/>
        <v>0</v>
      </c>
      <c r="FB121" s="56">
        <f t="shared" si="44"/>
        <v>0</v>
      </c>
      <c r="FC121" s="56">
        <f t="shared" si="44"/>
        <v>0</v>
      </c>
      <c r="FD121" s="56">
        <f t="shared" si="44"/>
        <v>0</v>
      </c>
      <c r="FE121" s="56">
        <f t="shared" si="44"/>
        <v>0</v>
      </c>
      <c r="FF121" s="56">
        <f t="shared" si="44"/>
        <v>0</v>
      </c>
      <c r="FG121" s="56">
        <f t="shared" si="44"/>
        <v>0</v>
      </c>
      <c r="FH121" s="56">
        <f t="shared" si="44"/>
        <v>0</v>
      </c>
      <c r="FI121" s="56">
        <f t="shared" si="44"/>
        <v>0</v>
      </c>
      <c r="FJ121" s="56">
        <f t="shared" si="44"/>
        <v>0</v>
      </c>
      <c r="FK121" s="56">
        <f t="shared" si="42"/>
        <v>0</v>
      </c>
      <c r="FL121" s="56">
        <f t="shared" si="42"/>
        <v>0</v>
      </c>
      <c r="FM121" s="56">
        <f t="shared" si="42"/>
        <v>0</v>
      </c>
      <c r="FN121" s="56">
        <f t="shared" si="42"/>
        <v>0</v>
      </c>
      <c r="FO121" s="58">
        <f>SUM(CatTemplate[[#This Row],[CS1]:[CS20]])</f>
        <v>0</v>
      </c>
      <c r="FP121" s="59">
        <f>CatTemplate[[#This Row],[Total Oth. cost]]+CatTemplate[[#This Row],[Total St. Cost]]</f>
        <v>0</v>
      </c>
      <c r="FQ121" s="33" t="e">
        <f t="shared" si="27"/>
        <v>#VALUE!</v>
      </c>
      <c r="FR121" s="33" t="e">
        <f t="shared" si="28"/>
        <v>#VALUE!</v>
      </c>
      <c r="FS121" s="30" t="e">
        <f>(CatTemplate[[#This Row],[CO1]] + CatTemplate[[#This Row],[CS1]]) * (1 + getRateOHFinal) * getRateMarkupFinal</f>
        <v>#VALUE!</v>
      </c>
      <c r="FT121" s="30" t="e">
        <f>(CatTemplate[[#This Row],[CO2]] + CatTemplate[[#This Row],[CS2]]) * (1 + getRateOHFinal) * getRateMarkupFinal</f>
        <v>#VALUE!</v>
      </c>
      <c r="FU121" s="30" t="e">
        <f>(CatTemplate[[#This Row],[CO3]] + CatTemplate[[#This Row],[CS3]]) * (1 + getRateOHFinal) * getRateMarkupFinal</f>
        <v>#VALUE!</v>
      </c>
      <c r="FV121" s="30" t="e">
        <f>(CatTemplate[[#This Row],[CO4]] + CatTemplate[[#This Row],[CS4]]) * (1 + getRateOHFinal) * getRateMarkupFinal</f>
        <v>#VALUE!</v>
      </c>
      <c r="FW121" s="30" t="e">
        <f>(CatTemplate[[#This Row],[CO5]] + CatTemplate[[#This Row],[CS5]]) * (1 + getRateOHFinal) * getRateMarkupFinal</f>
        <v>#VALUE!</v>
      </c>
      <c r="FX121" s="30" t="e">
        <f>(CatTemplate[[#This Row],[CO6]] + CatTemplate[[#This Row],[CS6]]) * (1 + getRateOHFinal) * getRateMarkupFinal</f>
        <v>#VALUE!</v>
      </c>
      <c r="FY121" s="30" t="e">
        <f>(CatTemplate[[#This Row],[CO7]] + CatTemplate[[#This Row],[CS7]]) * (1 + getRateOHFinal) * getRateMarkupFinal</f>
        <v>#VALUE!</v>
      </c>
      <c r="FZ121" s="30" t="e">
        <f>(CatTemplate[[#This Row],[CO8]] + CatTemplate[[#This Row],[CS8]]) * (1 + getRateOHFinal) * getRateMarkupFinal</f>
        <v>#VALUE!</v>
      </c>
      <c r="GA121" s="30" t="e">
        <f>(CatTemplate[[#This Row],[CO9]] + CatTemplate[[#This Row],[CS9]]) * (1 + getRateOHFinal) * getRateMarkupFinal</f>
        <v>#VALUE!</v>
      </c>
      <c r="GB121" s="30" t="e">
        <f>(CatTemplate[[#This Row],[CO10]] + CatTemplate[[#This Row],[CS10]]) * (1 + getRateOHFinal) * getRateMarkupFinal</f>
        <v>#VALUE!</v>
      </c>
      <c r="GC121" s="30" t="e">
        <f>(CatTemplate[[#This Row],[CO11]] + CatTemplate[[#This Row],[CS11]]) * (1 + getRateOHFinal) * getRateMarkupFinal</f>
        <v>#VALUE!</v>
      </c>
      <c r="GD121" s="30" t="e">
        <f>(CatTemplate[[#This Row],[CO12]] + CatTemplate[[#This Row],[CS12]]) * (1 + getRateOHFinal) * getRateMarkupFinal</f>
        <v>#VALUE!</v>
      </c>
      <c r="GE121" s="30" t="e">
        <f>(CatTemplate[[#This Row],[CO13]] + CatTemplate[[#This Row],[CS13]]) * (1 + getRateOHFinal) * getRateMarkupFinal</f>
        <v>#VALUE!</v>
      </c>
      <c r="GF121" s="30" t="e">
        <f>(CatTemplate[[#This Row],[CO14]] + CatTemplate[[#This Row],[CS14]]) * (1 + getRateOHFinal) * getRateMarkupFinal</f>
        <v>#VALUE!</v>
      </c>
      <c r="GG121" s="30" t="e">
        <f>(CatTemplate[[#This Row],[CO15]] + CatTemplate[[#This Row],[CS15]]) * (1 + getRateOHFinal) * getRateMarkupFinal</f>
        <v>#VALUE!</v>
      </c>
      <c r="GH121" s="30" t="e">
        <f>(CatTemplate[[#This Row],[CO16]] + CatTemplate[[#This Row],[CS16]]) * (1 + getRateOHFinal) * getRateMarkupFinal</f>
        <v>#VALUE!</v>
      </c>
      <c r="GI121" s="30" t="e">
        <f>(CatTemplate[[#This Row],[CO17]] + CatTemplate[[#This Row],[CS17]]) * (1 + getRateOHFinal) * getRateMarkupFinal</f>
        <v>#VALUE!</v>
      </c>
      <c r="GJ121" s="30" t="e">
        <f>(CatTemplate[[#This Row],[CO18]] + CatTemplate[[#This Row],[CS18]]) * (1 + getRateOHFinal) * getRateMarkupFinal</f>
        <v>#VALUE!</v>
      </c>
      <c r="GK121" s="30" t="e">
        <f>(CatTemplate[[#This Row],[CO19]] + CatTemplate[[#This Row],[CS19]]) * (1 + getRateOHFinal) * getRateMarkupFinal</f>
        <v>#VALUE!</v>
      </c>
      <c r="GL121" s="30" t="e">
        <f>(CatTemplate[[#This Row],[CO20]] + CatTemplate[[#This Row],[CS20]]) * (1 + getRateOHFinal) * getRateMarkupFinal</f>
        <v>#VALUE!</v>
      </c>
      <c r="GM121" s="30" t="e">
        <f t="shared" si="29"/>
        <v>#VALUE!</v>
      </c>
      <c r="GN121" s="30" t="e">
        <f t="shared" si="30"/>
        <v>#VALUE!</v>
      </c>
      <c r="GO121" s="30" t="e">
        <f t="shared" si="31"/>
        <v>#VALUE!</v>
      </c>
      <c r="GP121" s="30" t="e">
        <f t="shared" si="32"/>
        <v>#VALUE!</v>
      </c>
      <c r="GQ121" s="30" t="e">
        <f>(CatTemplate[[#This Row],[CO1]]+CatTemplate[[#This Row],[CS1]]) * (1+ getRateOHFinal) * (1 + getRateMarkupFinal)</f>
        <v>#VALUE!</v>
      </c>
      <c r="GR121" s="30" t="e">
        <f>(CatTemplate[[#This Row],[CO2]]+CatTemplate[[#This Row],[CS2]]) * (1+ getRateOHFinal) * (1 + getRateMarkupFinal)</f>
        <v>#VALUE!</v>
      </c>
      <c r="GS121" s="30" t="e">
        <f>(CatTemplate[[#This Row],[CO3]]+CatTemplate[[#This Row],[CS3]]) * (1+ getRateOHFinal) * (1 + getRateMarkupFinal)</f>
        <v>#VALUE!</v>
      </c>
      <c r="GT121" s="30" t="e">
        <f>(CatTemplate[[#This Row],[CO4]]+CatTemplate[[#This Row],[CS4]]) * (1+ getRateOHFinal) * (1 + getRateMarkupFinal)</f>
        <v>#VALUE!</v>
      </c>
      <c r="GU121" s="30" t="e">
        <f>(CatTemplate[[#This Row],[CO5]]+CatTemplate[[#This Row],[CS5]]) * (1+ getRateOHFinal) * (1 + getRateMarkupFinal)</f>
        <v>#VALUE!</v>
      </c>
      <c r="GV121" s="30" t="e">
        <f>(CatTemplate[[#This Row],[CO6]]+CatTemplate[[#This Row],[CS6]]) * (1+ getRateOHFinal) * (1 + getRateMarkupFinal)</f>
        <v>#VALUE!</v>
      </c>
      <c r="GW121" s="30" t="e">
        <f>(CatTemplate[[#This Row],[CO7]]+CatTemplate[[#This Row],[CS7]]) * (1+ getRateOHFinal) * (1 + getRateMarkupFinal)</f>
        <v>#VALUE!</v>
      </c>
      <c r="GX121" s="30" t="e">
        <f>(CatTemplate[[#This Row],[CO8]]+CatTemplate[[#This Row],[CS8]]) * (1+ getRateOHFinal) * (1 + getRateMarkupFinal)</f>
        <v>#VALUE!</v>
      </c>
      <c r="GY121" s="30" t="e">
        <f>(CatTemplate[[#This Row],[CO9]]+CatTemplate[[#This Row],[CS9]]) * (1+ getRateOHFinal) * (1 + getRateMarkupFinal)</f>
        <v>#VALUE!</v>
      </c>
      <c r="GZ121" s="30" t="e">
        <f>(CatTemplate[[#This Row],[CO10]]+CatTemplate[[#This Row],[CS10]]) * (1+ getRateOHFinal) * (1 + getRateMarkupFinal)</f>
        <v>#VALUE!</v>
      </c>
      <c r="HA121" s="30" t="e">
        <f>(CatTemplate[[#This Row],[CO11]]+CatTemplate[[#This Row],[CS11]]) * (1+ getRateOHFinal) * (1 + getRateMarkupFinal)</f>
        <v>#VALUE!</v>
      </c>
      <c r="HB121" s="30" t="e">
        <f>(CatTemplate[[#This Row],[CO12]]+CatTemplate[[#This Row],[CS12]]) * (1+ getRateOHFinal) * (1 + getRateMarkupFinal)</f>
        <v>#VALUE!</v>
      </c>
      <c r="HC121" s="30" t="e">
        <f>(CatTemplate[[#This Row],[CO13]]+CatTemplate[[#This Row],[CS13]]) * (1+ getRateOHFinal) * (1 + getRateMarkupFinal)</f>
        <v>#VALUE!</v>
      </c>
      <c r="HD121" s="30" t="e">
        <f>(CatTemplate[[#This Row],[CO14]]+CatTemplate[[#This Row],[CS14]]) * (1+ getRateOHFinal) * (1 + getRateMarkupFinal)</f>
        <v>#VALUE!</v>
      </c>
      <c r="HE121" s="30" t="e">
        <f>(CatTemplate[[#This Row],[CO15]]+CatTemplate[[#This Row],[CS15]]) * (1+ getRateOHFinal) * (1 + getRateMarkupFinal)</f>
        <v>#VALUE!</v>
      </c>
      <c r="HF121" s="30" t="e">
        <f>(CatTemplate[[#This Row],[CO16]]+CatTemplate[[#This Row],[CS16]]) * (1+ getRateOHFinal) * (1 + getRateMarkupFinal)</f>
        <v>#VALUE!</v>
      </c>
      <c r="HG121" s="30" t="e">
        <f>(CatTemplate[[#This Row],[CO17]]+CatTemplate[[#This Row],[CS17]]) * (1+ getRateOHFinal) * (1 + getRateMarkupFinal)</f>
        <v>#VALUE!</v>
      </c>
      <c r="HH121" s="30" t="e">
        <f>(CatTemplate[[#This Row],[CO18]]+CatTemplate[[#This Row],[CS18]]) * (1+ getRateOHFinal) * (1 + getRateMarkupFinal)</f>
        <v>#VALUE!</v>
      </c>
      <c r="HI121" s="30" t="e">
        <f>(CatTemplate[[#This Row],[CO19]]+CatTemplate[[#This Row],[CS19]]) * (1+ getRateOHFinal) * (1 + getRateMarkupFinal)</f>
        <v>#VALUE!</v>
      </c>
      <c r="HJ121" s="30" t="e">
        <f>(CatTemplate[[#This Row],[CO20]]+CatTemplate[[#This Row],[CS20]]) * (1+ getRateOHFinal) * (1 + getRateMarkupFinal)</f>
        <v>#VALUE!</v>
      </c>
      <c r="HK121" s="39" t="e">
        <f>CatTemplate[[#This Row],[Total cost]]+CatTemplate[[#This Row],[OH Amount]]+CatTemplate[[#This Row],[Markup]]</f>
        <v>#VALUE!</v>
      </c>
      <c r="HL121" s="63">
        <f>IF(CatTemplate[[#This Row],[Units]]="Days",CatTemplate[[#This Row],[Project quantity]]*CatTemplate[[#This Row],[St. unit effort]],CatTemplate[[#This Row],[Project quantity]])</f>
        <v>0</v>
      </c>
      <c r="HM121" s="287">
        <f>IFERROR(CatTemplate[[#This Row],[Total Price]]/(CatTemplate[[#This Row],[Final Quantity]]),0)</f>
        <v>0</v>
      </c>
      <c r="HN121" s="261"/>
    </row>
    <row r="122" spans="2:222" ht="25.5" customHeight="1" x14ac:dyDescent="0.2">
      <c r="B122" s="6" t="s">
        <v>75</v>
      </c>
      <c r="C122" s="22">
        <v>2</v>
      </c>
      <c r="D122" s="7" t="s">
        <v>75</v>
      </c>
      <c r="E122" s="24">
        <v>10</v>
      </c>
      <c r="F122" s="18" t="s">
        <v>164</v>
      </c>
      <c r="G122" s="26">
        <v>8</v>
      </c>
      <c r="H122" s="18" t="s">
        <v>297</v>
      </c>
      <c r="I122" s="18" t="s">
        <v>896</v>
      </c>
      <c r="J122" s="15"/>
      <c r="K122" s="15"/>
      <c r="L122" s="15" t="s">
        <v>421</v>
      </c>
      <c r="M122" s="15" t="s">
        <v>208</v>
      </c>
      <c r="N122" s="15" t="s">
        <v>858</v>
      </c>
      <c r="O122" s="320"/>
      <c r="P122" s="71"/>
      <c r="Q122" s="108"/>
      <c r="R122" s="73"/>
      <c r="S122" s="97"/>
      <c r="T122" s="100">
        <f>getEqUnitCost</f>
        <v>0</v>
      </c>
      <c r="U122" s="73">
        <f>getEqUnitEffort</f>
        <v>0</v>
      </c>
      <c r="V122" s="101">
        <f>getEqQuantity</f>
        <v>0</v>
      </c>
      <c r="W122" s="320"/>
      <c r="X122" s="100">
        <f>getConsUnitCost</f>
        <v>0</v>
      </c>
      <c r="Y122" s="73">
        <f>getConsUnitEffort</f>
        <v>0</v>
      </c>
      <c r="Z122" s="14">
        <f>getConsQuantity</f>
        <v>0</v>
      </c>
      <c r="AA122" s="320"/>
      <c r="AB122" s="72"/>
      <c r="AC122" s="112"/>
      <c r="AD122" s="14">
        <f>getOthQuantity</f>
        <v>0</v>
      </c>
      <c r="AE122" s="320"/>
      <c r="AF122" s="28" t="str">
        <f>IF(ISBLANK(CatTemplate[[#This Row],[Resource type]]),"",CatTemplate[[#This Row],[Resource type]])</f>
        <v/>
      </c>
      <c r="AG122" s="242">
        <f>getStaffUnitCost</f>
        <v>0</v>
      </c>
      <c r="AH122" s="113">
        <f>getStaffUnitEffort</f>
        <v>0</v>
      </c>
      <c r="AI122" s="40">
        <f>getStaffQuantity</f>
        <v>0</v>
      </c>
      <c r="AJ122" s="41">
        <f>CatTemplate[[#This Row],[St. quantity]]*8/ParRatePM</f>
        <v>0</v>
      </c>
      <c r="AK122" s="320"/>
      <c r="AL122" s="53" t="str">
        <f>CatTemplate[[#This Row],[Item type]]</f>
        <v>Travels</v>
      </c>
      <c r="AM122" s="12">
        <f>SUM(CatTemplate[[#This Row],[Year1]:[Year20]])</f>
        <v>0</v>
      </c>
      <c r="AN122" s="52"/>
      <c r="AO122" s="52"/>
      <c r="AP122" s="52"/>
      <c r="AQ122" s="8"/>
      <c r="AR122" s="8"/>
      <c r="AS122" s="8"/>
      <c r="AT122" s="8"/>
      <c r="AU122" s="8"/>
      <c r="AV122" s="8"/>
      <c r="AW122" s="8"/>
      <c r="AX122" s="8"/>
      <c r="AY122" s="8"/>
      <c r="AZ122" s="8"/>
      <c r="BA122" s="8"/>
      <c r="BB122" s="8"/>
      <c r="BC122" s="8"/>
      <c r="BD122" s="8"/>
      <c r="BE122" s="8"/>
      <c r="BF122" s="8"/>
      <c r="BG122" s="36"/>
      <c r="BH122" s="320"/>
      <c r="BI122" s="37" t="str">
        <f>getCostCategory</f>
        <v>05 Travel costs</v>
      </c>
      <c r="BJ122" s="37" t="str">
        <f>getSection</f>
        <v>02 Patient visits and data collection</v>
      </c>
      <c r="BK122" s="32" t="str">
        <f>getObject</f>
        <v>Patient visits and data collection</v>
      </c>
      <c r="BL122" s="30">
        <f>IFERROR(getUnitCost * IF(CatTemplate[[#This Row],[Cost Category Comp.]]="01 Staff costs", 1,1),0)</f>
        <v>0</v>
      </c>
      <c r="BM122" s="29">
        <f>IF(AND(ISBLANK(CatTemplate[[#This Row],[Eq. unit cost]]),ISBLANK(CatTemplate[[#This Row],[Cons. unit cost]]),ISBLANK(CatTemplate[[#This Row],[Oth. unit cost]])), 0, IF(getUnitEffort =0,1,getUnitEffort) * CatTemplate[[#This Row],[Year1]])</f>
        <v>0</v>
      </c>
      <c r="BN122" s="29">
        <f>IF(AND(ISBLANK(CatTemplate[[#This Row],[Eq. unit cost]]),ISBLANK(CatTemplate[[#This Row],[Cons. unit cost]]),ISBLANK(CatTemplate[[#This Row],[Oth. unit cost]])), 0, IF(getUnitEffort =0,1,getUnitEffort) * CatTemplate[[#This Row],[Year2]])</f>
        <v>0</v>
      </c>
      <c r="BO122" s="29">
        <f>IF(AND(ISBLANK(CatTemplate[[#This Row],[Eq. unit cost]]),ISBLANK(CatTemplate[[#This Row],[Cons. unit cost]]),ISBLANK(CatTemplate[[#This Row],[Oth. unit cost]])), 0, IF(getUnitEffort =0,1,getUnitEffort) * CatTemplate[[#This Row],[Year3]])</f>
        <v>0</v>
      </c>
      <c r="BP122" s="29">
        <f>IF(AND(ISBLANK(CatTemplate[[#This Row],[Eq. unit cost]]),ISBLANK(CatTemplate[[#This Row],[Cons. unit cost]]),ISBLANK(CatTemplate[[#This Row],[Oth. unit cost]])), 0, IF(getUnitEffort =0,1,getUnitEffort) * CatTemplate[[#This Row],[Year4]])</f>
        <v>0</v>
      </c>
      <c r="BQ122" s="29">
        <f>IF(AND(ISBLANK(CatTemplate[[#This Row],[Eq. unit cost]]),ISBLANK(CatTemplate[[#This Row],[Cons. unit cost]]),ISBLANK(CatTemplate[[#This Row],[Oth. unit cost]])), 0, IF(getUnitEffort =0,1,getUnitEffort) * CatTemplate[[#This Row],[Year5]])</f>
        <v>0</v>
      </c>
      <c r="BR122" s="29">
        <f>IF(AND(ISBLANK(CatTemplate[[#This Row],[Eq. unit cost]]),ISBLANK(CatTemplate[[#This Row],[Cons. unit cost]]),ISBLANK(CatTemplate[[#This Row],[Oth. unit cost]])), 0, IF(getUnitEffort =0,1,getUnitEffort) * CatTemplate[[#This Row],[Year6]])</f>
        <v>0</v>
      </c>
      <c r="BS122" s="29">
        <f>IF(AND(ISBLANK(CatTemplate[[#This Row],[Eq. unit cost]]),ISBLANK(CatTemplate[[#This Row],[Cons. unit cost]]),ISBLANK(CatTemplate[[#This Row],[Oth. unit cost]])), 0, IF(getUnitEffort =0,1,getUnitEffort) * CatTemplate[[#This Row],[Year7]])</f>
        <v>0</v>
      </c>
      <c r="BT122" s="29">
        <f>IF(AND(ISBLANK(CatTemplate[[#This Row],[Eq. unit cost]]),ISBLANK(CatTemplate[[#This Row],[Cons. unit cost]]),ISBLANK(CatTemplate[[#This Row],[Oth. unit cost]])), 0, IF(getUnitEffort =0,1,getUnitEffort) * CatTemplate[[#This Row],[Year8]])</f>
        <v>0</v>
      </c>
      <c r="BU122" s="29">
        <f>IF(AND(ISBLANK(CatTemplate[[#This Row],[Eq. unit cost]]),ISBLANK(CatTemplate[[#This Row],[Cons. unit cost]]),ISBLANK(CatTemplate[[#This Row],[Oth. unit cost]])), 0, IF(getUnitEffort =0,1,getUnitEffort) * CatTemplate[[#This Row],[Year9]])</f>
        <v>0</v>
      </c>
      <c r="BV122" s="29">
        <f>IF(AND(ISBLANK(CatTemplate[[#This Row],[Eq. unit cost]]),ISBLANK(CatTemplate[[#This Row],[Cons. unit cost]]),ISBLANK(CatTemplate[[#This Row],[Oth. unit cost]])), 0, IF(getUnitEffort =0,1,getUnitEffort) * CatTemplate[[#This Row],[Year10]])</f>
        <v>0</v>
      </c>
      <c r="BW122" s="29">
        <f>IF(AND(ISBLANK(CatTemplate[[#This Row],[Eq. unit cost]]),ISBLANK(CatTemplate[[#This Row],[Cons. unit cost]]),ISBLANK(CatTemplate[[#This Row],[Oth. unit cost]])), 0, IF(getUnitEffort =0,1,getUnitEffort) * CatTemplate[[#This Row],[Year11]])</f>
        <v>0</v>
      </c>
      <c r="BX122" s="29">
        <f>IF(AND(ISBLANK(CatTemplate[[#This Row],[Eq. unit cost]]),ISBLANK(CatTemplate[[#This Row],[Cons. unit cost]]),ISBLANK(CatTemplate[[#This Row],[Oth. unit cost]])), 0, IF(getUnitEffort =0,1,getUnitEffort) * CatTemplate[[#This Row],[Year12]])</f>
        <v>0</v>
      </c>
      <c r="BY122" s="29">
        <f>IF(AND(ISBLANK(CatTemplate[[#This Row],[Eq. unit cost]]),ISBLANK(CatTemplate[[#This Row],[Cons. unit cost]]),ISBLANK(CatTemplate[[#This Row],[Oth. unit cost]])), 0, IF(getUnitEffort =0,1,getUnitEffort) * CatTemplate[[#This Row],[Year13]])</f>
        <v>0</v>
      </c>
      <c r="BZ122" s="29">
        <f>IF(AND(ISBLANK(CatTemplate[[#This Row],[Eq. unit cost]]),ISBLANK(CatTemplate[[#This Row],[Cons. unit cost]]),ISBLANK(CatTemplate[[#This Row],[Oth. unit cost]])), 0, IF(getUnitEffort =0,1,getUnitEffort) * CatTemplate[[#This Row],[Year14]])</f>
        <v>0</v>
      </c>
      <c r="CA122" s="29">
        <f>IF(AND(ISBLANK(CatTemplate[[#This Row],[Eq. unit cost]]),ISBLANK(CatTemplate[[#This Row],[Cons. unit cost]]),ISBLANK(CatTemplate[[#This Row],[Oth. unit cost]])), 0, IF(getUnitEffort =0,1,getUnitEffort) * CatTemplate[[#This Row],[Year15]])</f>
        <v>0</v>
      </c>
      <c r="CB122" s="29">
        <f>IF(AND(ISBLANK(CatTemplate[[#This Row],[Eq. unit cost]]),ISBLANK(CatTemplate[[#This Row],[Cons. unit cost]]),ISBLANK(CatTemplate[[#This Row],[Oth. unit cost]])), 0, IF(getUnitEffort =0,1,getUnitEffort) * CatTemplate[[#This Row],[Year16]])</f>
        <v>0</v>
      </c>
      <c r="CC122" s="29">
        <f>IF(AND(ISBLANK(CatTemplate[[#This Row],[Eq. unit cost]]),ISBLANK(CatTemplate[[#This Row],[Cons. unit cost]]),ISBLANK(CatTemplate[[#This Row],[Oth. unit cost]])), 0, IF(getUnitEffort =0,1,getUnitEffort) * CatTemplate[[#This Row],[Year17]])</f>
        <v>0</v>
      </c>
      <c r="CD122" s="29">
        <f>IF(AND(ISBLANK(CatTemplate[[#This Row],[Eq. unit cost]]),ISBLANK(CatTemplate[[#This Row],[Cons. unit cost]]),ISBLANK(CatTemplate[[#This Row],[Oth. unit cost]])), 0, IF(getUnitEffort =0,1,getUnitEffort) * CatTemplate[[#This Row],[Year18]])</f>
        <v>0</v>
      </c>
      <c r="CE122" s="29">
        <f>IF(AND(ISBLANK(CatTemplate[[#This Row],[Eq. unit cost]]),ISBLANK(CatTemplate[[#This Row],[Cons. unit cost]]),ISBLANK(CatTemplate[[#This Row],[Oth. unit cost]])), 0, IF(getUnitEffort =0,1,getUnitEffort) * CatTemplate[[#This Row],[Year19]])</f>
        <v>0</v>
      </c>
      <c r="CF122" s="29">
        <f>IF(AND(ISBLANK(CatTemplate[[#This Row],[Eq. unit cost]]),ISBLANK(CatTemplate[[#This Row],[Cons. unit cost]]),ISBLANK(CatTemplate[[#This Row],[Oth. unit cost]])), 0, IF(getUnitEffort =0,1,getUnitEffort) * CatTemplate[[#This Row],[Year20]])</f>
        <v>0</v>
      </c>
      <c r="CG122" s="45">
        <f>SUM(CatTemplate[[#This Row],[Q1]:[Q20]])</f>
        <v>0</v>
      </c>
      <c r="CH122" s="29">
        <f>IF(ISBLANK(CatTemplate[[#This Row],[St. unit effort]]),0,(CatTemplate[[#This Row],[St. unit effort]] * CatTemplate[[#This Row],[Year1]]))</f>
        <v>0</v>
      </c>
      <c r="CI122" s="29">
        <f>IF(ISBLANK(CatTemplate[[#This Row],[St. unit effort]]),0,(CatTemplate[[#This Row],[St. unit effort]] * CatTemplate[[#This Row],[Year2]]))</f>
        <v>0</v>
      </c>
      <c r="CJ122" s="29">
        <f>IF(ISBLANK(CatTemplate[[#This Row],[St. unit effort]]),0,(CatTemplate[[#This Row],[St. unit effort]] * CatTemplate[[#This Row],[Year3]]))</f>
        <v>0</v>
      </c>
      <c r="CK122" s="29">
        <f>IF(ISBLANK(CatTemplate[[#This Row],[St. unit effort]]),0,(CatTemplate[[#This Row],[St. unit effort]] * CatTemplate[[#This Row],[Year4]]))</f>
        <v>0</v>
      </c>
      <c r="CL122" s="29">
        <f>IF(ISBLANK(CatTemplate[[#This Row],[St. unit effort]]),0,(CatTemplate[[#This Row],[St. unit effort]] * CatTemplate[[#This Row],[Year5]]))</f>
        <v>0</v>
      </c>
      <c r="CM122" s="29">
        <f>IF(ISBLANK(CatTemplate[[#This Row],[St. unit effort]]),0,(CatTemplate[[#This Row],[St. unit effort]] * CatTemplate[[#This Row],[Year6]]))</f>
        <v>0</v>
      </c>
      <c r="CN122" s="29">
        <f>IF(ISBLANK(CatTemplate[[#This Row],[St. unit effort]]),0,(CatTemplate[[#This Row],[St. unit effort]] * CatTemplate[[#This Row],[Year7]]))</f>
        <v>0</v>
      </c>
      <c r="CO122" s="29">
        <f>IF(ISBLANK(CatTemplate[[#This Row],[St. unit effort]]),0,(CatTemplate[[#This Row],[St. unit effort]] * CatTemplate[[#This Row],[Year8]]))</f>
        <v>0</v>
      </c>
      <c r="CP122" s="29">
        <f>IF(ISBLANK(CatTemplate[[#This Row],[St. unit effort]]),0,(CatTemplate[[#This Row],[St. unit effort]] * CatTemplate[[#This Row],[Year9]]))</f>
        <v>0</v>
      </c>
      <c r="CQ122" s="29">
        <f>IF(ISBLANK(CatTemplate[[#This Row],[St. unit effort]]),0,(CatTemplate[[#This Row],[St. unit effort]] * CatTemplate[[#This Row],[Year10]]))</f>
        <v>0</v>
      </c>
      <c r="CR122" s="29">
        <f>IF(ISBLANK(CatTemplate[[#This Row],[St. unit effort]]),0,(CatTemplate[[#This Row],[St. unit effort]] * CatTemplate[[#This Row],[Year11]]))</f>
        <v>0</v>
      </c>
      <c r="CS122" s="29">
        <f>IF(ISBLANK(CatTemplate[[#This Row],[St. unit effort]]),0,(CatTemplate[[#This Row],[St. unit effort]] * CatTemplate[[#This Row],[Year12]]))</f>
        <v>0</v>
      </c>
      <c r="CT122" s="29">
        <f>IF(ISBLANK(CatTemplate[[#This Row],[St. unit effort]]),0,(CatTemplate[[#This Row],[St. unit effort]] * CatTemplate[[#This Row],[Year13]]))</f>
        <v>0</v>
      </c>
      <c r="CU122" s="29">
        <f>IF(ISBLANK(CatTemplate[[#This Row],[St. unit effort]]),0,(CatTemplate[[#This Row],[St. unit effort]] * CatTemplate[[#This Row],[Year14]]))</f>
        <v>0</v>
      </c>
      <c r="CV122" s="29">
        <f>IF(ISBLANK(CatTemplate[[#This Row],[St. unit effort]]),0,(CatTemplate[[#This Row],[St. unit effort]] * CatTemplate[[#This Row],[Year15]]))</f>
        <v>0</v>
      </c>
      <c r="CW122" s="29">
        <f>IF(ISBLANK(CatTemplate[[#This Row],[St. unit effort]]),0,(CatTemplate[[#This Row],[St. unit effort]] * CatTemplate[[#This Row],[Year16]]))</f>
        <v>0</v>
      </c>
      <c r="CX122" s="29">
        <f>IF(ISBLANK(CatTemplate[[#This Row],[St. unit effort]]),0,(CatTemplate[[#This Row],[St. unit effort]] * CatTemplate[[#This Row],[Year17]]))</f>
        <v>0</v>
      </c>
      <c r="CY122" s="29">
        <f>IF(ISBLANK(CatTemplate[[#This Row],[St. unit effort]]),0,(CatTemplate[[#This Row],[St. unit effort]] * CatTemplate[[#This Row],[Year18]]))</f>
        <v>0</v>
      </c>
      <c r="CZ122" s="29">
        <f>IF(ISBLANK(CatTemplate[[#This Row],[St. unit effort]]),0,(CatTemplate[[#This Row],[St. unit effort]] * CatTemplate[[#This Row],[Year19]]))</f>
        <v>0</v>
      </c>
      <c r="DA122" s="29">
        <f>IF(ISBLANK(CatTemplate[[#This Row],[St. unit effort]]),0,(CatTemplate[[#This Row],[St. unit effort]] * CatTemplate[[#This Row],[Year20]]))</f>
        <v>0</v>
      </c>
      <c r="DB122" s="57">
        <f>IF(ISBLANK(CatTemplate[[#This Row],[St. unit effort]]),0,(CatTemplate[[#This Row],[St. unit effort]] * CatTemplate[[#This Row],[Year1]])*8/ParRatePM)</f>
        <v>0</v>
      </c>
      <c r="DC122" s="57">
        <f>IF(ISBLANK(CatTemplate[[#This Row],[St. unit effort]]),0,(CatTemplate[[#This Row],[St. unit effort]] * CatTemplate[[#This Row],[Year2]])*8/ParRatePM)</f>
        <v>0</v>
      </c>
      <c r="DD122" s="57">
        <f>IF(ISBLANK(CatTemplate[[#This Row],[St. unit effort]]),0,(CatTemplate[[#This Row],[St. unit effort]] * CatTemplate[[#This Row],[Year3]])*8/ParRatePM)</f>
        <v>0</v>
      </c>
      <c r="DE122" s="57">
        <f>IF(ISBLANK(CatTemplate[[#This Row],[St. unit effort]]),0,(CatTemplate[[#This Row],[St. unit effort]] * CatTemplate[[#This Row],[Year4]])*8/ParRatePM)</f>
        <v>0</v>
      </c>
      <c r="DF122" s="57">
        <f>IF(ISBLANK(CatTemplate[[#This Row],[St. unit effort]]),0,(CatTemplate[[#This Row],[St. unit effort]] * CatTemplate[[#This Row],[Year5]])*8/ParRatePM)</f>
        <v>0</v>
      </c>
      <c r="DG122" s="57">
        <f>IF(ISBLANK(CatTemplate[[#This Row],[St. unit effort]]),0,(CatTemplate[[#This Row],[St. unit effort]] * CatTemplate[[#This Row],[Year6]])*8/ParRatePM)</f>
        <v>0</v>
      </c>
      <c r="DH122" s="57">
        <f>IF(ISBLANK(CatTemplate[[#This Row],[St. unit effort]]),0,(CatTemplate[[#This Row],[St. unit effort]] * CatTemplate[[#This Row],[Year7]])*8/ParRatePM)</f>
        <v>0</v>
      </c>
      <c r="DI122" s="57">
        <f>IF(ISBLANK(CatTemplate[[#This Row],[St. unit effort]]),0,(CatTemplate[[#This Row],[St. unit effort]] * CatTemplate[[#This Row],[Year8]])*8/ParRatePM)</f>
        <v>0</v>
      </c>
      <c r="DJ122" s="57">
        <f>IF(ISBLANK(CatTemplate[[#This Row],[St. unit effort]]),0,(CatTemplate[[#This Row],[St. unit effort]] * CatTemplate[[#This Row],[Year9]])*8/ParRatePM)</f>
        <v>0</v>
      </c>
      <c r="DK122" s="57">
        <f>IF(ISBLANK(CatTemplate[[#This Row],[St. unit effort]]),0,(CatTemplate[[#This Row],[St. unit effort]] * CatTemplate[[#This Row],[Year10]])*8/ParRatePM)</f>
        <v>0</v>
      </c>
      <c r="DL122" s="57">
        <f>IF(ISBLANK(CatTemplate[[#This Row],[St. unit effort]]),0,(CatTemplate[[#This Row],[St. unit effort]] * CatTemplate[[#This Row],[Year11]])*8/ParRatePM)</f>
        <v>0</v>
      </c>
      <c r="DM122" s="57">
        <f>IF(ISBLANK(CatTemplate[[#This Row],[St. unit effort]]),0,(CatTemplate[[#This Row],[St. unit effort]] * CatTemplate[[#This Row],[Year12]])*8/ParRatePM)</f>
        <v>0</v>
      </c>
      <c r="DN122" s="57">
        <f>IF(ISBLANK(CatTemplate[[#This Row],[St. unit effort]]),0,(CatTemplate[[#This Row],[St. unit effort]] * CatTemplate[[#This Row],[Year13]])*8/ParRatePM)</f>
        <v>0</v>
      </c>
      <c r="DO122" s="57">
        <f>IF(ISBLANK(CatTemplate[[#This Row],[St. unit effort]]),0,(CatTemplate[[#This Row],[St. unit effort]] * CatTemplate[[#This Row],[Year14]])*8/ParRatePM)</f>
        <v>0</v>
      </c>
      <c r="DP122" s="57">
        <f>IF(ISBLANK(CatTemplate[[#This Row],[St. unit effort]]),0,(CatTemplate[[#This Row],[St. unit effort]] * CatTemplate[[#This Row],[Year15]])*8/ParRatePM)</f>
        <v>0</v>
      </c>
      <c r="DQ122" s="57">
        <f>IF(ISBLANK(CatTemplate[[#This Row],[St. unit effort]]),0,(CatTemplate[[#This Row],[St. unit effort]] * CatTemplate[[#This Row],[Year16]])*8/ParRatePM)</f>
        <v>0</v>
      </c>
      <c r="DR122" s="57">
        <f>IF(ISBLANK(CatTemplate[[#This Row],[St. unit effort]]),0,(CatTemplate[[#This Row],[St. unit effort]] * CatTemplate[[#This Row],[Year17]])*8/ParRatePM)</f>
        <v>0</v>
      </c>
      <c r="DS122" s="57">
        <f>IF(ISBLANK(CatTemplate[[#This Row],[St. unit effort]]),0,(CatTemplate[[#This Row],[St. unit effort]] * CatTemplate[[#This Row],[Year18]])*8/ParRatePM)</f>
        <v>0</v>
      </c>
      <c r="DT122" s="57">
        <f>IF(ISBLANK(CatTemplate[[#This Row],[St. unit effort]]),0,(CatTemplate[[#This Row],[St. unit effort]] * CatTemplate[[#This Row],[Year19]])*8/ParRatePM)</f>
        <v>0</v>
      </c>
      <c r="DU122" s="57">
        <f>IF(ISBLANK(CatTemplate[[#This Row],[St. unit effort]]),0,(CatTemplate[[#This Row],[St. unit effort]] * CatTemplate[[#This Row],[Year20]])*8/ParRatePM)</f>
        <v>0</v>
      </c>
      <c r="DV122" s="54">
        <f>SUM(CatTemplate[[#This Row],[PM1]:[PM20]])</f>
        <v>0</v>
      </c>
      <c r="DW122" s="56">
        <f t="shared" si="43"/>
        <v>0</v>
      </c>
      <c r="DX122" s="56">
        <f t="shared" si="43"/>
        <v>0</v>
      </c>
      <c r="DY122" s="56">
        <f t="shared" si="43"/>
        <v>0</v>
      </c>
      <c r="DZ122" s="56">
        <f t="shared" si="43"/>
        <v>0</v>
      </c>
      <c r="EA122" s="56">
        <f t="shared" si="43"/>
        <v>0</v>
      </c>
      <c r="EB122" s="56">
        <f t="shared" si="43"/>
        <v>0</v>
      </c>
      <c r="EC122" s="56">
        <f t="shared" si="43"/>
        <v>0</v>
      </c>
      <c r="ED122" s="56">
        <f t="shared" si="43"/>
        <v>0</v>
      </c>
      <c r="EE122" s="56">
        <f t="shared" si="43"/>
        <v>0</v>
      </c>
      <c r="EF122" s="56">
        <f t="shared" si="43"/>
        <v>0</v>
      </c>
      <c r="EG122" s="56">
        <f t="shared" si="43"/>
        <v>0</v>
      </c>
      <c r="EH122" s="56">
        <f t="shared" si="43"/>
        <v>0</v>
      </c>
      <c r="EI122" s="56">
        <f t="shared" si="43"/>
        <v>0</v>
      </c>
      <c r="EJ122" s="56">
        <f t="shared" si="43"/>
        <v>0</v>
      </c>
      <c r="EK122" s="56">
        <f t="shared" si="43"/>
        <v>0</v>
      </c>
      <c r="EL122" s="56">
        <f t="shared" si="43"/>
        <v>0</v>
      </c>
      <c r="EM122" s="56">
        <f t="shared" si="41"/>
        <v>0</v>
      </c>
      <c r="EN122" s="56">
        <f t="shared" si="41"/>
        <v>0</v>
      </c>
      <c r="EO122" s="56">
        <f t="shared" si="41"/>
        <v>0</v>
      </c>
      <c r="EP122" s="56">
        <f t="shared" si="41"/>
        <v>0</v>
      </c>
      <c r="EQ122" s="30">
        <f>CatTemplate[[#This Row],[Eq. unit cost]] * CatTemplate[[#This Row],[Eq. quantity]]</f>
        <v>0</v>
      </c>
      <c r="ER122" s="30">
        <f>CatTemplate[[#This Row],[Cons. unit cost]] *CatTemplate[[#This Row],[Cons. quantity]]</f>
        <v>0</v>
      </c>
      <c r="ES122" s="30">
        <f>CatTemplate[[#This Row],[Oth. unit cost]] *CatTemplate[[#This Row],[Oth. quantity]]</f>
        <v>0</v>
      </c>
      <c r="ET122" s="55">
        <f>SUM(CatTemplate[[#This Row],[CO1]:[CO20]])</f>
        <v>0</v>
      </c>
      <c r="EU122" s="56">
        <f t="shared" si="44"/>
        <v>0</v>
      </c>
      <c r="EV122" s="56">
        <f t="shared" si="44"/>
        <v>0</v>
      </c>
      <c r="EW122" s="56">
        <f t="shared" si="44"/>
        <v>0</v>
      </c>
      <c r="EX122" s="56">
        <f t="shared" si="44"/>
        <v>0</v>
      </c>
      <c r="EY122" s="56">
        <f t="shared" si="44"/>
        <v>0</v>
      </c>
      <c r="EZ122" s="56">
        <f t="shared" si="44"/>
        <v>0</v>
      </c>
      <c r="FA122" s="56">
        <f t="shared" si="44"/>
        <v>0</v>
      </c>
      <c r="FB122" s="56">
        <f t="shared" si="44"/>
        <v>0</v>
      </c>
      <c r="FC122" s="56">
        <f t="shared" si="44"/>
        <v>0</v>
      </c>
      <c r="FD122" s="56">
        <f t="shared" si="44"/>
        <v>0</v>
      </c>
      <c r="FE122" s="56">
        <f t="shared" si="44"/>
        <v>0</v>
      </c>
      <c r="FF122" s="56">
        <f t="shared" si="44"/>
        <v>0</v>
      </c>
      <c r="FG122" s="56">
        <f t="shared" si="44"/>
        <v>0</v>
      </c>
      <c r="FH122" s="56">
        <f t="shared" si="44"/>
        <v>0</v>
      </c>
      <c r="FI122" s="56">
        <f t="shared" si="44"/>
        <v>0</v>
      </c>
      <c r="FJ122" s="56">
        <f t="shared" si="44"/>
        <v>0</v>
      </c>
      <c r="FK122" s="56">
        <f t="shared" si="42"/>
        <v>0</v>
      </c>
      <c r="FL122" s="56">
        <f t="shared" si="42"/>
        <v>0</v>
      </c>
      <c r="FM122" s="56">
        <f t="shared" si="42"/>
        <v>0</v>
      </c>
      <c r="FN122" s="56">
        <f t="shared" si="42"/>
        <v>0</v>
      </c>
      <c r="FO122" s="58">
        <f>SUM(CatTemplate[[#This Row],[CS1]:[CS20]])</f>
        <v>0</v>
      </c>
      <c r="FP122" s="59">
        <f>CatTemplate[[#This Row],[Total Oth. cost]]+CatTemplate[[#This Row],[Total St. Cost]]</f>
        <v>0</v>
      </c>
      <c r="FQ122" s="33" t="e">
        <f t="shared" si="27"/>
        <v>#VALUE!</v>
      </c>
      <c r="FR122" s="33" t="e">
        <f t="shared" si="28"/>
        <v>#VALUE!</v>
      </c>
      <c r="FS122" s="30" t="e">
        <f>(CatTemplate[[#This Row],[CO1]] + CatTemplate[[#This Row],[CS1]]) * (1 + getRateOHFinal) * getRateMarkupFinal</f>
        <v>#VALUE!</v>
      </c>
      <c r="FT122" s="30" t="e">
        <f>(CatTemplate[[#This Row],[CO2]] + CatTemplate[[#This Row],[CS2]]) * (1 + getRateOHFinal) * getRateMarkupFinal</f>
        <v>#VALUE!</v>
      </c>
      <c r="FU122" s="30" t="e">
        <f>(CatTemplate[[#This Row],[CO3]] + CatTemplate[[#This Row],[CS3]]) * (1 + getRateOHFinal) * getRateMarkupFinal</f>
        <v>#VALUE!</v>
      </c>
      <c r="FV122" s="30" t="e">
        <f>(CatTemplate[[#This Row],[CO4]] + CatTemplate[[#This Row],[CS4]]) * (1 + getRateOHFinal) * getRateMarkupFinal</f>
        <v>#VALUE!</v>
      </c>
      <c r="FW122" s="30" t="e">
        <f>(CatTemplate[[#This Row],[CO5]] + CatTemplate[[#This Row],[CS5]]) * (1 + getRateOHFinal) * getRateMarkupFinal</f>
        <v>#VALUE!</v>
      </c>
      <c r="FX122" s="30" t="e">
        <f>(CatTemplate[[#This Row],[CO6]] + CatTemplate[[#This Row],[CS6]]) * (1 + getRateOHFinal) * getRateMarkupFinal</f>
        <v>#VALUE!</v>
      </c>
      <c r="FY122" s="30" t="e">
        <f>(CatTemplate[[#This Row],[CO7]] + CatTemplate[[#This Row],[CS7]]) * (1 + getRateOHFinal) * getRateMarkupFinal</f>
        <v>#VALUE!</v>
      </c>
      <c r="FZ122" s="30" t="e">
        <f>(CatTemplate[[#This Row],[CO8]] + CatTemplate[[#This Row],[CS8]]) * (1 + getRateOHFinal) * getRateMarkupFinal</f>
        <v>#VALUE!</v>
      </c>
      <c r="GA122" s="30" t="e">
        <f>(CatTemplate[[#This Row],[CO9]] + CatTemplate[[#This Row],[CS9]]) * (1 + getRateOHFinal) * getRateMarkupFinal</f>
        <v>#VALUE!</v>
      </c>
      <c r="GB122" s="30" t="e">
        <f>(CatTemplate[[#This Row],[CO10]] + CatTemplate[[#This Row],[CS10]]) * (1 + getRateOHFinal) * getRateMarkupFinal</f>
        <v>#VALUE!</v>
      </c>
      <c r="GC122" s="30" t="e">
        <f>(CatTemplate[[#This Row],[CO11]] + CatTemplate[[#This Row],[CS11]]) * (1 + getRateOHFinal) * getRateMarkupFinal</f>
        <v>#VALUE!</v>
      </c>
      <c r="GD122" s="30" t="e">
        <f>(CatTemplate[[#This Row],[CO12]] + CatTemplate[[#This Row],[CS12]]) * (1 + getRateOHFinal) * getRateMarkupFinal</f>
        <v>#VALUE!</v>
      </c>
      <c r="GE122" s="30" t="e">
        <f>(CatTemplate[[#This Row],[CO13]] + CatTemplate[[#This Row],[CS13]]) * (1 + getRateOHFinal) * getRateMarkupFinal</f>
        <v>#VALUE!</v>
      </c>
      <c r="GF122" s="30" t="e">
        <f>(CatTemplate[[#This Row],[CO14]] + CatTemplate[[#This Row],[CS14]]) * (1 + getRateOHFinal) * getRateMarkupFinal</f>
        <v>#VALUE!</v>
      </c>
      <c r="GG122" s="30" t="e">
        <f>(CatTemplate[[#This Row],[CO15]] + CatTemplate[[#This Row],[CS15]]) * (1 + getRateOHFinal) * getRateMarkupFinal</f>
        <v>#VALUE!</v>
      </c>
      <c r="GH122" s="30" t="e">
        <f>(CatTemplate[[#This Row],[CO16]] + CatTemplate[[#This Row],[CS16]]) * (1 + getRateOHFinal) * getRateMarkupFinal</f>
        <v>#VALUE!</v>
      </c>
      <c r="GI122" s="30" t="e">
        <f>(CatTemplate[[#This Row],[CO17]] + CatTemplate[[#This Row],[CS17]]) * (1 + getRateOHFinal) * getRateMarkupFinal</f>
        <v>#VALUE!</v>
      </c>
      <c r="GJ122" s="30" t="e">
        <f>(CatTemplate[[#This Row],[CO18]] + CatTemplate[[#This Row],[CS18]]) * (1 + getRateOHFinal) * getRateMarkupFinal</f>
        <v>#VALUE!</v>
      </c>
      <c r="GK122" s="30" t="e">
        <f>(CatTemplate[[#This Row],[CO19]] + CatTemplate[[#This Row],[CS19]]) * (1 + getRateOHFinal) * getRateMarkupFinal</f>
        <v>#VALUE!</v>
      </c>
      <c r="GL122" s="30" t="e">
        <f>(CatTemplate[[#This Row],[CO20]] + CatTemplate[[#This Row],[CS20]]) * (1 + getRateOHFinal) * getRateMarkupFinal</f>
        <v>#VALUE!</v>
      </c>
      <c r="GM122" s="30" t="e">
        <f t="shared" si="29"/>
        <v>#VALUE!</v>
      </c>
      <c r="GN122" s="30" t="e">
        <f t="shared" si="30"/>
        <v>#VALUE!</v>
      </c>
      <c r="GO122" s="30" t="e">
        <f t="shared" si="31"/>
        <v>#VALUE!</v>
      </c>
      <c r="GP122" s="30" t="e">
        <f t="shared" si="32"/>
        <v>#VALUE!</v>
      </c>
      <c r="GQ122" s="30" t="e">
        <f>(CatTemplate[[#This Row],[CO1]]+CatTemplate[[#This Row],[CS1]]) * (1+ getRateOHFinal) * (1 + getRateMarkupFinal)</f>
        <v>#VALUE!</v>
      </c>
      <c r="GR122" s="30" t="e">
        <f>(CatTemplate[[#This Row],[CO2]]+CatTemplate[[#This Row],[CS2]]) * (1+ getRateOHFinal) * (1 + getRateMarkupFinal)</f>
        <v>#VALUE!</v>
      </c>
      <c r="GS122" s="30" t="e">
        <f>(CatTemplate[[#This Row],[CO3]]+CatTemplate[[#This Row],[CS3]]) * (1+ getRateOHFinal) * (1 + getRateMarkupFinal)</f>
        <v>#VALUE!</v>
      </c>
      <c r="GT122" s="30" t="e">
        <f>(CatTemplate[[#This Row],[CO4]]+CatTemplate[[#This Row],[CS4]]) * (1+ getRateOHFinal) * (1 + getRateMarkupFinal)</f>
        <v>#VALUE!</v>
      </c>
      <c r="GU122" s="30" t="e">
        <f>(CatTemplate[[#This Row],[CO5]]+CatTemplate[[#This Row],[CS5]]) * (1+ getRateOHFinal) * (1 + getRateMarkupFinal)</f>
        <v>#VALUE!</v>
      </c>
      <c r="GV122" s="30" t="e">
        <f>(CatTemplate[[#This Row],[CO6]]+CatTemplate[[#This Row],[CS6]]) * (1+ getRateOHFinal) * (1 + getRateMarkupFinal)</f>
        <v>#VALUE!</v>
      </c>
      <c r="GW122" s="30" t="e">
        <f>(CatTemplate[[#This Row],[CO7]]+CatTemplate[[#This Row],[CS7]]) * (1+ getRateOHFinal) * (1 + getRateMarkupFinal)</f>
        <v>#VALUE!</v>
      </c>
      <c r="GX122" s="30" t="e">
        <f>(CatTemplate[[#This Row],[CO8]]+CatTemplate[[#This Row],[CS8]]) * (1+ getRateOHFinal) * (1 + getRateMarkupFinal)</f>
        <v>#VALUE!</v>
      </c>
      <c r="GY122" s="30" t="e">
        <f>(CatTemplate[[#This Row],[CO9]]+CatTemplate[[#This Row],[CS9]]) * (1+ getRateOHFinal) * (1 + getRateMarkupFinal)</f>
        <v>#VALUE!</v>
      </c>
      <c r="GZ122" s="30" t="e">
        <f>(CatTemplate[[#This Row],[CO10]]+CatTemplate[[#This Row],[CS10]]) * (1+ getRateOHFinal) * (1 + getRateMarkupFinal)</f>
        <v>#VALUE!</v>
      </c>
      <c r="HA122" s="30" t="e">
        <f>(CatTemplate[[#This Row],[CO11]]+CatTemplate[[#This Row],[CS11]]) * (1+ getRateOHFinal) * (1 + getRateMarkupFinal)</f>
        <v>#VALUE!</v>
      </c>
      <c r="HB122" s="30" t="e">
        <f>(CatTemplate[[#This Row],[CO12]]+CatTemplate[[#This Row],[CS12]]) * (1+ getRateOHFinal) * (1 + getRateMarkupFinal)</f>
        <v>#VALUE!</v>
      </c>
      <c r="HC122" s="30" t="e">
        <f>(CatTemplate[[#This Row],[CO13]]+CatTemplate[[#This Row],[CS13]]) * (1+ getRateOHFinal) * (1 + getRateMarkupFinal)</f>
        <v>#VALUE!</v>
      </c>
      <c r="HD122" s="30" t="e">
        <f>(CatTemplate[[#This Row],[CO14]]+CatTemplate[[#This Row],[CS14]]) * (1+ getRateOHFinal) * (1 + getRateMarkupFinal)</f>
        <v>#VALUE!</v>
      </c>
      <c r="HE122" s="30" t="e">
        <f>(CatTemplate[[#This Row],[CO15]]+CatTemplate[[#This Row],[CS15]]) * (1+ getRateOHFinal) * (1 + getRateMarkupFinal)</f>
        <v>#VALUE!</v>
      </c>
      <c r="HF122" s="30" t="e">
        <f>(CatTemplate[[#This Row],[CO16]]+CatTemplate[[#This Row],[CS16]]) * (1+ getRateOHFinal) * (1 + getRateMarkupFinal)</f>
        <v>#VALUE!</v>
      </c>
      <c r="HG122" s="30" t="e">
        <f>(CatTemplate[[#This Row],[CO17]]+CatTemplate[[#This Row],[CS17]]) * (1+ getRateOHFinal) * (1 + getRateMarkupFinal)</f>
        <v>#VALUE!</v>
      </c>
      <c r="HH122" s="30" t="e">
        <f>(CatTemplate[[#This Row],[CO18]]+CatTemplate[[#This Row],[CS18]]) * (1+ getRateOHFinal) * (1 + getRateMarkupFinal)</f>
        <v>#VALUE!</v>
      </c>
      <c r="HI122" s="30" t="e">
        <f>(CatTemplate[[#This Row],[CO19]]+CatTemplate[[#This Row],[CS19]]) * (1+ getRateOHFinal) * (1 + getRateMarkupFinal)</f>
        <v>#VALUE!</v>
      </c>
      <c r="HJ122" s="30" t="e">
        <f>(CatTemplate[[#This Row],[CO20]]+CatTemplate[[#This Row],[CS20]]) * (1+ getRateOHFinal) * (1 + getRateMarkupFinal)</f>
        <v>#VALUE!</v>
      </c>
      <c r="HK122" s="39" t="e">
        <f>CatTemplate[[#This Row],[Total cost]]+CatTemplate[[#This Row],[OH Amount]]+CatTemplate[[#This Row],[Markup]]</f>
        <v>#VALUE!</v>
      </c>
      <c r="HL122" s="63">
        <f>IF(CatTemplate[[#This Row],[Units]]="Days",CatTemplate[[#This Row],[Project quantity]]*CatTemplate[[#This Row],[St. unit effort]],CatTemplate[[#This Row],[Project quantity]])</f>
        <v>0</v>
      </c>
      <c r="HM122" s="287">
        <f>IFERROR(CatTemplate[[#This Row],[Total Price]]/(CatTemplate[[#This Row],[Final Quantity]]),0)</f>
        <v>0</v>
      </c>
      <c r="HN122" s="261"/>
    </row>
    <row r="123" spans="2:222" x14ac:dyDescent="0.2">
      <c r="B123" s="6" t="s">
        <v>75</v>
      </c>
      <c r="C123" s="22">
        <v>2</v>
      </c>
      <c r="D123" s="7" t="s">
        <v>75</v>
      </c>
      <c r="E123" s="24">
        <v>10</v>
      </c>
      <c r="F123" s="18" t="s">
        <v>164</v>
      </c>
      <c r="G123" s="26">
        <v>9</v>
      </c>
      <c r="H123" s="18" t="s">
        <v>861</v>
      </c>
      <c r="I123" s="18" t="s">
        <v>896</v>
      </c>
      <c r="J123" s="15" t="s">
        <v>28</v>
      </c>
      <c r="K123" s="15"/>
      <c r="L123" s="15" t="s">
        <v>140</v>
      </c>
      <c r="M123" s="15" t="s">
        <v>890</v>
      </c>
      <c r="N123" s="15" t="s">
        <v>858</v>
      </c>
      <c r="O123" s="320"/>
      <c r="P123" s="71"/>
      <c r="Q123" s="108"/>
      <c r="R123" s="73"/>
      <c r="S123" s="97"/>
      <c r="T123" s="100">
        <f>getEqUnitCost</f>
        <v>0</v>
      </c>
      <c r="U123" s="73">
        <f>getEqUnitEffort</f>
        <v>0</v>
      </c>
      <c r="V123" s="101">
        <f>getEqQuantity</f>
        <v>0</v>
      </c>
      <c r="W123" s="320"/>
      <c r="X123" s="100">
        <f>getConsUnitCost</f>
        <v>0</v>
      </c>
      <c r="Y123" s="73">
        <f>getConsUnitEffort</f>
        <v>0</v>
      </c>
      <c r="Z123" s="14">
        <f>getConsQuantity</f>
        <v>0</v>
      </c>
      <c r="AA123" s="320"/>
      <c r="AB123" s="72"/>
      <c r="AC123" s="112"/>
      <c r="AD123" s="14">
        <f>getOthQuantity</f>
        <v>0</v>
      </c>
      <c r="AE123" s="320"/>
      <c r="AF123" s="28" t="str">
        <f>IF(ISBLANK(CatTemplate[[#This Row],[Resource type]]),"",CatTemplate[[#This Row],[Resource type]])</f>
        <v>CIEC CRA</v>
      </c>
      <c r="AG123" s="242">
        <f>getStaffUnitCost</f>
        <v>529.72667641480098</v>
      </c>
      <c r="AH123" s="113">
        <f>getStaffUnitEffort</f>
        <v>0</v>
      </c>
      <c r="AI123" s="40">
        <f>getStaffQuantity</f>
        <v>0</v>
      </c>
      <c r="AJ123" s="41">
        <f>CatTemplate[[#This Row],[St. quantity]]*8/ParRatePM</f>
        <v>0</v>
      </c>
      <c r="AK123" s="320"/>
      <c r="AL123" s="53" t="str">
        <f>CatTemplate[[#This Row],[Item type]]</f>
        <v>Days</v>
      </c>
      <c r="AM123" s="12">
        <f>SUM(CatTemplate[[#This Row],[Year1]:[Year20]])</f>
        <v>0</v>
      </c>
      <c r="AN123" s="52"/>
      <c r="AO123" s="52"/>
      <c r="AP123" s="52"/>
      <c r="AQ123" s="8"/>
      <c r="AR123" s="8"/>
      <c r="AS123" s="8"/>
      <c r="AT123" s="8"/>
      <c r="AU123" s="8"/>
      <c r="AV123" s="8"/>
      <c r="AW123" s="8"/>
      <c r="AX123" s="8"/>
      <c r="AY123" s="8"/>
      <c r="AZ123" s="8"/>
      <c r="BA123" s="8"/>
      <c r="BB123" s="8"/>
      <c r="BC123" s="8"/>
      <c r="BD123" s="8"/>
      <c r="BE123" s="8"/>
      <c r="BF123" s="8"/>
      <c r="BG123" s="36"/>
      <c r="BH123" s="320"/>
      <c r="BI123" s="37" t="str">
        <f>getCostCategory</f>
        <v>07 Other costs</v>
      </c>
      <c r="BJ123" s="37" t="str">
        <f>getSection</f>
        <v>02 Patient visits and data collection</v>
      </c>
      <c r="BK123" s="32" t="str">
        <f>getObject</f>
        <v>Patient visits and data collection</v>
      </c>
      <c r="BL123" s="30">
        <f>IFERROR(getUnitCost * IF(CatTemplate[[#This Row],[Cost Category Comp.]]="01 Staff costs", 1,1),0)</f>
        <v>529.72667641480098</v>
      </c>
      <c r="BM123" s="29">
        <f>IF(AND(ISBLANK(CatTemplate[[#This Row],[Eq. unit cost]]),ISBLANK(CatTemplate[[#This Row],[Cons. unit cost]]),ISBLANK(CatTemplate[[#This Row],[Oth. unit cost]])), 0, IF(getUnitEffort =0,1,getUnitEffort) * CatTemplate[[#This Row],[Year1]])</f>
        <v>0</v>
      </c>
      <c r="BN123" s="29">
        <f>IF(AND(ISBLANK(CatTemplate[[#This Row],[Eq. unit cost]]),ISBLANK(CatTemplate[[#This Row],[Cons. unit cost]]),ISBLANK(CatTemplate[[#This Row],[Oth. unit cost]])), 0, IF(getUnitEffort =0,1,getUnitEffort) * CatTemplate[[#This Row],[Year2]])</f>
        <v>0</v>
      </c>
      <c r="BO123" s="29">
        <f>IF(AND(ISBLANK(CatTemplate[[#This Row],[Eq. unit cost]]),ISBLANK(CatTemplate[[#This Row],[Cons. unit cost]]),ISBLANK(CatTemplate[[#This Row],[Oth. unit cost]])), 0, IF(getUnitEffort =0,1,getUnitEffort) * CatTemplate[[#This Row],[Year3]])</f>
        <v>0</v>
      </c>
      <c r="BP123" s="29">
        <f>IF(AND(ISBLANK(CatTemplate[[#This Row],[Eq. unit cost]]),ISBLANK(CatTemplate[[#This Row],[Cons. unit cost]]),ISBLANK(CatTemplate[[#This Row],[Oth. unit cost]])), 0, IF(getUnitEffort =0,1,getUnitEffort) * CatTemplate[[#This Row],[Year4]])</f>
        <v>0</v>
      </c>
      <c r="BQ123" s="29">
        <f>IF(AND(ISBLANK(CatTemplate[[#This Row],[Eq. unit cost]]),ISBLANK(CatTemplate[[#This Row],[Cons. unit cost]]),ISBLANK(CatTemplate[[#This Row],[Oth. unit cost]])), 0, IF(getUnitEffort =0,1,getUnitEffort) * CatTemplate[[#This Row],[Year5]])</f>
        <v>0</v>
      </c>
      <c r="BR123" s="29">
        <f>IF(AND(ISBLANK(CatTemplate[[#This Row],[Eq. unit cost]]),ISBLANK(CatTemplate[[#This Row],[Cons. unit cost]]),ISBLANK(CatTemplate[[#This Row],[Oth. unit cost]])), 0, IF(getUnitEffort =0,1,getUnitEffort) * CatTemplate[[#This Row],[Year6]])</f>
        <v>0</v>
      </c>
      <c r="BS123" s="29">
        <f>IF(AND(ISBLANK(CatTemplate[[#This Row],[Eq. unit cost]]),ISBLANK(CatTemplate[[#This Row],[Cons. unit cost]]),ISBLANK(CatTemplate[[#This Row],[Oth. unit cost]])), 0, IF(getUnitEffort =0,1,getUnitEffort) * CatTemplate[[#This Row],[Year7]])</f>
        <v>0</v>
      </c>
      <c r="BT123" s="29">
        <f>IF(AND(ISBLANK(CatTemplate[[#This Row],[Eq. unit cost]]),ISBLANK(CatTemplate[[#This Row],[Cons. unit cost]]),ISBLANK(CatTemplate[[#This Row],[Oth. unit cost]])), 0, IF(getUnitEffort =0,1,getUnitEffort) * CatTemplate[[#This Row],[Year8]])</f>
        <v>0</v>
      </c>
      <c r="BU123" s="29">
        <f>IF(AND(ISBLANK(CatTemplate[[#This Row],[Eq. unit cost]]),ISBLANK(CatTemplate[[#This Row],[Cons. unit cost]]),ISBLANK(CatTemplate[[#This Row],[Oth. unit cost]])), 0, IF(getUnitEffort =0,1,getUnitEffort) * CatTemplate[[#This Row],[Year9]])</f>
        <v>0</v>
      </c>
      <c r="BV123" s="29">
        <f>IF(AND(ISBLANK(CatTemplate[[#This Row],[Eq. unit cost]]),ISBLANK(CatTemplate[[#This Row],[Cons. unit cost]]),ISBLANK(CatTemplate[[#This Row],[Oth. unit cost]])), 0, IF(getUnitEffort =0,1,getUnitEffort) * CatTemplate[[#This Row],[Year10]])</f>
        <v>0</v>
      </c>
      <c r="BW123" s="29">
        <f>IF(AND(ISBLANK(CatTemplate[[#This Row],[Eq. unit cost]]),ISBLANK(CatTemplate[[#This Row],[Cons. unit cost]]),ISBLANK(CatTemplate[[#This Row],[Oth. unit cost]])), 0, IF(getUnitEffort =0,1,getUnitEffort) * CatTemplate[[#This Row],[Year11]])</f>
        <v>0</v>
      </c>
      <c r="BX123" s="29">
        <f>IF(AND(ISBLANK(CatTemplate[[#This Row],[Eq. unit cost]]),ISBLANK(CatTemplate[[#This Row],[Cons. unit cost]]),ISBLANK(CatTemplate[[#This Row],[Oth. unit cost]])), 0, IF(getUnitEffort =0,1,getUnitEffort) * CatTemplate[[#This Row],[Year12]])</f>
        <v>0</v>
      </c>
      <c r="BY123" s="29">
        <f>IF(AND(ISBLANK(CatTemplate[[#This Row],[Eq. unit cost]]),ISBLANK(CatTemplate[[#This Row],[Cons. unit cost]]),ISBLANK(CatTemplate[[#This Row],[Oth. unit cost]])), 0, IF(getUnitEffort =0,1,getUnitEffort) * CatTemplate[[#This Row],[Year13]])</f>
        <v>0</v>
      </c>
      <c r="BZ123" s="29">
        <f>IF(AND(ISBLANK(CatTemplate[[#This Row],[Eq. unit cost]]),ISBLANK(CatTemplate[[#This Row],[Cons. unit cost]]),ISBLANK(CatTemplate[[#This Row],[Oth. unit cost]])), 0, IF(getUnitEffort =0,1,getUnitEffort) * CatTemplate[[#This Row],[Year14]])</f>
        <v>0</v>
      </c>
      <c r="CA123" s="29">
        <f>IF(AND(ISBLANK(CatTemplate[[#This Row],[Eq. unit cost]]),ISBLANK(CatTemplate[[#This Row],[Cons. unit cost]]),ISBLANK(CatTemplate[[#This Row],[Oth. unit cost]])), 0, IF(getUnitEffort =0,1,getUnitEffort) * CatTemplate[[#This Row],[Year15]])</f>
        <v>0</v>
      </c>
      <c r="CB123" s="29">
        <f>IF(AND(ISBLANK(CatTemplate[[#This Row],[Eq. unit cost]]),ISBLANK(CatTemplate[[#This Row],[Cons. unit cost]]),ISBLANK(CatTemplate[[#This Row],[Oth. unit cost]])), 0, IF(getUnitEffort =0,1,getUnitEffort) * CatTemplate[[#This Row],[Year16]])</f>
        <v>0</v>
      </c>
      <c r="CC123" s="29">
        <f>IF(AND(ISBLANK(CatTemplate[[#This Row],[Eq. unit cost]]),ISBLANK(CatTemplate[[#This Row],[Cons. unit cost]]),ISBLANK(CatTemplate[[#This Row],[Oth. unit cost]])), 0, IF(getUnitEffort =0,1,getUnitEffort) * CatTemplate[[#This Row],[Year17]])</f>
        <v>0</v>
      </c>
      <c r="CD123" s="29">
        <f>IF(AND(ISBLANK(CatTemplate[[#This Row],[Eq. unit cost]]),ISBLANK(CatTemplate[[#This Row],[Cons. unit cost]]),ISBLANK(CatTemplate[[#This Row],[Oth. unit cost]])), 0, IF(getUnitEffort =0,1,getUnitEffort) * CatTemplate[[#This Row],[Year18]])</f>
        <v>0</v>
      </c>
      <c r="CE123" s="29">
        <f>IF(AND(ISBLANK(CatTemplate[[#This Row],[Eq. unit cost]]),ISBLANK(CatTemplate[[#This Row],[Cons. unit cost]]),ISBLANK(CatTemplate[[#This Row],[Oth. unit cost]])), 0, IF(getUnitEffort =0,1,getUnitEffort) * CatTemplate[[#This Row],[Year19]])</f>
        <v>0</v>
      </c>
      <c r="CF123" s="29">
        <f>IF(AND(ISBLANK(CatTemplate[[#This Row],[Eq. unit cost]]),ISBLANK(CatTemplate[[#This Row],[Cons. unit cost]]),ISBLANK(CatTemplate[[#This Row],[Oth. unit cost]])), 0, IF(getUnitEffort =0,1,getUnitEffort) * CatTemplate[[#This Row],[Year20]])</f>
        <v>0</v>
      </c>
      <c r="CG123" s="45">
        <f>SUM(CatTemplate[[#This Row],[Q1]:[Q20]])</f>
        <v>0</v>
      </c>
      <c r="CH123" s="29">
        <f>IF(ISBLANK(CatTemplate[[#This Row],[St. unit effort]]),0,(CatTemplate[[#This Row],[St. unit effort]] * CatTemplate[[#This Row],[Year1]]))</f>
        <v>0</v>
      </c>
      <c r="CI123" s="29">
        <f>IF(ISBLANK(CatTemplate[[#This Row],[St. unit effort]]),0,(CatTemplate[[#This Row],[St. unit effort]] * CatTemplate[[#This Row],[Year2]]))</f>
        <v>0</v>
      </c>
      <c r="CJ123" s="29">
        <f>IF(ISBLANK(CatTemplate[[#This Row],[St. unit effort]]),0,(CatTemplate[[#This Row],[St. unit effort]] * CatTemplate[[#This Row],[Year3]]))</f>
        <v>0</v>
      </c>
      <c r="CK123" s="29">
        <f>IF(ISBLANK(CatTemplate[[#This Row],[St. unit effort]]),0,(CatTemplate[[#This Row],[St. unit effort]] * CatTemplate[[#This Row],[Year4]]))</f>
        <v>0</v>
      </c>
      <c r="CL123" s="29">
        <f>IF(ISBLANK(CatTemplate[[#This Row],[St. unit effort]]),0,(CatTemplate[[#This Row],[St. unit effort]] * CatTemplate[[#This Row],[Year5]]))</f>
        <v>0</v>
      </c>
      <c r="CM123" s="29">
        <f>IF(ISBLANK(CatTemplate[[#This Row],[St. unit effort]]),0,(CatTemplate[[#This Row],[St. unit effort]] * CatTemplate[[#This Row],[Year6]]))</f>
        <v>0</v>
      </c>
      <c r="CN123" s="29">
        <f>IF(ISBLANK(CatTemplate[[#This Row],[St. unit effort]]),0,(CatTemplate[[#This Row],[St. unit effort]] * CatTemplate[[#This Row],[Year7]]))</f>
        <v>0</v>
      </c>
      <c r="CO123" s="29">
        <f>IF(ISBLANK(CatTemplate[[#This Row],[St. unit effort]]),0,(CatTemplate[[#This Row],[St. unit effort]] * CatTemplate[[#This Row],[Year8]]))</f>
        <v>0</v>
      </c>
      <c r="CP123" s="29">
        <f>IF(ISBLANK(CatTemplate[[#This Row],[St. unit effort]]),0,(CatTemplate[[#This Row],[St. unit effort]] * CatTemplate[[#This Row],[Year9]]))</f>
        <v>0</v>
      </c>
      <c r="CQ123" s="29">
        <f>IF(ISBLANK(CatTemplate[[#This Row],[St. unit effort]]),0,(CatTemplate[[#This Row],[St. unit effort]] * CatTemplate[[#This Row],[Year10]]))</f>
        <v>0</v>
      </c>
      <c r="CR123" s="29">
        <f>IF(ISBLANK(CatTemplate[[#This Row],[St. unit effort]]),0,(CatTemplate[[#This Row],[St. unit effort]] * CatTemplate[[#This Row],[Year11]]))</f>
        <v>0</v>
      </c>
      <c r="CS123" s="29">
        <f>IF(ISBLANK(CatTemplate[[#This Row],[St. unit effort]]),0,(CatTemplate[[#This Row],[St. unit effort]] * CatTemplate[[#This Row],[Year12]]))</f>
        <v>0</v>
      </c>
      <c r="CT123" s="29">
        <f>IF(ISBLANK(CatTemplate[[#This Row],[St. unit effort]]),0,(CatTemplate[[#This Row],[St. unit effort]] * CatTemplate[[#This Row],[Year13]]))</f>
        <v>0</v>
      </c>
      <c r="CU123" s="29">
        <f>IF(ISBLANK(CatTemplate[[#This Row],[St. unit effort]]),0,(CatTemplate[[#This Row],[St. unit effort]] * CatTemplate[[#This Row],[Year14]]))</f>
        <v>0</v>
      </c>
      <c r="CV123" s="29">
        <f>IF(ISBLANK(CatTemplate[[#This Row],[St. unit effort]]),0,(CatTemplate[[#This Row],[St. unit effort]] * CatTemplate[[#This Row],[Year15]]))</f>
        <v>0</v>
      </c>
      <c r="CW123" s="29">
        <f>IF(ISBLANK(CatTemplate[[#This Row],[St. unit effort]]),0,(CatTemplate[[#This Row],[St. unit effort]] * CatTemplate[[#This Row],[Year16]]))</f>
        <v>0</v>
      </c>
      <c r="CX123" s="29">
        <f>IF(ISBLANK(CatTemplate[[#This Row],[St. unit effort]]),0,(CatTemplate[[#This Row],[St. unit effort]] * CatTemplate[[#This Row],[Year17]]))</f>
        <v>0</v>
      </c>
      <c r="CY123" s="29">
        <f>IF(ISBLANK(CatTemplate[[#This Row],[St. unit effort]]),0,(CatTemplate[[#This Row],[St. unit effort]] * CatTemplate[[#This Row],[Year18]]))</f>
        <v>0</v>
      </c>
      <c r="CZ123" s="29">
        <f>IF(ISBLANK(CatTemplate[[#This Row],[St. unit effort]]),0,(CatTemplate[[#This Row],[St. unit effort]] * CatTemplate[[#This Row],[Year19]]))</f>
        <v>0</v>
      </c>
      <c r="DA123" s="29">
        <f>IF(ISBLANK(CatTemplate[[#This Row],[St. unit effort]]),0,(CatTemplate[[#This Row],[St. unit effort]] * CatTemplate[[#This Row],[Year20]]))</f>
        <v>0</v>
      </c>
      <c r="DB123" s="57">
        <f>IF(ISBLANK(CatTemplate[[#This Row],[St. unit effort]]),0,(CatTemplate[[#This Row],[St. unit effort]] * CatTemplate[[#This Row],[Year1]])*8/ParRatePM)</f>
        <v>0</v>
      </c>
      <c r="DC123" s="57">
        <f>IF(ISBLANK(CatTemplate[[#This Row],[St. unit effort]]),0,(CatTemplate[[#This Row],[St. unit effort]] * CatTemplate[[#This Row],[Year2]])*8/ParRatePM)</f>
        <v>0</v>
      </c>
      <c r="DD123" s="57">
        <f>IF(ISBLANK(CatTemplate[[#This Row],[St. unit effort]]),0,(CatTemplate[[#This Row],[St. unit effort]] * CatTemplate[[#This Row],[Year3]])*8/ParRatePM)</f>
        <v>0</v>
      </c>
      <c r="DE123" s="57">
        <f>IF(ISBLANK(CatTemplate[[#This Row],[St. unit effort]]),0,(CatTemplate[[#This Row],[St. unit effort]] * CatTemplate[[#This Row],[Year4]])*8/ParRatePM)</f>
        <v>0</v>
      </c>
      <c r="DF123" s="57">
        <f>IF(ISBLANK(CatTemplate[[#This Row],[St. unit effort]]),0,(CatTemplate[[#This Row],[St. unit effort]] * CatTemplate[[#This Row],[Year5]])*8/ParRatePM)</f>
        <v>0</v>
      </c>
      <c r="DG123" s="57">
        <f>IF(ISBLANK(CatTemplate[[#This Row],[St. unit effort]]),0,(CatTemplate[[#This Row],[St. unit effort]] * CatTemplate[[#This Row],[Year6]])*8/ParRatePM)</f>
        <v>0</v>
      </c>
      <c r="DH123" s="57">
        <f>IF(ISBLANK(CatTemplate[[#This Row],[St. unit effort]]),0,(CatTemplate[[#This Row],[St. unit effort]] * CatTemplate[[#This Row],[Year7]])*8/ParRatePM)</f>
        <v>0</v>
      </c>
      <c r="DI123" s="57">
        <f>IF(ISBLANK(CatTemplate[[#This Row],[St. unit effort]]),0,(CatTemplate[[#This Row],[St. unit effort]] * CatTemplate[[#This Row],[Year8]])*8/ParRatePM)</f>
        <v>0</v>
      </c>
      <c r="DJ123" s="57">
        <f>IF(ISBLANK(CatTemplate[[#This Row],[St. unit effort]]),0,(CatTemplate[[#This Row],[St. unit effort]] * CatTemplate[[#This Row],[Year9]])*8/ParRatePM)</f>
        <v>0</v>
      </c>
      <c r="DK123" s="57">
        <f>IF(ISBLANK(CatTemplate[[#This Row],[St. unit effort]]),0,(CatTemplate[[#This Row],[St. unit effort]] * CatTemplate[[#This Row],[Year10]])*8/ParRatePM)</f>
        <v>0</v>
      </c>
      <c r="DL123" s="57">
        <f>IF(ISBLANK(CatTemplate[[#This Row],[St. unit effort]]),0,(CatTemplate[[#This Row],[St. unit effort]] * CatTemplate[[#This Row],[Year11]])*8/ParRatePM)</f>
        <v>0</v>
      </c>
      <c r="DM123" s="57">
        <f>IF(ISBLANK(CatTemplate[[#This Row],[St. unit effort]]),0,(CatTemplate[[#This Row],[St. unit effort]] * CatTemplate[[#This Row],[Year12]])*8/ParRatePM)</f>
        <v>0</v>
      </c>
      <c r="DN123" s="57">
        <f>IF(ISBLANK(CatTemplate[[#This Row],[St. unit effort]]),0,(CatTemplate[[#This Row],[St. unit effort]] * CatTemplate[[#This Row],[Year13]])*8/ParRatePM)</f>
        <v>0</v>
      </c>
      <c r="DO123" s="57">
        <f>IF(ISBLANK(CatTemplate[[#This Row],[St. unit effort]]),0,(CatTemplate[[#This Row],[St. unit effort]] * CatTemplate[[#This Row],[Year14]])*8/ParRatePM)</f>
        <v>0</v>
      </c>
      <c r="DP123" s="57">
        <f>IF(ISBLANK(CatTemplate[[#This Row],[St. unit effort]]),0,(CatTemplate[[#This Row],[St. unit effort]] * CatTemplate[[#This Row],[Year15]])*8/ParRatePM)</f>
        <v>0</v>
      </c>
      <c r="DQ123" s="57">
        <f>IF(ISBLANK(CatTemplate[[#This Row],[St. unit effort]]),0,(CatTemplate[[#This Row],[St. unit effort]] * CatTemplate[[#This Row],[Year16]])*8/ParRatePM)</f>
        <v>0</v>
      </c>
      <c r="DR123" s="57">
        <f>IF(ISBLANK(CatTemplate[[#This Row],[St. unit effort]]),0,(CatTemplate[[#This Row],[St. unit effort]] * CatTemplate[[#This Row],[Year17]])*8/ParRatePM)</f>
        <v>0</v>
      </c>
      <c r="DS123" s="57">
        <f>IF(ISBLANK(CatTemplate[[#This Row],[St. unit effort]]),0,(CatTemplate[[#This Row],[St. unit effort]] * CatTemplate[[#This Row],[Year18]])*8/ParRatePM)</f>
        <v>0</v>
      </c>
      <c r="DT123" s="57">
        <f>IF(ISBLANK(CatTemplate[[#This Row],[St. unit effort]]),0,(CatTemplate[[#This Row],[St. unit effort]] * CatTemplate[[#This Row],[Year19]])*8/ParRatePM)</f>
        <v>0</v>
      </c>
      <c r="DU123" s="57">
        <f>IF(ISBLANK(CatTemplate[[#This Row],[St. unit effort]]),0,(CatTemplate[[#This Row],[St. unit effort]] * CatTemplate[[#This Row],[Year20]])*8/ParRatePM)</f>
        <v>0</v>
      </c>
      <c r="DV123" s="54">
        <f>SUM(CatTemplate[[#This Row],[PM1]:[PM20]])</f>
        <v>0</v>
      </c>
      <c r="DW123" s="56">
        <f t="shared" si="43"/>
        <v>0</v>
      </c>
      <c r="DX123" s="56">
        <f t="shared" si="43"/>
        <v>0</v>
      </c>
      <c r="DY123" s="56">
        <f t="shared" si="43"/>
        <v>0</v>
      </c>
      <c r="DZ123" s="56">
        <f t="shared" si="43"/>
        <v>0</v>
      </c>
      <c r="EA123" s="56">
        <f t="shared" si="43"/>
        <v>0</v>
      </c>
      <c r="EB123" s="56">
        <f t="shared" si="43"/>
        <v>0</v>
      </c>
      <c r="EC123" s="56">
        <f t="shared" si="43"/>
        <v>0</v>
      </c>
      <c r="ED123" s="56">
        <f t="shared" si="43"/>
        <v>0</v>
      </c>
      <c r="EE123" s="56">
        <f t="shared" si="43"/>
        <v>0</v>
      </c>
      <c r="EF123" s="56">
        <f t="shared" si="43"/>
        <v>0</v>
      </c>
      <c r="EG123" s="56">
        <f t="shared" si="43"/>
        <v>0</v>
      </c>
      <c r="EH123" s="56">
        <f t="shared" si="43"/>
        <v>0</v>
      </c>
      <c r="EI123" s="56">
        <f t="shared" si="43"/>
        <v>0</v>
      </c>
      <c r="EJ123" s="56">
        <f t="shared" si="43"/>
        <v>0</v>
      </c>
      <c r="EK123" s="56">
        <f t="shared" si="43"/>
        <v>0</v>
      </c>
      <c r="EL123" s="56">
        <f t="shared" si="43"/>
        <v>0</v>
      </c>
      <c r="EM123" s="56">
        <f t="shared" si="41"/>
        <v>0</v>
      </c>
      <c r="EN123" s="56">
        <f t="shared" si="41"/>
        <v>0</v>
      </c>
      <c r="EO123" s="56">
        <f t="shared" si="41"/>
        <v>0</v>
      </c>
      <c r="EP123" s="56">
        <f t="shared" si="41"/>
        <v>0</v>
      </c>
      <c r="EQ123" s="30">
        <f>CatTemplate[[#This Row],[Eq. unit cost]] * CatTemplate[[#This Row],[Eq. quantity]]</f>
        <v>0</v>
      </c>
      <c r="ER123" s="30">
        <f>CatTemplate[[#This Row],[Cons. unit cost]] *CatTemplate[[#This Row],[Cons. quantity]]</f>
        <v>0</v>
      </c>
      <c r="ES123" s="30">
        <f>CatTemplate[[#This Row],[Oth. unit cost]] *CatTemplate[[#This Row],[Oth. quantity]]</f>
        <v>0</v>
      </c>
      <c r="ET123" s="55">
        <f>SUM(CatTemplate[[#This Row],[CO1]:[CO20]])</f>
        <v>0</v>
      </c>
      <c r="EU123" s="56">
        <f t="shared" si="44"/>
        <v>0</v>
      </c>
      <c r="EV123" s="56">
        <f t="shared" si="44"/>
        <v>0</v>
      </c>
      <c r="EW123" s="56">
        <f t="shared" si="44"/>
        <v>0</v>
      </c>
      <c r="EX123" s="56">
        <f t="shared" si="44"/>
        <v>0</v>
      </c>
      <c r="EY123" s="56">
        <f t="shared" si="44"/>
        <v>0</v>
      </c>
      <c r="EZ123" s="56">
        <f t="shared" si="44"/>
        <v>0</v>
      </c>
      <c r="FA123" s="56">
        <f t="shared" si="44"/>
        <v>0</v>
      </c>
      <c r="FB123" s="56">
        <f t="shared" si="44"/>
        <v>0</v>
      </c>
      <c r="FC123" s="56">
        <f t="shared" si="44"/>
        <v>0</v>
      </c>
      <c r="FD123" s="56">
        <f t="shared" si="44"/>
        <v>0</v>
      </c>
      <c r="FE123" s="56">
        <f t="shared" si="44"/>
        <v>0</v>
      </c>
      <c r="FF123" s="56">
        <f t="shared" si="44"/>
        <v>0</v>
      </c>
      <c r="FG123" s="56">
        <f t="shared" si="44"/>
        <v>0</v>
      </c>
      <c r="FH123" s="56">
        <f t="shared" si="44"/>
        <v>0</v>
      </c>
      <c r="FI123" s="56">
        <f t="shared" si="44"/>
        <v>0</v>
      </c>
      <c r="FJ123" s="56">
        <f t="shared" si="44"/>
        <v>0</v>
      </c>
      <c r="FK123" s="56">
        <f t="shared" si="42"/>
        <v>0</v>
      </c>
      <c r="FL123" s="56">
        <f t="shared" si="42"/>
        <v>0</v>
      </c>
      <c r="FM123" s="56">
        <f t="shared" si="42"/>
        <v>0</v>
      </c>
      <c r="FN123" s="56">
        <f t="shared" si="42"/>
        <v>0</v>
      </c>
      <c r="FO123" s="58">
        <f>SUM(CatTemplate[[#This Row],[CS1]:[CS20]])</f>
        <v>0</v>
      </c>
      <c r="FP123" s="59">
        <f>CatTemplate[[#This Row],[Total Oth. cost]]+CatTemplate[[#This Row],[Total St. Cost]]</f>
        <v>0</v>
      </c>
      <c r="FQ123" s="33" t="e">
        <f t="shared" si="27"/>
        <v>#VALUE!</v>
      </c>
      <c r="FR123" s="33" t="e">
        <f t="shared" si="28"/>
        <v>#VALUE!</v>
      </c>
      <c r="FS123" s="30" t="e">
        <f>(CatTemplate[[#This Row],[CO1]] + CatTemplate[[#This Row],[CS1]]) * (1 + getRateOHFinal) * getRateMarkupFinal</f>
        <v>#VALUE!</v>
      </c>
      <c r="FT123" s="30" t="e">
        <f>(CatTemplate[[#This Row],[CO2]] + CatTemplate[[#This Row],[CS2]]) * (1 + getRateOHFinal) * getRateMarkupFinal</f>
        <v>#VALUE!</v>
      </c>
      <c r="FU123" s="30" t="e">
        <f>(CatTemplate[[#This Row],[CO3]] + CatTemplate[[#This Row],[CS3]]) * (1 + getRateOHFinal) * getRateMarkupFinal</f>
        <v>#VALUE!</v>
      </c>
      <c r="FV123" s="30" t="e">
        <f>(CatTemplate[[#This Row],[CO4]] + CatTemplate[[#This Row],[CS4]]) * (1 + getRateOHFinal) * getRateMarkupFinal</f>
        <v>#VALUE!</v>
      </c>
      <c r="FW123" s="30" t="e">
        <f>(CatTemplate[[#This Row],[CO5]] + CatTemplate[[#This Row],[CS5]]) * (1 + getRateOHFinal) * getRateMarkupFinal</f>
        <v>#VALUE!</v>
      </c>
      <c r="FX123" s="30" t="e">
        <f>(CatTemplate[[#This Row],[CO6]] + CatTemplate[[#This Row],[CS6]]) * (1 + getRateOHFinal) * getRateMarkupFinal</f>
        <v>#VALUE!</v>
      </c>
      <c r="FY123" s="30" t="e">
        <f>(CatTemplate[[#This Row],[CO7]] + CatTemplate[[#This Row],[CS7]]) * (1 + getRateOHFinal) * getRateMarkupFinal</f>
        <v>#VALUE!</v>
      </c>
      <c r="FZ123" s="30" t="e">
        <f>(CatTemplate[[#This Row],[CO8]] + CatTemplate[[#This Row],[CS8]]) * (1 + getRateOHFinal) * getRateMarkupFinal</f>
        <v>#VALUE!</v>
      </c>
      <c r="GA123" s="30" t="e">
        <f>(CatTemplate[[#This Row],[CO9]] + CatTemplate[[#This Row],[CS9]]) * (1 + getRateOHFinal) * getRateMarkupFinal</f>
        <v>#VALUE!</v>
      </c>
      <c r="GB123" s="30" t="e">
        <f>(CatTemplate[[#This Row],[CO10]] + CatTemplate[[#This Row],[CS10]]) * (1 + getRateOHFinal) * getRateMarkupFinal</f>
        <v>#VALUE!</v>
      </c>
      <c r="GC123" s="30" t="e">
        <f>(CatTemplate[[#This Row],[CO11]] + CatTemplate[[#This Row],[CS11]]) * (1 + getRateOHFinal) * getRateMarkupFinal</f>
        <v>#VALUE!</v>
      </c>
      <c r="GD123" s="30" t="e">
        <f>(CatTemplate[[#This Row],[CO12]] + CatTemplate[[#This Row],[CS12]]) * (1 + getRateOHFinal) * getRateMarkupFinal</f>
        <v>#VALUE!</v>
      </c>
      <c r="GE123" s="30" t="e">
        <f>(CatTemplate[[#This Row],[CO13]] + CatTemplate[[#This Row],[CS13]]) * (1 + getRateOHFinal) * getRateMarkupFinal</f>
        <v>#VALUE!</v>
      </c>
      <c r="GF123" s="30" t="e">
        <f>(CatTemplate[[#This Row],[CO14]] + CatTemplate[[#This Row],[CS14]]) * (1 + getRateOHFinal) * getRateMarkupFinal</f>
        <v>#VALUE!</v>
      </c>
      <c r="GG123" s="30" t="e">
        <f>(CatTemplate[[#This Row],[CO15]] + CatTemplate[[#This Row],[CS15]]) * (1 + getRateOHFinal) * getRateMarkupFinal</f>
        <v>#VALUE!</v>
      </c>
      <c r="GH123" s="30" t="e">
        <f>(CatTemplate[[#This Row],[CO16]] + CatTemplate[[#This Row],[CS16]]) * (1 + getRateOHFinal) * getRateMarkupFinal</f>
        <v>#VALUE!</v>
      </c>
      <c r="GI123" s="30" t="e">
        <f>(CatTemplate[[#This Row],[CO17]] + CatTemplate[[#This Row],[CS17]]) * (1 + getRateOHFinal) * getRateMarkupFinal</f>
        <v>#VALUE!</v>
      </c>
      <c r="GJ123" s="30" t="e">
        <f>(CatTemplate[[#This Row],[CO18]] + CatTemplate[[#This Row],[CS18]]) * (1 + getRateOHFinal) * getRateMarkupFinal</f>
        <v>#VALUE!</v>
      </c>
      <c r="GK123" s="30" t="e">
        <f>(CatTemplate[[#This Row],[CO19]] + CatTemplate[[#This Row],[CS19]]) * (1 + getRateOHFinal) * getRateMarkupFinal</f>
        <v>#VALUE!</v>
      </c>
      <c r="GL123" s="30" t="e">
        <f>(CatTemplate[[#This Row],[CO20]] + CatTemplate[[#This Row],[CS20]]) * (1 + getRateOHFinal) * getRateMarkupFinal</f>
        <v>#VALUE!</v>
      </c>
      <c r="GM123" s="30" t="e">
        <f t="shared" si="29"/>
        <v>#VALUE!</v>
      </c>
      <c r="GN123" s="30" t="e">
        <f t="shared" si="30"/>
        <v>#VALUE!</v>
      </c>
      <c r="GO123" s="30" t="e">
        <f t="shared" si="31"/>
        <v>#VALUE!</v>
      </c>
      <c r="GP123" s="30" t="e">
        <f t="shared" si="32"/>
        <v>#VALUE!</v>
      </c>
      <c r="GQ123" s="30" t="e">
        <f>(CatTemplate[[#This Row],[CO1]]+CatTemplate[[#This Row],[CS1]]) * (1+ getRateOHFinal) * (1 + getRateMarkupFinal)</f>
        <v>#VALUE!</v>
      </c>
      <c r="GR123" s="30" t="e">
        <f>(CatTemplate[[#This Row],[CO2]]+CatTemplate[[#This Row],[CS2]]) * (1+ getRateOHFinal) * (1 + getRateMarkupFinal)</f>
        <v>#VALUE!</v>
      </c>
      <c r="GS123" s="30" t="e">
        <f>(CatTemplate[[#This Row],[CO3]]+CatTemplate[[#This Row],[CS3]]) * (1+ getRateOHFinal) * (1 + getRateMarkupFinal)</f>
        <v>#VALUE!</v>
      </c>
      <c r="GT123" s="30" t="e">
        <f>(CatTemplate[[#This Row],[CO4]]+CatTemplate[[#This Row],[CS4]]) * (1+ getRateOHFinal) * (1 + getRateMarkupFinal)</f>
        <v>#VALUE!</v>
      </c>
      <c r="GU123" s="30" t="e">
        <f>(CatTemplate[[#This Row],[CO5]]+CatTemplate[[#This Row],[CS5]]) * (1+ getRateOHFinal) * (1 + getRateMarkupFinal)</f>
        <v>#VALUE!</v>
      </c>
      <c r="GV123" s="30" t="e">
        <f>(CatTemplate[[#This Row],[CO6]]+CatTemplate[[#This Row],[CS6]]) * (1+ getRateOHFinal) * (1 + getRateMarkupFinal)</f>
        <v>#VALUE!</v>
      </c>
      <c r="GW123" s="30" t="e">
        <f>(CatTemplate[[#This Row],[CO7]]+CatTemplate[[#This Row],[CS7]]) * (1+ getRateOHFinal) * (1 + getRateMarkupFinal)</f>
        <v>#VALUE!</v>
      </c>
      <c r="GX123" s="30" t="e">
        <f>(CatTemplate[[#This Row],[CO8]]+CatTemplate[[#This Row],[CS8]]) * (1+ getRateOHFinal) * (1 + getRateMarkupFinal)</f>
        <v>#VALUE!</v>
      </c>
      <c r="GY123" s="30" t="e">
        <f>(CatTemplate[[#This Row],[CO9]]+CatTemplate[[#This Row],[CS9]]) * (1+ getRateOHFinal) * (1 + getRateMarkupFinal)</f>
        <v>#VALUE!</v>
      </c>
      <c r="GZ123" s="30" t="e">
        <f>(CatTemplate[[#This Row],[CO10]]+CatTemplate[[#This Row],[CS10]]) * (1+ getRateOHFinal) * (1 + getRateMarkupFinal)</f>
        <v>#VALUE!</v>
      </c>
      <c r="HA123" s="30" t="e">
        <f>(CatTemplate[[#This Row],[CO11]]+CatTemplate[[#This Row],[CS11]]) * (1+ getRateOHFinal) * (1 + getRateMarkupFinal)</f>
        <v>#VALUE!</v>
      </c>
      <c r="HB123" s="30" t="e">
        <f>(CatTemplate[[#This Row],[CO12]]+CatTemplate[[#This Row],[CS12]]) * (1+ getRateOHFinal) * (1 + getRateMarkupFinal)</f>
        <v>#VALUE!</v>
      </c>
      <c r="HC123" s="30" t="e">
        <f>(CatTemplate[[#This Row],[CO13]]+CatTemplate[[#This Row],[CS13]]) * (1+ getRateOHFinal) * (1 + getRateMarkupFinal)</f>
        <v>#VALUE!</v>
      </c>
      <c r="HD123" s="30" t="e">
        <f>(CatTemplate[[#This Row],[CO14]]+CatTemplate[[#This Row],[CS14]]) * (1+ getRateOHFinal) * (1 + getRateMarkupFinal)</f>
        <v>#VALUE!</v>
      </c>
      <c r="HE123" s="30" t="e">
        <f>(CatTemplate[[#This Row],[CO15]]+CatTemplate[[#This Row],[CS15]]) * (1+ getRateOHFinal) * (1 + getRateMarkupFinal)</f>
        <v>#VALUE!</v>
      </c>
      <c r="HF123" s="30" t="e">
        <f>(CatTemplate[[#This Row],[CO16]]+CatTemplate[[#This Row],[CS16]]) * (1+ getRateOHFinal) * (1 + getRateMarkupFinal)</f>
        <v>#VALUE!</v>
      </c>
      <c r="HG123" s="30" t="e">
        <f>(CatTemplate[[#This Row],[CO17]]+CatTemplate[[#This Row],[CS17]]) * (1+ getRateOHFinal) * (1 + getRateMarkupFinal)</f>
        <v>#VALUE!</v>
      </c>
      <c r="HH123" s="30" t="e">
        <f>(CatTemplate[[#This Row],[CO18]]+CatTemplate[[#This Row],[CS18]]) * (1+ getRateOHFinal) * (1 + getRateMarkupFinal)</f>
        <v>#VALUE!</v>
      </c>
      <c r="HI123" s="30" t="e">
        <f>(CatTemplate[[#This Row],[CO19]]+CatTemplate[[#This Row],[CS19]]) * (1+ getRateOHFinal) * (1 + getRateMarkupFinal)</f>
        <v>#VALUE!</v>
      </c>
      <c r="HJ123" s="30" t="e">
        <f>(CatTemplate[[#This Row],[CO20]]+CatTemplate[[#This Row],[CS20]]) * (1+ getRateOHFinal) * (1 + getRateMarkupFinal)</f>
        <v>#VALUE!</v>
      </c>
      <c r="HK123" s="39" t="e">
        <f>CatTemplate[[#This Row],[Total cost]]+CatTemplate[[#This Row],[OH Amount]]+CatTemplate[[#This Row],[Markup]]</f>
        <v>#VALUE!</v>
      </c>
      <c r="HL123" s="63">
        <f>IF(CatTemplate[[#This Row],[Units]]="Days",CatTemplate[[#This Row],[Project quantity]]*CatTemplate[[#This Row],[St. unit effort]],CatTemplate[[#This Row],[Project quantity]])</f>
        <v>0</v>
      </c>
      <c r="HM123" s="287">
        <f>IFERROR(CatTemplate[[#This Row],[Total Price]]/(CatTemplate[[#This Row],[Final Quantity]]),0)</f>
        <v>0</v>
      </c>
      <c r="HN123" s="261"/>
    </row>
    <row r="124" spans="2:222" x14ac:dyDescent="0.2">
      <c r="B124" s="6" t="s">
        <v>75</v>
      </c>
      <c r="C124" s="22">
        <v>2</v>
      </c>
      <c r="D124" s="7" t="s">
        <v>75</v>
      </c>
      <c r="E124" s="24">
        <v>10</v>
      </c>
      <c r="F124" s="18" t="s">
        <v>164</v>
      </c>
      <c r="G124" s="26">
        <v>10</v>
      </c>
      <c r="H124" s="18" t="s">
        <v>167</v>
      </c>
      <c r="I124" s="18" t="s">
        <v>896</v>
      </c>
      <c r="J124" s="15" t="s">
        <v>28</v>
      </c>
      <c r="K124" s="15"/>
      <c r="L124" s="15" t="s">
        <v>140</v>
      </c>
      <c r="M124" s="15" t="s">
        <v>890</v>
      </c>
      <c r="N124" s="15" t="s">
        <v>858</v>
      </c>
      <c r="O124" s="320"/>
      <c r="P124" s="71"/>
      <c r="Q124" s="108"/>
      <c r="R124" s="73"/>
      <c r="S124" s="97"/>
      <c r="T124" s="100">
        <f>getEqUnitCost</f>
        <v>0</v>
      </c>
      <c r="U124" s="73">
        <f>getEqUnitEffort</f>
        <v>0</v>
      </c>
      <c r="V124" s="101">
        <f>getEqQuantity</f>
        <v>0</v>
      </c>
      <c r="W124" s="320"/>
      <c r="X124" s="100">
        <f>getConsUnitCost</f>
        <v>0</v>
      </c>
      <c r="Y124" s="73">
        <f>getConsUnitEffort</f>
        <v>0</v>
      </c>
      <c r="Z124" s="14">
        <f>getConsQuantity</f>
        <v>0</v>
      </c>
      <c r="AA124" s="320"/>
      <c r="AB124" s="72"/>
      <c r="AC124" s="112"/>
      <c r="AD124" s="14">
        <f>getOthQuantity</f>
        <v>0</v>
      </c>
      <c r="AE124" s="320"/>
      <c r="AF124" s="28" t="str">
        <f>IF(ISBLANK(CatTemplate[[#This Row],[Resource type]]),"",CatTemplate[[#This Row],[Resource type]])</f>
        <v>CIEC CRA</v>
      </c>
      <c r="AG124" s="242">
        <f>getStaffUnitCost</f>
        <v>529.72667641480098</v>
      </c>
      <c r="AH124" s="113">
        <f>getStaffUnitEffort</f>
        <v>0</v>
      </c>
      <c r="AI124" s="40">
        <f>getStaffQuantity</f>
        <v>0</v>
      </c>
      <c r="AJ124" s="41">
        <f>CatTemplate[[#This Row],[St. quantity]]*8/ParRatePM</f>
        <v>0</v>
      </c>
      <c r="AK124" s="320"/>
      <c r="AL124" s="53" t="str">
        <f>CatTemplate[[#This Row],[Item type]]</f>
        <v>Days</v>
      </c>
      <c r="AM124" s="12">
        <f>SUM(CatTemplate[[#This Row],[Year1]:[Year20]])</f>
        <v>0</v>
      </c>
      <c r="AN124" s="52"/>
      <c r="AO124" s="52"/>
      <c r="AP124" s="52"/>
      <c r="AQ124" s="8"/>
      <c r="AR124" s="8"/>
      <c r="AS124" s="8"/>
      <c r="AT124" s="8"/>
      <c r="AU124" s="8"/>
      <c r="AV124" s="8"/>
      <c r="AW124" s="8"/>
      <c r="AX124" s="8"/>
      <c r="AY124" s="8"/>
      <c r="AZ124" s="8"/>
      <c r="BA124" s="8"/>
      <c r="BB124" s="8"/>
      <c r="BC124" s="8"/>
      <c r="BD124" s="8"/>
      <c r="BE124" s="8"/>
      <c r="BF124" s="8"/>
      <c r="BG124" s="36"/>
      <c r="BH124" s="320"/>
      <c r="BI124" s="37" t="str">
        <f>getCostCategory</f>
        <v>07 Other costs</v>
      </c>
      <c r="BJ124" s="37" t="str">
        <f>getSection</f>
        <v>02 Patient visits and data collection</v>
      </c>
      <c r="BK124" s="32" t="str">
        <f>getObject</f>
        <v>Patient visits and data collection</v>
      </c>
      <c r="BL124" s="30">
        <f>IFERROR(getUnitCost * IF(CatTemplate[[#This Row],[Cost Category Comp.]]="01 Staff costs", 1,1),0)</f>
        <v>529.72667641480098</v>
      </c>
      <c r="BM124" s="29">
        <f>IF(AND(ISBLANK(CatTemplate[[#This Row],[Eq. unit cost]]),ISBLANK(CatTemplate[[#This Row],[Cons. unit cost]]),ISBLANK(CatTemplate[[#This Row],[Oth. unit cost]])), 0, IF(getUnitEffort =0,1,getUnitEffort) * CatTemplate[[#This Row],[Year1]])</f>
        <v>0</v>
      </c>
      <c r="BN124" s="29">
        <f>IF(AND(ISBLANK(CatTemplate[[#This Row],[Eq. unit cost]]),ISBLANK(CatTemplate[[#This Row],[Cons. unit cost]]),ISBLANK(CatTemplate[[#This Row],[Oth. unit cost]])), 0, IF(getUnitEffort =0,1,getUnitEffort) * CatTemplate[[#This Row],[Year2]])</f>
        <v>0</v>
      </c>
      <c r="BO124" s="29">
        <f>IF(AND(ISBLANK(CatTemplate[[#This Row],[Eq. unit cost]]),ISBLANK(CatTemplate[[#This Row],[Cons. unit cost]]),ISBLANK(CatTemplate[[#This Row],[Oth. unit cost]])), 0, IF(getUnitEffort =0,1,getUnitEffort) * CatTemplate[[#This Row],[Year3]])</f>
        <v>0</v>
      </c>
      <c r="BP124" s="29">
        <f>IF(AND(ISBLANK(CatTemplate[[#This Row],[Eq. unit cost]]),ISBLANK(CatTemplate[[#This Row],[Cons. unit cost]]),ISBLANK(CatTemplate[[#This Row],[Oth. unit cost]])), 0, IF(getUnitEffort =0,1,getUnitEffort) * CatTemplate[[#This Row],[Year4]])</f>
        <v>0</v>
      </c>
      <c r="BQ124" s="29">
        <f>IF(AND(ISBLANK(CatTemplate[[#This Row],[Eq. unit cost]]),ISBLANK(CatTemplate[[#This Row],[Cons. unit cost]]),ISBLANK(CatTemplate[[#This Row],[Oth. unit cost]])), 0, IF(getUnitEffort =0,1,getUnitEffort) * CatTemplate[[#This Row],[Year5]])</f>
        <v>0</v>
      </c>
      <c r="BR124" s="29">
        <f>IF(AND(ISBLANK(CatTemplate[[#This Row],[Eq. unit cost]]),ISBLANK(CatTemplate[[#This Row],[Cons. unit cost]]),ISBLANK(CatTemplate[[#This Row],[Oth. unit cost]])), 0, IF(getUnitEffort =0,1,getUnitEffort) * CatTemplate[[#This Row],[Year6]])</f>
        <v>0</v>
      </c>
      <c r="BS124" s="29">
        <f>IF(AND(ISBLANK(CatTemplate[[#This Row],[Eq. unit cost]]),ISBLANK(CatTemplate[[#This Row],[Cons. unit cost]]),ISBLANK(CatTemplate[[#This Row],[Oth. unit cost]])), 0, IF(getUnitEffort =0,1,getUnitEffort) * CatTemplate[[#This Row],[Year7]])</f>
        <v>0</v>
      </c>
      <c r="BT124" s="29">
        <f>IF(AND(ISBLANK(CatTemplate[[#This Row],[Eq. unit cost]]),ISBLANK(CatTemplate[[#This Row],[Cons. unit cost]]),ISBLANK(CatTemplate[[#This Row],[Oth. unit cost]])), 0, IF(getUnitEffort =0,1,getUnitEffort) * CatTemplate[[#This Row],[Year8]])</f>
        <v>0</v>
      </c>
      <c r="BU124" s="29">
        <f>IF(AND(ISBLANK(CatTemplate[[#This Row],[Eq. unit cost]]),ISBLANK(CatTemplate[[#This Row],[Cons. unit cost]]),ISBLANK(CatTemplate[[#This Row],[Oth. unit cost]])), 0, IF(getUnitEffort =0,1,getUnitEffort) * CatTemplate[[#This Row],[Year9]])</f>
        <v>0</v>
      </c>
      <c r="BV124" s="29">
        <f>IF(AND(ISBLANK(CatTemplate[[#This Row],[Eq. unit cost]]),ISBLANK(CatTemplate[[#This Row],[Cons. unit cost]]),ISBLANK(CatTemplate[[#This Row],[Oth. unit cost]])), 0, IF(getUnitEffort =0,1,getUnitEffort) * CatTemplate[[#This Row],[Year10]])</f>
        <v>0</v>
      </c>
      <c r="BW124" s="29">
        <f>IF(AND(ISBLANK(CatTemplate[[#This Row],[Eq. unit cost]]),ISBLANK(CatTemplate[[#This Row],[Cons. unit cost]]),ISBLANK(CatTemplate[[#This Row],[Oth. unit cost]])), 0, IF(getUnitEffort =0,1,getUnitEffort) * CatTemplate[[#This Row],[Year11]])</f>
        <v>0</v>
      </c>
      <c r="BX124" s="29">
        <f>IF(AND(ISBLANK(CatTemplate[[#This Row],[Eq. unit cost]]),ISBLANK(CatTemplate[[#This Row],[Cons. unit cost]]),ISBLANK(CatTemplate[[#This Row],[Oth. unit cost]])), 0, IF(getUnitEffort =0,1,getUnitEffort) * CatTemplate[[#This Row],[Year12]])</f>
        <v>0</v>
      </c>
      <c r="BY124" s="29">
        <f>IF(AND(ISBLANK(CatTemplate[[#This Row],[Eq. unit cost]]),ISBLANK(CatTemplate[[#This Row],[Cons. unit cost]]),ISBLANK(CatTemplate[[#This Row],[Oth. unit cost]])), 0, IF(getUnitEffort =0,1,getUnitEffort) * CatTemplate[[#This Row],[Year13]])</f>
        <v>0</v>
      </c>
      <c r="BZ124" s="29">
        <f>IF(AND(ISBLANK(CatTemplate[[#This Row],[Eq. unit cost]]),ISBLANK(CatTemplate[[#This Row],[Cons. unit cost]]),ISBLANK(CatTemplate[[#This Row],[Oth. unit cost]])), 0, IF(getUnitEffort =0,1,getUnitEffort) * CatTemplate[[#This Row],[Year14]])</f>
        <v>0</v>
      </c>
      <c r="CA124" s="29">
        <f>IF(AND(ISBLANK(CatTemplate[[#This Row],[Eq. unit cost]]),ISBLANK(CatTemplate[[#This Row],[Cons. unit cost]]),ISBLANK(CatTemplate[[#This Row],[Oth. unit cost]])), 0, IF(getUnitEffort =0,1,getUnitEffort) * CatTemplate[[#This Row],[Year15]])</f>
        <v>0</v>
      </c>
      <c r="CB124" s="29">
        <f>IF(AND(ISBLANK(CatTemplate[[#This Row],[Eq. unit cost]]),ISBLANK(CatTemplate[[#This Row],[Cons. unit cost]]),ISBLANK(CatTemplate[[#This Row],[Oth. unit cost]])), 0, IF(getUnitEffort =0,1,getUnitEffort) * CatTemplate[[#This Row],[Year16]])</f>
        <v>0</v>
      </c>
      <c r="CC124" s="29">
        <f>IF(AND(ISBLANK(CatTemplate[[#This Row],[Eq. unit cost]]),ISBLANK(CatTemplate[[#This Row],[Cons. unit cost]]),ISBLANK(CatTemplate[[#This Row],[Oth. unit cost]])), 0, IF(getUnitEffort =0,1,getUnitEffort) * CatTemplate[[#This Row],[Year17]])</f>
        <v>0</v>
      </c>
      <c r="CD124" s="29">
        <f>IF(AND(ISBLANK(CatTemplate[[#This Row],[Eq. unit cost]]),ISBLANK(CatTemplate[[#This Row],[Cons. unit cost]]),ISBLANK(CatTemplate[[#This Row],[Oth. unit cost]])), 0, IF(getUnitEffort =0,1,getUnitEffort) * CatTemplate[[#This Row],[Year18]])</f>
        <v>0</v>
      </c>
      <c r="CE124" s="29">
        <f>IF(AND(ISBLANK(CatTemplate[[#This Row],[Eq. unit cost]]),ISBLANK(CatTemplate[[#This Row],[Cons. unit cost]]),ISBLANK(CatTemplate[[#This Row],[Oth. unit cost]])), 0, IF(getUnitEffort =0,1,getUnitEffort) * CatTemplate[[#This Row],[Year19]])</f>
        <v>0</v>
      </c>
      <c r="CF124" s="29">
        <f>IF(AND(ISBLANK(CatTemplate[[#This Row],[Eq. unit cost]]),ISBLANK(CatTemplate[[#This Row],[Cons. unit cost]]),ISBLANK(CatTemplate[[#This Row],[Oth. unit cost]])), 0, IF(getUnitEffort =0,1,getUnitEffort) * CatTemplate[[#This Row],[Year20]])</f>
        <v>0</v>
      </c>
      <c r="CG124" s="45">
        <f>SUM(CatTemplate[[#This Row],[Q1]:[Q20]])</f>
        <v>0</v>
      </c>
      <c r="CH124" s="29">
        <f>IF(ISBLANK(CatTemplate[[#This Row],[St. unit effort]]),0,(CatTemplate[[#This Row],[St. unit effort]] * CatTemplate[[#This Row],[Year1]]))</f>
        <v>0</v>
      </c>
      <c r="CI124" s="29">
        <f>IF(ISBLANK(CatTemplate[[#This Row],[St. unit effort]]),0,(CatTemplate[[#This Row],[St. unit effort]] * CatTemplate[[#This Row],[Year2]]))</f>
        <v>0</v>
      </c>
      <c r="CJ124" s="29">
        <f>IF(ISBLANK(CatTemplate[[#This Row],[St. unit effort]]),0,(CatTemplate[[#This Row],[St. unit effort]] * CatTemplate[[#This Row],[Year3]]))</f>
        <v>0</v>
      </c>
      <c r="CK124" s="29">
        <f>IF(ISBLANK(CatTemplate[[#This Row],[St. unit effort]]),0,(CatTemplate[[#This Row],[St. unit effort]] * CatTemplate[[#This Row],[Year4]]))</f>
        <v>0</v>
      </c>
      <c r="CL124" s="29">
        <f>IF(ISBLANK(CatTemplate[[#This Row],[St. unit effort]]),0,(CatTemplate[[#This Row],[St. unit effort]] * CatTemplate[[#This Row],[Year5]]))</f>
        <v>0</v>
      </c>
      <c r="CM124" s="29">
        <f>IF(ISBLANK(CatTemplate[[#This Row],[St. unit effort]]),0,(CatTemplate[[#This Row],[St. unit effort]] * CatTemplate[[#This Row],[Year6]]))</f>
        <v>0</v>
      </c>
      <c r="CN124" s="29">
        <f>IF(ISBLANK(CatTemplate[[#This Row],[St. unit effort]]),0,(CatTemplate[[#This Row],[St. unit effort]] * CatTemplate[[#This Row],[Year7]]))</f>
        <v>0</v>
      </c>
      <c r="CO124" s="29">
        <f>IF(ISBLANK(CatTemplate[[#This Row],[St. unit effort]]),0,(CatTemplate[[#This Row],[St. unit effort]] * CatTemplate[[#This Row],[Year8]]))</f>
        <v>0</v>
      </c>
      <c r="CP124" s="29">
        <f>IF(ISBLANK(CatTemplate[[#This Row],[St. unit effort]]),0,(CatTemplate[[#This Row],[St. unit effort]] * CatTemplate[[#This Row],[Year9]]))</f>
        <v>0</v>
      </c>
      <c r="CQ124" s="29">
        <f>IF(ISBLANK(CatTemplate[[#This Row],[St. unit effort]]),0,(CatTemplate[[#This Row],[St. unit effort]] * CatTemplate[[#This Row],[Year10]]))</f>
        <v>0</v>
      </c>
      <c r="CR124" s="29">
        <f>IF(ISBLANK(CatTemplate[[#This Row],[St. unit effort]]),0,(CatTemplate[[#This Row],[St. unit effort]] * CatTemplate[[#This Row],[Year11]]))</f>
        <v>0</v>
      </c>
      <c r="CS124" s="29">
        <f>IF(ISBLANK(CatTemplate[[#This Row],[St. unit effort]]),0,(CatTemplate[[#This Row],[St. unit effort]] * CatTemplate[[#This Row],[Year12]]))</f>
        <v>0</v>
      </c>
      <c r="CT124" s="29">
        <f>IF(ISBLANK(CatTemplate[[#This Row],[St. unit effort]]),0,(CatTemplate[[#This Row],[St. unit effort]] * CatTemplate[[#This Row],[Year13]]))</f>
        <v>0</v>
      </c>
      <c r="CU124" s="29">
        <f>IF(ISBLANK(CatTemplate[[#This Row],[St. unit effort]]),0,(CatTemplate[[#This Row],[St. unit effort]] * CatTemplate[[#This Row],[Year14]]))</f>
        <v>0</v>
      </c>
      <c r="CV124" s="29">
        <f>IF(ISBLANK(CatTemplate[[#This Row],[St. unit effort]]),0,(CatTemplate[[#This Row],[St. unit effort]] * CatTemplate[[#This Row],[Year15]]))</f>
        <v>0</v>
      </c>
      <c r="CW124" s="29">
        <f>IF(ISBLANK(CatTemplate[[#This Row],[St. unit effort]]),0,(CatTemplate[[#This Row],[St. unit effort]] * CatTemplate[[#This Row],[Year16]]))</f>
        <v>0</v>
      </c>
      <c r="CX124" s="29">
        <f>IF(ISBLANK(CatTemplate[[#This Row],[St. unit effort]]),0,(CatTemplate[[#This Row],[St. unit effort]] * CatTemplate[[#This Row],[Year17]]))</f>
        <v>0</v>
      </c>
      <c r="CY124" s="29">
        <f>IF(ISBLANK(CatTemplate[[#This Row],[St. unit effort]]),0,(CatTemplate[[#This Row],[St. unit effort]] * CatTemplate[[#This Row],[Year18]]))</f>
        <v>0</v>
      </c>
      <c r="CZ124" s="29">
        <f>IF(ISBLANK(CatTemplate[[#This Row],[St. unit effort]]),0,(CatTemplate[[#This Row],[St. unit effort]] * CatTemplate[[#This Row],[Year19]]))</f>
        <v>0</v>
      </c>
      <c r="DA124" s="29">
        <f>IF(ISBLANK(CatTemplate[[#This Row],[St. unit effort]]),0,(CatTemplate[[#This Row],[St. unit effort]] * CatTemplate[[#This Row],[Year20]]))</f>
        <v>0</v>
      </c>
      <c r="DB124" s="57">
        <f>IF(ISBLANK(CatTemplate[[#This Row],[St. unit effort]]),0,(CatTemplate[[#This Row],[St. unit effort]] * CatTemplate[[#This Row],[Year1]])*8/ParRatePM)</f>
        <v>0</v>
      </c>
      <c r="DC124" s="57">
        <f>IF(ISBLANK(CatTemplate[[#This Row],[St. unit effort]]),0,(CatTemplate[[#This Row],[St. unit effort]] * CatTemplate[[#This Row],[Year2]])*8/ParRatePM)</f>
        <v>0</v>
      </c>
      <c r="DD124" s="57">
        <f>IF(ISBLANK(CatTemplate[[#This Row],[St. unit effort]]),0,(CatTemplate[[#This Row],[St. unit effort]] * CatTemplate[[#This Row],[Year3]])*8/ParRatePM)</f>
        <v>0</v>
      </c>
      <c r="DE124" s="57">
        <f>IF(ISBLANK(CatTemplate[[#This Row],[St. unit effort]]),0,(CatTemplate[[#This Row],[St. unit effort]] * CatTemplate[[#This Row],[Year4]])*8/ParRatePM)</f>
        <v>0</v>
      </c>
      <c r="DF124" s="57">
        <f>IF(ISBLANK(CatTemplate[[#This Row],[St. unit effort]]),0,(CatTemplate[[#This Row],[St. unit effort]] * CatTemplate[[#This Row],[Year5]])*8/ParRatePM)</f>
        <v>0</v>
      </c>
      <c r="DG124" s="57">
        <f>IF(ISBLANK(CatTemplate[[#This Row],[St. unit effort]]),0,(CatTemplate[[#This Row],[St. unit effort]] * CatTemplate[[#This Row],[Year6]])*8/ParRatePM)</f>
        <v>0</v>
      </c>
      <c r="DH124" s="57">
        <f>IF(ISBLANK(CatTemplate[[#This Row],[St. unit effort]]),0,(CatTemplate[[#This Row],[St. unit effort]] * CatTemplate[[#This Row],[Year7]])*8/ParRatePM)</f>
        <v>0</v>
      </c>
      <c r="DI124" s="57">
        <f>IF(ISBLANK(CatTemplate[[#This Row],[St. unit effort]]),0,(CatTemplate[[#This Row],[St. unit effort]] * CatTemplate[[#This Row],[Year8]])*8/ParRatePM)</f>
        <v>0</v>
      </c>
      <c r="DJ124" s="57">
        <f>IF(ISBLANK(CatTemplate[[#This Row],[St. unit effort]]),0,(CatTemplate[[#This Row],[St. unit effort]] * CatTemplate[[#This Row],[Year9]])*8/ParRatePM)</f>
        <v>0</v>
      </c>
      <c r="DK124" s="57">
        <f>IF(ISBLANK(CatTemplate[[#This Row],[St. unit effort]]),0,(CatTemplate[[#This Row],[St. unit effort]] * CatTemplate[[#This Row],[Year10]])*8/ParRatePM)</f>
        <v>0</v>
      </c>
      <c r="DL124" s="57">
        <f>IF(ISBLANK(CatTemplate[[#This Row],[St. unit effort]]),0,(CatTemplate[[#This Row],[St. unit effort]] * CatTemplate[[#This Row],[Year11]])*8/ParRatePM)</f>
        <v>0</v>
      </c>
      <c r="DM124" s="57">
        <f>IF(ISBLANK(CatTemplate[[#This Row],[St. unit effort]]),0,(CatTemplate[[#This Row],[St. unit effort]] * CatTemplate[[#This Row],[Year12]])*8/ParRatePM)</f>
        <v>0</v>
      </c>
      <c r="DN124" s="57">
        <f>IF(ISBLANK(CatTemplate[[#This Row],[St. unit effort]]),0,(CatTemplate[[#This Row],[St. unit effort]] * CatTemplate[[#This Row],[Year13]])*8/ParRatePM)</f>
        <v>0</v>
      </c>
      <c r="DO124" s="57">
        <f>IF(ISBLANK(CatTemplate[[#This Row],[St. unit effort]]),0,(CatTemplate[[#This Row],[St. unit effort]] * CatTemplate[[#This Row],[Year14]])*8/ParRatePM)</f>
        <v>0</v>
      </c>
      <c r="DP124" s="57">
        <f>IF(ISBLANK(CatTemplate[[#This Row],[St. unit effort]]),0,(CatTemplate[[#This Row],[St. unit effort]] * CatTemplate[[#This Row],[Year15]])*8/ParRatePM)</f>
        <v>0</v>
      </c>
      <c r="DQ124" s="57">
        <f>IF(ISBLANK(CatTemplate[[#This Row],[St. unit effort]]),0,(CatTemplate[[#This Row],[St. unit effort]] * CatTemplate[[#This Row],[Year16]])*8/ParRatePM)</f>
        <v>0</v>
      </c>
      <c r="DR124" s="57">
        <f>IF(ISBLANK(CatTemplate[[#This Row],[St. unit effort]]),0,(CatTemplate[[#This Row],[St. unit effort]] * CatTemplate[[#This Row],[Year17]])*8/ParRatePM)</f>
        <v>0</v>
      </c>
      <c r="DS124" s="57">
        <f>IF(ISBLANK(CatTemplate[[#This Row],[St. unit effort]]),0,(CatTemplate[[#This Row],[St. unit effort]] * CatTemplate[[#This Row],[Year18]])*8/ParRatePM)</f>
        <v>0</v>
      </c>
      <c r="DT124" s="57">
        <f>IF(ISBLANK(CatTemplate[[#This Row],[St. unit effort]]),0,(CatTemplate[[#This Row],[St. unit effort]] * CatTemplate[[#This Row],[Year19]])*8/ParRatePM)</f>
        <v>0</v>
      </c>
      <c r="DU124" s="57">
        <f>IF(ISBLANK(CatTemplate[[#This Row],[St. unit effort]]),0,(CatTemplate[[#This Row],[St. unit effort]] * CatTemplate[[#This Row],[Year20]])*8/ParRatePM)</f>
        <v>0</v>
      </c>
      <c r="DV124" s="54">
        <f>SUM(CatTemplate[[#This Row],[PM1]:[PM20]])</f>
        <v>0</v>
      </c>
      <c r="DW124" s="56">
        <f t="shared" si="43"/>
        <v>0</v>
      </c>
      <c r="DX124" s="56">
        <f t="shared" si="43"/>
        <v>0</v>
      </c>
      <c r="DY124" s="56">
        <f t="shared" si="43"/>
        <v>0</v>
      </c>
      <c r="DZ124" s="56">
        <f t="shared" si="43"/>
        <v>0</v>
      </c>
      <c r="EA124" s="56">
        <f t="shared" si="43"/>
        <v>0</v>
      </c>
      <c r="EB124" s="56">
        <f t="shared" si="43"/>
        <v>0</v>
      </c>
      <c r="EC124" s="56">
        <f t="shared" si="43"/>
        <v>0</v>
      </c>
      <c r="ED124" s="56">
        <f t="shared" si="43"/>
        <v>0</v>
      </c>
      <c r="EE124" s="56">
        <f t="shared" si="43"/>
        <v>0</v>
      </c>
      <c r="EF124" s="56">
        <f t="shared" si="43"/>
        <v>0</v>
      </c>
      <c r="EG124" s="56">
        <f t="shared" si="43"/>
        <v>0</v>
      </c>
      <c r="EH124" s="56">
        <f t="shared" si="43"/>
        <v>0</v>
      </c>
      <c r="EI124" s="56">
        <f t="shared" si="43"/>
        <v>0</v>
      </c>
      <c r="EJ124" s="56">
        <f t="shared" si="43"/>
        <v>0</v>
      </c>
      <c r="EK124" s="56">
        <f t="shared" si="43"/>
        <v>0</v>
      </c>
      <c r="EL124" s="56">
        <f t="shared" si="43"/>
        <v>0</v>
      </c>
      <c r="EM124" s="56">
        <f t="shared" si="41"/>
        <v>0</v>
      </c>
      <c r="EN124" s="56">
        <f t="shared" si="41"/>
        <v>0</v>
      </c>
      <c r="EO124" s="56">
        <f t="shared" si="41"/>
        <v>0</v>
      </c>
      <c r="EP124" s="56">
        <f t="shared" si="41"/>
        <v>0</v>
      </c>
      <c r="EQ124" s="30">
        <f>CatTemplate[[#This Row],[Eq. unit cost]] * CatTemplate[[#This Row],[Eq. quantity]]</f>
        <v>0</v>
      </c>
      <c r="ER124" s="30">
        <f>CatTemplate[[#This Row],[Cons. unit cost]] *CatTemplate[[#This Row],[Cons. quantity]]</f>
        <v>0</v>
      </c>
      <c r="ES124" s="30">
        <f>CatTemplate[[#This Row],[Oth. unit cost]] *CatTemplate[[#This Row],[Oth. quantity]]</f>
        <v>0</v>
      </c>
      <c r="ET124" s="55">
        <f>SUM(CatTemplate[[#This Row],[CO1]:[CO20]])</f>
        <v>0</v>
      </c>
      <c r="EU124" s="56">
        <f t="shared" si="44"/>
        <v>0</v>
      </c>
      <c r="EV124" s="56">
        <f t="shared" si="44"/>
        <v>0</v>
      </c>
      <c r="EW124" s="56">
        <f t="shared" si="44"/>
        <v>0</v>
      </c>
      <c r="EX124" s="56">
        <f t="shared" si="44"/>
        <v>0</v>
      </c>
      <c r="EY124" s="56">
        <f t="shared" si="44"/>
        <v>0</v>
      </c>
      <c r="EZ124" s="56">
        <f t="shared" si="44"/>
        <v>0</v>
      </c>
      <c r="FA124" s="56">
        <f t="shared" si="44"/>
        <v>0</v>
      </c>
      <c r="FB124" s="56">
        <f t="shared" si="44"/>
        <v>0</v>
      </c>
      <c r="FC124" s="56">
        <f t="shared" si="44"/>
        <v>0</v>
      </c>
      <c r="FD124" s="56">
        <f t="shared" si="44"/>
        <v>0</v>
      </c>
      <c r="FE124" s="56">
        <f t="shared" si="44"/>
        <v>0</v>
      </c>
      <c r="FF124" s="56">
        <f t="shared" si="44"/>
        <v>0</v>
      </c>
      <c r="FG124" s="56">
        <f t="shared" si="44"/>
        <v>0</v>
      </c>
      <c r="FH124" s="56">
        <f t="shared" si="44"/>
        <v>0</v>
      </c>
      <c r="FI124" s="56">
        <f t="shared" si="44"/>
        <v>0</v>
      </c>
      <c r="FJ124" s="56">
        <f t="shared" si="44"/>
        <v>0</v>
      </c>
      <c r="FK124" s="56">
        <f t="shared" si="42"/>
        <v>0</v>
      </c>
      <c r="FL124" s="56">
        <f t="shared" si="42"/>
        <v>0</v>
      </c>
      <c r="FM124" s="56">
        <f t="shared" si="42"/>
        <v>0</v>
      </c>
      <c r="FN124" s="56">
        <f t="shared" si="42"/>
        <v>0</v>
      </c>
      <c r="FO124" s="58">
        <f>SUM(CatTemplate[[#This Row],[CS1]:[CS20]])</f>
        <v>0</v>
      </c>
      <c r="FP124" s="59">
        <f>CatTemplate[[#This Row],[Total Oth. cost]]+CatTemplate[[#This Row],[Total St. Cost]]</f>
        <v>0</v>
      </c>
      <c r="FQ124" s="33" t="e">
        <f t="shared" si="27"/>
        <v>#VALUE!</v>
      </c>
      <c r="FR124" s="33" t="e">
        <f t="shared" si="28"/>
        <v>#VALUE!</v>
      </c>
      <c r="FS124" s="30" t="e">
        <f>(CatTemplate[[#This Row],[CO1]] + CatTemplate[[#This Row],[CS1]]) * (1 + getRateOHFinal) * getRateMarkupFinal</f>
        <v>#VALUE!</v>
      </c>
      <c r="FT124" s="30" t="e">
        <f>(CatTemplate[[#This Row],[CO2]] + CatTemplate[[#This Row],[CS2]]) * (1 + getRateOHFinal) * getRateMarkupFinal</f>
        <v>#VALUE!</v>
      </c>
      <c r="FU124" s="30" t="e">
        <f>(CatTemplate[[#This Row],[CO3]] + CatTemplate[[#This Row],[CS3]]) * (1 + getRateOHFinal) * getRateMarkupFinal</f>
        <v>#VALUE!</v>
      </c>
      <c r="FV124" s="30" t="e">
        <f>(CatTemplate[[#This Row],[CO4]] + CatTemplate[[#This Row],[CS4]]) * (1 + getRateOHFinal) * getRateMarkupFinal</f>
        <v>#VALUE!</v>
      </c>
      <c r="FW124" s="30" t="e">
        <f>(CatTemplate[[#This Row],[CO5]] + CatTemplate[[#This Row],[CS5]]) * (1 + getRateOHFinal) * getRateMarkupFinal</f>
        <v>#VALUE!</v>
      </c>
      <c r="FX124" s="30" t="e">
        <f>(CatTemplate[[#This Row],[CO6]] + CatTemplate[[#This Row],[CS6]]) * (1 + getRateOHFinal) * getRateMarkupFinal</f>
        <v>#VALUE!</v>
      </c>
      <c r="FY124" s="30" t="e">
        <f>(CatTemplate[[#This Row],[CO7]] + CatTemplate[[#This Row],[CS7]]) * (1 + getRateOHFinal) * getRateMarkupFinal</f>
        <v>#VALUE!</v>
      </c>
      <c r="FZ124" s="30" t="e">
        <f>(CatTemplate[[#This Row],[CO8]] + CatTemplate[[#This Row],[CS8]]) * (1 + getRateOHFinal) * getRateMarkupFinal</f>
        <v>#VALUE!</v>
      </c>
      <c r="GA124" s="30" t="e">
        <f>(CatTemplate[[#This Row],[CO9]] + CatTemplate[[#This Row],[CS9]]) * (1 + getRateOHFinal) * getRateMarkupFinal</f>
        <v>#VALUE!</v>
      </c>
      <c r="GB124" s="30" t="e">
        <f>(CatTemplate[[#This Row],[CO10]] + CatTemplate[[#This Row],[CS10]]) * (1 + getRateOHFinal) * getRateMarkupFinal</f>
        <v>#VALUE!</v>
      </c>
      <c r="GC124" s="30" t="e">
        <f>(CatTemplate[[#This Row],[CO11]] + CatTemplate[[#This Row],[CS11]]) * (1 + getRateOHFinal) * getRateMarkupFinal</f>
        <v>#VALUE!</v>
      </c>
      <c r="GD124" s="30" t="e">
        <f>(CatTemplate[[#This Row],[CO12]] + CatTemplate[[#This Row],[CS12]]) * (1 + getRateOHFinal) * getRateMarkupFinal</f>
        <v>#VALUE!</v>
      </c>
      <c r="GE124" s="30" t="e">
        <f>(CatTemplate[[#This Row],[CO13]] + CatTemplate[[#This Row],[CS13]]) * (1 + getRateOHFinal) * getRateMarkupFinal</f>
        <v>#VALUE!</v>
      </c>
      <c r="GF124" s="30" t="e">
        <f>(CatTemplate[[#This Row],[CO14]] + CatTemplate[[#This Row],[CS14]]) * (1 + getRateOHFinal) * getRateMarkupFinal</f>
        <v>#VALUE!</v>
      </c>
      <c r="GG124" s="30" t="e">
        <f>(CatTemplate[[#This Row],[CO15]] + CatTemplate[[#This Row],[CS15]]) * (1 + getRateOHFinal) * getRateMarkupFinal</f>
        <v>#VALUE!</v>
      </c>
      <c r="GH124" s="30" t="e">
        <f>(CatTemplate[[#This Row],[CO16]] + CatTemplate[[#This Row],[CS16]]) * (1 + getRateOHFinal) * getRateMarkupFinal</f>
        <v>#VALUE!</v>
      </c>
      <c r="GI124" s="30" t="e">
        <f>(CatTemplate[[#This Row],[CO17]] + CatTemplate[[#This Row],[CS17]]) * (1 + getRateOHFinal) * getRateMarkupFinal</f>
        <v>#VALUE!</v>
      </c>
      <c r="GJ124" s="30" t="e">
        <f>(CatTemplate[[#This Row],[CO18]] + CatTemplate[[#This Row],[CS18]]) * (1 + getRateOHFinal) * getRateMarkupFinal</f>
        <v>#VALUE!</v>
      </c>
      <c r="GK124" s="30" t="e">
        <f>(CatTemplate[[#This Row],[CO19]] + CatTemplate[[#This Row],[CS19]]) * (1 + getRateOHFinal) * getRateMarkupFinal</f>
        <v>#VALUE!</v>
      </c>
      <c r="GL124" s="30" t="e">
        <f>(CatTemplate[[#This Row],[CO20]] + CatTemplate[[#This Row],[CS20]]) * (1 + getRateOHFinal) * getRateMarkupFinal</f>
        <v>#VALUE!</v>
      </c>
      <c r="GM124" s="30" t="e">
        <f t="shared" si="29"/>
        <v>#VALUE!</v>
      </c>
      <c r="GN124" s="30" t="e">
        <f t="shared" si="30"/>
        <v>#VALUE!</v>
      </c>
      <c r="GO124" s="30" t="e">
        <f t="shared" si="31"/>
        <v>#VALUE!</v>
      </c>
      <c r="GP124" s="30" t="e">
        <f t="shared" si="32"/>
        <v>#VALUE!</v>
      </c>
      <c r="GQ124" s="30" t="e">
        <f>(CatTemplate[[#This Row],[CO1]]+CatTemplate[[#This Row],[CS1]]) * (1+ getRateOHFinal) * (1 + getRateMarkupFinal)</f>
        <v>#VALUE!</v>
      </c>
      <c r="GR124" s="30" t="e">
        <f>(CatTemplate[[#This Row],[CO2]]+CatTemplate[[#This Row],[CS2]]) * (1+ getRateOHFinal) * (1 + getRateMarkupFinal)</f>
        <v>#VALUE!</v>
      </c>
      <c r="GS124" s="30" t="e">
        <f>(CatTemplate[[#This Row],[CO3]]+CatTemplate[[#This Row],[CS3]]) * (1+ getRateOHFinal) * (1 + getRateMarkupFinal)</f>
        <v>#VALUE!</v>
      </c>
      <c r="GT124" s="30" t="e">
        <f>(CatTemplate[[#This Row],[CO4]]+CatTemplate[[#This Row],[CS4]]) * (1+ getRateOHFinal) * (1 + getRateMarkupFinal)</f>
        <v>#VALUE!</v>
      </c>
      <c r="GU124" s="30" t="e">
        <f>(CatTemplate[[#This Row],[CO5]]+CatTemplate[[#This Row],[CS5]]) * (1+ getRateOHFinal) * (1 + getRateMarkupFinal)</f>
        <v>#VALUE!</v>
      </c>
      <c r="GV124" s="30" t="e">
        <f>(CatTemplate[[#This Row],[CO6]]+CatTemplate[[#This Row],[CS6]]) * (1+ getRateOHFinal) * (1 + getRateMarkupFinal)</f>
        <v>#VALUE!</v>
      </c>
      <c r="GW124" s="30" t="e">
        <f>(CatTemplate[[#This Row],[CO7]]+CatTemplate[[#This Row],[CS7]]) * (1+ getRateOHFinal) * (1 + getRateMarkupFinal)</f>
        <v>#VALUE!</v>
      </c>
      <c r="GX124" s="30" t="e">
        <f>(CatTemplate[[#This Row],[CO8]]+CatTemplate[[#This Row],[CS8]]) * (1+ getRateOHFinal) * (1 + getRateMarkupFinal)</f>
        <v>#VALUE!</v>
      </c>
      <c r="GY124" s="30" t="e">
        <f>(CatTemplate[[#This Row],[CO9]]+CatTemplate[[#This Row],[CS9]]) * (1+ getRateOHFinal) * (1 + getRateMarkupFinal)</f>
        <v>#VALUE!</v>
      </c>
      <c r="GZ124" s="30" t="e">
        <f>(CatTemplate[[#This Row],[CO10]]+CatTemplate[[#This Row],[CS10]]) * (1+ getRateOHFinal) * (1 + getRateMarkupFinal)</f>
        <v>#VALUE!</v>
      </c>
      <c r="HA124" s="30" t="e">
        <f>(CatTemplate[[#This Row],[CO11]]+CatTemplate[[#This Row],[CS11]]) * (1+ getRateOHFinal) * (1 + getRateMarkupFinal)</f>
        <v>#VALUE!</v>
      </c>
      <c r="HB124" s="30" t="e">
        <f>(CatTemplate[[#This Row],[CO12]]+CatTemplate[[#This Row],[CS12]]) * (1+ getRateOHFinal) * (1 + getRateMarkupFinal)</f>
        <v>#VALUE!</v>
      </c>
      <c r="HC124" s="30" t="e">
        <f>(CatTemplate[[#This Row],[CO13]]+CatTemplate[[#This Row],[CS13]]) * (1+ getRateOHFinal) * (1 + getRateMarkupFinal)</f>
        <v>#VALUE!</v>
      </c>
      <c r="HD124" s="30" t="e">
        <f>(CatTemplate[[#This Row],[CO14]]+CatTemplate[[#This Row],[CS14]]) * (1+ getRateOHFinal) * (1 + getRateMarkupFinal)</f>
        <v>#VALUE!</v>
      </c>
      <c r="HE124" s="30" t="e">
        <f>(CatTemplate[[#This Row],[CO15]]+CatTemplate[[#This Row],[CS15]]) * (1+ getRateOHFinal) * (1 + getRateMarkupFinal)</f>
        <v>#VALUE!</v>
      </c>
      <c r="HF124" s="30" t="e">
        <f>(CatTemplate[[#This Row],[CO16]]+CatTemplate[[#This Row],[CS16]]) * (1+ getRateOHFinal) * (1 + getRateMarkupFinal)</f>
        <v>#VALUE!</v>
      </c>
      <c r="HG124" s="30" t="e">
        <f>(CatTemplate[[#This Row],[CO17]]+CatTemplate[[#This Row],[CS17]]) * (1+ getRateOHFinal) * (1 + getRateMarkupFinal)</f>
        <v>#VALUE!</v>
      </c>
      <c r="HH124" s="30" t="e">
        <f>(CatTemplate[[#This Row],[CO18]]+CatTemplate[[#This Row],[CS18]]) * (1+ getRateOHFinal) * (1 + getRateMarkupFinal)</f>
        <v>#VALUE!</v>
      </c>
      <c r="HI124" s="30" t="e">
        <f>(CatTemplate[[#This Row],[CO19]]+CatTemplate[[#This Row],[CS19]]) * (1+ getRateOHFinal) * (1 + getRateMarkupFinal)</f>
        <v>#VALUE!</v>
      </c>
      <c r="HJ124" s="30" t="e">
        <f>(CatTemplate[[#This Row],[CO20]]+CatTemplate[[#This Row],[CS20]]) * (1+ getRateOHFinal) * (1 + getRateMarkupFinal)</f>
        <v>#VALUE!</v>
      </c>
      <c r="HK124" s="39" t="e">
        <f>CatTemplate[[#This Row],[Total cost]]+CatTemplate[[#This Row],[OH Amount]]+CatTemplate[[#This Row],[Markup]]</f>
        <v>#VALUE!</v>
      </c>
      <c r="HL124" s="63">
        <f>IF(CatTemplate[[#This Row],[Units]]="Days",CatTemplate[[#This Row],[Project quantity]]*CatTemplate[[#This Row],[St. unit effort]],CatTemplate[[#This Row],[Project quantity]])</f>
        <v>0</v>
      </c>
      <c r="HM124" s="287">
        <f>IFERROR(CatTemplate[[#This Row],[Total Price]]/(CatTemplate[[#This Row],[Final Quantity]]),0)</f>
        <v>0</v>
      </c>
      <c r="HN124" s="261"/>
    </row>
    <row r="125" spans="2:222" x14ac:dyDescent="0.2">
      <c r="B125" s="6" t="s">
        <v>75</v>
      </c>
      <c r="C125" s="22">
        <v>2</v>
      </c>
      <c r="D125" s="7" t="s">
        <v>75</v>
      </c>
      <c r="E125" s="24">
        <v>10</v>
      </c>
      <c r="F125" s="18" t="s">
        <v>164</v>
      </c>
      <c r="G125" s="26">
        <v>11</v>
      </c>
      <c r="H125" s="18" t="s">
        <v>168</v>
      </c>
      <c r="I125" s="18" t="s">
        <v>896</v>
      </c>
      <c r="J125" s="15" t="s">
        <v>28</v>
      </c>
      <c r="K125" s="15"/>
      <c r="L125" s="15" t="s">
        <v>140</v>
      </c>
      <c r="M125" s="15" t="s">
        <v>206</v>
      </c>
      <c r="N125" s="15" t="s">
        <v>858</v>
      </c>
      <c r="O125" s="320"/>
      <c r="P125" s="71"/>
      <c r="Q125" s="108"/>
      <c r="R125" s="73"/>
      <c r="S125" s="97"/>
      <c r="T125" s="100">
        <f>getEqUnitCost</f>
        <v>0</v>
      </c>
      <c r="U125" s="73">
        <f>getEqUnitEffort</f>
        <v>0</v>
      </c>
      <c r="V125" s="101">
        <f>getEqQuantity</f>
        <v>0</v>
      </c>
      <c r="W125" s="320"/>
      <c r="X125" s="100">
        <f>getConsUnitCost</f>
        <v>0</v>
      </c>
      <c r="Y125" s="73">
        <f>getConsUnitEffort</f>
        <v>0</v>
      </c>
      <c r="Z125" s="14">
        <f>getConsQuantity</f>
        <v>0</v>
      </c>
      <c r="AA125" s="320"/>
      <c r="AB125" s="72"/>
      <c r="AC125" s="112"/>
      <c r="AD125" s="14">
        <f>getOthQuantity</f>
        <v>0</v>
      </c>
      <c r="AE125" s="320"/>
      <c r="AF125" s="28" t="str">
        <f>IF(ISBLANK(CatTemplate[[#This Row],[Resource type]]),"",CatTemplate[[#This Row],[Resource type]])</f>
        <v>CIEC CRA</v>
      </c>
      <c r="AG125" s="242">
        <f>getStaffUnitCost</f>
        <v>529.72667641480098</v>
      </c>
      <c r="AH125" s="113">
        <f>getStaffUnitEffort</f>
        <v>0</v>
      </c>
      <c r="AI125" s="40">
        <f>getStaffQuantity</f>
        <v>0</v>
      </c>
      <c r="AJ125" s="41">
        <f>CatTemplate[[#This Row],[St. quantity]]*8/ParRatePM</f>
        <v>0</v>
      </c>
      <c r="AK125" s="320"/>
      <c r="AL125" s="53" t="str">
        <f>CatTemplate[[#This Row],[Item type]]</f>
        <v>Days</v>
      </c>
      <c r="AM125" s="12">
        <f>SUM(CatTemplate[[#This Row],[Year1]:[Year20]])</f>
        <v>0</v>
      </c>
      <c r="AN125" s="52"/>
      <c r="AO125" s="52"/>
      <c r="AP125" s="52"/>
      <c r="AQ125" s="8"/>
      <c r="AR125" s="8"/>
      <c r="AS125" s="8"/>
      <c r="AT125" s="8"/>
      <c r="AU125" s="8"/>
      <c r="AV125" s="8"/>
      <c r="AW125" s="8"/>
      <c r="AX125" s="8"/>
      <c r="AY125" s="8"/>
      <c r="AZ125" s="8"/>
      <c r="BA125" s="8"/>
      <c r="BB125" s="8"/>
      <c r="BC125" s="8"/>
      <c r="BD125" s="8"/>
      <c r="BE125" s="8"/>
      <c r="BF125" s="8"/>
      <c r="BG125" s="36"/>
      <c r="BH125" s="320"/>
      <c r="BI125" s="37" t="str">
        <f>getCostCategory</f>
        <v>01 Staff costs</v>
      </c>
      <c r="BJ125" s="37" t="str">
        <f>getSection</f>
        <v>02 Patient visits and data collection</v>
      </c>
      <c r="BK125" s="32" t="str">
        <f>getObject</f>
        <v>CIEC CRA</v>
      </c>
      <c r="BL125" s="30">
        <f>IFERROR(getUnitCost * IF(CatTemplate[[#This Row],[Cost Category Comp.]]="01 Staff costs", 1,1),0)</f>
        <v>529.72667641480098</v>
      </c>
      <c r="BM125" s="29">
        <f>IF(AND(ISBLANK(CatTemplate[[#This Row],[Eq. unit cost]]),ISBLANK(CatTemplate[[#This Row],[Cons. unit cost]]),ISBLANK(CatTemplate[[#This Row],[Oth. unit cost]])), 0, IF(getUnitEffort =0,1,getUnitEffort) * CatTemplate[[#This Row],[Year1]])</f>
        <v>0</v>
      </c>
      <c r="BN125" s="29">
        <f>IF(AND(ISBLANK(CatTemplate[[#This Row],[Eq. unit cost]]),ISBLANK(CatTemplate[[#This Row],[Cons. unit cost]]),ISBLANK(CatTemplate[[#This Row],[Oth. unit cost]])), 0, IF(getUnitEffort =0,1,getUnitEffort) * CatTemplate[[#This Row],[Year2]])</f>
        <v>0</v>
      </c>
      <c r="BO125" s="29">
        <f>IF(AND(ISBLANK(CatTemplate[[#This Row],[Eq. unit cost]]),ISBLANK(CatTemplate[[#This Row],[Cons. unit cost]]),ISBLANK(CatTemplate[[#This Row],[Oth. unit cost]])), 0, IF(getUnitEffort =0,1,getUnitEffort) * CatTemplate[[#This Row],[Year3]])</f>
        <v>0</v>
      </c>
      <c r="BP125" s="29">
        <f>IF(AND(ISBLANK(CatTemplate[[#This Row],[Eq. unit cost]]),ISBLANK(CatTemplate[[#This Row],[Cons. unit cost]]),ISBLANK(CatTemplate[[#This Row],[Oth. unit cost]])), 0, IF(getUnitEffort =0,1,getUnitEffort) * CatTemplate[[#This Row],[Year4]])</f>
        <v>0</v>
      </c>
      <c r="BQ125" s="29">
        <f>IF(AND(ISBLANK(CatTemplate[[#This Row],[Eq. unit cost]]),ISBLANK(CatTemplate[[#This Row],[Cons. unit cost]]),ISBLANK(CatTemplate[[#This Row],[Oth. unit cost]])), 0, IF(getUnitEffort =0,1,getUnitEffort) * CatTemplate[[#This Row],[Year5]])</f>
        <v>0</v>
      </c>
      <c r="BR125" s="29">
        <f>IF(AND(ISBLANK(CatTemplate[[#This Row],[Eq. unit cost]]),ISBLANK(CatTemplate[[#This Row],[Cons. unit cost]]),ISBLANK(CatTemplate[[#This Row],[Oth. unit cost]])), 0, IF(getUnitEffort =0,1,getUnitEffort) * CatTemplate[[#This Row],[Year6]])</f>
        <v>0</v>
      </c>
      <c r="BS125" s="29">
        <f>IF(AND(ISBLANK(CatTemplate[[#This Row],[Eq. unit cost]]),ISBLANK(CatTemplate[[#This Row],[Cons. unit cost]]),ISBLANK(CatTemplate[[#This Row],[Oth. unit cost]])), 0, IF(getUnitEffort =0,1,getUnitEffort) * CatTemplate[[#This Row],[Year7]])</f>
        <v>0</v>
      </c>
      <c r="BT125" s="29">
        <f>IF(AND(ISBLANK(CatTemplate[[#This Row],[Eq. unit cost]]),ISBLANK(CatTemplate[[#This Row],[Cons. unit cost]]),ISBLANK(CatTemplate[[#This Row],[Oth. unit cost]])), 0, IF(getUnitEffort =0,1,getUnitEffort) * CatTemplate[[#This Row],[Year8]])</f>
        <v>0</v>
      </c>
      <c r="BU125" s="29">
        <f>IF(AND(ISBLANK(CatTemplate[[#This Row],[Eq. unit cost]]),ISBLANK(CatTemplate[[#This Row],[Cons. unit cost]]),ISBLANK(CatTemplate[[#This Row],[Oth. unit cost]])), 0, IF(getUnitEffort =0,1,getUnitEffort) * CatTemplate[[#This Row],[Year9]])</f>
        <v>0</v>
      </c>
      <c r="BV125" s="29">
        <f>IF(AND(ISBLANK(CatTemplate[[#This Row],[Eq. unit cost]]),ISBLANK(CatTemplate[[#This Row],[Cons. unit cost]]),ISBLANK(CatTemplate[[#This Row],[Oth. unit cost]])), 0, IF(getUnitEffort =0,1,getUnitEffort) * CatTemplate[[#This Row],[Year10]])</f>
        <v>0</v>
      </c>
      <c r="BW125" s="29">
        <f>IF(AND(ISBLANK(CatTemplate[[#This Row],[Eq. unit cost]]),ISBLANK(CatTemplate[[#This Row],[Cons. unit cost]]),ISBLANK(CatTemplate[[#This Row],[Oth. unit cost]])), 0, IF(getUnitEffort =0,1,getUnitEffort) * CatTemplate[[#This Row],[Year11]])</f>
        <v>0</v>
      </c>
      <c r="BX125" s="29">
        <f>IF(AND(ISBLANK(CatTemplate[[#This Row],[Eq. unit cost]]),ISBLANK(CatTemplate[[#This Row],[Cons. unit cost]]),ISBLANK(CatTemplate[[#This Row],[Oth. unit cost]])), 0, IF(getUnitEffort =0,1,getUnitEffort) * CatTemplate[[#This Row],[Year12]])</f>
        <v>0</v>
      </c>
      <c r="BY125" s="29">
        <f>IF(AND(ISBLANK(CatTemplate[[#This Row],[Eq. unit cost]]),ISBLANK(CatTemplate[[#This Row],[Cons. unit cost]]),ISBLANK(CatTemplate[[#This Row],[Oth. unit cost]])), 0, IF(getUnitEffort =0,1,getUnitEffort) * CatTemplate[[#This Row],[Year13]])</f>
        <v>0</v>
      </c>
      <c r="BZ125" s="29">
        <f>IF(AND(ISBLANK(CatTemplate[[#This Row],[Eq. unit cost]]),ISBLANK(CatTemplate[[#This Row],[Cons. unit cost]]),ISBLANK(CatTemplate[[#This Row],[Oth. unit cost]])), 0, IF(getUnitEffort =0,1,getUnitEffort) * CatTemplate[[#This Row],[Year14]])</f>
        <v>0</v>
      </c>
      <c r="CA125" s="29">
        <f>IF(AND(ISBLANK(CatTemplate[[#This Row],[Eq. unit cost]]),ISBLANK(CatTemplate[[#This Row],[Cons. unit cost]]),ISBLANK(CatTemplate[[#This Row],[Oth. unit cost]])), 0, IF(getUnitEffort =0,1,getUnitEffort) * CatTemplate[[#This Row],[Year15]])</f>
        <v>0</v>
      </c>
      <c r="CB125" s="29">
        <f>IF(AND(ISBLANK(CatTemplate[[#This Row],[Eq. unit cost]]),ISBLANK(CatTemplate[[#This Row],[Cons. unit cost]]),ISBLANK(CatTemplate[[#This Row],[Oth. unit cost]])), 0, IF(getUnitEffort =0,1,getUnitEffort) * CatTemplate[[#This Row],[Year16]])</f>
        <v>0</v>
      </c>
      <c r="CC125" s="29">
        <f>IF(AND(ISBLANK(CatTemplate[[#This Row],[Eq. unit cost]]),ISBLANK(CatTemplate[[#This Row],[Cons. unit cost]]),ISBLANK(CatTemplate[[#This Row],[Oth. unit cost]])), 0, IF(getUnitEffort =0,1,getUnitEffort) * CatTemplate[[#This Row],[Year17]])</f>
        <v>0</v>
      </c>
      <c r="CD125" s="29">
        <f>IF(AND(ISBLANK(CatTemplate[[#This Row],[Eq. unit cost]]),ISBLANK(CatTemplate[[#This Row],[Cons. unit cost]]),ISBLANK(CatTemplate[[#This Row],[Oth. unit cost]])), 0, IF(getUnitEffort =0,1,getUnitEffort) * CatTemplate[[#This Row],[Year18]])</f>
        <v>0</v>
      </c>
      <c r="CE125" s="29">
        <f>IF(AND(ISBLANK(CatTemplate[[#This Row],[Eq. unit cost]]),ISBLANK(CatTemplate[[#This Row],[Cons. unit cost]]),ISBLANK(CatTemplate[[#This Row],[Oth. unit cost]])), 0, IF(getUnitEffort =0,1,getUnitEffort) * CatTemplate[[#This Row],[Year19]])</f>
        <v>0</v>
      </c>
      <c r="CF125" s="29">
        <f>IF(AND(ISBLANK(CatTemplate[[#This Row],[Eq. unit cost]]),ISBLANK(CatTemplate[[#This Row],[Cons. unit cost]]),ISBLANK(CatTemplate[[#This Row],[Oth. unit cost]])), 0, IF(getUnitEffort =0,1,getUnitEffort) * CatTemplate[[#This Row],[Year20]])</f>
        <v>0</v>
      </c>
      <c r="CG125" s="45">
        <f>SUM(CatTemplate[[#This Row],[Q1]:[Q20]])</f>
        <v>0</v>
      </c>
      <c r="CH125" s="29">
        <f>IF(ISBLANK(CatTemplate[[#This Row],[St. unit effort]]),0,(CatTemplate[[#This Row],[St. unit effort]] * CatTemplate[[#This Row],[Year1]]))</f>
        <v>0</v>
      </c>
      <c r="CI125" s="29">
        <f>IF(ISBLANK(CatTemplate[[#This Row],[St. unit effort]]),0,(CatTemplate[[#This Row],[St. unit effort]] * CatTemplate[[#This Row],[Year2]]))</f>
        <v>0</v>
      </c>
      <c r="CJ125" s="29">
        <f>IF(ISBLANK(CatTemplate[[#This Row],[St. unit effort]]),0,(CatTemplate[[#This Row],[St. unit effort]] * CatTemplate[[#This Row],[Year3]]))</f>
        <v>0</v>
      </c>
      <c r="CK125" s="29">
        <f>IF(ISBLANK(CatTemplate[[#This Row],[St. unit effort]]),0,(CatTemplate[[#This Row],[St. unit effort]] * CatTemplate[[#This Row],[Year4]]))</f>
        <v>0</v>
      </c>
      <c r="CL125" s="29">
        <f>IF(ISBLANK(CatTemplate[[#This Row],[St. unit effort]]),0,(CatTemplate[[#This Row],[St. unit effort]] * CatTemplate[[#This Row],[Year5]]))</f>
        <v>0</v>
      </c>
      <c r="CM125" s="29">
        <f>IF(ISBLANK(CatTemplate[[#This Row],[St. unit effort]]),0,(CatTemplate[[#This Row],[St. unit effort]] * CatTemplate[[#This Row],[Year6]]))</f>
        <v>0</v>
      </c>
      <c r="CN125" s="29">
        <f>IF(ISBLANK(CatTemplate[[#This Row],[St. unit effort]]),0,(CatTemplate[[#This Row],[St. unit effort]] * CatTemplate[[#This Row],[Year7]]))</f>
        <v>0</v>
      </c>
      <c r="CO125" s="29">
        <f>IF(ISBLANK(CatTemplate[[#This Row],[St. unit effort]]),0,(CatTemplate[[#This Row],[St. unit effort]] * CatTemplate[[#This Row],[Year8]]))</f>
        <v>0</v>
      </c>
      <c r="CP125" s="29">
        <f>IF(ISBLANK(CatTemplate[[#This Row],[St. unit effort]]),0,(CatTemplate[[#This Row],[St. unit effort]] * CatTemplate[[#This Row],[Year9]]))</f>
        <v>0</v>
      </c>
      <c r="CQ125" s="29">
        <f>IF(ISBLANK(CatTemplate[[#This Row],[St. unit effort]]),0,(CatTemplate[[#This Row],[St. unit effort]] * CatTemplate[[#This Row],[Year10]]))</f>
        <v>0</v>
      </c>
      <c r="CR125" s="29">
        <f>IF(ISBLANK(CatTemplate[[#This Row],[St. unit effort]]),0,(CatTemplate[[#This Row],[St. unit effort]] * CatTemplate[[#This Row],[Year11]]))</f>
        <v>0</v>
      </c>
      <c r="CS125" s="29">
        <f>IF(ISBLANK(CatTemplate[[#This Row],[St. unit effort]]),0,(CatTemplate[[#This Row],[St. unit effort]] * CatTemplate[[#This Row],[Year12]]))</f>
        <v>0</v>
      </c>
      <c r="CT125" s="29">
        <f>IF(ISBLANK(CatTemplate[[#This Row],[St. unit effort]]),0,(CatTemplate[[#This Row],[St. unit effort]] * CatTemplate[[#This Row],[Year13]]))</f>
        <v>0</v>
      </c>
      <c r="CU125" s="29">
        <f>IF(ISBLANK(CatTemplate[[#This Row],[St. unit effort]]),0,(CatTemplate[[#This Row],[St. unit effort]] * CatTemplate[[#This Row],[Year14]]))</f>
        <v>0</v>
      </c>
      <c r="CV125" s="29">
        <f>IF(ISBLANK(CatTemplate[[#This Row],[St. unit effort]]),0,(CatTemplate[[#This Row],[St. unit effort]] * CatTemplate[[#This Row],[Year15]]))</f>
        <v>0</v>
      </c>
      <c r="CW125" s="29">
        <f>IF(ISBLANK(CatTemplate[[#This Row],[St. unit effort]]),0,(CatTemplate[[#This Row],[St. unit effort]] * CatTemplate[[#This Row],[Year16]]))</f>
        <v>0</v>
      </c>
      <c r="CX125" s="29">
        <f>IF(ISBLANK(CatTemplate[[#This Row],[St. unit effort]]),0,(CatTemplate[[#This Row],[St. unit effort]] * CatTemplate[[#This Row],[Year17]]))</f>
        <v>0</v>
      </c>
      <c r="CY125" s="29">
        <f>IF(ISBLANK(CatTemplate[[#This Row],[St. unit effort]]),0,(CatTemplate[[#This Row],[St. unit effort]] * CatTemplate[[#This Row],[Year18]]))</f>
        <v>0</v>
      </c>
      <c r="CZ125" s="29">
        <f>IF(ISBLANK(CatTemplate[[#This Row],[St. unit effort]]),0,(CatTemplate[[#This Row],[St. unit effort]] * CatTemplate[[#This Row],[Year19]]))</f>
        <v>0</v>
      </c>
      <c r="DA125" s="29">
        <f>IF(ISBLANK(CatTemplate[[#This Row],[St. unit effort]]),0,(CatTemplate[[#This Row],[St. unit effort]] * CatTemplate[[#This Row],[Year20]]))</f>
        <v>0</v>
      </c>
      <c r="DB125" s="57">
        <f>IF(ISBLANK(CatTemplate[[#This Row],[St. unit effort]]),0,(CatTemplate[[#This Row],[St. unit effort]] * CatTemplate[[#This Row],[Year1]])*8/ParRatePM)</f>
        <v>0</v>
      </c>
      <c r="DC125" s="57">
        <f>IF(ISBLANK(CatTemplate[[#This Row],[St. unit effort]]),0,(CatTemplate[[#This Row],[St. unit effort]] * CatTemplate[[#This Row],[Year2]])*8/ParRatePM)</f>
        <v>0</v>
      </c>
      <c r="DD125" s="57">
        <f>IF(ISBLANK(CatTemplate[[#This Row],[St. unit effort]]),0,(CatTemplate[[#This Row],[St. unit effort]] * CatTemplate[[#This Row],[Year3]])*8/ParRatePM)</f>
        <v>0</v>
      </c>
      <c r="DE125" s="57">
        <f>IF(ISBLANK(CatTemplate[[#This Row],[St. unit effort]]),0,(CatTemplate[[#This Row],[St. unit effort]] * CatTemplate[[#This Row],[Year4]])*8/ParRatePM)</f>
        <v>0</v>
      </c>
      <c r="DF125" s="57">
        <f>IF(ISBLANK(CatTemplate[[#This Row],[St. unit effort]]),0,(CatTemplate[[#This Row],[St. unit effort]] * CatTemplate[[#This Row],[Year5]])*8/ParRatePM)</f>
        <v>0</v>
      </c>
      <c r="DG125" s="57">
        <f>IF(ISBLANK(CatTemplate[[#This Row],[St. unit effort]]),0,(CatTemplate[[#This Row],[St. unit effort]] * CatTemplate[[#This Row],[Year6]])*8/ParRatePM)</f>
        <v>0</v>
      </c>
      <c r="DH125" s="57">
        <f>IF(ISBLANK(CatTemplate[[#This Row],[St. unit effort]]),0,(CatTemplate[[#This Row],[St. unit effort]] * CatTemplate[[#This Row],[Year7]])*8/ParRatePM)</f>
        <v>0</v>
      </c>
      <c r="DI125" s="57">
        <f>IF(ISBLANK(CatTemplate[[#This Row],[St. unit effort]]),0,(CatTemplate[[#This Row],[St. unit effort]] * CatTemplate[[#This Row],[Year8]])*8/ParRatePM)</f>
        <v>0</v>
      </c>
      <c r="DJ125" s="57">
        <f>IF(ISBLANK(CatTemplate[[#This Row],[St. unit effort]]),0,(CatTemplate[[#This Row],[St. unit effort]] * CatTemplate[[#This Row],[Year9]])*8/ParRatePM)</f>
        <v>0</v>
      </c>
      <c r="DK125" s="57">
        <f>IF(ISBLANK(CatTemplate[[#This Row],[St. unit effort]]),0,(CatTemplate[[#This Row],[St. unit effort]] * CatTemplate[[#This Row],[Year10]])*8/ParRatePM)</f>
        <v>0</v>
      </c>
      <c r="DL125" s="57">
        <f>IF(ISBLANK(CatTemplate[[#This Row],[St. unit effort]]),0,(CatTemplate[[#This Row],[St. unit effort]] * CatTemplate[[#This Row],[Year11]])*8/ParRatePM)</f>
        <v>0</v>
      </c>
      <c r="DM125" s="57">
        <f>IF(ISBLANK(CatTemplate[[#This Row],[St. unit effort]]),0,(CatTemplate[[#This Row],[St. unit effort]] * CatTemplate[[#This Row],[Year12]])*8/ParRatePM)</f>
        <v>0</v>
      </c>
      <c r="DN125" s="57">
        <f>IF(ISBLANK(CatTemplate[[#This Row],[St. unit effort]]),0,(CatTemplate[[#This Row],[St. unit effort]] * CatTemplate[[#This Row],[Year13]])*8/ParRatePM)</f>
        <v>0</v>
      </c>
      <c r="DO125" s="57">
        <f>IF(ISBLANK(CatTemplate[[#This Row],[St. unit effort]]),0,(CatTemplate[[#This Row],[St. unit effort]] * CatTemplate[[#This Row],[Year14]])*8/ParRatePM)</f>
        <v>0</v>
      </c>
      <c r="DP125" s="57">
        <f>IF(ISBLANK(CatTemplate[[#This Row],[St. unit effort]]),0,(CatTemplate[[#This Row],[St. unit effort]] * CatTemplate[[#This Row],[Year15]])*8/ParRatePM)</f>
        <v>0</v>
      </c>
      <c r="DQ125" s="57">
        <f>IF(ISBLANK(CatTemplate[[#This Row],[St. unit effort]]),0,(CatTemplate[[#This Row],[St. unit effort]] * CatTemplate[[#This Row],[Year16]])*8/ParRatePM)</f>
        <v>0</v>
      </c>
      <c r="DR125" s="57">
        <f>IF(ISBLANK(CatTemplate[[#This Row],[St. unit effort]]),0,(CatTemplate[[#This Row],[St. unit effort]] * CatTemplate[[#This Row],[Year17]])*8/ParRatePM)</f>
        <v>0</v>
      </c>
      <c r="DS125" s="57">
        <f>IF(ISBLANK(CatTemplate[[#This Row],[St. unit effort]]),0,(CatTemplate[[#This Row],[St. unit effort]] * CatTemplate[[#This Row],[Year18]])*8/ParRatePM)</f>
        <v>0</v>
      </c>
      <c r="DT125" s="57">
        <f>IF(ISBLANK(CatTemplate[[#This Row],[St. unit effort]]),0,(CatTemplate[[#This Row],[St. unit effort]] * CatTemplate[[#This Row],[Year19]])*8/ParRatePM)</f>
        <v>0</v>
      </c>
      <c r="DU125" s="57">
        <f>IF(ISBLANK(CatTemplate[[#This Row],[St. unit effort]]),0,(CatTemplate[[#This Row],[St. unit effort]] * CatTemplate[[#This Row],[Year20]])*8/ParRatePM)</f>
        <v>0</v>
      </c>
      <c r="DV125" s="54">
        <f>SUM(CatTemplate[[#This Row],[PM1]:[PM20]])</f>
        <v>0</v>
      </c>
      <c r="DW125" s="56">
        <f t="shared" si="43"/>
        <v>0</v>
      </c>
      <c r="DX125" s="56">
        <f t="shared" si="43"/>
        <v>0</v>
      </c>
      <c r="DY125" s="56">
        <f t="shared" si="43"/>
        <v>0</v>
      </c>
      <c r="DZ125" s="56">
        <f t="shared" si="43"/>
        <v>0</v>
      </c>
      <c r="EA125" s="56">
        <f t="shared" si="43"/>
        <v>0</v>
      </c>
      <c r="EB125" s="56">
        <f t="shared" si="43"/>
        <v>0</v>
      </c>
      <c r="EC125" s="56">
        <f t="shared" si="43"/>
        <v>0</v>
      </c>
      <c r="ED125" s="56">
        <f t="shared" si="43"/>
        <v>0</v>
      </c>
      <c r="EE125" s="56">
        <f t="shared" si="43"/>
        <v>0</v>
      </c>
      <c r="EF125" s="56">
        <f t="shared" si="43"/>
        <v>0</v>
      </c>
      <c r="EG125" s="56">
        <f t="shared" si="43"/>
        <v>0</v>
      </c>
      <c r="EH125" s="56">
        <f t="shared" si="43"/>
        <v>0</v>
      </c>
      <c r="EI125" s="56">
        <f t="shared" si="43"/>
        <v>0</v>
      </c>
      <c r="EJ125" s="56">
        <f t="shared" si="43"/>
        <v>0</v>
      </c>
      <c r="EK125" s="56">
        <f t="shared" si="43"/>
        <v>0</v>
      </c>
      <c r="EL125" s="56">
        <f t="shared" si="43"/>
        <v>0</v>
      </c>
      <c r="EM125" s="56">
        <f t="shared" si="41"/>
        <v>0</v>
      </c>
      <c r="EN125" s="56">
        <f t="shared" si="41"/>
        <v>0</v>
      </c>
      <c r="EO125" s="56">
        <f t="shared" si="41"/>
        <v>0</v>
      </c>
      <c r="EP125" s="56">
        <f t="shared" si="41"/>
        <v>0</v>
      </c>
      <c r="EQ125" s="30">
        <f>CatTemplate[[#This Row],[Eq. unit cost]] * CatTemplate[[#This Row],[Eq. quantity]]</f>
        <v>0</v>
      </c>
      <c r="ER125" s="30">
        <f>CatTemplate[[#This Row],[Cons. unit cost]] *CatTemplate[[#This Row],[Cons. quantity]]</f>
        <v>0</v>
      </c>
      <c r="ES125" s="30">
        <f>CatTemplate[[#This Row],[Oth. unit cost]] *CatTemplate[[#This Row],[Oth. quantity]]</f>
        <v>0</v>
      </c>
      <c r="ET125" s="55">
        <f>SUM(CatTemplate[[#This Row],[CO1]:[CO20]])</f>
        <v>0</v>
      </c>
      <c r="EU125" s="56">
        <f t="shared" si="44"/>
        <v>0</v>
      </c>
      <c r="EV125" s="56">
        <f t="shared" si="44"/>
        <v>0</v>
      </c>
      <c r="EW125" s="56">
        <f t="shared" si="44"/>
        <v>0</v>
      </c>
      <c r="EX125" s="56">
        <f t="shared" si="44"/>
        <v>0</v>
      </c>
      <c r="EY125" s="56">
        <f t="shared" si="44"/>
        <v>0</v>
      </c>
      <c r="EZ125" s="56">
        <f t="shared" si="44"/>
        <v>0</v>
      </c>
      <c r="FA125" s="56">
        <f t="shared" si="44"/>
        <v>0</v>
      </c>
      <c r="FB125" s="56">
        <f t="shared" si="44"/>
        <v>0</v>
      </c>
      <c r="FC125" s="56">
        <f t="shared" si="44"/>
        <v>0</v>
      </c>
      <c r="FD125" s="56">
        <f t="shared" si="44"/>
        <v>0</v>
      </c>
      <c r="FE125" s="56">
        <f t="shared" si="44"/>
        <v>0</v>
      </c>
      <c r="FF125" s="56">
        <f t="shared" si="44"/>
        <v>0</v>
      </c>
      <c r="FG125" s="56">
        <f t="shared" si="44"/>
        <v>0</v>
      </c>
      <c r="FH125" s="56">
        <f t="shared" si="44"/>
        <v>0</v>
      </c>
      <c r="FI125" s="56">
        <f t="shared" si="44"/>
        <v>0</v>
      </c>
      <c r="FJ125" s="56">
        <f t="shared" si="44"/>
        <v>0</v>
      </c>
      <c r="FK125" s="56">
        <f t="shared" si="42"/>
        <v>0</v>
      </c>
      <c r="FL125" s="56">
        <f t="shared" si="42"/>
        <v>0</v>
      </c>
      <c r="FM125" s="56">
        <f t="shared" si="42"/>
        <v>0</v>
      </c>
      <c r="FN125" s="56">
        <f t="shared" si="42"/>
        <v>0</v>
      </c>
      <c r="FO125" s="58">
        <f>SUM(CatTemplate[[#This Row],[CS1]:[CS20]])</f>
        <v>0</v>
      </c>
      <c r="FP125" s="59">
        <f>CatTemplate[[#This Row],[Total Oth. cost]]+CatTemplate[[#This Row],[Total St. Cost]]</f>
        <v>0</v>
      </c>
      <c r="FQ125" s="33" t="e">
        <f t="shared" si="27"/>
        <v>#VALUE!</v>
      </c>
      <c r="FR125" s="33" t="e">
        <f t="shared" si="28"/>
        <v>#VALUE!</v>
      </c>
      <c r="FS125" s="30" t="e">
        <f>(CatTemplate[[#This Row],[CO1]] + CatTemplate[[#This Row],[CS1]]) * (1 + getRateOHFinal) * getRateMarkupFinal</f>
        <v>#VALUE!</v>
      </c>
      <c r="FT125" s="30" t="e">
        <f>(CatTemplate[[#This Row],[CO2]] + CatTemplate[[#This Row],[CS2]]) * (1 + getRateOHFinal) * getRateMarkupFinal</f>
        <v>#VALUE!</v>
      </c>
      <c r="FU125" s="30" t="e">
        <f>(CatTemplate[[#This Row],[CO3]] + CatTemplate[[#This Row],[CS3]]) * (1 + getRateOHFinal) * getRateMarkupFinal</f>
        <v>#VALUE!</v>
      </c>
      <c r="FV125" s="30" t="e">
        <f>(CatTemplate[[#This Row],[CO4]] + CatTemplate[[#This Row],[CS4]]) * (1 + getRateOHFinal) * getRateMarkupFinal</f>
        <v>#VALUE!</v>
      </c>
      <c r="FW125" s="30" t="e">
        <f>(CatTemplate[[#This Row],[CO5]] + CatTemplate[[#This Row],[CS5]]) * (1 + getRateOHFinal) * getRateMarkupFinal</f>
        <v>#VALUE!</v>
      </c>
      <c r="FX125" s="30" t="e">
        <f>(CatTemplate[[#This Row],[CO6]] + CatTemplate[[#This Row],[CS6]]) * (1 + getRateOHFinal) * getRateMarkupFinal</f>
        <v>#VALUE!</v>
      </c>
      <c r="FY125" s="30" t="e">
        <f>(CatTemplate[[#This Row],[CO7]] + CatTemplate[[#This Row],[CS7]]) * (1 + getRateOHFinal) * getRateMarkupFinal</f>
        <v>#VALUE!</v>
      </c>
      <c r="FZ125" s="30" t="e">
        <f>(CatTemplate[[#This Row],[CO8]] + CatTemplate[[#This Row],[CS8]]) * (1 + getRateOHFinal) * getRateMarkupFinal</f>
        <v>#VALUE!</v>
      </c>
      <c r="GA125" s="30" t="e">
        <f>(CatTemplate[[#This Row],[CO9]] + CatTemplate[[#This Row],[CS9]]) * (1 + getRateOHFinal) * getRateMarkupFinal</f>
        <v>#VALUE!</v>
      </c>
      <c r="GB125" s="30" t="e">
        <f>(CatTemplate[[#This Row],[CO10]] + CatTemplate[[#This Row],[CS10]]) * (1 + getRateOHFinal) * getRateMarkupFinal</f>
        <v>#VALUE!</v>
      </c>
      <c r="GC125" s="30" t="e">
        <f>(CatTemplate[[#This Row],[CO11]] + CatTemplate[[#This Row],[CS11]]) * (1 + getRateOHFinal) * getRateMarkupFinal</f>
        <v>#VALUE!</v>
      </c>
      <c r="GD125" s="30" t="e">
        <f>(CatTemplate[[#This Row],[CO12]] + CatTemplate[[#This Row],[CS12]]) * (1 + getRateOHFinal) * getRateMarkupFinal</f>
        <v>#VALUE!</v>
      </c>
      <c r="GE125" s="30" t="e">
        <f>(CatTemplate[[#This Row],[CO13]] + CatTemplate[[#This Row],[CS13]]) * (1 + getRateOHFinal) * getRateMarkupFinal</f>
        <v>#VALUE!</v>
      </c>
      <c r="GF125" s="30" t="e">
        <f>(CatTemplate[[#This Row],[CO14]] + CatTemplate[[#This Row],[CS14]]) * (1 + getRateOHFinal) * getRateMarkupFinal</f>
        <v>#VALUE!</v>
      </c>
      <c r="GG125" s="30" t="e">
        <f>(CatTemplate[[#This Row],[CO15]] + CatTemplate[[#This Row],[CS15]]) * (1 + getRateOHFinal) * getRateMarkupFinal</f>
        <v>#VALUE!</v>
      </c>
      <c r="GH125" s="30" t="e">
        <f>(CatTemplate[[#This Row],[CO16]] + CatTemplate[[#This Row],[CS16]]) * (1 + getRateOHFinal) * getRateMarkupFinal</f>
        <v>#VALUE!</v>
      </c>
      <c r="GI125" s="30" t="e">
        <f>(CatTemplate[[#This Row],[CO17]] + CatTemplate[[#This Row],[CS17]]) * (1 + getRateOHFinal) * getRateMarkupFinal</f>
        <v>#VALUE!</v>
      </c>
      <c r="GJ125" s="30" t="e">
        <f>(CatTemplate[[#This Row],[CO18]] + CatTemplate[[#This Row],[CS18]]) * (1 + getRateOHFinal) * getRateMarkupFinal</f>
        <v>#VALUE!</v>
      </c>
      <c r="GK125" s="30" t="e">
        <f>(CatTemplate[[#This Row],[CO19]] + CatTemplate[[#This Row],[CS19]]) * (1 + getRateOHFinal) * getRateMarkupFinal</f>
        <v>#VALUE!</v>
      </c>
      <c r="GL125" s="30" t="e">
        <f>(CatTemplate[[#This Row],[CO20]] + CatTemplate[[#This Row],[CS20]]) * (1 + getRateOHFinal) * getRateMarkupFinal</f>
        <v>#VALUE!</v>
      </c>
      <c r="GM125" s="30" t="e">
        <f t="shared" si="29"/>
        <v>#VALUE!</v>
      </c>
      <c r="GN125" s="30" t="e">
        <f t="shared" si="30"/>
        <v>#VALUE!</v>
      </c>
      <c r="GO125" s="30" t="e">
        <f t="shared" si="31"/>
        <v>#VALUE!</v>
      </c>
      <c r="GP125" s="30" t="e">
        <f t="shared" si="32"/>
        <v>#VALUE!</v>
      </c>
      <c r="GQ125" s="30" t="e">
        <f>(CatTemplate[[#This Row],[CO1]]+CatTemplate[[#This Row],[CS1]]) * (1+ getRateOHFinal) * (1 + getRateMarkupFinal)</f>
        <v>#VALUE!</v>
      </c>
      <c r="GR125" s="30" t="e">
        <f>(CatTemplate[[#This Row],[CO2]]+CatTemplate[[#This Row],[CS2]]) * (1+ getRateOHFinal) * (1 + getRateMarkupFinal)</f>
        <v>#VALUE!</v>
      </c>
      <c r="GS125" s="30" t="e">
        <f>(CatTemplate[[#This Row],[CO3]]+CatTemplate[[#This Row],[CS3]]) * (1+ getRateOHFinal) * (1 + getRateMarkupFinal)</f>
        <v>#VALUE!</v>
      </c>
      <c r="GT125" s="30" t="e">
        <f>(CatTemplate[[#This Row],[CO4]]+CatTemplate[[#This Row],[CS4]]) * (1+ getRateOHFinal) * (1 + getRateMarkupFinal)</f>
        <v>#VALUE!</v>
      </c>
      <c r="GU125" s="30" t="e">
        <f>(CatTemplate[[#This Row],[CO5]]+CatTemplate[[#This Row],[CS5]]) * (1+ getRateOHFinal) * (1 + getRateMarkupFinal)</f>
        <v>#VALUE!</v>
      </c>
      <c r="GV125" s="30" t="e">
        <f>(CatTemplate[[#This Row],[CO6]]+CatTemplate[[#This Row],[CS6]]) * (1+ getRateOHFinal) * (1 + getRateMarkupFinal)</f>
        <v>#VALUE!</v>
      </c>
      <c r="GW125" s="30" t="e">
        <f>(CatTemplate[[#This Row],[CO7]]+CatTemplate[[#This Row],[CS7]]) * (1+ getRateOHFinal) * (1 + getRateMarkupFinal)</f>
        <v>#VALUE!</v>
      </c>
      <c r="GX125" s="30" t="e">
        <f>(CatTemplate[[#This Row],[CO8]]+CatTemplate[[#This Row],[CS8]]) * (1+ getRateOHFinal) * (1 + getRateMarkupFinal)</f>
        <v>#VALUE!</v>
      </c>
      <c r="GY125" s="30" t="e">
        <f>(CatTemplate[[#This Row],[CO9]]+CatTemplate[[#This Row],[CS9]]) * (1+ getRateOHFinal) * (1 + getRateMarkupFinal)</f>
        <v>#VALUE!</v>
      </c>
      <c r="GZ125" s="30" t="e">
        <f>(CatTemplate[[#This Row],[CO10]]+CatTemplate[[#This Row],[CS10]]) * (1+ getRateOHFinal) * (1 + getRateMarkupFinal)</f>
        <v>#VALUE!</v>
      </c>
      <c r="HA125" s="30" t="e">
        <f>(CatTemplate[[#This Row],[CO11]]+CatTemplate[[#This Row],[CS11]]) * (1+ getRateOHFinal) * (1 + getRateMarkupFinal)</f>
        <v>#VALUE!</v>
      </c>
      <c r="HB125" s="30" t="e">
        <f>(CatTemplate[[#This Row],[CO12]]+CatTemplate[[#This Row],[CS12]]) * (1+ getRateOHFinal) * (1 + getRateMarkupFinal)</f>
        <v>#VALUE!</v>
      </c>
      <c r="HC125" s="30" t="e">
        <f>(CatTemplate[[#This Row],[CO13]]+CatTemplate[[#This Row],[CS13]]) * (1+ getRateOHFinal) * (1 + getRateMarkupFinal)</f>
        <v>#VALUE!</v>
      </c>
      <c r="HD125" s="30" t="e">
        <f>(CatTemplate[[#This Row],[CO14]]+CatTemplate[[#This Row],[CS14]]) * (1+ getRateOHFinal) * (1 + getRateMarkupFinal)</f>
        <v>#VALUE!</v>
      </c>
      <c r="HE125" s="30" t="e">
        <f>(CatTemplate[[#This Row],[CO15]]+CatTemplate[[#This Row],[CS15]]) * (1+ getRateOHFinal) * (1 + getRateMarkupFinal)</f>
        <v>#VALUE!</v>
      </c>
      <c r="HF125" s="30" t="e">
        <f>(CatTemplate[[#This Row],[CO16]]+CatTemplate[[#This Row],[CS16]]) * (1+ getRateOHFinal) * (1 + getRateMarkupFinal)</f>
        <v>#VALUE!</v>
      </c>
      <c r="HG125" s="30" t="e">
        <f>(CatTemplate[[#This Row],[CO17]]+CatTemplate[[#This Row],[CS17]]) * (1+ getRateOHFinal) * (1 + getRateMarkupFinal)</f>
        <v>#VALUE!</v>
      </c>
      <c r="HH125" s="30" t="e">
        <f>(CatTemplate[[#This Row],[CO18]]+CatTemplate[[#This Row],[CS18]]) * (1+ getRateOHFinal) * (1 + getRateMarkupFinal)</f>
        <v>#VALUE!</v>
      </c>
      <c r="HI125" s="30" t="e">
        <f>(CatTemplate[[#This Row],[CO19]]+CatTemplate[[#This Row],[CS19]]) * (1+ getRateOHFinal) * (1 + getRateMarkupFinal)</f>
        <v>#VALUE!</v>
      </c>
      <c r="HJ125" s="30" t="e">
        <f>(CatTemplate[[#This Row],[CO20]]+CatTemplate[[#This Row],[CS20]]) * (1+ getRateOHFinal) * (1 + getRateMarkupFinal)</f>
        <v>#VALUE!</v>
      </c>
      <c r="HK125" s="39" t="e">
        <f>CatTemplate[[#This Row],[Total cost]]+CatTemplate[[#This Row],[OH Amount]]+CatTemplate[[#This Row],[Markup]]</f>
        <v>#VALUE!</v>
      </c>
      <c r="HL125" s="63">
        <f>IF(CatTemplate[[#This Row],[Units]]="Days",CatTemplate[[#This Row],[Project quantity]]*CatTemplate[[#This Row],[St. unit effort]],CatTemplate[[#This Row],[Project quantity]])</f>
        <v>0</v>
      </c>
      <c r="HM125" s="287">
        <f>IFERROR(CatTemplate[[#This Row],[Total Price]]/(CatTemplate[[#This Row],[Final Quantity]]),0)</f>
        <v>0</v>
      </c>
      <c r="HN125" s="261"/>
    </row>
    <row r="126" spans="2:222" x14ac:dyDescent="0.2">
      <c r="B126" s="6" t="s">
        <v>75</v>
      </c>
      <c r="C126" s="22">
        <v>2</v>
      </c>
      <c r="D126" s="7" t="s">
        <v>75</v>
      </c>
      <c r="E126" s="24">
        <v>10</v>
      </c>
      <c r="F126" s="18" t="s">
        <v>164</v>
      </c>
      <c r="G126" s="26">
        <v>12</v>
      </c>
      <c r="H126" s="18" t="s">
        <v>298</v>
      </c>
      <c r="I126" s="18" t="s">
        <v>896</v>
      </c>
      <c r="J126" s="15"/>
      <c r="K126" s="15"/>
      <c r="L126" s="15" t="s">
        <v>421</v>
      </c>
      <c r="M126" s="15" t="s">
        <v>208</v>
      </c>
      <c r="N126" s="15" t="s">
        <v>858</v>
      </c>
      <c r="O126" s="320"/>
      <c r="P126" s="71"/>
      <c r="Q126" s="108"/>
      <c r="R126" s="73"/>
      <c r="S126" s="97"/>
      <c r="T126" s="100">
        <f>getEqUnitCost</f>
        <v>0</v>
      </c>
      <c r="U126" s="73">
        <f>getEqUnitEffort</f>
        <v>0</v>
      </c>
      <c r="V126" s="101">
        <f>getEqQuantity</f>
        <v>0</v>
      </c>
      <c r="W126" s="320"/>
      <c r="X126" s="100">
        <f>getConsUnitCost</f>
        <v>0</v>
      </c>
      <c r="Y126" s="73">
        <f>getConsUnitEffort</f>
        <v>0</v>
      </c>
      <c r="Z126" s="14">
        <f>getConsQuantity</f>
        <v>0</v>
      </c>
      <c r="AA126" s="320"/>
      <c r="AB126" s="72"/>
      <c r="AC126" s="112"/>
      <c r="AD126" s="14">
        <f>getOthQuantity</f>
        <v>0</v>
      </c>
      <c r="AE126" s="320"/>
      <c r="AF126" s="28" t="str">
        <f>IF(ISBLANK(CatTemplate[[#This Row],[Resource type]]),"",CatTemplate[[#This Row],[Resource type]])</f>
        <v/>
      </c>
      <c r="AG126" s="242">
        <f>getStaffUnitCost</f>
        <v>0</v>
      </c>
      <c r="AH126" s="113">
        <f>getStaffUnitEffort</f>
        <v>0</v>
      </c>
      <c r="AI126" s="40">
        <f>getStaffQuantity</f>
        <v>0</v>
      </c>
      <c r="AJ126" s="41">
        <f>CatTemplate[[#This Row],[St. quantity]]*8/ParRatePM</f>
        <v>0</v>
      </c>
      <c r="AK126" s="320"/>
      <c r="AL126" s="53" t="str">
        <f>CatTemplate[[#This Row],[Item type]]</f>
        <v>Travels</v>
      </c>
      <c r="AM126" s="12">
        <f>SUM(CatTemplate[[#This Row],[Year1]:[Year20]])</f>
        <v>0</v>
      </c>
      <c r="AN126" s="52"/>
      <c r="AO126" s="52"/>
      <c r="AP126" s="52"/>
      <c r="AQ126" s="8"/>
      <c r="AR126" s="8"/>
      <c r="AS126" s="8"/>
      <c r="AT126" s="8"/>
      <c r="AU126" s="8"/>
      <c r="AV126" s="8"/>
      <c r="AW126" s="8"/>
      <c r="AX126" s="8"/>
      <c r="AY126" s="8"/>
      <c r="AZ126" s="8"/>
      <c r="BA126" s="8"/>
      <c r="BB126" s="8"/>
      <c r="BC126" s="8"/>
      <c r="BD126" s="8"/>
      <c r="BE126" s="8"/>
      <c r="BF126" s="8"/>
      <c r="BG126" s="36"/>
      <c r="BH126" s="320"/>
      <c r="BI126" s="37" t="str">
        <f>getCostCategory</f>
        <v>05 Travel costs</v>
      </c>
      <c r="BJ126" s="37" t="str">
        <f>getSection</f>
        <v>02 Patient visits and data collection</v>
      </c>
      <c r="BK126" s="32" t="str">
        <f>getObject</f>
        <v>Patient visits and data collection</v>
      </c>
      <c r="BL126" s="30">
        <f>IFERROR(getUnitCost * IF(CatTemplate[[#This Row],[Cost Category Comp.]]="01 Staff costs", 1,1),0)</f>
        <v>0</v>
      </c>
      <c r="BM126" s="29">
        <f>IF(AND(ISBLANK(CatTemplate[[#This Row],[Eq. unit cost]]),ISBLANK(CatTemplate[[#This Row],[Cons. unit cost]]),ISBLANK(CatTemplate[[#This Row],[Oth. unit cost]])), 0, IF(getUnitEffort =0,1,getUnitEffort) * CatTemplate[[#This Row],[Year1]])</f>
        <v>0</v>
      </c>
      <c r="BN126" s="29">
        <f>IF(AND(ISBLANK(CatTemplate[[#This Row],[Eq. unit cost]]),ISBLANK(CatTemplate[[#This Row],[Cons. unit cost]]),ISBLANK(CatTemplate[[#This Row],[Oth. unit cost]])), 0, IF(getUnitEffort =0,1,getUnitEffort) * CatTemplate[[#This Row],[Year2]])</f>
        <v>0</v>
      </c>
      <c r="BO126" s="29">
        <f>IF(AND(ISBLANK(CatTemplate[[#This Row],[Eq. unit cost]]),ISBLANK(CatTemplate[[#This Row],[Cons. unit cost]]),ISBLANK(CatTemplate[[#This Row],[Oth. unit cost]])), 0, IF(getUnitEffort =0,1,getUnitEffort) * CatTemplate[[#This Row],[Year3]])</f>
        <v>0</v>
      </c>
      <c r="BP126" s="29">
        <f>IF(AND(ISBLANK(CatTemplate[[#This Row],[Eq. unit cost]]),ISBLANK(CatTemplate[[#This Row],[Cons. unit cost]]),ISBLANK(CatTemplate[[#This Row],[Oth. unit cost]])), 0, IF(getUnitEffort =0,1,getUnitEffort) * CatTemplate[[#This Row],[Year4]])</f>
        <v>0</v>
      </c>
      <c r="BQ126" s="29">
        <f>IF(AND(ISBLANK(CatTemplate[[#This Row],[Eq. unit cost]]),ISBLANK(CatTemplate[[#This Row],[Cons. unit cost]]),ISBLANK(CatTemplate[[#This Row],[Oth. unit cost]])), 0, IF(getUnitEffort =0,1,getUnitEffort) * CatTemplate[[#This Row],[Year5]])</f>
        <v>0</v>
      </c>
      <c r="BR126" s="29">
        <f>IF(AND(ISBLANK(CatTemplate[[#This Row],[Eq. unit cost]]),ISBLANK(CatTemplate[[#This Row],[Cons. unit cost]]),ISBLANK(CatTemplate[[#This Row],[Oth. unit cost]])), 0, IF(getUnitEffort =0,1,getUnitEffort) * CatTemplate[[#This Row],[Year6]])</f>
        <v>0</v>
      </c>
      <c r="BS126" s="29">
        <f>IF(AND(ISBLANK(CatTemplate[[#This Row],[Eq. unit cost]]),ISBLANK(CatTemplate[[#This Row],[Cons. unit cost]]),ISBLANK(CatTemplate[[#This Row],[Oth. unit cost]])), 0, IF(getUnitEffort =0,1,getUnitEffort) * CatTemplate[[#This Row],[Year7]])</f>
        <v>0</v>
      </c>
      <c r="BT126" s="29">
        <f>IF(AND(ISBLANK(CatTemplate[[#This Row],[Eq. unit cost]]),ISBLANK(CatTemplate[[#This Row],[Cons. unit cost]]),ISBLANK(CatTemplate[[#This Row],[Oth. unit cost]])), 0, IF(getUnitEffort =0,1,getUnitEffort) * CatTemplate[[#This Row],[Year8]])</f>
        <v>0</v>
      </c>
      <c r="BU126" s="29">
        <f>IF(AND(ISBLANK(CatTemplate[[#This Row],[Eq. unit cost]]),ISBLANK(CatTemplate[[#This Row],[Cons. unit cost]]),ISBLANK(CatTemplate[[#This Row],[Oth. unit cost]])), 0, IF(getUnitEffort =0,1,getUnitEffort) * CatTemplate[[#This Row],[Year9]])</f>
        <v>0</v>
      </c>
      <c r="BV126" s="29">
        <f>IF(AND(ISBLANK(CatTemplate[[#This Row],[Eq. unit cost]]),ISBLANK(CatTemplate[[#This Row],[Cons. unit cost]]),ISBLANK(CatTemplate[[#This Row],[Oth. unit cost]])), 0, IF(getUnitEffort =0,1,getUnitEffort) * CatTemplate[[#This Row],[Year10]])</f>
        <v>0</v>
      </c>
      <c r="BW126" s="29">
        <f>IF(AND(ISBLANK(CatTemplate[[#This Row],[Eq. unit cost]]),ISBLANK(CatTemplate[[#This Row],[Cons. unit cost]]),ISBLANK(CatTemplate[[#This Row],[Oth. unit cost]])), 0, IF(getUnitEffort =0,1,getUnitEffort) * CatTemplate[[#This Row],[Year11]])</f>
        <v>0</v>
      </c>
      <c r="BX126" s="29">
        <f>IF(AND(ISBLANK(CatTemplate[[#This Row],[Eq. unit cost]]),ISBLANK(CatTemplate[[#This Row],[Cons. unit cost]]),ISBLANK(CatTemplate[[#This Row],[Oth. unit cost]])), 0, IF(getUnitEffort =0,1,getUnitEffort) * CatTemplate[[#This Row],[Year12]])</f>
        <v>0</v>
      </c>
      <c r="BY126" s="29">
        <f>IF(AND(ISBLANK(CatTemplate[[#This Row],[Eq. unit cost]]),ISBLANK(CatTemplate[[#This Row],[Cons. unit cost]]),ISBLANK(CatTemplate[[#This Row],[Oth. unit cost]])), 0, IF(getUnitEffort =0,1,getUnitEffort) * CatTemplate[[#This Row],[Year13]])</f>
        <v>0</v>
      </c>
      <c r="BZ126" s="29">
        <f>IF(AND(ISBLANK(CatTemplate[[#This Row],[Eq. unit cost]]),ISBLANK(CatTemplate[[#This Row],[Cons. unit cost]]),ISBLANK(CatTemplate[[#This Row],[Oth. unit cost]])), 0, IF(getUnitEffort =0,1,getUnitEffort) * CatTemplate[[#This Row],[Year14]])</f>
        <v>0</v>
      </c>
      <c r="CA126" s="29">
        <f>IF(AND(ISBLANK(CatTemplate[[#This Row],[Eq. unit cost]]),ISBLANK(CatTemplate[[#This Row],[Cons. unit cost]]),ISBLANK(CatTemplate[[#This Row],[Oth. unit cost]])), 0, IF(getUnitEffort =0,1,getUnitEffort) * CatTemplate[[#This Row],[Year15]])</f>
        <v>0</v>
      </c>
      <c r="CB126" s="29">
        <f>IF(AND(ISBLANK(CatTemplate[[#This Row],[Eq. unit cost]]),ISBLANK(CatTemplate[[#This Row],[Cons. unit cost]]),ISBLANK(CatTemplate[[#This Row],[Oth. unit cost]])), 0, IF(getUnitEffort =0,1,getUnitEffort) * CatTemplate[[#This Row],[Year16]])</f>
        <v>0</v>
      </c>
      <c r="CC126" s="29">
        <f>IF(AND(ISBLANK(CatTemplate[[#This Row],[Eq. unit cost]]),ISBLANK(CatTemplate[[#This Row],[Cons. unit cost]]),ISBLANK(CatTemplate[[#This Row],[Oth. unit cost]])), 0, IF(getUnitEffort =0,1,getUnitEffort) * CatTemplate[[#This Row],[Year17]])</f>
        <v>0</v>
      </c>
      <c r="CD126" s="29">
        <f>IF(AND(ISBLANK(CatTemplate[[#This Row],[Eq. unit cost]]),ISBLANK(CatTemplate[[#This Row],[Cons. unit cost]]),ISBLANK(CatTemplate[[#This Row],[Oth. unit cost]])), 0, IF(getUnitEffort =0,1,getUnitEffort) * CatTemplate[[#This Row],[Year18]])</f>
        <v>0</v>
      </c>
      <c r="CE126" s="29">
        <f>IF(AND(ISBLANK(CatTemplate[[#This Row],[Eq. unit cost]]),ISBLANK(CatTemplate[[#This Row],[Cons. unit cost]]),ISBLANK(CatTemplate[[#This Row],[Oth. unit cost]])), 0, IF(getUnitEffort =0,1,getUnitEffort) * CatTemplate[[#This Row],[Year19]])</f>
        <v>0</v>
      </c>
      <c r="CF126" s="29">
        <f>IF(AND(ISBLANK(CatTemplate[[#This Row],[Eq. unit cost]]),ISBLANK(CatTemplate[[#This Row],[Cons. unit cost]]),ISBLANK(CatTemplate[[#This Row],[Oth. unit cost]])), 0, IF(getUnitEffort =0,1,getUnitEffort) * CatTemplate[[#This Row],[Year20]])</f>
        <v>0</v>
      </c>
      <c r="CG126" s="45">
        <f>SUM(CatTemplate[[#This Row],[Q1]:[Q20]])</f>
        <v>0</v>
      </c>
      <c r="CH126" s="29">
        <f>IF(ISBLANK(CatTemplate[[#This Row],[St. unit effort]]),0,(CatTemplate[[#This Row],[St. unit effort]] * CatTemplate[[#This Row],[Year1]]))</f>
        <v>0</v>
      </c>
      <c r="CI126" s="29">
        <f>IF(ISBLANK(CatTemplate[[#This Row],[St. unit effort]]),0,(CatTemplate[[#This Row],[St. unit effort]] * CatTemplate[[#This Row],[Year2]]))</f>
        <v>0</v>
      </c>
      <c r="CJ126" s="29">
        <f>IF(ISBLANK(CatTemplate[[#This Row],[St. unit effort]]),0,(CatTemplate[[#This Row],[St. unit effort]] * CatTemplate[[#This Row],[Year3]]))</f>
        <v>0</v>
      </c>
      <c r="CK126" s="29">
        <f>IF(ISBLANK(CatTemplate[[#This Row],[St. unit effort]]),0,(CatTemplate[[#This Row],[St. unit effort]] * CatTemplate[[#This Row],[Year4]]))</f>
        <v>0</v>
      </c>
      <c r="CL126" s="29">
        <f>IF(ISBLANK(CatTemplate[[#This Row],[St. unit effort]]),0,(CatTemplate[[#This Row],[St. unit effort]] * CatTemplate[[#This Row],[Year5]]))</f>
        <v>0</v>
      </c>
      <c r="CM126" s="29">
        <f>IF(ISBLANK(CatTemplate[[#This Row],[St. unit effort]]),0,(CatTemplate[[#This Row],[St. unit effort]] * CatTemplate[[#This Row],[Year6]]))</f>
        <v>0</v>
      </c>
      <c r="CN126" s="29">
        <f>IF(ISBLANK(CatTemplate[[#This Row],[St. unit effort]]),0,(CatTemplate[[#This Row],[St. unit effort]] * CatTemplate[[#This Row],[Year7]]))</f>
        <v>0</v>
      </c>
      <c r="CO126" s="29">
        <f>IF(ISBLANK(CatTemplate[[#This Row],[St. unit effort]]),0,(CatTemplate[[#This Row],[St. unit effort]] * CatTemplate[[#This Row],[Year8]]))</f>
        <v>0</v>
      </c>
      <c r="CP126" s="29">
        <f>IF(ISBLANK(CatTemplate[[#This Row],[St. unit effort]]),0,(CatTemplate[[#This Row],[St. unit effort]] * CatTemplate[[#This Row],[Year9]]))</f>
        <v>0</v>
      </c>
      <c r="CQ126" s="29">
        <f>IF(ISBLANK(CatTemplate[[#This Row],[St. unit effort]]),0,(CatTemplate[[#This Row],[St. unit effort]] * CatTemplate[[#This Row],[Year10]]))</f>
        <v>0</v>
      </c>
      <c r="CR126" s="29">
        <f>IF(ISBLANK(CatTemplate[[#This Row],[St. unit effort]]),0,(CatTemplate[[#This Row],[St. unit effort]] * CatTemplate[[#This Row],[Year11]]))</f>
        <v>0</v>
      </c>
      <c r="CS126" s="29">
        <f>IF(ISBLANK(CatTemplate[[#This Row],[St. unit effort]]),0,(CatTemplate[[#This Row],[St. unit effort]] * CatTemplate[[#This Row],[Year12]]))</f>
        <v>0</v>
      </c>
      <c r="CT126" s="29">
        <f>IF(ISBLANK(CatTemplate[[#This Row],[St. unit effort]]),0,(CatTemplate[[#This Row],[St. unit effort]] * CatTemplate[[#This Row],[Year13]]))</f>
        <v>0</v>
      </c>
      <c r="CU126" s="29">
        <f>IF(ISBLANK(CatTemplate[[#This Row],[St. unit effort]]),0,(CatTemplate[[#This Row],[St. unit effort]] * CatTemplate[[#This Row],[Year14]]))</f>
        <v>0</v>
      </c>
      <c r="CV126" s="29">
        <f>IF(ISBLANK(CatTemplate[[#This Row],[St. unit effort]]),0,(CatTemplate[[#This Row],[St. unit effort]] * CatTemplate[[#This Row],[Year15]]))</f>
        <v>0</v>
      </c>
      <c r="CW126" s="29">
        <f>IF(ISBLANK(CatTemplate[[#This Row],[St. unit effort]]),0,(CatTemplate[[#This Row],[St. unit effort]] * CatTemplate[[#This Row],[Year16]]))</f>
        <v>0</v>
      </c>
      <c r="CX126" s="29">
        <f>IF(ISBLANK(CatTemplate[[#This Row],[St. unit effort]]),0,(CatTemplate[[#This Row],[St. unit effort]] * CatTemplate[[#This Row],[Year17]]))</f>
        <v>0</v>
      </c>
      <c r="CY126" s="29">
        <f>IF(ISBLANK(CatTemplate[[#This Row],[St. unit effort]]),0,(CatTemplate[[#This Row],[St. unit effort]] * CatTemplate[[#This Row],[Year18]]))</f>
        <v>0</v>
      </c>
      <c r="CZ126" s="29">
        <f>IF(ISBLANK(CatTemplate[[#This Row],[St. unit effort]]),0,(CatTemplate[[#This Row],[St. unit effort]] * CatTemplate[[#This Row],[Year19]]))</f>
        <v>0</v>
      </c>
      <c r="DA126" s="29">
        <f>IF(ISBLANK(CatTemplate[[#This Row],[St. unit effort]]),0,(CatTemplate[[#This Row],[St. unit effort]] * CatTemplate[[#This Row],[Year20]]))</f>
        <v>0</v>
      </c>
      <c r="DB126" s="57">
        <f>IF(ISBLANK(CatTemplate[[#This Row],[St. unit effort]]),0,(CatTemplate[[#This Row],[St. unit effort]] * CatTemplate[[#This Row],[Year1]])*8/ParRatePM)</f>
        <v>0</v>
      </c>
      <c r="DC126" s="57">
        <f>IF(ISBLANK(CatTemplate[[#This Row],[St. unit effort]]),0,(CatTemplate[[#This Row],[St. unit effort]] * CatTemplate[[#This Row],[Year2]])*8/ParRatePM)</f>
        <v>0</v>
      </c>
      <c r="DD126" s="57">
        <f>IF(ISBLANK(CatTemplate[[#This Row],[St. unit effort]]),0,(CatTemplate[[#This Row],[St. unit effort]] * CatTemplate[[#This Row],[Year3]])*8/ParRatePM)</f>
        <v>0</v>
      </c>
      <c r="DE126" s="57">
        <f>IF(ISBLANK(CatTemplate[[#This Row],[St. unit effort]]),0,(CatTemplate[[#This Row],[St. unit effort]] * CatTemplate[[#This Row],[Year4]])*8/ParRatePM)</f>
        <v>0</v>
      </c>
      <c r="DF126" s="57">
        <f>IF(ISBLANK(CatTemplate[[#This Row],[St. unit effort]]),0,(CatTemplate[[#This Row],[St. unit effort]] * CatTemplate[[#This Row],[Year5]])*8/ParRatePM)</f>
        <v>0</v>
      </c>
      <c r="DG126" s="57">
        <f>IF(ISBLANK(CatTemplate[[#This Row],[St. unit effort]]),0,(CatTemplate[[#This Row],[St. unit effort]] * CatTemplate[[#This Row],[Year6]])*8/ParRatePM)</f>
        <v>0</v>
      </c>
      <c r="DH126" s="57">
        <f>IF(ISBLANK(CatTemplate[[#This Row],[St. unit effort]]),0,(CatTemplate[[#This Row],[St. unit effort]] * CatTemplate[[#This Row],[Year7]])*8/ParRatePM)</f>
        <v>0</v>
      </c>
      <c r="DI126" s="57">
        <f>IF(ISBLANK(CatTemplate[[#This Row],[St. unit effort]]),0,(CatTemplate[[#This Row],[St. unit effort]] * CatTemplate[[#This Row],[Year8]])*8/ParRatePM)</f>
        <v>0</v>
      </c>
      <c r="DJ126" s="57">
        <f>IF(ISBLANK(CatTemplate[[#This Row],[St. unit effort]]),0,(CatTemplate[[#This Row],[St. unit effort]] * CatTemplate[[#This Row],[Year9]])*8/ParRatePM)</f>
        <v>0</v>
      </c>
      <c r="DK126" s="57">
        <f>IF(ISBLANK(CatTemplate[[#This Row],[St. unit effort]]),0,(CatTemplate[[#This Row],[St. unit effort]] * CatTemplate[[#This Row],[Year10]])*8/ParRatePM)</f>
        <v>0</v>
      </c>
      <c r="DL126" s="57">
        <f>IF(ISBLANK(CatTemplate[[#This Row],[St. unit effort]]),0,(CatTemplate[[#This Row],[St. unit effort]] * CatTemplate[[#This Row],[Year11]])*8/ParRatePM)</f>
        <v>0</v>
      </c>
      <c r="DM126" s="57">
        <f>IF(ISBLANK(CatTemplate[[#This Row],[St. unit effort]]),0,(CatTemplate[[#This Row],[St. unit effort]] * CatTemplate[[#This Row],[Year12]])*8/ParRatePM)</f>
        <v>0</v>
      </c>
      <c r="DN126" s="57">
        <f>IF(ISBLANK(CatTemplate[[#This Row],[St. unit effort]]),0,(CatTemplate[[#This Row],[St. unit effort]] * CatTemplate[[#This Row],[Year13]])*8/ParRatePM)</f>
        <v>0</v>
      </c>
      <c r="DO126" s="57">
        <f>IF(ISBLANK(CatTemplate[[#This Row],[St. unit effort]]),0,(CatTemplate[[#This Row],[St. unit effort]] * CatTemplate[[#This Row],[Year14]])*8/ParRatePM)</f>
        <v>0</v>
      </c>
      <c r="DP126" s="57">
        <f>IF(ISBLANK(CatTemplate[[#This Row],[St. unit effort]]),0,(CatTemplate[[#This Row],[St. unit effort]] * CatTemplate[[#This Row],[Year15]])*8/ParRatePM)</f>
        <v>0</v>
      </c>
      <c r="DQ126" s="57">
        <f>IF(ISBLANK(CatTemplate[[#This Row],[St. unit effort]]),0,(CatTemplate[[#This Row],[St. unit effort]] * CatTemplate[[#This Row],[Year16]])*8/ParRatePM)</f>
        <v>0</v>
      </c>
      <c r="DR126" s="57">
        <f>IF(ISBLANK(CatTemplate[[#This Row],[St. unit effort]]),0,(CatTemplate[[#This Row],[St. unit effort]] * CatTemplate[[#This Row],[Year17]])*8/ParRatePM)</f>
        <v>0</v>
      </c>
      <c r="DS126" s="57">
        <f>IF(ISBLANK(CatTemplate[[#This Row],[St. unit effort]]),0,(CatTemplate[[#This Row],[St. unit effort]] * CatTemplate[[#This Row],[Year18]])*8/ParRatePM)</f>
        <v>0</v>
      </c>
      <c r="DT126" s="57">
        <f>IF(ISBLANK(CatTemplate[[#This Row],[St. unit effort]]),0,(CatTemplate[[#This Row],[St. unit effort]] * CatTemplate[[#This Row],[Year19]])*8/ParRatePM)</f>
        <v>0</v>
      </c>
      <c r="DU126" s="57">
        <f>IF(ISBLANK(CatTemplate[[#This Row],[St. unit effort]]),0,(CatTemplate[[#This Row],[St. unit effort]] * CatTemplate[[#This Row],[Year20]])*8/ParRatePM)</f>
        <v>0</v>
      </c>
      <c r="DV126" s="54">
        <f>SUM(CatTemplate[[#This Row],[PM1]:[PM20]])</f>
        <v>0</v>
      </c>
      <c r="DW126" s="56">
        <f t="shared" si="43"/>
        <v>0</v>
      </c>
      <c r="DX126" s="56">
        <f t="shared" si="43"/>
        <v>0</v>
      </c>
      <c r="DY126" s="56">
        <f t="shared" si="43"/>
        <v>0</v>
      </c>
      <c r="DZ126" s="56">
        <f t="shared" si="43"/>
        <v>0</v>
      </c>
      <c r="EA126" s="56">
        <f t="shared" si="43"/>
        <v>0</v>
      </c>
      <c r="EB126" s="56">
        <f t="shared" si="43"/>
        <v>0</v>
      </c>
      <c r="EC126" s="56">
        <f t="shared" si="43"/>
        <v>0</v>
      </c>
      <c r="ED126" s="56">
        <f t="shared" si="43"/>
        <v>0</v>
      </c>
      <c r="EE126" s="56">
        <f t="shared" si="43"/>
        <v>0</v>
      </c>
      <c r="EF126" s="56">
        <f t="shared" si="43"/>
        <v>0</v>
      </c>
      <c r="EG126" s="56">
        <f t="shared" si="43"/>
        <v>0</v>
      </c>
      <c r="EH126" s="56">
        <f t="shared" si="43"/>
        <v>0</v>
      </c>
      <c r="EI126" s="56">
        <f t="shared" si="43"/>
        <v>0</v>
      </c>
      <c r="EJ126" s="56">
        <f t="shared" si="43"/>
        <v>0</v>
      </c>
      <c r="EK126" s="56">
        <f t="shared" si="43"/>
        <v>0</v>
      </c>
      <c r="EL126" s="56">
        <f t="shared" si="43"/>
        <v>0</v>
      </c>
      <c r="EM126" s="56">
        <f t="shared" si="41"/>
        <v>0</v>
      </c>
      <c r="EN126" s="56">
        <f t="shared" si="41"/>
        <v>0</v>
      </c>
      <c r="EO126" s="56">
        <f t="shared" si="41"/>
        <v>0</v>
      </c>
      <c r="EP126" s="56">
        <f t="shared" si="41"/>
        <v>0</v>
      </c>
      <c r="EQ126" s="30">
        <f>CatTemplate[[#This Row],[Eq. unit cost]] * CatTemplate[[#This Row],[Eq. quantity]]</f>
        <v>0</v>
      </c>
      <c r="ER126" s="30">
        <f>CatTemplate[[#This Row],[Cons. unit cost]] *CatTemplate[[#This Row],[Cons. quantity]]</f>
        <v>0</v>
      </c>
      <c r="ES126" s="30">
        <f>CatTemplate[[#This Row],[Oth. unit cost]] *CatTemplate[[#This Row],[Oth. quantity]]</f>
        <v>0</v>
      </c>
      <c r="ET126" s="55">
        <f>SUM(CatTemplate[[#This Row],[CO1]:[CO20]])</f>
        <v>0</v>
      </c>
      <c r="EU126" s="56">
        <f t="shared" si="44"/>
        <v>0</v>
      </c>
      <c r="EV126" s="56">
        <f t="shared" si="44"/>
        <v>0</v>
      </c>
      <c r="EW126" s="56">
        <f t="shared" si="44"/>
        <v>0</v>
      </c>
      <c r="EX126" s="56">
        <f t="shared" si="44"/>
        <v>0</v>
      </c>
      <c r="EY126" s="56">
        <f t="shared" si="44"/>
        <v>0</v>
      </c>
      <c r="EZ126" s="56">
        <f t="shared" si="44"/>
        <v>0</v>
      </c>
      <c r="FA126" s="56">
        <f t="shared" si="44"/>
        <v>0</v>
      </c>
      <c r="FB126" s="56">
        <f t="shared" si="44"/>
        <v>0</v>
      </c>
      <c r="FC126" s="56">
        <f t="shared" si="44"/>
        <v>0</v>
      </c>
      <c r="FD126" s="56">
        <f t="shared" si="44"/>
        <v>0</v>
      </c>
      <c r="FE126" s="56">
        <f t="shared" si="44"/>
        <v>0</v>
      </c>
      <c r="FF126" s="56">
        <f t="shared" si="44"/>
        <v>0</v>
      </c>
      <c r="FG126" s="56">
        <f t="shared" si="44"/>
        <v>0</v>
      </c>
      <c r="FH126" s="56">
        <f t="shared" si="44"/>
        <v>0</v>
      </c>
      <c r="FI126" s="56">
        <f t="shared" si="44"/>
        <v>0</v>
      </c>
      <c r="FJ126" s="56">
        <f t="shared" si="44"/>
        <v>0</v>
      </c>
      <c r="FK126" s="56">
        <f t="shared" si="42"/>
        <v>0</v>
      </c>
      <c r="FL126" s="56">
        <f t="shared" si="42"/>
        <v>0</v>
      </c>
      <c r="FM126" s="56">
        <f t="shared" si="42"/>
        <v>0</v>
      </c>
      <c r="FN126" s="56">
        <f t="shared" si="42"/>
        <v>0</v>
      </c>
      <c r="FO126" s="58">
        <f>SUM(CatTemplate[[#This Row],[CS1]:[CS20]])</f>
        <v>0</v>
      </c>
      <c r="FP126" s="59">
        <f>CatTemplate[[#This Row],[Total Oth. cost]]+CatTemplate[[#This Row],[Total St. Cost]]</f>
        <v>0</v>
      </c>
      <c r="FQ126" s="33" t="e">
        <f t="shared" si="27"/>
        <v>#VALUE!</v>
      </c>
      <c r="FR126" s="33" t="e">
        <f t="shared" si="28"/>
        <v>#VALUE!</v>
      </c>
      <c r="FS126" s="30" t="e">
        <f>(CatTemplate[[#This Row],[CO1]] + CatTemplate[[#This Row],[CS1]]) * (1 + getRateOHFinal) * getRateMarkupFinal</f>
        <v>#VALUE!</v>
      </c>
      <c r="FT126" s="30" t="e">
        <f>(CatTemplate[[#This Row],[CO2]] + CatTemplate[[#This Row],[CS2]]) * (1 + getRateOHFinal) * getRateMarkupFinal</f>
        <v>#VALUE!</v>
      </c>
      <c r="FU126" s="30" t="e">
        <f>(CatTemplate[[#This Row],[CO3]] + CatTemplate[[#This Row],[CS3]]) * (1 + getRateOHFinal) * getRateMarkupFinal</f>
        <v>#VALUE!</v>
      </c>
      <c r="FV126" s="30" t="e">
        <f>(CatTemplate[[#This Row],[CO4]] + CatTemplate[[#This Row],[CS4]]) * (1 + getRateOHFinal) * getRateMarkupFinal</f>
        <v>#VALUE!</v>
      </c>
      <c r="FW126" s="30" t="e">
        <f>(CatTemplate[[#This Row],[CO5]] + CatTemplate[[#This Row],[CS5]]) * (1 + getRateOHFinal) * getRateMarkupFinal</f>
        <v>#VALUE!</v>
      </c>
      <c r="FX126" s="30" t="e">
        <f>(CatTemplate[[#This Row],[CO6]] + CatTemplate[[#This Row],[CS6]]) * (1 + getRateOHFinal) * getRateMarkupFinal</f>
        <v>#VALUE!</v>
      </c>
      <c r="FY126" s="30" t="e">
        <f>(CatTemplate[[#This Row],[CO7]] + CatTemplate[[#This Row],[CS7]]) * (1 + getRateOHFinal) * getRateMarkupFinal</f>
        <v>#VALUE!</v>
      </c>
      <c r="FZ126" s="30" t="e">
        <f>(CatTemplate[[#This Row],[CO8]] + CatTemplate[[#This Row],[CS8]]) * (1 + getRateOHFinal) * getRateMarkupFinal</f>
        <v>#VALUE!</v>
      </c>
      <c r="GA126" s="30" t="e">
        <f>(CatTemplate[[#This Row],[CO9]] + CatTemplate[[#This Row],[CS9]]) * (1 + getRateOHFinal) * getRateMarkupFinal</f>
        <v>#VALUE!</v>
      </c>
      <c r="GB126" s="30" t="e">
        <f>(CatTemplate[[#This Row],[CO10]] + CatTemplate[[#This Row],[CS10]]) * (1 + getRateOHFinal) * getRateMarkupFinal</f>
        <v>#VALUE!</v>
      </c>
      <c r="GC126" s="30" t="e">
        <f>(CatTemplate[[#This Row],[CO11]] + CatTemplate[[#This Row],[CS11]]) * (1 + getRateOHFinal) * getRateMarkupFinal</f>
        <v>#VALUE!</v>
      </c>
      <c r="GD126" s="30" t="e">
        <f>(CatTemplate[[#This Row],[CO12]] + CatTemplate[[#This Row],[CS12]]) * (1 + getRateOHFinal) * getRateMarkupFinal</f>
        <v>#VALUE!</v>
      </c>
      <c r="GE126" s="30" t="e">
        <f>(CatTemplate[[#This Row],[CO13]] + CatTemplate[[#This Row],[CS13]]) * (1 + getRateOHFinal) * getRateMarkupFinal</f>
        <v>#VALUE!</v>
      </c>
      <c r="GF126" s="30" t="e">
        <f>(CatTemplate[[#This Row],[CO14]] + CatTemplate[[#This Row],[CS14]]) * (1 + getRateOHFinal) * getRateMarkupFinal</f>
        <v>#VALUE!</v>
      </c>
      <c r="GG126" s="30" t="e">
        <f>(CatTemplate[[#This Row],[CO15]] + CatTemplate[[#This Row],[CS15]]) * (1 + getRateOHFinal) * getRateMarkupFinal</f>
        <v>#VALUE!</v>
      </c>
      <c r="GH126" s="30" t="e">
        <f>(CatTemplate[[#This Row],[CO16]] + CatTemplate[[#This Row],[CS16]]) * (1 + getRateOHFinal) * getRateMarkupFinal</f>
        <v>#VALUE!</v>
      </c>
      <c r="GI126" s="30" t="e">
        <f>(CatTemplate[[#This Row],[CO17]] + CatTemplate[[#This Row],[CS17]]) * (1 + getRateOHFinal) * getRateMarkupFinal</f>
        <v>#VALUE!</v>
      </c>
      <c r="GJ126" s="30" t="e">
        <f>(CatTemplate[[#This Row],[CO18]] + CatTemplate[[#This Row],[CS18]]) * (1 + getRateOHFinal) * getRateMarkupFinal</f>
        <v>#VALUE!</v>
      </c>
      <c r="GK126" s="30" t="e">
        <f>(CatTemplate[[#This Row],[CO19]] + CatTemplate[[#This Row],[CS19]]) * (1 + getRateOHFinal) * getRateMarkupFinal</f>
        <v>#VALUE!</v>
      </c>
      <c r="GL126" s="30" t="e">
        <f>(CatTemplate[[#This Row],[CO20]] + CatTemplate[[#This Row],[CS20]]) * (1 + getRateOHFinal) * getRateMarkupFinal</f>
        <v>#VALUE!</v>
      </c>
      <c r="GM126" s="30" t="e">
        <f t="shared" si="29"/>
        <v>#VALUE!</v>
      </c>
      <c r="GN126" s="30" t="e">
        <f t="shared" si="30"/>
        <v>#VALUE!</v>
      </c>
      <c r="GO126" s="30" t="e">
        <f t="shared" si="31"/>
        <v>#VALUE!</v>
      </c>
      <c r="GP126" s="30" t="e">
        <f t="shared" si="32"/>
        <v>#VALUE!</v>
      </c>
      <c r="GQ126" s="30" t="e">
        <f>(CatTemplate[[#This Row],[CO1]]+CatTemplate[[#This Row],[CS1]]) * (1+ getRateOHFinal) * (1 + getRateMarkupFinal)</f>
        <v>#VALUE!</v>
      </c>
      <c r="GR126" s="30" t="e">
        <f>(CatTemplate[[#This Row],[CO2]]+CatTemplate[[#This Row],[CS2]]) * (1+ getRateOHFinal) * (1 + getRateMarkupFinal)</f>
        <v>#VALUE!</v>
      </c>
      <c r="GS126" s="30" t="e">
        <f>(CatTemplate[[#This Row],[CO3]]+CatTemplate[[#This Row],[CS3]]) * (1+ getRateOHFinal) * (1 + getRateMarkupFinal)</f>
        <v>#VALUE!</v>
      </c>
      <c r="GT126" s="30" t="e">
        <f>(CatTemplate[[#This Row],[CO4]]+CatTemplate[[#This Row],[CS4]]) * (1+ getRateOHFinal) * (1 + getRateMarkupFinal)</f>
        <v>#VALUE!</v>
      </c>
      <c r="GU126" s="30" t="e">
        <f>(CatTemplate[[#This Row],[CO5]]+CatTemplate[[#This Row],[CS5]]) * (1+ getRateOHFinal) * (1 + getRateMarkupFinal)</f>
        <v>#VALUE!</v>
      </c>
      <c r="GV126" s="30" t="e">
        <f>(CatTemplate[[#This Row],[CO6]]+CatTemplate[[#This Row],[CS6]]) * (1+ getRateOHFinal) * (1 + getRateMarkupFinal)</f>
        <v>#VALUE!</v>
      </c>
      <c r="GW126" s="30" t="e">
        <f>(CatTemplate[[#This Row],[CO7]]+CatTemplate[[#This Row],[CS7]]) * (1+ getRateOHFinal) * (1 + getRateMarkupFinal)</f>
        <v>#VALUE!</v>
      </c>
      <c r="GX126" s="30" t="e">
        <f>(CatTemplate[[#This Row],[CO8]]+CatTemplate[[#This Row],[CS8]]) * (1+ getRateOHFinal) * (1 + getRateMarkupFinal)</f>
        <v>#VALUE!</v>
      </c>
      <c r="GY126" s="30" t="e">
        <f>(CatTemplate[[#This Row],[CO9]]+CatTemplate[[#This Row],[CS9]]) * (1+ getRateOHFinal) * (1 + getRateMarkupFinal)</f>
        <v>#VALUE!</v>
      </c>
      <c r="GZ126" s="30" t="e">
        <f>(CatTemplate[[#This Row],[CO10]]+CatTemplate[[#This Row],[CS10]]) * (1+ getRateOHFinal) * (1 + getRateMarkupFinal)</f>
        <v>#VALUE!</v>
      </c>
      <c r="HA126" s="30" t="e">
        <f>(CatTemplate[[#This Row],[CO11]]+CatTemplate[[#This Row],[CS11]]) * (1+ getRateOHFinal) * (1 + getRateMarkupFinal)</f>
        <v>#VALUE!</v>
      </c>
      <c r="HB126" s="30" t="e">
        <f>(CatTemplate[[#This Row],[CO12]]+CatTemplate[[#This Row],[CS12]]) * (1+ getRateOHFinal) * (1 + getRateMarkupFinal)</f>
        <v>#VALUE!</v>
      </c>
      <c r="HC126" s="30" t="e">
        <f>(CatTemplate[[#This Row],[CO13]]+CatTemplate[[#This Row],[CS13]]) * (1+ getRateOHFinal) * (1 + getRateMarkupFinal)</f>
        <v>#VALUE!</v>
      </c>
      <c r="HD126" s="30" t="e">
        <f>(CatTemplate[[#This Row],[CO14]]+CatTemplate[[#This Row],[CS14]]) * (1+ getRateOHFinal) * (1 + getRateMarkupFinal)</f>
        <v>#VALUE!</v>
      </c>
      <c r="HE126" s="30" t="e">
        <f>(CatTemplate[[#This Row],[CO15]]+CatTemplate[[#This Row],[CS15]]) * (1+ getRateOHFinal) * (1 + getRateMarkupFinal)</f>
        <v>#VALUE!</v>
      </c>
      <c r="HF126" s="30" t="e">
        <f>(CatTemplate[[#This Row],[CO16]]+CatTemplate[[#This Row],[CS16]]) * (1+ getRateOHFinal) * (1 + getRateMarkupFinal)</f>
        <v>#VALUE!</v>
      </c>
      <c r="HG126" s="30" t="e">
        <f>(CatTemplate[[#This Row],[CO17]]+CatTemplate[[#This Row],[CS17]]) * (1+ getRateOHFinal) * (1 + getRateMarkupFinal)</f>
        <v>#VALUE!</v>
      </c>
      <c r="HH126" s="30" t="e">
        <f>(CatTemplate[[#This Row],[CO18]]+CatTemplate[[#This Row],[CS18]]) * (1+ getRateOHFinal) * (1 + getRateMarkupFinal)</f>
        <v>#VALUE!</v>
      </c>
      <c r="HI126" s="30" t="e">
        <f>(CatTemplate[[#This Row],[CO19]]+CatTemplate[[#This Row],[CS19]]) * (1+ getRateOHFinal) * (1 + getRateMarkupFinal)</f>
        <v>#VALUE!</v>
      </c>
      <c r="HJ126" s="30" t="e">
        <f>(CatTemplate[[#This Row],[CO20]]+CatTemplate[[#This Row],[CS20]]) * (1+ getRateOHFinal) * (1 + getRateMarkupFinal)</f>
        <v>#VALUE!</v>
      </c>
      <c r="HK126" s="39" t="e">
        <f>CatTemplate[[#This Row],[Total cost]]+CatTemplate[[#This Row],[OH Amount]]+CatTemplate[[#This Row],[Markup]]</f>
        <v>#VALUE!</v>
      </c>
      <c r="HL126" s="63">
        <f>IF(CatTemplate[[#This Row],[Units]]="Days",CatTemplate[[#This Row],[Project quantity]]*CatTemplate[[#This Row],[St. unit effort]],CatTemplate[[#This Row],[Project quantity]])</f>
        <v>0</v>
      </c>
      <c r="HM126" s="287">
        <f>IFERROR(CatTemplate[[#This Row],[Total Price]]/(CatTemplate[[#This Row],[Final Quantity]]),0)</f>
        <v>0</v>
      </c>
      <c r="HN126" s="261"/>
    </row>
    <row r="127" spans="2:222" ht="25.5" customHeight="1" x14ac:dyDescent="0.2">
      <c r="B127" s="6" t="s">
        <v>75</v>
      </c>
      <c r="C127" s="22">
        <v>2</v>
      </c>
      <c r="D127" s="7" t="s">
        <v>75</v>
      </c>
      <c r="E127" s="24">
        <v>10</v>
      </c>
      <c r="F127" s="18" t="s">
        <v>164</v>
      </c>
      <c r="G127" s="26">
        <v>13</v>
      </c>
      <c r="H127" s="18" t="s">
        <v>862</v>
      </c>
      <c r="I127" s="18" t="s">
        <v>896</v>
      </c>
      <c r="J127" s="15" t="s">
        <v>28</v>
      </c>
      <c r="K127" s="15"/>
      <c r="L127" s="15" t="s">
        <v>140</v>
      </c>
      <c r="M127" s="15" t="s">
        <v>890</v>
      </c>
      <c r="N127" s="15" t="s">
        <v>858</v>
      </c>
      <c r="O127" s="320"/>
      <c r="P127" s="71"/>
      <c r="Q127" s="108"/>
      <c r="R127" s="73"/>
      <c r="S127" s="97"/>
      <c r="T127" s="100">
        <f>getEqUnitCost</f>
        <v>0</v>
      </c>
      <c r="U127" s="73">
        <f>getEqUnitEffort</f>
        <v>0</v>
      </c>
      <c r="V127" s="101">
        <f>getEqQuantity</f>
        <v>0</v>
      </c>
      <c r="W127" s="320"/>
      <c r="X127" s="100">
        <f>getConsUnitCost</f>
        <v>0</v>
      </c>
      <c r="Y127" s="73">
        <f>getConsUnitEffort</f>
        <v>0</v>
      </c>
      <c r="Z127" s="14">
        <f>getConsQuantity</f>
        <v>0</v>
      </c>
      <c r="AA127" s="320"/>
      <c r="AB127" s="72"/>
      <c r="AC127" s="112"/>
      <c r="AD127" s="14">
        <f>getOthQuantity</f>
        <v>0</v>
      </c>
      <c r="AE127" s="320"/>
      <c r="AF127" s="28" t="str">
        <f>IF(ISBLANK(CatTemplate[[#This Row],[Resource type]]),"",CatTemplate[[#This Row],[Resource type]])</f>
        <v>CIEC CRA</v>
      </c>
      <c r="AG127" s="242">
        <f>getStaffUnitCost</f>
        <v>529.72667641480098</v>
      </c>
      <c r="AH127" s="113">
        <f>getStaffUnitEffort</f>
        <v>0</v>
      </c>
      <c r="AI127" s="40">
        <f>getStaffQuantity</f>
        <v>0</v>
      </c>
      <c r="AJ127" s="41">
        <f>CatTemplate[[#This Row],[St. quantity]]*8/ParRatePM</f>
        <v>0</v>
      </c>
      <c r="AK127" s="320"/>
      <c r="AL127" s="53" t="str">
        <f>CatTemplate[[#This Row],[Item type]]</f>
        <v>Days</v>
      </c>
      <c r="AM127" s="12">
        <f>SUM(CatTemplate[[#This Row],[Year1]:[Year20]])</f>
        <v>0</v>
      </c>
      <c r="AN127" s="52"/>
      <c r="AO127" s="52"/>
      <c r="AP127" s="52"/>
      <c r="AQ127" s="52"/>
      <c r="AR127" s="52"/>
      <c r="AS127" s="8"/>
      <c r="AT127" s="8"/>
      <c r="AU127" s="8"/>
      <c r="AV127" s="8"/>
      <c r="AW127" s="8"/>
      <c r="AX127" s="8"/>
      <c r="AY127" s="8"/>
      <c r="AZ127" s="8"/>
      <c r="BA127" s="8"/>
      <c r="BB127" s="8"/>
      <c r="BC127" s="8"/>
      <c r="BD127" s="8"/>
      <c r="BE127" s="8"/>
      <c r="BF127" s="8"/>
      <c r="BG127" s="36"/>
      <c r="BH127" s="320"/>
      <c r="BI127" s="37" t="str">
        <f>getCostCategory</f>
        <v>07 Other costs</v>
      </c>
      <c r="BJ127" s="37" t="str">
        <f>getSection</f>
        <v>02 Patient visits and data collection</v>
      </c>
      <c r="BK127" s="32" t="str">
        <f>getObject</f>
        <v>Patient visits and data collection</v>
      </c>
      <c r="BL127" s="30">
        <f>IFERROR(getUnitCost * IF(CatTemplate[[#This Row],[Cost Category Comp.]]="01 Staff costs", 1,1),0)</f>
        <v>529.72667641480098</v>
      </c>
      <c r="BM127" s="29">
        <f>IF(AND(ISBLANK(CatTemplate[[#This Row],[Eq. unit cost]]),ISBLANK(CatTemplate[[#This Row],[Cons. unit cost]]),ISBLANK(CatTemplate[[#This Row],[Oth. unit cost]])), 0, IF(getUnitEffort =0,1,getUnitEffort) * CatTemplate[[#This Row],[Year1]])</f>
        <v>0</v>
      </c>
      <c r="BN127" s="29">
        <f>IF(AND(ISBLANK(CatTemplate[[#This Row],[Eq. unit cost]]),ISBLANK(CatTemplate[[#This Row],[Cons. unit cost]]),ISBLANK(CatTemplate[[#This Row],[Oth. unit cost]])), 0, IF(getUnitEffort =0,1,getUnitEffort) * CatTemplate[[#This Row],[Year2]])</f>
        <v>0</v>
      </c>
      <c r="BO127" s="29">
        <f>IF(AND(ISBLANK(CatTemplate[[#This Row],[Eq. unit cost]]),ISBLANK(CatTemplate[[#This Row],[Cons. unit cost]]),ISBLANK(CatTemplate[[#This Row],[Oth. unit cost]])), 0, IF(getUnitEffort =0,1,getUnitEffort) * CatTemplate[[#This Row],[Year3]])</f>
        <v>0</v>
      </c>
      <c r="BP127" s="29">
        <f>IF(AND(ISBLANK(CatTemplate[[#This Row],[Eq. unit cost]]),ISBLANK(CatTemplate[[#This Row],[Cons. unit cost]]),ISBLANK(CatTemplate[[#This Row],[Oth. unit cost]])), 0, IF(getUnitEffort =0,1,getUnitEffort) * CatTemplate[[#This Row],[Year4]])</f>
        <v>0</v>
      </c>
      <c r="BQ127" s="29">
        <f>IF(AND(ISBLANK(CatTemplate[[#This Row],[Eq. unit cost]]),ISBLANK(CatTemplate[[#This Row],[Cons. unit cost]]),ISBLANK(CatTemplate[[#This Row],[Oth. unit cost]])), 0, IF(getUnitEffort =0,1,getUnitEffort) * CatTemplate[[#This Row],[Year5]])</f>
        <v>0</v>
      </c>
      <c r="BR127" s="29">
        <f>IF(AND(ISBLANK(CatTemplate[[#This Row],[Eq. unit cost]]),ISBLANK(CatTemplate[[#This Row],[Cons. unit cost]]),ISBLANK(CatTemplate[[#This Row],[Oth. unit cost]])), 0, IF(getUnitEffort =0,1,getUnitEffort) * CatTemplate[[#This Row],[Year6]])</f>
        <v>0</v>
      </c>
      <c r="BS127" s="29">
        <f>IF(AND(ISBLANK(CatTemplate[[#This Row],[Eq. unit cost]]),ISBLANK(CatTemplate[[#This Row],[Cons. unit cost]]),ISBLANK(CatTemplate[[#This Row],[Oth. unit cost]])), 0, IF(getUnitEffort =0,1,getUnitEffort) * CatTemplate[[#This Row],[Year7]])</f>
        <v>0</v>
      </c>
      <c r="BT127" s="29">
        <f>IF(AND(ISBLANK(CatTemplate[[#This Row],[Eq. unit cost]]),ISBLANK(CatTemplate[[#This Row],[Cons. unit cost]]),ISBLANK(CatTemplate[[#This Row],[Oth. unit cost]])), 0, IF(getUnitEffort =0,1,getUnitEffort) * CatTemplate[[#This Row],[Year8]])</f>
        <v>0</v>
      </c>
      <c r="BU127" s="29">
        <f>IF(AND(ISBLANK(CatTemplate[[#This Row],[Eq. unit cost]]),ISBLANK(CatTemplate[[#This Row],[Cons. unit cost]]),ISBLANK(CatTemplate[[#This Row],[Oth. unit cost]])), 0, IF(getUnitEffort =0,1,getUnitEffort) * CatTemplate[[#This Row],[Year9]])</f>
        <v>0</v>
      </c>
      <c r="BV127" s="29">
        <f>IF(AND(ISBLANK(CatTemplate[[#This Row],[Eq. unit cost]]),ISBLANK(CatTemplate[[#This Row],[Cons. unit cost]]),ISBLANK(CatTemplate[[#This Row],[Oth. unit cost]])), 0, IF(getUnitEffort =0,1,getUnitEffort) * CatTemplate[[#This Row],[Year10]])</f>
        <v>0</v>
      </c>
      <c r="BW127" s="29">
        <f>IF(AND(ISBLANK(CatTemplate[[#This Row],[Eq. unit cost]]),ISBLANK(CatTemplate[[#This Row],[Cons. unit cost]]),ISBLANK(CatTemplate[[#This Row],[Oth. unit cost]])), 0, IF(getUnitEffort =0,1,getUnitEffort) * CatTemplate[[#This Row],[Year11]])</f>
        <v>0</v>
      </c>
      <c r="BX127" s="29">
        <f>IF(AND(ISBLANK(CatTemplate[[#This Row],[Eq. unit cost]]),ISBLANK(CatTemplate[[#This Row],[Cons. unit cost]]),ISBLANK(CatTemplate[[#This Row],[Oth. unit cost]])), 0, IF(getUnitEffort =0,1,getUnitEffort) * CatTemplate[[#This Row],[Year12]])</f>
        <v>0</v>
      </c>
      <c r="BY127" s="29">
        <f>IF(AND(ISBLANK(CatTemplate[[#This Row],[Eq. unit cost]]),ISBLANK(CatTemplate[[#This Row],[Cons. unit cost]]),ISBLANK(CatTemplate[[#This Row],[Oth. unit cost]])), 0, IF(getUnitEffort =0,1,getUnitEffort) * CatTemplate[[#This Row],[Year13]])</f>
        <v>0</v>
      </c>
      <c r="BZ127" s="29">
        <f>IF(AND(ISBLANK(CatTemplate[[#This Row],[Eq. unit cost]]),ISBLANK(CatTemplate[[#This Row],[Cons. unit cost]]),ISBLANK(CatTemplate[[#This Row],[Oth. unit cost]])), 0, IF(getUnitEffort =0,1,getUnitEffort) * CatTemplate[[#This Row],[Year14]])</f>
        <v>0</v>
      </c>
      <c r="CA127" s="29">
        <f>IF(AND(ISBLANK(CatTemplate[[#This Row],[Eq. unit cost]]),ISBLANK(CatTemplate[[#This Row],[Cons. unit cost]]),ISBLANK(CatTemplate[[#This Row],[Oth. unit cost]])), 0, IF(getUnitEffort =0,1,getUnitEffort) * CatTemplate[[#This Row],[Year15]])</f>
        <v>0</v>
      </c>
      <c r="CB127" s="29">
        <f>IF(AND(ISBLANK(CatTemplate[[#This Row],[Eq. unit cost]]),ISBLANK(CatTemplate[[#This Row],[Cons. unit cost]]),ISBLANK(CatTemplate[[#This Row],[Oth. unit cost]])), 0, IF(getUnitEffort =0,1,getUnitEffort) * CatTemplate[[#This Row],[Year16]])</f>
        <v>0</v>
      </c>
      <c r="CC127" s="29">
        <f>IF(AND(ISBLANK(CatTemplate[[#This Row],[Eq. unit cost]]),ISBLANK(CatTemplate[[#This Row],[Cons. unit cost]]),ISBLANK(CatTemplate[[#This Row],[Oth. unit cost]])), 0, IF(getUnitEffort =0,1,getUnitEffort) * CatTemplate[[#This Row],[Year17]])</f>
        <v>0</v>
      </c>
      <c r="CD127" s="29">
        <f>IF(AND(ISBLANK(CatTemplate[[#This Row],[Eq. unit cost]]),ISBLANK(CatTemplate[[#This Row],[Cons. unit cost]]),ISBLANK(CatTemplate[[#This Row],[Oth. unit cost]])), 0, IF(getUnitEffort =0,1,getUnitEffort) * CatTemplate[[#This Row],[Year18]])</f>
        <v>0</v>
      </c>
      <c r="CE127" s="29">
        <f>IF(AND(ISBLANK(CatTemplate[[#This Row],[Eq. unit cost]]),ISBLANK(CatTemplate[[#This Row],[Cons. unit cost]]),ISBLANK(CatTemplate[[#This Row],[Oth. unit cost]])), 0, IF(getUnitEffort =0,1,getUnitEffort) * CatTemplate[[#This Row],[Year19]])</f>
        <v>0</v>
      </c>
      <c r="CF127" s="29">
        <f>IF(AND(ISBLANK(CatTemplate[[#This Row],[Eq. unit cost]]),ISBLANK(CatTemplate[[#This Row],[Cons. unit cost]]),ISBLANK(CatTemplate[[#This Row],[Oth. unit cost]])), 0, IF(getUnitEffort =0,1,getUnitEffort) * CatTemplate[[#This Row],[Year20]])</f>
        <v>0</v>
      </c>
      <c r="CG127" s="45">
        <f>SUM(CatTemplate[[#This Row],[Q1]:[Q20]])</f>
        <v>0</v>
      </c>
      <c r="CH127" s="29">
        <f>IF(ISBLANK(CatTemplate[[#This Row],[St. unit effort]]),0,(CatTemplate[[#This Row],[St. unit effort]] * CatTemplate[[#This Row],[Year1]]))</f>
        <v>0</v>
      </c>
      <c r="CI127" s="29">
        <f>IF(ISBLANK(CatTemplate[[#This Row],[St. unit effort]]),0,(CatTemplate[[#This Row],[St. unit effort]] * CatTemplate[[#This Row],[Year2]]))</f>
        <v>0</v>
      </c>
      <c r="CJ127" s="29">
        <f>IF(ISBLANK(CatTemplate[[#This Row],[St. unit effort]]),0,(CatTemplate[[#This Row],[St. unit effort]] * CatTemplate[[#This Row],[Year3]]))</f>
        <v>0</v>
      </c>
      <c r="CK127" s="29">
        <f>IF(ISBLANK(CatTemplate[[#This Row],[St. unit effort]]),0,(CatTemplate[[#This Row],[St. unit effort]] * CatTemplate[[#This Row],[Year4]]))</f>
        <v>0</v>
      </c>
      <c r="CL127" s="29">
        <f>IF(ISBLANK(CatTemplate[[#This Row],[St. unit effort]]),0,(CatTemplate[[#This Row],[St. unit effort]] * CatTemplate[[#This Row],[Year5]]))</f>
        <v>0</v>
      </c>
      <c r="CM127" s="29">
        <f>IF(ISBLANK(CatTemplate[[#This Row],[St. unit effort]]),0,(CatTemplate[[#This Row],[St. unit effort]] * CatTemplate[[#This Row],[Year6]]))</f>
        <v>0</v>
      </c>
      <c r="CN127" s="29">
        <f>IF(ISBLANK(CatTemplate[[#This Row],[St. unit effort]]),0,(CatTemplate[[#This Row],[St. unit effort]] * CatTemplate[[#This Row],[Year7]]))</f>
        <v>0</v>
      </c>
      <c r="CO127" s="29">
        <f>IF(ISBLANK(CatTemplate[[#This Row],[St. unit effort]]),0,(CatTemplate[[#This Row],[St. unit effort]] * CatTemplate[[#This Row],[Year8]]))</f>
        <v>0</v>
      </c>
      <c r="CP127" s="29">
        <f>IF(ISBLANK(CatTemplate[[#This Row],[St. unit effort]]),0,(CatTemplate[[#This Row],[St. unit effort]] * CatTemplate[[#This Row],[Year9]]))</f>
        <v>0</v>
      </c>
      <c r="CQ127" s="29">
        <f>IF(ISBLANK(CatTemplate[[#This Row],[St. unit effort]]),0,(CatTemplate[[#This Row],[St. unit effort]] * CatTemplate[[#This Row],[Year10]]))</f>
        <v>0</v>
      </c>
      <c r="CR127" s="29">
        <f>IF(ISBLANK(CatTemplate[[#This Row],[St. unit effort]]),0,(CatTemplate[[#This Row],[St. unit effort]] * CatTemplate[[#This Row],[Year11]]))</f>
        <v>0</v>
      </c>
      <c r="CS127" s="29">
        <f>IF(ISBLANK(CatTemplate[[#This Row],[St. unit effort]]),0,(CatTemplate[[#This Row],[St. unit effort]] * CatTemplate[[#This Row],[Year12]]))</f>
        <v>0</v>
      </c>
      <c r="CT127" s="29">
        <f>IF(ISBLANK(CatTemplate[[#This Row],[St. unit effort]]),0,(CatTemplate[[#This Row],[St. unit effort]] * CatTemplate[[#This Row],[Year13]]))</f>
        <v>0</v>
      </c>
      <c r="CU127" s="29">
        <f>IF(ISBLANK(CatTemplate[[#This Row],[St. unit effort]]),0,(CatTemplate[[#This Row],[St. unit effort]] * CatTemplate[[#This Row],[Year14]]))</f>
        <v>0</v>
      </c>
      <c r="CV127" s="29">
        <f>IF(ISBLANK(CatTemplate[[#This Row],[St. unit effort]]),0,(CatTemplate[[#This Row],[St. unit effort]] * CatTemplate[[#This Row],[Year15]]))</f>
        <v>0</v>
      </c>
      <c r="CW127" s="29">
        <f>IF(ISBLANK(CatTemplate[[#This Row],[St. unit effort]]),0,(CatTemplate[[#This Row],[St. unit effort]] * CatTemplate[[#This Row],[Year16]]))</f>
        <v>0</v>
      </c>
      <c r="CX127" s="29">
        <f>IF(ISBLANK(CatTemplate[[#This Row],[St. unit effort]]),0,(CatTemplate[[#This Row],[St. unit effort]] * CatTemplate[[#This Row],[Year17]]))</f>
        <v>0</v>
      </c>
      <c r="CY127" s="29">
        <f>IF(ISBLANK(CatTemplate[[#This Row],[St. unit effort]]),0,(CatTemplate[[#This Row],[St. unit effort]] * CatTemplate[[#This Row],[Year18]]))</f>
        <v>0</v>
      </c>
      <c r="CZ127" s="29">
        <f>IF(ISBLANK(CatTemplate[[#This Row],[St. unit effort]]),0,(CatTemplate[[#This Row],[St. unit effort]] * CatTemplate[[#This Row],[Year19]]))</f>
        <v>0</v>
      </c>
      <c r="DA127" s="29">
        <f>IF(ISBLANK(CatTemplate[[#This Row],[St. unit effort]]),0,(CatTemplate[[#This Row],[St. unit effort]] * CatTemplate[[#This Row],[Year20]]))</f>
        <v>0</v>
      </c>
      <c r="DB127" s="57">
        <f>IF(ISBLANK(CatTemplate[[#This Row],[St. unit effort]]),0,(CatTemplate[[#This Row],[St. unit effort]] * CatTemplate[[#This Row],[Year1]])*8/ParRatePM)</f>
        <v>0</v>
      </c>
      <c r="DC127" s="57">
        <f>IF(ISBLANK(CatTemplate[[#This Row],[St. unit effort]]),0,(CatTemplate[[#This Row],[St. unit effort]] * CatTemplate[[#This Row],[Year2]])*8/ParRatePM)</f>
        <v>0</v>
      </c>
      <c r="DD127" s="57">
        <f>IF(ISBLANK(CatTemplate[[#This Row],[St. unit effort]]),0,(CatTemplate[[#This Row],[St. unit effort]] * CatTemplate[[#This Row],[Year3]])*8/ParRatePM)</f>
        <v>0</v>
      </c>
      <c r="DE127" s="57">
        <f>IF(ISBLANK(CatTemplate[[#This Row],[St. unit effort]]),0,(CatTemplate[[#This Row],[St. unit effort]] * CatTemplate[[#This Row],[Year4]])*8/ParRatePM)</f>
        <v>0</v>
      </c>
      <c r="DF127" s="57">
        <f>IF(ISBLANK(CatTemplate[[#This Row],[St. unit effort]]),0,(CatTemplate[[#This Row],[St. unit effort]] * CatTemplate[[#This Row],[Year5]])*8/ParRatePM)</f>
        <v>0</v>
      </c>
      <c r="DG127" s="57">
        <f>IF(ISBLANK(CatTemplate[[#This Row],[St. unit effort]]),0,(CatTemplate[[#This Row],[St. unit effort]] * CatTemplate[[#This Row],[Year6]])*8/ParRatePM)</f>
        <v>0</v>
      </c>
      <c r="DH127" s="57">
        <f>IF(ISBLANK(CatTemplate[[#This Row],[St. unit effort]]),0,(CatTemplate[[#This Row],[St. unit effort]] * CatTemplate[[#This Row],[Year7]])*8/ParRatePM)</f>
        <v>0</v>
      </c>
      <c r="DI127" s="57">
        <f>IF(ISBLANK(CatTemplate[[#This Row],[St. unit effort]]),0,(CatTemplate[[#This Row],[St. unit effort]] * CatTemplate[[#This Row],[Year8]])*8/ParRatePM)</f>
        <v>0</v>
      </c>
      <c r="DJ127" s="57">
        <f>IF(ISBLANK(CatTemplate[[#This Row],[St. unit effort]]),0,(CatTemplate[[#This Row],[St. unit effort]] * CatTemplate[[#This Row],[Year9]])*8/ParRatePM)</f>
        <v>0</v>
      </c>
      <c r="DK127" s="57">
        <f>IF(ISBLANK(CatTemplate[[#This Row],[St. unit effort]]),0,(CatTemplate[[#This Row],[St. unit effort]] * CatTemplate[[#This Row],[Year10]])*8/ParRatePM)</f>
        <v>0</v>
      </c>
      <c r="DL127" s="57">
        <f>IF(ISBLANK(CatTemplate[[#This Row],[St. unit effort]]),0,(CatTemplate[[#This Row],[St. unit effort]] * CatTemplate[[#This Row],[Year11]])*8/ParRatePM)</f>
        <v>0</v>
      </c>
      <c r="DM127" s="57">
        <f>IF(ISBLANK(CatTemplate[[#This Row],[St. unit effort]]),0,(CatTemplate[[#This Row],[St. unit effort]] * CatTemplate[[#This Row],[Year12]])*8/ParRatePM)</f>
        <v>0</v>
      </c>
      <c r="DN127" s="57">
        <f>IF(ISBLANK(CatTemplate[[#This Row],[St. unit effort]]),0,(CatTemplate[[#This Row],[St. unit effort]] * CatTemplate[[#This Row],[Year13]])*8/ParRatePM)</f>
        <v>0</v>
      </c>
      <c r="DO127" s="57">
        <f>IF(ISBLANK(CatTemplate[[#This Row],[St. unit effort]]),0,(CatTemplate[[#This Row],[St. unit effort]] * CatTemplate[[#This Row],[Year14]])*8/ParRatePM)</f>
        <v>0</v>
      </c>
      <c r="DP127" s="57">
        <f>IF(ISBLANK(CatTemplate[[#This Row],[St. unit effort]]),0,(CatTemplate[[#This Row],[St. unit effort]] * CatTemplate[[#This Row],[Year15]])*8/ParRatePM)</f>
        <v>0</v>
      </c>
      <c r="DQ127" s="57">
        <f>IF(ISBLANK(CatTemplate[[#This Row],[St. unit effort]]),0,(CatTemplate[[#This Row],[St. unit effort]] * CatTemplate[[#This Row],[Year16]])*8/ParRatePM)</f>
        <v>0</v>
      </c>
      <c r="DR127" s="57">
        <f>IF(ISBLANK(CatTemplate[[#This Row],[St. unit effort]]),0,(CatTemplate[[#This Row],[St. unit effort]] * CatTemplate[[#This Row],[Year17]])*8/ParRatePM)</f>
        <v>0</v>
      </c>
      <c r="DS127" s="57">
        <f>IF(ISBLANK(CatTemplate[[#This Row],[St. unit effort]]),0,(CatTemplate[[#This Row],[St. unit effort]] * CatTemplate[[#This Row],[Year18]])*8/ParRatePM)</f>
        <v>0</v>
      </c>
      <c r="DT127" s="57">
        <f>IF(ISBLANK(CatTemplate[[#This Row],[St. unit effort]]),0,(CatTemplate[[#This Row],[St. unit effort]] * CatTemplate[[#This Row],[Year19]])*8/ParRatePM)</f>
        <v>0</v>
      </c>
      <c r="DU127" s="57">
        <f>IF(ISBLANK(CatTemplate[[#This Row],[St. unit effort]]),0,(CatTemplate[[#This Row],[St. unit effort]] * CatTemplate[[#This Row],[Year20]])*8/ParRatePM)</f>
        <v>0</v>
      </c>
      <c r="DV127" s="54">
        <f>SUM(CatTemplate[[#This Row],[PM1]:[PM20]])</f>
        <v>0</v>
      </c>
      <c r="DW127" s="56">
        <f t="shared" si="43"/>
        <v>0</v>
      </c>
      <c r="DX127" s="56">
        <f t="shared" si="43"/>
        <v>0</v>
      </c>
      <c r="DY127" s="56">
        <f t="shared" si="43"/>
        <v>0</v>
      </c>
      <c r="DZ127" s="56">
        <f t="shared" si="43"/>
        <v>0</v>
      </c>
      <c r="EA127" s="56">
        <f t="shared" si="43"/>
        <v>0</v>
      </c>
      <c r="EB127" s="56">
        <f t="shared" si="43"/>
        <v>0</v>
      </c>
      <c r="EC127" s="56">
        <f t="shared" si="43"/>
        <v>0</v>
      </c>
      <c r="ED127" s="56">
        <f t="shared" si="43"/>
        <v>0</v>
      </c>
      <c r="EE127" s="56">
        <f t="shared" si="43"/>
        <v>0</v>
      </c>
      <c r="EF127" s="56">
        <f t="shared" si="43"/>
        <v>0</v>
      </c>
      <c r="EG127" s="56">
        <f t="shared" si="43"/>
        <v>0</v>
      </c>
      <c r="EH127" s="56">
        <f t="shared" si="43"/>
        <v>0</v>
      </c>
      <c r="EI127" s="56">
        <f t="shared" si="43"/>
        <v>0</v>
      </c>
      <c r="EJ127" s="56">
        <f t="shared" si="43"/>
        <v>0</v>
      </c>
      <c r="EK127" s="56">
        <f t="shared" si="43"/>
        <v>0</v>
      </c>
      <c r="EL127" s="56">
        <f t="shared" si="43"/>
        <v>0</v>
      </c>
      <c r="EM127" s="56">
        <f t="shared" si="41"/>
        <v>0</v>
      </c>
      <c r="EN127" s="56">
        <f t="shared" si="41"/>
        <v>0</v>
      </c>
      <c r="EO127" s="56">
        <f t="shared" si="41"/>
        <v>0</v>
      </c>
      <c r="EP127" s="56">
        <f t="shared" si="41"/>
        <v>0</v>
      </c>
      <c r="EQ127" s="30">
        <f>CatTemplate[[#This Row],[Eq. unit cost]] * CatTemplate[[#This Row],[Eq. quantity]]</f>
        <v>0</v>
      </c>
      <c r="ER127" s="30">
        <f>CatTemplate[[#This Row],[Cons. unit cost]] *CatTemplate[[#This Row],[Cons. quantity]]</f>
        <v>0</v>
      </c>
      <c r="ES127" s="30">
        <f>CatTemplate[[#This Row],[Oth. unit cost]] *CatTemplate[[#This Row],[Oth. quantity]]</f>
        <v>0</v>
      </c>
      <c r="ET127" s="55">
        <f>SUM(CatTemplate[[#This Row],[CO1]:[CO20]])</f>
        <v>0</v>
      </c>
      <c r="EU127" s="56">
        <f t="shared" si="44"/>
        <v>0</v>
      </c>
      <c r="EV127" s="56">
        <f t="shared" si="44"/>
        <v>0</v>
      </c>
      <c r="EW127" s="56">
        <f t="shared" si="44"/>
        <v>0</v>
      </c>
      <c r="EX127" s="56">
        <f t="shared" si="44"/>
        <v>0</v>
      </c>
      <c r="EY127" s="56">
        <f t="shared" si="44"/>
        <v>0</v>
      </c>
      <c r="EZ127" s="56">
        <f t="shared" si="44"/>
        <v>0</v>
      </c>
      <c r="FA127" s="56">
        <f t="shared" si="44"/>
        <v>0</v>
      </c>
      <c r="FB127" s="56">
        <f t="shared" si="44"/>
        <v>0</v>
      </c>
      <c r="FC127" s="56">
        <f t="shared" si="44"/>
        <v>0</v>
      </c>
      <c r="FD127" s="56">
        <f t="shared" si="44"/>
        <v>0</v>
      </c>
      <c r="FE127" s="56">
        <f t="shared" si="44"/>
        <v>0</v>
      </c>
      <c r="FF127" s="56">
        <f t="shared" si="44"/>
        <v>0</v>
      </c>
      <c r="FG127" s="56">
        <f t="shared" si="44"/>
        <v>0</v>
      </c>
      <c r="FH127" s="56">
        <f t="shared" si="44"/>
        <v>0</v>
      </c>
      <c r="FI127" s="56">
        <f t="shared" si="44"/>
        <v>0</v>
      </c>
      <c r="FJ127" s="56">
        <f t="shared" si="44"/>
        <v>0</v>
      </c>
      <c r="FK127" s="56">
        <f t="shared" si="42"/>
        <v>0</v>
      </c>
      <c r="FL127" s="56">
        <f t="shared" si="42"/>
        <v>0</v>
      </c>
      <c r="FM127" s="56">
        <f t="shared" si="42"/>
        <v>0</v>
      </c>
      <c r="FN127" s="56">
        <f t="shared" si="42"/>
        <v>0</v>
      </c>
      <c r="FO127" s="58">
        <f>SUM(CatTemplate[[#This Row],[CS1]:[CS20]])</f>
        <v>0</v>
      </c>
      <c r="FP127" s="59">
        <f>CatTemplate[[#This Row],[Total Oth. cost]]+CatTemplate[[#This Row],[Total St. Cost]]</f>
        <v>0</v>
      </c>
      <c r="FQ127" s="33" t="e">
        <f t="shared" si="27"/>
        <v>#VALUE!</v>
      </c>
      <c r="FR127" s="33" t="e">
        <f t="shared" si="28"/>
        <v>#VALUE!</v>
      </c>
      <c r="FS127" s="30" t="e">
        <f>(CatTemplate[[#This Row],[CO1]] + CatTemplate[[#This Row],[CS1]]) * (1 + getRateOHFinal) * getRateMarkupFinal</f>
        <v>#VALUE!</v>
      </c>
      <c r="FT127" s="30" t="e">
        <f>(CatTemplate[[#This Row],[CO2]] + CatTemplate[[#This Row],[CS2]]) * (1 + getRateOHFinal) * getRateMarkupFinal</f>
        <v>#VALUE!</v>
      </c>
      <c r="FU127" s="30" t="e">
        <f>(CatTemplate[[#This Row],[CO3]] + CatTemplate[[#This Row],[CS3]]) * (1 + getRateOHFinal) * getRateMarkupFinal</f>
        <v>#VALUE!</v>
      </c>
      <c r="FV127" s="30" t="e">
        <f>(CatTemplate[[#This Row],[CO4]] + CatTemplate[[#This Row],[CS4]]) * (1 + getRateOHFinal) * getRateMarkupFinal</f>
        <v>#VALUE!</v>
      </c>
      <c r="FW127" s="30" t="e">
        <f>(CatTemplate[[#This Row],[CO5]] + CatTemplate[[#This Row],[CS5]]) * (1 + getRateOHFinal) * getRateMarkupFinal</f>
        <v>#VALUE!</v>
      </c>
      <c r="FX127" s="30" t="e">
        <f>(CatTemplate[[#This Row],[CO6]] + CatTemplate[[#This Row],[CS6]]) * (1 + getRateOHFinal) * getRateMarkupFinal</f>
        <v>#VALUE!</v>
      </c>
      <c r="FY127" s="30" t="e">
        <f>(CatTemplate[[#This Row],[CO7]] + CatTemplate[[#This Row],[CS7]]) * (1 + getRateOHFinal) * getRateMarkupFinal</f>
        <v>#VALUE!</v>
      </c>
      <c r="FZ127" s="30" t="e">
        <f>(CatTemplate[[#This Row],[CO8]] + CatTemplate[[#This Row],[CS8]]) * (1 + getRateOHFinal) * getRateMarkupFinal</f>
        <v>#VALUE!</v>
      </c>
      <c r="GA127" s="30" t="e">
        <f>(CatTemplate[[#This Row],[CO9]] + CatTemplate[[#This Row],[CS9]]) * (1 + getRateOHFinal) * getRateMarkupFinal</f>
        <v>#VALUE!</v>
      </c>
      <c r="GB127" s="30" t="e">
        <f>(CatTemplate[[#This Row],[CO10]] + CatTemplate[[#This Row],[CS10]]) * (1 + getRateOHFinal) * getRateMarkupFinal</f>
        <v>#VALUE!</v>
      </c>
      <c r="GC127" s="30" t="e">
        <f>(CatTemplate[[#This Row],[CO11]] + CatTemplate[[#This Row],[CS11]]) * (1 + getRateOHFinal) * getRateMarkupFinal</f>
        <v>#VALUE!</v>
      </c>
      <c r="GD127" s="30" t="e">
        <f>(CatTemplate[[#This Row],[CO12]] + CatTemplate[[#This Row],[CS12]]) * (1 + getRateOHFinal) * getRateMarkupFinal</f>
        <v>#VALUE!</v>
      </c>
      <c r="GE127" s="30" t="e">
        <f>(CatTemplate[[#This Row],[CO13]] + CatTemplate[[#This Row],[CS13]]) * (1 + getRateOHFinal) * getRateMarkupFinal</f>
        <v>#VALUE!</v>
      </c>
      <c r="GF127" s="30" t="e">
        <f>(CatTemplate[[#This Row],[CO14]] + CatTemplate[[#This Row],[CS14]]) * (1 + getRateOHFinal) * getRateMarkupFinal</f>
        <v>#VALUE!</v>
      </c>
      <c r="GG127" s="30" t="e">
        <f>(CatTemplate[[#This Row],[CO15]] + CatTemplate[[#This Row],[CS15]]) * (1 + getRateOHFinal) * getRateMarkupFinal</f>
        <v>#VALUE!</v>
      </c>
      <c r="GH127" s="30" t="e">
        <f>(CatTemplate[[#This Row],[CO16]] + CatTemplate[[#This Row],[CS16]]) * (1 + getRateOHFinal) * getRateMarkupFinal</f>
        <v>#VALUE!</v>
      </c>
      <c r="GI127" s="30" t="e">
        <f>(CatTemplate[[#This Row],[CO17]] + CatTemplate[[#This Row],[CS17]]) * (1 + getRateOHFinal) * getRateMarkupFinal</f>
        <v>#VALUE!</v>
      </c>
      <c r="GJ127" s="30" t="e">
        <f>(CatTemplate[[#This Row],[CO18]] + CatTemplate[[#This Row],[CS18]]) * (1 + getRateOHFinal) * getRateMarkupFinal</f>
        <v>#VALUE!</v>
      </c>
      <c r="GK127" s="30" t="e">
        <f>(CatTemplate[[#This Row],[CO19]] + CatTemplate[[#This Row],[CS19]]) * (1 + getRateOHFinal) * getRateMarkupFinal</f>
        <v>#VALUE!</v>
      </c>
      <c r="GL127" s="30" t="e">
        <f>(CatTemplate[[#This Row],[CO20]] + CatTemplate[[#This Row],[CS20]]) * (1 + getRateOHFinal) * getRateMarkupFinal</f>
        <v>#VALUE!</v>
      </c>
      <c r="GM127" s="30" t="e">
        <f t="shared" si="29"/>
        <v>#VALUE!</v>
      </c>
      <c r="GN127" s="30" t="e">
        <f t="shared" si="30"/>
        <v>#VALUE!</v>
      </c>
      <c r="GO127" s="30" t="e">
        <f t="shared" si="31"/>
        <v>#VALUE!</v>
      </c>
      <c r="GP127" s="30" t="e">
        <f t="shared" si="32"/>
        <v>#VALUE!</v>
      </c>
      <c r="GQ127" s="30" t="e">
        <f>(CatTemplate[[#This Row],[CO1]]+CatTemplate[[#This Row],[CS1]]) * (1+ getRateOHFinal) * (1 + getRateMarkupFinal)</f>
        <v>#VALUE!</v>
      </c>
      <c r="GR127" s="30" t="e">
        <f>(CatTemplate[[#This Row],[CO2]]+CatTemplate[[#This Row],[CS2]]) * (1+ getRateOHFinal) * (1 + getRateMarkupFinal)</f>
        <v>#VALUE!</v>
      </c>
      <c r="GS127" s="30" t="e">
        <f>(CatTemplate[[#This Row],[CO3]]+CatTemplate[[#This Row],[CS3]]) * (1+ getRateOHFinal) * (1 + getRateMarkupFinal)</f>
        <v>#VALUE!</v>
      </c>
      <c r="GT127" s="30" t="e">
        <f>(CatTemplate[[#This Row],[CO4]]+CatTemplate[[#This Row],[CS4]]) * (1+ getRateOHFinal) * (1 + getRateMarkupFinal)</f>
        <v>#VALUE!</v>
      </c>
      <c r="GU127" s="30" t="e">
        <f>(CatTemplate[[#This Row],[CO5]]+CatTemplate[[#This Row],[CS5]]) * (1+ getRateOHFinal) * (1 + getRateMarkupFinal)</f>
        <v>#VALUE!</v>
      </c>
      <c r="GV127" s="30" t="e">
        <f>(CatTemplate[[#This Row],[CO6]]+CatTemplate[[#This Row],[CS6]]) * (1+ getRateOHFinal) * (1 + getRateMarkupFinal)</f>
        <v>#VALUE!</v>
      </c>
      <c r="GW127" s="30" t="e">
        <f>(CatTemplate[[#This Row],[CO7]]+CatTemplate[[#This Row],[CS7]]) * (1+ getRateOHFinal) * (1 + getRateMarkupFinal)</f>
        <v>#VALUE!</v>
      </c>
      <c r="GX127" s="30" t="e">
        <f>(CatTemplate[[#This Row],[CO8]]+CatTemplate[[#This Row],[CS8]]) * (1+ getRateOHFinal) * (1 + getRateMarkupFinal)</f>
        <v>#VALUE!</v>
      </c>
      <c r="GY127" s="30" t="e">
        <f>(CatTemplate[[#This Row],[CO9]]+CatTemplate[[#This Row],[CS9]]) * (1+ getRateOHFinal) * (1 + getRateMarkupFinal)</f>
        <v>#VALUE!</v>
      </c>
      <c r="GZ127" s="30" t="e">
        <f>(CatTemplate[[#This Row],[CO10]]+CatTemplate[[#This Row],[CS10]]) * (1+ getRateOHFinal) * (1 + getRateMarkupFinal)</f>
        <v>#VALUE!</v>
      </c>
      <c r="HA127" s="30" t="e">
        <f>(CatTemplate[[#This Row],[CO11]]+CatTemplate[[#This Row],[CS11]]) * (1+ getRateOHFinal) * (1 + getRateMarkupFinal)</f>
        <v>#VALUE!</v>
      </c>
      <c r="HB127" s="30" t="e">
        <f>(CatTemplate[[#This Row],[CO12]]+CatTemplate[[#This Row],[CS12]]) * (1+ getRateOHFinal) * (1 + getRateMarkupFinal)</f>
        <v>#VALUE!</v>
      </c>
      <c r="HC127" s="30" t="e">
        <f>(CatTemplate[[#This Row],[CO13]]+CatTemplate[[#This Row],[CS13]]) * (1+ getRateOHFinal) * (1 + getRateMarkupFinal)</f>
        <v>#VALUE!</v>
      </c>
      <c r="HD127" s="30" t="e">
        <f>(CatTemplate[[#This Row],[CO14]]+CatTemplate[[#This Row],[CS14]]) * (1+ getRateOHFinal) * (1 + getRateMarkupFinal)</f>
        <v>#VALUE!</v>
      </c>
      <c r="HE127" s="30" t="e">
        <f>(CatTemplate[[#This Row],[CO15]]+CatTemplate[[#This Row],[CS15]]) * (1+ getRateOHFinal) * (1 + getRateMarkupFinal)</f>
        <v>#VALUE!</v>
      </c>
      <c r="HF127" s="30" t="e">
        <f>(CatTemplate[[#This Row],[CO16]]+CatTemplate[[#This Row],[CS16]]) * (1+ getRateOHFinal) * (1 + getRateMarkupFinal)</f>
        <v>#VALUE!</v>
      </c>
      <c r="HG127" s="30" t="e">
        <f>(CatTemplate[[#This Row],[CO17]]+CatTemplate[[#This Row],[CS17]]) * (1+ getRateOHFinal) * (1 + getRateMarkupFinal)</f>
        <v>#VALUE!</v>
      </c>
      <c r="HH127" s="30" t="e">
        <f>(CatTemplate[[#This Row],[CO18]]+CatTemplate[[#This Row],[CS18]]) * (1+ getRateOHFinal) * (1 + getRateMarkupFinal)</f>
        <v>#VALUE!</v>
      </c>
      <c r="HI127" s="30" t="e">
        <f>(CatTemplate[[#This Row],[CO19]]+CatTemplate[[#This Row],[CS19]]) * (1+ getRateOHFinal) * (1 + getRateMarkupFinal)</f>
        <v>#VALUE!</v>
      </c>
      <c r="HJ127" s="30" t="e">
        <f>(CatTemplate[[#This Row],[CO20]]+CatTemplate[[#This Row],[CS20]]) * (1+ getRateOHFinal) * (1 + getRateMarkupFinal)</f>
        <v>#VALUE!</v>
      </c>
      <c r="HK127" s="39" t="e">
        <f>CatTemplate[[#This Row],[Total cost]]+CatTemplate[[#This Row],[OH Amount]]+CatTemplate[[#This Row],[Markup]]</f>
        <v>#VALUE!</v>
      </c>
      <c r="HL127" s="63">
        <f>IF(CatTemplate[[#This Row],[Units]]="Days",CatTemplate[[#This Row],[Project quantity]]*CatTemplate[[#This Row],[St. unit effort]],CatTemplate[[#This Row],[Project quantity]])</f>
        <v>0</v>
      </c>
      <c r="HM127" s="287">
        <f>IFERROR(CatTemplate[[#This Row],[Total Price]]/(CatTemplate[[#This Row],[Final Quantity]]),0)</f>
        <v>0</v>
      </c>
      <c r="HN127" s="261"/>
    </row>
    <row r="128" spans="2:222" x14ac:dyDescent="0.2">
      <c r="B128" s="6" t="s">
        <v>75</v>
      </c>
      <c r="C128" s="22">
        <v>2</v>
      </c>
      <c r="D128" s="7" t="s">
        <v>75</v>
      </c>
      <c r="E128" s="24">
        <v>10</v>
      </c>
      <c r="F128" s="18" t="s">
        <v>164</v>
      </c>
      <c r="G128" s="26">
        <v>14</v>
      </c>
      <c r="H128" s="18" t="s">
        <v>169</v>
      </c>
      <c r="I128" s="18" t="s">
        <v>896</v>
      </c>
      <c r="J128" s="15" t="s">
        <v>28</v>
      </c>
      <c r="K128" s="15"/>
      <c r="L128" s="15" t="s">
        <v>140</v>
      </c>
      <c r="M128" s="15" t="s">
        <v>890</v>
      </c>
      <c r="N128" s="15" t="s">
        <v>858</v>
      </c>
      <c r="O128" s="320"/>
      <c r="P128" s="71"/>
      <c r="Q128" s="108"/>
      <c r="R128" s="73"/>
      <c r="S128" s="97"/>
      <c r="T128" s="100">
        <f>getEqUnitCost</f>
        <v>0</v>
      </c>
      <c r="U128" s="73">
        <f>getEqUnitEffort</f>
        <v>0</v>
      </c>
      <c r="V128" s="101">
        <f>getEqQuantity</f>
        <v>0</v>
      </c>
      <c r="W128" s="320"/>
      <c r="X128" s="100">
        <f>getConsUnitCost</f>
        <v>0</v>
      </c>
      <c r="Y128" s="73">
        <f>getConsUnitEffort</f>
        <v>0</v>
      </c>
      <c r="Z128" s="14">
        <f>getConsQuantity</f>
        <v>0</v>
      </c>
      <c r="AA128" s="320"/>
      <c r="AB128" s="72"/>
      <c r="AC128" s="112"/>
      <c r="AD128" s="14">
        <f>getOthQuantity</f>
        <v>0</v>
      </c>
      <c r="AE128" s="320"/>
      <c r="AF128" s="28" t="str">
        <f>IF(ISBLANK(CatTemplate[[#This Row],[Resource type]]),"",CatTemplate[[#This Row],[Resource type]])</f>
        <v>CIEC CRA</v>
      </c>
      <c r="AG128" s="242">
        <f>getStaffUnitCost</f>
        <v>529.72667641480098</v>
      </c>
      <c r="AH128" s="113">
        <f>getStaffUnitEffort</f>
        <v>0</v>
      </c>
      <c r="AI128" s="40">
        <f>getStaffQuantity</f>
        <v>0</v>
      </c>
      <c r="AJ128" s="41">
        <f>CatTemplate[[#This Row],[St. quantity]]*8/ParRatePM</f>
        <v>0</v>
      </c>
      <c r="AK128" s="320"/>
      <c r="AL128" s="53" t="str">
        <f>CatTemplate[[#This Row],[Item type]]</f>
        <v>Days</v>
      </c>
      <c r="AM128" s="12">
        <f>SUM(CatTemplate[[#This Row],[Year1]:[Year20]])</f>
        <v>0</v>
      </c>
      <c r="AN128" s="52"/>
      <c r="AO128" s="52"/>
      <c r="AP128" s="52"/>
      <c r="AQ128" s="52"/>
      <c r="AR128" s="52"/>
      <c r="AS128" s="8"/>
      <c r="AT128" s="8"/>
      <c r="AU128" s="8"/>
      <c r="AV128" s="8"/>
      <c r="AW128" s="8"/>
      <c r="AX128" s="8"/>
      <c r="AY128" s="8"/>
      <c r="AZ128" s="8"/>
      <c r="BA128" s="8"/>
      <c r="BB128" s="8"/>
      <c r="BC128" s="8"/>
      <c r="BD128" s="8"/>
      <c r="BE128" s="8"/>
      <c r="BF128" s="8"/>
      <c r="BG128" s="36"/>
      <c r="BH128" s="320"/>
      <c r="BI128" s="37" t="str">
        <f>getCostCategory</f>
        <v>07 Other costs</v>
      </c>
      <c r="BJ128" s="37" t="str">
        <f>getSection</f>
        <v>02 Patient visits and data collection</v>
      </c>
      <c r="BK128" s="32" t="str">
        <f>getObject</f>
        <v>Patient visits and data collection</v>
      </c>
      <c r="BL128" s="30">
        <f>IFERROR(getUnitCost * IF(CatTemplate[[#This Row],[Cost Category Comp.]]="01 Staff costs", 1,1),0)</f>
        <v>529.72667641480098</v>
      </c>
      <c r="BM128" s="29">
        <f>IF(AND(ISBLANK(CatTemplate[[#This Row],[Eq. unit cost]]),ISBLANK(CatTemplate[[#This Row],[Cons. unit cost]]),ISBLANK(CatTemplate[[#This Row],[Oth. unit cost]])), 0, IF(getUnitEffort =0,1,getUnitEffort) * CatTemplate[[#This Row],[Year1]])</f>
        <v>0</v>
      </c>
      <c r="BN128" s="29">
        <f>IF(AND(ISBLANK(CatTemplate[[#This Row],[Eq. unit cost]]),ISBLANK(CatTemplate[[#This Row],[Cons. unit cost]]),ISBLANK(CatTemplate[[#This Row],[Oth. unit cost]])), 0, IF(getUnitEffort =0,1,getUnitEffort) * CatTemplate[[#This Row],[Year2]])</f>
        <v>0</v>
      </c>
      <c r="BO128" s="29">
        <f>IF(AND(ISBLANK(CatTemplate[[#This Row],[Eq. unit cost]]),ISBLANK(CatTemplate[[#This Row],[Cons. unit cost]]),ISBLANK(CatTemplate[[#This Row],[Oth. unit cost]])), 0, IF(getUnitEffort =0,1,getUnitEffort) * CatTemplate[[#This Row],[Year3]])</f>
        <v>0</v>
      </c>
      <c r="BP128" s="29">
        <f>IF(AND(ISBLANK(CatTemplate[[#This Row],[Eq. unit cost]]),ISBLANK(CatTemplate[[#This Row],[Cons. unit cost]]),ISBLANK(CatTemplate[[#This Row],[Oth. unit cost]])), 0, IF(getUnitEffort =0,1,getUnitEffort) * CatTemplate[[#This Row],[Year4]])</f>
        <v>0</v>
      </c>
      <c r="BQ128" s="29">
        <f>IF(AND(ISBLANK(CatTemplate[[#This Row],[Eq. unit cost]]),ISBLANK(CatTemplate[[#This Row],[Cons. unit cost]]),ISBLANK(CatTemplate[[#This Row],[Oth. unit cost]])), 0, IF(getUnitEffort =0,1,getUnitEffort) * CatTemplate[[#This Row],[Year5]])</f>
        <v>0</v>
      </c>
      <c r="BR128" s="29">
        <f>IF(AND(ISBLANK(CatTemplate[[#This Row],[Eq. unit cost]]),ISBLANK(CatTemplate[[#This Row],[Cons. unit cost]]),ISBLANK(CatTemplate[[#This Row],[Oth. unit cost]])), 0, IF(getUnitEffort =0,1,getUnitEffort) * CatTemplate[[#This Row],[Year6]])</f>
        <v>0</v>
      </c>
      <c r="BS128" s="29">
        <f>IF(AND(ISBLANK(CatTemplate[[#This Row],[Eq. unit cost]]),ISBLANK(CatTemplate[[#This Row],[Cons. unit cost]]),ISBLANK(CatTemplate[[#This Row],[Oth. unit cost]])), 0, IF(getUnitEffort =0,1,getUnitEffort) * CatTemplate[[#This Row],[Year7]])</f>
        <v>0</v>
      </c>
      <c r="BT128" s="29">
        <f>IF(AND(ISBLANK(CatTemplate[[#This Row],[Eq. unit cost]]),ISBLANK(CatTemplate[[#This Row],[Cons. unit cost]]),ISBLANK(CatTemplate[[#This Row],[Oth. unit cost]])), 0, IF(getUnitEffort =0,1,getUnitEffort) * CatTemplate[[#This Row],[Year8]])</f>
        <v>0</v>
      </c>
      <c r="BU128" s="29">
        <f>IF(AND(ISBLANK(CatTemplate[[#This Row],[Eq. unit cost]]),ISBLANK(CatTemplate[[#This Row],[Cons. unit cost]]),ISBLANK(CatTemplate[[#This Row],[Oth. unit cost]])), 0, IF(getUnitEffort =0,1,getUnitEffort) * CatTemplate[[#This Row],[Year9]])</f>
        <v>0</v>
      </c>
      <c r="BV128" s="29">
        <f>IF(AND(ISBLANK(CatTemplate[[#This Row],[Eq. unit cost]]),ISBLANK(CatTemplate[[#This Row],[Cons. unit cost]]),ISBLANK(CatTemplate[[#This Row],[Oth. unit cost]])), 0, IF(getUnitEffort =0,1,getUnitEffort) * CatTemplate[[#This Row],[Year10]])</f>
        <v>0</v>
      </c>
      <c r="BW128" s="29">
        <f>IF(AND(ISBLANK(CatTemplate[[#This Row],[Eq. unit cost]]),ISBLANK(CatTemplate[[#This Row],[Cons. unit cost]]),ISBLANK(CatTemplate[[#This Row],[Oth. unit cost]])), 0, IF(getUnitEffort =0,1,getUnitEffort) * CatTemplate[[#This Row],[Year11]])</f>
        <v>0</v>
      </c>
      <c r="BX128" s="29">
        <f>IF(AND(ISBLANK(CatTemplate[[#This Row],[Eq. unit cost]]),ISBLANK(CatTemplate[[#This Row],[Cons. unit cost]]),ISBLANK(CatTemplate[[#This Row],[Oth. unit cost]])), 0, IF(getUnitEffort =0,1,getUnitEffort) * CatTemplate[[#This Row],[Year12]])</f>
        <v>0</v>
      </c>
      <c r="BY128" s="29">
        <f>IF(AND(ISBLANK(CatTemplate[[#This Row],[Eq. unit cost]]),ISBLANK(CatTemplate[[#This Row],[Cons. unit cost]]),ISBLANK(CatTemplate[[#This Row],[Oth. unit cost]])), 0, IF(getUnitEffort =0,1,getUnitEffort) * CatTemplate[[#This Row],[Year13]])</f>
        <v>0</v>
      </c>
      <c r="BZ128" s="29">
        <f>IF(AND(ISBLANK(CatTemplate[[#This Row],[Eq. unit cost]]),ISBLANK(CatTemplate[[#This Row],[Cons. unit cost]]),ISBLANK(CatTemplate[[#This Row],[Oth. unit cost]])), 0, IF(getUnitEffort =0,1,getUnitEffort) * CatTemplate[[#This Row],[Year14]])</f>
        <v>0</v>
      </c>
      <c r="CA128" s="29">
        <f>IF(AND(ISBLANK(CatTemplate[[#This Row],[Eq. unit cost]]),ISBLANK(CatTemplate[[#This Row],[Cons. unit cost]]),ISBLANK(CatTemplate[[#This Row],[Oth. unit cost]])), 0, IF(getUnitEffort =0,1,getUnitEffort) * CatTemplate[[#This Row],[Year15]])</f>
        <v>0</v>
      </c>
      <c r="CB128" s="29">
        <f>IF(AND(ISBLANK(CatTemplate[[#This Row],[Eq. unit cost]]),ISBLANK(CatTemplate[[#This Row],[Cons. unit cost]]),ISBLANK(CatTemplate[[#This Row],[Oth. unit cost]])), 0, IF(getUnitEffort =0,1,getUnitEffort) * CatTemplate[[#This Row],[Year16]])</f>
        <v>0</v>
      </c>
      <c r="CC128" s="29">
        <f>IF(AND(ISBLANK(CatTemplate[[#This Row],[Eq. unit cost]]),ISBLANK(CatTemplate[[#This Row],[Cons. unit cost]]),ISBLANK(CatTemplate[[#This Row],[Oth. unit cost]])), 0, IF(getUnitEffort =0,1,getUnitEffort) * CatTemplate[[#This Row],[Year17]])</f>
        <v>0</v>
      </c>
      <c r="CD128" s="29">
        <f>IF(AND(ISBLANK(CatTemplate[[#This Row],[Eq. unit cost]]),ISBLANK(CatTemplate[[#This Row],[Cons. unit cost]]),ISBLANK(CatTemplate[[#This Row],[Oth. unit cost]])), 0, IF(getUnitEffort =0,1,getUnitEffort) * CatTemplate[[#This Row],[Year18]])</f>
        <v>0</v>
      </c>
      <c r="CE128" s="29">
        <f>IF(AND(ISBLANK(CatTemplate[[#This Row],[Eq. unit cost]]),ISBLANK(CatTemplate[[#This Row],[Cons. unit cost]]),ISBLANK(CatTemplate[[#This Row],[Oth. unit cost]])), 0, IF(getUnitEffort =0,1,getUnitEffort) * CatTemplate[[#This Row],[Year19]])</f>
        <v>0</v>
      </c>
      <c r="CF128" s="29">
        <f>IF(AND(ISBLANK(CatTemplate[[#This Row],[Eq. unit cost]]),ISBLANK(CatTemplate[[#This Row],[Cons. unit cost]]),ISBLANK(CatTemplate[[#This Row],[Oth. unit cost]])), 0, IF(getUnitEffort =0,1,getUnitEffort) * CatTemplate[[#This Row],[Year20]])</f>
        <v>0</v>
      </c>
      <c r="CG128" s="45">
        <f>SUM(CatTemplate[[#This Row],[Q1]:[Q20]])</f>
        <v>0</v>
      </c>
      <c r="CH128" s="29">
        <f>IF(ISBLANK(CatTemplate[[#This Row],[St. unit effort]]),0,(CatTemplate[[#This Row],[St. unit effort]] * CatTemplate[[#This Row],[Year1]]))</f>
        <v>0</v>
      </c>
      <c r="CI128" s="29">
        <f>IF(ISBLANK(CatTemplate[[#This Row],[St. unit effort]]),0,(CatTemplate[[#This Row],[St. unit effort]] * CatTemplate[[#This Row],[Year2]]))</f>
        <v>0</v>
      </c>
      <c r="CJ128" s="29">
        <f>IF(ISBLANK(CatTemplate[[#This Row],[St. unit effort]]),0,(CatTemplate[[#This Row],[St. unit effort]] * CatTemplate[[#This Row],[Year3]]))</f>
        <v>0</v>
      </c>
      <c r="CK128" s="29">
        <f>IF(ISBLANK(CatTemplate[[#This Row],[St. unit effort]]),0,(CatTemplate[[#This Row],[St. unit effort]] * CatTemplate[[#This Row],[Year4]]))</f>
        <v>0</v>
      </c>
      <c r="CL128" s="29">
        <f>IF(ISBLANK(CatTemplate[[#This Row],[St. unit effort]]),0,(CatTemplate[[#This Row],[St. unit effort]] * CatTemplate[[#This Row],[Year5]]))</f>
        <v>0</v>
      </c>
      <c r="CM128" s="29">
        <f>IF(ISBLANK(CatTemplate[[#This Row],[St. unit effort]]),0,(CatTemplate[[#This Row],[St. unit effort]] * CatTemplate[[#This Row],[Year6]]))</f>
        <v>0</v>
      </c>
      <c r="CN128" s="29">
        <f>IF(ISBLANK(CatTemplate[[#This Row],[St. unit effort]]),0,(CatTemplate[[#This Row],[St. unit effort]] * CatTemplate[[#This Row],[Year7]]))</f>
        <v>0</v>
      </c>
      <c r="CO128" s="29">
        <f>IF(ISBLANK(CatTemplate[[#This Row],[St. unit effort]]),0,(CatTemplate[[#This Row],[St. unit effort]] * CatTemplate[[#This Row],[Year8]]))</f>
        <v>0</v>
      </c>
      <c r="CP128" s="29">
        <f>IF(ISBLANK(CatTemplate[[#This Row],[St. unit effort]]),0,(CatTemplate[[#This Row],[St. unit effort]] * CatTemplate[[#This Row],[Year9]]))</f>
        <v>0</v>
      </c>
      <c r="CQ128" s="29">
        <f>IF(ISBLANK(CatTemplate[[#This Row],[St. unit effort]]),0,(CatTemplate[[#This Row],[St. unit effort]] * CatTemplate[[#This Row],[Year10]]))</f>
        <v>0</v>
      </c>
      <c r="CR128" s="29">
        <f>IF(ISBLANK(CatTemplate[[#This Row],[St. unit effort]]),0,(CatTemplate[[#This Row],[St. unit effort]] * CatTemplate[[#This Row],[Year11]]))</f>
        <v>0</v>
      </c>
      <c r="CS128" s="29">
        <f>IF(ISBLANK(CatTemplate[[#This Row],[St. unit effort]]),0,(CatTemplate[[#This Row],[St. unit effort]] * CatTemplate[[#This Row],[Year12]]))</f>
        <v>0</v>
      </c>
      <c r="CT128" s="29">
        <f>IF(ISBLANK(CatTemplate[[#This Row],[St. unit effort]]),0,(CatTemplate[[#This Row],[St. unit effort]] * CatTemplate[[#This Row],[Year13]]))</f>
        <v>0</v>
      </c>
      <c r="CU128" s="29">
        <f>IF(ISBLANK(CatTemplate[[#This Row],[St. unit effort]]),0,(CatTemplate[[#This Row],[St. unit effort]] * CatTemplate[[#This Row],[Year14]]))</f>
        <v>0</v>
      </c>
      <c r="CV128" s="29">
        <f>IF(ISBLANK(CatTemplate[[#This Row],[St. unit effort]]),0,(CatTemplate[[#This Row],[St. unit effort]] * CatTemplate[[#This Row],[Year15]]))</f>
        <v>0</v>
      </c>
      <c r="CW128" s="29">
        <f>IF(ISBLANK(CatTemplate[[#This Row],[St. unit effort]]),0,(CatTemplate[[#This Row],[St. unit effort]] * CatTemplate[[#This Row],[Year16]]))</f>
        <v>0</v>
      </c>
      <c r="CX128" s="29">
        <f>IF(ISBLANK(CatTemplate[[#This Row],[St. unit effort]]),0,(CatTemplate[[#This Row],[St. unit effort]] * CatTemplate[[#This Row],[Year17]]))</f>
        <v>0</v>
      </c>
      <c r="CY128" s="29">
        <f>IF(ISBLANK(CatTemplate[[#This Row],[St. unit effort]]),0,(CatTemplate[[#This Row],[St. unit effort]] * CatTemplate[[#This Row],[Year18]]))</f>
        <v>0</v>
      </c>
      <c r="CZ128" s="29">
        <f>IF(ISBLANK(CatTemplate[[#This Row],[St. unit effort]]),0,(CatTemplate[[#This Row],[St. unit effort]] * CatTemplate[[#This Row],[Year19]]))</f>
        <v>0</v>
      </c>
      <c r="DA128" s="29">
        <f>IF(ISBLANK(CatTemplate[[#This Row],[St. unit effort]]),0,(CatTemplate[[#This Row],[St. unit effort]] * CatTemplate[[#This Row],[Year20]]))</f>
        <v>0</v>
      </c>
      <c r="DB128" s="57">
        <f>IF(ISBLANK(CatTemplate[[#This Row],[St. unit effort]]),0,(CatTemplate[[#This Row],[St. unit effort]] * CatTemplate[[#This Row],[Year1]])*8/ParRatePM)</f>
        <v>0</v>
      </c>
      <c r="DC128" s="57">
        <f>IF(ISBLANK(CatTemplate[[#This Row],[St. unit effort]]),0,(CatTemplate[[#This Row],[St. unit effort]] * CatTemplate[[#This Row],[Year2]])*8/ParRatePM)</f>
        <v>0</v>
      </c>
      <c r="DD128" s="57">
        <f>IF(ISBLANK(CatTemplate[[#This Row],[St. unit effort]]),0,(CatTemplate[[#This Row],[St. unit effort]] * CatTemplate[[#This Row],[Year3]])*8/ParRatePM)</f>
        <v>0</v>
      </c>
      <c r="DE128" s="57">
        <f>IF(ISBLANK(CatTemplate[[#This Row],[St. unit effort]]),0,(CatTemplate[[#This Row],[St. unit effort]] * CatTemplate[[#This Row],[Year4]])*8/ParRatePM)</f>
        <v>0</v>
      </c>
      <c r="DF128" s="57">
        <f>IF(ISBLANK(CatTemplate[[#This Row],[St. unit effort]]),0,(CatTemplate[[#This Row],[St. unit effort]] * CatTemplate[[#This Row],[Year5]])*8/ParRatePM)</f>
        <v>0</v>
      </c>
      <c r="DG128" s="57">
        <f>IF(ISBLANK(CatTemplate[[#This Row],[St. unit effort]]),0,(CatTemplate[[#This Row],[St. unit effort]] * CatTemplate[[#This Row],[Year6]])*8/ParRatePM)</f>
        <v>0</v>
      </c>
      <c r="DH128" s="57">
        <f>IF(ISBLANK(CatTemplate[[#This Row],[St. unit effort]]),0,(CatTemplate[[#This Row],[St. unit effort]] * CatTemplate[[#This Row],[Year7]])*8/ParRatePM)</f>
        <v>0</v>
      </c>
      <c r="DI128" s="57">
        <f>IF(ISBLANK(CatTemplate[[#This Row],[St. unit effort]]),0,(CatTemplate[[#This Row],[St. unit effort]] * CatTemplate[[#This Row],[Year8]])*8/ParRatePM)</f>
        <v>0</v>
      </c>
      <c r="DJ128" s="57">
        <f>IF(ISBLANK(CatTemplate[[#This Row],[St. unit effort]]),0,(CatTemplate[[#This Row],[St. unit effort]] * CatTemplate[[#This Row],[Year9]])*8/ParRatePM)</f>
        <v>0</v>
      </c>
      <c r="DK128" s="57">
        <f>IF(ISBLANK(CatTemplate[[#This Row],[St. unit effort]]),0,(CatTemplate[[#This Row],[St. unit effort]] * CatTemplate[[#This Row],[Year10]])*8/ParRatePM)</f>
        <v>0</v>
      </c>
      <c r="DL128" s="57">
        <f>IF(ISBLANK(CatTemplate[[#This Row],[St. unit effort]]),0,(CatTemplate[[#This Row],[St. unit effort]] * CatTemplate[[#This Row],[Year11]])*8/ParRatePM)</f>
        <v>0</v>
      </c>
      <c r="DM128" s="57">
        <f>IF(ISBLANK(CatTemplate[[#This Row],[St. unit effort]]),0,(CatTemplate[[#This Row],[St. unit effort]] * CatTemplate[[#This Row],[Year12]])*8/ParRatePM)</f>
        <v>0</v>
      </c>
      <c r="DN128" s="57">
        <f>IF(ISBLANK(CatTemplate[[#This Row],[St. unit effort]]),0,(CatTemplate[[#This Row],[St. unit effort]] * CatTemplate[[#This Row],[Year13]])*8/ParRatePM)</f>
        <v>0</v>
      </c>
      <c r="DO128" s="57">
        <f>IF(ISBLANK(CatTemplate[[#This Row],[St. unit effort]]),0,(CatTemplate[[#This Row],[St. unit effort]] * CatTemplate[[#This Row],[Year14]])*8/ParRatePM)</f>
        <v>0</v>
      </c>
      <c r="DP128" s="57">
        <f>IF(ISBLANK(CatTemplate[[#This Row],[St. unit effort]]),0,(CatTemplate[[#This Row],[St. unit effort]] * CatTemplate[[#This Row],[Year15]])*8/ParRatePM)</f>
        <v>0</v>
      </c>
      <c r="DQ128" s="57">
        <f>IF(ISBLANK(CatTemplate[[#This Row],[St. unit effort]]),0,(CatTemplate[[#This Row],[St. unit effort]] * CatTemplate[[#This Row],[Year16]])*8/ParRatePM)</f>
        <v>0</v>
      </c>
      <c r="DR128" s="57">
        <f>IF(ISBLANK(CatTemplate[[#This Row],[St. unit effort]]),0,(CatTemplate[[#This Row],[St. unit effort]] * CatTemplate[[#This Row],[Year17]])*8/ParRatePM)</f>
        <v>0</v>
      </c>
      <c r="DS128" s="57">
        <f>IF(ISBLANK(CatTemplate[[#This Row],[St. unit effort]]),0,(CatTemplate[[#This Row],[St. unit effort]] * CatTemplate[[#This Row],[Year18]])*8/ParRatePM)</f>
        <v>0</v>
      </c>
      <c r="DT128" s="57">
        <f>IF(ISBLANK(CatTemplate[[#This Row],[St. unit effort]]),0,(CatTemplate[[#This Row],[St. unit effort]] * CatTemplate[[#This Row],[Year19]])*8/ParRatePM)</f>
        <v>0</v>
      </c>
      <c r="DU128" s="57">
        <f>IF(ISBLANK(CatTemplate[[#This Row],[St. unit effort]]),0,(CatTemplate[[#This Row],[St. unit effort]] * CatTemplate[[#This Row],[Year20]])*8/ParRatePM)</f>
        <v>0</v>
      </c>
      <c r="DV128" s="54">
        <f>SUM(CatTemplate[[#This Row],[PM1]:[PM20]])</f>
        <v>0</v>
      </c>
      <c r="DW128" s="56">
        <f t="shared" si="43"/>
        <v>0</v>
      </c>
      <c r="DX128" s="56">
        <f t="shared" si="43"/>
        <v>0</v>
      </c>
      <c r="DY128" s="56">
        <f t="shared" si="43"/>
        <v>0</v>
      </c>
      <c r="DZ128" s="56">
        <f t="shared" si="43"/>
        <v>0</v>
      </c>
      <c r="EA128" s="56">
        <f t="shared" si="43"/>
        <v>0</v>
      </c>
      <c r="EB128" s="56">
        <f t="shared" si="43"/>
        <v>0</v>
      </c>
      <c r="EC128" s="56">
        <f t="shared" si="43"/>
        <v>0</v>
      </c>
      <c r="ED128" s="56">
        <f t="shared" si="43"/>
        <v>0</v>
      </c>
      <c r="EE128" s="56">
        <f t="shared" si="43"/>
        <v>0</v>
      </c>
      <c r="EF128" s="56">
        <f t="shared" si="43"/>
        <v>0</v>
      </c>
      <c r="EG128" s="56">
        <f t="shared" si="43"/>
        <v>0</v>
      </c>
      <c r="EH128" s="56">
        <f t="shared" si="43"/>
        <v>0</v>
      </c>
      <c r="EI128" s="56">
        <f t="shared" si="43"/>
        <v>0</v>
      </c>
      <c r="EJ128" s="56">
        <f t="shared" si="43"/>
        <v>0</v>
      </c>
      <c r="EK128" s="56">
        <f t="shared" si="43"/>
        <v>0</v>
      </c>
      <c r="EL128" s="56">
        <f t="shared" si="43"/>
        <v>0</v>
      </c>
      <c r="EM128" s="56">
        <f t="shared" si="41"/>
        <v>0</v>
      </c>
      <c r="EN128" s="56">
        <f t="shared" si="41"/>
        <v>0</v>
      </c>
      <c r="EO128" s="56">
        <f t="shared" si="41"/>
        <v>0</v>
      </c>
      <c r="EP128" s="56">
        <f t="shared" si="41"/>
        <v>0</v>
      </c>
      <c r="EQ128" s="30">
        <f>CatTemplate[[#This Row],[Eq. unit cost]] * CatTemplate[[#This Row],[Eq. quantity]]</f>
        <v>0</v>
      </c>
      <c r="ER128" s="30">
        <f>CatTemplate[[#This Row],[Cons. unit cost]] *CatTemplate[[#This Row],[Cons. quantity]]</f>
        <v>0</v>
      </c>
      <c r="ES128" s="30">
        <f>CatTemplate[[#This Row],[Oth. unit cost]] *CatTemplate[[#This Row],[Oth. quantity]]</f>
        <v>0</v>
      </c>
      <c r="ET128" s="55">
        <f>SUM(CatTemplate[[#This Row],[CO1]:[CO20]])</f>
        <v>0</v>
      </c>
      <c r="EU128" s="56">
        <f t="shared" si="44"/>
        <v>0</v>
      </c>
      <c r="EV128" s="56">
        <f t="shared" si="44"/>
        <v>0</v>
      </c>
      <c r="EW128" s="56">
        <f t="shared" si="44"/>
        <v>0</v>
      </c>
      <c r="EX128" s="56">
        <f t="shared" si="44"/>
        <v>0</v>
      </c>
      <c r="EY128" s="56">
        <f t="shared" si="44"/>
        <v>0</v>
      </c>
      <c r="EZ128" s="56">
        <f t="shared" si="44"/>
        <v>0</v>
      </c>
      <c r="FA128" s="56">
        <f t="shared" si="44"/>
        <v>0</v>
      </c>
      <c r="FB128" s="56">
        <f t="shared" si="44"/>
        <v>0</v>
      </c>
      <c r="FC128" s="56">
        <f t="shared" si="44"/>
        <v>0</v>
      </c>
      <c r="FD128" s="56">
        <f t="shared" si="44"/>
        <v>0</v>
      </c>
      <c r="FE128" s="56">
        <f t="shared" si="44"/>
        <v>0</v>
      </c>
      <c r="FF128" s="56">
        <f t="shared" si="44"/>
        <v>0</v>
      </c>
      <c r="FG128" s="56">
        <f t="shared" si="44"/>
        <v>0</v>
      </c>
      <c r="FH128" s="56">
        <f t="shared" si="44"/>
        <v>0</v>
      </c>
      <c r="FI128" s="56">
        <f t="shared" si="44"/>
        <v>0</v>
      </c>
      <c r="FJ128" s="56">
        <f t="shared" si="44"/>
        <v>0</v>
      </c>
      <c r="FK128" s="56">
        <f t="shared" si="42"/>
        <v>0</v>
      </c>
      <c r="FL128" s="56">
        <f t="shared" si="42"/>
        <v>0</v>
      </c>
      <c r="FM128" s="56">
        <f t="shared" si="42"/>
        <v>0</v>
      </c>
      <c r="FN128" s="56">
        <f t="shared" si="42"/>
        <v>0</v>
      </c>
      <c r="FO128" s="58">
        <f>SUM(CatTemplate[[#This Row],[CS1]:[CS20]])</f>
        <v>0</v>
      </c>
      <c r="FP128" s="59">
        <f>CatTemplate[[#This Row],[Total Oth. cost]]+CatTemplate[[#This Row],[Total St. Cost]]</f>
        <v>0</v>
      </c>
      <c r="FQ128" s="33" t="e">
        <f t="shared" si="27"/>
        <v>#VALUE!</v>
      </c>
      <c r="FR128" s="33" t="e">
        <f t="shared" si="28"/>
        <v>#VALUE!</v>
      </c>
      <c r="FS128" s="30" t="e">
        <f>(CatTemplate[[#This Row],[CO1]] + CatTemplate[[#This Row],[CS1]]) * (1 + getRateOHFinal) * getRateMarkupFinal</f>
        <v>#VALUE!</v>
      </c>
      <c r="FT128" s="30" t="e">
        <f>(CatTemplate[[#This Row],[CO2]] + CatTemplate[[#This Row],[CS2]]) * (1 + getRateOHFinal) * getRateMarkupFinal</f>
        <v>#VALUE!</v>
      </c>
      <c r="FU128" s="30" t="e">
        <f>(CatTemplate[[#This Row],[CO3]] + CatTemplate[[#This Row],[CS3]]) * (1 + getRateOHFinal) * getRateMarkupFinal</f>
        <v>#VALUE!</v>
      </c>
      <c r="FV128" s="30" t="e">
        <f>(CatTemplate[[#This Row],[CO4]] + CatTemplate[[#This Row],[CS4]]) * (1 + getRateOHFinal) * getRateMarkupFinal</f>
        <v>#VALUE!</v>
      </c>
      <c r="FW128" s="30" t="e">
        <f>(CatTemplate[[#This Row],[CO5]] + CatTemplate[[#This Row],[CS5]]) * (1 + getRateOHFinal) * getRateMarkupFinal</f>
        <v>#VALUE!</v>
      </c>
      <c r="FX128" s="30" t="e">
        <f>(CatTemplate[[#This Row],[CO6]] + CatTemplate[[#This Row],[CS6]]) * (1 + getRateOHFinal) * getRateMarkupFinal</f>
        <v>#VALUE!</v>
      </c>
      <c r="FY128" s="30" t="e">
        <f>(CatTemplate[[#This Row],[CO7]] + CatTemplate[[#This Row],[CS7]]) * (1 + getRateOHFinal) * getRateMarkupFinal</f>
        <v>#VALUE!</v>
      </c>
      <c r="FZ128" s="30" t="e">
        <f>(CatTemplate[[#This Row],[CO8]] + CatTemplate[[#This Row],[CS8]]) * (1 + getRateOHFinal) * getRateMarkupFinal</f>
        <v>#VALUE!</v>
      </c>
      <c r="GA128" s="30" t="e">
        <f>(CatTemplate[[#This Row],[CO9]] + CatTemplate[[#This Row],[CS9]]) * (1 + getRateOHFinal) * getRateMarkupFinal</f>
        <v>#VALUE!</v>
      </c>
      <c r="GB128" s="30" t="e">
        <f>(CatTemplate[[#This Row],[CO10]] + CatTemplate[[#This Row],[CS10]]) * (1 + getRateOHFinal) * getRateMarkupFinal</f>
        <v>#VALUE!</v>
      </c>
      <c r="GC128" s="30" t="e">
        <f>(CatTemplate[[#This Row],[CO11]] + CatTemplate[[#This Row],[CS11]]) * (1 + getRateOHFinal) * getRateMarkupFinal</f>
        <v>#VALUE!</v>
      </c>
      <c r="GD128" s="30" t="e">
        <f>(CatTemplate[[#This Row],[CO12]] + CatTemplate[[#This Row],[CS12]]) * (1 + getRateOHFinal) * getRateMarkupFinal</f>
        <v>#VALUE!</v>
      </c>
      <c r="GE128" s="30" t="e">
        <f>(CatTemplate[[#This Row],[CO13]] + CatTemplate[[#This Row],[CS13]]) * (1 + getRateOHFinal) * getRateMarkupFinal</f>
        <v>#VALUE!</v>
      </c>
      <c r="GF128" s="30" t="e">
        <f>(CatTemplate[[#This Row],[CO14]] + CatTemplate[[#This Row],[CS14]]) * (1 + getRateOHFinal) * getRateMarkupFinal</f>
        <v>#VALUE!</v>
      </c>
      <c r="GG128" s="30" t="e">
        <f>(CatTemplate[[#This Row],[CO15]] + CatTemplate[[#This Row],[CS15]]) * (1 + getRateOHFinal) * getRateMarkupFinal</f>
        <v>#VALUE!</v>
      </c>
      <c r="GH128" s="30" t="e">
        <f>(CatTemplate[[#This Row],[CO16]] + CatTemplate[[#This Row],[CS16]]) * (1 + getRateOHFinal) * getRateMarkupFinal</f>
        <v>#VALUE!</v>
      </c>
      <c r="GI128" s="30" t="e">
        <f>(CatTemplate[[#This Row],[CO17]] + CatTemplate[[#This Row],[CS17]]) * (1 + getRateOHFinal) * getRateMarkupFinal</f>
        <v>#VALUE!</v>
      </c>
      <c r="GJ128" s="30" t="e">
        <f>(CatTemplate[[#This Row],[CO18]] + CatTemplate[[#This Row],[CS18]]) * (1 + getRateOHFinal) * getRateMarkupFinal</f>
        <v>#VALUE!</v>
      </c>
      <c r="GK128" s="30" t="e">
        <f>(CatTemplate[[#This Row],[CO19]] + CatTemplate[[#This Row],[CS19]]) * (1 + getRateOHFinal) * getRateMarkupFinal</f>
        <v>#VALUE!</v>
      </c>
      <c r="GL128" s="30" t="e">
        <f>(CatTemplate[[#This Row],[CO20]] + CatTemplate[[#This Row],[CS20]]) * (1 + getRateOHFinal) * getRateMarkupFinal</f>
        <v>#VALUE!</v>
      </c>
      <c r="GM128" s="30" t="e">
        <f t="shared" si="29"/>
        <v>#VALUE!</v>
      </c>
      <c r="GN128" s="30" t="e">
        <f t="shared" si="30"/>
        <v>#VALUE!</v>
      </c>
      <c r="GO128" s="30" t="e">
        <f t="shared" si="31"/>
        <v>#VALUE!</v>
      </c>
      <c r="GP128" s="30" t="e">
        <f t="shared" si="32"/>
        <v>#VALUE!</v>
      </c>
      <c r="GQ128" s="30" t="e">
        <f>(CatTemplate[[#This Row],[CO1]]+CatTemplate[[#This Row],[CS1]]) * (1+ getRateOHFinal) * (1 + getRateMarkupFinal)</f>
        <v>#VALUE!</v>
      </c>
      <c r="GR128" s="30" t="e">
        <f>(CatTemplate[[#This Row],[CO2]]+CatTemplate[[#This Row],[CS2]]) * (1+ getRateOHFinal) * (1 + getRateMarkupFinal)</f>
        <v>#VALUE!</v>
      </c>
      <c r="GS128" s="30" t="e">
        <f>(CatTemplate[[#This Row],[CO3]]+CatTemplate[[#This Row],[CS3]]) * (1+ getRateOHFinal) * (1 + getRateMarkupFinal)</f>
        <v>#VALUE!</v>
      </c>
      <c r="GT128" s="30" t="e">
        <f>(CatTemplate[[#This Row],[CO4]]+CatTemplate[[#This Row],[CS4]]) * (1+ getRateOHFinal) * (1 + getRateMarkupFinal)</f>
        <v>#VALUE!</v>
      </c>
      <c r="GU128" s="30" t="e">
        <f>(CatTemplate[[#This Row],[CO5]]+CatTemplate[[#This Row],[CS5]]) * (1+ getRateOHFinal) * (1 + getRateMarkupFinal)</f>
        <v>#VALUE!</v>
      </c>
      <c r="GV128" s="30" t="e">
        <f>(CatTemplate[[#This Row],[CO6]]+CatTemplate[[#This Row],[CS6]]) * (1+ getRateOHFinal) * (1 + getRateMarkupFinal)</f>
        <v>#VALUE!</v>
      </c>
      <c r="GW128" s="30" t="e">
        <f>(CatTemplate[[#This Row],[CO7]]+CatTemplate[[#This Row],[CS7]]) * (1+ getRateOHFinal) * (1 + getRateMarkupFinal)</f>
        <v>#VALUE!</v>
      </c>
      <c r="GX128" s="30" t="e">
        <f>(CatTemplate[[#This Row],[CO8]]+CatTemplate[[#This Row],[CS8]]) * (1+ getRateOHFinal) * (1 + getRateMarkupFinal)</f>
        <v>#VALUE!</v>
      </c>
      <c r="GY128" s="30" t="e">
        <f>(CatTemplate[[#This Row],[CO9]]+CatTemplate[[#This Row],[CS9]]) * (1+ getRateOHFinal) * (1 + getRateMarkupFinal)</f>
        <v>#VALUE!</v>
      </c>
      <c r="GZ128" s="30" t="e">
        <f>(CatTemplate[[#This Row],[CO10]]+CatTemplate[[#This Row],[CS10]]) * (1+ getRateOHFinal) * (1 + getRateMarkupFinal)</f>
        <v>#VALUE!</v>
      </c>
      <c r="HA128" s="30" t="e">
        <f>(CatTemplate[[#This Row],[CO11]]+CatTemplate[[#This Row],[CS11]]) * (1+ getRateOHFinal) * (1 + getRateMarkupFinal)</f>
        <v>#VALUE!</v>
      </c>
      <c r="HB128" s="30" t="e">
        <f>(CatTemplate[[#This Row],[CO12]]+CatTemplate[[#This Row],[CS12]]) * (1+ getRateOHFinal) * (1 + getRateMarkupFinal)</f>
        <v>#VALUE!</v>
      </c>
      <c r="HC128" s="30" t="e">
        <f>(CatTemplate[[#This Row],[CO13]]+CatTemplate[[#This Row],[CS13]]) * (1+ getRateOHFinal) * (1 + getRateMarkupFinal)</f>
        <v>#VALUE!</v>
      </c>
      <c r="HD128" s="30" t="e">
        <f>(CatTemplate[[#This Row],[CO14]]+CatTemplate[[#This Row],[CS14]]) * (1+ getRateOHFinal) * (1 + getRateMarkupFinal)</f>
        <v>#VALUE!</v>
      </c>
      <c r="HE128" s="30" t="e">
        <f>(CatTemplate[[#This Row],[CO15]]+CatTemplate[[#This Row],[CS15]]) * (1+ getRateOHFinal) * (1 + getRateMarkupFinal)</f>
        <v>#VALUE!</v>
      </c>
      <c r="HF128" s="30" t="e">
        <f>(CatTemplate[[#This Row],[CO16]]+CatTemplate[[#This Row],[CS16]]) * (1+ getRateOHFinal) * (1 + getRateMarkupFinal)</f>
        <v>#VALUE!</v>
      </c>
      <c r="HG128" s="30" t="e">
        <f>(CatTemplate[[#This Row],[CO17]]+CatTemplate[[#This Row],[CS17]]) * (1+ getRateOHFinal) * (1 + getRateMarkupFinal)</f>
        <v>#VALUE!</v>
      </c>
      <c r="HH128" s="30" t="e">
        <f>(CatTemplate[[#This Row],[CO18]]+CatTemplate[[#This Row],[CS18]]) * (1+ getRateOHFinal) * (1 + getRateMarkupFinal)</f>
        <v>#VALUE!</v>
      </c>
      <c r="HI128" s="30" t="e">
        <f>(CatTemplate[[#This Row],[CO19]]+CatTemplate[[#This Row],[CS19]]) * (1+ getRateOHFinal) * (1 + getRateMarkupFinal)</f>
        <v>#VALUE!</v>
      </c>
      <c r="HJ128" s="30" t="e">
        <f>(CatTemplate[[#This Row],[CO20]]+CatTemplate[[#This Row],[CS20]]) * (1+ getRateOHFinal) * (1 + getRateMarkupFinal)</f>
        <v>#VALUE!</v>
      </c>
      <c r="HK128" s="39" t="e">
        <f>CatTemplate[[#This Row],[Total cost]]+CatTemplate[[#This Row],[OH Amount]]+CatTemplate[[#This Row],[Markup]]</f>
        <v>#VALUE!</v>
      </c>
      <c r="HL128" s="63">
        <f>IF(CatTemplate[[#This Row],[Units]]="Days",CatTemplate[[#This Row],[Project quantity]]*CatTemplate[[#This Row],[St. unit effort]],CatTemplate[[#This Row],[Project quantity]])</f>
        <v>0</v>
      </c>
      <c r="HM128" s="287">
        <f>IFERROR(CatTemplate[[#This Row],[Total Price]]/(CatTemplate[[#This Row],[Final Quantity]]),0)</f>
        <v>0</v>
      </c>
      <c r="HN128" s="261"/>
    </row>
    <row r="129" spans="2:222" x14ac:dyDescent="0.2">
      <c r="B129" s="6" t="s">
        <v>75</v>
      </c>
      <c r="C129" s="22">
        <v>2</v>
      </c>
      <c r="D129" s="7" t="s">
        <v>75</v>
      </c>
      <c r="E129" s="24">
        <v>10</v>
      </c>
      <c r="F129" s="18" t="s">
        <v>164</v>
      </c>
      <c r="G129" s="26">
        <v>15</v>
      </c>
      <c r="H129" s="18" t="s">
        <v>170</v>
      </c>
      <c r="I129" s="18" t="s">
        <v>896</v>
      </c>
      <c r="J129" s="15" t="s">
        <v>28</v>
      </c>
      <c r="K129" s="15"/>
      <c r="L129" s="15" t="s">
        <v>140</v>
      </c>
      <c r="M129" s="15" t="s">
        <v>206</v>
      </c>
      <c r="N129" s="15" t="s">
        <v>858</v>
      </c>
      <c r="O129" s="320"/>
      <c r="P129" s="71"/>
      <c r="Q129" s="108"/>
      <c r="R129" s="73"/>
      <c r="S129" s="97"/>
      <c r="T129" s="100">
        <f>getEqUnitCost</f>
        <v>0</v>
      </c>
      <c r="U129" s="73">
        <f>getEqUnitEffort</f>
        <v>0</v>
      </c>
      <c r="V129" s="101">
        <f>getEqQuantity</f>
        <v>0</v>
      </c>
      <c r="W129" s="320"/>
      <c r="X129" s="100">
        <f>getConsUnitCost</f>
        <v>0</v>
      </c>
      <c r="Y129" s="73">
        <f>getConsUnitEffort</f>
        <v>0</v>
      </c>
      <c r="Z129" s="14">
        <f>getConsQuantity</f>
        <v>0</v>
      </c>
      <c r="AA129" s="320"/>
      <c r="AB129" s="72"/>
      <c r="AC129" s="112"/>
      <c r="AD129" s="14">
        <f>getOthQuantity</f>
        <v>0</v>
      </c>
      <c r="AE129" s="320"/>
      <c r="AF129" s="28" t="str">
        <f>IF(ISBLANK(CatTemplate[[#This Row],[Resource type]]),"",CatTemplate[[#This Row],[Resource type]])</f>
        <v>CIEC CRA</v>
      </c>
      <c r="AG129" s="242">
        <f>getStaffUnitCost</f>
        <v>529.72667641480098</v>
      </c>
      <c r="AH129" s="113">
        <f>getStaffUnitEffort</f>
        <v>0</v>
      </c>
      <c r="AI129" s="40">
        <f>getStaffQuantity</f>
        <v>0</v>
      </c>
      <c r="AJ129" s="41">
        <f>CatTemplate[[#This Row],[St. quantity]]*8/ParRatePM</f>
        <v>0</v>
      </c>
      <c r="AK129" s="320"/>
      <c r="AL129" s="53" t="str">
        <f>CatTemplate[[#This Row],[Item type]]</f>
        <v>Days</v>
      </c>
      <c r="AM129" s="12">
        <f>SUM(CatTemplate[[#This Row],[Year1]:[Year20]])</f>
        <v>0</v>
      </c>
      <c r="AN129" s="52"/>
      <c r="AO129" s="52"/>
      <c r="AP129" s="52"/>
      <c r="AQ129" s="8"/>
      <c r="AR129" s="8"/>
      <c r="AS129" s="8"/>
      <c r="AT129" s="8"/>
      <c r="AU129" s="8"/>
      <c r="AV129" s="8"/>
      <c r="AW129" s="8"/>
      <c r="AX129" s="8"/>
      <c r="AY129" s="8"/>
      <c r="AZ129" s="8"/>
      <c r="BA129" s="8"/>
      <c r="BB129" s="8"/>
      <c r="BC129" s="8"/>
      <c r="BD129" s="8"/>
      <c r="BE129" s="8"/>
      <c r="BF129" s="8"/>
      <c r="BG129" s="36"/>
      <c r="BH129" s="320"/>
      <c r="BI129" s="37" t="str">
        <f>getCostCategory</f>
        <v>01 Staff costs</v>
      </c>
      <c r="BJ129" s="37" t="str">
        <f>getSection</f>
        <v>02 Patient visits and data collection</v>
      </c>
      <c r="BK129" s="32" t="str">
        <f>getObject</f>
        <v>CIEC CRA</v>
      </c>
      <c r="BL129" s="30">
        <f>IFERROR(getUnitCost * IF(CatTemplate[[#This Row],[Cost Category Comp.]]="01 Staff costs", 1,1),0)</f>
        <v>529.72667641480098</v>
      </c>
      <c r="BM129" s="29">
        <f>IF(AND(ISBLANK(CatTemplate[[#This Row],[Eq. unit cost]]),ISBLANK(CatTemplate[[#This Row],[Cons. unit cost]]),ISBLANK(CatTemplate[[#This Row],[Oth. unit cost]])), 0, IF(getUnitEffort =0,1,getUnitEffort) * CatTemplate[[#This Row],[Year1]])</f>
        <v>0</v>
      </c>
      <c r="BN129" s="29">
        <f>IF(AND(ISBLANK(CatTemplate[[#This Row],[Eq. unit cost]]),ISBLANK(CatTemplate[[#This Row],[Cons. unit cost]]),ISBLANK(CatTemplate[[#This Row],[Oth. unit cost]])), 0, IF(getUnitEffort =0,1,getUnitEffort) * CatTemplate[[#This Row],[Year2]])</f>
        <v>0</v>
      </c>
      <c r="BO129" s="29">
        <f>IF(AND(ISBLANK(CatTemplate[[#This Row],[Eq. unit cost]]),ISBLANK(CatTemplate[[#This Row],[Cons. unit cost]]),ISBLANK(CatTemplate[[#This Row],[Oth. unit cost]])), 0, IF(getUnitEffort =0,1,getUnitEffort) * CatTemplate[[#This Row],[Year3]])</f>
        <v>0</v>
      </c>
      <c r="BP129" s="29">
        <f>IF(AND(ISBLANK(CatTemplate[[#This Row],[Eq. unit cost]]),ISBLANK(CatTemplate[[#This Row],[Cons. unit cost]]),ISBLANK(CatTemplate[[#This Row],[Oth. unit cost]])), 0, IF(getUnitEffort =0,1,getUnitEffort) * CatTemplate[[#This Row],[Year4]])</f>
        <v>0</v>
      </c>
      <c r="BQ129" s="29">
        <f>IF(AND(ISBLANK(CatTemplate[[#This Row],[Eq. unit cost]]),ISBLANK(CatTemplate[[#This Row],[Cons. unit cost]]),ISBLANK(CatTemplate[[#This Row],[Oth. unit cost]])), 0, IF(getUnitEffort =0,1,getUnitEffort) * CatTemplate[[#This Row],[Year5]])</f>
        <v>0</v>
      </c>
      <c r="BR129" s="29">
        <f>IF(AND(ISBLANK(CatTemplate[[#This Row],[Eq. unit cost]]),ISBLANK(CatTemplate[[#This Row],[Cons. unit cost]]),ISBLANK(CatTemplate[[#This Row],[Oth. unit cost]])), 0, IF(getUnitEffort =0,1,getUnitEffort) * CatTemplate[[#This Row],[Year6]])</f>
        <v>0</v>
      </c>
      <c r="BS129" s="29">
        <f>IF(AND(ISBLANK(CatTemplate[[#This Row],[Eq. unit cost]]),ISBLANK(CatTemplate[[#This Row],[Cons. unit cost]]),ISBLANK(CatTemplate[[#This Row],[Oth. unit cost]])), 0, IF(getUnitEffort =0,1,getUnitEffort) * CatTemplate[[#This Row],[Year7]])</f>
        <v>0</v>
      </c>
      <c r="BT129" s="29">
        <f>IF(AND(ISBLANK(CatTemplate[[#This Row],[Eq. unit cost]]),ISBLANK(CatTemplate[[#This Row],[Cons. unit cost]]),ISBLANK(CatTemplate[[#This Row],[Oth. unit cost]])), 0, IF(getUnitEffort =0,1,getUnitEffort) * CatTemplate[[#This Row],[Year8]])</f>
        <v>0</v>
      </c>
      <c r="BU129" s="29">
        <f>IF(AND(ISBLANK(CatTemplate[[#This Row],[Eq. unit cost]]),ISBLANK(CatTemplate[[#This Row],[Cons. unit cost]]),ISBLANK(CatTemplate[[#This Row],[Oth. unit cost]])), 0, IF(getUnitEffort =0,1,getUnitEffort) * CatTemplate[[#This Row],[Year9]])</f>
        <v>0</v>
      </c>
      <c r="BV129" s="29">
        <f>IF(AND(ISBLANK(CatTemplate[[#This Row],[Eq. unit cost]]),ISBLANK(CatTemplate[[#This Row],[Cons. unit cost]]),ISBLANK(CatTemplate[[#This Row],[Oth. unit cost]])), 0, IF(getUnitEffort =0,1,getUnitEffort) * CatTemplate[[#This Row],[Year10]])</f>
        <v>0</v>
      </c>
      <c r="BW129" s="29">
        <f>IF(AND(ISBLANK(CatTemplate[[#This Row],[Eq. unit cost]]),ISBLANK(CatTemplate[[#This Row],[Cons. unit cost]]),ISBLANK(CatTemplate[[#This Row],[Oth. unit cost]])), 0, IF(getUnitEffort =0,1,getUnitEffort) * CatTemplate[[#This Row],[Year11]])</f>
        <v>0</v>
      </c>
      <c r="BX129" s="29">
        <f>IF(AND(ISBLANK(CatTemplate[[#This Row],[Eq. unit cost]]),ISBLANK(CatTemplate[[#This Row],[Cons. unit cost]]),ISBLANK(CatTemplate[[#This Row],[Oth. unit cost]])), 0, IF(getUnitEffort =0,1,getUnitEffort) * CatTemplate[[#This Row],[Year12]])</f>
        <v>0</v>
      </c>
      <c r="BY129" s="29">
        <f>IF(AND(ISBLANK(CatTemplate[[#This Row],[Eq. unit cost]]),ISBLANK(CatTemplate[[#This Row],[Cons. unit cost]]),ISBLANK(CatTemplate[[#This Row],[Oth. unit cost]])), 0, IF(getUnitEffort =0,1,getUnitEffort) * CatTemplate[[#This Row],[Year13]])</f>
        <v>0</v>
      </c>
      <c r="BZ129" s="29">
        <f>IF(AND(ISBLANK(CatTemplate[[#This Row],[Eq. unit cost]]),ISBLANK(CatTemplate[[#This Row],[Cons. unit cost]]),ISBLANK(CatTemplate[[#This Row],[Oth. unit cost]])), 0, IF(getUnitEffort =0,1,getUnitEffort) * CatTemplate[[#This Row],[Year14]])</f>
        <v>0</v>
      </c>
      <c r="CA129" s="29">
        <f>IF(AND(ISBLANK(CatTemplate[[#This Row],[Eq. unit cost]]),ISBLANK(CatTemplate[[#This Row],[Cons. unit cost]]),ISBLANK(CatTemplate[[#This Row],[Oth. unit cost]])), 0, IF(getUnitEffort =0,1,getUnitEffort) * CatTemplate[[#This Row],[Year15]])</f>
        <v>0</v>
      </c>
      <c r="CB129" s="29">
        <f>IF(AND(ISBLANK(CatTemplate[[#This Row],[Eq. unit cost]]),ISBLANK(CatTemplate[[#This Row],[Cons. unit cost]]),ISBLANK(CatTemplate[[#This Row],[Oth. unit cost]])), 0, IF(getUnitEffort =0,1,getUnitEffort) * CatTemplate[[#This Row],[Year16]])</f>
        <v>0</v>
      </c>
      <c r="CC129" s="29">
        <f>IF(AND(ISBLANK(CatTemplate[[#This Row],[Eq. unit cost]]),ISBLANK(CatTemplate[[#This Row],[Cons. unit cost]]),ISBLANK(CatTemplate[[#This Row],[Oth. unit cost]])), 0, IF(getUnitEffort =0,1,getUnitEffort) * CatTemplate[[#This Row],[Year17]])</f>
        <v>0</v>
      </c>
      <c r="CD129" s="29">
        <f>IF(AND(ISBLANK(CatTemplate[[#This Row],[Eq. unit cost]]),ISBLANK(CatTemplate[[#This Row],[Cons. unit cost]]),ISBLANK(CatTemplate[[#This Row],[Oth. unit cost]])), 0, IF(getUnitEffort =0,1,getUnitEffort) * CatTemplate[[#This Row],[Year18]])</f>
        <v>0</v>
      </c>
      <c r="CE129" s="29">
        <f>IF(AND(ISBLANK(CatTemplate[[#This Row],[Eq. unit cost]]),ISBLANK(CatTemplate[[#This Row],[Cons. unit cost]]),ISBLANK(CatTemplate[[#This Row],[Oth. unit cost]])), 0, IF(getUnitEffort =0,1,getUnitEffort) * CatTemplate[[#This Row],[Year19]])</f>
        <v>0</v>
      </c>
      <c r="CF129" s="29">
        <f>IF(AND(ISBLANK(CatTemplate[[#This Row],[Eq. unit cost]]),ISBLANK(CatTemplate[[#This Row],[Cons. unit cost]]),ISBLANK(CatTemplate[[#This Row],[Oth. unit cost]])), 0, IF(getUnitEffort =0,1,getUnitEffort) * CatTemplate[[#This Row],[Year20]])</f>
        <v>0</v>
      </c>
      <c r="CG129" s="45">
        <f>SUM(CatTemplate[[#This Row],[Q1]:[Q20]])</f>
        <v>0</v>
      </c>
      <c r="CH129" s="29">
        <f>IF(ISBLANK(CatTemplate[[#This Row],[St. unit effort]]),0,(CatTemplate[[#This Row],[St. unit effort]] * CatTemplate[[#This Row],[Year1]]))</f>
        <v>0</v>
      </c>
      <c r="CI129" s="29">
        <f>IF(ISBLANK(CatTemplate[[#This Row],[St. unit effort]]),0,(CatTemplate[[#This Row],[St. unit effort]] * CatTemplate[[#This Row],[Year2]]))</f>
        <v>0</v>
      </c>
      <c r="CJ129" s="29">
        <f>IF(ISBLANK(CatTemplate[[#This Row],[St. unit effort]]),0,(CatTemplate[[#This Row],[St. unit effort]] * CatTemplate[[#This Row],[Year3]]))</f>
        <v>0</v>
      </c>
      <c r="CK129" s="29">
        <f>IF(ISBLANK(CatTemplate[[#This Row],[St. unit effort]]),0,(CatTemplate[[#This Row],[St. unit effort]] * CatTemplate[[#This Row],[Year4]]))</f>
        <v>0</v>
      </c>
      <c r="CL129" s="29">
        <f>IF(ISBLANK(CatTemplate[[#This Row],[St. unit effort]]),0,(CatTemplate[[#This Row],[St. unit effort]] * CatTemplate[[#This Row],[Year5]]))</f>
        <v>0</v>
      </c>
      <c r="CM129" s="29">
        <f>IF(ISBLANK(CatTemplate[[#This Row],[St. unit effort]]),0,(CatTemplate[[#This Row],[St. unit effort]] * CatTemplate[[#This Row],[Year6]]))</f>
        <v>0</v>
      </c>
      <c r="CN129" s="29">
        <f>IF(ISBLANK(CatTemplate[[#This Row],[St. unit effort]]),0,(CatTemplate[[#This Row],[St. unit effort]] * CatTemplate[[#This Row],[Year7]]))</f>
        <v>0</v>
      </c>
      <c r="CO129" s="29">
        <f>IF(ISBLANK(CatTemplate[[#This Row],[St. unit effort]]),0,(CatTemplate[[#This Row],[St. unit effort]] * CatTemplate[[#This Row],[Year8]]))</f>
        <v>0</v>
      </c>
      <c r="CP129" s="29">
        <f>IF(ISBLANK(CatTemplate[[#This Row],[St. unit effort]]),0,(CatTemplate[[#This Row],[St. unit effort]] * CatTemplate[[#This Row],[Year9]]))</f>
        <v>0</v>
      </c>
      <c r="CQ129" s="29">
        <f>IF(ISBLANK(CatTemplate[[#This Row],[St. unit effort]]),0,(CatTemplate[[#This Row],[St. unit effort]] * CatTemplate[[#This Row],[Year10]]))</f>
        <v>0</v>
      </c>
      <c r="CR129" s="29">
        <f>IF(ISBLANK(CatTemplate[[#This Row],[St. unit effort]]),0,(CatTemplate[[#This Row],[St. unit effort]] * CatTemplate[[#This Row],[Year11]]))</f>
        <v>0</v>
      </c>
      <c r="CS129" s="29">
        <f>IF(ISBLANK(CatTemplate[[#This Row],[St. unit effort]]),0,(CatTemplate[[#This Row],[St. unit effort]] * CatTemplate[[#This Row],[Year12]]))</f>
        <v>0</v>
      </c>
      <c r="CT129" s="29">
        <f>IF(ISBLANK(CatTemplate[[#This Row],[St. unit effort]]),0,(CatTemplate[[#This Row],[St. unit effort]] * CatTemplate[[#This Row],[Year13]]))</f>
        <v>0</v>
      </c>
      <c r="CU129" s="29">
        <f>IF(ISBLANK(CatTemplate[[#This Row],[St. unit effort]]),0,(CatTemplate[[#This Row],[St. unit effort]] * CatTemplate[[#This Row],[Year14]]))</f>
        <v>0</v>
      </c>
      <c r="CV129" s="29">
        <f>IF(ISBLANK(CatTemplate[[#This Row],[St. unit effort]]),0,(CatTemplate[[#This Row],[St. unit effort]] * CatTemplate[[#This Row],[Year15]]))</f>
        <v>0</v>
      </c>
      <c r="CW129" s="29">
        <f>IF(ISBLANK(CatTemplate[[#This Row],[St. unit effort]]),0,(CatTemplate[[#This Row],[St. unit effort]] * CatTemplate[[#This Row],[Year16]]))</f>
        <v>0</v>
      </c>
      <c r="CX129" s="29">
        <f>IF(ISBLANK(CatTemplate[[#This Row],[St. unit effort]]),0,(CatTemplate[[#This Row],[St. unit effort]] * CatTemplate[[#This Row],[Year17]]))</f>
        <v>0</v>
      </c>
      <c r="CY129" s="29">
        <f>IF(ISBLANK(CatTemplate[[#This Row],[St. unit effort]]),0,(CatTemplate[[#This Row],[St. unit effort]] * CatTemplate[[#This Row],[Year18]]))</f>
        <v>0</v>
      </c>
      <c r="CZ129" s="29">
        <f>IF(ISBLANK(CatTemplate[[#This Row],[St. unit effort]]),0,(CatTemplate[[#This Row],[St. unit effort]] * CatTemplate[[#This Row],[Year19]]))</f>
        <v>0</v>
      </c>
      <c r="DA129" s="29">
        <f>IF(ISBLANK(CatTemplate[[#This Row],[St. unit effort]]),0,(CatTemplate[[#This Row],[St. unit effort]] * CatTemplate[[#This Row],[Year20]]))</f>
        <v>0</v>
      </c>
      <c r="DB129" s="57">
        <f>IF(ISBLANK(CatTemplate[[#This Row],[St. unit effort]]),0,(CatTemplate[[#This Row],[St. unit effort]] * CatTemplate[[#This Row],[Year1]])*8/ParRatePM)</f>
        <v>0</v>
      </c>
      <c r="DC129" s="57">
        <f>IF(ISBLANK(CatTemplate[[#This Row],[St. unit effort]]),0,(CatTemplate[[#This Row],[St. unit effort]] * CatTemplate[[#This Row],[Year2]])*8/ParRatePM)</f>
        <v>0</v>
      </c>
      <c r="DD129" s="57">
        <f>IF(ISBLANK(CatTemplate[[#This Row],[St. unit effort]]),0,(CatTemplate[[#This Row],[St. unit effort]] * CatTemplate[[#This Row],[Year3]])*8/ParRatePM)</f>
        <v>0</v>
      </c>
      <c r="DE129" s="57">
        <f>IF(ISBLANK(CatTemplate[[#This Row],[St. unit effort]]),0,(CatTemplate[[#This Row],[St. unit effort]] * CatTemplate[[#This Row],[Year4]])*8/ParRatePM)</f>
        <v>0</v>
      </c>
      <c r="DF129" s="57">
        <f>IF(ISBLANK(CatTemplate[[#This Row],[St. unit effort]]),0,(CatTemplate[[#This Row],[St. unit effort]] * CatTemplate[[#This Row],[Year5]])*8/ParRatePM)</f>
        <v>0</v>
      </c>
      <c r="DG129" s="57">
        <f>IF(ISBLANK(CatTemplate[[#This Row],[St. unit effort]]),0,(CatTemplate[[#This Row],[St. unit effort]] * CatTemplate[[#This Row],[Year6]])*8/ParRatePM)</f>
        <v>0</v>
      </c>
      <c r="DH129" s="57">
        <f>IF(ISBLANK(CatTemplate[[#This Row],[St. unit effort]]),0,(CatTemplate[[#This Row],[St. unit effort]] * CatTemplate[[#This Row],[Year7]])*8/ParRatePM)</f>
        <v>0</v>
      </c>
      <c r="DI129" s="57">
        <f>IF(ISBLANK(CatTemplate[[#This Row],[St. unit effort]]),0,(CatTemplate[[#This Row],[St. unit effort]] * CatTemplate[[#This Row],[Year8]])*8/ParRatePM)</f>
        <v>0</v>
      </c>
      <c r="DJ129" s="57">
        <f>IF(ISBLANK(CatTemplate[[#This Row],[St. unit effort]]),0,(CatTemplate[[#This Row],[St. unit effort]] * CatTemplate[[#This Row],[Year9]])*8/ParRatePM)</f>
        <v>0</v>
      </c>
      <c r="DK129" s="57">
        <f>IF(ISBLANK(CatTemplate[[#This Row],[St. unit effort]]),0,(CatTemplate[[#This Row],[St. unit effort]] * CatTemplate[[#This Row],[Year10]])*8/ParRatePM)</f>
        <v>0</v>
      </c>
      <c r="DL129" s="57">
        <f>IF(ISBLANK(CatTemplate[[#This Row],[St. unit effort]]),0,(CatTemplate[[#This Row],[St. unit effort]] * CatTemplate[[#This Row],[Year11]])*8/ParRatePM)</f>
        <v>0</v>
      </c>
      <c r="DM129" s="57">
        <f>IF(ISBLANK(CatTemplate[[#This Row],[St. unit effort]]),0,(CatTemplate[[#This Row],[St. unit effort]] * CatTemplate[[#This Row],[Year12]])*8/ParRatePM)</f>
        <v>0</v>
      </c>
      <c r="DN129" s="57">
        <f>IF(ISBLANK(CatTemplate[[#This Row],[St. unit effort]]),0,(CatTemplate[[#This Row],[St. unit effort]] * CatTemplate[[#This Row],[Year13]])*8/ParRatePM)</f>
        <v>0</v>
      </c>
      <c r="DO129" s="57">
        <f>IF(ISBLANK(CatTemplate[[#This Row],[St. unit effort]]),0,(CatTemplate[[#This Row],[St. unit effort]] * CatTemplate[[#This Row],[Year14]])*8/ParRatePM)</f>
        <v>0</v>
      </c>
      <c r="DP129" s="57">
        <f>IF(ISBLANK(CatTemplate[[#This Row],[St. unit effort]]),0,(CatTemplate[[#This Row],[St. unit effort]] * CatTemplate[[#This Row],[Year15]])*8/ParRatePM)</f>
        <v>0</v>
      </c>
      <c r="DQ129" s="57">
        <f>IF(ISBLANK(CatTemplate[[#This Row],[St. unit effort]]),0,(CatTemplate[[#This Row],[St. unit effort]] * CatTemplate[[#This Row],[Year16]])*8/ParRatePM)</f>
        <v>0</v>
      </c>
      <c r="DR129" s="57">
        <f>IF(ISBLANK(CatTemplate[[#This Row],[St. unit effort]]),0,(CatTemplate[[#This Row],[St. unit effort]] * CatTemplate[[#This Row],[Year17]])*8/ParRatePM)</f>
        <v>0</v>
      </c>
      <c r="DS129" s="57">
        <f>IF(ISBLANK(CatTemplate[[#This Row],[St. unit effort]]),0,(CatTemplate[[#This Row],[St. unit effort]] * CatTemplate[[#This Row],[Year18]])*8/ParRatePM)</f>
        <v>0</v>
      </c>
      <c r="DT129" s="57">
        <f>IF(ISBLANK(CatTemplate[[#This Row],[St. unit effort]]),0,(CatTemplate[[#This Row],[St. unit effort]] * CatTemplate[[#This Row],[Year19]])*8/ParRatePM)</f>
        <v>0</v>
      </c>
      <c r="DU129" s="57">
        <f>IF(ISBLANK(CatTemplate[[#This Row],[St. unit effort]]),0,(CatTemplate[[#This Row],[St. unit effort]] * CatTemplate[[#This Row],[Year20]])*8/ParRatePM)</f>
        <v>0</v>
      </c>
      <c r="DV129" s="54">
        <f>SUM(CatTemplate[[#This Row],[PM1]:[PM20]])</f>
        <v>0</v>
      </c>
      <c r="DW129" s="56">
        <f t="shared" si="43"/>
        <v>0</v>
      </c>
      <c r="DX129" s="56">
        <f t="shared" si="43"/>
        <v>0</v>
      </c>
      <c r="DY129" s="56">
        <f t="shared" si="43"/>
        <v>0</v>
      </c>
      <c r="DZ129" s="56">
        <f t="shared" si="43"/>
        <v>0</v>
      </c>
      <c r="EA129" s="56">
        <f t="shared" si="43"/>
        <v>0</v>
      </c>
      <c r="EB129" s="56">
        <f t="shared" si="43"/>
        <v>0</v>
      </c>
      <c r="EC129" s="56">
        <f t="shared" si="43"/>
        <v>0</v>
      </c>
      <c r="ED129" s="56">
        <f t="shared" si="43"/>
        <v>0</v>
      </c>
      <c r="EE129" s="56">
        <f t="shared" si="43"/>
        <v>0</v>
      </c>
      <c r="EF129" s="56">
        <f t="shared" si="43"/>
        <v>0</v>
      </c>
      <c r="EG129" s="56">
        <f t="shared" si="43"/>
        <v>0</v>
      </c>
      <c r="EH129" s="56">
        <f t="shared" si="43"/>
        <v>0</v>
      </c>
      <c r="EI129" s="56">
        <f t="shared" si="43"/>
        <v>0</v>
      </c>
      <c r="EJ129" s="56">
        <f t="shared" si="43"/>
        <v>0</v>
      </c>
      <c r="EK129" s="56">
        <f t="shared" si="43"/>
        <v>0</v>
      </c>
      <c r="EL129" s="56">
        <f t="shared" si="43"/>
        <v>0</v>
      </c>
      <c r="EM129" s="56">
        <f t="shared" si="41"/>
        <v>0</v>
      </c>
      <c r="EN129" s="56">
        <f t="shared" si="41"/>
        <v>0</v>
      </c>
      <c r="EO129" s="56">
        <f t="shared" si="41"/>
        <v>0</v>
      </c>
      <c r="EP129" s="56">
        <f t="shared" si="41"/>
        <v>0</v>
      </c>
      <c r="EQ129" s="30">
        <f>CatTemplate[[#This Row],[Eq. unit cost]] * CatTemplate[[#This Row],[Eq. quantity]]</f>
        <v>0</v>
      </c>
      <c r="ER129" s="30">
        <f>CatTemplate[[#This Row],[Cons. unit cost]] *CatTemplate[[#This Row],[Cons. quantity]]</f>
        <v>0</v>
      </c>
      <c r="ES129" s="30">
        <f>CatTemplate[[#This Row],[Oth. unit cost]] *CatTemplate[[#This Row],[Oth. quantity]]</f>
        <v>0</v>
      </c>
      <c r="ET129" s="55">
        <f>SUM(CatTemplate[[#This Row],[CO1]:[CO20]])</f>
        <v>0</v>
      </c>
      <c r="EU129" s="56">
        <f t="shared" si="44"/>
        <v>0</v>
      </c>
      <c r="EV129" s="56">
        <f t="shared" si="44"/>
        <v>0</v>
      </c>
      <c r="EW129" s="56">
        <f t="shared" si="44"/>
        <v>0</v>
      </c>
      <c r="EX129" s="56">
        <f t="shared" si="44"/>
        <v>0</v>
      </c>
      <c r="EY129" s="56">
        <f t="shared" si="44"/>
        <v>0</v>
      </c>
      <c r="EZ129" s="56">
        <f t="shared" si="44"/>
        <v>0</v>
      </c>
      <c r="FA129" s="56">
        <f t="shared" si="44"/>
        <v>0</v>
      </c>
      <c r="FB129" s="56">
        <f t="shared" si="44"/>
        <v>0</v>
      </c>
      <c r="FC129" s="56">
        <f t="shared" si="44"/>
        <v>0</v>
      </c>
      <c r="FD129" s="56">
        <f t="shared" si="44"/>
        <v>0</v>
      </c>
      <c r="FE129" s="56">
        <f t="shared" si="44"/>
        <v>0</v>
      </c>
      <c r="FF129" s="56">
        <f t="shared" si="44"/>
        <v>0</v>
      </c>
      <c r="FG129" s="56">
        <f t="shared" si="44"/>
        <v>0</v>
      </c>
      <c r="FH129" s="56">
        <f t="shared" si="44"/>
        <v>0</v>
      </c>
      <c r="FI129" s="56">
        <f t="shared" si="44"/>
        <v>0</v>
      </c>
      <c r="FJ129" s="56">
        <f t="shared" si="44"/>
        <v>0</v>
      </c>
      <c r="FK129" s="56">
        <f t="shared" si="42"/>
        <v>0</v>
      </c>
      <c r="FL129" s="56">
        <f t="shared" si="42"/>
        <v>0</v>
      </c>
      <c r="FM129" s="56">
        <f t="shared" si="42"/>
        <v>0</v>
      </c>
      <c r="FN129" s="56">
        <f t="shared" si="42"/>
        <v>0</v>
      </c>
      <c r="FO129" s="58">
        <f>SUM(CatTemplate[[#This Row],[CS1]:[CS20]])</f>
        <v>0</v>
      </c>
      <c r="FP129" s="59">
        <f>CatTemplate[[#This Row],[Total Oth. cost]]+CatTemplate[[#This Row],[Total St. Cost]]</f>
        <v>0</v>
      </c>
      <c r="FQ129" s="33" t="e">
        <f t="shared" si="27"/>
        <v>#VALUE!</v>
      </c>
      <c r="FR129" s="33" t="e">
        <f t="shared" si="28"/>
        <v>#VALUE!</v>
      </c>
      <c r="FS129" s="30" t="e">
        <f>(CatTemplate[[#This Row],[CO1]] + CatTemplate[[#This Row],[CS1]]) * (1 + getRateOHFinal) * getRateMarkupFinal</f>
        <v>#VALUE!</v>
      </c>
      <c r="FT129" s="30" t="e">
        <f>(CatTemplate[[#This Row],[CO2]] + CatTemplate[[#This Row],[CS2]]) * (1 + getRateOHFinal) * getRateMarkupFinal</f>
        <v>#VALUE!</v>
      </c>
      <c r="FU129" s="30" t="e">
        <f>(CatTemplate[[#This Row],[CO3]] + CatTemplate[[#This Row],[CS3]]) * (1 + getRateOHFinal) * getRateMarkupFinal</f>
        <v>#VALUE!</v>
      </c>
      <c r="FV129" s="30" t="e">
        <f>(CatTemplate[[#This Row],[CO4]] + CatTemplate[[#This Row],[CS4]]) * (1 + getRateOHFinal) * getRateMarkupFinal</f>
        <v>#VALUE!</v>
      </c>
      <c r="FW129" s="30" t="e">
        <f>(CatTemplate[[#This Row],[CO5]] + CatTemplate[[#This Row],[CS5]]) * (1 + getRateOHFinal) * getRateMarkupFinal</f>
        <v>#VALUE!</v>
      </c>
      <c r="FX129" s="30" t="e">
        <f>(CatTemplate[[#This Row],[CO6]] + CatTemplate[[#This Row],[CS6]]) * (1 + getRateOHFinal) * getRateMarkupFinal</f>
        <v>#VALUE!</v>
      </c>
      <c r="FY129" s="30" t="e">
        <f>(CatTemplate[[#This Row],[CO7]] + CatTemplate[[#This Row],[CS7]]) * (1 + getRateOHFinal) * getRateMarkupFinal</f>
        <v>#VALUE!</v>
      </c>
      <c r="FZ129" s="30" t="e">
        <f>(CatTemplate[[#This Row],[CO8]] + CatTemplate[[#This Row],[CS8]]) * (1 + getRateOHFinal) * getRateMarkupFinal</f>
        <v>#VALUE!</v>
      </c>
      <c r="GA129" s="30" t="e">
        <f>(CatTemplate[[#This Row],[CO9]] + CatTemplate[[#This Row],[CS9]]) * (1 + getRateOHFinal) * getRateMarkupFinal</f>
        <v>#VALUE!</v>
      </c>
      <c r="GB129" s="30" t="e">
        <f>(CatTemplate[[#This Row],[CO10]] + CatTemplate[[#This Row],[CS10]]) * (1 + getRateOHFinal) * getRateMarkupFinal</f>
        <v>#VALUE!</v>
      </c>
      <c r="GC129" s="30" t="e">
        <f>(CatTemplate[[#This Row],[CO11]] + CatTemplate[[#This Row],[CS11]]) * (1 + getRateOHFinal) * getRateMarkupFinal</f>
        <v>#VALUE!</v>
      </c>
      <c r="GD129" s="30" t="e">
        <f>(CatTemplate[[#This Row],[CO12]] + CatTemplate[[#This Row],[CS12]]) * (1 + getRateOHFinal) * getRateMarkupFinal</f>
        <v>#VALUE!</v>
      </c>
      <c r="GE129" s="30" t="e">
        <f>(CatTemplate[[#This Row],[CO13]] + CatTemplate[[#This Row],[CS13]]) * (1 + getRateOHFinal) * getRateMarkupFinal</f>
        <v>#VALUE!</v>
      </c>
      <c r="GF129" s="30" t="e">
        <f>(CatTemplate[[#This Row],[CO14]] + CatTemplate[[#This Row],[CS14]]) * (1 + getRateOHFinal) * getRateMarkupFinal</f>
        <v>#VALUE!</v>
      </c>
      <c r="GG129" s="30" t="e">
        <f>(CatTemplate[[#This Row],[CO15]] + CatTemplate[[#This Row],[CS15]]) * (1 + getRateOHFinal) * getRateMarkupFinal</f>
        <v>#VALUE!</v>
      </c>
      <c r="GH129" s="30" t="e">
        <f>(CatTemplate[[#This Row],[CO16]] + CatTemplate[[#This Row],[CS16]]) * (1 + getRateOHFinal) * getRateMarkupFinal</f>
        <v>#VALUE!</v>
      </c>
      <c r="GI129" s="30" t="e">
        <f>(CatTemplate[[#This Row],[CO17]] + CatTemplate[[#This Row],[CS17]]) * (1 + getRateOHFinal) * getRateMarkupFinal</f>
        <v>#VALUE!</v>
      </c>
      <c r="GJ129" s="30" t="e">
        <f>(CatTemplate[[#This Row],[CO18]] + CatTemplate[[#This Row],[CS18]]) * (1 + getRateOHFinal) * getRateMarkupFinal</f>
        <v>#VALUE!</v>
      </c>
      <c r="GK129" s="30" t="e">
        <f>(CatTemplate[[#This Row],[CO19]] + CatTemplate[[#This Row],[CS19]]) * (1 + getRateOHFinal) * getRateMarkupFinal</f>
        <v>#VALUE!</v>
      </c>
      <c r="GL129" s="30" t="e">
        <f>(CatTemplate[[#This Row],[CO20]] + CatTemplate[[#This Row],[CS20]]) * (1 + getRateOHFinal) * getRateMarkupFinal</f>
        <v>#VALUE!</v>
      </c>
      <c r="GM129" s="30" t="e">
        <f t="shared" si="29"/>
        <v>#VALUE!</v>
      </c>
      <c r="GN129" s="30" t="e">
        <f t="shared" si="30"/>
        <v>#VALUE!</v>
      </c>
      <c r="GO129" s="30" t="e">
        <f t="shared" si="31"/>
        <v>#VALUE!</v>
      </c>
      <c r="GP129" s="30" t="e">
        <f t="shared" si="32"/>
        <v>#VALUE!</v>
      </c>
      <c r="GQ129" s="30" t="e">
        <f>(CatTemplate[[#This Row],[CO1]]+CatTemplate[[#This Row],[CS1]]) * (1+ getRateOHFinal) * (1 + getRateMarkupFinal)</f>
        <v>#VALUE!</v>
      </c>
      <c r="GR129" s="30" t="e">
        <f>(CatTemplate[[#This Row],[CO2]]+CatTemplate[[#This Row],[CS2]]) * (1+ getRateOHFinal) * (1 + getRateMarkupFinal)</f>
        <v>#VALUE!</v>
      </c>
      <c r="GS129" s="30" t="e">
        <f>(CatTemplate[[#This Row],[CO3]]+CatTemplate[[#This Row],[CS3]]) * (1+ getRateOHFinal) * (1 + getRateMarkupFinal)</f>
        <v>#VALUE!</v>
      </c>
      <c r="GT129" s="30" t="e">
        <f>(CatTemplate[[#This Row],[CO4]]+CatTemplate[[#This Row],[CS4]]) * (1+ getRateOHFinal) * (1 + getRateMarkupFinal)</f>
        <v>#VALUE!</v>
      </c>
      <c r="GU129" s="30" t="e">
        <f>(CatTemplate[[#This Row],[CO5]]+CatTemplate[[#This Row],[CS5]]) * (1+ getRateOHFinal) * (1 + getRateMarkupFinal)</f>
        <v>#VALUE!</v>
      </c>
      <c r="GV129" s="30" t="e">
        <f>(CatTemplate[[#This Row],[CO6]]+CatTemplate[[#This Row],[CS6]]) * (1+ getRateOHFinal) * (1 + getRateMarkupFinal)</f>
        <v>#VALUE!</v>
      </c>
      <c r="GW129" s="30" t="e">
        <f>(CatTemplate[[#This Row],[CO7]]+CatTemplate[[#This Row],[CS7]]) * (1+ getRateOHFinal) * (1 + getRateMarkupFinal)</f>
        <v>#VALUE!</v>
      </c>
      <c r="GX129" s="30" t="e">
        <f>(CatTemplate[[#This Row],[CO8]]+CatTemplate[[#This Row],[CS8]]) * (1+ getRateOHFinal) * (1 + getRateMarkupFinal)</f>
        <v>#VALUE!</v>
      </c>
      <c r="GY129" s="30" t="e">
        <f>(CatTemplate[[#This Row],[CO9]]+CatTemplate[[#This Row],[CS9]]) * (1+ getRateOHFinal) * (1 + getRateMarkupFinal)</f>
        <v>#VALUE!</v>
      </c>
      <c r="GZ129" s="30" t="e">
        <f>(CatTemplate[[#This Row],[CO10]]+CatTemplate[[#This Row],[CS10]]) * (1+ getRateOHFinal) * (1 + getRateMarkupFinal)</f>
        <v>#VALUE!</v>
      </c>
      <c r="HA129" s="30" t="e">
        <f>(CatTemplate[[#This Row],[CO11]]+CatTemplate[[#This Row],[CS11]]) * (1+ getRateOHFinal) * (1 + getRateMarkupFinal)</f>
        <v>#VALUE!</v>
      </c>
      <c r="HB129" s="30" t="e">
        <f>(CatTemplate[[#This Row],[CO12]]+CatTemplate[[#This Row],[CS12]]) * (1+ getRateOHFinal) * (1 + getRateMarkupFinal)</f>
        <v>#VALUE!</v>
      </c>
      <c r="HC129" s="30" t="e">
        <f>(CatTemplate[[#This Row],[CO13]]+CatTemplate[[#This Row],[CS13]]) * (1+ getRateOHFinal) * (1 + getRateMarkupFinal)</f>
        <v>#VALUE!</v>
      </c>
      <c r="HD129" s="30" t="e">
        <f>(CatTemplate[[#This Row],[CO14]]+CatTemplate[[#This Row],[CS14]]) * (1+ getRateOHFinal) * (1 + getRateMarkupFinal)</f>
        <v>#VALUE!</v>
      </c>
      <c r="HE129" s="30" t="e">
        <f>(CatTemplate[[#This Row],[CO15]]+CatTemplate[[#This Row],[CS15]]) * (1+ getRateOHFinal) * (1 + getRateMarkupFinal)</f>
        <v>#VALUE!</v>
      </c>
      <c r="HF129" s="30" t="e">
        <f>(CatTemplate[[#This Row],[CO16]]+CatTemplate[[#This Row],[CS16]]) * (1+ getRateOHFinal) * (1 + getRateMarkupFinal)</f>
        <v>#VALUE!</v>
      </c>
      <c r="HG129" s="30" t="e">
        <f>(CatTemplate[[#This Row],[CO17]]+CatTemplate[[#This Row],[CS17]]) * (1+ getRateOHFinal) * (1 + getRateMarkupFinal)</f>
        <v>#VALUE!</v>
      </c>
      <c r="HH129" s="30" t="e">
        <f>(CatTemplate[[#This Row],[CO18]]+CatTemplate[[#This Row],[CS18]]) * (1+ getRateOHFinal) * (1 + getRateMarkupFinal)</f>
        <v>#VALUE!</v>
      </c>
      <c r="HI129" s="30" t="e">
        <f>(CatTemplate[[#This Row],[CO19]]+CatTemplate[[#This Row],[CS19]]) * (1+ getRateOHFinal) * (1 + getRateMarkupFinal)</f>
        <v>#VALUE!</v>
      </c>
      <c r="HJ129" s="30" t="e">
        <f>(CatTemplate[[#This Row],[CO20]]+CatTemplate[[#This Row],[CS20]]) * (1+ getRateOHFinal) * (1 + getRateMarkupFinal)</f>
        <v>#VALUE!</v>
      </c>
      <c r="HK129" s="39" t="e">
        <f>CatTemplate[[#This Row],[Total cost]]+CatTemplate[[#This Row],[OH Amount]]+CatTemplate[[#This Row],[Markup]]</f>
        <v>#VALUE!</v>
      </c>
      <c r="HL129" s="63">
        <f>IF(CatTemplate[[#This Row],[Units]]="Days",CatTemplate[[#This Row],[Project quantity]]*CatTemplate[[#This Row],[St. unit effort]],CatTemplate[[#This Row],[Project quantity]])</f>
        <v>0</v>
      </c>
      <c r="HM129" s="287">
        <f>IFERROR(CatTemplate[[#This Row],[Total Price]]/(CatTemplate[[#This Row],[Final Quantity]]),0)</f>
        <v>0</v>
      </c>
      <c r="HN129" s="261"/>
    </row>
    <row r="130" spans="2:222" ht="25.5" customHeight="1" x14ac:dyDescent="0.2">
      <c r="B130" s="6" t="s">
        <v>75</v>
      </c>
      <c r="C130" s="22">
        <v>2</v>
      </c>
      <c r="D130" s="7" t="s">
        <v>75</v>
      </c>
      <c r="E130" s="24">
        <v>10</v>
      </c>
      <c r="F130" s="18" t="s">
        <v>164</v>
      </c>
      <c r="G130" s="26">
        <v>16</v>
      </c>
      <c r="H130" s="18" t="s">
        <v>299</v>
      </c>
      <c r="I130" s="18" t="s">
        <v>896</v>
      </c>
      <c r="J130" s="15"/>
      <c r="K130" s="15"/>
      <c r="L130" s="15" t="s">
        <v>421</v>
      </c>
      <c r="M130" s="15" t="s">
        <v>208</v>
      </c>
      <c r="N130" s="15" t="s">
        <v>858</v>
      </c>
      <c r="O130" s="320"/>
      <c r="P130" s="71"/>
      <c r="Q130" s="108"/>
      <c r="R130" s="73"/>
      <c r="S130" s="97"/>
      <c r="T130" s="100">
        <f>getEqUnitCost</f>
        <v>0</v>
      </c>
      <c r="U130" s="73">
        <f>getEqUnitEffort</f>
        <v>0</v>
      </c>
      <c r="V130" s="101">
        <f>getEqQuantity</f>
        <v>0</v>
      </c>
      <c r="W130" s="320"/>
      <c r="X130" s="100">
        <f>getConsUnitCost</f>
        <v>0</v>
      </c>
      <c r="Y130" s="73">
        <f>getConsUnitEffort</f>
        <v>0</v>
      </c>
      <c r="Z130" s="14">
        <f>getConsQuantity</f>
        <v>0</v>
      </c>
      <c r="AA130" s="320"/>
      <c r="AB130" s="72"/>
      <c r="AC130" s="112"/>
      <c r="AD130" s="14">
        <f>getOthQuantity</f>
        <v>0</v>
      </c>
      <c r="AE130" s="320"/>
      <c r="AF130" s="28" t="str">
        <f>IF(ISBLANK(CatTemplate[[#This Row],[Resource type]]),"",CatTemplate[[#This Row],[Resource type]])</f>
        <v/>
      </c>
      <c r="AG130" s="242">
        <f>getStaffUnitCost</f>
        <v>0</v>
      </c>
      <c r="AH130" s="113">
        <f>getStaffUnitEffort</f>
        <v>0</v>
      </c>
      <c r="AI130" s="40">
        <f>getStaffQuantity</f>
        <v>0</v>
      </c>
      <c r="AJ130" s="41">
        <f>CatTemplate[[#This Row],[St. quantity]]*8/ParRatePM</f>
        <v>0</v>
      </c>
      <c r="AK130" s="320"/>
      <c r="AL130" s="53" t="str">
        <f>CatTemplate[[#This Row],[Item type]]</f>
        <v>Travels</v>
      </c>
      <c r="AM130" s="12">
        <f>SUM(CatTemplate[[#This Row],[Year1]:[Year20]])</f>
        <v>0</v>
      </c>
      <c r="AN130" s="52"/>
      <c r="AO130" s="52"/>
      <c r="AP130" s="52"/>
      <c r="AQ130" s="52"/>
      <c r="AR130" s="52"/>
      <c r="AS130" s="8"/>
      <c r="AT130" s="8"/>
      <c r="AU130" s="8"/>
      <c r="AV130" s="8"/>
      <c r="AW130" s="8"/>
      <c r="AX130" s="8"/>
      <c r="AY130" s="8"/>
      <c r="AZ130" s="8"/>
      <c r="BA130" s="8"/>
      <c r="BB130" s="8"/>
      <c r="BC130" s="8"/>
      <c r="BD130" s="8"/>
      <c r="BE130" s="8"/>
      <c r="BF130" s="8"/>
      <c r="BG130" s="36"/>
      <c r="BH130" s="320"/>
      <c r="BI130" s="37" t="str">
        <f>getCostCategory</f>
        <v>05 Travel costs</v>
      </c>
      <c r="BJ130" s="37" t="str">
        <f>getSection</f>
        <v>02 Patient visits and data collection</v>
      </c>
      <c r="BK130" s="32" t="str">
        <f>getObject</f>
        <v>Patient visits and data collection</v>
      </c>
      <c r="BL130" s="30">
        <f>IFERROR(getUnitCost * IF(CatTemplate[[#This Row],[Cost Category Comp.]]="01 Staff costs", 1,1),0)</f>
        <v>0</v>
      </c>
      <c r="BM130" s="29">
        <f>IF(AND(ISBLANK(CatTemplate[[#This Row],[Eq. unit cost]]),ISBLANK(CatTemplate[[#This Row],[Cons. unit cost]]),ISBLANK(CatTemplate[[#This Row],[Oth. unit cost]])), 0, IF(getUnitEffort =0,1,getUnitEffort) * CatTemplate[[#This Row],[Year1]])</f>
        <v>0</v>
      </c>
      <c r="BN130" s="29">
        <f>IF(AND(ISBLANK(CatTemplate[[#This Row],[Eq. unit cost]]),ISBLANK(CatTemplate[[#This Row],[Cons. unit cost]]),ISBLANK(CatTemplate[[#This Row],[Oth. unit cost]])), 0, IF(getUnitEffort =0,1,getUnitEffort) * CatTemplate[[#This Row],[Year2]])</f>
        <v>0</v>
      </c>
      <c r="BO130" s="29">
        <f>IF(AND(ISBLANK(CatTemplate[[#This Row],[Eq. unit cost]]),ISBLANK(CatTemplate[[#This Row],[Cons. unit cost]]),ISBLANK(CatTemplate[[#This Row],[Oth. unit cost]])), 0, IF(getUnitEffort =0,1,getUnitEffort) * CatTemplate[[#This Row],[Year3]])</f>
        <v>0</v>
      </c>
      <c r="BP130" s="29">
        <f>IF(AND(ISBLANK(CatTemplate[[#This Row],[Eq. unit cost]]),ISBLANK(CatTemplate[[#This Row],[Cons. unit cost]]),ISBLANK(CatTemplate[[#This Row],[Oth. unit cost]])), 0, IF(getUnitEffort =0,1,getUnitEffort) * CatTemplate[[#This Row],[Year4]])</f>
        <v>0</v>
      </c>
      <c r="BQ130" s="29">
        <f>IF(AND(ISBLANK(CatTemplate[[#This Row],[Eq. unit cost]]),ISBLANK(CatTemplate[[#This Row],[Cons. unit cost]]),ISBLANK(CatTemplate[[#This Row],[Oth. unit cost]])), 0, IF(getUnitEffort =0,1,getUnitEffort) * CatTemplate[[#This Row],[Year5]])</f>
        <v>0</v>
      </c>
      <c r="BR130" s="29">
        <f>IF(AND(ISBLANK(CatTemplate[[#This Row],[Eq. unit cost]]),ISBLANK(CatTemplate[[#This Row],[Cons. unit cost]]),ISBLANK(CatTemplate[[#This Row],[Oth. unit cost]])), 0, IF(getUnitEffort =0,1,getUnitEffort) * CatTemplate[[#This Row],[Year6]])</f>
        <v>0</v>
      </c>
      <c r="BS130" s="29">
        <f>IF(AND(ISBLANK(CatTemplate[[#This Row],[Eq. unit cost]]),ISBLANK(CatTemplate[[#This Row],[Cons. unit cost]]),ISBLANK(CatTemplate[[#This Row],[Oth. unit cost]])), 0, IF(getUnitEffort =0,1,getUnitEffort) * CatTemplate[[#This Row],[Year7]])</f>
        <v>0</v>
      </c>
      <c r="BT130" s="29">
        <f>IF(AND(ISBLANK(CatTemplate[[#This Row],[Eq. unit cost]]),ISBLANK(CatTemplate[[#This Row],[Cons. unit cost]]),ISBLANK(CatTemplate[[#This Row],[Oth. unit cost]])), 0, IF(getUnitEffort =0,1,getUnitEffort) * CatTemplate[[#This Row],[Year8]])</f>
        <v>0</v>
      </c>
      <c r="BU130" s="29">
        <f>IF(AND(ISBLANK(CatTemplate[[#This Row],[Eq. unit cost]]),ISBLANK(CatTemplate[[#This Row],[Cons. unit cost]]),ISBLANK(CatTemplate[[#This Row],[Oth. unit cost]])), 0, IF(getUnitEffort =0,1,getUnitEffort) * CatTemplate[[#This Row],[Year9]])</f>
        <v>0</v>
      </c>
      <c r="BV130" s="29">
        <f>IF(AND(ISBLANK(CatTemplate[[#This Row],[Eq. unit cost]]),ISBLANK(CatTemplate[[#This Row],[Cons. unit cost]]),ISBLANK(CatTemplate[[#This Row],[Oth. unit cost]])), 0, IF(getUnitEffort =0,1,getUnitEffort) * CatTemplate[[#This Row],[Year10]])</f>
        <v>0</v>
      </c>
      <c r="BW130" s="29">
        <f>IF(AND(ISBLANK(CatTemplate[[#This Row],[Eq. unit cost]]),ISBLANK(CatTemplate[[#This Row],[Cons. unit cost]]),ISBLANK(CatTemplate[[#This Row],[Oth. unit cost]])), 0, IF(getUnitEffort =0,1,getUnitEffort) * CatTemplate[[#This Row],[Year11]])</f>
        <v>0</v>
      </c>
      <c r="BX130" s="29">
        <f>IF(AND(ISBLANK(CatTemplate[[#This Row],[Eq. unit cost]]),ISBLANK(CatTemplate[[#This Row],[Cons. unit cost]]),ISBLANK(CatTemplate[[#This Row],[Oth. unit cost]])), 0, IF(getUnitEffort =0,1,getUnitEffort) * CatTemplate[[#This Row],[Year12]])</f>
        <v>0</v>
      </c>
      <c r="BY130" s="29">
        <f>IF(AND(ISBLANK(CatTemplate[[#This Row],[Eq. unit cost]]),ISBLANK(CatTemplate[[#This Row],[Cons. unit cost]]),ISBLANK(CatTemplate[[#This Row],[Oth. unit cost]])), 0, IF(getUnitEffort =0,1,getUnitEffort) * CatTemplate[[#This Row],[Year13]])</f>
        <v>0</v>
      </c>
      <c r="BZ130" s="29">
        <f>IF(AND(ISBLANK(CatTemplate[[#This Row],[Eq. unit cost]]),ISBLANK(CatTemplate[[#This Row],[Cons. unit cost]]),ISBLANK(CatTemplate[[#This Row],[Oth. unit cost]])), 0, IF(getUnitEffort =0,1,getUnitEffort) * CatTemplate[[#This Row],[Year14]])</f>
        <v>0</v>
      </c>
      <c r="CA130" s="29">
        <f>IF(AND(ISBLANK(CatTemplate[[#This Row],[Eq. unit cost]]),ISBLANK(CatTemplate[[#This Row],[Cons. unit cost]]),ISBLANK(CatTemplate[[#This Row],[Oth. unit cost]])), 0, IF(getUnitEffort =0,1,getUnitEffort) * CatTemplate[[#This Row],[Year15]])</f>
        <v>0</v>
      </c>
      <c r="CB130" s="29">
        <f>IF(AND(ISBLANK(CatTemplate[[#This Row],[Eq. unit cost]]),ISBLANK(CatTemplate[[#This Row],[Cons. unit cost]]),ISBLANK(CatTemplate[[#This Row],[Oth. unit cost]])), 0, IF(getUnitEffort =0,1,getUnitEffort) * CatTemplate[[#This Row],[Year16]])</f>
        <v>0</v>
      </c>
      <c r="CC130" s="29">
        <f>IF(AND(ISBLANK(CatTemplate[[#This Row],[Eq. unit cost]]),ISBLANK(CatTemplate[[#This Row],[Cons. unit cost]]),ISBLANK(CatTemplate[[#This Row],[Oth. unit cost]])), 0, IF(getUnitEffort =0,1,getUnitEffort) * CatTemplate[[#This Row],[Year17]])</f>
        <v>0</v>
      </c>
      <c r="CD130" s="29">
        <f>IF(AND(ISBLANK(CatTemplate[[#This Row],[Eq. unit cost]]),ISBLANK(CatTemplate[[#This Row],[Cons. unit cost]]),ISBLANK(CatTemplate[[#This Row],[Oth. unit cost]])), 0, IF(getUnitEffort =0,1,getUnitEffort) * CatTemplate[[#This Row],[Year18]])</f>
        <v>0</v>
      </c>
      <c r="CE130" s="29">
        <f>IF(AND(ISBLANK(CatTemplate[[#This Row],[Eq. unit cost]]),ISBLANK(CatTemplate[[#This Row],[Cons. unit cost]]),ISBLANK(CatTemplate[[#This Row],[Oth. unit cost]])), 0, IF(getUnitEffort =0,1,getUnitEffort) * CatTemplate[[#This Row],[Year19]])</f>
        <v>0</v>
      </c>
      <c r="CF130" s="29">
        <f>IF(AND(ISBLANK(CatTemplate[[#This Row],[Eq. unit cost]]),ISBLANK(CatTemplate[[#This Row],[Cons. unit cost]]),ISBLANK(CatTemplate[[#This Row],[Oth. unit cost]])), 0, IF(getUnitEffort =0,1,getUnitEffort) * CatTemplate[[#This Row],[Year20]])</f>
        <v>0</v>
      </c>
      <c r="CG130" s="45">
        <f>SUM(CatTemplate[[#This Row],[Q1]:[Q20]])</f>
        <v>0</v>
      </c>
      <c r="CH130" s="29">
        <f>IF(ISBLANK(CatTemplate[[#This Row],[St. unit effort]]),0,(CatTemplate[[#This Row],[St. unit effort]] * CatTemplate[[#This Row],[Year1]]))</f>
        <v>0</v>
      </c>
      <c r="CI130" s="29">
        <f>IF(ISBLANK(CatTemplate[[#This Row],[St. unit effort]]),0,(CatTemplate[[#This Row],[St. unit effort]] * CatTemplate[[#This Row],[Year2]]))</f>
        <v>0</v>
      </c>
      <c r="CJ130" s="29">
        <f>IF(ISBLANK(CatTemplate[[#This Row],[St. unit effort]]),0,(CatTemplate[[#This Row],[St. unit effort]] * CatTemplate[[#This Row],[Year3]]))</f>
        <v>0</v>
      </c>
      <c r="CK130" s="29">
        <f>IF(ISBLANK(CatTemplate[[#This Row],[St. unit effort]]),0,(CatTemplate[[#This Row],[St. unit effort]] * CatTemplate[[#This Row],[Year4]]))</f>
        <v>0</v>
      </c>
      <c r="CL130" s="29">
        <f>IF(ISBLANK(CatTemplate[[#This Row],[St. unit effort]]),0,(CatTemplate[[#This Row],[St. unit effort]] * CatTemplate[[#This Row],[Year5]]))</f>
        <v>0</v>
      </c>
      <c r="CM130" s="29">
        <f>IF(ISBLANK(CatTemplate[[#This Row],[St. unit effort]]),0,(CatTemplate[[#This Row],[St. unit effort]] * CatTemplate[[#This Row],[Year6]]))</f>
        <v>0</v>
      </c>
      <c r="CN130" s="29">
        <f>IF(ISBLANK(CatTemplate[[#This Row],[St. unit effort]]),0,(CatTemplate[[#This Row],[St. unit effort]] * CatTemplate[[#This Row],[Year7]]))</f>
        <v>0</v>
      </c>
      <c r="CO130" s="29">
        <f>IF(ISBLANK(CatTemplate[[#This Row],[St. unit effort]]),0,(CatTemplate[[#This Row],[St. unit effort]] * CatTemplate[[#This Row],[Year8]]))</f>
        <v>0</v>
      </c>
      <c r="CP130" s="29">
        <f>IF(ISBLANK(CatTemplate[[#This Row],[St. unit effort]]),0,(CatTemplate[[#This Row],[St. unit effort]] * CatTemplate[[#This Row],[Year9]]))</f>
        <v>0</v>
      </c>
      <c r="CQ130" s="29">
        <f>IF(ISBLANK(CatTemplate[[#This Row],[St. unit effort]]),0,(CatTemplate[[#This Row],[St. unit effort]] * CatTemplate[[#This Row],[Year10]]))</f>
        <v>0</v>
      </c>
      <c r="CR130" s="29">
        <f>IF(ISBLANK(CatTemplate[[#This Row],[St. unit effort]]),0,(CatTemplate[[#This Row],[St. unit effort]] * CatTemplate[[#This Row],[Year11]]))</f>
        <v>0</v>
      </c>
      <c r="CS130" s="29">
        <f>IF(ISBLANK(CatTemplate[[#This Row],[St. unit effort]]),0,(CatTemplate[[#This Row],[St. unit effort]] * CatTemplate[[#This Row],[Year12]]))</f>
        <v>0</v>
      </c>
      <c r="CT130" s="29">
        <f>IF(ISBLANK(CatTemplate[[#This Row],[St. unit effort]]),0,(CatTemplate[[#This Row],[St. unit effort]] * CatTemplate[[#This Row],[Year13]]))</f>
        <v>0</v>
      </c>
      <c r="CU130" s="29">
        <f>IF(ISBLANK(CatTemplate[[#This Row],[St. unit effort]]),0,(CatTemplate[[#This Row],[St. unit effort]] * CatTemplate[[#This Row],[Year14]]))</f>
        <v>0</v>
      </c>
      <c r="CV130" s="29">
        <f>IF(ISBLANK(CatTemplate[[#This Row],[St. unit effort]]),0,(CatTemplate[[#This Row],[St. unit effort]] * CatTemplate[[#This Row],[Year15]]))</f>
        <v>0</v>
      </c>
      <c r="CW130" s="29">
        <f>IF(ISBLANK(CatTemplate[[#This Row],[St. unit effort]]),0,(CatTemplate[[#This Row],[St. unit effort]] * CatTemplate[[#This Row],[Year16]]))</f>
        <v>0</v>
      </c>
      <c r="CX130" s="29">
        <f>IF(ISBLANK(CatTemplate[[#This Row],[St. unit effort]]),0,(CatTemplate[[#This Row],[St. unit effort]] * CatTemplate[[#This Row],[Year17]]))</f>
        <v>0</v>
      </c>
      <c r="CY130" s="29">
        <f>IF(ISBLANK(CatTemplate[[#This Row],[St. unit effort]]),0,(CatTemplate[[#This Row],[St. unit effort]] * CatTemplate[[#This Row],[Year18]]))</f>
        <v>0</v>
      </c>
      <c r="CZ130" s="29">
        <f>IF(ISBLANK(CatTemplate[[#This Row],[St. unit effort]]),0,(CatTemplate[[#This Row],[St. unit effort]] * CatTemplate[[#This Row],[Year19]]))</f>
        <v>0</v>
      </c>
      <c r="DA130" s="29">
        <f>IF(ISBLANK(CatTemplate[[#This Row],[St. unit effort]]),0,(CatTemplate[[#This Row],[St. unit effort]] * CatTemplate[[#This Row],[Year20]]))</f>
        <v>0</v>
      </c>
      <c r="DB130" s="57">
        <f>IF(ISBLANK(CatTemplate[[#This Row],[St. unit effort]]),0,(CatTemplate[[#This Row],[St. unit effort]] * CatTemplate[[#This Row],[Year1]])*8/ParRatePM)</f>
        <v>0</v>
      </c>
      <c r="DC130" s="57">
        <f>IF(ISBLANK(CatTemplate[[#This Row],[St. unit effort]]),0,(CatTemplate[[#This Row],[St. unit effort]] * CatTemplate[[#This Row],[Year2]])*8/ParRatePM)</f>
        <v>0</v>
      </c>
      <c r="DD130" s="57">
        <f>IF(ISBLANK(CatTemplate[[#This Row],[St. unit effort]]),0,(CatTemplate[[#This Row],[St. unit effort]] * CatTemplate[[#This Row],[Year3]])*8/ParRatePM)</f>
        <v>0</v>
      </c>
      <c r="DE130" s="57">
        <f>IF(ISBLANK(CatTemplate[[#This Row],[St. unit effort]]),0,(CatTemplate[[#This Row],[St. unit effort]] * CatTemplate[[#This Row],[Year4]])*8/ParRatePM)</f>
        <v>0</v>
      </c>
      <c r="DF130" s="57">
        <f>IF(ISBLANK(CatTemplate[[#This Row],[St. unit effort]]),0,(CatTemplate[[#This Row],[St. unit effort]] * CatTemplate[[#This Row],[Year5]])*8/ParRatePM)</f>
        <v>0</v>
      </c>
      <c r="DG130" s="57">
        <f>IF(ISBLANK(CatTemplate[[#This Row],[St. unit effort]]),0,(CatTemplate[[#This Row],[St. unit effort]] * CatTemplate[[#This Row],[Year6]])*8/ParRatePM)</f>
        <v>0</v>
      </c>
      <c r="DH130" s="57">
        <f>IF(ISBLANK(CatTemplate[[#This Row],[St. unit effort]]),0,(CatTemplate[[#This Row],[St. unit effort]] * CatTemplate[[#This Row],[Year7]])*8/ParRatePM)</f>
        <v>0</v>
      </c>
      <c r="DI130" s="57">
        <f>IF(ISBLANK(CatTemplate[[#This Row],[St. unit effort]]),0,(CatTemplate[[#This Row],[St. unit effort]] * CatTemplate[[#This Row],[Year8]])*8/ParRatePM)</f>
        <v>0</v>
      </c>
      <c r="DJ130" s="57">
        <f>IF(ISBLANK(CatTemplate[[#This Row],[St. unit effort]]),0,(CatTemplate[[#This Row],[St. unit effort]] * CatTemplate[[#This Row],[Year9]])*8/ParRatePM)</f>
        <v>0</v>
      </c>
      <c r="DK130" s="57">
        <f>IF(ISBLANK(CatTemplate[[#This Row],[St. unit effort]]),0,(CatTemplate[[#This Row],[St. unit effort]] * CatTemplate[[#This Row],[Year10]])*8/ParRatePM)</f>
        <v>0</v>
      </c>
      <c r="DL130" s="57">
        <f>IF(ISBLANK(CatTemplate[[#This Row],[St. unit effort]]),0,(CatTemplate[[#This Row],[St. unit effort]] * CatTemplate[[#This Row],[Year11]])*8/ParRatePM)</f>
        <v>0</v>
      </c>
      <c r="DM130" s="57">
        <f>IF(ISBLANK(CatTemplate[[#This Row],[St. unit effort]]),0,(CatTemplate[[#This Row],[St. unit effort]] * CatTemplate[[#This Row],[Year12]])*8/ParRatePM)</f>
        <v>0</v>
      </c>
      <c r="DN130" s="57">
        <f>IF(ISBLANK(CatTemplate[[#This Row],[St. unit effort]]),0,(CatTemplate[[#This Row],[St. unit effort]] * CatTemplate[[#This Row],[Year13]])*8/ParRatePM)</f>
        <v>0</v>
      </c>
      <c r="DO130" s="57">
        <f>IF(ISBLANK(CatTemplate[[#This Row],[St. unit effort]]),0,(CatTemplate[[#This Row],[St. unit effort]] * CatTemplate[[#This Row],[Year14]])*8/ParRatePM)</f>
        <v>0</v>
      </c>
      <c r="DP130" s="57">
        <f>IF(ISBLANK(CatTemplate[[#This Row],[St. unit effort]]),0,(CatTemplate[[#This Row],[St. unit effort]] * CatTemplate[[#This Row],[Year15]])*8/ParRatePM)</f>
        <v>0</v>
      </c>
      <c r="DQ130" s="57">
        <f>IF(ISBLANK(CatTemplate[[#This Row],[St. unit effort]]),0,(CatTemplate[[#This Row],[St. unit effort]] * CatTemplate[[#This Row],[Year16]])*8/ParRatePM)</f>
        <v>0</v>
      </c>
      <c r="DR130" s="57">
        <f>IF(ISBLANK(CatTemplate[[#This Row],[St. unit effort]]),0,(CatTemplate[[#This Row],[St. unit effort]] * CatTemplate[[#This Row],[Year17]])*8/ParRatePM)</f>
        <v>0</v>
      </c>
      <c r="DS130" s="57">
        <f>IF(ISBLANK(CatTemplate[[#This Row],[St. unit effort]]),0,(CatTemplate[[#This Row],[St. unit effort]] * CatTemplate[[#This Row],[Year18]])*8/ParRatePM)</f>
        <v>0</v>
      </c>
      <c r="DT130" s="57">
        <f>IF(ISBLANK(CatTemplate[[#This Row],[St. unit effort]]),0,(CatTemplate[[#This Row],[St. unit effort]] * CatTemplate[[#This Row],[Year19]])*8/ParRatePM)</f>
        <v>0</v>
      </c>
      <c r="DU130" s="57">
        <f>IF(ISBLANK(CatTemplate[[#This Row],[St. unit effort]]),0,(CatTemplate[[#This Row],[St. unit effort]] * CatTemplate[[#This Row],[Year20]])*8/ParRatePM)</f>
        <v>0</v>
      </c>
      <c r="DV130" s="54">
        <f>SUM(CatTemplate[[#This Row],[PM1]:[PM20]])</f>
        <v>0</v>
      </c>
      <c r="DW130" s="56">
        <f t="shared" si="43"/>
        <v>0</v>
      </c>
      <c r="DX130" s="56">
        <f t="shared" si="43"/>
        <v>0</v>
      </c>
      <c r="DY130" s="56">
        <f t="shared" si="43"/>
        <v>0</v>
      </c>
      <c r="DZ130" s="56">
        <f t="shared" si="43"/>
        <v>0</v>
      </c>
      <c r="EA130" s="56">
        <f t="shared" si="43"/>
        <v>0</v>
      </c>
      <c r="EB130" s="56">
        <f t="shared" si="43"/>
        <v>0</v>
      </c>
      <c r="EC130" s="56">
        <f t="shared" si="43"/>
        <v>0</v>
      </c>
      <c r="ED130" s="56">
        <f t="shared" si="43"/>
        <v>0</v>
      </c>
      <c r="EE130" s="56">
        <f t="shared" si="43"/>
        <v>0</v>
      </c>
      <c r="EF130" s="56">
        <f t="shared" si="43"/>
        <v>0</v>
      </c>
      <c r="EG130" s="56">
        <f t="shared" si="43"/>
        <v>0</v>
      </c>
      <c r="EH130" s="56">
        <f t="shared" si="43"/>
        <v>0</v>
      </c>
      <c r="EI130" s="56">
        <f t="shared" si="43"/>
        <v>0</v>
      </c>
      <c r="EJ130" s="56">
        <f t="shared" si="43"/>
        <v>0</v>
      </c>
      <c r="EK130" s="56">
        <f t="shared" si="43"/>
        <v>0</v>
      </c>
      <c r="EL130" s="56">
        <f t="shared" si="43"/>
        <v>0</v>
      </c>
      <c r="EM130" s="56">
        <f t="shared" si="41"/>
        <v>0</v>
      </c>
      <c r="EN130" s="56">
        <f t="shared" si="41"/>
        <v>0</v>
      </c>
      <c r="EO130" s="56">
        <f t="shared" si="41"/>
        <v>0</v>
      </c>
      <c r="EP130" s="56">
        <f t="shared" si="41"/>
        <v>0</v>
      </c>
      <c r="EQ130" s="30">
        <f>CatTemplate[[#This Row],[Eq. unit cost]] * CatTemplate[[#This Row],[Eq. quantity]]</f>
        <v>0</v>
      </c>
      <c r="ER130" s="30">
        <f>CatTemplate[[#This Row],[Cons. unit cost]] *CatTemplate[[#This Row],[Cons. quantity]]</f>
        <v>0</v>
      </c>
      <c r="ES130" s="30">
        <f>CatTemplate[[#This Row],[Oth. unit cost]] *CatTemplate[[#This Row],[Oth. quantity]]</f>
        <v>0</v>
      </c>
      <c r="ET130" s="55">
        <f>SUM(CatTemplate[[#This Row],[CO1]:[CO20]])</f>
        <v>0</v>
      </c>
      <c r="EU130" s="56">
        <f t="shared" si="44"/>
        <v>0</v>
      </c>
      <c r="EV130" s="56">
        <f t="shared" si="44"/>
        <v>0</v>
      </c>
      <c r="EW130" s="56">
        <f t="shared" si="44"/>
        <v>0</v>
      </c>
      <c r="EX130" s="56">
        <f t="shared" si="44"/>
        <v>0</v>
      </c>
      <c r="EY130" s="56">
        <f t="shared" si="44"/>
        <v>0</v>
      </c>
      <c r="EZ130" s="56">
        <f t="shared" si="44"/>
        <v>0</v>
      </c>
      <c r="FA130" s="56">
        <f t="shared" si="44"/>
        <v>0</v>
      </c>
      <c r="FB130" s="56">
        <f t="shared" si="44"/>
        <v>0</v>
      </c>
      <c r="FC130" s="56">
        <f t="shared" si="44"/>
        <v>0</v>
      </c>
      <c r="FD130" s="56">
        <f t="shared" si="44"/>
        <v>0</v>
      </c>
      <c r="FE130" s="56">
        <f t="shared" si="44"/>
        <v>0</v>
      </c>
      <c r="FF130" s="56">
        <f t="shared" si="44"/>
        <v>0</v>
      </c>
      <c r="FG130" s="56">
        <f t="shared" si="44"/>
        <v>0</v>
      </c>
      <c r="FH130" s="56">
        <f t="shared" si="44"/>
        <v>0</v>
      </c>
      <c r="FI130" s="56">
        <f t="shared" si="44"/>
        <v>0</v>
      </c>
      <c r="FJ130" s="56">
        <f t="shared" si="44"/>
        <v>0</v>
      </c>
      <c r="FK130" s="56">
        <f t="shared" si="42"/>
        <v>0</v>
      </c>
      <c r="FL130" s="56">
        <f t="shared" si="42"/>
        <v>0</v>
      </c>
      <c r="FM130" s="56">
        <f t="shared" si="42"/>
        <v>0</v>
      </c>
      <c r="FN130" s="56">
        <f t="shared" si="42"/>
        <v>0</v>
      </c>
      <c r="FO130" s="58">
        <f>SUM(CatTemplate[[#This Row],[CS1]:[CS20]])</f>
        <v>0</v>
      </c>
      <c r="FP130" s="59">
        <f>CatTemplate[[#This Row],[Total Oth. cost]]+CatTemplate[[#This Row],[Total St. Cost]]</f>
        <v>0</v>
      </c>
      <c r="FQ130" s="33" t="e">
        <f t="shared" si="27"/>
        <v>#VALUE!</v>
      </c>
      <c r="FR130" s="33" t="e">
        <f t="shared" si="28"/>
        <v>#VALUE!</v>
      </c>
      <c r="FS130" s="30" t="e">
        <f>(CatTemplate[[#This Row],[CO1]] + CatTemplate[[#This Row],[CS1]]) * (1 + getRateOHFinal) * getRateMarkupFinal</f>
        <v>#VALUE!</v>
      </c>
      <c r="FT130" s="30" t="e">
        <f>(CatTemplate[[#This Row],[CO2]] + CatTemplate[[#This Row],[CS2]]) * (1 + getRateOHFinal) * getRateMarkupFinal</f>
        <v>#VALUE!</v>
      </c>
      <c r="FU130" s="30" t="e">
        <f>(CatTemplate[[#This Row],[CO3]] + CatTemplate[[#This Row],[CS3]]) * (1 + getRateOHFinal) * getRateMarkupFinal</f>
        <v>#VALUE!</v>
      </c>
      <c r="FV130" s="30" t="e">
        <f>(CatTemplate[[#This Row],[CO4]] + CatTemplate[[#This Row],[CS4]]) * (1 + getRateOHFinal) * getRateMarkupFinal</f>
        <v>#VALUE!</v>
      </c>
      <c r="FW130" s="30" t="e">
        <f>(CatTemplate[[#This Row],[CO5]] + CatTemplate[[#This Row],[CS5]]) * (1 + getRateOHFinal) * getRateMarkupFinal</f>
        <v>#VALUE!</v>
      </c>
      <c r="FX130" s="30" t="e">
        <f>(CatTemplate[[#This Row],[CO6]] + CatTemplate[[#This Row],[CS6]]) * (1 + getRateOHFinal) * getRateMarkupFinal</f>
        <v>#VALUE!</v>
      </c>
      <c r="FY130" s="30" t="e">
        <f>(CatTemplate[[#This Row],[CO7]] + CatTemplate[[#This Row],[CS7]]) * (1 + getRateOHFinal) * getRateMarkupFinal</f>
        <v>#VALUE!</v>
      </c>
      <c r="FZ130" s="30" t="e">
        <f>(CatTemplate[[#This Row],[CO8]] + CatTemplate[[#This Row],[CS8]]) * (1 + getRateOHFinal) * getRateMarkupFinal</f>
        <v>#VALUE!</v>
      </c>
      <c r="GA130" s="30" t="e">
        <f>(CatTemplate[[#This Row],[CO9]] + CatTemplate[[#This Row],[CS9]]) * (1 + getRateOHFinal) * getRateMarkupFinal</f>
        <v>#VALUE!</v>
      </c>
      <c r="GB130" s="30" t="e">
        <f>(CatTemplate[[#This Row],[CO10]] + CatTemplate[[#This Row],[CS10]]) * (1 + getRateOHFinal) * getRateMarkupFinal</f>
        <v>#VALUE!</v>
      </c>
      <c r="GC130" s="30" t="e">
        <f>(CatTemplate[[#This Row],[CO11]] + CatTemplate[[#This Row],[CS11]]) * (1 + getRateOHFinal) * getRateMarkupFinal</f>
        <v>#VALUE!</v>
      </c>
      <c r="GD130" s="30" t="e">
        <f>(CatTemplate[[#This Row],[CO12]] + CatTemplate[[#This Row],[CS12]]) * (1 + getRateOHFinal) * getRateMarkupFinal</f>
        <v>#VALUE!</v>
      </c>
      <c r="GE130" s="30" t="e">
        <f>(CatTemplate[[#This Row],[CO13]] + CatTemplate[[#This Row],[CS13]]) * (1 + getRateOHFinal) * getRateMarkupFinal</f>
        <v>#VALUE!</v>
      </c>
      <c r="GF130" s="30" t="e">
        <f>(CatTemplate[[#This Row],[CO14]] + CatTemplate[[#This Row],[CS14]]) * (1 + getRateOHFinal) * getRateMarkupFinal</f>
        <v>#VALUE!</v>
      </c>
      <c r="GG130" s="30" t="e">
        <f>(CatTemplate[[#This Row],[CO15]] + CatTemplate[[#This Row],[CS15]]) * (1 + getRateOHFinal) * getRateMarkupFinal</f>
        <v>#VALUE!</v>
      </c>
      <c r="GH130" s="30" t="e">
        <f>(CatTemplate[[#This Row],[CO16]] + CatTemplate[[#This Row],[CS16]]) * (1 + getRateOHFinal) * getRateMarkupFinal</f>
        <v>#VALUE!</v>
      </c>
      <c r="GI130" s="30" t="e">
        <f>(CatTemplate[[#This Row],[CO17]] + CatTemplate[[#This Row],[CS17]]) * (1 + getRateOHFinal) * getRateMarkupFinal</f>
        <v>#VALUE!</v>
      </c>
      <c r="GJ130" s="30" t="e">
        <f>(CatTemplate[[#This Row],[CO18]] + CatTemplate[[#This Row],[CS18]]) * (1 + getRateOHFinal) * getRateMarkupFinal</f>
        <v>#VALUE!</v>
      </c>
      <c r="GK130" s="30" t="e">
        <f>(CatTemplate[[#This Row],[CO19]] + CatTemplate[[#This Row],[CS19]]) * (1 + getRateOHFinal) * getRateMarkupFinal</f>
        <v>#VALUE!</v>
      </c>
      <c r="GL130" s="30" t="e">
        <f>(CatTemplate[[#This Row],[CO20]] + CatTemplate[[#This Row],[CS20]]) * (1 + getRateOHFinal) * getRateMarkupFinal</f>
        <v>#VALUE!</v>
      </c>
      <c r="GM130" s="30" t="e">
        <f t="shared" si="29"/>
        <v>#VALUE!</v>
      </c>
      <c r="GN130" s="30" t="e">
        <f t="shared" si="30"/>
        <v>#VALUE!</v>
      </c>
      <c r="GO130" s="30" t="e">
        <f t="shared" si="31"/>
        <v>#VALUE!</v>
      </c>
      <c r="GP130" s="30" t="e">
        <f t="shared" si="32"/>
        <v>#VALUE!</v>
      </c>
      <c r="GQ130" s="30" t="e">
        <f>(CatTemplate[[#This Row],[CO1]]+CatTemplate[[#This Row],[CS1]]) * (1+ getRateOHFinal) * (1 + getRateMarkupFinal)</f>
        <v>#VALUE!</v>
      </c>
      <c r="GR130" s="30" t="e">
        <f>(CatTemplate[[#This Row],[CO2]]+CatTemplate[[#This Row],[CS2]]) * (1+ getRateOHFinal) * (1 + getRateMarkupFinal)</f>
        <v>#VALUE!</v>
      </c>
      <c r="GS130" s="30" t="e">
        <f>(CatTemplate[[#This Row],[CO3]]+CatTemplate[[#This Row],[CS3]]) * (1+ getRateOHFinal) * (1 + getRateMarkupFinal)</f>
        <v>#VALUE!</v>
      </c>
      <c r="GT130" s="30" t="e">
        <f>(CatTemplate[[#This Row],[CO4]]+CatTemplate[[#This Row],[CS4]]) * (1+ getRateOHFinal) * (1 + getRateMarkupFinal)</f>
        <v>#VALUE!</v>
      </c>
      <c r="GU130" s="30" t="e">
        <f>(CatTemplate[[#This Row],[CO5]]+CatTemplate[[#This Row],[CS5]]) * (1+ getRateOHFinal) * (1 + getRateMarkupFinal)</f>
        <v>#VALUE!</v>
      </c>
      <c r="GV130" s="30" t="e">
        <f>(CatTemplate[[#This Row],[CO6]]+CatTemplate[[#This Row],[CS6]]) * (1+ getRateOHFinal) * (1 + getRateMarkupFinal)</f>
        <v>#VALUE!</v>
      </c>
      <c r="GW130" s="30" t="e">
        <f>(CatTemplate[[#This Row],[CO7]]+CatTemplate[[#This Row],[CS7]]) * (1+ getRateOHFinal) * (1 + getRateMarkupFinal)</f>
        <v>#VALUE!</v>
      </c>
      <c r="GX130" s="30" t="e">
        <f>(CatTemplate[[#This Row],[CO8]]+CatTemplate[[#This Row],[CS8]]) * (1+ getRateOHFinal) * (1 + getRateMarkupFinal)</f>
        <v>#VALUE!</v>
      </c>
      <c r="GY130" s="30" t="e">
        <f>(CatTemplate[[#This Row],[CO9]]+CatTemplate[[#This Row],[CS9]]) * (1+ getRateOHFinal) * (1 + getRateMarkupFinal)</f>
        <v>#VALUE!</v>
      </c>
      <c r="GZ130" s="30" t="e">
        <f>(CatTemplate[[#This Row],[CO10]]+CatTemplate[[#This Row],[CS10]]) * (1+ getRateOHFinal) * (1 + getRateMarkupFinal)</f>
        <v>#VALUE!</v>
      </c>
      <c r="HA130" s="30" t="e">
        <f>(CatTemplate[[#This Row],[CO11]]+CatTemplate[[#This Row],[CS11]]) * (1+ getRateOHFinal) * (1 + getRateMarkupFinal)</f>
        <v>#VALUE!</v>
      </c>
      <c r="HB130" s="30" t="e">
        <f>(CatTemplate[[#This Row],[CO12]]+CatTemplate[[#This Row],[CS12]]) * (1+ getRateOHFinal) * (1 + getRateMarkupFinal)</f>
        <v>#VALUE!</v>
      </c>
      <c r="HC130" s="30" t="e">
        <f>(CatTemplate[[#This Row],[CO13]]+CatTemplate[[#This Row],[CS13]]) * (1+ getRateOHFinal) * (1 + getRateMarkupFinal)</f>
        <v>#VALUE!</v>
      </c>
      <c r="HD130" s="30" t="e">
        <f>(CatTemplate[[#This Row],[CO14]]+CatTemplate[[#This Row],[CS14]]) * (1+ getRateOHFinal) * (1 + getRateMarkupFinal)</f>
        <v>#VALUE!</v>
      </c>
      <c r="HE130" s="30" t="e">
        <f>(CatTemplate[[#This Row],[CO15]]+CatTemplate[[#This Row],[CS15]]) * (1+ getRateOHFinal) * (1 + getRateMarkupFinal)</f>
        <v>#VALUE!</v>
      </c>
      <c r="HF130" s="30" t="e">
        <f>(CatTemplate[[#This Row],[CO16]]+CatTemplate[[#This Row],[CS16]]) * (1+ getRateOHFinal) * (1 + getRateMarkupFinal)</f>
        <v>#VALUE!</v>
      </c>
      <c r="HG130" s="30" t="e">
        <f>(CatTemplate[[#This Row],[CO17]]+CatTemplate[[#This Row],[CS17]]) * (1+ getRateOHFinal) * (1 + getRateMarkupFinal)</f>
        <v>#VALUE!</v>
      </c>
      <c r="HH130" s="30" t="e">
        <f>(CatTemplate[[#This Row],[CO18]]+CatTemplate[[#This Row],[CS18]]) * (1+ getRateOHFinal) * (1 + getRateMarkupFinal)</f>
        <v>#VALUE!</v>
      </c>
      <c r="HI130" s="30" t="e">
        <f>(CatTemplate[[#This Row],[CO19]]+CatTemplate[[#This Row],[CS19]]) * (1+ getRateOHFinal) * (1 + getRateMarkupFinal)</f>
        <v>#VALUE!</v>
      </c>
      <c r="HJ130" s="30" t="e">
        <f>(CatTemplate[[#This Row],[CO20]]+CatTemplate[[#This Row],[CS20]]) * (1+ getRateOHFinal) * (1 + getRateMarkupFinal)</f>
        <v>#VALUE!</v>
      </c>
      <c r="HK130" s="39" t="e">
        <f>CatTemplate[[#This Row],[Total cost]]+CatTemplate[[#This Row],[OH Amount]]+CatTemplate[[#This Row],[Markup]]</f>
        <v>#VALUE!</v>
      </c>
      <c r="HL130" s="63">
        <f>IF(CatTemplate[[#This Row],[Units]]="Days",CatTemplate[[#This Row],[Project quantity]]*CatTemplate[[#This Row],[St. unit effort]],CatTemplate[[#This Row],[Project quantity]])</f>
        <v>0</v>
      </c>
      <c r="HM130" s="287">
        <f>IFERROR(CatTemplate[[#This Row],[Total Price]]/(CatTemplate[[#This Row],[Final Quantity]]),0)</f>
        <v>0</v>
      </c>
      <c r="HN130" s="261"/>
    </row>
    <row r="131" spans="2:222" x14ac:dyDescent="0.2">
      <c r="B131" s="6" t="s">
        <v>75</v>
      </c>
      <c r="C131" s="22">
        <v>2</v>
      </c>
      <c r="D131" s="7" t="s">
        <v>75</v>
      </c>
      <c r="E131" s="24">
        <v>10</v>
      </c>
      <c r="F131" s="18" t="s">
        <v>164</v>
      </c>
      <c r="G131" s="26">
        <v>17</v>
      </c>
      <c r="H131" s="18" t="s">
        <v>860</v>
      </c>
      <c r="I131" s="18" t="s">
        <v>897</v>
      </c>
      <c r="J131" s="15" t="s">
        <v>28</v>
      </c>
      <c r="K131" s="15"/>
      <c r="L131" s="15" t="s">
        <v>140</v>
      </c>
      <c r="M131" s="15" t="s">
        <v>890</v>
      </c>
      <c r="N131" s="15" t="s">
        <v>858</v>
      </c>
      <c r="O131" s="320"/>
      <c r="P131" s="71"/>
      <c r="Q131" s="108"/>
      <c r="R131" s="73"/>
      <c r="S131" s="97"/>
      <c r="T131" s="100">
        <f>getEqUnitCost</f>
        <v>0</v>
      </c>
      <c r="U131" s="73">
        <f>getEqUnitEffort</f>
        <v>0</v>
      </c>
      <c r="V131" s="101">
        <f>getEqQuantity</f>
        <v>0</v>
      </c>
      <c r="W131" s="320"/>
      <c r="X131" s="100">
        <f>getConsUnitCost</f>
        <v>0</v>
      </c>
      <c r="Y131" s="73">
        <f>getConsUnitEffort</f>
        <v>0</v>
      </c>
      <c r="Z131" s="14">
        <f>getConsQuantity</f>
        <v>0</v>
      </c>
      <c r="AA131" s="320"/>
      <c r="AB131" s="72"/>
      <c r="AC131" s="112"/>
      <c r="AD131" s="14">
        <f>getOthQuantity</f>
        <v>0</v>
      </c>
      <c r="AE131" s="320"/>
      <c r="AF131" s="28" t="str">
        <f>IF(ISBLANK(CatTemplate[[#This Row],[Resource type]]),"",CatTemplate[[#This Row],[Resource type]])</f>
        <v>CIEC CRA</v>
      </c>
      <c r="AG131" s="242">
        <f>getStaffUnitCost</f>
        <v>529.72667641480098</v>
      </c>
      <c r="AH131" s="113">
        <f>getStaffUnitEffort</f>
        <v>0</v>
      </c>
      <c r="AI131" s="40">
        <f>getStaffQuantity</f>
        <v>0</v>
      </c>
      <c r="AJ131" s="41">
        <f>CatTemplate[[#This Row],[St. quantity]]*8/ParRatePM</f>
        <v>0</v>
      </c>
      <c r="AK131" s="320"/>
      <c r="AL131" s="53" t="str">
        <f>CatTemplate[[#This Row],[Item type]]</f>
        <v>Days</v>
      </c>
      <c r="AM131" s="12">
        <f>SUM(CatTemplate[[#This Row],[Year1]:[Year20]])</f>
        <v>0</v>
      </c>
      <c r="AN131" s="52"/>
      <c r="AO131" s="52"/>
      <c r="AP131" s="52"/>
      <c r="AQ131" s="8"/>
      <c r="AR131" s="8"/>
      <c r="AS131" s="8"/>
      <c r="AT131" s="8"/>
      <c r="AU131" s="8"/>
      <c r="AV131" s="8"/>
      <c r="AW131" s="8"/>
      <c r="AX131" s="8"/>
      <c r="AY131" s="8"/>
      <c r="AZ131" s="8"/>
      <c r="BA131" s="8"/>
      <c r="BB131" s="8"/>
      <c r="BC131" s="8"/>
      <c r="BD131" s="8"/>
      <c r="BE131" s="8"/>
      <c r="BF131" s="8"/>
      <c r="BG131" s="36"/>
      <c r="BH131" s="320"/>
      <c r="BI131" s="37" t="str">
        <f>getCostCategory</f>
        <v>07 Other costs</v>
      </c>
      <c r="BJ131" s="37" t="str">
        <f>getSection</f>
        <v>02 Patient visits and data collection</v>
      </c>
      <c r="BK131" s="32" t="str">
        <f>getObject</f>
        <v>Patient visits and data collection</v>
      </c>
      <c r="BL131" s="30">
        <f>IFERROR(getUnitCost * IF(CatTemplate[[#This Row],[Cost Category Comp.]]="01 Staff costs", 1,1),0)</f>
        <v>529.72667641480098</v>
      </c>
      <c r="BM131" s="29">
        <f>IF(AND(ISBLANK(CatTemplate[[#This Row],[Eq. unit cost]]),ISBLANK(CatTemplate[[#This Row],[Cons. unit cost]]),ISBLANK(CatTemplate[[#This Row],[Oth. unit cost]])), 0, IF(getUnitEffort =0,1,getUnitEffort) * CatTemplate[[#This Row],[Year1]])</f>
        <v>0</v>
      </c>
      <c r="BN131" s="29">
        <f>IF(AND(ISBLANK(CatTemplate[[#This Row],[Eq. unit cost]]),ISBLANK(CatTemplate[[#This Row],[Cons. unit cost]]),ISBLANK(CatTemplate[[#This Row],[Oth. unit cost]])), 0, IF(getUnitEffort =0,1,getUnitEffort) * CatTemplate[[#This Row],[Year2]])</f>
        <v>0</v>
      </c>
      <c r="BO131" s="29">
        <f>IF(AND(ISBLANK(CatTemplate[[#This Row],[Eq. unit cost]]),ISBLANK(CatTemplate[[#This Row],[Cons. unit cost]]),ISBLANK(CatTemplate[[#This Row],[Oth. unit cost]])), 0, IF(getUnitEffort =0,1,getUnitEffort) * CatTemplate[[#This Row],[Year3]])</f>
        <v>0</v>
      </c>
      <c r="BP131" s="29">
        <f>IF(AND(ISBLANK(CatTemplate[[#This Row],[Eq. unit cost]]),ISBLANK(CatTemplate[[#This Row],[Cons. unit cost]]),ISBLANK(CatTemplate[[#This Row],[Oth. unit cost]])), 0, IF(getUnitEffort =0,1,getUnitEffort) * CatTemplate[[#This Row],[Year4]])</f>
        <v>0</v>
      </c>
      <c r="BQ131" s="29">
        <f>IF(AND(ISBLANK(CatTemplate[[#This Row],[Eq. unit cost]]),ISBLANK(CatTemplate[[#This Row],[Cons. unit cost]]),ISBLANK(CatTemplate[[#This Row],[Oth. unit cost]])), 0, IF(getUnitEffort =0,1,getUnitEffort) * CatTemplate[[#This Row],[Year5]])</f>
        <v>0</v>
      </c>
      <c r="BR131" s="29">
        <f>IF(AND(ISBLANK(CatTemplate[[#This Row],[Eq. unit cost]]),ISBLANK(CatTemplate[[#This Row],[Cons. unit cost]]),ISBLANK(CatTemplate[[#This Row],[Oth. unit cost]])), 0, IF(getUnitEffort =0,1,getUnitEffort) * CatTemplate[[#This Row],[Year6]])</f>
        <v>0</v>
      </c>
      <c r="BS131" s="29">
        <f>IF(AND(ISBLANK(CatTemplate[[#This Row],[Eq. unit cost]]),ISBLANK(CatTemplate[[#This Row],[Cons. unit cost]]),ISBLANK(CatTemplate[[#This Row],[Oth. unit cost]])), 0, IF(getUnitEffort =0,1,getUnitEffort) * CatTemplate[[#This Row],[Year7]])</f>
        <v>0</v>
      </c>
      <c r="BT131" s="29">
        <f>IF(AND(ISBLANK(CatTemplate[[#This Row],[Eq. unit cost]]),ISBLANK(CatTemplate[[#This Row],[Cons. unit cost]]),ISBLANK(CatTemplate[[#This Row],[Oth. unit cost]])), 0, IF(getUnitEffort =0,1,getUnitEffort) * CatTemplate[[#This Row],[Year8]])</f>
        <v>0</v>
      </c>
      <c r="BU131" s="29">
        <f>IF(AND(ISBLANK(CatTemplate[[#This Row],[Eq. unit cost]]),ISBLANK(CatTemplate[[#This Row],[Cons. unit cost]]),ISBLANK(CatTemplate[[#This Row],[Oth. unit cost]])), 0, IF(getUnitEffort =0,1,getUnitEffort) * CatTemplate[[#This Row],[Year9]])</f>
        <v>0</v>
      </c>
      <c r="BV131" s="29">
        <f>IF(AND(ISBLANK(CatTemplate[[#This Row],[Eq. unit cost]]),ISBLANK(CatTemplate[[#This Row],[Cons. unit cost]]),ISBLANK(CatTemplate[[#This Row],[Oth. unit cost]])), 0, IF(getUnitEffort =0,1,getUnitEffort) * CatTemplate[[#This Row],[Year10]])</f>
        <v>0</v>
      </c>
      <c r="BW131" s="29">
        <f>IF(AND(ISBLANK(CatTemplate[[#This Row],[Eq. unit cost]]),ISBLANK(CatTemplate[[#This Row],[Cons. unit cost]]),ISBLANK(CatTemplate[[#This Row],[Oth. unit cost]])), 0, IF(getUnitEffort =0,1,getUnitEffort) * CatTemplate[[#This Row],[Year11]])</f>
        <v>0</v>
      </c>
      <c r="BX131" s="29">
        <f>IF(AND(ISBLANK(CatTemplate[[#This Row],[Eq. unit cost]]),ISBLANK(CatTemplate[[#This Row],[Cons. unit cost]]),ISBLANK(CatTemplate[[#This Row],[Oth. unit cost]])), 0, IF(getUnitEffort =0,1,getUnitEffort) * CatTemplate[[#This Row],[Year12]])</f>
        <v>0</v>
      </c>
      <c r="BY131" s="29">
        <f>IF(AND(ISBLANK(CatTemplate[[#This Row],[Eq. unit cost]]),ISBLANK(CatTemplate[[#This Row],[Cons. unit cost]]),ISBLANK(CatTemplate[[#This Row],[Oth. unit cost]])), 0, IF(getUnitEffort =0,1,getUnitEffort) * CatTemplate[[#This Row],[Year13]])</f>
        <v>0</v>
      </c>
      <c r="BZ131" s="29">
        <f>IF(AND(ISBLANK(CatTemplate[[#This Row],[Eq. unit cost]]),ISBLANK(CatTemplate[[#This Row],[Cons. unit cost]]),ISBLANK(CatTemplate[[#This Row],[Oth. unit cost]])), 0, IF(getUnitEffort =0,1,getUnitEffort) * CatTemplate[[#This Row],[Year14]])</f>
        <v>0</v>
      </c>
      <c r="CA131" s="29">
        <f>IF(AND(ISBLANK(CatTemplate[[#This Row],[Eq. unit cost]]),ISBLANK(CatTemplate[[#This Row],[Cons. unit cost]]),ISBLANK(CatTemplate[[#This Row],[Oth. unit cost]])), 0, IF(getUnitEffort =0,1,getUnitEffort) * CatTemplate[[#This Row],[Year15]])</f>
        <v>0</v>
      </c>
      <c r="CB131" s="29">
        <f>IF(AND(ISBLANK(CatTemplate[[#This Row],[Eq. unit cost]]),ISBLANK(CatTemplate[[#This Row],[Cons. unit cost]]),ISBLANK(CatTemplate[[#This Row],[Oth. unit cost]])), 0, IF(getUnitEffort =0,1,getUnitEffort) * CatTemplate[[#This Row],[Year16]])</f>
        <v>0</v>
      </c>
      <c r="CC131" s="29">
        <f>IF(AND(ISBLANK(CatTemplate[[#This Row],[Eq. unit cost]]),ISBLANK(CatTemplate[[#This Row],[Cons. unit cost]]),ISBLANK(CatTemplate[[#This Row],[Oth. unit cost]])), 0, IF(getUnitEffort =0,1,getUnitEffort) * CatTemplate[[#This Row],[Year17]])</f>
        <v>0</v>
      </c>
      <c r="CD131" s="29">
        <f>IF(AND(ISBLANK(CatTemplate[[#This Row],[Eq. unit cost]]),ISBLANK(CatTemplate[[#This Row],[Cons. unit cost]]),ISBLANK(CatTemplate[[#This Row],[Oth. unit cost]])), 0, IF(getUnitEffort =0,1,getUnitEffort) * CatTemplate[[#This Row],[Year18]])</f>
        <v>0</v>
      </c>
      <c r="CE131" s="29">
        <f>IF(AND(ISBLANK(CatTemplate[[#This Row],[Eq. unit cost]]),ISBLANK(CatTemplate[[#This Row],[Cons. unit cost]]),ISBLANK(CatTemplate[[#This Row],[Oth. unit cost]])), 0, IF(getUnitEffort =0,1,getUnitEffort) * CatTemplate[[#This Row],[Year19]])</f>
        <v>0</v>
      </c>
      <c r="CF131" s="29">
        <f>IF(AND(ISBLANK(CatTemplate[[#This Row],[Eq. unit cost]]),ISBLANK(CatTemplate[[#This Row],[Cons. unit cost]]),ISBLANK(CatTemplate[[#This Row],[Oth. unit cost]])), 0, IF(getUnitEffort =0,1,getUnitEffort) * CatTemplate[[#This Row],[Year20]])</f>
        <v>0</v>
      </c>
      <c r="CG131" s="45">
        <f>SUM(CatTemplate[[#This Row],[Q1]:[Q20]])</f>
        <v>0</v>
      </c>
      <c r="CH131" s="29">
        <f>IF(ISBLANK(CatTemplate[[#This Row],[St. unit effort]]),0,(CatTemplate[[#This Row],[St. unit effort]] * CatTemplate[[#This Row],[Year1]]))</f>
        <v>0</v>
      </c>
      <c r="CI131" s="29">
        <f>IF(ISBLANK(CatTemplate[[#This Row],[St. unit effort]]),0,(CatTemplate[[#This Row],[St. unit effort]] * CatTemplate[[#This Row],[Year2]]))</f>
        <v>0</v>
      </c>
      <c r="CJ131" s="29">
        <f>IF(ISBLANK(CatTemplate[[#This Row],[St. unit effort]]),0,(CatTemplate[[#This Row],[St. unit effort]] * CatTemplate[[#This Row],[Year3]]))</f>
        <v>0</v>
      </c>
      <c r="CK131" s="29">
        <f>IF(ISBLANK(CatTemplate[[#This Row],[St. unit effort]]),0,(CatTemplate[[#This Row],[St. unit effort]] * CatTemplate[[#This Row],[Year4]]))</f>
        <v>0</v>
      </c>
      <c r="CL131" s="29">
        <f>IF(ISBLANK(CatTemplate[[#This Row],[St. unit effort]]),0,(CatTemplate[[#This Row],[St. unit effort]] * CatTemplate[[#This Row],[Year5]]))</f>
        <v>0</v>
      </c>
      <c r="CM131" s="29">
        <f>IF(ISBLANK(CatTemplate[[#This Row],[St. unit effort]]),0,(CatTemplate[[#This Row],[St. unit effort]] * CatTemplate[[#This Row],[Year6]]))</f>
        <v>0</v>
      </c>
      <c r="CN131" s="29">
        <f>IF(ISBLANK(CatTemplate[[#This Row],[St. unit effort]]),0,(CatTemplate[[#This Row],[St. unit effort]] * CatTemplate[[#This Row],[Year7]]))</f>
        <v>0</v>
      </c>
      <c r="CO131" s="29">
        <f>IF(ISBLANK(CatTemplate[[#This Row],[St. unit effort]]),0,(CatTemplate[[#This Row],[St. unit effort]] * CatTemplate[[#This Row],[Year8]]))</f>
        <v>0</v>
      </c>
      <c r="CP131" s="29">
        <f>IF(ISBLANK(CatTemplate[[#This Row],[St. unit effort]]),0,(CatTemplate[[#This Row],[St. unit effort]] * CatTemplate[[#This Row],[Year9]]))</f>
        <v>0</v>
      </c>
      <c r="CQ131" s="29">
        <f>IF(ISBLANK(CatTemplate[[#This Row],[St. unit effort]]),0,(CatTemplate[[#This Row],[St. unit effort]] * CatTemplate[[#This Row],[Year10]]))</f>
        <v>0</v>
      </c>
      <c r="CR131" s="29">
        <f>IF(ISBLANK(CatTemplate[[#This Row],[St. unit effort]]),0,(CatTemplate[[#This Row],[St. unit effort]] * CatTemplate[[#This Row],[Year11]]))</f>
        <v>0</v>
      </c>
      <c r="CS131" s="29">
        <f>IF(ISBLANK(CatTemplate[[#This Row],[St. unit effort]]),0,(CatTemplate[[#This Row],[St. unit effort]] * CatTemplate[[#This Row],[Year12]]))</f>
        <v>0</v>
      </c>
      <c r="CT131" s="29">
        <f>IF(ISBLANK(CatTemplate[[#This Row],[St. unit effort]]),0,(CatTemplate[[#This Row],[St. unit effort]] * CatTemplate[[#This Row],[Year13]]))</f>
        <v>0</v>
      </c>
      <c r="CU131" s="29">
        <f>IF(ISBLANK(CatTemplate[[#This Row],[St. unit effort]]),0,(CatTemplate[[#This Row],[St. unit effort]] * CatTemplate[[#This Row],[Year14]]))</f>
        <v>0</v>
      </c>
      <c r="CV131" s="29">
        <f>IF(ISBLANK(CatTemplate[[#This Row],[St. unit effort]]),0,(CatTemplate[[#This Row],[St. unit effort]] * CatTemplate[[#This Row],[Year15]]))</f>
        <v>0</v>
      </c>
      <c r="CW131" s="29">
        <f>IF(ISBLANK(CatTemplate[[#This Row],[St. unit effort]]),0,(CatTemplate[[#This Row],[St. unit effort]] * CatTemplate[[#This Row],[Year16]]))</f>
        <v>0</v>
      </c>
      <c r="CX131" s="29">
        <f>IF(ISBLANK(CatTemplate[[#This Row],[St. unit effort]]),0,(CatTemplate[[#This Row],[St. unit effort]] * CatTemplate[[#This Row],[Year17]]))</f>
        <v>0</v>
      </c>
      <c r="CY131" s="29">
        <f>IF(ISBLANK(CatTemplate[[#This Row],[St. unit effort]]),0,(CatTemplate[[#This Row],[St. unit effort]] * CatTemplate[[#This Row],[Year18]]))</f>
        <v>0</v>
      </c>
      <c r="CZ131" s="29">
        <f>IF(ISBLANK(CatTemplate[[#This Row],[St. unit effort]]),0,(CatTemplate[[#This Row],[St. unit effort]] * CatTemplate[[#This Row],[Year19]]))</f>
        <v>0</v>
      </c>
      <c r="DA131" s="29">
        <f>IF(ISBLANK(CatTemplate[[#This Row],[St. unit effort]]),0,(CatTemplate[[#This Row],[St. unit effort]] * CatTemplate[[#This Row],[Year20]]))</f>
        <v>0</v>
      </c>
      <c r="DB131" s="57">
        <f>IF(ISBLANK(CatTemplate[[#This Row],[St. unit effort]]),0,(CatTemplate[[#This Row],[St. unit effort]] * CatTemplate[[#This Row],[Year1]])*8/ParRatePM)</f>
        <v>0</v>
      </c>
      <c r="DC131" s="57">
        <f>IF(ISBLANK(CatTemplate[[#This Row],[St. unit effort]]),0,(CatTemplate[[#This Row],[St. unit effort]] * CatTemplate[[#This Row],[Year2]])*8/ParRatePM)</f>
        <v>0</v>
      </c>
      <c r="DD131" s="57">
        <f>IF(ISBLANK(CatTemplate[[#This Row],[St. unit effort]]),0,(CatTemplate[[#This Row],[St. unit effort]] * CatTemplate[[#This Row],[Year3]])*8/ParRatePM)</f>
        <v>0</v>
      </c>
      <c r="DE131" s="57">
        <f>IF(ISBLANK(CatTemplate[[#This Row],[St. unit effort]]),0,(CatTemplate[[#This Row],[St. unit effort]] * CatTemplate[[#This Row],[Year4]])*8/ParRatePM)</f>
        <v>0</v>
      </c>
      <c r="DF131" s="57">
        <f>IF(ISBLANK(CatTemplate[[#This Row],[St. unit effort]]),0,(CatTemplate[[#This Row],[St. unit effort]] * CatTemplate[[#This Row],[Year5]])*8/ParRatePM)</f>
        <v>0</v>
      </c>
      <c r="DG131" s="57">
        <f>IF(ISBLANK(CatTemplate[[#This Row],[St. unit effort]]),0,(CatTemplate[[#This Row],[St. unit effort]] * CatTemplate[[#This Row],[Year6]])*8/ParRatePM)</f>
        <v>0</v>
      </c>
      <c r="DH131" s="57">
        <f>IF(ISBLANK(CatTemplate[[#This Row],[St. unit effort]]),0,(CatTemplate[[#This Row],[St. unit effort]] * CatTemplate[[#This Row],[Year7]])*8/ParRatePM)</f>
        <v>0</v>
      </c>
      <c r="DI131" s="57">
        <f>IF(ISBLANK(CatTemplate[[#This Row],[St. unit effort]]),0,(CatTemplate[[#This Row],[St. unit effort]] * CatTemplate[[#This Row],[Year8]])*8/ParRatePM)</f>
        <v>0</v>
      </c>
      <c r="DJ131" s="57">
        <f>IF(ISBLANK(CatTemplate[[#This Row],[St. unit effort]]),0,(CatTemplate[[#This Row],[St. unit effort]] * CatTemplate[[#This Row],[Year9]])*8/ParRatePM)</f>
        <v>0</v>
      </c>
      <c r="DK131" s="57">
        <f>IF(ISBLANK(CatTemplate[[#This Row],[St. unit effort]]),0,(CatTemplate[[#This Row],[St. unit effort]] * CatTemplate[[#This Row],[Year10]])*8/ParRatePM)</f>
        <v>0</v>
      </c>
      <c r="DL131" s="57">
        <f>IF(ISBLANK(CatTemplate[[#This Row],[St. unit effort]]),0,(CatTemplate[[#This Row],[St. unit effort]] * CatTemplate[[#This Row],[Year11]])*8/ParRatePM)</f>
        <v>0</v>
      </c>
      <c r="DM131" s="57">
        <f>IF(ISBLANK(CatTemplate[[#This Row],[St. unit effort]]),0,(CatTemplate[[#This Row],[St. unit effort]] * CatTemplate[[#This Row],[Year12]])*8/ParRatePM)</f>
        <v>0</v>
      </c>
      <c r="DN131" s="57">
        <f>IF(ISBLANK(CatTemplate[[#This Row],[St. unit effort]]),0,(CatTemplate[[#This Row],[St. unit effort]] * CatTemplate[[#This Row],[Year13]])*8/ParRatePM)</f>
        <v>0</v>
      </c>
      <c r="DO131" s="57">
        <f>IF(ISBLANK(CatTemplate[[#This Row],[St. unit effort]]),0,(CatTemplate[[#This Row],[St. unit effort]] * CatTemplate[[#This Row],[Year14]])*8/ParRatePM)</f>
        <v>0</v>
      </c>
      <c r="DP131" s="57">
        <f>IF(ISBLANK(CatTemplate[[#This Row],[St. unit effort]]),0,(CatTemplate[[#This Row],[St. unit effort]] * CatTemplate[[#This Row],[Year15]])*8/ParRatePM)</f>
        <v>0</v>
      </c>
      <c r="DQ131" s="57">
        <f>IF(ISBLANK(CatTemplate[[#This Row],[St. unit effort]]),0,(CatTemplate[[#This Row],[St. unit effort]] * CatTemplate[[#This Row],[Year16]])*8/ParRatePM)</f>
        <v>0</v>
      </c>
      <c r="DR131" s="57">
        <f>IF(ISBLANK(CatTemplate[[#This Row],[St. unit effort]]),0,(CatTemplate[[#This Row],[St. unit effort]] * CatTemplate[[#This Row],[Year17]])*8/ParRatePM)</f>
        <v>0</v>
      </c>
      <c r="DS131" s="57">
        <f>IF(ISBLANK(CatTemplate[[#This Row],[St. unit effort]]),0,(CatTemplate[[#This Row],[St. unit effort]] * CatTemplate[[#This Row],[Year18]])*8/ParRatePM)</f>
        <v>0</v>
      </c>
      <c r="DT131" s="57">
        <f>IF(ISBLANK(CatTemplate[[#This Row],[St. unit effort]]),0,(CatTemplate[[#This Row],[St. unit effort]] * CatTemplate[[#This Row],[Year19]])*8/ParRatePM)</f>
        <v>0</v>
      </c>
      <c r="DU131" s="57">
        <f>IF(ISBLANK(CatTemplate[[#This Row],[St. unit effort]]),0,(CatTemplate[[#This Row],[St. unit effort]] * CatTemplate[[#This Row],[Year20]])*8/ParRatePM)</f>
        <v>0</v>
      </c>
      <c r="DV131" s="54">
        <f>SUM(CatTemplate[[#This Row],[PM1]:[PM20]])</f>
        <v>0</v>
      </c>
      <c r="DW131" s="56">
        <f t="shared" si="43"/>
        <v>0</v>
      </c>
      <c r="DX131" s="56">
        <f t="shared" si="43"/>
        <v>0</v>
      </c>
      <c r="DY131" s="56">
        <f t="shared" si="43"/>
        <v>0</v>
      </c>
      <c r="DZ131" s="56">
        <f t="shared" si="43"/>
        <v>0</v>
      </c>
      <c r="EA131" s="56">
        <f t="shared" si="43"/>
        <v>0</v>
      </c>
      <c r="EB131" s="56">
        <f t="shared" si="43"/>
        <v>0</v>
      </c>
      <c r="EC131" s="56">
        <f t="shared" si="43"/>
        <v>0</v>
      </c>
      <c r="ED131" s="56">
        <f t="shared" si="43"/>
        <v>0</v>
      </c>
      <c r="EE131" s="56">
        <f t="shared" si="43"/>
        <v>0</v>
      </c>
      <c r="EF131" s="56">
        <f t="shared" si="43"/>
        <v>0</v>
      </c>
      <c r="EG131" s="56">
        <f t="shared" si="43"/>
        <v>0</v>
      </c>
      <c r="EH131" s="56">
        <f t="shared" si="43"/>
        <v>0</v>
      </c>
      <c r="EI131" s="56">
        <f t="shared" si="43"/>
        <v>0</v>
      </c>
      <c r="EJ131" s="56">
        <f t="shared" si="43"/>
        <v>0</v>
      </c>
      <c r="EK131" s="56">
        <f t="shared" si="43"/>
        <v>0</v>
      </c>
      <c r="EL131" s="56">
        <f t="shared" si="43"/>
        <v>0</v>
      </c>
      <c r="EM131" s="56">
        <f t="shared" si="41"/>
        <v>0</v>
      </c>
      <c r="EN131" s="56">
        <f t="shared" si="41"/>
        <v>0</v>
      </c>
      <c r="EO131" s="56">
        <f t="shared" si="41"/>
        <v>0</v>
      </c>
      <c r="EP131" s="56">
        <f t="shared" si="41"/>
        <v>0</v>
      </c>
      <c r="EQ131" s="30">
        <f>CatTemplate[[#This Row],[Eq. unit cost]] * CatTemplate[[#This Row],[Eq. quantity]]</f>
        <v>0</v>
      </c>
      <c r="ER131" s="30">
        <f>CatTemplate[[#This Row],[Cons. unit cost]] *CatTemplate[[#This Row],[Cons. quantity]]</f>
        <v>0</v>
      </c>
      <c r="ES131" s="30">
        <f>CatTemplate[[#This Row],[Oth. unit cost]] *CatTemplate[[#This Row],[Oth. quantity]]</f>
        <v>0</v>
      </c>
      <c r="ET131" s="55">
        <f>SUM(CatTemplate[[#This Row],[CO1]:[CO20]])</f>
        <v>0</v>
      </c>
      <c r="EU131" s="56">
        <f t="shared" si="44"/>
        <v>0</v>
      </c>
      <c r="EV131" s="56">
        <f t="shared" si="44"/>
        <v>0</v>
      </c>
      <c r="EW131" s="56">
        <f t="shared" si="44"/>
        <v>0</v>
      </c>
      <c r="EX131" s="56">
        <f t="shared" si="44"/>
        <v>0</v>
      </c>
      <c r="EY131" s="56">
        <f t="shared" si="44"/>
        <v>0</v>
      </c>
      <c r="EZ131" s="56">
        <f t="shared" si="44"/>
        <v>0</v>
      </c>
      <c r="FA131" s="56">
        <f t="shared" si="44"/>
        <v>0</v>
      </c>
      <c r="FB131" s="56">
        <f t="shared" si="44"/>
        <v>0</v>
      </c>
      <c r="FC131" s="56">
        <f t="shared" si="44"/>
        <v>0</v>
      </c>
      <c r="FD131" s="56">
        <f t="shared" si="44"/>
        <v>0</v>
      </c>
      <c r="FE131" s="56">
        <f t="shared" si="44"/>
        <v>0</v>
      </c>
      <c r="FF131" s="56">
        <f t="shared" si="44"/>
        <v>0</v>
      </c>
      <c r="FG131" s="56">
        <f t="shared" si="44"/>
        <v>0</v>
      </c>
      <c r="FH131" s="56">
        <f t="shared" si="44"/>
        <v>0</v>
      </c>
      <c r="FI131" s="56">
        <f t="shared" si="44"/>
        <v>0</v>
      </c>
      <c r="FJ131" s="56">
        <f t="shared" si="44"/>
        <v>0</v>
      </c>
      <c r="FK131" s="56">
        <f t="shared" si="42"/>
        <v>0</v>
      </c>
      <c r="FL131" s="56">
        <f t="shared" si="42"/>
        <v>0</v>
      </c>
      <c r="FM131" s="56">
        <f t="shared" si="42"/>
        <v>0</v>
      </c>
      <c r="FN131" s="56">
        <f t="shared" si="42"/>
        <v>0</v>
      </c>
      <c r="FO131" s="58">
        <f>SUM(CatTemplate[[#This Row],[CS1]:[CS20]])</f>
        <v>0</v>
      </c>
      <c r="FP131" s="59">
        <f>CatTemplate[[#This Row],[Total Oth. cost]]+CatTemplate[[#This Row],[Total St. Cost]]</f>
        <v>0</v>
      </c>
      <c r="FQ131" s="33" t="e">
        <f t="shared" si="27"/>
        <v>#VALUE!</v>
      </c>
      <c r="FR131" s="33" t="e">
        <f t="shared" si="28"/>
        <v>#VALUE!</v>
      </c>
      <c r="FS131" s="30" t="e">
        <f>(CatTemplate[[#This Row],[CO1]] + CatTemplate[[#This Row],[CS1]]) * (1 + getRateOHFinal) * getRateMarkupFinal</f>
        <v>#VALUE!</v>
      </c>
      <c r="FT131" s="30" t="e">
        <f>(CatTemplate[[#This Row],[CO2]] + CatTemplate[[#This Row],[CS2]]) * (1 + getRateOHFinal) * getRateMarkupFinal</f>
        <v>#VALUE!</v>
      </c>
      <c r="FU131" s="30" t="e">
        <f>(CatTemplate[[#This Row],[CO3]] + CatTemplate[[#This Row],[CS3]]) * (1 + getRateOHFinal) * getRateMarkupFinal</f>
        <v>#VALUE!</v>
      </c>
      <c r="FV131" s="30" t="e">
        <f>(CatTemplate[[#This Row],[CO4]] + CatTemplate[[#This Row],[CS4]]) * (1 + getRateOHFinal) * getRateMarkupFinal</f>
        <v>#VALUE!</v>
      </c>
      <c r="FW131" s="30" t="e">
        <f>(CatTemplate[[#This Row],[CO5]] + CatTemplate[[#This Row],[CS5]]) * (1 + getRateOHFinal) * getRateMarkupFinal</f>
        <v>#VALUE!</v>
      </c>
      <c r="FX131" s="30" t="e">
        <f>(CatTemplate[[#This Row],[CO6]] + CatTemplate[[#This Row],[CS6]]) * (1 + getRateOHFinal) * getRateMarkupFinal</f>
        <v>#VALUE!</v>
      </c>
      <c r="FY131" s="30" t="e">
        <f>(CatTemplate[[#This Row],[CO7]] + CatTemplate[[#This Row],[CS7]]) * (1 + getRateOHFinal) * getRateMarkupFinal</f>
        <v>#VALUE!</v>
      </c>
      <c r="FZ131" s="30" t="e">
        <f>(CatTemplate[[#This Row],[CO8]] + CatTemplate[[#This Row],[CS8]]) * (1 + getRateOHFinal) * getRateMarkupFinal</f>
        <v>#VALUE!</v>
      </c>
      <c r="GA131" s="30" t="e">
        <f>(CatTemplate[[#This Row],[CO9]] + CatTemplate[[#This Row],[CS9]]) * (1 + getRateOHFinal) * getRateMarkupFinal</f>
        <v>#VALUE!</v>
      </c>
      <c r="GB131" s="30" t="e">
        <f>(CatTemplate[[#This Row],[CO10]] + CatTemplate[[#This Row],[CS10]]) * (1 + getRateOHFinal) * getRateMarkupFinal</f>
        <v>#VALUE!</v>
      </c>
      <c r="GC131" s="30" t="e">
        <f>(CatTemplate[[#This Row],[CO11]] + CatTemplate[[#This Row],[CS11]]) * (1 + getRateOHFinal) * getRateMarkupFinal</f>
        <v>#VALUE!</v>
      </c>
      <c r="GD131" s="30" t="e">
        <f>(CatTemplate[[#This Row],[CO12]] + CatTemplate[[#This Row],[CS12]]) * (1 + getRateOHFinal) * getRateMarkupFinal</f>
        <v>#VALUE!</v>
      </c>
      <c r="GE131" s="30" t="e">
        <f>(CatTemplate[[#This Row],[CO13]] + CatTemplate[[#This Row],[CS13]]) * (1 + getRateOHFinal) * getRateMarkupFinal</f>
        <v>#VALUE!</v>
      </c>
      <c r="GF131" s="30" t="e">
        <f>(CatTemplate[[#This Row],[CO14]] + CatTemplate[[#This Row],[CS14]]) * (1 + getRateOHFinal) * getRateMarkupFinal</f>
        <v>#VALUE!</v>
      </c>
      <c r="GG131" s="30" t="e">
        <f>(CatTemplate[[#This Row],[CO15]] + CatTemplate[[#This Row],[CS15]]) * (1 + getRateOHFinal) * getRateMarkupFinal</f>
        <v>#VALUE!</v>
      </c>
      <c r="GH131" s="30" t="e">
        <f>(CatTemplate[[#This Row],[CO16]] + CatTemplate[[#This Row],[CS16]]) * (1 + getRateOHFinal) * getRateMarkupFinal</f>
        <v>#VALUE!</v>
      </c>
      <c r="GI131" s="30" t="e">
        <f>(CatTemplate[[#This Row],[CO17]] + CatTemplate[[#This Row],[CS17]]) * (1 + getRateOHFinal) * getRateMarkupFinal</f>
        <v>#VALUE!</v>
      </c>
      <c r="GJ131" s="30" t="e">
        <f>(CatTemplate[[#This Row],[CO18]] + CatTemplate[[#This Row],[CS18]]) * (1 + getRateOHFinal) * getRateMarkupFinal</f>
        <v>#VALUE!</v>
      </c>
      <c r="GK131" s="30" t="e">
        <f>(CatTemplate[[#This Row],[CO19]] + CatTemplate[[#This Row],[CS19]]) * (1 + getRateOHFinal) * getRateMarkupFinal</f>
        <v>#VALUE!</v>
      </c>
      <c r="GL131" s="30" t="e">
        <f>(CatTemplate[[#This Row],[CO20]] + CatTemplate[[#This Row],[CS20]]) * (1 + getRateOHFinal) * getRateMarkupFinal</f>
        <v>#VALUE!</v>
      </c>
      <c r="GM131" s="30" t="e">
        <f t="shared" si="29"/>
        <v>#VALUE!</v>
      </c>
      <c r="GN131" s="30" t="e">
        <f t="shared" si="30"/>
        <v>#VALUE!</v>
      </c>
      <c r="GO131" s="30" t="e">
        <f t="shared" si="31"/>
        <v>#VALUE!</v>
      </c>
      <c r="GP131" s="30" t="e">
        <f t="shared" si="32"/>
        <v>#VALUE!</v>
      </c>
      <c r="GQ131" s="30" t="e">
        <f>(CatTemplate[[#This Row],[CO1]]+CatTemplate[[#This Row],[CS1]]) * (1+ getRateOHFinal) * (1 + getRateMarkupFinal)</f>
        <v>#VALUE!</v>
      </c>
      <c r="GR131" s="30" t="e">
        <f>(CatTemplate[[#This Row],[CO2]]+CatTemplate[[#This Row],[CS2]]) * (1+ getRateOHFinal) * (1 + getRateMarkupFinal)</f>
        <v>#VALUE!</v>
      </c>
      <c r="GS131" s="30" t="e">
        <f>(CatTemplate[[#This Row],[CO3]]+CatTemplate[[#This Row],[CS3]]) * (1+ getRateOHFinal) * (1 + getRateMarkupFinal)</f>
        <v>#VALUE!</v>
      </c>
      <c r="GT131" s="30" t="e">
        <f>(CatTemplate[[#This Row],[CO4]]+CatTemplate[[#This Row],[CS4]]) * (1+ getRateOHFinal) * (1 + getRateMarkupFinal)</f>
        <v>#VALUE!</v>
      </c>
      <c r="GU131" s="30" t="e">
        <f>(CatTemplate[[#This Row],[CO5]]+CatTemplate[[#This Row],[CS5]]) * (1+ getRateOHFinal) * (1 + getRateMarkupFinal)</f>
        <v>#VALUE!</v>
      </c>
      <c r="GV131" s="30" t="e">
        <f>(CatTemplate[[#This Row],[CO6]]+CatTemplate[[#This Row],[CS6]]) * (1+ getRateOHFinal) * (1 + getRateMarkupFinal)</f>
        <v>#VALUE!</v>
      </c>
      <c r="GW131" s="30" t="e">
        <f>(CatTemplate[[#This Row],[CO7]]+CatTemplate[[#This Row],[CS7]]) * (1+ getRateOHFinal) * (1 + getRateMarkupFinal)</f>
        <v>#VALUE!</v>
      </c>
      <c r="GX131" s="30" t="e">
        <f>(CatTemplate[[#This Row],[CO8]]+CatTemplate[[#This Row],[CS8]]) * (1+ getRateOHFinal) * (1 + getRateMarkupFinal)</f>
        <v>#VALUE!</v>
      </c>
      <c r="GY131" s="30" t="e">
        <f>(CatTemplate[[#This Row],[CO9]]+CatTemplate[[#This Row],[CS9]]) * (1+ getRateOHFinal) * (1 + getRateMarkupFinal)</f>
        <v>#VALUE!</v>
      </c>
      <c r="GZ131" s="30" t="e">
        <f>(CatTemplate[[#This Row],[CO10]]+CatTemplate[[#This Row],[CS10]]) * (1+ getRateOHFinal) * (1 + getRateMarkupFinal)</f>
        <v>#VALUE!</v>
      </c>
      <c r="HA131" s="30" t="e">
        <f>(CatTemplate[[#This Row],[CO11]]+CatTemplate[[#This Row],[CS11]]) * (1+ getRateOHFinal) * (1 + getRateMarkupFinal)</f>
        <v>#VALUE!</v>
      </c>
      <c r="HB131" s="30" t="e">
        <f>(CatTemplate[[#This Row],[CO12]]+CatTemplate[[#This Row],[CS12]]) * (1+ getRateOHFinal) * (1 + getRateMarkupFinal)</f>
        <v>#VALUE!</v>
      </c>
      <c r="HC131" s="30" t="e">
        <f>(CatTemplate[[#This Row],[CO13]]+CatTemplate[[#This Row],[CS13]]) * (1+ getRateOHFinal) * (1 + getRateMarkupFinal)</f>
        <v>#VALUE!</v>
      </c>
      <c r="HD131" s="30" t="e">
        <f>(CatTemplate[[#This Row],[CO14]]+CatTemplate[[#This Row],[CS14]]) * (1+ getRateOHFinal) * (1 + getRateMarkupFinal)</f>
        <v>#VALUE!</v>
      </c>
      <c r="HE131" s="30" t="e">
        <f>(CatTemplate[[#This Row],[CO15]]+CatTemplate[[#This Row],[CS15]]) * (1+ getRateOHFinal) * (1 + getRateMarkupFinal)</f>
        <v>#VALUE!</v>
      </c>
      <c r="HF131" s="30" t="e">
        <f>(CatTemplate[[#This Row],[CO16]]+CatTemplate[[#This Row],[CS16]]) * (1+ getRateOHFinal) * (1 + getRateMarkupFinal)</f>
        <v>#VALUE!</v>
      </c>
      <c r="HG131" s="30" t="e">
        <f>(CatTemplate[[#This Row],[CO17]]+CatTemplate[[#This Row],[CS17]]) * (1+ getRateOHFinal) * (1 + getRateMarkupFinal)</f>
        <v>#VALUE!</v>
      </c>
      <c r="HH131" s="30" t="e">
        <f>(CatTemplate[[#This Row],[CO18]]+CatTemplate[[#This Row],[CS18]]) * (1+ getRateOHFinal) * (1 + getRateMarkupFinal)</f>
        <v>#VALUE!</v>
      </c>
      <c r="HI131" s="30" t="e">
        <f>(CatTemplate[[#This Row],[CO19]]+CatTemplate[[#This Row],[CS19]]) * (1+ getRateOHFinal) * (1 + getRateMarkupFinal)</f>
        <v>#VALUE!</v>
      </c>
      <c r="HJ131" s="30" t="e">
        <f>(CatTemplate[[#This Row],[CO20]]+CatTemplate[[#This Row],[CS20]]) * (1+ getRateOHFinal) * (1 + getRateMarkupFinal)</f>
        <v>#VALUE!</v>
      </c>
      <c r="HK131" s="39" t="e">
        <f>CatTemplate[[#This Row],[Total cost]]+CatTemplate[[#This Row],[OH Amount]]+CatTemplate[[#This Row],[Markup]]</f>
        <v>#VALUE!</v>
      </c>
      <c r="HL131" s="63">
        <f>IF(CatTemplate[[#This Row],[Units]]="Days",CatTemplate[[#This Row],[Project quantity]]*CatTemplate[[#This Row],[St. unit effort]],CatTemplate[[#This Row],[Project quantity]])</f>
        <v>0</v>
      </c>
      <c r="HM131" s="287">
        <f>IFERROR(CatTemplate[[#This Row],[Total Price]]/(CatTemplate[[#This Row],[Final Quantity]]),0)</f>
        <v>0</v>
      </c>
      <c r="HN131" s="261"/>
    </row>
    <row r="132" spans="2:222" x14ac:dyDescent="0.2">
      <c r="B132" s="6" t="s">
        <v>75</v>
      </c>
      <c r="C132" s="22">
        <v>2</v>
      </c>
      <c r="D132" s="7" t="s">
        <v>75</v>
      </c>
      <c r="E132" s="24">
        <v>10</v>
      </c>
      <c r="F132" s="18" t="s">
        <v>164</v>
      </c>
      <c r="G132" s="26">
        <v>18</v>
      </c>
      <c r="H132" s="18" t="s">
        <v>165</v>
      </c>
      <c r="I132" s="18" t="s">
        <v>897</v>
      </c>
      <c r="J132" s="15" t="s">
        <v>28</v>
      </c>
      <c r="K132" s="15"/>
      <c r="L132" s="15" t="s">
        <v>140</v>
      </c>
      <c r="M132" s="15" t="s">
        <v>890</v>
      </c>
      <c r="N132" s="15" t="s">
        <v>858</v>
      </c>
      <c r="O132" s="320"/>
      <c r="P132" s="71"/>
      <c r="Q132" s="108"/>
      <c r="R132" s="73"/>
      <c r="S132" s="97"/>
      <c r="T132" s="100">
        <f>getEqUnitCost</f>
        <v>0</v>
      </c>
      <c r="U132" s="73">
        <f>getEqUnitEffort</f>
        <v>0</v>
      </c>
      <c r="V132" s="101">
        <f>getEqQuantity</f>
        <v>0</v>
      </c>
      <c r="W132" s="320"/>
      <c r="X132" s="100">
        <f>getConsUnitCost</f>
        <v>0</v>
      </c>
      <c r="Y132" s="73">
        <f>getConsUnitEffort</f>
        <v>0</v>
      </c>
      <c r="Z132" s="14">
        <f>getConsQuantity</f>
        <v>0</v>
      </c>
      <c r="AA132" s="320"/>
      <c r="AB132" s="72"/>
      <c r="AC132" s="112"/>
      <c r="AD132" s="14">
        <f>getOthQuantity</f>
        <v>0</v>
      </c>
      <c r="AE132" s="320"/>
      <c r="AF132" s="28" t="str">
        <f>IF(ISBLANK(CatTemplate[[#This Row],[Resource type]]),"",CatTemplate[[#This Row],[Resource type]])</f>
        <v>CIEC CRA</v>
      </c>
      <c r="AG132" s="242">
        <f>getStaffUnitCost</f>
        <v>529.72667641480098</v>
      </c>
      <c r="AH132" s="113">
        <f>getStaffUnitEffort</f>
        <v>0</v>
      </c>
      <c r="AI132" s="40">
        <f>getStaffQuantity</f>
        <v>0</v>
      </c>
      <c r="AJ132" s="41">
        <f>CatTemplate[[#This Row],[St. quantity]]*8/ParRatePM</f>
        <v>0</v>
      </c>
      <c r="AK132" s="320"/>
      <c r="AL132" s="53" t="str">
        <f>CatTemplate[[#This Row],[Item type]]</f>
        <v>Days</v>
      </c>
      <c r="AM132" s="12">
        <f>SUM(CatTemplate[[#This Row],[Year1]:[Year20]])</f>
        <v>0</v>
      </c>
      <c r="AN132" s="52"/>
      <c r="AO132" s="52"/>
      <c r="AP132" s="52"/>
      <c r="AQ132" s="8"/>
      <c r="AR132" s="8"/>
      <c r="AS132" s="8"/>
      <c r="AT132" s="8"/>
      <c r="AU132" s="8"/>
      <c r="AV132" s="8"/>
      <c r="AW132" s="8"/>
      <c r="AX132" s="8"/>
      <c r="AY132" s="8"/>
      <c r="AZ132" s="8"/>
      <c r="BA132" s="8"/>
      <c r="BB132" s="8"/>
      <c r="BC132" s="8"/>
      <c r="BD132" s="8"/>
      <c r="BE132" s="8"/>
      <c r="BF132" s="8"/>
      <c r="BG132" s="36"/>
      <c r="BH132" s="320"/>
      <c r="BI132" s="37" t="str">
        <f>getCostCategory</f>
        <v>07 Other costs</v>
      </c>
      <c r="BJ132" s="37" t="str">
        <f>getSection</f>
        <v>02 Patient visits and data collection</v>
      </c>
      <c r="BK132" s="32" t="str">
        <f>getObject</f>
        <v>Patient visits and data collection</v>
      </c>
      <c r="BL132" s="30">
        <f>IFERROR(getUnitCost * IF(CatTemplate[[#This Row],[Cost Category Comp.]]="01 Staff costs", 1,1),0)</f>
        <v>529.72667641480098</v>
      </c>
      <c r="BM132" s="29">
        <f>IF(AND(ISBLANK(CatTemplate[[#This Row],[Eq. unit cost]]),ISBLANK(CatTemplate[[#This Row],[Cons. unit cost]]),ISBLANK(CatTemplate[[#This Row],[Oth. unit cost]])), 0, IF(getUnitEffort =0,1,getUnitEffort) * CatTemplate[[#This Row],[Year1]])</f>
        <v>0</v>
      </c>
      <c r="BN132" s="29">
        <f>IF(AND(ISBLANK(CatTemplate[[#This Row],[Eq. unit cost]]),ISBLANK(CatTemplate[[#This Row],[Cons. unit cost]]),ISBLANK(CatTemplate[[#This Row],[Oth. unit cost]])), 0, IF(getUnitEffort =0,1,getUnitEffort) * CatTemplate[[#This Row],[Year2]])</f>
        <v>0</v>
      </c>
      <c r="BO132" s="29">
        <f>IF(AND(ISBLANK(CatTemplate[[#This Row],[Eq. unit cost]]),ISBLANK(CatTemplate[[#This Row],[Cons. unit cost]]),ISBLANK(CatTemplate[[#This Row],[Oth. unit cost]])), 0, IF(getUnitEffort =0,1,getUnitEffort) * CatTemplate[[#This Row],[Year3]])</f>
        <v>0</v>
      </c>
      <c r="BP132" s="29">
        <f>IF(AND(ISBLANK(CatTemplate[[#This Row],[Eq. unit cost]]),ISBLANK(CatTemplate[[#This Row],[Cons. unit cost]]),ISBLANK(CatTemplate[[#This Row],[Oth. unit cost]])), 0, IF(getUnitEffort =0,1,getUnitEffort) * CatTemplate[[#This Row],[Year4]])</f>
        <v>0</v>
      </c>
      <c r="BQ132" s="29">
        <f>IF(AND(ISBLANK(CatTemplate[[#This Row],[Eq. unit cost]]),ISBLANK(CatTemplate[[#This Row],[Cons. unit cost]]),ISBLANK(CatTemplate[[#This Row],[Oth. unit cost]])), 0, IF(getUnitEffort =0,1,getUnitEffort) * CatTemplate[[#This Row],[Year5]])</f>
        <v>0</v>
      </c>
      <c r="BR132" s="29">
        <f>IF(AND(ISBLANK(CatTemplate[[#This Row],[Eq. unit cost]]),ISBLANK(CatTemplate[[#This Row],[Cons. unit cost]]),ISBLANK(CatTemplate[[#This Row],[Oth. unit cost]])), 0, IF(getUnitEffort =0,1,getUnitEffort) * CatTemplate[[#This Row],[Year6]])</f>
        <v>0</v>
      </c>
      <c r="BS132" s="29">
        <f>IF(AND(ISBLANK(CatTemplate[[#This Row],[Eq. unit cost]]),ISBLANK(CatTemplate[[#This Row],[Cons. unit cost]]),ISBLANK(CatTemplate[[#This Row],[Oth. unit cost]])), 0, IF(getUnitEffort =0,1,getUnitEffort) * CatTemplate[[#This Row],[Year7]])</f>
        <v>0</v>
      </c>
      <c r="BT132" s="29">
        <f>IF(AND(ISBLANK(CatTemplate[[#This Row],[Eq. unit cost]]),ISBLANK(CatTemplate[[#This Row],[Cons. unit cost]]),ISBLANK(CatTemplate[[#This Row],[Oth. unit cost]])), 0, IF(getUnitEffort =0,1,getUnitEffort) * CatTemplate[[#This Row],[Year8]])</f>
        <v>0</v>
      </c>
      <c r="BU132" s="29">
        <f>IF(AND(ISBLANK(CatTemplate[[#This Row],[Eq. unit cost]]),ISBLANK(CatTemplate[[#This Row],[Cons. unit cost]]),ISBLANK(CatTemplate[[#This Row],[Oth. unit cost]])), 0, IF(getUnitEffort =0,1,getUnitEffort) * CatTemplate[[#This Row],[Year9]])</f>
        <v>0</v>
      </c>
      <c r="BV132" s="29">
        <f>IF(AND(ISBLANK(CatTemplate[[#This Row],[Eq. unit cost]]),ISBLANK(CatTemplate[[#This Row],[Cons. unit cost]]),ISBLANK(CatTemplate[[#This Row],[Oth. unit cost]])), 0, IF(getUnitEffort =0,1,getUnitEffort) * CatTemplate[[#This Row],[Year10]])</f>
        <v>0</v>
      </c>
      <c r="BW132" s="29">
        <f>IF(AND(ISBLANK(CatTemplate[[#This Row],[Eq. unit cost]]),ISBLANK(CatTemplate[[#This Row],[Cons. unit cost]]),ISBLANK(CatTemplate[[#This Row],[Oth. unit cost]])), 0, IF(getUnitEffort =0,1,getUnitEffort) * CatTemplate[[#This Row],[Year11]])</f>
        <v>0</v>
      </c>
      <c r="BX132" s="29">
        <f>IF(AND(ISBLANK(CatTemplate[[#This Row],[Eq. unit cost]]),ISBLANK(CatTemplate[[#This Row],[Cons. unit cost]]),ISBLANK(CatTemplate[[#This Row],[Oth. unit cost]])), 0, IF(getUnitEffort =0,1,getUnitEffort) * CatTemplate[[#This Row],[Year12]])</f>
        <v>0</v>
      </c>
      <c r="BY132" s="29">
        <f>IF(AND(ISBLANK(CatTemplate[[#This Row],[Eq. unit cost]]),ISBLANK(CatTemplate[[#This Row],[Cons. unit cost]]),ISBLANK(CatTemplate[[#This Row],[Oth. unit cost]])), 0, IF(getUnitEffort =0,1,getUnitEffort) * CatTemplate[[#This Row],[Year13]])</f>
        <v>0</v>
      </c>
      <c r="BZ132" s="29">
        <f>IF(AND(ISBLANK(CatTemplate[[#This Row],[Eq. unit cost]]),ISBLANK(CatTemplate[[#This Row],[Cons. unit cost]]),ISBLANK(CatTemplate[[#This Row],[Oth. unit cost]])), 0, IF(getUnitEffort =0,1,getUnitEffort) * CatTemplate[[#This Row],[Year14]])</f>
        <v>0</v>
      </c>
      <c r="CA132" s="29">
        <f>IF(AND(ISBLANK(CatTemplate[[#This Row],[Eq. unit cost]]),ISBLANK(CatTemplate[[#This Row],[Cons. unit cost]]),ISBLANK(CatTemplate[[#This Row],[Oth. unit cost]])), 0, IF(getUnitEffort =0,1,getUnitEffort) * CatTemplate[[#This Row],[Year15]])</f>
        <v>0</v>
      </c>
      <c r="CB132" s="29">
        <f>IF(AND(ISBLANK(CatTemplate[[#This Row],[Eq. unit cost]]),ISBLANK(CatTemplate[[#This Row],[Cons. unit cost]]),ISBLANK(CatTemplate[[#This Row],[Oth. unit cost]])), 0, IF(getUnitEffort =0,1,getUnitEffort) * CatTemplate[[#This Row],[Year16]])</f>
        <v>0</v>
      </c>
      <c r="CC132" s="29">
        <f>IF(AND(ISBLANK(CatTemplate[[#This Row],[Eq. unit cost]]),ISBLANK(CatTemplate[[#This Row],[Cons. unit cost]]),ISBLANK(CatTemplate[[#This Row],[Oth. unit cost]])), 0, IF(getUnitEffort =0,1,getUnitEffort) * CatTemplate[[#This Row],[Year17]])</f>
        <v>0</v>
      </c>
      <c r="CD132" s="29">
        <f>IF(AND(ISBLANK(CatTemplate[[#This Row],[Eq. unit cost]]),ISBLANK(CatTemplate[[#This Row],[Cons. unit cost]]),ISBLANK(CatTemplate[[#This Row],[Oth. unit cost]])), 0, IF(getUnitEffort =0,1,getUnitEffort) * CatTemplate[[#This Row],[Year18]])</f>
        <v>0</v>
      </c>
      <c r="CE132" s="29">
        <f>IF(AND(ISBLANK(CatTemplate[[#This Row],[Eq. unit cost]]),ISBLANK(CatTemplate[[#This Row],[Cons. unit cost]]),ISBLANK(CatTemplate[[#This Row],[Oth. unit cost]])), 0, IF(getUnitEffort =0,1,getUnitEffort) * CatTemplate[[#This Row],[Year19]])</f>
        <v>0</v>
      </c>
      <c r="CF132" s="29">
        <f>IF(AND(ISBLANK(CatTemplate[[#This Row],[Eq. unit cost]]),ISBLANK(CatTemplate[[#This Row],[Cons. unit cost]]),ISBLANK(CatTemplate[[#This Row],[Oth. unit cost]])), 0, IF(getUnitEffort =0,1,getUnitEffort) * CatTemplate[[#This Row],[Year20]])</f>
        <v>0</v>
      </c>
      <c r="CG132" s="45">
        <f>SUM(CatTemplate[[#This Row],[Q1]:[Q20]])</f>
        <v>0</v>
      </c>
      <c r="CH132" s="29">
        <f>IF(ISBLANK(CatTemplate[[#This Row],[St. unit effort]]),0,(CatTemplate[[#This Row],[St. unit effort]] * CatTemplate[[#This Row],[Year1]]))</f>
        <v>0</v>
      </c>
      <c r="CI132" s="29">
        <f>IF(ISBLANK(CatTemplate[[#This Row],[St. unit effort]]),0,(CatTemplate[[#This Row],[St. unit effort]] * CatTemplate[[#This Row],[Year2]]))</f>
        <v>0</v>
      </c>
      <c r="CJ132" s="29">
        <f>IF(ISBLANK(CatTemplate[[#This Row],[St. unit effort]]),0,(CatTemplate[[#This Row],[St. unit effort]] * CatTemplate[[#This Row],[Year3]]))</f>
        <v>0</v>
      </c>
      <c r="CK132" s="29">
        <f>IF(ISBLANK(CatTemplate[[#This Row],[St. unit effort]]),0,(CatTemplate[[#This Row],[St. unit effort]] * CatTemplate[[#This Row],[Year4]]))</f>
        <v>0</v>
      </c>
      <c r="CL132" s="29">
        <f>IF(ISBLANK(CatTemplate[[#This Row],[St. unit effort]]),0,(CatTemplate[[#This Row],[St. unit effort]] * CatTemplate[[#This Row],[Year5]]))</f>
        <v>0</v>
      </c>
      <c r="CM132" s="29">
        <f>IF(ISBLANK(CatTemplate[[#This Row],[St. unit effort]]),0,(CatTemplate[[#This Row],[St. unit effort]] * CatTemplate[[#This Row],[Year6]]))</f>
        <v>0</v>
      </c>
      <c r="CN132" s="29">
        <f>IF(ISBLANK(CatTemplate[[#This Row],[St. unit effort]]),0,(CatTemplate[[#This Row],[St. unit effort]] * CatTemplate[[#This Row],[Year7]]))</f>
        <v>0</v>
      </c>
      <c r="CO132" s="29">
        <f>IF(ISBLANK(CatTemplate[[#This Row],[St. unit effort]]),0,(CatTemplate[[#This Row],[St. unit effort]] * CatTemplate[[#This Row],[Year8]]))</f>
        <v>0</v>
      </c>
      <c r="CP132" s="29">
        <f>IF(ISBLANK(CatTemplate[[#This Row],[St. unit effort]]),0,(CatTemplate[[#This Row],[St. unit effort]] * CatTemplate[[#This Row],[Year9]]))</f>
        <v>0</v>
      </c>
      <c r="CQ132" s="29">
        <f>IF(ISBLANK(CatTemplate[[#This Row],[St. unit effort]]),0,(CatTemplate[[#This Row],[St. unit effort]] * CatTemplate[[#This Row],[Year10]]))</f>
        <v>0</v>
      </c>
      <c r="CR132" s="29">
        <f>IF(ISBLANK(CatTemplate[[#This Row],[St. unit effort]]),0,(CatTemplate[[#This Row],[St. unit effort]] * CatTemplate[[#This Row],[Year11]]))</f>
        <v>0</v>
      </c>
      <c r="CS132" s="29">
        <f>IF(ISBLANK(CatTemplate[[#This Row],[St. unit effort]]),0,(CatTemplate[[#This Row],[St. unit effort]] * CatTemplate[[#This Row],[Year12]]))</f>
        <v>0</v>
      </c>
      <c r="CT132" s="29">
        <f>IF(ISBLANK(CatTemplate[[#This Row],[St. unit effort]]),0,(CatTemplate[[#This Row],[St. unit effort]] * CatTemplate[[#This Row],[Year13]]))</f>
        <v>0</v>
      </c>
      <c r="CU132" s="29">
        <f>IF(ISBLANK(CatTemplate[[#This Row],[St. unit effort]]),0,(CatTemplate[[#This Row],[St. unit effort]] * CatTemplate[[#This Row],[Year14]]))</f>
        <v>0</v>
      </c>
      <c r="CV132" s="29">
        <f>IF(ISBLANK(CatTemplate[[#This Row],[St. unit effort]]),0,(CatTemplate[[#This Row],[St. unit effort]] * CatTemplate[[#This Row],[Year15]]))</f>
        <v>0</v>
      </c>
      <c r="CW132" s="29">
        <f>IF(ISBLANK(CatTemplate[[#This Row],[St. unit effort]]),0,(CatTemplate[[#This Row],[St. unit effort]] * CatTemplate[[#This Row],[Year16]]))</f>
        <v>0</v>
      </c>
      <c r="CX132" s="29">
        <f>IF(ISBLANK(CatTemplate[[#This Row],[St. unit effort]]),0,(CatTemplate[[#This Row],[St. unit effort]] * CatTemplate[[#This Row],[Year17]]))</f>
        <v>0</v>
      </c>
      <c r="CY132" s="29">
        <f>IF(ISBLANK(CatTemplate[[#This Row],[St. unit effort]]),0,(CatTemplate[[#This Row],[St. unit effort]] * CatTemplate[[#This Row],[Year18]]))</f>
        <v>0</v>
      </c>
      <c r="CZ132" s="29">
        <f>IF(ISBLANK(CatTemplate[[#This Row],[St. unit effort]]),0,(CatTemplate[[#This Row],[St. unit effort]] * CatTemplate[[#This Row],[Year19]]))</f>
        <v>0</v>
      </c>
      <c r="DA132" s="29">
        <f>IF(ISBLANK(CatTemplate[[#This Row],[St. unit effort]]),0,(CatTemplate[[#This Row],[St. unit effort]] * CatTemplate[[#This Row],[Year20]]))</f>
        <v>0</v>
      </c>
      <c r="DB132" s="57">
        <f>IF(ISBLANK(CatTemplate[[#This Row],[St. unit effort]]),0,(CatTemplate[[#This Row],[St. unit effort]] * CatTemplate[[#This Row],[Year1]])*8/ParRatePM)</f>
        <v>0</v>
      </c>
      <c r="DC132" s="57">
        <f>IF(ISBLANK(CatTemplate[[#This Row],[St. unit effort]]),0,(CatTemplate[[#This Row],[St. unit effort]] * CatTemplate[[#This Row],[Year2]])*8/ParRatePM)</f>
        <v>0</v>
      </c>
      <c r="DD132" s="57">
        <f>IF(ISBLANK(CatTemplate[[#This Row],[St. unit effort]]),0,(CatTemplate[[#This Row],[St. unit effort]] * CatTemplate[[#This Row],[Year3]])*8/ParRatePM)</f>
        <v>0</v>
      </c>
      <c r="DE132" s="57">
        <f>IF(ISBLANK(CatTemplate[[#This Row],[St. unit effort]]),0,(CatTemplate[[#This Row],[St. unit effort]] * CatTemplate[[#This Row],[Year4]])*8/ParRatePM)</f>
        <v>0</v>
      </c>
      <c r="DF132" s="57">
        <f>IF(ISBLANK(CatTemplate[[#This Row],[St. unit effort]]),0,(CatTemplate[[#This Row],[St. unit effort]] * CatTemplate[[#This Row],[Year5]])*8/ParRatePM)</f>
        <v>0</v>
      </c>
      <c r="DG132" s="57">
        <f>IF(ISBLANK(CatTemplate[[#This Row],[St. unit effort]]),0,(CatTemplate[[#This Row],[St. unit effort]] * CatTemplate[[#This Row],[Year6]])*8/ParRatePM)</f>
        <v>0</v>
      </c>
      <c r="DH132" s="57">
        <f>IF(ISBLANK(CatTemplate[[#This Row],[St. unit effort]]),0,(CatTemplate[[#This Row],[St. unit effort]] * CatTemplate[[#This Row],[Year7]])*8/ParRatePM)</f>
        <v>0</v>
      </c>
      <c r="DI132" s="57">
        <f>IF(ISBLANK(CatTemplate[[#This Row],[St. unit effort]]),0,(CatTemplate[[#This Row],[St. unit effort]] * CatTemplate[[#This Row],[Year8]])*8/ParRatePM)</f>
        <v>0</v>
      </c>
      <c r="DJ132" s="57">
        <f>IF(ISBLANK(CatTemplate[[#This Row],[St. unit effort]]),0,(CatTemplate[[#This Row],[St. unit effort]] * CatTemplate[[#This Row],[Year9]])*8/ParRatePM)</f>
        <v>0</v>
      </c>
      <c r="DK132" s="57">
        <f>IF(ISBLANK(CatTemplate[[#This Row],[St. unit effort]]),0,(CatTemplate[[#This Row],[St. unit effort]] * CatTemplate[[#This Row],[Year10]])*8/ParRatePM)</f>
        <v>0</v>
      </c>
      <c r="DL132" s="57">
        <f>IF(ISBLANK(CatTemplate[[#This Row],[St. unit effort]]),0,(CatTemplate[[#This Row],[St. unit effort]] * CatTemplate[[#This Row],[Year11]])*8/ParRatePM)</f>
        <v>0</v>
      </c>
      <c r="DM132" s="57">
        <f>IF(ISBLANK(CatTemplate[[#This Row],[St. unit effort]]),0,(CatTemplate[[#This Row],[St. unit effort]] * CatTemplate[[#This Row],[Year12]])*8/ParRatePM)</f>
        <v>0</v>
      </c>
      <c r="DN132" s="57">
        <f>IF(ISBLANK(CatTemplate[[#This Row],[St. unit effort]]),0,(CatTemplate[[#This Row],[St. unit effort]] * CatTemplate[[#This Row],[Year13]])*8/ParRatePM)</f>
        <v>0</v>
      </c>
      <c r="DO132" s="57">
        <f>IF(ISBLANK(CatTemplate[[#This Row],[St. unit effort]]),0,(CatTemplate[[#This Row],[St. unit effort]] * CatTemplate[[#This Row],[Year14]])*8/ParRatePM)</f>
        <v>0</v>
      </c>
      <c r="DP132" s="57">
        <f>IF(ISBLANK(CatTemplate[[#This Row],[St. unit effort]]),0,(CatTemplate[[#This Row],[St. unit effort]] * CatTemplate[[#This Row],[Year15]])*8/ParRatePM)</f>
        <v>0</v>
      </c>
      <c r="DQ132" s="57">
        <f>IF(ISBLANK(CatTemplate[[#This Row],[St. unit effort]]),0,(CatTemplate[[#This Row],[St. unit effort]] * CatTemplate[[#This Row],[Year16]])*8/ParRatePM)</f>
        <v>0</v>
      </c>
      <c r="DR132" s="57">
        <f>IF(ISBLANK(CatTemplate[[#This Row],[St. unit effort]]),0,(CatTemplate[[#This Row],[St. unit effort]] * CatTemplate[[#This Row],[Year17]])*8/ParRatePM)</f>
        <v>0</v>
      </c>
      <c r="DS132" s="57">
        <f>IF(ISBLANK(CatTemplate[[#This Row],[St. unit effort]]),0,(CatTemplate[[#This Row],[St. unit effort]] * CatTemplate[[#This Row],[Year18]])*8/ParRatePM)</f>
        <v>0</v>
      </c>
      <c r="DT132" s="57">
        <f>IF(ISBLANK(CatTemplate[[#This Row],[St. unit effort]]),0,(CatTemplate[[#This Row],[St. unit effort]] * CatTemplate[[#This Row],[Year19]])*8/ParRatePM)</f>
        <v>0</v>
      </c>
      <c r="DU132" s="57">
        <f>IF(ISBLANK(CatTemplate[[#This Row],[St. unit effort]]),0,(CatTemplate[[#This Row],[St. unit effort]] * CatTemplate[[#This Row],[Year20]])*8/ParRatePM)</f>
        <v>0</v>
      </c>
      <c r="DV132" s="54">
        <f>SUM(CatTemplate[[#This Row],[PM1]:[PM20]])</f>
        <v>0</v>
      </c>
      <c r="DW132" s="56">
        <f t="shared" si="43"/>
        <v>0</v>
      </c>
      <c r="DX132" s="56">
        <f t="shared" si="43"/>
        <v>0</v>
      </c>
      <c r="DY132" s="56">
        <f t="shared" si="43"/>
        <v>0</v>
      </c>
      <c r="DZ132" s="56">
        <f t="shared" si="43"/>
        <v>0</v>
      </c>
      <c r="EA132" s="56">
        <f t="shared" si="43"/>
        <v>0</v>
      </c>
      <c r="EB132" s="56">
        <f t="shared" si="43"/>
        <v>0</v>
      </c>
      <c r="EC132" s="56">
        <f t="shared" si="43"/>
        <v>0</v>
      </c>
      <c r="ED132" s="56">
        <f t="shared" si="43"/>
        <v>0</v>
      </c>
      <c r="EE132" s="56">
        <f t="shared" si="43"/>
        <v>0</v>
      </c>
      <c r="EF132" s="56">
        <f t="shared" si="43"/>
        <v>0</v>
      </c>
      <c r="EG132" s="56">
        <f t="shared" si="43"/>
        <v>0</v>
      </c>
      <c r="EH132" s="56">
        <f t="shared" si="43"/>
        <v>0</v>
      </c>
      <c r="EI132" s="56">
        <f t="shared" si="43"/>
        <v>0</v>
      </c>
      <c r="EJ132" s="56">
        <f t="shared" si="43"/>
        <v>0</v>
      </c>
      <c r="EK132" s="56">
        <f t="shared" si="43"/>
        <v>0</v>
      </c>
      <c r="EL132" s="56">
        <f t="shared" si="43"/>
        <v>0</v>
      </c>
      <c r="EM132" s="56">
        <f t="shared" si="41"/>
        <v>0</v>
      </c>
      <c r="EN132" s="56">
        <f t="shared" si="41"/>
        <v>0</v>
      </c>
      <c r="EO132" s="56">
        <f t="shared" si="41"/>
        <v>0</v>
      </c>
      <c r="EP132" s="56">
        <f t="shared" si="41"/>
        <v>0</v>
      </c>
      <c r="EQ132" s="30">
        <f>CatTemplate[[#This Row],[Eq. unit cost]] * CatTemplate[[#This Row],[Eq. quantity]]</f>
        <v>0</v>
      </c>
      <c r="ER132" s="30">
        <f>CatTemplate[[#This Row],[Cons. unit cost]] *CatTemplate[[#This Row],[Cons. quantity]]</f>
        <v>0</v>
      </c>
      <c r="ES132" s="30">
        <f>CatTemplate[[#This Row],[Oth. unit cost]] *CatTemplate[[#This Row],[Oth. quantity]]</f>
        <v>0</v>
      </c>
      <c r="ET132" s="55">
        <f>SUM(CatTemplate[[#This Row],[CO1]:[CO20]])</f>
        <v>0</v>
      </c>
      <c r="EU132" s="56">
        <f t="shared" si="44"/>
        <v>0</v>
      </c>
      <c r="EV132" s="56">
        <f t="shared" si="44"/>
        <v>0</v>
      </c>
      <c r="EW132" s="56">
        <f t="shared" si="44"/>
        <v>0</v>
      </c>
      <c r="EX132" s="56">
        <f t="shared" si="44"/>
        <v>0</v>
      </c>
      <c r="EY132" s="56">
        <f t="shared" si="44"/>
        <v>0</v>
      </c>
      <c r="EZ132" s="56">
        <f t="shared" si="44"/>
        <v>0</v>
      </c>
      <c r="FA132" s="56">
        <f t="shared" si="44"/>
        <v>0</v>
      </c>
      <c r="FB132" s="56">
        <f t="shared" si="44"/>
        <v>0</v>
      </c>
      <c r="FC132" s="56">
        <f t="shared" si="44"/>
        <v>0</v>
      </c>
      <c r="FD132" s="56">
        <f t="shared" si="44"/>
        <v>0</v>
      </c>
      <c r="FE132" s="56">
        <f t="shared" si="44"/>
        <v>0</v>
      </c>
      <c r="FF132" s="56">
        <f t="shared" si="44"/>
        <v>0</v>
      </c>
      <c r="FG132" s="56">
        <f t="shared" si="44"/>
        <v>0</v>
      </c>
      <c r="FH132" s="56">
        <f t="shared" si="44"/>
        <v>0</v>
      </c>
      <c r="FI132" s="56">
        <f t="shared" si="44"/>
        <v>0</v>
      </c>
      <c r="FJ132" s="56">
        <f t="shared" si="44"/>
        <v>0</v>
      </c>
      <c r="FK132" s="56">
        <f t="shared" si="42"/>
        <v>0</v>
      </c>
      <c r="FL132" s="56">
        <f t="shared" si="42"/>
        <v>0</v>
      </c>
      <c r="FM132" s="56">
        <f t="shared" si="42"/>
        <v>0</v>
      </c>
      <c r="FN132" s="56">
        <f t="shared" si="42"/>
        <v>0</v>
      </c>
      <c r="FO132" s="58">
        <f>SUM(CatTemplate[[#This Row],[CS1]:[CS20]])</f>
        <v>0</v>
      </c>
      <c r="FP132" s="59">
        <f>CatTemplate[[#This Row],[Total Oth. cost]]+CatTemplate[[#This Row],[Total St. Cost]]</f>
        <v>0</v>
      </c>
      <c r="FQ132" s="33" t="e">
        <f t="shared" si="27"/>
        <v>#VALUE!</v>
      </c>
      <c r="FR132" s="33" t="e">
        <f t="shared" si="28"/>
        <v>#VALUE!</v>
      </c>
      <c r="FS132" s="30" t="e">
        <f>(CatTemplate[[#This Row],[CO1]] + CatTemplate[[#This Row],[CS1]]) * (1 + getRateOHFinal) * getRateMarkupFinal</f>
        <v>#VALUE!</v>
      </c>
      <c r="FT132" s="30" t="e">
        <f>(CatTemplate[[#This Row],[CO2]] + CatTemplate[[#This Row],[CS2]]) * (1 + getRateOHFinal) * getRateMarkupFinal</f>
        <v>#VALUE!</v>
      </c>
      <c r="FU132" s="30" t="e">
        <f>(CatTemplate[[#This Row],[CO3]] + CatTemplate[[#This Row],[CS3]]) * (1 + getRateOHFinal) * getRateMarkupFinal</f>
        <v>#VALUE!</v>
      </c>
      <c r="FV132" s="30" t="e">
        <f>(CatTemplate[[#This Row],[CO4]] + CatTemplate[[#This Row],[CS4]]) * (1 + getRateOHFinal) * getRateMarkupFinal</f>
        <v>#VALUE!</v>
      </c>
      <c r="FW132" s="30" t="e">
        <f>(CatTemplate[[#This Row],[CO5]] + CatTemplate[[#This Row],[CS5]]) * (1 + getRateOHFinal) * getRateMarkupFinal</f>
        <v>#VALUE!</v>
      </c>
      <c r="FX132" s="30" t="e">
        <f>(CatTemplate[[#This Row],[CO6]] + CatTemplate[[#This Row],[CS6]]) * (1 + getRateOHFinal) * getRateMarkupFinal</f>
        <v>#VALUE!</v>
      </c>
      <c r="FY132" s="30" t="e">
        <f>(CatTemplate[[#This Row],[CO7]] + CatTemplate[[#This Row],[CS7]]) * (1 + getRateOHFinal) * getRateMarkupFinal</f>
        <v>#VALUE!</v>
      </c>
      <c r="FZ132" s="30" t="e">
        <f>(CatTemplate[[#This Row],[CO8]] + CatTemplate[[#This Row],[CS8]]) * (1 + getRateOHFinal) * getRateMarkupFinal</f>
        <v>#VALUE!</v>
      </c>
      <c r="GA132" s="30" t="e">
        <f>(CatTemplate[[#This Row],[CO9]] + CatTemplate[[#This Row],[CS9]]) * (1 + getRateOHFinal) * getRateMarkupFinal</f>
        <v>#VALUE!</v>
      </c>
      <c r="GB132" s="30" t="e">
        <f>(CatTemplate[[#This Row],[CO10]] + CatTemplate[[#This Row],[CS10]]) * (1 + getRateOHFinal) * getRateMarkupFinal</f>
        <v>#VALUE!</v>
      </c>
      <c r="GC132" s="30" t="e">
        <f>(CatTemplate[[#This Row],[CO11]] + CatTemplate[[#This Row],[CS11]]) * (1 + getRateOHFinal) * getRateMarkupFinal</f>
        <v>#VALUE!</v>
      </c>
      <c r="GD132" s="30" t="e">
        <f>(CatTemplate[[#This Row],[CO12]] + CatTemplate[[#This Row],[CS12]]) * (1 + getRateOHFinal) * getRateMarkupFinal</f>
        <v>#VALUE!</v>
      </c>
      <c r="GE132" s="30" t="e">
        <f>(CatTemplate[[#This Row],[CO13]] + CatTemplate[[#This Row],[CS13]]) * (1 + getRateOHFinal) * getRateMarkupFinal</f>
        <v>#VALUE!</v>
      </c>
      <c r="GF132" s="30" t="e">
        <f>(CatTemplate[[#This Row],[CO14]] + CatTemplate[[#This Row],[CS14]]) * (1 + getRateOHFinal) * getRateMarkupFinal</f>
        <v>#VALUE!</v>
      </c>
      <c r="GG132" s="30" t="e">
        <f>(CatTemplate[[#This Row],[CO15]] + CatTemplate[[#This Row],[CS15]]) * (1 + getRateOHFinal) * getRateMarkupFinal</f>
        <v>#VALUE!</v>
      </c>
      <c r="GH132" s="30" t="e">
        <f>(CatTemplate[[#This Row],[CO16]] + CatTemplate[[#This Row],[CS16]]) * (1 + getRateOHFinal) * getRateMarkupFinal</f>
        <v>#VALUE!</v>
      </c>
      <c r="GI132" s="30" t="e">
        <f>(CatTemplate[[#This Row],[CO17]] + CatTemplate[[#This Row],[CS17]]) * (1 + getRateOHFinal) * getRateMarkupFinal</f>
        <v>#VALUE!</v>
      </c>
      <c r="GJ132" s="30" t="e">
        <f>(CatTemplate[[#This Row],[CO18]] + CatTemplate[[#This Row],[CS18]]) * (1 + getRateOHFinal) * getRateMarkupFinal</f>
        <v>#VALUE!</v>
      </c>
      <c r="GK132" s="30" t="e">
        <f>(CatTemplate[[#This Row],[CO19]] + CatTemplate[[#This Row],[CS19]]) * (1 + getRateOHFinal) * getRateMarkupFinal</f>
        <v>#VALUE!</v>
      </c>
      <c r="GL132" s="30" t="e">
        <f>(CatTemplate[[#This Row],[CO20]] + CatTemplate[[#This Row],[CS20]]) * (1 + getRateOHFinal) * getRateMarkupFinal</f>
        <v>#VALUE!</v>
      </c>
      <c r="GM132" s="30" t="e">
        <f t="shared" si="29"/>
        <v>#VALUE!</v>
      </c>
      <c r="GN132" s="30" t="e">
        <f t="shared" si="30"/>
        <v>#VALUE!</v>
      </c>
      <c r="GO132" s="30" t="e">
        <f t="shared" si="31"/>
        <v>#VALUE!</v>
      </c>
      <c r="GP132" s="30" t="e">
        <f t="shared" si="32"/>
        <v>#VALUE!</v>
      </c>
      <c r="GQ132" s="30" t="e">
        <f>(CatTemplate[[#This Row],[CO1]]+CatTemplate[[#This Row],[CS1]]) * (1+ getRateOHFinal) * (1 + getRateMarkupFinal)</f>
        <v>#VALUE!</v>
      </c>
      <c r="GR132" s="30" t="e">
        <f>(CatTemplate[[#This Row],[CO2]]+CatTemplate[[#This Row],[CS2]]) * (1+ getRateOHFinal) * (1 + getRateMarkupFinal)</f>
        <v>#VALUE!</v>
      </c>
      <c r="GS132" s="30" t="e">
        <f>(CatTemplate[[#This Row],[CO3]]+CatTemplate[[#This Row],[CS3]]) * (1+ getRateOHFinal) * (1 + getRateMarkupFinal)</f>
        <v>#VALUE!</v>
      </c>
      <c r="GT132" s="30" t="e">
        <f>(CatTemplate[[#This Row],[CO4]]+CatTemplate[[#This Row],[CS4]]) * (1+ getRateOHFinal) * (1 + getRateMarkupFinal)</f>
        <v>#VALUE!</v>
      </c>
      <c r="GU132" s="30" t="e">
        <f>(CatTemplate[[#This Row],[CO5]]+CatTemplate[[#This Row],[CS5]]) * (1+ getRateOHFinal) * (1 + getRateMarkupFinal)</f>
        <v>#VALUE!</v>
      </c>
      <c r="GV132" s="30" t="e">
        <f>(CatTemplate[[#This Row],[CO6]]+CatTemplate[[#This Row],[CS6]]) * (1+ getRateOHFinal) * (1 + getRateMarkupFinal)</f>
        <v>#VALUE!</v>
      </c>
      <c r="GW132" s="30" t="e">
        <f>(CatTemplate[[#This Row],[CO7]]+CatTemplate[[#This Row],[CS7]]) * (1+ getRateOHFinal) * (1 + getRateMarkupFinal)</f>
        <v>#VALUE!</v>
      </c>
      <c r="GX132" s="30" t="e">
        <f>(CatTemplate[[#This Row],[CO8]]+CatTemplate[[#This Row],[CS8]]) * (1+ getRateOHFinal) * (1 + getRateMarkupFinal)</f>
        <v>#VALUE!</v>
      </c>
      <c r="GY132" s="30" t="e">
        <f>(CatTemplate[[#This Row],[CO9]]+CatTemplate[[#This Row],[CS9]]) * (1+ getRateOHFinal) * (1 + getRateMarkupFinal)</f>
        <v>#VALUE!</v>
      </c>
      <c r="GZ132" s="30" t="e">
        <f>(CatTemplate[[#This Row],[CO10]]+CatTemplate[[#This Row],[CS10]]) * (1+ getRateOHFinal) * (1 + getRateMarkupFinal)</f>
        <v>#VALUE!</v>
      </c>
      <c r="HA132" s="30" t="e">
        <f>(CatTemplate[[#This Row],[CO11]]+CatTemplate[[#This Row],[CS11]]) * (1+ getRateOHFinal) * (1 + getRateMarkupFinal)</f>
        <v>#VALUE!</v>
      </c>
      <c r="HB132" s="30" t="e">
        <f>(CatTemplate[[#This Row],[CO12]]+CatTemplate[[#This Row],[CS12]]) * (1+ getRateOHFinal) * (1 + getRateMarkupFinal)</f>
        <v>#VALUE!</v>
      </c>
      <c r="HC132" s="30" t="e">
        <f>(CatTemplate[[#This Row],[CO13]]+CatTemplate[[#This Row],[CS13]]) * (1+ getRateOHFinal) * (1 + getRateMarkupFinal)</f>
        <v>#VALUE!</v>
      </c>
      <c r="HD132" s="30" t="e">
        <f>(CatTemplate[[#This Row],[CO14]]+CatTemplate[[#This Row],[CS14]]) * (1+ getRateOHFinal) * (1 + getRateMarkupFinal)</f>
        <v>#VALUE!</v>
      </c>
      <c r="HE132" s="30" t="e">
        <f>(CatTemplate[[#This Row],[CO15]]+CatTemplate[[#This Row],[CS15]]) * (1+ getRateOHFinal) * (1 + getRateMarkupFinal)</f>
        <v>#VALUE!</v>
      </c>
      <c r="HF132" s="30" t="e">
        <f>(CatTemplate[[#This Row],[CO16]]+CatTemplate[[#This Row],[CS16]]) * (1+ getRateOHFinal) * (1 + getRateMarkupFinal)</f>
        <v>#VALUE!</v>
      </c>
      <c r="HG132" s="30" t="e">
        <f>(CatTemplate[[#This Row],[CO17]]+CatTemplate[[#This Row],[CS17]]) * (1+ getRateOHFinal) * (1 + getRateMarkupFinal)</f>
        <v>#VALUE!</v>
      </c>
      <c r="HH132" s="30" t="e">
        <f>(CatTemplate[[#This Row],[CO18]]+CatTemplate[[#This Row],[CS18]]) * (1+ getRateOHFinal) * (1 + getRateMarkupFinal)</f>
        <v>#VALUE!</v>
      </c>
      <c r="HI132" s="30" t="e">
        <f>(CatTemplate[[#This Row],[CO19]]+CatTemplate[[#This Row],[CS19]]) * (1+ getRateOHFinal) * (1 + getRateMarkupFinal)</f>
        <v>#VALUE!</v>
      </c>
      <c r="HJ132" s="30" t="e">
        <f>(CatTemplate[[#This Row],[CO20]]+CatTemplate[[#This Row],[CS20]]) * (1+ getRateOHFinal) * (1 + getRateMarkupFinal)</f>
        <v>#VALUE!</v>
      </c>
      <c r="HK132" s="39" t="e">
        <f>CatTemplate[[#This Row],[Total cost]]+CatTemplate[[#This Row],[OH Amount]]+CatTemplate[[#This Row],[Markup]]</f>
        <v>#VALUE!</v>
      </c>
      <c r="HL132" s="63">
        <f>IF(CatTemplate[[#This Row],[Units]]="Days",CatTemplate[[#This Row],[Project quantity]]*CatTemplate[[#This Row],[St. unit effort]],CatTemplate[[#This Row],[Project quantity]])</f>
        <v>0</v>
      </c>
      <c r="HM132" s="287">
        <f>IFERROR(CatTemplate[[#This Row],[Total Price]]/(CatTemplate[[#This Row],[Final Quantity]]),0)</f>
        <v>0</v>
      </c>
      <c r="HN132" s="261"/>
    </row>
    <row r="133" spans="2:222" x14ac:dyDescent="0.2">
      <c r="B133" s="6" t="s">
        <v>75</v>
      </c>
      <c r="C133" s="22">
        <v>2</v>
      </c>
      <c r="D133" s="7" t="s">
        <v>75</v>
      </c>
      <c r="E133" s="24">
        <v>10</v>
      </c>
      <c r="F133" s="18" t="s">
        <v>164</v>
      </c>
      <c r="G133" s="26">
        <v>19</v>
      </c>
      <c r="H133" s="18" t="s">
        <v>166</v>
      </c>
      <c r="I133" s="18" t="s">
        <v>897</v>
      </c>
      <c r="J133" s="15" t="s">
        <v>28</v>
      </c>
      <c r="K133" s="15"/>
      <c r="L133" s="15" t="s">
        <v>140</v>
      </c>
      <c r="M133" s="15" t="s">
        <v>206</v>
      </c>
      <c r="N133" s="15" t="s">
        <v>858</v>
      </c>
      <c r="O133" s="320"/>
      <c r="P133" s="71"/>
      <c r="Q133" s="108"/>
      <c r="R133" s="73"/>
      <c r="S133" s="97"/>
      <c r="T133" s="100">
        <f>getEqUnitCost</f>
        <v>0</v>
      </c>
      <c r="U133" s="73">
        <f>getEqUnitEffort</f>
        <v>0</v>
      </c>
      <c r="V133" s="101">
        <f>getEqQuantity</f>
        <v>0</v>
      </c>
      <c r="W133" s="320"/>
      <c r="X133" s="100">
        <f>getConsUnitCost</f>
        <v>0</v>
      </c>
      <c r="Y133" s="73">
        <f>getConsUnitEffort</f>
        <v>0</v>
      </c>
      <c r="Z133" s="14">
        <f>getConsQuantity</f>
        <v>0</v>
      </c>
      <c r="AA133" s="320"/>
      <c r="AB133" s="72"/>
      <c r="AC133" s="112"/>
      <c r="AD133" s="14">
        <f>getOthQuantity</f>
        <v>0</v>
      </c>
      <c r="AE133" s="320"/>
      <c r="AF133" s="28" t="str">
        <f>IF(ISBLANK(CatTemplate[[#This Row],[Resource type]]),"",CatTemplate[[#This Row],[Resource type]])</f>
        <v>CIEC CRA</v>
      </c>
      <c r="AG133" s="242">
        <f>getStaffUnitCost</f>
        <v>529.72667641480098</v>
      </c>
      <c r="AH133" s="113">
        <f>getStaffUnitEffort</f>
        <v>0</v>
      </c>
      <c r="AI133" s="40">
        <f>getStaffQuantity</f>
        <v>0</v>
      </c>
      <c r="AJ133" s="41">
        <f>CatTemplate[[#This Row],[St. quantity]]*8/ParRatePM</f>
        <v>0</v>
      </c>
      <c r="AK133" s="320"/>
      <c r="AL133" s="53" t="str">
        <f>CatTemplate[[#This Row],[Item type]]</f>
        <v>Days</v>
      </c>
      <c r="AM133" s="12">
        <f>SUM(CatTemplate[[#This Row],[Year1]:[Year20]])</f>
        <v>0</v>
      </c>
      <c r="AN133" s="52"/>
      <c r="AO133" s="52"/>
      <c r="AP133" s="52"/>
      <c r="AQ133" s="8"/>
      <c r="AR133" s="8"/>
      <c r="AS133" s="8"/>
      <c r="AT133" s="8"/>
      <c r="AU133" s="8"/>
      <c r="AV133" s="8"/>
      <c r="AW133" s="8"/>
      <c r="AX133" s="8"/>
      <c r="AY133" s="8"/>
      <c r="AZ133" s="8"/>
      <c r="BA133" s="8"/>
      <c r="BB133" s="8"/>
      <c r="BC133" s="8"/>
      <c r="BD133" s="8"/>
      <c r="BE133" s="8"/>
      <c r="BF133" s="8"/>
      <c r="BG133" s="36"/>
      <c r="BH133" s="320"/>
      <c r="BI133" s="37" t="str">
        <f>getCostCategory</f>
        <v>01 Staff costs</v>
      </c>
      <c r="BJ133" s="37" t="str">
        <f>getSection</f>
        <v>02 Patient visits and data collection</v>
      </c>
      <c r="BK133" s="32" t="str">
        <f>getObject</f>
        <v>CIEC CRA</v>
      </c>
      <c r="BL133" s="30">
        <f>IFERROR(getUnitCost * IF(CatTemplate[[#This Row],[Cost Category Comp.]]="01 Staff costs", 1,1),0)</f>
        <v>529.72667641480098</v>
      </c>
      <c r="BM133" s="29">
        <f>IF(AND(ISBLANK(CatTemplate[[#This Row],[Eq. unit cost]]),ISBLANK(CatTemplate[[#This Row],[Cons. unit cost]]),ISBLANK(CatTemplate[[#This Row],[Oth. unit cost]])), 0, IF(getUnitEffort =0,1,getUnitEffort) * CatTemplate[[#This Row],[Year1]])</f>
        <v>0</v>
      </c>
      <c r="BN133" s="29">
        <f>IF(AND(ISBLANK(CatTemplate[[#This Row],[Eq. unit cost]]),ISBLANK(CatTemplate[[#This Row],[Cons. unit cost]]),ISBLANK(CatTemplate[[#This Row],[Oth. unit cost]])), 0, IF(getUnitEffort =0,1,getUnitEffort) * CatTemplate[[#This Row],[Year2]])</f>
        <v>0</v>
      </c>
      <c r="BO133" s="29">
        <f>IF(AND(ISBLANK(CatTemplate[[#This Row],[Eq. unit cost]]),ISBLANK(CatTemplate[[#This Row],[Cons. unit cost]]),ISBLANK(CatTemplate[[#This Row],[Oth. unit cost]])), 0, IF(getUnitEffort =0,1,getUnitEffort) * CatTemplate[[#This Row],[Year3]])</f>
        <v>0</v>
      </c>
      <c r="BP133" s="29">
        <f>IF(AND(ISBLANK(CatTemplate[[#This Row],[Eq. unit cost]]),ISBLANK(CatTemplate[[#This Row],[Cons. unit cost]]),ISBLANK(CatTemplate[[#This Row],[Oth. unit cost]])), 0, IF(getUnitEffort =0,1,getUnitEffort) * CatTemplate[[#This Row],[Year4]])</f>
        <v>0</v>
      </c>
      <c r="BQ133" s="29">
        <f>IF(AND(ISBLANK(CatTemplate[[#This Row],[Eq. unit cost]]),ISBLANK(CatTemplate[[#This Row],[Cons. unit cost]]),ISBLANK(CatTemplate[[#This Row],[Oth. unit cost]])), 0, IF(getUnitEffort =0,1,getUnitEffort) * CatTemplate[[#This Row],[Year5]])</f>
        <v>0</v>
      </c>
      <c r="BR133" s="29">
        <f>IF(AND(ISBLANK(CatTemplate[[#This Row],[Eq. unit cost]]),ISBLANK(CatTemplate[[#This Row],[Cons. unit cost]]),ISBLANK(CatTemplate[[#This Row],[Oth. unit cost]])), 0, IF(getUnitEffort =0,1,getUnitEffort) * CatTemplate[[#This Row],[Year6]])</f>
        <v>0</v>
      </c>
      <c r="BS133" s="29">
        <f>IF(AND(ISBLANK(CatTemplate[[#This Row],[Eq. unit cost]]),ISBLANK(CatTemplate[[#This Row],[Cons. unit cost]]),ISBLANK(CatTemplate[[#This Row],[Oth. unit cost]])), 0, IF(getUnitEffort =0,1,getUnitEffort) * CatTemplate[[#This Row],[Year7]])</f>
        <v>0</v>
      </c>
      <c r="BT133" s="29">
        <f>IF(AND(ISBLANK(CatTemplate[[#This Row],[Eq. unit cost]]),ISBLANK(CatTemplate[[#This Row],[Cons. unit cost]]),ISBLANK(CatTemplate[[#This Row],[Oth. unit cost]])), 0, IF(getUnitEffort =0,1,getUnitEffort) * CatTemplate[[#This Row],[Year8]])</f>
        <v>0</v>
      </c>
      <c r="BU133" s="29">
        <f>IF(AND(ISBLANK(CatTemplate[[#This Row],[Eq. unit cost]]),ISBLANK(CatTemplate[[#This Row],[Cons. unit cost]]),ISBLANK(CatTemplate[[#This Row],[Oth. unit cost]])), 0, IF(getUnitEffort =0,1,getUnitEffort) * CatTemplate[[#This Row],[Year9]])</f>
        <v>0</v>
      </c>
      <c r="BV133" s="29">
        <f>IF(AND(ISBLANK(CatTemplate[[#This Row],[Eq. unit cost]]),ISBLANK(CatTemplate[[#This Row],[Cons. unit cost]]),ISBLANK(CatTemplate[[#This Row],[Oth. unit cost]])), 0, IF(getUnitEffort =0,1,getUnitEffort) * CatTemplate[[#This Row],[Year10]])</f>
        <v>0</v>
      </c>
      <c r="BW133" s="29">
        <f>IF(AND(ISBLANK(CatTemplate[[#This Row],[Eq. unit cost]]),ISBLANK(CatTemplate[[#This Row],[Cons. unit cost]]),ISBLANK(CatTemplate[[#This Row],[Oth. unit cost]])), 0, IF(getUnitEffort =0,1,getUnitEffort) * CatTemplate[[#This Row],[Year11]])</f>
        <v>0</v>
      </c>
      <c r="BX133" s="29">
        <f>IF(AND(ISBLANK(CatTemplate[[#This Row],[Eq. unit cost]]),ISBLANK(CatTemplate[[#This Row],[Cons. unit cost]]),ISBLANK(CatTemplate[[#This Row],[Oth. unit cost]])), 0, IF(getUnitEffort =0,1,getUnitEffort) * CatTemplate[[#This Row],[Year12]])</f>
        <v>0</v>
      </c>
      <c r="BY133" s="29">
        <f>IF(AND(ISBLANK(CatTemplate[[#This Row],[Eq. unit cost]]),ISBLANK(CatTemplate[[#This Row],[Cons. unit cost]]),ISBLANK(CatTemplate[[#This Row],[Oth. unit cost]])), 0, IF(getUnitEffort =0,1,getUnitEffort) * CatTemplate[[#This Row],[Year13]])</f>
        <v>0</v>
      </c>
      <c r="BZ133" s="29">
        <f>IF(AND(ISBLANK(CatTemplate[[#This Row],[Eq. unit cost]]),ISBLANK(CatTemplate[[#This Row],[Cons. unit cost]]),ISBLANK(CatTemplate[[#This Row],[Oth. unit cost]])), 0, IF(getUnitEffort =0,1,getUnitEffort) * CatTemplate[[#This Row],[Year14]])</f>
        <v>0</v>
      </c>
      <c r="CA133" s="29">
        <f>IF(AND(ISBLANK(CatTemplate[[#This Row],[Eq. unit cost]]),ISBLANK(CatTemplate[[#This Row],[Cons. unit cost]]),ISBLANK(CatTemplate[[#This Row],[Oth. unit cost]])), 0, IF(getUnitEffort =0,1,getUnitEffort) * CatTemplate[[#This Row],[Year15]])</f>
        <v>0</v>
      </c>
      <c r="CB133" s="29">
        <f>IF(AND(ISBLANK(CatTemplate[[#This Row],[Eq. unit cost]]),ISBLANK(CatTemplate[[#This Row],[Cons. unit cost]]),ISBLANK(CatTemplate[[#This Row],[Oth. unit cost]])), 0, IF(getUnitEffort =0,1,getUnitEffort) * CatTemplate[[#This Row],[Year16]])</f>
        <v>0</v>
      </c>
      <c r="CC133" s="29">
        <f>IF(AND(ISBLANK(CatTemplate[[#This Row],[Eq. unit cost]]),ISBLANK(CatTemplate[[#This Row],[Cons. unit cost]]),ISBLANK(CatTemplate[[#This Row],[Oth. unit cost]])), 0, IF(getUnitEffort =0,1,getUnitEffort) * CatTemplate[[#This Row],[Year17]])</f>
        <v>0</v>
      </c>
      <c r="CD133" s="29">
        <f>IF(AND(ISBLANK(CatTemplate[[#This Row],[Eq. unit cost]]),ISBLANK(CatTemplate[[#This Row],[Cons. unit cost]]),ISBLANK(CatTemplate[[#This Row],[Oth. unit cost]])), 0, IF(getUnitEffort =0,1,getUnitEffort) * CatTemplate[[#This Row],[Year18]])</f>
        <v>0</v>
      </c>
      <c r="CE133" s="29">
        <f>IF(AND(ISBLANK(CatTemplate[[#This Row],[Eq. unit cost]]),ISBLANK(CatTemplate[[#This Row],[Cons. unit cost]]),ISBLANK(CatTemplate[[#This Row],[Oth. unit cost]])), 0, IF(getUnitEffort =0,1,getUnitEffort) * CatTemplate[[#This Row],[Year19]])</f>
        <v>0</v>
      </c>
      <c r="CF133" s="29">
        <f>IF(AND(ISBLANK(CatTemplate[[#This Row],[Eq. unit cost]]),ISBLANK(CatTemplate[[#This Row],[Cons. unit cost]]),ISBLANK(CatTemplate[[#This Row],[Oth. unit cost]])), 0, IF(getUnitEffort =0,1,getUnitEffort) * CatTemplate[[#This Row],[Year20]])</f>
        <v>0</v>
      </c>
      <c r="CG133" s="45">
        <f>SUM(CatTemplate[[#This Row],[Q1]:[Q20]])</f>
        <v>0</v>
      </c>
      <c r="CH133" s="29">
        <f>IF(ISBLANK(CatTemplate[[#This Row],[St. unit effort]]),0,(CatTemplate[[#This Row],[St. unit effort]] * CatTemplate[[#This Row],[Year1]]))</f>
        <v>0</v>
      </c>
      <c r="CI133" s="29">
        <f>IF(ISBLANK(CatTemplate[[#This Row],[St. unit effort]]),0,(CatTemplate[[#This Row],[St. unit effort]] * CatTemplate[[#This Row],[Year2]]))</f>
        <v>0</v>
      </c>
      <c r="CJ133" s="29">
        <f>IF(ISBLANK(CatTemplate[[#This Row],[St. unit effort]]),0,(CatTemplate[[#This Row],[St. unit effort]] * CatTemplate[[#This Row],[Year3]]))</f>
        <v>0</v>
      </c>
      <c r="CK133" s="29">
        <f>IF(ISBLANK(CatTemplate[[#This Row],[St. unit effort]]),0,(CatTemplate[[#This Row],[St. unit effort]] * CatTemplate[[#This Row],[Year4]]))</f>
        <v>0</v>
      </c>
      <c r="CL133" s="29">
        <f>IF(ISBLANK(CatTemplate[[#This Row],[St. unit effort]]),0,(CatTemplate[[#This Row],[St. unit effort]] * CatTemplate[[#This Row],[Year5]]))</f>
        <v>0</v>
      </c>
      <c r="CM133" s="29">
        <f>IF(ISBLANK(CatTemplate[[#This Row],[St. unit effort]]),0,(CatTemplate[[#This Row],[St. unit effort]] * CatTemplate[[#This Row],[Year6]]))</f>
        <v>0</v>
      </c>
      <c r="CN133" s="29">
        <f>IF(ISBLANK(CatTemplate[[#This Row],[St. unit effort]]),0,(CatTemplate[[#This Row],[St. unit effort]] * CatTemplate[[#This Row],[Year7]]))</f>
        <v>0</v>
      </c>
      <c r="CO133" s="29">
        <f>IF(ISBLANK(CatTemplate[[#This Row],[St. unit effort]]),0,(CatTemplate[[#This Row],[St. unit effort]] * CatTemplate[[#This Row],[Year8]]))</f>
        <v>0</v>
      </c>
      <c r="CP133" s="29">
        <f>IF(ISBLANK(CatTemplate[[#This Row],[St. unit effort]]),0,(CatTemplate[[#This Row],[St. unit effort]] * CatTemplate[[#This Row],[Year9]]))</f>
        <v>0</v>
      </c>
      <c r="CQ133" s="29">
        <f>IF(ISBLANK(CatTemplate[[#This Row],[St. unit effort]]),0,(CatTemplate[[#This Row],[St. unit effort]] * CatTemplate[[#This Row],[Year10]]))</f>
        <v>0</v>
      </c>
      <c r="CR133" s="29">
        <f>IF(ISBLANK(CatTemplate[[#This Row],[St. unit effort]]),0,(CatTemplate[[#This Row],[St. unit effort]] * CatTemplate[[#This Row],[Year11]]))</f>
        <v>0</v>
      </c>
      <c r="CS133" s="29">
        <f>IF(ISBLANK(CatTemplate[[#This Row],[St. unit effort]]),0,(CatTemplate[[#This Row],[St. unit effort]] * CatTemplate[[#This Row],[Year12]]))</f>
        <v>0</v>
      </c>
      <c r="CT133" s="29">
        <f>IF(ISBLANK(CatTemplate[[#This Row],[St. unit effort]]),0,(CatTemplate[[#This Row],[St. unit effort]] * CatTemplate[[#This Row],[Year13]]))</f>
        <v>0</v>
      </c>
      <c r="CU133" s="29">
        <f>IF(ISBLANK(CatTemplate[[#This Row],[St. unit effort]]),0,(CatTemplate[[#This Row],[St. unit effort]] * CatTemplate[[#This Row],[Year14]]))</f>
        <v>0</v>
      </c>
      <c r="CV133" s="29">
        <f>IF(ISBLANK(CatTemplate[[#This Row],[St. unit effort]]),0,(CatTemplate[[#This Row],[St. unit effort]] * CatTemplate[[#This Row],[Year15]]))</f>
        <v>0</v>
      </c>
      <c r="CW133" s="29">
        <f>IF(ISBLANK(CatTemplate[[#This Row],[St. unit effort]]),0,(CatTemplate[[#This Row],[St. unit effort]] * CatTemplate[[#This Row],[Year16]]))</f>
        <v>0</v>
      </c>
      <c r="CX133" s="29">
        <f>IF(ISBLANK(CatTemplate[[#This Row],[St. unit effort]]),0,(CatTemplate[[#This Row],[St. unit effort]] * CatTemplate[[#This Row],[Year17]]))</f>
        <v>0</v>
      </c>
      <c r="CY133" s="29">
        <f>IF(ISBLANK(CatTemplate[[#This Row],[St. unit effort]]),0,(CatTemplate[[#This Row],[St. unit effort]] * CatTemplate[[#This Row],[Year18]]))</f>
        <v>0</v>
      </c>
      <c r="CZ133" s="29">
        <f>IF(ISBLANK(CatTemplate[[#This Row],[St. unit effort]]),0,(CatTemplate[[#This Row],[St. unit effort]] * CatTemplate[[#This Row],[Year19]]))</f>
        <v>0</v>
      </c>
      <c r="DA133" s="29">
        <f>IF(ISBLANK(CatTemplate[[#This Row],[St. unit effort]]),0,(CatTemplate[[#This Row],[St. unit effort]] * CatTemplate[[#This Row],[Year20]]))</f>
        <v>0</v>
      </c>
      <c r="DB133" s="57">
        <f>IF(ISBLANK(CatTemplate[[#This Row],[St. unit effort]]),0,(CatTemplate[[#This Row],[St. unit effort]] * CatTemplate[[#This Row],[Year1]])*8/ParRatePM)</f>
        <v>0</v>
      </c>
      <c r="DC133" s="57">
        <f>IF(ISBLANK(CatTemplate[[#This Row],[St. unit effort]]),0,(CatTemplate[[#This Row],[St. unit effort]] * CatTemplate[[#This Row],[Year2]])*8/ParRatePM)</f>
        <v>0</v>
      </c>
      <c r="DD133" s="57">
        <f>IF(ISBLANK(CatTemplate[[#This Row],[St. unit effort]]),0,(CatTemplate[[#This Row],[St. unit effort]] * CatTemplate[[#This Row],[Year3]])*8/ParRatePM)</f>
        <v>0</v>
      </c>
      <c r="DE133" s="57">
        <f>IF(ISBLANK(CatTemplate[[#This Row],[St. unit effort]]),0,(CatTemplate[[#This Row],[St. unit effort]] * CatTemplate[[#This Row],[Year4]])*8/ParRatePM)</f>
        <v>0</v>
      </c>
      <c r="DF133" s="57">
        <f>IF(ISBLANK(CatTemplate[[#This Row],[St. unit effort]]),0,(CatTemplate[[#This Row],[St. unit effort]] * CatTemplate[[#This Row],[Year5]])*8/ParRatePM)</f>
        <v>0</v>
      </c>
      <c r="DG133" s="57">
        <f>IF(ISBLANK(CatTemplate[[#This Row],[St. unit effort]]),0,(CatTemplate[[#This Row],[St. unit effort]] * CatTemplate[[#This Row],[Year6]])*8/ParRatePM)</f>
        <v>0</v>
      </c>
      <c r="DH133" s="57">
        <f>IF(ISBLANK(CatTemplate[[#This Row],[St. unit effort]]),0,(CatTemplate[[#This Row],[St. unit effort]] * CatTemplate[[#This Row],[Year7]])*8/ParRatePM)</f>
        <v>0</v>
      </c>
      <c r="DI133" s="57">
        <f>IF(ISBLANK(CatTemplate[[#This Row],[St. unit effort]]),0,(CatTemplate[[#This Row],[St. unit effort]] * CatTemplate[[#This Row],[Year8]])*8/ParRatePM)</f>
        <v>0</v>
      </c>
      <c r="DJ133" s="57">
        <f>IF(ISBLANK(CatTemplate[[#This Row],[St. unit effort]]),0,(CatTemplate[[#This Row],[St. unit effort]] * CatTemplate[[#This Row],[Year9]])*8/ParRatePM)</f>
        <v>0</v>
      </c>
      <c r="DK133" s="57">
        <f>IF(ISBLANK(CatTemplate[[#This Row],[St. unit effort]]),0,(CatTemplate[[#This Row],[St. unit effort]] * CatTemplate[[#This Row],[Year10]])*8/ParRatePM)</f>
        <v>0</v>
      </c>
      <c r="DL133" s="57">
        <f>IF(ISBLANK(CatTemplate[[#This Row],[St. unit effort]]),0,(CatTemplate[[#This Row],[St. unit effort]] * CatTemplate[[#This Row],[Year11]])*8/ParRatePM)</f>
        <v>0</v>
      </c>
      <c r="DM133" s="57">
        <f>IF(ISBLANK(CatTemplate[[#This Row],[St. unit effort]]),0,(CatTemplate[[#This Row],[St. unit effort]] * CatTemplate[[#This Row],[Year12]])*8/ParRatePM)</f>
        <v>0</v>
      </c>
      <c r="DN133" s="57">
        <f>IF(ISBLANK(CatTemplate[[#This Row],[St. unit effort]]),0,(CatTemplate[[#This Row],[St. unit effort]] * CatTemplate[[#This Row],[Year13]])*8/ParRatePM)</f>
        <v>0</v>
      </c>
      <c r="DO133" s="57">
        <f>IF(ISBLANK(CatTemplate[[#This Row],[St. unit effort]]),0,(CatTemplate[[#This Row],[St. unit effort]] * CatTemplate[[#This Row],[Year14]])*8/ParRatePM)</f>
        <v>0</v>
      </c>
      <c r="DP133" s="57">
        <f>IF(ISBLANK(CatTemplate[[#This Row],[St. unit effort]]),0,(CatTemplate[[#This Row],[St. unit effort]] * CatTemplate[[#This Row],[Year15]])*8/ParRatePM)</f>
        <v>0</v>
      </c>
      <c r="DQ133" s="57">
        <f>IF(ISBLANK(CatTemplate[[#This Row],[St. unit effort]]),0,(CatTemplate[[#This Row],[St. unit effort]] * CatTemplate[[#This Row],[Year16]])*8/ParRatePM)</f>
        <v>0</v>
      </c>
      <c r="DR133" s="57">
        <f>IF(ISBLANK(CatTemplate[[#This Row],[St. unit effort]]),0,(CatTemplate[[#This Row],[St. unit effort]] * CatTemplate[[#This Row],[Year17]])*8/ParRatePM)</f>
        <v>0</v>
      </c>
      <c r="DS133" s="57">
        <f>IF(ISBLANK(CatTemplate[[#This Row],[St. unit effort]]),0,(CatTemplate[[#This Row],[St. unit effort]] * CatTemplate[[#This Row],[Year18]])*8/ParRatePM)</f>
        <v>0</v>
      </c>
      <c r="DT133" s="57">
        <f>IF(ISBLANK(CatTemplate[[#This Row],[St. unit effort]]),0,(CatTemplate[[#This Row],[St. unit effort]] * CatTemplate[[#This Row],[Year19]])*8/ParRatePM)</f>
        <v>0</v>
      </c>
      <c r="DU133" s="57">
        <f>IF(ISBLANK(CatTemplate[[#This Row],[St. unit effort]]),0,(CatTemplate[[#This Row],[St. unit effort]] * CatTemplate[[#This Row],[Year20]])*8/ParRatePM)</f>
        <v>0</v>
      </c>
      <c r="DV133" s="54">
        <f>SUM(CatTemplate[[#This Row],[PM1]:[PM20]])</f>
        <v>0</v>
      </c>
      <c r="DW133" s="56">
        <f t="shared" si="43"/>
        <v>0</v>
      </c>
      <c r="DX133" s="56">
        <f t="shared" si="43"/>
        <v>0</v>
      </c>
      <c r="DY133" s="56">
        <f t="shared" si="43"/>
        <v>0</v>
      </c>
      <c r="DZ133" s="56">
        <f t="shared" si="43"/>
        <v>0</v>
      </c>
      <c r="EA133" s="56">
        <f t="shared" si="43"/>
        <v>0</v>
      </c>
      <c r="EB133" s="56">
        <f t="shared" si="43"/>
        <v>0</v>
      </c>
      <c r="EC133" s="56">
        <f t="shared" si="43"/>
        <v>0</v>
      </c>
      <c r="ED133" s="56">
        <f t="shared" si="43"/>
        <v>0</v>
      </c>
      <c r="EE133" s="56">
        <f t="shared" si="43"/>
        <v>0</v>
      </c>
      <c r="EF133" s="56">
        <f t="shared" si="43"/>
        <v>0</v>
      </c>
      <c r="EG133" s="56">
        <f t="shared" si="43"/>
        <v>0</v>
      </c>
      <c r="EH133" s="56">
        <f t="shared" si="43"/>
        <v>0</v>
      </c>
      <c r="EI133" s="56">
        <f t="shared" si="43"/>
        <v>0</v>
      </c>
      <c r="EJ133" s="56">
        <f t="shared" si="43"/>
        <v>0</v>
      </c>
      <c r="EK133" s="56">
        <f t="shared" si="43"/>
        <v>0</v>
      </c>
      <c r="EL133" s="56">
        <f t="shared" si="43"/>
        <v>0</v>
      </c>
      <c r="EM133" s="56">
        <f t="shared" si="41"/>
        <v>0</v>
      </c>
      <c r="EN133" s="56">
        <f t="shared" si="41"/>
        <v>0</v>
      </c>
      <c r="EO133" s="56">
        <f t="shared" si="41"/>
        <v>0</v>
      </c>
      <c r="EP133" s="56">
        <f t="shared" si="41"/>
        <v>0</v>
      </c>
      <c r="EQ133" s="30">
        <f>CatTemplate[[#This Row],[Eq. unit cost]] * CatTemplate[[#This Row],[Eq. quantity]]</f>
        <v>0</v>
      </c>
      <c r="ER133" s="30">
        <f>CatTemplate[[#This Row],[Cons. unit cost]] *CatTemplate[[#This Row],[Cons. quantity]]</f>
        <v>0</v>
      </c>
      <c r="ES133" s="30">
        <f>CatTemplate[[#This Row],[Oth. unit cost]] *CatTemplate[[#This Row],[Oth. quantity]]</f>
        <v>0</v>
      </c>
      <c r="ET133" s="55">
        <f>SUM(CatTemplate[[#This Row],[CO1]:[CO20]])</f>
        <v>0</v>
      </c>
      <c r="EU133" s="56">
        <f t="shared" si="44"/>
        <v>0</v>
      </c>
      <c r="EV133" s="56">
        <f t="shared" si="44"/>
        <v>0</v>
      </c>
      <c r="EW133" s="56">
        <f t="shared" si="44"/>
        <v>0</v>
      </c>
      <c r="EX133" s="56">
        <f t="shared" si="44"/>
        <v>0</v>
      </c>
      <c r="EY133" s="56">
        <f t="shared" si="44"/>
        <v>0</v>
      </c>
      <c r="EZ133" s="56">
        <f t="shared" si="44"/>
        <v>0</v>
      </c>
      <c r="FA133" s="56">
        <f t="shared" si="44"/>
        <v>0</v>
      </c>
      <c r="FB133" s="56">
        <f t="shared" si="44"/>
        <v>0</v>
      </c>
      <c r="FC133" s="56">
        <f t="shared" si="44"/>
        <v>0</v>
      </c>
      <c r="FD133" s="56">
        <f t="shared" si="44"/>
        <v>0</v>
      </c>
      <c r="FE133" s="56">
        <f t="shared" si="44"/>
        <v>0</v>
      </c>
      <c r="FF133" s="56">
        <f t="shared" si="44"/>
        <v>0</v>
      </c>
      <c r="FG133" s="56">
        <f t="shared" si="44"/>
        <v>0</v>
      </c>
      <c r="FH133" s="56">
        <f t="shared" si="44"/>
        <v>0</v>
      </c>
      <c r="FI133" s="56">
        <f t="shared" si="44"/>
        <v>0</v>
      </c>
      <c r="FJ133" s="56">
        <f t="shared" si="44"/>
        <v>0</v>
      </c>
      <c r="FK133" s="56">
        <f t="shared" si="42"/>
        <v>0</v>
      </c>
      <c r="FL133" s="56">
        <f t="shared" si="42"/>
        <v>0</v>
      </c>
      <c r="FM133" s="56">
        <f t="shared" si="42"/>
        <v>0</v>
      </c>
      <c r="FN133" s="56">
        <f t="shared" si="42"/>
        <v>0</v>
      </c>
      <c r="FO133" s="58">
        <f>SUM(CatTemplate[[#This Row],[CS1]:[CS20]])</f>
        <v>0</v>
      </c>
      <c r="FP133" s="59">
        <f>CatTemplate[[#This Row],[Total Oth. cost]]+CatTemplate[[#This Row],[Total St. Cost]]</f>
        <v>0</v>
      </c>
      <c r="FQ133" s="33" t="e">
        <f t="shared" si="27"/>
        <v>#VALUE!</v>
      </c>
      <c r="FR133" s="33" t="e">
        <f t="shared" si="28"/>
        <v>#VALUE!</v>
      </c>
      <c r="FS133" s="30" t="e">
        <f>(CatTemplate[[#This Row],[CO1]] + CatTemplate[[#This Row],[CS1]]) * (1 + getRateOHFinal) * getRateMarkupFinal</f>
        <v>#VALUE!</v>
      </c>
      <c r="FT133" s="30" t="e">
        <f>(CatTemplate[[#This Row],[CO2]] + CatTemplate[[#This Row],[CS2]]) * (1 + getRateOHFinal) * getRateMarkupFinal</f>
        <v>#VALUE!</v>
      </c>
      <c r="FU133" s="30" t="e">
        <f>(CatTemplate[[#This Row],[CO3]] + CatTemplate[[#This Row],[CS3]]) * (1 + getRateOHFinal) * getRateMarkupFinal</f>
        <v>#VALUE!</v>
      </c>
      <c r="FV133" s="30" t="e">
        <f>(CatTemplate[[#This Row],[CO4]] + CatTemplate[[#This Row],[CS4]]) * (1 + getRateOHFinal) * getRateMarkupFinal</f>
        <v>#VALUE!</v>
      </c>
      <c r="FW133" s="30" t="e">
        <f>(CatTemplate[[#This Row],[CO5]] + CatTemplate[[#This Row],[CS5]]) * (1 + getRateOHFinal) * getRateMarkupFinal</f>
        <v>#VALUE!</v>
      </c>
      <c r="FX133" s="30" t="e">
        <f>(CatTemplate[[#This Row],[CO6]] + CatTemplate[[#This Row],[CS6]]) * (1 + getRateOHFinal) * getRateMarkupFinal</f>
        <v>#VALUE!</v>
      </c>
      <c r="FY133" s="30" t="e">
        <f>(CatTemplate[[#This Row],[CO7]] + CatTemplate[[#This Row],[CS7]]) * (1 + getRateOHFinal) * getRateMarkupFinal</f>
        <v>#VALUE!</v>
      </c>
      <c r="FZ133" s="30" t="e">
        <f>(CatTemplate[[#This Row],[CO8]] + CatTemplate[[#This Row],[CS8]]) * (1 + getRateOHFinal) * getRateMarkupFinal</f>
        <v>#VALUE!</v>
      </c>
      <c r="GA133" s="30" t="e">
        <f>(CatTemplate[[#This Row],[CO9]] + CatTemplate[[#This Row],[CS9]]) * (1 + getRateOHFinal) * getRateMarkupFinal</f>
        <v>#VALUE!</v>
      </c>
      <c r="GB133" s="30" t="e">
        <f>(CatTemplate[[#This Row],[CO10]] + CatTemplate[[#This Row],[CS10]]) * (1 + getRateOHFinal) * getRateMarkupFinal</f>
        <v>#VALUE!</v>
      </c>
      <c r="GC133" s="30" t="e">
        <f>(CatTemplate[[#This Row],[CO11]] + CatTemplate[[#This Row],[CS11]]) * (1 + getRateOHFinal) * getRateMarkupFinal</f>
        <v>#VALUE!</v>
      </c>
      <c r="GD133" s="30" t="e">
        <f>(CatTemplate[[#This Row],[CO12]] + CatTemplate[[#This Row],[CS12]]) * (1 + getRateOHFinal) * getRateMarkupFinal</f>
        <v>#VALUE!</v>
      </c>
      <c r="GE133" s="30" t="e">
        <f>(CatTemplate[[#This Row],[CO13]] + CatTemplate[[#This Row],[CS13]]) * (1 + getRateOHFinal) * getRateMarkupFinal</f>
        <v>#VALUE!</v>
      </c>
      <c r="GF133" s="30" t="e">
        <f>(CatTemplate[[#This Row],[CO14]] + CatTemplate[[#This Row],[CS14]]) * (1 + getRateOHFinal) * getRateMarkupFinal</f>
        <v>#VALUE!</v>
      </c>
      <c r="GG133" s="30" t="e">
        <f>(CatTemplate[[#This Row],[CO15]] + CatTemplate[[#This Row],[CS15]]) * (1 + getRateOHFinal) * getRateMarkupFinal</f>
        <v>#VALUE!</v>
      </c>
      <c r="GH133" s="30" t="e">
        <f>(CatTemplate[[#This Row],[CO16]] + CatTemplate[[#This Row],[CS16]]) * (1 + getRateOHFinal) * getRateMarkupFinal</f>
        <v>#VALUE!</v>
      </c>
      <c r="GI133" s="30" t="e">
        <f>(CatTemplate[[#This Row],[CO17]] + CatTemplate[[#This Row],[CS17]]) * (1 + getRateOHFinal) * getRateMarkupFinal</f>
        <v>#VALUE!</v>
      </c>
      <c r="GJ133" s="30" t="e">
        <f>(CatTemplate[[#This Row],[CO18]] + CatTemplate[[#This Row],[CS18]]) * (1 + getRateOHFinal) * getRateMarkupFinal</f>
        <v>#VALUE!</v>
      </c>
      <c r="GK133" s="30" t="e">
        <f>(CatTemplate[[#This Row],[CO19]] + CatTemplate[[#This Row],[CS19]]) * (1 + getRateOHFinal) * getRateMarkupFinal</f>
        <v>#VALUE!</v>
      </c>
      <c r="GL133" s="30" t="e">
        <f>(CatTemplate[[#This Row],[CO20]] + CatTemplate[[#This Row],[CS20]]) * (1 + getRateOHFinal) * getRateMarkupFinal</f>
        <v>#VALUE!</v>
      </c>
      <c r="GM133" s="30" t="e">
        <f t="shared" si="29"/>
        <v>#VALUE!</v>
      </c>
      <c r="GN133" s="30" t="e">
        <f t="shared" si="30"/>
        <v>#VALUE!</v>
      </c>
      <c r="GO133" s="30" t="e">
        <f t="shared" si="31"/>
        <v>#VALUE!</v>
      </c>
      <c r="GP133" s="30" t="e">
        <f t="shared" si="32"/>
        <v>#VALUE!</v>
      </c>
      <c r="GQ133" s="30" t="e">
        <f>(CatTemplate[[#This Row],[CO1]]+CatTemplate[[#This Row],[CS1]]) * (1+ getRateOHFinal) * (1 + getRateMarkupFinal)</f>
        <v>#VALUE!</v>
      </c>
      <c r="GR133" s="30" t="e">
        <f>(CatTemplate[[#This Row],[CO2]]+CatTemplate[[#This Row],[CS2]]) * (1+ getRateOHFinal) * (1 + getRateMarkupFinal)</f>
        <v>#VALUE!</v>
      </c>
      <c r="GS133" s="30" t="e">
        <f>(CatTemplate[[#This Row],[CO3]]+CatTemplate[[#This Row],[CS3]]) * (1+ getRateOHFinal) * (1 + getRateMarkupFinal)</f>
        <v>#VALUE!</v>
      </c>
      <c r="GT133" s="30" t="e">
        <f>(CatTemplate[[#This Row],[CO4]]+CatTemplate[[#This Row],[CS4]]) * (1+ getRateOHFinal) * (1 + getRateMarkupFinal)</f>
        <v>#VALUE!</v>
      </c>
      <c r="GU133" s="30" t="e">
        <f>(CatTemplate[[#This Row],[CO5]]+CatTemplate[[#This Row],[CS5]]) * (1+ getRateOHFinal) * (1 + getRateMarkupFinal)</f>
        <v>#VALUE!</v>
      </c>
      <c r="GV133" s="30" t="e">
        <f>(CatTemplate[[#This Row],[CO6]]+CatTemplate[[#This Row],[CS6]]) * (1+ getRateOHFinal) * (1 + getRateMarkupFinal)</f>
        <v>#VALUE!</v>
      </c>
      <c r="GW133" s="30" t="e">
        <f>(CatTemplate[[#This Row],[CO7]]+CatTemplate[[#This Row],[CS7]]) * (1+ getRateOHFinal) * (1 + getRateMarkupFinal)</f>
        <v>#VALUE!</v>
      </c>
      <c r="GX133" s="30" t="e">
        <f>(CatTemplate[[#This Row],[CO8]]+CatTemplate[[#This Row],[CS8]]) * (1+ getRateOHFinal) * (1 + getRateMarkupFinal)</f>
        <v>#VALUE!</v>
      </c>
      <c r="GY133" s="30" t="e">
        <f>(CatTemplate[[#This Row],[CO9]]+CatTemplate[[#This Row],[CS9]]) * (1+ getRateOHFinal) * (1 + getRateMarkupFinal)</f>
        <v>#VALUE!</v>
      </c>
      <c r="GZ133" s="30" t="e">
        <f>(CatTemplate[[#This Row],[CO10]]+CatTemplate[[#This Row],[CS10]]) * (1+ getRateOHFinal) * (1 + getRateMarkupFinal)</f>
        <v>#VALUE!</v>
      </c>
      <c r="HA133" s="30" t="e">
        <f>(CatTemplate[[#This Row],[CO11]]+CatTemplate[[#This Row],[CS11]]) * (1+ getRateOHFinal) * (1 + getRateMarkupFinal)</f>
        <v>#VALUE!</v>
      </c>
      <c r="HB133" s="30" t="e">
        <f>(CatTemplate[[#This Row],[CO12]]+CatTemplate[[#This Row],[CS12]]) * (1+ getRateOHFinal) * (1 + getRateMarkupFinal)</f>
        <v>#VALUE!</v>
      </c>
      <c r="HC133" s="30" t="e">
        <f>(CatTemplate[[#This Row],[CO13]]+CatTemplate[[#This Row],[CS13]]) * (1+ getRateOHFinal) * (1 + getRateMarkupFinal)</f>
        <v>#VALUE!</v>
      </c>
      <c r="HD133" s="30" t="e">
        <f>(CatTemplate[[#This Row],[CO14]]+CatTemplate[[#This Row],[CS14]]) * (1+ getRateOHFinal) * (1 + getRateMarkupFinal)</f>
        <v>#VALUE!</v>
      </c>
      <c r="HE133" s="30" t="e">
        <f>(CatTemplate[[#This Row],[CO15]]+CatTemplate[[#This Row],[CS15]]) * (1+ getRateOHFinal) * (1 + getRateMarkupFinal)</f>
        <v>#VALUE!</v>
      </c>
      <c r="HF133" s="30" t="e">
        <f>(CatTemplate[[#This Row],[CO16]]+CatTemplate[[#This Row],[CS16]]) * (1+ getRateOHFinal) * (1 + getRateMarkupFinal)</f>
        <v>#VALUE!</v>
      </c>
      <c r="HG133" s="30" t="e">
        <f>(CatTemplate[[#This Row],[CO17]]+CatTemplate[[#This Row],[CS17]]) * (1+ getRateOHFinal) * (1 + getRateMarkupFinal)</f>
        <v>#VALUE!</v>
      </c>
      <c r="HH133" s="30" t="e">
        <f>(CatTemplate[[#This Row],[CO18]]+CatTemplate[[#This Row],[CS18]]) * (1+ getRateOHFinal) * (1 + getRateMarkupFinal)</f>
        <v>#VALUE!</v>
      </c>
      <c r="HI133" s="30" t="e">
        <f>(CatTemplate[[#This Row],[CO19]]+CatTemplate[[#This Row],[CS19]]) * (1+ getRateOHFinal) * (1 + getRateMarkupFinal)</f>
        <v>#VALUE!</v>
      </c>
      <c r="HJ133" s="30" t="e">
        <f>(CatTemplate[[#This Row],[CO20]]+CatTemplate[[#This Row],[CS20]]) * (1+ getRateOHFinal) * (1 + getRateMarkupFinal)</f>
        <v>#VALUE!</v>
      </c>
      <c r="HK133" s="39" t="e">
        <f>CatTemplate[[#This Row],[Total cost]]+CatTemplate[[#This Row],[OH Amount]]+CatTemplate[[#This Row],[Markup]]</f>
        <v>#VALUE!</v>
      </c>
      <c r="HL133" s="63">
        <f>IF(CatTemplate[[#This Row],[Units]]="Days",CatTemplate[[#This Row],[Project quantity]]*CatTemplate[[#This Row],[St. unit effort]],CatTemplate[[#This Row],[Project quantity]])</f>
        <v>0</v>
      </c>
      <c r="HM133" s="287">
        <f>IFERROR(CatTemplate[[#This Row],[Total Price]]/(CatTemplate[[#This Row],[Final Quantity]]),0)</f>
        <v>0</v>
      </c>
      <c r="HN133" s="261"/>
    </row>
    <row r="134" spans="2:222" ht="25.5" customHeight="1" x14ac:dyDescent="0.2">
      <c r="B134" s="6" t="s">
        <v>75</v>
      </c>
      <c r="C134" s="22">
        <v>2</v>
      </c>
      <c r="D134" s="7" t="s">
        <v>75</v>
      </c>
      <c r="E134" s="24">
        <v>10</v>
      </c>
      <c r="F134" s="18" t="s">
        <v>164</v>
      </c>
      <c r="G134" s="26">
        <v>20</v>
      </c>
      <c r="H134" s="18" t="s">
        <v>297</v>
      </c>
      <c r="I134" s="18" t="s">
        <v>897</v>
      </c>
      <c r="J134" s="15"/>
      <c r="K134" s="15"/>
      <c r="L134" s="15" t="s">
        <v>421</v>
      </c>
      <c r="M134" s="15" t="s">
        <v>208</v>
      </c>
      <c r="N134" s="15" t="s">
        <v>857</v>
      </c>
      <c r="O134" s="320"/>
      <c r="P134" s="71"/>
      <c r="Q134" s="108"/>
      <c r="R134" s="73"/>
      <c r="S134" s="97"/>
      <c r="T134" s="100">
        <f>getEqUnitCost</f>
        <v>0</v>
      </c>
      <c r="U134" s="73">
        <f>getEqUnitEffort</f>
        <v>0</v>
      </c>
      <c r="V134" s="101">
        <f>getEqQuantity</f>
        <v>0</v>
      </c>
      <c r="W134" s="320"/>
      <c r="X134" s="100">
        <f>getConsUnitCost</f>
        <v>0</v>
      </c>
      <c r="Y134" s="73">
        <f>getConsUnitEffort</f>
        <v>0</v>
      </c>
      <c r="Z134" s="14">
        <f>getConsQuantity</f>
        <v>0</v>
      </c>
      <c r="AA134" s="320"/>
      <c r="AB134" s="72"/>
      <c r="AC134" s="112"/>
      <c r="AD134" s="14">
        <f>getOthQuantity</f>
        <v>0</v>
      </c>
      <c r="AE134" s="320"/>
      <c r="AF134" s="28" t="str">
        <f>IF(ISBLANK(CatTemplate[[#This Row],[Resource type]]),"",CatTemplate[[#This Row],[Resource type]])</f>
        <v/>
      </c>
      <c r="AG134" s="242">
        <f>getStaffUnitCost</f>
        <v>0</v>
      </c>
      <c r="AH134" s="113">
        <f>getStaffUnitEffort</f>
        <v>0</v>
      </c>
      <c r="AI134" s="40">
        <f>getStaffQuantity</f>
        <v>0</v>
      </c>
      <c r="AJ134" s="41">
        <f>CatTemplate[[#This Row],[St. quantity]]*8/ParRatePM</f>
        <v>0</v>
      </c>
      <c r="AK134" s="320"/>
      <c r="AL134" s="53" t="str">
        <f>CatTemplate[[#This Row],[Item type]]</f>
        <v>Travels</v>
      </c>
      <c r="AM134" s="12">
        <f>SUM(CatTemplate[[#This Row],[Year1]:[Year20]])</f>
        <v>0</v>
      </c>
      <c r="AN134" s="52"/>
      <c r="AO134" s="52"/>
      <c r="AP134" s="52"/>
      <c r="AQ134" s="8"/>
      <c r="AR134" s="8"/>
      <c r="AS134" s="8"/>
      <c r="AT134" s="8"/>
      <c r="AU134" s="8"/>
      <c r="AV134" s="8"/>
      <c r="AW134" s="8"/>
      <c r="AX134" s="8"/>
      <c r="AY134" s="8"/>
      <c r="AZ134" s="8"/>
      <c r="BA134" s="8"/>
      <c r="BB134" s="8"/>
      <c r="BC134" s="8"/>
      <c r="BD134" s="8"/>
      <c r="BE134" s="8"/>
      <c r="BF134" s="8"/>
      <c r="BG134" s="36"/>
      <c r="BH134" s="320"/>
      <c r="BI134" s="37" t="str">
        <f>getCostCategory</f>
        <v>05 Travel costs</v>
      </c>
      <c r="BJ134" s="37" t="str">
        <f>getSection</f>
        <v>02 Patient visits and data collection</v>
      </c>
      <c r="BK134" s="32" t="str">
        <f>getObject</f>
        <v>Patient visits and data collection</v>
      </c>
      <c r="BL134" s="30">
        <f>IFERROR(getUnitCost * IF(CatTemplate[[#This Row],[Cost Category Comp.]]="01 Staff costs", 1,1),0)</f>
        <v>0</v>
      </c>
      <c r="BM134" s="29">
        <f>IF(AND(ISBLANK(CatTemplate[[#This Row],[Eq. unit cost]]),ISBLANK(CatTemplate[[#This Row],[Cons. unit cost]]),ISBLANK(CatTemplate[[#This Row],[Oth. unit cost]])), 0, IF(getUnitEffort =0,1,getUnitEffort) * CatTemplate[[#This Row],[Year1]])</f>
        <v>0</v>
      </c>
      <c r="BN134" s="29">
        <f>IF(AND(ISBLANK(CatTemplate[[#This Row],[Eq. unit cost]]),ISBLANK(CatTemplate[[#This Row],[Cons. unit cost]]),ISBLANK(CatTemplate[[#This Row],[Oth. unit cost]])), 0, IF(getUnitEffort =0,1,getUnitEffort) * CatTemplate[[#This Row],[Year2]])</f>
        <v>0</v>
      </c>
      <c r="BO134" s="29">
        <f>IF(AND(ISBLANK(CatTemplate[[#This Row],[Eq. unit cost]]),ISBLANK(CatTemplate[[#This Row],[Cons. unit cost]]),ISBLANK(CatTemplate[[#This Row],[Oth. unit cost]])), 0, IF(getUnitEffort =0,1,getUnitEffort) * CatTemplate[[#This Row],[Year3]])</f>
        <v>0</v>
      </c>
      <c r="BP134" s="29">
        <f>IF(AND(ISBLANK(CatTemplate[[#This Row],[Eq. unit cost]]),ISBLANK(CatTemplate[[#This Row],[Cons. unit cost]]),ISBLANK(CatTemplate[[#This Row],[Oth. unit cost]])), 0, IF(getUnitEffort =0,1,getUnitEffort) * CatTemplate[[#This Row],[Year4]])</f>
        <v>0</v>
      </c>
      <c r="BQ134" s="29">
        <f>IF(AND(ISBLANK(CatTemplate[[#This Row],[Eq. unit cost]]),ISBLANK(CatTemplate[[#This Row],[Cons. unit cost]]),ISBLANK(CatTemplate[[#This Row],[Oth. unit cost]])), 0, IF(getUnitEffort =0,1,getUnitEffort) * CatTemplate[[#This Row],[Year5]])</f>
        <v>0</v>
      </c>
      <c r="BR134" s="29">
        <f>IF(AND(ISBLANK(CatTemplate[[#This Row],[Eq. unit cost]]),ISBLANK(CatTemplate[[#This Row],[Cons. unit cost]]),ISBLANK(CatTemplate[[#This Row],[Oth. unit cost]])), 0, IF(getUnitEffort =0,1,getUnitEffort) * CatTemplate[[#This Row],[Year6]])</f>
        <v>0</v>
      </c>
      <c r="BS134" s="29">
        <f>IF(AND(ISBLANK(CatTemplate[[#This Row],[Eq. unit cost]]),ISBLANK(CatTemplate[[#This Row],[Cons. unit cost]]),ISBLANK(CatTemplate[[#This Row],[Oth. unit cost]])), 0, IF(getUnitEffort =0,1,getUnitEffort) * CatTemplate[[#This Row],[Year7]])</f>
        <v>0</v>
      </c>
      <c r="BT134" s="29">
        <f>IF(AND(ISBLANK(CatTemplate[[#This Row],[Eq. unit cost]]),ISBLANK(CatTemplate[[#This Row],[Cons. unit cost]]),ISBLANK(CatTemplate[[#This Row],[Oth. unit cost]])), 0, IF(getUnitEffort =0,1,getUnitEffort) * CatTemplate[[#This Row],[Year8]])</f>
        <v>0</v>
      </c>
      <c r="BU134" s="29">
        <f>IF(AND(ISBLANK(CatTemplate[[#This Row],[Eq. unit cost]]),ISBLANK(CatTemplate[[#This Row],[Cons. unit cost]]),ISBLANK(CatTemplate[[#This Row],[Oth. unit cost]])), 0, IF(getUnitEffort =0,1,getUnitEffort) * CatTemplate[[#This Row],[Year9]])</f>
        <v>0</v>
      </c>
      <c r="BV134" s="29">
        <f>IF(AND(ISBLANK(CatTemplate[[#This Row],[Eq. unit cost]]),ISBLANK(CatTemplate[[#This Row],[Cons. unit cost]]),ISBLANK(CatTemplate[[#This Row],[Oth. unit cost]])), 0, IF(getUnitEffort =0,1,getUnitEffort) * CatTemplate[[#This Row],[Year10]])</f>
        <v>0</v>
      </c>
      <c r="BW134" s="29">
        <f>IF(AND(ISBLANK(CatTemplate[[#This Row],[Eq. unit cost]]),ISBLANK(CatTemplate[[#This Row],[Cons. unit cost]]),ISBLANK(CatTemplate[[#This Row],[Oth. unit cost]])), 0, IF(getUnitEffort =0,1,getUnitEffort) * CatTemplate[[#This Row],[Year11]])</f>
        <v>0</v>
      </c>
      <c r="BX134" s="29">
        <f>IF(AND(ISBLANK(CatTemplate[[#This Row],[Eq. unit cost]]),ISBLANK(CatTemplate[[#This Row],[Cons. unit cost]]),ISBLANK(CatTemplate[[#This Row],[Oth. unit cost]])), 0, IF(getUnitEffort =0,1,getUnitEffort) * CatTemplate[[#This Row],[Year12]])</f>
        <v>0</v>
      </c>
      <c r="BY134" s="29">
        <f>IF(AND(ISBLANK(CatTemplate[[#This Row],[Eq. unit cost]]),ISBLANK(CatTemplate[[#This Row],[Cons. unit cost]]),ISBLANK(CatTemplate[[#This Row],[Oth. unit cost]])), 0, IF(getUnitEffort =0,1,getUnitEffort) * CatTemplate[[#This Row],[Year13]])</f>
        <v>0</v>
      </c>
      <c r="BZ134" s="29">
        <f>IF(AND(ISBLANK(CatTemplate[[#This Row],[Eq. unit cost]]),ISBLANK(CatTemplate[[#This Row],[Cons. unit cost]]),ISBLANK(CatTemplate[[#This Row],[Oth. unit cost]])), 0, IF(getUnitEffort =0,1,getUnitEffort) * CatTemplate[[#This Row],[Year14]])</f>
        <v>0</v>
      </c>
      <c r="CA134" s="29">
        <f>IF(AND(ISBLANK(CatTemplate[[#This Row],[Eq. unit cost]]),ISBLANK(CatTemplate[[#This Row],[Cons. unit cost]]),ISBLANK(CatTemplate[[#This Row],[Oth. unit cost]])), 0, IF(getUnitEffort =0,1,getUnitEffort) * CatTemplate[[#This Row],[Year15]])</f>
        <v>0</v>
      </c>
      <c r="CB134" s="29">
        <f>IF(AND(ISBLANK(CatTemplate[[#This Row],[Eq. unit cost]]),ISBLANK(CatTemplate[[#This Row],[Cons. unit cost]]),ISBLANK(CatTemplate[[#This Row],[Oth. unit cost]])), 0, IF(getUnitEffort =0,1,getUnitEffort) * CatTemplate[[#This Row],[Year16]])</f>
        <v>0</v>
      </c>
      <c r="CC134" s="29">
        <f>IF(AND(ISBLANK(CatTemplate[[#This Row],[Eq. unit cost]]),ISBLANK(CatTemplate[[#This Row],[Cons. unit cost]]),ISBLANK(CatTemplate[[#This Row],[Oth. unit cost]])), 0, IF(getUnitEffort =0,1,getUnitEffort) * CatTemplate[[#This Row],[Year17]])</f>
        <v>0</v>
      </c>
      <c r="CD134" s="29">
        <f>IF(AND(ISBLANK(CatTemplate[[#This Row],[Eq. unit cost]]),ISBLANK(CatTemplate[[#This Row],[Cons. unit cost]]),ISBLANK(CatTemplate[[#This Row],[Oth. unit cost]])), 0, IF(getUnitEffort =0,1,getUnitEffort) * CatTemplate[[#This Row],[Year18]])</f>
        <v>0</v>
      </c>
      <c r="CE134" s="29">
        <f>IF(AND(ISBLANK(CatTemplate[[#This Row],[Eq. unit cost]]),ISBLANK(CatTemplate[[#This Row],[Cons. unit cost]]),ISBLANK(CatTemplate[[#This Row],[Oth. unit cost]])), 0, IF(getUnitEffort =0,1,getUnitEffort) * CatTemplate[[#This Row],[Year19]])</f>
        <v>0</v>
      </c>
      <c r="CF134" s="29">
        <f>IF(AND(ISBLANK(CatTemplate[[#This Row],[Eq. unit cost]]),ISBLANK(CatTemplate[[#This Row],[Cons. unit cost]]),ISBLANK(CatTemplate[[#This Row],[Oth. unit cost]])), 0, IF(getUnitEffort =0,1,getUnitEffort) * CatTemplate[[#This Row],[Year20]])</f>
        <v>0</v>
      </c>
      <c r="CG134" s="45">
        <f>SUM(CatTemplate[[#This Row],[Q1]:[Q20]])</f>
        <v>0</v>
      </c>
      <c r="CH134" s="29">
        <f>IF(ISBLANK(CatTemplate[[#This Row],[St. unit effort]]),0,(CatTemplate[[#This Row],[St. unit effort]] * CatTemplate[[#This Row],[Year1]]))</f>
        <v>0</v>
      </c>
      <c r="CI134" s="29">
        <f>IF(ISBLANK(CatTemplate[[#This Row],[St. unit effort]]),0,(CatTemplate[[#This Row],[St. unit effort]] * CatTemplate[[#This Row],[Year2]]))</f>
        <v>0</v>
      </c>
      <c r="CJ134" s="29">
        <f>IF(ISBLANK(CatTemplate[[#This Row],[St. unit effort]]),0,(CatTemplate[[#This Row],[St. unit effort]] * CatTemplate[[#This Row],[Year3]]))</f>
        <v>0</v>
      </c>
      <c r="CK134" s="29">
        <f>IF(ISBLANK(CatTemplate[[#This Row],[St. unit effort]]),0,(CatTemplate[[#This Row],[St. unit effort]] * CatTemplate[[#This Row],[Year4]]))</f>
        <v>0</v>
      </c>
      <c r="CL134" s="29">
        <f>IF(ISBLANK(CatTemplate[[#This Row],[St. unit effort]]),0,(CatTemplate[[#This Row],[St. unit effort]] * CatTemplate[[#This Row],[Year5]]))</f>
        <v>0</v>
      </c>
      <c r="CM134" s="29">
        <f>IF(ISBLANK(CatTemplate[[#This Row],[St. unit effort]]),0,(CatTemplate[[#This Row],[St. unit effort]] * CatTemplate[[#This Row],[Year6]]))</f>
        <v>0</v>
      </c>
      <c r="CN134" s="29">
        <f>IF(ISBLANK(CatTemplate[[#This Row],[St. unit effort]]),0,(CatTemplate[[#This Row],[St. unit effort]] * CatTemplate[[#This Row],[Year7]]))</f>
        <v>0</v>
      </c>
      <c r="CO134" s="29">
        <f>IF(ISBLANK(CatTemplate[[#This Row],[St. unit effort]]),0,(CatTemplate[[#This Row],[St. unit effort]] * CatTemplate[[#This Row],[Year8]]))</f>
        <v>0</v>
      </c>
      <c r="CP134" s="29">
        <f>IF(ISBLANK(CatTemplate[[#This Row],[St. unit effort]]),0,(CatTemplate[[#This Row],[St. unit effort]] * CatTemplate[[#This Row],[Year9]]))</f>
        <v>0</v>
      </c>
      <c r="CQ134" s="29">
        <f>IF(ISBLANK(CatTemplate[[#This Row],[St. unit effort]]),0,(CatTemplate[[#This Row],[St. unit effort]] * CatTemplate[[#This Row],[Year10]]))</f>
        <v>0</v>
      </c>
      <c r="CR134" s="29">
        <f>IF(ISBLANK(CatTemplate[[#This Row],[St. unit effort]]),0,(CatTemplate[[#This Row],[St. unit effort]] * CatTemplate[[#This Row],[Year11]]))</f>
        <v>0</v>
      </c>
      <c r="CS134" s="29">
        <f>IF(ISBLANK(CatTemplate[[#This Row],[St. unit effort]]),0,(CatTemplate[[#This Row],[St. unit effort]] * CatTemplate[[#This Row],[Year12]]))</f>
        <v>0</v>
      </c>
      <c r="CT134" s="29">
        <f>IF(ISBLANK(CatTemplate[[#This Row],[St. unit effort]]),0,(CatTemplate[[#This Row],[St. unit effort]] * CatTemplate[[#This Row],[Year13]]))</f>
        <v>0</v>
      </c>
      <c r="CU134" s="29">
        <f>IF(ISBLANK(CatTemplate[[#This Row],[St. unit effort]]),0,(CatTemplate[[#This Row],[St. unit effort]] * CatTemplate[[#This Row],[Year14]]))</f>
        <v>0</v>
      </c>
      <c r="CV134" s="29">
        <f>IF(ISBLANK(CatTemplate[[#This Row],[St. unit effort]]),0,(CatTemplate[[#This Row],[St. unit effort]] * CatTemplate[[#This Row],[Year15]]))</f>
        <v>0</v>
      </c>
      <c r="CW134" s="29">
        <f>IF(ISBLANK(CatTemplate[[#This Row],[St. unit effort]]),0,(CatTemplate[[#This Row],[St. unit effort]] * CatTemplate[[#This Row],[Year16]]))</f>
        <v>0</v>
      </c>
      <c r="CX134" s="29">
        <f>IF(ISBLANK(CatTemplate[[#This Row],[St. unit effort]]),0,(CatTemplate[[#This Row],[St. unit effort]] * CatTemplate[[#This Row],[Year17]]))</f>
        <v>0</v>
      </c>
      <c r="CY134" s="29">
        <f>IF(ISBLANK(CatTemplate[[#This Row],[St. unit effort]]),0,(CatTemplate[[#This Row],[St. unit effort]] * CatTemplate[[#This Row],[Year18]]))</f>
        <v>0</v>
      </c>
      <c r="CZ134" s="29">
        <f>IF(ISBLANK(CatTemplate[[#This Row],[St. unit effort]]),0,(CatTemplate[[#This Row],[St. unit effort]] * CatTemplate[[#This Row],[Year19]]))</f>
        <v>0</v>
      </c>
      <c r="DA134" s="29">
        <f>IF(ISBLANK(CatTemplate[[#This Row],[St. unit effort]]),0,(CatTemplate[[#This Row],[St. unit effort]] * CatTemplate[[#This Row],[Year20]]))</f>
        <v>0</v>
      </c>
      <c r="DB134" s="57">
        <f>IF(ISBLANK(CatTemplate[[#This Row],[St. unit effort]]),0,(CatTemplate[[#This Row],[St. unit effort]] * CatTemplate[[#This Row],[Year1]])*8/ParRatePM)</f>
        <v>0</v>
      </c>
      <c r="DC134" s="57">
        <f>IF(ISBLANK(CatTemplate[[#This Row],[St. unit effort]]),0,(CatTemplate[[#This Row],[St. unit effort]] * CatTemplate[[#This Row],[Year2]])*8/ParRatePM)</f>
        <v>0</v>
      </c>
      <c r="DD134" s="57">
        <f>IF(ISBLANK(CatTemplate[[#This Row],[St. unit effort]]),0,(CatTemplate[[#This Row],[St. unit effort]] * CatTemplate[[#This Row],[Year3]])*8/ParRatePM)</f>
        <v>0</v>
      </c>
      <c r="DE134" s="57">
        <f>IF(ISBLANK(CatTemplate[[#This Row],[St. unit effort]]),0,(CatTemplate[[#This Row],[St. unit effort]] * CatTemplate[[#This Row],[Year4]])*8/ParRatePM)</f>
        <v>0</v>
      </c>
      <c r="DF134" s="57">
        <f>IF(ISBLANK(CatTemplate[[#This Row],[St. unit effort]]),0,(CatTemplate[[#This Row],[St. unit effort]] * CatTemplate[[#This Row],[Year5]])*8/ParRatePM)</f>
        <v>0</v>
      </c>
      <c r="DG134" s="57">
        <f>IF(ISBLANK(CatTemplate[[#This Row],[St. unit effort]]),0,(CatTemplate[[#This Row],[St. unit effort]] * CatTemplate[[#This Row],[Year6]])*8/ParRatePM)</f>
        <v>0</v>
      </c>
      <c r="DH134" s="57">
        <f>IF(ISBLANK(CatTemplate[[#This Row],[St. unit effort]]),0,(CatTemplate[[#This Row],[St. unit effort]] * CatTemplate[[#This Row],[Year7]])*8/ParRatePM)</f>
        <v>0</v>
      </c>
      <c r="DI134" s="57">
        <f>IF(ISBLANK(CatTemplate[[#This Row],[St. unit effort]]),0,(CatTemplate[[#This Row],[St. unit effort]] * CatTemplate[[#This Row],[Year8]])*8/ParRatePM)</f>
        <v>0</v>
      </c>
      <c r="DJ134" s="57">
        <f>IF(ISBLANK(CatTemplate[[#This Row],[St. unit effort]]),0,(CatTemplate[[#This Row],[St. unit effort]] * CatTemplate[[#This Row],[Year9]])*8/ParRatePM)</f>
        <v>0</v>
      </c>
      <c r="DK134" s="57">
        <f>IF(ISBLANK(CatTemplate[[#This Row],[St. unit effort]]),0,(CatTemplate[[#This Row],[St. unit effort]] * CatTemplate[[#This Row],[Year10]])*8/ParRatePM)</f>
        <v>0</v>
      </c>
      <c r="DL134" s="57">
        <f>IF(ISBLANK(CatTemplate[[#This Row],[St. unit effort]]),0,(CatTemplate[[#This Row],[St. unit effort]] * CatTemplate[[#This Row],[Year11]])*8/ParRatePM)</f>
        <v>0</v>
      </c>
      <c r="DM134" s="57">
        <f>IF(ISBLANK(CatTemplate[[#This Row],[St. unit effort]]),0,(CatTemplate[[#This Row],[St. unit effort]] * CatTemplate[[#This Row],[Year12]])*8/ParRatePM)</f>
        <v>0</v>
      </c>
      <c r="DN134" s="57">
        <f>IF(ISBLANK(CatTemplate[[#This Row],[St. unit effort]]),0,(CatTemplate[[#This Row],[St. unit effort]] * CatTemplate[[#This Row],[Year13]])*8/ParRatePM)</f>
        <v>0</v>
      </c>
      <c r="DO134" s="57">
        <f>IF(ISBLANK(CatTemplate[[#This Row],[St. unit effort]]),0,(CatTemplate[[#This Row],[St. unit effort]] * CatTemplate[[#This Row],[Year14]])*8/ParRatePM)</f>
        <v>0</v>
      </c>
      <c r="DP134" s="57">
        <f>IF(ISBLANK(CatTemplate[[#This Row],[St. unit effort]]),0,(CatTemplate[[#This Row],[St. unit effort]] * CatTemplate[[#This Row],[Year15]])*8/ParRatePM)</f>
        <v>0</v>
      </c>
      <c r="DQ134" s="57">
        <f>IF(ISBLANK(CatTemplate[[#This Row],[St. unit effort]]),0,(CatTemplate[[#This Row],[St. unit effort]] * CatTemplate[[#This Row],[Year16]])*8/ParRatePM)</f>
        <v>0</v>
      </c>
      <c r="DR134" s="57">
        <f>IF(ISBLANK(CatTemplate[[#This Row],[St. unit effort]]),0,(CatTemplate[[#This Row],[St. unit effort]] * CatTemplate[[#This Row],[Year17]])*8/ParRatePM)</f>
        <v>0</v>
      </c>
      <c r="DS134" s="57">
        <f>IF(ISBLANK(CatTemplate[[#This Row],[St. unit effort]]),0,(CatTemplate[[#This Row],[St. unit effort]] * CatTemplate[[#This Row],[Year18]])*8/ParRatePM)</f>
        <v>0</v>
      </c>
      <c r="DT134" s="57">
        <f>IF(ISBLANK(CatTemplate[[#This Row],[St. unit effort]]),0,(CatTemplate[[#This Row],[St. unit effort]] * CatTemplate[[#This Row],[Year19]])*8/ParRatePM)</f>
        <v>0</v>
      </c>
      <c r="DU134" s="57">
        <f>IF(ISBLANK(CatTemplate[[#This Row],[St. unit effort]]),0,(CatTemplate[[#This Row],[St. unit effort]] * CatTemplate[[#This Row],[Year20]])*8/ParRatePM)</f>
        <v>0</v>
      </c>
      <c r="DV134" s="54">
        <f>SUM(CatTemplate[[#This Row],[PM1]:[PM20]])</f>
        <v>0</v>
      </c>
      <c r="DW134" s="56">
        <f t="shared" si="43"/>
        <v>0</v>
      </c>
      <c r="DX134" s="56">
        <f t="shared" si="43"/>
        <v>0</v>
      </c>
      <c r="DY134" s="56">
        <f t="shared" si="43"/>
        <v>0</v>
      </c>
      <c r="DZ134" s="56">
        <f t="shared" si="43"/>
        <v>0</v>
      </c>
      <c r="EA134" s="56">
        <f t="shared" si="43"/>
        <v>0</v>
      </c>
      <c r="EB134" s="56">
        <f t="shared" si="43"/>
        <v>0</v>
      </c>
      <c r="EC134" s="56">
        <f t="shared" si="43"/>
        <v>0</v>
      </c>
      <c r="ED134" s="56">
        <f t="shared" si="43"/>
        <v>0</v>
      </c>
      <c r="EE134" s="56">
        <f t="shared" si="43"/>
        <v>0</v>
      </c>
      <c r="EF134" s="56">
        <f t="shared" si="43"/>
        <v>0</v>
      </c>
      <c r="EG134" s="56">
        <f t="shared" si="43"/>
        <v>0</v>
      </c>
      <c r="EH134" s="56">
        <f t="shared" si="43"/>
        <v>0</v>
      </c>
      <c r="EI134" s="56">
        <f t="shared" si="43"/>
        <v>0</v>
      </c>
      <c r="EJ134" s="56">
        <f t="shared" si="43"/>
        <v>0</v>
      </c>
      <c r="EK134" s="56">
        <f t="shared" si="43"/>
        <v>0</v>
      </c>
      <c r="EL134" s="56">
        <f t="shared" ref="EL134:EP149" si="45">getCost(COLUMN(), ROW(), "Other")</f>
        <v>0</v>
      </c>
      <c r="EM134" s="56">
        <f t="shared" si="45"/>
        <v>0</v>
      </c>
      <c r="EN134" s="56">
        <f t="shared" si="45"/>
        <v>0</v>
      </c>
      <c r="EO134" s="56">
        <f t="shared" si="45"/>
        <v>0</v>
      </c>
      <c r="EP134" s="56">
        <f t="shared" si="45"/>
        <v>0</v>
      </c>
      <c r="EQ134" s="30">
        <f>CatTemplate[[#This Row],[Eq. unit cost]] * CatTemplate[[#This Row],[Eq. quantity]]</f>
        <v>0</v>
      </c>
      <c r="ER134" s="30">
        <f>CatTemplate[[#This Row],[Cons. unit cost]] *CatTemplate[[#This Row],[Cons. quantity]]</f>
        <v>0</v>
      </c>
      <c r="ES134" s="30">
        <f>CatTemplate[[#This Row],[Oth. unit cost]] *CatTemplate[[#This Row],[Oth. quantity]]</f>
        <v>0</v>
      </c>
      <c r="ET134" s="55">
        <f>SUM(CatTemplate[[#This Row],[CO1]:[CO20]])</f>
        <v>0</v>
      </c>
      <c r="EU134" s="56">
        <f t="shared" si="44"/>
        <v>0</v>
      </c>
      <c r="EV134" s="56">
        <f t="shared" si="44"/>
        <v>0</v>
      </c>
      <c r="EW134" s="56">
        <f t="shared" si="44"/>
        <v>0</v>
      </c>
      <c r="EX134" s="56">
        <f t="shared" si="44"/>
        <v>0</v>
      </c>
      <c r="EY134" s="56">
        <f t="shared" si="44"/>
        <v>0</v>
      </c>
      <c r="EZ134" s="56">
        <f t="shared" si="44"/>
        <v>0</v>
      </c>
      <c r="FA134" s="56">
        <f t="shared" si="44"/>
        <v>0</v>
      </c>
      <c r="FB134" s="56">
        <f t="shared" si="44"/>
        <v>0</v>
      </c>
      <c r="FC134" s="56">
        <f t="shared" si="44"/>
        <v>0</v>
      </c>
      <c r="FD134" s="56">
        <f t="shared" si="44"/>
        <v>0</v>
      </c>
      <c r="FE134" s="56">
        <f t="shared" si="44"/>
        <v>0</v>
      </c>
      <c r="FF134" s="56">
        <f t="shared" si="44"/>
        <v>0</v>
      </c>
      <c r="FG134" s="56">
        <f t="shared" si="44"/>
        <v>0</v>
      </c>
      <c r="FH134" s="56">
        <f t="shared" si="44"/>
        <v>0</v>
      </c>
      <c r="FI134" s="56">
        <f t="shared" si="44"/>
        <v>0</v>
      </c>
      <c r="FJ134" s="56">
        <f t="shared" ref="FJ134:FN149" si="46">getCost(COLUMN(), ROW(), "Staff")</f>
        <v>0</v>
      </c>
      <c r="FK134" s="56">
        <f t="shared" si="46"/>
        <v>0</v>
      </c>
      <c r="FL134" s="56">
        <f t="shared" si="46"/>
        <v>0</v>
      </c>
      <c r="FM134" s="56">
        <f t="shared" si="46"/>
        <v>0</v>
      </c>
      <c r="FN134" s="56">
        <f t="shared" si="46"/>
        <v>0</v>
      </c>
      <c r="FO134" s="58">
        <f>SUM(CatTemplate[[#This Row],[CS1]:[CS20]])</f>
        <v>0</v>
      </c>
      <c r="FP134" s="59">
        <f>CatTemplate[[#This Row],[Total Oth. cost]]+CatTemplate[[#This Row],[Total St. Cost]]</f>
        <v>0</v>
      </c>
      <c r="FQ134" s="33" t="e">
        <f t="shared" si="27"/>
        <v>#VALUE!</v>
      </c>
      <c r="FR134" s="33" t="e">
        <f t="shared" si="28"/>
        <v>#VALUE!</v>
      </c>
      <c r="FS134" s="30" t="e">
        <f>(CatTemplate[[#This Row],[CO1]] + CatTemplate[[#This Row],[CS1]]) * (1 + getRateOHFinal) * getRateMarkupFinal</f>
        <v>#VALUE!</v>
      </c>
      <c r="FT134" s="30" t="e">
        <f>(CatTemplate[[#This Row],[CO2]] + CatTemplate[[#This Row],[CS2]]) * (1 + getRateOHFinal) * getRateMarkupFinal</f>
        <v>#VALUE!</v>
      </c>
      <c r="FU134" s="30" t="e">
        <f>(CatTemplate[[#This Row],[CO3]] + CatTemplate[[#This Row],[CS3]]) * (1 + getRateOHFinal) * getRateMarkupFinal</f>
        <v>#VALUE!</v>
      </c>
      <c r="FV134" s="30" t="e">
        <f>(CatTemplate[[#This Row],[CO4]] + CatTemplate[[#This Row],[CS4]]) * (1 + getRateOHFinal) * getRateMarkupFinal</f>
        <v>#VALUE!</v>
      </c>
      <c r="FW134" s="30" t="e">
        <f>(CatTemplate[[#This Row],[CO5]] + CatTemplate[[#This Row],[CS5]]) * (1 + getRateOHFinal) * getRateMarkupFinal</f>
        <v>#VALUE!</v>
      </c>
      <c r="FX134" s="30" t="e">
        <f>(CatTemplate[[#This Row],[CO6]] + CatTemplate[[#This Row],[CS6]]) * (1 + getRateOHFinal) * getRateMarkupFinal</f>
        <v>#VALUE!</v>
      </c>
      <c r="FY134" s="30" t="e">
        <f>(CatTemplate[[#This Row],[CO7]] + CatTemplate[[#This Row],[CS7]]) * (1 + getRateOHFinal) * getRateMarkupFinal</f>
        <v>#VALUE!</v>
      </c>
      <c r="FZ134" s="30" t="e">
        <f>(CatTemplate[[#This Row],[CO8]] + CatTemplate[[#This Row],[CS8]]) * (1 + getRateOHFinal) * getRateMarkupFinal</f>
        <v>#VALUE!</v>
      </c>
      <c r="GA134" s="30" t="e">
        <f>(CatTemplate[[#This Row],[CO9]] + CatTemplate[[#This Row],[CS9]]) * (1 + getRateOHFinal) * getRateMarkupFinal</f>
        <v>#VALUE!</v>
      </c>
      <c r="GB134" s="30" t="e">
        <f>(CatTemplate[[#This Row],[CO10]] + CatTemplate[[#This Row],[CS10]]) * (1 + getRateOHFinal) * getRateMarkupFinal</f>
        <v>#VALUE!</v>
      </c>
      <c r="GC134" s="30" t="e">
        <f>(CatTemplate[[#This Row],[CO11]] + CatTemplate[[#This Row],[CS11]]) * (1 + getRateOHFinal) * getRateMarkupFinal</f>
        <v>#VALUE!</v>
      </c>
      <c r="GD134" s="30" t="e">
        <f>(CatTemplate[[#This Row],[CO12]] + CatTemplate[[#This Row],[CS12]]) * (1 + getRateOHFinal) * getRateMarkupFinal</f>
        <v>#VALUE!</v>
      </c>
      <c r="GE134" s="30" t="e">
        <f>(CatTemplate[[#This Row],[CO13]] + CatTemplate[[#This Row],[CS13]]) * (1 + getRateOHFinal) * getRateMarkupFinal</f>
        <v>#VALUE!</v>
      </c>
      <c r="GF134" s="30" t="e">
        <f>(CatTemplate[[#This Row],[CO14]] + CatTemplate[[#This Row],[CS14]]) * (1 + getRateOHFinal) * getRateMarkupFinal</f>
        <v>#VALUE!</v>
      </c>
      <c r="GG134" s="30" t="e">
        <f>(CatTemplate[[#This Row],[CO15]] + CatTemplate[[#This Row],[CS15]]) * (1 + getRateOHFinal) * getRateMarkupFinal</f>
        <v>#VALUE!</v>
      </c>
      <c r="GH134" s="30" t="e">
        <f>(CatTemplate[[#This Row],[CO16]] + CatTemplate[[#This Row],[CS16]]) * (1 + getRateOHFinal) * getRateMarkupFinal</f>
        <v>#VALUE!</v>
      </c>
      <c r="GI134" s="30" t="e">
        <f>(CatTemplate[[#This Row],[CO17]] + CatTemplate[[#This Row],[CS17]]) * (1 + getRateOHFinal) * getRateMarkupFinal</f>
        <v>#VALUE!</v>
      </c>
      <c r="GJ134" s="30" t="e">
        <f>(CatTemplate[[#This Row],[CO18]] + CatTemplate[[#This Row],[CS18]]) * (1 + getRateOHFinal) * getRateMarkupFinal</f>
        <v>#VALUE!</v>
      </c>
      <c r="GK134" s="30" t="e">
        <f>(CatTemplate[[#This Row],[CO19]] + CatTemplate[[#This Row],[CS19]]) * (1 + getRateOHFinal) * getRateMarkupFinal</f>
        <v>#VALUE!</v>
      </c>
      <c r="GL134" s="30" t="e">
        <f>(CatTemplate[[#This Row],[CO20]] + CatTemplate[[#This Row],[CS20]]) * (1 + getRateOHFinal) * getRateMarkupFinal</f>
        <v>#VALUE!</v>
      </c>
      <c r="GM134" s="30" t="e">
        <f t="shared" si="29"/>
        <v>#VALUE!</v>
      </c>
      <c r="GN134" s="30" t="e">
        <f t="shared" si="30"/>
        <v>#VALUE!</v>
      </c>
      <c r="GO134" s="30" t="e">
        <f t="shared" si="31"/>
        <v>#VALUE!</v>
      </c>
      <c r="GP134" s="30" t="e">
        <f t="shared" si="32"/>
        <v>#VALUE!</v>
      </c>
      <c r="GQ134" s="30" t="e">
        <f>(CatTemplate[[#This Row],[CO1]]+CatTemplate[[#This Row],[CS1]]) * (1+ getRateOHFinal) * (1 + getRateMarkupFinal)</f>
        <v>#VALUE!</v>
      </c>
      <c r="GR134" s="30" t="e">
        <f>(CatTemplate[[#This Row],[CO2]]+CatTemplate[[#This Row],[CS2]]) * (1+ getRateOHFinal) * (1 + getRateMarkupFinal)</f>
        <v>#VALUE!</v>
      </c>
      <c r="GS134" s="30" t="e">
        <f>(CatTemplate[[#This Row],[CO3]]+CatTemplate[[#This Row],[CS3]]) * (1+ getRateOHFinal) * (1 + getRateMarkupFinal)</f>
        <v>#VALUE!</v>
      </c>
      <c r="GT134" s="30" t="e">
        <f>(CatTemplate[[#This Row],[CO4]]+CatTemplate[[#This Row],[CS4]]) * (1+ getRateOHFinal) * (1 + getRateMarkupFinal)</f>
        <v>#VALUE!</v>
      </c>
      <c r="GU134" s="30" t="e">
        <f>(CatTemplate[[#This Row],[CO5]]+CatTemplate[[#This Row],[CS5]]) * (1+ getRateOHFinal) * (1 + getRateMarkupFinal)</f>
        <v>#VALUE!</v>
      </c>
      <c r="GV134" s="30" t="e">
        <f>(CatTemplate[[#This Row],[CO6]]+CatTemplate[[#This Row],[CS6]]) * (1+ getRateOHFinal) * (1 + getRateMarkupFinal)</f>
        <v>#VALUE!</v>
      </c>
      <c r="GW134" s="30" t="e">
        <f>(CatTemplate[[#This Row],[CO7]]+CatTemplate[[#This Row],[CS7]]) * (1+ getRateOHFinal) * (1 + getRateMarkupFinal)</f>
        <v>#VALUE!</v>
      </c>
      <c r="GX134" s="30" t="e">
        <f>(CatTemplate[[#This Row],[CO8]]+CatTemplate[[#This Row],[CS8]]) * (1+ getRateOHFinal) * (1 + getRateMarkupFinal)</f>
        <v>#VALUE!</v>
      </c>
      <c r="GY134" s="30" t="e">
        <f>(CatTemplate[[#This Row],[CO9]]+CatTemplate[[#This Row],[CS9]]) * (1+ getRateOHFinal) * (1 + getRateMarkupFinal)</f>
        <v>#VALUE!</v>
      </c>
      <c r="GZ134" s="30" t="e">
        <f>(CatTemplate[[#This Row],[CO10]]+CatTemplate[[#This Row],[CS10]]) * (1+ getRateOHFinal) * (1 + getRateMarkupFinal)</f>
        <v>#VALUE!</v>
      </c>
      <c r="HA134" s="30" t="e">
        <f>(CatTemplate[[#This Row],[CO11]]+CatTemplate[[#This Row],[CS11]]) * (1+ getRateOHFinal) * (1 + getRateMarkupFinal)</f>
        <v>#VALUE!</v>
      </c>
      <c r="HB134" s="30" t="e">
        <f>(CatTemplate[[#This Row],[CO12]]+CatTemplate[[#This Row],[CS12]]) * (1+ getRateOHFinal) * (1 + getRateMarkupFinal)</f>
        <v>#VALUE!</v>
      </c>
      <c r="HC134" s="30" t="e">
        <f>(CatTemplate[[#This Row],[CO13]]+CatTemplate[[#This Row],[CS13]]) * (1+ getRateOHFinal) * (1 + getRateMarkupFinal)</f>
        <v>#VALUE!</v>
      </c>
      <c r="HD134" s="30" t="e">
        <f>(CatTemplate[[#This Row],[CO14]]+CatTemplate[[#This Row],[CS14]]) * (1+ getRateOHFinal) * (1 + getRateMarkupFinal)</f>
        <v>#VALUE!</v>
      </c>
      <c r="HE134" s="30" t="e">
        <f>(CatTemplate[[#This Row],[CO15]]+CatTemplate[[#This Row],[CS15]]) * (1+ getRateOHFinal) * (1 + getRateMarkupFinal)</f>
        <v>#VALUE!</v>
      </c>
      <c r="HF134" s="30" t="e">
        <f>(CatTemplate[[#This Row],[CO16]]+CatTemplate[[#This Row],[CS16]]) * (1+ getRateOHFinal) * (1 + getRateMarkupFinal)</f>
        <v>#VALUE!</v>
      </c>
      <c r="HG134" s="30" t="e">
        <f>(CatTemplate[[#This Row],[CO17]]+CatTemplate[[#This Row],[CS17]]) * (1+ getRateOHFinal) * (1 + getRateMarkupFinal)</f>
        <v>#VALUE!</v>
      </c>
      <c r="HH134" s="30" t="e">
        <f>(CatTemplate[[#This Row],[CO18]]+CatTemplate[[#This Row],[CS18]]) * (1+ getRateOHFinal) * (1 + getRateMarkupFinal)</f>
        <v>#VALUE!</v>
      </c>
      <c r="HI134" s="30" t="e">
        <f>(CatTemplate[[#This Row],[CO19]]+CatTemplate[[#This Row],[CS19]]) * (1+ getRateOHFinal) * (1 + getRateMarkupFinal)</f>
        <v>#VALUE!</v>
      </c>
      <c r="HJ134" s="30" t="e">
        <f>(CatTemplate[[#This Row],[CO20]]+CatTemplate[[#This Row],[CS20]]) * (1+ getRateOHFinal) * (1 + getRateMarkupFinal)</f>
        <v>#VALUE!</v>
      </c>
      <c r="HK134" s="39" t="e">
        <f>CatTemplate[[#This Row],[Total cost]]+CatTemplate[[#This Row],[OH Amount]]+CatTemplate[[#This Row],[Markup]]</f>
        <v>#VALUE!</v>
      </c>
      <c r="HL134" s="63">
        <f>IF(CatTemplate[[#This Row],[Units]]="Days",CatTemplate[[#This Row],[Project quantity]]*CatTemplate[[#This Row],[St. unit effort]],CatTemplate[[#This Row],[Project quantity]])</f>
        <v>0</v>
      </c>
      <c r="HM134" s="287">
        <f>IFERROR(CatTemplate[[#This Row],[Total Price]]/(CatTemplate[[#This Row],[Final Quantity]]),0)</f>
        <v>0</v>
      </c>
      <c r="HN134" s="261"/>
    </row>
    <row r="135" spans="2:222" ht="38.25" customHeight="1" x14ac:dyDescent="0.2">
      <c r="B135" s="6" t="s">
        <v>75</v>
      </c>
      <c r="C135" s="22">
        <v>2</v>
      </c>
      <c r="D135" s="7" t="s">
        <v>75</v>
      </c>
      <c r="E135" s="24">
        <v>10</v>
      </c>
      <c r="F135" s="18" t="s">
        <v>164</v>
      </c>
      <c r="G135" s="26">
        <v>21</v>
      </c>
      <c r="H135" s="18" t="s">
        <v>861</v>
      </c>
      <c r="I135" s="18" t="s">
        <v>897</v>
      </c>
      <c r="J135" s="15" t="s">
        <v>28</v>
      </c>
      <c r="K135" s="15"/>
      <c r="L135" s="15" t="s">
        <v>140</v>
      </c>
      <c r="M135" s="15" t="s">
        <v>890</v>
      </c>
      <c r="N135" s="15" t="s">
        <v>858</v>
      </c>
      <c r="O135" s="320"/>
      <c r="P135" s="71"/>
      <c r="Q135" s="108"/>
      <c r="R135" s="73"/>
      <c r="S135" s="97"/>
      <c r="T135" s="100">
        <f>getEqUnitCost</f>
        <v>0</v>
      </c>
      <c r="U135" s="73">
        <f>getEqUnitEffort</f>
        <v>0</v>
      </c>
      <c r="V135" s="101">
        <f>getEqQuantity</f>
        <v>0</v>
      </c>
      <c r="W135" s="320"/>
      <c r="X135" s="100">
        <f>getConsUnitCost</f>
        <v>0</v>
      </c>
      <c r="Y135" s="73">
        <f>getConsUnitEffort</f>
        <v>0</v>
      </c>
      <c r="Z135" s="14">
        <f>getConsQuantity</f>
        <v>0</v>
      </c>
      <c r="AA135" s="320"/>
      <c r="AB135" s="72"/>
      <c r="AC135" s="112"/>
      <c r="AD135" s="14">
        <f>getOthQuantity</f>
        <v>0</v>
      </c>
      <c r="AE135" s="320"/>
      <c r="AF135" s="28" t="str">
        <f>IF(ISBLANK(CatTemplate[[#This Row],[Resource type]]),"",CatTemplate[[#This Row],[Resource type]])</f>
        <v>CIEC CRA</v>
      </c>
      <c r="AG135" s="242">
        <f>getStaffUnitCost</f>
        <v>529.72667641480098</v>
      </c>
      <c r="AH135" s="113">
        <f>getStaffUnitEffort</f>
        <v>0</v>
      </c>
      <c r="AI135" s="40">
        <f>getStaffQuantity</f>
        <v>0</v>
      </c>
      <c r="AJ135" s="41">
        <f>CatTemplate[[#This Row],[St. quantity]]*8/ParRatePM</f>
        <v>0</v>
      </c>
      <c r="AK135" s="320"/>
      <c r="AL135" s="53" t="str">
        <f>CatTemplate[[#This Row],[Item type]]</f>
        <v>Days</v>
      </c>
      <c r="AM135" s="12">
        <f>SUM(CatTemplate[[#This Row],[Year1]:[Year20]])</f>
        <v>0</v>
      </c>
      <c r="AN135" s="52"/>
      <c r="AO135" s="52"/>
      <c r="AP135" s="52"/>
      <c r="AQ135" s="8"/>
      <c r="AR135" s="8"/>
      <c r="AS135" s="8"/>
      <c r="AT135" s="8"/>
      <c r="AU135" s="8"/>
      <c r="AV135" s="8"/>
      <c r="AW135" s="8"/>
      <c r="AX135" s="8"/>
      <c r="AY135" s="8"/>
      <c r="AZ135" s="8"/>
      <c r="BA135" s="8"/>
      <c r="BB135" s="8"/>
      <c r="BC135" s="8"/>
      <c r="BD135" s="8"/>
      <c r="BE135" s="8"/>
      <c r="BF135" s="8"/>
      <c r="BG135" s="36"/>
      <c r="BH135" s="320"/>
      <c r="BI135" s="37" t="str">
        <f>getCostCategory</f>
        <v>07 Other costs</v>
      </c>
      <c r="BJ135" s="37" t="str">
        <f>getSection</f>
        <v>02 Patient visits and data collection</v>
      </c>
      <c r="BK135" s="32" t="str">
        <f>getObject</f>
        <v>Patient visits and data collection</v>
      </c>
      <c r="BL135" s="30">
        <f>IFERROR(getUnitCost * IF(CatTemplate[[#This Row],[Cost Category Comp.]]="01 Staff costs", 1,1),0)</f>
        <v>529.72667641480098</v>
      </c>
      <c r="BM135" s="29">
        <f>IF(AND(ISBLANK(CatTemplate[[#This Row],[Eq. unit cost]]),ISBLANK(CatTemplate[[#This Row],[Cons. unit cost]]),ISBLANK(CatTemplate[[#This Row],[Oth. unit cost]])), 0, IF(getUnitEffort =0,1,getUnitEffort) * CatTemplate[[#This Row],[Year1]])</f>
        <v>0</v>
      </c>
      <c r="BN135" s="29">
        <f>IF(AND(ISBLANK(CatTemplate[[#This Row],[Eq. unit cost]]),ISBLANK(CatTemplate[[#This Row],[Cons. unit cost]]),ISBLANK(CatTemplate[[#This Row],[Oth. unit cost]])), 0, IF(getUnitEffort =0,1,getUnitEffort) * CatTemplate[[#This Row],[Year2]])</f>
        <v>0</v>
      </c>
      <c r="BO135" s="29">
        <f>IF(AND(ISBLANK(CatTemplate[[#This Row],[Eq. unit cost]]),ISBLANK(CatTemplate[[#This Row],[Cons. unit cost]]),ISBLANK(CatTemplate[[#This Row],[Oth. unit cost]])), 0, IF(getUnitEffort =0,1,getUnitEffort) * CatTemplate[[#This Row],[Year3]])</f>
        <v>0</v>
      </c>
      <c r="BP135" s="29">
        <f>IF(AND(ISBLANK(CatTemplate[[#This Row],[Eq. unit cost]]),ISBLANK(CatTemplate[[#This Row],[Cons. unit cost]]),ISBLANK(CatTemplate[[#This Row],[Oth. unit cost]])), 0, IF(getUnitEffort =0,1,getUnitEffort) * CatTemplate[[#This Row],[Year4]])</f>
        <v>0</v>
      </c>
      <c r="BQ135" s="29">
        <f>IF(AND(ISBLANK(CatTemplate[[#This Row],[Eq. unit cost]]),ISBLANK(CatTemplate[[#This Row],[Cons. unit cost]]),ISBLANK(CatTemplate[[#This Row],[Oth. unit cost]])), 0, IF(getUnitEffort =0,1,getUnitEffort) * CatTemplate[[#This Row],[Year5]])</f>
        <v>0</v>
      </c>
      <c r="BR135" s="29">
        <f>IF(AND(ISBLANK(CatTemplate[[#This Row],[Eq. unit cost]]),ISBLANK(CatTemplate[[#This Row],[Cons. unit cost]]),ISBLANK(CatTemplate[[#This Row],[Oth. unit cost]])), 0, IF(getUnitEffort =0,1,getUnitEffort) * CatTemplate[[#This Row],[Year6]])</f>
        <v>0</v>
      </c>
      <c r="BS135" s="29">
        <f>IF(AND(ISBLANK(CatTemplate[[#This Row],[Eq. unit cost]]),ISBLANK(CatTemplate[[#This Row],[Cons. unit cost]]),ISBLANK(CatTemplate[[#This Row],[Oth. unit cost]])), 0, IF(getUnitEffort =0,1,getUnitEffort) * CatTemplate[[#This Row],[Year7]])</f>
        <v>0</v>
      </c>
      <c r="BT135" s="29">
        <f>IF(AND(ISBLANK(CatTemplate[[#This Row],[Eq. unit cost]]),ISBLANK(CatTemplate[[#This Row],[Cons. unit cost]]),ISBLANK(CatTemplate[[#This Row],[Oth. unit cost]])), 0, IF(getUnitEffort =0,1,getUnitEffort) * CatTemplate[[#This Row],[Year8]])</f>
        <v>0</v>
      </c>
      <c r="BU135" s="29">
        <f>IF(AND(ISBLANK(CatTemplate[[#This Row],[Eq. unit cost]]),ISBLANK(CatTemplate[[#This Row],[Cons. unit cost]]),ISBLANK(CatTemplate[[#This Row],[Oth. unit cost]])), 0, IF(getUnitEffort =0,1,getUnitEffort) * CatTemplate[[#This Row],[Year9]])</f>
        <v>0</v>
      </c>
      <c r="BV135" s="29">
        <f>IF(AND(ISBLANK(CatTemplate[[#This Row],[Eq. unit cost]]),ISBLANK(CatTemplate[[#This Row],[Cons. unit cost]]),ISBLANK(CatTemplate[[#This Row],[Oth. unit cost]])), 0, IF(getUnitEffort =0,1,getUnitEffort) * CatTemplate[[#This Row],[Year10]])</f>
        <v>0</v>
      </c>
      <c r="BW135" s="29">
        <f>IF(AND(ISBLANK(CatTemplate[[#This Row],[Eq. unit cost]]),ISBLANK(CatTemplate[[#This Row],[Cons. unit cost]]),ISBLANK(CatTemplate[[#This Row],[Oth. unit cost]])), 0, IF(getUnitEffort =0,1,getUnitEffort) * CatTemplate[[#This Row],[Year11]])</f>
        <v>0</v>
      </c>
      <c r="BX135" s="29">
        <f>IF(AND(ISBLANK(CatTemplate[[#This Row],[Eq. unit cost]]),ISBLANK(CatTemplate[[#This Row],[Cons. unit cost]]),ISBLANK(CatTemplate[[#This Row],[Oth. unit cost]])), 0, IF(getUnitEffort =0,1,getUnitEffort) * CatTemplate[[#This Row],[Year12]])</f>
        <v>0</v>
      </c>
      <c r="BY135" s="29">
        <f>IF(AND(ISBLANK(CatTemplate[[#This Row],[Eq. unit cost]]),ISBLANK(CatTemplate[[#This Row],[Cons. unit cost]]),ISBLANK(CatTemplate[[#This Row],[Oth. unit cost]])), 0, IF(getUnitEffort =0,1,getUnitEffort) * CatTemplate[[#This Row],[Year13]])</f>
        <v>0</v>
      </c>
      <c r="BZ135" s="29">
        <f>IF(AND(ISBLANK(CatTemplate[[#This Row],[Eq. unit cost]]),ISBLANK(CatTemplate[[#This Row],[Cons. unit cost]]),ISBLANK(CatTemplate[[#This Row],[Oth. unit cost]])), 0, IF(getUnitEffort =0,1,getUnitEffort) * CatTemplate[[#This Row],[Year14]])</f>
        <v>0</v>
      </c>
      <c r="CA135" s="29">
        <f>IF(AND(ISBLANK(CatTemplate[[#This Row],[Eq. unit cost]]),ISBLANK(CatTemplate[[#This Row],[Cons. unit cost]]),ISBLANK(CatTemplate[[#This Row],[Oth. unit cost]])), 0, IF(getUnitEffort =0,1,getUnitEffort) * CatTemplate[[#This Row],[Year15]])</f>
        <v>0</v>
      </c>
      <c r="CB135" s="29">
        <f>IF(AND(ISBLANK(CatTemplate[[#This Row],[Eq. unit cost]]),ISBLANK(CatTemplate[[#This Row],[Cons. unit cost]]),ISBLANK(CatTemplate[[#This Row],[Oth. unit cost]])), 0, IF(getUnitEffort =0,1,getUnitEffort) * CatTemplate[[#This Row],[Year16]])</f>
        <v>0</v>
      </c>
      <c r="CC135" s="29">
        <f>IF(AND(ISBLANK(CatTemplate[[#This Row],[Eq. unit cost]]),ISBLANK(CatTemplate[[#This Row],[Cons. unit cost]]),ISBLANK(CatTemplate[[#This Row],[Oth. unit cost]])), 0, IF(getUnitEffort =0,1,getUnitEffort) * CatTemplate[[#This Row],[Year17]])</f>
        <v>0</v>
      </c>
      <c r="CD135" s="29">
        <f>IF(AND(ISBLANK(CatTemplate[[#This Row],[Eq. unit cost]]),ISBLANK(CatTemplate[[#This Row],[Cons. unit cost]]),ISBLANK(CatTemplate[[#This Row],[Oth. unit cost]])), 0, IF(getUnitEffort =0,1,getUnitEffort) * CatTemplate[[#This Row],[Year18]])</f>
        <v>0</v>
      </c>
      <c r="CE135" s="29">
        <f>IF(AND(ISBLANK(CatTemplate[[#This Row],[Eq. unit cost]]),ISBLANK(CatTemplate[[#This Row],[Cons. unit cost]]),ISBLANK(CatTemplate[[#This Row],[Oth. unit cost]])), 0, IF(getUnitEffort =0,1,getUnitEffort) * CatTemplate[[#This Row],[Year19]])</f>
        <v>0</v>
      </c>
      <c r="CF135" s="29">
        <f>IF(AND(ISBLANK(CatTemplate[[#This Row],[Eq. unit cost]]),ISBLANK(CatTemplate[[#This Row],[Cons. unit cost]]),ISBLANK(CatTemplate[[#This Row],[Oth. unit cost]])), 0, IF(getUnitEffort =0,1,getUnitEffort) * CatTemplate[[#This Row],[Year20]])</f>
        <v>0</v>
      </c>
      <c r="CG135" s="45">
        <f>SUM(CatTemplate[[#This Row],[Q1]:[Q20]])</f>
        <v>0</v>
      </c>
      <c r="CH135" s="29">
        <f>IF(ISBLANK(CatTemplate[[#This Row],[St. unit effort]]),0,(CatTemplate[[#This Row],[St. unit effort]] * CatTemplate[[#This Row],[Year1]]))</f>
        <v>0</v>
      </c>
      <c r="CI135" s="29">
        <f>IF(ISBLANK(CatTemplate[[#This Row],[St. unit effort]]),0,(CatTemplate[[#This Row],[St. unit effort]] * CatTemplate[[#This Row],[Year2]]))</f>
        <v>0</v>
      </c>
      <c r="CJ135" s="29">
        <f>IF(ISBLANK(CatTemplate[[#This Row],[St. unit effort]]),0,(CatTemplate[[#This Row],[St. unit effort]] * CatTemplate[[#This Row],[Year3]]))</f>
        <v>0</v>
      </c>
      <c r="CK135" s="29">
        <f>IF(ISBLANK(CatTemplate[[#This Row],[St. unit effort]]),0,(CatTemplate[[#This Row],[St. unit effort]] * CatTemplate[[#This Row],[Year4]]))</f>
        <v>0</v>
      </c>
      <c r="CL135" s="29">
        <f>IF(ISBLANK(CatTemplate[[#This Row],[St. unit effort]]),0,(CatTemplate[[#This Row],[St. unit effort]] * CatTemplate[[#This Row],[Year5]]))</f>
        <v>0</v>
      </c>
      <c r="CM135" s="29">
        <f>IF(ISBLANK(CatTemplate[[#This Row],[St. unit effort]]),0,(CatTemplate[[#This Row],[St. unit effort]] * CatTemplate[[#This Row],[Year6]]))</f>
        <v>0</v>
      </c>
      <c r="CN135" s="29">
        <f>IF(ISBLANK(CatTemplate[[#This Row],[St. unit effort]]),0,(CatTemplate[[#This Row],[St. unit effort]] * CatTemplate[[#This Row],[Year7]]))</f>
        <v>0</v>
      </c>
      <c r="CO135" s="29">
        <f>IF(ISBLANK(CatTemplate[[#This Row],[St. unit effort]]),0,(CatTemplate[[#This Row],[St. unit effort]] * CatTemplate[[#This Row],[Year8]]))</f>
        <v>0</v>
      </c>
      <c r="CP135" s="29">
        <f>IF(ISBLANK(CatTemplate[[#This Row],[St. unit effort]]),0,(CatTemplate[[#This Row],[St. unit effort]] * CatTemplate[[#This Row],[Year9]]))</f>
        <v>0</v>
      </c>
      <c r="CQ135" s="29">
        <f>IF(ISBLANK(CatTemplate[[#This Row],[St. unit effort]]),0,(CatTemplate[[#This Row],[St. unit effort]] * CatTemplate[[#This Row],[Year10]]))</f>
        <v>0</v>
      </c>
      <c r="CR135" s="29">
        <f>IF(ISBLANK(CatTemplate[[#This Row],[St. unit effort]]),0,(CatTemplate[[#This Row],[St. unit effort]] * CatTemplate[[#This Row],[Year11]]))</f>
        <v>0</v>
      </c>
      <c r="CS135" s="29">
        <f>IF(ISBLANK(CatTemplate[[#This Row],[St. unit effort]]),0,(CatTemplate[[#This Row],[St. unit effort]] * CatTemplate[[#This Row],[Year12]]))</f>
        <v>0</v>
      </c>
      <c r="CT135" s="29">
        <f>IF(ISBLANK(CatTemplate[[#This Row],[St. unit effort]]),0,(CatTemplate[[#This Row],[St. unit effort]] * CatTemplate[[#This Row],[Year13]]))</f>
        <v>0</v>
      </c>
      <c r="CU135" s="29">
        <f>IF(ISBLANK(CatTemplate[[#This Row],[St. unit effort]]),0,(CatTemplate[[#This Row],[St. unit effort]] * CatTemplate[[#This Row],[Year14]]))</f>
        <v>0</v>
      </c>
      <c r="CV135" s="29">
        <f>IF(ISBLANK(CatTemplate[[#This Row],[St. unit effort]]),0,(CatTemplate[[#This Row],[St. unit effort]] * CatTemplate[[#This Row],[Year15]]))</f>
        <v>0</v>
      </c>
      <c r="CW135" s="29">
        <f>IF(ISBLANK(CatTemplate[[#This Row],[St. unit effort]]),0,(CatTemplate[[#This Row],[St. unit effort]] * CatTemplate[[#This Row],[Year16]]))</f>
        <v>0</v>
      </c>
      <c r="CX135" s="29">
        <f>IF(ISBLANK(CatTemplate[[#This Row],[St. unit effort]]),0,(CatTemplate[[#This Row],[St. unit effort]] * CatTemplate[[#This Row],[Year17]]))</f>
        <v>0</v>
      </c>
      <c r="CY135" s="29">
        <f>IF(ISBLANK(CatTemplate[[#This Row],[St. unit effort]]),0,(CatTemplate[[#This Row],[St. unit effort]] * CatTemplate[[#This Row],[Year18]]))</f>
        <v>0</v>
      </c>
      <c r="CZ135" s="29">
        <f>IF(ISBLANK(CatTemplate[[#This Row],[St. unit effort]]),0,(CatTemplate[[#This Row],[St. unit effort]] * CatTemplate[[#This Row],[Year19]]))</f>
        <v>0</v>
      </c>
      <c r="DA135" s="29">
        <f>IF(ISBLANK(CatTemplate[[#This Row],[St. unit effort]]),0,(CatTemplate[[#This Row],[St. unit effort]] * CatTemplate[[#This Row],[Year20]]))</f>
        <v>0</v>
      </c>
      <c r="DB135" s="57">
        <f>IF(ISBLANK(CatTemplate[[#This Row],[St. unit effort]]),0,(CatTemplate[[#This Row],[St. unit effort]] * CatTemplate[[#This Row],[Year1]])*8/ParRatePM)</f>
        <v>0</v>
      </c>
      <c r="DC135" s="57">
        <f>IF(ISBLANK(CatTemplate[[#This Row],[St. unit effort]]),0,(CatTemplate[[#This Row],[St. unit effort]] * CatTemplate[[#This Row],[Year2]])*8/ParRatePM)</f>
        <v>0</v>
      </c>
      <c r="DD135" s="57">
        <f>IF(ISBLANK(CatTemplate[[#This Row],[St. unit effort]]),0,(CatTemplate[[#This Row],[St. unit effort]] * CatTemplate[[#This Row],[Year3]])*8/ParRatePM)</f>
        <v>0</v>
      </c>
      <c r="DE135" s="57">
        <f>IF(ISBLANK(CatTemplate[[#This Row],[St. unit effort]]),0,(CatTemplate[[#This Row],[St. unit effort]] * CatTemplate[[#This Row],[Year4]])*8/ParRatePM)</f>
        <v>0</v>
      </c>
      <c r="DF135" s="57">
        <f>IF(ISBLANK(CatTemplate[[#This Row],[St. unit effort]]),0,(CatTemplate[[#This Row],[St. unit effort]] * CatTemplate[[#This Row],[Year5]])*8/ParRatePM)</f>
        <v>0</v>
      </c>
      <c r="DG135" s="57">
        <f>IF(ISBLANK(CatTemplate[[#This Row],[St. unit effort]]),0,(CatTemplate[[#This Row],[St. unit effort]] * CatTemplate[[#This Row],[Year6]])*8/ParRatePM)</f>
        <v>0</v>
      </c>
      <c r="DH135" s="57">
        <f>IF(ISBLANK(CatTemplate[[#This Row],[St. unit effort]]),0,(CatTemplate[[#This Row],[St. unit effort]] * CatTemplate[[#This Row],[Year7]])*8/ParRatePM)</f>
        <v>0</v>
      </c>
      <c r="DI135" s="57">
        <f>IF(ISBLANK(CatTemplate[[#This Row],[St. unit effort]]),0,(CatTemplate[[#This Row],[St. unit effort]] * CatTemplate[[#This Row],[Year8]])*8/ParRatePM)</f>
        <v>0</v>
      </c>
      <c r="DJ135" s="57">
        <f>IF(ISBLANK(CatTemplate[[#This Row],[St. unit effort]]),0,(CatTemplate[[#This Row],[St. unit effort]] * CatTemplate[[#This Row],[Year9]])*8/ParRatePM)</f>
        <v>0</v>
      </c>
      <c r="DK135" s="57">
        <f>IF(ISBLANK(CatTemplate[[#This Row],[St. unit effort]]),0,(CatTemplate[[#This Row],[St. unit effort]] * CatTemplate[[#This Row],[Year10]])*8/ParRatePM)</f>
        <v>0</v>
      </c>
      <c r="DL135" s="57">
        <f>IF(ISBLANK(CatTemplate[[#This Row],[St. unit effort]]),0,(CatTemplate[[#This Row],[St. unit effort]] * CatTemplate[[#This Row],[Year11]])*8/ParRatePM)</f>
        <v>0</v>
      </c>
      <c r="DM135" s="57">
        <f>IF(ISBLANK(CatTemplate[[#This Row],[St. unit effort]]),0,(CatTemplate[[#This Row],[St. unit effort]] * CatTemplate[[#This Row],[Year12]])*8/ParRatePM)</f>
        <v>0</v>
      </c>
      <c r="DN135" s="57">
        <f>IF(ISBLANK(CatTemplate[[#This Row],[St. unit effort]]),0,(CatTemplate[[#This Row],[St. unit effort]] * CatTemplate[[#This Row],[Year13]])*8/ParRatePM)</f>
        <v>0</v>
      </c>
      <c r="DO135" s="57">
        <f>IF(ISBLANK(CatTemplate[[#This Row],[St. unit effort]]),0,(CatTemplate[[#This Row],[St. unit effort]] * CatTemplate[[#This Row],[Year14]])*8/ParRatePM)</f>
        <v>0</v>
      </c>
      <c r="DP135" s="57">
        <f>IF(ISBLANK(CatTemplate[[#This Row],[St. unit effort]]),0,(CatTemplate[[#This Row],[St. unit effort]] * CatTemplate[[#This Row],[Year15]])*8/ParRatePM)</f>
        <v>0</v>
      </c>
      <c r="DQ135" s="57">
        <f>IF(ISBLANK(CatTemplate[[#This Row],[St. unit effort]]),0,(CatTemplate[[#This Row],[St. unit effort]] * CatTemplate[[#This Row],[Year16]])*8/ParRatePM)</f>
        <v>0</v>
      </c>
      <c r="DR135" s="57">
        <f>IF(ISBLANK(CatTemplate[[#This Row],[St. unit effort]]),0,(CatTemplate[[#This Row],[St. unit effort]] * CatTemplate[[#This Row],[Year17]])*8/ParRatePM)</f>
        <v>0</v>
      </c>
      <c r="DS135" s="57">
        <f>IF(ISBLANK(CatTemplate[[#This Row],[St. unit effort]]),0,(CatTemplate[[#This Row],[St. unit effort]] * CatTemplate[[#This Row],[Year18]])*8/ParRatePM)</f>
        <v>0</v>
      </c>
      <c r="DT135" s="57">
        <f>IF(ISBLANK(CatTemplate[[#This Row],[St. unit effort]]),0,(CatTemplate[[#This Row],[St. unit effort]] * CatTemplate[[#This Row],[Year19]])*8/ParRatePM)</f>
        <v>0</v>
      </c>
      <c r="DU135" s="57">
        <f>IF(ISBLANK(CatTemplate[[#This Row],[St. unit effort]]),0,(CatTemplate[[#This Row],[St. unit effort]] * CatTemplate[[#This Row],[Year20]])*8/ParRatePM)</f>
        <v>0</v>
      </c>
      <c r="DV135" s="54">
        <f>SUM(CatTemplate[[#This Row],[PM1]:[PM20]])</f>
        <v>0</v>
      </c>
      <c r="DW135" s="56">
        <f t="shared" ref="DW135:EL150" si="47">getCost(COLUMN(), ROW(), "Other")</f>
        <v>0</v>
      </c>
      <c r="DX135" s="56">
        <f t="shared" si="47"/>
        <v>0</v>
      </c>
      <c r="DY135" s="56">
        <f t="shared" si="47"/>
        <v>0</v>
      </c>
      <c r="DZ135" s="56">
        <f t="shared" si="47"/>
        <v>0</v>
      </c>
      <c r="EA135" s="56">
        <f t="shared" si="47"/>
        <v>0</v>
      </c>
      <c r="EB135" s="56">
        <f t="shared" si="47"/>
        <v>0</v>
      </c>
      <c r="EC135" s="56">
        <f t="shared" si="47"/>
        <v>0</v>
      </c>
      <c r="ED135" s="56">
        <f t="shared" si="47"/>
        <v>0</v>
      </c>
      <c r="EE135" s="56">
        <f t="shared" si="47"/>
        <v>0</v>
      </c>
      <c r="EF135" s="56">
        <f t="shared" si="47"/>
        <v>0</v>
      </c>
      <c r="EG135" s="56">
        <f t="shared" si="47"/>
        <v>0</v>
      </c>
      <c r="EH135" s="56">
        <f t="shared" si="47"/>
        <v>0</v>
      </c>
      <c r="EI135" s="56">
        <f t="shared" si="47"/>
        <v>0</v>
      </c>
      <c r="EJ135" s="56">
        <f t="shared" si="47"/>
        <v>0</v>
      </c>
      <c r="EK135" s="56">
        <f t="shared" si="47"/>
        <v>0</v>
      </c>
      <c r="EL135" s="56">
        <f t="shared" si="47"/>
        <v>0</v>
      </c>
      <c r="EM135" s="56">
        <f t="shared" si="45"/>
        <v>0</v>
      </c>
      <c r="EN135" s="56">
        <f t="shared" si="45"/>
        <v>0</v>
      </c>
      <c r="EO135" s="56">
        <f t="shared" si="45"/>
        <v>0</v>
      </c>
      <c r="EP135" s="56">
        <f t="shared" si="45"/>
        <v>0</v>
      </c>
      <c r="EQ135" s="30">
        <f>CatTemplate[[#This Row],[Eq. unit cost]] * CatTemplate[[#This Row],[Eq. quantity]]</f>
        <v>0</v>
      </c>
      <c r="ER135" s="30">
        <f>CatTemplate[[#This Row],[Cons. unit cost]] *CatTemplate[[#This Row],[Cons. quantity]]</f>
        <v>0</v>
      </c>
      <c r="ES135" s="30">
        <f>CatTemplate[[#This Row],[Oth. unit cost]] *CatTemplate[[#This Row],[Oth. quantity]]</f>
        <v>0</v>
      </c>
      <c r="ET135" s="55">
        <f>SUM(CatTemplate[[#This Row],[CO1]:[CO20]])</f>
        <v>0</v>
      </c>
      <c r="EU135" s="56">
        <f t="shared" ref="EU135:FJ150" si="48">getCost(COLUMN(), ROW(), "Staff")</f>
        <v>0</v>
      </c>
      <c r="EV135" s="56">
        <f t="shared" si="48"/>
        <v>0</v>
      </c>
      <c r="EW135" s="56">
        <f t="shared" si="48"/>
        <v>0</v>
      </c>
      <c r="EX135" s="56">
        <f t="shared" si="48"/>
        <v>0</v>
      </c>
      <c r="EY135" s="56">
        <f t="shared" si="48"/>
        <v>0</v>
      </c>
      <c r="EZ135" s="56">
        <f t="shared" si="48"/>
        <v>0</v>
      </c>
      <c r="FA135" s="56">
        <f t="shared" si="48"/>
        <v>0</v>
      </c>
      <c r="FB135" s="56">
        <f t="shared" si="48"/>
        <v>0</v>
      </c>
      <c r="FC135" s="56">
        <f t="shared" si="48"/>
        <v>0</v>
      </c>
      <c r="FD135" s="56">
        <f t="shared" si="48"/>
        <v>0</v>
      </c>
      <c r="FE135" s="56">
        <f t="shared" si="48"/>
        <v>0</v>
      </c>
      <c r="FF135" s="56">
        <f t="shared" si="48"/>
        <v>0</v>
      </c>
      <c r="FG135" s="56">
        <f t="shared" si="48"/>
        <v>0</v>
      </c>
      <c r="FH135" s="56">
        <f t="shared" si="48"/>
        <v>0</v>
      </c>
      <c r="FI135" s="56">
        <f t="shared" si="48"/>
        <v>0</v>
      </c>
      <c r="FJ135" s="56">
        <f t="shared" si="48"/>
        <v>0</v>
      </c>
      <c r="FK135" s="56">
        <f t="shared" si="46"/>
        <v>0</v>
      </c>
      <c r="FL135" s="56">
        <f t="shared" si="46"/>
        <v>0</v>
      </c>
      <c r="FM135" s="56">
        <f t="shared" si="46"/>
        <v>0</v>
      </c>
      <c r="FN135" s="56">
        <f t="shared" si="46"/>
        <v>0</v>
      </c>
      <c r="FO135" s="58">
        <f>SUM(CatTemplate[[#This Row],[CS1]:[CS20]])</f>
        <v>0</v>
      </c>
      <c r="FP135" s="59">
        <f>CatTemplate[[#This Row],[Total Oth. cost]]+CatTemplate[[#This Row],[Total St. Cost]]</f>
        <v>0</v>
      </c>
      <c r="FQ135" s="33" t="e">
        <f t="shared" si="27"/>
        <v>#VALUE!</v>
      </c>
      <c r="FR135" s="33" t="e">
        <f t="shared" si="28"/>
        <v>#VALUE!</v>
      </c>
      <c r="FS135" s="30" t="e">
        <f>(CatTemplate[[#This Row],[CO1]] + CatTemplate[[#This Row],[CS1]]) * (1 + getRateOHFinal) * getRateMarkupFinal</f>
        <v>#VALUE!</v>
      </c>
      <c r="FT135" s="30" t="e">
        <f>(CatTemplate[[#This Row],[CO2]] + CatTemplate[[#This Row],[CS2]]) * (1 + getRateOHFinal) * getRateMarkupFinal</f>
        <v>#VALUE!</v>
      </c>
      <c r="FU135" s="30" t="e">
        <f>(CatTemplate[[#This Row],[CO3]] + CatTemplate[[#This Row],[CS3]]) * (1 + getRateOHFinal) * getRateMarkupFinal</f>
        <v>#VALUE!</v>
      </c>
      <c r="FV135" s="30" t="e">
        <f>(CatTemplate[[#This Row],[CO4]] + CatTemplate[[#This Row],[CS4]]) * (1 + getRateOHFinal) * getRateMarkupFinal</f>
        <v>#VALUE!</v>
      </c>
      <c r="FW135" s="30" t="e">
        <f>(CatTemplate[[#This Row],[CO5]] + CatTemplate[[#This Row],[CS5]]) * (1 + getRateOHFinal) * getRateMarkupFinal</f>
        <v>#VALUE!</v>
      </c>
      <c r="FX135" s="30" t="e">
        <f>(CatTemplate[[#This Row],[CO6]] + CatTemplate[[#This Row],[CS6]]) * (1 + getRateOHFinal) * getRateMarkupFinal</f>
        <v>#VALUE!</v>
      </c>
      <c r="FY135" s="30" t="e">
        <f>(CatTemplate[[#This Row],[CO7]] + CatTemplate[[#This Row],[CS7]]) * (1 + getRateOHFinal) * getRateMarkupFinal</f>
        <v>#VALUE!</v>
      </c>
      <c r="FZ135" s="30" t="e">
        <f>(CatTemplate[[#This Row],[CO8]] + CatTemplate[[#This Row],[CS8]]) * (1 + getRateOHFinal) * getRateMarkupFinal</f>
        <v>#VALUE!</v>
      </c>
      <c r="GA135" s="30" t="e">
        <f>(CatTemplate[[#This Row],[CO9]] + CatTemplate[[#This Row],[CS9]]) * (1 + getRateOHFinal) * getRateMarkupFinal</f>
        <v>#VALUE!</v>
      </c>
      <c r="GB135" s="30" t="e">
        <f>(CatTemplate[[#This Row],[CO10]] + CatTemplate[[#This Row],[CS10]]) * (1 + getRateOHFinal) * getRateMarkupFinal</f>
        <v>#VALUE!</v>
      </c>
      <c r="GC135" s="30" t="e">
        <f>(CatTemplate[[#This Row],[CO11]] + CatTemplate[[#This Row],[CS11]]) * (1 + getRateOHFinal) * getRateMarkupFinal</f>
        <v>#VALUE!</v>
      </c>
      <c r="GD135" s="30" t="e">
        <f>(CatTemplate[[#This Row],[CO12]] + CatTemplate[[#This Row],[CS12]]) * (1 + getRateOHFinal) * getRateMarkupFinal</f>
        <v>#VALUE!</v>
      </c>
      <c r="GE135" s="30" t="e">
        <f>(CatTemplate[[#This Row],[CO13]] + CatTemplate[[#This Row],[CS13]]) * (1 + getRateOHFinal) * getRateMarkupFinal</f>
        <v>#VALUE!</v>
      </c>
      <c r="GF135" s="30" t="e">
        <f>(CatTemplate[[#This Row],[CO14]] + CatTemplate[[#This Row],[CS14]]) * (1 + getRateOHFinal) * getRateMarkupFinal</f>
        <v>#VALUE!</v>
      </c>
      <c r="GG135" s="30" t="e">
        <f>(CatTemplate[[#This Row],[CO15]] + CatTemplate[[#This Row],[CS15]]) * (1 + getRateOHFinal) * getRateMarkupFinal</f>
        <v>#VALUE!</v>
      </c>
      <c r="GH135" s="30" t="e">
        <f>(CatTemplate[[#This Row],[CO16]] + CatTemplate[[#This Row],[CS16]]) * (1 + getRateOHFinal) * getRateMarkupFinal</f>
        <v>#VALUE!</v>
      </c>
      <c r="GI135" s="30" t="e">
        <f>(CatTemplate[[#This Row],[CO17]] + CatTemplate[[#This Row],[CS17]]) * (1 + getRateOHFinal) * getRateMarkupFinal</f>
        <v>#VALUE!</v>
      </c>
      <c r="GJ135" s="30" t="e">
        <f>(CatTemplate[[#This Row],[CO18]] + CatTemplate[[#This Row],[CS18]]) * (1 + getRateOHFinal) * getRateMarkupFinal</f>
        <v>#VALUE!</v>
      </c>
      <c r="GK135" s="30" t="e">
        <f>(CatTemplate[[#This Row],[CO19]] + CatTemplate[[#This Row],[CS19]]) * (1 + getRateOHFinal) * getRateMarkupFinal</f>
        <v>#VALUE!</v>
      </c>
      <c r="GL135" s="30" t="e">
        <f>(CatTemplate[[#This Row],[CO20]] + CatTemplate[[#This Row],[CS20]]) * (1 + getRateOHFinal) * getRateMarkupFinal</f>
        <v>#VALUE!</v>
      </c>
      <c r="GM135" s="30" t="e">
        <f t="shared" si="29"/>
        <v>#VALUE!</v>
      </c>
      <c r="GN135" s="30" t="e">
        <f t="shared" si="30"/>
        <v>#VALUE!</v>
      </c>
      <c r="GO135" s="30" t="e">
        <f t="shared" si="31"/>
        <v>#VALUE!</v>
      </c>
      <c r="GP135" s="30" t="e">
        <f t="shared" si="32"/>
        <v>#VALUE!</v>
      </c>
      <c r="GQ135" s="30" t="e">
        <f>(CatTemplate[[#This Row],[CO1]]+CatTemplate[[#This Row],[CS1]]) * (1+ getRateOHFinal) * (1 + getRateMarkupFinal)</f>
        <v>#VALUE!</v>
      </c>
      <c r="GR135" s="30" t="e">
        <f>(CatTemplate[[#This Row],[CO2]]+CatTemplate[[#This Row],[CS2]]) * (1+ getRateOHFinal) * (1 + getRateMarkupFinal)</f>
        <v>#VALUE!</v>
      </c>
      <c r="GS135" s="30" t="e">
        <f>(CatTemplate[[#This Row],[CO3]]+CatTemplate[[#This Row],[CS3]]) * (1+ getRateOHFinal) * (1 + getRateMarkupFinal)</f>
        <v>#VALUE!</v>
      </c>
      <c r="GT135" s="30" t="e">
        <f>(CatTemplate[[#This Row],[CO4]]+CatTemplate[[#This Row],[CS4]]) * (1+ getRateOHFinal) * (1 + getRateMarkupFinal)</f>
        <v>#VALUE!</v>
      </c>
      <c r="GU135" s="30" t="e">
        <f>(CatTemplate[[#This Row],[CO5]]+CatTemplate[[#This Row],[CS5]]) * (1+ getRateOHFinal) * (1 + getRateMarkupFinal)</f>
        <v>#VALUE!</v>
      </c>
      <c r="GV135" s="30" t="e">
        <f>(CatTemplate[[#This Row],[CO6]]+CatTemplate[[#This Row],[CS6]]) * (1+ getRateOHFinal) * (1 + getRateMarkupFinal)</f>
        <v>#VALUE!</v>
      </c>
      <c r="GW135" s="30" t="e">
        <f>(CatTemplate[[#This Row],[CO7]]+CatTemplate[[#This Row],[CS7]]) * (1+ getRateOHFinal) * (1 + getRateMarkupFinal)</f>
        <v>#VALUE!</v>
      </c>
      <c r="GX135" s="30" t="e">
        <f>(CatTemplate[[#This Row],[CO8]]+CatTemplate[[#This Row],[CS8]]) * (1+ getRateOHFinal) * (1 + getRateMarkupFinal)</f>
        <v>#VALUE!</v>
      </c>
      <c r="GY135" s="30" t="e">
        <f>(CatTemplate[[#This Row],[CO9]]+CatTemplate[[#This Row],[CS9]]) * (1+ getRateOHFinal) * (1 + getRateMarkupFinal)</f>
        <v>#VALUE!</v>
      </c>
      <c r="GZ135" s="30" t="e">
        <f>(CatTemplate[[#This Row],[CO10]]+CatTemplate[[#This Row],[CS10]]) * (1+ getRateOHFinal) * (1 + getRateMarkupFinal)</f>
        <v>#VALUE!</v>
      </c>
      <c r="HA135" s="30" t="e">
        <f>(CatTemplate[[#This Row],[CO11]]+CatTemplate[[#This Row],[CS11]]) * (1+ getRateOHFinal) * (1 + getRateMarkupFinal)</f>
        <v>#VALUE!</v>
      </c>
      <c r="HB135" s="30" t="e">
        <f>(CatTemplate[[#This Row],[CO12]]+CatTemplate[[#This Row],[CS12]]) * (1+ getRateOHFinal) * (1 + getRateMarkupFinal)</f>
        <v>#VALUE!</v>
      </c>
      <c r="HC135" s="30" t="e">
        <f>(CatTemplate[[#This Row],[CO13]]+CatTemplate[[#This Row],[CS13]]) * (1+ getRateOHFinal) * (1 + getRateMarkupFinal)</f>
        <v>#VALUE!</v>
      </c>
      <c r="HD135" s="30" t="e">
        <f>(CatTemplate[[#This Row],[CO14]]+CatTemplate[[#This Row],[CS14]]) * (1+ getRateOHFinal) * (1 + getRateMarkupFinal)</f>
        <v>#VALUE!</v>
      </c>
      <c r="HE135" s="30" t="e">
        <f>(CatTemplate[[#This Row],[CO15]]+CatTemplate[[#This Row],[CS15]]) * (1+ getRateOHFinal) * (1 + getRateMarkupFinal)</f>
        <v>#VALUE!</v>
      </c>
      <c r="HF135" s="30" t="e">
        <f>(CatTemplate[[#This Row],[CO16]]+CatTemplate[[#This Row],[CS16]]) * (1+ getRateOHFinal) * (1 + getRateMarkupFinal)</f>
        <v>#VALUE!</v>
      </c>
      <c r="HG135" s="30" t="e">
        <f>(CatTemplate[[#This Row],[CO17]]+CatTemplate[[#This Row],[CS17]]) * (1+ getRateOHFinal) * (1 + getRateMarkupFinal)</f>
        <v>#VALUE!</v>
      </c>
      <c r="HH135" s="30" t="e">
        <f>(CatTemplate[[#This Row],[CO18]]+CatTemplate[[#This Row],[CS18]]) * (1+ getRateOHFinal) * (1 + getRateMarkupFinal)</f>
        <v>#VALUE!</v>
      </c>
      <c r="HI135" s="30" t="e">
        <f>(CatTemplate[[#This Row],[CO19]]+CatTemplate[[#This Row],[CS19]]) * (1+ getRateOHFinal) * (1 + getRateMarkupFinal)</f>
        <v>#VALUE!</v>
      </c>
      <c r="HJ135" s="30" t="e">
        <f>(CatTemplate[[#This Row],[CO20]]+CatTemplate[[#This Row],[CS20]]) * (1+ getRateOHFinal) * (1 + getRateMarkupFinal)</f>
        <v>#VALUE!</v>
      </c>
      <c r="HK135" s="39" t="e">
        <f>CatTemplate[[#This Row],[Total cost]]+CatTemplate[[#This Row],[OH Amount]]+CatTemplate[[#This Row],[Markup]]</f>
        <v>#VALUE!</v>
      </c>
      <c r="HL135" s="63">
        <f>IF(CatTemplate[[#This Row],[Units]]="Days",CatTemplate[[#This Row],[Project quantity]]*CatTemplate[[#This Row],[St. unit effort]],CatTemplate[[#This Row],[Project quantity]])</f>
        <v>0</v>
      </c>
      <c r="HM135" s="287">
        <f>IFERROR(CatTemplate[[#This Row],[Total Price]]/(CatTemplate[[#This Row],[Final Quantity]]),0)</f>
        <v>0</v>
      </c>
      <c r="HN135" s="261"/>
    </row>
    <row r="136" spans="2:222" ht="25.5" customHeight="1" x14ac:dyDescent="0.2">
      <c r="B136" s="6" t="s">
        <v>75</v>
      </c>
      <c r="C136" s="22">
        <v>2</v>
      </c>
      <c r="D136" s="7" t="s">
        <v>75</v>
      </c>
      <c r="E136" s="24">
        <v>10</v>
      </c>
      <c r="F136" s="18" t="s">
        <v>164</v>
      </c>
      <c r="G136" s="26">
        <v>22</v>
      </c>
      <c r="H136" s="18" t="s">
        <v>167</v>
      </c>
      <c r="I136" s="18" t="s">
        <v>897</v>
      </c>
      <c r="J136" s="15" t="s">
        <v>28</v>
      </c>
      <c r="K136" s="15"/>
      <c r="L136" s="15" t="s">
        <v>140</v>
      </c>
      <c r="M136" s="15" t="s">
        <v>890</v>
      </c>
      <c r="N136" s="15" t="s">
        <v>858</v>
      </c>
      <c r="O136" s="320"/>
      <c r="P136" s="71"/>
      <c r="Q136" s="108"/>
      <c r="R136" s="73"/>
      <c r="S136" s="97"/>
      <c r="T136" s="100">
        <f>getEqUnitCost</f>
        <v>0</v>
      </c>
      <c r="U136" s="73">
        <f>getEqUnitEffort</f>
        <v>0</v>
      </c>
      <c r="V136" s="101">
        <f>getEqQuantity</f>
        <v>0</v>
      </c>
      <c r="W136" s="320"/>
      <c r="X136" s="100">
        <f>getConsUnitCost</f>
        <v>0</v>
      </c>
      <c r="Y136" s="73">
        <f>getConsUnitEffort</f>
        <v>0</v>
      </c>
      <c r="Z136" s="14">
        <f>getConsQuantity</f>
        <v>0</v>
      </c>
      <c r="AA136" s="320"/>
      <c r="AB136" s="72"/>
      <c r="AC136" s="112"/>
      <c r="AD136" s="14">
        <f>getOthQuantity</f>
        <v>0</v>
      </c>
      <c r="AE136" s="320"/>
      <c r="AF136" s="28" t="str">
        <f>IF(ISBLANK(CatTemplate[[#This Row],[Resource type]]),"",CatTemplate[[#This Row],[Resource type]])</f>
        <v>CIEC CRA</v>
      </c>
      <c r="AG136" s="242">
        <f>getStaffUnitCost</f>
        <v>529.72667641480098</v>
      </c>
      <c r="AH136" s="113">
        <f>getStaffUnitEffort</f>
        <v>0</v>
      </c>
      <c r="AI136" s="40">
        <f>getStaffQuantity</f>
        <v>0</v>
      </c>
      <c r="AJ136" s="41">
        <f>CatTemplate[[#This Row],[St. quantity]]*8/ParRatePM</f>
        <v>0</v>
      </c>
      <c r="AK136" s="320"/>
      <c r="AL136" s="53" t="str">
        <f>CatTemplate[[#This Row],[Item type]]</f>
        <v>Days</v>
      </c>
      <c r="AM136" s="12">
        <f>SUM(CatTemplate[[#This Row],[Year1]:[Year20]])</f>
        <v>0</v>
      </c>
      <c r="AN136" s="52"/>
      <c r="AO136" s="52"/>
      <c r="AP136" s="52"/>
      <c r="AQ136" s="8"/>
      <c r="AR136" s="8"/>
      <c r="AS136" s="8"/>
      <c r="AT136" s="8"/>
      <c r="AU136" s="8"/>
      <c r="AV136" s="8"/>
      <c r="AW136" s="8"/>
      <c r="AX136" s="8"/>
      <c r="AY136" s="8"/>
      <c r="AZ136" s="8"/>
      <c r="BA136" s="8"/>
      <c r="BB136" s="8"/>
      <c r="BC136" s="8"/>
      <c r="BD136" s="8"/>
      <c r="BE136" s="8"/>
      <c r="BF136" s="8"/>
      <c r="BG136" s="36"/>
      <c r="BH136" s="320"/>
      <c r="BI136" s="37" t="str">
        <f>getCostCategory</f>
        <v>07 Other costs</v>
      </c>
      <c r="BJ136" s="37" t="str">
        <f>getSection</f>
        <v>02 Patient visits and data collection</v>
      </c>
      <c r="BK136" s="32" t="str">
        <f>getObject</f>
        <v>Patient visits and data collection</v>
      </c>
      <c r="BL136" s="30">
        <f>IFERROR(getUnitCost * IF(CatTemplate[[#This Row],[Cost Category Comp.]]="01 Staff costs", 1,1),0)</f>
        <v>529.72667641480098</v>
      </c>
      <c r="BM136" s="29">
        <f>IF(AND(ISBLANK(CatTemplate[[#This Row],[Eq. unit cost]]),ISBLANK(CatTemplate[[#This Row],[Cons. unit cost]]),ISBLANK(CatTemplate[[#This Row],[Oth. unit cost]])), 0, IF(getUnitEffort =0,1,getUnitEffort) * CatTemplate[[#This Row],[Year1]])</f>
        <v>0</v>
      </c>
      <c r="BN136" s="29">
        <f>IF(AND(ISBLANK(CatTemplate[[#This Row],[Eq. unit cost]]),ISBLANK(CatTemplate[[#This Row],[Cons. unit cost]]),ISBLANK(CatTemplate[[#This Row],[Oth. unit cost]])), 0, IF(getUnitEffort =0,1,getUnitEffort) * CatTemplate[[#This Row],[Year2]])</f>
        <v>0</v>
      </c>
      <c r="BO136" s="29">
        <f>IF(AND(ISBLANK(CatTemplate[[#This Row],[Eq. unit cost]]),ISBLANK(CatTemplate[[#This Row],[Cons. unit cost]]),ISBLANK(CatTemplate[[#This Row],[Oth. unit cost]])), 0, IF(getUnitEffort =0,1,getUnitEffort) * CatTemplate[[#This Row],[Year3]])</f>
        <v>0</v>
      </c>
      <c r="BP136" s="29">
        <f>IF(AND(ISBLANK(CatTemplate[[#This Row],[Eq. unit cost]]),ISBLANK(CatTemplate[[#This Row],[Cons. unit cost]]),ISBLANK(CatTemplate[[#This Row],[Oth. unit cost]])), 0, IF(getUnitEffort =0,1,getUnitEffort) * CatTemplate[[#This Row],[Year4]])</f>
        <v>0</v>
      </c>
      <c r="BQ136" s="29">
        <f>IF(AND(ISBLANK(CatTemplate[[#This Row],[Eq. unit cost]]),ISBLANK(CatTemplate[[#This Row],[Cons. unit cost]]),ISBLANK(CatTemplate[[#This Row],[Oth. unit cost]])), 0, IF(getUnitEffort =0,1,getUnitEffort) * CatTemplate[[#This Row],[Year5]])</f>
        <v>0</v>
      </c>
      <c r="BR136" s="29">
        <f>IF(AND(ISBLANK(CatTemplate[[#This Row],[Eq. unit cost]]),ISBLANK(CatTemplate[[#This Row],[Cons. unit cost]]),ISBLANK(CatTemplate[[#This Row],[Oth. unit cost]])), 0, IF(getUnitEffort =0,1,getUnitEffort) * CatTemplate[[#This Row],[Year6]])</f>
        <v>0</v>
      </c>
      <c r="BS136" s="29">
        <f>IF(AND(ISBLANK(CatTemplate[[#This Row],[Eq. unit cost]]),ISBLANK(CatTemplate[[#This Row],[Cons. unit cost]]),ISBLANK(CatTemplate[[#This Row],[Oth. unit cost]])), 0, IF(getUnitEffort =0,1,getUnitEffort) * CatTemplate[[#This Row],[Year7]])</f>
        <v>0</v>
      </c>
      <c r="BT136" s="29">
        <f>IF(AND(ISBLANK(CatTemplate[[#This Row],[Eq. unit cost]]),ISBLANK(CatTemplate[[#This Row],[Cons. unit cost]]),ISBLANK(CatTemplate[[#This Row],[Oth. unit cost]])), 0, IF(getUnitEffort =0,1,getUnitEffort) * CatTemplate[[#This Row],[Year8]])</f>
        <v>0</v>
      </c>
      <c r="BU136" s="29">
        <f>IF(AND(ISBLANK(CatTemplate[[#This Row],[Eq. unit cost]]),ISBLANK(CatTemplate[[#This Row],[Cons. unit cost]]),ISBLANK(CatTemplate[[#This Row],[Oth. unit cost]])), 0, IF(getUnitEffort =0,1,getUnitEffort) * CatTemplate[[#This Row],[Year9]])</f>
        <v>0</v>
      </c>
      <c r="BV136" s="29">
        <f>IF(AND(ISBLANK(CatTemplate[[#This Row],[Eq. unit cost]]),ISBLANK(CatTemplate[[#This Row],[Cons. unit cost]]),ISBLANK(CatTemplate[[#This Row],[Oth. unit cost]])), 0, IF(getUnitEffort =0,1,getUnitEffort) * CatTemplate[[#This Row],[Year10]])</f>
        <v>0</v>
      </c>
      <c r="BW136" s="29">
        <f>IF(AND(ISBLANK(CatTemplate[[#This Row],[Eq. unit cost]]),ISBLANK(CatTemplate[[#This Row],[Cons. unit cost]]),ISBLANK(CatTemplate[[#This Row],[Oth. unit cost]])), 0, IF(getUnitEffort =0,1,getUnitEffort) * CatTemplate[[#This Row],[Year11]])</f>
        <v>0</v>
      </c>
      <c r="BX136" s="29">
        <f>IF(AND(ISBLANK(CatTemplate[[#This Row],[Eq. unit cost]]),ISBLANK(CatTemplate[[#This Row],[Cons. unit cost]]),ISBLANK(CatTemplate[[#This Row],[Oth. unit cost]])), 0, IF(getUnitEffort =0,1,getUnitEffort) * CatTemplate[[#This Row],[Year12]])</f>
        <v>0</v>
      </c>
      <c r="BY136" s="29">
        <f>IF(AND(ISBLANK(CatTemplate[[#This Row],[Eq. unit cost]]),ISBLANK(CatTemplate[[#This Row],[Cons. unit cost]]),ISBLANK(CatTemplate[[#This Row],[Oth. unit cost]])), 0, IF(getUnitEffort =0,1,getUnitEffort) * CatTemplate[[#This Row],[Year13]])</f>
        <v>0</v>
      </c>
      <c r="BZ136" s="29">
        <f>IF(AND(ISBLANK(CatTemplate[[#This Row],[Eq. unit cost]]),ISBLANK(CatTemplate[[#This Row],[Cons. unit cost]]),ISBLANK(CatTemplate[[#This Row],[Oth. unit cost]])), 0, IF(getUnitEffort =0,1,getUnitEffort) * CatTemplate[[#This Row],[Year14]])</f>
        <v>0</v>
      </c>
      <c r="CA136" s="29">
        <f>IF(AND(ISBLANK(CatTemplate[[#This Row],[Eq. unit cost]]),ISBLANK(CatTemplate[[#This Row],[Cons. unit cost]]),ISBLANK(CatTemplate[[#This Row],[Oth. unit cost]])), 0, IF(getUnitEffort =0,1,getUnitEffort) * CatTemplate[[#This Row],[Year15]])</f>
        <v>0</v>
      </c>
      <c r="CB136" s="29">
        <f>IF(AND(ISBLANK(CatTemplate[[#This Row],[Eq. unit cost]]),ISBLANK(CatTemplate[[#This Row],[Cons. unit cost]]),ISBLANK(CatTemplate[[#This Row],[Oth. unit cost]])), 0, IF(getUnitEffort =0,1,getUnitEffort) * CatTemplate[[#This Row],[Year16]])</f>
        <v>0</v>
      </c>
      <c r="CC136" s="29">
        <f>IF(AND(ISBLANK(CatTemplate[[#This Row],[Eq. unit cost]]),ISBLANK(CatTemplate[[#This Row],[Cons. unit cost]]),ISBLANK(CatTemplate[[#This Row],[Oth. unit cost]])), 0, IF(getUnitEffort =0,1,getUnitEffort) * CatTemplate[[#This Row],[Year17]])</f>
        <v>0</v>
      </c>
      <c r="CD136" s="29">
        <f>IF(AND(ISBLANK(CatTemplate[[#This Row],[Eq. unit cost]]),ISBLANK(CatTemplate[[#This Row],[Cons. unit cost]]),ISBLANK(CatTemplate[[#This Row],[Oth. unit cost]])), 0, IF(getUnitEffort =0,1,getUnitEffort) * CatTemplate[[#This Row],[Year18]])</f>
        <v>0</v>
      </c>
      <c r="CE136" s="29">
        <f>IF(AND(ISBLANK(CatTemplate[[#This Row],[Eq. unit cost]]),ISBLANK(CatTemplate[[#This Row],[Cons. unit cost]]),ISBLANK(CatTemplate[[#This Row],[Oth. unit cost]])), 0, IF(getUnitEffort =0,1,getUnitEffort) * CatTemplate[[#This Row],[Year19]])</f>
        <v>0</v>
      </c>
      <c r="CF136" s="29">
        <f>IF(AND(ISBLANK(CatTemplate[[#This Row],[Eq. unit cost]]),ISBLANK(CatTemplate[[#This Row],[Cons. unit cost]]),ISBLANK(CatTemplate[[#This Row],[Oth. unit cost]])), 0, IF(getUnitEffort =0,1,getUnitEffort) * CatTemplate[[#This Row],[Year20]])</f>
        <v>0</v>
      </c>
      <c r="CG136" s="45">
        <f>SUM(CatTemplate[[#This Row],[Q1]:[Q20]])</f>
        <v>0</v>
      </c>
      <c r="CH136" s="29">
        <f>IF(ISBLANK(CatTemplate[[#This Row],[St. unit effort]]),0,(CatTemplate[[#This Row],[St. unit effort]] * CatTemplate[[#This Row],[Year1]]))</f>
        <v>0</v>
      </c>
      <c r="CI136" s="29">
        <f>IF(ISBLANK(CatTemplate[[#This Row],[St. unit effort]]),0,(CatTemplate[[#This Row],[St. unit effort]] * CatTemplate[[#This Row],[Year2]]))</f>
        <v>0</v>
      </c>
      <c r="CJ136" s="29">
        <f>IF(ISBLANK(CatTemplate[[#This Row],[St. unit effort]]),0,(CatTemplate[[#This Row],[St. unit effort]] * CatTemplate[[#This Row],[Year3]]))</f>
        <v>0</v>
      </c>
      <c r="CK136" s="29">
        <f>IF(ISBLANK(CatTemplate[[#This Row],[St. unit effort]]),0,(CatTemplate[[#This Row],[St. unit effort]] * CatTemplate[[#This Row],[Year4]]))</f>
        <v>0</v>
      </c>
      <c r="CL136" s="29">
        <f>IF(ISBLANK(CatTemplate[[#This Row],[St. unit effort]]),0,(CatTemplate[[#This Row],[St. unit effort]] * CatTemplate[[#This Row],[Year5]]))</f>
        <v>0</v>
      </c>
      <c r="CM136" s="29">
        <f>IF(ISBLANK(CatTemplate[[#This Row],[St. unit effort]]),0,(CatTemplate[[#This Row],[St. unit effort]] * CatTemplate[[#This Row],[Year6]]))</f>
        <v>0</v>
      </c>
      <c r="CN136" s="29">
        <f>IF(ISBLANK(CatTemplate[[#This Row],[St. unit effort]]),0,(CatTemplate[[#This Row],[St. unit effort]] * CatTemplate[[#This Row],[Year7]]))</f>
        <v>0</v>
      </c>
      <c r="CO136" s="29">
        <f>IF(ISBLANK(CatTemplate[[#This Row],[St. unit effort]]),0,(CatTemplate[[#This Row],[St. unit effort]] * CatTemplate[[#This Row],[Year8]]))</f>
        <v>0</v>
      </c>
      <c r="CP136" s="29">
        <f>IF(ISBLANK(CatTemplate[[#This Row],[St. unit effort]]),0,(CatTemplate[[#This Row],[St. unit effort]] * CatTemplate[[#This Row],[Year9]]))</f>
        <v>0</v>
      </c>
      <c r="CQ136" s="29">
        <f>IF(ISBLANK(CatTemplate[[#This Row],[St. unit effort]]),0,(CatTemplate[[#This Row],[St. unit effort]] * CatTemplate[[#This Row],[Year10]]))</f>
        <v>0</v>
      </c>
      <c r="CR136" s="29">
        <f>IF(ISBLANK(CatTemplate[[#This Row],[St. unit effort]]),0,(CatTemplate[[#This Row],[St. unit effort]] * CatTemplate[[#This Row],[Year11]]))</f>
        <v>0</v>
      </c>
      <c r="CS136" s="29">
        <f>IF(ISBLANK(CatTemplate[[#This Row],[St. unit effort]]),0,(CatTemplate[[#This Row],[St. unit effort]] * CatTemplate[[#This Row],[Year12]]))</f>
        <v>0</v>
      </c>
      <c r="CT136" s="29">
        <f>IF(ISBLANK(CatTemplate[[#This Row],[St. unit effort]]),0,(CatTemplate[[#This Row],[St. unit effort]] * CatTemplate[[#This Row],[Year13]]))</f>
        <v>0</v>
      </c>
      <c r="CU136" s="29">
        <f>IF(ISBLANK(CatTemplate[[#This Row],[St. unit effort]]),0,(CatTemplate[[#This Row],[St. unit effort]] * CatTemplate[[#This Row],[Year14]]))</f>
        <v>0</v>
      </c>
      <c r="CV136" s="29">
        <f>IF(ISBLANK(CatTemplate[[#This Row],[St. unit effort]]),0,(CatTemplate[[#This Row],[St. unit effort]] * CatTemplate[[#This Row],[Year15]]))</f>
        <v>0</v>
      </c>
      <c r="CW136" s="29">
        <f>IF(ISBLANK(CatTemplate[[#This Row],[St. unit effort]]),0,(CatTemplate[[#This Row],[St. unit effort]] * CatTemplate[[#This Row],[Year16]]))</f>
        <v>0</v>
      </c>
      <c r="CX136" s="29">
        <f>IF(ISBLANK(CatTemplate[[#This Row],[St. unit effort]]),0,(CatTemplate[[#This Row],[St. unit effort]] * CatTemplate[[#This Row],[Year17]]))</f>
        <v>0</v>
      </c>
      <c r="CY136" s="29">
        <f>IF(ISBLANK(CatTemplate[[#This Row],[St. unit effort]]),0,(CatTemplate[[#This Row],[St. unit effort]] * CatTemplate[[#This Row],[Year18]]))</f>
        <v>0</v>
      </c>
      <c r="CZ136" s="29">
        <f>IF(ISBLANK(CatTemplate[[#This Row],[St. unit effort]]),0,(CatTemplate[[#This Row],[St. unit effort]] * CatTemplate[[#This Row],[Year19]]))</f>
        <v>0</v>
      </c>
      <c r="DA136" s="29">
        <f>IF(ISBLANK(CatTemplate[[#This Row],[St. unit effort]]),0,(CatTemplate[[#This Row],[St. unit effort]] * CatTemplate[[#This Row],[Year20]]))</f>
        <v>0</v>
      </c>
      <c r="DB136" s="57">
        <f>IF(ISBLANK(CatTemplate[[#This Row],[St. unit effort]]),0,(CatTemplate[[#This Row],[St. unit effort]] * CatTemplate[[#This Row],[Year1]])*8/ParRatePM)</f>
        <v>0</v>
      </c>
      <c r="DC136" s="57">
        <f>IF(ISBLANK(CatTemplate[[#This Row],[St. unit effort]]),0,(CatTemplate[[#This Row],[St. unit effort]] * CatTemplate[[#This Row],[Year2]])*8/ParRatePM)</f>
        <v>0</v>
      </c>
      <c r="DD136" s="57">
        <f>IF(ISBLANK(CatTemplate[[#This Row],[St. unit effort]]),0,(CatTemplate[[#This Row],[St. unit effort]] * CatTemplate[[#This Row],[Year3]])*8/ParRatePM)</f>
        <v>0</v>
      </c>
      <c r="DE136" s="57">
        <f>IF(ISBLANK(CatTemplate[[#This Row],[St. unit effort]]),0,(CatTemplate[[#This Row],[St. unit effort]] * CatTemplate[[#This Row],[Year4]])*8/ParRatePM)</f>
        <v>0</v>
      </c>
      <c r="DF136" s="57">
        <f>IF(ISBLANK(CatTemplate[[#This Row],[St. unit effort]]),0,(CatTemplate[[#This Row],[St. unit effort]] * CatTemplate[[#This Row],[Year5]])*8/ParRatePM)</f>
        <v>0</v>
      </c>
      <c r="DG136" s="57">
        <f>IF(ISBLANK(CatTemplate[[#This Row],[St. unit effort]]),0,(CatTemplate[[#This Row],[St. unit effort]] * CatTemplate[[#This Row],[Year6]])*8/ParRatePM)</f>
        <v>0</v>
      </c>
      <c r="DH136" s="57">
        <f>IF(ISBLANK(CatTemplate[[#This Row],[St. unit effort]]),0,(CatTemplate[[#This Row],[St. unit effort]] * CatTemplate[[#This Row],[Year7]])*8/ParRatePM)</f>
        <v>0</v>
      </c>
      <c r="DI136" s="57">
        <f>IF(ISBLANK(CatTemplate[[#This Row],[St. unit effort]]),0,(CatTemplate[[#This Row],[St. unit effort]] * CatTemplate[[#This Row],[Year8]])*8/ParRatePM)</f>
        <v>0</v>
      </c>
      <c r="DJ136" s="57">
        <f>IF(ISBLANK(CatTemplate[[#This Row],[St. unit effort]]),0,(CatTemplate[[#This Row],[St. unit effort]] * CatTemplate[[#This Row],[Year9]])*8/ParRatePM)</f>
        <v>0</v>
      </c>
      <c r="DK136" s="57">
        <f>IF(ISBLANK(CatTemplate[[#This Row],[St. unit effort]]),0,(CatTemplate[[#This Row],[St. unit effort]] * CatTemplate[[#This Row],[Year10]])*8/ParRatePM)</f>
        <v>0</v>
      </c>
      <c r="DL136" s="57">
        <f>IF(ISBLANK(CatTemplate[[#This Row],[St. unit effort]]),0,(CatTemplate[[#This Row],[St. unit effort]] * CatTemplate[[#This Row],[Year11]])*8/ParRatePM)</f>
        <v>0</v>
      </c>
      <c r="DM136" s="57">
        <f>IF(ISBLANK(CatTemplate[[#This Row],[St. unit effort]]),0,(CatTemplate[[#This Row],[St. unit effort]] * CatTemplate[[#This Row],[Year12]])*8/ParRatePM)</f>
        <v>0</v>
      </c>
      <c r="DN136" s="57">
        <f>IF(ISBLANK(CatTemplate[[#This Row],[St. unit effort]]),0,(CatTemplate[[#This Row],[St. unit effort]] * CatTemplate[[#This Row],[Year13]])*8/ParRatePM)</f>
        <v>0</v>
      </c>
      <c r="DO136" s="57">
        <f>IF(ISBLANK(CatTemplate[[#This Row],[St. unit effort]]),0,(CatTemplate[[#This Row],[St. unit effort]] * CatTemplate[[#This Row],[Year14]])*8/ParRatePM)</f>
        <v>0</v>
      </c>
      <c r="DP136" s="57">
        <f>IF(ISBLANK(CatTemplate[[#This Row],[St. unit effort]]),0,(CatTemplate[[#This Row],[St. unit effort]] * CatTemplate[[#This Row],[Year15]])*8/ParRatePM)</f>
        <v>0</v>
      </c>
      <c r="DQ136" s="57">
        <f>IF(ISBLANK(CatTemplate[[#This Row],[St. unit effort]]),0,(CatTemplate[[#This Row],[St. unit effort]] * CatTemplate[[#This Row],[Year16]])*8/ParRatePM)</f>
        <v>0</v>
      </c>
      <c r="DR136" s="57">
        <f>IF(ISBLANK(CatTemplate[[#This Row],[St. unit effort]]),0,(CatTemplate[[#This Row],[St. unit effort]] * CatTemplate[[#This Row],[Year17]])*8/ParRatePM)</f>
        <v>0</v>
      </c>
      <c r="DS136" s="57">
        <f>IF(ISBLANK(CatTemplate[[#This Row],[St. unit effort]]),0,(CatTemplate[[#This Row],[St. unit effort]] * CatTemplate[[#This Row],[Year18]])*8/ParRatePM)</f>
        <v>0</v>
      </c>
      <c r="DT136" s="57">
        <f>IF(ISBLANK(CatTemplate[[#This Row],[St. unit effort]]),0,(CatTemplate[[#This Row],[St. unit effort]] * CatTemplate[[#This Row],[Year19]])*8/ParRatePM)</f>
        <v>0</v>
      </c>
      <c r="DU136" s="57">
        <f>IF(ISBLANK(CatTemplate[[#This Row],[St. unit effort]]),0,(CatTemplate[[#This Row],[St. unit effort]] * CatTemplate[[#This Row],[Year20]])*8/ParRatePM)</f>
        <v>0</v>
      </c>
      <c r="DV136" s="54">
        <f>SUM(CatTemplate[[#This Row],[PM1]:[PM20]])</f>
        <v>0</v>
      </c>
      <c r="DW136" s="56">
        <f t="shared" si="47"/>
        <v>0</v>
      </c>
      <c r="DX136" s="56">
        <f t="shared" si="47"/>
        <v>0</v>
      </c>
      <c r="DY136" s="56">
        <f t="shared" si="47"/>
        <v>0</v>
      </c>
      <c r="DZ136" s="56">
        <f t="shared" si="47"/>
        <v>0</v>
      </c>
      <c r="EA136" s="56">
        <f t="shared" si="47"/>
        <v>0</v>
      </c>
      <c r="EB136" s="56">
        <f t="shared" si="47"/>
        <v>0</v>
      </c>
      <c r="EC136" s="56">
        <f t="shared" si="47"/>
        <v>0</v>
      </c>
      <c r="ED136" s="56">
        <f t="shared" si="47"/>
        <v>0</v>
      </c>
      <c r="EE136" s="56">
        <f t="shared" si="47"/>
        <v>0</v>
      </c>
      <c r="EF136" s="56">
        <f t="shared" si="47"/>
        <v>0</v>
      </c>
      <c r="EG136" s="56">
        <f t="shared" si="47"/>
        <v>0</v>
      </c>
      <c r="EH136" s="56">
        <f t="shared" si="47"/>
        <v>0</v>
      </c>
      <c r="EI136" s="56">
        <f t="shared" si="47"/>
        <v>0</v>
      </c>
      <c r="EJ136" s="56">
        <f t="shared" si="47"/>
        <v>0</v>
      </c>
      <c r="EK136" s="56">
        <f t="shared" si="47"/>
        <v>0</v>
      </c>
      <c r="EL136" s="56">
        <f t="shared" si="47"/>
        <v>0</v>
      </c>
      <c r="EM136" s="56">
        <f t="shared" si="45"/>
        <v>0</v>
      </c>
      <c r="EN136" s="56">
        <f t="shared" si="45"/>
        <v>0</v>
      </c>
      <c r="EO136" s="56">
        <f t="shared" si="45"/>
        <v>0</v>
      </c>
      <c r="EP136" s="56">
        <f t="shared" si="45"/>
        <v>0</v>
      </c>
      <c r="EQ136" s="30">
        <f>CatTemplate[[#This Row],[Eq. unit cost]] * CatTemplate[[#This Row],[Eq. quantity]]</f>
        <v>0</v>
      </c>
      <c r="ER136" s="30">
        <f>CatTemplate[[#This Row],[Cons. unit cost]] *CatTemplate[[#This Row],[Cons. quantity]]</f>
        <v>0</v>
      </c>
      <c r="ES136" s="30">
        <f>CatTemplate[[#This Row],[Oth. unit cost]] *CatTemplate[[#This Row],[Oth. quantity]]</f>
        <v>0</v>
      </c>
      <c r="ET136" s="55">
        <f>SUM(CatTemplate[[#This Row],[CO1]:[CO20]])</f>
        <v>0</v>
      </c>
      <c r="EU136" s="56">
        <f t="shared" si="48"/>
        <v>0</v>
      </c>
      <c r="EV136" s="56">
        <f t="shared" si="48"/>
        <v>0</v>
      </c>
      <c r="EW136" s="56">
        <f t="shared" si="48"/>
        <v>0</v>
      </c>
      <c r="EX136" s="56">
        <f t="shared" si="48"/>
        <v>0</v>
      </c>
      <c r="EY136" s="56">
        <f t="shared" si="48"/>
        <v>0</v>
      </c>
      <c r="EZ136" s="56">
        <f t="shared" si="48"/>
        <v>0</v>
      </c>
      <c r="FA136" s="56">
        <f t="shared" si="48"/>
        <v>0</v>
      </c>
      <c r="FB136" s="56">
        <f t="shared" si="48"/>
        <v>0</v>
      </c>
      <c r="FC136" s="56">
        <f t="shared" si="48"/>
        <v>0</v>
      </c>
      <c r="FD136" s="56">
        <f t="shared" si="48"/>
        <v>0</v>
      </c>
      <c r="FE136" s="56">
        <f t="shared" si="48"/>
        <v>0</v>
      </c>
      <c r="FF136" s="56">
        <f t="shared" si="48"/>
        <v>0</v>
      </c>
      <c r="FG136" s="56">
        <f t="shared" si="48"/>
        <v>0</v>
      </c>
      <c r="FH136" s="56">
        <f t="shared" si="48"/>
        <v>0</v>
      </c>
      <c r="FI136" s="56">
        <f t="shared" si="48"/>
        <v>0</v>
      </c>
      <c r="FJ136" s="56">
        <f t="shared" si="48"/>
        <v>0</v>
      </c>
      <c r="FK136" s="56">
        <f t="shared" si="46"/>
        <v>0</v>
      </c>
      <c r="FL136" s="56">
        <f t="shared" si="46"/>
        <v>0</v>
      </c>
      <c r="FM136" s="56">
        <f t="shared" si="46"/>
        <v>0</v>
      </c>
      <c r="FN136" s="56">
        <f t="shared" si="46"/>
        <v>0</v>
      </c>
      <c r="FO136" s="58">
        <f>SUM(CatTemplate[[#This Row],[CS1]:[CS20]])</f>
        <v>0</v>
      </c>
      <c r="FP136" s="59">
        <f>CatTemplate[[#This Row],[Total Oth. cost]]+CatTemplate[[#This Row],[Total St. Cost]]</f>
        <v>0</v>
      </c>
      <c r="FQ136" s="33" t="e">
        <f t="shared" si="27"/>
        <v>#VALUE!</v>
      </c>
      <c r="FR136" s="33" t="e">
        <f t="shared" si="28"/>
        <v>#VALUE!</v>
      </c>
      <c r="FS136" s="30" t="e">
        <f>(CatTemplate[[#This Row],[CO1]] + CatTemplate[[#This Row],[CS1]]) * (1 + getRateOHFinal) * getRateMarkupFinal</f>
        <v>#VALUE!</v>
      </c>
      <c r="FT136" s="30" t="e">
        <f>(CatTemplate[[#This Row],[CO2]] + CatTemplate[[#This Row],[CS2]]) * (1 + getRateOHFinal) * getRateMarkupFinal</f>
        <v>#VALUE!</v>
      </c>
      <c r="FU136" s="30" t="e">
        <f>(CatTemplate[[#This Row],[CO3]] + CatTemplate[[#This Row],[CS3]]) * (1 + getRateOHFinal) * getRateMarkupFinal</f>
        <v>#VALUE!</v>
      </c>
      <c r="FV136" s="30" t="e">
        <f>(CatTemplate[[#This Row],[CO4]] + CatTemplate[[#This Row],[CS4]]) * (1 + getRateOHFinal) * getRateMarkupFinal</f>
        <v>#VALUE!</v>
      </c>
      <c r="FW136" s="30" t="e">
        <f>(CatTemplate[[#This Row],[CO5]] + CatTemplate[[#This Row],[CS5]]) * (1 + getRateOHFinal) * getRateMarkupFinal</f>
        <v>#VALUE!</v>
      </c>
      <c r="FX136" s="30" t="e">
        <f>(CatTemplate[[#This Row],[CO6]] + CatTemplate[[#This Row],[CS6]]) * (1 + getRateOHFinal) * getRateMarkupFinal</f>
        <v>#VALUE!</v>
      </c>
      <c r="FY136" s="30" t="e">
        <f>(CatTemplate[[#This Row],[CO7]] + CatTemplate[[#This Row],[CS7]]) * (1 + getRateOHFinal) * getRateMarkupFinal</f>
        <v>#VALUE!</v>
      </c>
      <c r="FZ136" s="30" t="e">
        <f>(CatTemplate[[#This Row],[CO8]] + CatTemplate[[#This Row],[CS8]]) * (1 + getRateOHFinal) * getRateMarkupFinal</f>
        <v>#VALUE!</v>
      </c>
      <c r="GA136" s="30" t="e">
        <f>(CatTemplate[[#This Row],[CO9]] + CatTemplate[[#This Row],[CS9]]) * (1 + getRateOHFinal) * getRateMarkupFinal</f>
        <v>#VALUE!</v>
      </c>
      <c r="GB136" s="30" t="e">
        <f>(CatTemplate[[#This Row],[CO10]] + CatTemplate[[#This Row],[CS10]]) * (1 + getRateOHFinal) * getRateMarkupFinal</f>
        <v>#VALUE!</v>
      </c>
      <c r="GC136" s="30" t="e">
        <f>(CatTemplate[[#This Row],[CO11]] + CatTemplate[[#This Row],[CS11]]) * (1 + getRateOHFinal) * getRateMarkupFinal</f>
        <v>#VALUE!</v>
      </c>
      <c r="GD136" s="30" t="e">
        <f>(CatTemplate[[#This Row],[CO12]] + CatTemplate[[#This Row],[CS12]]) * (1 + getRateOHFinal) * getRateMarkupFinal</f>
        <v>#VALUE!</v>
      </c>
      <c r="GE136" s="30" t="e">
        <f>(CatTemplate[[#This Row],[CO13]] + CatTemplate[[#This Row],[CS13]]) * (1 + getRateOHFinal) * getRateMarkupFinal</f>
        <v>#VALUE!</v>
      </c>
      <c r="GF136" s="30" t="e">
        <f>(CatTemplate[[#This Row],[CO14]] + CatTemplate[[#This Row],[CS14]]) * (1 + getRateOHFinal) * getRateMarkupFinal</f>
        <v>#VALUE!</v>
      </c>
      <c r="GG136" s="30" t="e">
        <f>(CatTemplate[[#This Row],[CO15]] + CatTemplate[[#This Row],[CS15]]) * (1 + getRateOHFinal) * getRateMarkupFinal</f>
        <v>#VALUE!</v>
      </c>
      <c r="GH136" s="30" t="e">
        <f>(CatTemplate[[#This Row],[CO16]] + CatTemplate[[#This Row],[CS16]]) * (1 + getRateOHFinal) * getRateMarkupFinal</f>
        <v>#VALUE!</v>
      </c>
      <c r="GI136" s="30" t="e">
        <f>(CatTemplate[[#This Row],[CO17]] + CatTemplate[[#This Row],[CS17]]) * (1 + getRateOHFinal) * getRateMarkupFinal</f>
        <v>#VALUE!</v>
      </c>
      <c r="GJ136" s="30" t="e">
        <f>(CatTemplate[[#This Row],[CO18]] + CatTemplate[[#This Row],[CS18]]) * (1 + getRateOHFinal) * getRateMarkupFinal</f>
        <v>#VALUE!</v>
      </c>
      <c r="GK136" s="30" t="e">
        <f>(CatTemplate[[#This Row],[CO19]] + CatTemplate[[#This Row],[CS19]]) * (1 + getRateOHFinal) * getRateMarkupFinal</f>
        <v>#VALUE!</v>
      </c>
      <c r="GL136" s="30" t="e">
        <f>(CatTemplate[[#This Row],[CO20]] + CatTemplate[[#This Row],[CS20]]) * (1 + getRateOHFinal) * getRateMarkupFinal</f>
        <v>#VALUE!</v>
      </c>
      <c r="GM136" s="30" t="e">
        <f t="shared" si="29"/>
        <v>#VALUE!</v>
      </c>
      <c r="GN136" s="30" t="e">
        <f t="shared" si="30"/>
        <v>#VALUE!</v>
      </c>
      <c r="GO136" s="30" t="e">
        <f t="shared" si="31"/>
        <v>#VALUE!</v>
      </c>
      <c r="GP136" s="30" t="e">
        <f t="shared" si="32"/>
        <v>#VALUE!</v>
      </c>
      <c r="GQ136" s="30" t="e">
        <f>(CatTemplate[[#This Row],[CO1]]+CatTemplate[[#This Row],[CS1]]) * (1+ getRateOHFinal) * (1 + getRateMarkupFinal)</f>
        <v>#VALUE!</v>
      </c>
      <c r="GR136" s="30" t="e">
        <f>(CatTemplate[[#This Row],[CO2]]+CatTemplate[[#This Row],[CS2]]) * (1+ getRateOHFinal) * (1 + getRateMarkupFinal)</f>
        <v>#VALUE!</v>
      </c>
      <c r="GS136" s="30" t="e">
        <f>(CatTemplate[[#This Row],[CO3]]+CatTemplate[[#This Row],[CS3]]) * (1+ getRateOHFinal) * (1 + getRateMarkupFinal)</f>
        <v>#VALUE!</v>
      </c>
      <c r="GT136" s="30" t="e">
        <f>(CatTemplate[[#This Row],[CO4]]+CatTemplate[[#This Row],[CS4]]) * (1+ getRateOHFinal) * (1 + getRateMarkupFinal)</f>
        <v>#VALUE!</v>
      </c>
      <c r="GU136" s="30" t="e">
        <f>(CatTemplate[[#This Row],[CO5]]+CatTemplate[[#This Row],[CS5]]) * (1+ getRateOHFinal) * (1 + getRateMarkupFinal)</f>
        <v>#VALUE!</v>
      </c>
      <c r="GV136" s="30" t="e">
        <f>(CatTemplate[[#This Row],[CO6]]+CatTemplate[[#This Row],[CS6]]) * (1+ getRateOHFinal) * (1 + getRateMarkupFinal)</f>
        <v>#VALUE!</v>
      </c>
      <c r="GW136" s="30" t="e">
        <f>(CatTemplate[[#This Row],[CO7]]+CatTemplate[[#This Row],[CS7]]) * (1+ getRateOHFinal) * (1 + getRateMarkupFinal)</f>
        <v>#VALUE!</v>
      </c>
      <c r="GX136" s="30" t="e">
        <f>(CatTemplate[[#This Row],[CO8]]+CatTemplate[[#This Row],[CS8]]) * (1+ getRateOHFinal) * (1 + getRateMarkupFinal)</f>
        <v>#VALUE!</v>
      </c>
      <c r="GY136" s="30" t="e">
        <f>(CatTemplate[[#This Row],[CO9]]+CatTemplate[[#This Row],[CS9]]) * (1+ getRateOHFinal) * (1 + getRateMarkupFinal)</f>
        <v>#VALUE!</v>
      </c>
      <c r="GZ136" s="30" t="e">
        <f>(CatTemplate[[#This Row],[CO10]]+CatTemplate[[#This Row],[CS10]]) * (1+ getRateOHFinal) * (1 + getRateMarkupFinal)</f>
        <v>#VALUE!</v>
      </c>
      <c r="HA136" s="30" t="e">
        <f>(CatTemplate[[#This Row],[CO11]]+CatTemplate[[#This Row],[CS11]]) * (1+ getRateOHFinal) * (1 + getRateMarkupFinal)</f>
        <v>#VALUE!</v>
      </c>
      <c r="HB136" s="30" t="e">
        <f>(CatTemplate[[#This Row],[CO12]]+CatTemplate[[#This Row],[CS12]]) * (1+ getRateOHFinal) * (1 + getRateMarkupFinal)</f>
        <v>#VALUE!</v>
      </c>
      <c r="HC136" s="30" t="e">
        <f>(CatTemplate[[#This Row],[CO13]]+CatTemplate[[#This Row],[CS13]]) * (1+ getRateOHFinal) * (1 + getRateMarkupFinal)</f>
        <v>#VALUE!</v>
      </c>
      <c r="HD136" s="30" t="e">
        <f>(CatTemplate[[#This Row],[CO14]]+CatTemplate[[#This Row],[CS14]]) * (1+ getRateOHFinal) * (1 + getRateMarkupFinal)</f>
        <v>#VALUE!</v>
      </c>
      <c r="HE136" s="30" t="e">
        <f>(CatTemplate[[#This Row],[CO15]]+CatTemplate[[#This Row],[CS15]]) * (1+ getRateOHFinal) * (1 + getRateMarkupFinal)</f>
        <v>#VALUE!</v>
      </c>
      <c r="HF136" s="30" t="e">
        <f>(CatTemplate[[#This Row],[CO16]]+CatTemplate[[#This Row],[CS16]]) * (1+ getRateOHFinal) * (1 + getRateMarkupFinal)</f>
        <v>#VALUE!</v>
      </c>
      <c r="HG136" s="30" t="e">
        <f>(CatTemplate[[#This Row],[CO17]]+CatTemplate[[#This Row],[CS17]]) * (1+ getRateOHFinal) * (1 + getRateMarkupFinal)</f>
        <v>#VALUE!</v>
      </c>
      <c r="HH136" s="30" t="e">
        <f>(CatTemplate[[#This Row],[CO18]]+CatTemplate[[#This Row],[CS18]]) * (1+ getRateOHFinal) * (1 + getRateMarkupFinal)</f>
        <v>#VALUE!</v>
      </c>
      <c r="HI136" s="30" t="e">
        <f>(CatTemplate[[#This Row],[CO19]]+CatTemplate[[#This Row],[CS19]]) * (1+ getRateOHFinal) * (1 + getRateMarkupFinal)</f>
        <v>#VALUE!</v>
      </c>
      <c r="HJ136" s="30" t="e">
        <f>(CatTemplate[[#This Row],[CO20]]+CatTemplate[[#This Row],[CS20]]) * (1+ getRateOHFinal) * (1 + getRateMarkupFinal)</f>
        <v>#VALUE!</v>
      </c>
      <c r="HK136" s="39" t="e">
        <f>CatTemplate[[#This Row],[Total cost]]+CatTemplate[[#This Row],[OH Amount]]+CatTemplate[[#This Row],[Markup]]</f>
        <v>#VALUE!</v>
      </c>
      <c r="HL136" s="63">
        <f>IF(CatTemplate[[#This Row],[Units]]="Days",CatTemplate[[#This Row],[Project quantity]]*CatTemplate[[#This Row],[St. unit effort]],CatTemplate[[#This Row],[Project quantity]])</f>
        <v>0</v>
      </c>
      <c r="HM136" s="287">
        <f>IFERROR(CatTemplate[[#This Row],[Total Price]]/(CatTemplate[[#This Row],[Final Quantity]]),0)</f>
        <v>0</v>
      </c>
      <c r="HN136" s="261"/>
    </row>
    <row r="137" spans="2:222" x14ac:dyDescent="0.2">
      <c r="B137" s="6" t="s">
        <v>75</v>
      </c>
      <c r="C137" s="22">
        <v>2</v>
      </c>
      <c r="D137" s="7" t="s">
        <v>75</v>
      </c>
      <c r="E137" s="24">
        <v>10</v>
      </c>
      <c r="F137" s="18" t="s">
        <v>164</v>
      </c>
      <c r="G137" s="26">
        <v>23</v>
      </c>
      <c r="H137" s="18" t="s">
        <v>168</v>
      </c>
      <c r="I137" s="18" t="s">
        <v>897</v>
      </c>
      <c r="J137" s="15" t="s">
        <v>28</v>
      </c>
      <c r="K137" s="15"/>
      <c r="L137" s="15" t="s">
        <v>140</v>
      </c>
      <c r="M137" s="15" t="s">
        <v>206</v>
      </c>
      <c r="N137" s="15" t="s">
        <v>858</v>
      </c>
      <c r="O137" s="320"/>
      <c r="P137" s="71"/>
      <c r="Q137" s="108"/>
      <c r="R137" s="73"/>
      <c r="S137" s="97"/>
      <c r="T137" s="100">
        <f>getEqUnitCost</f>
        <v>0</v>
      </c>
      <c r="U137" s="73">
        <f>getEqUnitEffort</f>
        <v>0</v>
      </c>
      <c r="V137" s="101">
        <f>getEqQuantity</f>
        <v>0</v>
      </c>
      <c r="W137" s="320"/>
      <c r="X137" s="100">
        <f>getConsUnitCost</f>
        <v>0</v>
      </c>
      <c r="Y137" s="73">
        <f>getConsUnitEffort</f>
        <v>0</v>
      </c>
      <c r="Z137" s="14">
        <f>getConsQuantity</f>
        <v>0</v>
      </c>
      <c r="AA137" s="320"/>
      <c r="AB137" s="72"/>
      <c r="AC137" s="112"/>
      <c r="AD137" s="14">
        <f>getOthQuantity</f>
        <v>0</v>
      </c>
      <c r="AE137" s="320"/>
      <c r="AF137" s="28" t="str">
        <f>IF(ISBLANK(CatTemplate[[#This Row],[Resource type]]),"",CatTemplate[[#This Row],[Resource type]])</f>
        <v>CIEC CRA</v>
      </c>
      <c r="AG137" s="242">
        <f>getStaffUnitCost</f>
        <v>529.72667641480098</v>
      </c>
      <c r="AH137" s="113">
        <f>getStaffUnitEffort</f>
        <v>0</v>
      </c>
      <c r="AI137" s="40">
        <f>getStaffQuantity</f>
        <v>0</v>
      </c>
      <c r="AJ137" s="41">
        <f>CatTemplate[[#This Row],[St. quantity]]*8/ParRatePM</f>
        <v>0</v>
      </c>
      <c r="AK137" s="320"/>
      <c r="AL137" s="53" t="str">
        <f>CatTemplate[[#This Row],[Item type]]</f>
        <v>Days</v>
      </c>
      <c r="AM137" s="12">
        <f>SUM(CatTemplate[[#This Row],[Year1]:[Year20]])</f>
        <v>0</v>
      </c>
      <c r="AN137" s="52"/>
      <c r="AO137" s="52"/>
      <c r="AP137" s="52"/>
      <c r="AQ137" s="8"/>
      <c r="AR137" s="8"/>
      <c r="AS137" s="8"/>
      <c r="AT137" s="8"/>
      <c r="AU137" s="8"/>
      <c r="AV137" s="8"/>
      <c r="AW137" s="8"/>
      <c r="AX137" s="8"/>
      <c r="AY137" s="8"/>
      <c r="AZ137" s="8"/>
      <c r="BA137" s="8"/>
      <c r="BB137" s="8"/>
      <c r="BC137" s="8"/>
      <c r="BD137" s="8"/>
      <c r="BE137" s="8"/>
      <c r="BF137" s="8"/>
      <c r="BG137" s="36"/>
      <c r="BH137" s="320"/>
      <c r="BI137" s="37" t="str">
        <f>getCostCategory</f>
        <v>01 Staff costs</v>
      </c>
      <c r="BJ137" s="37" t="str">
        <f>getSection</f>
        <v>02 Patient visits and data collection</v>
      </c>
      <c r="BK137" s="32" t="str">
        <f>getObject</f>
        <v>CIEC CRA</v>
      </c>
      <c r="BL137" s="30">
        <f>IFERROR(getUnitCost * IF(CatTemplate[[#This Row],[Cost Category Comp.]]="01 Staff costs", 1,1),0)</f>
        <v>529.72667641480098</v>
      </c>
      <c r="BM137" s="29">
        <f>IF(AND(ISBLANK(CatTemplate[[#This Row],[Eq. unit cost]]),ISBLANK(CatTemplate[[#This Row],[Cons. unit cost]]),ISBLANK(CatTemplate[[#This Row],[Oth. unit cost]])), 0, IF(getUnitEffort =0,1,getUnitEffort) * CatTemplate[[#This Row],[Year1]])</f>
        <v>0</v>
      </c>
      <c r="BN137" s="29">
        <f>IF(AND(ISBLANK(CatTemplate[[#This Row],[Eq. unit cost]]),ISBLANK(CatTemplate[[#This Row],[Cons. unit cost]]),ISBLANK(CatTemplate[[#This Row],[Oth. unit cost]])), 0, IF(getUnitEffort =0,1,getUnitEffort) * CatTemplate[[#This Row],[Year2]])</f>
        <v>0</v>
      </c>
      <c r="BO137" s="29">
        <f>IF(AND(ISBLANK(CatTemplate[[#This Row],[Eq. unit cost]]),ISBLANK(CatTemplate[[#This Row],[Cons. unit cost]]),ISBLANK(CatTemplate[[#This Row],[Oth. unit cost]])), 0, IF(getUnitEffort =0,1,getUnitEffort) * CatTemplate[[#This Row],[Year3]])</f>
        <v>0</v>
      </c>
      <c r="BP137" s="29">
        <f>IF(AND(ISBLANK(CatTemplate[[#This Row],[Eq. unit cost]]),ISBLANK(CatTemplate[[#This Row],[Cons. unit cost]]),ISBLANK(CatTemplate[[#This Row],[Oth. unit cost]])), 0, IF(getUnitEffort =0,1,getUnitEffort) * CatTemplate[[#This Row],[Year4]])</f>
        <v>0</v>
      </c>
      <c r="BQ137" s="29">
        <f>IF(AND(ISBLANK(CatTemplate[[#This Row],[Eq. unit cost]]),ISBLANK(CatTemplate[[#This Row],[Cons. unit cost]]),ISBLANK(CatTemplate[[#This Row],[Oth. unit cost]])), 0, IF(getUnitEffort =0,1,getUnitEffort) * CatTemplate[[#This Row],[Year5]])</f>
        <v>0</v>
      </c>
      <c r="BR137" s="29">
        <f>IF(AND(ISBLANK(CatTemplate[[#This Row],[Eq. unit cost]]),ISBLANK(CatTemplate[[#This Row],[Cons. unit cost]]),ISBLANK(CatTemplate[[#This Row],[Oth. unit cost]])), 0, IF(getUnitEffort =0,1,getUnitEffort) * CatTemplate[[#This Row],[Year6]])</f>
        <v>0</v>
      </c>
      <c r="BS137" s="29">
        <f>IF(AND(ISBLANK(CatTemplate[[#This Row],[Eq. unit cost]]),ISBLANK(CatTemplate[[#This Row],[Cons. unit cost]]),ISBLANK(CatTemplate[[#This Row],[Oth. unit cost]])), 0, IF(getUnitEffort =0,1,getUnitEffort) * CatTemplate[[#This Row],[Year7]])</f>
        <v>0</v>
      </c>
      <c r="BT137" s="29">
        <f>IF(AND(ISBLANK(CatTemplate[[#This Row],[Eq. unit cost]]),ISBLANK(CatTemplate[[#This Row],[Cons. unit cost]]),ISBLANK(CatTemplate[[#This Row],[Oth. unit cost]])), 0, IF(getUnitEffort =0,1,getUnitEffort) * CatTemplate[[#This Row],[Year8]])</f>
        <v>0</v>
      </c>
      <c r="BU137" s="29">
        <f>IF(AND(ISBLANK(CatTemplate[[#This Row],[Eq. unit cost]]),ISBLANK(CatTemplate[[#This Row],[Cons. unit cost]]),ISBLANK(CatTemplate[[#This Row],[Oth. unit cost]])), 0, IF(getUnitEffort =0,1,getUnitEffort) * CatTemplate[[#This Row],[Year9]])</f>
        <v>0</v>
      </c>
      <c r="BV137" s="29">
        <f>IF(AND(ISBLANK(CatTemplate[[#This Row],[Eq. unit cost]]),ISBLANK(CatTemplate[[#This Row],[Cons. unit cost]]),ISBLANK(CatTemplate[[#This Row],[Oth. unit cost]])), 0, IF(getUnitEffort =0,1,getUnitEffort) * CatTemplate[[#This Row],[Year10]])</f>
        <v>0</v>
      </c>
      <c r="BW137" s="29">
        <f>IF(AND(ISBLANK(CatTemplate[[#This Row],[Eq. unit cost]]),ISBLANK(CatTemplate[[#This Row],[Cons. unit cost]]),ISBLANK(CatTemplate[[#This Row],[Oth. unit cost]])), 0, IF(getUnitEffort =0,1,getUnitEffort) * CatTemplate[[#This Row],[Year11]])</f>
        <v>0</v>
      </c>
      <c r="BX137" s="29">
        <f>IF(AND(ISBLANK(CatTemplate[[#This Row],[Eq. unit cost]]),ISBLANK(CatTemplate[[#This Row],[Cons. unit cost]]),ISBLANK(CatTemplate[[#This Row],[Oth. unit cost]])), 0, IF(getUnitEffort =0,1,getUnitEffort) * CatTemplate[[#This Row],[Year12]])</f>
        <v>0</v>
      </c>
      <c r="BY137" s="29">
        <f>IF(AND(ISBLANK(CatTemplate[[#This Row],[Eq. unit cost]]),ISBLANK(CatTemplate[[#This Row],[Cons. unit cost]]),ISBLANK(CatTemplate[[#This Row],[Oth. unit cost]])), 0, IF(getUnitEffort =0,1,getUnitEffort) * CatTemplate[[#This Row],[Year13]])</f>
        <v>0</v>
      </c>
      <c r="BZ137" s="29">
        <f>IF(AND(ISBLANK(CatTemplate[[#This Row],[Eq. unit cost]]),ISBLANK(CatTemplate[[#This Row],[Cons. unit cost]]),ISBLANK(CatTemplate[[#This Row],[Oth. unit cost]])), 0, IF(getUnitEffort =0,1,getUnitEffort) * CatTemplate[[#This Row],[Year14]])</f>
        <v>0</v>
      </c>
      <c r="CA137" s="29">
        <f>IF(AND(ISBLANK(CatTemplate[[#This Row],[Eq. unit cost]]),ISBLANK(CatTemplate[[#This Row],[Cons. unit cost]]),ISBLANK(CatTemplate[[#This Row],[Oth. unit cost]])), 0, IF(getUnitEffort =0,1,getUnitEffort) * CatTemplate[[#This Row],[Year15]])</f>
        <v>0</v>
      </c>
      <c r="CB137" s="29">
        <f>IF(AND(ISBLANK(CatTemplate[[#This Row],[Eq. unit cost]]),ISBLANK(CatTemplate[[#This Row],[Cons. unit cost]]),ISBLANK(CatTemplate[[#This Row],[Oth. unit cost]])), 0, IF(getUnitEffort =0,1,getUnitEffort) * CatTemplate[[#This Row],[Year16]])</f>
        <v>0</v>
      </c>
      <c r="CC137" s="29">
        <f>IF(AND(ISBLANK(CatTemplate[[#This Row],[Eq. unit cost]]),ISBLANK(CatTemplate[[#This Row],[Cons. unit cost]]),ISBLANK(CatTemplate[[#This Row],[Oth. unit cost]])), 0, IF(getUnitEffort =0,1,getUnitEffort) * CatTemplate[[#This Row],[Year17]])</f>
        <v>0</v>
      </c>
      <c r="CD137" s="29">
        <f>IF(AND(ISBLANK(CatTemplate[[#This Row],[Eq. unit cost]]),ISBLANK(CatTemplate[[#This Row],[Cons. unit cost]]),ISBLANK(CatTemplate[[#This Row],[Oth. unit cost]])), 0, IF(getUnitEffort =0,1,getUnitEffort) * CatTemplate[[#This Row],[Year18]])</f>
        <v>0</v>
      </c>
      <c r="CE137" s="29">
        <f>IF(AND(ISBLANK(CatTemplate[[#This Row],[Eq. unit cost]]),ISBLANK(CatTemplate[[#This Row],[Cons. unit cost]]),ISBLANK(CatTemplate[[#This Row],[Oth. unit cost]])), 0, IF(getUnitEffort =0,1,getUnitEffort) * CatTemplate[[#This Row],[Year19]])</f>
        <v>0</v>
      </c>
      <c r="CF137" s="29">
        <f>IF(AND(ISBLANK(CatTemplate[[#This Row],[Eq. unit cost]]),ISBLANK(CatTemplate[[#This Row],[Cons. unit cost]]),ISBLANK(CatTemplate[[#This Row],[Oth. unit cost]])), 0, IF(getUnitEffort =0,1,getUnitEffort) * CatTemplate[[#This Row],[Year20]])</f>
        <v>0</v>
      </c>
      <c r="CG137" s="45">
        <f>SUM(CatTemplate[[#This Row],[Q1]:[Q20]])</f>
        <v>0</v>
      </c>
      <c r="CH137" s="29">
        <f>IF(ISBLANK(CatTemplate[[#This Row],[St. unit effort]]),0,(CatTemplate[[#This Row],[St. unit effort]] * CatTemplate[[#This Row],[Year1]]))</f>
        <v>0</v>
      </c>
      <c r="CI137" s="29">
        <f>IF(ISBLANK(CatTemplate[[#This Row],[St. unit effort]]),0,(CatTemplate[[#This Row],[St. unit effort]] * CatTemplate[[#This Row],[Year2]]))</f>
        <v>0</v>
      </c>
      <c r="CJ137" s="29">
        <f>IF(ISBLANK(CatTemplate[[#This Row],[St. unit effort]]),0,(CatTemplate[[#This Row],[St. unit effort]] * CatTemplate[[#This Row],[Year3]]))</f>
        <v>0</v>
      </c>
      <c r="CK137" s="29">
        <f>IF(ISBLANK(CatTemplate[[#This Row],[St. unit effort]]),0,(CatTemplate[[#This Row],[St. unit effort]] * CatTemplate[[#This Row],[Year4]]))</f>
        <v>0</v>
      </c>
      <c r="CL137" s="29">
        <f>IF(ISBLANK(CatTemplate[[#This Row],[St. unit effort]]),0,(CatTemplate[[#This Row],[St. unit effort]] * CatTemplate[[#This Row],[Year5]]))</f>
        <v>0</v>
      </c>
      <c r="CM137" s="29">
        <f>IF(ISBLANK(CatTemplate[[#This Row],[St. unit effort]]),0,(CatTemplate[[#This Row],[St. unit effort]] * CatTemplate[[#This Row],[Year6]]))</f>
        <v>0</v>
      </c>
      <c r="CN137" s="29">
        <f>IF(ISBLANK(CatTemplate[[#This Row],[St. unit effort]]),0,(CatTemplate[[#This Row],[St. unit effort]] * CatTemplate[[#This Row],[Year7]]))</f>
        <v>0</v>
      </c>
      <c r="CO137" s="29">
        <f>IF(ISBLANK(CatTemplate[[#This Row],[St. unit effort]]),0,(CatTemplate[[#This Row],[St. unit effort]] * CatTemplate[[#This Row],[Year8]]))</f>
        <v>0</v>
      </c>
      <c r="CP137" s="29">
        <f>IF(ISBLANK(CatTemplate[[#This Row],[St. unit effort]]),0,(CatTemplate[[#This Row],[St. unit effort]] * CatTemplate[[#This Row],[Year9]]))</f>
        <v>0</v>
      </c>
      <c r="CQ137" s="29">
        <f>IF(ISBLANK(CatTemplate[[#This Row],[St. unit effort]]),0,(CatTemplate[[#This Row],[St. unit effort]] * CatTemplate[[#This Row],[Year10]]))</f>
        <v>0</v>
      </c>
      <c r="CR137" s="29">
        <f>IF(ISBLANK(CatTemplate[[#This Row],[St. unit effort]]),0,(CatTemplate[[#This Row],[St. unit effort]] * CatTemplate[[#This Row],[Year11]]))</f>
        <v>0</v>
      </c>
      <c r="CS137" s="29">
        <f>IF(ISBLANK(CatTemplate[[#This Row],[St. unit effort]]),0,(CatTemplate[[#This Row],[St. unit effort]] * CatTemplate[[#This Row],[Year12]]))</f>
        <v>0</v>
      </c>
      <c r="CT137" s="29">
        <f>IF(ISBLANK(CatTemplate[[#This Row],[St. unit effort]]),0,(CatTemplate[[#This Row],[St. unit effort]] * CatTemplate[[#This Row],[Year13]]))</f>
        <v>0</v>
      </c>
      <c r="CU137" s="29">
        <f>IF(ISBLANK(CatTemplate[[#This Row],[St. unit effort]]),0,(CatTemplate[[#This Row],[St. unit effort]] * CatTemplate[[#This Row],[Year14]]))</f>
        <v>0</v>
      </c>
      <c r="CV137" s="29">
        <f>IF(ISBLANK(CatTemplate[[#This Row],[St. unit effort]]),0,(CatTemplate[[#This Row],[St. unit effort]] * CatTemplate[[#This Row],[Year15]]))</f>
        <v>0</v>
      </c>
      <c r="CW137" s="29">
        <f>IF(ISBLANK(CatTemplate[[#This Row],[St. unit effort]]),0,(CatTemplate[[#This Row],[St. unit effort]] * CatTemplate[[#This Row],[Year16]]))</f>
        <v>0</v>
      </c>
      <c r="CX137" s="29">
        <f>IF(ISBLANK(CatTemplate[[#This Row],[St. unit effort]]),0,(CatTemplate[[#This Row],[St. unit effort]] * CatTemplate[[#This Row],[Year17]]))</f>
        <v>0</v>
      </c>
      <c r="CY137" s="29">
        <f>IF(ISBLANK(CatTemplate[[#This Row],[St. unit effort]]),0,(CatTemplate[[#This Row],[St. unit effort]] * CatTemplate[[#This Row],[Year18]]))</f>
        <v>0</v>
      </c>
      <c r="CZ137" s="29">
        <f>IF(ISBLANK(CatTemplate[[#This Row],[St. unit effort]]),0,(CatTemplate[[#This Row],[St. unit effort]] * CatTemplate[[#This Row],[Year19]]))</f>
        <v>0</v>
      </c>
      <c r="DA137" s="29">
        <f>IF(ISBLANK(CatTemplate[[#This Row],[St. unit effort]]),0,(CatTemplate[[#This Row],[St. unit effort]] * CatTemplate[[#This Row],[Year20]]))</f>
        <v>0</v>
      </c>
      <c r="DB137" s="57">
        <f>IF(ISBLANK(CatTemplate[[#This Row],[St. unit effort]]),0,(CatTemplate[[#This Row],[St. unit effort]] * CatTemplate[[#This Row],[Year1]])*8/ParRatePM)</f>
        <v>0</v>
      </c>
      <c r="DC137" s="57">
        <f>IF(ISBLANK(CatTemplate[[#This Row],[St. unit effort]]),0,(CatTemplate[[#This Row],[St. unit effort]] * CatTemplate[[#This Row],[Year2]])*8/ParRatePM)</f>
        <v>0</v>
      </c>
      <c r="DD137" s="57">
        <f>IF(ISBLANK(CatTemplate[[#This Row],[St. unit effort]]),0,(CatTemplate[[#This Row],[St. unit effort]] * CatTemplate[[#This Row],[Year3]])*8/ParRatePM)</f>
        <v>0</v>
      </c>
      <c r="DE137" s="57">
        <f>IF(ISBLANK(CatTemplate[[#This Row],[St. unit effort]]),0,(CatTemplate[[#This Row],[St. unit effort]] * CatTemplate[[#This Row],[Year4]])*8/ParRatePM)</f>
        <v>0</v>
      </c>
      <c r="DF137" s="57">
        <f>IF(ISBLANK(CatTemplate[[#This Row],[St. unit effort]]),0,(CatTemplate[[#This Row],[St. unit effort]] * CatTemplate[[#This Row],[Year5]])*8/ParRatePM)</f>
        <v>0</v>
      </c>
      <c r="DG137" s="57">
        <f>IF(ISBLANK(CatTemplate[[#This Row],[St. unit effort]]),0,(CatTemplate[[#This Row],[St. unit effort]] * CatTemplate[[#This Row],[Year6]])*8/ParRatePM)</f>
        <v>0</v>
      </c>
      <c r="DH137" s="57">
        <f>IF(ISBLANK(CatTemplate[[#This Row],[St. unit effort]]),0,(CatTemplate[[#This Row],[St. unit effort]] * CatTemplate[[#This Row],[Year7]])*8/ParRatePM)</f>
        <v>0</v>
      </c>
      <c r="DI137" s="57">
        <f>IF(ISBLANK(CatTemplate[[#This Row],[St. unit effort]]),0,(CatTemplate[[#This Row],[St. unit effort]] * CatTemplate[[#This Row],[Year8]])*8/ParRatePM)</f>
        <v>0</v>
      </c>
      <c r="DJ137" s="57">
        <f>IF(ISBLANK(CatTemplate[[#This Row],[St. unit effort]]),0,(CatTemplate[[#This Row],[St. unit effort]] * CatTemplate[[#This Row],[Year9]])*8/ParRatePM)</f>
        <v>0</v>
      </c>
      <c r="DK137" s="57">
        <f>IF(ISBLANK(CatTemplate[[#This Row],[St. unit effort]]),0,(CatTemplate[[#This Row],[St. unit effort]] * CatTemplate[[#This Row],[Year10]])*8/ParRatePM)</f>
        <v>0</v>
      </c>
      <c r="DL137" s="57">
        <f>IF(ISBLANK(CatTemplate[[#This Row],[St. unit effort]]),0,(CatTemplate[[#This Row],[St. unit effort]] * CatTemplate[[#This Row],[Year11]])*8/ParRatePM)</f>
        <v>0</v>
      </c>
      <c r="DM137" s="57">
        <f>IF(ISBLANK(CatTemplate[[#This Row],[St. unit effort]]),0,(CatTemplate[[#This Row],[St. unit effort]] * CatTemplate[[#This Row],[Year12]])*8/ParRatePM)</f>
        <v>0</v>
      </c>
      <c r="DN137" s="57">
        <f>IF(ISBLANK(CatTemplate[[#This Row],[St. unit effort]]),0,(CatTemplate[[#This Row],[St. unit effort]] * CatTemplate[[#This Row],[Year13]])*8/ParRatePM)</f>
        <v>0</v>
      </c>
      <c r="DO137" s="57">
        <f>IF(ISBLANK(CatTemplate[[#This Row],[St. unit effort]]),0,(CatTemplate[[#This Row],[St. unit effort]] * CatTemplate[[#This Row],[Year14]])*8/ParRatePM)</f>
        <v>0</v>
      </c>
      <c r="DP137" s="57">
        <f>IF(ISBLANK(CatTemplate[[#This Row],[St. unit effort]]),0,(CatTemplate[[#This Row],[St. unit effort]] * CatTemplate[[#This Row],[Year15]])*8/ParRatePM)</f>
        <v>0</v>
      </c>
      <c r="DQ137" s="57">
        <f>IF(ISBLANK(CatTemplate[[#This Row],[St. unit effort]]),0,(CatTemplate[[#This Row],[St. unit effort]] * CatTemplate[[#This Row],[Year16]])*8/ParRatePM)</f>
        <v>0</v>
      </c>
      <c r="DR137" s="57">
        <f>IF(ISBLANK(CatTemplate[[#This Row],[St. unit effort]]),0,(CatTemplate[[#This Row],[St. unit effort]] * CatTemplate[[#This Row],[Year17]])*8/ParRatePM)</f>
        <v>0</v>
      </c>
      <c r="DS137" s="57">
        <f>IF(ISBLANK(CatTemplate[[#This Row],[St. unit effort]]),0,(CatTemplate[[#This Row],[St. unit effort]] * CatTemplate[[#This Row],[Year18]])*8/ParRatePM)</f>
        <v>0</v>
      </c>
      <c r="DT137" s="57">
        <f>IF(ISBLANK(CatTemplate[[#This Row],[St. unit effort]]),0,(CatTemplate[[#This Row],[St. unit effort]] * CatTemplate[[#This Row],[Year19]])*8/ParRatePM)</f>
        <v>0</v>
      </c>
      <c r="DU137" s="57">
        <f>IF(ISBLANK(CatTemplate[[#This Row],[St. unit effort]]),0,(CatTemplate[[#This Row],[St. unit effort]] * CatTemplate[[#This Row],[Year20]])*8/ParRatePM)</f>
        <v>0</v>
      </c>
      <c r="DV137" s="54">
        <f>SUM(CatTemplate[[#This Row],[PM1]:[PM20]])</f>
        <v>0</v>
      </c>
      <c r="DW137" s="56">
        <f t="shared" si="47"/>
        <v>0</v>
      </c>
      <c r="DX137" s="56">
        <f t="shared" si="47"/>
        <v>0</v>
      </c>
      <c r="DY137" s="56">
        <f t="shared" si="47"/>
        <v>0</v>
      </c>
      <c r="DZ137" s="56">
        <f t="shared" si="47"/>
        <v>0</v>
      </c>
      <c r="EA137" s="56">
        <f t="shared" si="47"/>
        <v>0</v>
      </c>
      <c r="EB137" s="56">
        <f t="shared" si="47"/>
        <v>0</v>
      </c>
      <c r="EC137" s="56">
        <f t="shared" si="47"/>
        <v>0</v>
      </c>
      <c r="ED137" s="56">
        <f t="shared" si="47"/>
        <v>0</v>
      </c>
      <c r="EE137" s="56">
        <f t="shared" si="47"/>
        <v>0</v>
      </c>
      <c r="EF137" s="56">
        <f t="shared" si="47"/>
        <v>0</v>
      </c>
      <c r="EG137" s="56">
        <f t="shared" si="47"/>
        <v>0</v>
      </c>
      <c r="EH137" s="56">
        <f t="shared" si="47"/>
        <v>0</v>
      </c>
      <c r="EI137" s="56">
        <f t="shared" si="47"/>
        <v>0</v>
      </c>
      <c r="EJ137" s="56">
        <f t="shared" si="47"/>
        <v>0</v>
      </c>
      <c r="EK137" s="56">
        <f t="shared" si="47"/>
        <v>0</v>
      </c>
      <c r="EL137" s="56">
        <f t="shared" si="47"/>
        <v>0</v>
      </c>
      <c r="EM137" s="56">
        <f t="shared" si="45"/>
        <v>0</v>
      </c>
      <c r="EN137" s="56">
        <f t="shared" si="45"/>
        <v>0</v>
      </c>
      <c r="EO137" s="56">
        <f t="shared" si="45"/>
        <v>0</v>
      </c>
      <c r="EP137" s="56">
        <f t="shared" si="45"/>
        <v>0</v>
      </c>
      <c r="EQ137" s="30">
        <f>CatTemplate[[#This Row],[Eq. unit cost]] * CatTemplate[[#This Row],[Eq. quantity]]</f>
        <v>0</v>
      </c>
      <c r="ER137" s="30">
        <f>CatTemplate[[#This Row],[Cons. unit cost]] *CatTemplate[[#This Row],[Cons. quantity]]</f>
        <v>0</v>
      </c>
      <c r="ES137" s="30">
        <f>CatTemplate[[#This Row],[Oth. unit cost]] *CatTemplate[[#This Row],[Oth. quantity]]</f>
        <v>0</v>
      </c>
      <c r="ET137" s="55">
        <f>SUM(CatTemplate[[#This Row],[CO1]:[CO20]])</f>
        <v>0</v>
      </c>
      <c r="EU137" s="56">
        <f t="shared" si="48"/>
        <v>0</v>
      </c>
      <c r="EV137" s="56">
        <f t="shared" si="48"/>
        <v>0</v>
      </c>
      <c r="EW137" s="56">
        <f t="shared" si="48"/>
        <v>0</v>
      </c>
      <c r="EX137" s="56">
        <f t="shared" si="48"/>
        <v>0</v>
      </c>
      <c r="EY137" s="56">
        <f t="shared" si="48"/>
        <v>0</v>
      </c>
      <c r="EZ137" s="56">
        <f t="shared" si="48"/>
        <v>0</v>
      </c>
      <c r="FA137" s="56">
        <f t="shared" si="48"/>
        <v>0</v>
      </c>
      <c r="FB137" s="56">
        <f t="shared" si="48"/>
        <v>0</v>
      </c>
      <c r="FC137" s="56">
        <f t="shared" si="48"/>
        <v>0</v>
      </c>
      <c r="FD137" s="56">
        <f t="shared" si="48"/>
        <v>0</v>
      </c>
      <c r="FE137" s="56">
        <f t="shared" si="48"/>
        <v>0</v>
      </c>
      <c r="FF137" s="56">
        <f t="shared" si="48"/>
        <v>0</v>
      </c>
      <c r="FG137" s="56">
        <f t="shared" si="48"/>
        <v>0</v>
      </c>
      <c r="FH137" s="56">
        <f t="shared" si="48"/>
        <v>0</v>
      </c>
      <c r="FI137" s="56">
        <f t="shared" si="48"/>
        <v>0</v>
      </c>
      <c r="FJ137" s="56">
        <f t="shared" si="48"/>
        <v>0</v>
      </c>
      <c r="FK137" s="56">
        <f t="shared" si="46"/>
        <v>0</v>
      </c>
      <c r="FL137" s="56">
        <f t="shared" si="46"/>
        <v>0</v>
      </c>
      <c r="FM137" s="56">
        <f t="shared" si="46"/>
        <v>0</v>
      </c>
      <c r="FN137" s="56">
        <f t="shared" si="46"/>
        <v>0</v>
      </c>
      <c r="FO137" s="58">
        <f>SUM(CatTemplate[[#This Row],[CS1]:[CS20]])</f>
        <v>0</v>
      </c>
      <c r="FP137" s="59">
        <f>CatTemplate[[#This Row],[Total Oth. cost]]+CatTemplate[[#This Row],[Total St. Cost]]</f>
        <v>0</v>
      </c>
      <c r="FQ137" s="33" t="e">
        <f t="shared" ref="FQ137:FQ200" si="49">getOHAmount</f>
        <v>#VALUE!</v>
      </c>
      <c r="FR137" s="33" t="e">
        <f t="shared" ref="FR137:FR200" si="50">getMarkupAmount</f>
        <v>#VALUE!</v>
      </c>
      <c r="FS137" s="30" t="e">
        <f>(CatTemplate[[#This Row],[CO1]] + CatTemplate[[#This Row],[CS1]]) * (1 + getRateOHFinal) * getRateMarkupFinal</f>
        <v>#VALUE!</v>
      </c>
      <c r="FT137" s="30" t="e">
        <f>(CatTemplate[[#This Row],[CO2]] + CatTemplate[[#This Row],[CS2]]) * (1 + getRateOHFinal) * getRateMarkupFinal</f>
        <v>#VALUE!</v>
      </c>
      <c r="FU137" s="30" t="e">
        <f>(CatTemplate[[#This Row],[CO3]] + CatTemplate[[#This Row],[CS3]]) * (1 + getRateOHFinal) * getRateMarkupFinal</f>
        <v>#VALUE!</v>
      </c>
      <c r="FV137" s="30" t="e">
        <f>(CatTemplate[[#This Row],[CO4]] + CatTemplate[[#This Row],[CS4]]) * (1 + getRateOHFinal) * getRateMarkupFinal</f>
        <v>#VALUE!</v>
      </c>
      <c r="FW137" s="30" t="e">
        <f>(CatTemplate[[#This Row],[CO5]] + CatTemplate[[#This Row],[CS5]]) * (1 + getRateOHFinal) * getRateMarkupFinal</f>
        <v>#VALUE!</v>
      </c>
      <c r="FX137" s="30" t="e">
        <f>(CatTemplate[[#This Row],[CO6]] + CatTemplate[[#This Row],[CS6]]) * (1 + getRateOHFinal) * getRateMarkupFinal</f>
        <v>#VALUE!</v>
      </c>
      <c r="FY137" s="30" t="e">
        <f>(CatTemplate[[#This Row],[CO7]] + CatTemplate[[#This Row],[CS7]]) * (1 + getRateOHFinal) * getRateMarkupFinal</f>
        <v>#VALUE!</v>
      </c>
      <c r="FZ137" s="30" t="e">
        <f>(CatTemplate[[#This Row],[CO8]] + CatTemplate[[#This Row],[CS8]]) * (1 + getRateOHFinal) * getRateMarkupFinal</f>
        <v>#VALUE!</v>
      </c>
      <c r="GA137" s="30" t="e">
        <f>(CatTemplate[[#This Row],[CO9]] + CatTemplate[[#This Row],[CS9]]) * (1 + getRateOHFinal) * getRateMarkupFinal</f>
        <v>#VALUE!</v>
      </c>
      <c r="GB137" s="30" t="e">
        <f>(CatTemplate[[#This Row],[CO10]] + CatTemplate[[#This Row],[CS10]]) * (1 + getRateOHFinal) * getRateMarkupFinal</f>
        <v>#VALUE!</v>
      </c>
      <c r="GC137" s="30" t="e">
        <f>(CatTemplate[[#This Row],[CO11]] + CatTemplate[[#This Row],[CS11]]) * (1 + getRateOHFinal) * getRateMarkupFinal</f>
        <v>#VALUE!</v>
      </c>
      <c r="GD137" s="30" t="e">
        <f>(CatTemplate[[#This Row],[CO12]] + CatTemplate[[#This Row],[CS12]]) * (1 + getRateOHFinal) * getRateMarkupFinal</f>
        <v>#VALUE!</v>
      </c>
      <c r="GE137" s="30" t="e">
        <f>(CatTemplate[[#This Row],[CO13]] + CatTemplate[[#This Row],[CS13]]) * (1 + getRateOHFinal) * getRateMarkupFinal</f>
        <v>#VALUE!</v>
      </c>
      <c r="GF137" s="30" t="e">
        <f>(CatTemplate[[#This Row],[CO14]] + CatTemplate[[#This Row],[CS14]]) * (1 + getRateOHFinal) * getRateMarkupFinal</f>
        <v>#VALUE!</v>
      </c>
      <c r="GG137" s="30" t="e">
        <f>(CatTemplate[[#This Row],[CO15]] + CatTemplate[[#This Row],[CS15]]) * (1 + getRateOHFinal) * getRateMarkupFinal</f>
        <v>#VALUE!</v>
      </c>
      <c r="GH137" s="30" t="e">
        <f>(CatTemplate[[#This Row],[CO16]] + CatTemplate[[#This Row],[CS16]]) * (1 + getRateOHFinal) * getRateMarkupFinal</f>
        <v>#VALUE!</v>
      </c>
      <c r="GI137" s="30" t="e">
        <f>(CatTemplate[[#This Row],[CO17]] + CatTemplate[[#This Row],[CS17]]) * (1 + getRateOHFinal) * getRateMarkupFinal</f>
        <v>#VALUE!</v>
      </c>
      <c r="GJ137" s="30" t="e">
        <f>(CatTemplate[[#This Row],[CO18]] + CatTemplate[[#This Row],[CS18]]) * (1 + getRateOHFinal) * getRateMarkupFinal</f>
        <v>#VALUE!</v>
      </c>
      <c r="GK137" s="30" t="e">
        <f>(CatTemplate[[#This Row],[CO19]] + CatTemplate[[#This Row],[CS19]]) * (1 + getRateOHFinal) * getRateMarkupFinal</f>
        <v>#VALUE!</v>
      </c>
      <c r="GL137" s="30" t="e">
        <f>(CatTemplate[[#This Row],[CO20]] + CatTemplate[[#This Row],[CS20]]) * (1 + getRateOHFinal) * getRateMarkupFinal</f>
        <v>#VALUE!</v>
      </c>
      <c r="GM137" s="30" t="e">
        <f t="shared" ref="GM137:GM200" si="51">getEqPrice</f>
        <v>#VALUE!</v>
      </c>
      <c r="GN137" s="30" t="e">
        <f t="shared" ref="GN137:GN200" si="52">getConsPrice</f>
        <v>#VALUE!</v>
      </c>
      <c r="GO137" s="30" t="e">
        <f t="shared" ref="GO137:GO200" si="53">getOthPrice</f>
        <v>#VALUE!</v>
      </c>
      <c r="GP137" s="30" t="e">
        <f t="shared" ref="GP137:GP200" si="54">getStaffPrice</f>
        <v>#VALUE!</v>
      </c>
      <c r="GQ137" s="30" t="e">
        <f>(CatTemplate[[#This Row],[CO1]]+CatTemplate[[#This Row],[CS1]]) * (1+ getRateOHFinal) * (1 + getRateMarkupFinal)</f>
        <v>#VALUE!</v>
      </c>
      <c r="GR137" s="30" t="e">
        <f>(CatTemplate[[#This Row],[CO2]]+CatTemplate[[#This Row],[CS2]]) * (1+ getRateOHFinal) * (1 + getRateMarkupFinal)</f>
        <v>#VALUE!</v>
      </c>
      <c r="GS137" s="30" t="e">
        <f>(CatTemplate[[#This Row],[CO3]]+CatTemplate[[#This Row],[CS3]]) * (1+ getRateOHFinal) * (1 + getRateMarkupFinal)</f>
        <v>#VALUE!</v>
      </c>
      <c r="GT137" s="30" t="e">
        <f>(CatTemplate[[#This Row],[CO4]]+CatTemplate[[#This Row],[CS4]]) * (1+ getRateOHFinal) * (1 + getRateMarkupFinal)</f>
        <v>#VALUE!</v>
      </c>
      <c r="GU137" s="30" t="e">
        <f>(CatTemplate[[#This Row],[CO5]]+CatTemplate[[#This Row],[CS5]]) * (1+ getRateOHFinal) * (1 + getRateMarkupFinal)</f>
        <v>#VALUE!</v>
      </c>
      <c r="GV137" s="30" t="e">
        <f>(CatTemplate[[#This Row],[CO6]]+CatTemplate[[#This Row],[CS6]]) * (1+ getRateOHFinal) * (1 + getRateMarkupFinal)</f>
        <v>#VALUE!</v>
      </c>
      <c r="GW137" s="30" t="e">
        <f>(CatTemplate[[#This Row],[CO7]]+CatTemplate[[#This Row],[CS7]]) * (1+ getRateOHFinal) * (1 + getRateMarkupFinal)</f>
        <v>#VALUE!</v>
      </c>
      <c r="GX137" s="30" t="e">
        <f>(CatTemplate[[#This Row],[CO8]]+CatTemplate[[#This Row],[CS8]]) * (1+ getRateOHFinal) * (1 + getRateMarkupFinal)</f>
        <v>#VALUE!</v>
      </c>
      <c r="GY137" s="30" t="e">
        <f>(CatTemplate[[#This Row],[CO9]]+CatTemplate[[#This Row],[CS9]]) * (1+ getRateOHFinal) * (1 + getRateMarkupFinal)</f>
        <v>#VALUE!</v>
      </c>
      <c r="GZ137" s="30" t="e">
        <f>(CatTemplate[[#This Row],[CO10]]+CatTemplate[[#This Row],[CS10]]) * (1+ getRateOHFinal) * (1 + getRateMarkupFinal)</f>
        <v>#VALUE!</v>
      </c>
      <c r="HA137" s="30" t="e">
        <f>(CatTemplate[[#This Row],[CO11]]+CatTemplate[[#This Row],[CS11]]) * (1+ getRateOHFinal) * (1 + getRateMarkupFinal)</f>
        <v>#VALUE!</v>
      </c>
      <c r="HB137" s="30" t="e">
        <f>(CatTemplate[[#This Row],[CO12]]+CatTemplate[[#This Row],[CS12]]) * (1+ getRateOHFinal) * (1 + getRateMarkupFinal)</f>
        <v>#VALUE!</v>
      </c>
      <c r="HC137" s="30" t="e">
        <f>(CatTemplate[[#This Row],[CO13]]+CatTemplate[[#This Row],[CS13]]) * (1+ getRateOHFinal) * (1 + getRateMarkupFinal)</f>
        <v>#VALUE!</v>
      </c>
      <c r="HD137" s="30" t="e">
        <f>(CatTemplate[[#This Row],[CO14]]+CatTemplate[[#This Row],[CS14]]) * (1+ getRateOHFinal) * (1 + getRateMarkupFinal)</f>
        <v>#VALUE!</v>
      </c>
      <c r="HE137" s="30" t="e">
        <f>(CatTemplate[[#This Row],[CO15]]+CatTemplate[[#This Row],[CS15]]) * (1+ getRateOHFinal) * (1 + getRateMarkupFinal)</f>
        <v>#VALUE!</v>
      </c>
      <c r="HF137" s="30" t="e">
        <f>(CatTemplate[[#This Row],[CO16]]+CatTemplate[[#This Row],[CS16]]) * (1+ getRateOHFinal) * (1 + getRateMarkupFinal)</f>
        <v>#VALUE!</v>
      </c>
      <c r="HG137" s="30" t="e">
        <f>(CatTemplate[[#This Row],[CO17]]+CatTemplate[[#This Row],[CS17]]) * (1+ getRateOHFinal) * (1 + getRateMarkupFinal)</f>
        <v>#VALUE!</v>
      </c>
      <c r="HH137" s="30" t="e">
        <f>(CatTemplate[[#This Row],[CO18]]+CatTemplate[[#This Row],[CS18]]) * (1+ getRateOHFinal) * (1 + getRateMarkupFinal)</f>
        <v>#VALUE!</v>
      </c>
      <c r="HI137" s="30" t="e">
        <f>(CatTemplate[[#This Row],[CO19]]+CatTemplate[[#This Row],[CS19]]) * (1+ getRateOHFinal) * (1 + getRateMarkupFinal)</f>
        <v>#VALUE!</v>
      </c>
      <c r="HJ137" s="30" t="e">
        <f>(CatTemplate[[#This Row],[CO20]]+CatTemplate[[#This Row],[CS20]]) * (1+ getRateOHFinal) * (1 + getRateMarkupFinal)</f>
        <v>#VALUE!</v>
      </c>
      <c r="HK137" s="39" t="e">
        <f>CatTemplate[[#This Row],[Total cost]]+CatTemplate[[#This Row],[OH Amount]]+CatTemplate[[#This Row],[Markup]]</f>
        <v>#VALUE!</v>
      </c>
      <c r="HL137" s="63">
        <f>IF(CatTemplate[[#This Row],[Units]]="Days",CatTemplate[[#This Row],[Project quantity]]*CatTemplate[[#This Row],[St. unit effort]],CatTemplate[[#This Row],[Project quantity]])</f>
        <v>0</v>
      </c>
      <c r="HM137" s="287">
        <f>IFERROR(CatTemplate[[#This Row],[Total Price]]/(CatTemplate[[#This Row],[Final Quantity]]),0)</f>
        <v>0</v>
      </c>
      <c r="HN137" s="261"/>
    </row>
    <row r="138" spans="2:222" x14ac:dyDescent="0.2">
      <c r="B138" s="6" t="s">
        <v>75</v>
      </c>
      <c r="C138" s="22">
        <v>2</v>
      </c>
      <c r="D138" s="7" t="s">
        <v>75</v>
      </c>
      <c r="E138" s="24">
        <v>10</v>
      </c>
      <c r="F138" s="18" t="s">
        <v>164</v>
      </c>
      <c r="G138" s="26">
        <v>24</v>
      </c>
      <c r="H138" s="18" t="s">
        <v>298</v>
      </c>
      <c r="I138" s="18" t="s">
        <v>897</v>
      </c>
      <c r="J138" s="15"/>
      <c r="K138" s="15"/>
      <c r="L138" s="15" t="s">
        <v>421</v>
      </c>
      <c r="M138" s="15" t="s">
        <v>208</v>
      </c>
      <c r="N138" s="15" t="s">
        <v>857</v>
      </c>
      <c r="O138" s="320"/>
      <c r="P138" s="71"/>
      <c r="Q138" s="108"/>
      <c r="R138" s="73"/>
      <c r="S138" s="97"/>
      <c r="T138" s="100">
        <f>getEqUnitCost</f>
        <v>0</v>
      </c>
      <c r="U138" s="73">
        <f>getEqUnitEffort</f>
        <v>0</v>
      </c>
      <c r="V138" s="101">
        <f>getEqQuantity</f>
        <v>0</v>
      </c>
      <c r="W138" s="320"/>
      <c r="X138" s="100">
        <f>getConsUnitCost</f>
        <v>0</v>
      </c>
      <c r="Y138" s="73">
        <f>getConsUnitEffort</f>
        <v>0</v>
      </c>
      <c r="Z138" s="14">
        <f>getConsQuantity</f>
        <v>0</v>
      </c>
      <c r="AA138" s="320"/>
      <c r="AB138" s="72"/>
      <c r="AC138" s="112"/>
      <c r="AD138" s="14">
        <f>getOthQuantity</f>
        <v>0</v>
      </c>
      <c r="AE138" s="320"/>
      <c r="AF138" s="28" t="str">
        <f>IF(ISBLANK(CatTemplate[[#This Row],[Resource type]]),"",CatTemplate[[#This Row],[Resource type]])</f>
        <v/>
      </c>
      <c r="AG138" s="242">
        <f>getStaffUnitCost</f>
        <v>0</v>
      </c>
      <c r="AH138" s="113">
        <f>getStaffUnitEffort</f>
        <v>0</v>
      </c>
      <c r="AI138" s="40">
        <f>getStaffQuantity</f>
        <v>0</v>
      </c>
      <c r="AJ138" s="41">
        <f>CatTemplate[[#This Row],[St. quantity]]*8/ParRatePM</f>
        <v>0</v>
      </c>
      <c r="AK138" s="320"/>
      <c r="AL138" s="53" t="str">
        <f>CatTemplate[[#This Row],[Item type]]</f>
        <v>Travels</v>
      </c>
      <c r="AM138" s="12">
        <f>SUM(CatTemplate[[#This Row],[Year1]:[Year20]])</f>
        <v>0</v>
      </c>
      <c r="AN138" s="52"/>
      <c r="AO138" s="52"/>
      <c r="AP138" s="52"/>
      <c r="AQ138" s="8"/>
      <c r="AR138" s="8"/>
      <c r="AS138" s="8"/>
      <c r="AT138" s="8"/>
      <c r="AU138" s="8"/>
      <c r="AV138" s="8"/>
      <c r="AW138" s="8"/>
      <c r="AX138" s="8"/>
      <c r="AY138" s="8"/>
      <c r="AZ138" s="8"/>
      <c r="BA138" s="8"/>
      <c r="BB138" s="8"/>
      <c r="BC138" s="8"/>
      <c r="BD138" s="8"/>
      <c r="BE138" s="8"/>
      <c r="BF138" s="8"/>
      <c r="BG138" s="36"/>
      <c r="BH138" s="320"/>
      <c r="BI138" s="37" t="str">
        <f>getCostCategory</f>
        <v>05 Travel costs</v>
      </c>
      <c r="BJ138" s="37" t="str">
        <f>getSection</f>
        <v>02 Patient visits and data collection</v>
      </c>
      <c r="BK138" s="32" t="str">
        <f>getObject</f>
        <v>Patient visits and data collection</v>
      </c>
      <c r="BL138" s="30">
        <f>IFERROR(getUnitCost * IF(CatTemplate[[#This Row],[Cost Category Comp.]]="01 Staff costs", 1,1),0)</f>
        <v>0</v>
      </c>
      <c r="BM138" s="29">
        <f>IF(AND(ISBLANK(CatTemplate[[#This Row],[Eq. unit cost]]),ISBLANK(CatTemplate[[#This Row],[Cons. unit cost]]),ISBLANK(CatTemplate[[#This Row],[Oth. unit cost]])), 0, IF(getUnitEffort =0,1,getUnitEffort) * CatTemplate[[#This Row],[Year1]])</f>
        <v>0</v>
      </c>
      <c r="BN138" s="29">
        <f>IF(AND(ISBLANK(CatTemplate[[#This Row],[Eq. unit cost]]),ISBLANK(CatTemplate[[#This Row],[Cons. unit cost]]),ISBLANK(CatTemplate[[#This Row],[Oth. unit cost]])), 0, IF(getUnitEffort =0,1,getUnitEffort) * CatTemplate[[#This Row],[Year2]])</f>
        <v>0</v>
      </c>
      <c r="BO138" s="29">
        <f>IF(AND(ISBLANK(CatTemplate[[#This Row],[Eq. unit cost]]),ISBLANK(CatTemplate[[#This Row],[Cons. unit cost]]),ISBLANK(CatTemplate[[#This Row],[Oth. unit cost]])), 0, IF(getUnitEffort =0,1,getUnitEffort) * CatTemplate[[#This Row],[Year3]])</f>
        <v>0</v>
      </c>
      <c r="BP138" s="29">
        <f>IF(AND(ISBLANK(CatTemplate[[#This Row],[Eq. unit cost]]),ISBLANK(CatTemplate[[#This Row],[Cons. unit cost]]),ISBLANK(CatTemplate[[#This Row],[Oth. unit cost]])), 0, IF(getUnitEffort =0,1,getUnitEffort) * CatTemplate[[#This Row],[Year4]])</f>
        <v>0</v>
      </c>
      <c r="BQ138" s="29">
        <f>IF(AND(ISBLANK(CatTemplate[[#This Row],[Eq. unit cost]]),ISBLANK(CatTemplate[[#This Row],[Cons. unit cost]]),ISBLANK(CatTemplate[[#This Row],[Oth. unit cost]])), 0, IF(getUnitEffort =0,1,getUnitEffort) * CatTemplate[[#This Row],[Year5]])</f>
        <v>0</v>
      </c>
      <c r="BR138" s="29">
        <f>IF(AND(ISBLANK(CatTemplate[[#This Row],[Eq. unit cost]]),ISBLANK(CatTemplate[[#This Row],[Cons. unit cost]]),ISBLANK(CatTemplate[[#This Row],[Oth. unit cost]])), 0, IF(getUnitEffort =0,1,getUnitEffort) * CatTemplate[[#This Row],[Year6]])</f>
        <v>0</v>
      </c>
      <c r="BS138" s="29">
        <f>IF(AND(ISBLANK(CatTemplate[[#This Row],[Eq. unit cost]]),ISBLANK(CatTemplate[[#This Row],[Cons. unit cost]]),ISBLANK(CatTemplate[[#This Row],[Oth. unit cost]])), 0, IF(getUnitEffort =0,1,getUnitEffort) * CatTemplate[[#This Row],[Year7]])</f>
        <v>0</v>
      </c>
      <c r="BT138" s="29">
        <f>IF(AND(ISBLANK(CatTemplate[[#This Row],[Eq. unit cost]]),ISBLANK(CatTemplate[[#This Row],[Cons. unit cost]]),ISBLANK(CatTemplate[[#This Row],[Oth. unit cost]])), 0, IF(getUnitEffort =0,1,getUnitEffort) * CatTemplate[[#This Row],[Year8]])</f>
        <v>0</v>
      </c>
      <c r="BU138" s="29">
        <f>IF(AND(ISBLANK(CatTemplate[[#This Row],[Eq. unit cost]]),ISBLANK(CatTemplate[[#This Row],[Cons. unit cost]]),ISBLANK(CatTemplate[[#This Row],[Oth. unit cost]])), 0, IF(getUnitEffort =0,1,getUnitEffort) * CatTemplate[[#This Row],[Year9]])</f>
        <v>0</v>
      </c>
      <c r="BV138" s="29">
        <f>IF(AND(ISBLANK(CatTemplate[[#This Row],[Eq. unit cost]]),ISBLANK(CatTemplate[[#This Row],[Cons. unit cost]]),ISBLANK(CatTemplate[[#This Row],[Oth. unit cost]])), 0, IF(getUnitEffort =0,1,getUnitEffort) * CatTemplate[[#This Row],[Year10]])</f>
        <v>0</v>
      </c>
      <c r="BW138" s="29">
        <f>IF(AND(ISBLANK(CatTemplate[[#This Row],[Eq. unit cost]]),ISBLANK(CatTemplate[[#This Row],[Cons. unit cost]]),ISBLANK(CatTemplate[[#This Row],[Oth. unit cost]])), 0, IF(getUnitEffort =0,1,getUnitEffort) * CatTemplate[[#This Row],[Year11]])</f>
        <v>0</v>
      </c>
      <c r="BX138" s="29">
        <f>IF(AND(ISBLANK(CatTemplate[[#This Row],[Eq. unit cost]]),ISBLANK(CatTemplate[[#This Row],[Cons. unit cost]]),ISBLANK(CatTemplate[[#This Row],[Oth. unit cost]])), 0, IF(getUnitEffort =0,1,getUnitEffort) * CatTemplate[[#This Row],[Year12]])</f>
        <v>0</v>
      </c>
      <c r="BY138" s="29">
        <f>IF(AND(ISBLANK(CatTemplate[[#This Row],[Eq. unit cost]]),ISBLANK(CatTemplate[[#This Row],[Cons. unit cost]]),ISBLANK(CatTemplate[[#This Row],[Oth. unit cost]])), 0, IF(getUnitEffort =0,1,getUnitEffort) * CatTemplate[[#This Row],[Year13]])</f>
        <v>0</v>
      </c>
      <c r="BZ138" s="29">
        <f>IF(AND(ISBLANK(CatTemplate[[#This Row],[Eq. unit cost]]),ISBLANK(CatTemplate[[#This Row],[Cons. unit cost]]),ISBLANK(CatTemplate[[#This Row],[Oth. unit cost]])), 0, IF(getUnitEffort =0,1,getUnitEffort) * CatTemplate[[#This Row],[Year14]])</f>
        <v>0</v>
      </c>
      <c r="CA138" s="29">
        <f>IF(AND(ISBLANK(CatTemplate[[#This Row],[Eq. unit cost]]),ISBLANK(CatTemplate[[#This Row],[Cons. unit cost]]),ISBLANK(CatTemplate[[#This Row],[Oth. unit cost]])), 0, IF(getUnitEffort =0,1,getUnitEffort) * CatTemplate[[#This Row],[Year15]])</f>
        <v>0</v>
      </c>
      <c r="CB138" s="29">
        <f>IF(AND(ISBLANK(CatTemplate[[#This Row],[Eq. unit cost]]),ISBLANK(CatTemplate[[#This Row],[Cons. unit cost]]),ISBLANK(CatTemplate[[#This Row],[Oth. unit cost]])), 0, IF(getUnitEffort =0,1,getUnitEffort) * CatTemplate[[#This Row],[Year16]])</f>
        <v>0</v>
      </c>
      <c r="CC138" s="29">
        <f>IF(AND(ISBLANK(CatTemplate[[#This Row],[Eq. unit cost]]),ISBLANK(CatTemplate[[#This Row],[Cons. unit cost]]),ISBLANK(CatTemplate[[#This Row],[Oth. unit cost]])), 0, IF(getUnitEffort =0,1,getUnitEffort) * CatTemplate[[#This Row],[Year17]])</f>
        <v>0</v>
      </c>
      <c r="CD138" s="29">
        <f>IF(AND(ISBLANK(CatTemplate[[#This Row],[Eq. unit cost]]),ISBLANK(CatTemplate[[#This Row],[Cons. unit cost]]),ISBLANK(CatTemplate[[#This Row],[Oth. unit cost]])), 0, IF(getUnitEffort =0,1,getUnitEffort) * CatTemplate[[#This Row],[Year18]])</f>
        <v>0</v>
      </c>
      <c r="CE138" s="29">
        <f>IF(AND(ISBLANK(CatTemplate[[#This Row],[Eq. unit cost]]),ISBLANK(CatTemplate[[#This Row],[Cons. unit cost]]),ISBLANK(CatTemplate[[#This Row],[Oth. unit cost]])), 0, IF(getUnitEffort =0,1,getUnitEffort) * CatTemplate[[#This Row],[Year19]])</f>
        <v>0</v>
      </c>
      <c r="CF138" s="29">
        <f>IF(AND(ISBLANK(CatTemplate[[#This Row],[Eq. unit cost]]),ISBLANK(CatTemplate[[#This Row],[Cons. unit cost]]),ISBLANK(CatTemplate[[#This Row],[Oth. unit cost]])), 0, IF(getUnitEffort =0,1,getUnitEffort) * CatTemplate[[#This Row],[Year20]])</f>
        <v>0</v>
      </c>
      <c r="CG138" s="45">
        <f>SUM(CatTemplate[[#This Row],[Q1]:[Q20]])</f>
        <v>0</v>
      </c>
      <c r="CH138" s="29">
        <f>IF(ISBLANK(CatTemplate[[#This Row],[St. unit effort]]),0,(CatTemplate[[#This Row],[St. unit effort]] * CatTemplate[[#This Row],[Year1]]))</f>
        <v>0</v>
      </c>
      <c r="CI138" s="29">
        <f>IF(ISBLANK(CatTemplate[[#This Row],[St. unit effort]]),0,(CatTemplate[[#This Row],[St. unit effort]] * CatTemplate[[#This Row],[Year2]]))</f>
        <v>0</v>
      </c>
      <c r="CJ138" s="29">
        <f>IF(ISBLANK(CatTemplate[[#This Row],[St. unit effort]]),0,(CatTemplate[[#This Row],[St. unit effort]] * CatTemplate[[#This Row],[Year3]]))</f>
        <v>0</v>
      </c>
      <c r="CK138" s="29">
        <f>IF(ISBLANK(CatTemplate[[#This Row],[St. unit effort]]),0,(CatTemplate[[#This Row],[St. unit effort]] * CatTemplate[[#This Row],[Year4]]))</f>
        <v>0</v>
      </c>
      <c r="CL138" s="29">
        <f>IF(ISBLANK(CatTemplate[[#This Row],[St. unit effort]]),0,(CatTemplate[[#This Row],[St. unit effort]] * CatTemplate[[#This Row],[Year5]]))</f>
        <v>0</v>
      </c>
      <c r="CM138" s="29">
        <f>IF(ISBLANK(CatTemplate[[#This Row],[St. unit effort]]),0,(CatTemplate[[#This Row],[St. unit effort]] * CatTemplate[[#This Row],[Year6]]))</f>
        <v>0</v>
      </c>
      <c r="CN138" s="29">
        <f>IF(ISBLANK(CatTemplate[[#This Row],[St. unit effort]]),0,(CatTemplate[[#This Row],[St. unit effort]] * CatTemplate[[#This Row],[Year7]]))</f>
        <v>0</v>
      </c>
      <c r="CO138" s="29">
        <f>IF(ISBLANK(CatTemplate[[#This Row],[St. unit effort]]),0,(CatTemplate[[#This Row],[St. unit effort]] * CatTemplate[[#This Row],[Year8]]))</f>
        <v>0</v>
      </c>
      <c r="CP138" s="29">
        <f>IF(ISBLANK(CatTemplate[[#This Row],[St. unit effort]]),0,(CatTemplate[[#This Row],[St. unit effort]] * CatTemplate[[#This Row],[Year9]]))</f>
        <v>0</v>
      </c>
      <c r="CQ138" s="29">
        <f>IF(ISBLANK(CatTemplate[[#This Row],[St. unit effort]]),0,(CatTemplate[[#This Row],[St. unit effort]] * CatTemplate[[#This Row],[Year10]]))</f>
        <v>0</v>
      </c>
      <c r="CR138" s="29">
        <f>IF(ISBLANK(CatTemplate[[#This Row],[St. unit effort]]),0,(CatTemplate[[#This Row],[St. unit effort]] * CatTemplate[[#This Row],[Year11]]))</f>
        <v>0</v>
      </c>
      <c r="CS138" s="29">
        <f>IF(ISBLANK(CatTemplate[[#This Row],[St. unit effort]]),0,(CatTemplate[[#This Row],[St. unit effort]] * CatTemplate[[#This Row],[Year12]]))</f>
        <v>0</v>
      </c>
      <c r="CT138" s="29">
        <f>IF(ISBLANK(CatTemplate[[#This Row],[St. unit effort]]),0,(CatTemplate[[#This Row],[St. unit effort]] * CatTemplate[[#This Row],[Year13]]))</f>
        <v>0</v>
      </c>
      <c r="CU138" s="29">
        <f>IF(ISBLANK(CatTemplate[[#This Row],[St. unit effort]]),0,(CatTemplate[[#This Row],[St. unit effort]] * CatTemplate[[#This Row],[Year14]]))</f>
        <v>0</v>
      </c>
      <c r="CV138" s="29">
        <f>IF(ISBLANK(CatTemplate[[#This Row],[St. unit effort]]),0,(CatTemplate[[#This Row],[St. unit effort]] * CatTemplate[[#This Row],[Year15]]))</f>
        <v>0</v>
      </c>
      <c r="CW138" s="29">
        <f>IF(ISBLANK(CatTemplate[[#This Row],[St. unit effort]]),0,(CatTemplate[[#This Row],[St. unit effort]] * CatTemplate[[#This Row],[Year16]]))</f>
        <v>0</v>
      </c>
      <c r="CX138" s="29">
        <f>IF(ISBLANK(CatTemplate[[#This Row],[St. unit effort]]),0,(CatTemplate[[#This Row],[St. unit effort]] * CatTemplate[[#This Row],[Year17]]))</f>
        <v>0</v>
      </c>
      <c r="CY138" s="29">
        <f>IF(ISBLANK(CatTemplate[[#This Row],[St. unit effort]]),0,(CatTemplate[[#This Row],[St. unit effort]] * CatTemplate[[#This Row],[Year18]]))</f>
        <v>0</v>
      </c>
      <c r="CZ138" s="29">
        <f>IF(ISBLANK(CatTemplate[[#This Row],[St. unit effort]]),0,(CatTemplate[[#This Row],[St. unit effort]] * CatTemplate[[#This Row],[Year19]]))</f>
        <v>0</v>
      </c>
      <c r="DA138" s="29">
        <f>IF(ISBLANK(CatTemplate[[#This Row],[St. unit effort]]),0,(CatTemplate[[#This Row],[St. unit effort]] * CatTemplate[[#This Row],[Year20]]))</f>
        <v>0</v>
      </c>
      <c r="DB138" s="57">
        <f>IF(ISBLANK(CatTemplate[[#This Row],[St. unit effort]]),0,(CatTemplate[[#This Row],[St. unit effort]] * CatTemplate[[#This Row],[Year1]])*8/ParRatePM)</f>
        <v>0</v>
      </c>
      <c r="DC138" s="57">
        <f>IF(ISBLANK(CatTemplate[[#This Row],[St. unit effort]]),0,(CatTemplate[[#This Row],[St. unit effort]] * CatTemplate[[#This Row],[Year2]])*8/ParRatePM)</f>
        <v>0</v>
      </c>
      <c r="DD138" s="57">
        <f>IF(ISBLANK(CatTemplate[[#This Row],[St. unit effort]]),0,(CatTemplate[[#This Row],[St. unit effort]] * CatTemplate[[#This Row],[Year3]])*8/ParRatePM)</f>
        <v>0</v>
      </c>
      <c r="DE138" s="57">
        <f>IF(ISBLANK(CatTemplate[[#This Row],[St. unit effort]]),0,(CatTemplate[[#This Row],[St. unit effort]] * CatTemplate[[#This Row],[Year4]])*8/ParRatePM)</f>
        <v>0</v>
      </c>
      <c r="DF138" s="57">
        <f>IF(ISBLANK(CatTemplate[[#This Row],[St. unit effort]]),0,(CatTemplate[[#This Row],[St. unit effort]] * CatTemplate[[#This Row],[Year5]])*8/ParRatePM)</f>
        <v>0</v>
      </c>
      <c r="DG138" s="57">
        <f>IF(ISBLANK(CatTemplate[[#This Row],[St. unit effort]]),0,(CatTemplate[[#This Row],[St. unit effort]] * CatTemplate[[#This Row],[Year6]])*8/ParRatePM)</f>
        <v>0</v>
      </c>
      <c r="DH138" s="57">
        <f>IF(ISBLANK(CatTemplate[[#This Row],[St. unit effort]]),0,(CatTemplate[[#This Row],[St. unit effort]] * CatTemplate[[#This Row],[Year7]])*8/ParRatePM)</f>
        <v>0</v>
      </c>
      <c r="DI138" s="57">
        <f>IF(ISBLANK(CatTemplate[[#This Row],[St. unit effort]]),0,(CatTemplate[[#This Row],[St. unit effort]] * CatTemplate[[#This Row],[Year8]])*8/ParRatePM)</f>
        <v>0</v>
      </c>
      <c r="DJ138" s="57">
        <f>IF(ISBLANK(CatTemplate[[#This Row],[St. unit effort]]),0,(CatTemplate[[#This Row],[St. unit effort]] * CatTemplate[[#This Row],[Year9]])*8/ParRatePM)</f>
        <v>0</v>
      </c>
      <c r="DK138" s="57">
        <f>IF(ISBLANK(CatTemplate[[#This Row],[St. unit effort]]),0,(CatTemplate[[#This Row],[St. unit effort]] * CatTemplate[[#This Row],[Year10]])*8/ParRatePM)</f>
        <v>0</v>
      </c>
      <c r="DL138" s="57">
        <f>IF(ISBLANK(CatTemplate[[#This Row],[St. unit effort]]),0,(CatTemplate[[#This Row],[St. unit effort]] * CatTemplate[[#This Row],[Year11]])*8/ParRatePM)</f>
        <v>0</v>
      </c>
      <c r="DM138" s="57">
        <f>IF(ISBLANK(CatTemplate[[#This Row],[St. unit effort]]),0,(CatTemplate[[#This Row],[St. unit effort]] * CatTemplate[[#This Row],[Year12]])*8/ParRatePM)</f>
        <v>0</v>
      </c>
      <c r="DN138" s="57">
        <f>IF(ISBLANK(CatTemplate[[#This Row],[St. unit effort]]),0,(CatTemplate[[#This Row],[St. unit effort]] * CatTemplate[[#This Row],[Year13]])*8/ParRatePM)</f>
        <v>0</v>
      </c>
      <c r="DO138" s="57">
        <f>IF(ISBLANK(CatTemplate[[#This Row],[St. unit effort]]),0,(CatTemplate[[#This Row],[St. unit effort]] * CatTemplate[[#This Row],[Year14]])*8/ParRatePM)</f>
        <v>0</v>
      </c>
      <c r="DP138" s="57">
        <f>IF(ISBLANK(CatTemplate[[#This Row],[St. unit effort]]),0,(CatTemplate[[#This Row],[St. unit effort]] * CatTemplate[[#This Row],[Year15]])*8/ParRatePM)</f>
        <v>0</v>
      </c>
      <c r="DQ138" s="57">
        <f>IF(ISBLANK(CatTemplate[[#This Row],[St. unit effort]]),0,(CatTemplate[[#This Row],[St. unit effort]] * CatTemplate[[#This Row],[Year16]])*8/ParRatePM)</f>
        <v>0</v>
      </c>
      <c r="DR138" s="57">
        <f>IF(ISBLANK(CatTemplate[[#This Row],[St. unit effort]]),0,(CatTemplate[[#This Row],[St. unit effort]] * CatTemplate[[#This Row],[Year17]])*8/ParRatePM)</f>
        <v>0</v>
      </c>
      <c r="DS138" s="57">
        <f>IF(ISBLANK(CatTemplate[[#This Row],[St. unit effort]]),0,(CatTemplate[[#This Row],[St. unit effort]] * CatTemplate[[#This Row],[Year18]])*8/ParRatePM)</f>
        <v>0</v>
      </c>
      <c r="DT138" s="57">
        <f>IF(ISBLANK(CatTemplate[[#This Row],[St. unit effort]]),0,(CatTemplate[[#This Row],[St. unit effort]] * CatTemplate[[#This Row],[Year19]])*8/ParRatePM)</f>
        <v>0</v>
      </c>
      <c r="DU138" s="57">
        <f>IF(ISBLANK(CatTemplate[[#This Row],[St. unit effort]]),0,(CatTemplate[[#This Row],[St. unit effort]] * CatTemplate[[#This Row],[Year20]])*8/ParRatePM)</f>
        <v>0</v>
      </c>
      <c r="DV138" s="54">
        <f>SUM(CatTemplate[[#This Row],[PM1]:[PM20]])</f>
        <v>0</v>
      </c>
      <c r="DW138" s="56">
        <f t="shared" si="47"/>
        <v>0</v>
      </c>
      <c r="DX138" s="56">
        <f t="shared" si="47"/>
        <v>0</v>
      </c>
      <c r="DY138" s="56">
        <f t="shared" si="47"/>
        <v>0</v>
      </c>
      <c r="DZ138" s="56">
        <f t="shared" si="47"/>
        <v>0</v>
      </c>
      <c r="EA138" s="56">
        <f t="shared" si="47"/>
        <v>0</v>
      </c>
      <c r="EB138" s="56">
        <f t="shared" si="47"/>
        <v>0</v>
      </c>
      <c r="EC138" s="56">
        <f t="shared" si="47"/>
        <v>0</v>
      </c>
      <c r="ED138" s="56">
        <f t="shared" si="47"/>
        <v>0</v>
      </c>
      <c r="EE138" s="56">
        <f t="shared" si="47"/>
        <v>0</v>
      </c>
      <c r="EF138" s="56">
        <f t="shared" si="47"/>
        <v>0</v>
      </c>
      <c r="EG138" s="56">
        <f t="shared" si="47"/>
        <v>0</v>
      </c>
      <c r="EH138" s="56">
        <f t="shared" si="47"/>
        <v>0</v>
      </c>
      <c r="EI138" s="56">
        <f t="shared" si="47"/>
        <v>0</v>
      </c>
      <c r="EJ138" s="56">
        <f t="shared" si="47"/>
        <v>0</v>
      </c>
      <c r="EK138" s="56">
        <f t="shared" si="47"/>
        <v>0</v>
      </c>
      <c r="EL138" s="56">
        <f t="shared" si="47"/>
        <v>0</v>
      </c>
      <c r="EM138" s="56">
        <f t="shared" si="45"/>
        <v>0</v>
      </c>
      <c r="EN138" s="56">
        <f t="shared" si="45"/>
        <v>0</v>
      </c>
      <c r="EO138" s="56">
        <f t="shared" si="45"/>
        <v>0</v>
      </c>
      <c r="EP138" s="56">
        <f t="shared" si="45"/>
        <v>0</v>
      </c>
      <c r="EQ138" s="30">
        <f>CatTemplate[[#This Row],[Eq. unit cost]] * CatTemplate[[#This Row],[Eq. quantity]]</f>
        <v>0</v>
      </c>
      <c r="ER138" s="30">
        <f>CatTemplate[[#This Row],[Cons. unit cost]] *CatTemplate[[#This Row],[Cons. quantity]]</f>
        <v>0</v>
      </c>
      <c r="ES138" s="30">
        <f>CatTemplate[[#This Row],[Oth. unit cost]] *CatTemplate[[#This Row],[Oth. quantity]]</f>
        <v>0</v>
      </c>
      <c r="ET138" s="55">
        <f>SUM(CatTemplate[[#This Row],[CO1]:[CO20]])</f>
        <v>0</v>
      </c>
      <c r="EU138" s="56">
        <f t="shared" si="48"/>
        <v>0</v>
      </c>
      <c r="EV138" s="56">
        <f t="shared" si="48"/>
        <v>0</v>
      </c>
      <c r="EW138" s="56">
        <f t="shared" si="48"/>
        <v>0</v>
      </c>
      <c r="EX138" s="56">
        <f t="shared" si="48"/>
        <v>0</v>
      </c>
      <c r="EY138" s="56">
        <f t="shared" si="48"/>
        <v>0</v>
      </c>
      <c r="EZ138" s="56">
        <f t="shared" si="48"/>
        <v>0</v>
      </c>
      <c r="FA138" s="56">
        <f t="shared" si="48"/>
        <v>0</v>
      </c>
      <c r="FB138" s="56">
        <f t="shared" si="48"/>
        <v>0</v>
      </c>
      <c r="FC138" s="56">
        <f t="shared" si="48"/>
        <v>0</v>
      </c>
      <c r="FD138" s="56">
        <f t="shared" si="48"/>
        <v>0</v>
      </c>
      <c r="FE138" s="56">
        <f t="shared" si="48"/>
        <v>0</v>
      </c>
      <c r="FF138" s="56">
        <f t="shared" si="48"/>
        <v>0</v>
      </c>
      <c r="FG138" s="56">
        <f t="shared" si="48"/>
        <v>0</v>
      </c>
      <c r="FH138" s="56">
        <f t="shared" si="48"/>
        <v>0</v>
      </c>
      <c r="FI138" s="56">
        <f t="shared" si="48"/>
        <v>0</v>
      </c>
      <c r="FJ138" s="56">
        <f t="shared" si="48"/>
        <v>0</v>
      </c>
      <c r="FK138" s="56">
        <f t="shared" si="46"/>
        <v>0</v>
      </c>
      <c r="FL138" s="56">
        <f t="shared" si="46"/>
        <v>0</v>
      </c>
      <c r="FM138" s="56">
        <f t="shared" si="46"/>
        <v>0</v>
      </c>
      <c r="FN138" s="56">
        <f t="shared" si="46"/>
        <v>0</v>
      </c>
      <c r="FO138" s="58">
        <f>SUM(CatTemplate[[#This Row],[CS1]:[CS20]])</f>
        <v>0</v>
      </c>
      <c r="FP138" s="59">
        <f>CatTemplate[[#This Row],[Total Oth. cost]]+CatTemplate[[#This Row],[Total St. Cost]]</f>
        <v>0</v>
      </c>
      <c r="FQ138" s="33" t="e">
        <f t="shared" si="49"/>
        <v>#VALUE!</v>
      </c>
      <c r="FR138" s="33" t="e">
        <f t="shared" si="50"/>
        <v>#VALUE!</v>
      </c>
      <c r="FS138" s="30" t="e">
        <f>(CatTemplate[[#This Row],[CO1]] + CatTemplate[[#This Row],[CS1]]) * (1 + getRateOHFinal) * getRateMarkupFinal</f>
        <v>#VALUE!</v>
      </c>
      <c r="FT138" s="30" t="e">
        <f>(CatTemplate[[#This Row],[CO2]] + CatTemplate[[#This Row],[CS2]]) * (1 + getRateOHFinal) * getRateMarkupFinal</f>
        <v>#VALUE!</v>
      </c>
      <c r="FU138" s="30" t="e">
        <f>(CatTemplate[[#This Row],[CO3]] + CatTemplate[[#This Row],[CS3]]) * (1 + getRateOHFinal) * getRateMarkupFinal</f>
        <v>#VALUE!</v>
      </c>
      <c r="FV138" s="30" t="e">
        <f>(CatTemplate[[#This Row],[CO4]] + CatTemplate[[#This Row],[CS4]]) * (1 + getRateOHFinal) * getRateMarkupFinal</f>
        <v>#VALUE!</v>
      </c>
      <c r="FW138" s="30" t="e">
        <f>(CatTemplate[[#This Row],[CO5]] + CatTemplate[[#This Row],[CS5]]) * (1 + getRateOHFinal) * getRateMarkupFinal</f>
        <v>#VALUE!</v>
      </c>
      <c r="FX138" s="30" t="e">
        <f>(CatTemplate[[#This Row],[CO6]] + CatTemplate[[#This Row],[CS6]]) * (1 + getRateOHFinal) * getRateMarkupFinal</f>
        <v>#VALUE!</v>
      </c>
      <c r="FY138" s="30" t="e">
        <f>(CatTemplate[[#This Row],[CO7]] + CatTemplate[[#This Row],[CS7]]) * (1 + getRateOHFinal) * getRateMarkupFinal</f>
        <v>#VALUE!</v>
      </c>
      <c r="FZ138" s="30" t="e">
        <f>(CatTemplate[[#This Row],[CO8]] + CatTemplate[[#This Row],[CS8]]) * (1 + getRateOHFinal) * getRateMarkupFinal</f>
        <v>#VALUE!</v>
      </c>
      <c r="GA138" s="30" t="e">
        <f>(CatTemplate[[#This Row],[CO9]] + CatTemplate[[#This Row],[CS9]]) * (1 + getRateOHFinal) * getRateMarkupFinal</f>
        <v>#VALUE!</v>
      </c>
      <c r="GB138" s="30" t="e">
        <f>(CatTemplate[[#This Row],[CO10]] + CatTemplate[[#This Row],[CS10]]) * (1 + getRateOHFinal) * getRateMarkupFinal</f>
        <v>#VALUE!</v>
      </c>
      <c r="GC138" s="30" t="e">
        <f>(CatTemplate[[#This Row],[CO11]] + CatTemplate[[#This Row],[CS11]]) * (1 + getRateOHFinal) * getRateMarkupFinal</f>
        <v>#VALUE!</v>
      </c>
      <c r="GD138" s="30" t="e">
        <f>(CatTemplate[[#This Row],[CO12]] + CatTemplate[[#This Row],[CS12]]) * (1 + getRateOHFinal) * getRateMarkupFinal</f>
        <v>#VALUE!</v>
      </c>
      <c r="GE138" s="30" t="e">
        <f>(CatTemplate[[#This Row],[CO13]] + CatTemplate[[#This Row],[CS13]]) * (1 + getRateOHFinal) * getRateMarkupFinal</f>
        <v>#VALUE!</v>
      </c>
      <c r="GF138" s="30" t="e">
        <f>(CatTemplate[[#This Row],[CO14]] + CatTemplate[[#This Row],[CS14]]) * (1 + getRateOHFinal) * getRateMarkupFinal</f>
        <v>#VALUE!</v>
      </c>
      <c r="GG138" s="30" t="e">
        <f>(CatTemplate[[#This Row],[CO15]] + CatTemplate[[#This Row],[CS15]]) * (1 + getRateOHFinal) * getRateMarkupFinal</f>
        <v>#VALUE!</v>
      </c>
      <c r="GH138" s="30" t="e">
        <f>(CatTemplate[[#This Row],[CO16]] + CatTemplate[[#This Row],[CS16]]) * (1 + getRateOHFinal) * getRateMarkupFinal</f>
        <v>#VALUE!</v>
      </c>
      <c r="GI138" s="30" t="e">
        <f>(CatTemplate[[#This Row],[CO17]] + CatTemplate[[#This Row],[CS17]]) * (1 + getRateOHFinal) * getRateMarkupFinal</f>
        <v>#VALUE!</v>
      </c>
      <c r="GJ138" s="30" t="e">
        <f>(CatTemplate[[#This Row],[CO18]] + CatTemplate[[#This Row],[CS18]]) * (1 + getRateOHFinal) * getRateMarkupFinal</f>
        <v>#VALUE!</v>
      </c>
      <c r="GK138" s="30" t="e">
        <f>(CatTemplate[[#This Row],[CO19]] + CatTemplate[[#This Row],[CS19]]) * (1 + getRateOHFinal) * getRateMarkupFinal</f>
        <v>#VALUE!</v>
      </c>
      <c r="GL138" s="30" t="e">
        <f>(CatTemplate[[#This Row],[CO20]] + CatTemplate[[#This Row],[CS20]]) * (1 + getRateOHFinal) * getRateMarkupFinal</f>
        <v>#VALUE!</v>
      </c>
      <c r="GM138" s="30" t="e">
        <f t="shared" si="51"/>
        <v>#VALUE!</v>
      </c>
      <c r="GN138" s="30" t="e">
        <f t="shared" si="52"/>
        <v>#VALUE!</v>
      </c>
      <c r="GO138" s="30" t="e">
        <f t="shared" si="53"/>
        <v>#VALUE!</v>
      </c>
      <c r="GP138" s="30" t="e">
        <f t="shared" si="54"/>
        <v>#VALUE!</v>
      </c>
      <c r="GQ138" s="30" t="e">
        <f>(CatTemplate[[#This Row],[CO1]]+CatTemplate[[#This Row],[CS1]]) * (1+ getRateOHFinal) * (1 + getRateMarkupFinal)</f>
        <v>#VALUE!</v>
      </c>
      <c r="GR138" s="30" t="e">
        <f>(CatTemplate[[#This Row],[CO2]]+CatTemplate[[#This Row],[CS2]]) * (1+ getRateOHFinal) * (1 + getRateMarkupFinal)</f>
        <v>#VALUE!</v>
      </c>
      <c r="GS138" s="30" t="e">
        <f>(CatTemplate[[#This Row],[CO3]]+CatTemplate[[#This Row],[CS3]]) * (1+ getRateOHFinal) * (1 + getRateMarkupFinal)</f>
        <v>#VALUE!</v>
      </c>
      <c r="GT138" s="30" t="e">
        <f>(CatTemplate[[#This Row],[CO4]]+CatTemplate[[#This Row],[CS4]]) * (1+ getRateOHFinal) * (1 + getRateMarkupFinal)</f>
        <v>#VALUE!</v>
      </c>
      <c r="GU138" s="30" t="e">
        <f>(CatTemplate[[#This Row],[CO5]]+CatTemplate[[#This Row],[CS5]]) * (1+ getRateOHFinal) * (1 + getRateMarkupFinal)</f>
        <v>#VALUE!</v>
      </c>
      <c r="GV138" s="30" t="e">
        <f>(CatTemplate[[#This Row],[CO6]]+CatTemplate[[#This Row],[CS6]]) * (1+ getRateOHFinal) * (1 + getRateMarkupFinal)</f>
        <v>#VALUE!</v>
      </c>
      <c r="GW138" s="30" t="e">
        <f>(CatTemplate[[#This Row],[CO7]]+CatTemplate[[#This Row],[CS7]]) * (1+ getRateOHFinal) * (1 + getRateMarkupFinal)</f>
        <v>#VALUE!</v>
      </c>
      <c r="GX138" s="30" t="e">
        <f>(CatTemplate[[#This Row],[CO8]]+CatTemplate[[#This Row],[CS8]]) * (1+ getRateOHFinal) * (1 + getRateMarkupFinal)</f>
        <v>#VALUE!</v>
      </c>
      <c r="GY138" s="30" t="e">
        <f>(CatTemplate[[#This Row],[CO9]]+CatTemplate[[#This Row],[CS9]]) * (1+ getRateOHFinal) * (1 + getRateMarkupFinal)</f>
        <v>#VALUE!</v>
      </c>
      <c r="GZ138" s="30" t="e">
        <f>(CatTemplate[[#This Row],[CO10]]+CatTemplate[[#This Row],[CS10]]) * (1+ getRateOHFinal) * (1 + getRateMarkupFinal)</f>
        <v>#VALUE!</v>
      </c>
      <c r="HA138" s="30" t="e">
        <f>(CatTemplate[[#This Row],[CO11]]+CatTemplate[[#This Row],[CS11]]) * (1+ getRateOHFinal) * (1 + getRateMarkupFinal)</f>
        <v>#VALUE!</v>
      </c>
      <c r="HB138" s="30" t="e">
        <f>(CatTemplate[[#This Row],[CO12]]+CatTemplate[[#This Row],[CS12]]) * (1+ getRateOHFinal) * (1 + getRateMarkupFinal)</f>
        <v>#VALUE!</v>
      </c>
      <c r="HC138" s="30" t="e">
        <f>(CatTemplate[[#This Row],[CO13]]+CatTemplate[[#This Row],[CS13]]) * (1+ getRateOHFinal) * (1 + getRateMarkupFinal)</f>
        <v>#VALUE!</v>
      </c>
      <c r="HD138" s="30" t="e">
        <f>(CatTemplate[[#This Row],[CO14]]+CatTemplate[[#This Row],[CS14]]) * (1+ getRateOHFinal) * (1 + getRateMarkupFinal)</f>
        <v>#VALUE!</v>
      </c>
      <c r="HE138" s="30" t="e">
        <f>(CatTemplate[[#This Row],[CO15]]+CatTemplate[[#This Row],[CS15]]) * (1+ getRateOHFinal) * (1 + getRateMarkupFinal)</f>
        <v>#VALUE!</v>
      </c>
      <c r="HF138" s="30" t="e">
        <f>(CatTemplate[[#This Row],[CO16]]+CatTemplate[[#This Row],[CS16]]) * (1+ getRateOHFinal) * (1 + getRateMarkupFinal)</f>
        <v>#VALUE!</v>
      </c>
      <c r="HG138" s="30" t="e">
        <f>(CatTemplate[[#This Row],[CO17]]+CatTemplate[[#This Row],[CS17]]) * (1+ getRateOHFinal) * (1 + getRateMarkupFinal)</f>
        <v>#VALUE!</v>
      </c>
      <c r="HH138" s="30" t="e">
        <f>(CatTemplate[[#This Row],[CO18]]+CatTemplate[[#This Row],[CS18]]) * (1+ getRateOHFinal) * (1 + getRateMarkupFinal)</f>
        <v>#VALUE!</v>
      </c>
      <c r="HI138" s="30" t="e">
        <f>(CatTemplate[[#This Row],[CO19]]+CatTemplate[[#This Row],[CS19]]) * (1+ getRateOHFinal) * (1 + getRateMarkupFinal)</f>
        <v>#VALUE!</v>
      </c>
      <c r="HJ138" s="30" t="e">
        <f>(CatTemplate[[#This Row],[CO20]]+CatTemplate[[#This Row],[CS20]]) * (1+ getRateOHFinal) * (1 + getRateMarkupFinal)</f>
        <v>#VALUE!</v>
      </c>
      <c r="HK138" s="39" t="e">
        <f>CatTemplate[[#This Row],[Total cost]]+CatTemplate[[#This Row],[OH Amount]]+CatTemplate[[#This Row],[Markup]]</f>
        <v>#VALUE!</v>
      </c>
      <c r="HL138" s="63">
        <f>IF(CatTemplate[[#This Row],[Units]]="Days",CatTemplate[[#This Row],[Project quantity]]*CatTemplate[[#This Row],[St. unit effort]],CatTemplate[[#This Row],[Project quantity]])</f>
        <v>0</v>
      </c>
      <c r="HM138" s="287">
        <f>IFERROR(CatTemplate[[#This Row],[Total Price]]/(CatTemplate[[#This Row],[Final Quantity]]),0)</f>
        <v>0</v>
      </c>
      <c r="HN138" s="261"/>
    </row>
    <row r="139" spans="2:222" x14ac:dyDescent="0.2">
      <c r="B139" s="6" t="s">
        <v>75</v>
      </c>
      <c r="C139" s="22">
        <v>2</v>
      </c>
      <c r="D139" s="7" t="s">
        <v>75</v>
      </c>
      <c r="E139" s="24">
        <v>10</v>
      </c>
      <c r="F139" s="18" t="s">
        <v>164</v>
      </c>
      <c r="G139" s="26">
        <v>25</v>
      </c>
      <c r="H139" s="18" t="s">
        <v>862</v>
      </c>
      <c r="I139" s="18" t="s">
        <v>897</v>
      </c>
      <c r="J139" s="15" t="s">
        <v>28</v>
      </c>
      <c r="K139" s="15"/>
      <c r="L139" s="15" t="s">
        <v>140</v>
      </c>
      <c r="M139" s="15" t="s">
        <v>890</v>
      </c>
      <c r="N139" s="15" t="s">
        <v>858</v>
      </c>
      <c r="O139" s="320"/>
      <c r="P139" s="71"/>
      <c r="Q139" s="108"/>
      <c r="R139" s="73"/>
      <c r="S139" s="97"/>
      <c r="T139" s="100">
        <f>getEqUnitCost</f>
        <v>0</v>
      </c>
      <c r="U139" s="73">
        <f>getEqUnitEffort</f>
        <v>0</v>
      </c>
      <c r="V139" s="101">
        <f>getEqQuantity</f>
        <v>0</v>
      </c>
      <c r="W139" s="320"/>
      <c r="X139" s="100">
        <f>getConsUnitCost</f>
        <v>0</v>
      </c>
      <c r="Y139" s="73">
        <f>getConsUnitEffort</f>
        <v>0</v>
      </c>
      <c r="Z139" s="14">
        <f>getConsQuantity</f>
        <v>0</v>
      </c>
      <c r="AA139" s="320"/>
      <c r="AB139" s="72"/>
      <c r="AC139" s="112"/>
      <c r="AD139" s="14">
        <f>getOthQuantity</f>
        <v>0</v>
      </c>
      <c r="AE139" s="320"/>
      <c r="AF139" s="28" t="str">
        <f>IF(ISBLANK(CatTemplate[[#This Row],[Resource type]]),"",CatTemplate[[#This Row],[Resource type]])</f>
        <v>CIEC CRA</v>
      </c>
      <c r="AG139" s="242">
        <f>getStaffUnitCost</f>
        <v>529.72667641480098</v>
      </c>
      <c r="AH139" s="113">
        <f>getStaffUnitEffort</f>
        <v>0</v>
      </c>
      <c r="AI139" s="40">
        <f>getStaffQuantity</f>
        <v>0</v>
      </c>
      <c r="AJ139" s="41">
        <f>CatTemplate[[#This Row],[St. quantity]]*8/ParRatePM</f>
        <v>0</v>
      </c>
      <c r="AK139" s="320"/>
      <c r="AL139" s="53" t="str">
        <f>CatTemplate[[#This Row],[Item type]]</f>
        <v>Days</v>
      </c>
      <c r="AM139" s="12">
        <f>SUM(CatTemplate[[#This Row],[Year1]:[Year20]])</f>
        <v>0</v>
      </c>
      <c r="AN139" s="52"/>
      <c r="AO139" s="52"/>
      <c r="AP139" s="52"/>
      <c r="AQ139" s="8"/>
      <c r="AR139" s="8"/>
      <c r="AS139" s="8"/>
      <c r="AT139" s="8"/>
      <c r="AU139" s="8"/>
      <c r="AV139" s="8"/>
      <c r="AW139" s="8"/>
      <c r="AX139" s="8"/>
      <c r="AY139" s="8"/>
      <c r="AZ139" s="8"/>
      <c r="BA139" s="8"/>
      <c r="BB139" s="8"/>
      <c r="BC139" s="8"/>
      <c r="BD139" s="8"/>
      <c r="BE139" s="8"/>
      <c r="BF139" s="8"/>
      <c r="BG139" s="36"/>
      <c r="BH139" s="320"/>
      <c r="BI139" s="37" t="str">
        <f>getCostCategory</f>
        <v>07 Other costs</v>
      </c>
      <c r="BJ139" s="37" t="str">
        <f>getSection</f>
        <v>02 Patient visits and data collection</v>
      </c>
      <c r="BK139" s="32" t="str">
        <f>getObject</f>
        <v>Patient visits and data collection</v>
      </c>
      <c r="BL139" s="30">
        <f>IFERROR(getUnitCost * IF(CatTemplate[[#This Row],[Cost Category Comp.]]="01 Staff costs", 1,1),0)</f>
        <v>529.72667641480098</v>
      </c>
      <c r="BM139" s="29">
        <f>IF(AND(ISBLANK(CatTemplate[[#This Row],[Eq. unit cost]]),ISBLANK(CatTemplate[[#This Row],[Cons. unit cost]]),ISBLANK(CatTemplate[[#This Row],[Oth. unit cost]])), 0, IF(getUnitEffort =0,1,getUnitEffort) * CatTemplate[[#This Row],[Year1]])</f>
        <v>0</v>
      </c>
      <c r="BN139" s="29">
        <f>IF(AND(ISBLANK(CatTemplate[[#This Row],[Eq. unit cost]]),ISBLANK(CatTemplate[[#This Row],[Cons. unit cost]]),ISBLANK(CatTemplate[[#This Row],[Oth. unit cost]])), 0, IF(getUnitEffort =0,1,getUnitEffort) * CatTemplate[[#This Row],[Year2]])</f>
        <v>0</v>
      </c>
      <c r="BO139" s="29">
        <f>IF(AND(ISBLANK(CatTemplate[[#This Row],[Eq. unit cost]]),ISBLANK(CatTemplate[[#This Row],[Cons. unit cost]]),ISBLANK(CatTemplate[[#This Row],[Oth. unit cost]])), 0, IF(getUnitEffort =0,1,getUnitEffort) * CatTemplate[[#This Row],[Year3]])</f>
        <v>0</v>
      </c>
      <c r="BP139" s="29">
        <f>IF(AND(ISBLANK(CatTemplate[[#This Row],[Eq. unit cost]]),ISBLANK(CatTemplate[[#This Row],[Cons. unit cost]]),ISBLANK(CatTemplate[[#This Row],[Oth. unit cost]])), 0, IF(getUnitEffort =0,1,getUnitEffort) * CatTemplate[[#This Row],[Year4]])</f>
        <v>0</v>
      </c>
      <c r="BQ139" s="29">
        <f>IF(AND(ISBLANK(CatTemplate[[#This Row],[Eq. unit cost]]),ISBLANK(CatTemplate[[#This Row],[Cons. unit cost]]),ISBLANK(CatTemplate[[#This Row],[Oth. unit cost]])), 0, IF(getUnitEffort =0,1,getUnitEffort) * CatTemplate[[#This Row],[Year5]])</f>
        <v>0</v>
      </c>
      <c r="BR139" s="29">
        <f>IF(AND(ISBLANK(CatTemplate[[#This Row],[Eq. unit cost]]),ISBLANK(CatTemplate[[#This Row],[Cons. unit cost]]),ISBLANK(CatTemplate[[#This Row],[Oth. unit cost]])), 0, IF(getUnitEffort =0,1,getUnitEffort) * CatTemplate[[#This Row],[Year6]])</f>
        <v>0</v>
      </c>
      <c r="BS139" s="29">
        <f>IF(AND(ISBLANK(CatTemplate[[#This Row],[Eq. unit cost]]),ISBLANK(CatTemplate[[#This Row],[Cons. unit cost]]),ISBLANK(CatTemplate[[#This Row],[Oth. unit cost]])), 0, IF(getUnitEffort =0,1,getUnitEffort) * CatTemplate[[#This Row],[Year7]])</f>
        <v>0</v>
      </c>
      <c r="BT139" s="29">
        <f>IF(AND(ISBLANK(CatTemplate[[#This Row],[Eq. unit cost]]),ISBLANK(CatTemplate[[#This Row],[Cons. unit cost]]),ISBLANK(CatTemplate[[#This Row],[Oth. unit cost]])), 0, IF(getUnitEffort =0,1,getUnitEffort) * CatTemplate[[#This Row],[Year8]])</f>
        <v>0</v>
      </c>
      <c r="BU139" s="29">
        <f>IF(AND(ISBLANK(CatTemplate[[#This Row],[Eq. unit cost]]),ISBLANK(CatTemplate[[#This Row],[Cons. unit cost]]),ISBLANK(CatTemplate[[#This Row],[Oth. unit cost]])), 0, IF(getUnitEffort =0,1,getUnitEffort) * CatTemplate[[#This Row],[Year9]])</f>
        <v>0</v>
      </c>
      <c r="BV139" s="29">
        <f>IF(AND(ISBLANK(CatTemplate[[#This Row],[Eq. unit cost]]),ISBLANK(CatTemplate[[#This Row],[Cons. unit cost]]),ISBLANK(CatTemplate[[#This Row],[Oth. unit cost]])), 0, IF(getUnitEffort =0,1,getUnitEffort) * CatTemplate[[#This Row],[Year10]])</f>
        <v>0</v>
      </c>
      <c r="BW139" s="29">
        <f>IF(AND(ISBLANK(CatTemplate[[#This Row],[Eq. unit cost]]),ISBLANK(CatTemplate[[#This Row],[Cons. unit cost]]),ISBLANK(CatTemplate[[#This Row],[Oth. unit cost]])), 0, IF(getUnitEffort =0,1,getUnitEffort) * CatTemplate[[#This Row],[Year11]])</f>
        <v>0</v>
      </c>
      <c r="BX139" s="29">
        <f>IF(AND(ISBLANK(CatTemplate[[#This Row],[Eq. unit cost]]),ISBLANK(CatTemplate[[#This Row],[Cons. unit cost]]),ISBLANK(CatTemplate[[#This Row],[Oth. unit cost]])), 0, IF(getUnitEffort =0,1,getUnitEffort) * CatTemplate[[#This Row],[Year12]])</f>
        <v>0</v>
      </c>
      <c r="BY139" s="29">
        <f>IF(AND(ISBLANK(CatTemplate[[#This Row],[Eq. unit cost]]),ISBLANK(CatTemplate[[#This Row],[Cons. unit cost]]),ISBLANK(CatTemplate[[#This Row],[Oth. unit cost]])), 0, IF(getUnitEffort =0,1,getUnitEffort) * CatTemplate[[#This Row],[Year13]])</f>
        <v>0</v>
      </c>
      <c r="BZ139" s="29">
        <f>IF(AND(ISBLANK(CatTemplate[[#This Row],[Eq. unit cost]]),ISBLANK(CatTemplate[[#This Row],[Cons. unit cost]]),ISBLANK(CatTemplate[[#This Row],[Oth. unit cost]])), 0, IF(getUnitEffort =0,1,getUnitEffort) * CatTemplate[[#This Row],[Year14]])</f>
        <v>0</v>
      </c>
      <c r="CA139" s="29">
        <f>IF(AND(ISBLANK(CatTemplate[[#This Row],[Eq. unit cost]]),ISBLANK(CatTemplate[[#This Row],[Cons. unit cost]]),ISBLANK(CatTemplate[[#This Row],[Oth. unit cost]])), 0, IF(getUnitEffort =0,1,getUnitEffort) * CatTemplate[[#This Row],[Year15]])</f>
        <v>0</v>
      </c>
      <c r="CB139" s="29">
        <f>IF(AND(ISBLANK(CatTemplate[[#This Row],[Eq. unit cost]]),ISBLANK(CatTemplate[[#This Row],[Cons. unit cost]]),ISBLANK(CatTemplate[[#This Row],[Oth. unit cost]])), 0, IF(getUnitEffort =0,1,getUnitEffort) * CatTemplate[[#This Row],[Year16]])</f>
        <v>0</v>
      </c>
      <c r="CC139" s="29">
        <f>IF(AND(ISBLANK(CatTemplate[[#This Row],[Eq. unit cost]]),ISBLANK(CatTemplate[[#This Row],[Cons. unit cost]]),ISBLANK(CatTemplate[[#This Row],[Oth. unit cost]])), 0, IF(getUnitEffort =0,1,getUnitEffort) * CatTemplate[[#This Row],[Year17]])</f>
        <v>0</v>
      </c>
      <c r="CD139" s="29">
        <f>IF(AND(ISBLANK(CatTemplate[[#This Row],[Eq. unit cost]]),ISBLANK(CatTemplate[[#This Row],[Cons. unit cost]]),ISBLANK(CatTemplate[[#This Row],[Oth. unit cost]])), 0, IF(getUnitEffort =0,1,getUnitEffort) * CatTemplate[[#This Row],[Year18]])</f>
        <v>0</v>
      </c>
      <c r="CE139" s="29">
        <f>IF(AND(ISBLANK(CatTemplate[[#This Row],[Eq. unit cost]]),ISBLANK(CatTemplate[[#This Row],[Cons. unit cost]]),ISBLANK(CatTemplate[[#This Row],[Oth. unit cost]])), 0, IF(getUnitEffort =0,1,getUnitEffort) * CatTemplate[[#This Row],[Year19]])</f>
        <v>0</v>
      </c>
      <c r="CF139" s="29">
        <f>IF(AND(ISBLANK(CatTemplate[[#This Row],[Eq. unit cost]]),ISBLANK(CatTemplate[[#This Row],[Cons. unit cost]]),ISBLANK(CatTemplate[[#This Row],[Oth. unit cost]])), 0, IF(getUnitEffort =0,1,getUnitEffort) * CatTemplate[[#This Row],[Year20]])</f>
        <v>0</v>
      </c>
      <c r="CG139" s="45">
        <f>SUM(CatTemplate[[#This Row],[Q1]:[Q20]])</f>
        <v>0</v>
      </c>
      <c r="CH139" s="29">
        <f>IF(ISBLANK(CatTemplate[[#This Row],[St. unit effort]]),0,(CatTemplate[[#This Row],[St. unit effort]] * CatTemplate[[#This Row],[Year1]]))</f>
        <v>0</v>
      </c>
      <c r="CI139" s="29">
        <f>IF(ISBLANK(CatTemplate[[#This Row],[St. unit effort]]),0,(CatTemplate[[#This Row],[St. unit effort]] * CatTemplate[[#This Row],[Year2]]))</f>
        <v>0</v>
      </c>
      <c r="CJ139" s="29">
        <f>IF(ISBLANK(CatTemplate[[#This Row],[St. unit effort]]),0,(CatTemplate[[#This Row],[St. unit effort]] * CatTemplate[[#This Row],[Year3]]))</f>
        <v>0</v>
      </c>
      <c r="CK139" s="29">
        <f>IF(ISBLANK(CatTemplate[[#This Row],[St. unit effort]]),0,(CatTemplate[[#This Row],[St. unit effort]] * CatTemplate[[#This Row],[Year4]]))</f>
        <v>0</v>
      </c>
      <c r="CL139" s="29">
        <f>IF(ISBLANK(CatTemplate[[#This Row],[St. unit effort]]),0,(CatTemplate[[#This Row],[St. unit effort]] * CatTemplate[[#This Row],[Year5]]))</f>
        <v>0</v>
      </c>
      <c r="CM139" s="29">
        <f>IF(ISBLANK(CatTemplate[[#This Row],[St. unit effort]]),0,(CatTemplate[[#This Row],[St. unit effort]] * CatTemplate[[#This Row],[Year6]]))</f>
        <v>0</v>
      </c>
      <c r="CN139" s="29">
        <f>IF(ISBLANK(CatTemplate[[#This Row],[St. unit effort]]),0,(CatTemplate[[#This Row],[St. unit effort]] * CatTemplate[[#This Row],[Year7]]))</f>
        <v>0</v>
      </c>
      <c r="CO139" s="29">
        <f>IF(ISBLANK(CatTemplate[[#This Row],[St. unit effort]]),0,(CatTemplate[[#This Row],[St. unit effort]] * CatTemplate[[#This Row],[Year8]]))</f>
        <v>0</v>
      </c>
      <c r="CP139" s="29">
        <f>IF(ISBLANK(CatTemplate[[#This Row],[St. unit effort]]),0,(CatTemplate[[#This Row],[St. unit effort]] * CatTemplate[[#This Row],[Year9]]))</f>
        <v>0</v>
      </c>
      <c r="CQ139" s="29">
        <f>IF(ISBLANK(CatTemplate[[#This Row],[St. unit effort]]),0,(CatTemplate[[#This Row],[St. unit effort]] * CatTemplate[[#This Row],[Year10]]))</f>
        <v>0</v>
      </c>
      <c r="CR139" s="29">
        <f>IF(ISBLANK(CatTemplate[[#This Row],[St. unit effort]]),0,(CatTemplate[[#This Row],[St. unit effort]] * CatTemplate[[#This Row],[Year11]]))</f>
        <v>0</v>
      </c>
      <c r="CS139" s="29">
        <f>IF(ISBLANK(CatTemplate[[#This Row],[St. unit effort]]),0,(CatTemplate[[#This Row],[St. unit effort]] * CatTemplate[[#This Row],[Year12]]))</f>
        <v>0</v>
      </c>
      <c r="CT139" s="29">
        <f>IF(ISBLANK(CatTemplate[[#This Row],[St. unit effort]]),0,(CatTemplate[[#This Row],[St. unit effort]] * CatTemplate[[#This Row],[Year13]]))</f>
        <v>0</v>
      </c>
      <c r="CU139" s="29">
        <f>IF(ISBLANK(CatTemplate[[#This Row],[St. unit effort]]),0,(CatTemplate[[#This Row],[St. unit effort]] * CatTemplate[[#This Row],[Year14]]))</f>
        <v>0</v>
      </c>
      <c r="CV139" s="29">
        <f>IF(ISBLANK(CatTemplate[[#This Row],[St. unit effort]]),0,(CatTemplate[[#This Row],[St. unit effort]] * CatTemplate[[#This Row],[Year15]]))</f>
        <v>0</v>
      </c>
      <c r="CW139" s="29">
        <f>IF(ISBLANK(CatTemplate[[#This Row],[St. unit effort]]),0,(CatTemplate[[#This Row],[St. unit effort]] * CatTemplate[[#This Row],[Year16]]))</f>
        <v>0</v>
      </c>
      <c r="CX139" s="29">
        <f>IF(ISBLANK(CatTemplate[[#This Row],[St. unit effort]]),0,(CatTemplate[[#This Row],[St. unit effort]] * CatTemplate[[#This Row],[Year17]]))</f>
        <v>0</v>
      </c>
      <c r="CY139" s="29">
        <f>IF(ISBLANK(CatTemplate[[#This Row],[St. unit effort]]),0,(CatTemplate[[#This Row],[St. unit effort]] * CatTemplate[[#This Row],[Year18]]))</f>
        <v>0</v>
      </c>
      <c r="CZ139" s="29">
        <f>IF(ISBLANK(CatTemplate[[#This Row],[St. unit effort]]),0,(CatTemplate[[#This Row],[St. unit effort]] * CatTemplate[[#This Row],[Year19]]))</f>
        <v>0</v>
      </c>
      <c r="DA139" s="29">
        <f>IF(ISBLANK(CatTemplate[[#This Row],[St. unit effort]]),0,(CatTemplate[[#This Row],[St. unit effort]] * CatTemplate[[#This Row],[Year20]]))</f>
        <v>0</v>
      </c>
      <c r="DB139" s="57">
        <f>IF(ISBLANK(CatTemplate[[#This Row],[St. unit effort]]),0,(CatTemplate[[#This Row],[St. unit effort]] * CatTemplate[[#This Row],[Year1]])*8/ParRatePM)</f>
        <v>0</v>
      </c>
      <c r="DC139" s="57">
        <f>IF(ISBLANK(CatTemplate[[#This Row],[St. unit effort]]),0,(CatTemplate[[#This Row],[St. unit effort]] * CatTemplate[[#This Row],[Year2]])*8/ParRatePM)</f>
        <v>0</v>
      </c>
      <c r="DD139" s="57">
        <f>IF(ISBLANK(CatTemplate[[#This Row],[St. unit effort]]),0,(CatTemplate[[#This Row],[St. unit effort]] * CatTemplate[[#This Row],[Year3]])*8/ParRatePM)</f>
        <v>0</v>
      </c>
      <c r="DE139" s="57">
        <f>IF(ISBLANK(CatTemplate[[#This Row],[St. unit effort]]),0,(CatTemplate[[#This Row],[St. unit effort]] * CatTemplate[[#This Row],[Year4]])*8/ParRatePM)</f>
        <v>0</v>
      </c>
      <c r="DF139" s="57">
        <f>IF(ISBLANK(CatTemplate[[#This Row],[St. unit effort]]),0,(CatTemplate[[#This Row],[St. unit effort]] * CatTemplate[[#This Row],[Year5]])*8/ParRatePM)</f>
        <v>0</v>
      </c>
      <c r="DG139" s="57">
        <f>IF(ISBLANK(CatTemplate[[#This Row],[St. unit effort]]),0,(CatTemplate[[#This Row],[St. unit effort]] * CatTemplate[[#This Row],[Year6]])*8/ParRatePM)</f>
        <v>0</v>
      </c>
      <c r="DH139" s="57">
        <f>IF(ISBLANK(CatTemplate[[#This Row],[St. unit effort]]),0,(CatTemplate[[#This Row],[St. unit effort]] * CatTemplate[[#This Row],[Year7]])*8/ParRatePM)</f>
        <v>0</v>
      </c>
      <c r="DI139" s="57">
        <f>IF(ISBLANK(CatTemplate[[#This Row],[St. unit effort]]),0,(CatTemplate[[#This Row],[St. unit effort]] * CatTemplate[[#This Row],[Year8]])*8/ParRatePM)</f>
        <v>0</v>
      </c>
      <c r="DJ139" s="57">
        <f>IF(ISBLANK(CatTemplate[[#This Row],[St. unit effort]]),0,(CatTemplate[[#This Row],[St. unit effort]] * CatTemplate[[#This Row],[Year9]])*8/ParRatePM)</f>
        <v>0</v>
      </c>
      <c r="DK139" s="57">
        <f>IF(ISBLANK(CatTemplate[[#This Row],[St. unit effort]]),0,(CatTemplate[[#This Row],[St. unit effort]] * CatTemplate[[#This Row],[Year10]])*8/ParRatePM)</f>
        <v>0</v>
      </c>
      <c r="DL139" s="57">
        <f>IF(ISBLANK(CatTemplate[[#This Row],[St. unit effort]]),0,(CatTemplate[[#This Row],[St. unit effort]] * CatTemplate[[#This Row],[Year11]])*8/ParRatePM)</f>
        <v>0</v>
      </c>
      <c r="DM139" s="57">
        <f>IF(ISBLANK(CatTemplate[[#This Row],[St. unit effort]]),0,(CatTemplate[[#This Row],[St. unit effort]] * CatTemplate[[#This Row],[Year12]])*8/ParRatePM)</f>
        <v>0</v>
      </c>
      <c r="DN139" s="57">
        <f>IF(ISBLANK(CatTemplate[[#This Row],[St. unit effort]]),0,(CatTemplate[[#This Row],[St. unit effort]] * CatTemplate[[#This Row],[Year13]])*8/ParRatePM)</f>
        <v>0</v>
      </c>
      <c r="DO139" s="57">
        <f>IF(ISBLANK(CatTemplate[[#This Row],[St. unit effort]]),0,(CatTemplate[[#This Row],[St. unit effort]] * CatTemplate[[#This Row],[Year14]])*8/ParRatePM)</f>
        <v>0</v>
      </c>
      <c r="DP139" s="57">
        <f>IF(ISBLANK(CatTemplate[[#This Row],[St. unit effort]]),0,(CatTemplate[[#This Row],[St. unit effort]] * CatTemplate[[#This Row],[Year15]])*8/ParRatePM)</f>
        <v>0</v>
      </c>
      <c r="DQ139" s="57">
        <f>IF(ISBLANK(CatTemplate[[#This Row],[St. unit effort]]),0,(CatTemplate[[#This Row],[St. unit effort]] * CatTemplate[[#This Row],[Year16]])*8/ParRatePM)</f>
        <v>0</v>
      </c>
      <c r="DR139" s="57">
        <f>IF(ISBLANK(CatTemplate[[#This Row],[St. unit effort]]),0,(CatTemplate[[#This Row],[St. unit effort]] * CatTemplate[[#This Row],[Year17]])*8/ParRatePM)</f>
        <v>0</v>
      </c>
      <c r="DS139" s="57">
        <f>IF(ISBLANK(CatTemplate[[#This Row],[St. unit effort]]),0,(CatTemplate[[#This Row],[St. unit effort]] * CatTemplate[[#This Row],[Year18]])*8/ParRatePM)</f>
        <v>0</v>
      </c>
      <c r="DT139" s="57">
        <f>IF(ISBLANK(CatTemplate[[#This Row],[St. unit effort]]),0,(CatTemplate[[#This Row],[St. unit effort]] * CatTemplate[[#This Row],[Year19]])*8/ParRatePM)</f>
        <v>0</v>
      </c>
      <c r="DU139" s="57">
        <f>IF(ISBLANK(CatTemplate[[#This Row],[St. unit effort]]),0,(CatTemplate[[#This Row],[St. unit effort]] * CatTemplate[[#This Row],[Year20]])*8/ParRatePM)</f>
        <v>0</v>
      </c>
      <c r="DV139" s="54">
        <f>SUM(CatTemplate[[#This Row],[PM1]:[PM20]])</f>
        <v>0</v>
      </c>
      <c r="DW139" s="56">
        <f t="shared" si="47"/>
        <v>0</v>
      </c>
      <c r="DX139" s="56">
        <f t="shared" si="47"/>
        <v>0</v>
      </c>
      <c r="DY139" s="56">
        <f t="shared" si="47"/>
        <v>0</v>
      </c>
      <c r="DZ139" s="56">
        <f t="shared" si="47"/>
        <v>0</v>
      </c>
      <c r="EA139" s="56">
        <f t="shared" si="47"/>
        <v>0</v>
      </c>
      <c r="EB139" s="56">
        <f t="shared" si="47"/>
        <v>0</v>
      </c>
      <c r="EC139" s="56">
        <f t="shared" si="47"/>
        <v>0</v>
      </c>
      <c r="ED139" s="56">
        <f t="shared" si="47"/>
        <v>0</v>
      </c>
      <c r="EE139" s="56">
        <f t="shared" si="47"/>
        <v>0</v>
      </c>
      <c r="EF139" s="56">
        <f t="shared" si="47"/>
        <v>0</v>
      </c>
      <c r="EG139" s="56">
        <f t="shared" si="47"/>
        <v>0</v>
      </c>
      <c r="EH139" s="56">
        <f t="shared" si="47"/>
        <v>0</v>
      </c>
      <c r="EI139" s="56">
        <f t="shared" si="47"/>
        <v>0</v>
      </c>
      <c r="EJ139" s="56">
        <f t="shared" si="47"/>
        <v>0</v>
      </c>
      <c r="EK139" s="56">
        <f t="shared" si="47"/>
        <v>0</v>
      </c>
      <c r="EL139" s="56">
        <f t="shared" si="47"/>
        <v>0</v>
      </c>
      <c r="EM139" s="56">
        <f t="shared" si="45"/>
        <v>0</v>
      </c>
      <c r="EN139" s="56">
        <f t="shared" si="45"/>
        <v>0</v>
      </c>
      <c r="EO139" s="56">
        <f t="shared" si="45"/>
        <v>0</v>
      </c>
      <c r="EP139" s="56">
        <f t="shared" si="45"/>
        <v>0</v>
      </c>
      <c r="EQ139" s="30">
        <f>CatTemplate[[#This Row],[Eq. unit cost]] * CatTemplate[[#This Row],[Eq. quantity]]</f>
        <v>0</v>
      </c>
      <c r="ER139" s="30">
        <f>CatTemplate[[#This Row],[Cons. unit cost]] *CatTemplate[[#This Row],[Cons. quantity]]</f>
        <v>0</v>
      </c>
      <c r="ES139" s="30">
        <f>CatTemplate[[#This Row],[Oth. unit cost]] *CatTemplate[[#This Row],[Oth. quantity]]</f>
        <v>0</v>
      </c>
      <c r="ET139" s="55">
        <f>SUM(CatTemplate[[#This Row],[CO1]:[CO20]])</f>
        <v>0</v>
      </c>
      <c r="EU139" s="56">
        <f t="shared" si="48"/>
        <v>0</v>
      </c>
      <c r="EV139" s="56">
        <f t="shared" si="48"/>
        <v>0</v>
      </c>
      <c r="EW139" s="56">
        <f t="shared" si="48"/>
        <v>0</v>
      </c>
      <c r="EX139" s="56">
        <f t="shared" si="48"/>
        <v>0</v>
      </c>
      <c r="EY139" s="56">
        <f t="shared" si="48"/>
        <v>0</v>
      </c>
      <c r="EZ139" s="56">
        <f t="shared" si="48"/>
        <v>0</v>
      </c>
      <c r="FA139" s="56">
        <f t="shared" si="48"/>
        <v>0</v>
      </c>
      <c r="FB139" s="56">
        <f t="shared" si="48"/>
        <v>0</v>
      </c>
      <c r="FC139" s="56">
        <f t="shared" si="48"/>
        <v>0</v>
      </c>
      <c r="FD139" s="56">
        <f t="shared" si="48"/>
        <v>0</v>
      </c>
      <c r="FE139" s="56">
        <f t="shared" si="48"/>
        <v>0</v>
      </c>
      <c r="FF139" s="56">
        <f t="shared" si="48"/>
        <v>0</v>
      </c>
      <c r="FG139" s="56">
        <f t="shared" si="48"/>
        <v>0</v>
      </c>
      <c r="FH139" s="56">
        <f t="shared" si="48"/>
        <v>0</v>
      </c>
      <c r="FI139" s="56">
        <f t="shared" si="48"/>
        <v>0</v>
      </c>
      <c r="FJ139" s="56">
        <f t="shared" si="48"/>
        <v>0</v>
      </c>
      <c r="FK139" s="56">
        <f t="shared" si="46"/>
        <v>0</v>
      </c>
      <c r="FL139" s="56">
        <f t="shared" si="46"/>
        <v>0</v>
      </c>
      <c r="FM139" s="56">
        <f t="shared" si="46"/>
        <v>0</v>
      </c>
      <c r="FN139" s="56">
        <f t="shared" si="46"/>
        <v>0</v>
      </c>
      <c r="FO139" s="58">
        <f>SUM(CatTemplate[[#This Row],[CS1]:[CS20]])</f>
        <v>0</v>
      </c>
      <c r="FP139" s="59">
        <f>CatTemplate[[#This Row],[Total Oth. cost]]+CatTemplate[[#This Row],[Total St. Cost]]</f>
        <v>0</v>
      </c>
      <c r="FQ139" s="33" t="e">
        <f t="shared" si="49"/>
        <v>#VALUE!</v>
      </c>
      <c r="FR139" s="33" t="e">
        <f t="shared" si="50"/>
        <v>#VALUE!</v>
      </c>
      <c r="FS139" s="30" t="e">
        <f>(CatTemplate[[#This Row],[CO1]] + CatTemplate[[#This Row],[CS1]]) * (1 + getRateOHFinal) * getRateMarkupFinal</f>
        <v>#VALUE!</v>
      </c>
      <c r="FT139" s="30" t="e">
        <f>(CatTemplate[[#This Row],[CO2]] + CatTemplate[[#This Row],[CS2]]) * (1 + getRateOHFinal) * getRateMarkupFinal</f>
        <v>#VALUE!</v>
      </c>
      <c r="FU139" s="30" t="e">
        <f>(CatTemplate[[#This Row],[CO3]] + CatTemplate[[#This Row],[CS3]]) * (1 + getRateOHFinal) * getRateMarkupFinal</f>
        <v>#VALUE!</v>
      </c>
      <c r="FV139" s="30" t="e">
        <f>(CatTemplate[[#This Row],[CO4]] + CatTemplate[[#This Row],[CS4]]) * (1 + getRateOHFinal) * getRateMarkupFinal</f>
        <v>#VALUE!</v>
      </c>
      <c r="FW139" s="30" t="e">
        <f>(CatTemplate[[#This Row],[CO5]] + CatTemplate[[#This Row],[CS5]]) * (1 + getRateOHFinal) * getRateMarkupFinal</f>
        <v>#VALUE!</v>
      </c>
      <c r="FX139" s="30" t="e">
        <f>(CatTemplate[[#This Row],[CO6]] + CatTemplate[[#This Row],[CS6]]) * (1 + getRateOHFinal) * getRateMarkupFinal</f>
        <v>#VALUE!</v>
      </c>
      <c r="FY139" s="30" t="e">
        <f>(CatTemplate[[#This Row],[CO7]] + CatTemplate[[#This Row],[CS7]]) * (1 + getRateOHFinal) * getRateMarkupFinal</f>
        <v>#VALUE!</v>
      </c>
      <c r="FZ139" s="30" t="e">
        <f>(CatTemplate[[#This Row],[CO8]] + CatTemplate[[#This Row],[CS8]]) * (1 + getRateOHFinal) * getRateMarkupFinal</f>
        <v>#VALUE!</v>
      </c>
      <c r="GA139" s="30" t="e">
        <f>(CatTemplate[[#This Row],[CO9]] + CatTemplate[[#This Row],[CS9]]) * (1 + getRateOHFinal) * getRateMarkupFinal</f>
        <v>#VALUE!</v>
      </c>
      <c r="GB139" s="30" t="e">
        <f>(CatTemplate[[#This Row],[CO10]] + CatTemplate[[#This Row],[CS10]]) * (1 + getRateOHFinal) * getRateMarkupFinal</f>
        <v>#VALUE!</v>
      </c>
      <c r="GC139" s="30" t="e">
        <f>(CatTemplate[[#This Row],[CO11]] + CatTemplate[[#This Row],[CS11]]) * (1 + getRateOHFinal) * getRateMarkupFinal</f>
        <v>#VALUE!</v>
      </c>
      <c r="GD139" s="30" t="e">
        <f>(CatTemplate[[#This Row],[CO12]] + CatTemplate[[#This Row],[CS12]]) * (1 + getRateOHFinal) * getRateMarkupFinal</f>
        <v>#VALUE!</v>
      </c>
      <c r="GE139" s="30" t="e">
        <f>(CatTemplate[[#This Row],[CO13]] + CatTemplate[[#This Row],[CS13]]) * (1 + getRateOHFinal) * getRateMarkupFinal</f>
        <v>#VALUE!</v>
      </c>
      <c r="GF139" s="30" t="e">
        <f>(CatTemplate[[#This Row],[CO14]] + CatTemplate[[#This Row],[CS14]]) * (1 + getRateOHFinal) * getRateMarkupFinal</f>
        <v>#VALUE!</v>
      </c>
      <c r="GG139" s="30" t="e">
        <f>(CatTemplate[[#This Row],[CO15]] + CatTemplate[[#This Row],[CS15]]) * (1 + getRateOHFinal) * getRateMarkupFinal</f>
        <v>#VALUE!</v>
      </c>
      <c r="GH139" s="30" t="e">
        <f>(CatTemplate[[#This Row],[CO16]] + CatTemplate[[#This Row],[CS16]]) * (1 + getRateOHFinal) * getRateMarkupFinal</f>
        <v>#VALUE!</v>
      </c>
      <c r="GI139" s="30" t="e">
        <f>(CatTemplate[[#This Row],[CO17]] + CatTemplate[[#This Row],[CS17]]) * (1 + getRateOHFinal) * getRateMarkupFinal</f>
        <v>#VALUE!</v>
      </c>
      <c r="GJ139" s="30" t="e">
        <f>(CatTemplate[[#This Row],[CO18]] + CatTemplate[[#This Row],[CS18]]) * (1 + getRateOHFinal) * getRateMarkupFinal</f>
        <v>#VALUE!</v>
      </c>
      <c r="GK139" s="30" t="e">
        <f>(CatTemplate[[#This Row],[CO19]] + CatTemplate[[#This Row],[CS19]]) * (1 + getRateOHFinal) * getRateMarkupFinal</f>
        <v>#VALUE!</v>
      </c>
      <c r="GL139" s="30" t="e">
        <f>(CatTemplate[[#This Row],[CO20]] + CatTemplate[[#This Row],[CS20]]) * (1 + getRateOHFinal) * getRateMarkupFinal</f>
        <v>#VALUE!</v>
      </c>
      <c r="GM139" s="30" t="e">
        <f t="shared" si="51"/>
        <v>#VALUE!</v>
      </c>
      <c r="GN139" s="30" t="e">
        <f t="shared" si="52"/>
        <v>#VALUE!</v>
      </c>
      <c r="GO139" s="30" t="e">
        <f t="shared" si="53"/>
        <v>#VALUE!</v>
      </c>
      <c r="GP139" s="30" t="e">
        <f t="shared" si="54"/>
        <v>#VALUE!</v>
      </c>
      <c r="GQ139" s="30" t="e">
        <f>(CatTemplate[[#This Row],[CO1]]+CatTemplate[[#This Row],[CS1]]) * (1+ getRateOHFinal) * (1 + getRateMarkupFinal)</f>
        <v>#VALUE!</v>
      </c>
      <c r="GR139" s="30" t="e">
        <f>(CatTemplate[[#This Row],[CO2]]+CatTemplate[[#This Row],[CS2]]) * (1+ getRateOHFinal) * (1 + getRateMarkupFinal)</f>
        <v>#VALUE!</v>
      </c>
      <c r="GS139" s="30" t="e">
        <f>(CatTemplate[[#This Row],[CO3]]+CatTemplate[[#This Row],[CS3]]) * (1+ getRateOHFinal) * (1 + getRateMarkupFinal)</f>
        <v>#VALUE!</v>
      </c>
      <c r="GT139" s="30" t="e">
        <f>(CatTemplate[[#This Row],[CO4]]+CatTemplate[[#This Row],[CS4]]) * (1+ getRateOHFinal) * (1 + getRateMarkupFinal)</f>
        <v>#VALUE!</v>
      </c>
      <c r="GU139" s="30" t="e">
        <f>(CatTemplate[[#This Row],[CO5]]+CatTemplate[[#This Row],[CS5]]) * (1+ getRateOHFinal) * (1 + getRateMarkupFinal)</f>
        <v>#VALUE!</v>
      </c>
      <c r="GV139" s="30" t="e">
        <f>(CatTemplate[[#This Row],[CO6]]+CatTemplate[[#This Row],[CS6]]) * (1+ getRateOHFinal) * (1 + getRateMarkupFinal)</f>
        <v>#VALUE!</v>
      </c>
      <c r="GW139" s="30" t="e">
        <f>(CatTemplate[[#This Row],[CO7]]+CatTemplate[[#This Row],[CS7]]) * (1+ getRateOHFinal) * (1 + getRateMarkupFinal)</f>
        <v>#VALUE!</v>
      </c>
      <c r="GX139" s="30" t="e">
        <f>(CatTemplate[[#This Row],[CO8]]+CatTemplate[[#This Row],[CS8]]) * (1+ getRateOHFinal) * (1 + getRateMarkupFinal)</f>
        <v>#VALUE!</v>
      </c>
      <c r="GY139" s="30" t="e">
        <f>(CatTemplate[[#This Row],[CO9]]+CatTemplate[[#This Row],[CS9]]) * (1+ getRateOHFinal) * (1 + getRateMarkupFinal)</f>
        <v>#VALUE!</v>
      </c>
      <c r="GZ139" s="30" t="e">
        <f>(CatTemplate[[#This Row],[CO10]]+CatTemplate[[#This Row],[CS10]]) * (1+ getRateOHFinal) * (1 + getRateMarkupFinal)</f>
        <v>#VALUE!</v>
      </c>
      <c r="HA139" s="30" t="e">
        <f>(CatTemplate[[#This Row],[CO11]]+CatTemplate[[#This Row],[CS11]]) * (1+ getRateOHFinal) * (1 + getRateMarkupFinal)</f>
        <v>#VALUE!</v>
      </c>
      <c r="HB139" s="30" t="e">
        <f>(CatTemplate[[#This Row],[CO12]]+CatTemplate[[#This Row],[CS12]]) * (1+ getRateOHFinal) * (1 + getRateMarkupFinal)</f>
        <v>#VALUE!</v>
      </c>
      <c r="HC139" s="30" t="e">
        <f>(CatTemplate[[#This Row],[CO13]]+CatTemplate[[#This Row],[CS13]]) * (1+ getRateOHFinal) * (1 + getRateMarkupFinal)</f>
        <v>#VALUE!</v>
      </c>
      <c r="HD139" s="30" t="e">
        <f>(CatTemplate[[#This Row],[CO14]]+CatTemplate[[#This Row],[CS14]]) * (1+ getRateOHFinal) * (1 + getRateMarkupFinal)</f>
        <v>#VALUE!</v>
      </c>
      <c r="HE139" s="30" t="e">
        <f>(CatTemplate[[#This Row],[CO15]]+CatTemplate[[#This Row],[CS15]]) * (1+ getRateOHFinal) * (1 + getRateMarkupFinal)</f>
        <v>#VALUE!</v>
      </c>
      <c r="HF139" s="30" t="e">
        <f>(CatTemplate[[#This Row],[CO16]]+CatTemplate[[#This Row],[CS16]]) * (1+ getRateOHFinal) * (1 + getRateMarkupFinal)</f>
        <v>#VALUE!</v>
      </c>
      <c r="HG139" s="30" t="e">
        <f>(CatTemplate[[#This Row],[CO17]]+CatTemplate[[#This Row],[CS17]]) * (1+ getRateOHFinal) * (1 + getRateMarkupFinal)</f>
        <v>#VALUE!</v>
      </c>
      <c r="HH139" s="30" t="e">
        <f>(CatTemplate[[#This Row],[CO18]]+CatTemplate[[#This Row],[CS18]]) * (1+ getRateOHFinal) * (1 + getRateMarkupFinal)</f>
        <v>#VALUE!</v>
      </c>
      <c r="HI139" s="30" t="e">
        <f>(CatTemplate[[#This Row],[CO19]]+CatTemplate[[#This Row],[CS19]]) * (1+ getRateOHFinal) * (1 + getRateMarkupFinal)</f>
        <v>#VALUE!</v>
      </c>
      <c r="HJ139" s="30" t="e">
        <f>(CatTemplate[[#This Row],[CO20]]+CatTemplate[[#This Row],[CS20]]) * (1+ getRateOHFinal) * (1 + getRateMarkupFinal)</f>
        <v>#VALUE!</v>
      </c>
      <c r="HK139" s="39" t="e">
        <f>CatTemplate[[#This Row],[Total cost]]+CatTemplate[[#This Row],[OH Amount]]+CatTemplate[[#This Row],[Markup]]</f>
        <v>#VALUE!</v>
      </c>
      <c r="HL139" s="63">
        <f>IF(CatTemplate[[#This Row],[Units]]="Days",CatTemplate[[#This Row],[Project quantity]]*CatTemplate[[#This Row],[St. unit effort]],CatTemplate[[#This Row],[Project quantity]])</f>
        <v>0</v>
      </c>
      <c r="HM139" s="287">
        <f>IFERROR(CatTemplate[[#This Row],[Total Price]]/(CatTemplate[[#This Row],[Final Quantity]]),0)</f>
        <v>0</v>
      </c>
      <c r="HN139" s="261"/>
    </row>
    <row r="140" spans="2:222" ht="38.25" customHeight="1" x14ac:dyDescent="0.2">
      <c r="B140" s="6" t="s">
        <v>75</v>
      </c>
      <c r="C140" s="22">
        <v>2</v>
      </c>
      <c r="D140" s="7" t="s">
        <v>75</v>
      </c>
      <c r="E140" s="24">
        <v>10</v>
      </c>
      <c r="F140" s="18" t="s">
        <v>164</v>
      </c>
      <c r="G140" s="26">
        <v>26</v>
      </c>
      <c r="H140" s="18" t="s">
        <v>169</v>
      </c>
      <c r="I140" s="18" t="s">
        <v>897</v>
      </c>
      <c r="J140" s="15" t="s">
        <v>28</v>
      </c>
      <c r="K140" s="15"/>
      <c r="L140" s="15" t="s">
        <v>140</v>
      </c>
      <c r="M140" s="15" t="s">
        <v>890</v>
      </c>
      <c r="N140" s="15" t="s">
        <v>858</v>
      </c>
      <c r="O140" s="320"/>
      <c r="P140" s="71"/>
      <c r="Q140" s="108"/>
      <c r="R140" s="73"/>
      <c r="S140" s="97"/>
      <c r="T140" s="100">
        <f>getEqUnitCost</f>
        <v>0</v>
      </c>
      <c r="U140" s="73">
        <f>getEqUnitEffort</f>
        <v>0</v>
      </c>
      <c r="V140" s="101">
        <f>getEqQuantity</f>
        <v>0</v>
      </c>
      <c r="W140" s="320"/>
      <c r="X140" s="100">
        <f>getConsUnitCost</f>
        <v>0</v>
      </c>
      <c r="Y140" s="73">
        <f>getConsUnitEffort</f>
        <v>0</v>
      </c>
      <c r="Z140" s="14">
        <f>getConsQuantity</f>
        <v>0</v>
      </c>
      <c r="AA140" s="320"/>
      <c r="AB140" s="72"/>
      <c r="AC140" s="112"/>
      <c r="AD140" s="14">
        <f>getOthQuantity</f>
        <v>0</v>
      </c>
      <c r="AE140" s="320"/>
      <c r="AF140" s="28" t="str">
        <f>IF(ISBLANK(CatTemplate[[#This Row],[Resource type]]),"",CatTemplate[[#This Row],[Resource type]])</f>
        <v>CIEC CRA</v>
      </c>
      <c r="AG140" s="242">
        <f>getStaffUnitCost</f>
        <v>529.72667641480098</v>
      </c>
      <c r="AH140" s="113">
        <f>getStaffUnitEffort</f>
        <v>0</v>
      </c>
      <c r="AI140" s="40">
        <f>getStaffQuantity</f>
        <v>0</v>
      </c>
      <c r="AJ140" s="41">
        <f>CatTemplate[[#This Row],[St. quantity]]*8/ParRatePM</f>
        <v>0</v>
      </c>
      <c r="AK140" s="320"/>
      <c r="AL140" s="53" t="str">
        <f>CatTemplate[[#This Row],[Item type]]</f>
        <v>Days</v>
      </c>
      <c r="AM140" s="12">
        <f>SUM(CatTemplate[[#This Row],[Year1]:[Year20]])</f>
        <v>0</v>
      </c>
      <c r="AN140" s="52"/>
      <c r="AO140" s="52"/>
      <c r="AP140" s="52"/>
      <c r="AQ140" s="52"/>
      <c r="AR140" s="52"/>
      <c r="AS140" s="52"/>
      <c r="AT140" s="52"/>
      <c r="AU140" s="52"/>
      <c r="AV140" s="8"/>
      <c r="AW140" s="8"/>
      <c r="AX140" s="8"/>
      <c r="AY140" s="8"/>
      <c r="AZ140" s="8"/>
      <c r="BA140" s="8"/>
      <c r="BB140" s="8"/>
      <c r="BC140" s="8"/>
      <c r="BD140" s="8"/>
      <c r="BE140" s="8"/>
      <c r="BF140" s="8"/>
      <c r="BG140" s="36"/>
      <c r="BH140" s="320"/>
      <c r="BI140" s="37" t="str">
        <f>getCostCategory</f>
        <v>07 Other costs</v>
      </c>
      <c r="BJ140" s="37" t="str">
        <f>getSection</f>
        <v>02 Patient visits and data collection</v>
      </c>
      <c r="BK140" s="32" t="str">
        <f>getObject</f>
        <v>Patient visits and data collection</v>
      </c>
      <c r="BL140" s="30">
        <f>IFERROR(getUnitCost * IF(CatTemplate[[#This Row],[Cost Category Comp.]]="01 Staff costs", 1,1),0)</f>
        <v>529.72667641480098</v>
      </c>
      <c r="BM140" s="29">
        <f>IF(AND(ISBLANK(CatTemplate[[#This Row],[Eq. unit cost]]),ISBLANK(CatTemplate[[#This Row],[Cons. unit cost]]),ISBLANK(CatTemplate[[#This Row],[Oth. unit cost]])), 0, IF(getUnitEffort =0,1,getUnitEffort) * CatTemplate[[#This Row],[Year1]])</f>
        <v>0</v>
      </c>
      <c r="BN140" s="29">
        <f>IF(AND(ISBLANK(CatTemplate[[#This Row],[Eq. unit cost]]),ISBLANK(CatTemplate[[#This Row],[Cons. unit cost]]),ISBLANK(CatTemplate[[#This Row],[Oth. unit cost]])), 0, IF(getUnitEffort =0,1,getUnitEffort) * CatTemplate[[#This Row],[Year2]])</f>
        <v>0</v>
      </c>
      <c r="BO140" s="29">
        <f>IF(AND(ISBLANK(CatTemplate[[#This Row],[Eq. unit cost]]),ISBLANK(CatTemplate[[#This Row],[Cons. unit cost]]),ISBLANK(CatTemplate[[#This Row],[Oth. unit cost]])), 0, IF(getUnitEffort =0,1,getUnitEffort) * CatTemplate[[#This Row],[Year3]])</f>
        <v>0</v>
      </c>
      <c r="BP140" s="29">
        <f>IF(AND(ISBLANK(CatTemplate[[#This Row],[Eq. unit cost]]),ISBLANK(CatTemplate[[#This Row],[Cons. unit cost]]),ISBLANK(CatTemplate[[#This Row],[Oth. unit cost]])), 0, IF(getUnitEffort =0,1,getUnitEffort) * CatTemplate[[#This Row],[Year4]])</f>
        <v>0</v>
      </c>
      <c r="BQ140" s="29">
        <f>IF(AND(ISBLANK(CatTemplate[[#This Row],[Eq. unit cost]]),ISBLANK(CatTemplate[[#This Row],[Cons. unit cost]]),ISBLANK(CatTemplate[[#This Row],[Oth. unit cost]])), 0, IF(getUnitEffort =0,1,getUnitEffort) * CatTemplate[[#This Row],[Year5]])</f>
        <v>0</v>
      </c>
      <c r="BR140" s="29">
        <f>IF(AND(ISBLANK(CatTemplate[[#This Row],[Eq. unit cost]]),ISBLANK(CatTemplate[[#This Row],[Cons. unit cost]]),ISBLANK(CatTemplate[[#This Row],[Oth. unit cost]])), 0, IF(getUnitEffort =0,1,getUnitEffort) * CatTemplate[[#This Row],[Year6]])</f>
        <v>0</v>
      </c>
      <c r="BS140" s="29">
        <f>IF(AND(ISBLANK(CatTemplate[[#This Row],[Eq. unit cost]]),ISBLANK(CatTemplate[[#This Row],[Cons. unit cost]]),ISBLANK(CatTemplate[[#This Row],[Oth. unit cost]])), 0, IF(getUnitEffort =0,1,getUnitEffort) * CatTemplate[[#This Row],[Year7]])</f>
        <v>0</v>
      </c>
      <c r="BT140" s="29">
        <f>IF(AND(ISBLANK(CatTemplate[[#This Row],[Eq. unit cost]]),ISBLANK(CatTemplate[[#This Row],[Cons. unit cost]]),ISBLANK(CatTemplate[[#This Row],[Oth. unit cost]])), 0, IF(getUnitEffort =0,1,getUnitEffort) * CatTemplate[[#This Row],[Year8]])</f>
        <v>0</v>
      </c>
      <c r="BU140" s="29">
        <f>IF(AND(ISBLANK(CatTemplate[[#This Row],[Eq. unit cost]]),ISBLANK(CatTemplate[[#This Row],[Cons. unit cost]]),ISBLANK(CatTemplate[[#This Row],[Oth. unit cost]])), 0, IF(getUnitEffort =0,1,getUnitEffort) * CatTemplate[[#This Row],[Year9]])</f>
        <v>0</v>
      </c>
      <c r="BV140" s="29">
        <f>IF(AND(ISBLANK(CatTemplate[[#This Row],[Eq. unit cost]]),ISBLANK(CatTemplate[[#This Row],[Cons. unit cost]]),ISBLANK(CatTemplate[[#This Row],[Oth. unit cost]])), 0, IF(getUnitEffort =0,1,getUnitEffort) * CatTemplate[[#This Row],[Year10]])</f>
        <v>0</v>
      </c>
      <c r="BW140" s="29">
        <f>IF(AND(ISBLANK(CatTemplate[[#This Row],[Eq. unit cost]]),ISBLANK(CatTemplate[[#This Row],[Cons. unit cost]]),ISBLANK(CatTemplate[[#This Row],[Oth. unit cost]])), 0, IF(getUnitEffort =0,1,getUnitEffort) * CatTemplate[[#This Row],[Year11]])</f>
        <v>0</v>
      </c>
      <c r="BX140" s="29">
        <f>IF(AND(ISBLANK(CatTemplate[[#This Row],[Eq. unit cost]]),ISBLANK(CatTemplate[[#This Row],[Cons. unit cost]]),ISBLANK(CatTemplate[[#This Row],[Oth. unit cost]])), 0, IF(getUnitEffort =0,1,getUnitEffort) * CatTemplate[[#This Row],[Year12]])</f>
        <v>0</v>
      </c>
      <c r="BY140" s="29">
        <f>IF(AND(ISBLANK(CatTemplate[[#This Row],[Eq. unit cost]]),ISBLANK(CatTemplate[[#This Row],[Cons. unit cost]]),ISBLANK(CatTemplate[[#This Row],[Oth. unit cost]])), 0, IF(getUnitEffort =0,1,getUnitEffort) * CatTemplate[[#This Row],[Year13]])</f>
        <v>0</v>
      </c>
      <c r="BZ140" s="29">
        <f>IF(AND(ISBLANK(CatTemplate[[#This Row],[Eq. unit cost]]),ISBLANK(CatTemplate[[#This Row],[Cons. unit cost]]),ISBLANK(CatTemplate[[#This Row],[Oth. unit cost]])), 0, IF(getUnitEffort =0,1,getUnitEffort) * CatTemplate[[#This Row],[Year14]])</f>
        <v>0</v>
      </c>
      <c r="CA140" s="29">
        <f>IF(AND(ISBLANK(CatTemplate[[#This Row],[Eq. unit cost]]),ISBLANK(CatTemplate[[#This Row],[Cons. unit cost]]),ISBLANK(CatTemplate[[#This Row],[Oth. unit cost]])), 0, IF(getUnitEffort =0,1,getUnitEffort) * CatTemplate[[#This Row],[Year15]])</f>
        <v>0</v>
      </c>
      <c r="CB140" s="29">
        <f>IF(AND(ISBLANK(CatTemplate[[#This Row],[Eq. unit cost]]),ISBLANK(CatTemplate[[#This Row],[Cons. unit cost]]),ISBLANK(CatTemplate[[#This Row],[Oth. unit cost]])), 0, IF(getUnitEffort =0,1,getUnitEffort) * CatTemplate[[#This Row],[Year16]])</f>
        <v>0</v>
      </c>
      <c r="CC140" s="29">
        <f>IF(AND(ISBLANK(CatTemplate[[#This Row],[Eq. unit cost]]),ISBLANK(CatTemplate[[#This Row],[Cons. unit cost]]),ISBLANK(CatTemplate[[#This Row],[Oth. unit cost]])), 0, IF(getUnitEffort =0,1,getUnitEffort) * CatTemplate[[#This Row],[Year17]])</f>
        <v>0</v>
      </c>
      <c r="CD140" s="29">
        <f>IF(AND(ISBLANK(CatTemplate[[#This Row],[Eq. unit cost]]),ISBLANK(CatTemplate[[#This Row],[Cons. unit cost]]),ISBLANK(CatTemplate[[#This Row],[Oth. unit cost]])), 0, IF(getUnitEffort =0,1,getUnitEffort) * CatTemplate[[#This Row],[Year18]])</f>
        <v>0</v>
      </c>
      <c r="CE140" s="29">
        <f>IF(AND(ISBLANK(CatTemplate[[#This Row],[Eq. unit cost]]),ISBLANK(CatTemplate[[#This Row],[Cons. unit cost]]),ISBLANK(CatTemplate[[#This Row],[Oth. unit cost]])), 0, IF(getUnitEffort =0,1,getUnitEffort) * CatTemplate[[#This Row],[Year19]])</f>
        <v>0</v>
      </c>
      <c r="CF140" s="29">
        <f>IF(AND(ISBLANK(CatTemplate[[#This Row],[Eq. unit cost]]),ISBLANK(CatTemplate[[#This Row],[Cons. unit cost]]),ISBLANK(CatTemplate[[#This Row],[Oth. unit cost]])), 0, IF(getUnitEffort =0,1,getUnitEffort) * CatTemplate[[#This Row],[Year20]])</f>
        <v>0</v>
      </c>
      <c r="CG140" s="45">
        <f>SUM(CatTemplate[[#This Row],[Q1]:[Q20]])</f>
        <v>0</v>
      </c>
      <c r="CH140" s="29">
        <f>IF(ISBLANK(CatTemplate[[#This Row],[St. unit effort]]),0,(CatTemplate[[#This Row],[St. unit effort]] * CatTemplate[[#This Row],[Year1]]))</f>
        <v>0</v>
      </c>
      <c r="CI140" s="29">
        <f>IF(ISBLANK(CatTemplate[[#This Row],[St. unit effort]]),0,(CatTemplate[[#This Row],[St. unit effort]] * CatTemplate[[#This Row],[Year2]]))</f>
        <v>0</v>
      </c>
      <c r="CJ140" s="29">
        <f>IF(ISBLANK(CatTemplate[[#This Row],[St. unit effort]]),0,(CatTemplate[[#This Row],[St. unit effort]] * CatTemplate[[#This Row],[Year3]]))</f>
        <v>0</v>
      </c>
      <c r="CK140" s="29">
        <f>IF(ISBLANK(CatTemplate[[#This Row],[St. unit effort]]),0,(CatTemplate[[#This Row],[St. unit effort]] * CatTemplate[[#This Row],[Year4]]))</f>
        <v>0</v>
      </c>
      <c r="CL140" s="29">
        <f>IF(ISBLANK(CatTemplate[[#This Row],[St. unit effort]]),0,(CatTemplate[[#This Row],[St. unit effort]] * CatTemplate[[#This Row],[Year5]]))</f>
        <v>0</v>
      </c>
      <c r="CM140" s="29">
        <f>IF(ISBLANK(CatTemplate[[#This Row],[St. unit effort]]),0,(CatTemplate[[#This Row],[St. unit effort]] * CatTemplate[[#This Row],[Year6]]))</f>
        <v>0</v>
      </c>
      <c r="CN140" s="29">
        <f>IF(ISBLANK(CatTemplate[[#This Row],[St. unit effort]]),0,(CatTemplate[[#This Row],[St. unit effort]] * CatTemplate[[#This Row],[Year7]]))</f>
        <v>0</v>
      </c>
      <c r="CO140" s="29">
        <f>IF(ISBLANK(CatTemplate[[#This Row],[St. unit effort]]),0,(CatTemplate[[#This Row],[St. unit effort]] * CatTemplate[[#This Row],[Year8]]))</f>
        <v>0</v>
      </c>
      <c r="CP140" s="29">
        <f>IF(ISBLANK(CatTemplate[[#This Row],[St. unit effort]]),0,(CatTemplate[[#This Row],[St. unit effort]] * CatTemplate[[#This Row],[Year9]]))</f>
        <v>0</v>
      </c>
      <c r="CQ140" s="29">
        <f>IF(ISBLANK(CatTemplate[[#This Row],[St. unit effort]]),0,(CatTemplate[[#This Row],[St. unit effort]] * CatTemplate[[#This Row],[Year10]]))</f>
        <v>0</v>
      </c>
      <c r="CR140" s="29">
        <f>IF(ISBLANK(CatTemplate[[#This Row],[St. unit effort]]),0,(CatTemplate[[#This Row],[St. unit effort]] * CatTemplate[[#This Row],[Year11]]))</f>
        <v>0</v>
      </c>
      <c r="CS140" s="29">
        <f>IF(ISBLANK(CatTemplate[[#This Row],[St. unit effort]]),0,(CatTemplate[[#This Row],[St. unit effort]] * CatTemplate[[#This Row],[Year12]]))</f>
        <v>0</v>
      </c>
      <c r="CT140" s="29">
        <f>IF(ISBLANK(CatTemplate[[#This Row],[St. unit effort]]),0,(CatTemplate[[#This Row],[St. unit effort]] * CatTemplate[[#This Row],[Year13]]))</f>
        <v>0</v>
      </c>
      <c r="CU140" s="29">
        <f>IF(ISBLANK(CatTemplate[[#This Row],[St. unit effort]]),0,(CatTemplate[[#This Row],[St. unit effort]] * CatTemplate[[#This Row],[Year14]]))</f>
        <v>0</v>
      </c>
      <c r="CV140" s="29">
        <f>IF(ISBLANK(CatTemplate[[#This Row],[St. unit effort]]),0,(CatTemplate[[#This Row],[St. unit effort]] * CatTemplate[[#This Row],[Year15]]))</f>
        <v>0</v>
      </c>
      <c r="CW140" s="29">
        <f>IF(ISBLANK(CatTemplate[[#This Row],[St. unit effort]]),0,(CatTemplate[[#This Row],[St. unit effort]] * CatTemplate[[#This Row],[Year16]]))</f>
        <v>0</v>
      </c>
      <c r="CX140" s="29">
        <f>IF(ISBLANK(CatTemplate[[#This Row],[St. unit effort]]),0,(CatTemplate[[#This Row],[St. unit effort]] * CatTemplate[[#This Row],[Year17]]))</f>
        <v>0</v>
      </c>
      <c r="CY140" s="29">
        <f>IF(ISBLANK(CatTemplate[[#This Row],[St. unit effort]]),0,(CatTemplate[[#This Row],[St. unit effort]] * CatTemplate[[#This Row],[Year18]]))</f>
        <v>0</v>
      </c>
      <c r="CZ140" s="29">
        <f>IF(ISBLANK(CatTemplate[[#This Row],[St. unit effort]]),0,(CatTemplate[[#This Row],[St. unit effort]] * CatTemplate[[#This Row],[Year19]]))</f>
        <v>0</v>
      </c>
      <c r="DA140" s="29">
        <f>IF(ISBLANK(CatTemplate[[#This Row],[St. unit effort]]),0,(CatTemplate[[#This Row],[St. unit effort]] * CatTemplate[[#This Row],[Year20]]))</f>
        <v>0</v>
      </c>
      <c r="DB140" s="57">
        <f>IF(ISBLANK(CatTemplate[[#This Row],[St. unit effort]]),0,(CatTemplate[[#This Row],[St. unit effort]] * CatTemplate[[#This Row],[Year1]])*8/ParRatePM)</f>
        <v>0</v>
      </c>
      <c r="DC140" s="57">
        <f>IF(ISBLANK(CatTemplate[[#This Row],[St. unit effort]]),0,(CatTemplate[[#This Row],[St. unit effort]] * CatTemplate[[#This Row],[Year2]])*8/ParRatePM)</f>
        <v>0</v>
      </c>
      <c r="DD140" s="57">
        <f>IF(ISBLANK(CatTemplate[[#This Row],[St. unit effort]]),0,(CatTemplate[[#This Row],[St. unit effort]] * CatTemplate[[#This Row],[Year3]])*8/ParRatePM)</f>
        <v>0</v>
      </c>
      <c r="DE140" s="57">
        <f>IF(ISBLANK(CatTemplate[[#This Row],[St. unit effort]]),0,(CatTemplate[[#This Row],[St. unit effort]] * CatTemplate[[#This Row],[Year4]])*8/ParRatePM)</f>
        <v>0</v>
      </c>
      <c r="DF140" s="57">
        <f>IF(ISBLANK(CatTemplate[[#This Row],[St. unit effort]]),0,(CatTemplate[[#This Row],[St. unit effort]] * CatTemplate[[#This Row],[Year5]])*8/ParRatePM)</f>
        <v>0</v>
      </c>
      <c r="DG140" s="57">
        <f>IF(ISBLANK(CatTemplate[[#This Row],[St. unit effort]]),0,(CatTemplate[[#This Row],[St. unit effort]] * CatTemplate[[#This Row],[Year6]])*8/ParRatePM)</f>
        <v>0</v>
      </c>
      <c r="DH140" s="57">
        <f>IF(ISBLANK(CatTemplate[[#This Row],[St. unit effort]]),0,(CatTemplate[[#This Row],[St. unit effort]] * CatTemplate[[#This Row],[Year7]])*8/ParRatePM)</f>
        <v>0</v>
      </c>
      <c r="DI140" s="57">
        <f>IF(ISBLANK(CatTemplate[[#This Row],[St. unit effort]]),0,(CatTemplate[[#This Row],[St. unit effort]] * CatTemplate[[#This Row],[Year8]])*8/ParRatePM)</f>
        <v>0</v>
      </c>
      <c r="DJ140" s="57">
        <f>IF(ISBLANK(CatTemplate[[#This Row],[St. unit effort]]),0,(CatTemplate[[#This Row],[St. unit effort]] * CatTemplate[[#This Row],[Year9]])*8/ParRatePM)</f>
        <v>0</v>
      </c>
      <c r="DK140" s="57">
        <f>IF(ISBLANK(CatTemplate[[#This Row],[St. unit effort]]),0,(CatTemplate[[#This Row],[St. unit effort]] * CatTemplate[[#This Row],[Year10]])*8/ParRatePM)</f>
        <v>0</v>
      </c>
      <c r="DL140" s="57">
        <f>IF(ISBLANK(CatTemplate[[#This Row],[St. unit effort]]),0,(CatTemplate[[#This Row],[St. unit effort]] * CatTemplate[[#This Row],[Year11]])*8/ParRatePM)</f>
        <v>0</v>
      </c>
      <c r="DM140" s="57">
        <f>IF(ISBLANK(CatTemplate[[#This Row],[St. unit effort]]),0,(CatTemplate[[#This Row],[St. unit effort]] * CatTemplate[[#This Row],[Year12]])*8/ParRatePM)</f>
        <v>0</v>
      </c>
      <c r="DN140" s="57">
        <f>IF(ISBLANK(CatTemplate[[#This Row],[St. unit effort]]),0,(CatTemplate[[#This Row],[St. unit effort]] * CatTemplate[[#This Row],[Year13]])*8/ParRatePM)</f>
        <v>0</v>
      </c>
      <c r="DO140" s="57">
        <f>IF(ISBLANK(CatTemplate[[#This Row],[St. unit effort]]),0,(CatTemplate[[#This Row],[St. unit effort]] * CatTemplate[[#This Row],[Year14]])*8/ParRatePM)</f>
        <v>0</v>
      </c>
      <c r="DP140" s="57">
        <f>IF(ISBLANK(CatTemplate[[#This Row],[St. unit effort]]),0,(CatTemplate[[#This Row],[St. unit effort]] * CatTemplate[[#This Row],[Year15]])*8/ParRatePM)</f>
        <v>0</v>
      </c>
      <c r="DQ140" s="57">
        <f>IF(ISBLANK(CatTemplate[[#This Row],[St. unit effort]]),0,(CatTemplate[[#This Row],[St. unit effort]] * CatTemplate[[#This Row],[Year16]])*8/ParRatePM)</f>
        <v>0</v>
      </c>
      <c r="DR140" s="57">
        <f>IF(ISBLANK(CatTemplate[[#This Row],[St. unit effort]]),0,(CatTemplate[[#This Row],[St. unit effort]] * CatTemplate[[#This Row],[Year17]])*8/ParRatePM)</f>
        <v>0</v>
      </c>
      <c r="DS140" s="57">
        <f>IF(ISBLANK(CatTemplate[[#This Row],[St. unit effort]]),0,(CatTemplate[[#This Row],[St. unit effort]] * CatTemplate[[#This Row],[Year18]])*8/ParRatePM)</f>
        <v>0</v>
      </c>
      <c r="DT140" s="57">
        <f>IF(ISBLANK(CatTemplate[[#This Row],[St. unit effort]]),0,(CatTemplate[[#This Row],[St. unit effort]] * CatTemplate[[#This Row],[Year19]])*8/ParRatePM)</f>
        <v>0</v>
      </c>
      <c r="DU140" s="57">
        <f>IF(ISBLANK(CatTemplate[[#This Row],[St. unit effort]]),0,(CatTemplate[[#This Row],[St. unit effort]] * CatTemplate[[#This Row],[Year20]])*8/ParRatePM)</f>
        <v>0</v>
      </c>
      <c r="DV140" s="54">
        <f>SUM(CatTemplate[[#This Row],[PM1]:[PM20]])</f>
        <v>0</v>
      </c>
      <c r="DW140" s="56">
        <f t="shared" si="47"/>
        <v>0</v>
      </c>
      <c r="DX140" s="56">
        <f t="shared" si="47"/>
        <v>0</v>
      </c>
      <c r="DY140" s="56">
        <f t="shared" si="47"/>
        <v>0</v>
      </c>
      <c r="DZ140" s="56">
        <f t="shared" si="47"/>
        <v>0</v>
      </c>
      <c r="EA140" s="56">
        <f t="shared" si="47"/>
        <v>0</v>
      </c>
      <c r="EB140" s="56">
        <f t="shared" si="47"/>
        <v>0</v>
      </c>
      <c r="EC140" s="56">
        <f t="shared" si="47"/>
        <v>0</v>
      </c>
      <c r="ED140" s="56">
        <f t="shared" si="47"/>
        <v>0</v>
      </c>
      <c r="EE140" s="56">
        <f t="shared" si="47"/>
        <v>0</v>
      </c>
      <c r="EF140" s="56">
        <f t="shared" si="47"/>
        <v>0</v>
      </c>
      <c r="EG140" s="56">
        <f t="shared" si="47"/>
        <v>0</v>
      </c>
      <c r="EH140" s="56">
        <f t="shared" si="47"/>
        <v>0</v>
      </c>
      <c r="EI140" s="56">
        <f t="shared" si="47"/>
        <v>0</v>
      </c>
      <c r="EJ140" s="56">
        <f t="shared" si="47"/>
        <v>0</v>
      </c>
      <c r="EK140" s="56">
        <f t="shared" si="47"/>
        <v>0</v>
      </c>
      <c r="EL140" s="56">
        <f t="shared" si="47"/>
        <v>0</v>
      </c>
      <c r="EM140" s="56">
        <f t="shared" si="45"/>
        <v>0</v>
      </c>
      <c r="EN140" s="56">
        <f t="shared" si="45"/>
        <v>0</v>
      </c>
      <c r="EO140" s="56">
        <f t="shared" si="45"/>
        <v>0</v>
      </c>
      <c r="EP140" s="56">
        <f t="shared" si="45"/>
        <v>0</v>
      </c>
      <c r="EQ140" s="30">
        <f>CatTemplate[[#This Row],[Eq. unit cost]] * CatTemplate[[#This Row],[Eq. quantity]]</f>
        <v>0</v>
      </c>
      <c r="ER140" s="30">
        <f>CatTemplate[[#This Row],[Cons. unit cost]] *CatTemplate[[#This Row],[Cons. quantity]]</f>
        <v>0</v>
      </c>
      <c r="ES140" s="30">
        <f>CatTemplate[[#This Row],[Oth. unit cost]] *CatTemplate[[#This Row],[Oth. quantity]]</f>
        <v>0</v>
      </c>
      <c r="ET140" s="55">
        <f>SUM(CatTemplate[[#This Row],[CO1]:[CO20]])</f>
        <v>0</v>
      </c>
      <c r="EU140" s="56">
        <f t="shared" si="48"/>
        <v>0</v>
      </c>
      <c r="EV140" s="56">
        <f t="shared" si="48"/>
        <v>0</v>
      </c>
      <c r="EW140" s="56">
        <f t="shared" si="48"/>
        <v>0</v>
      </c>
      <c r="EX140" s="56">
        <f t="shared" si="48"/>
        <v>0</v>
      </c>
      <c r="EY140" s="56">
        <f t="shared" si="48"/>
        <v>0</v>
      </c>
      <c r="EZ140" s="56">
        <f t="shared" si="48"/>
        <v>0</v>
      </c>
      <c r="FA140" s="56">
        <f t="shared" si="48"/>
        <v>0</v>
      </c>
      <c r="FB140" s="56">
        <f t="shared" si="48"/>
        <v>0</v>
      </c>
      <c r="FC140" s="56">
        <f t="shared" si="48"/>
        <v>0</v>
      </c>
      <c r="FD140" s="56">
        <f t="shared" si="48"/>
        <v>0</v>
      </c>
      <c r="FE140" s="56">
        <f t="shared" si="48"/>
        <v>0</v>
      </c>
      <c r="FF140" s="56">
        <f t="shared" si="48"/>
        <v>0</v>
      </c>
      <c r="FG140" s="56">
        <f t="shared" si="48"/>
        <v>0</v>
      </c>
      <c r="FH140" s="56">
        <f t="shared" si="48"/>
        <v>0</v>
      </c>
      <c r="FI140" s="56">
        <f t="shared" si="48"/>
        <v>0</v>
      </c>
      <c r="FJ140" s="56">
        <f t="shared" si="48"/>
        <v>0</v>
      </c>
      <c r="FK140" s="56">
        <f t="shared" si="46"/>
        <v>0</v>
      </c>
      <c r="FL140" s="56">
        <f t="shared" si="46"/>
        <v>0</v>
      </c>
      <c r="FM140" s="56">
        <f t="shared" si="46"/>
        <v>0</v>
      </c>
      <c r="FN140" s="56">
        <f t="shared" si="46"/>
        <v>0</v>
      </c>
      <c r="FO140" s="58">
        <f>SUM(CatTemplate[[#This Row],[CS1]:[CS20]])</f>
        <v>0</v>
      </c>
      <c r="FP140" s="59">
        <f>CatTemplate[[#This Row],[Total Oth. cost]]+CatTemplate[[#This Row],[Total St. Cost]]</f>
        <v>0</v>
      </c>
      <c r="FQ140" s="33" t="e">
        <f t="shared" si="49"/>
        <v>#VALUE!</v>
      </c>
      <c r="FR140" s="33" t="e">
        <f t="shared" si="50"/>
        <v>#VALUE!</v>
      </c>
      <c r="FS140" s="30" t="e">
        <f>(CatTemplate[[#This Row],[CO1]] + CatTemplate[[#This Row],[CS1]]) * (1 + getRateOHFinal) * getRateMarkupFinal</f>
        <v>#VALUE!</v>
      </c>
      <c r="FT140" s="30" t="e">
        <f>(CatTemplate[[#This Row],[CO2]] + CatTemplate[[#This Row],[CS2]]) * (1 + getRateOHFinal) * getRateMarkupFinal</f>
        <v>#VALUE!</v>
      </c>
      <c r="FU140" s="30" t="e">
        <f>(CatTemplate[[#This Row],[CO3]] + CatTemplate[[#This Row],[CS3]]) * (1 + getRateOHFinal) * getRateMarkupFinal</f>
        <v>#VALUE!</v>
      </c>
      <c r="FV140" s="30" t="e">
        <f>(CatTemplate[[#This Row],[CO4]] + CatTemplate[[#This Row],[CS4]]) * (1 + getRateOHFinal) * getRateMarkupFinal</f>
        <v>#VALUE!</v>
      </c>
      <c r="FW140" s="30" t="e">
        <f>(CatTemplate[[#This Row],[CO5]] + CatTemplate[[#This Row],[CS5]]) * (1 + getRateOHFinal) * getRateMarkupFinal</f>
        <v>#VALUE!</v>
      </c>
      <c r="FX140" s="30" t="e">
        <f>(CatTemplate[[#This Row],[CO6]] + CatTemplate[[#This Row],[CS6]]) * (1 + getRateOHFinal) * getRateMarkupFinal</f>
        <v>#VALUE!</v>
      </c>
      <c r="FY140" s="30" t="e">
        <f>(CatTemplate[[#This Row],[CO7]] + CatTemplate[[#This Row],[CS7]]) * (1 + getRateOHFinal) * getRateMarkupFinal</f>
        <v>#VALUE!</v>
      </c>
      <c r="FZ140" s="30" t="e">
        <f>(CatTemplate[[#This Row],[CO8]] + CatTemplate[[#This Row],[CS8]]) * (1 + getRateOHFinal) * getRateMarkupFinal</f>
        <v>#VALUE!</v>
      </c>
      <c r="GA140" s="30" t="e">
        <f>(CatTemplate[[#This Row],[CO9]] + CatTemplate[[#This Row],[CS9]]) * (1 + getRateOHFinal) * getRateMarkupFinal</f>
        <v>#VALUE!</v>
      </c>
      <c r="GB140" s="30" t="e">
        <f>(CatTemplate[[#This Row],[CO10]] + CatTemplate[[#This Row],[CS10]]) * (1 + getRateOHFinal) * getRateMarkupFinal</f>
        <v>#VALUE!</v>
      </c>
      <c r="GC140" s="30" t="e">
        <f>(CatTemplate[[#This Row],[CO11]] + CatTemplate[[#This Row],[CS11]]) * (1 + getRateOHFinal) * getRateMarkupFinal</f>
        <v>#VALUE!</v>
      </c>
      <c r="GD140" s="30" t="e">
        <f>(CatTemplate[[#This Row],[CO12]] + CatTemplate[[#This Row],[CS12]]) * (1 + getRateOHFinal) * getRateMarkupFinal</f>
        <v>#VALUE!</v>
      </c>
      <c r="GE140" s="30" t="e">
        <f>(CatTemplate[[#This Row],[CO13]] + CatTemplate[[#This Row],[CS13]]) * (1 + getRateOHFinal) * getRateMarkupFinal</f>
        <v>#VALUE!</v>
      </c>
      <c r="GF140" s="30" t="e">
        <f>(CatTemplate[[#This Row],[CO14]] + CatTemplate[[#This Row],[CS14]]) * (1 + getRateOHFinal) * getRateMarkupFinal</f>
        <v>#VALUE!</v>
      </c>
      <c r="GG140" s="30" t="e">
        <f>(CatTemplate[[#This Row],[CO15]] + CatTemplate[[#This Row],[CS15]]) * (1 + getRateOHFinal) * getRateMarkupFinal</f>
        <v>#VALUE!</v>
      </c>
      <c r="GH140" s="30" t="e">
        <f>(CatTemplate[[#This Row],[CO16]] + CatTemplate[[#This Row],[CS16]]) * (1 + getRateOHFinal) * getRateMarkupFinal</f>
        <v>#VALUE!</v>
      </c>
      <c r="GI140" s="30" t="e">
        <f>(CatTemplate[[#This Row],[CO17]] + CatTemplate[[#This Row],[CS17]]) * (1 + getRateOHFinal) * getRateMarkupFinal</f>
        <v>#VALUE!</v>
      </c>
      <c r="GJ140" s="30" t="e">
        <f>(CatTemplate[[#This Row],[CO18]] + CatTemplate[[#This Row],[CS18]]) * (1 + getRateOHFinal) * getRateMarkupFinal</f>
        <v>#VALUE!</v>
      </c>
      <c r="GK140" s="30" t="e">
        <f>(CatTemplate[[#This Row],[CO19]] + CatTemplate[[#This Row],[CS19]]) * (1 + getRateOHFinal) * getRateMarkupFinal</f>
        <v>#VALUE!</v>
      </c>
      <c r="GL140" s="30" t="e">
        <f>(CatTemplate[[#This Row],[CO20]] + CatTemplate[[#This Row],[CS20]]) * (1 + getRateOHFinal) * getRateMarkupFinal</f>
        <v>#VALUE!</v>
      </c>
      <c r="GM140" s="30" t="e">
        <f t="shared" si="51"/>
        <v>#VALUE!</v>
      </c>
      <c r="GN140" s="30" t="e">
        <f t="shared" si="52"/>
        <v>#VALUE!</v>
      </c>
      <c r="GO140" s="30" t="e">
        <f t="shared" si="53"/>
        <v>#VALUE!</v>
      </c>
      <c r="GP140" s="30" t="e">
        <f t="shared" si="54"/>
        <v>#VALUE!</v>
      </c>
      <c r="GQ140" s="30" t="e">
        <f>(CatTemplate[[#This Row],[CO1]]+CatTemplate[[#This Row],[CS1]]) * (1+ getRateOHFinal) * (1 + getRateMarkupFinal)</f>
        <v>#VALUE!</v>
      </c>
      <c r="GR140" s="30" t="e">
        <f>(CatTemplate[[#This Row],[CO2]]+CatTemplate[[#This Row],[CS2]]) * (1+ getRateOHFinal) * (1 + getRateMarkupFinal)</f>
        <v>#VALUE!</v>
      </c>
      <c r="GS140" s="30" t="e">
        <f>(CatTemplate[[#This Row],[CO3]]+CatTemplate[[#This Row],[CS3]]) * (1+ getRateOHFinal) * (1 + getRateMarkupFinal)</f>
        <v>#VALUE!</v>
      </c>
      <c r="GT140" s="30" t="e">
        <f>(CatTemplate[[#This Row],[CO4]]+CatTemplate[[#This Row],[CS4]]) * (1+ getRateOHFinal) * (1 + getRateMarkupFinal)</f>
        <v>#VALUE!</v>
      </c>
      <c r="GU140" s="30" t="e">
        <f>(CatTemplate[[#This Row],[CO5]]+CatTemplate[[#This Row],[CS5]]) * (1+ getRateOHFinal) * (1 + getRateMarkupFinal)</f>
        <v>#VALUE!</v>
      </c>
      <c r="GV140" s="30" t="e">
        <f>(CatTemplate[[#This Row],[CO6]]+CatTemplate[[#This Row],[CS6]]) * (1+ getRateOHFinal) * (1 + getRateMarkupFinal)</f>
        <v>#VALUE!</v>
      </c>
      <c r="GW140" s="30" t="e">
        <f>(CatTemplate[[#This Row],[CO7]]+CatTemplate[[#This Row],[CS7]]) * (1+ getRateOHFinal) * (1 + getRateMarkupFinal)</f>
        <v>#VALUE!</v>
      </c>
      <c r="GX140" s="30" t="e">
        <f>(CatTemplate[[#This Row],[CO8]]+CatTemplate[[#This Row],[CS8]]) * (1+ getRateOHFinal) * (1 + getRateMarkupFinal)</f>
        <v>#VALUE!</v>
      </c>
      <c r="GY140" s="30" t="e">
        <f>(CatTemplate[[#This Row],[CO9]]+CatTemplate[[#This Row],[CS9]]) * (1+ getRateOHFinal) * (1 + getRateMarkupFinal)</f>
        <v>#VALUE!</v>
      </c>
      <c r="GZ140" s="30" t="e">
        <f>(CatTemplate[[#This Row],[CO10]]+CatTemplate[[#This Row],[CS10]]) * (1+ getRateOHFinal) * (1 + getRateMarkupFinal)</f>
        <v>#VALUE!</v>
      </c>
      <c r="HA140" s="30" t="e">
        <f>(CatTemplate[[#This Row],[CO11]]+CatTemplate[[#This Row],[CS11]]) * (1+ getRateOHFinal) * (1 + getRateMarkupFinal)</f>
        <v>#VALUE!</v>
      </c>
      <c r="HB140" s="30" t="e">
        <f>(CatTemplate[[#This Row],[CO12]]+CatTemplate[[#This Row],[CS12]]) * (1+ getRateOHFinal) * (1 + getRateMarkupFinal)</f>
        <v>#VALUE!</v>
      </c>
      <c r="HC140" s="30" t="e">
        <f>(CatTemplate[[#This Row],[CO13]]+CatTemplate[[#This Row],[CS13]]) * (1+ getRateOHFinal) * (1 + getRateMarkupFinal)</f>
        <v>#VALUE!</v>
      </c>
      <c r="HD140" s="30" t="e">
        <f>(CatTemplate[[#This Row],[CO14]]+CatTemplate[[#This Row],[CS14]]) * (1+ getRateOHFinal) * (1 + getRateMarkupFinal)</f>
        <v>#VALUE!</v>
      </c>
      <c r="HE140" s="30" t="e">
        <f>(CatTemplate[[#This Row],[CO15]]+CatTemplate[[#This Row],[CS15]]) * (1+ getRateOHFinal) * (1 + getRateMarkupFinal)</f>
        <v>#VALUE!</v>
      </c>
      <c r="HF140" s="30" t="e">
        <f>(CatTemplate[[#This Row],[CO16]]+CatTemplate[[#This Row],[CS16]]) * (1+ getRateOHFinal) * (1 + getRateMarkupFinal)</f>
        <v>#VALUE!</v>
      </c>
      <c r="HG140" s="30" t="e">
        <f>(CatTemplate[[#This Row],[CO17]]+CatTemplate[[#This Row],[CS17]]) * (1+ getRateOHFinal) * (1 + getRateMarkupFinal)</f>
        <v>#VALUE!</v>
      </c>
      <c r="HH140" s="30" t="e">
        <f>(CatTemplate[[#This Row],[CO18]]+CatTemplate[[#This Row],[CS18]]) * (1+ getRateOHFinal) * (1 + getRateMarkupFinal)</f>
        <v>#VALUE!</v>
      </c>
      <c r="HI140" s="30" t="e">
        <f>(CatTemplate[[#This Row],[CO19]]+CatTemplate[[#This Row],[CS19]]) * (1+ getRateOHFinal) * (1 + getRateMarkupFinal)</f>
        <v>#VALUE!</v>
      </c>
      <c r="HJ140" s="30" t="e">
        <f>(CatTemplate[[#This Row],[CO20]]+CatTemplate[[#This Row],[CS20]]) * (1+ getRateOHFinal) * (1 + getRateMarkupFinal)</f>
        <v>#VALUE!</v>
      </c>
      <c r="HK140" s="39" t="e">
        <f>CatTemplate[[#This Row],[Total cost]]+CatTemplate[[#This Row],[OH Amount]]+CatTemplate[[#This Row],[Markup]]</f>
        <v>#VALUE!</v>
      </c>
      <c r="HL140" s="63">
        <f>IF(CatTemplate[[#This Row],[Units]]="Days",CatTemplate[[#This Row],[Project quantity]]*CatTemplate[[#This Row],[St. unit effort]],CatTemplate[[#This Row],[Project quantity]])</f>
        <v>0</v>
      </c>
      <c r="HM140" s="287">
        <f>IFERROR(CatTemplate[[#This Row],[Total Price]]/(CatTemplate[[#This Row],[Final Quantity]]),0)</f>
        <v>0</v>
      </c>
      <c r="HN140" s="261"/>
    </row>
    <row r="141" spans="2:222" x14ac:dyDescent="0.2">
      <c r="B141" s="6" t="s">
        <v>75</v>
      </c>
      <c r="C141" s="22">
        <v>2</v>
      </c>
      <c r="D141" s="7" t="s">
        <v>75</v>
      </c>
      <c r="E141" s="24">
        <v>10</v>
      </c>
      <c r="F141" s="18" t="s">
        <v>164</v>
      </c>
      <c r="G141" s="26">
        <v>27</v>
      </c>
      <c r="H141" s="18" t="s">
        <v>170</v>
      </c>
      <c r="I141" s="18" t="s">
        <v>897</v>
      </c>
      <c r="J141" s="15" t="s">
        <v>28</v>
      </c>
      <c r="K141" s="15"/>
      <c r="L141" s="15" t="s">
        <v>140</v>
      </c>
      <c r="M141" s="15" t="s">
        <v>206</v>
      </c>
      <c r="N141" s="15" t="s">
        <v>858</v>
      </c>
      <c r="O141" s="320"/>
      <c r="P141" s="71"/>
      <c r="Q141" s="108"/>
      <c r="R141" s="73"/>
      <c r="S141" s="97"/>
      <c r="T141" s="100">
        <f>getEqUnitCost</f>
        <v>0</v>
      </c>
      <c r="U141" s="73">
        <f>getEqUnitEffort</f>
        <v>0</v>
      </c>
      <c r="V141" s="101">
        <f>getEqQuantity</f>
        <v>0</v>
      </c>
      <c r="W141" s="320"/>
      <c r="X141" s="100">
        <f>getConsUnitCost</f>
        <v>0</v>
      </c>
      <c r="Y141" s="73">
        <f>getConsUnitEffort</f>
        <v>0</v>
      </c>
      <c r="Z141" s="14">
        <f>getConsQuantity</f>
        <v>0</v>
      </c>
      <c r="AA141" s="320"/>
      <c r="AB141" s="72"/>
      <c r="AC141" s="112"/>
      <c r="AD141" s="14">
        <f>getOthQuantity</f>
        <v>0</v>
      </c>
      <c r="AE141" s="320"/>
      <c r="AF141" s="28" t="str">
        <f>IF(ISBLANK(CatTemplate[[#This Row],[Resource type]]),"",CatTemplate[[#This Row],[Resource type]])</f>
        <v>CIEC CRA</v>
      </c>
      <c r="AG141" s="242">
        <f>getStaffUnitCost</f>
        <v>529.72667641480098</v>
      </c>
      <c r="AH141" s="113">
        <f>getStaffUnitEffort</f>
        <v>0</v>
      </c>
      <c r="AI141" s="40">
        <f>getStaffQuantity</f>
        <v>0</v>
      </c>
      <c r="AJ141" s="41">
        <f>CatTemplate[[#This Row],[St. quantity]]*8/ParRatePM</f>
        <v>0</v>
      </c>
      <c r="AK141" s="320"/>
      <c r="AL141" s="53" t="str">
        <f>CatTemplate[[#This Row],[Item type]]</f>
        <v>Days</v>
      </c>
      <c r="AM141" s="12">
        <f>SUM(CatTemplate[[#This Row],[Year1]:[Year20]])</f>
        <v>0</v>
      </c>
      <c r="AN141" s="52"/>
      <c r="AO141" s="52"/>
      <c r="AP141" s="52"/>
      <c r="AQ141" s="8"/>
      <c r="AR141" s="8"/>
      <c r="AS141" s="8"/>
      <c r="AT141" s="8"/>
      <c r="AU141" s="8"/>
      <c r="AV141" s="8"/>
      <c r="AW141" s="8"/>
      <c r="AX141" s="8"/>
      <c r="AY141" s="8"/>
      <c r="AZ141" s="8"/>
      <c r="BA141" s="8"/>
      <c r="BB141" s="8"/>
      <c r="BC141" s="8"/>
      <c r="BD141" s="8"/>
      <c r="BE141" s="8"/>
      <c r="BF141" s="8"/>
      <c r="BG141" s="36"/>
      <c r="BH141" s="320"/>
      <c r="BI141" s="37" t="str">
        <f>getCostCategory</f>
        <v>01 Staff costs</v>
      </c>
      <c r="BJ141" s="37" t="str">
        <f>getSection</f>
        <v>02 Patient visits and data collection</v>
      </c>
      <c r="BK141" s="32" t="str">
        <f>getObject</f>
        <v>CIEC CRA</v>
      </c>
      <c r="BL141" s="30">
        <f>IFERROR(getUnitCost * IF(CatTemplate[[#This Row],[Cost Category Comp.]]="01 Staff costs", 1,1),0)</f>
        <v>529.72667641480098</v>
      </c>
      <c r="BM141" s="29">
        <f>IF(AND(ISBLANK(CatTemplate[[#This Row],[Eq. unit cost]]),ISBLANK(CatTemplate[[#This Row],[Cons. unit cost]]),ISBLANK(CatTemplate[[#This Row],[Oth. unit cost]])), 0, IF(getUnitEffort =0,1,getUnitEffort) * CatTemplate[[#This Row],[Year1]])</f>
        <v>0</v>
      </c>
      <c r="BN141" s="29">
        <f>IF(AND(ISBLANK(CatTemplate[[#This Row],[Eq. unit cost]]),ISBLANK(CatTemplate[[#This Row],[Cons. unit cost]]),ISBLANK(CatTemplate[[#This Row],[Oth. unit cost]])), 0, IF(getUnitEffort =0,1,getUnitEffort) * CatTemplate[[#This Row],[Year2]])</f>
        <v>0</v>
      </c>
      <c r="BO141" s="29">
        <f>IF(AND(ISBLANK(CatTemplate[[#This Row],[Eq. unit cost]]),ISBLANK(CatTemplate[[#This Row],[Cons. unit cost]]),ISBLANK(CatTemplate[[#This Row],[Oth. unit cost]])), 0, IF(getUnitEffort =0,1,getUnitEffort) * CatTemplate[[#This Row],[Year3]])</f>
        <v>0</v>
      </c>
      <c r="BP141" s="29">
        <f>IF(AND(ISBLANK(CatTemplate[[#This Row],[Eq. unit cost]]),ISBLANK(CatTemplate[[#This Row],[Cons. unit cost]]),ISBLANK(CatTemplate[[#This Row],[Oth. unit cost]])), 0, IF(getUnitEffort =0,1,getUnitEffort) * CatTemplate[[#This Row],[Year4]])</f>
        <v>0</v>
      </c>
      <c r="BQ141" s="29">
        <f>IF(AND(ISBLANK(CatTemplate[[#This Row],[Eq. unit cost]]),ISBLANK(CatTemplate[[#This Row],[Cons. unit cost]]),ISBLANK(CatTemplate[[#This Row],[Oth. unit cost]])), 0, IF(getUnitEffort =0,1,getUnitEffort) * CatTemplate[[#This Row],[Year5]])</f>
        <v>0</v>
      </c>
      <c r="BR141" s="29">
        <f>IF(AND(ISBLANK(CatTemplate[[#This Row],[Eq. unit cost]]),ISBLANK(CatTemplate[[#This Row],[Cons. unit cost]]),ISBLANK(CatTemplate[[#This Row],[Oth. unit cost]])), 0, IF(getUnitEffort =0,1,getUnitEffort) * CatTemplate[[#This Row],[Year6]])</f>
        <v>0</v>
      </c>
      <c r="BS141" s="29">
        <f>IF(AND(ISBLANK(CatTemplate[[#This Row],[Eq. unit cost]]),ISBLANK(CatTemplate[[#This Row],[Cons. unit cost]]),ISBLANK(CatTemplate[[#This Row],[Oth. unit cost]])), 0, IF(getUnitEffort =0,1,getUnitEffort) * CatTemplate[[#This Row],[Year7]])</f>
        <v>0</v>
      </c>
      <c r="BT141" s="29">
        <f>IF(AND(ISBLANK(CatTemplate[[#This Row],[Eq. unit cost]]),ISBLANK(CatTemplate[[#This Row],[Cons. unit cost]]),ISBLANK(CatTemplate[[#This Row],[Oth. unit cost]])), 0, IF(getUnitEffort =0,1,getUnitEffort) * CatTemplate[[#This Row],[Year8]])</f>
        <v>0</v>
      </c>
      <c r="BU141" s="29">
        <f>IF(AND(ISBLANK(CatTemplate[[#This Row],[Eq. unit cost]]),ISBLANK(CatTemplate[[#This Row],[Cons. unit cost]]),ISBLANK(CatTemplate[[#This Row],[Oth. unit cost]])), 0, IF(getUnitEffort =0,1,getUnitEffort) * CatTemplate[[#This Row],[Year9]])</f>
        <v>0</v>
      </c>
      <c r="BV141" s="29">
        <f>IF(AND(ISBLANK(CatTemplate[[#This Row],[Eq. unit cost]]),ISBLANK(CatTemplate[[#This Row],[Cons. unit cost]]),ISBLANK(CatTemplate[[#This Row],[Oth. unit cost]])), 0, IF(getUnitEffort =0,1,getUnitEffort) * CatTemplate[[#This Row],[Year10]])</f>
        <v>0</v>
      </c>
      <c r="BW141" s="29">
        <f>IF(AND(ISBLANK(CatTemplate[[#This Row],[Eq. unit cost]]),ISBLANK(CatTemplate[[#This Row],[Cons. unit cost]]),ISBLANK(CatTemplate[[#This Row],[Oth. unit cost]])), 0, IF(getUnitEffort =0,1,getUnitEffort) * CatTemplate[[#This Row],[Year11]])</f>
        <v>0</v>
      </c>
      <c r="BX141" s="29">
        <f>IF(AND(ISBLANK(CatTemplate[[#This Row],[Eq. unit cost]]),ISBLANK(CatTemplate[[#This Row],[Cons. unit cost]]),ISBLANK(CatTemplate[[#This Row],[Oth. unit cost]])), 0, IF(getUnitEffort =0,1,getUnitEffort) * CatTemplate[[#This Row],[Year12]])</f>
        <v>0</v>
      </c>
      <c r="BY141" s="29">
        <f>IF(AND(ISBLANK(CatTemplate[[#This Row],[Eq. unit cost]]),ISBLANK(CatTemplate[[#This Row],[Cons. unit cost]]),ISBLANK(CatTemplate[[#This Row],[Oth. unit cost]])), 0, IF(getUnitEffort =0,1,getUnitEffort) * CatTemplate[[#This Row],[Year13]])</f>
        <v>0</v>
      </c>
      <c r="BZ141" s="29">
        <f>IF(AND(ISBLANK(CatTemplate[[#This Row],[Eq. unit cost]]),ISBLANK(CatTemplate[[#This Row],[Cons. unit cost]]),ISBLANK(CatTemplate[[#This Row],[Oth. unit cost]])), 0, IF(getUnitEffort =0,1,getUnitEffort) * CatTemplate[[#This Row],[Year14]])</f>
        <v>0</v>
      </c>
      <c r="CA141" s="29">
        <f>IF(AND(ISBLANK(CatTemplate[[#This Row],[Eq. unit cost]]),ISBLANK(CatTemplate[[#This Row],[Cons. unit cost]]),ISBLANK(CatTemplate[[#This Row],[Oth. unit cost]])), 0, IF(getUnitEffort =0,1,getUnitEffort) * CatTemplate[[#This Row],[Year15]])</f>
        <v>0</v>
      </c>
      <c r="CB141" s="29">
        <f>IF(AND(ISBLANK(CatTemplate[[#This Row],[Eq. unit cost]]),ISBLANK(CatTemplate[[#This Row],[Cons. unit cost]]),ISBLANK(CatTemplate[[#This Row],[Oth. unit cost]])), 0, IF(getUnitEffort =0,1,getUnitEffort) * CatTemplate[[#This Row],[Year16]])</f>
        <v>0</v>
      </c>
      <c r="CC141" s="29">
        <f>IF(AND(ISBLANK(CatTemplate[[#This Row],[Eq. unit cost]]),ISBLANK(CatTemplate[[#This Row],[Cons. unit cost]]),ISBLANK(CatTemplate[[#This Row],[Oth. unit cost]])), 0, IF(getUnitEffort =0,1,getUnitEffort) * CatTemplate[[#This Row],[Year17]])</f>
        <v>0</v>
      </c>
      <c r="CD141" s="29">
        <f>IF(AND(ISBLANK(CatTemplate[[#This Row],[Eq. unit cost]]),ISBLANK(CatTemplate[[#This Row],[Cons. unit cost]]),ISBLANK(CatTemplate[[#This Row],[Oth. unit cost]])), 0, IF(getUnitEffort =0,1,getUnitEffort) * CatTemplate[[#This Row],[Year18]])</f>
        <v>0</v>
      </c>
      <c r="CE141" s="29">
        <f>IF(AND(ISBLANK(CatTemplate[[#This Row],[Eq. unit cost]]),ISBLANK(CatTemplate[[#This Row],[Cons. unit cost]]),ISBLANK(CatTemplate[[#This Row],[Oth. unit cost]])), 0, IF(getUnitEffort =0,1,getUnitEffort) * CatTemplate[[#This Row],[Year19]])</f>
        <v>0</v>
      </c>
      <c r="CF141" s="29">
        <f>IF(AND(ISBLANK(CatTemplate[[#This Row],[Eq. unit cost]]),ISBLANK(CatTemplate[[#This Row],[Cons. unit cost]]),ISBLANK(CatTemplate[[#This Row],[Oth. unit cost]])), 0, IF(getUnitEffort =0,1,getUnitEffort) * CatTemplate[[#This Row],[Year20]])</f>
        <v>0</v>
      </c>
      <c r="CG141" s="45">
        <f>SUM(CatTemplate[[#This Row],[Q1]:[Q20]])</f>
        <v>0</v>
      </c>
      <c r="CH141" s="29">
        <f>IF(ISBLANK(CatTemplate[[#This Row],[St. unit effort]]),0,(CatTemplate[[#This Row],[St. unit effort]] * CatTemplate[[#This Row],[Year1]]))</f>
        <v>0</v>
      </c>
      <c r="CI141" s="29">
        <f>IF(ISBLANK(CatTemplate[[#This Row],[St. unit effort]]),0,(CatTemplate[[#This Row],[St. unit effort]] * CatTemplate[[#This Row],[Year2]]))</f>
        <v>0</v>
      </c>
      <c r="CJ141" s="29">
        <f>IF(ISBLANK(CatTemplate[[#This Row],[St. unit effort]]),0,(CatTemplate[[#This Row],[St. unit effort]] * CatTemplate[[#This Row],[Year3]]))</f>
        <v>0</v>
      </c>
      <c r="CK141" s="29">
        <f>IF(ISBLANK(CatTemplate[[#This Row],[St. unit effort]]),0,(CatTemplate[[#This Row],[St. unit effort]] * CatTemplate[[#This Row],[Year4]]))</f>
        <v>0</v>
      </c>
      <c r="CL141" s="29">
        <f>IF(ISBLANK(CatTemplate[[#This Row],[St. unit effort]]),0,(CatTemplate[[#This Row],[St. unit effort]] * CatTemplate[[#This Row],[Year5]]))</f>
        <v>0</v>
      </c>
      <c r="CM141" s="29">
        <f>IF(ISBLANK(CatTemplate[[#This Row],[St. unit effort]]),0,(CatTemplate[[#This Row],[St. unit effort]] * CatTemplate[[#This Row],[Year6]]))</f>
        <v>0</v>
      </c>
      <c r="CN141" s="29">
        <f>IF(ISBLANK(CatTemplate[[#This Row],[St. unit effort]]),0,(CatTemplate[[#This Row],[St. unit effort]] * CatTemplate[[#This Row],[Year7]]))</f>
        <v>0</v>
      </c>
      <c r="CO141" s="29">
        <f>IF(ISBLANK(CatTemplate[[#This Row],[St. unit effort]]),0,(CatTemplate[[#This Row],[St. unit effort]] * CatTemplate[[#This Row],[Year8]]))</f>
        <v>0</v>
      </c>
      <c r="CP141" s="29">
        <f>IF(ISBLANK(CatTemplate[[#This Row],[St. unit effort]]),0,(CatTemplate[[#This Row],[St. unit effort]] * CatTemplate[[#This Row],[Year9]]))</f>
        <v>0</v>
      </c>
      <c r="CQ141" s="29">
        <f>IF(ISBLANK(CatTemplate[[#This Row],[St. unit effort]]),0,(CatTemplate[[#This Row],[St. unit effort]] * CatTemplate[[#This Row],[Year10]]))</f>
        <v>0</v>
      </c>
      <c r="CR141" s="29">
        <f>IF(ISBLANK(CatTemplate[[#This Row],[St. unit effort]]),0,(CatTemplate[[#This Row],[St. unit effort]] * CatTemplate[[#This Row],[Year11]]))</f>
        <v>0</v>
      </c>
      <c r="CS141" s="29">
        <f>IF(ISBLANK(CatTemplate[[#This Row],[St. unit effort]]),0,(CatTemplate[[#This Row],[St. unit effort]] * CatTemplate[[#This Row],[Year12]]))</f>
        <v>0</v>
      </c>
      <c r="CT141" s="29">
        <f>IF(ISBLANK(CatTemplate[[#This Row],[St. unit effort]]),0,(CatTemplate[[#This Row],[St. unit effort]] * CatTemplate[[#This Row],[Year13]]))</f>
        <v>0</v>
      </c>
      <c r="CU141" s="29">
        <f>IF(ISBLANK(CatTemplate[[#This Row],[St. unit effort]]),0,(CatTemplate[[#This Row],[St. unit effort]] * CatTemplate[[#This Row],[Year14]]))</f>
        <v>0</v>
      </c>
      <c r="CV141" s="29">
        <f>IF(ISBLANK(CatTemplate[[#This Row],[St. unit effort]]),0,(CatTemplate[[#This Row],[St. unit effort]] * CatTemplate[[#This Row],[Year15]]))</f>
        <v>0</v>
      </c>
      <c r="CW141" s="29">
        <f>IF(ISBLANK(CatTemplate[[#This Row],[St. unit effort]]),0,(CatTemplate[[#This Row],[St. unit effort]] * CatTemplate[[#This Row],[Year16]]))</f>
        <v>0</v>
      </c>
      <c r="CX141" s="29">
        <f>IF(ISBLANK(CatTemplate[[#This Row],[St. unit effort]]),0,(CatTemplate[[#This Row],[St. unit effort]] * CatTemplate[[#This Row],[Year17]]))</f>
        <v>0</v>
      </c>
      <c r="CY141" s="29">
        <f>IF(ISBLANK(CatTemplate[[#This Row],[St. unit effort]]),0,(CatTemplate[[#This Row],[St. unit effort]] * CatTemplate[[#This Row],[Year18]]))</f>
        <v>0</v>
      </c>
      <c r="CZ141" s="29">
        <f>IF(ISBLANK(CatTemplate[[#This Row],[St. unit effort]]),0,(CatTemplate[[#This Row],[St. unit effort]] * CatTemplate[[#This Row],[Year19]]))</f>
        <v>0</v>
      </c>
      <c r="DA141" s="29">
        <f>IF(ISBLANK(CatTemplate[[#This Row],[St. unit effort]]),0,(CatTemplate[[#This Row],[St. unit effort]] * CatTemplate[[#This Row],[Year20]]))</f>
        <v>0</v>
      </c>
      <c r="DB141" s="57">
        <f>IF(ISBLANK(CatTemplate[[#This Row],[St. unit effort]]),0,(CatTemplate[[#This Row],[St. unit effort]] * CatTemplate[[#This Row],[Year1]])*8/ParRatePM)</f>
        <v>0</v>
      </c>
      <c r="DC141" s="57">
        <f>IF(ISBLANK(CatTemplate[[#This Row],[St. unit effort]]),0,(CatTemplate[[#This Row],[St. unit effort]] * CatTemplate[[#This Row],[Year2]])*8/ParRatePM)</f>
        <v>0</v>
      </c>
      <c r="DD141" s="57">
        <f>IF(ISBLANK(CatTemplate[[#This Row],[St. unit effort]]),0,(CatTemplate[[#This Row],[St. unit effort]] * CatTemplate[[#This Row],[Year3]])*8/ParRatePM)</f>
        <v>0</v>
      </c>
      <c r="DE141" s="57">
        <f>IF(ISBLANK(CatTemplate[[#This Row],[St. unit effort]]),0,(CatTemplate[[#This Row],[St. unit effort]] * CatTemplate[[#This Row],[Year4]])*8/ParRatePM)</f>
        <v>0</v>
      </c>
      <c r="DF141" s="57">
        <f>IF(ISBLANK(CatTemplate[[#This Row],[St. unit effort]]),0,(CatTemplate[[#This Row],[St. unit effort]] * CatTemplate[[#This Row],[Year5]])*8/ParRatePM)</f>
        <v>0</v>
      </c>
      <c r="DG141" s="57">
        <f>IF(ISBLANK(CatTemplate[[#This Row],[St. unit effort]]),0,(CatTemplate[[#This Row],[St. unit effort]] * CatTemplate[[#This Row],[Year6]])*8/ParRatePM)</f>
        <v>0</v>
      </c>
      <c r="DH141" s="57">
        <f>IF(ISBLANK(CatTemplate[[#This Row],[St. unit effort]]),0,(CatTemplate[[#This Row],[St. unit effort]] * CatTemplate[[#This Row],[Year7]])*8/ParRatePM)</f>
        <v>0</v>
      </c>
      <c r="DI141" s="57">
        <f>IF(ISBLANK(CatTemplate[[#This Row],[St. unit effort]]),0,(CatTemplate[[#This Row],[St. unit effort]] * CatTemplate[[#This Row],[Year8]])*8/ParRatePM)</f>
        <v>0</v>
      </c>
      <c r="DJ141" s="57">
        <f>IF(ISBLANK(CatTemplate[[#This Row],[St. unit effort]]),0,(CatTemplate[[#This Row],[St. unit effort]] * CatTemplate[[#This Row],[Year9]])*8/ParRatePM)</f>
        <v>0</v>
      </c>
      <c r="DK141" s="57">
        <f>IF(ISBLANK(CatTemplate[[#This Row],[St. unit effort]]),0,(CatTemplate[[#This Row],[St. unit effort]] * CatTemplate[[#This Row],[Year10]])*8/ParRatePM)</f>
        <v>0</v>
      </c>
      <c r="DL141" s="57">
        <f>IF(ISBLANK(CatTemplate[[#This Row],[St. unit effort]]),0,(CatTemplate[[#This Row],[St. unit effort]] * CatTemplate[[#This Row],[Year11]])*8/ParRatePM)</f>
        <v>0</v>
      </c>
      <c r="DM141" s="57">
        <f>IF(ISBLANK(CatTemplate[[#This Row],[St. unit effort]]),0,(CatTemplate[[#This Row],[St. unit effort]] * CatTemplate[[#This Row],[Year12]])*8/ParRatePM)</f>
        <v>0</v>
      </c>
      <c r="DN141" s="57">
        <f>IF(ISBLANK(CatTemplate[[#This Row],[St. unit effort]]),0,(CatTemplate[[#This Row],[St. unit effort]] * CatTemplate[[#This Row],[Year13]])*8/ParRatePM)</f>
        <v>0</v>
      </c>
      <c r="DO141" s="57">
        <f>IF(ISBLANK(CatTemplate[[#This Row],[St. unit effort]]),0,(CatTemplate[[#This Row],[St. unit effort]] * CatTemplate[[#This Row],[Year14]])*8/ParRatePM)</f>
        <v>0</v>
      </c>
      <c r="DP141" s="57">
        <f>IF(ISBLANK(CatTemplate[[#This Row],[St. unit effort]]),0,(CatTemplate[[#This Row],[St. unit effort]] * CatTemplate[[#This Row],[Year15]])*8/ParRatePM)</f>
        <v>0</v>
      </c>
      <c r="DQ141" s="57">
        <f>IF(ISBLANK(CatTemplate[[#This Row],[St. unit effort]]),0,(CatTemplate[[#This Row],[St. unit effort]] * CatTemplate[[#This Row],[Year16]])*8/ParRatePM)</f>
        <v>0</v>
      </c>
      <c r="DR141" s="57">
        <f>IF(ISBLANK(CatTemplate[[#This Row],[St. unit effort]]),0,(CatTemplate[[#This Row],[St. unit effort]] * CatTemplate[[#This Row],[Year17]])*8/ParRatePM)</f>
        <v>0</v>
      </c>
      <c r="DS141" s="57">
        <f>IF(ISBLANK(CatTemplate[[#This Row],[St. unit effort]]),0,(CatTemplate[[#This Row],[St. unit effort]] * CatTemplate[[#This Row],[Year18]])*8/ParRatePM)</f>
        <v>0</v>
      </c>
      <c r="DT141" s="57">
        <f>IF(ISBLANK(CatTemplate[[#This Row],[St. unit effort]]),0,(CatTemplate[[#This Row],[St. unit effort]] * CatTemplate[[#This Row],[Year19]])*8/ParRatePM)</f>
        <v>0</v>
      </c>
      <c r="DU141" s="57">
        <f>IF(ISBLANK(CatTemplate[[#This Row],[St. unit effort]]),0,(CatTemplate[[#This Row],[St. unit effort]] * CatTemplate[[#This Row],[Year20]])*8/ParRatePM)</f>
        <v>0</v>
      </c>
      <c r="DV141" s="54">
        <f>SUM(CatTemplate[[#This Row],[PM1]:[PM20]])</f>
        <v>0</v>
      </c>
      <c r="DW141" s="56">
        <f t="shared" si="47"/>
        <v>0</v>
      </c>
      <c r="DX141" s="56">
        <f t="shared" si="47"/>
        <v>0</v>
      </c>
      <c r="DY141" s="56">
        <f t="shared" si="47"/>
        <v>0</v>
      </c>
      <c r="DZ141" s="56">
        <f t="shared" si="47"/>
        <v>0</v>
      </c>
      <c r="EA141" s="56">
        <f t="shared" si="47"/>
        <v>0</v>
      </c>
      <c r="EB141" s="56">
        <f t="shared" si="47"/>
        <v>0</v>
      </c>
      <c r="EC141" s="56">
        <f t="shared" si="47"/>
        <v>0</v>
      </c>
      <c r="ED141" s="56">
        <f t="shared" si="47"/>
        <v>0</v>
      </c>
      <c r="EE141" s="56">
        <f t="shared" si="47"/>
        <v>0</v>
      </c>
      <c r="EF141" s="56">
        <f t="shared" si="47"/>
        <v>0</v>
      </c>
      <c r="EG141" s="56">
        <f t="shared" si="47"/>
        <v>0</v>
      </c>
      <c r="EH141" s="56">
        <f t="shared" si="47"/>
        <v>0</v>
      </c>
      <c r="EI141" s="56">
        <f t="shared" si="47"/>
        <v>0</v>
      </c>
      <c r="EJ141" s="56">
        <f t="shared" si="47"/>
        <v>0</v>
      </c>
      <c r="EK141" s="56">
        <f t="shared" si="47"/>
        <v>0</v>
      </c>
      <c r="EL141" s="56">
        <f t="shared" si="47"/>
        <v>0</v>
      </c>
      <c r="EM141" s="56">
        <f t="shared" si="45"/>
        <v>0</v>
      </c>
      <c r="EN141" s="56">
        <f t="shared" si="45"/>
        <v>0</v>
      </c>
      <c r="EO141" s="56">
        <f t="shared" si="45"/>
        <v>0</v>
      </c>
      <c r="EP141" s="56">
        <f t="shared" si="45"/>
        <v>0</v>
      </c>
      <c r="EQ141" s="30">
        <f>CatTemplate[[#This Row],[Eq. unit cost]] * CatTemplate[[#This Row],[Eq. quantity]]</f>
        <v>0</v>
      </c>
      <c r="ER141" s="30">
        <f>CatTemplate[[#This Row],[Cons. unit cost]] *CatTemplate[[#This Row],[Cons. quantity]]</f>
        <v>0</v>
      </c>
      <c r="ES141" s="30">
        <f>CatTemplate[[#This Row],[Oth. unit cost]] *CatTemplate[[#This Row],[Oth. quantity]]</f>
        <v>0</v>
      </c>
      <c r="ET141" s="55">
        <f>SUM(CatTemplate[[#This Row],[CO1]:[CO20]])</f>
        <v>0</v>
      </c>
      <c r="EU141" s="56">
        <f t="shared" si="48"/>
        <v>0</v>
      </c>
      <c r="EV141" s="56">
        <f t="shared" si="48"/>
        <v>0</v>
      </c>
      <c r="EW141" s="56">
        <f t="shared" si="48"/>
        <v>0</v>
      </c>
      <c r="EX141" s="56">
        <f t="shared" si="48"/>
        <v>0</v>
      </c>
      <c r="EY141" s="56">
        <f t="shared" si="48"/>
        <v>0</v>
      </c>
      <c r="EZ141" s="56">
        <f t="shared" si="48"/>
        <v>0</v>
      </c>
      <c r="FA141" s="56">
        <f t="shared" si="48"/>
        <v>0</v>
      </c>
      <c r="FB141" s="56">
        <f t="shared" si="48"/>
        <v>0</v>
      </c>
      <c r="FC141" s="56">
        <f t="shared" si="48"/>
        <v>0</v>
      </c>
      <c r="FD141" s="56">
        <f t="shared" si="48"/>
        <v>0</v>
      </c>
      <c r="FE141" s="56">
        <f t="shared" si="48"/>
        <v>0</v>
      </c>
      <c r="FF141" s="56">
        <f t="shared" si="48"/>
        <v>0</v>
      </c>
      <c r="FG141" s="56">
        <f t="shared" si="48"/>
        <v>0</v>
      </c>
      <c r="FH141" s="56">
        <f t="shared" si="48"/>
        <v>0</v>
      </c>
      <c r="FI141" s="56">
        <f t="shared" si="48"/>
        <v>0</v>
      </c>
      <c r="FJ141" s="56">
        <f t="shared" si="48"/>
        <v>0</v>
      </c>
      <c r="FK141" s="56">
        <f t="shared" si="46"/>
        <v>0</v>
      </c>
      <c r="FL141" s="56">
        <f t="shared" si="46"/>
        <v>0</v>
      </c>
      <c r="FM141" s="56">
        <f t="shared" si="46"/>
        <v>0</v>
      </c>
      <c r="FN141" s="56">
        <f t="shared" si="46"/>
        <v>0</v>
      </c>
      <c r="FO141" s="58">
        <f>SUM(CatTemplate[[#This Row],[CS1]:[CS20]])</f>
        <v>0</v>
      </c>
      <c r="FP141" s="59">
        <f>CatTemplate[[#This Row],[Total Oth. cost]]+CatTemplate[[#This Row],[Total St. Cost]]</f>
        <v>0</v>
      </c>
      <c r="FQ141" s="33" t="e">
        <f t="shared" si="49"/>
        <v>#VALUE!</v>
      </c>
      <c r="FR141" s="33" t="e">
        <f t="shared" si="50"/>
        <v>#VALUE!</v>
      </c>
      <c r="FS141" s="30" t="e">
        <f>(CatTemplate[[#This Row],[CO1]] + CatTemplate[[#This Row],[CS1]]) * (1 + getRateOHFinal) * getRateMarkupFinal</f>
        <v>#VALUE!</v>
      </c>
      <c r="FT141" s="30" t="e">
        <f>(CatTemplate[[#This Row],[CO2]] + CatTemplate[[#This Row],[CS2]]) * (1 + getRateOHFinal) * getRateMarkupFinal</f>
        <v>#VALUE!</v>
      </c>
      <c r="FU141" s="30" t="e">
        <f>(CatTemplate[[#This Row],[CO3]] + CatTemplate[[#This Row],[CS3]]) * (1 + getRateOHFinal) * getRateMarkupFinal</f>
        <v>#VALUE!</v>
      </c>
      <c r="FV141" s="30" t="e">
        <f>(CatTemplate[[#This Row],[CO4]] + CatTemplate[[#This Row],[CS4]]) * (1 + getRateOHFinal) * getRateMarkupFinal</f>
        <v>#VALUE!</v>
      </c>
      <c r="FW141" s="30" t="e">
        <f>(CatTemplate[[#This Row],[CO5]] + CatTemplate[[#This Row],[CS5]]) * (1 + getRateOHFinal) * getRateMarkupFinal</f>
        <v>#VALUE!</v>
      </c>
      <c r="FX141" s="30" t="e">
        <f>(CatTemplate[[#This Row],[CO6]] + CatTemplate[[#This Row],[CS6]]) * (1 + getRateOHFinal) * getRateMarkupFinal</f>
        <v>#VALUE!</v>
      </c>
      <c r="FY141" s="30" t="e">
        <f>(CatTemplate[[#This Row],[CO7]] + CatTemplate[[#This Row],[CS7]]) * (1 + getRateOHFinal) * getRateMarkupFinal</f>
        <v>#VALUE!</v>
      </c>
      <c r="FZ141" s="30" t="e">
        <f>(CatTemplate[[#This Row],[CO8]] + CatTemplate[[#This Row],[CS8]]) * (1 + getRateOHFinal) * getRateMarkupFinal</f>
        <v>#VALUE!</v>
      </c>
      <c r="GA141" s="30" t="e">
        <f>(CatTemplate[[#This Row],[CO9]] + CatTemplate[[#This Row],[CS9]]) * (1 + getRateOHFinal) * getRateMarkupFinal</f>
        <v>#VALUE!</v>
      </c>
      <c r="GB141" s="30" t="e">
        <f>(CatTemplate[[#This Row],[CO10]] + CatTemplate[[#This Row],[CS10]]) * (1 + getRateOHFinal) * getRateMarkupFinal</f>
        <v>#VALUE!</v>
      </c>
      <c r="GC141" s="30" t="e">
        <f>(CatTemplate[[#This Row],[CO11]] + CatTemplate[[#This Row],[CS11]]) * (1 + getRateOHFinal) * getRateMarkupFinal</f>
        <v>#VALUE!</v>
      </c>
      <c r="GD141" s="30" t="e">
        <f>(CatTemplate[[#This Row],[CO12]] + CatTemplate[[#This Row],[CS12]]) * (1 + getRateOHFinal) * getRateMarkupFinal</f>
        <v>#VALUE!</v>
      </c>
      <c r="GE141" s="30" t="e">
        <f>(CatTemplate[[#This Row],[CO13]] + CatTemplate[[#This Row],[CS13]]) * (1 + getRateOHFinal) * getRateMarkupFinal</f>
        <v>#VALUE!</v>
      </c>
      <c r="GF141" s="30" t="e">
        <f>(CatTemplate[[#This Row],[CO14]] + CatTemplate[[#This Row],[CS14]]) * (1 + getRateOHFinal) * getRateMarkupFinal</f>
        <v>#VALUE!</v>
      </c>
      <c r="GG141" s="30" t="e">
        <f>(CatTemplate[[#This Row],[CO15]] + CatTemplate[[#This Row],[CS15]]) * (1 + getRateOHFinal) * getRateMarkupFinal</f>
        <v>#VALUE!</v>
      </c>
      <c r="GH141" s="30" t="e">
        <f>(CatTemplate[[#This Row],[CO16]] + CatTemplate[[#This Row],[CS16]]) * (1 + getRateOHFinal) * getRateMarkupFinal</f>
        <v>#VALUE!</v>
      </c>
      <c r="GI141" s="30" t="e">
        <f>(CatTemplate[[#This Row],[CO17]] + CatTemplate[[#This Row],[CS17]]) * (1 + getRateOHFinal) * getRateMarkupFinal</f>
        <v>#VALUE!</v>
      </c>
      <c r="GJ141" s="30" t="e">
        <f>(CatTemplate[[#This Row],[CO18]] + CatTemplate[[#This Row],[CS18]]) * (1 + getRateOHFinal) * getRateMarkupFinal</f>
        <v>#VALUE!</v>
      </c>
      <c r="GK141" s="30" t="e">
        <f>(CatTemplate[[#This Row],[CO19]] + CatTemplate[[#This Row],[CS19]]) * (1 + getRateOHFinal) * getRateMarkupFinal</f>
        <v>#VALUE!</v>
      </c>
      <c r="GL141" s="30" t="e">
        <f>(CatTemplate[[#This Row],[CO20]] + CatTemplate[[#This Row],[CS20]]) * (1 + getRateOHFinal) * getRateMarkupFinal</f>
        <v>#VALUE!</v>
      </c>
      <c r="GM141" s="30" t="e">
        <f t="shared" si="51"/>
        <v>#VALUE!</v>
      </c>
      <c r="GN141" s="30" t="e">
        <f t="shared" si="52"/>
        <v>#VALUE!</v>
      </c>
      <c r="GO141" s="30" t="e">
        <f t="shared" si="53"/>
        <v>#VALUE!</v>
      </c>
      <c r="GP141" s="30" t="e">
        <f t="shared" si="54"/>
        <v>#VALUE!</v>
      </c>
      <c r="GQ141" s="30" t="e">
        <f>(CatTemplate[[#This Row],[CO1]]+CatTemplate[[#This Row],[CS1]]) * (1+ getRateOHFinal) * (1 + getRateMarkupFinal)</f>
        <v>#VALUE!</v>
      </c>
      <c r="GR141" s="30" t="e">
        <f>(CatTemplate[[#This Row],[CO2]]+CatTemplate[[#This Row],[CS2]]) * (1+ getRateOHFinal) * (1 + getRateMarkupFinal)</f>
        <v>#VALUE!</v>
      </c>
      <c r="GS141" s="30" t="e">
        <f>(CatTemplate[[#This Row],[CO3]]+CatTemplate[[#This Row],[CS3]]) * (1+ getRateOHFinal) * (1 + getRateMarkupFinal)</f>
        <v>#VALUE!</v>
      </c>
      <c r="GT141" s="30" t="e">
        <f>(CatTemplate[[#This Row],[CO4]]+CatTemplate[[#This Row],[CS4]]) * (1+ getRateOHFinal) * (1 + getRateMarkupFinal)</f>
        <v>#VALUE!</v>
      </c>
      <c r="GU141" s="30" t="e">
        <f>(CatTemplate[[#This Row],[CO5]]+CatTemplate[[#This Row],[CS5]]) * (1+ getRateOHFinal) * (1 + getRateMarkupFinal)</f>
        <v>#VALUE!</v>
      </c>
      <c r="GV141" s="30" t="e">
        <f>(CatTemplate[[#This Row],[CO6]]+CatTemplate[[#This Row],[CS6]]) * (1+ getRateOHFinal) * (1 + getRateMarkupFinal)</f>
        <v>#VALUE!</v>
      </c>
      <c r="GW141" s="30" t="e">
        <f>(CatTemplate[[#This Row],[CO7]]+CatTemplate[[#This Row],[CS7]]) * (1+ getRateOHFinal) * (1 + getRateMarkupFinal)</f>
        <v>#VALUE!</v>
      </c>
      <c r="GX141" s="30" t="e">
        <f>(CatTemplate[[#This Row],[CO8]]+CatTemplate[[#This Row],[CS8]]) * (1+ getRateOHFinal) * (1 + getRateMarkupFinal)</f>
        <v>#VALUE!</v>
      </c>
      <c r="GY141" s="30" t="e">
        <f>(CatTemplate[[#This Row],[CO9]]+CatTemplate[[#This Row],[CS9]]) * (1+ getRateOHFinal) * (1 + getRateMarkupFinal)</f>
        <v>#VALUE!</v>
      </c>
      <c r="GZ141" s="30" t="e">
        <f>(CatTemplate[[#This Row],[CO10]]+CatTemplate[[#This Row],[CS10]]) * (1+ getRateOHFinal) * (1 + getRateMarkupFinal)</f>
        <v>#VALUE!</v>
      </c>
      <c r="HA141" s="30" t="e">
        <f>(CatTemplate[[#This Row],[CO11]]+CatTemplate[[#This Row],[CS11]]) * (1+ getRateOHFinal) * (1 + getRateMarkupFinal)</f>
        <v>#VALUE!</v>
      </c>
      <c r="HB141" s="30" t="e">
        <f>(CatTemplate[[#This Row],[CO12]]+CatTemplate[[#This Row],[CS12]]) * (1+ getRateOHFinal) * (1 + getRateMarkupFinal)</f>
        <v>#VALUE!</v>
      </c>
      <c r="HC141" s="30" t="e">
        <f>(CatTemplate[[#This Row],[CO13]]+CatTemplate[[#This Row],[CS13]]) * (1+ getRateOHFinal) * (1 + getRateMarkupFinal)</f>
        <v>#VALUE!</v>
      </c>
      <c r="HD141" s="30" t="e">
        <f>(CatTemplate[[#This Row],[CO14]]+CatTemplate[[#This Row],[CS14]]) * (1+ getRateOHFinal) * (1 + getRateMarkupFinal)</f>
        <v>#VALUE!</v>
      </c>
      <c r="HE141" s="30" t="e">
        <f>(CatTemplate[[#This Row],[CO15]]+CatTemplate[[#This Row],[CS15]]) * (1+ getRateOHFinal) * (1 + getRateMarkupFinal)</f>
        <v>#VALUE!</v>
      </c>
      <c r="HF141" s="30" t="e">
        <f>(CatTemplate[[#This Row],[CO16]]+CatTemplate[[#This Row],[CS16]]) * (1+ getRateOHFinal) * (1 + getRateMarkupFinal)</f>
        <v>#VALUE!</v>
      </c>
      <c r="HG141" s="30" t="e">
        <f>(CatTemplate[[#This Row],[CO17]]+CatTemplate[[#This Row],[CS17]]) * (1+ getRateOHFinal) * (1 + getRateMarkupFinal)</f>
        <v>#VALUE!</v>
      </c>
      <c r="HH141" s="30" t="e">
        <f>(CatTemplate[[#This Row],[CO18]]+CatTemplate[[#This Row],[CS18]]) * (1+ getRateOHFinal) * (1 + getRateMarkupFinal)</f>
        <v>#VALUE!</v>
      </c>
      <c r="HI141" s="30" t="e">
        <f>(CatTemplate[[#This Row],[CO19]]+CatTemplate[[#This Row],[CS19]]) * (1+ getRateOHFinal) * (1 + getRateMarkupFinal)</f>
        <v>#VALUE!</v>
      </c>
      <c r="HJ141" s="30" t="e">
        <f>(CatTemplate[[#This Row],[CO20]]+CatTemplate[[#This Row],[CS20]]) * (1+ getRateOHFinal) * (1 + getRateMarkupFinal)</f>
        <v>#VALUE!</v>
      </c>
      <c r="HK141" s="39" t="e">
        <f>CatTemplate[[#This Row],[Total cost]]+CatTemplate[[#This Row],[OH Amount]]+CatTemplate[[#This Row],[Markup]]</f>
        <v>#VALUE!</v>
      </c>
      <c r="HL141" s="63">
        <f>IF(CatTemplate[[#This Row],[Units]]="Days",CatTemplate[[#This Row],[Project quantity]]*CatTemplate[[#This Row],[St. unit effort]],CatTemplate[[#This Row],[Project quantity]])</f>
        <v>0</v>
      </c>
      <c r="HM141" s="287">
        <f>IFERROR(CatTemplate[[#This Row],[Total Price]]/(CatTemplate[[#This Row],[Final Quantity]]),0)</f>
        <v>0</v>
      </c>
      <c r="HN141" s="261"/>
    </row>
    <row r="142" spans="2:222" x14ac:dyDescent="0.2">
      <c r="B142" s="6" t="s">
        <v>75</v>
      </c>
      <c r="C142" s="22">
        <v>2</v>
      </c>
      <c r="D142" s="7" t="s">
        <v>75</v>
      </c>
      <c r="E142" s="24">
        <v>10</v>
      </c>
      <c r="F142" s="18" t="s">
        <v>164</v>
      </c>
      <c r="G142" s="26">
        <v>28</v>
      </c>
      <c r="H142" s="18" t="s">
        <v>299</v>
      </c>
      <c r="I142" s="18" t="s">
        <v>897</v>
      </c>
      <c r="J142" s="15"/>
      <c r="K142" s="15"/>
      <c r="L142" s="15" t="s">
        <v>421</v>
      </c>
      <c r="M142" s="15" t="s">
        <v>208</v>
      </c>
      <c r="N142" s="15" t="s">
        <v>857</v>
      </c>
      <c r="O142" s="320"/>
      <c r="P142" s="71"/>
      <c r="Q142" s="108"/>
      <c r="R142" s="73"/>
      <c r="S142" s="97"/>
      <c r="T142" s="100">
        <f>getEqUnitCost</f>
        <v>0</v>
      </c>
      <c r="U142" s="73">
        <f>getEqUnitEffort</f>
        <v>0</v>
      </c>
      <c r="V142" s="101">
        <f>getEqQuantity</f>
        <v>0</v>
      </c>
      <c r="W142" s="320"/>
      <c r="X142" s="100">
        <f>getConsUnitCost</f>
        <v>0</v>
      </c>
      <c r="Y142" s="73">
        <f>getConsUnitEffort</f>
        <v>0</v>
      </c>
      <c r="Z142" s="14">
        <f>getConsQuantity</f>
        <v>0</v>
      </c>
      <c r="AA142" s="320"/>
      <c r="AB142" s="72"/>
      <c r="AC142" s="112"/>
      <c r="AD142" s="14">
        <f>getOthQuantity</f>
        <v>0</v>
      </c>
      <c r="AE142" s="320"/>
      <c r="AF142" s="28" t="str">
        <f>IF(ISBLANK(CatTemplate[[#This Row],[Resource type]]),"",CatTemplate[[#This Row],[Resource type]])</f>
        <v/>
      </c>
      <c r="AG142" s="242">
        <f>getStaffUnitCost</f>
        <v>0</v>
      </c>
      <c r="AH142" s="113">
        <f>getStaffUnitEffort</f>
        <v>0</v>
      </c>
      <c r="AI142" s="40">
        <f>getStaffQuantity</f>
        <v>0</v>
      </c>
      <c r="AJ142" s="41">
        <f>CatTemplate[[#This Row],[St. quantity]]*8/ParRatePM</f>
        <v>0</v>
      </c>
      <c r="AK142" s="320"/>
      <c r="AL142" s="53" t="str">
        <f>CatTemplate[[#This Row],[Item type]]</f>
        <v>Travels</v>
      </c>
      <c r="AM142" s="12">
        <f>SUM(CatTemplate[[#This Row],[Year1]:[Year20]])</f>
        <v>0</v>
      </c>
      <c r="AN142" s="52"/>
      <c r="AO142" s="52"/>
      <c r="AP142" s="52"/>
      <c r="AQ142" s="8"/>
      <c r="AR142" s="8"/>
      <c r="AS142" s="8"/>
      <c r="AT142" s="8"/>
      <c r="AU142" s="8"/>
      <c r="AV142" s="8"/>
      <c r="AW142" s="8"/>
      <c r="AX142" s="8"/>
      <c r="AY142" s="8"/>
      <c r="AZ142" s="8"/>
      <c r="BA142" s="8"/>
      <c r="BB142" s="8"/>
      <c r="BC142" s="8"/>
      <c r="BD142" s="8"/>
      <c r="BE142" s="8"/>
      <c r="BF142" s="8"/>
      <c r="BG142" s="36"/>
      <c r="BH142" s="320"/>
      <c r="BI142" s="37" t="str">
        <f>getCostCategory</f>
        <v>05 Travel costs</v>
      </c>
      <c r="BJ142" s="37" t="str">
        <f>getSection</f>
        <v>02 Patient visits and data collection</v>
      </c>
      <c r="BK142" s="32" t="str">
        <f>getObject</f>
        <v>Patient visits and data collection</v>
      </c>
      <c r="BL142" s="30">
        <f>IFERROR(getUnitCost * IF(CatTemplate[[#This Row],[Cost Category Comp.]]="01 Staff costs", 1,1),0)</f>
        <v>0</v>
      </c>
      <c r="BM142" s="29">
        <f>IF(AND(ISBLANK(CatTemplate[[#This Row],[Eq. unit cost]]),ISBLANK(CatTemplate[[#This Row],[Cons. unit cost]]),ISBLANK(CatTemplate[[#This Row],[Oth. unit cost]])), 0, IF(getUnitEffort =0,1,getUnitEffort) * CatTemplate[[#This Row],[Year1]])</f>
        <v>0</v>
      </c>
      <c r="BN142" s="29">
        <f>IF(AND(ISBLANK(CatTemplate[[#This Row],[Eq. unit cost]]),ISBLANK(CatTemplate[[#This Row],[Cons. unit cost]]),ISBLANK(CatTemplate[[#This Row],[Oth. unit cost]])), 0, IF(getUnitEffort =0,1,getUnitEffort) * CatTemplate[[#This Row],[Year2]])</f>
        <v>0</v>
      </c>
      <c r="BO142" s="29">
        <f>IF(AND(ISBLANK(CatTemplate[[#This Row],[Eq. unit cost]]),ISBLANK(CatTemplate[[#This Row],[Cons. unit cost]]),ISBLANK(CatTemplate[[#This Row],[Oth. unit cost]])), 0, IF(getUnitEffort =0,1,getUnitEffort) * CatTemplate[[#This Row],[Year3]])</f>
        <v>0</v>
      </c>
      <c r="BP142" s="29">
        <f>IF(AND(ISBLANK(CatTemplate[[#This Row],[Eq. unit cost]]),ISBLANK(CatTemplate[[#This Row],[Cons. unit cost]]),ISBLANK(CatTemplate[[#This Row],[Oth. unit cost]])), 0, IF(getUnitEffort =0,1,getUnitEffort) * CatTemplate[[#This Row],[Year4]])</f>
        <v>0</v>
      </c>
      <c r="BQ142" s="29">
        <f>IF(AND(ISBLANK(CatTemplate[[#This Row],[Eq. unit cost]]),ISBLANK(CatTemplate[[#This Row],[Cons. unit cost]]),ISBLANK(CatTemplate[[#This Row],[Oth. unit cost]])), 0, IF(getUnitEffort =0,1,getUnitEffort) * CatTemplate[[#This Row],[Year5]])</f>
        <v>0</v>
      </c>
      <c r="BR142" s="29">
        <f>IF(AND(ISBLANK(CatTemplate[[#This Row],[Eq. unit cost]]),ISBLANK(CatTemplate[[#This Row],[Cons. unit cost]]),ISBLANK(CatTemplate[[#This Row],[Oth. unit cost]])), 0, IF(getUnitEffort =0,1,getUnitEffort) * CatTemplate[[#This Row],[Year6]])</f>
        <v>0</v>
      </c>
      <c r="BS142" s="29">
        <f>IF(AND(ISBLANK(CatTemplate[[#This Row],[Eq. unit cost]]),ISBLANK(CatTemplate[[#This Row],[Cons. unit cost]]),ISBLANK(CatTemplate[[#This Row],[Oth. unit cost]])), 0, IF(getUnitEffort =0,1,getUnitEffort) * CatTemplate[[#This Row],[Year7]])</f>
        <v>0</v>
      </c>
      <c r="BT142" s="29">
        <f>IF(AND(ISBLANK(CatTemplate[[#This Row],[Eq. unit cost]]),ISBLANK(CatTemplate[[#This Row],[Cons. unit cost]]),ISBLANK(CatTemplate[[#This Row],[Oth. unit cost]])), 0, IF(getUnitEffort =0,1,getUnitEffort) * CatTemplate[[#This Row],[Year8]])</f>
        <v>0</v>
      </c>
      <c r="BU142" s="29">
        <f>IF(AND(ISBLANK(CatTemplate[[#This Row],[Eq. unit cost]]),ISBLANK(CatTemplate[[#This Row],[Cons. unit cost]]),ISBLANK(CatTemplate[[#This Row],[Oth. unit cost]])), 0, IF(getUnitEffort =0,1,getUnitEffort) * CatTemplate[[#This Row],[Year9]])</f>
        <v>0</v>
      </c>
      <c r="BV142" s="29">
        <f>IF(AND(ISBLANK(CatTemplate[[#This Row],[Eq. unit cost]]),ISBLANK(CatTemplate[[#This Row],[Cons. unit cost]]),ISBLANK(CatTemplate[[#This Row],[Oth. unit cost]])), 0, IF(getUnitEffort =0,1,getUnitEffort) * CatTemplate[[#This Row],[Year10]])</f>
        <v>0</v>
      </c>
      <c r="BW142" s="29">
        <f>IF(AND(ISBLANK(CatTemplate[[#This Row],[Eq. unit cost]]),ISBLANK(CatTemplate[[#This Row],[Cons. unit cost]]),ISBLANK(CatTemplate[[#This Row],[Oth. unit cost]])), 0, IF(getUnitEffort =0,1,getUnitEffort) * CatTemplate[[#This Row],[Year11]])</f>
        <v>0</v>
      </c>
      <c r="BX142" s="29">
        <f>IF(AND(ISBLANK(CatTemplate[[#This Row],[Eq. unit cost]]),ISBLANK(CatTemplate[[#This Row],[Cons. unit cost]]),ISBLANK(CatTemplate[[#This Row],[Oth. unit cost]])), 0, IF(getUnitEffort =0,1,getUnitEffort) * CatTemplate[[#This Row],[Year12]])</f>
        <v>0</v>
      </c>
      <c r="BY142" s="29">
        <f>IF(AND(ISBLANK(CatTemplate[[#This Row],[Eq. unit cost]]),ISBLANK(CatTemplate[[#This Row],[Cons. unit cost]]),ISBLANK(CatTemplate[[#This Row],[Oth. unit cost]])), 0, IF(getUnitEffort =0,1,getUnitEffort) * CatTemplate[[#This Row],[Year13]])</f>
        <v>0</v>
      </c>
      <c r="BZ142" s="29">
        <f>IF(AND(ISBLANK(CatTemplate[[#This Row],[Eq. unit cost]]),ISBLANK(CatTemplate[[#This Row],[Cons. unit cost]]),ISBLANK(CatTemplate[[#This Row],[Oth. unit cost]])), 0, IF(getUnitEffort =0,1,getUnitEffort) * CatTemplate[[#This Row],[Year14]])</f>
        <v>0</v>
      </c>
      <c r="CA142" s="29">
        <f>IF(AND(ISBLANK(CatTemplate[[#This Row],[Eq. unit cost]]),ISBLANK(CatTemplate[[#This Row],[Cons. unit cost]]),ISBLANK(CatTemplate[[#This Row],[Oth. unit cost]])), 0, IF(getUnitEffort =0,1,getUnitEffort) * CatTemplate[[#This Row],[Year15]])</f>
        <v>0</v>
      </c>
      <c r="CB142" s="29">
        <f>IF(AND(ISBLANK(CatTemplate[[#This Row],[Eq. unit cost]]),ISBLANK(CatTemplate[[#This Row],[Cons. unit cost]]),ISBLANK(CatTemplate[[#This Row],[Oth. unit cost]])), 0, IF(getUnitEffort =0,1,getUnitEffort) * CatTemplate[[#This Row],[Year16]])</f>
        <v>0</v>
      </c>
      <c r="CC142" s="29">
        <f>IF(AND(ISBLANK(CatTemplate[[#This Row],[Eq. unit cost]]),ISBLANK(CatTemplate[[#This Row],[Cons. unit cost]]),ISBLANK(CatTemplate[[#This Row],[Oth. unit cost]])), 0, IF(getUnitEffort =0,1,getUnitEffort) * CatTemplate[[#This Row],[Year17]])</f>
        <v>0</v>
      </c>
      <c r="CD142" s="29">
        <f>IF(AND(ISBLANK(CatTemplate[[#This Row],[Eq. unit cost]]),ISBLANK(CatTemplate[[#This Row],[Cons. unit cost]]),ISBLANK(CatTemplate[[#This Row],[Oth. unit cost]])), 0, IF(getUnitEffort =0,1,getUnitEffort) * CatTemplate[[#This Row],[Year18]])</f>
        <v>0</v>
      </c>
      <c r="CE142" s="29">
        <f>IF(AND(ISBLANK(CatTemplate[[#This Row],[Eq. unit cost]]),ISBLANK(CatTemplate[[#This Row],[Cons. unit cost]]),ISBLANK(CatTemplate[[#This Row],[Oth. unit cost]])), 0, IF(getUnitEffort =0,1,getUnitEffort) * CatTemplate[[#This Row],[Year19]])</f>
        <v>0</v>
      </c>
      <c r="CF142" s="29">
        <f>IF(AND(ISBLANK(CatTemplate[[#This Row],[Eq. unit cost]]),ISBLANK(CatTemplate[[#This Row],[Cons. unit cost]]),ISBLANK(CatTemplate[[#This Row],[Oth. unit cost]])), 0, IF(getUnitEffort =0,1,getUnitEffort) * CatTemplate[[#This Row],[Year20]])</f>
        <v>0</v>
      </c>
      <c r="CG142" s="45">
        <f>SUM(CatTemplate[[#This Row],[Q1]:[Q20]])</f>
        <v>0</v>
      </c>
      <c r="CH142" s="29">
        <f>IF(ISBLANK(CatTemplate[[#This Row],[St. unit effort]]),0,(CatTemplate[[#This Row],[St. unit effort]] * CatTemplate[[#This Row],[Year1]]))</f>
        <v>0</v>
      </c>
      <c r="CI142" s="29">
        <f>IF(ISBLANK(CatTemplate[[#This Row],[St. unit effort]]),0,(CatTemplate[[#This Row],[St. unit effort]] * CatTemplate[[#This Row],[Year2]]))</f>
        <v>0</v>
      </c>
      <c r="CJ142" s="29">
        <f>IF(ISBLANK(CatTemplate[[#This Row],[St. unit effort]]),0,(CatTemplate[[#This Row],[St. unit effort]] * CatTemplate[[#This Row],[Year3]]))</f>
        <v>0</v>
      </c>
      <c r="CK142" s="29">
        <f>IF(ISBLANK(CatTemplate[[#This Row],[St. unit effort]]),0,(CatTemplate[[#This Row],[St. unit effort]] * CatTemplate[[#This Row],[Year4]]))</f>
        <v>0</v>
      </c>
      <c r="CL142" s="29">
        <f>IF(ISBLANK(CatTemplate[[#This Row],[St. unit effort]]),0,(CatTemplate[[#This Row],[St. unit effort]] * CatTemplate[[#This Row],[Year5]]))</f>
        <v>0</v>
      </c>
      <c r="CM142" s="29">
        <f>IF(ISBLANK(CatTemplate[[#This Row],[St. unit effort]]),0,(CatTemplate[[#This Row],[St. unit effort]] * CatTemplate[[#This Row],[Year6]]))</f>
        <v>0</v>
      </c>
      <c r="CN142" s="29">
        <f>IF(ISBLANK(CatTemplate[[#This Row],[St. unit effort]]),0,(CatTemplate[[#This Row],[St. unit effort]] * CatTemplate[[#This Row],[Year7]]))</f>
        <v>0</v>
      </c>
      <c r="CO142" s="29">
        <f>IF(ISBLANK(CatTemplate[[#This Row],[St. unit effort]]),0,(CatTemplate[[#This Row],[St. unit effort]] * CatTemplate[[#This Row],[Year8]]))</f>
        <v>0</v>
      </c>
      <c r="CP142" s="29">
        <f>IF(ISBLANK(CatTemplate[[#This Row],[St. unit effort]]),0,(CatTemplate[[#This Row],[St. unit effort]] * CatTemplate[[#This Row],[Year9]]))</f>
        <v>0</v>
      </c>
      <c r="CQ142" s="29">
        <f>IF(ISBLANK(CatTemplate[[#This Row],[St. unit effort]]),0,(CatTemplate[[#This Row],[St. unit effort]] * CatTemplate[[#This Row],[Year10]]))</f>
        <v>0</v>
      </c>
      <c r="CR142" s="29">
        <f>IF(ISBLANK(CatTemplate[[#This Row],[St. unit effort]]),0,(CatTemplate[[#This Row],[St. unit effort]] * CatTemplate[[#This Row],[Year11]]))</f>
        <v>0</v>
      </c>
      <c r="CS142" s="29">
        <f>IF(ISBLANK(CatTemplate[[#This Row],[St. unit effort]]),0,(CatTemplate[[#This Row],[St. unit effort]] * CatTemplate[[#This Row],[Year12]]))</f>
        <v>0</v>
      </c>
      <c r="CT142" s="29">
        <f>IF(ISBLANK(CatTemplate[[#This Row],[St. unit effort]]),0,(CatTemplate[[#This Row],[St. unit effort]] * CatTemplate[[#This Row],[Year13]]))</f>
        <v>0</v>
      </c>
      <c r="CU142" s="29">
        <f>IF(ISBLANK(CatTemplate[[#This Row],[St. unit effort]]),0,(CatTemplate[[#This Row],[St. unit effort]] * CatTemplate[[#This Row],[Year14]]))</f>
        <v>0</v>
      </c>
      <c r="CV142" s="29">
        <f>IF(ISBLANK(CatTemplate[[#This Row],[St. unit effort]]),0,(CatTemplate[[#This Row],[St. unit effort]] * CatTemplate[[#This Row],[Year15]]))</f>
        <v>0</v>
      </c>
      <c r="CW142" s="29">
        <f>IF(ISBLANK(CatTemplate[[#This Row],[St. unit effort]]),0,(CatTemplate[[#This Row],[St. unit effort]] * CatTemplate[[#This Row],[Year16]]))</f>
        <v>0</v>
      </c>
      <c r="CX142" s="29">
        <f>IF(ISBLANK(CatTemplate[[#This Row],[St. unit effort]]),0,(CatTemplate[[#This Row],[St. unit effort]] * CatTemplate[[#This Row],[Year17]]))</f>
        <v>0</v>
      </c>
      <c r="CY142" s="29">
        <f>IF(ISBLANK(CatTemplate[[#This Row],[St. unit effort]]),0,(CatTemplate[[#This Row],[St. unit effort]] * CatTemplate[[#This Row],[Year18]]))</f>
        <v>0</v>
      </c>
      <c r="CZ142" s="29">
        <f>IF(ISBLANK(CatTemplate[[#This Row],[St. unit effort]]),0,(CatTemplate[[#This Row],[St. unit effort]] * CatTemplate[[#This Row],[Year19]]))</f>
        <v>0</v>
      </c>
      <c r="DA142" s="29">
        <f>IF(ISBLANK(CatTemplate[[#This Row],[St. unit effort]]),0,(CatTemplate[[#This Row],[St. unit effort]] * CatTemplate[[#This Row],[Year20]]))</f>
        <v>0</v>
      </c>
      <c r="DB142" s="57">
        <f>IF(ISBLANK(CatTemplate[[#This Row],[St. unit effort]]),0,(CatTemplate[[#This Row],[St. unit effort]] * CatTemplate[[#This Row],[Year1]])*8/ParRatePM)</f>
        <v>0</v>
      </c>
      <c r="DC142" s="57">
        <f>IF(ISBLANK(CatTemplate[[#This Row],[St. unit effort]]),0,(CatTemplate[[#This Row],[St. unit effort]] * CatTemplate[[#This Row],[Year2]])*8/ParRatePM)</f>
        <v>0</v>
      </c>
      <c r="DD142" s="57">
        <f>IF(ISBLANK(CatTemplate[[#This Row],[St. unit effort]]),0,(CatTemplate[[#This Row],[St. unit effort]] * CatTemplate[[#This Row],[Year3]])*8/ParRatePM)</f>
        <v>0</v>
      </c>
      <c r="DE142" s="57">
        <f>IF(ISBLANK(CatTemplate[[#This Row],[St. unit effort]]),0,(CatTemplate[[#This Row],[St. unit effort]] * CatTemplate[[#This Row],[Year4]])*8/ParRatePM)</f>
        <v>0</v>
      </c>
      <c r="DF142" s="57">
        <f>IF(ISBLANK(CatTemplate[[#This Row],[St. unit effort]]),0,(CatTemplate[[#This Row],[St. unit effort]] * CatTemplate[[#This Row],[Year5]])*8/ParRatePM)</f>
        <v>0</v>
      </c>
      <c r="DG142" s="57">
        <f>IF(ISBLANK(CatTemplate[[#This Row],[St. unit effort]]),0,(CatTemplate[[#This Row],[St. unit effort]] * CatTemplate[[#This Row],[Year6]])*8/ParRatePM)</f>
        <v>0</v>
      </c>
      <c r="DH142" s="57">
        <f>IF(ISBLANK(CatTemplate[[#This Row],[St. unit effort]]),0,(CatTemplate[[#This Row],[St. unit effort]] * CatTemplate[[#This Row],[Year7]])*8/ParRatePM)</f>
        <v>0</v>
      </c>
      <c r="DI142" s="57">
        <f>IF(ISBLANK(CatTemplate[[#This Row],[St. unit effort]]),0,(CatTemplate[[#This Row],[St. unit effort]] * CatTemplate[[#This Row],[Year8]])*8/ParRatePM)</f>
        <v>0</v>
      </c>
      <c r="DJ142" s="57">
        <f>IF(ISBLANK(CatTemplate[[#This Row],[St. unit effort]]),0,(CatTemplate[[#This Row],[St. unit effort]] * CatTemplate[[#This Row],[Year9]])*8/ParRatePM)</f>
        <v>0</v>
      </c>
      <c r="DK142" s="57">
        <f>IF(ISBLANK(CatTemplate[[#This Row],[St. unit effort]]),0,(CatTemplate[[#This Row],[St. unit effort]] * CatTemplate[[#This Row],[Year10]])*8/ParRatePM)</f>
        <v>0</v>
      </c>
      <c r="DL142" s="57">
        <f>IF(ISBLANK(CatTemplate[[#This Row],[St. unit effort]]),0,(CatTemplate[[#This Row],[St. unit effort]] * CatTemplate[[#This Row],[Year11]])*8/ParRatePM)</f>
        <v>0</v>
      </c>
      <c r="DM142" s="57">
        <f>IF(ISBLANK(CatTemplate[[#This Row],[St. unit effort]]),0,(CatTemplate[[#This Row],[St. unit effort]] * CatTemplate[[#This Row],[Year12]])*8/ParRatePM)</f>
        <v>0</v>
      </c>
      <c r="DN142" s="57">
        <f>IF(ISBLANK(CatTemplate[[#This Row],[St. unit effort]]),0,(CatTemplate[[#This Row],[St. unit effort]] * CatTemplate[[#This Row],[Year13]])*8/ParRatePM)</f>
        <v>0</v>
      </c>
      <c r="DO142" s="57">
        <f>IF(ISBLANK(CatTemplate[[#This Row],[St. unit effort]]),0,(CatTemplate[[#This Row],[St. unit effort]] * CatTemplate[[#This Row],[Year14]])*8/ParRatePM)</f>
        <v>0</v>
      </c>
      <c r="DP142" s="57">
        <f>IF(ISBLANK(CatTemplate[[#This Row],[St. unit effort]]),0,(CatTemplate[[#This Row],[St. unit effort]] * CatTemplate[[#This Row],[Year15]])*8/ParRatePM)</f>
        <v>0</v>
      </c>
      <c r="DQ142" s="57">
        <f>IF(ISBLANK(CatTemplate[[#This Row],[St. unit effort]]),0,(CatTemplate[[#This Row],[St. unit effort]] * CatTemplate[[#This Row],[Year16]])*8/ParRatePM)</f>
        <v>0</v>
      </c>
      <c r="DR142" s="57">
        <f>IF(ISBLANK(CatTemplate[[#This Row],[St. unit effort]]),0,(CatTemplate[[#This Row],[St. unit effort]] * CatTemplate[[#This Row],[Year17]])*8/ParRatePM)</f>
        <v>0</v>
      </c>
      <c r="DS142" s="57">
        <f>IF(ISBLANK(CatTemplate[[#This Row],[St. unit effort]]),0,(CatTemplate[[#This Row],[St. unit effort]] * CatTemplate[[#This Row],[Year18]])*8/ParRatePM)</f>
        <v>0</v>
      </c>
      <c r="DT142" s="57">
        <f>IF(ISBLANK(CatTemplate[[#This Row],[St. unit effort]]),0,(CatTemplate[[#This Row],[St. unit effort]] * CatTemplate[[#This Row],[Year19]])*8/ParRatePM)</f>
        <v>0</v>
      </c>
      <c r="DU142" s="57">
        <f>IF(ISBLANK(CatTemplate[[#This Row],[St. unit effort]]),0,(CatTemplate[[#This Row],[St. unit effort]] * CatTemplate[[#This Row],[Year20]])*8/ParRatePM)</f>
        <v>0</v>
      </c>
      <c r="DV142" s="54">
        <f>SUM(CatTemplate[[#This Row],[PM1]:[PM20]])</f>
        <v>0</v>
      </c>
      <c r="DW142" s="56">
        <f t="shared" si="47"/>
        <v>0</v>
      </c>
      <c r="DX142" s="56">
        <f t="shared" si="47"/>
        <v>0</v>
      </c>
      <c r="DY142" s="56">
        <f t="shared" si="47"/>
        <v>0</v>
      </c>
      <c r="DZ142" s="56">
        <f t="shared" si="47"/>
        <v>0</v>
      </c>
      <c r="EA142" s="56">
        <f t="shared" si="47"/>
        <v>0</v>
      </c>
      <c r="EB142" s="56">
        <f t="shared" si="47"/>
        <v>0</v>
      </c>
      <c r="EC142" s="56">
        <f t="shared" si="47"/>
        <v>0</v>
      </c>
      <c r="ED142" s="56">
        <f t="shared" si="47"/>
        <v>0</v>
      </c>
      <c r="EE142" s="56">
        <f t="shared" si="47"/>
        <v>0</v>
      </c>
      <c r="EF142" s="56">
        <f t="shared" si="47"/>
        <v>0</v>
      </c>
      <c r="EG142" s="56">
        <f t="shared" si="47"/>
        <v>0</v>
      </c>
      <c r="EH142" s="56">
        <f t="shared" si="47"/>
        <v>0</v>
      </c>
      <c r="EI142" s="56">
        <f t="shared" si="47"/>
        <v>0</v>
      </c>
      <c r="EJ142" s="56">
        <f t="shared" si="47"/>
        <v>0</v>
      </c>
      <c r="EK142" s="56">
        <f t="shared" si="47"/>
        <v>0</v>
      </c>
      <c r="EL142" s="56">
        <f t="shared" si="47"/>
        <v>0</v>
      </c>
      <c r="EM142" s="56">
        <f t="shared" si="45"/>
        <v>0</v>
      </c>
      <c r="EN142" s="56">
        <f t="shared" si="45"/>
        <v>0</v>
      </c>
      <c r="EO142" s="56">
        <f t="shared" si="45"/>
        <v>0</v>
      </c>
      <c r="EP142" s="56">
        <f t="shared" si="45"/>
        <v>0</v>
      </c>
      <c r="EQ142" s="30">
        <f>CatTemplate[[#This Row],[Eq. unit cost]] * CatTemplate[[#This Row],[Eq. quantity]]</f>
        <v>0</v>
      </c>
      <c r="ER142" s="30">
        <f>CatTemplate[[#This Row],[Cons. unit cost]] *CatTemplate[[#This Row],[Cons. quantity]]</f>
        <v>0</v>
      </c>
      <c r="ES142" s="30">
        <f>CatTemplate[[#This Row],[Oth. unit cost]] *CatTemplate[[#This Row],[Oth. quantity]]</f>
        <v>0</v>
      </c>
      <c r="ET142" s="55">
        <f>SUM(CatTemplate[[#This Row],[CO1]:[CO20]])</f>
        <v>0</v>
      </c>
      <c r="EU142" s="56">
        <f t="shared" si="48"/>
        <v>0</v>
      </c>
      <c r="EV142" s="56">
        <f t="shared" si="48"/>
        <v>0</v>
      </c>
      <c r="EW142" s="56">
        <f t="shared" si="48"/>
        <v>0</v>
      </c>
      <c r="EX142" s="56">
        <f t="shared" si="48"/>
        <v>0</v>
      </c>
      <c r="EY142" s="56">
        <f t="shared" si="48"/>
        <v>0</v>
      </c>
      <c r="EZ142" s="56">
        <f t="shared" si="48"/>
        <v>0</v>
      </c>
      <c r="FA142" s="56">
        <f t="shared" si="48"/>
        <v>0</v>
      </c>
      <c r="FB142" s="56">
        <f t="shared" si="48"/>
        <v>0</v>
      </c>
      <c r="FC142" s="56">
        <f t="shared" si="48"/>
        <v>0</v>
      </c>
      <c r="FD142" s="56">
        <f t="shared" si="48"/>
        <v>0</v>
      </c>
      <c r="FE142" s="56">
        <f t="shared" si="48"/>
        <v>0</v>
      </c>
      <c r="FF142" s="56">
        <f t="shared" si="48"/>
        <v>0</v>
      </c>
      <c r="FG142" s="56">
        <f t="shared" si="48"/>
        <v>0</v>
      </c>
      <c r="FH142" s="56">
        <f t="shared" si="48"/>
        <v>0</v>
      </c>
      <c r="FI142" s="56">
        <f t="shared" si="48"/>
        <v>0</v>
      </c>
      <c r="FJ142" s="56">
        <f t="shared" si="48"/>
        <v>0</v>
      </c>
      <c r="FK142" s="56">
        <f t="shared" si="46"/>
        <v>0</v>
      </c>
      <c r="FL142" s="56">
        <f t="shared" si="46"/>
        <v>0</v>
      </c>
      <c r="FM142" s="56">
        <f t="shared" si="46"/>
        <v>0</v>
      </c>
      <c r="FN142" s="56">
        <f t="shared" si="46"/>
        <v>0</v>
      </c>
      <c r="FO142" s="58">
        <f>SUM(CatTemplate[[#This Row],[CS1]:[CS20]])</f>
        <v>0</v>
      </c>
      <c r="FP142" s="59">
        <f>CatTemplate[[#This Row],[Total Oth. cost]]+CatTemplate[[#This Row],[Total St. Cost]]</f>
        <v>0</v>
      </c>
      <c r="FQ142" s="33" t="e">
        <f t="shared" si="49"/>
        <v>#VALUE!</v>
      </c>
      <c r="FR142" s="33" t="e">
        <f t="shared" si="50"/>
        <v>#VALUE!</v>
      </c>
      <c r="FS142" s="30" t="e">
        <f>(CatTemplate[[#This Row],[CO1]] + CatTemplate[[#This Row],[CS1]]) * (1 + getRateOHFinal) * getRateMarkupFinal</f>
        <v>#VALUE!</v>
      </c>
      <c r="FT142" s="30" t="e">
        <f>(CatTemplate[[#This Row],[CO2]] + CatTemplate[[#This Row],[CS2]]) * (1 + getRateOHFinal) * getRateMarkupFinal</f>
        <v>#VALUE!</v>
      </c>
      <c r="FU142" s="30" t="e">
        <f>(CatTemplate[[#This Row],[CO3]] + CatTemplate[[#This Row],[CS3]]) * (1 + getRateOHFinal) * getRateMarkupFinal</f>
        <v>#VALUE!</v>
      </c>
      <c r="FV142" s="30" t="e">
        <f>(CatTemplate[[#This Row],[CO4]] + CatTemplate[[#This Row],[CS4]]) * (1 + getRateOHFinal) * getRateMarkupFinal</f>
        <v>#VALUE!</v>
      </c>
      <c r="FW142" s="30" t="e">
        <f>(CatTemplate[[#This Row],[CO5]] + CatTemplate[[#This Row],[CS5]]) * (1 + getRateOHFinal) * getRateMarkupFinal</f>
        <v>#VALUE!</v>
      </c>
      <c r="FX142" s="30" t="e">
        <f>(CatTemplate[[#This Row],[CO6]] + CatTemplate[[#This Row],[CS6]]) * (1 + getRateOHFinal) * getRateMarkupFinal</f>
        <v>#VALUE!</v>
      </c>
      <c r="FY142" s="30" t="e">
        <f>(CatTemplate[[#This Row],[CO7]] + CatTemplate[[#This Row],[CS7]]) * (1 + getRateOHFinal) * getRateMarkupFinal</f>
        <v>#VALUE!</v>
      </c>
      <c r="FZ142" s="30" t="e">
        <f>(CatTemplate[[#This Row],[CO8]] + CatTemplate[[#This Row],[CS8]]) * (1 + getRateOHFinal) * getRateMarkupFinal</f>
        <v>#VALUE!</v>
      </c>
      <c r="GA142" s="30" t="e">
        <f>(CatTemplate[[#This Row],[CO9]] + CatTemplate[[#This Row],[CS9]]) * (1 + getRateOHFinal) * getRateMarkupFinal</f>
        <v>#VALUE!</v>
      </c>
      <c r="GB142" s="30" t="e">
        <f>(CatTemplate[[#This Row],[CO10]] + CatTemplate[[#This Row],[CS10]]) * (1 + getRateOHFinal) * getRateMarkupFinal</f>
        <v>#VALUE!</v>
      </c>
      <c r="GC142" s="30" t="e">
        <f>(CatTemplate[[#This Row],[CO11]] + CatTemplate[[#This Row],[CS11]]) * (1 + getRateOHFinal) * getRateMarkupFinal</f>
        <v>#VALUE!</v>
      </c>
      <c r="GD142" s="30" t="e">
        <f>(CatTemplate[[#This Row],[CO12]] + CatTemplate[[#This Row],[CS12]]) * (1 + getRateOHFinal) * getRateMarkupFinal</f>
        <v>#VALUE!</v>
      </c>
      <c r="GE142" s="30" t="e">
        <f>(CatTemplate[[#This Row],[CO13]] + CatTemplate[[#This Row],[CS13]]) * (1 + getRateOHFinal) * getRateMarkupFinal</f>
        <v>#VALUE!</v>
      </c>
      <c r="GF142" s="30" t="e">
        <f>(CatTemplate[[#This Row],[CO14]] + CatTemplate[[#This Row],[CS14]]) * (1 + getRateOHFinal) * getRateMarkupFinal</f>
        <v>#VALUE!</v>
      </c>
      <c r="GG142" s="30" t="e">
        <f>(CatTemplate[[#This Row],[CO15]] + CatTemplate[[#This Row],[CS15]]) * (1 + getRateOHFinal) * getRateMarkupFinal</f>
        <v>#VALUE!</v>
      </c>
      <c r="GH142" s="30" t="e">
        <f>(CatTemplate[[#This Row],[CO16]] + CatTemplate[[#This Row],[CS16]]) * (1 + getRateOHFinal) * getRateMarkupFinal</f>
        <v>#VALUE!</v>
      </c>
      <c r="GI142" s="30" t="e">
        <f>(CatTemplate[[#This Row],[CO17]] + CatTemplate[[#This Row],[CS17]]) * (1 + getRateOHFinal) * getRateMarkupFinal</f>
        <v>#VALUE!</v>
      </c>
      <c r="GJ142" s="30" t="e">
        <f>(CatTemplate[[#This Row],[CO18]] + CatTemplate[[#This Row],[CS18]]) * (1 + getRateOHFinal) * getRateMarkupFinal</f>
        <v>#VALUE!</v>
      </c>
      <c r="GK142" s="30" t="e">
        <f>(CatTemplate[[#This Row],[CO19]] + CatTemplate[[#This Row],[CS19]]) * (1 + getRateOHFinal) * getRateMarkupFinal</f>
        <v>#VALUE!</v>
      </c>
      <c r="GL142" s="30" t="e">
        <f>(CatTemplate[[#This Row],[CO20]] + CatTemplate[[#This Row],[CS20]]) * (1 + getRateOHFinal) * getRateMarkupFinal</f>
        <v>#VALUE!</v>
      </c>
      <c r="GM142" s="30" t="e">
        <f t="shared" si="51"/>
        <v>#VALUE!</v>
      </c>
      <c r="GN142" s="30" t="e">
        <f t="shared" si="52"/>
        <v>#VALUE!</v>
      </c>
      <c r="GO142" s="30" t="e">
        <f t="shared" si="53"/>
        <v>#VALUE!</v>
      </c>
      <c r="GP142" s="30" t="e">
        <f t="shared" si="54"/>
        <v>#VALUE!</v>
      </c>
      <c r="GQ142" s="30" t="e">
        <f>(CatTemplate[[#This Row],[CO1]]+CatTemplate[[#This Row],[CS1]]) * (1+ getRateOHFinal) * (1 + getRateMarkupFinal)</f>
        <v>#VALUE!</v>
      </c>
      <c r="GR142" s="30" t="e">
        <f>(CatTemplate[[#This Row],[CO2]]+CatTemplate[[#This Row],[CS2]]) * (1+ getRateOHFinal) * (1 + getRateMarkupFinal)</f>
        <v>#VALUE!</v>
      </c>
      <c r="GS142" s="30" t="e">
        <f>(CatTemplate[[#This Row],[CO3]]+CatTemplate[[#This Row],[CS3]]) * (1+ getRateOHFinal) * (1 + getRateMarkupFinal)</f>
        <v>#VALUE!</v>
      </c>
      <c r="GT142" s="30" t="e">
        <f>(CatTemplate[[#This Row],[CO4]]+CatTemplate[[#This Row],[CS4]]) * (1+ getRateOHFinal) * (1 + getRateMarkupFinal)</f>
        <v>#VALUE!</v>
      </c>
      <c r="GU142" s="30" t="e">
        <f>(CatTemplate[[#This Row],[CO5]]+CatTemplate[[#This Row],[CS5]]) * (1+ getRateOHFinal) * (1 + getRateMarkupFinal)</f>
        <v>#VALUE!</v>
      </c>
      <c r="GV142" s="30" t="e">
        <f>(CatTemplate[[#This Row],[CO6]]+CatTemplate[[#This Row],[CS6]]) * (1+ getRateOHFinal) * (1 + getRateMarkupFinal)</f>
        <v>#VALUE!</v>
      </c>
      <c r="GW142" s="30" t="e">
        <f>(CatTemplate[[#This Row],[CO7]]+CatTemplate[[#This Row],[CS7]]) * (1+ getRateOHFinal) * (1 + getRateMarkupFinal)</f>
        <v>#VALUE!</v>
      </c>
      <c r="GX142" s="30" t="e">
        <f>(CatTemplate[[#This Row],[CO8]]+CatTemplate[[#This Row],[CS8]]) * (1+ getRateOHFinal) * (1 + getRateMarkupFinal)</f>
        <v>#VALUE!</v>
      </c>
      <c r="GY142" s="30" t="e">
        <f>(CatTemplate[[#This Row],[CO9]]+CatTemplate[[#This Row],[CS9]]) * (1+ getRateOHFinal) * (1 + getRateMarkupFinal)</f>
        <v>#VALUE!</v>
      </c>
      <c r="GZ142" s="30" t="e">
        <f>(CatTemplate[[#This Row],[CO10]]+CatTemplate[[#This Row],[CS10]]) * (1+ getRateOHFinal) * (1 + getRateMarkupFinal)</f>
        <v>#VALUE!</v>
      </c>
      <c r="HA142" s="30" t="e">
        <f>(CatTemplate[[#This Row],[CO11]]+CatTemplate[[#This Row],[CS11]]) * (1+ getRateOHFinal) * (1 + getRateMarkupFinal)</f>
        <v>#VALUE!</v>
      </c>
      <c r="HB142" s="30" t="e">
        <f>(CatTemplate[[#This Row],[CO12]]+CatTemplate[[#This Row],[CS12]]) * (1+ getRateOHFinal) * (1 + getRateMarkupFinal)</f>
        <v>#VALUE!</v>
      </c>
      <c r="HC142" s="30" t="e">
        <f>(CatTemplate[[#This Row],[CO13]]+CatTemplate[[#This Row],[CS13]]) * (1+ getRateOHFinal) * (1 + getRateMarkupFinal)</f>
        <v>#VALUE!</v>
      </c>
      <c r="HD142" s="30" t="e">
        <f>(CatTemplate[[#This Row],[CO14]]+CatTemplate[[#This Row],[CS14]]) * (1+ getRateOHFinal) * (1 + getRateMarkupFinal)</f>
        <v>#VALUE!</v>
      </c>
      <c r="HE142" s="30" t="e">
        <f>(CatTemplate[[#This Row],[CO15]]+CatTemplate[[#This Row],[CS15]]) * (1+ getRateOHFinal) * (1 + getRateMarkupFinal)</f>
        <v>#VALUE!</v>
      </c>
      <c r="HF142" s="30" t="e">
        <f>(CatTemplate[[#This Row],[CO16]]+CatTemplate[[#This Row],[CS16]]) * (1+ getRateOHFinal) * (1 + getRateMarkupFinal)</f>
        <v>#VALUE!</v>
      </c>
      <c r="HG142" s="30" t="e">
        <f>(CatTemplate[[#This Row],[CO17]]+CatTemplate[[#This Row],[CS17]]) * (1+ getRateOHFinal) * (1 + getRateMarkupFinal)</f>
        <v>#VALUE!</v>
      </c>
      <c r="HH142" s="30" t="e">
        <f>(CatTemplate[[#This Row],[CO18]]+CatTemplate[[#This Row],[CS18]]) * (1+ getRateOHFinal) * (1 + getRateMarkupFinal)</f>
        <v>#VALUE!</v>
      </c>
      <c r="HI142" s="30" t="e">
        <f>(CatTemplate[[#This Row],[CO19]]+CatTemplate[[#This Row],[CS19]]) * (1+ getRateOHFinal) * (1 + getRateMarkupFinal)</f>
        <v>#VALUE!</v>
      </c>
      <c r="HJ142" s="30" t="e">
        <f>(CatTemplate[[#This Row],[CO20]]+CatTemplate[[#This Row],[CS20]]) * (1+ getRateOHFinal) * (1 + getRateMarkupFinal)</f>
        <v>#VALUE!</v>
      </c>
      <c r="HK142" s="39" t="e">
        <f>CatTemplate[[#This Row],[Total cost]]+CatTemplate[[#This Row],[OH Amount]]+CatTemplate[[#This Row],[Markup]]</f>
        <v>#VALUE!</v>
      </c>
      <c r="HL142" s="63">
        <f>IF(CatTemplate[[#This Row],[Units]]="Days",CatTemplate[[#This Row],[Project quantity]]*CatTemplate[[#This Row],[St. unit effort]],CatTemplate[[#This Row],[Project quantity]])</f>
        <v>0</v>
      </c>
      <c r="HM142" s="287">
        <f>IFERROR(CatTemplate[[#This Row],[Total Price]]/(CatTemplate[[#This Row],[Final Quantity]]),0)</f>
        <v>0</v>
      </c>
      <c r="HN142" s="261"/>
    </row>
    <row r="143" spans="2:222" x14ac:dyDescent="0.2">
      <c r="B143" s="6" t="s">
        <v>75</v>
      </c>
      <c r="C143" s="22">
        <v>2</v>
      </c>
      <c r="D143" s="7" t="s">
        <v>75</v>
      </c>
      <c r="E143" s="24">
        <v>10</v>
      </c>
      <c r="F143" s="18" t="s">
        <v>164</v>
      </c>
      <c r="G143" s="26">
        <v>29</v>
      </c>
      <c r="H143" s="18" t="s">
        <v>860</v>
      </c>
      <c r="I143" s="18" t="s">
        <v>898</v>
      </c>
      <c r="J143" s="15" t="s">
        <v>28</v>
      </c>
      <c r="K143" s="15"/>
      <c r="L143" s="15" t="s">
        <v>140</v>
      </c>
      <c r="M143" s="15" t="s">
        <v>890</v>
      </c>
      <c r="N143" s="15" t="s">
        <v>858</v>
      </c>
      <c r="O143" s="320"/>
      <c r="P143" s="71"/>
      <c r="Q143" s="108"/>
      <c r="R143" s="73"/>
      <c r="S143" s="97"/>
      <c r="T143" s="100">
        <f>getEqUnitCost</f>
        <v>0</v>
      </c>
      <c r="U143" s="73">
        <f>getEqUnitEffort</f>
        <v>0</v>
      </c>
      <c r="V143" s="101">
        <f>getEqQuantity</f>
        <v>0</v>
      </c>
      <c r="W143" s="320"/>
      <c r="X143" s="100">
        <f>getConsUnitCost</f>
        <v>0</v>
      </c>
      <c r="Y143" s="73">
        <f>getConsUnitEffort</f>
        <v>0</v>
      </c>
      <c r="Z143" s="14">
        <f>getConsQuantity</f>
        <v>0</v>
      </c>
      <c r="AA143" s="320"/>
      <c r="AB143" s="72"/>
      <c r="AC143" s="112"/>
      <c r="AD143" s="14">
        <f>getOthQuantity</f>
        <v>0</v>
      </c>
      <c r="AE143" s="320"/>
      <c r="AF143" s="28" t="str">
        <f>IF(ISBLANK(CatTemplate[[#This Row],[Resource type]]),"",CatTemplate[[#This Row],[Resource type]])</f>
        <v>CIEC CRA</v>
      </c>
      <c r="AG143" s="242">
        <f>getStaffUnitCost</f>
        <v>529.72667641480098</v>
      </c>
      <c r="AH143" s="113">
        <f>getStaffUnitEffort</f>
        <v>0</v>
      </c>
      <c r="AI143" s="40">
        <f>getStaffQuantity</f>
        <v>0</v>
      </c>
      <c r="AJ143" s="41">
        <f>CatTemplate[[#This Row],[St. quantity]]*8/ParRatePM</f>
        <v>0</v>
      </c>
      <c r="AK143" s="320"/>
      <c r="AL143" s="53" t="str">
        <f>CatTemplate[[#This Row],[Item type]]</f>
        <v>Days</v>
      </c>
      <c r="AM143" s="12">
        <f>SUM(CatTemplate[[#This Row],[Year1]:[Year20]])</f>
        <v>0</v>
      </c>
      <c r="AN143" s="52"/>
      <c r="AO143" s="52"/>
      <c r="AP143" s="52"/>
      <c r="AQ143" s="8"/>
      <c r="AR143" s="8"/>
      <c r="AS143" s="8"/>
      <c r="AT143" s="8"/>
      <c r="AU143" s="8"/>
      <c r="AV143" s="8"/>
      <c r="AW143" s="8"/>
      <c r="AX143" s="8"/>
      <c r="AY143" s="8"/>
      <c r="AZ143" s="8"/>
      <c r="BA143" s="8"/>
      <c r="BB143" s="8"/>
      <c r="BC143" s="8"/>
      <c r="BD143" s="8"/>
      <c r="BE143" s="8"/>
      <c r="BF143" s="8"/>
      <c r="BG143" s="36"/>
      <c r="BH143" s="320"/>
      <c r="BI143" s="37" t="str">
        <f>getCostCategory</f>
        <v>07 Other costs</v>
      </c>
      <c r="BJ143" s="37" t="str">
        <f>getSection</f>
        <v>02 Patient visits and data collection</v>
      </c>
      <c r="BK143" s="32" t="str">
        <f>getObject</f>
        <v>Patient visits and data collection</v>
      </c>
      <c r="BL143" s="30">
        <f>IFERROR(getUnitCost * IF(CatTemplate[[#This Row],[Cost Category Comp.]]="01 Staff costs", 1,1),0)</f>
        <v>529.72667641480098</v>
      </c>
      <c r="BM143" s="29">
        <f>IF(AND(ISBLANK(CatTemplate[[#This Row],[Eq. unit cost]]),ISBLANK(CatTemplate[[#This Row],[Cons. unit cost]]),ISBLANK(CatTemplate[[#This Row],[Oth. unit cost]])), 0, IF(getUnitEffort =0,1,getUnitEffort) * CatTemplate[[#This Row],[Year1]])</f>
        <v>0</v>
      </c>
      <c r="BN143" s="29">
        <f>IF(AND(ISBLANK(CatTemplate[[#This Row],[Eq. unit cost]]),ISBLANK(CatTemplate[[#This Row],[Cons. unit cost]]),ISBLANK(CatTemplate[[#This Row],[Oth. unit cost]])), 0, IF(getUnitEffort =0,1,getUnitEffort) * CatTemplate[[#This Row],[Year2]])</f>
        <v>0</v>
      </c>
      <c r="BO143" s="29">
        <f>IF(AND(ISBLANK(CatTemplate[[#This Row],[Eq. unit cost]]),ISBLANK(CatTemplate[[#This Row],[Cons. unit cost]]),ISBLANK(CatTemplate[[#This Row],[Oth. unit cost]])), 0, IF(getUnitEffort =0,1,getUnitEffort) * CatTemplate[[#This Row],[Year3]])</f>
        <v>0</v>
      </c>
      <c r="BP143" s="29">
        <f>IF(AND(ISBLANK(CatTemplate[[#This Row],[Eq. unit cost]]),ISBLANK(CatTemplate[[#This Row],[Cons. unit cost]]),ISBLANK(CatTemplate[[#This Row],[Oth. unit cost]])), 0, IF(getUnitEffort =0,1,getUnitEffort) * CatTemplate[[#This Row],[Year4]])</f>
        <v>0</v>
      </c>
      <c r="BQ143" s="29">
        <f>IF(AND(ISBLANK(CatTemplate[[#This Row],[Eq. unit cost]]),ISBLANK(CatTemplate[[#This Row],[Cons. unit cost]]),ISBLANK(CatTemplate[[#This Row],[Oth. unit cost]])), 0, IF(getUnitEffort =0,1,getUnitEffort) * CatTemplate[[#This Row],[Year5]])</f>
        <v>0</v>
      </c>
      <c r="BR143" s="29">
        <f>IF(AND(ISBLANK(CatTemplate[[#This Row],[Eq. unit cost]]),ISBLANK(CatTemplate[[#This Row],[Cons. unit cost]]),ISBLANK(CatTemplate[[#This Row],[Oth. unit cost]])), 0, IF(getUnitEffort =0,1,getUnitEffort) * CatTemplate[[#This Row],[Year6]])</f>
        <v>0</v>
      </c>
      <c r="BS143" s="29">
        <f>IF(AND(ISBLANK(CatTemplate[[#This Row],[Eq. unit cost]]),ISBLANK(CatTemplate[[#This Row],[Cons. unit cost]]),ISBLANK(CatTemplate[[#This Row],[Oth. unit cost]])), 0, IF(getUnitEffort =0,1,getUnitEffort) * CatTemplate[[#This Row],[Year7]])</f>
        <v>0</v>
      </c>
      <c r="BT143" s="29">
        <f>IF(AND(ISBLANK(CatTemplate[[#This Row],[Eq. unit cost]]),ISBLANK(CatTemplate[[#This Row],[Cons. unit cost]]),ISBLANK(CatTemplate[[#This Row],[Oth. unit cost]])), 0, IF(getUnitEffort =0,1,getUnitEffort) * CatTemplate[[#This Row],[Year8]])</f>
        <v>0</v>
      </c>
      <c r="BU143" s="29">
        <f>IF(AND(ISBLANK(CatTemplate[[#This Row],[Eq. unit cost]]),ISBLANK(CatTemplate[[#This Row],[Cons. unit cost]]),ISBLANK(CatTemplate[[#This Row],[Oth. unit cost]])), 0, IF(getUnitEffort =0,1,getUnitEffort) * CatTemplate[[#This Row],[Year9]])</f>
        <v>0</v>
      </c>
      <c r="BV143" s="29">
        <f>IF(AND(ISBLANK(CatTemplate[[#This Row],[Eq. unit cost]]),ISBLANK(CatTemplate[[#This Row],[Cons. unit cost]]),ISBLANK(CatTemplate[[#This Row],[Oth. unit cost]])), 0, IF(getUnitEffort =0,1,getUnitEffort) * CatTemplate[[#This Row],[Year10]])</f>
        <v>0</v>
      </c>
      <c r="BW143" s="29">
        <f>IF(AND(ISBLANK(CatTemplate[[#This Row],[Eq. unit cost]]),ISBLANK(CatTemplate[[#This Row],[Cons. unit cost]]),ISBLANK(CatTemplate[[#This Row],[Oth. unit cost]])), 0, IF(getUnitEffort =0,1,getUnitEffort) * CatTemplate[[#This Row],[Year11]])</f>
        <v>0</v>
      </c>
      <c r="BX143" s="29">
        <f>IF(AND(ISBLANK(CatTemplate[[#This Row],[Eq. unit cost]]),ISBLANK(CatTemplate[[#This Row],[Cons. unit cost]]),ISBLANK(CatTemplate[[#This Row],[Oth. unit cost]])), 0, IF(getUnitEffort =0,1,getUnitEffort) * CatTemplate[[#This Row],[Year12]])</f>
        <v>0</v>
      </c>
      <c r="BY143" s="29">
        <f>IF(AND(ISBLANK(CatTemplate[[#This Row],[Eq. unit cost]]),ISBLANK(CatTemplate[[#This Row],[Cons. unit cost]]),ISBLANK(CatTemplate[[#This Row],[Oth. unit cost]])), 0, IF(getUnitEffort =0,1,getUnitEffort) * CatTemplate[[#This Row],[Year13]])</f>
        <v>0</v>
      </c>
      <c r="BZ143" s="29">
        <f>IF(AND(ISBLANK(CatTemplate[[#This Row],[Eq. unit cost]]),ISBLANK(CatTemplate[[#This Row],[Cons. unit cost]]),ISBLANK(CatTemplate[[#This Row],[Oth. unit cost]])), 0, IF(getUnitEffort =0,1,getUnitEffort) * CatTemplate[[#This Row],[Year14]])</f>
        <v>0</v>
      </c>
      <c r="CA143" s="29">
        <f>IF(AND(ISBLANK(CatTemplate[[#This Row],[Eq. unit cost]]),ISBLANK(CatTemplate[[#This Row],[Cons. unit cost]]),ISBLANK(CatTemplate[[#This Row],[Oth. unit cost]])), 0, IF(getUnitEffort =0,1,getUnitEffort) * CatTemplate[[#This Row],[Year15]])</f>
        <v>0</v>
      </c>
      <c r="CB143" s="29">
        <f>IF(AND(ISBLANK(CatTemplate[[#This Row],[Eq. unit cost]]),ISBLANK(CatTemplate[[#This Row],[Cons. unit cost]]),ISBLANK(CatTemplate[[#This Row],[Oth. unit cost]])), 0, IF(getUnitEffort =0,1,getUnitEffort) * CatTemplate[[#This Row],[Year16]])</f>
        <v>0</v>
      </c>
      <c r="CC143" s="29">
        <f>IF(AND(ISBLANK(CatTemplate[[#This Row],[Eq. unit cost]]),ISBLANK(CatTemplate[[#This Row],[Cons. unit cost]]),ISBLANK(CatTemplate[[#This Row],[Oth. unit cost]])), 0, IF(getUnitEffort =0,1,getUnitEffort) * CatTemplate[[#This Row],[Year17]])</f>
        <v>0</v>
      </c>
      <c r="CD143" s="29">
        <f>IF(AND(ISBLANK(CatTemplate[[#This Row],[Eq. unit cost]]),ISBLANK(CatTemplate[[#This Row],[Cons. unit cost]]),ISBLANK(CatTemplate[[#This Row],[Oth. unit cost]])), 0, IF(getUnitEffort =0,1,getUnitEffort) * CatTemplate[[#This Row],[Year18]])</f>
        <v>0</v>
      </c>
      <c r="CE143" s="29">
        <f>IF(AND(ISBLANK(CatTemplate[[#This Row],[Eq. unit cost]]),ISBLANK(CatTemplate[[#This Row],[Cons. unit cost]]),ISBLANK(CatTemplate[[#This Row],[Oth. unit cost]])), 0, IF(getUnitEffort =0,1,getUnitEffort) * CatTemplate[[#This Row],[Year19]])</f>
        <v>0</v>
      </c>
      <c r="CF143" s="29">
        <f>IF(AND(ISBLANK(CatTemplate[[#This Row],[Eq. unit cost]]),ISBLANK(CatTemplate[[#This Row],[Cons. unit cost]]),ISBLANK(CatTemplate[[#This Row],[Oth. unit cost]])), 0, IF(getUnitEffort =0,1,getUnitEffort) * CatTemplate[[#This Row],[Year20]])</f>
        <v>0</v>
      </c>
      <c r="CG143" s="45">
        <f>SUM(CatTemplate[[#This Row],[Q1]:[Q20]])</f>
        <v>0</v>
      </c>
      <c r="CH143" s="29">
        <f>IF(ISBLANK(CatTemplate[[#This Row],[St. unit effort]]),0,(CatTemplate[[#This Row],[St. unit effort]] * CatTemplate[[#This Row],[Year1]]))</f>
        <v>0</v>
      </c>
      <c r="CI143" s="29">
        <f>IF(ISBLANK(CatTemplate[[#This Row],[St. unit effort]]),0,(CatTemplate[[#This Row],[St. unit effort]] * CatTemplate[[#This Row],[Year2]]))</f>
        <v>0</v>
      </c>
      <c r="CJ143" s="29">
        <f>IF(ISBLANK(CatTemplate[[#This Row],[St. unit effort]]),0,(CatTemplate[[#This Row],[St. unit effort]] * CatTemplate[[#This Row],[Year3]]))</f>
        <v>0</v>
      </c>
      <c r="CK143" s="29">
        <f>IF(ISBLANK(CatTemplate[[#This Row],[St. unit effort]]),0,(CatTemplate[[#This Row],[St. unit effort]] * CatTemplate[[#This Row],[Year4]]))</f>
        <v>0</v>
      </c>
      <c r="CL143" s="29">
        <f>IF(ISBLANK(CatTemplate[[#This Row],[St. unit effort]]),0,(CatTemplate[[#This Row],[St. unit effort]] * CatTemplate[[#This Row],[Year5]]))</f>
        <v>0</v>
      </c>
      <c r="CM143" s="29">
        <f>IF(ISBLANK(CatTemplate[[#This Row],[St. unit effort]]),0,(CatTemplate[[#This Row],[St. unit effort]] * CatTemplate[[#This Row],[Year6]]))</f>
        <v>0</v>
      </c>
      <c r="CN143" s="29">
        <f>IF(ISBLANK(CatTemplate[[#This Row],[St. unit effort]]),0,(CatTemplate[[#This Row],[St. unit effort]] * CatTemplate[[#This Row],[Year7]]))</f>
        <v>0</v>
      </c>
      <c r="CO143" s="29">
        <f>IF(ISBLANK(CatTemplate[[#This Row],[St. unit effort]]),0,(CatTemplate[[#This Row],[St. unit effort]] * CatTemplate[[#This Row],[Year8]]))</f>
        <v>0</v>
      </c>
      <c r="CP143" s="29">
        <f>IF(ISBLANK(CatTemplate[[#This Row],[St. unit effort]]),0,(CatTemplate[[#This Row],[St. unit effort]] * CatTemplate[[#This Row],[Year9]]))</f>
        <v>0</v>
      </c>
      <c r="CQ143" s="29">
        <f>IF(ISBLANK(CatTemplate[[#This Row],[St. unit effort]]),0,(CatTemplate[[#This Row],[St. unit effort]] * CatTemplate[[#This Row],[Year10]]))</f>
        <v>0</v>
      </c>
      <c r="CR143" s="29">
        <f>IF(ISBLANK(CatTemplate[[#This Row],[St. unit effort]]),0,(CatTemplate[[#This Row],[St. unit effort]] * CatTemplate[[#This Row],[Year11]]))</f>
        <v>0</v>
      </c>
      <c r="CS143" s="29">
        <f>IF(ISBLANK(CatTemplate[[#This Row],[St. unit effort]]),0,(CatTemplate[[#This Row],[St. unit effort]] * CatTemplate[[#This Row],[Year12]]))</f>
        <v>0</v>
      </c>
      <c r="CT143" s="29">
        <f>IF(ISBLANK(CatTemplate[[#This Row],[St. unit effort]]),0,(CatTemplate[[#This Row],[St. unit effort]] * CatTemplate[[#This Row],[Year13]]))</f>
        <v>0</v>
      </c>
      <c r="CU143" s="29">
        <f>IF(ISBLANK(CatTemplate[[#This Row],[St. unit effort]]),0,(CatTemplate[[#This Row],[St. unit effort]] * CatTemplate[[#This Row],[Year14]]))</f>
        <v>0</v>
      </c>
      <c r="CV143" s="29">
        <f>IF(ISBLANK(CatTemplate[[#This Row],[St. unit effort]]),0,(CatTemplate[[#This Row],[St. unit effort]] * CatTemplate[[#This Row],[Year15]]))</f>
        <v>0</v>
      </c>
      <c r="CW143" s="29">
        <f>IF(ISBLANK(CatTemplate[[#This Row],[St. unit effort]]),0,(CatTemplate[[#This Row],[St. unit effort]] * CatTemplate[[#This Row],[Year16]]))</f>
        <v>0</v>
      </c>
      <c r="CX143" s="29">
        <f>IF(ISBLANK(CatTemplate[[#This Row],[St. unit effort]]),0,(CatTemplate[[#This Row],[St. unit effort]] * CatTemplate[[#This Row],[Year17]]))</f>
        <v>0</v>
      </c>
      <c r="CY143" s="29">
        <f>IF(ISBLANK(CatTemplate[[#This Row],[St. unit effort]]),0,(CatTemplate[[#This Row],[St. unit effort]] * CatTemplate[[#This Row],[Year18]]))</f>
        <v>0</v>
      </c>
      <c r="CZ143" s="29">
        <f>IF(ISBLANK(CatTemplate[[#This Row],[St. unit effort]]),0,(CatTemplate[[#This Row],[St. unit effort]] * CatTemplate[[#This Row],[Year19]]))</f>
        <v>0</v>
      </c>
      <c r="DA143" s="29">
        <f>IF(ISBLANK(CatTemplate[[#This Row],[St. unit effort]]),0,(CatTemplate[[#This Row],[St. unit effort]] * CatTemplate[[#This Row],[Year20]]))</f>
        <v>0</v>
      </c>
      <c r="DB143" s="57">
        <f>IF(ISBLANK(CatTemplate[[#This Row],[St. unit effort]]),0,(CatTemplate[[#This Row],[St. unit effort]] * CatTemplate[[#This Row],[Year1]])*8/ParRatePM)</f>
        <v>0</v>
      </c>
      <c r="DC143" s="57">
        <f>IF(ISBLANK(CatTemplate[[#This Row],[St. unit effort]]),0,(CatTemplate[[#This Row],[St. unit effort]] * CatTemplate[[#This Row],[Year2]])*8/ParRatePM)</f>
        <v>0</v>
      </c>
      <c r="DD143" s="57">
        <f>IF(ISBLANK(CatTemplate[[#This Row],[St. unit effort]]),0,(CatTemplate[[#This Row],[St. unit effort]] * CatTemplate[[#This Row],[Year3]])*8/ParRatePM)</f>
        <v>0</v>
      </c>
      <c r="DE143" s="57">
        <f>IF(ISBLANK(CatTemplate[[#This Row],[St. unit effort]]),0,(CatTemplate[[#This Row],[St. unit effort]] * CatTemplate[[#This Row],[Year4]])*8/ParRatePM)</f>
        <v>0</v>
      </c>
      <c r="DF143" s="57">
        <f>IF(ISBLANK(CatTemplate[[#This Row],[St. unit effort]]),0,(CatTemplate[[#This Row],[St. unit effort]] * CatTemplate[[#This Row],[Year5]])*8/ParRatePM)</f>
        <v>0</v>
      </c>
      <c r="DG143" s="57">
        <f>IF(ISBLANK(CatTemplate[[#This Row],[St. unit effort]]),0,(CatTemplate[[#This Row],[St. unit effort]] * CatTemplate[[#This Row],[Year6]])*8/ParRatePM)</f>
        <v>0</v>
      </c>
      <c r="DH143" s="57">
        <f>IF(ISBLANK(CatTemplate[[#This Row],[St. unit effort]]),0,(CatTemplate[[#This Row],[St. unit effort]] * CatTemplate[[#This Row],[Year7]])*8/ParRatePM)</f>
        <v>0</v>
      </c>
      <c r="DI143" s="57">
        <f>IF(ISBLANK(CatTemplate[[#This Row],[St. unit effort]]),0,(CatTemplate[[#This Row],[St. unit effort]] * CatTemplate[[#This Row],[Year8]])*8/ParRatePM)</f>
        <v>0</v>
      </c>
      <c r="DJ143" s="57">
        <f>IF(ISBLANK(CatTemplate[[#This Row],[St. unit effort]]),0,(CatTemplate[[#This Row],[St. unit effort]] * CatTemplate[[#This Row],[Year9]])*8/ParRatePM)</f>
        <v>0</v>
      </c>
      <c r="DK143" s="57">
        <f>IF(ISBLANK(CatTemplate[[#This Row],[St. unit effort]]),0,(CatTemplate[[#This Row],[St. unit effort]] * CatTemplate[[#This Row],[Year10]])*8/ParRatePM)</f>
        <v>0</v>
      </c>
      <c r="DL143" s="57">
        <f>IF(ISBLANK(CatTemplate[[#This Row],[St. unit effort]]),0,(CatTemplate[[#This Row],[St. unit effort]] * CatTemplate[[#This Row],[Year11]])*8/ParRatePM)</f>
        <v>0</v>
      </c>
      <c r="DM143" s="57">
        <f>IF(ISBLANK(CatTemplate[[#This Row],[St. unit effort]]),0,(CatTemplate[[#This Row],[St. unit effort]] * CatTemplate[[#This Row],[Year12]])*8/ParRatePM)</f>
        <v>0</v>
      </c>
      <c r="DN143" s="57">
        <f>IF(ISBLANK(CatTemplate[[#This Row],[St. unit effort]]),0,(CatTemplate[[#This Row],[St. unit effort]] * CatTemplate[[#This Row],[Year13]])*8/ParRatePM)</f>
        <v>0</v>
      </c>
      <c r="DO143" s="57">
        <f>IF(ISBLANK(CatTemplate[[#This Row],[St. unit effort]]),0,(CatTemplate[[#This Row],[St. unit effort]] * CatTemplate[[#This Row],[Year14]])*8/ParRatePM)</f>
        <v>0</v>
      </c>
      <c r="DP143" s="57">
        <f>IF(ISBLANK(CatTemplate[[#This Row],[St. unit effort]]),0,(CatTemplate[[#This Row],[St. unit effort]] * CatTemplate[[#This Row],[Year15]])*8/ParRatePM)</f>
        <v>0</v>
      </c>
      <c r="DQ143" s="57">
        <f>IF(ISBLANK(CatTemplate[[#This Row],[St. unit effort]]),0,(CatTemplate[[#This Row],[St. unit effort]] * CatTemplate[[#This Row],[Year16]])*8/ParRatePM)</f>
        <v>0</v>
      </c>
      <c r="DR143" s="57">
        <f>IF(ISBLANK(CatTemplate[[#This Row],[St. unit effort]]),0,(CatTemplate[[#This Row],[St. unit effort]] * CatTemplate[[#This Row],[Year17]])*8/ParRatePM)</f>
        <v>0</v>
      </c>
      <c r="DS143" s="57">
        <f>IF(ISBLANK(CatTemplate[[#This Row],[St. unit effort]]),0,(CatTemplate[[#This Row],[St. unit effort]] * CatTemplate[[#This Row],[Year18]])*8/ParRatePM)</f>
        <v>0</v>
      </c>
      <c r="DT143" s="57">
        <f>IF(ISBLANK(CatTemplate[[#This Row],[St. unit effort]]),0,(CatTemplate[[#This Row],[St. unit effort]] * CatTemplate[[#This Row],[Year19]])*8/ParRatePM)</f>
        <v>0</v>
      </c>
      <c r="DU143" s="57">
        <f>IF(ISBLANK(CatTemplate[[#This Row],[St. unit effort]]),0,(CatTemplate[[#This Row],[St. unit effort]] * CatTemplate[[#This Row],[Year20]])*8/ParRatePM)</f>
        <v>0</v>
      </c>
      <c r="DV143" s="54">
        <f>SUM(CatTemplate[[#This Row],[PM1]:[PM20]])</f>
        <v>0</v>
      </c>
      <c r="DW143" s="56">
        <f t="shared" si="47"/>
        <v>0</v>
      </c>
      <c r="DX143" s="56">
        <f t="shared" si="47"/>
        <v>0</v>
      </c>
      <c r="DY143" s="56">
        <f t="shared" si="47"/>
        <v>0</v>
      </c>
      <c r="DZ143" s="56">
        <f t="shared" si="47"/>
        <v>0</v>
      </c>
      <c r="EA143" s="56">
        <f t="shared" si="47"/>
        <v>0</v>
      </c>
      <c r="EB143" s="56">
        <f t="shared" si="47"/>
        <v>0</v>
      </c>
      <c r="EC143" s="56">
        <f t="shared" si="47"/>
        <v>0</v>
      </c>
      <c r="ED143" s="56">
        <f t="shared" si="47"/>
        <v>0</v>
      </c>
      <c r="EE143" s="56">
        <f t="shared" si="47"/>
        <v>0</v>
      </c>
      <c r="EF143" s="56">
        <f t="shared" si="47"/>
        <v>0</v>
      </c>
      <c r="EG143" s="56">
        <f t="shared" si="47"/>
        <v>0</v>
      </c>
      <c r="EH143" s="56">
        <f t="shared" si="47"/>
        <v>0</v>
      </c>
      <c r="EI143" s="56">
        <f t="shared" si="47"/>
        <v>0</v>
      </c>
      <c r="EJ143" s="56">
        <f t="shared" si="47"/>
        <v>0</v>
      </c>
      <c r="EK143" s="56">
        <f t="shared" si="47"/>
        <v>0</v>
      </c>
      <c r="EL143" s="56">
        <f t="shared" si="47"/>
        <v>0</v>
      </c>
      <c r="EM143" s="56">
        <f t="shared" si="45"/>
        <v>0</v>
      </c>
      <c r="EN143" s="56">
        <f t="shared" si="45"/>
        <v>0</v>
      </c>
      <c r="EO143" s="56">
        <f t="shared" si="45"/>
        <v>0</v>
      </c>
      <c r="EP143" s="56">
        <f t="shared" si="45"/>
        <v>0</v>
      </c>
      <c r="EQ143" s="30">
        <f>CatTemplate[[#This Row],[Eq. unit cost]] * CatTemplate[[#This Row],[Eq. quantity]]</f>
        <v>0</v>
      </c>
      <c r="ER143" s="30">
        <f>CatTemplate[[#This Row],[Cons. unit cost]] *CatTemplate[[#This Row],[Cons. quantity]]</f>
        <v>0</v>
      </c>
      <c r="ES143" s="30">
        <f>CatTemplate[[#This Row],[Oth. unit cost]] *CatTemplate[[#This Row],[Oth. quantity]]</f>
        <v>0</v>
      </c>
      <c r="ET143" s="55">
        <f>SUM(CatTemplate[[#This Row],[CO1]:[CO20]])</f>
        <v>0</v>
      </c>
      <c r="EU143" s="56">
        <f t="shared" si="48"/>
        <v>0</v>
      </c>
      <c r="EV143" s="56">
        <f t="shared" si="48"/>
        <v>0</v>
      </c>
      <c r="EW143" s="56">
        <f t="shared" si="48"/>
        <v>0</v>
      </c>
      <c r="EX143" s="56">
        <f t="shared" si="48"/>
        <v>0</v>
      </c>
      <c r="EY143" s="56">
        <f t="shared" si="48"/>
        <v>0</v>
      </c>
      <c r="EZ143" s="56">
        <f t="shared" si="48"/>
        <v>0</v>
      </c>
      <c r="FA143" s="56">
        <f t="shared" si="48"/>
        <v>0</v>
      </c>
      <c r="FB143" s="56">
        <f t="shared" si="48"/>
        <v>0</v>
      </c>
      <c r="FC143" s="56">
        <f t="shared" si="48"/>
        <v>0</v>
      </c>
      <c r="FD143" s="56">
        <f t="shared" si="48"/>
        <v>0</v>
      </c>
      <c r="FE143" s="56">
        <f t="shared" si="48"/>
        <v>0</v>
      </c>
      <c r="FF143" s="56">
        <f t="shared" si="48"/>
        <v>0</v>
      </c>
      <c r="FG143" s="56">
        <f t="shared" si="48"/>
        <v>0</v>
      </c>
      <c r="FH143" s="56">
        <f t="shared" si="48"/>
        <v>0</v>
      </c>
      <c r="FI143" s="56">
        <f t="shared" si="48"/>
        <v>0</v>
      </c>
      <c r="FJ143" s="56">
        <f t="shared" si="48"/>
        <v>0</v>
      </c>
      <c r="FK143" s="56">
        <f t="shared" si="46"/>
        <v>0</v>
      </c>
      <c r="FL143" s="56">
        <f t="shared" si="46"/>
        <v>0</v>
      </c>
      <c r="FM143" s="56">
        <f t="shared" si="46"/>
        <v>0</v>
      </c>
      <c r="FN143" s="56">
        <f t="shared" si="46"/>
        <v>0</v>
      </c>
      <c r="FO143" s="58">
        <f>SUM(CatTemplate[[#This Row],[CS1]:[CS20]])</f>
        <v>0</v>
      </c>
      <c r="FP143" s="59">
        <f>CatTemplate[[#This Row],[Total Oth. cost]]+CatTemplate[[#This Row],[Total St. Cost]]</f>
        <v>0</v>
      </c>
      <c r="FQ143" s="33" t="e">
        <f t="shared" si="49"/>
        <v>#VALUE!</v>
      </c>
      <c r="FR143" s="33" t="e">
        <f t="shared" si="50"/>
        <v>#VALUE!</v>
      </c>
      <c r="FS143" s="30" t="e">
        <f>(CatTemplate[[#This Row],[CO1]] + CatTemplate[[#This Row],[CS1]]) * (1 + getRateOHFinal) * getRateMarkupFinal</f>
        <v>#VALUE!</v>
      </c>
      <c r="FT143" s="30" t="e">
        <f>(CatTemplate[[#This Row],[CO2]] + CatTemplate[[#This Row],[CS2]]) * (1 + getRateOHFinal) * getRateMarkupFinal</f>
        <v>#VALUE!</v>
      </c>
      <c r="FU143" s="30" t="e">
        <f>(CatTemplate[[#This Row],[CO3]] + CatTemplate[[#This Row],[CS3]]) * (1 + getRateOHFinal) * getRateMarkupFinal</f>
        <v>#VALUE!</v>
      </c>
      <c r="FV143" s="30" t="e">
        <f>(CatTemplate[[#This Row],[CO4]] + CatTemplate[[#This Row],[CS4]]) * (1 + getRateOHFinal) * getRateMarkupFinal</f>
        <v>#VALUE!</v>
      </c>
      <c r="FW143" s="30" t="e">
        <f>(CatTemplate[[#This Row],[CO5]] + CatTemplate[[#This Row],[CS5]]) * (1 + getRateOHFinal) * getRateMarkupFinal</f>
        <v>#VALUE!</v>
      </c>
      <c r="FX143" s="30" t="e">
        <f>(CatTemplate[[#This Row],[CO6]] + CatTemplate[[#This Row],[CS6]]) * (1 + getRateOHFinal) * getRateMarkupFinal</f>
        <v>#VALUE!</v>
      </c>
      <c r="FY143" s="30" t="e">
        <f>(CatTemplate[[#This Row],[CO7]] + CatTemplate[[#This Row],[CS7]]) * (1 + getRateOHFinal) * getRateMarkupFinal</f>
        <v>#VALUE!</v>
      </c>
      <c r="FZ143" s="30" t="e">
        <f>(CatTemplate[[#This Row],[CO8]] + CatTemplate[[#This Row],[CS8]]) * (1 + getRateOHFinal) * getRateMarkupFinal</f>
        <v>#VALUE!</v>
      </c>
      <c r="GA143" s="30" t="e">
        <f>(CatTemplate[[#This Row],[CO9]] + CatTemplate[[#This Row],[CS9]]) * (1 + getRateOHFinal) * getRateMarkupFinal</f>
        <v>#VALUE!</v>
      </c>
      <c r="GB143" s="30" t="e">
        <f>(CatTemplate[[#This Row],[CO10]] + CatTemplate[[#This Row],[CS10]]) * (1 + getRateOHFinal) * getRateMarkupFinal</f>
        <v>#VALUE!</v>
      </c>
      <c r="GC143" s="30" t="e">
        <f>(CatTemplate[[#This Row],[CO11]] + CatTemplate[[#This Row],[CS11]]) * (1 + getRateOHFinal) * getRateMarkupFinal</f>
        <v>#VALUE!</v>
      </c>
      <c r="GD143" s="30" t="e">
        <f>(CatTemplate[[#This Row],[CO12]] + CatTemplate[[#This Row],[CS12]]) * (1 + getRateOHFinal) * getRateMarkupFinal</f>
        <v>#VALUE!</v>
      </c>
      <c r="GE143" s="30" t="e">
        <f>(CatTemplate[[#This Row],[CO13]] + CatTemplate[[#This Row],[CS13]]) * (1 + getRateOHFinal) * getRateMarkupFinal</f>
        <v>#VALUE!</v>
      </c>
      <c r="GF143" s="30" t="e">
        <f>(CatTemplate[[#This Row],[CO14]] + CatTemplate[[#This Row],[CS14]]) * (1 + getRateOHFinal) * getRateMarkupFinal</f>
        <v>#VALUE!</v>
      </c>
      <c r="GG143" s="30" t="e">
        <f>(CatTemplate[[#This Row],[CO15]] + CatTemplate[[#This Row],[CS15]]) * (1 + getRateOHFinal) * getRateMarkupFinal</f>
        <v>#VALUE!</v>
      </c>
      <c r="GH143" s="30" t="e">
        <f>(CatTemplate[[#This Row],[CO16]] + CatTemplate[[#This Row],[CS16]]) * (1 + getRateOHFinal) * getRateMarkupFinal</f>
        <v>#VALUE!</v>
      </c>
      <c r="GI143" s="30" t="e">
        <f>(CatTemplate[[#This Row],[CO17]] + CatTemplate[[#This Row],[CS17]]) * (1 + getRateOHFinal) * getRateMarkupFinal</f>
        <v>#VALUE!</v>
      </c>
      <c r="GJ143" s="30" t="e">
        <f>(CatTemplate[[#This Row],[CO18]] + CatTemplate[[#This Row],[CS18]]) * (1 + getRateOHFinal) * getRateMarkupFinal</f>
        <v>#VALUE!</v>
      </c>
      <c r="GK143" s="30" t="e">
        <f>(CatTemplate[[#This Row],[CO19]] + CatTemplate[[#This Row],[CS19]]) * (1 + getRateOHFinal) * getRateMarkupFinal</f>
        <v>#VALUE!</v>
      </c>
      <c r="GL143" s="30" t="e">
        <f>(CatTemplate[[#This Row],[CO20]] + CatTemplate[[#This Row],[CS20]]) * (1 + getRateOHFinal) * getRateMarkupFinal</f>
        <v>#VALUE!</v>
      </c>
      <c r="GM143" s="30" t="e">
        <f t="shared" si="51"/>
        <v>#VALUE!</v>
      </c>
      <c r="GN143" s="30" t="e">
        <f t="shared" si="52"/>
        <v>#VALUE!</v>
      </c>
      <c r="GO143" s="30" t="e">
        <f t="shared" si="53"/>
        <v>#VALUE!</v>
      </c>
      <c r="GP143" s="30" t="e">
        <f t="shared" si="54"/>
        <v>#VALUE!</v>
      </c>
      <c r="GQ143" s="30" t="e">
        <f>(CatTemplate[[#This Row],[CO1]]+CatTemplate[[#This Row],[CS1]]) * (1+ getRateOHFinal) * (1 + getRateMarkupFinal)</f>
        <v>#VALUE!</v>
      </c>
      <c r="GR143" s="30" t="e">
        <f>(CatTemplate[[#This Row],[CO2]]+CatTemplate[[#This Row],[CS2]]) * (1+ getRateOHFinal) * (1 + getRateMarkupFinal)</f>
        <v>#VALUE!</v>
      </c>
      <c r="GS143" s="30" t="e">
        <f>(CatTemplate[[#This Row],[CO3]]+CatTemplate[[#This Row],[CS3]]) * (1+ getRateOHFinal) * (1 + getRateMarkupFinal)</f>
        <v>#VALUE!</v>
      </c>
      <c r="GT143" s="30" t="e">
        <f>(CatTemplate[[#This Row],[CO4]]+CatTemplate[[#This Row],[CS4]]) * (1+ getRateOHFinal) * (1 + getRateMarkupFinal)</f>
        <v>#VALUE!</v>
      </c>
      <c r="GU143" s="30" t="e">
        <f>(CatTemplate[[#This Row],[CO5]]+CatTemplate[[#This Row],[CS5]]) * (1+ getRateOHFinal) * (1 + getRateMarkupFinal)</f>
        <v>#VALUE!</v>
      </c>
      <c r="GV143" s="30" t="e">
        <f>(CatTemplate[[#This Row],[CO6]]+CatTemplate[[#This Row],[CS6]]) * (1+ getRateOHFinal) * (1 + getRateMarkupFinal)</f>
        <v>#VALUE!</v>
      </c>
      <c r="GW143" s="30" t="e">
        <f>(CatTemplate[[#This Row],[CO7]]+CatTemplate[[#This Row],[CS7]]) * (1+ getRateOHFinal) * (1 + getRateMarkupFinal)</f>
        <v>#VALUE!</v>
      </c>
      <c r="GX143" s="30" t="e">
        <f>(CatTemplate[[#This Row],[CO8]]+CatTemplate[[#This Row],[CS8]]) * (1+ getRateOHFinal) * (1 + getRateMarkupFinal)</f>
        <v>#VALUE!</v>
      </c>
      <c r="GY143" s="30" t="e">
        <f>(CatTemplate[[#This Row],[CO9]]+CatTemplate[[#This Row],[CS9]]) * (1+ getRateOHFinal) * (1 + getRateMarkupFinal)</f>
        <v>#VALUE!</v>
      </c>
      <c r="GZ143" s="30" t="e">
        <f>(CatTemplate[[#This Row],[CO10]]+CatTemplate[[#This Row],[CS10]]) * (1+ getRateOHFinal) * (1 + getRateMarkupFinal)</f>
        <v>#VALUE!</v>
      </c>
      <c r="HA143" s="30" t="e">
        <f>(CatTemplate[[#This Row],[CO11]]+CatTemplate[[#This Row],[CS11]]) * (1+ getRateOHFinal) * (1 + getRateMarkupFinal)</f>
        <v>#VALUE!</v>
      </c>
      <c r="HB143" s="30" t="e">
        <f>(CatTemplate[[#This Row],[CO12]]+CatTemplate[[#This Row],[CS12]]) * (1+ getRateOHFinal) * (1 + getRateMarkupFinal)</f>
        <v>#VALUE!</v>
      </c>
      <c r="HC143" s="30" t="e">
        <f>(CatTemplate[[#This Row],[CO13]]+CatTemplate[[#This Row],[CS13]]) * (1+ getRateOHFinal) * (1 + getRateMarkupFinal)</f>
        <v>#VALUE!</v>
      </c>
      <c r="HD143" s="30" t="e">
        <f>(CatTemplate[[#This Row],[CO14]]+CatTemplate[[#This Row],[CS14]]) * (1+ getRateOHFinal) * (1 + getRateMarkupFinal)</f>
        <v>#VALUE!</v>
      </c>
      <c r="HE143" s="30" t="e">
        <f>(CatTemplate[[#This Row],[CO15]]+CatTemplate[[#This Row],[CS15]]) * (1+ getRateOHFinal) * (1 + getRateMarkupFinal)</f>
        <v>#VALUE!</v>
      </c>
      <c r="HF143" s="30" t="e">
        <f>(CatTemplate[[#This Row],[CO16]]+CatTemplate[[#This Row],[CS16]]) * (1+ getRateOHFinal) * (1 + getRateMarkupFinal)</f>
        <v>#VALUE!</v>
      </c>
      <c r="HG143" s="30" t="e">
        <f>(CatTemplate[[#This Row],[CO17]]+CatTemplate[[#This Row],[CS17]]) * (1+ getRateOHFinal) * (1 + getRateMarkupFinal)</f>
        <v>#VALUE!</v>
      </c>
      <c r="HH143" s="30" t="e">
        <f>(CatTemplate[[#This Row],[CO18]]+CatTemplate[[#This Row],[CS18]]) * (1+ getRateOHFinal) * (1 + getRateMarkupFinal)</f>
        <v>#VALUE!</v>
      </c>
      <c r="HI143" s="30" t="e">
        <f>(CatTemplate[[#This Row],[CO19]]+CatTemplate[[#This Row],[CS19]]) * (1+ getRateOHFinal) * (1 + getRateMarkupFinal)</f>
        <v>#VALUE!</v>
      </c>
      <c r="HJ143" s="30" t="e">
        <f>(CatTemplate[[#This Row],[CO20]]+CatTemplate[[#This Row],[CS20]]) * (1+ getRateOHFinal) * (1 + getRateMarkupFinal)</f>
        <v>#VALUE!</v>
      </c>
      <c r="HK143" s="39" t="e">
        <f>CatTemplate[[#This Row],[Total cost]]+CatTemplate[[#This Row],[OH Amount]]+CatTemplate[[#This Row],[Markup]]</f>
        <v>#VALUE!</v>
      </c>
      <c r="HL143" s="63">
        <f>IF(CatTemplate[[#This Row],[Units]]="Days",CatTemplate[[#This Row],[Project quantity]]*CatTemplate[[#This Row],[St. unit effort]],CatTemplate[[#This Row],[Project quantity]])</f>
        <v>0</v>
      </c>
      <c r="HM143" s="287">
        <f>IFERROR(CatTemplate[[#This Row],[Total Price]]/(CatTemplate[[#This Row],[Final Quantity]]),0)</f>
        <v>0</v>
      </c>
      <c r="HN143" s="261"/>
    </row>
    <row r="144" spans="2:222" x14ac:dyDescent="0.2">
      <c r="B144" s="6" t="s">
        <v>75</v>
      </c>
      <c r="C144" s="22">
        <v>2</v>
      </c>
      <c r="D144" s="7" t="s">
        <v>75</v>
      </c>
      <c r="E144" s="24">
        <v>10</v>
      </c>
      <c r="F144" s="18" t="s">
        <v>164</v>
      </c>
      <c r="G144" s="26">
        <v>30</v>
      </c>
      <c r="H144" s="18" t="s">
        <v>165</v>
      </c>
      <c r="I144" s="18" t="s">
        <v>898</v>
      </c>
      <c r="J144" s="15" t="s">
        <v>28</v>
      </c>
      <c r="K144" s="15"/>
      <c r="L144" s="15" t="s">
        <v>140</v>
      </c>
      <c r="M144" s="15" t="s">
        <v>890</v>
      </c>
      <c r="N144" s="15" t="s">
        <v>858</v>
      </c>
      <c r="O144" s="320"/>
      <c r="P144" s="71"/>
      <c r="Q144" s="108"/>
      <c r="R144" s="73"/>
      <c r="S144" s="97"/>
      <c r="T144" s="100">
        <f>getEqUnitCost</f>
        <v>0</v>
      </c>
      <c r="U144" s="73">
        <f>getEqUnitEffort</f>
        <v>0</v>
      </c>
      <c r="V144" s="101">
        <f>getEqQuantity</f>
        <v>0</v>
      </c>
      <c r="W144" s="320"/>
      <c r="X144" s="100">
        <f>getConsUnitCost</f>
        <v>0</v>
      </c>
      <c r="Y144" s="73">
        <f>getConsUnitEffort</f>
        <v>0</v>
      </c>
      <c r="Z144" s="14">
        <f>getConsQuantity</f>
        <v>0</v>
      </c>
      <c r="AA144" s="320"/>
      <c r="AB144" s="72"/>
      <c r="AC144" s="112"/>
      <c r="AD144" s="14">
        <f>getOthQuantity</f>
        <v>0</v>
      </c>
      <c r="AE144" s="320"/>
      <c r="AF144" s="28" t="str">
        <f>IF(ISBLANK(CatTemplate[[#This Row],[Resource type]]),"",CatTemplate[[#This Row],[Resource type]])</f>
        <v>CIEC CRA</v>
      </c>
      <c r="AG144" s="242">
        <f>getStaffUnitCost</f>
        <v>529.72667641480098</v>
      </c>
      <c r="AH144" s="113">
        <f>getStaffUnitEffort</f>
        <v>0</v>
      </c>
      <c r="AI144" s="40">
        <f>getStaffQuantity</f>
        <v>0</v>
      </c>
      <c r="AJ144" s="41">
        <f>CatTemplate[[#This Row],[St. quantity]]*8/ParRatePM</f>
        <v>0</v>
      </c>
      <c r="AK144" s="320"/>
      <c r="AL144" s="53" t="str">
        <f>CatTemplate[[#This Row],[Item type]]</f>
        <v>Days</v>
      </c>
      <c r="AM144" s="12">
        <f>SUM(CatTemplate[[#This Row],[Year1]:[Year20]])</f>
        <v>0</v>
      </c>
      <c r="AN144" s="52"/>
      <c r="AO144" s="52"/>
      <c r="AP144" s="52"/>
      <c r="AQ144" s="8"/>
      <c r="AR144" s="8"/>
      <c r="AS144" s="8"/>
      <c r="AT144" s="8"/>
      <c r="AU144" s="8"/>
      <c r="AV144" s="8"/>
      <c r="AW144" s="8"/>
      <c r="AX144" s="8"/>
      <c r="AY144" s="8"/>
      <c r="AZ144" s="8"/>
      <c r="BA144" s="8"/>
      <c r="BB144" s="8"/>
      <c r="BC144" s="8"/>
      <c r="BD144" s="8"/>
      <c r="BE144" s="8"/>
      <c r="BF144" s="8"/>
      <c r="BG144" s="36"/>
      <c r="BH144" s="320"/>
      <c r="BI144" s="37" t="str">
        <f>getCostCategory</f>
        <v>07 Other costs</v>
      </c>
      <c r="BJ144" s="37" t="str">
        <f>getSection</f>
        <v>02 Patient visits and data collection</v>
      </c>
      <c r="BK144" s="32" t="str">
        <f>getObject</f>
        <v>Patient visits and data collection</v>
      </c>
      <c r="BL144" s="30">
        <f>IFERROR(getUnitCost * IF(CatTemplate[[#This Row],[Cost Category Comp.]]="01 Staff costs", 1,1),0)</f>
        <v>529.72667641480098</v>
      </c>
      <c r="BM144" s="29">
        <f>IF(AND(ISBLANK(CatTemplate[[#This Row],[Eq. unit cost]]),ISBLANK(CatTemplate[[#This Row],[Cons. unit cost]]),ISBLANK(CatTemplate[[#This Row],[Oth. unit cost]])), 0, IF(getUnitEffort =0,1,getUnitEffort) * CatTemplate[[#This Row],[Year1]])</f>
        <v>0</v>
      </c>
      <c r="BN144" s="29">
        <f>IF(AND(ISBLANK(CatTemplate[[#This Row],[Eq. unit cost]]),ISBLANK(CatTemplate[[#This Row],[Cons. unit cost]]),ISBLANK(CatTemplate[[#This Row],[Oth. unit cost]])), 0, IF(getUnitEffort =0,1,getUnitEffort) * CatTemplate[[#This Row],[Year2]])</f>
        <v>0</v>
      </c>
      <c r="BO144" s="29">
        <f>IF(AND(ISBLANK(CatTemplate[[#This Row],[Eq. unit cost]]),ISBLANK(CatTemplate[[#This Row],[Cons. unit cost]]),ISBLANK(CatTemplate[[#This Row],[Oth. unit cost]])), 0, IF(getUnitEffort =0,1,getUnitEffort) * CatTemplate[[#This Row],[Year3]])</f>
        <v>0</v>
      </c>
      <c r="BP144" s="29">
        <f>IF(AND(ISBLANK(CatTemplate[[#This Row],[Eq. unit cost]]),ISBLANK(CatTemplate[[#This Row],[Cons. unit cost]]),ISBLANK(CatTemplate[[#This Row],[Oth. unit cost]])), 0, IF(getUnitEffort =0,1,getUnitEffort) * CatTemplate[[#This Row],[Year4]])</f>
        <v>0</v>
      </c>
      <c r="BQ144" s="29">
        <f>IF(AND(ISBLANK(CatTemplate[[#This Row],[Eq. unit cost]]),ISBLANK(CatTemplate[[#This Row],[Cons. unit cost]]),ISBLANK(CatTemplate[[#This Row],[Oth. unit cost]])), 0, IF(getUnitEffort =0,1,getUnitEffort) * CatTemplate[[#This Row],[Year5]])</f>
        <v>0</v>
      </c>
      <c r="BR144" s="29">
        <f>IF(AND(ISBLANK(CatTemplate[[#This Row],[Eq. unit cost]]),ISBLANK(CatTemplate[[#This Row],[Cons. unit cost]]),ISBLANK(CatTemplate[[#This Row],[Oth. unit cost]])), 0, IF(getUnitEffort =0,1,getUnitEffort) * CatTemplate[[#This Row],[Year6]])</f>
        <v>0</v>
      </c>
      <c r="BS144" s="29">
        <f>IF(AND(ISBLANK(CatTemplate[[#This Row],[Eq. unit cost]]),ISBLANK(CatTemplate[[#This Row],[Cons. unit cost]]),ISBLANK(CatTemplate[[#This Row],[Oth. unit cost]])), 0, IF(getUnitEffort =0,1,getUnitEffort) * CatTemplate[[#This Row],[Year7]])</f>
        <v>0</v>
      </c>
      <c r="BT144" s="29">
        <f>IF(AND(ISBLANK(CatTemplate[[#This Row],[Eq. unit cost]]),ISBLANK(CatTemplate[[#This Row],[Cons. unit cost]]),ISBLANK(CatTemplate[[#This Row],[Oth. unit cost]])), 0, IF(getUnitEffort =0,1,getUnitEffort) * CatTemplate[[#This Row],[Year8]])</f>
        <v>0</v>
      </c>
      <c r="BU144" s="29">
        <f>IF(AND(ISBLANK(CatTemplate[[#This Row],[Eq. unit cost]]),ISBLANK(CatTemplate[[#This Row],[Cons. unit cost]]),ISBLANK(CatTemplate[[#This Row],[Oth. unit cost]])), 0, IF(getUnitEffort =0,1,getUnitEffort) * CatTemplate[[#This Row],[Year9]])</f>
        <v>0</v>
      </c>
      <c r="BV144" s="29">
        <f>IF(AND(ISBLANK(CatTemplate[[#This Row],[Eq. unit cost]]),ISBLANK(CatTemplate[[#This Row],[Cons. unit cost]]),ISBLANK(CatTemplate[[#This Row],[Oth. unit cost]])), 0, IF(getUnitEffort =0,1,getUnitEffort) * CatTemplate[[#This Row],[Year10]])</f>
        <v>0</v>
      </c>
      <c r="BW144" s="29">
        <f>IF(AND(ISBLANK(CatTemplate[[#This Row],[Eq. unit cost]]),ISBLANK(CatTemplate[[#This Row],[Cons. unit cost]]),ISBLANK(CatTemplate[[#This Row],[Oth. unit cost]])), 0, IF(getUnitEffort =0,1,getUnitEffort) * CatTemplate[[#This Row],[Year11]])</f>
        <v>0</v>
      </c>
      <c r="BX144" s="29">
        <f>IF(AND(ISBLANK(CatTemplate[[#This Row],[Eq. unit cost]]),ISBLANK(CatTemplate[[#This Row],[Cons. unit cost]]),ISBLANK(CatTemplate[[#This Row],[Oth. unit cost]])), 0, IF(getUnitEffort =0,1,getUnitEffort) * CatTemplate[[#This Row],[Year12]])</f>
        <v>0</v>
      </c>
      <c r="BY144" s="29">
        <f>IF(AND(ISBLANK(CatTemplate[[#This Row],[Eq. unit cost]]),ISBLANK(CatTemplate[[#This Row],[Cons. unit cost]]),ISBLANK(CatTemplate[[#This Row],[Oth. unit cost]])), 0, IF(getUnitEffort =0,1,getUnitEffort) * CatTemplate[[#This Row],[Year13]])</f>
        <v>0</v>
      </c>
      <c r="BZ144" s="29">
        <f>IF(AND(ISBLANK(CatTemplate[[#This Row],[Eq. unit cost]]),ISBLANK(CatTemplate[[#This Row],[Cons. unit cost]]),ISBLANK(CatTemplate[[#This Row],[Oth. unit cost]])), 0, IF(getUnitEffort =0,1,getUnitEffort) * CatTemplate[[#This Row],[Year14]])</f>
        <v>0</v>
      </c>
      <c r="CA144" s="29">
        <f>IF(AND(ISBLANK(CatTemplate[[#This Row],[Eq. unit cost]]),ISBLANK(CatTemplate[[#This Row],[Cons. unit cost]]),ISBLANK(CatTemplate[[#This Row],[Oth. unit cost]])), 0, IF(getUnitEffort =0,1,getUnitEffort) * CatTemplate[[#This Row],[Year15]])</f>
        <v>0</v>
      </c>
      <c r="CB144" s="29">
        <f>IF(AND(ISBLANK(CatTemplate[[#This Row],[Eq. unit cost]]),ISBLANK(CatTemplate[[#This Row],[Cons. unit cost]]),ISBLANK(CatTemplate[[#This Row],[Oth. unit cost]])), 0, IF(getUnitEffort =0,1,getUnitEffort) * CatTemplate[[#This Row],[Year16]])</f>
        <v>0</v>
      </c>
      <c r="CC144" s="29">
        <f>IF(AND(ISBLANK(CatTemplate[[#This Row],[Eq. unit cost]]),ISBLANK(CatTemplate[[#This Row],[Cons. unit cost]]),ISBLANK(CatTemplate[[#This Row],[Oth. unit cost]])), 0, IF(getUnitEffort =0,1,getUnitEffort) * CatTemplate[[#This Row],[Year17]])</f>
        <v>0</v>
      </c>
      <c r="CD144" s="29">
        <f>IF(AND(ISBLANK(CatTemplate[[#This Row],[Eq. unit cost]]),ISBLANK(CatTemplate[[#This Row],[Cons. unit cost]]),ISBLANK(CatTemplate[[#This Row],[Oth. unit cost]])), 0, IF(getUnitEffort =0,1,getUnitEffort) * CatTemplate[[#This Row],[Year18]])</f>
        <v>0</v>
      </c>
      <c r="CE144" s="29">
        <f>IF(AND(ISBLANK(CatTemplate[[#This Row],[Eq. unit cost]]),ISBLANK(CatTemplate[[#This Row],[Cons. unit cost]]),ISBLANK(CatTemplate[[#This Row],[Oth. unit cost]])), 0, IF(getUnitEffort =0,1,getUnitEffort) * CatTemplate[[#This Row],[Year19]])</f>
        <v>0</v>
      </c>
      <c r="CF144" s="29">
        <f>IF(AND(ISBLANK(CatTemplate[[#This Row],[Eq. unit cost]]),ISBLANK(CatTemplate[[#This Row],[Cons. unit cost]]),ISBLANK(CatTemplate[[#This Row],[Oth. unit cost]])), 0, IF(getUnitEffort =0,1,getUnitEffort) * CatTemplate[[#This Row],[Year20]])</f>
        <v>0</v>
      </c>
      <c r="CG144" s="45">
        <f>SUM(CatTemplate[[#This Row],[Q1]:[Q20]])</f>
        <v>0</v>
      </c>
      <c r="CH144" s="29">
        <f>IF(ISBLANK(CatTemplate[[#This Row],[St. unit effort]]),0,(CatTemplate[[#This Row],[St. unit effort]] * CatTemplate[[#This Row],[Year1]]))</f>
        <v>0</v>
      </c>
      <c r="CI144" s="29">
        <f>IF(ISBLANK(CatTemplate[[#This Row],[St. unit effort]]),0,(CatTemplate[[#This Row],[St. unit effort]] * CatTemplate[[#This Row],[Year2]]))</f>
        <v>0</v>
      </c>
      <c r="CJ144" s="29">
        <f>IF(ISBLANK(CatTemplate[[#This Row],[St. unit effort]]),0,(CatTemplate[[#This Row],[St. unit effort]] * CatTemplate[[#This Row],[Year3]]))</f>
        <v>0</v>
      </c>
      <c r="CK144" s="29">
        <f>IF(ISBLANK(CatTemplate[[#This Row],[St. unit effort]]),0,(CatTemplate[[#This Row],[St. unit effort]] * CatTemplate[[#This Row],[Year4]]))</f>
        <v>0</v>
      </c>
      <c r="CL144" s="29">
        <f>IF(ISBLANK(CatTemplate[[#This Row],[St. unit effort]]),0,(CatTemplate[[#This Row],[St. unit effort]] * CatTemplate[[#This Row],[Year5]]))</f>
        <v>0</v>
      </c>
      <c r="CM144" s="29">
        <f>IF(ISBLANK(CatTemplate[[#This Row],[St. unit effort]]),0,(CatTemplate[[#This Row],[St. unit effort]] * CatTemplate[[#This Row],[Year6]]))</f>
        <v>0</v>
      </c>
      <c r="CN144" s="29">
        <f>IF(ISBLANK(CatTemplate[[#This Row],[St. unit effort]]),0,(CatTemplate[[#This Row],[St. unit effort]] * CatTemplate[[#This Row],[Year7]]))</f>
        <v>0</v>
      </c>
      <c r="CO144" s="29">
        <f>IF(ISBLANK(CatTemplate[[#This Row],[St. unit effort]]),0,(CatTemplate[[#This Row],[St. unit effort]] * CatTemplate[[#This Row],[Year8]]))</f>
        <v>0</v>
      </c>
      <c r="CP144" s="29">
        <f>IF(ISBLANK(CatTemplate[[#This Row],[St. unit effort]]),0,(CatTemplate[[#This Row],[St. unit effort]] * CatTemplate[[#This Row],[Year9]]))</f>
        <v>0</v>
      </c>
      <c r="CQ144" s="29">
        <f>IF(ISBLANK(CatTemplate[[#This Row],[St. unit effort]]),0,(CatTemplate[[#This Row],[St. unit effort]] * CatTemplate[[#This Row],[Year10]]))</f>
        <v>0</v>
      </c>
      <c r="CR144" s="29">
        <f>IF(ISBLANK(CatTemplate[[#This Row],[St. unit effort]]),0,(CatTemplate[[#This Row],[St. unit effort]] * CatTemplate[[#This Row],[Year11]]))</f>
        <v>0</v>
      </c>
      <c r="CS144" s="29">
        <f>IF(ISBLANK(CatTemplate[[#This Row],[St. unit effort]]),0,(CatTemplate[[#This Row],[St. unit effort]] * CatTemplate[[#This Row],[Year12]]))</f>
        <v>0</v>
      </c>
      <c r="CT144" s="29">
        <f>IF(ISBLANK(CatTemplate[[#This Row],[St. unit effort]]),0,(CatTemplate[[#This Row],[St. unit effort]] * CatTemplate[[#This Row],[Year13]]))</f>
        <v>0</v>
      </c>
      <c r="CU144" s="29">
        <f>IF(ISBLANK(CatTemplate[[#This Row],[St. unit effort]]),0,(CatTemplate[[#This Row],[St. unit effort]] * CatTemplate[[#This Row],[Year14]]))</f>
        <v>0</v>
      </c>
      <c r="CV144" s="29">
        <f>IF(ISBLANK(CatTemplate[[#This Row],[St. unit effort]]),0,(CatTemplate[[#This Row],[St. unit effort]] * CatTemplate[[#This Row],[Year15]]))</f>
        <v>0</v>
      </c>
      <c r="CW144" s="29">
        <f>IF(ISBLANK(CatTemplate[[#This Row],[St. unit effort]]),0,(CatTemplate[[#This Row],[St. unit effort]] * CatTemplate[[#This Row],[Year16]]))</f>
        <v>0</v>
      </c>
      <c r="CX144" s="29">
        <f>IF(ISBLANK(CatTemplate[[#This Row],[St. unit effort]]),0,(CatTemplate[[#This Row],[St. unit effort]] * CatTemplate[[#This Row],[Year17]]))</f>
        <v>0</v>
      </c>
      <c r="CY144" s="29">
        <f>IF(ISBLANK(CatTemplate[[#This Row],[St. unit effort]]),0,(CatTemplate[[#This Row],[St. unit effort]] * CatTemplate[[#This Row],[Year18]]))</f>
        <v>0</v>
      </c>
      <c r="CZ144" s="29">
        <f>IF(ISBLANK(CatTemplate[[#This Row],[St. unit effort]]),0,(CatTemplate[[#This Row],[St. unit effort]] * CatTemplate[[#This Row],[Year19]]))</f>
        <v>0</v>
      </c>
      <c r="DA144" s="29">
        <f>IF(ISBLANK(CatTemplate[[#This Row],[St. unit effort]]),0,(CatTemplate[[#This Row],[St. unit effort]] * CatTemplate[[#This Row],[Year20]]))</f>
        <v>0</v>
      </c>
      <c r="DB144" s="57">
        <f>IF(ISBLANK(CatTemplate[[#This Row],[St. unit effort]]),0,(CatTemplate[[#This Row],[St. unit effort]] * CatTemplate[[#This Row],[Year1]])*8/ParRatePM)</f>
        <v>0</v>
      </c>
      <c r="DC144" s="57">
        <f>IF(ISBLANK(CatTemplate[[#This Row],[St. unit effort]]),0,(CatTemplate[[#This Row],[St. unit effort]] * CatTemplate[[#This Row],[Year2]])*8/ParRatePM)</f>
        <v>0</v>
      </c>
      <c r="DD144" s="57">
        <f>IF(ISBLANK(CatTemplate[[#This Row],[St. unit effort]]),0,(CatTemplate[[#This Row],[St. unit effort]] * CatTemplate[[#This Row],[Year3]])*8/ParRatePM)</f>
        <v>0</v>
      </c>
      <c r="DE144" s="57">
        <f>IF(ISBLANK(CatTemplate[[#This Row],[St. unit effort]]),0,(CatTemplate[[#This Row],[St. unit effort]] * CatTemplate[[#This Row],[Year4]])*8/ParRatePM)</f>
        <v>0</v>
      </c>
      <c r="DF144" s="57">
        <f>IF(ISBLANK(CatTemplate[[#This Row],[St. unit effort]]),0,(CatTemplate[[#This Row],[St. unit effort]] * CatTemplate[[#This Row],[Year5]])*8/ParRatePM)</f>
        <v>0</v>
      </c>
      <c r="DG144" s="57">
        <f>IF(ISBLANK(CatTemplate[[#This Row],[St. unit effort]]),0,(CatTemplate[[#This Row],[St. unit effort]] * CatTemplate[[#This Row],[Year6]])*8/ParRatePM)</f>
        <v>0</v>
      </c>
      <c r="DH144" s="57">
        <f>IF(ISBLANK(CatTemplate[[#This Row],[St. unit effort]]),0,(CatTemplate[[#This Row],[St. unit effort]] * CatTemplate[[#This Row],[Year7]])*8/ParRatePM)</f>
        <v>0</v>
      </c>
      <c r="DI144" s="57">
        <f>IF(ISBLANK(CatTemplate[[#This Row],[St. unit effort]]),0,(CatTemplate[[#This Row],[St. unit effort]] * CatTemplate[[#This Row],[Year8]])*8/ParRatePM)</f>
        <v>0</v>
      </c>
      <c r="DJ144" s="57">
        <f>IF(ISBLANK(CatTemplate[[#This Row],[St. unit effort]]),0,(CatTemplate[[#This Row],[St. unit effort]] * CatTemplate[[#This Row],[Year9]])*8/ParRatePM)</f>
        <v>0</v>
      </c>
      <c r="DK144" s="57">
        <f>IF(ISBLANK(CatTemplate[[#This Row],[St. unit effort]]),0,(CatTemplate[[#This Row],[St. unit effort]] * CatTemplate[[#This Row],[Year10]])*8/ParRatePM)</f>
        <v>0</v>
      </c>
      <c r="DL144" s="57">
        <f>IF(ISBLANK(CatTemplate[[#This Row],[St. unit effort]]),0,(CatTemplate[[#This Row],[St. unit effort]] * CatTemplate[[#This Row],[Year11]])*8/ParRatePM)</f>
        <v>0</v>
      </c>
      <c r="DM144" s="57">
        <f>IF(ISBLANK(CatTemplate[[#This Row],[St. unit effort]]),0,(CatTemplate[[#This Row],[St. unit effort]] * CatTemplate[[#This Row],[Year12]])*8/ParRatePM)</f>
        <v>0</v>
      </c>
      <c r="DN144" s="57">
        <f>IF(ISBLANK(CatTemplate[[#This Row],[St. unit effort]]),0,(CatTemplate[[#This Row],[St. unit effort]] * CatTemplate[[#This Row],[Year13]])*8/ParRatePM)</f>
        <v>0</v>
      </c>
      <c r="DO144" s="57">
        <f>IF(ISBLANK(CatTemplate[[#This Row],[St. unit effort]]),0,(CatTemplate[[#This Row],[St. unit effort]] * CatTemplate[[#This Row],[Year14]])*8/ParRatePM)</f>
        <v>0</v>
      </c>
      <c r="DP144" s="57">
        <f>IF(ISBLANK(CatTemplate[[#This Row],[St. unit effort]]),0,(CatTemplate[[#This Row],[St. unit effort]] * CatTemplate[[#This Row],[Year15]])*8/ParRatePM)</f>
        <v>0</v>
      </c>
      <c r="DQ144" s="57">
        <f>IF(ISBLANK(CatTemplate[[#This Row],[St. unit effort]]),0,(CatTemplate[[#This Row],[St. unit effort]] * CatTemplate[[#This Row],[Year16]])*8/ParRatePM)</f>
        <v>0</v>
      </c>
      <c r="DR144" s="57">
        <f>IF(ISBLANK(CatTemplate[[#This Row],[St. unit effort]]),0,(CatTemplate[[#This Row],[St. unit effort]] * CatTemplate[[#This Row],[Year17]])*8/ParRatePM)</f>
        <v>0</v>
      </c>
      <c r="DS144" s="57">
        <f>IF(ISBLANK(CatTemplate[[#This Row],[St. unit effort]]),0,(CatTemplate[[#This Row],[St. unit effort]] * CatTemplate[[#This Row],[Year18]])*8/ParRatePM)</f>
        <v>0</v>
      </c>
      <c r="DT144" s="57">
        <f>IF(ISBLANK(CatTemplate[[#This Row],[St. unit effort]]),0,(CatTemplate[[#This Row],[St. unit effort]] * CatTemplate[[#This Row],[Year19]])*8/ParRatePM)</f>
        <v>0</v>
      </c>
      <c r="DU144" s="57">
        <f>IF(ISBLANK(CatTemplate[[#This Row],[St. unit effort]]),0,(CatTemplate[[#This Row],[St. unit effort]] * CatTemplate[[#This Row],[Year20]])*8/ParRatePM)</f>
        <v>0</v>
      </c>
      <c r="DV144" s="54">
        <f>SUM(CatTemplate[[#This Row],[PM1]:[PM20]])</f>
        <v>0</v>
      </c>
      <c r="DW144" s="56">
        <f t="shared" si="47"/>
        <v>0</v>
      </c>
      <c r="DX144" s="56">
        <f t="shared" si="47"/>
        <v>0</v>
      </c>
      <c r="DY144" s="56">
        <f t="shared" si="47"/>
        <v>0</v>
      </c>
      <c r="DZ144" s="56">
        <f t="shared" si="47"/>
        <v>0</v>
      </c>
      <c r="EA144" s="56">
        <f t="shared" si="47"/>
        <v>0</v>
      </c>
      <c r="EB144" s="56">
        <f t="shared" si="47"/>
        <v>0</v>
      </c>
      <c r="EC144" s="56">
        <f t="shared" si="47"/>
        <v>0</v>
      </c>
      <c r="ED144" s="56">
        <f t="shared" si="47"/>
        <v>0</v>
      </c>
      <c r="EE144" s="56">
        <f t="shared" si="47"/>
        <v>0</v>
      </c>
      <c r="EF144" s="56">
        <f t="shared" si="47"/>
        <v>0</v>
      </c>
      <c r="EG144" s="56">
        <f t="shared" si="47"/>
        <v>0</v>
      </c>
      <c r="EH144" s="56">
        <f t="shared" si="47"/>
        <v>0</v>
      </c>
      <c r="EI144" s="56">
        <f t="shared" si="47"/>
        <v>0</v>
      </c>
      <c r="EJ144" s="56">
        <f t="shared" si="47"/>
        <v>0</v>
      </c>
      <c r="EK144" s="56">
        <f t="shared" si="47"/>
        <v>0</v>
      </c>
      <c r="EL144" s="56">
        <f t="shared" si="47"/>
        <v>0</v>
      </c>
      <c r="EM144" s="56">
        <f t="shared" si="45"/>
        <v>0</v>
      </c>
      <c r="EN144" s="56">
        <f t="shared" si="45"/>
        <v>0</v>
      </c>
      <c r="EO144" s="56">
        <f t="shared" si="45"/>
        <v>0</v>
      </c>
      <c r="EP144" s="56">
        <f t="shared" si="45"/>
        <v>0</v>
      </c>
      <c r="EQ144" s="30">
        <f>CatTemplate[[#This Row],[Eq. unit cost]] * CatTemplate[[#This Row],[Eq. quantity]]</f>
        <v>0</v>
      </c>
      <c r="ER144" s="30">
        <f>CatTemplate[[#This Row],[Cons. unit cost]] *CatTemplate[[#This Row],[Cons. quantity]]</f>
        <v>0</v>
      </c>
      <c r="ES144" s="30">
        <f>CatTemplate[[#This Row],[Oth. unit cost]] *CatTemplate[[#This Row],[Oth. quantity]]</f>
        <v>0</v>
      </c>
      <c r="ET144" s="55">
        <f>SUM(CatTemplate[[#This Row],[CO1]:[CO20]])</f>
        <v>0</v>
      </c>
      <c r="EU144" s="56">
        <f t="shared" si="48"/>
        <v>0</v>
      </c>
      <c r="EV144" s="56">
        <f t="shared" si="48"/>
        <v>0</v>
      </c>
      <c r="EW144" s="56">
        <f t="shared" si="48"/>
        <v>0</v>
      </c>
      <c r="EX144" s="56">
        <f t="shared" si="48"/>
        <v>0</v>
      </c>
      <c r="EY144" s="56">
        <f t="shared" si="48"/>
        <v>0</v>
      </c>
      <c r="EZ144" s="56">
        <f t="shared" si="48"/>
        <v>0</v>
      </c>
      <c r="FA144" s="56">
        <f t="shared" si="48"/>
        <v>0</v>
      </c>
      <c r="FB144" s="56">
        <f t="shared" si="48"/>
        <v>0</v>
      </c>
      <c r="FC144" s="56">
        <f t="shared" si="48"/>
        <v>0</v>
      </c>
      <c r="FD144" s="56">
        <f t="shared" si="48"/>
        <v>0</v>
      </c>
      <c r="FE144" s="56">
        <f t="shared" si="48"/>
        <v>0</v>
      </c>
      <c r="FF144" s="56">
        <f t="shared" si="48"/>
        <v>0</v>
      </c>
      <c r="FG144" s="56">
        <f t="shared" si="48"/>
        <v>0</v>
      </c>
      <c r="FH144" s="56">
        <f t="shared" si="48"/>
        <v>0</v>
      </c>
      <c r="FI144" s="56">
        <f t="shared" si="48"/>
        <v>0</v>
      </c>
      <c r="FJ144" s="56">
        <f t="shared" si="48"/>
        <v>0</v>
      </c>
      <c r="FK144" s="56">
        <f t="shared" si="46"/>
        <v>0</v>
      </c>
      <c r="FL144" s="56">
        <f t="shared" si="46"/>
        <v>0</v>
      </c>
      <c r="FM144" s="56">
        <f t="shared" si="46"/>
        <v>0</v>
      </c>
      <c r="FN144" s="56">
        <f t="shared" si="46"/>
        <v>0</v>
      </c>
      <c r="FO144" s="58">
        <f>SUM(CatTemplate[[#This Row],[CS1]:[CS20]])</f>
        <v>0</v>
      </c>
      <c r="FP144" s="59">
        <f>CatTemplate[[#This Row],[Total Oth. cost]]+CatTemplate[[#This Row],[Total St. Cost]]</f>
        <v>0</v>
      </c>
      <c r="FQ144" s="33" t="e">
        <f t="shared" si="49"/>
        <v>#VALUE!</v>
      </c>
      <c r="FR144" s="33" t="e">
        <f t="shared" si="50"/>
        <v>#VALUE!</v>
      </c>
      <c r="FS144" s="30" t="e">
        <f>(CatTemplate[[#This Row],[CO1]] + CatTemplate[[#This Row],[CS1]]) * (1 + getRateOHFinal) * getRateMarkupFinal</f>
        <v>#VALUE!</v>
      </c>
      <c r="FT144" s="30" t="e">
        <f>(CatTemplate[[#This Row],[CO2]] + CatTemplate[[#This Row],[CS2]]) * (1 + getRateOHFinal) * getRateMarkupFinal</f>
        <v>#VALUE!</v>
      </c>
      <c r="FU144" s="30" t="e">
        <f>(CatTemplate[[#This Row],[CO3]] + CatTemplate[[#This Row],[CS3]]) * (1 + getRateOHFinal) * getRateMarkupFinal</f>
        <v>#VALUE!</v>
      </c>
      <c r="FV144" s="30" t="e">
        <f>(CatTemplate[[#This Row],[CO4]] + CatTemplate[[#This Row],[CS4]]) * (1 + getRateOHFinal) * getRateMarkupFinal</f>
        <v>#VALUE!</v>
      </c>
      <c r="FW144" s="30" t="e">
        <f>(CatTemplate[[#This Row],[CO5]] + CatTemplate[[#This Row],[CS5]]) * (1 + getRateOHFinal) * getRateMarkupFinal</f>
        <v>#VALUE!</v>
      </c>
      <c r="FX144" s="30" t="e">
        <f>(CatTemplate[[#This Row],[CO6]] + CatTemplate[[#This Row],[CS6]]) * (1 + getRateOHFinal) * getRateMarkupFinal</f>
        <v>#VALUE!</v>
      </c>
      <c r="FY144" s="30" t="e">
        <f>(CatTemplate[[#This Row],[CO7]] + CatTemplate[[#This Row],[CS7]]) * (1 + getRateOHFinal) * getRateMarkupFinal</f>
        <v>#VALUE!</v>
      </c>
      <c r="FZ144" s="30" t="e">
        <f>(CatTemplate[[#This Row],[CO8]] + CatTemplate[[#This Row],[CS8]]) * (1 + getRateOHFinal) * getRateMarkupFinal</f>
        <v>#VALUE!</v>
      </c>
      <c r="GA144" s="30" t="e">
        <f>(CatTemplate[[#This Row],[CO9]] + CatTemplate[[#This Row],[CS9]]) * (1 + getRateOHFinal) * getRateMarkupFinal</f>
        <v>#VALUE!</v>
      </c>
      <c r="GB144" s="30" t="e">
        <f>(CatTemplate[[#This Row],[CO10]] + CatTemplate[[#This Row],[CS10]]) * (1 + getRateOHFinal) * getRateMarkupFinal</f>
        <v>#VALUE!</v>
      </c>
      <c r="GC144" s="30" t="e">
        <f>(CatTemplate[[#This Row],[CO11]] + CatTemplate[[#This Row],[CS11]]) * (1 + getRateOHFinal) * getRateMarkupFinal</f>
        <v>#VALUE!</v>
      </c>
      <c r="GD144" s="30" t="e">
        <f>(CatTemplate[[#This Row],[CO12]] + CatTemplate[[#This Row],[CS12]]) * (1 + getRateOHFinal) * getRateMarkupFinal</f>
        <v>#VALUE!</v>
      </c>
      <c r="GE144" s="30" t="e">
        <f>(CatTemplate[[#This Row],[CO13]] + CatTemplate[[#This Row],[CS13]]) * (1 + getRateOHFinal) * getRateMarkupFinal</f>
        <v>#VALUE!</v>
      </c>
      <c r="GF144" s="30" t="e">
        <f>(CatTemplate[[#This Row],[CO14]] + CatTemplate[[#This Row],[CS14]]) * (1 + getRateOHFinal) * getRateMarkupFinal</f>
        <v>#VALUE!</v>
      </c>
      <c r="GG144" s="30" t="e">
        <f>(CatTemplate[[#This Row],[CO15]] + CatTemplate[[#This Row],[CS15]]) * (1 + getRateOHFinal) * getRateMarkupFinal</f>
        <v>#VALUE!</v>
      </c>
      <c r="GH144" s="30" t="e">
        <f>(CatTemplate[[#This Row],[CO16]] + CatTemplate[[#This Row],[CS16]]) * (1 + getRateOHFinal) * getRateMarkupFinal</f>
        <v>#VALUE!</v>
      </c>
      <c r="GI144" s="30" t="e">
        <f>(CatTemplate[[#This Row],[CO17]] + CatTemplate[[#This Row],[CS17]]) * (1 + getRateOHFinal) * getRateMarkupFinal</f>
        <v>#VALUE!</v>
      </c>
      <c r="GJ144" s="30" t="e">
        <f>(CatTemplate[[#This Row],[CO18]] + CatTemplate[[#This Row],[CS18]]) * (1 + getRateOHFinal) * getRateMarkupFinal</f>
        <v>#VALUE!</v>
      </c>
      <c r="GK144" s="30" t="e">
        <f>(CatTemplate[[#This Row],[CO19]] + CatTemplate[[#This Row],[CS19]]) * (1 + getRateOHFinal) * getRateMarkupFinal</f>
        <v>#VALUE!</v>
      </c>
      <c r="GL144" s="30" t="e">
        <f>(CatTemplate[[#This Row],[CO20]] + CatTemplate[[#This Row],[CS20]]) * (1 + getRateOHFinal) * getRateMarkupFinal</f>
        <v>#VALUE!</v>
      </c>
      <c r="GM144" s="30" t="e">
        <f t="shared" si="51"/>
        <v>#VALUE!</v>
      </c>
      <c r="GN144" s="30" t="e">
        <f t="shared" si="52"/>
        <v>#VALUE!</v>
      </c>
      <c r="GO144" s="30" t="e">
        <f t="shared" si="53"/>
        <v>#VALUE!</v>
      </c>
      <c r="GP144" s="30" t="e">
        <f t="shared" si="54"/>
        <v>#VALUE!</v>
      </c>
      <c r="GQ144" s="30" t="e">
        <f>(CatTemplate[[#This Row],[CO1]]+CatTemplate[[#This Row],[CS1]]) * (1+ getRateOHFinal) * (1 + getRateMarkupFinal)</f>
        <v>#VALUE!</v>
      </c>
      <c r="GR144" s="30" t="e">
        <f>(CatTemplate[[#This Row],[CO2]]+CatTemplate[[#This Row],[CS2]]) * (1+ getRateOHFinal) * (1 + getRateMarkupFinal)</f>
        <v>#VALUE!</v>
      </c>
      <c r="GS144" s="30" t="e">
        <f>(CatTemplate[[#This Row],[CO3]]+CatTemplate[[#This Row],[CS3]]) * (1+ getRateOHFinal) * (1 + getRateMarkupFinal)</f>
        <v>#VALUE!</v>
      </c>
      <c r="GT144" s="30" t="e">
        <f>(CatTemplate[[#This Row],[CO4]]+CatTemplate[[#This Row],[CS4]]) * (1+ getRateOHFinal) * (1 + getRateMarkupFinal)</f>
        <v>#VALUE!</v>
      </c>
      <c r="GU144" s="30" t="e">
        <f>(CatTemplate[[#This Row],[CO5]]+CatTemplate[[#This Row],[CS5]]) * (1+ getRateOHFinal) * (1 + getRateMarkupFinal)</f>
        <v>#VALUE!</v>
      </c>
      <c r="GV144" s="30" t="e">
        <f>(CatTemplate[[#This Row],[CO6]]+CatTemplate[[#This Row],[CS6]]) * (1+ getRateOHFinal) * (1 + getRateMarkupFinal)</f>
        <v>#VALUE!</v>
      </c>
      <c r="GW144" s="30" t="e">
        <f>(CatTemplate[[#This Row],[CO7]]+CatTemplate[[#This Row],[CS7]]) * (1+ getRateOHFinal) * (1 + getRateMarkupFinal)</f>
        <v>#VALUE!</v>
      </c>
      <c r="GX144" s="30" t="e">
        <f>(CatTemplate[[#This Row],[CO8]]+CatTemplate[[#This Row],[CS8]]) * (1+ getRateOHFinal) * (1 + getRateMarkupFinal)</f>
        <v>#VALUE!</v>
      </c>
      <c r="GY144" s="30" t="e">
        <f>(CatTemplate[[#This Row],[CO9]]+CatTemplate[[#This Row],[CS9]]) * (1+ getRateOHFinal) * (1 + getRateMarkupFinal)</f>
        <v>#VALUE!</v>
      </c>
      <c r="GZ144" s="30" t="e">
        <f>(CatTemplate[[#This Row],[CO10]]+CatTemplate[[#This Row],[CS10]]) * (1+ getRateOHFinal) * (1 + getRateMarkupFinal)</f>
        <v>#VALUE!</v>
      </c>
      <c r="HA144" s="30" t="e">
        <f>(CatTemplate[[#This Row],[CO11]]+CatTemplate[[#This Row],[CS11]]) * (1+ getRateOHFinal) * (1 + getRateMarkupFinal)</f>
        <v>#VALUE!</v>
      </c>
      <c r="HB144" s="30" t="e">
        <f>(CatTemplate[[#This Row],[CO12]]+CatTemplate[[#This Row],[CS12]]) * (1+ getRateOHFinal) * (1 + getRateMarkupFinal)</f>
        <v>#VALUE!</v>
      </c>
      <c r="HC144" s="30" t="e">
        <f>(CatTemplate[[#This Row],[CO13]]+CatTemplate[[#This Row],[CS13]]) * (1+ getRateOHFinal) * (1 + getRateMarkupFinal)</f>
        <v>#VALUE!</v>
      </c>
      <c r="HD144" s="30" t="e">
        <f>(CatTemplate[[#This Row],[CO14]]+CatTemplate[[#This Row],[CS14]]) * (1+ getRateOHFinal) * (1 + getRateMarkupFinal)</f>
        <v>#VALUE!</v>
      </c>
      <c r="HE144" s="30" t="e">
        <f>(CatTemplate[[#This Row],[CO15]]+CatTemplate[[#This Row],[CS15]]) * (1+ getRateOHFinal) * (1 + getRateMarkupFinal)</f>
        <v>#VALUE!</v>
      </c>
      <c r="HF144" s="30" t="e">
        <f>(CatTemplate[[#This Row],[CO16]]+CatTemplate[[#This Row],[CS16]]) * (1+ getRateOHFinal) * (1 + getRateMarkupFinal)</f>
        <v>#VALUE!</v>
      </c>
      <c r="HG144" s="30" t="e">
        <f>(CatTemplate[[#This Row],[CO17]]+CatTemplate[[#This Row],[CS17]]) * (1+ getRateOHFinal) * (1 + getRateMarkupFinal)</f>
        <v>#VALUE!</v>
      </c>
      <c r="HH144" s="30" t="e">
        <f>(CatTemplate[[#This Row],[CO18]]+CatTemplate[[#This Row],[CS18]]) * (1+ getRateOHFinal) * (1 + getRateMarkupFinal)</f>
        <v>#VALUE!</v>
      </c>
      <c r="HI144" s="30" t="e">
        <f>(CatTemplate[[#This Row],[CO19]]+CatTemplate[[#This Row],[CS19]]) * (1+ getRateOHFinal) * (1 + getRateMarkupFinal)</f>
        <v>#VALUE!</v>
      </c>
      <c r="HJ144" s="30" t="e">
        <f>(CatTemplate[[#This Row],[CO20]]+CatTemplate[[#This Row],[CS20]]) * (1+ getRateOHFinal) * (1 + getRateMarkupFinal)</f>
        <v>#VALUE!</v>
      </c>
      <c r="HK144" s="39" t="e">
        <f>CatTemplate[[#This Row],[Total cost]]+CatTemplate[[#This Row],[OH Amount]]+CatTemplate[[#This Row],[Markup]]</f>
        <v>#VALUE!</v>
      </c>
      <c r="HL144" s="63">
        <f>IF(CatTemplate[[#This Row],[Units]]="Days",CatTemplate[[#This Row],[Project quantity]]*CatTemplate[[#This Row],[St. unit effort]],CatTemplate[[#This Row],[Project quantity]])</f>
        <v>0</v>
      </c>
      <c r="HM144" s="287">
        <f>IFERROR(CatTemplate[[#This Row],[Total Price]]/(CatTemplate[[#This Row],[Final Quantity]]),0)</f>
        <v>0</v>
      </c>
      <c r="HN144" s="261"/>
    </row>
    <row r="145" spans="2:222" ht="25.5" customHeight="1" x14ac:dyDescent="0.2">
      <c r="B145" s="6" t="s">
        <v>75</v>
      </c>
      <c r="C145" s="22">
        <v>2</v>
      </c>
      <c r="D145" s="7" t="s">
        <v>75</v>
      </c>
      <c r="E145" s="24">
        <v>10</v>
      </c>
      <c r="F145" s="18" t="s">
        <v>164</v>
      </c>
      <c r="G145" s="26">
        <v>31</v>
      </c>
      <c r="H145" s="18" t="s">
        <v>166</v>
      </c>
      <c r="I145" s="18" t="s">
        <v>898</v>
      </c>
      <c r="J145" s="15" t="s">
        <v>28</v>
      </c>
      <c r="K145" s="15"/>
      <c r="L145" s="15" t="s">
        <v>140</v>
      </c>
      <c r="M145" s="15" t="s">
        <v>206</v>
      </c>
      <c r="N145" s="15" t="s">
        <v>858</v>
      </c>
      <c r="O145" s="320"/>
      <c r="P145" s="71"/>
      <c r="Q145" s="108"/>
      <c r="R145" s="73"/>
      <c r="S145" s="97"/>
      <c r="T145" s="100">
        <f>getEqUnitCost</f>
        <v>0</v>
      </c>
      <c r="U145" s="73">
        <f>getEqUnitEffort</f>
        <v>0</v>
      </c>
      <c r="V145" s="101">
        <f>getEqQuantity</f>
        <v>0</v>
      </c>
      <c r="W145" s="320"/>
      <c r="X145" s="100">
        <f>getConsUnitCost</f>
        <v>0</v>
      </c>
      <c r="Y145" s="73">
        <f>getConsUnitEffort</f>
        <v>0</v>
      </c>
      <c r="Z145" s="14">
        <f>getConsQuantity</f>
        <v>0</v>
      </c>
      <c r="AA145" s="320"/>
      <c r="AB145" s="72"/>
      <c r="AC145" s="112"/>
      <c r="AD145" s="14">
        <f>getOthQuantity</f>
        <v>0</v>
      </c>
      <c r="AE145" s="320"/>
      <c r="AF145" s="28" t="str">
        <f>IF(ISBLANK(CatTemplate[[#This Row],[Resource type]]),"",CatTemplate[[#This Row],[Resource type]])</f>
        <v>CIEC CRA</v>
      </c>
      <c r="AG145" s="242">
        <f>getStaffUnitCost</f>
        <v>529.72667641480098</v>
      </c>
      <c r="AH145" s="113">
        <f>getStaffUnitEffort</f>
        <v>0</v>
      </c>
      <c r="AI145" s="40">
        <f>getStaffQuantity</f>
        <v>0</v>
      </c>
      <c r="AJ145" s="41">
        <f>CatTemplate[[#This Row],[St. quantity]]*8/ParRatePM</f>
        <v>0</v>
      </c>
      <c r="AK145" s="320"/>
      <c r="AL145" s="53" t="str">
        <f>CatTemplate[[#This Row],[Item type]]</f>
        <v>Days</v>
      </c>
      <c r="AM145" s="12">
        <f>SUM(CatTemplate[[#This Row],[Year1]:[Year20]])</f>
        <v>0</v>
      </c>
      <c r="AN145" s="52"/>
      <c r="AO145" s="52"/>
      <c r="AP145" s="52"/>
      <c r="AQ145" s="8"/>
      <c r="AR145" s="8"/>
      <c r="AS145" s="8"/>
      <c r="AT145" s="8"/>
      <c r="AU145" s="8"/>
      <c r="AV145" s="8"/>
      <c r="AW145" s="8"/>
      <c r="AX145" s="8"/>
      <c r="AY145" s="8"/>
      <c r="AZ145" s="8"/>
      <c r="BA145" s="8"/>
      <c r="BB145" s="8"/>
      <c r="BC145" s="8"/>
      <c r="BD145" s="8"/>
      <c r="BE145" s="8"/>
      <c r="BF145" s="8"/>
      <c r="BG145" s="36"/>
      <c r="BH145" s="320"/>
      <c r="BI145" s="37" t="str">
        <f>getCostCategory</f>
        <v>01 Staff costs</v>
      </c>
      <c r="BJ145" s="37" t="str">
        <f>getSection</f>
        <v>02 Patient visits and data collection</v>
      </c>
      <c r="BK145" s="32" t="str">
        <f>getObject</f>
        <v>CIEC CRA</v>
      </c>
      <c r="BL145" s="30">
        <f>IFERROR(getUnitCost * IF(CatTemplate[[#This Row],[Cost Category Comp.]]="01 Staff costs", 1,1),0)</f>
        <v>529.72667641480098</v>
      </c>
      <c r="BM145" s="29">
        <f>IF(AND(ISBLANK(CatTemplate[[#This Row],[Eq. unit cost]]),ISBLANK(CatTemplate[[#This Row],[Cons. unit cost]]),ISBLANK(CatTemplate[[#This Row],[Oth. unit cost]])), 0, IF(getUnitEffort =0,1,getUnitEffort) * CatTemplate[[#This Row],[Year1]])</f>
        <v>0</v>
      </c>
      <c r="BN145" s="29">
        <f>IF(AND(ISBLANK(CatTemplate[[#This Row],[Eq. unit cost]]),ISBLANK(CatTemplate[[#This Row],[Cons. unit cost]]),ISBLANK(CatTemplate[[#This Row],[Oth. unit cost]])), 0, IF(getUnitEffort =0,1,getUnitEffort) * CatTemplate[[#This Row],[Year2]])</f>
        <v>0</v>
      </c>
      <c r="BO145" s="29">
        <f>IF(AND(ISBLANK(CatTemplate[[#This Row],[Eq. unit cost]]),ISBLANK(CatTemplate[[#This Row],[Cons. unit cost]]),ISBLANK(CatTemplate[[#This Row],[Oth. unit cost]])), 0, IF(getUnitEffort =0,1,getUnitEffort) * CatTemplate[[#This Row],[Year3]])</f>
        <v>0</v>
      </c>
      <c r="BP145" s="29">
        <f>IF(AND(ISBLANK(CatTemplate[[#This Row],[Eq. unit cost]]),ISBLANK(CatTemplate[[#This Row],[Cons. unit cost]]),ISBLANK(CatTemplate[[#This Row],[Oth. unit cost]])), 0, IF(getUnitEffort =0,1,getUnitEffort) * CatTemplate[[#This Row],[Year4]])</f>
        <v>0</v>
      </c>
      <c r="BQ145" s="29">
        <f>IF(AND(ISBLANK(CatTemplate[[#This Row],[Eq. unit cost]]),ISBLANK(CatTemplate[[#This Row],[Cons. unit cost]]),ISBLANK(CatTemplate[[#This Row],[Oth. unit cost]])), 0, IF(getUnitEffort =0,1,getUnitEffort) * CatTemplate[[#This Row],[Year5]])</f>
        <v>0</v>
      </c>
      <c r="BR145" s="29">
        <f>IF(AND(ISBLANK(CatTemplate[[#This Row],[Eq. unit cost]]),ISBLANK(CatTemplate[[#This Row],[Cons. unit cost]]),ISBLANK(CatTemplate[[#This Row],[Oth. unit cost]])), 0, IF(getUnitEffort =0,1,getUnitEffort) * CatTemplate[[#This Row],[Year6]])</f>
        <v>0</v>
      </c>
      <c r="BS145" s="29">
        <f>IF(AND(ISBLANK(CatTemplate[[#This Row],[Eq. unit cost]]),ISBLANK(CatTemplate[[#This Row],[Cons. unit cost]]),ISBLANK(CatTemplate[[#This Row],[Oth. unit cost]])), 0, IF(getUnitEffort =0,1,getUnitEffort) * CatTemplate[[#This Row],[Year7]])</f>
        <v>0</v>
      </c>
      <c r="BT145" s="29">
        <f>IF(AND(ISBLANK(CatTemplate[[#This Row],[Eq. unit cost]]),ISBLANK(CatTemplate[[#This Row],[Cons. unit cost]]),ISBLANK(CatTemplate[[#This Row],[Oth. unit cost]])), 0, IF(getUnitEffort =0,1,getUnitEffort) * CatTemplate[[#This Row],[Year8]])</f>
        <v>0</v>
      </c>
      <c r="BU145" s="29">
        <f>IF(AND(ISBLANK(CatTemplate[[#This Row],[Eq. unit cost]]),ISBLANK(CatTemplate[[#This Row],[Cons. unit cost]]),ISBLANK(CatTemplate[[#This Row],[Oth. unit cost]])), 0, IF(getUnitEffort =0,1,getUnitEffort) * CatTemplate[[#This Row],[Year9]])</f>
        <v>0</v>
      </c>
      <c r="BV145" s="29">
        <f>IF(AND(ISBLANK(CatTemplate[[#This Row],[Eq. unit cost]]),ISBLANK(CatTemplate[[#This Row],[Cons. unit cost]]),ISBLANK(CatTemplate[[#This Row],[Oth. unit cost]])), 0, IF(getUnitEffort =0,1,getUnitEffort) * CatTemplate[[#This Row],[Year10]])</f>
        <v>0</v>
      </c>
      <c r="BW145" s="29">
        <f>IF(AND(ISBLANK(CatTemplate[[#This Row],[Eq. unit cost]]),ISBLANK(CatTemplate[[#This Row],[Cons. unit cost]]),ISBLANK(CatTemplate[[#This Row],[Oth. unit cost]])), 0, IF(getUnitEffort =0,1,getUnitEffort) * CatTemplate[[#This Row],[Year11]])</f>
        <v>0</v>
      </c>
      <c r="BX145" s="29">
        <f>IF(AND(ISBLANK(CatTemplate[[#This Row],[Eq. unit cost]]),ISBLANK(CatTemplate[[#This Row],[Cons. unit cost]]),ISBLANK(CatTemplate[[#This Row],[Oth. unit cost]])), 0, IF(getUnitEffort =0,1,getUnitEffort) * CatTemplate[[#This Row],[Year12]])</f>
        <v>0</v>
      </c>
      <c r="BY145" s="29">
        <f>IF(AND(ISBLANK(CatTemplate[[#This Row],[Eq. unit cost]]),ISBLANK(CatTemplate[[#This Row],[Cons. unit cost]]),ISBLANK(CatTemplate[[#This Row],[Oth. unit cost]])), 0, IF(getUnitEffort =0,1,getUnitEffort) * CatTemplate[[#This Row],[Year13]])</f>
        <v>0</v>
      </c>
      <c r="BZ145" s="29">
        <f>IF(AND(ISBLANK(CatTemplate[[#This Row],[Eq. unit cost]]),ISBLANK(CatTemplate[[#This Row],[Cons. unit cost]]),ISBLANK(CatTemplate[[#This Row],[Oth. unit cost]])), 0, IF(getUnitEffort =0,1,getUnitEffort) * CatTemplate[[#This Row],[Year14]])</f>
        <v>0</v>
      </c>
      <c r="CA145" s="29">
        <f>IF(AND(ISBLANK(CatTemplate[[#This Row],[Eq. unit cost]]),ISBLANK(CatTemplate[[#This Row],[Cons. unit cost]]),ISBLANK(CatTemplate[[#This Row],[Oth. unit cost]])), 0, IF(getUnitEffort =0,1,getUnitEffort) * CatTemplate[[#This Row],[Year15]])</f>
        <v>0</v>
      </c>
      <c r="CB145" s="29">
        <f>IF(AND(ISBLANK(CatTemplate[[#This Row],[Eq. unit cost]]),ISBLANK(CatTemplate[[#This Row],[Cons. unit cost]]),ISBLANK(CatTemplate[[#This Row],[Oth. unit cost]])), 0, IF(getUnitEffort =0,1,getUnitEffort) * CatTemplate[[#This Row],[Year16]])</f>
        <v>0</v>
      </c>
      <c r="CC145" s="29">
        <f>IF(AND(ISBLANK(CatTemplate[[#This Row],[Eq. unit cost]]),ISBLANK(CatTemplate[[#This Row],[Cons. unit cost]]),ISBLANK(CatTemplate[[#This Row],[Oth. unit cost]])), 0, IF(getUnitEffort =0,1,getUnitEffort) * CatTemplate[[#This Row],[Year17]])</f>
        <v>0</v>
      </c>
      <c r="CD145" s="29">
        <f>IF(AND(ISBLANK(CatTemplate[[#This Row],[Eq. unit cost]]),ISBLANK(CatTemplate[[#This Row],[Cons. unit cost]]),ISBLANK(CatTemplate[[#This Row],[Oth. unit cost]])), 0, IF(getUnitEffort =0,1,getUnitEffort) * CatTemplate[[#This Row],[Year18]])</f>
        <v>0</v>
      </c>
      <c r="CE145" s="29">
        <f>IF(AND(ISBLANK(CatTemplate[[#This Row],[Eq. unit cost]]),ISBLANK(CatTemplate[[#This Row],[Cons. unit cost]]),ISBLANK(CatTemplate[[#This Row],[Oth. unit cost]])), 0, IF(getUnitEffort =0,1,getUnitEffort) * CatTemplate[[#This Row],[Year19]])</f>
        <v>0</v>
      </c>
      <c r="CF145" s="29">
        <f>IF(AND(ISBLANK(CatTemplate[[#This Row],[Eq. unit cost]]),ISBLANK(CatTemplate[[#This Row],[Cons. unit cost]]),ISBLANK(CatTemplate[[#This Row],[Oth. unit cost]])), 0, IF(getUnitEffort =0,1,getUnitEffort) * CatTemplate[[#This Row],[Year20]])</f>
        <v>0</v>
      </c>
      <c r="CG145" s="45">
        <f>SUM(CatTemplate[[#This Row],[Q1]:[Q20]])</f>
        <v>0</v>
      </c>
      <c r="CH145" s="29">
        <f>IF(ISBLANK(CatTemplate[[#This Row],[St. unit effort]]),0,(CatTemplate[[#This Row],[St. unit effort]] * CatTemplate[[#This Row],[Year1]]))</f>
        <v>0</v>
      </c>
      <c r="CI145" s="29">
        <f>IF(ISBLANK(CatTemplate[[#This Row],[St. unit effort]]),0,(CatTemplate[[#This Row],[St. unit effort]] * CatTemplate[[#This Row],[Year2]]))</f>
        <v>0</v>
      </c>
      <c r="CJ145" s="29">
        <f>IF(ISBLANK(CatTemplate[[#This Row],[St. unit effort]]),0,(CatTemplate[[#This Row],[St. unit effort]] * CatTemplate[[#This Row],[Year3]]))</f>
        <v>0</v>
      </c>
      <c r="CK145" s="29">
        <f>IF(ISBLANK(CatTemplate[[#This Row],[St. unit effort]]),0,(CatTemplate[[#This Row],[St. unit effort]] * CatTemplate[[#This Row],[Year4]]))</f>
        <v>0</v>
      </c>
      <c r="CL145" s="29">
        <f>IF(ISBLANK(CatTemplate[[#This Row],[St. unit effort]]),0,(CatTemplate[[#This Row],[St. unit effort]] * CatTemplate[[#This Row],[Year5]]))</f>
        <v>0</v>
      </c>
      <c r="CM145" s="29">
        <f>IF(ISBLANK(CatTemplate[[#This Row],[St. unit effort]]),0,(CatTemplate[[#This Row],[St. unit effort]] * CatTemplate[[#This Row],[Year6]]))</f>
        <v>0</v>
      </c>
      <c r="CN145" s="29">
        <f>IF(ISBLANK(CatTemplate[[#This Row],[St. unit effort]]),0,(CatTemplate[[#This Row],[St. unit effort]] * CatTemplate[[#This Row],[Year7]]))</f>
        <v>0</v>
      </c>
      <c r="CO145" s="29">
        <f>IF(ISBLANK(CatTemplate[[#This Row],[St. unit effort]]),0,(CatTemplate[[#This Row],[St. unit effort]] * CatTemplate[[#This Row],[Year8]]))</f>
        <v>0</v>
      </c>
      <c r="CP145" s="29">
        <f>IF(ISBLANK(CatTemplate[[#This Row],[St. unit effort]]),0,(CatTemplate[[#This Row],[St. unit effort]] * CatTemplate[[#This Row],[Year9]]))</f>
        <v>0</v>
      </c>
      <c r="CQ145" s="29">
        <f>IF(ISBLANK(CatTemplate[[#This Row],[St. unit effort]]),0,(CatTemplate[[#This Row],[St. unit effort]] * CatTemplate[[#This Row],[Year10]]))</f>
        <v>0</v>
      </c>
      <c r="CR145" s="29">
        <f>IF(ISBLANK(CatTemplate[[#This Row],[St. unit effort]]),0,(CatTemplate[[#This Row],[St. unit effort]] * CatTemplate[[#This Row],[Year11]]))</f>
        <v>0</v>
      </c>
      <c r="CS145" s="29">
        <f>IF(ISBLANK(CatTemplate[[#This Row],[St. unit effort]]),0,(CatTemplate[[#This Row],[St. unit effort]] * CatTemplate[[#This Row],[Year12]]))</f>
        <v>0</v>
      </c>
      <c r="CT145" s="29">
        <f>IF(ISBLANK(CatTemplate[[#This Row],[St. unit effort]]),0,(CatTemplate[[#This Row],[St. unit effort]] * CatTemplate[[#This Row],[Year13]]))</f>
        <v>0</v>
      </c>
      <c r="CU145" s="29">
        <f>IF(ISBLANK(CatTemplate[[#This Row],[St. unit effort]]),0,(CatTemplate[[#This Row],[St. unit effort]] * CatTemplate[[#This Row],[Year14]]))</f>
        <v>0</v>
      </c>
      <c r="CV145" s="29">
        <f>IF(ISBLANK(CatTemplate[[#This Row],[St. unit effort]]),0,(CatTemplate[[#This Row],[St. unit effort]] * CatTemplate[[#This Row],[Year15]]))</f>
        <v>0</v>
      </c>
      <c r="CW145" s="29">
        <f>IF(ISBLANK(CatTemplate[[#This Row],[St. unit effort]]),0,(CatTemplate[[#This Row],[St. unit effort]] * CatTemplate[[#This Row],[Year16]]))</f>
        <v>0</v>
      </c>
      <c r="CX145" s="29">
        <f>IF(ISBLANK(CatTemplate[[#This Row],[St. unit effort]]),0,(CatTemplate[[#This Row],[St. unit effort]] * CatTemplate[[#This Row],[Year17]]))</f>
        <v>0</v>
      </c>
      <c r="CY145" s="29">
        <f>IF(ISBLANK(CatTemplate[[#This Row],[St. unit effort]]),0,(CatTemplate[[#This Row],[St. unit effort]] * CatTemplate[[#This Row],[Year18]]))</f>
        <v>0</v>
      </c>
      <c r="CZ145" s="29">
        <f>IF(ISBLANK(CatTemplate[[#This Row],[St. unit effort]]),0,(CatTemplate[[#This Row],[St. unit effort]] * CatTemplate[[#This Row],[Year19]]))</f>
        <v>0</v>
      </c>
      <c r="DA145" s="29">
        <f>IF(ISBLANK(CatTemplate[[#This Row],[St. unit effort]]),0,(CatTemplate[[#This Row],[St. unit effort]] * CatTemplate[[#This Row],[Year20]]))</f>
        <v>0</v>
      </c>
      <c r="DB145" s="57">
        <f>IF(ISBLANK(CatTemplate[[#This Row],[St. unit effort]]),0,(CatTemplate[[#This Row],[St. unit effort]] * CatTemplate[[#This Row],[Year1]])*8/ParRatePM)</f>
        <v>0</v>
      </c>
      <c r="DC145" s="57">
        <f>IF(ISBLANK(CatTemplate[[#This Row],[St. unit effort]]),0,(CatTemplate[[#This Row],[St. unit effort]] * CatTemplate[[#This Row],[Year2]])*8/ParRatePM)</f>
        <v>0</v>
      </c>
      <c r="DD145" s="57">
        <f>IF(ISBLANK(CatTemplate[[#This Row],[St. unit effort]]),0,(CatTemplate[[#This Row],[St. unit effort]] * CatTemplate[[#This Row],[Year3]])*8/ParRatePM)</f>
        <v>0</v>
      </c>
      <c r="DE145" s="57">
        <f>IF(ISBLANK(CatTemplate[[#This Row],[St. unit effort]]),0,(CatTemplate[[#This Row],[St. unit effort]] * CatTemplate[[#This Row],[Year4]])*8/ParRatePM)</f>
        <v>0</v>
      </c>
      <c r="DF145" s="57">
        <f>IF(ISBLANK(CatTemplate[[#This Row],[St. unit effort]]),0,(CatTemplate[[#This Row],[St. unit effort]] * CatTemplate[[#This Row],[Year5]])*8/ParRatePM)</f>
        <v>0</v>
      </c>
      <c r="DG145" s="57">
        <f>IF(ISBLANK(CatTemplate[[#This Row],[St. unit effort]]),0,(CatTemplate[[#This Row],[St. unit effort]] * CatTemplate[[#This Row],[Year6]])*8/ParRatePM)</f>
        <v>0</v>
      </c>
      <c r="DH145" s="57">
        <f>IF(ISBLANK(CatTemplate[[#This Row],[St. unit effort]]),0,(CatTemplate[[#This Row],[St. unit effort]] * CatTemplate[[#This Row],[Year7]])*8/ParRatePM)</f>
        <v>0</v>
      </c>
      <c r="DI145" s="57">
        <f>IF(ISBLANK(CatTemplate[[#This Row],[St. unit effort]]),0,(CatTemplate[[#This Row],[St. unit effort]] * CatTemplate[[#This Row],[Year8]])*8/ParRatePM)</f>
        <v>0</v>
      </c>
      <c r="DJ145" s="57">
        <f>IF(ISBLANK(CatTemplate[[#This Row],[St. unit effort]]),0,(CatTemplate[[#This Row],[St. unit effort]] * CatTemplate[[#This Row],[Year9]])*8/ParRatePM)</f>
        <v>0</v>
      </c>
      <c r="DK145" s="57">
        <f>IF(ISBLANK(CatTemplate[[#This Row],[St. unit effort]]),0,(CatTemplate[[#This Row],[St. unit effort]] * CatTemplate[[#This Row],[Year10]])*8/ParRatePM)</f>
        <v>0</v>
      </c>
      <c r="DL145" s="57">
        <f>IF(ISBLANK(CatTemplate[[#This Row],[St. unit effort]]),0,(CatTemplate[[#This Row],[St. unit effort]] * CatTemplate[[#This Row],[Year11]])*8/ParRatePM)</f>
        <v>0</v>
      </c>
      <c r="DM145" s="57">
        <f>IF(ISBLANK(CatTemplate[[#This Row],[St. unit effort]]),0,(CatTemplate[[#This Row],[St. unit effort]] * CatTemplate[[#This Row],[Year12]])*8/ParRatePM)</f>
        <v>0</v>
      </c>
      <c r="DN145" s="57">
        <f>IF(ISBLANK(CatTemplate[[#This Row],[St. unit effort]]),0,(CatTemplate[[#This Row],[St. unit effort]] * CatTemplate[[#This Row],[Year13]])*8/ParRatePM)</f>
        <v>0</v>
      </c>
      <c r="DO145" s="57">
        <f>IF(ISBLANK(CatTemplate[[#This Row],[St. unit effort]]),0,(CatTemplate[[#This Row],[St. unit effort]] * CatTemplate[[#This Row],[Year14]])*8/ParRatePM)</f>
        <v>0</v>
      </c>
      <c r="DP145" s="57">
        <f>IF(ISBLANK(CatTemplate[[#This Row],[St. unit effort]]),0,(CatTemplate[[#This Row],[St. unit effort]] * CatTemplate[[#This Row],[Year15]])*8/ParRatePM)</f>
        <v>0</v>
      </c>
      <c r="DQ145" s="57">
        <f>IF(ISBLANK(CatTemplate[[#This Row],[St. unit effort]]),0,(CatTemplate[[#This Row],[St. unit effort]] * CatTemplate[[#This Row],[Year16]])*8/ParRatePM)</f>
        <v>0</v>
      </c>
      <c r="DR145" s="57">
        <f>IF(ISBLANK(CatTemplate[[#This Row],[St. unit effort]]),0,(CatTemplate[[#This Row],[St. unit effort]] * CatTemplate[[#This Row],[Year17]])*8/ParRatePM)</f>
        <v>0</v>
      </c>
      <c r="DS145" s="57">
        <f>IF(ISBLANK(CatTemplate[[#This Row],[St. unit effort]]),0,(CatTemplate[[#This Row],[St. unit effort]] * CatTemplate[[#This Row],[Year18]])*8/ParRatePM)</f>
        <v>0</v>
      </c>
      <c r="DT145" s="57">
        <f>IF(ISBLANK(CatTemplate[[#This Row],[St. unit effort]]),0,(CatTemplate[[#This Row],[St. unit effort]] * CatTemplate[[#This Row],[Year19]])*8/ParRatePM)</f>
        <v>0</v>
      </c>
      <c r="DU145" s="57">
        <f>IF(ISBLANK(CatTemplate[[#This Row],[St. unit effort]]),0,(CatTemplate[[#This Row],[St. unit effort]] * CatTemplate[[#This Row],[Year20]])*8/ParRatePM)</f>
        <v>0</v>
      </c>
      <c r="DV145" s="54">
        <f>SUM(CatTemplate[[#This Row],[PM1]:[PM20]])</f>
        <v>0</v>
      </c>
      <c r="DW145" s="56">
        <f t="shared" si="47"/>
        <v>0</v>
      </c>
      <c r="DX145" s="56">
        <f t="shared" si="47"/>
        <v>0</v>
      </c>
      <c r="DY145" s="56">
        <f t="shared" si="47"/>
        <v>0</v>
      </c>
      <c r="DZ145" s="56">
        <f t="shared" si="47"/>
        <v>0</v>
      </c>
      <c r="EA145" s="56">
        <f t="shared" si="47"/>
        <v>0</v>
      </c>
      <c r="EB145" s="56">
        <f t="shared" si="47"/>
        <v>0</v>
      </c>
      <c r="EC145" s="56">
        <f t="shared" si="47"/>
        <v>0</v>
      </c>
      <c r="ED145" s="56">
        <f t="shared" si="47"/>
        <v>0</v>
      </c>
      <c r="EE145" s="56">
        <f t="shared" si="47"/>
        <v>0</v>
      </c>
      <c r="EF145" s="56">
        <f t="shared" si="47"/>
        <v>0</v>
      </c>
      <c r="EG145" s="56">
        <f t="shared" si="47"/>
        <v>0</v>
      </c>
      <c r="EH145" s="56">
        <f t="shared" si="47"/>
        <v>0</v>
      </c>
      <c r="EI145" s="56">
        <f t="shared" si="47"/>
        <v>0</v>
      </c>
      <c r="EJ145" s="56">
        <f t="shared" si="47"/>
        <v>0</v>
      </c>
      <c r="EK145" s="56">
        <f t="shared" si="47"/>
        <v>0</v>
      </c>
      <c r="EL145" s="56">
        <f t="shared" si="47"/>
        <v>0</v>
      </c>
      <c r="EM145" s="56">
        <f t="shared" si="45"/>
        <v>0</v>
      </c>
      <c r="EN145" s="56">
        <f t="shared" si="45"/>
        <v>0</v>
      </c>
      <c r="EO145" s="56">
        <f t="shared" si="45"/>
        <v>0</v>
      </c>
      <c r="EP145" s="56">
        <f t="shared" si="45"/>
        <v>0</v>
      </c>
      <c r="EQ145" s="30">
        <f>CatTemplate[[#This Row],[Eq. unit cost]] * CatTemplate[[#This Row],[Eq. quantity]]</f>
        <v>0</v>
      </c>
      <c r="ER145" s="30">
        <f>CatTemplate[[#This Row],[Cons. unit cost]] *CatTemplate[[#This Row],[Cons. quantity]]</f>
        <v>0</v>
      </c>
      <c r="ES145" s="30">
        <f>CatTemplate[[#This Row],[Oth. unit cost]] *CatTemplate[[#This Row],[Oth. quantity]]</f>
        <v>0</v>
      </c>
      <c r="ET145" s="55">
        <f>SUM(CatTemplate[[#This Row],[CO1]:[CO20]])</f>
        <v>0</v>
      </c>
      <c r="EU145" s="56">
        <f t="shared" si="48"/>
        <v>0</v>
      </c>
      <c r="EV145" s="56">
        <f t="shared" si="48"/>
        <v>0</v>
      </c>
      <c r="EW145" s="56">
        <f t="shared" si="48"/>
        <v>0</v>
      </c>
      <c r="EX145" s="56">
        <f t="shared" si="48"/>
        <v>0</v>
      </c>
      <c r="EY145" s="56">
        <f t="shared" si="48"/>
        <v>0</v>
      </c>
      <c r="EZ145" s="56">
        <f t="shared" si="48"/>
        <v>0</v>
      </c>
      <c r="FA145" s="56">
        <f t="shared" si="48"/>
        <v>0</v>
      </c>
      <c r="FB145" s="56">
        <f t="shared" si="48"/>
        <v>0</v>
      </c>
      <c r="FC145" s="56">
        <f t="shared" si="48"/>
        <v>0</v>
      </c>
      <c r="FD145" s="56">
        <f t="shared" si="48"/>
        <v>0</v>
      </c>
      <c r="FE145" s="56">
        <f t="shared" si="48"/>
        <v>0</v>
      </c>
      <c r="FF145" s="56">
        <f t="shared" si="48"/>
        <v>0</v>
      </c>
      <c r="FG145" s="56">
        <f t="shared" si="48"/>
        <v>0</v>
      </c>
      <c r="FH145" s="56">
        <f t="shared" si="48"/>
        <v>0</v>
      </c>
      <c r="FI145" s="56">
        <f t="shared" si="48"/>
        <v>0</v>
      </c>
      <c r="FJ145" s="56">
        <f t="shared" si="48"/>
        <v>0</v>
      </c>
      <c r="FK145" s="56">
        <f t="shared" si="46"/>
        <v>0</v>
      </c>
      <c r="FL145" s="56">
        <f t="shared" si="46"/>
        <v>0</v>
      </c>
      <c r="FM145" s="56">
        <f t="shared" si="46"/>
        <v>0</v>
      </c>
      <c r="FN145" s="56">
        <f t="shared" si="46"/>
        <v>0</v>
      </c>
      <c r="FO145" s="58">
        <f>SUM(CatTemplate[[#This Row],[CS1]:[CS20]])</f>
        <v>0</v>
      </c>
      <c r="FP145" s="59">
        <f>CatTemplate[[#This Row],[Total Oth. cost]]+CatTemplate[[#This Row],[Total St. Cost]]</f>
        <v>0</v>
      </c>
      <c r="FQ145" s="33" t="e">
        <f t="shared" si="49"/>
        <v>#VALUE!</v>
      </c>
      <c r="FR145" s="33" t="e">
        <f t="shared" si="50"/>
        <v>#VALUE!</v>
      </c>
      <c r="FS145" s="30" t="e">
        <f>(CatTemplate[[#This Row],[CO1]] + CatTemplate[[#This Row],[CS1]]) * (1 + getRateOHFinal) * getRateMarkupFinal</f>
        <v>#VALUE!</v>
      </c>
      <c r="FT145" s="30" t="e">
        <f>(CatTemplate[[#This Row],[CO2]] + CatTemplate[[#This Row],[CS2]]) * (1 + getRateOHFinal) * getRateMarkupFinal</f>
        <v>#VALUE!</v>
      </c>
      <c r="FU145" s="30" t="e">
        <f>(CatTemplate[[#This Row],[CO3]] + CatTemplate[[#This Row],[CS3]]) * (1 + getRateOHFinal) * getRateMarkupFinal</f>
        <v>#VALUE!</v>
      </c>
      <c r="FV145" s="30" t="e">
        <f>(CatTemplate[[#This Row],[CO4]] + CatTemplate[[#This Row],[CS4]]) * (1 + getRateOHFinal) * getRateMarkupFinal</f>
        <v>#VALUE!</v>
      </c>
      <c r="FW145" s="30" t="e">
        <f>(CatTemplate[[#This Row],[CO5]] + CatTemplate[[#This Row],[CS5]]) * (1 + getRateOHFinal) * getRateMarkupFinal</f>
        <v>#VALUE!</v>
      </c>
      <c r="FX145" s="30" t="e">
        <f>(CatTemplate[[#This Row],[CO6]] + CatTemplate[[#This Row],[CS6]]) * (1 + getRateOHFinal) * getRateMarkupFinal</f>
        <v>#VALUE!</v>
      </c>
      <c r="FY145" s="30" t="e">
        <f>(CatTemplate[[#This Row],[CO7]] + CatTemplate[[#This Row],[CS7]]) * (1 + getRateOHFinal) * getRateMarkupFinal</f>
        <v>#VALUE!</v>
      </c>
      <c r="FZ145" s="30" t="e">
        <f>(CatTemplate[[#This Row],[CO8]] + CatTemplate[[#This Row],[CS8]]) * (1 + getRateOHFinal) * getRateMarkupFinal</f>
        <v>#VALUE!</v>
      </c>
      <c r="GA145" s="30" t="e">
        <f>(CatTemplate[[#This Row],[CO9]] + CatTemplate[[#This Row],[CS9]]) * (1 + getRateOHFinal) * getRateMarkupFinal</f>
        <v>#VALUE!</v>
      </c>
      <c r="GB145" s="30" t="e">
        <f>(CatTemplate[[#This Row],[CO10]] + CatTemplate[[#This Row],[CS10]]) * (1 + getRateOHFinal) * getRateMarkupFinal</f>
        <v>#VALUE!</v>
      </c>
      <c r="GC145" s="30" t="e">
        <f>(CatTemplate[[#This Row],[CO11]] + CatTemplate[[#This Row],[CS11]]) * (1 + getRateOHFinal) * getRateMarkupFinal</f>
        <v>#VALUE!</v>
      </c>
      <c r="GD145" s="30" t="e">
        <f>(CatTemplate[[#This Row],[CO12]] + CatTemplate[[#This Row],[CS12]]) * (1 + getRateOHFinal) * getRateMarkupFinal</f>
        <v>#VALUE!</v>
      </c>
      <c r="GE145" s="30" t="e">
        <f>(CatTemplate[[#This Row],[CO13]] + CatTemplate[[#This Row],[CS13]]) * (1 + getRateOHFinal) * getRateMarkupFinal</f>
        <v>#VALUE!</v>
      </c>
      <c r="GF145" s="30" t="e">
        <f>(CatTemplate[[#This Row],[CO14]] + CatTemplate[[#This Row],[CS14]]) * (1 + getRateOHFinal) * getRateMarkupFinal</f>
        <v>#VALUE!</v>
      </c>
      <c r="GG145" s="30" t="e">
        <f>(CatTemplate[[#This Row],[CO15]] + CatTemplate[[#This Row],[CS15]]) * (1 + getRateOHFinal) * getRateMarkupFinal</f>
        <v>#VALUE!</v>
      </c>
      <c r="GH145" s="30" t="e">
        <f>(CatTemplate[[#This Row],[CO16]] + CatTemplate[[#This Row],[CS16]]) * (1 + getRateOHFinal) * getRateMarkupFinal</f>
        <v>#VALUE!</v>
      </c>
      <c r="GI145" s="30" t="e">
        <f>(CatTemplate[[#This Row],[CO17]] + CatTemplate[[#This Row],[CS17]]) * (1 + getRateOHFinal) * getRateMarkupFinal</f>
        <v>#VALUE!</v>
      </c>
      <c r="GJ145" s="30" t="e">
        <f>(CatTemplate[[#This Row],[CO18]] + CatTemplate[[#This Row],[CS18]]) * (1 + getRateOHFinal) * getRateMarkupFinal</f>
        <v>#VALUE!</v>
      </c>
      <c r="GK145" s="30" t="e">
        <f>(CatTemplate[[#This Row],[CO19]] + CatTemplate[[#This Row],[CS19]]) * (1 + getRateOHFinal) * getRateMarkupFinal</f>
        <v>#VALUE!</v>
      </c>
      <c r="GL145" s="30" t="e">
        <f>(CatTemplate[[#This Row],[CO20]] + CatTemplate[[#This Row],[CS20]]) * (1 + getRateOHFinal) * getRateMarkupFinal</f>
        <v>#VALUE!</v>
      </c>
      <c r="GM145" s="30" t="e">
        <f t="shared" si="51"/>
        <v>#VALUE!</v>
      </c>
      <c r="GN145" s="30" t="e">
        <f t="shared" si="52"/>
        <v>#VALUE!</v>
      </c>
      <c r="GO145" s="30" t="e">
        <f t="shared" si="53"/>
        <v>#VALUE!</v>
      </c>
      <c r="GP145" s="30" t="e">
        <f t="shared" si="54"/>
        <v>#VALUE!</v>
      </c>
      <c r="GQ145" s="30" t="e">
        <f>(CatTemplate[[#This Row],[CO1]]+CatTemplate[[#This Row],[CS1]]) * (1+ getRateOHFinal) * (1 + getRateMarkupFinal)</f>
        <v>#VALUE!</v>
      </c>
      <c r="GR145" s="30" t="e">
        <f>(CatTemplate[[#This Row],[CO2]]+CatTemplate[[#This Row],[CS2]]) * (1+ getRateOHFinal) * (1 + getRateMarkupFinal)</f>
        <v>#VALUE!</v>
      </c>
      <c r="GS145" s="30" t="e">
        <f>(CatTemplate[[#This Row],[CO3]]+CatTemplate[[#This Row],[CS3]]) * (1+ getRateOHFinal) * (1 + getRateMarkupFinal)</f>
        <v>#VALUE!</v>
      </c>
      <c r="GT145" s="30" t="e">
        <f>(CatTemplate[[#This Row],[CO4]]+CatTemplate[[#This Row],[CS4]]) * (1+ getRateOHFinal) * (1 + getRateMarkupFinal)</f>
        <v>#VALUE!</v>
      </c>
      <c r="GU145" s="30" t="e">
        <f>(CatTemplate[[#This Row],[CO5]]+CatTemplate[[#This Row],[CS5]]) * (1+ getRateOHFinal) * (1 + getRateMarkupFinal)</f>
        <v>#VALUE!</v>
      </c>
      <c r="GV145" s="30" t="e">
        <f>(CatTemplate[[#This Row],[CO6]]+CatTemplate[[#This Row],[CS6]]) * (1+ getRateOHFinal) * (1 + getRateMarkupFinal)</f>
        <v>#VALUE!</v>
      </c>
      <c r="GW145" s="30" t="e">
        <f>(CatTemplate[[#This Row],[CO7]]+CatTemplate[[#This Row],[CS7]]) * (1+ getRateOHFinal) * (1 + getRateMarkupFinal)</f>
        <v>#VALUE!</v>
      </c>
      <c r="GX145" s="30" t="e">
        <f>(CatTemplate[[#This Row],[CO8]]+CatTemplate[[#This Row],[CS8]]) * (1+ getRateOHFinal) * (1 + getRateMarkupFinal)</f>
        <v>#VALUE!</v>
      </c>
      <c r="GY145" s="30" t="e">
        <f>(CatTemplate[[#This Row],[CO9]]+CatTemplate[[#This Row],[CS9]]) * (1+ getRateOHFinal) * (1 + getRateMarkupFinal)</f>
        <v>#VALUE!</v>
      </c>
      <c r="GZ145" s="30" t="e">
        <f>(CatTemplate[[#This Row],[CO10]]+CatTemplate[[#This Row],[CS10]]) * (1+ getRateOHFinal) * (1 + getRateMarkupFinal)</f>
        <v>#VALUE!</v>
      </c>
      <c r="HA145" s="30" t="e">
        <f>(CatTemplate[[#This Row],[CO11]]+CatTemplate[[#This Row],[CS11]]) * (1+ getRateOHFinal) * (1 + getRateMarkupFinal)</f>
        <v>#VALUE!</v>
      </c>
      <c r="HB145" s="30" t="e">
        <f>(CatTemplate[[#This Row],[CO12]]+CatTemplate[[#This Row],[CS12]]) * (1+ getRateOHFinal) * (1 + getRateMarkupFinal)</f>
        <v>#VALUE!</v>
      </c>
      <c r="HC145" s="30" t="e">
        <f>(CatTemplate[[#This Row],[CO13]]+CatTemplate[[#This Row],[CS13]]) * (1+ getRateOHFinal) * (1 + getRateMarkupFinal)</f>
        <v>#VALUE!</v>
      </c>
      <c r="HD145" s="30" t="e">
        <f>(CatTemplate[[#This Row],[CO14]]+CatTemplate[[#This Row],[CS14]]) * (1+ getRateOHFinal) * (1 + getRateMarkupFinal)</f>
        <v>#VALUE!</v>
      </c>
      <c r="HE145" s="30" t="e">
        <f>(CatTemplate[[#This Row],[CO15]]+CatTemplate[[#This Row],[CS15]]) * (1+ getRateOHFinal) * (1 + getRateMarkupFinal)</f>
        <v>#VALUE!</v>
      </c>
      <c r="HF145" s="30" t="e">
        <f>(CatTemplate[[#This Row],[CO16]]+CatTemplate[[#This Row],[CS16]]) * (1+ getRateOHFinal) * (1 + getRateMarkupFinal)</f>
        <v>#VALUE!</v>
      </c>
      <c r="HG145" s="30" t="e">
        <f>(CatTemplate[[#This Row],[CO17]]+CatTemplate[[#This Row],[CS17]]) * (1+ getRateOHFinal) * (1 + getRateMarkupFinal)</f>
        <v>#VALUE!</v>
      </c>
      <c r="HH145" s="30" t="e">
        <f>(CatTemplate[[#This Row],[CO18]]+CatTemplate[[#This Row],[CS18]]) * (1+ getRateOHFinal) * (1 + getRateMarkupFinal)</f>
        <v>#VALUE!</v>
      </c>
      <c r="HI145" s="30" t="e">
        <f>(CatTemplate[[#This Row],[CO19]]+CatTemplate[[#This Row],[CS19]]) * (1+ getRateOHFinal) * (1 + getRateMarkupFinal)</f>
        <v>#VALUE!</v>
      </c>
      <c r="HJ145" s="30" t="e">
        <f>(CatTemplate[[#This Row],[CO20]]+CatTemplate[[#This Row],[CS20]]) * (1+ getRateOHFinal) * (1 + getRateMarkupFinal)</f>
        <v>#VALUE!</v>
      </c>
      <c r="HK145" s="39" t="e">
        <f>CatTemplate[[#This Row],[Total cost]]+CatTemplate[[#This Row],[OH Amount]]+CatTemplate[[#This Row],[Markup]]</f>
        <v>#VALUE!</v>
      </c>
      <c r="HL145" s="63">
        <f>IF(CatTemplate[[#This Row],[Units]]="Days",CatTemplate[[#This Row],[Project quantity]]*CatTemplate[[#This Row],[St. unit effort]],CatTemplate[[#This Row],[Project quantity]])</f>
        <v>0</v>
      </c>
      <c r="HM145" s="287">
        <f>IFERROR(CatTemplate[[#This Row],[Total Price]]/(CatTemplate[[#This Row],[Final Quantity]]),0)</f>
        <v>0</v>
      </c>
      <c r="HN145" s="261"/>
    </row>
    <row r="146" spans="2:222" x14ac:dyDescent="0.2">
      <c r="B146" s="6" t="s">
        <v>75</v>
      </c>
      <c r="C146" s="22">
        <v>2</v>
      </c>
      <c r="D146" s="7" t="s">
        <v>75</v>
      </c>
      <c r="E146" s="24">
        <v>10</v>
      </c>
      <c r="F146" s="18" t="s">
        <v>164</v>
      </c>
      <c r="G146" s="26">
        <v>32</v>
      </c>
      <c r="H146" s="18" t="s">
        <v>297</v>
      </c>
      <c r="I146" s="18" t="s">
        <v>898</v>
      </c>
      <c r="J146" s="15"/>
      <c r="K146" s="15"/>
      <c r="L146" s="15" t="s">
        <v>421</v>
      </c>
      <c r="M146" s="15" t="s">
        <v>208</v>
      </c>
      <c r="N146" s="15" t="s">
        <v>857</v>
      </c>
      <c r="O146" s="320"/>
      <c r="P146" s="71"/>
      <c r="Q146" s="108"/>
      <c r="R146" s="73"/>
      <c r="S146" s="97"/>
      <c r="T146" s="100">
        <f>getEqUnitCost</f>
        <v>0</v>
      </c>
      <c r="U146" s="73">
        <f>getEqUnitEffort</f>
        <v>0</v>
      </c>
      <c r="V146" s="101">
        <f>getEqQuantity</f>
        <v>0</v>
      </c>
      <c r="W146" s="320"/>
      <c r="X146" s="100">
        <f>getConsUnitCost</f>
        <v>0</v>
      </c>
      <c r="Y146" s="73">
        <f>getConsUnitEffort</f>
        <v>0</v>
      </c>
      <c r="Z146" s="14">
        <f>getConsQuantity</f>
        <v>0</v>
      </c>
      <c r="AA146" s="320"/>
      <c r="AB146" s="72"/>
      <c r="AC146" s="112"/>
      <c r="AD146" s="14">
        <f>getOthQuantity</f>
        <v>0</v>
      </c>
      <c r="AE146" s="320"/>
      <c r="AF146" s="28" t="str">
        <f>IF(ISBLANK(CatTemplate[[#This Row],[Resource type]]),"",CatTemplate[[#This Row],[Resource type]])</f>
        <v/>
      </c>
      <c r="AG146" s="242">
        <f>getStaffUnitCost</f>
        <v>0</v>
      </c>
      <c r="AH146" s="113">
        <f>getStaffUnitEffort</f>
        <v>0</v>
      </c>
      <c r="AI146" s="40">
        <f>getStaffQuantity</f>
        <v>0</v>
      </c>
      <c r="AJ146" s="41">
        <f>CatTemplate[[#This Row],[St. quantity]]*8/ParRatePM</f>
        <v>0</v>
      </c>
      <c r="AK146" s="320"/>
      <c r="AL146" s="53" t="str">
        <f>CatTemplate[[#This Row],[Item type]]</f>
        <v>Travels</v>
      </c>
      <c r="AM146" s="12">
        <f>SUM(CatTemplate[[#This Row],[Year1]:[Year20]])</f>
        <v>0</v>
      </c>
      <c r="AN146" s="52"/>
      <c r="AO146" s="52"/>
      <c r="AP146" s="52"/>
      <c r="AQ146" s="8"/>
      <c r="AR146" s="8"/>
      <c r="AS146" s="8"/>
      <c r="AT146" s="8"/>
      <c r="AU146" s="8"/>
      <c r="AV146" s="8"/>
      <c r="AW146" s="8"/>
      <c r="AX146" s="8"/>
      <c r="AY146" s="8"/>
      <c r="AZ146" s="8"/>
      <c r="BA146" s="8"/>
      <c r="BB146" s="8"/>
      <c r="BC146" s="8"/>
      <c r="BD146" s="8"/>
      <c r="BE146" s="8"/>
      <c r="BF146" s="8"/>
      <c r="BG146" s="36"/>
      <c r="BH146" s="320"/>
      <c r="BI146" s="37" t="str">
        <f>getCostCategory</f>
        <v>05 Travel costs</v>
      </c>
      <c r="BJ146" s="37" t="str">
        <f>getSection</f>
        <v>02 Patient visits and data collection</v>
      </c>
      <c r="BK146" s="32" t="str">
        <f>getObject</f>
        <v>Patient visits and data collection</v>
      </c>
      <c r="BL146" s="30">
        <f>IFERROR(getUnitCost * IF(CatTemplate[[#This Row],[Cost Category Comp.]]="01 Staff costs", 1,1),0)</f>
        <v>0</v>
      </c>
      <c r="BM146" s="29">
        <f>IF(AND(ISBLANK(CatTemplate[[#This Row],[Eq. unit cost]]),ISBLANK(CatTemplate[[#This Row],[Cons. unit cost]]),ISBLANK(CatTemplate[[#This Row],[Oth. unit cost]])), 0, IF(getUnitEffort =0,1,getUnitEffort) * CatTemplate[[#This Row],[Year1]])</f>
        <v>0</v>
      </c>
      <c r="BN146" s="29">
        <f>IF(AND(ISBLANK(CatTemplate[[#This Row],[Eq. unit cost]]),ISBLANK(CatTemplate[[#This Row],[Cons. unit cost]]),ISBLANK(CatTemplate[[#This Row],[Oth. unit cost]])), 0, IF(getUnitEffort =0,1,getUnitEffort) * CatTemplate[[#This Row],[Year2]])</f>
        <v>0</v>
      </c>
      <c r="BO146" s="29">
        <f>IF(AND(ISBLANK(CatTemplate[[#This Row],[Eq. unit cost]]),ISBLANK(CatTemplate[[#This Row],[Cons. unit cost]]),ISBLANK(CatTemplate[[#This Row],[Oth. unit cost]])), 0, IF(getUnitEffort =0,1,getUnitEffort) * CatTemplate[[#This Row],[Year3]])</f>
        <v>0</v>
      </c>
      <c r="BP146" s="29">
        <f>IF(AND(ISBLANK(CatTemplate[[#This Row],[Eq. unit cost]]),ISBLANK(CatTemplate[[#This Row],[Cons. unit cost]]),ISBLANK(CatTemplate[[#This Row],[Oth. unit cost]])), 0, IF(getUnitEffort =0,1,getUnitEffort) * CatTemplate[[#This Row],[Year4]])</f>
        <v>0</v>
      </c>
      <c r="BQ146" s="29">
        <f>IF(AND(ISBLANK(CatTemplate[[#This Row],[Eq. unit cost]]),ISBLANK(CatTemplate[[#This Row],[Cons. unit cost]]),ISBLANK(CatTemplate[[#This Row],[Oth. unit cost]])), 0, IF(getUnitEffort =0,1,getUnitEffort) * CatTemplate[[#This Row],[Year5]])</f>
        <v>0</v>
      </c>
      <c r="BR146" s="29">
        <f>IF(AND(ISBLANK(CatTemplate[[#This Row],[Eq. unit cost]]),ISBLANK(CatTemplate[[#This Row],[Cons. unit cost]]),ISBLANK(CatTemplate[[#This Row],[Oth. unit cost]])), 0, IF(getUnitEffort =0,1,getUnitEffort) * CatTemplate[[#This Row],[Year6]])</f>
        <v>0</v>
      </c>
      <c r="BS146" s="29">
        <f>IF(AND(ISBLANK(CatTemplate[[#This Row],[Eq. unit cost]]),ISBLANK(CatTemplate[[#This Row],[Cons. unit cost]]),ISBLANK(CatTemplate[[#This Row],[Oth. unit cost]])), 0, IF(getUnitEffort =0,1,getUnitEffort) * CatTemplate[[#This Row],[Year7]])</f>
        <v>0</v>
      </c>
      <c r="BT146" s="29">
        <f>IF(AND(ISBLANK(CatTemplate[[#This Row],[Eq. unit cost]]),ISBLANK(CatTemplate[[#This Row],[Cons. unit cost]]),ISBLANK(CatTemplate[[#This Row],[Oth. unit cost]])), 0, IF(getUnitEffort =0,1,getUnitEffort) * CatTemplate[[#This Row],[Year8]])</f>
        <v>0</v>
      </c>
      <c r="BU146" s="29">
        <f>IF(AND(ISBLANK(CatTemplate[[#This Row],[Eq. unit cost]]),ISBLANK(CatTemplate[[#This Row],[Cons. unit cost]]),ISBLANK(CatTemplate[[#This Row],[Oth. unit cost]])), 0, IF(getUnitEffort =0,1,getUnitEffort) * CatTemplate[[#This Row],[Year9]])</f>
        <v>0</v>
      </c>
      <c r="BV146" s="29">
        <f>IF(AND(ISBLANK(CatTemplate[[#This Row],[Eq. unit cost]]),ISBLANK(CatTemplate[[#This Row],[Cons. unit cost]]),ISBLANK(CatTemplate[[#This Row],[Oth. unit cost]])), 0, IF(getUnitEffort =0,1,getUnitEffort) * CatTemplate[[#This Row],[Year10]])</f>
        <v>0</v>
      </c>
      <c r="BW146" s="29">
        <f>IF(AND(ISBLANK(CatTemplate[[#This Row],[Eq. unit cost]]),ISBLANK(CatTemplate[[#This Row],[Cons. unit cost]]),ISBLANK(CatTemplate[[#This Row],[Oth. unit cost]])), 0, IF(getUnitEffort =0,1,getUnitEffort) * CatTemplate[[#This Row],[Year11]])</f>
        <v>0</v>
      </c>
      <c r="BX146" s="29">
        <f>IF(AND(ISBLANK(CatTemplate[[#This Row],[Eq. unit cost]]),ISBLANK(CatTemplate[[#This Row],[Cons. unit cost]]),ISBLANK(CatTemplate[[#This Row],[Oth. unit cost]])), 0, IF(getUnitEffort =0,1,getUnitEffort) * CatTemplate[[#This Row],[Year12]])</f>
        <v>0</v>
      </c>
      <c r="BY146" s="29">
        <f>IF(AND(ISBLANK(CatTemplate[[#This Row],[Eq. unit cost]]),ISBLANK(CatTemplate[[#This Row],[Cons. unit cost]]),ISBLANK(CatTemplate[[#This Row],[Oth. unit cost]])), 0, IF(getUnitEffort =0,1,getUnitEffort) * CatTemplate[[#This Row],[Year13]])</f>
        <v>0</v>
      </c>
      <c r="BZ146" s="29">
        <f>IF(AND(ISBLANK(CatTemplate[[#This Row],[Eq. unit cost]]),ISBLANK(CatTemplate[[#This Row],[Cons. unit cost]]),ISBLANK(CatTemplate[[#This Row],[Oth. unit cost]])), 0, IF(getUnitEffort =0,1,getUnitEffort) * CatTemplate[[#This Row],[Year14]])</f>
        <v>0</v>
      </c>
      <c r="CA146" s="29">
        <f>IF(AND(ISBLANK(CatTemplate[[#This Row],[Eq. unit cost]]),ISBLANK(CatTemplate[[#This Row],[Cons. unit cost]]),ISBLANK(CatTemplate[[#This Row],[Oth. unit cost]])), 0, IF(getUnitEffort =0,1,getUnitEffort) * CatTemplate[[#This Row],[Year15]])</f>
        <v>0</v>
      </c>
      <c r="CB146" s="29">
        <f>IF(AND(ISBLANK(CatTemplate[[#This Row],[Eq. unit cost]]),ISBLANK(CatTemplate[[#This Row],[Cons. unit cost]]),ISBLANK(CatTemplate[[#This Row],[Oth. unit cost]])), 0, IF(getUnitEffort =0,1,getUnitEffort) * CatTemplate[[#This Row],[Year16]])</f>
        <v>0</v>
      </c>
      <c r="CC146" s="29">
        <f>IF(AND(ISBLANK(CatTemplate[[#This Row],[Eq. unit cost]]),ISBLANK(CatTemplate[[#This Row],[Cons. unit cost]]),ISBLANK(CatTemplate[[#This Row],[Oth. unit cost]])), 0, IF(getUnitEffort =0,1,getUnitEffort) * CatTemplate[[#This Row],[Year17]])</f>
        <v>0</v>
      </c>
      <c r="CD146" s="29">
        <f>IF(AND(ISBLANK(CatTemplate[[#This Row],[Eq. unit cost]]),ISBLANK(CatTemplate[[#This Row],[Cons. unit cost]]),ISBLANK(CatTemplate[[#This Row],[Oth. unit cost]])), 0, IF(getUnitEffort =0,1,getUnitEffort) * CatTemplate[[#This Row],[Year18]])</f>
        <v>0</v>
      </c>
      <c r="CE146" s="29">
        <f>IF(AND(ISBLANK(CatTemplate[[#This Row],[Eq. unit cost]]),ISBLANK(CatTemplate[[#This Row],[Cons. unit cost]]),ISBLANK(CatTemplate[[#This Row],[Oth. unit cost]])), 0, IF(getUnitEffort =0,1,getUnitEffort) * CatTemplate[[#This Row],[Year19]])</f>
        <v>0</v>
      </c>
      <c r="CF146" s="29">
        <f>IF(AND(ISBLANK(CatTemplate[[#This Row],[Eq. unit cost]]),ISBLANK(CatTemplate[[#This Row],[Cons. unit cost]]),ISBLANK(CatTemplate[[#This Row],[Oth. unit cost]])), 0, IF(getUnitEffort =0,1,getUnitEffort) * CatTemplate[[#This Row],[Year20]])</f>
        <v>0</v>
      </c>
      <c r="CG146" s="45">
        <f>SUM(CatTemplate[[#This Row],[Q1]:[Q20]])</f>
        <v>0</v>
      </c>
      <c r="CH146" s="29">
        <f>IF(ISBLANK(CatTemplate[[#This Row],[St. unit effort]]),0,(CatTemplate[[#This Row],[St. unit effort]] * CatTemplate[[#This Row],[Year1]]))</f>
        <v>0</v>
      </c>
      <c r="CI146" s="29">
        <f>IF(ISBLANK(CatTemplate[[#This Row],[St. unit effort]]),0,(CatTemplate[[#This Row],[St. unit effort]] * CatTemplate[[#This Row],[Year2]]))</f>
        <v>0</v>
      </c>
      <c r="CJ146" s="29">
        <f>IF(ISBLANK(CatTemplate[[#This Row],[St. unit effort]]),0,(CatTemplate[[#This Row],[St. unit effort]] * CatTemplate[[#This Row],[Year3]]))</f>
        <v>0</v>
      </c>
      <c r="CK146" s="29">
        <f>IF(ISBLANK(CatTemplate[[#This Row],[St. unit effort]]),0,(CatTemplate[[#This Row],[St. unit effort]] * CatTemplate[[#This Row],[Year4]]))</f>
        <v>0</v>
      </c>
      <c r="CL146" s="29">
        <f>IF(ISBLANK(CatTemplate[[#This Row],[St. unit effort]]),0,(CatTemplate[[#This Row],[St. unit effort]] * CatTemplate[[#This Row],[Year5]]))</f>
        <v>0</v>
      </c>
      <c r="CM146" s="29">
        <f>IF(ISBLANK(CatTemplate[[#This Row],[St. unit effort]]),0,(CatTemplate[[#This Row],[St. unit effort]] * CatTemplate[[#This Row],[Year6]]))</f>
        <v>0</v>
      </c>
      <c r="CN146" s="29">
        <f>IF(ISBLANK(CatTemplate[[#This Row],[St. unit effort]]),0,(CatTemplate[[#This Row],[St. unit effort]] * CatTemplate[[#This Row],[Year7]]))</f>
        <v>0</v>
      </c>
      <c r="CO146" s="29">
        <f>IF(ISBLANK(CatTemplate[[#This Row],[St. unit effort]]),0,(CatTemplate[[#This Row],[St. unit effort]] * CatTemplate[[#This Row],[Year8]]))</f>
        <v>0</v>
      </c>
      <c r="CP146" s="29">
        <f>IF(ISBLANK(CatTemplate[[#This Row],[St. unit effort]]),0,(CatTemplate[[#This Row],[St. unit effort]] * CatTemplate[[#This Row],[Year9]]))</f>
        <v>0</v>
      </c>
      <c r="CQ146" s="29">
        <f>IF(ISBLANK(CatTemplate[[#This Row],[St. unit effort]]),0,(CatTemplate[[#This Row],[St. unit effort]] * CatTemplate[[#This Row],[Year10]]))</f>
        <v>0</v>
      </c>
      <c r="CR146" s="29">
        <f>IF(ISBLANK(CatTemplate[[#This Row],[St. unit effort]]),0,(CatTemplate[[#This Row],[St. unit effort]] * CatTemplate[[#This Row],[Year11]]))</f>
        <v>0</v>
      </c>
      <c r="CS146" s="29">
        <f>IF(ISBLANK(CatTemplate[[#This Row],[St. unit effort]]),0,(CatTemplate[[#This Row],[St. unit effort]] * CatTemplate[[#This Row],[Year12]]))</f>
        <v>0</v>
      </c>
      <c r="CT146" s="29">
        <f>IF(ISBLANK(CatTemplate[[#This Row],[St. unit effort]]),0,(CatTemplate[[#This Row],[St. unit effort]] * CatTemplate[[#This Row],[Year13]]))</f>
        <v>0</v>
      </c>
      <c r="CU146" s="29">
        <f>IF(ISBLANK(CatTemplate[[#This Row],[St. unit effort]]),0,(CatTemplate[[#This Row],[St. unit effort]] * CatTemplate[[#This Row],[Year14]]))</f>
        <v>0</v>
      </c>
      <c r="CV146" s="29">
        <f>IF(ISBLANK(CatTemplate[[#This Row],[St. unit effort]]),0,(CatTemplate[[#This Row],[St. unit effort]] * CatTemplate[[#This Row],[Year15]]))</f>
        <v>0</v>
      </c>
      <c r="CW146" s="29">
        <f>IF(ISBLANK(CatTemplate[[#This Row],[St. unit effort]]),0,(CatTemplate[[#This Row],[St. unit effort]] * CatTemplate[[#This Row],[Year16]]))</f>
        <v>0</v>
      </c>
      <c r="CX146" s="29">
        <f>IF(ISBLANK(CatTemplate[[#This Row],[St. unit effort]]),0,(CatTemplate[[#This Row],[St. unit effort]] * CatTemplate[[#This Row],[Year17]]))</f>
        <v>0</v>
      </c>
      <c r="CY146" s="29">
        <f>IF(ISBLANK(CatTemplate[[#This Row],[St. unit effort]]),0,(CatTemplate[[#This Row],[St. unit effort]] * CatTemplate[[#This Row],[Year18]]))</f>
        <v>0</v>
      </c>
      <c r="CZ146" s="29">
        <f>IF(ISBLANK(CatTemplate[[#This Row],[St. unit effort]]),0,(CatTemplate[[#This Row],[St. unit effort]] * CatTemplate[[#This Row],[Year19]]))</f>
        <v>0</v>
      </c>
      <c r="DA146" s="29">
        <f>IF(ISBLANK(CatTemplate[[#This Row],[St. unit effort]]),0,(CatTemplate[[#This Row],[St. unit effort]] * CatTemplate[[#This Row],[Year20]]))</f>
        <v>0</v>
      </c>
      <c r="DB146" s="57">
        <f>IF(ISBLANK(CatTemplate[[#This Row],[St. unit effort]]),0,(CatTemplate[[#This Row],[St. unit effort]] * CatTemplate[[#This Row],[Year1]])*8/ParRatePM)</f>
        <v>0</v>
      </c>
      <c r="DC146" s="57">
        <f>IF(ISBLANK(CatTemplate[[#This Row],[St. unit effort]]),0,(CatTemplate[[#This Row],[St. unit effort]] * CatTemplate[[#This Row],[Year2]])*8/ParRatePM)</f>
        <v>0</v>
      </c>
      <c r="DD146" s="57">
        <f>IF(ISBLANK(CatTemplate[[#This Row],[St. unit effort]]),0,(CatTemplate[[#This Row],[St. unit effort]] * CatTemplate[[#This Row],[Year3]])*8/ParRatePM)</f>
        <v>0</v>
      </c>
      <c r="DE146" s="57">
        <f>IF(ISBLANK(CatTemplate[[#This Row],[St. unit effort]]),0,(CatTemplate[[#This Row],[St. unit effort]] * CatTemplate[[#This Row],[Year4]])*8/ParRatePM)</f>
        <v>0</v>
      </c>
      <c r="DF146" s="57">
        <f>IF(ISBLANK(CatTemplate[[#This Row],[St. unit effort]]),0,(CatTemplate[[#This Row],[St. unit effort]] * CatTemplate[[#This Row],[Year5]])*8/ParRatePM)</f>
        <v>0</v>
      </c>
      <c r="DG146" s="57">
        <f>IF(ISBLANK(CatTemplate[[#This Row],[St. unit effort]]),0,(CatTemplate[[#This Row],[St. unit effort]] * CatTemplate[[#This Row],[Year6]])*8/ParRatePM)</f>
        <v>0</v>
      </c>
      <c r="DH146" s="57">
        <f>IF(ISBLANK(CatTemplate[[#This Row],[St. unit effort]]),0,(CatTemplate[[#This Row],[St. unit effort]] * CatTemplate[[#This Row],[Year7]])*8/ParRatePM)</f>
        <v>0</v>
      </c>
      <c r="DI146" s="57">
        <f>IF(ISBLANK(CatTemplate[[#This Row],[St. unit effort]]),0,(CatTemplate[[#This Row],[St. unit effort]] * CatTemplate[[#This Row],[Year8]])*8/ParRatePM)</f>
        <v>0</v>
      </c>
      <c r="DJ146" s="57">
        <f>IF(ISBLANK(CatTemplate[[#This Row],[St. unit effort]]),0,(CatTemplate[[#This Row],[St. unit effort]] * CatTemplate[[#This Row],[Year9]])*8/ParRatePM)</f>
        <v>0</v>
      </c>
      <c r="DK146" s="57">
        <f>IF(ISBLANK(CatTemplate[[#This Row],[St. unit effort]]),0,(CatTemplate[[#This Row],[St. unit effort]] * CatTemplate[[#This Row],[Year10]])*8/ParRatePM)</f>
        <v>0</v>
      </c>
      <c r="DL146" s="57">
        <f>IF(ISBLANK(CatTemplate[[#This Row],[St. unit effort]]),0,(CatTemplate[[#This Row],[St. unit effort]] * CatTemplate[[#This Row],[Year11]])*8/ParRatePM)</f>
        <v>0</v>
      </c>
      <c r="DM146" s="57">
        <f>IF(ISBLANK(CatTemplate[[#This Row],[St. unit effort]]),0,(CatTemplate[[#This Row],[St. unit effort]] * CatTemplate[[#This Row],[Year12]])*8/ParRatePM)</f>
        <v>0</v>
      </c>
      <c r="DN146" s="57">
        <f>IF(ISBLANK(CatTemplate[[#This Row],[St. unit effort]]),0,(CatTemplate[[#This Row],[St. unit effort]] * CatTemplate[[#This Row],[Year13]])*8/ParRatePM)</f>
        <v>0</v>
      </c>
      <c r="DO146" s="57">
        <f>IF(ISBLANK(CatTemplate[[#This Row],[St. unit effort]]),0,(CatTemplate[[#This Row],[St. unit effort]] * CatTemplate[[#This Row],[Year14]])*8/ParRatePM)</f>
        <v>0</v>
      </c>
      <c r="DP146" s="57">
        <f>IF(ISBLANK(CatTemplate[[#This Row],[St. unit effort]]),0,(CatTemplate[[#This Row],[St. unit effort]] * CatTemplate[[#This Row],[Year15]])*8/ParRatePM)</f>
        <v>0</v>
      </c>
      <c r="DQ146" s="57">
        <f>IF(ISBLANK(CatTemplate[[#This Row],[St. unit effort]]),0,(CatTemplate[[#This Row],[St. unit effort]] * CatTemplate[[#This Row],[Year16]])*8/ParRatePM)</f>
        <v>0</v>
      </c>
      <c r="DR146" s="57">
        <f>IF(ISBLANK(CatTemplate[[#This Row],[St. unit effort]]),0,(CatTemplate[[#This Row],[St. unit effort]] * CatTemplate[[#This Row],[Year17]])*8/ParRatePM)</f>
        <v>0</v>
      </c>
      <c r="DS146" s="57">
        <f>IF(ISBLANK(CatTemplate[[#This Row],[St. unit effort]]),0,(CatTemplate[[#This Row],[St. unit effort]] * CatTemplate[[#This Row],[Year18]])*8/ParRatePM)</f>
        <v>0</v>
      </c>
      <c r="DT146" s="57">
        <f>IF(ISBLANK(CatTemplate[[#This Row],[St. unit effort]]),0,(CatTemplate[[#This Row],[St. unit effort]] * CatTemplate[[#This Row],[Year19]])*8/ParRatePM)</f>
        <v>0</v>
      </c>
      <c r="DU146" s="57">
        <f>IF(ISBLANK(CatTemplate[[#This Row],[St. unit effort]]),0,(CatTemplate[[#This Row],[St. unit effort]] * CatTemplate[[#This Row],[Year20]])*8/ParRatePM)</f>
        <v>0</v>
      </c>
      <c r="DV146" s="54">
        <f>SUM(CatTemplate[[#This Row],[PM1]:[PM20]])</f>
        <v>0</v>
      </c>
      <c r="DW146" s="56">
        <f t="shared" si="47"/>
        <v>0</v>
      </c>
      <c r="DX146" s="56">
        <f t="shared" si="47"/>
        <v>0</v>
      </c>
      <c r="DY146" s="56">
        <f t="shared" si="47"/>
        <v>0</v>
      </c>
      <c r="DZ146" s="56">
        <f t="shared" si="47"/>
        <v>0</v>
      </c>
      <c r="EA146" s="56">
        <f t="shared" si="47"/>
        <v>0</v>
      </c>
      <c r="EB146" s="56">
        <f t="shared" si="47"/>
        <v>0</v>
      </c>
      <c r="EC146" s="56">
        <f t="shared" si="47"/>
        <v>0</v>
      </c>
      <c r="ED146" s="56">
        <f t="shared" si="47"/>
        <v>0</v>
      </c>
      <c r="EE146" s="56">
        <f t="shared" si="47"/>
        <v>0</v>
      </c>
      <c r="EF146" s="56">
        <f t="shared" si="47"/>
        <v>0</v>
      </c>
      <c r="EG146" s="56">
        <f t="shared" si="47"/>
        <v>0</v>
      </c>
      <c r="EH146" s="56">
        <f t="shared" si="47"/>
        <v>0</v>
      </c>
      <c r="EI146" s="56">
        <f t="shared" si="47"/>
        <v>0</v>
      </c>
      <c r="EJ146" s="56">
        <f t="shared" si="47"/>
        <v>0</v>
      </c>
      <c r="EK146" s="56">
        <f t="shared" si="47"/>
        <v>0</v>
      </c>
      <c r="EL146" s="56">
        <f t="shared" si="47"/>
        <v>0</v>
      </c>
      <c r="EM146" s="56">
        <f t="shared" si="45"/>
        <v>0</v>
      </c>
      <c r="EN146" s="56">
        <f t="shared" si="45"/>
        <v>0</v>
      </c>
      <c r="EO146" s="56">
        <f t="shared" si="45"/>
        <v>0</v>
      </c>
      <c r="EP146" s="56">
        <f t="shared" si="45"/>
        <v>0</v>
      </c>
      <c r="EQ146" s="30">
        <f>CatTemplate[[#This Row],[Eq. unit cost]] * CatTemplate[[#This Row],[Eq. quantity]]</f>
        <v>0</v>
      </c>
      <c r="ER146" s="30">
        <f>CatTemplate[[#This Row],[Cons. unit cost]] *CatTemplate[[#This Row],[Cons. quantity]]</f>
        <v>0</v>
      </c>
      <c r="ES146" s="30">
        <f>CatTemplate[[#This Row],[Oth. unit cost]] *CatTemplate[[#This Row],[Oth. quantity]]</f>
        <v>0</v>
      </c>
      <c r="ET146" s="55">
        <f>SUM(CatTemplate[[#This Row],[CO1]:[CO20]])</f>
        <v>0</v>
      </c>
      <c r="EU146" s="56">
        <f t="shared" si="48"/>
        <v>0</v>
      </c>
      <c r="EV146" s="56">
        <f t="shared" si="48"/>
        <v>0</v>
      </c>
      <c r="EW146" s="56">
        <f t="shared" si="48"/>
        <v>0</v>
      </c>
      <c r="EX146" s="56">
        <f t="shared" si="48"/>
        <v>0</v>
      </c>
      <c r="EY146" s="56">
        <f t="shared" si="48"/>
        <v>0</v>
      </c>
      <c r="EZ146" s="56">
        <f t="shared" si="48"/>
        <v>0</v>
      </c>
      <c r="FA146" s="56">
        <f t="shared" si="48"/>
        <v>0</v>
      </c>
      <c r="FB146" s="56">
        <f t="shared" si="48"/>
        <v>0</v>
      </c>
      <c r="FC146" s="56">
        <f t="shared" si="48"/>
        <v>0</v>
      </c>
      <c r="FD146" s="56">
        <f t="shared" si="48"/>
        <v>0</v>
      </c>
      <c r="FE146" s="56">
        <f t="shared" si="48"/>
        <v>0</v>
      </c>
      <c r="FF146" s="56">
        <f t="shared" si="48"/>
        <v>0</v>
      </c>
      <c r="FG146" s="56">
        <f t="shared" si="48"/>
        <v>0</v>
      </c>
      <c r="FH146" s="56">
        <f t="shared" si="48"/>
        <v>0</v>
      </c>
      <c r="FI146" s="56">
        <f t="shared" si="48"/>
        <v>0</v>
      </c>
      <c r="FJ146" s="56">
        <f t="shared" si="48"/>
        <v>0</v>
      </c>
      <c r="FK146" s="56">
        <f t="shared" si="46"/>
        <v>0</v>
      </c>
      <c r="FL146" s="56">
        <f t="shared" si="46"/>
        <v>0</v>
      </c>
      <c r="FM146" s="56">
        <f t="shared" si="46"/>
        <v>0</v>
      </c>
      <c r="FN146" s="56">
        <f t="shared" si="46"/>
        <v>0</v>
      </c>
      <c r="FO146" s="58">
        <f>SUM(CatTemplate[[#This Row],[CS1]:[CS20]])</f>
        <v>0</v>
      </c>
      <c r="FP146" s="59">
        <f>CatTemplate[[#This Row],[Total Oth. cost]]+CatTemplate[[#This Row],[Total St. Cost]]</f>
        <v>0</v>
      </c>
      <c r="FQ146" s="33" t="e">
        <f t="shared" si="49"/>
        <v>#VALUE!</v>
      </c>
      <c r="FR146" s="33" t="e">
        <f t="shared" si="50"/>
        <v>#VALUE!</v>
      </c>
      <c r="FS146" s="30" t="e">
        <f>(CatTemplate[[#This Row],[CO1]] + CatTemplate[[#This Row],[CS1]]) * (1 + getRateOHFinal) * getRateMarkupFinal</f>
        <v>#VALUE!</v>
      </c>
      <c r="FT146" s="30" t="e">
        <f>(CatTemplate[[#This Row],[CO2]] + CatTemplate[[#This Row],[CS2]]) * (1 + getRateOHFinal) * getRateMarkupFinal</f>
        <v>#VALUE!</v>
      </c>
      <c r="FU146" s="30" t="e">
        <f>(CatTemplate[[#This Row],[CO3]] + CatTemplate[[#This Row],[CS3]]) * (1 + getRateOHFinal) * getRateMarkupFinal</f>
        <v>#VALUE!</v>
      </c>
      <c r="FV146" s="30" t="e">
        <f>(CatTemplate[[#This Row],[CO4]] + CatTemplate[[#This Row],[CS4]]) * (1 + getRateOHFinal) * getRateMarkupFinal</f>
        <v>#VALUE!</v>
      </c>
      <c r="FW146" s="30" t="e">
        <f>(CatTemplate[[#This Row],[CO5]] + CatTemplate[[#This Row],[CS5]]) * (1 + getRateOHFinal) * getRateMarkupFinal</f>
        <v>#VALUE!</v>
      </c>
      <c r="FX146" s="30" t="e">
        <f>(CatTemplate[[#This Row],[CO6]] + CatTemplate[[#This Row],[CS6]]) * (1 + getRateOHFinal) * getRateMarkupFinal</f>
        <v>#VALUE!</v>
      </c>
      <c r="FY146" s="30" t="e">
        <f>(CatTemplate[[#This Row],[CO7]] + CatTemplate[[#This Row],[CS7]]) * (1 + getRateOHFinal) * getRateMarkupFinal</f>
        <v>#VALUE!</v>
      </c>
      <c r="FZ146" s="30" t="e">
        <f>(CatTemplate[[#This Row],[CO8]] + CatTemplate[[#This Row],[CS8]]) * (1 + getRateOHFinal) * getRateMarkupFinal</f>
        <v>#VALUE!</v>
      </c>
      <c r="GA146" s="30" t="e">
        <f>(CatTemplate[[#This Row],[CO9]] + CatTemplate[[#This Row],[CS9]]) * (1 + getRateOHFinal) * getRateMarkupFinal</f>
        <v>#VALUE!</v>
      </c>
      <c r="GB146" s="30" t="e">
        <f>(CatTemplate[[#This Row],[CO10]] + CatTemplate[[#This Row],[CS10]]) * (1 + getRateOHFinal) * getRateMarkupFinal</f>
        <v>#VALUE!</v>
      </c>
      <c r="GC146" s="30" t="e">
        <f>(CatTemplate[[#This Row],[CO11]] + CatTemplate[[#This Row],[CS11]]) * (1 + getRateOHFinal) * getRateMarkupFinal</f>
        <v>#VALUE!</v>
      </c>
      <c r="GD146" s="30" t="e">
        <f>(CatTemplate[[#This Row],[CO12]] + CatTemplate[[#This Row],[CS12]]) * (1 + getRateOHFinal) * getRateMarkupFinal</f>
        <v>#VALUE!</v>
      </c>
      <c r="GE146" s="30" t="e">
        <f>(CatTemplate[[#This Row],[CO13]] + CatTemplate[[#This Row],[CS13]]) * (1 + getRateOHFinal) * getRateMarkupFinal</f>
        <v>#VALUE!</v>
      </c>
      <c r="GF146" s="30" t="e">
        <f>(CatTemplate[[#This Row],[CO14]] + CatTemplate[[#This Row],[CS14]]) * (1 + getRateOHFinal) * getRateMarkupFinal</f>
        <v>#VALUE!</v>
      </c>
      <c r="GG146" s="30" t="e">
        <f>(CatTemplate[[#This Row],[CO15]] + CatTemplate[[#This Row],[CS15]]) * (1 + getRateOHFinal) * getRateMarkupFinal</f>
        <v>#VALUE!</v>
      </c>
      <c r="GH146" s="30" t="e">
        <f>(CatTemplate[[#This Row],[CO16]] + CatTemplate[[#This Row],[CS16]]) * (1 + getRateOHFinal) * getRateMarkupFinal</f>
        <v>#VALUE!</v>
      </c>
      <c r="GI146" s="30" t="e">
        <f>(CatTemplate[[#This Row],[CO17]] + CatTemplate[[#This Row],[CS17]]) * (1 + getRateOHFinal) * getRateMarkupFinal</f>
        <v>#VALUE!</v>
      </c>
      <c r="GJ146" s="30" t="e">
        <f>(CatTemplate[[#This Row],[CO18]] + CatTemplate[[#This Row],[CS18]]) * (1 + getRateOHFinal) * getRateMarkupFinal</f>
        <v>#VALUE!</v>
      </c>
      <c r="GK146" s="30" t="e">
        <f>(CatTemplate[[#This Row],[CO19]] + CatTemplate[[#This Row],[CS19]]) * (1 + getRateOHFinal) * getRateMarkupFinal</f>
        <v>#VALUE!</v>
      </c>
      <c r="GL146" s="30" t="e">
        <f>(CatTemplate[[#This Row],[CO20]] + CatTemplate[[#This Row],[CS20]]) * (1 + getRateOHFinal) * getRateMarkupFinal</f>
        <v>#VALUE!</v>
      </c>
      <c r="GM146" s="30" t="e">
        <f t="shared" si="51"/>
        <v>#VALUE!</v>
      </c>
      <c r="GN146" s="30" t="e">
        <f t="shared" si="52"/>
        <v>#VALUE!</v>
      </c>
      <c r="GO146" s="30" t="e">
        <f t="shared" si="53"/>
        <v>#VALUE!</v>
      </c>
      <c r="GP146" s="30" t="e">
        <f t="shared" si="54"/>
        <v>#VALUE!</v>
      </c>
      <c r="GQ146" s="30" t="e">
        <f>(CatTemplate[[#This Row],[CO1]]+CatTemplate[[#This Row],[CS1]]) * (1+ getRateOHFinal) * (1 + getRateMarkupFinal)</f>
        <v>#VALUE!</v>
      </c>
      <c r="GR146" s="30" t="e">
        <f>(CatTemplate[[#This Row],[CO2]]+CatTemplate[[#This Row],[CS2]]) * (1+ getRateOHFinal) * (1 + getRateMarkupFinal)</f>
        <v>#VALUE!</v>
      </c>
      <c r="GS146" s="30" t="e">
        <f>(CatTemplate[[#This Row],[CO3]]+CatTemplate[[#This Row],[CS3]]) * (1+ getRateOHFinal) * (1 + getRateMarkupFinal)</f>
        <v>#VALUE!</v>
      </c>
      <c r="GT146" s="30" t="e">
        <f>(CatTemplate[[#This Row],[CO4]]+CatTemplate[[#This Row],[CS4]]) * (1+ getRateOHFinal) * (1 + getRateMarkupFinal)</f>
        <v>#VALUE!</v>
      </c>
      <c r="GU146" s="30" t="e">
        <f>(CatTemplate[[#This Row],[CO5]]+CatTemplate[[#This Row],[CS5]]) * (1+ getRateOHFinal) * (1 + getRateMarkupFinal)</f>
        <v>#VALUE!</v>
      </c>
      <c r="GV146" s="30" t="e">
        <f>(CatTemplate[[#This Row],[CO6]]+CatTemplate[[#This Row],[CS6]]) * (1+ getRateOHFinal) * (1 + getRateMarkupFinal)</f>
        <v>#VALUE!</v>
      </c>
      <c r="GW146" s="30" t="e">
        <f>(CatTemplate[[#This Row],[CO7]]+CatTemplate[[#This Row],[CS7]]) * (1+ getRateOHFinal) * (1 + getRateMarkupFinal)</f>
        <v>#VALUE!</v>
      </c>
      <c r="GX146" s="30" t="e">
        <f>(CatTemplate[[#This Row],[CO8]]+CatTemplate[[#This Row],[CS8]]) * (1+ getRateOHFinal) * (1 + getRateMarkupFinal)</f>
        <v>#VALUE!</v>
      </c>
      <c r="GY146" s="30" t="e">
        <f>(CatTemplate[[#This Row],[CO9]]+CatTemplate[[#This Row],[CS9]]) * (1+ getRateOHFinal) * (1 + getRateMarkupFinal)</f>
        <v>#VALUE!</v>
      </c>
      <c r="GZ146" s="30" t="e">
        <f>(CatTemplate[[#This Row],[CO10]]+CatTemplate[[#This Row],[CS10]]) * (1+ getRateOHFinal) * (1 + getRateMarkupFinal)</f>
        <v>#VALUE!</v>
      </c>
      <c r="HA146" s="30" t="e">
        <f>(CatTemplate[[#This Row],[CO11]]+CatTemplate[[#This Row],[CS11]]) * (1+ getRateOHFinal) * (1 + getRateMarkupFinal)</f>
        <v>#VALUE!</v>
      </c>
      <c r="HB146" s="30" t="e">
        <f>(CatTemplate[[#This Row],[CO12]]+CatTemplate[[#This Row],[CS12]]) * (1+ getRateOHFinal) * (1 + getRateMarkupFinal)</f>
        <v>#VALUE!</v>
      </c>
      <c r="HC146" s="30" t="e">
        <f>(CatTemplate[[#This Row],[CO13]]+CatTemplate[[#This Row],[CS13]]) * (1+ getRateOHFinal) * (1 + getRateMarkupFinal)</f>
        <v>#VALUE!</v>
      </c>
      <c r="HD146" s="30" t="e">
        <f>(CatTemplate[[#This Row],[CO14]]+CatTemplate[[#This Row],[CS14]]) * (1+ getRateOHFinal) * (1 + getRateMarkupFinal)</f>
        <v>#VALUE!</v>
      </c>
      <c r="HE146" s="30" t="e">
        <f>(CatTemplate[[#This Row],[CO15]]+CatTemplate[[#This Row],[CS15]]) * (1+ getRateOHFinal) * (1 + getRateMarkupFinal)</f>
        <v>#VALUE!</v>
      </c>
      <c r="HF146" s="30" t="e">
        <f>(CatTemplate[[#This Row],[CO16]]+CatTemplate[[#This Row],[CS16]]) * (1+ getRateOHFinal) * (1 + getRateMarkupFinal)</f>
        <v>#VALUE!</v>
      </c>
      <c r="HG146" s="30" t="e">
        <f>(CatTemplate[[#This Row],[CO17]]+CatTemplate[[#This Row],[CS17]]) * (1+ getRateOHFinal) * (1 + getRateMarkupFinal)</f>
        <v>#VALUE!</v>
      </c>
      <c r="HH146" s="30" t="e">
        <f>(CatTemplate[[#This Row],[CO18]]+CatTemplate[[#This Row],[CS18]]) * (1+ getRateOHFinal) * (1 + getRateMarkupFinal)</f>
        <v>#VALUE!</v>
      </c>
      <c r="HI146" s="30" t="e">
        <f>(CatTemplate[[#This Row],[CO19]]+CatTemplate[[#This Row],[CS19]]) * (1+ getRateOHFinal) * (1 + getRateMarkupFinal)</f>
        <v>#VALUE!</v>
      </c>
      <c r="HJ146" s="30" t="e">
        <f>(CatTemplate[[#This Row],[CO20]]+CatTemplate[[#This Row],[CS20]]) * (1+ getRateOHFinal) * (1 + getRateMarkupFinal)</f>
        <v>#VALUE!</v>
      </c>
      <c r="HK146" s="39" t="e">
        <f>CatTemplate[[#This Row],[Total cost]]+CatTemplate[[#This Row],[OH Amount]]+CatTemplate[[#This Row],[Markup]]</f>
        <v>#VALUE!</v>
      </c>
      <c r="HL146" s="63">
        <f>IF(CatTemplate[[#This Row],[Units]]="Days",CatTemplate[[#This Row],[Project quantity]]*CatTemplate[[#This Row],[St. unit effort]],CatTemplate[[#This Row],[Project quantity]])</f>
        <v>0</v>
      </c>
      <c r="HM146" s="287">
        <f>IFERROR(CatTemplate[[#This Row],[Total Price]]/(CatTemplate[[#This Row],[Final Quantity]]),0)</f>
        <v>0</v>
      </c>
      <c r="HN146" s="261"/>
    </row>
    <row r="147" spans="2:222" ht="25.5" customHeight="1" x14ac:dyDescent="0.2">
      <c r="B147" s="6" t="s">
        <v>75</v>
      </c>
      <c r="C147" s="22">
        <v>2</v>
      </c>
      <c r="D147" s="7" t="s">
        <v>75</v>
      </c>
      <c r="E147" s="24">
        <v>10</v>
      </c>
      <c r="F147" s="18" t="s">
        <v>164</v>
      </c>
      <c r="G147" s="26">
        <v>33</v>
      </c>
      <c r="H147" s="18" t="s">
        <v>861</v>
      </c>
      <c r="I147" s="18" t="s">
        <v>898</v>
      </c>
      <c r="J147" s="15" t="s">
        <v>28</v>
      </c>
      <c r="K147" s="15"/>
      <c r="L147" s="15" t="s">
        <v>140</v>
      </c>
      <c r="M147" s="15" t="s">
        <v>890</v>
      </c>
      <c r="N147" s="15" t="s">
        <v>858</v>
      </c>
      <c r="O147" s="320"/>
      <c r="P147" s="71"/>
      <c r="Q147" s="108"/>
      <c r="R147" s="73"/>
      <c r="S147" s="97"/>
      <c r="T147" s="100">
        <f>getEqUnitCost</f>
        <v>0</v>
      </c>
      <c r="U147" s="73">
        <f>getEqUnitEffort</f>
        <v>0</v>
      </c>
      <c r="V147" s="101">
        <f>getEqQuantity</f>
        <v>0</v>
      </c>
      <c r="W147" s="320"/>
      <c r="X147" s="100">
        <f>getConsUnitCost</f>
        <v>0</v>
      </c>
      <c r="Y147" s="73">
        <f>getConsUnitEffort</f>
        <v>0</v>
      </c>
      <c r="Z147" s="14">
        <f>getConsQuantity</f>
        <v>0</v>
      </c>
      <c r="AA147" s="320"/>
      <c r="AB147" s="72"/>
      <c r="AC147" s="112"/>
      <c r="AD147" s="14">
        <f>getOthQuantity</f>
        <v>0</v>
      </c>
      <c r="AE147" s="320"/>
      <c r="AF147" s="28" t="str">
        <f>IF(ISBLANK(CatTemplate[[#This Row],[Resource type]]),"",CatTemplate[[#This Row],[Resource type]])</f>
        <v>CIEC CRA</v>
      </c>
      <c r="AG147" s="242">
        <f>getStaffUnitCost</f>
        <v>529.72667641480098</v>
      </c>
      <c r="AH147" s="113">
        <f>getStaffUnitEffort</f>
        <v>0</v>
      </c>
      <c r="AI147" s="40">
        <f>getStaffQuantity</f>
        <v>0</v>
      </c>
      <c r="AJ147" s="41">
        <f>CatTemplate[[#This Row],[St. quantity]]*8/ParRatePM</f>
        <v>0</v>
      </c>
      <c r="AK147" s="320"/>
      <c r="AL147" s="53" t="str">
        <f>CatTemplate[[#This Row],[Item type]]</f>
        <v>Days</v>
      </c>
      <c r="AM147" s="12">
        <f>SUM(CatTemplate[[#This Row],[Year1]:[Year20]])</f>
        <v>0</v>
      </c>
      <c r="AN147" s="52"/>
      <c r="AO147" s="52"/>
      <c r="AP147" s="52"/>
      <c r="AQ147" s="8"/>
      <c r="AR147" s="8"/>
      <c r="AS147" s="8"/>
      <c r="AT147" s="8"/>
      <c r="AU147" s="8"/>
      <c r="AV147" s="8"/>
      <c r="AW147" s="8"/>
      <c r="AX147" s="8"/>
      <c r="AY147" s="8"/>
      <c r="AZ147" s="8"/>
      <c r="BA147" s="8"/>
      <c r="BB147" s="8"/>
      <c r="BC147" s="8"/>
      <c r="BD147" s="8"/>
      <c r="BE147" s="8"/>
      <c r="BF147" s="8"/>
      <c r="BG147" s="36"/>
      <c r="BH147" s="320"/>
      <c r="BI147" s="37" t="str">
        <f>getCostCategory</f>
        <v>07 Other costs</v>
      </c>
      <c r="BJ147" s="37" t="str">
        <f>getSection</f>
        <v>02 Patient visits and data collection</v>
      </c>
      <c r="BK147" s="32" t="str">
        <f>getObject</f>
        <v>Patient visits and data collection</v>
      </c>
      <c r="BL147" s="30">
        <f>IFERROR(getUnitCost * IF(CatTemplate[[#This Row],[Cost Category Comp.]]="01 Staff costs", 1,1),0)</f>
        <v>529.72667641480098</v>
      </c>
      <c r="BM147" s="29">
        <f>IF(AND(ISBLANK(CatTemplate[[#This Row],[Eq. unit cost]]),ISBLANK(CatTemplate[[#This Row],[Cons. unit cost]]),ISBLANK(CatTemplate[[#This Row],[Oth. unit cost]])), 0, IF(getUnitEffort =0,1,getUnitEffort) * CatTemplate[[#This Row],[Year1]])</f>
        <v>0</v>
      </c>
      <c r="BN147" s="29">
        <f>IF(AND(ISBLANK(CatTemplate[[#This Row],[Eq. unit cost]]),ISBLANK(CatTemplate[[#This Row],[Cons. unit cost]]),ISBLANK(CatTemplate[[#This Row],[Oth. unit cost]])), 0, IF(getUnitEffort =0,1,getUnitEffort) * CatTemplate[[#This Row],[Year2]])</f>
        <v>0</v>
      </c>
      <c r="BO147" s="29">
        <f>IF(AND(ISBLANK(CatTemplate[[#This Row],[Eq. unit cost]]),ISBLANK(CatTemplate[[#This Row],[Cons. unit cost]]),ISBLANK(CatTemplate[[#This Row],[Oth. unit cost]])), 0, IF(getUnitEffort =0,1,getUnitEffort) * CatTemplate[[#This Row],[Year3]])</f>
        <v>0</v>
      </c>
      <c r="BP147" s="29">
        <f>IF(AND(ISBLANK(CatTemplate[[#This Row],[Eq. unit cost]]),ISBLANK(CatTemplate[[#This Row],[Cons. unit cost]]),ISBLANK(CatTemplate[[#This Row],[Oth. unit cost]])), 0, IF(getUnitEffort =0,1,getUnitEffort) * CatTemplate[[#This Row],[Year4]])</f>
        <v>0</v>
      </c>
      <c r="BQ147" s="29">
        <f>IF(AND(ISBLANK(CatTemplate[[#This Row],[Eq. unit cost]]),ISBLANK(CatTemplate[[#This Row],[Cons. unit cost]]),ISBLANK(CatTemplate[[#This Row],[Oth. unit cost]])), 0, IF(getUnitEffort =0,1,getUnitEffort) * CatTemplate[[#This Row],[Year5]])</f>
        <v>0</v>
      </c>
      <c r="BR147" s="29">
        <f>IF(AND(ISBLANK(CatTemplate[[#This Row],[Eq. unit cost]]),ISBLANK(CatTemplate[[#This Row],[Cons. unit cost]]),ISBLANK(CatTemplate[[#This Row],[Oth. unit cost]])), 0, IF(getUnitEffort =0,1,getUnitEffort) * CatTemplate[[#This Row],[Year6]])</f>
        <v>0</v>
      </c>
      <c r="BS147" s="29">
        <f>IF(AND(ISBLANK(CatTemplate[[#This Row],[Eq. unit cost]]),ISBLANK(CatTemplate[[#This Row],[Cons. unit cost]]),ISBLANK(CatTemplate[[#This Row],[Oth. unit cost]])), 0, IF(getUnitEffort =0,1,getUnitEffort) * CatTemplate[[#This Row],[Year7]])</f>
        <v>0</v>
      </c>
      <c r="BT147" s="29">
        <f>IF(AND(ISBLANK(CatTemplate[[#This Row],[Eq. unit cost]]),ISBLANK(CatTemplate[[#This Row],[Cons. unit cost]]),ISBLANK(CatTemplate[[#This Row],[Oth. unit cost]])), 0, IF(getUnitEffort =0,1,getUnitEffort) * CatTemplate[[#This Row],[Year8]])</f>
        <v>0</v>
      </c>
      <c r="BU147" s="29">
        <f>IF(AND(ISBLANK(CatTemplate[[#This Row],[Eq. unit cost]]),ISBLANK(CatTemplate[[#This Row],[Cons. unit cost]]),ISBLANK(CatTemplate[[#This Row],[Oth. unit cost]])), 0, IF(getUnitEffort =0,1,getUnitEffort) * CatTemplate[[#This Row],[Year9]])</f>
        <v>0</v>
      </c>
      <c r="BV147" s="29">
        <f>IF(AND(ISBLANK(CatTemplate[[#This Row],[Eq. unit cost]]),ISBLANK(CatTemplate[[#This Row],[Cons. unit cost]]),ISBLANK(CatTemplate[[#This Row],[Oth. unit cost]])), 0, IF(getUnitEffort =0,1,getUnitEffort) * CatTemplate[[#This Row],[Year10]])</f>
        <v>0</v>
      </c>
      <c r="BW147" s="29">
        <f>IF(AND(ISBLANK(CatTemplate[[#This Row],[Eq. unit cost]]),ISBLANK(CatTemplate[[#This Row],[Cons. unit cost]]),ISBLANK(CatTemplate[[#This Row],[Oth. unit cost]])), 0, IF(getUnitEffort =0,1,getUnitEffort) * CatTemplate[[#This Row],[Year11]])</f>
        <v>0</v>
      </c>
      <c r="BX147" s="29">
        <f>IF(AND(ISBLANK(CatTemplate[[#This Row],[Eq. unit cost]]),ISBLANK(CatTemplate[[#This Row],[Cons. unit cost]]),ISBLANK(CatTemplate[[#This Row],[Oth. unit cost]])), 0, IF(getUnitEffort =0,1,getUnitEffort) * CatTemplate[[#This Row],[Year12]])</f>
        <v>0</v>
      </c>
      <c r="BY147" s="29">
        <f>IF(AND(ISBLANK(CatTemplate[[#This Row],[Eq. unit cost]]),ISBLANK(CatTemplate[[#This Row],[Cons. unit cost]]),ISBLANK(CatTemplate[[#This Row],[Oth. unit cost]])), 0, IF(getUnitEffort =0,1,getUnitEffort) * CatTemplate[[#This Row],[Year13]])</f>
        <v>0</v>
      </c>
      <c r="BZ147" s="29">
        <f>IF(AND(ISBLANK(CatTemplate[[#This Row],[Eq. unit cost]]),ISBLANK(CatTemplate[[#This Row],[Cons. unit cost]]),ISBLANK(CatTemplate[[#This Row],[Oth. unit cost]])), 0, IF(getUnitEffort =0,1,getUnitEffort) * CatTemplate[[#This Row],[Year14]])</f>
        <v>0</v>
      </c>
      <c r="CA147" s="29">
        <f>IF(AND(ISBLANK(CatTemplate[[#This Row],[Eq. unit cost]]),ISBLANK(CatTemplate[[#This Row],[Cons. unit cost]]),ISBLANK(CatTemplate[[#This Row],[Oth. unit cost]])), 0, IF(getUnitEffort =0,1,getUnitEffort) * CatTemplate[[#This Row],[Year15]])</f>
        <v>0</v>
      </c>
      <c r="CB147" s="29">
        <f>IF(AND(ISBLANK(CatTemplate[[#This Row],[Eq. unit cost]]),ISBLANK(CatTemplate[[#This Row],[Cons. unit cost]]),ISBLANK(CatTemplate[[#This Row],[Oth. unit cost]])), 0, IF(getUnitEffort =0,1,getUnitEffort) * CatTemplate[[#This Row],[Year16]])</f>
        <v>0</v>
      </c>
      <c r="CC147" s="29">
        <f>IF(AND(ISBLANK(CatTemplate[[#This Row],[Eq. unit cost]]),ISBLANK(CatTemplate[[#This Row],[Cons. unit cost]]),ISBLANK(CatTemplate[[#This Row],[Oth. unit cost]])), 0, IF(getUnitEffort =0,1,getUnitEffort) * CatTemplate[[#This Row],[Year17]])</f>
        <v>0</v>
      </c>
      <c r="CD147" s="29">
        <f>IF(AND(ISBLANK(CatTemplate[[#This Row],[Eq. unit cost]]),ISBLANK(CatTemplate[[#This Row],[Cons. unit cost]]),ISBLANK(CatTemplate[[#This Row],[Oth. unit cost]])), 0, IF(getUnitEffort =0,1,getUnitEffort) * CatTemplate[[#This Row],[Year18]])</f>
        <v>0</v>
      </c>
      <c r="CE147" s="29">
        <f>IF(AND(ISBLANK(CatTemplate[[#This Row],[Eq. unit cost]]),ISBLANK(CatTemplate[[#This Row],[Cons. unit cost]]),ISBLANK(CatTemplate[[#This Row],[Oth. unit cost]])), 0, IF(getUnitEffort =0,1,getUnitEffort) * CatTemplate[[#This Row],[Year19]])</f>
        <v>0</v>
      </c>
      <c r="CF147" s="29">
        <f>IF(AND(ISBLANK(CatTemplate[[#This Row],[Eq. unit cost]]),ISBLANK(CatTemplate[[#This Row],[Cons. unit cost]]),ISBLANK(CatTemplate[[#This Row],[Oth. unit cost]])), 0, IF(getUnitEffort =0,1,getUnitEffort) * CatTemplate[[#This Row],[Year20]])</f>
        <v>0</v>
      </c>
      <c r="CG147" s="45">
        <f>SUM(CatTemplate[[#This Row],[Q1]:[Q20]])</f>
        <v>0</v>
      </c>
      <c r="CH147" s="29">
        <f>IF(ISBLANK(CatTemplate[[#This Row],[St. unit effort]]),0,(CatTemplate[[#This Row],[St. unit effort]] * CatTemplate[[#This Row],[Year1]]))</f>
        <v>0</v>
      </c>
      <c r="CI147" s="29">
        <f>IF(ISBLANK(CatTemplate[[#This Row],[St. unit effort]]),0,(CatTemplate[[#This Row],[St. unit effort]] * CatTemplate[[#This Row],[Year2]]))</f>
        <v>0</v>
      </c>
      <c r="CJ147" s="29">
        <f>IF(ISBLANK(CatTemplate[[#This Row],[St. unit effort]]),0,(CatTemplate[[#This Row],[St. unit effort]] * CatTemplate[[#This Row],[Year3]]))</f>
        <v>0</v>
      </c>
      <c r="CK147" s="29">
        <f>IF(ISBLANK(CatTemplate[[#This Row],[St. unit effort]]),0,(CatTemplate[[#This Row],[St. unit effort]] * CatTemplate[[#This Row],[Year4]]))</f>
        <v>0</v>
      </c>
      <c r="CL147" s="29">
        <f>IF(ISBLANK(CatTemplate[[#This Row],[St. unit effort]]),0,(CatTemplate[[#This Row],[St. unit effort]] * CatTemplate[[#This Row],[Year5]]))</f>
        <v>0</v>
      </c>
      <c r="CM147" s="29">
        <f>IF(ISBLANK(CatTemplate[[#This Row],[St. unit effort]]),0,(CatTemplate[[#This Row],[St. unit effort]] * CatTemplate[[#This Row],[Year6]]))</f>
        <v>0</v>
      </c>
      <c r="CN147" s="29">
        <f>IF(ISBLANK(CatTemplate[[#This Row],[St. unit effort]]),0,(CatTemplate[[#This Row],[St. unit effort]] * CatTemplate[[#This Row],[Year7]]))</f>
        <v>0</v>
      </c>
      <c r="CO147" s="29">
        <f>IF(ISBLANK(CatTemplate[[#This Row],[St. unit effort]]),0,(CatTemplate[[#This Row],[St. unit effort]] * CatTemplate[[#This Row],[Year8]]))</f>
        <v>0</v>
      </c>
      <c r="CP147" s="29">
        <f>IF(ISBLANK(CatTemplate[[#This Row],[St. unit effort]]),0,(CatTemplate[[#This Row],[St. unit effort]] * CatTemplate[[#This Row],[Year9]]))</f>
        <v>0</v>
      </c>
      <c r="CQ147" s="29">
        <f>IF(ISBLANK(CatTemplate[[#This Row],[St. unit effort]]),0,(CatTemplate[[#This Row],[St. unit effort]] * CatTemplate[[#This Row],[Year10]]))</f>
        <v>0</v>
      </c>
      <c r="CR147" s="29">
        <f>IF(ISBLANK(CatTemplate[[#This Row],[St. unit effort]]),0,(CatTemplate[[#This Row],[St. unit effort]] * CatTemplate[[#This Row],[Year11]]))</f>
        <v>0</v>
      </c>
      <c r="CS147" s="29">
        <f>IF(ISBLANK(CatTemplate[[#This Row],[St. unit effort]]),0,(CatTemplate[[#This Row],[St. unit effort]] * CatTemplate[[#This Row],[Year12]]))</f>
        <v>0</v>
      </c>
      <c r="CT147" s="29">
        <f>IF(ISBLANK(CatTemplate[[#This Row],[St. unit effort]]),0,(CatTemplate[[#This Row],[St. unit effort]] * CatTemplate[[#This Row],[Year13]]))</f>
        <v>0</v>
      </c>
      <c r="CU147" s="29">
        <f>IF(ISBLANK(CatTemplate[[#This Row],[St. unit effort]]),0,(CatTemplate[[#This Row],[St. unit effort]] * CatTemplate[[#This Row],[Year14]]))</f>
        <v>0</v>
      </c>
      <c r="CV147" s="29">
        <f>IF(ISBLANK(CatTemplate[[#This Row],[St. unit effort]]),0,(CatTemplate[[#This Row],[St. unit effort]] * CatTemplate[[#This Row],[Year15]]))</f>
        <v>0</v>
      </c>
      <c r="CW147" s="29">
        <f>IF(ISBLANK(CatTemplate[[#This Row],[St. unit effort]]),0,(CatTemplate[[#This Row],[St. unit effort]] * CatTemplate[[#This Row],[Year16]]))</f>
        <v>0</v>
      </c>
      <c r="CX147" s="29">
        <f>IF(ISBLANK(CatTemplate[[#This Row],[St. unit effort]]),0,(CatTemplate[[#This Row],[St. unit effort]] * CatTemplate[[#This Row],[Year17]]))</f>
        <v>0</v>
      </c>
      <c r="CY147" s="29">
        <f>IF(ISBLANK(CatTemplate[[#This Row],[St. unit effort]]),0,(CatTemplate[[#This Row],[St. unit effort]] * CatTemplate[[#This Row],[Year18]]))</f>
        <v>0</v>
      </c>
      <c r="CZ147" s="29">
        <f>IF(ISBLANK(CatTemplate[[#This Row],[St. unit effort]]),0,(CatTemplate[[#This Row],[St. unit effort]] * CatTemplate[[#This Row],[Year19]]))</f>
        <v>0</v>
      </c>
      <c r="DA147" s="29">
        <f>IF(ISBLANK(CatTemplate[[#This Row],[St. unit effort]]),0,(CatTemplate[[#This Row],[St. unit effort]] * CatTemplate[[#This Row],[Year20]]))</f>
        <v>0</v>
      </c>
      <c r="DB147" s="57">
        <f>IF(ISBLANK(CatTemplate[[#This Row],[St. unit effort]]),0,(CatTemplate[[#This Row],[St. unit effort]] * CatTemplate[[#This Row],[Year1]])*8/ParRatePM)</f>
        <v>0</v>
      </c>
      <c r="DC147" s="57">
        <f>IF(ISBLANK(CatTemplate[[#This Row],[St. unit effort]]),0,(CatTemplate[[#This Row],[St. unit effort]] * CatTemplate[[#This Row],[Year2]])*8/ParRatePM)</f>
        <v>0</v>
      </c>
      <c r="DD147" s="57">
        <f>IF(ISBLANK(CatTemplate[[#This Row],[St. unit effort]]),0,(CatTemplate[[#This Row],[St. unit effort]] * CatTemplate[[#This Row],[Year3]])*8/ParRatePM)</f>
        <v>0</v>
      </c>
      <c r="DE147" s="57">
        <f>IF(ISBLANK(CatTemplate[[#This Row],[St. unit effort]]),0,(CatTemplate[[#This Row],[St. unit effort]] * CatTemplate[[#This Row],[Year4]])*8/ParRatePM)</f>
        <v>0</v>
      </c>
      <c r="DF147" s="57">
        <f>IF(ISBLANK(CatTemplate[[#This Row],[St. unit effort]]),0,(CatTemplate[[#This Row],[St. unit effort]] * CatTemplate[[#This Row],[Year5]])*8/ParRatePM)</f>
        <v>0</v>
      </c>
      <c r="DG147" s="57">
        <f>IF(ISBLANK(CatTemplate[[#This Row],[St. unit effort]]),0,(CatTemplate[[#This Row],[St. unit effort]] * CatTemplate[[#This Row],[Year6]])*8/ParRatePM)</f>
        <v>0</v>
      </c>
      <c r="DH147" s="57">
        <f>IF(ISBLANK(CatTemplate[[#This Row],[St. unit effort]]),0,(CatTemplate[[#This Row],[St. unit effort]] * CatTemplate[[#This Row],[Year7]])*8/ParRatePM)</f>
        <v>0</v>
      </c>
      <c r="DI147" s="57">
        <f>IF(ISBLANK(CatTemplate[[#This Row],[St. unit effort]]),0,(CatTemplate[[#This Row],[St. unit effort]] * CatTemplate[[#This Row],[Year8]])*8/ParRatePM)</f>
        <v>0</v>
      </c>
      <c r="DJ147" s="57">
        <f>IF(ISBLANK(CatTemplate[[#This Row],[St. unit effort]]),0,(CatTemplate[[#This Row],[St. unit effort]] * CatTemplate[[#This Row],[Year9]])*8/ParRatePM)</f>
        <v>0</v>
      </c>
      <c r="DK147" s="57">
        <f>IF(ISBLANK(CatTemplate[[#This Row],[St. unit effort]]),0,(CatTemplate[[#This Row],[St. unit effort]] * CatTemplate[[#This Row],[Year10]])*8/ParRatePM)</f>
        <v>0</v>
      </c>
      <c r="DL147" s="57">
        <f>IF(ISBLANK(CatTemplate[[#This Row],[St. unit effort]]),0,(CatTemplate[[#This Row],[St. unit effort]] * CatTemplate[[#This Row],[Year11]])*8/ParRatePM)</f>
        <v>0</v>
      </c>
      <c r="DM147" s="57">
        <f>IF(ISBLANK(CatTemplate[[#This Row],[St. unit effort]]),0,(CatTemplate[[#This Row],[St. unit effort]] * CatTemplate[[#This Row],[Year12]])*8/ParRatePM)</f>
        <v>0</v>
      </c>
      <c r="DN147" s="57">
        <f>IF(ISBLANK(CatTemplate[[#This Row],[St. unit effort]]),0,(CatTemplate[[#This Row],[St. unit effort]] * CatTemplate[[#This Row],[Year13]])*8/ParRatePM)</f>
        <v>0</v>
      </c>
      <c r="DO147" s="57">
        <f>IF(ISBLANK(CatTemplate[[#This Row],[St. unit effort]]),0,(CatTemplate[[#This Row],[St. unit effort]] * CatTemplate[[#This Row],[Year14]])*8/ParRatePM)</f>
        <v>0</v>
      </c>
      <c r="DP147" s="57">
        <f>IF(ISBLANK(CatTemplate[[#This Row],[St. unit effort]]),0,(CatTemplate[[#This Row],[St. unit effort]] * CatTemplate[[#This Row],[Year15]])*8/ParRatePM)</f>
        <v>0</v>
      </c>
      <c r="DQ147" s="57">
        <f>IF(ISBLANK(CatTemplate[[#This Row],[St. unit effort]]),0,(CatTemplate[[#This Row],[St. unit effort]] * CatTemplate[[#This Row],[Year16]])*8/ParRatePM)</f>
        <v>0</v>
      </c>
      <c r="DR147" s="57">
        <f>IF(ISBLANK(CatTemplate[[#This Row],[St. unit effort]]),0,(CatTemplate[[#This Row],[St. unit effort]] * CatTemplate[[#This Row],[Year17]])*8/ParRatePM)</f>
        <v>0</v>
      </c>
      <c r="DS147" s="57">
        <f>IF(ISBLANK(CatTemplate[[#This Row],[St. unit effort]]),0,(CatTemplate[[#This Row],[St. unit effort]] * CatTemplate[[#This Row],[Year18]])*8/ParRatePM)</f>
        <v>0</v>
      </c>
      <c r="DT147" s="57">
        <f>IF(ISBLANK(CatTemplate[[#This Row],[St. unit effort]]),0,(CatTemplate[[#This Row],[St. unit effort]] * CatTemplate[[#This Row],[Year19]])*8/ParRatePM)</f>
        <v>0</v>
      </c>
      <c r="DU147" s="57">
        <f>IF(ISBLANK(CatTemplate[[#This Row],[St. unit effort]]),0,(CatTemplate[[#This Row],[St. unit effort]] * CatTemplate[[#This Row],[Year20]])*8/ParRatePM)</f>
        <v>0</v>
      </c>
      <c r="DV147" s="54">
        <f>SUM(CatTemplate[[#This Row],[PM1]:[PM20]])</f>
        <v>0</v>
      </c>
      <c r="DW147" s="56">
        <f t="shared" si="47"/>
        <v>0</v>
      </c>
      <c r="DX147" s="56">
        <f t="shared" si="47"/>
        <v>0</v>
      </c>
      <c r="DY147" s="56">
        <f t="shared" si="47"/>
        <v>0</v>
      </c>
      <c r="DZ147" s="56">
        <f t="shared" si="47"/>
        <v>0</v>
      </c>
      <c r="EA147" s="56">
        <f t="shared" si="47"/>
        <v>0</v>
      </c>
      <c r="EB147" s="56">
        <f t="shared" si="47"/>
        <v>0</v>
      </c>
      <c r="EC147" s="56">
        <f t="shared" si="47"/>
        <v>0</v>
      </c>
      <c r="ED147" s="56">
        <f t="shared" si="47"/>
        <v>0</v>
      </c>
      <c r="EE147" s="56">
        <f t="shared" si="47"/>
        <v>0</v>
      </c>
      <c r="EF147" s="56">
        <f t="shared" si="47"/>
        <v>0</v>
      </c>
      <c r="EG147" s="56">
        <f t="shared" si="47"/>
        <v>0</v>
      </c>
      <c r="EH147" s="56">
        <f t="shared" si="47"/>
        <v>0</v>
      </c>
      <c r="EI147" s="56">
        <f t="shared" si="47"/>
        <v>0</v>
      </c>
      <c r="EJ147" s="56">
        <f t="shared" si="47"/>
        <v>0</v>
      </c>
      <c r="EK147" s="56">
        <f t="shared" si="47"/>
        <v>0</v>
      </c>
      <c r="EL147" s="56">
        <f t="shared" si="47"/>
        <v>0</v>
      </c>
      <c r="EM147" s="56">
        <f t="shared" si="45"/>
        <v>0</v>
      </c>
      <c r="EN147" s="56">
        <f t="shared" si="45"/>
        <v>0</v>
      </c>
      <c r="EO147" s="56">
        <f t="shared" si="45"/>
        <v>0</v>
      </c>
      <c r="EP147" s="56">
        <f t="shared" si="45"/>
        <v>0</v>
      </c>
      <c r="EQ147" s="30">
        <f>CatTemplate[[#This Row],[Eq. unit cost]] * CatTemplate[[#This Row],[Eq. quantity]]</f>
        <v>0</v>
      </c>
      <c r="ER147" s="30">
        <f>CatTemplate[[#This Row],[Cons. unit cost]] *CatTemplate[[#This Row],[Cons. quantity]]</f>
        <v>0</v>
      </c>
      <c r="ES147" s="30">
        <f>CatTemplate[[#This Row],[Oth. unit cost]] *CatTemplate[[#This Row],[Oth. quantity]]</f>
        <v>0</v>
      </c>
      <c r="ET147" s="55">
        <f>SUM(CatTemplate[[#This Row],[CO1]:[CO20]])</f>
        <v>0</v>
      </c>
      <c r="EU147" s="56">
        <f t="shared" si="48"/>
        <v>0</v>
      </c>
      <c r="EV147" s="56">
        <f t="shared" si="48"/>
        <v>0</v>
      </c>
      <c r="EW147" s="56">
        <f t="shared" si="48"/>
        <v>0</v>
      </c>
      <c r="EX147" s="56">
        <f t="shared" si="48"/>
        <v>0</v>
      </c>
      <c r="EY147" s="56">
        <f t="shared" si="48"/>
        <v>0</v>
      </c>
      <c r="EZ147" s="56">
        <f t="shared" si="48"/>
        <v>0</v>
      </c>
      <c r="FA147" s="56">
        <f t="shared" si="48"/>
        <v>0</v>
      </c>
      <c r="FB147" s="56">
        <f t="shared" si="48"/>
        <v>0</v>
      </c>
      <c r="FC147" s="56">
        <f t="shared" si="48"/>
        <v>0</v>
      </c>
      <c r="FD147" s="56">
        <f t="shared" si="48"/>
        <v>0</v>
      </c>
      <c r="FE147" s="56">
        <f t="shared" si="48"/>
        <v>0</v>
      </c>
      <c r="FF147" s="56">
        <f t="shared" si="48"/>
        <v>0</v>
      </c>
      <c r="FG147" s="56">
        <f t="shared" si="48"/>
        <v>0</v>
      </c>
      <c r="FH147" s="56">
        <f t="shared" si="48"/>
        <v>0</v>
      </c>
      <c r="FI147" s="56">
        <f t="shared" si="48"/>
        <v>0</v>
      </c>
      <c r="FJ147" s="56">
        <f t="shared" si="48"/>
        <v>0</v>
      </c>
      <c r="FK147" s="56">
        <f t="shared" si="46"/>
        <v>0</v>
      </c>
      <c r="FL147" s="56">
        <f t="shared" si="46"/>
        <v>0</v>
      </c>
      <c r="FM147" s="56">
        <f t="shared" si="46"/>
        <v>0</v>
      </c>
      <c r="FN147" s="56">
        <f t="shared" si="46"/>
        <v>0</v>
      </c>
      <c r="FO147" s="58">
        <f>SUM(CatTemplate[[#This Row],[CS1]:[CS20]])</f>
        <v>0</v>
      </c>
      <c r="FP147" s="59">
        <f>CatTemplate[[#This Row],[Total Oth. cost]]+CatTemplate[[#This Row],[Total St. Cost]]</f>
        <v>0</v>
      </c>
      <c r="FQ147" s="33" t="e">
        <f t="shared" si="49"/>
        <v>#VALUE!</v>
      </c>
      <c r="FR147" s="33" t="e">
        <f t="shared" si="50"/>
        <v>#VALUE!</v>
      </c>
      <c r="FS147" s="30" t="e">
        <f>(CatTemplate[[#This Row],[CO1]] + CatTemplate[[#This Row],[CS1]]) * (1 + getRateOHFinal) * getRateMarkupFinal</f>
        <v>#VALUE!</v>
      </c>
      <c r="FT147" s="30" t="e">
        <f>(CatTemplate[[#This Row],[CO2]] + CatTemplate[[#This Row],[CS2]]) * (1 + getRateOHFinal) * getRateMarkupFinal</f>
        <v>#VALUE!</v>
      </c>
      <c r="FU147" s="30" t="e">
        <f>(CatTemplate[[#This Row],[CO3]] + CatTemplate[[#This Row],[CS3]]) * (1 + getRateOHFinal) * getRateMarkupFinal</f>
        <v>#VALUE!</v>
      </c>
      <c r="FV147" s="30" t="e">
        <f>(CatTemplate[[#This Row],[CO4]] + CatTemplate[[#This Row],[CS4]]) * (1 + getRateOHFinal) * getRateMarkupFinal</f>
        <v>#VALUE!</v>
      </c>
      <c r="FW147" s="30" t="e">
        <f>(CatTemplate[[#This Row],[CO5]] + CatTemplate[[#This Row],[CS5]]) * (1 + getRateOHFinal) * getRateMarkupFinal</f>
        <v>#VALUE!</v>
      </c>
      <c r="FX147" s="30" t="e">
        <f>(CatTemplate[[#This Row],[CO6]] + CatTemplate[[#This Row],[CS6]]) * (1 + getRateOHFinal) * getRateMarkupFinal</f>
        <v>#VALUE!</v>
      </c>
      <c r="FY147" s="30" t="e">
        <f>(CatTemplate[[#This Row],[CO7]] + CatTemplate[[#This Row],[CS7]]) * (1 + getRateOHFinal) * getRateMarkupFinal</f>
        <v>#VALUE!</v>
      </c>
      <c r="FZ147" s="30" t="e">
        <f>(CatTemplate[[#This Row],[CO8]] + CatTemplate[[#This Row],[CS8]]) * (1 + getRateOHFinal) * getRateMarkupFinal</f>
        <v>#VALUE!</v>
      </c>
      <c r="GA147" s="30" t="e">
        <f>(CatTemplate[[#This Row],[CO9]] + CatTemplate[[#This Row],[CS9]]) * (1 + getRateOHFinal) * getRateMarkupFinal</f>
        <v>#VALUE!</v>
      </c>
      <c r="GB147" s="30" t="e">
        <f>(CatTemplate[[#This Row],[CO10]] + CatTemplate[[#This Row],[CS10]]) * (1 + getRateOHFinal) * getRateMarkupFinal</f>
        <v>#VALUE!</v>
      </c>
      <c r="GC147" s="30" t="e">
        <f>(CatTemplate[[#This Row],[CO11]] + CatTemplate[[#This Row],[CS11]]) * (1 + getRateOHFinal) * getRateMarkupFinal</f>
        <v>#VALUE!</v>
      </c>
      <c r="GD147" s="30" t="e">
        <f>(CatTemplate[[#This Row],[CO12]] + CatTemplate[[#This Row],[CS12]]) * (1 + getRateOHFinal) * getRateMarkupFinal</f>
        <v>#VALUE!</v>
      </c>
      <c r="GE147" s="30" t="e">
        <f>(CatTemplate[[#This Row],[CO13]] + CatTemplate[[#This Row],[CS13]]) * (1 + getRateOHFinal) * getRateMarkupFinal</f>
        <v>#VALUE!</v>
      </c>
      <c r="GF147" s="30" t="e">
        <f>(CatTemplate[[#This Row],[CO14]] + CatTemplate[[#This Row],[CS14]]) * (1 + getRateOHFinal) * getRateMarkupFinal</f>
        <v>#VALUE!</v>
      </c>
      <c r="GG147" s="30" t="e">
        <f>(CatTemplate[[#This Row],[CO15]] + CatTemplate[[#This Row],[CS15]]) * (1 + getRateOHFinal) * getRateMarkupFinal</f>
        <v>#VALUE!</v>
      </c>
      <c r="GH147" s="30" t="e">
        <f>(CatTemplate[[#This Row],[CO16]] + CatTemplate[[#This Row],[CS16]]) * (1 + getRateOHFinal) * getRateMarkupFinal</f>
        <v>#VALUE!</v>
      </c>
      <c r="GI147" s="30" t="e">
        <f>(CatTemplate[[#This Row],[CO17]] + CatTemplate[[#This Row],[CS17]]) * (1 + getRateOHFinal) * getRateMarkupFinal</f>
        <v>#VALUE!</v>
      </c>
      <c r="GJ147" s="30" t="e">
        <f>(CatTemplate[[#This Row],[CO18]] + CatTemplate[[#This Row],[CS18]]) * (1 + getRateOHFinal) * getRateMarkupFinal</f>
        <v>#VALUE!</v>
      </c>
      <c r="GK147" s="30" t="e">
        <f>(CatTemplate[[#This Row],[CO19]] + CatTemplate[[#This Row],[CS19]]) * (1 + getRateOHFinal) * getRateMarkupFinal</f>
        <v>#VALUE!</v>
      </c>
      <c r="GL147" s="30" t="e">
        <f>(CatTemplate[[#This Row],[CO20]] + CatTemplate[[#This Row],[CS20]]) * (1 + getRateOHFinal) * getRateMarkupFinal</f>
        <v>#VALUE!</v>
      </c>
      <c r="GM147" s="30" t="e">
        <f t="shared" si="51"/>
        <v>#VALUE!</v>
      </c>
      <c r="GN147" s="30" t="e">
        <f t="shared" si="52"/>
        <v>#VALUE!</v>
      </c>
      <c r="GO147" s="30" t="e">
        <f t="shared" si="53"/>
        <v>#VALUE!</v>
      </c>
      <c r="GP147" s="30" t="e">
        <f t="shared" si="54"/>
        <v>#VALUE!</v>
      </c>
      <c r="GQ147" s="30" t="e">
        <f>(CatTemplate[[#This Row],[CO1]]+CatTemplate[[#This Row],[CS1]]) * (1+ getRateOHFinal) * (1 + getRateMarkupFinal)</f>
        <v>#VALUE!</v>
      </c>
      <c r="GR147" s="30" t="e">
        <f>(CatTemplate[[#This Row],[CO2]]+CatTemplate[[#This Row],[CS2]]) * (1+ getRateOHFinal) * (1 + getRateMarkupFinal)</f>
        <v>#VALUE!</v>
      </c>
      <c r="GS147" s="30" t="e">
        <f>(CatTemplate[[#This Row],[CO3]]+CatTemplate[[#This Row],[CS3]]) * (1+ getRateOHFinal) * (1 + getRateMarkupFinal)</f>
        <v>#VALUE!</v>
      </c>
      <c r="GT147" s="30" t="e">
        <f>(CatTemplate[[#This Row],[CO4]]+CatTemplate[[#This Row],[CS4]]) * (1+ getRateOHFinal) * (1 + getRateMarkupFinal)</f>
        <v>#VALUE!</v>
      </c>
      <c r="GU147" s="30" t="e">
        <f>(CatTemplate[[#This Row],[CO5]]+CatTemplate[[#This Row],[CS5]]) * (1+ getRateOHFinal) * (1 + getRateMarkupFinal)</f>
        <v>#VALUE!</v>
      </c>
      <c r="GV147" s="30" t="e">
        <f>(CatTemplate[[#This Row],[CO6]]+CatTemplate[[#This Row],[CS6]]) * (1+ getRateOHFinal) * (1 + getRateMarkupFinal)</f>
        <v>#VALUE!</v>
      </c>
      <c r="GW147" s="30" t="e">
        <f>(CatTemplate[[#This Row],[CO7]]+CatTemplate[[#This Row],[CS7]]) * (1+ getRateOHFinal) * (1 + getRateMarkupFinal)</f>
        <v>#VALUE!</v>
      </c>
      <c r="GX147" s="30" t="e">
        <f>(CatTemplate[[#This Row],[CO8]]+CatTemplate[[#This Row],[CS8]]) * (1+ getRateOHFinal) * (1 + getRateMarkupFinal)</f>
        <v>#VALUE!</v>
      </c>
      <c r="GY147" s="30" t="e">
        <f>(CatTemplate[[#This Row],[CO9]]+CatTemplate[[#This Row],[CS9]]) * (1+ getRateOHFinal) * (1 + getRateMarkupFinal)</f>
        <v>#VALUE!</v>
      </c>
      <c r="GZ147" s="30" t="e">
        <f>(CatTemplate[[#This Row],[CO10]]+CatTemplate[[#This Row],[CS10]]) * (1+ getRateOHFinal) * (1 + getRateMarkupFinal)</f>
        <v>#VALUE!</v>
      </c>
      <c r="HA147" s="30" t="e">
        <f>(CatTemplate[[#This Row],[CO11]]+CatTemplate[[#This Row],[CS11]]) * (1+ getRateOHFinal) * (1 + getRateMarkupFinal)</f>
        <v>#VALUE!</v>
      </c>
      <c r="HB147" s="30" t="e">
        <f>(CatTemplate[[#This Row],[CO12]]+CatTemplate[[#This Row],[CS12]]) * (1+ getRateOHFinal) * (1 + getRateMarkupFinal)</f>
        <v>#VALUE!</v>
      </c>
      <c r="HC147" s="30" t="e">
        <f>(CatTemplate[[#This Row],[CO13]]+CatTemplate[[#This Row],[CS13]]) * (1+ getRateOHFinal) * (1 + getRateMarkupFinal)</f>
        <v>#VALUE!</v>
      </c>
      <c r="HD147" s="30" t="e">
        <f>(CatTemplate[[#This Row],[CO14]]+CatTemplate[[#This Row],[CS14]]) * (1+ getRateOHFinal) * (1 + getRateMarkupFinal)</f>
        <v>#VALUE!</v>
      </c>
      <c r="HE147" s="30" t="e">
        <f>(CatTemplate[[#This Row],[CO15]]+CatTemplate[[#This Row],[CS15]]) * (1+ getRateOHFinal) * (1 + getRateMarkupFinal)</f>
        <v>#VALUE!</v>
      </c>
      <c r="HF147" s="30" t="e">
        <f>(CatTemplate[[#This Row],[CO16]]+CatTemplate[[#This Row],[CS16]]) * (1+ getRateOHFinal) * (1 + getRateMarkupFinal)</f>
        <v>#VALUE!</v>
      </c>
      <c r="HG147" s="30" t="e">
        <f>(CatTemplate[[#This Row],[CO17]]+CatTemplate[[#This Row],[CS17]]) * (1+ getRateOHFinal) * (1 + getRateMarkupFinal)</f>
        <v>#VALUE!</v>
      </c>
      <c r="HH147" s="30" t="e">
        <f>(CatTemplate[[#This Row],[CO18]]+CatTemplate[[#This Row],[CS18]]) * (1+ getRateOHFinal) * (1 + getRateMarkupFinal)</f>
        <v>#VALUE!</v>
      </c>
      <c r="HI147" s="30" t="e">
        <f>(CatTemplate[[#This Row],[CO19]]+CatTemplate[[#This Row],[CS19]]) * (1+ getRateOHFinal) * (1 + getRateMarkupFinal)</f>
        <v>#VALUE!</v>
      </c>
      <c r="HJ147" s="30" t="e">
        <f>(CatTemplate[[#This Row],[CO20]]+CatTemplate[[#This Row],[CS20]]) * (1+ getRateOHFinal) * (1 + getRateMarkupFinal)</f>
        <v>#VALUE!</v>
      </c>
      <c r="HK147" s="39" t="e">
        <f>CatTemplate[[#This Row],[Total cost]]+CatTemplate[[#This Row],[OH Amount]]+CatTemplate[[#This Row],[Markup]]</f>
        <v>#VALUE!</v>
      </c>
      <c r="HL147" s="63">
        <f>IF(CatTemplate[[#This Row],[Units]]="Days",CatTemplate[[#This Row],[Project quantity]]*CatTemplate[[#This Row],[St. unit effort]],CatTemplate[[#This Row],[Project quantity]])</f>
        <v>0</v>
      </c>
      <c r="HM147" s="287">
        <f>IFERROR(CatTemplate[[#This Row],[Total Price]]/(CatTemplate[[#This Row],[Final Quantity]]),0)</f>
        <v>0</v>
      </c>
      <c r="HN147" s="261"/>
    </row>
    <row r="148" spans="2:222" x14ac:dyDescent="0.2">
      <c r="B148" s="6" t="s">
        <v>75</v>
      </c>
      <c r="C148" s="22">
        <v>2</v>
      </c>
      <c r="D148" s="7" t="s">
        <v>75</v>
      </c>
      <c r="E148" s="24">
        <v>10</v>
      </c>
      <c r="F148" s="18" t="s">
        <v>164</v>
      </c>
      <c r="G148" s="26">
        <v>34</v>
      </c>
      <c r="H148" s="18" t="s">
        <v>167</v>
      </c>
      <c r="I148" s="18" t="s">
        <v>898</v>
      </c>
      <c r="J148" s="15" t="s">
        <v>28</v>
      </c>
      <c r="K148" s="15"/>
      <c r="L148" s="15" t="s">
        <v>140</v>
      </c>
      <c r="M148" s="15" t="s">
        <v>890</v>
      </c>
      <c r="N148" s="15" t="s">
        <v>858</v>
      </c>
      <c r="O148" s="320"/>
      <c r="P148" s="71"/>
      <c r="Q148" s="108"/>
      <c r="R148" s="73"/>
      <c r="S148" s="97"/>
      <c r="T148" s="100">
        <f>getEqUnitCost</f>
        <v>0</v>
      </c>
      <c r="U148" s="73">
        <f>getEqUnitEffort</f>
        <v>0</v>
      </c>
      <c r="V148" s="101">
        <f>getEqQuantity</f>
        <v>0</v>
      </c>
      <c r="W148" s="320"/>
      <c r="X148" s="100">
        <f>getConsUnitCost</f>
        <v>0</v>
      </c>
      <c r="Y148" s="73">
        <f>getConsUnitEffort</f>
        <v>0</v>
      </c>
      <c r="Z148" s="14">
        <f>getConsQuantity</f>
        <v>0</v>
      </c>
      <c r="AA148" s="320"/>
      <c r="AB148" s="72"/>
      <c r="AC148" s="112"/>
      <c r="AD148" s="14">
        <f>getOthQuantity</f>
        <v>0</v>
      </c>
      <c r="AE148" s="320"/>
      <c r="AF148" s="28" t="str">
        <f>IF(ISBLANK(CatTemplate[[#This Row],[Resource type]]),"",CatTemplate[[#This Row],[Resource type]])</f>
        <v>CIEC CRA</v>
      </c>
      <c r="AG148" s="242">
        <f>getStaffUnitCost</f>
        <v>529.72667641480098</v>
      </c>
      <c r="AH148" s="113">
        <f>getStaffUnitEffort</f>
        <v>0</v>
      </c>
      <c r="AI148" s="40">
        <f>getStaffQuantity</f>
        <v>0</v>
      </c>
      <c r="AJ148" s="41">
        <f>CatTemplate[[#This Row],[St. quantity]]*8/ParRatePM</f>
        <v>0</v>
      </c>
      <c r="AK148" s="320"/>
      <c r="AL148" s="53" t="str">
        <f>CatTemplate[[#This Row],[Item type]]</f>
        <v>Days</v>
      </c>
      <c r="AM148" s="12">
        <f>SUM(CatTemplate[[#This Row],[Year1]:[Year20]])</f>
        <v>0</v>
      </c>
      <c r="AN148" s="52"/>
      <c r="AO148" s="52"/>
      <c r="AP148" s="52"/>
      <c r="AQ148" s="8"/>
      <c r="AR148" s="8"/>
      <c r="AS148" s="8"/>
      <c r="AT148" s="8"/>
      <c r="AU148" s="8"/>
      <c r="AV148" s="8"/>
      <c r="AW148" s="8"/>
      <c r="AX148" s="8"/>
      <c r="AY148" s="8"/>
      <c r="AZ148" s="8"/>
      <c r="BA148" s="8"/>
      <c r="BB148" s="8"/>
      <c r="BC148" s="8"/>
      <c r="BD148" s="8"/>
      <c r="BE148" s="8"/>
      <c r="BF148" s="8"/>
      <c r="BG148" s="36"/>
      <c r="BH148" s="320"/>
      <c r="BI148" s="37" t="str">
        <f>getCostCategory</f>
        <v>07 Other costs</v>
      </c>
      <c r="BJ148" s="37" t="str">
        <f>getSection</f>
        <v>02 Patient visits and data collection</v>
      </c>
      <c r="BK148" s="32" t="str">
        <f>getObject</f>
        <v>Patient visits and data collection</v>
      </c>
      <c r="BL148" s="30">
        <f>IFERROR(getUnitCost * IF(CatTemplate[[#This Row],[Cost Category Comp.]]="01 Staff costs", 1,1),0)</f>
        <v>529.72667641480098</v>
      </c>
      <c r="BM148" s="29">
        <f>IF(AND(ISBLANK(CatTemplate[[#This Row],[Eq. unit cost]]),ISBLANK(CatTemplate[[#This Row],[Cons. unit cost]]),ISBLANK(CatTemplate[[#This Row],[Oth. unit cost]])), 0, IF(getUnitEffort =0,1,getUnitEffort) * CatTemplate[[#This Row],[Year1]])</f>
        <v>0</v>
      </c>
      <c r="BN148" s="29">
        <f>IF(AND(ISBLANK(CatTemplate[[#This Row],[Eq. unit cost]]),ISBLANK(CatTemplate[[#This Row],[Cons. unit cost]]),ISBLANK(CatTemplate[[#This Row],[Oth. unit cost]])), 0, IF(getUnitEffort =0,1,getUnitEffort) * CatTemplate[[#This Row],[Year2]])</f>
        <v>0</v>
      </c>
      <c r="BO148" s="29">
        <f>IF(AND(ISBLANK(CatTemplate[[#This Row],[Eq. unit cost]]),ISBLANK(CatTemplate[[#This Row],[Cons. unit cost]]),ISBLANK(CatTemplate[[#This Row],[Oth. unit cost]])), 0, IF(getUnitEffort =0,1,getUnitEffort) * CatTemplate[[#This Row],[Year3]])</f>
        <v>0</v>
      </c>
      <c r="BP148" s="29">
        <f>IF(AND(ISBLANK(CatTemplate[[#This Row],[Eq. unit cost]]),ISBLANK(CatTemplate[[#This Row],[Cons. unit cost]]),ISBLANK(CatTemplate[[#This Row],[Oth. unit cost]])), 0, IF(getUnitEffort =0,1,getUnitEffort) * CatTemplate[[#This Row],[Year4]])</f>
        <v>0</v>
      </c>
      <c r="BQ148" s="29">
        <f>IF(AND(ISBLANK(CatTemplate[[#This Row],[Eq. unit cost]]),ISBLANK(CatTemplate[[#This Row],[Cons. unit cost]]),ISBLANK(CatTemplate[[#This Row],[Oth. unit cost]])), 0, IF(getUnitEffort =0,1,getUnitEffort) * CatTemplate[[#This Row],[Year5]])</f>
        <v>0</v>
      </c>
      <c r="BR148" s="29">
        <f>IF(AND(ISBLANK(CatTemplate[[#This Row],[Eq. unit cost]]),ISBLANK(CatTemplate[[#This Row],[Cons. unit cost]]),ISBLANK(CatTemplate[[#This Row],[Oth. unit cost]])), 0, IF(getUnitEffort =0,1,getUnitEffort) * CatTemplate[[#This Row],[Year6]])</f>
        <v>0</v>
      </c>
      <c r="BS148" s="29">
        <f>IF(AND(ISBLANK(CatTemplate[[#This Row],[Eq. unit cost]]),ISBLANK(CatTemplate[[#This Row],[Cons. unit cost]]),ISBLANK(CatTemplate[[#This Row],[Oth. unit cost]])), 0, IF(getUnitEffort =0,1,getUnitEffort) * CatTemplate[[#This Row],[Year7]])</f>
        <v>0</v>
      </c>
      <c r="BT148" s="29">
        <f>IF(AND(ISBLANK(CatTemplate[[#This Row],[Eq. unit cost]]),ISBLANK(CatTemplate[[#This Row],[Cons. unit cost]]),ISBLANK(CatTemplate[[#This Row],[Oth. unit cost]])), 0, IF(getUnitEffort =0,1,getUnitEffort) * CatTemplate[[#This Row],[Year8]])</f>
        <v>0</v>
      </c>
      <c r="BU148" s="29">
        <f>IF(AND(ISBLANK(CatTemplate[[#This Row],[Eq. unit cost]]),ISBLANK(CatTemplate[[#This Row],[Cons. unit cost]]),ISBLANK(CatTemplate[[#This Row],[Oth. unit cost]])), 0, IF(getUnitEffort =0,1,getUnitEffort) * CatTemplate[[#This Row],[Year9]])</f>
        <v>0</v>
      </c>
      <c r="BV148" s="29">
        <f>IF(AND(ISBLANK(CatTemplate[[#This Row],[Eq. unit cost]]),ISBLANK(CatTemplate[[#This Row],[Cons. unit cost]]),ISBLANK(CatTemplate[[#This Row],[Oth. unit cost]])), 0, IF(getUnitEffort =0,1,getUnitEffort) * CatTemplate[[#This Row],[Year10]])</f>
        <v>0</v>
      </c>
      <c r="BW148" s="29">
        <f>IF(AND(ISBLANK(CatTemplate[[#This Row],[Eq. unit cost]]),ISBLANK(CatTemplate[[#This Row],[Cons. unit cost]]),ISBLANK(CatTemplate[[#This Row],[Oth. unit cost]])), 0, IF(getUnitEffort =0,1,getUnitEffort) * CatTemplate[[#This Row],[Year11]])</f>
        <v>0</v>
      </c>
      <c r="BX148" s="29">
        <f>IF(AND(ISBLANK(CatTemplate[[#This Row],[Eq. unit cost]]),ISBLANK(CatTemplate[[#This Row],[Cons. unit cost]]),ISBLANK(CatTemplate[[#This Row],[Oth. unit cost]])), 0, IF(getUnitEffort =0,1,getUnitEffort) * CatTemplate[[#This Row],[Year12]])</f>
        <v>0</v>
      </c>
      <c r="BY148" s="29">
        <f>IF(AND(ISBLANK(CatTemplate[[#This Row],[Eq. unit cost]]),ISBLANK(CatTemplate[[#This Row],[Cons. unit cost]]),ISBLANK(CatTemplate[[#This Row],[Oth. unit cost]])), 0, IF(getUnitEffort =0,1,getUnitEffort) * CatTemplate[[#This Row],[Year13]])</f>
        <v>0</v>
      </c>
      <c r="BZ148" s="29">
        <f>IF(AND(ISBLANK(CatTemplate[[#This Row],[Eq. unit cost]]),ISBLANK(CatTemplate[[#This Row],[Cons. unit cost]]),ISBLANK(CatTemplate[[#This Row],[Oth. unit cost]])), 0, IF(getUnitEffort =0,1,getUnitEffort) * CatTemplate[[#This Row],[Year14]])</f>
        <v>0</v>
      </c>
      <c r="CA148" s="29">
        <f>IF(AND(ISBLANK(CatTemplate[[#This Row],[Eq. unit cost]]),ISBLANK(CatTemplate[[#This Row],[Cons. unit cost]]),ISBLANK(CatTemplate[[#This Row],[Oth. unit cost]])), 0, IF(getUnitEffort =0,1,getUnitEffort) * CatTemplate[[#This Row],[Year15]])</f>
        <v>0</v>
      </c>
      <c r="CB148" s="29">
        <f>IF(AND(ISBLANK(CatTemplate[[#This Row],[Eq. unit cost]]),ISBLANK(CatTemplate[[#This Row],[Cons. unit cost]]),ISBLANK(CatTemplate[[#This Row],[Oth. unit cost]])), 0, IF(getUnitEffort =0,1,getUnitEffort) * CatTemplate[[#This Row],[Year16]])</f>
        <v>0</v>
      </c>
      <c r="CC148" s="29">
        <f>IF(AND(ISBLANK(CatTemplate[[#This Row],[Eq. unit cost]]),ISBLANK(CatTemplate[[#This Row],[Cons. unit cost]]),ISBLANK(CatTemplate[[#This Row],[Oth. unit cost]])), 0, IF(getUnitEffort =0,1,getUnitEffort) * CatTemplate[[#This Row],[Year17]])</f>
        <v>0</v>
      </c>
      <c r="CD148" s="29">
        <f>IF(AND(ISBLANK(CatTemplate[[#This Row],[Eq. unit cost]]),ISBLANK(CatTemplate[[#This Row],[Cons. unit cost]]),ISBLANK(CatTemplate[[#This Row],[Oth. unit cost]])), 0, IF(getUnitEffort =0,1,getUnitEffort) * CatTemplate[[#This Row],[Year18]])</f>
        <v>0</v>
      </c>
      <c r="CE148" s="29">
        <f>IF(AND(ISBLANK(CatTemplate[[#This Row],[Eq. unit cost]]),ISBLANK(CatTemplate[[#This Row],[Cons. unit cost]]),ISBLANK(CatTemplate[[#This Row],[Oth. unit cost]])), 0, IF(getUnitEffort =0,1,getUnitEffort) * CatTemplate[[#This Row],[Year19]])</f>
        <v>0</v>
      </c>
      <c r="CF148" s="29">
        <f>IF(AND(ISBLANK(CatTemplate[[#This Row],[Eq. unit cost]]),ISBLANK(CatTemplate[[#This Row],[Cons. unit cost]]),ISBLANK(CatTemplate[[#This Row],[Oth. unit cost]])), 0, IF(getUnitEffort =0,1,getUnitEffort) * CatTemplate[[#This Row],[Year20]])</f>
        <v>0</v>
      </c>
      <c r="CG148" s="45">
        <f>SUM(CatTemplate[[#This Row],[Q1]:[Q20]])</f>
        <v>0</v>
      </c>
      <c r="CH148" s="29">
        <f>IF(ISBLANK(CatTemplate[[#This Row],[St. unit effort]]),0,(CatTemplate[[#This Row],[St. unit effort]] * CatTemplate[[#This Row],[Year1]]))</f>
        <v>0</v>
      </c>
      <c r="CI148" s="29">
        <f>IF(ISBLANK(CatTemplate[[#This Row],[St. unit effort]]),0,(CatTemplate[[#This Row],[St. unit effort]] * CatTemplate[[#This Row],[Year2]]))</f>
        <v>0</v>
      </c>
      <c r="CJ148" s="29">
        <f>IF(ISBLANK(CatTemplate[[#This Row],[St. unit effort]]),0,(CatTemplate[[#This Row],[St. unit effort]] * CatTemplate[[#This Row],[Year3]]))</f>
        <v>0</v>
      </c>
      <c r="CK148" s="29">
        <f>IF(ISBLANK(CatTemplate[[#This Row],[St. unit effort]]),0,(CatTemplate[[#This Row],[St. unit effort]] * CatTemplate[[#This Row],[Year4]]))</f>
        <v>0</v>
      </c>
      <c r="CL148" s="29">
        <f>IF(ISBLANK(CatTemplate[[#This Row],[St. unit effort]]),0,(CatTemplate[[#This Row],[St. unit effort]] * CatTemplate[[#This Row],[Year5]]))</f>
        <v>0</v>
      </c>
      <c r="CM148" s="29">
        <f>IF(ISBLANK(CatTemplate[[#This Row],[St. unit effort]]),0,(CatTemplate[[#This Row],[St. unit effort]] * CatTemplate[[#This Row],[Year6]]))</f>
        <v>0</v>
      </c>
      <c r="CN148" s="29">
        <f>IF(ISBLANK(CatTemplate[[#This Row],[St. unit effort]]),0,(CatTemplate[[#This Row],[St. unit effort]] * CatTemplate[[#This Row],[Year7]]))</f>
        <v>0</v>
      </c>
      <c r="CO148" s="29">
        <f>IF(ISBLANK(CatTemplate[[#This Row],[St. unit effort]]),0,(CatTemplate[[#This Row],[St. unit effort]] * CatTemplate[[#This Row],[Year8]]))</f>
        <v>0</v>
      </c>
      <c r="CP148" s="29">
        <f>IF(ISBLANK(CatTemplate[[#This Row],[St. unit effort]]),0,(CatTemplate[[#This Row],[St. unit effort]] * CatTemplate[[#This Row],[Year9]]))</f>
        <v>0</v>
      </c>
      <c r="CQ148" s="29">
        <f>IF(ISBLANK(CatTemplate[[#This Row],[St. unit effort]]),0,(CatTemplate[[#This Row],[St. unit effort]] * CatTemplate[[#This Row],[Year10]]))</f>
        <v>0</v>
      </c>
      <c r="CR148" s="29">
        <f>IF(ISBLANK(CatTemplate[[#This Row],[St. unit effort]]),0,(CatTemplate[[#This Row],[St. unit effort]] * CatTemplate[[#This Row],[Year11]]))</f>
        <v>0</v>
      </c>
      <c r="CS148" s="29">
        <f>IF(ISBLANK(CatTemplate[[#This Row],[St. unit effort]]),0,(CatTemplate[[#This Row],[St. unit effort]] * CatTemplate[[#This Row],[Year12]]))</f>
        <v>0</v>
      </c>
      <c r="CT148" s="29">
        <f>IF(ISBLANK(CatTemplate[[#This Row],[St. unit effort]]),0,(CatTemplate[[#This Row],[St. unit effort]] * CatTemplate[[#This Row],[Year13]]))</f>
        <v>0</v>
      </c>
      <c r="CU148" s="29">
        <f>IF(ISBLANK(CatTemplate[[#This Row],[St. unit effort]]),0,(CatTemplate[[#This Row],[St. unit effort]] * CatTemplate[[#This Row],[Year14]]))</f>
        <v>0</v>
      </c>
      <c r="CV148" s="29">
        <f>IF(ISBLANK(CatTemplate[[#This Row],[St. unit effort]]),0,(CatTemplate[[#This Row],[St. unit effort]] * CatTemplate[[#This Row],[Year15]]))</f>
        <v>0</v>
      </c>
      <c r="CW148" s="29">
        <f>IF(ISBLANK(CatTemplate[[#This Row],[St. unit effort]]),0,(CatTemplate[[#This Row],[St. unit effort]] * CatTemplate[[#This Row],[Year16]]))</f>
        <v>0</v>
      </c>
      <c r="CX148" s="29">
        <f>IF(ISBLANK(CatTemplate[[#This Row],[St. unit effort]]),0,(CatTemplate[[#This Row],[St. unit effort]] * CatTemplate[[#This Row],[Year17]]))</f>
        <v>0</v>
      </c>
      <c r="CY148" s="29">
        <f>IF(ISBLANK(CatTemplate[[#This Row],[St. unit effort]]),0,(CatTemplate[[#This Row],[St. unit effort]] * CatTemplate[[#This Row],[Year18]]))</f>
        <v>0</v>
      </c>
      <c r="CZ148" s="29">
        <f>IF(ISBLANK(CatTemplate[[#This Row],[St. unit effort]]),0,(CatTemplate[[#This Row],[St. unit effort]] * CatTemplate[[#This Row],[Year19]]))</f>
        <v>0</v>
      </c>
      <c r="DA148" s="29">
        <f>IF(ISBLANK(CatTemplate[[#This Row],[St. unit effort]]),0,(CatTemplate[[#This Row],[St. unit effort]] * CatTemplate[[#This Row],[Year20]]))</f>
        <v>0</v>
      </c>
      <c r="DB148" s="57">
        <f>IF(ISBLANK(CatTemplate[[#This Row],[St. unit effort]]),0,(CatTemplate[[#This Row],[St. unit effort]] * CatTemplate[[#This Row],[Year1]])*8/ParRatePM)</f>
        <v>0</v>
      </c>
      <c r="DC148" s="57">
        <f>IF(ISBLANK(CatTemplate[[#This Row],[St. unit effort]]),0,(CatTemplate[[#This Row],[St. unit effort]] * CatTemplate[[#This Row],[Year2]])*8/ParRatePM)</f>
        <v>0</v>
      </c>
      <c r="DD148" s="57">
        <f>IF(ISBLANK(CatTemplate[[#This Row],[St. unit effort]]),0,(CatTemplate[[#This Row],[St. unit effort]] * CatTemplate[[#This Row],[Year3]])*8/ParRatePM)</f>
        <v>0</v>
      </c>
      <c r="DE148" s="57">
        <f>IF(ISBLANK(CatTemplate[[#This Row],[St. unit effort]]),0,(CatTemplate[[#This Row],[St. unit effort]] * CatTemplate[[#This Row],[Year4]])*8/ParRatePM)</f>
        <v>0</v>
      </c>
      <c r="DF148" s="57">
        <f>IF(ISBLANK(CatTemplate[[#This Row],[St. unit effort]]),0,(CatTemplate[[#This Row],[St. unit effort]] * CatTemplate[[#This Row],[Year5]])*8/ParRatePM)</f>
        <v>0</v>
      </c>
      <c r="DG148" s="57">
        <f>IF(ISBLANK(CatTemplate[[#This Row],[St. unit effort]]),0,(CatTemplate[[#This Row],[St. unit effort]] * CatTemplate[[#This Row],[Year6]])*8/ParRatePM)</f>
        <v>0</v>
      </c>
      <c r="DH148" s="57">
        <f>IF(ISBLANK(CatTemplate[[#This Row],[St. unit effort]]),0,(CatTemplate[[#This Row],[St. unit effort]] * CatTemplate[[#This Row],[Year7]])*8/ParRatePM)</f>
        <v>0</v>
      </c>
      <c r="DI148" s="57">
        <f>IF(ISBLANK(CatTemplate[[#This Row],[St. unit effort]]),0,(CatTemplate[[#This Row],[St. unit effort]] * CatTemplate[[#This Row],[Year8]])*8/ParRatePM)</f>
        <v>0</v>
      </c>
      <c r="DJ148" s="57">
        <f>IF(ISBLANK(CatTemplate[[#This Row],[St. unit effort]]),0,(CatTemplate[[#This Row],[St. unit effort]] * CatTemplate[[#This Row],[Year9]])*8/ParRatePM)</f>
        <v>0</v>
      </c>
      <c r="DK148" s="57">
        <f>IF(ISBLANK(CatTemplate[[#This Row],[St. unit effort]]),0,(CatTemplate[[#This Row],[St. unit effort]] * CatTemplate[[#This Row],[Year10]])*8/ParRatePM)</f>
        <v>0</v>
      </c>
      <c r="DL148" s="57">
        <f>IF(ISBLANK(CatTemplate[[#This Row],[St. unit effort]]),0,(CatTemplate[[#This Row],[St. unit effort]] * CatTemplate[[#This Row],[Year11]])*8/ParRatePM)</f>
        <v>0</v>
      </c>
      <c r="DM148" s="57">
        <f>IF(ISBLANK(CatTemplate[[#This Row],[St. unit effort]]),0,(CatTemplate[[#This Row],[St. unit effort]] * CatTemplate[[#This Row],[Year12]])*8/ParRatePM)</f>
        <v>0</v>
      </c>
      <c r="DN148" s="57">
        <f>IF(ISBLANK(CatTemplate[[#This Row],[St. unit effort]]),0,(CatTemplate[[#This Row],[St. unit effort]] * CatTemplate[[#This Row],[Year13]])*8/ParRatePM)</f>
        <v>0</v>
      </c>
      <c r="DO148" s="57">
        <f>IF(ISBLANK(CatTemplate[[#This Row],[St. unit effort]]),0,(CatTemplate[[#This Row],[St. unit effort]] * CatTemplate[[#This Row],[Year14]])*8/ParRatePM)</f>
        <v>0</v>
      </c>
      <c r="DP148" s="57">
        <f>IF(ISBLANK(CatTemplate[[#This Row],[St. unit effort]]),0,(CatTemplate[[#This Row],[St. unit effort]] * CatTemplate[[#This Row],[Year15]])*8/ParRatePM)</f>
        <v>0</v>
      </c>
      <c r="DQ148" s="57">
        <f>IF(ISBLANK(CatTemplate[[#This Row],[St. unit effort]]),0,(CatTemplate[[#This Row],[St. unit effort]] * CatTemplate[[#This Row],[Year16]])*8/ParRatePM)</f>
        <v>0</v>
      </c>
      <c r="DR148" s="57">
        <f>IF(ISBLANK(CatTemplate[[#This Row],[St. unit effort]]),0,(CatTemplate[[#This Row],[St. unit effort]] * CatTemplate[[#This Row],[Year17]])*8/ParRatePM)</f>
        <v>0</v>
      </c>
      <c r="DS148" s="57">
        <f>IF(ISBLANK(CatTemplate[[#This Row],[St. unit effort]]),0,(CatTemplate[[#This Row],[St. unit effort]] * CatTemplate[[#This Row],[Year18]])*8/ParRatePM)</f>
        <v>0</v>
      </c>
      <c r="DT148" s="57">
        <f>IF(ISBLANK(CatTemplate[[#This Row],[St. unit effort]]),0,(CatTemplate[[#This Row],[St. unit effort]] * CatTemplate[[#This Row],[Year19]])*8/ParRatePM)</f>
        <v>0</v>
      </c>
      <c r="DU148" s="57">
        <f>IF(ISBLANK(CatTemplate[[#This Row],[St. unit effort]]),0,(CatTemplate[[#This Row],[St. unit effort]] * CatTemplate[[#This Row],[Year20]])*8/ParRatePM)</f>
        <v>0</v>
      </c>
      <c r="DV148" s="54">
        <f>SUM(CatTemplate[[#This Row],[PM1]:[PM20]])</f>
        <v>0</v>
      </c>
      <c r="DW148" s="56">
        <f t="shared" si="47"/>
        <v>0</v>
      </c>
      <c r="DX148" s="56">
        <f t="shared" si="47"/>
        <v>0</v>
      </c>
      <c r="DY148" s="56">
        <f t="shared" si="47"/>
        <v>0</v>
      </c>
      <c r="DZ148" s="56">
        <f t="shared" si="47"/>
        <v>0</v>
      </c>
      <c r="EA148" s="56">
        <f t="shared" si="47"/>
        <v>0</v>
      </c>
      <c r="EB148" s="56">
        <f t="shared" si="47"/>
        <v>0</v>
      </c>
      <c r="EC148" s="56">
        <f t="shared" si="47"/>
        <v>0</v>
      </c>
      <c r="ED148" s="56">
        <f t="shared" si="47"/>
        <v>0</v>
      </c>
      <c r="EE148" s="56">
        <f t="shared" si="47"/>
        <v>0</v>
      </c>
      <c r="EF148" s="56">
        <f t="shared" si="47"/>
        <v>0</v>
      </c>
      <c r="EG148" s="56">
        <f t="shared" si="47"/>
        <v>0</v>
      </c>
      <c r="EH148" s="56">
        <f t="shared" si="47"/>
        <v>0</v>
      </c>
      <c r="EI148" s="56">
        <f t="shared" si="47"/>
        <v>0</v>
      </c>
      <c r="EJ148" s="56">
        <f t="shared" si="47"/>
        <v>0</v>
      </c>
      <c r="EK148" s="56">
        <f t="shared" si="47"/>
        <v>0</v>
      </c>
      <c r="EL148" s="56">
        <f t="shared" si="47"/>
        <v>0</v>
      </c>
      <c r="EM148" s="56">
        <f t="shared" si="45"/>
        <v>0</v>
      </c>
      <c r="EN148" s="56">
        <f t="shared" si="45"/>
        <v>0</v>
      </c>
      <c r="EO148" s="56">
        <f t="shared" si="45"/>
        <v>0</v>
      </c>
      <c r="EP148" s="56">
        <f t="shared" si="45"/>
        <v>0</v>
      </c>
      <c r="EQ148" s="30">
        <f>CatTemplate[[#This Row],[Eq. unit cost]] * CatTemplate[[#This Row],[Eq. quantity]]</f>
        <v>0</v>
      </c>
      <c r="ER148" s="30">
        <f>CatTemplate[[#This Row],[Cons. unit cost]] *CatTemplate[[#This Row],[Cons. quantity]]</f>
        <v>0</v>
      </c>
      <c r="ES148" s="30">
        <f>CatTemplate[[#This Row],[Oth. unit cost]] *CatTemplate[[#This Row],[Oth. quantity]]</f>
        <v>0</v>
      </c>
      <c r="ET148" s="55">
        <f>SUM(CatTemplate[[#This Row],[CO1]:[CO20]])</f>
        <v>0</v>
      </c>
      <c r="EU148" s="56">
        <f t="shared" si="48"/>
        <v>0</v>
      </c>
      <c r="EV148" s="56">
        <f t="shared" si="48"/>
        <v>0</v>
      </c>
      <c r="EW148" s="56">
        <f t="shared" si="48"/>
        <v>0</v>
      </c>
      <c r="EX148" s="56">
        <f t="shared" si="48"/>
        <v>0</v>
      </c>
      <c r="EY148" s="56">
        <f t="shared" si="48"/>
        <v>0</v>
      </c>
      <c r="EZ148" s="56">
        <f t="shared" si="48"/>
        <v>0</v>
      </c>
      <c r="FA148" s="56">
        <f t="shared" si="48"/>
        <v>0</v>
      </c>
      <c r="FB148" s="56">
        <f t="shared" si="48"/>
        <v>0</v>
      </c>
      <c r="FC148" s="56">
        <f t="shared" si="48"/>
        <v>0</v>
      </c>
      <c r="FD148" s="56">
        <f t="shared" si="48"/>
        <v>0</v>
      </c>
      <c r="FE148" s="56">
        <f t="shared" si="48"/>
        <v>0</v>
      </c>
      <c r="FF148" s="56">
        <f t="shared" si="48"/>
        <v>0</v>
      </c>
      <c r="FG148" s="56">
        <f t="shared" si="48"/>
        <v>0</v>
      </c>
      <c r="FH148" s="56">
        <f t="shared" si="48"/>
        <v>0</v>
      </c>
      <c r="FI148" s="56">
        <f t="shared" si="48"/>
        <v>0</v>
      </c>
      <c r="FJ148" s="56">
        <f t="shared" si="48"/>
        <v>0</v>
      </c>
      <c r="FK148" s="56">
        <f t="shared" si="46"/>
        <v>0</v>
      </c>
      <c r="FL148" s="56">
        <f t="shared" si="46"/>
        <v>0</v>
      </c>
      <c r="FM148" s="56">
        <f t="shared" si="46"/>
        <v>0</v>
      </c>
      <c r="FN148" s="56">
        <f t="shared" si="46"/>
        <v>0</v>
      </c>
      <c r="FO148" s="58">
        <f>SUM(CatTemplate[[#This Row],[CS1]:[CS20]])</f>
        <v>0</v>
      </c>
      <c r="FP148" s="59">
        <f>CatTemplate[[#This Row],[Total Oth. cost]]+CatTemplate[[#This Row],[Total St. Cost]]</f>
        <v>0</v>
      </c>
      <c r="FQ148" s="33" t="e">
        <f t="shared" si="49"/>
        <v>#VALUE!</v>
      </c>
      <c r="FR148" s="33" t="e">
        <f t="shared" si="50"/>
        <v>#VALUE!</v>
      </c>
      <c r="FS148" s="30" t="e">
        <f>(CatTemplate[[#This Row],[CO1]] + CatTemplate[[#This Row],[CS1]]) * (1 + getRateOHFinal) * getRateMarkupFinal</f>
        <v>#VALUE!</v>
      </c>
      <c r="FT148" s="30" t="e">
        <f>(CatTemplate[[#This Row],[CO2]] + CatTemplate[[#This Row],[CS2]]) * (1 + getRateOHFinal) * getRateMarkupFinal</f>
        <v>#VALUE!</v>
      </c>
      <c r="FU148" s="30" t="e">
        <f>(CatTemplate[[#This Row],[CO3]] + CatTemplate[[#This Row],[CS3]]) * (1 + getRateOHFinal) * getRateMarkupFinal</f>
        <v>#VALUE!</v>
      </c>
      <c r="FV148" s="30" t="e">
        <f>(CatTemplate[[#This Row],[CO4]] + CatTemplate[[#This Row],[CS4]]) * (1 + getRateOHFinal) * getRateMarkupFinal</f>
        <v>#VALUE!</v>
      </c>
      <c r="FW148" s="30" t="e">
        <f>(CatTemplate[[#This Row],[CO5]] + CatTemplate[[#This Row],[CS5]]) * (1 + getRateOHFinal) * getRateMarkupFinal</f>
        <v>#VALUE!</v>
      </c>
      <c r="FX148" s="30" t="e">
        <f>(CatTemplate[[#This Row],[CO6]] + CatTemplate[[#This Row],[CS6]]) * (1 + getRateOHFinal) * getRateMarkupFinal</f>
        <v>#VALUE!</v>
      </c>
      <c r="FY148" s="30" t="e">
        <f>(CatTemplate[[#This Row],[CO7]] + CatTemplate[[#This Row],[CS7]]) * (1 + getRateOHFinal) * getRateMarkupFinal</f>
        <v>#VALUE!</v>
      </c>
      <c r="FZ148" s="30" t="e">
        <f>(CatTemplate[[#This Row],[CO8]] + CatTemplate[[#This Row],[CS8]]) * (1 + getRateOHFinal) * getRateMarkupFinal</f>
        <v>#VALUE!</v>
      </c>
      <c r="GA148" s="30" t="e">
        <f>(CatTemplate[[#This Row],[CO9]] + CatTemplate[[#This Row],[CS9]]) * (1 + getRateOHFinal) * getRateMarkupFinal</f>
        <v>#VALUE!</v>
      </c>
      <c r="GB148" s="30" t="e">
        <f>(CatTemplate[[#This Row],[CO10]] + CatTemplate[[#This Row],[CS10]]) * (1 + getRateOHFinal) * getRateMarkupFinal</f>
        <v>#VALUE!</v>
      </c>
      <c r="GC148" s="30" t="e">
        <f>(CatTemplate[[#This Row],[CO11]] + CatTemplate[[#This Row],[CS11]]) * (1 + getRateOHFinal) * getRateMarkupFinal</f>
        <v>#VALUE!</v>
      </c>
      <c r="GD148" s="30" t="e">
        <f>(CatTemplate[[#This Row],[CO12]] + CatTemplate[[#This Row],[CS12]]) * (1 + getRateOHFinal) * getRateMarkupFinal</f>
        <v>#VALUE!</v>
      </c>
      <c r="GE148" s="30" t="e">
        <f>(CatTemplate[[#This Row],[CO13]] + CatTemplate[[#This Row],[CS13]]) * (1 + getRateOHFinal) * getRateMarkupFinal</f>
        <v>#VALUE!</v>
      </c>
      <c r="GF148" s="30" t="e">
        <f>(CatTemplate[[#This Row],[CO14]] + CatTemplate[[#This Row],[CS14]]) * (1 + getRateOHFinal) * getRateMarkupFinal</f>
        <v>#VALUE!</v>
      </c>
      <c r="GG148" s="30" t="e">
        <f>(CatTemplate[[#This Row],[CO15]] + CatTemplate[[#This Row],[CS15]]) * (1 + getRateOHFinal) * getRateMarkupFinal</f>
        <v>#VALUE!</v>
      </c>
      <c r="GH148" s="30" t="e">
        <f>(CatTemplate[[#This Row],[CO16]] + CatTemplate[[#This Row],[CS16]]) * (1 + getRateOHFinal) * getRateMarkupFinal</f>
        <v>#VALUE!</v>
      </c>
      <c r="GI148" s="30" t="e">
        <f>(CatTemplate[[#This Row],[CO17]] + CatTemplate[[#This Row],[CS17]]) * (1 + getRateOHFinal) * getRateMarkupFinal</f>
        <v>#VALUE!</v>
      </c>
      <c r="GJ148" s="30" t="e">
        <f>(CatTemplate[[#This Row],[CO18]] + CatTemplate[[#This Row],[CS18]]) * (1 + getRateOHFinal) * getRateMarkupFinal</f>
        <v>#VALUE!</v>
      </c>
      <c r="GK148" s="30" t="e">
        <f>(CatTemplate[[#This Row],[CO19]] + CatTemplate[[#This Row],[CS19]]) * (1 + getRateOHFinal) * getRateMarkupFinal</f>
        <v>#VALUE!</v>
      </c>
      <c r="GL148" s="30" t="e">
        <f>(CatTemplate[[#This Row],[CO20]] + CatTemplate[[#This Row],[CS20]]) * (1 + getRateOHFinal) * getRateMarkupFinal</f>
        <v>#VALUE!</v>
      </c>
      <c r="GM148" s="30" t="e">
        <f t="shared" si="51"/>
        <v>#VALUE!</v>
      </c>
      <c r="GN148" s="30" t="e">
        <f t="shared" si="52"/>
        <v>#VALUE!</v>
      </c>
      <c r="GO148" s="30" t="e">
        <f t="shared" si="53"/>
        <v>#VALUE!</v>
      </c>
      <c r="GP148" s="30" t="e">
        <f t="shared" si="54"/>
        <v>#VALUE!</v>
      </c>
      <c r="GQ148" s="30" t="e">
        <f>(CatTemplate[[#This Row],[CO1]]+CatTemplate[[#This Row],[CS1]]) * (1+ getRateOHFinal) * (1 + getRateMarkupFinal)</f>
        <v>#VALUE!</v>
      </c>
      <c r="GR148" s="30" t="e">
        <f>(CatTemplate[[#This Row],[CO2]]+CatTemplate[[#This Row],[CS2]]) * (1+ getRateOHFinal) * (1 + getRateMarkupFinal)</f>
        <v>#VALUE!</v>
      </c>
      <c r="GS148" s="30" t="e">
        <f>(CatTemplate[[#This Row],[CO3]]+CatTemplate[[#This Row],[CS3]]) * (1+ getRateOHFinal) * (1 + getRateMarkupFinal)</f>
        <v>#VALUE!</v>
      </c>
      <c r="GT148" s="30" t="e">
        <f>(CatTemplate[[#This Row],[CO4]]+CatTemplate[[#This Row],[CS4]]) * (1+ getRateOHFinal) * (1 + getRateMarkupFinal)</f>
        <v>#VALUE!</v>
      </c>
      <c r="GU148" s="30" t="e">
        <f>(CatTemplate[[#This Row],[CO5]]+CatTemplate[[#This Row],[CS5]]) * (1+ getRateOHFinal) * (1 + getRateMarkupFinal)</f>
        <v>#VALUE!</v>
      </c>
      <c r="GV148" s="30" t="e">
        <f>(CatTemplate[[#This Row],[CO6]]+CatTemplate[[#This Row],[CS6]]) * (1+ getRateOHFinal) * (1 + getRateMarkupFinal)</f>
        <v>#VALUE!</v>
      </c>
      <c r="GW148" s="30" t="e">
        <f>(CatTemplate[[#This Row],[CO7]]+CatTemplate[[#This Row],[CS7]]) * (1+ getRateOHFinal) * (1 + getRateMarkupFinal)</f>
        <v>#VALUE!</v>
      </c>
      <c r="GX148" s="30" t="e">
        <f>(CatTemplate[[#This Row],[CO8]]+CatTemplate[[#This Row],[CS8]]) * (1+ getRateOHFinal) * (1 + getRateMarkupFinal)</f>
        <v>#VALUE!</v>
      </c>
      <c r="GY148" s="30" t="e">
        <f>(CatTemplate[[#This Row],[CO9]]+CatTemplate[[#This Row],[CS9]]) * (1+ getRateOHFinal) * (1 + getRateMarkupFinal)</f>
        <v>#VALUE!</v>
      </c>
      <c r="GZ148" s="30" t="e">
        <f>(CatTemplate[[#This Row],[CO10]]+CatTemplate[[#This Row],[CS10]]) * (1+ getRateOHFinal) * (1 + getRateMarkupFinal)</f>
        <v>#VALUE!</v>
      </c>
      <c r="HA148" s="30" t="e">
        <f>(CatTemplate[[#This Row],[CO11]]+CatTemplate[[#This Row],[CS11]]) * (1+ getRateOHFinal) * (1 + getRateMarkupFinal)</f>
        <v>#VALUE!</v>
      </c>
      <c r="HB148" s="30" t="e">
        <f>(CatTemplate[[#This Row],[CO12]]+CatTemplate[[#This Row],[CS12]]) * (1+ getRateOHFinal) * (1 + getRateMarkupFinal)</f>
        <v>#VALUE!</v>
      </c>
      <c r="HC148" s="30" t="e">
        <f>(CatTemplate[[#This Row],[CO13]]+CatTemplate[[#This Row],[CS13]]) * (1+ getRateOHFinal) * (1 + getRateMarkupFinal)</f>
        <v>#VALUE!</v>
      </c>
      <c r="HD148" s="30" t="e">
        <f>(CatTemplate[[#This Row],[CO14]]+CatTemplate[[#This Row],[CS14]]) * (1+ getRateOHFinal) * (1 + getRateMarkupFinal)</f>
        <v>#VALUE!</v>
      </c>
      <c r="HE148" s="30" t="e">
        <f>(CatTemplate[[#This Row],[CO15]]+CatTemplate[[#This Row],[CS15]]) * (1+ getRateOHFinal) * (1 + getRateMarkupFinal)</f>
        <v>#VALUE!</v>
      </c>
      <c r="HF148" s="30" t="e">
        <f>(CatTemplate[[#This Row],[CO16]]+CatTemplate[[#This Row],[CS16]]) * (1+ getRateOHFinal) * (1 + getRateMarkupFinal)</f>
        <v>#VALUE!</v>
      </c>
      <c r="HG148" s="30" t="e">
        <f>(CatTemplate[[#This Row],[CO17]]+CatTemplate[[#This Row],[CS17]]) * (1+ getRateOHFinal) * (1 + getRateMarkupFinal)</f>
        <v>#VALUE!</v>
      </c>
      <c r="HH148" s="30" t="e">
        <f>(CatTemplate[[#This Row],[CO18]]+CatTemplate[[#This Row],[CS18]]) * (1+ getRateOHFinal) * (1 + getRateMarkupFinal)</f>
        <v>#VALUE!</v>
      </c>
      <c r="HI148" s="30" t="e">
        <f>(CatTemplate[[#This Row],[CO19]]+CatTemplate[[#This Row],[CS19]]) * (1+ getRateOHFinal) * (1 + getRateMarkupFinal)</f>
        <v>#VALUE!</v>
      </c>
      <c r="HJ148" s="30" t="e">
        <f>(CatTemplate[[#This Row],[CO20]]+CatTemplate[[#This Row],[CS20]]) * (1+ getRateOHFinal) * (1 + getRateMarkupFinal)</f>
        <v>#VALUE!</v>
      </c>
      <c r="HK148" s="39" t="e">
        <f>CatTemplate[[#This Row],[Total cost]]+CatTemplate[[#This Row],[OH Amount]]+CatTemplate[[#This Row],[Markup]]</f>
        <v>#VALUE!</v>
      </c>
      <c r="HL148" s="63">
        <f>IF(CatTemplate[[#This Row],[Units]]="Days",CatTemplate[[#This Row],[Project quantity]]*CatTemplate[[#This Row],[St. unit effort]],CatTemplate[[#This Row],[Project quantity]])</f>
        <v>0</v>
      </c>
      <c r="HM148" s="287">
        <f>IFERROR(CatTemplate[[#This Row],[Total Price]]/(CatTemplate[[#This Row],[Final Quantity]]),0)</f>
        <v>0</v>
      </c>
      <c r="HN148" s="261"/>
    </row>
    <row r="149" spans="2:222" x14ac:dyDescent="0.2">
      <c r="B149" s="6" t="s">
        <v>75</v>
      </c>
      <c r="C149" s="22">
        <v>2</v>
      </c>
      <c r="D149" s="7" t="s">
        <v>75</v>
      </c>
      <c r="E149" s="24">
        <v>10</v>
      </c>
      <c r="F149" s="18" t="s">
        <v>164</v>
      </c>
      <c r="G149" s="26">
        <v>35</v>
      </c>
      <c r="H149" s="18" t="s">
        <v>168</v>
      </c>
      <c r="I149" s="18" t="s">
        <v>898</v>
      </c>
      <c r="J149" s="15" t="s">
        <v>28</v>
      </c>
      <c r="K149" s="15"/>
      <c r="L149" s="15" t="s">
        <v>140</v>
      </c>
      <c r="M149" s="15" t="s">
        <v>206</v>
      </c>
      <c r="N149" s="15" t="s">
        <v>858</v>
      </c>
      <c r="O149" s="320"/>
      <c r="P149" s="71"/>
      <c r="Q149" s="108"/>
      <c r="R149" s="73"/>
      <c r="S149" s="97"/>
      <c r="T149" s="100">
        <f>getEqUnitCost</f>
        <v>0</v>
      </c>
      <c r="U149" s="73">
        <f>getEqUnitEffort</f>
        <v>0</v>
      </c>
      <c r="V149" s="101">
        <f>getEqQuantity</f>
        <v>0</v>
      </c>
      <c r="W149" s="320"/>
      <c r="X149" s="100">
        <f>getConsUnitCost</f>
        <v>0</v>
      </c>
      <c r="Y149" s="73">
        <f>getConsUnitEffort</f>
        <v>0</v>
      </c>
      <c r="Z149" s="14">
        <f>getConsQuantity</f>
        <v>0</v>
      </c>
      <c r="AA149" s="320"/>
      <c r="AB149" s="72"/>
      <c r="AC149" s="112"/>
      <c r="AD149" s="14">
        <f>getOthQuantity</f>
        <v>0</v>
      </c>
      <c r="AE149" s="320"/>
      <c r="AF149" s="28" t="str">
        <f>IF(ISBLANK(CatTemplate[[#This Row],[Resource type]]),"",CatTemplate[[#This Row],[Resource type]])</f>
        <v>CIEC CRA</v>
      </c>
      <c r="AG149" s="242">
        <f>getStaffUnitCost</f>
        <v>529.72667641480098</v>
      </c>
      <c r="AH149" s="113">
        <f>getStaffUnitEffort</f>
        <v>0</v>
      </c>
      <c r="AI149" s="40">
        <f>getStaffQuantity</f>
        <v>0</v>
      </c>
      <c r="AJ149" s="41">
        <f>CatTemplate[[#This Row],[St. quantity]]*8/ParRatePM</f>
        <v>0</v>
      </c>
      <c r="AK149" s="320"/>
      <c r="AL149" s="53" t="str">
        <f>CatTemplate[[#This Row],[Item type]]</f>
        <v>Days</v>
      </c>
      <c r="AM149" s="12">
        <f>SUM(CatTemplate[[#This Row],[Year1]:[Year20]])</f>
        <v>0</v>
      </c>
      <c r="AN149" s="52"/>
      <c r="AO149" s="52"/>
      <c r="AP149" s="52"/>
      <c r="AQ149" s="8"/>
      <c r="AR149" s="8"/>
      <c r="AS149" s="8"/>
      <c r="AT149" s="8"/>
      <c r="AU149" s="8"/>
      <c r="AV149" s="8"/>
      <c r="AW149" s="8"/>
      <c r="AX149" s="8"/>
      <c r="AY149" s="8"/>
      <c r="AZ149" s="8"/>
      <c r="BA149" s="8"/>
      <c r="BB149" s="8"/>
      <c r="BC149" s="8"/>
      <c r="BD149" s="8"/>
      <c r="BE149" s="8"/>
      <c r="BF149" s="8"/>
      <c r="BG149" s="36"/>
      <c r="BH149" s="320"/>
      <c r="BI149" s="37" t="str">
        <f>getCostCategory</f>
        <v>01 Staff costs</v>
      </c>
      <c r="BJ149" s="37" t="str">
        <f>getSection</f>
        <v>02 Patient visits and data collection</v>
      </c>
      <c r="BK149" s="32" t="str">
        <f>getObject</f>
        <v>CIEC CRA</v>
      </c>
      <c r="BL149" s="30">
        <f>IFERROR(getUnitCost * IF(CatTemplate[[#This Row],[Cost Category Comp.]]="01 Staff costs", 1,1),0)</f>
        <v>529.72667641480098</v>
      </c>
      <c r="BM149" s="29">
        <f>IF(AND(ISBLANK(CatTemplate[[#This Row],[Eq. unit cost]]),ISBLANK(CatTemplate[[#This Row],[Cons. unit cost]]),ISBLANK(CatTemplate[[#This Row],[Oth. unit cost]])), 0, IF(getUnitEffort =0,1,getUnitEffort) * CatTemplate[[#This Row],[Year1]])</f>
        <v>0</v>
      </c>
      <c r="BN149" s="29">
        <f>IF(AND(ISBLANK(CatTemplate[[#This Row],[Eq. unit cost]]),ISBLANK(CatTemplate[[#This Row],[Cons. unit cost]]),ISBLANK(CatTemplate[[#This Row],[Oth. unit cost]])), 0, IF(getUnitEffort =0,1,getUnitEffort) * CatTemplate[[#This Row],[Year2]])</f>
        <v>0</v>
      </c>
      <c r="BO149" s="29">
        <f>IF(AND(ISBLANK(CatTemplate[[#This Row],[Eq. unit cost]]),ISBLANK(CatTemplate[[#This Row],[Cons. unit cost]]),ISBLANK(CatTemplate[[#This Row],[Oth. unit cost]])), 0, IF(getUnitEffort =0,1,getUnitEffort) * CatTemplate[[#This Row],[Year3]])</f>
        <v>0</v>
      </c>
      <c r="BP149" s="29">
        <f>IF(AND(ISBLANK(CatTemplate[[#This Row],[Eq. unit cost]]),ISBLANK(CatTemplate[[#This Row],[Cons. unit cost]]),ISBLANK(CatTemplate[[#This Row],[Oth. unit cost]])), 0, IF(getUnitEffort =0,1,getUnitEffort) * CatTemplate[[#This Row],[Year4]])</f>
        <v>0</v>
      </c>
      <c r="BQ149" s="29">
        <f>IF(AND(ISBLANK(CatTemplate[[#This Row],[Eq. unit cost]]),ISBLANK(CatTemplate[[#This Row],[Cons. unit cost]]),ISBLANK(CatTemplate[[#This Row],[Oth. unit cost]])), 0, IF(getUnitEffort =0,1,getUnitEffort) * CatTemplate[[#This Row],[Year5]])</f>
        <v>0</v>
      </c>
      <c r="BR149" s="29">
        <f>IF(AND(ISBLANK(CatTemplate[[#This Row],[Eq. unit cost]]),ISBLANK(CatTemplate[[#This Row],[Cons. unit cost]]),ISBLANK(CatTemplate[[#This Row],[Oth. unit cost]])), 0, IF(getUnitEffort =0,1,getUnitEffort) * CatTemplate[[#This Row],[Year6]])</f>
        <v>0</v>
      </c>
      <c r="BS149" s="29">
        <f>IF(AND(ISBLANK(CatTemplate[[#This Row],[Eq. unit cost]]),ISBLANK(CatTemplate[[#This Row],[Cons. unit cost]]),ISBLANK(CatTemplate[[#This Row],[Oth. unit cost]])), 0, IF(getUnitEffort =0,1,getUnitEffort) * CatTemplate[[#This Row],[Year7]])</f>
        <v>0</v>
      </c>
      <c r="BT149" s="29">
        <f>IF(AND(ISBLANK(CatTemplate[[#This Row],[Eq. unit cost]]),ISBLANK(CatTemplate[[#This Row],[Cons. unit cost]]),ISBLANK(CatTemplate[[#This Row],[Oth. unit cost]])), 0, IF(getUnitEffort =0,1,getUnitEffort) * CatTemplate[[#This Row],[Year8]])</f>
        <v>0</v>
      </c>
      <c r="BU149" s="29">
        <f>IF(AND(ISBLANK(CatTemplate[[#This Row],[Eq. unit cost]]),ISBLANK(CatTemplate[[#This Row],[Cons. unit cost]]),ISBLANK(CatTemplate[[#This Row],[Oth. unit cost]])), 0, IF(getUnitEffort =0,1,getUnitEffort) * CatTemplate[[#This Row],[Year9]])</f>
        <v>0</v>
      </c>
      <c r="BV149" s="29">
        <f>IF(AND(ISBLANK(CatTemplate[[#This Row],[Eq. unit cost]]),ISBLANK(CatTemplate[[#This Row],[Cons. unit cost]]),ISBLANK(CatTemplate[[#This Row],[Oth. unit cost]])), 0, IF(getUnitEffort =0,1,getUnitEffort) * CatTemplate[[#This Row],[Year10]])</f>
        <v>0</v>
      </c>
      <c r="BW149" s="29">
        <f>IF(AND(ISBLANK(CatTemplate[[#This Row],[Eq. unit cost]]),ISBLANK(CatTemplate[[#This Row],[Cons. unit cost]]),ISBLANK(CatTemplate[[#This Row],[Oth. unit cost]])), 0, IF(getUnitEffort =0,1,getUnitEffort) * CatTemplate[[#This Row],[Year11]])</f>
        <v>0</v>
      </c>
      <c r="BX149" s="29">
        <f>IF(AND(ISBLANK(CatTemplate[[#This Row],[Eq. unit cost]]),ISBLANK(CatTemplate[[#This Row],[Cons. unit cost]]),ISBLANK(CatTemplate[[#This Row],[Oth. unit cost]])), 0, IF(getUnitEffort =0,1,getUnitEffort) * CatTemplate[[#This Row],[Year12]])</f>
        <v>0</v>
      </c>
      <c r="BY149" s="29">
        <f>IF(AND(ISBLANK(CatTemplate[[#This Row],[Eq. unit cost]]),ISBLANK(CatTemplate[[#This Row],[Cons. unit cost]]),ISBLANK(CatTemplate[[#This Row],[Oth. unit cost]])), 0, IF(getUnitEffort =0,1,getUnitEffort) * CatTemplate[[#This Row],[Year13]])</f>
        <v>0</v>
      </c>
      <c r="BZ149" s="29">
        <f>IF(AND(ISBLANK(CatTemplate[[#This Row],[Eq. unit cost]]),ISBLANK(CatTemplate[[#This Row],[Cons. unit cost]]),ISBLANK(CatTemplate[[#This Row],[Oth. unit cost]])), 0, IF(getUnitEffort =0,1,getUnitEffort) * CatTemplate[[#This Row],[Year14]])</f>
        <v>0</v>
      </c>
      <c r="CA149" s="29">
        <f>IF(AND(ISBLANK(CatTemplate[[#This Row],[Eq. unit cost]]),ISBLANK(CatTemplate[[#This Row],[Cons. unit cost]]),ISBLANK(CatTemplate[[#This Row],[Oth. unit cost]])), 0, IF(getUnitEffort =0,1,getUnitEffort) * CatTemplate[[#This Row],[Year15]])</f>
        <v>0</v>
      </c>
      <c r="CB149" s="29">
        <f>IF(AND(ISBLANK(CatTemplate[[#This Row],[Eq. unit cost]]),ISBLANK(CatTemplate[[#This Row],[Cons. unit cost]]),ISBLANK(CatTemplate[[#This Row],[Oth. unit cost]])), 0, IF(getUnitEffort =0,1,getUnitEffort) * CatTemplate[[#This Row],[Year16]])</f>
        <v>0</v>
      </c>
      <c r="CC149" s="29">
        <f>IF(AND(ISBLANK(CatTemplate[[#This Row],[Eq. unit cost]]),ISBLANK(CatTemplate[[#This Row],[Cons. unit cost]]),ISBLANK(CatTemplate[[#This Row],[Oth. unit cost]])), 0, IF(getUnitEffort =0,1,getUnitEffort) * CatTemplate[[#This Row],[Year17]])</f>
        <v>0</v>
      </c>
      <c r="CD149" s="29">
        <f>IF(AND(ISBLANK(CatTemplate[[#This Row],[Eq. unit cost]]),ISBLANK(CatTemplate[[#This Row],[Cons. unit cost]]),ISBLANK(CatTemplate[[#This Row],[Oth. unit cost]])), 0, IF(getUnitEffort =0,1,getUnitEffort) * CatTemplate[[#This Row],[Year18]])</f>
        <v>0</v>
      </c>
      <c r="CE149" s="29">
        <f>IF(AND(ISBLANK(CatTemplate[[#This Row],[Eq. unit cost]]),ISBLANK(CatTemplate[[#This Row],[Cons. unit cost]]),ISBLANK(CatTemplate[[#This Row],[Oth. unit cost]])), 0, IF(getUnitEffort =0,1,getUnitEffort) * CatTemplate[[#This Row],[Year19]])</f>
        <v>0</v>
      </c>
      <c r="CF149" s="29">
        <f>IF(AND(ISBLANK(CatTemplate[[#This Row],[Eq. unit cost]]),ISBLANK(CatTemplate[[#This Row],[Cons. unit cost]]),ISBLANK(CatTemplate[[#This Row],[Oth. unit cost]])), 0, IF(getUnitEffort =0,1,getUnitEffort) * CatTemplate[[#This Row],[Year20]])</f>
        <v>0</v>
      </c>
      <c r="CG149" s="45">
        <f>SUM(CatTemplate[[#This Row],[Q1]:[Q20]])</f>
        <v>0</v>
      </c>
      <c r="CH149" s="29">
        <f>IF(ISBLANK(CatTemplate[[#This Row],[St. unit effort]]),0,(CatTemplate[[#This Row],[St. unit effort]] * CatTemplate[[#This Row],[Year1]]))</f>
        <v>0</v>
      </c>
      <c r="CI149" s="29">
        <f>IF(ISBLANK(CatTemplate[[#This Row],[St. unit effort]]),0,(CatTemplate[[#This Row],[St. unit effort]] * CatTemplate[[#This Row],[Year2]]))</f>
        <v>0</v>
      </c>
      <c r="CJ149" s="29">
        <f>IF(ISBLANK(CatTemplate[[#This Row],[St. unit effort]]),0,(CatTemplate[[#This Row],[St. unit effort]] * CatTemplate[[#This Row],[Year3]]))</f>
        <v>0</v>
      </c>
      <c r="CK149" s="29">
        <f>IF(ISBLANK(CatTemplate[[#This Row],[St. unit effort]]),0,(CatTemplate[[#This Row],[St. unit effort]] * CatTemplate[[#This Row],[Year4]]))</f>
        <v>0</v>
      </c>
      <c r="CL149" s="29">
        <f>IF(ISBLANK(CatTemplate[[#This Row],[St. unit effort]]),0,(CatTemplate[[#This Row],[St. unit effort]] * CatTemplate[[#This Row],[Year5]]))</f>
        <v>0</v>
      </c>
      <c r="CM149" s="29">
        <f>IF(ISBLANK(CatTemplate[[#This Row],[St. unit effort]]),0,(CatTemplate[[#This Row],[St. unit effort]] * CatTemplate[[#This Row],[Year6]]))</f>
        <v>0</v>
      </c>
      <c r="CN149" s="29">
        <f>IF(ISBLANK(CatTemplate[[#This Row],[St. unit effort]]),0,(CatTemplate[[#This Row],[St. unit effort]] * CatTemplate[[#This Row],[Year7]]))</f>
        <v>0</v>
      </c>
      <c r="CO149" s="29">
        <f>IF(ISBLANK(CatTemplate[[#This Row],[St. unit effort]]),0,(CatTemplate[[#This Row],[St. unit effort]] * CatTemplate[[#This Row],[Year8]]))</f>
        <v>0</v>
      </c>
      <c r="CP149" s="29">
        <f>IF(ISBLANK(CatTemplate[[#This Row],[St. unit effort]]),0,(CatTemplate[[#This Row],[St. unit effort]] * CatTemplate[[#This Row],[Year9]]))</f>
        <v>0</v>
      </c>
      <c r="CQ149" s="29">
        <f>IF(ISBLANK(CatTemplate[[#This Row],[St. unit effort]]),0,(CatTemplate[[#This Row],[St. unit effort]] * CatTemplate[[#This Row],[Year10]]))</f>
        <v>0</v>
      </c>
      <c r="CR149" s="29">
        <f>IF(ISBLANK(CatTemplate[[#This Row],[St. unit effort]]),0,(CatTemplate[[#This Row],[St. unit effort]] * CatTemplate[[#This Row],[Year11]]))</f>
        <v>0</v>
      </c>
      <c r="CS149" s="29">
        <f>IF(ISBLANK(CatTemplate[[#This Row],[St. unit effort]]),0,(CatTemplate[[#This Row],[St. unit effort]] * CatTemplate[[#This Row],[Year12]]))</f>
        <v>0</v>
      </c>
      <c r="CT149" s="29">
        <f>IF(ISBLANK(CatTemplate[[#This Row],[St. unit effort]]),0,(CatTemplate[[#This Row],[St. unit effort]] * CatTemplate[[#This Row],[Year13]]))</f>
        <v>0</v>
      </c>
      <c r="CU149" s="29">
        <f>IF(ISBLANK(CatTemplate[[#This Row],[St. unit effort]]),0,(CatTemplate[[#This Row],[St. unit effort]] * CatTemplate[[#This Row],[Year14]]))</f>
        <v>0</v>
      </c>
      <c r="CV149" s="29">
        <f>IF(ISBLANK(CatTemplate[[#This Row],[St. unit effort]]),0,(CatTemplate[[#This Row],[St. unit effort]] * CatTemplate[[#This Row],[Year15]]))</f>
        <v>0</v>
      </c>
      <c r="CW149" s="29">
        <f>IF(ISBLANK(CatTemplate[[#This Row],[St. unit effort]]),0,(CatTemplate[[#This Row],[St. unit effort]] * CatTemplate[[#This Row],[Year16]]))</f>
        <v>0</v>
      </c>
      <c r="CX149" s="29">
        <f>IF(ISBLANK(CatTemplate[[#This Row],[St. unit effort]]),0,(CatTemplate[[#This Row],[St. unit effort]] * CatTemplate[[#This Row],[Year17]]))</f>
        <v>0</v>
      </c>
      <c r="CY149" s="29">
        <f>IF(ISBLANK(CatTemplate[[#This Row],[St. unit effort]]),0,(CatTemplate[[#This Row],[St. unit effort]] * CatTemplate[[#This Row],[Year18]]))</f>
        <v>0</v>
      </c>
      <c r="CZ149" s="29">
        <f>IF(ISBLANK(CatTemplate[[#This Row],[St. unit effort]]),0,(CatTemplate[[#This Row],[St. unit effort]] * CatTemplate[[#This Row],[Year19]]))</f>
        <v>0</v>
      </c>
      <c r="DA149" s="29">
        <f>IF(ISBLANK(CatTemplate[[#This Row],[St. unit effort]]),0,(CatTemplate[[#This Row],[St. unit effort]] * CatTemplate[[#This Row],[Year20]]))</f>
        <v>0</v>
      </c>
      <c r="DB149" s="57">
        <f>IF(ISBLANK(CatTemplate[[#This Row],[St. unit effort]]),0,(CatTemplate[[#This Row],[St. unit effort]] * CatTemplate[[#This Row],[Year1]])*8/ParRatePM)</f>
        <v>0</v>
      </c>
      <c r="DC149" s="57">
        <f>IF(ISBLANK(CatTemplate[[#This Row],[St. unit effort]]),0,(CatTemplate[[#This Row],[St. unit effort]] * CatTemplate[[#This Row],[Year2]])*8/ParRatePM)</f>
        <v>0</v>
      </c>
      <c r="DD149" s="57">
        <f>IF(ISBLANK(CatTemplate[[#This Row],[St. unit effort]]),0,(CatTemplate[[#This Row],[St. unit effort]] * CatTemplate[[#This Row],[Year3]])*8/ParRatePM)</f>
        <v>0</v>
      </c>
      <c r="DE149" s="57">
        <f>IF(ISBLANK(CatTemplate[[#This Row],[St. unit effort]]),0,(CatTemplate[[#This Row],[St. unit effort]] * CatTemplate[[#This Row],[Year4]])*8/ParRatePM)</f>
        <v>0</v>
      </c>
      <c r="DF149" s="57">
        <f>IF(ISBLANK(CatTemplate[[#This Row],[St. unit effort]]),0,(CatTemplate[[#This Row],[St. unit effort]] * CatTemplate[[#This Row],[Year5]])*8/ParRatePM)</f>
        <v>0</v>
      </c>
      <c r="DG149" s="57">
        <f>IF(ISBLANK(CatTemplate[[#This Row],[St. unit effort]]),0,(CatTemplate[[#This Row],[St. unit effort]] * CatTemplate[[#This Row],[Year6]])*8/ParRatePM)</f>
        <v>0</v>
      </c>
      <c r="DH149" s="57">
        <f>IF(ISBLANK(CatTemplate[[#This Row],[St. unit effort]]),0,(CatTemplate[[#This Row],[St. unit effort]] * CatTemplate[[#This Row],[Year7]])*8/ParRatePM)</f>
        <v>0</v>
      </c>
      <c r="DI149" s="57">
        <f>IF(ISBLANK(CatTemplate[[#This Row],[St. unit effort]]),0,(CatTemplate[[#This Row],[St. unit effort]] * CatTemplate[[#This Row],[Year8]])*8/ParRatePM)</f>
        <v>0</v>
      </c>
      <c r="DJ149" s="57">
        <f>IF(ISBLANK(CatTemplate[[#This Row],[St. unit effort]]),0,(CatTemplate[[#This Row],[St. unit effort]] * CatTemplate[[#This Row],[Year9]])*8/ParRatePM)</f>
        <v>0</v>
      </c>
      <c r="DK149" s="57">
        <f>IF(ISBLANK(CatTemplate[[#This Row],[St. unit effort]]),0,(CatTemplate[[#This Row],[St. unit effort]] * CatTemplate[[#This Row],[Year10]])*8/ParRatePM)</f>
        <v>0</v>
      </c>
      <c r="DL149" s="57">
        <f>IF(ISBLANK(CatTemplate[[#This Row],[St. unit effort]]),0,(CatTemplate[[#This Row],[St. unit effort]] * CatTemplate[[#This Row],[Year11]])*8/ParRatePM)</f>
        <v>0</v>
      </c>
      <c r="DM149" s="57">
        <f>IF(ISBLANK(CatTemplate[[#This Row],[St. unit effort]]),0,(CatTemplate[[#This Row],[St. unit effort]] * CatTemplate[[#This Row],[Year12]])*8/ParRatePM)</f>
        <v>0</v>
      </c>
      <c r="DN149" s="57">
        <f>IF(ISBLANK(CatTemplate[[#This Row],[St. unit effort]]),0,(CatTemplate[[#This Row],[St. unit effort]] * CatTemplate[[#This Row],[Year13]])*8/ParRatePM)</f>
        <v>0</v>
      </c>
      <c r="DO149" s="57">
        <f>IF(ISBLANK(CatTemplate[[#This Row],[St. unit effort]]),0,(CatTemplate[[#This Row],[St. unit effort]] * CatTemplate[[#This Row],[Year14]])*8/ParRatePM)</f>
        <v>0</v>
      </c>
      <c r="DP149" s="57">
        <f>IF(ISBLANK(CatTemplate[[#This Row],[St. unit effort]]),0,(CatTemplate[[#This Row],[St. unit effort]] * CatTemplate[[#This Row],[Year15]])*8/ParRatePM)</f>
        <v>0</v>
      </c>
      <c r="DQ149" s="57">
        <f>IF(ISBLANK(CatTemplate[[#This Row],[St. unit effort]]),0,(CatTemplate[[#This Row],[St. unit effort]] * CatTemplate[[#This Row],[Year16]])*8/ParRatePM)</f>
        <v>0</v>
      </c>
      <c r="DR149" s="57">
        <f>IF(ISBLANK(CatTemplate[[#This Row],[St. unit effort]]),0,(CatTemplate[[#This Row],[St. unit effort]] * CatTemplate[[#This Row],[Year17]])*8/ParRatePM)</f>
        <v>0</v>
      </c>
      <c r="DS149" s="57">
        <f>IF(ISBLANK(CatTemplate[[#This Row],[St. unit effort]]),0,(CatTemplate[[#This Row],[St. unit effort]] * CatTemplate[[#This Row],[Year18]])*8/ParRatePM)</f>
        <v>0</v>
      </c>
      <c r="DT149" s="57">
        <f>IF(ISBLANK(CatTemplate[[#This Row],[St. unit effort]]),0,(CatTemplate[[#This Row],[St. unit effort]] * CatTemplate[[#This Row],[Year19]])*8/ParRatePM)</f>
        <v>0</v>
      </c>
      <c r="DU149" s="57">
        <f>IF(ISBLANK(CatTemplate[[#This Row],[St. unit effort]]),0,(CatTemplate[[#This Row],[St. unit effort]] * CatTemplate[[#This Row],[Year20]])*8/ParRatePM)</f>
        <v>0</v>
      </c>
      <c r="DV149" s="54">
        <f>SUM(CatTemplate[[#This Row],[PM1]:[PM20]])</f>
        <v>0</v>
      </c>
      <c r="DW149" s="56">
        <f t="shared" si="47"/>
        <v>0</v>
      </c>
      <c r="DX149" s="56">
        <f t="shared" si="47"/>
        <v>0</v>
      </c>
      <c r="DY149" s="56">
        <f t="shared" si="47"/>
        <v>0</v>
      </c>
      <c r="DZ149" s="56">
        <f t="shared" si="47"/>
        <v>0</v>
      </c>
      <c r="EA149" s="56">
        <f t="shared" si="47"/>
        <v>0</v>
      </c>
      <c r="EB149" s="56">
        <f t="shared" si="47"/>
        <v>0</v>
      </c>
      <c r="EC149" s="56">
        <f t="shared" si="47"/>
        <v>0</v>
      </c>
      <c r="ED149" s="56">
        <f t="shared" si="47"/>
        <v>0</v>
      </c>
      <c r="EE149" s="56">
        <f t="shared" si="47"/>
        <v>0</v>
      </c>
      <c r="EF149" s="56">
        <f t="shared" si="47"/>
        <v>0</v>
      </c>
      <c r="EG149" s="56">
        <f t="shared" si="47"/>
        <v>0</v>
      </c>
      <c r="EH149" s="56">
        <f t="shared" si="47"/>
        <v>0</v>
      </c>
      <c r="EI149" s="56">
        <f t="shared" si="47"/>
        <v>0</v>
      </c>
      <c r="EJ149" s="56">
        <f t="shared" si="47"/>
        <v>0</v>
      </c>
      <c r="EK149" s="56">
        <f t="shared" si="47"/>
        <v>0</v>
      </c>
      <c r="EL149" s="56">
        <f t="shared" si="47"/>
        <v>0</v>
      </c>
      <c r="EM149" s="56">
        <f t="shared" si="45"/>
        <v>0</v>
      </c>
      <c r="EN149" s="56">
        <f t="shared" si="45"/>
        <v>0</v>
      </c>
      <c r="EO149" s="56">
        <f t="shared" si="45"/>
        <v>0</v>
      </c>
      <c r="EP149" s="56">
        <f t="shared" si="45"/>
        <v>0</v>
      </c>
      <c r="EQ149" s="30">
        <f>CatTemplate[[#This Row],[Eq. unit cost]] * CatTemplate[[#This Row],[Eq. quantity]]</f>
        <v>0</v>
      </c>
      <c r="ER149" s="30">
        <f>CatTemplate[[#This Row],[Cons. unit cost]] *CatTemplate[[#This Row],[Cons. quantity]]</f>
        <v>0</v>
      </c>
      <c r="ES149" s="30">
        <f>CatTemplate[[#This Row],[Oth. unit cost]] *CatTemplate[[#This Row],[Oth. quantity]]</f>
        <v>0</v>
      </c>
      <c r="ET149" s="55">
        <f>SUM(CatTemplate[[#This Row],[CO1]:[CO20]])</f>
        <v>0</v>
      </c>
      <c r="EU149" s="56">
        <f t="shared" si="48"/>
        <v>0</v>
      </c>
      <c r="EV149" s="56">
        <f t="shared" si="48"/>
        <v>0</v>
      </c>
      <c r="EW149" s="56">
        <f t="shared" si="48"/>
        <v>0</v>
      </c>
      <c r="EX149" s="56">
        <f t="shared" si="48"/>
        <v>0</v>
      </c>
      <c r="EY149" s="56">
        <f t="shared" si="48"/>
        <v>0</v>
      </c>
      <c r="EZ149" s="56">
        <f t="shared" si="48"/>
        <v>0</v>
      </c>
      <c r="FA149" s="56">
        <f t="shared" si="48"/>
        <v>0</v>
      </c>
      <c r="FB149" s="56">
        <f t="shared" si="48"/>
        <v>0</v>
      </c>
      <c r="FC149" s="56">
        <f t="shared" si="48"/>
        <v>0</v>
      </c>
      <c r="FD149" s="56">
        <f t="shared" si="48"/>
        <v>0</v>
      </c>
      <c r="FE149" s="56">
        <f t="shared" si="48"/>
        <v>0</v>
      </c>
      <c r="FF149" s="56">
        <f t="shared" si="48"/>
        <v>0</v>
      </c>
      <c r="FG149" s="56">
        <f t="shared" si="48"/>
        <v>0</v>
      </c>
      <c r="FH149" s="56">
        <f t="shared" si="48"/>
        <v>0</v>
      </c>
      <c r="FI149" s="56">
        <f t="shared" si="48"/>
        <v>0</v>
      </c>
      <c r="FJ149" s="56">
        <f t="shared" si="48"/>
        <v>0</v>
      </c>
      <c r="FK149" s="56">
        <f t="shared" si="46"/>
        <v>0</v>
      </c>
      <c r="FL149" s="56">
        <f t="shared" si="46"/>
        <v>0</v>
      </c>
      <c r="FM149" s="56">
        <f t="shared" si="46"/>
        <v>0</v>
      </c>
      <c r="FN149" s="56">
        <f t="shared" si="46"/>
        <v>0</v>
      </c>
      <c r="FO149" s="58">
        <f>SUM(CatTemplate[[#This Row],[CS1]:[CS20]])</f>
        <v>0</v>
      </c>
      <c r="FP149" s="59">
        <f>CatTemplate[[#This Row],[Total Oth. cost]]+CatTemplate[[#This Row],[Total St. Cost]]</f>
        <v>0</v>
      </c>
      <c r="FQ149" s="33" t="e">
        <f t="shared" si="49"/>
        <v>#VALUE!</v>
      </c>
      <c r="FR149" s="33" t="e">
        <f t="shared" si="50"/>
        <v>#VALUE!</v>
      </c>
      <c r="FS149" s="30" t="e">
        <f>(CatTemplate[[#This Row],[CO1]] + CatTemplate[[#This Row],[CS1]]) * (1 + getRateOHFinal) * getRateMarkupFinal</f>
        <v>#VALUE!</v>
      </c>
      <c r="FT149" s="30" t="e">
        <f>(CatTemplate[[#This Row],[CO2]] + CatTemplate[[#This Row],[CS2]]) * (1 + getRateOHFinal) * getRateMarkupFinal</f>
        <v>#VALUE!</v>
      </c>
      <c r="FU149" s="30" t="e">
        <f>(CatTemplate[[#This Row],[CO3]] + CatTemplate[[#This Row],[CS3]]) * (1 + getRateOHFinal) * getRateMarkupFinal</f>
        <v>#VALUE!</v>
      </c>
      <c r="FV149" s="30" t="e">
        <f>(CatTemplate[[#This Row],[CO4]] + CatTemplate[[#This Row],[CS4]]) * (1 + getRateOHFinal) * getRateMarkupFinal</f>
        <v>#VALUE!</v>
      </c>
      <c r="FW149" s="30" t="e">
        <f>(CatTemplate[[#This Row],[CO5]] + CatTemplate[[#This Row],[CS5]]) * (1 + getRateOHFinal) * getRateMarkupFinal</f>
        <v>#VALUE!</v>
      </c>
      <c r="FX149" s="30" t="e">
        <f>(CatTemplate[[#This Row],[CO6]] + CatTemplate[[#This Row],[CS6]]) * (1 + getRateOHFinal) * getRateMarkupFinal</f>
        <v>#VALUE!</v>
      </c>
      <c r="FY149" s="30" t="e">
        <f>(CatTemplate[[#This Row],[CO7]] + CatTemplate[[#This Row],[CS7]]) * (1 + getRateOHFinal) * getRateMarkupFinal</f>
        <v>#VALUE!</v>
      </c>
      <c r="FZ149" s="30" t="e">
        <f>(CatTemplate[[#This Row],[CO8]] + CatTemplate[[#This Row],[CS8]]) * (1 + getRateOHFinal) * getRateMarkupFinal</f>
        <v>#VALUE!</v>
      </c>
      <c r="GA149" s="30" t="e">
        <f>(CatTemplate[[#This Row],[CO9]] + CatTemplate[[#This Row],[CS9]]) * (1 + getRateOHFinal) * getRateMarkupFinal</f>
        <v>#VALUE!</v>
      </c>
      <c r="GB149" s="30" t="e">
        <f>(CatTemplate[[#This Row],[CO10]] + CatTemplate[[#This Row],[CS10]]) * (1 + getRateOHFinal) * getRateMarkupFinal</f>
        <v>#VALUE!</v>
      </c>
      <c r="GC149" s="30" t="e">
        <f>(CatTemplate[[#This Row],[CO11]] + CatTemplate[[#This Row],[CS11]]) * (1 + getRateOHFinal) * getRateMarkupFinal</f>
        <v>#VALUE!</v>
      </c>
      <c r="GD149" s="30" t="e">
        <f>(CatTemplate[[#This Row],[CO12]] + CatTemplate[[#This Row],[CS12]]) * (1 + getRateOHFinal) * getRateMarkupFinal</f>
        <v>#VALUE!</v>
      </c>
      <c r="GE149" s="30" t="e">
        <f>(CatTemplate[[#This Row],[CO13]] + CatTemplate[[#This Row],[CS13]]) * (1 + getRateOHFinal) * getRateMarkupFinal</f>
        <v>#VALUE!</v>
      </c>
      <c r="GF149" s="30" t="e">
        <f>(CatTemplate[[#This Row],[CO14]] + CatTemplate[[#This Row],[CS14]]) * (1 + getRateOHFinal) * getRateMarkupFinal</f>
        <v>#VALUE!</v>
      </c>
      <c r="GG149" s="30" t="e">
        <f>(CatTemplate[[#This Row],[CO15]] + CatTemplate[[#This Row],[CS15]]) * (1 + getRateOHFinal) * getRateMarkupFinal</f>
        <v>#VALUE!</v>
      </c>
      <c r="GH149" s="30" t="e">
        <f>(CatTemplate[[#This Row],[CO16]] + CatTemplate[[#This Row],[CS16]]) * (1 + getRateOHFinal) * getRateMarkupFinal</f>
        <v>#VALUE!</v>
      </c>
      <c r="GI149" s="30" t="e">
        <f>(CatTemplate[[#This Row],[CO17]] + CatTemplate[[#This Row],[CS17]]) * (1 + getRateOHFinal) * getRateMarkupFinal</f>
        <v>#VALUE!</v>
      </c>
      <c r="GJ149" s="30" t="e">
        <f>(CatTemplate[[#This Row],[CO18]] + CatTemplate[[#This Row],[CS18]]) * (1 + getRateOHFinal) * getRateMarkupFinal</f>
        <v>#VALUE!</v>
      </c>
      <c r="GK149" s="30" t="e">
        <f>(CatTemplate[[#This Row],[CO19]] + CatTemplate[[#This Row],[CS19]]) * (1 + getRateOHFinal) * getRateMarkupFinal</f>
        <v>#VALUE!</v>
      </c>
      <c r="GL149" s="30" t="e">
        <f>(CatTemplate[[#This Row],[CO20]] + CatTemplate[[#This Row],[CS20]]) * (1 + getRateOHFinal) * getRateMarkupFinal</f>
        <v>#VALUE!</v>
      </c>
      <c r="GM149" s="30" t="e">
        <f t="shared" si="51"/>
        <v>#VALUE!</v>
      </c>
      <c r="GN149" s="30" t="e">
        <f t="shared" si="52"/>
        <v>#VALUE!</v>
      </c>
      <c r="GO149" s="30" t="e">
        <f t="shared" si="53"/>
        <v>#VALUE!</v>
      </c>
      <c r="GP149" s="30" t="e">
        <f t="shared" si="54"/>
        <v>#VALUE!</v>
      </c>
      <c r="GQ149" s="30" t="e">
        <f>(CatTemplate[[#This Row],[CO1]]+CatTemplate[[#This Row],[CS1]]) * (1+ getRateOHFinal) * (1 + getRateMarkupFinal)</f>
        <v>#VALUE!</v>
      </c>
      <c r="GR149" s="30" t="e">
        <f>(CatTemplate[[#This Row],[CO2]]+CatTemplate[[#This Row],[CS2]]) * (1+ getRateOHFinal) * (1 + getRateMarkupFinal)</f>
        <v>#VALUE!</v>
      </c>
      <c r="GS149" s="30" t="e">
        <f>(CatTemplate[[#This Row],[CO3]]+CatTemplate[[#This Row],[CS3]]) * (1+ getRateOHFinal) * (1 + getRateMarkupFinal)</f>
        <v>#VALUE!</v>
      </c>
      <c r="GT149" s="30" t="e">
        <f>(CatTemplate[[#This Row],[CO4]]+CatTemplate[[#This Row],[CS4]]) * (1+ getRateOHFinal) * (1 + getRateMarkupFinal)</f>
        <v>#VALUE!</v>
      </c>
      <c r="GU149" s="30" t="e">
        <f>(CatTemplate[[#This Row],[CO5]]+CatTemplate[[#This Row],[CS5]]) * (1+ getRateOHFinal) * (1 + getRateMarkupFinal)</f>
        <v>#VALUE!</v>
      </c>
      <c r="GV149" s="30" t="e">
        <f>(CatTemplate[[#This Row],[CO6]]+CatTemplate[[#This Row],[CS6]]) * (1+ getRateOHFinal) * (1 + getRateMarkupFinal)</f>
        <v>#VALUE!</v>
      </c>
      <c r="GW149" s="30" t="e">
        <f>(CatTemplate[[#This Row],[CO7]]+CatTemplate[[#This Row],[CS7]]) * (1+ getRateOHFinal) * (1 + getRateMarkupFinal)</f>
        <v>#VALUE!</v>
      </c>
      <c r="GX149" s="30" t="e">
        <f>(CatTemplate[[#This Row],[CO8]]+CatTemplate[[#This Row],[CS8]]) * (1+ getRateOHFinal) * (1 + getRateMarkupFinal)</f>
        <v>#VALUE!</v>
      </c>
      <c r="GY149" s="30" t="e">
        <f>(CatTemplate[[#This Row],[CO9]]+CatTemplate[[#This Row],[CS9]]) * (1+ getRateOHFinal) * (1 + getRateMarkupFinal)</f>
        <v>#VALUE!</v>
      </c>
      <c r="GZ149" s="30" t="e">
        <f>(CatTemplate[[#This Row],[CO10]]+CatTemplate[[#This Row],[CS10]]) * (1+ getRateOHFinal) * (1 + getRateMarkupFinal)</f>
        <v>#VALUE!</v>
      </c>
      <c r="HA149" s="30" t="e">
        <f>(CatTemplate[[#This Row],[CO11]]+CatTemplate[[#This Row],[CS11]]) * (1+ getRateOHFinal) * (1 + getRateMarkupFinal)</f>
        <v>#VALUE!</v>
      </c>
      <c r="HB149" s="30" t="e">
        <f>(CatTemplate[[#This Row],[CO12]]+CatTemplate[[#This Row],[CS12]]) * (1+ getRateOHFinal) * (1 + getRateMarkupFinal)</f>
        <v>#VALUE!</v>
      </c>
      <c r="HC149" s="30" t="e">
        <f>(CatTemplate[[#This Row],[CO13]]+CatTemplate[[#This Row],[CS13]]) * (1+ getRateOHFinal) * (1 + getRateMarkupFinal)</f>
        <v>#VALUE!</v>
      </c>
      <c r="HD149" s="30" t="e">
        <f>(CatTemplate[[#This Row],[CO14]]+CatTemplate[[#This Row],[CS14]]) * (1+ getRateOHFinal) * (1 + getRateMarkupFinal)</f>
        <v>#VALUE!</v>
      </c>
      <c r="HE149" s="30" t="e">
        <f>(CatTemplate[[#This Row],[CO15]]+CatTemplate[[#This Row],[CS15]]) * (1+ getRateOHFinal) * (1 + getRateMarkupFinal)</f>
        <v>#VALUE!</v>
      </c>
      <c r="HF149" s="30" t="e">
        <f>(CatTemplate[[#This Row],[CO16]]+CatTemplate[[#This Row],[CS16]]) * (1+ getRateOHFinal) * (1 + getRateMarkupFinal)</f>
        <v>#VALUE!</v>
      </c>
      <c r="HG149" s="30" t="e">
        <f>(CatTemplate[[#This Row],[CO17]]+CatTemplate[[#This Row],[CS17]]) * (1+ getRateOHFinal) * (1 + getRateMarkupFinal)</f>
        <v>#VALUE!</v>
      </c>
      <c r="HH149" s="30" t="e">
        <f>(CatTemplate[[#This Row],[CO18]]+CatTemplate[[#This Row],[CS18]]) * (1+ getRateOHFinal) * (1 + getRateMarkupFinal)</f>
        <v>#VALUE!</v>
      </c>
      <c r="HI149" s="30" t="e">
        <f>(CatTemplate[[#This Row],[CO19]]+CatTemplate[[#This Row],[CS19]]) * (1+ getRateOHFinal) * (1 + getRateMarkupFinal)</f>
        <v>#VALUE!</v>
      </c>
      <c r="HJ149" s="30" t="e">
        <f>(CatTemplate[[#This Row],[CO20]]+CatTemplate[[#This Row],[CS20]]) * (1+ getRateOHFinal) * (1 + getRateMarkupFinal)</f>
        <v>#VALUE!</v>
      </c>
      <c r="HK149" s="39" t="e">
        <f>CatTemplate[[#This Row],[Total cost]]+CatTemplate[[#This Row],[OH Amount]]+CatTemplate[[#This Row],[Markup]]</f>
        <v>#VALUE!</v>
      </c>
      <c r="HL149" s="63">
        <f>IF(CatTemplate[[#This Row],[Units]]="Days",CatTemplate[[#This Row],[Project quantity]]*CatTemplate[[#This Row],[St. unit effort]],CatTemplate[[#This Row],[Project quantity]])</f>
        <v>0</v>
      </c>
      <c r="HM149" s="287">
        <f>IFERROR(CatTemplate[[#This Row],[Total Price]]/(CatTemplate[[#This Row],[Final Quantity]]),0)</f>
        <v>0</v>
      </c>
      <c r="HN149" s="261"/>
    </row>
    <row r="150" spans="2:222" ht="25.5" customHeight="1" x14ac:dyDescent="0.2">
      <c r="B150" s="6" t="s">
        <v>75</v>
      </c>
      <c r="C150" s="22">
        <v>2</v>
      </c>
      <c r="D150" s="7" t="s">
        <v>75</v>
      </c>
      <c r="E150" s="24">
        <v>10</v>
      </c>
      <c r="F150" s="18" t="s">
        <v>164</v>
      </c>
      <c r="G150" s="26">
        <v>36</v>
      </c>
      <c r="H150" s="18" t="s">
        <v>298</v>
      </c>
      <c r="I150" s="18" t="s">
        <v>898</v>
      </c>
      <c r="J150" s="15"/>
      <c r="K150" s="15"/>
      <c r="L150" s="15" t="s">
        <v>421</v>
      </c>
      <c r="M150" s="15" t="s">
        <v>208</v>
      </c>
      <c r="N150" s="15" t="s">
        <v>857</v>
      </c>
      <c r="O150" s="320"/>
      <c r="P150" s="71"/>
      <c r="Q150" s="108"/>
      <c r="R150" s="73"/>
      <c r="S150" s="97"/>
      <c r="T150" s="100">
        <f>getEqUnitCost</f>
        <v>0</v>
      </c>
      <c r="U150" s="73">
        <f>getEqUnitEffort</f>
        <v>0</v>
      </c>
      <c r="V150" s="101">
        <f>getEqQuantity</f>
        <v>0</v>
      </c>
      <c r="W150" s="320"/>
      <c r="X150" s="100">
        <f>getConsUnitCost</f>
        <v>0</v>
      </c>
      <c r="Y150" s="73">
        <f>getConsUnitEffort</f>
        <v>0</v>
      </c>
      <c r="Z150" s="14">
        <f>getConsQuantity</f>
        <v>0</v>
      </c>
      <c r="AA150" s="320"/>
      <c r="AB150" s="72"/>
      <c r="AC150" s="112"/>
      <c r="AD150" s="14">
        <f>getOthQuantity</f>
        <v>0</v>
      </c>
      <c r="AE150" s="320"/>
      <c r="AF150" s="28" t="str">
        <f>IF(ISBLANK(CatTemplate[[#This Row],[Resource type]]),"",CatTemplate[[#This Row],[Resource type]])</f>
        <v/>
      </c>
      <c r="AG150" s="242">
        <f>getStaffUnitCost</f>
        <v>0</v>
      </c>
      <c r="AH150" s="113">
        <f>getStaffUnitEffort</f>
        <v>0</v>
      </c>
      <c r="AI150" s="40">
        <f>getStaffQuantity</f>
        <v>0</v>
      </c>
      <c r="AJ150" s="41">
        <f>CatTemplate[[#This Row],[St. quantity]]*8/ParRatePM</f>
        <v>0</v>
      </c>
      <c r="AK150" s="320"/>
      <c r="AL150" s="53" t="str">
        <f>CatTemplate[[#This Row],[Item type]]</f>
        <v>Travels</v>
      </c>
      <c r="AM150" s="12">
        <f>SUM(CatTemplate[[#This Row],[Year1]:[Year20]])</f>
        <v>0</v>
      </c>
      <c r="AN150" s="52"/>
      <c r="AO150" s="52"/>
      <c r="AP150" s="52"/>
      <c r="AQ150" s="8"/>
      <c r="AR150" s="8"/>
      <c r="AS150" s="8"/>
      <c r="AT150" s="8"/>
      <c r="AU150" s="8"/>
      <c r="AV150" s="8"/>
      <c r="AW150" s="8"/>
      <c r="AX150" s="8"/>
      <c r="AY150" s="8"/>
      <c r="AZ150" s="8"/>
      <c r="BA150" s="8"/>
      <c r="BB150" s="8"/>
      <c r="BC150" s="8"/>
      <c r="BD150" s="8"/>
      <c r="BE150" s="8"/>
      <c r="BF150" s="8"/>
      <c r="BG150" s="36"/>
      <c r="BH150" s="320"/>
      <c r="BI150" s="37" t="str">
        <f>getCostCategory</f>
        <v>05 Travel costs</v>
      </c>
      <c r="BJ150" s="37" t="str">
        <f>getSection</f>
        <v>02 Patient visits and data collection</v>
      </c>
      <c r="BK150" s="32" t="str">
        <f>getObject</f>
        <v>Patient visits and data collection</v>
      </c>
      <c r="BL150" s="30">
        <f>IFERROR(getUnitCost * IF(CatTemplate[[#This Row],[Cost Category Comp.]]="01 Staff costs", 1,1),0)</f>
        <v>0</v>
      </c>
      <c r="BM150" s="29">
        <f>IF(AND(ISBLANK(CatTemplate[[#This Row],[Eq. unit cost]]),ISBLANK(CatTemplate[[#This Row],[Cons. unit cost]]),ISBLANK(CatTemplate[[#This Row],[Oth. unit cost]])), 0, IF(getUnitEffort =0,1,getUnitEffort) * CatTemplate[[#This Row],[Year1]])</f>
        <v>0</v>
      </c>
      <c r="BN150" s="29">
        <f>IF(AND(ISBLANK(CatTemplate[[#This Row],[Eq. unit cost]]),ISBLANK(CatTemplate[[#This Row],[Cons. unit cost]]),ISBLANK(CatTemplate[[#This Row],[Oth. unit cost]])), 0, IF(getUnitEffort =0,1,getUnitEffort) * CatTemplate[[#This Row],[Year2]])</f>
        <v>0</v>
      </c>
      <c r="BO150" s="29">
        <f>IF(AND(ISBLANK(CatTemplate[[#This Row],[Eq. unit cost]]),ISBLANK(CatTemplate[[#This Row],[Cons. unit cost]]),ISBLANK(CatTemplate[[#This Row],[Oth. unit cost]])), 0, IF(getUnitEffort =0,1,getUnitEffort) * CatTemplate[[#This Row],[Year3]])</f>
        <v>0</v>
      </c>
      <c r="BP150" s="29">
        <f>IF(AND(ISBLANK(CatTemplate[[#This Row],[Eq. unit cost]]),ISBLANK(CatTemplate[[#This Row],[Cons. unit cost]]),ISBLANK(CatTemplate[[#This Row],[Oth. unit cost]])), 0, IF(getUnitEffort =0,1,getUnitEffort) * CatTemplate[[#This Row],[Year4]])</f>
        <v>0</v>
      </c>
      <c r="BQ150" s="29">
        <f>IF(AND(ISBLANK(CatTemplate[[#This Row],[Eq. unit cost]]),ISBLANK(CatTemplate[[#This Row],[Cons. unit cost]]),ISBLANK(CatTemplate[[#This Row],[Oth. unit cost]])), 0, IF(getUnitEffort =0,1,getUnitEffort) * CatTemplate[[#This Row],[Year5]])</f>
        <v>0</v>
      </c>
      <c r="BR150" s="29">
        <f>IF(AND(ISBLANK(CatTemplate[[#This Row],[Eq. unit cost]]),ISBLANK(CatTemplate[[#This Row],[Cons. unit cost]]),ISBLANK(CatTemplate[[#This Row],[Oth. unit cost]])), 0, IF(getUnitEffort =0,1,getUnitEffort) * CatTemplate[[#This Row],[Year6]])</f>
        <v>0</v>
      </c>
      <c r="BS150" s="29">
        <f>IF(AND(ISBLANK(CatTemplate[[#This Row],[Eq. unit cost]]),ISBLANK(CatTemplate[[#This Row],[Cons. unit cost]]),ISBLANK(CatTemplate[[#This Row],[Oth. unit cost]])), 0, IF(getUnitEffort =0,1,getUnitEffort) * CatTemplate[[#This Row],[Year7]])</f>
        <v>0</v>
      </c>
      <c r="BT150" s="29">
        <f>IF(AND(ISBLANK(CatTemplate[[#This Row],[Eq. unit cost]]),ISBLANK(CatTemplate[[#This Row],[Cons. unit cost]]),ISBLANK(CatTemplate[[#This Row],[Oth. unit cost]])), 0, IF(getUnitEffort =0,1,getUnitEffort) * CatTemplate[[#This Row],[Year8]])</f>
        <v>0</v>
      </c>
      <c r="BU150" s="29">
        <f>IF(AND(ISBLANK(CatTemplate[[#This Row],[Eq. unit cost]]),ISBLANK(CatTemplate[[#This Row],[Cons. unit cost]]),ISBLANK(CatTemplate[[#This Row],[Oth. unit cost]])), 0, IF(getUnitEffort =0,1,getUnitEffort) * CatTemplate[[#This Row],[Year9]])</f>
        <v>0</v>
      </c>
      <c r="BV150" s="29">
        <f>IF(AND(ISBLANK(CatTemplate[[#This Row],[Eq. unit cost]]),ISBLANK(CatTemplate[[#This Row],[Cons. unit cost]]),ISBLANK(CatTemplate[[#This Row],[Oth. unit cost]])), 0, IF(getUnitEffort =0,1,getUnitEffort) * CatTemplate[[#This Row],[Year10]])</f>
        <v>0</v>
      </c>
      <c r="BW150" s="29">
        <f>IF(AND(ISBLANK(CatTemplate[[#This Row],[Eq. unit cost]]),ISBLANK(CatTemplate[[#This Row],[Cons. unit cost]]),ISBLANK(CatTemplate[[#This Row],[Oth. unit cost]])), 0, IF(getUnitEffort =0,1,getUnitEffort) * CatTemplate[[#This Row],[Year11]])</f>
        <v>0</v>
      </c>
      <c r="BX150" s="29">
        <f>IF(AND(ISBLANK(CatTemplate[[#This Row],[Eq. unit cost]]),ISBLANK(CatTemplate[[#This Row],[Cons. unit cost]]),ISBLANK(CatTemplate[[#This Row],[Oth. unit cost]])), 0, IF(getUnitEffort =0,1,getUnitEffort) * CatTemplate[[#This Row],[Year12]])</f>
        <v>0</v>
      </c>
      <c r="BY150" s="29">
        <f>IF(AND(ISBLANK(CatTemplate[[#This Row],[Eq. unit cost]]),ISBLANK(CatTemplate[[#This Row],[Cons. unit cost]]),ISBLANK(CatTemplate[[#This Row],[Oth. unit cost]])), 0, IF(getUnitEffort =0,1,getUnitEffort) * CatTemplate[[#This Row],[Year13]])</f>
        <v>0</v>
      </c>
      <c r="BZ150" s="29">
        <f>IF(AND(ISBLANK(CatTemplate[[#This Row],[Eq. unit cost]]),ISBLANK(CatTemplate[[#This Row],[Cons. unit cost]]),ISBLANK(CatTemplate[[#This Row],[Oth. unit cost]])), 0, IF(getUnitEffort =0,1,getUnitEffort) * CatTemplate[[#This Row],[Year14]])</f>
        <v>0</v>
      </c>
      <c r="CA150" s="29">
        <f>IF(AND(ISBLANK(CatTemplate[[#This Row],[Eq. unit cost]]),ISBLANK(CatTemplate[[#This Row],[Cons. unit cost]]),ISBLANK(CatTemplate[[#This Row],[Oth. unit cost]])), 0, IF(getUnitEffort =0,1,getUnitEffort) * CatTemplate[[#This Row],[Year15]])</f>
        <v>0</v>
      </c>
      <c r="CB150" s="29">
        <f>IF(AND(ISBLANK(CatTemplate[[#This Row],[Eq. unit cost]]),ISBLANK(CatTemplate[[#This Row],[Cons. unit cost]]),ISBLANK(CatTemplate[[#This Row],[Oth. unit cost]])), 0, IF(getUnitEffort =0,1,getUnitEffort) * CatTemplate[[#This Row],[Year16]])</f>
        <v>0</v>
      </c>
      <c r="CC150" s="29">
        <f>IF(AND(ISBLANK(CatTemplate[[#This Row],[Eq. unit cost]]),ISBLANK(CatTemplate[[#This Row],[Cons. unit cost]]),ISBLANK(CatTemplate[[#This Row],[Oth. unit cost]])), 0, IF(getUnitEffort =0,1,getUnitEffort) * CatTemplate[[#This Row],[Year17]])</f>
        <v>0</v>
      </c>
      <c r="CD150" s="29">
        <f>IF(AND(ISBLANK(CatTemplate[[#This Row],[Eq. unit cost]]),ISBLANK(CatTemplate[[#This Row],[Cons. unit cost]]),ISBLANK(CatTemplate[[#This Row],[Oth. unit cost]])), 0, IF(getUnitEffort =0,1,getUnitEffort) * CatTemplate[[#This Row],[Year18]])</f>
        <v>0</v>
      </c>
      <c r="CE150" s="29">
        <f>IF(AND(ISBLANK(CatTemplate[[#This Row],[Eq. unit cost]]),ISBLANK(CatTemplate[[#This Row],[Cons. unit cost]]),ISBLANK(CatTemplate[[#This Row],[Oth. unit cost]])), 0, IF(getUnitEffort =0,1,getUnitEffort) * CatTemplate[[#This Row],[Year19]])</f>
        <v>0</v>
      </c>
      <c r="CF150" s="29">
        <f>IF(AND(ISBLANK(CatTemplate[[#This Row],[Eq. unit cost]]),ISBLANK(CatTemplate[[#This Row],[Cons. unit cost]]),ISBLANK(CatTemplate[[#This Row],[Oth. unit cost]])), 0, IF(getUnitEffort =0,1,getUnitEffort) * CatTemplate[[#This Row],[Year20]])</f>
        <v>0</v>
      </c>
      <c r="CG150" s="45">
        <f>SUM(CatTemplate[[#This Row],[Q1]:[Q20]])</f>
        <v>0</v>
      </c>
      <c r="CH150" s="29">
        <f>IF(ISBLANK(CatTemplate[[#This Row],[St. unit effort]]),0,(CatTemplate[[#This Row],[St. unit effort]] * CatTemplate[[#This Row],[Year1]]))</f>
        <v>0</v>
      </c>
      <c r="CI150" s="29">
        <f>IF(ISBLANK(CatTemplate[[#This Row],[St. unit effort]]),0,(CatTemplate[[#This Row],[St. unit effort]] * CatTemplate[[#This Row],[Year2]]))</f>
        <v>0</v>
      </c>
      <c r="CJ150" s="29">
        <f>IF(ISBLANK(CatTemplate[[#This Row],[St. unit effort]]),0,(CatTemplate[[#This Row],[St. unit effort]] * CatTemplate[[#This Row],[Year3]]))</f>
        <v>0</v>
      </c>
      <c r="CK150" s="29">
        <f>IF(ISBLANK(CatTemplate[[#This Row],[St. unit effort]]),0,(CatTemplate[[#This Row],[St. unit effort]] * CatTemplate[[#This Row],[Year4]]))</f>
        <v>0</v>
      </c>
      <c r="CL150" s="29">
        <f>IF(ISBLANK(CatTemplate[[#This Row],[St. unit effort]]),0,(CatTemplate[[#This Row],[St. unit effort]] * CatTemplate[[#This Row],[Year5]]))</f>
        <v>0</v>
      </c>
      <c r="CM150" s="29">
        <f>IF(ISBLANK(CatTemplate[[#This Row],[St. unit effort]]),0,(CatTemplate[[#This Row],[St. unit effort]] * CatTemplate[[#This Row],[Year6]]))</f>
        <v>0</v>
      </c>
      <c r="CN150" s="29">
        <f>IF(ISBLANK(CatTemplate[[#This Row],[St. unit effort]]),0,(CatTemplate[[#This Row],[St. unit effort]] * CatTemplate[[#This Row],[Year7]]))</f>
        <v>0</v>
      </c>
      <c r="CO150" s="29">
        <f>IF(ISBLANK(CatTemplate[[#This Row],[St. unit effort]]),0,(CatTemplate[[#This Row],[St. unit effort]] * CatTemplate[[#This Row],[Year8]]))</f>
        <v>0</v>
      </c>
      <c r="CP150" s="29">
        <f>IF(ISBLANK(CatTemplate[[#This Row],[St. unit effort]]),0,(CatTemplate[[#This Row],[St. unit effort]] * CatTemplate[[#This Row],[Year9]]))</f>
        <v>0</v>
      </c>
      <c r="CQ150" s="29">
        <f>IF(ISBLANK(CatTemplate[[#This Row],[St. unit effort]]),0,(CatTemplate[[#This Row],[St. unit effort]] * CatTemplate[[#This Row],[Year10]]))</f>
        <v>0</v>
      </c>
      <c r="CR150" s="29">
        <f>IF(ISBLANK(CatTemplate[[#This Row],[St. unit effort]]),0,(CatTemplate[[#This Row],[St. unit effort]] * CatTemplate[[#This Row],[Year11]]))</f>
        <v>0</v>
      </c>
      <c r="CS150" s="29">
        <f>IF(ISBLANK(CatTemplate[[#This Row],[St. unit effort]]),0,(CatTemplate[[#This Row],[St. unit effort]] * CatTemplate[[#This Row],[Year12]]))</f>
        <v>0</v>
      </c>
      <c r="CT150" s="29">
        <f>IF(ISBLANK(CatTemplate[[#This Row],[St. unit effort]]),0,(CatTemplate[[#This Row],[St. unit effort]] * CatTemplate[[#This Row],[Year13]]))</f>
        <v>0</v>
      </c>
      <c r="CU150" s="29">
        <f>IF(ISBLANK(CatTemplate[[#This Row],[St. unit effort]]),0,(CatTemplate[[#This Row],[St. unit effort]] * CatTemplate[[#This Row],[Year14]]))</f>
        <v>0</v>
      </c>
      <c r="CV150" s="29">
        <f>IF(ISBLANK(CatTemplate[[#This Row],[St. unit effort]]),0,(CatTemplate[[#This Row],[St. unit effort]] * CatTemplate[[#This Row],[Year15]]))</f>
        <v>0</v>
      </c>
      <c r="CW150" s="29">
        <f>IF(ISBLANK(CatTemplate[[#This Row],[St. unit effort]]),0,(CatTemplate[[#This Row],[St. unit effort]] * CatTemplate[[#This Row],[Year16]]))</f>
        <v>0</v>
      </c>
      <c r="CX150" s="29">
        <f>IF(ISBLANK(CatTemplate[[#This Row],[St. unit effort]]),0,(CatTemplate[[#This Row],[St. unit effort]] * CatTemplate[[#This Row],[Year17]]))</f>
        <v>0</v>
      </c>
      <c r="CY150" s="29">
        <f>IF(ISBLANK(CatTemplate[[#This Row],[St. unit effort]]),0,(CatTemplate[[#This Row],[St. unit effort]] * CatTemplate[[#This Row],[Year18]]))</f>
        <v>0</v>
      </c>
      <c r="CZ150" s="29">
        <f>IF(ISBLANK(CatTemplate[[#This Row],[St. unit effort]]),0,(CatTemplate[[#This Row],[St. unit effort]] * CatTemplate[[#This Row],[Year19]]))</f>
        <v>0</v>
      </c>
      <c r="DA150" s="29">
        <f>IF(ISBLANK(CatTemplate[[#This Row],[St. unit effort]]),0,(CatTemplate[[#This Row],[St. unit effort]] * CatTemplate[[#This Row],[Year20]]))</f>
        <v>0</v>
      </c>
      <c r="DB150" s="57">
        <f>IF(ISBLANK(CatTemplate[[#This Row],[St. unit effort]]),0,(CatTemplate[[#This Row],[St. unit effort]] * CatTemplate[[#This Row],[Year1]])*8/ParRatePM)</f>
        <v>0</v>
      </c>
      <c r="DC150" s="57">
        <f>IF(ISBLANK(CatTemplate[[#This Row],[St. unit effort]]),0,(CatTemplate[[#This Row],[St. unit effort]] * CatTemplate[[#This Row],[Year2]])*8/ParRatePM)</f>
        <v>0</v>
      </c>
      <c r="DD150" s="57">
        <f>IF(ISBLANK(CatTemplate[[#This Row],[St. unit effort]]),0,(CatTemplate[[#This Row],[St. unit effort]] * CatTemplate[[#This Row],[Year3]])*8/ParRatePM)</f>
        <v>0</v>
      </c>
      <c r="DE150" s="57">
        <f>IF(ISBLANK(CatTemplate[[#This Row],[St. unit effort]]),0,(CatTemplate[[#This Row],[St. unit effort]] * CatTemplate[[#This Row],[Year4]])*8/ParRatePM)</f>
        <v>0</v>
      </c>
      <c r="DF150" s="57">
        <f>IF(ISBLANK(CatTemplate[[#This Row],[St. unit effort]]),0,(CatTemplate[[#This Row],[St. unit effort]] * CatTemplate[[#This Row],[Year5]])*8/ParRatePM)</f>
        <v>0</v>
      </c>
      <c r="DG150" s="57">
        <f>IF(ISBLANK(CatTemplate[[#This Row],[St. unit effort]]),0,(CatTemplate[[#This Row],[St. unit effort]] * CatTemplate[[#This Row],[Year6]])*8/ParRatePM)</f>
        <v>0</v>
      </c>
      <c r="DH150" s="57">
        <f>IF(ISBLANK(CatTemplate[[#This Row],[St. unit effort]]),0,(CatTemplate[[#This Row],[St. unit effort]] * CatTemplate[[#This Row],[Year7]])*8/ParRatePM)</f>
        <v>0</v>
      </c>
      <c r="DI150" s="57">
        <f>IF(ISBLANK(CatTemplate[[#This Row],[St. unit effort]]),0,(CatTemplate[[#This Row],[St. unit effort]] * CatTemplate[[#This Row],[Year8]])*8/ParRatePM)</f>
        <v>0</v>
      </c>
      <c r="DJ150" s="57">
        <f>IF(ISBLANK(CatTemplate[[#This Row],[St. unit effort]]),0,(CatTemplate[[#This Row],[St. unit effort]] * CatTemplate[[#This Row],[Year9]])*8/ParRatePM)</f>
        <v>0</v>
      </c>
      <c r="DK150" s="57">
        <f>IF(ISBLANK(CatTemplate[[#This Row],[St. unit effort]]),0,(CatTemplate[[#This Row],[St. unit effort]] * CatTemplate[[#This Row],[Year10]])*8/ParRatePM)</f>
        <v>0</v>
      </c>
      <c r="DL150" s="57">
        <f>IF(ISBLANK(CatTemplate[[#This Row],[St. unit effort]]),0,(CatTemplate[[#This Row],[St. unit effort]] * CatTemplate[[#This Row],[Year11]])*8/ParRatePM)</f>
        <v>0</v>
      </c>
      <c r="DM150" s="57">
        <f>IF(ISBLANK(CatTemplate[[#This Row],[St. unit effort]]),0,(CatTemplate[[#This Row],[St. unit effort]] * CatTemplate[[#This Row],[Year12]])*8/ParRatePM)</f>
        <v>0</v>
      </c>
      <c r="DN150" s="57">
        <f>IF(ISBLANK(CatTemplate[[#This Row],[St. unit effort]]),0,(CatTemplate[[#This Row],[St. unit effort]] * CatTemplate[[#This Row],[Year13]])*8/ParRatePM)</f>
        <v>0</v>
      </c>
      <c r="DO150" s="57">
        <f>IF(ISBLANK(CatTemplate[[#This Row],[St. unit effort]]),0,(CatTemplate[[#This Row],[St. unit effort]] * CatTemplate[[#This Row],[Year14]])*8/ParRatePM)</f>
        <v>0</v>
      </c>
      <c r="DP150" s="57">
        <f>IF(ISBLANK(CatTemplate[[#This Row],[St. unit effort]]),0,(CatTemplate[[#This Row],[St. unit effort]] * CatTemplate[[#This Row],[Year15]])*8/ParRatePM)</f>
        <v>0</v>
      </c>
      <c r="DQ150" s="57">
        <f>IF(ISBLANK(CatTemplate[[#This Row],[St. unit effort]]),0,(CatTemplate[[#This Row],[St. unit effort]] * CatTemplate[[#This Row],[Year16]])*8/ParRatePM)</f>
        <v>0</v>
      </c>
      <c r="DR150" s="57">
        <f>IF(ISBLANK(CatTemplate[[#This Row],[St. unit effort]]),0,(CatTemplate[[#This Row],[St. unit effort]] * CatTemplate[[#This Row],[Year17]])*8/ParRatePM)</f>
        <v>0</v>
      </c>
      <c r="DS150" s="57">
        <f>IF(ISBLANK(CatTemplate[[#This Row],[St. unit effort]]),0,(CatTemplate[[#This Row],[St. unit effort]] * CatTemplate[[#This Row],[Year18]])*8/ParRatePM)</f>
        <v>0</v>
      </c>
      <c r="DT150" s="57">
        <f>IF(ISBLANK(CatTemplate[[#This Row],[St. unit effort]]),0,(CatTemplate[[#This Row],[St. unit effort]] * CatTemplate[[#This Row],[Year19]])*8/ParRatePM)</f>
        <v>0</v>
      </c>
      <c r="DU150" s="57">
        <f>IF(ISBLANK(CatTemplate[[#This Row],[St. unit effort]]),0,(CatTemplate[[#This Row],[St. unit effort]] * CatTemplate[[#This Row],[Year20]])*8/ParRatePM)</f>
        <v>0</v>
      </c>
      <c r="DV150" s="54">
        <f>SUM(CatTemplate[[#This Row],[PM1]:[PM20]])</f>
        <v>0</v>
      </c>
      <c r="DW150" s="56">
        <f t="shared" si="47"/>
        <v>0</v>
      </c>
      <c r="DX150" s="56">
        <f t="shared" si="47"/>
        <v>0</v>
      </c>
      <c r="DY150" s="56">
        <f t="shared" si="47"/>
        <v>0</v>
      </c>
      <c r="DZ150" s="56">
        <f t="shared" si="47"/>
        <v>0</v>
      </c>
      <c r="EA150" s="56">
        <f t="shared" si="47"/>
        <v>0</v>
      </c>
      <c r="EB150" s="56">
        <f t="shared" si="47"/>
        <v>0</v>
      </c>
      <c r="EC150" s="56">
        <f t="shared" si="47"/>
        <v>0</v>
      </c>
      <c r="ED150" s="56">
        <f t="shared" si="47"/>
        <v>0</v>
      </c>
      <c r="EE150" s="56">
        <f t="shared" si="47"/>
        <v>0</v>
      </c>
      <c r="EF150" s="56">
        <f t="shared" si="47"/>
        <v>0</v>
      </c>
      <c r="EG150" s="56">
        <f t="shared" si="47"/>
        <v>0</v>
      </c>
      <c r="EH150" s="56">
        <f t="shared" si="47"/>
        <v>0</v>
      </c>
      <c r="EI150" s="56">
        <f t="shared" si="47"/>
        <v>0</v>
      </c>
      <c r="EJ150" s="56">
        <f t="shared" si="47"/>
        <v>0</v>
      </c>
      <c r="EK150" s="56">
        <f t="shared" si="47"/>
        <v>0</v>
      </c>
      <c r="EL150" s="56">
        <f t="shared" ref="EL150:EP165" si="55">getCost(COLUMN(), ROW(), "Other")</f>
        <v>0</v>
      </c>
      <c r="EM150" s="56">
        <f t="shared" si="55"/>
        <v>0</v>
      </c>
      <c r="EN150" s="56">
        <f t="shared" si="55"/>
        <v>0</v>
      </c>
      <c r="EO150" s="56">
        <f t="shared" si="55"/>
        <v>0</v>
      </c>
      <c r="EP150" s="56">
        <f t="shared" si="55"/>
        <v>0</v>
      </c>
      <c r="EQ150" s="30">
        <f>CatTemplate[[#This Row],[Eq. unit cost]] * CatTemplate[[#This Row],[Eq. quantity]]</f>
        <v>0</v>
      </c>
      <c r="ER150" s="30">
        <f>CatTemplate[[#This Row],[Cons. unit cost]] *CatTemplate[[#This Row],[Cons. quantity]]</f>
        <v>0</v>
      </c>
      <c r="ES150" s="30">
        <f>CatTemplate[[#This Row],[Oth. unit cost]] *CatTemplate[[#This Row],[Oth. quantity]]</f>
        <v>0</v>
      </c>
      <c r="ET150" s="55">
        <f>SUM(CatTemplate[[#This Row],[CO1]:[CO20]])</f>
        <v>0</v>
      </c>
      <c r="EU150" s="56">
        <f t="shared" si="48"/>
        <v>0</v>
      </c>
      <c r="EV150" s="56">
        <f t="shared" si="48"/>
        <v>0</v>
      </c>
      <c r="EW150" s="56">
        <f t="shared" si="48"/>
        <v>0</v>
      </c>
      <c r="EX150" s="56">
        <f t="shared" si="48"/>
        <v>0</v>
      </c>
      <c r="EY150" s="56">
        <f t="shared" si="48"/>
        <v>0</v>
      </c>
      <c r="EZ150" s="56">
        <f t="shared" si="48"/>
        <v>0</v>
      </c>
      <c r="FA150" s="56">
        <f t="shared" si="48"/>
        <v>0</v>
      </c>
      <c r="FB150" s="56">
        <f t="shared" si="48"/>
        <v>0</v>
      </c>
      <c r="FC150" s="56">
        <f t="shared" si="48"/>
        <v>0</v>
      </c>
      <c r="FD150" s="56">
        <f t="shared" si="48"/>
        <v>0</v>
      </c>
      <c r="FE150" s="56">
        <f t="shared" si="48"/>
        <v>0</v>
      </c>
      <c r="FF150" s="56">
        <f t="shared" si="48"/>
        <v>0</v>
      </c>
      <c r="FG150" s="56">
        <f t="shared" si="48"/>
        <v>0</v>
      </c>
      <c r="FH150" s="56">
        <f t="shared" si="48"/>
        <v>0</v>
      </c>
      <c r="FI150" s="56">
        <f t="shared" si="48"/>
        <v>0</v>
      </c>
      <c r="FJ150" s="56">
        <f t="shared" ref="FJ150:FN165" si="56">getCost(COLUMN(), ROW(), "Staff")</f>
        <v>0</v>
      </c>
      <c r="FK150" s="56">
        <f t="shared" si="56"/>
        <v>0</v>
      </c>
      <c r="FL150" s="56">
        <f t="shared" si="56"/>
        <v>0</v>
      </c>
      <c r="FM150" s="56">
        <f t="shared" si="56"/>
        <v>0</v>
      </c>
      <c r="FN150" s="56">
        <f t="shared" si="56"/>
        <v>0</v>
      </c>
      <c r="FO150" s="58">
        <f>SUM(CatTemplate[[#This Row],[CS1]:[CS20]])</f>
        <v>0</v>
      </c>
      <c r="FP150" s="59">
        <f>CatTemplate[[#This Row],[Total Oth. cost]]+CatTemplate[[#This Row],[Total St. Cost]]</f>
        <v>0</v>
      </c>
      <c r="FQ150" s="33" t="e">
        <f t="shared" si="49"/>
        <v>#VALUE!</v>
      </c>
      <c r="FR150" s="33" t="e">
        <f t="shared" si="50"/>
        <v>#VALUE!</v>
      </c>
      <c r="FS150" s="30" t="e">
        <f>(CatTemplate[[#This Row],[CO1]] + CatTemplate[[#This Row],[CS1]]) * (1 + getRateOHFinal) * getRateMarkupFinal</f>
        <v>#VALUE!</v>
      </c>
      <c r="FT150" s="30" t="e">
        <f>(CatTemplate[[#This Row],[CO2]] + CatTemplate[[#This Row],[CS2]]) * (1 + getRateOHFinal) * getRateMarkupFinal</f>
        <v>#VALUE!</v>
      </c>
      <c r="FU150" s="30" t="e">
        <f>(CatTemplate[[#This Row],[CO3]] + CatTemplate[[#This Row],[CS3]]) * (1 + getRateOHFinal) * getRateMarkupFinal</f>
        <v>#VALUE!</v>
      </c>
      <c r="FV150" s="30" t="e">
        <f>(CatTemplate[[#This Row],[CO4]] + CatTemplate[[#This Row],[CS4]]) * (1 + getRateOHFinal) * getRateMarkupFinal</f>
        <v>#VALUE!</v>
      </c>
      <c r="FW150" s="30" t="e">
        <f>(CatTemplate[[#This Row],[CO5]] + CatTemplate[[#This Row],[CS5]]) * (1 + getRateOHFinal) * getRateMarkupFinal</f>
        <v>#VALUE!</v>
      </c>
      <c r="FX150" s="30" t="e">
        <f>(CatTemplate[[#This Row],[CO6]] + CatTemplate[[#This Row],[CS6]]) * (1 + getRateOHFinal) * getRateMarkupFinal</f>
        <v>#VALUE!</v>
      </c>
      <c r="FY150" s="30" t="e">
        <f>(CatTemplate[[#This Row],[CO7]] + CatTemplate[[#This Row],[CS7]]) * (1 + getRateOHFinal) * getRateMarkupFinal</f>
        <v>#VALUE!</v>
      </c>
      <c r="FZ150" s="30" t="e">
        <f>(CatTemplate[[#This Row],[CO8]] + CatTemplate[[#This Row],[CS8]]) * (1 + getRateOHFinal) * getRateMarkupFinal</f>
        <v>#VALUE!</v>
      </c>
      <c r="GA150" s="30" t="e">
        <f>(CatTemplate[[#This Row],[CO9]] + CatTemplate[[#This Row],[CS9]]) * (1 + getRateOHFinal) * getRateMarkupFinal</f>
        <v>#VALUE!</v>
      </c>
      <c r="GB150" s="30" t="e">
        <f>(CatTemplate[[#This Row],[CO10]] + CatTemplate[[#This Row],[CS10]]) * (1 + getRateOHFinal) * getRateMarkupFinal</f>
        <v>#VALUE!</v>
      </c>
      <c r="GC150" s="30" t="e">
        <f>(CatTemplate[[#This Row],[CO11]] + CatTemplate[[#This Row],[CS11]]) * (1 + getRateOHFinal) * getRateMarkupFinal</f>
        <v>#VALUE!</v>
      </c>
      <c r="GD150" s="30" t="e">
        <f>(CatTemplate[[#This Row],[CO12]] + CatTemplate[[#This Row],[CS12]]) * (1 + getRateOHFinal) * getRateMarkupFinal</f>
        <v>#VALUE!</v>
      </c>
      <c r="GE150" s="30" t="e">
        <f>(CatTemplate[[#This Row],[CO13]] + CatTemplate[[#This Row],[CS13]]) * (1 + getRateOHFinal) * getRateMarkupFinal</f>
        <v>#VALUE!</v>
      </c>
      <c r="GF150" s="30" t="e">
        <f>(CatTemplate[[#This Row],[CO14]] + CatTemplate[[#This Row],[CS14]]) * (1 + getRateOHFinal) * getRateMarkupFinal</f>
        <v>#VALUE!</v>
      </c>
      <c r="GG150" s="30" t="e">
        <f>(CatTemplate[[#This Row],[CO15]] + CatTemplate[[#This Row],[CS15]]) * (1 + getRateOHFinal) * getRateMarkupFinal</f>
        <v>#VALUE!</v>
      </c>
      <c r="GH150" s="30" t="e">
        <f>(CatTemplate[[#This Row],[CO16]] + CatTemplate[[#This Row],[CS16]]) * (1 + getRateOHFinal) * getRateMarkupFinal</f>
        <v>#VALUE!</v>
      </c>
      <c r="GI150" s="30" t="e">
        <f>(CatTemplate[[#This Row],[CO17]] + CatTemplate[[#This Row],[CS17]]) * (1 + getRateOHFinal) * getRateMarkupFinal</f>
        <v>#VALUE!</v>
      </c>
      <c r="GJ150" s="30" t="e">
        <f>(CatTemplate[[#This Row],[CO18]] + CatTemplate[[#This Row],[CS18]]) * (1 + getRateOHFinal) * getRateMarkupFinal</f>
        <v>#VALUE!</v>
      </c>
      <c r="GK150" s="30" t="e">
        <f>(CatTemplate[[#This Row],[CO19]] + CatTemplate[[#This Row],[CS19]]) * (1 + getRateOHFinal) * getRateMarkupFinal</f>
        <v>#VALUE!</v>
      </c>
      <c r="GL150" s="30" t="e">
        <f>(CatTemplate[[#This Row],[CO20]] + CatTemplate[[#This Row],[CS20]]) * (1 + getRateOHFinal) * getRateMarkupFinal</f>
        <v>#VALUE!</v>
      </c>
      <c r="GM150" s="30" t="e">
        <f t="shared" si="51"/>
        <v>#VALUE!</v>
      </c>
      <c r="GN150" s="30" t="e">
        <f t="shared" si="52"/>
        <v>#VALUE!</v>
      </c>
      <c r="GO150" s="30" t="e">
        <f t="shared" si="53"/>
        <v>#VALUE!</v>
      </c>
      <c r="GP150" s="30" t="e">
        <f t="shared" si="54"/>
        <v>#VALUE!</v>
      </c>
      <c r="GQ150" s="30" t="e">
        <f>(CatTemplate[[#This Row],[CO1]]+CatTemplate[[#This Row],[CS1]]) * (1+ getRateOHFinal) * (1 + getRateMarkupFinal)</f>
        <v>#VALUE!</v>
      </c>
      <c r="GR150" s="30" t="e">
        <f>(CatTemplate[[#This Row],[CO2]]+CatTemplate[[#This Row],[CS2]]) * (1+ getRateOHFinal) * (1 + getRateMarkupFinal)</f>
        <v>#VALUE!</v>
      </c>
      <c r="GS150" s="30" t="e">
        <f>(CatTemplate[[#This Row],[CO3]]+CatTemplate[[#This Row],[CS3]]) * (1+ getRateOHFinal) * (1 + getRateMarkupFinal)</f>
        <v>#VALUE!</v>
      </c>
      <c r="GT150" s="30" t="e">
        <f>(CatTemplate[[#This Row],[CO4]]+CatTemplate[[#This Row],[CS4]]) * (1+ getRateOHFinal) * (1 + getRateMarkupFinal)</f>
        <v>#VALUE!</v>
      </c>
      <c r="GU150" s="30" t="e">
        <f>(CatTemplate[[#This Row],[CO5]]+CatTemplate[[#This Row],[CS5]]) * (1+ getRateOHFinal) * (1 + getRateMarkupFinal)</f>
        <v>#VALUE!</v>
      </c>
      <c r="GV150" s="30" t="e">
        <f>(CatTemplate[[#This Row],[CO6]]+CatTemplate[[#This Row],[CS6]]) * (1+ getRateOHFinal) * (1 + getRateMarkupFinal)</f>
        <v>#VALUE!</v>
      </c>
      <c r="GW150" s="30" t="e">
        <f>(CatTemplate[[#This Row],[CO7]]+CatTemplate[[#This Row],[CS7]]) * (1+ getRateOHFinal) * (1 + getRateMarkupFinal)</f>
        <v>#VALUE!</v>
      </c>
      <c r="GX150" s="30" t="e">
        <f>(CatTemplate[[#This Row],[CO8]]+CatTemplate[[#This Row],[CS8]]) * (1+ getRateOHFinal) * (1 + getRateMarkupFinal)</f>
        <v>#VALUE!</v>
      </c>
      <c r="GY150" s="30" t="e">
        <f>(CatTemplate[[#This Row],[CO9]]+CatTemplate[[#This Row],[CS9]]) * (1+ getRateOHFinal) * (1 + getRateMarkupFinal)</f>
        <v>#VALUE!</v>
      </c>
      <c r="GZ150" s="30" t="e">
        <f>(CatTemplate[[#This Row],[CO10]]+CatTemplate[[#This Row],[CS10]]) * (1+ getRateOHFinal) * (1 + getRateMarkupFinal)</f>
        <v>#VALUE!</v>
      </c>
      <c r="HA150" s="30" t="e">
        <f>(CatTemplate[[#This Row],[CO11]]+CatTemplate[[#This Row],[CS11]]) * (1+ getRateOHFinal) * (1 + getRateMarkupFinal)</f>
        <v>#VALUE!</v>
      </c>
      <c r="HB150" s="30" t="e">
        <f>(CatTemplate[[#This Row],[CO12]]+CatTemplate[[#This Row],[CS12]]) * (1+ getRateOHFinal) * (1 + getRateMarkupFinal)</f>
        <v>#VALUE!</v>
      </c>
      <c r="HC150" s="30" t="e">
        <f>(CatTemplate[[#This Row],[CO13]]+CatTemplate[[#This Row],[CS13]]) * (1+ getRateOHFinal) * (1 + getRateMarkupFinal)</f>
        <v>#VALUE!</v>
      </c>
      <c r="HD150" s="30" t="e">
        <f>(CatTemplate[[#This Row],[CO14]]+CatTemplate[[#This Row],[CS14]]) * (1+ getRateOHFinal) * (1 + getRateMarkupFinal)</f>
        <v>#VALUE!</v>
      </c>
      <c r="HE150" s="30" t="e">
        <f>(CatTemplate[[#This Row],[CO15]]+CatTemplate[[#This Row],[CS15]]) * (1+ getRateOHFinal) * (1 + getRateMarkupFinal)</f>
        <v>#VALUE!</v>
      </c>
      <c r="HF150" s="30" t="e">
        <f>(CatTemplate[[#This Row],[CO16]]+CatTemplate[[#This Row],[CS16]]) * (1+ getRateOHFinal) * (1 + getRateMarkupFinal)</f>
        <v>#VALUE!</v>
      </c>
      <c r="HG150" s="30" t="e">
        <f>(CatTemplate[[#This Row],[CO17]]+CatTemplate[[#This Row],[CS17]]) * (1+ getRateOHFinal) * (1 + getRateMarkupFinal)</f>
        <v>#VALUE!</v>
      </c>
      <c r="HH150" s="30" t="e">
        <f>(CatTemplate[[#This Row],[CO18]]+CatTemplate[[#This Row],[CS18]]) * (1+ getRateOHFinal) * (1 + getRateMarkupFinal)</f>
        <v>#VALUE!</v>
      </c>
      <c r="HI150" s="30" t="e">
        <f>(CatTemplate[[#This Row],[CO19]]+CatTemplate[[#This Row],[CS19]]) * (1+ getRateOHFinal) * (1 + getRateMarkupFinal)</f>
        <v>#VALUE!</v>
      </c>
      <c r="HJ150" s="30" t="e">
        <f>(CatTemplate[[#This Row],[CO20]]+CatTemplate[[#This Row],[CS20]]) * (1+ getRateOHFinal) * (1 + getRateMarkupFinal)</f>
        <v>#VALUE!</v>
      </c>
      <c r="HK150" s="39" t="e">
        <f>CatTemplate[[#This Row],[Total cost]]+CatTemplate[[#This Row],[OH Amount]]+CatTemplate[[#This Row],[Markup]]</f>
        <v>#VALUE!</v>
      </c>
      <c r="HL150" s="63">
        <f>IF(CatTemplate[[#This Row],[Units]]="Days",CatTemplate[[#This Row],[Project quantity]]*CatTemplate[[#This Row],[St. unit effort]],CatTemplate[[#This Row],[Project quantity]])</f>
        <v>0</v>
      </c>
      <c r="HM150" s="287">
        <f>IFERROR(CatTemplate[[#This Row],[Total Price]]/(CatTemplate[[#This Row],[Final Quantity]]),0)</f>
        <v>0</v>
      </c>
      <c r="HN150" s="261"/>
    </row>
    <row r="151" spans="2:222" x14ac:dyDescent="0.2">
      <c r="B151" s="6" t="s">
        <v>75</v>
      </c>
      <c r="C151" s="22">
        <v>2</v>
      </c>
      <c r="D151" s="7" t="s">
        <v>75</v>
      </c>
      <c r="E151" s="24">
        <v>10</v>
      </c>
      <c r="F151" s="18" t="s">
        <v>164</v>
      </c>
      <c r="G151" s="26">
        <v>37</v>
      </c>
      <c r="H151" s="18" t="s">
        <v>862</v>
      </c>
      <c r="I151" s="18" t="s">
        <v>898</v>
      </c>
      <c r="J151" s="15" t="s">
        <v>28</v>
      </c>
      <c r="K151" s="15"/>
      <c r="L151" s="15" t="s">
        <v>140</v>
      </c>
      <c r="M151" s="15" t="s">
        <v>890</v>
      </c>
      <c r="N151" s="15" t="s">
        <v>858</v>
      </c>
      <c r="O151" s="320"/>
      <c r="P151" s="71"/>
      <c r="Q151" s="108"/>
      <c r="R151" s="73"/>
      <c r="S151" s="97"/>
      <c r="T151" s="100">
        <f>getEqUnitCost</f>
        <v>0</v>
      </c>
      <c r="U151" s="73">
        <f>getEqUnitEffort</f>
        <v>0</v>
      </c>
      <c r="V151" s="101">
        <f>getEqQuantity</f>
        <v>0</v>
      </c>
      <c r="W151" s="320"/>
      <c r="X151" s="100">
        <f>getConsUnitCost</f>
        <v>0</v>
      </c>
      <c r="Y151" s="73">
        <f>getConsUnitEffort</f>
        <v>0</v>
      </c>
      <c r="Z151" s="14">
        <f>getConsQuantity</f>
        <v>0</v>
      </c>
      <c r="AA151" s="320"/>
      <c r="AB151" s="72"/>
      <c r="AC151" s="112"/>
      <c r="AD151" s="14">
        <f>getOthQuantity</f>
        <v>0</v>
      </c>
      <c r="AE151" s="320"/>
      <c r="AF151" s="28" t="str">
        <f>IF(ISBLANK(CatTemplate[[#This Row],[Resource type]]),"",CatTemplate[[#This Row],[Resource type]])</f>
        <v>CIEC CRA</v>
      </c>
      <c r="AG151" s="242">
        <f>getStaffUnitCost</f>
        <v>529.72667641480098</v>
      </c>
      <c r="AH151" s="113">
        <f>getStaffUnitEffort</f>
        <v>0</v>
      </c>
      <c r="AI151" s="40">
        <f>getStaffQuantity</f>
        <v>0</v>
      </c>
      <c r="AJ151" s="41">
        <f>CatTemplate[[#This Row],[St. quantity]]*8/ParRatePM</f>
        <v>0</v>
      </c>
      <c r="AK151" s="320"/>
      <c r="AL151" s="53" t="str">
        <f>CatTemplate[[#This Row],[Item type]]</f>
        <v>Days</v>
      </c>
      <c r="AM151" s="12">
        <f>SUM(CatTemplate[[#This Row],[Year1]:[Year20]])</f>
        <v>0</v>
      </c>
      <c r="AN151" s="52"/>
      <c r="AO151" s="52"/>
      <c r="AP151" s="52"/>
      <c r="AQ151" s="8"/>
      <c r="AR151" s="8"/>
      <c r="AS151" s="8"/>
      <c r="AT151" s="8"/>
      <c r="AU151" s="8"/>
      <c r="AV151" s="8"/>
      <c r="AW151" s="8"/>
      <c r="AX151" s="8"/>
      <c r="AY151" s="8"/>
      <c r="AZ151" s="8"/>
      <c r="BA151" s="8"/>
      <c r="BB151" s="8"/>
      <c r="BC151" s="8"/>
      <c r="BD151" s="8"/>
      <c r="BE151" s="8"/>
      <c r="BF151" s="8"/>
      <c r="BG151" s="36"/>
      <c r="BH151" s="320"/>
      <c r="BI151" s="37" t="str">
        <f>getCostCategory</f>
        <v>07 Other costs</v>
      </c>
      <c r="BJ151" s="37" t="str">
        <f>getSection</f>
        <v>02 Patient visits and data collection</v>
      </c>
      <c r="BK151" s="32" t="str">
        <f>getObject</f>
        <v>Patient visits and data collection</v>
      </c>
      <c r="BL151" s="30">
        <f>IFERROR(getUnitCost * IF(CatTemplate[[#This Row],[Cost Category Comp.]]="01 Staff costs", 1,1),0)</f>
        <v>529.72667641480098</v>
      </c>
      <c r="BM151" s="29">
        <f>IF(AND(ISBLANK(CatTemplate[[#This Row],[Eq. unit cost]]),ISBLANK(CatTemplate[[#This Row],[Cons. unit cost]]),ISBLANK(CatTemplate[[#This Row],[Oth. unit cost]])), 0, IF(getUnitEffort =0,1,getUnitEffort) * CatTemplate[[#This Row],[Year1]])</f>
        <v>0</v>
      </c>
      <c r="BN151" s="29">
        <f>IF(AND(ISBLANK(CatTemplate[[#This Row],[Eq. unit cost]]),ISBLANK(CatTemplate[[#This Row],[Cons. unit cost]]),ISBLANK(CatTemplate[[#This Row],[Oth. unit cost]])), 0, IF(getUnitEffort =0,1,getUnitEffort) * CatTemplate[[#This Row],[Year2]])</f>
        <v>0</v>
      </c>
      <c r="BO151" s="29">
        <f>IF(AND(ISBLANK(CatTemplate[[#This Row],[Eq. unit cost]]),ISBLANK(CatTemplate[[#This Row],[Cons. unit cost]]),ISBLANK(CatTemplate[[#This Row],[Oth. unit cost]])), 0, IF(getUnitEffort =0,1,getUnitEffort) * CatTemplate[[#This Row],[Year3]])</f>
        <v>0</v>
      </c>
      <c r="BP151" s="29">
        <f>IF(AND(ISBLANK(CatTemplate[[#This Row],[Eq. unit cost]]),ISBLANK(CatTemplate[[#This Row],[Cons. unit cost]]),ISBLANK(CatTemplate[[#This Row],[Oth. unit cost]])), 0, IF(getUnitEffort =0,1,getUnitEffort) * CatTemplate[[#This Row],[Year4]])</f>
        <v>0</v>
      </c>
      <c r="BQ151" s="29">
        <f>IF(AND(ISBLANK(CatTemplate[[#This Row],[Eq. unit cost]]),ISBLANK(CatTemplate[[#This Row],[Cons. unit cost]]),ISBLANK(CatTemplate[[#This Row],[Oth. unit cost]])), 0, IF(getUnitEffort =0,1,getUnitEffort) * CatTemplate[[#This Row],[Year5]])</f>
        <v>0</v>
      </c>
      <c r="BR151" s="29">
        <f>IF(AND(ISBLANK(CatTemplate[[#This Row],[Eq. unit cost]]),ISBLANK(CatTemplate[[#This Row],[Cons. unit cost]]),ISBLANK(CatTemplate[[#This Row],[Oth. unit cost]])), 0, IF(getUnitEffort =0,1,getUnitEffort) * CatTemplate[[#This Row],[Year6]])</f>
        <v>0</v>
      </c>
      <c r="BS151" s="29">
        <f>IF(AND(ISBLANK(CatTemplate[[#This Row],[Eq. unit cost]]),ISBLANK(CatTemplate[[#This Row],[Cons. unit cost]]),ISBLANK(CatTemplate[[#This Row],[Oth. unit cost]])), 0, IF(getUnitEffort =0,1,getUnitEffort) * CatTemplate[[#This Row],[Year7]])</f>
        <v>0</v>
      </c>
      <c r="BT151" s="29">
        <f>IF(AND(ISBLANK(CatTemplate[[#This Row],[Eq. unit cost]]),ISBLANK(CatTemplate[[#This Row],[Cons. unit cost]]),ISBLANK(CatTemplate[[#This Row],[Oth. unit cost]])), 0, IF(getUnitEffort =0,1,getUnitEffort) * CatTemplate[[#This Row],[Year8]])</f>
        <v>0</v>
      </c>
      <c r="BU151" s="29">
        <f>IF(AND(ISBLANK(CatTemplate[[#This Row],[Eq. unit cost]]),ISBLANK(CatTemplate[[#This Row],[Cons. unit cost]]),ISBLANK(CatTemplate[[#This Row],[Oth. unit cost]])), 0, IF(getUnitEffort =0,1,getUnitEffort) * CatTemplate[[#This Row],[Year9]])</f>
        <v>0</v>
      </c>
      <c r="BV151" s="29">
        <f>IF(AND(ISBLANK(CatTemplate[[#This Row],[Eq. unit cost]]),ISBLANK(CatTemplate[[#This Row],[Cons. unit cost]]),ISBLANK(CatTemplate[[#This Row],[Oth. unit cost]])), 0, IF(getUnitEffort =0,1,getUnitEffort) * CatTemplate[[#This Row],[Year10]])</f>
        <v>0</v>
      </c>
      <c r="BW151" s="29">
        <f>IF(AND(ISBLANK(CatTemplate[[#This Row],[Eq. unit cost]]),ISBLANK(CatTemplate[[#This Row],[Cons. unit cost]]),ISBLANK(CatTemplate[[#This Row],[Oth. unit cost]])), 0, IF(getUnitEffort =0,1,getUnitEffort) * CatTemplate[[#This Row],[Year11]])</f>
        <v>0</v>
      </c>
      <c r="BX151" s="29">
        <f>IF(AND(ISBLANK(CatTemplate[[#This Row],[Eq. unit cost]]),ISBLANK(CatTemplate[[#This Row],[Cons. unit cost]]),ISBLANK(CatTemplate[[#This Row],[Oth. unit cost]])), 0, IF(getUnitEffort =0,1,getUnitEffort) * CatTemplate[[#This Row],[Year12]])</f>
        <v>0</v>
      </c>
      <c r="BY151" s="29">
        <f>IF(AND(ISBLANK(CatTemplate[[#This Row],[Eq. unit cost]]),ISBLANK(CatTemplate[[#This Row],[Cons. unit cost]]),ISBLANK(CatTemplate[[#This Row],[Oth. unit cost]])), 0, IF(getUnitEffort =0,1,getUnitEffort) * CatTemplate[[#This Row],[Year13]])</f>
        <v>0</v>
      </c>
      <c r="BZ151" s="29">
        <f>IF(AND(ISBLANK(CatTemplate[[#This Row],[Eq. unit cost]]),ISBLANK(CatTemplate[[#This Row],[Cons. unit cost]]),ISBLANK(CatTemplate[[#This Row],[Oth. unit cost]])), 0, IF(getUnitEffort =0,1,getUnitEffort) * CatTemplate[[#This Row],[Year14]])</f>
        <v>0</v>
      </c>
      <c r="CA151" s="29">
        <f>IF(AND(ISBLANK(CatTemplate[[#This Row],[Eq. unit cost]]),ISBLANK(CatTemplate[[#This Row],[Cons. unit cost]]),ISBLANK(CatTemplate[[#This Row],[Oth. unit cost]])), 0, IF(getUnitEffort =0,1,getUnitEffort) * CatTemplate[[#This Row],[Year15]])</f>
        <v>0</v>
      </c>
      <c r="CB151" s="29">
        <f>IF(AND(ISBLANK(CatTemplate[[#This Row],[Eq. unit cost]]),ISBLANK(CatTemplate[[#This Row],[Cons. unit cost]]),ISBLANK(CatTemplate[[#This Row],[Oth. unit cost]])), 0, IF(getUnitEffort =0,1,getUnitEffort) * CatTemplate[[#This Row],[Year16]])</f>
        <v>0</v>
      </c>
      <c r="CC151" s="29">
        <f>IF(AND(ISBLANK(CatTemplate[[#This Row],[Eq. unit cost]]),ISBLANK(CatTemplate[[#This Row],[Cons. unit cost]]),ISBLANK(CatTemplate[[#This Row],[Oth. unit cost]])), 0, IF(getUnitEffort =0,1,getUnitEffort) * CatTemplate[[#This Row],[Year17]])</f>
        <v>0</v>
      </c>
      <c r="CD151" s="29">
        <f>IF(AND(ISBLANK(CatTemplate[[#This Row],[Eq. unit cost]]),ISBLANK(CatTemplate[[#This Row],[Cons. unit cost]]),ISBLANK(CatTemplate[[#This Row],[Oth. unit cost]])), 0, IF(getUnitEffort =0,1,getUnitEffort) * CatTemplate[[#This Row],[Year18]])</f>
        <v>0</v>
      </c>
      <c r="CE151" s="29">
        <f>IF(AND(ISBLANK(CatTemplate[[#This Row],[Eq. unit cost]]),ISBLANK(CatTemplate[[#This Row],[Cons. unit cost]]),ISBLANK(CatTemplate[[#This Row],[Oth. unit cost]])), 0, IF(getUnitEffort =0,1,getUnitEffort) * CatTemplate[[#This Row],[Year19]])</f>
        <v>0</v>
      </c>
      <c r="CF151" s="29">
        <f>IF(AND(ISBLANK(CatTemplate[[#This Row],[Eq. unit cost]]),ISBLANK(CatTemplate[[#This Row],[Cons. unit cost]]),ISBLANK(CatTemplate[[#This Row],[Oth. unit cost]])), 0, IF(getUnitEffort =0,1,getUnitEffort) * CatTemplate[[#This Row],[Year20]])</f>
        <v>0</v>
      </c>
      <c r="CG151" s="45">
        <f>SUM(CatTemplate[[#This Row],[Q1]:[Q20]])</f>
        <v>0</v>
      </c>
      <c r="CH151" s="29">
        <f>IF(ISBLANK(CatTemplate[[#This Row],[St. unit effort]]),0,(CatTemplate[[#This Row],[St. unit effort]] * CatTemplate[[#This Row],[Year1]]))</f>
        <v>0</v>
      </c>
      <c r="CI151" s="29">
        <f>IF(ISBLANK(CatTemplate[[#This Row],[St. unit effort]]),0,(CatTemplate[[#This Row],[St. unit effort]] * CatTemplate[[#This Row],[Year2]]))</f>
        <v>0</v>
      </c>
      <c r="CJ151" s="29">
        <f>IF(ISBLANK(CatTemplate[[#This Row],[St. unit effort]]),0,(CatTemplate[[#This Row],[St. unit effort]] * CatTemplate[[#This Row],[Year3]]))</f>
        <v>0</v>
      </c>
      <c r="CK151" s="29">
        <f>IF(ISBLANK(CatTemplate[[#This Row],[St. unit effort]]),0,(CatTemplate[[#This Row],[St. unit effort]] * CatTemplate[[#This Row],[Year4]]))</f>
        <v>0</v>
      </c>
      <c r="CL151" s="29">
        <f>IF(ISBLANK(CatTemplate[[#This Row],[St. unit effort]]),0,(CatTemplate[[#This Row],[St. unit effort]] * CatTemplate[[#This Row],[Year5]]))</f>
        <v>0</v>
      </c>
      <c r="CM151" s="29">
        <f>IF(ISBLANK(CatTemplate[[#This Row],[St. unit effort]]),0,(CatTemplate[[#This Row],[St. unit effort]] * CatTemplate[[#This Row],[Year6]]))</f>
        <v>0</v>
      </c>
      <c r="CN151" s="29">
        <f>IF(ISBLANK(CatTemplate[[#This Row],[St. unit effort]]),0,(CatTemplate[[#This Row],[St. unit effort]] * CatTemplate[[#This Row],[Year7]]))</f>
        <v>0</v>
      </c>
      <c r="CO151" s="29">
        <f>IF(ISBLANK(CatTemplate[[#This Row],[St. unit effort]]),0,(CatTemplate[[#This Row],[St. unit effort]] * CatTemplate[[#This Row],[Year8]]))</f>
        <v>0</v>
      </c>
      <c r="CP151" s="29">
        <f>IF(ISBLANK(CatTemplate[[#This Row],[St. unit effort]]),0,(CatTemplate[[#This Row],[St. unit effort]] * CatTemplate[[#This Row],[Year9]]))</f>
        <v>0</v>
      </c>
      <c r="CQ151" s="29">
        <f>IF(ISBLANK(CatTemplate[[#This Row],[St. unit effort]]),0,(CatTemplate[[#This Row],[St. unit effort]] * CatTemplate[[#This Row],[Year10]]))</f>
        <v>0</v>
      </c>
      <c r="CR151" s="29">
        <f>IF(ISBLANK(CatTemplate[[#This Row],[St. unit effort]]),0,(CatTemplate[[#This Row],[St. unit effort]] * CatTemplate[[#This Row],[Year11]]))</f>
        <v>0</v>
      </c>
      <c r="CS151" s="29">
        <f>IF(ISBLANK(CatTemplate[[#This Row],[St. unit effort]]),0,(CatTemplate[[#This Row],[St. unit effort]] * CatTemplate[[#This Row],[Year12]]))</f>
        <v>0</v>
      </c>
      <c r="CT151" s="29">
        <f>IF(ISBLANK(CatTemplate[[#This Row],[St. unit effort]]),0,(CatTemplate[[#This Row],[St. unit effort]] * CatTemplate[[#This Row],[Year13]]))</f>
        <v>0</v>
      </c>
      <c r="CU151" s="29">
        <f>IF(ISBLANK(CatTemplate[[#This Row],[St. unit effort]]),0,(CatTemplate[[#This Row],[St. unit effort]] * CatTemplate[[#This Row],[Year14]]))</f>
        <v>0</v>
      </c>
      <c r="CV151" s="29">
        <f>IF(ISBLANK(CatTemplate[[#This Row],[St. unit effort]]),0,(CatTemplate[[#This Row],[St. unit effort]] * CatTemplate[[#This Row],[Year15]]))</f>
        <v>0</v>
      </c>
      <c r="CW151" s="29">
        <f>IF(ISBLANK(CatTemplate[[#This Row],[St. unit effort]]),0,(CatTemplate[[#This Row],[St. unit effort]] * CatTemplate[[#This Row],[Year16]]))</f>
        <v>0</v>
      </c>
      <c r="CX151" s="29">
        <f>IF(ISBLANK(CatTemplate[[#This Row],[St. unit effort]]),0,(CatTemplate[[#This Row],[St. unit effort]] * CatTemplate[[#This Row],[Year17]]))</f>
        <v>0</v>
      </c>
      <c r="CY151" s="29">
        <f>IF(ISBLANK(CatTemplate[[#This Row],[St. unit effort]]),0,(CatTemplate[[#This Row],[St. unit effort]] * CatTemplate[[#This Row],[Year18]]))</f>
        <v>0</v>
      </c>
      <c r="CZ151" s="29">
        <f>IF(ISBLANK(CatTemplate[[#This Row],[St. unit effort]]),0,(CatTemplate[[#This Row],[St. unit effort]] * CatTemplate[[#This Row],[Year19]]))</f>
        <v>0</v>
      </c>
      <c r="DA151" s="29">
        <f>IF(ISBLANK(CatTemplate[[#This Row],[St. unit effort]]),0,(CatTemplate[[#This Row],[St. unit effort]] * CatTemplate[[#This Row],[Year20]]))</f>
        <v>0</v>
      </c>
      <c r="DB151" s="57">
        <f>IF(ISBLANK(CatTemplate[[#This Row],[St. unit effort]]),0,(CatTemplate[[#This Row],[St. unit effort]] * CatTemplate[[#This Row],[Year1]])*8/ParRatePM)</f>
        <v>0</v>
      </c>
      <c r="DC151" s="57">
        <f>IF(ISBLANK(CatTemplate[[#This Row],[St. unit effort]]),0,(CatTemplate[[#This Row],[St. unit effort]] * CatTemplate[[#This Row],[Year2]])*8/ParRatePM)</f>
        <v>0</v>
      </c>
      <c r="DD151" s="57">
        <f>IF(ISBLANK(CatTemplate[[#This Row],[St. unit effort]]),0,(CatTemplate[[#This Row],[St. unit effort]] * CatTemplate[[#This Row],[Year3]])*8/ParRatePM)</f>
        <v>0</v>
      </c>
      <c r="DE151" s="57">
        <f>IF(ISBLANK(CatTemplate[[#This Row],[St. unit effort]]),0,(CatTemplate[[#This Row],[St. unit effort]] * CatTemplate[[#This Row],[Year4]])*8/ParRatePM)</f>
        <v>0</v>
      </c>
      <c r="DF151" s="57">
        <f>IF(ISBLANK(CatTemplate[[#This Row],[St. unit effort]]),0,(CatTemplate[[#This Row],[St. unit effort]] * CatTemplate[[#This Row],[Year5]])*8/ParRatePM)</f>
        <v>0</v>
      </c>
      <c r="DG151" s="57">
        <f>IF(ISBLANK(CatTemplate[[#This Row],[St. unit effort]]),0,(CatTemplate[[#This Row],[St. unit effort]] * CatTemplate[[#This Row],[Year6]])*8/ParRatePM)</f>
        <v>0</v>
      </c>
      <c r="DH151" s="57">
        <f>IF(ISBLANK(CatTemplate[[#This Row],[St. unit effort]]),0,(CatTemplate[[#This Row],[St. unit effort]] * CatTemplate[[#This Row],[Year7]])*8/ParRatePM)</f>
        <v>0</v>
      </c>
      <c r="DI151" s="57">
        <f>IF(ISBLANK(CatTemplate[[#This Row],[St. unit effort]]),0,(CatTemplate[[#This Row],[St. unit effort]] * CatTemplate[[#This Row],[Year8]])*8/ParRatePM)</f>
        <v>0</v>
      </c>
      <c r="DJ151" s="57">
        <f>IF(ISBLANK(CatTemplate[[#This Row],[St. unit effort]]),0,(CatTemplate[[#This Row],[St. unit effort]] * CatTemplate[[#This Row],[Year9]])*8/ParRatePM)</f>
        <v>0</v>
      </c>
      <c r="DK151" s="57">
        <f>IF(ISBLANK(CatTemplate[[#This Row],[St. unit effort]]),0,(CatTemplate[[#This Row],[St. unit effort]] * CatTemplate[[#This Row],[Year10]])*8/ParRatePM)</f>
        <v>0</v>
      </c>
      <c r="DL151" s="57">
        <f>IF(ISBLANK(CatTemplate[[#This Row],[St. unit effort]]),0,(CatTemplate[[#This Row],[St. unit effort]] * CatTemplate[[#This Row],[Year11]])*8/ParRatePM)</f>
        <v>0</v>
      </c>
      <c r="DM151" s="57">
        <f>IF(ISBLANK(CatTemplate[[#This Row],[St. unit effort]]),0,(CatTemplate[[#This Row],[St. unit effort]] * CatTemplate[[#This Row],[Year12]])*8/ParRatePM)</f>
        <v>0</v>
      </c>
      <c r="DN151" s="57">
        <f>IF(ISBLANK(CatTemplate[[#This Row],[St. unit effort]]),0,(CatTemplate[[#This Row],[St. unit effort]] * CatTemplate[[#This Row],[Year13]])*8/ParRatePM)</f>
        <v>0</v>
      </c>
      <c r="DO151" s="57">
        <f>IF(ISBLANK(CatTemplate[[#This Row],[St. unit effort]]),0,(CatTemplate[[#This Row],[St. unit effort]] * CatTemplate[[#This Row],[Year14]])*8/ParRatePM)</f>
        <v>0</v>
      </c>
      <c r="DP151" s="57">
        <f>IF(ISBLANK(CatTemplate[[#This Row],[St. unit effort]]),0,(CatTemplate[[#This Row],[St. unit effort]] * CatTemplate[[#This Row],[Year15]])*8/ParRatePM)</f>
        <v>0</v>
      </c>
      <c r="DQ151" s="57">
        <f>IF(ISBLANK(CatTemplate[[#This Row],[St. unit effort]]),0,(CatTemplate[[#This Row],[St. unit effort]] * CatTemplate[[#This Row],[Year16]])*8/ParRatePM)</f>
        <v>0</v>
      </c>
      <c r="DR151" s="57">
        <f>IF(ISBLANK(CatTemplate[[#This Row],[St. unit effort]]),0,(CatTemplate[[#This Row],[St. unit effort]] * CatTemplate[[#This Row],[Year17]])*8/ParRatePM)</f>
        <v>0</v>
      </c>
      <c r="DS151" s="57">
        <f>IF(ISBLANK(CatTemplate[[#This Row],[St. unit effort]]),0,(CatTemplate[[#This Row],[St. unit effort]] * CatTemplate[[#This Row],[Year18]])*8/ParRatePM)</f>
        <v>0</v>
      </c>
      <c r="DT151" s="57">
        <f>IF(ISBLANK(CatTemplate[[#This Row],[St. unit effort]]),0,(CatTemplate[[#This Row],[St. unit effort]] * CatTemplate[[#This Row],[Year19]])*8/ParRatePM)</f>
        <v>0</v>
      </c>
      <c r="DU151" s="57">
        <f>IF(ISBLANK(CatTemplate[[#This Row],[St. unit effort]]),0,(CatTemplate[[#This Row],[St. unit effort]] * CatTemplate[[#This Row],[Year20]])*8/ParRatePM)</f>
        <v>0</v>
      </c>
      <c r="DV151" s="54">
        <f>SUM(CatTemplate[[#This Row],[PM1]:[PM20]])</f>
        <v>0</v>
      </c>
      <c r="DW151" s="56">
        <f t="shared" ref="DW151:EL166" si="57">getCost(COLUMN(), ROW(), "Other")</f>
        <v>0</v>
      </c>
      <c r="DX151" s="56">
        <f t="shared" si="57"/>
        <v>0</v>
      </c>
      <c r="DY151" s="56">
        <f t="shared" si="57"/>
        <v>0</v>
      </c>
      <c r="DZ151" s="56">
        <f t="shared" si="57"/>
        <v>0</v>
      </c>
      <c r="EA151" s="56">
        <f t="shared" si="57"/>
        <v>0</v>
      </c>
      <c r="EB151" s="56">
        <f t="shared" si="57"/>
        <v>0</v>
      </c>
      <c r="EC151" s="56">
        <f t="shared" si="57"/>
        <v>0</v>
      </c>
      <c r="ED151" s="56">
        <f t="shared" si="57"/>
        <v>0</v>
      </c>
      <c r="EE151" s="56">
        <f t="shared" si="57"/>
        <v>0</v>
      </c>
      <c r="EF151" s="56">
        <f t="shared" si="57"/>
        <v>0</v>
      </c>
      <c r="EG151" s="56">
        <f t="shared" si="57"/>
        <v>0</v>
      </c>
      <c r="EH151" s="56">
        <f t="shared" si="57"/>
        <v>0</v>
      </c>
      <c r="EI151" s="56">
        <f t="shared" si="57"/>
        <v>0</v>
      </c>
      <c r="EJ151" s="56">
        <f t="shared" si="57"/>
        <v>0</v>
      </c>
      <c r="EK151" s="56">
        <f t="shared" si="57"/>
        <v>0</v>
      </c>
      <c r="EL151" s="56">
        <f t="shared" si="57"/>
        <v>0</v>
      </c>
      <c r="EM151" s="56">
        <f t="shared" si="55"/>
        <v>0</v>
      </c>
      <c r="EN151" s="56">
        <f t="shared" si="55"/>
        <v>0</v>
      </c>
      <c r="EO151" s="56">
        <f t="shared" si="55"/>
        <v>0</v>
      </c>
      <c r="EP151" s="56">
        <f t="shared" si="55"/>
        <v>0</v>
      </c>
      <c r="EQ151" s="30">
        <f>CatTemplate[[#This Row],[Eq. unit cost]] * CatTemplate[[#This Row],[Eq. quantity]]</f>
        <v>0</v>
      </c>
      <c r="ER151" s="30">
        <f>CatTemplate[[#This Row],[Cons. unit cost]] *CatTemplate[[#This Row],[Cons. quantity]]</f>
        <v>0</v>
      </c>
      <c r="ES151" s="30">
        <f>CatTemplate[[#This Row],[Oth. unit cost]] *CatTemplate[[#This Row],[Oth. quantity]]</f>
        <v>0</v>
      </c>
      <c r="ET151" s="55">
        <f>SUM(CatTemplate[[#This Row],[CO1]:[CO20]])</f>
        <v>0</v>
      </c>
      <c r="EU151" s="56">
        <f t="shared" ref="EU151:FJ166" si="58">getCost(COLUMN(), ROW(), "Staff")</f>
        <v>0</v>
      </c>
      <c r="EV151" s="56">
        <f t="shared" si="58"/>
        <v>0</v>
      </c>
      <c r="EW151" s="56">
        <f t="shared" si="58"/>
        <v>0</v>
      </c>
      <c r="EX151" s="56">
        <f t="shared" si="58"/>
        <v>0</v>
      </c>
      <c r="EY151" s="56">
        <f t="shared" si="58"/>
        <v>0</v>
      </c>
      <c r="EZ151" s="56">
        <f t="shared" si="58"/>
        <v>0</v>
      </c>
      <c r="FA151" s="56">
        <f t="shared" si="58"/>
        <v>0</v>
      </c>
      <c r="FB151" s="56">
        <f t="shared" si="58"/>
        <v>0</v>
      </c>
      <c r="FC151" s="56">
        <f t="shared" si="58"/>
        <v>0</v>
      </c>
      <c r="FD151" s="56">
        <f t="shared" si="58"/>
        <v>0</v>
      </c>
      <c r="FE151" s="56">
        <f t="shared" si="58"/>
        <v>0</v>
      </c>
      <c r="FF151" s="56">
        <f t="shared" si="58"/>
        <v>0</v>
      </c>
      <c r="FG151" s="56">
        <f t="shared" si="58"/>
        <v>0</v>
      </c>
      <c r="FH151" s="56">
        <f t="shared" si="58"/>
        <v>0</v>
      </c>
      <c r="FI151" s="56">
        <f t="shared" si="58"/>
        <v>0</v>
      </c>
      <c r="FJ151" s="56">
        <f t="shared" si="58"/>
        <v>0</v>
      </c>
      <c r="FK151" s="56">
        <f t="shared" si="56"/>
        <v>0</v>
      </c>
      <c r="FL151" s="56">
        <f t="shared" si="56"/>
        <v>0</v>
      </c>
      <c r="FM151" s="56">
        <f t="shared" si="56"/>
        <v>0</v>
      </c>
      <c r="FN151" s="56">
        <f t="shared" si="56"/>
        <v>0</v>
      </c>
      <c r="FO151" s="58">
        <f>SUM(CatTemplate[[#This Row],[CS1]:[CS20]])</f>
        <v>0</v>
      </c>
      <c r="FP151" s="59">
        <f>CatTemplate[[#This Row],[Total Oth. cost]]+CatTemplate[[#This Row],[Total St. Cost]]</f>
        <v>0</v>
      </c>
      <c r="FQ151" s="33" t="e">
        <f t="shared" si="49"/>
        <v>#VALUE!</v>
      </c>
      <c r="FR151" s="33" t="e">
        <f t="shared" si="50"/>
        <v>#VALUE!</v>
      </c>
      <c r="FS151" s="30" t="e">
        <f>(CatTemplate[[#This Row],[CO1]] + CatTemplate[[#This Row],[CS1]]) * (1 + getRateOHFinal) * getRateMarkupFinal</f>
        <v>#VALUE!</v>
      </c>
      <c r="FT151" s="30" t="e">
        <f>(CatTemplate[[#This Row],[CO2]] + CatTemplate[[#This Row],[CS2]]) * (1 + getRateOHFinal) * getRateMarkupFinal</f>
        <v>#VALUE!</v>
      </c>
      <c r="FU151" s="30" t="e">
        <f>(CatTemplate[[#This Row],[CO3]] + CatTemplate[[#This Row],[CS3]]) * (1 + getRateOHFinal) * getRateMarkupFinal</f>
        <v>#VALUE!</v>
      </c>
      <c r="FV151" s="30" t="e">
        <f>(CatTemplate[[#This Row],[CO4]] + CatTemplate[[#This Row],[CS4]]) * (1 + getRateOHFinal) * getRateMarkupFinal</f>
        <v>#VALUE!</v>
      </c>
      <c r="FW151" s="30" t="e">
        <f>(CatTemplate[[#This Row],[CO5]] + CatTemplate[[#This Row],[CS5]]) * (1 + getRateOHFinal) * getRateMarkupFinal</f>
        <v>#VALUE!</v>
      </c>
      <c r="FX151" s="30" t="e">
        <f>(CatTemplate[[#This Row],[CO6]] + CatTemplate[[#This Row],[CS6]]) * (1 + getRateOHFinal) * getRateMarkupFinal</f>
        <v>#VALUE!</v>
      </c>
      <c r="FY151" s="30" t="e">
        <f>(CatTemplate[[#This Row],[CO7]] + CatTemplate[[#This Row],[CS7]]) * (1 + getRateOHFinal) * getRateMarkupFinal</f>
        <v>#VALUE!</v>
      </c>
      <c r="FZ151" s="30" t="e">
        <f>(CatTemplate[[#This Row],[CO8]] + CatTemplate[[#This Row],[CS8]]) * (1 + getRateOHFinal) * getRateMarkupFinal</f>
        <v>#VALUE!</v>
      </c>
      <c r="GA151" s="30" t="e">
        <f>(CatTemplate[[#This Row],[CO9]] + CatTemplate[[#This Row],[CS9]]) * (1 + getRateOHFinal) * getRateMarkupFinal</f>
        <v>#VALUE!</v>
      </c>
      <c r="GB151" s="30" t="e">
        <f>(CatTemplate[[#This Row],[CO10]] + CatTemplate[[#This Row],[CS10]]) * (1 + getRateOHFinal) * getRateMarkupFinal</f>
        <v>#VALUE!</v>
      </c>
      <c r="GC151" s="30" t="e">
        <f>(CatTemplate[[#This Row],[CO11]] + CatTemplate[[#This Row],[CS11]]) * (1 + getRateOHFinal) * getRateMarkupFinal</f>
        <v>#VALUE!</v>
      </c>
      <c r="GD151" s="30" t="e">
        <f>(CatTemplate[[#This Row],[CO12]] + CatTemplate[[#This Row],[CS12]]) * (1 + getRateOHFinal) * getRateMarkupFinal</f>
        <v>#VALUE!</v>
      </c>
      <c r="GE151" s="30" t="e">
        <f>(CatTemplate[[#This Row],[CO13]] + CatTemplate[[#This Row],[CS13]]) * (1 + getRateOHFinal) * getRateMarkupFinal</f>
        <v>#VALUE!</v>
      </c>
      <c r="GF151" s="30" t="e">
        <f>(CatTemplate[[#This Row],[CO14]] + CatTemplate[[#This Row],[CS14]]) * (1 + getRateOHFinal) * getRateMarkupFinal</f>
        <v>#VALUE!</v>
      </c>
      <c r="GG151" s="30" t="e">
        <f>(CatTemplate[[#This Row],[CO15]] + CatTemplate[[#This Row],[CS15]]) * (1 + getRateOHFinal) * getRateMarkupFinal</f>
        <v>#VALUE!</v>
      </c>
      <c r="GH151" s="30" t="e">
        <f>(CatTemplate[[#This Row],[CO16]] + CatTemplate[[#This Row],[CS16]]) * (1 + getRateOHFinal) * getRateMarkupFinal</f>
        <v>#VALUE!</v>
      </c>
      <c r="GI151" s="30" t="e">
        <f>(CatTemplate[[#This Row],[CO17]] + CatTemplate[[#This Row],[CS17]]) * (1 + getRateOHFinal) * getRateMarkupFinal</f>
        <v>#VALUE!</v>
      </c>
      <c r="GJ151" s="30" t="e">
        <f>(CatTemplate[[#This Row],[CO18]] + CatTemplate[[#This Row],[CS18]]) * (1 + getRateOHFinal) * getRateMarkupFinal</f>
        <v>#VALUE!</v>
      </c>
      <c r="GK151" s="30" t="e">
        <f>(CatTemplate[[#This Row],[CO19]] + CatTemplate[[#This Row],[CS19]]) * (1 + getRateOHFinal) * getRateMarkupFinal</f>
        <v>#VALUE!</v>
      </c>
      <c r="GL151" s="30" t="e">
        <f>(CatTemplate[[#This Row],[CO20]] + CatTemplate[[#This Row],[CS20]]) * (1 + getRateOHFinal) * getRateMarkupFinal</f>
        <v>#VALUE!</v>
      </c>
      <c r="GM151" s="30" t="e">
        <f t="shared" si="51"/>
        <v>#VALUE!</v>
      </c>
      <c r="GN151" s="30" t="e">
        <f t="shared" si="52"/>
        <v>#VALUE!</v>
      </c>
      <c r="GO151" s="30" t="e">
        <f t="shared" si="53"/>
        <v>#VALUE!</v>
      </c>
      <c r="GP151" s="30" t="e">
        <f t="shared" si="54"/>
        <v>#VALUE!</v>
      </c>
      <c r="GQ151" s="30" t="e">
        <f>(CatTemplate[[#This Row],[CO1]]+CatTemplate[[#This Row],[CS1]]) * (1+ getRateOHFinal) * (1 + getRateMarkupFinal)</f>
        <v>#VALUE!</v>
      </c>
      <c r="GR151" s="30" t="e">
        <f>(CatTemplate[[#This Row],[CO2]]+CatTemplate[[#This Row],[CS2]]) * (1+ getRateOHFinal) * (1 + getRateMarkupFinal)</f>
        <v>#VALUE!</v>
      </c>
      <c r="GS151" s="30" t="e">
        <f>(CatTemplate[[#This Row],[CO3]]+CatTemplate[[#This Row],[CS3]]) * (1+ getRateOHFinal) * (1 + getRateMarkupFinal)</f>
        <v>#VALUE!</v>
      </c>
      <c r="GT151" s="30" t="e">
        <f>(CatTemplate[[#This Row],[CO4]]+CatTemplate[[#This Row],[CS4]]) * (1+ getRateOHFinal) * (1 + getRateMarkupFinal)</f>
        <v>#VALUE!</v>
      </c>
      <c r="GU151" s="30" t="e">
        <f>(CatTemplate[[#This Row],[CO5]]+CatTemplate[[#This Row],[CS5]]) * (1+ getRateOHFinal) * (1 + getRateMarkupFinal)</f>
        <v>#VALUE!</v>
      </c>
      <c r="GV151" s="30" t="e">
        <f>(CatTemplate[[#This Row],[CO6]]+CatTemplate[[#This Row],[CS6]]) * (1+ getRateOHFinal) * (1 + getRateMarkupFinal)</f>
        <v>#VALUE!</v>
      </c>
      <c r="GW151" s="30" t="e">
        <f>(CatTemplate[[#This Row],[CO7]]+CatTemplate[[#This Row],[CS7]]) * (1+ getRateOHFinal) * (1 + getRateMarkupFinal)</f>
        <v>#VALUE!</v>
      </c>
      <c r="GX151" s="30" t="e">
        <f>(CatTemplate[[#This Row],[CO8]]+CatTemplate[[#This Row],[CS8]]) * (1+ getRateOHFinal) * (1 + getRateMarkupFinal)</f>
        <v>#VALUE!</v>
      </c>
      <c r="GY151" s="30" t="e">
        <f>(CatTemplate[[#This Row],[CO9]]+CatTemplate[[#This Row],[CS9]]) * (1+ getRateOHFinal) * (1 + getRateMarkupFinal)</f>
        <v>#VALUE!</v>
      </c>
      <c r="GZ151" s="30" t="e">
        <f>(CatTemplate[[#This Row],[CO10]]+CatTemplate[[#This Row],[CS10]]) * (1+ getRateOHFinal) * (1 + getRateMarkupFinal)</f>
        <v>#VALUE!</v>
      </c>
      <c r="HA151" s="30" t="e">
        <f>(CatTemplate[[#This Row],[CO11]]+CatTemplate[[#This Row],[CS11]]) * (1+ getRateOHFinal) * (1 + getRateMarkupFinal)</f>
        <v>#VALUE!</v>
      </c>
      <c r="HB151" s="30" t="e">
        <f>(CatTemplate[[#This Row],[CO12]]+CatTemplate[[#This Row],[CS12]]) * (1+ getRateOHFinal) * (1 + getRateMarkupFinal)</f>
        <v>#VALUE!</v>
      </c>
      <c r="HC151" s="30" t="e">
        <f>(CatTemplate[[#This Row],[CO13]]+CatTemplate[[#This Row],[CS13]]) * (1+ getRateOHFinal) * (1 + getRateMarkupFinal)</f>
        <v>#VALUE!</v>
      </c>
      <c r="HD151" s="30" t="e">
        <f>(CatTemplate[[#This Row],[CO14]]+CatTemplate[[#This Row],[CS14]]) * (1+ getRateOHFinal) * (1 + getRateMarkupFinal)</f>
        <v>#VALUE!</v>
      </c>
      <c r="HE151" s="30" t="e">
        <f>(CatTemplate[[#This Row],[CO15]]+CatTemplate[[#This Row],[CS15]]) * (1+ getRateOHFinal) * (1 + getRateMarkupFinal)</f>
        <v>#VALUE!</v>
      </c>
      <c r="HF151" s="30" t="e">
        <f>(CatTemplate[[#This Row],[CO16]]+CatTemplate[[#This Row],[CS16]]) * (1+ getRateOHFinal) * (1 + getRateMarkupFinal)</f>
        <v>#VALUE!</v>
      </c>
      <c r="HG151" s="30" t="e">
        <f>(CatTemplate[[#This Row],[CO17]]+CatTemplate[[#This Row],[CS17]]) * (1+ getRateOHFinal) * (1 + getRateMarkupFinal)</f>
        <v>#VALUE!</v>
      </c>
      <c r="HH151" s="30" t="e">
        <f>(CatTemplate[[#This Row],[CO18]]+CatTemplate[[#This Row],[CS18]]) * (1+ getRateOHFinal) * (1 + getRateMarkupFinal)</f>
        <v>#VALUE!</v>
      </c>
      <c r="HI151" s="30" t="e">
        <f>(CatTemplate[[#This Row],[CO19]]+CatTemplate[[#This Row],[CS19]]) * (1+ getRateOHFinal) * (1 + getRateMarkupFinal)</f>
        <v>#VALUE!</v>
      </c>
      <c r="HJ151" s="30" t="e">
        <f>(CatTemplate[[#This Row],[CO20]]+CatTemplate[[#This Row],[CS20]]) * (1+ getRateOHFinal) * (1 + getRateMarkupFinal)</f>
        <v>#VALUE!</v>
      </c>
      <c r="HK151" s="39" t="e">
        <f>CatTemplate[[#This Row],[Total cost]]+CatTemplate[[#This Row],[OH Amount]]+CatTemplate[[#This Row],[Markup]]</f>
        <v>#VALUE!</v>
      </c>
      <c r="HL151" s="63">
        <f>IF(CatTemplate[[#This Row],[Units]]="Days",CatTemplate[[#This Row],[Project quantity]]*CatTemplate[[#This Row],[St. unit effort]],CatTemplate[[#This Row],[Project quantity]])</f>
        <v>0</v>
      </c>
      <c r="HM151" s="287">
        <f>IFERROR(CatTemplate[[#This Row],[Total Price]]/(CatTemplate[[#This Row],[Final Quantity]]),0)</f>
        <v>0</v>
      </c>
      <c r="HN151" s="261"/>
    </row>
    <row r="152" spans="2:222" x14ac:dyDescent="0.2">
      <c r="B152" s="6" t="s">
        <v>75</v>
      </c>
      <c r="C152" s="22">
        <v>2</v>
      </c>
      <c r="D152" s="7" t="s">
        <v>75</v>
      </c>
      <c r="E152" s="24">
        <v>10</v>
      </c>
      <c r="F152" s="18" t="s">
        <v>164</v>
      </c>
      <c r="G152" s="26">
        <v>38</v>
      </c>
      <c r="H152" s="18" t="s">
        <v>169</v>
      </c>
      <c r="I152" s="18" t="s">
        <v>898</v>
      </c>
      <c r="J152" s="15" t="s">
        <v>28</v>
      </c>
      <c r="K152" s="15"/>
      <c r="L152" s="15" t="s">
        <v>140</v>
      </c>
      <c r="M152" s="15" t="s">
        <v>890</v>
      </c>
      <c r="N152" s="15" t="s">
        <v>858</v>
      </c>
      <c r="O152" s="320"/>
      <c r="P152" s="71"/>
      <c r="Q152" s="108"/>
      <c r="R152" s="73"/>
      <c r="S152" s="97"/>
      <c r="T152" s="100">
        <f>getEqUnitCost</f>
        <v>0</v>
      </c>
      <c r="U152" s="73">
        <f>getEqUnitEffort</f>
        <v>0</v>
      </c>
      <c r="V152" s="101">
        <f>getEqQuantity</f>
        <v>0</v>
      </c>
      <c r="W152" s="320"/>
      <c r="X152" s="100">
        <f>getConsUnitCost</f>
        <v>0</v>
      </c>
      <c r="Y152" s="73">
        <f>getConsUnitEffort</f>
        <v>0</v>
      </c>
      <c r="Z152" s="14">
        <f>getConsQuantity</f>
        <v>0</v>
      </c>
      <c r="AA152" s="320"/>
      <c r="AB152" s="72"/>
      <c r="AC152" s="112"/>
      <c r="AD152" s="14">
        <f>getOthQuantity</f>
        <v>0</v>
      </c>
      <c r="AE152" s="320"/>
      <c r="AF152" s="28" t="str">
        <f>IF(ISBLANK(CatTemplate[[#This Row],[Resource type]]),"",CatTemplate[[#This Row],[Resource type]])</f>
        <v>CIEC CRA</v>
      </c>
      <c r="AG152" s="242">
        <f>getStaffUnitCost</f>
        <v>529.72667641480098</v>
      </c>
      <c r="AH152" s="113">
        <f>getStaffUnitEffort</f>
        <v>0</v>
      </c>
      <c r="AI152" s="40">
        <f>getStaffQuantity</f>
        <v>0</v>
      </c>
      <c r="AJ152" s="41">
        <f>CatTemplate[[#This Row],[St. quantity]]*8/ParRatePM</f>
        <v>0</v>
      </c>
      <c r="AK152" s="320"/>
      <c r="AL152" s="53" t="str">
        <f>CatTemplate[[#This Row],[Item type]]</f>
        <v>Days</v>
      </c>
      <c r="AM152" s="12">
        <f>SUM(CatTemplate[[#This Row],[Year1]:[Year20]])</f>
        <v>0</v>
      </c>
      <c r="AN152" s="52"/>
      <c r="AO152" s="52"/>
      <c r="AP152" s="52"/>
      <c r="AQ152" s="8"/>
      <c r="AR152" s="8"/>
      <c r="AS152" s="8"/>
      <c r="AT152" s="8"/>
      <c r="AU152" s="8"/>
      <c r="AV152" s="8"/>
      <c r="AW152" s="8"/>
      <c r="AX152" s="8"/>
      <c r="AY152" s="8"/>
      <c r="AZ152" s="8"/>
      <c r="BA152" s="8"/>
      <c r="BB152" s="8"/>
      <c r="BC152" s="8"/>
      <c r="BD152" s="8"/>
      <c r="BE152" s="8"/>
      <c r="BF152" s="8"/>
      <c r="BG152" s="36"/>
      <c r="BH152" s="320"/>
      <c r="BI152" s="37" t="str">
        <f>getCostCategory</f>
        <v>07 Other costs</v>
      </c>
      <c r="BJ152" s="37" t="str">
        <f>getSection</f>
        <v>02 Patient visits and data collection</v>
      </c>
      <c r="BK152" s="32" t="str">
        <f>getObject</f>
        <v>Patient visits and data collection</v>
      </c>
      <c r="BL152" s="30">
        <f>IFERROR(getUnitCost * IF(CatTemplate[[#This Row],[Cost Category Comp.]]="01 Staff costs", 1,1),0)</f>
        <v>529.72667641480098</v>
      </c>
      <c r="BM152" s="29">
        <f>IF(AND(ISBLANK(CatTemplate[[#This Row],[Eq. unit cost]]),ISBLANK(CatTemplate[[#This Row],[Cons. unit cost]]),ISBLANK(CatTemplate[[#This Row],[Oth. unit cost]])), 0, IF(getUnitEffort =0,1,getUnitEffort) * CatTemplate[[#This Row],[Year1]])</f>
        <v>0</v>
      </c>
      <c r="BN152" s="29">
        <f>IF(AND(ISBLANK(CatTemplate[[#This Row],[Eq. unit cost]]),ISBLANK(CatTemplate[[#This Row],[Cons. unit cost]]),ISBLANK(CatTemplate[[#This Row],[Oth. unit cost]])), 0, IF(getUnitEffort =0,1,getUnitEffort) * CatTemplate[[#This Row],[Year2]])</f>
        <v>0</v>
      </c>
      <c r="BO152" s="29">
        <f>IF(AND(ISBLANK(CatTemplate[[#This Row],[Eq. unit cost]]),ISBLANK(CatTemplate[[#This Row],[Cons. unit cost]]),ISBLANK(CatTemplate[[#This Row],[Oth. unit cost]])), 0, IF(getUnitEffort =0,1,getUnitEffort) * CatTemplate[[#This Row],[Year3]])</f>
        <v>0</v>
      </c>
      <c r="BP152" s="29">
        <f>IF(AND(ISBLANK(CatTemplate[[#This Row],[Eq. unit cost]]),ISBLANK(CatTemplate[[#This Row],[Cons. unit cost]]),ISBLANK(CatTemplate[[#This Row],[Oth. unit cost]])), 0, IF(getUnitEffort =0,1,getUnitEffort) * CatTemplate[[#This Row],[Year4]])</f>
        <v>0</v>
      </c>
      <c r="BQ152" s="29">
        <f>IF(AND(ISBLANK(CatTemplate[[#This Row],[Eq. unit cost]]),ISBLANK(CatTemplate[[#This Row],[Cons. unit cost]]),ISBLANK(CatTemplate[[#This Row],[Oth. unit cost]])), 0, IF(getUnitEffort =0,1,getUnitEffort) * CatTemplate[[#This Row],[Year5]])</f>
        <v>0</v>
      </c>
      <c r="BR152" s="29">
        <f>IF(AND(ISBLANK(CatTemplate[[#This Row],[Eq. unit cost]]),ISBLANK(CatTemplate[[#This Row],[Cons. unit cost]]),ISBLANK(CatTemplate[[#This Row],[Oth. unit cost]])), 0, IF(getUnitEffort =0,1,getUnitEffort) * CatTemplate[[#This Row],[Year6]])</f>
        <v>0</v>
      </c>
      <c r="BS152" s="29">
        <f>IF(AND(ISBLANK(CatTemplate[[#This Row],[Eq. unit cost]]),ISBLANK(CatTemplate[[#This Row],[Cons. unit cost]]),ISBLANK(CatTemplate[[#This Row],[Oth. unit cost]])), 0, IF(getUnitEffort =0,1,getUnitEffort) * CatTemplate[[#This Row],[Year7]])</f>
        <v>0</v>
      </c>
      <c r="BT152" s="29">
        <f>IF(AND(ISBLANK(CatTemplate[[#This Row],[Eq. unit cost]]),ISBLANK(CatTemplate[[#This Row],[Cons. unit cost]]),ISBLANK(CatTemplate[[#This Row],[Oth. unit cost]])), 0, IF(getUnitEffort =0,1,getUnitEffort) * CatTemplate[[#This Row],[Year8]])</f>
        <v>0</v>
      </c>
      <c r="BU152" s="29">
        <f>IF(AND(ISBLANK(CatTemplate[[#This Row],[Eq. unit cost]]),ISBLANK(CatTemplate[[#This Row],[Cons. unit cost]]),ISBLANK(CatTemplate[[#This Row],[Oth. unit cost]])), 0, IF(getUnitEffort =0,1,getUnitEffort) * CatTemplate[[#This Row],[Year9]])</f>
        <v>0</v>
      </c>
      <c r="BV152" s="29">
        <f>IF(AND(ISBLANK(CatTemplate[[#This Row],[Eq. unit cost]]),ISBLANK(CatTemplate[[#This Row],[Cons. unit cost]]),ISBLANK(CatTemplate[[#This Row],[Oth. unit cost]])), 0, IF(getUnitEffort =0,1,getUnitEffort) * CatTemplate[[#This Row],[Year10]])</f>
        <v>0</v>
      </c>
      <c r="BW152" s="29">
        <f>IF(AND(ISBLANK(CatTemplate[[#This Row],[Eq. unit cost]]),ISBLANK(CatTemplate[[#This Row],[Cons. unit cost]]),ISBLANK(CatTemplate[[#This Row],[Oth. unit cost]])), 0, IF(getUnitEffort =0,1,getUnitEffort) * CatTemplate[[#This Row],[Year11]])</f>
        <v>0</v>
      </c>
      <c r="BX152" s="29">
        <f>IF(AND(ISBLANK(CatTemplate[[#This Row],[Eq. unit cost]]),ISBLANK(CatTemplate[[#This Row],[Cons. unit cost]]),ISBLANK(CatTemplate[[#This Row],[Oth. unit cost]])), 0, IF(getUnitEffort =0,1,getUnitEffort) * CatTemplate[[#This Row],[Year12]])</f>
        <v>0</v>
      </c>
      <c r="BY152" s="29">
        <f>IF(AND(ISBLANK(CatTemplate[[#This Row],[Eq. unit cost]]),ISBLANK(CatTemplate[[#This Row],[Cons. unit cost]]),ISBLANK(CatTemplate[[#This Row],[Oth. unit cost]])), 0, IF(getUnitEffort =0,1,getUnitEffort) * CatTemplate[[#This Row],[Year13]])</f>
        <v>0</v>
      </c>
      <c r="BZ152" s="29">
        <f>IF(AND(ISBLANK(CatTemplate[[#This Row],[Eq. unit cost]]),ISBLANK(CatTemplate[[#This Row],[Cons. unit cost]]),ISBLANK(CatTemplate[[#This Row],[Oth. unit cost]])), 0, IF(getUnitEffort =0,1,getUnitEffort) * CatTemplate[[#This Row],[Year14]])</f>
        <v>0</v>
      </c>
      <c r="CA152" s="29">
        <f>IF(AND(ISBLANK(CatTemplate[[#This Row],[Eq. unit cost]]),ISBLANK(CatTemplate[[#This Row],[Cons. unit cost]]),ISBLANK(CatTemplate[[#This Row],[Oth. unit cost]])), 0, IF(getUnitEffort =0,1,getUnitEffort) * CatTemplate[[#This Row],[Year15]])</f>
        <v>0</v>
      </c>
      <c r="CB152" s="29">
        <f>IF(AND(ISBLANK(CatTemplate[[#This Row],[Eq. unit cost]]),ISBLANK(CatTemplate[[#This Row],[Cons. unit cost]]),ISBLANK(CatTemplate[[#This Row],[Oth. unit cost]])), 0, IF(getUnitEffort =0,1,getUnitEffort) * CatTemplate[[#This Row],[Year16]])</f>
        <v>0</v>
      </c>
      <c r="CC152" s="29">
        <f>IF(AND(ISBLANK(CatTemplate[[#This Row],[Eq. unit cost]]),ISBLANK(CatTemplate[[#This Row],[Cons. unit cost]]),ISBLANK(CatTemplate[[#This Row],[Oth. unit cost]])), 0, IF(getUnitEffort =0,1,getUnitEffort) * CatTemplate[[#This Row],[Year17]])</f>
        <v>0</v>
      </c>
      <c r="CD152" s="29">
        <f>IF(AND(ISBLANK(CatTemplate[[#This Row],[Eq. unit cost]]),ISBLANK(CatTemplate[[#This Row],[Cons. unit cost]]),ISBLANK(CatTemplate[[#This Row],[Oth. unit cost]])), 0, IF(getUnitEffort =0,1,getUnitEffort) * CatTemplate[[#This Row],[Year18]])</f>
        <v>0</v>
      </c>
      <c r="CE152" s="29">
        <f>IF(AND(ISBLANK(CatTemplate[[#This Row],[Eq. unit cost]]),ISBLANK(CatTemplate[[#This Row],[Cons. unit cost]]),ISBLANK(CatTemplate[[#This Row],[Oth. unit cost]])), 0, IF(getUnitEffort =0,1,getUnitEffort) * CatTemplate[[#This Row],[Year19]])</f>
        <v>0</v>
      </c>
      <c r="CF152" s="29">
        <f>IF(AND(ISBLANK(CatTemplate[[#This Row],[Eq. unit cost]]),ISBLANK(CatTemplate[[#This Row],[Cons. unit cost]]),ISBLANK(CatTemplate[[#This Row],[Oth. unit cost]])), 0, IF(getUnitEffort =0,1,getUnitEffort) * CatTemplate[[#This Row],[Year20]])</f>
        <v>0</v>
      </c>
      <c r="CG152" s="45">
        <f>SUM(CatTemplate[[#This Row],[Q1]:[Q20]])</f>
        <v>0</v>
      </c>
      <c r="CH152" s="29">
        <f>IF(ISBLANK(CatTemplate[[#This Row],[St. unit effort]]),0,(CatTemplate[[#This Row],[St. unit effort]] * CatTemplate[[#This Row],[Year1]]))</f>
        <v>0</v>
      </c>
      <c r="CI152" s="29">
        <f>IF(ISBLANK(CatTemplate[[#This Row],[St. unit effort]]),0,(CatTemplate[[#This Row],[St. unit effort]] * CatTemplate[[#This Row],[Year2]]))</f>
        <v>0</v>
      </c>
      <c r="CJ152" s="29">
        <f>IF(ISBLANK(CatTemplate[[#This Row],[St. unit effort]]),0,(CatTemplate[[#This Row],[St. unit effort]] * CatTemplate[[#This Row],[Year3]]))</f>
        <v>0</v>
      </c>
      <c r="CK152" s="29">
        <f>IF(ISBLANK(CatTemplate[[#This Row],[St. unit effort]]),0,(CatTemplate[[#This Row],[St. unit effort]] * CatTemplate[[#This Row],[Year4]]))</f>
        <v>0</v>
      </c>
      <c r="CL152" s="29">
        <f>IF(ISBLANK(CatTemplate[[#This Row],[St. unit effort]]),0,(CatTemplate[[#This Row],[St. unit effort]] * CatTemplate[[#This Row],[Year5]]))</f>
        <v>0</v>
      </c>
      <c r="CM152" s="29">
        <f>IF(ISBLANK(CatTemplate[[#This Row],[St. unit effort]]),0,(CatTemplate[[#This Row],[St. unit effort]] * CatTemplate[[#This Row],[Year6]]))</f>
        <v>0</v>
      </c>
      <c r="CN152" s="29">
        <f>IF(ISBLANK(CatTemplate[[#This Row],[St. unit effort]]),0,(CatTemplate[[#This Row],[St. unit effort]] * CatTemplate[[#This Row],[Year7]]))</f>
        <v>0</v>
      </c>
      <c r="CO152" s="29">
        <f>IF(ISBLANK(CatTemplate[[#This Row],[St. unit effort]]),0,(CatTemplate[[#This Row],[St. unit effort]] * CatTemplate[[#This Row],[Year8]]))</f>
        <v>0</v>
      </c>
      <c r="CP152" s="29">
        <f>IF(ISBLANK(CatTemplate[[#This Row],[St. unit effort]]),0,(CatTemplate[[#This Row],[St. unit effort]] * CatTemplate[[#This Row],[Year9]]))</f>
        <v>0</v>
      </c>
      <c r="CQ152" s="29">
        <f>IF(ISBLANK(CatTemplate[[#This Row],[St. unit effort]]),0,(CatTemplate[[#This Row],[St. unit effort]] * CatTemplate[[#This Row],[Year10]]))</f>
        <v>0</v>
      </c>
      <c r="CR152" s="29">
        <f>IF(ISBLANK(CatTemplate[[#This Row],[St. unit effort]]),0,(CatTemplate[[#This Row],[St. unit effort]] * CatTemplate[[#This Row],[Year11]]))</f>
        <v>0</v>
      </c>
      <c r="CS152" s="29">
        <f>IF(ISBLANK(CatTemplate[[#This Row],[St. unit effort]]),0,(CatTemplate[[#This Row],[St. unit effort]] * CatTemplate[[#This Row],[Year12]]))</f>
        <v>0</v>
      </c>
      <c r="CT152" s="29">
        <f>IF(ISBLANK(CatTemplate[[#This Row],[St. unit effort]]),0,(CatTemplate[[#This Row],[St. unit effort]] * CatTemplate[[#This Row],[Year13]]))</f>
        <v>0</v>
      </c>
      <c r="CU152" s="29">
        <f>IF(ISBLANK(CatTemplate[[#This Row],[St. unit effort]]),0,(CatTemplate[[#This Row],[St. unit effort]] * CatTemplate[[#This Row],[Year14]]))</f>
        <v>0</v>
      </c>
      <c r="CV152" s="29">
        <f>IF(ISBLANK(CatTemplate[[#This Row],[St. unit effort]]),0,(CatTemplate[[#This Row],[St. unit effort]] * CatTemplate[[#This Row],[Year15]]))</f>
        <v>0</v>
      </c>
      <c r="CW152" s="29">
        <f>IF(ISBLANK(CatTemplate[[#This Row],[St. unit effort]]),0,(CatTemplate[[#This Row],[St. unit effort]] * CatTemplate[[#This Row],[Year16]]))</f>
        <v>0</v>
      </c>
      <c r="CX152" s="29">
        <f>IF(ISBLANK(CatTemplate[[#This Row],[St. unit effort]]),0,(CatTemplate[[#This Row],[St. unit effort]] * CatTemplate[[#This Row],[Year17]]))</f>
        <v>0</v>
      </c>
      <c r="CY152" s="29">
        <f>IF(ISBLANK(CatTemplate[[#This Row],[St. unit effort]]),0,(CatTemplate[[#This Row],[St. unit effort]] * CatTemplate[[#This Row],[Year18]]))</f>
        <v>0</v>
      </c>
      <c r="CZ152" s="29">
        <f>IF(ISBLANK(CatTemplate[[#This Row],[St. unit effort]]),0,(CatTemplate[[#This Row],[St. unit effort]] * CatTemplate[[#This Row],[Year19]]))</f>
        <v>0</v>
      </c>
      <c r="DA152" s="29">
        <f>IF(ISBLANK(CatTemplate[[#This Row],[St. unit effort]]),0,(CatTemplate[[#This Row],[St. unit effort]] * CatTemplate[[#This Row],[Year20]]))</f>
        <v>0</v>
      </c>
      <c r="DB152" s="57">
        <f>IF(ISBLANK(CatTemplate[[#This Row],[St. unit effort]]),0,(CatTemplate[[#This Row],[St. unit effort]] * CatTemplate[[#This Row],[Year1]])*8/ParRatePM)</f>
        <v>0</v>
      </c>
      <c r="DC152" s="57">
        <f>IF(ISBLANK(CatTemplate[[#This Row],[St. unit effort]]),0,(CatTemplate[[#This Row],[St. unit effort]] * CatTemplate[[#This Row],[Year2]])*8/ParRatePM)</f>
        <v>0</v>
      </c>
      <c r="DD152" s="57">
        <f>IF(ISBLANK(CatTemplate[[#This Row],[St. unit effort]]),0,(CatTemplate[[#This Row],[St. unit effort]] * CatTemplate[[#This Row],[Year3]])*8/ParRatePM)</f>
        <v>0</v>
      </c>
      <c r="DE152" s="57">
        <f>IF(ISBLANK(CatTemplate[[#This Row],[St. unit effort]]),0,(CatTemplate[[#This Row],[St. unit effort]] * CatTemplate[[#This Row],[Year4]])*8/ParRatePM)</f>
        <v>0</v>
      </c>
      <c r="DF152" s="57">
        <f>IF(ISBLANK(CatTemplate[[#This Row],[St. unit effort]]),0,(CatTemplate[[#This Row],[St. unit effort]] * CatTemplate[[#This Row],[Year5]])*8/ParRatePM)</f>
        <v>0</v>
      </c>
      <c r="DG152" s="57">
        <f>IF(ISBLANK(CatTemplate[[#This Row],[St. unit effort]]),0,(CatTemplate[[#This Row],[St. unit effort]] * CatTemplate[[#This Row],[Year6]])*8/ParRatePM)</f>
        <v>0</v>
      </c>
      <c r="DH152" s="57">
        <f>IF(ISBLANK(CatTemplate[[#This Row],[St. unit effort]]),0,(CatTemplate[[#This Row],[St. unit effort]] * CatTemplate[[#This Row],[Year7]])*8/ParRatePM)</f>
        <v>0</v>
      </c>
      <c r="DI152" s="57">
        <f>IF(ISBLANK(CatTemplate[[#This Row],[St. unit effort]]),0,(CatTemplate[[#This Row],[St. unit effort]] * CatTemplate[[#This Row],[Year8]])*8/ParRatePM)</f>
        <v>0</v>
      </c>
      <c r="DJ152" s="57">
        <f>IF(ISBLANK(CatTemplate[[#This Row],[St. unit effort]]),0,(CatTemplate[[#This Row],[St. unit effort]] * CatTemplate[[#This Row],[Year9]])*8/ParRatePM)</f>
        <v>0</v>
      </c>
      <c r="DK152" s="57">
        <f>IF(ISBLANK(CatTemplate[[#This Row],[St. unit effort]]),0,(CatTemplate[[#This Row],[St. unit effort]] * CatTemplate[[#This Row],[Year10]])*8/ParRatePM)</f>
        <v>0</v>
      </c>
      <c r="DL152" s="57">
        <f>IF(ISBLANK(CatTemplate[[#This Row],[St. unit effort]]),0,(CatTemplate[[#This Row],[St. unit effort]] * CatTemplate[[#This Row],[Year11]])*8/ParRatePM)</f>
        <v>0</v>
      </c>
      <c r="DM152" s="57">
        <f>IF(ISBLANK(CatTemplate[[#This Row],[St. unit effort]]),0,(CatTemplate[[#This Row],[St. unit effort]] * CatTemplate[[#This Row],[Year12]])*8/ParRatePM)</f>
        <v>0</v>
      </c>
      <c r="DN152" s="57">
        <f>IF(ISBLANK(CatTemplate[[#This Row],[St. unit effort]]),0,(CatTemplate[[#This Row],[St. unit effort]] * CatTemplate[[#This Row],[Year13]])*8/ParRatePM)</f>
        <v>0</v>
      </c>
      <c r="DO152" s="57">
        <f>IF(ISBLANK(CatTemplate[[#This Row],[St. unit effort]]),0,(CatTemplate[[#This Row],[St. unit effort]] * CatTemplate[[#This Row],[Year14]])*8/ParRatePM)</f>
        <v>0</v>
      </c>
      <c r="DP152" s="57">
        <f>IF(ISBLANK(CatTemplate[[#This Row],[St. unit effort]]),0,(CatTemplate[[#This Row],[St. unit effort]] * CatTemplate[[#This Row],[Year15]])*8/ParRatePM)</f>
        <v>0</v>
      </c>
      <c r="DQ152" s="57">
        <f>IF(ISBLANK(CatTemplate[[#This Row],[St. unit effort]]),0,(CatTemplate[[#This Row],[St. unit effort]] * CatTemplate[[#This Row],[Year16]])*8/ParRatePM)</f>
        <v>0</v>
      </c>
      <c r="DR152" s="57">
        <f>IF(ISBLANK(CatTemplate[[#This Row],[St. unit effort]]),0,(CatTemplate[[#This Row],[St. unit effort]] * CatTemplate[[#This Row],[Year17]])*8/ParRatePM)</f>
        <v>0</v>
      </c>
      <c r="DS152" s="57">
        <f>IF(ISBLANK(CatTemplate[[#This Row],[St. unit effort]]),0,(CatTemplate[[#This Row],[St. unit effort]] * CatTemplate[[#This Row],[Year18]])*8/ParRatePM)</f>
        <v>0</v>
      </c>
      <c r="DT152" s="57">
        <f>IF(ISBLANK(CatTemplate[[#This Row],[St. unit effort]]),0,(CatTemplate[[#This Row],[St. unit effort]] * CatTemplate[[#This Row],[Year19]])*8/ParRatePM)</f>
        <v>0</v>
      </c>
      <c r="DU152" s="57">
        <f>IF(ISBLANK(CatTemplate[[#This Row],[St. unit effort]]),0,(CatTemplate[[#This Row],[St. unit effort]] * CatTemplate[[#This Row],[Year20]])*8/ParRatePM)</f>
        <v>0</v>
      </c>
      <c r="DV152" s="54">
        <f>SUM(CatTemplate[[#This Row],[PM1]:[PM20]])</f>
        <v>0</v>
      </c>
      <c r="DW152" s="56">
        <f t="shared" si="57"/>
        <v>0</v>
      </c>
      <c r="DX152" s="56">
        <f t="shared" si="57"/>
        <v>0</v>
      </c>
      <c r="DY152" s="56">
        <f t="shared" si="57"/>
        <v>0</v>
      </c>
      <c r="DZ152" s="56">
        <f t="shared" si="57"/>
        <v>0</v>
      </c>
      <c r="EA152" s="56">
        <f t="shared" si="57"/>
        <v>0</v>
      </c>
      <c r="EB152" s="56">
        <f t="shared" si="57"/>
        <v>0</v>
      </c>
      <c r="EC152" s="56">
        <f t="shared" si="57"/>
        <v>0</v>
      </c>
      <c r="ED152" s="56">
        <f t="shared" si="57"/>
        <v>0</v>
      </c>
      <c r="EE152" s="56">
        <f t="shared" si="57"/>
        <v>0</v>
      </c>
      <c r="EF152" s="56">
        <f t="shared" si="57"/>
        <v>0</v>
      </c>
      <c r="EG152" s="56">
        <f t="shared" si="57"/>
        <v>0</v>
      </c>
      <c r="EH152" s="56">
        <f t="shared" si="57"/>
        <v>0</v>
      </c>
      <c r="EI152" s="56">
        <f t="shared" si="57"/>
        <v>0</v>
      </c>
      <c r="EJ152" s="56">
        <f t="shared" si="57"/>
        <v>0</v>
      </c>
      <c r="EK152" s="56">
        <f t="shared" si="57"/>
        <v>0</v>
      </c>
      <c r="EL152" s="56">
        <f t="shared" si="57"/>
        <v>0</v>
      </c>
      <c r="EM152" s="56">
        <f t="shared" si="55"/>
        <v>0</v>
      </c>
      <c r="EN152" s="56">
        <f t="shared" si="55"/>
        <v>0</v>
      </c>
      <c r="EO152" s="56">
        <f t="shared" si="55"/>
        <v>0</v>
      </c>
      <c r="EP152" s="56">
        <f t="shared" si="55"/>
        <v>0</v>
      </c>
      <c r="EQ152" s="30">
        <f>CatTemplate[[#This Row],[Eq. unit cost]] * CatTemplate[[#This Row],[Eq. quantity]]</f>
        <v>0</v>
      </c>
      <c r="ER152" s="30">
        <f>CatTemplate[[#This Row],[Cons. unit cost]] *CatTemplate[[#This Row],[Cons. quantity]]</f>
        <v>0</v>
      </c>
      <c r="ES152" s="30">
        <f>CatTemplate[[#This Row],[Oth. unit cost]] *CatTemplate[[#This Row],[Oth. quantity]]</f>
        <v>0</v>
      </c>
      <c r="ET152" s="55">
        <f>SUM(CatTemplate[[#This Row],[CO1]:[CO20]])</f>
        <v>0</v>
      </c>
      <c r="EU152" s="56">
        <f t="shared" si="58"/>
        <v>0</v>
      </c>
      <c r="EV152" s="56">
        <f t="shared" si="58"/>
        <v>0</v>
      </c>
      <c r="EW152" s="56">
        <f t="shared" si="58"/>
        <v>0</v>
      </c>
      <c r="EX152" s="56">
        <f t="shared" si="58"/>
        <v>0</v>
      </c>
      <c r="EY152" s="56">
        <f t="shared" si="58"/>
        <v>0</v>
      </c>
      <c r="EZ152" s="56">
        <f t="shared" si="58"/>
        <v>0</v>
      </c>
      <c r="FA152" s="56">
        <f t="shared" si="58"/>
        <v>0</v>
      </c>
      <c r="FB152" s="56">
        <f t="shared" si="58"/>
        <v>0</v>
      </c>
      <c r="FC152" s="56">
        <f t="shared" si="58"/>
        <v>0</v>
      </c>
      <c r="FD152" s="56">
        <f t="shared" si="58"/>
        <v>0</v>
      </c>
      <c r="FE152" s="56">
        <f t="shared" si="58"/>
        <v>0</v>
      </c>
      <c r="FF152" s="56">
        <f t="shared" si="58"/>
        <v>0</v>
      </c>
      <c r="FG152" s="56">
        <f t="shared" si="58"/>
        <v>0</v>
      </c>
      <c r="FH152" s="56">
        <f t="shared" si="58"/>
        <v>0</v>
      </c>
      <c r="FI152" s="56">
        <f t="shared" si="58"/>
        <v>0</v>
      </c>
      <c r="FJ152" s="56">
        <f t="shared" si="58"/>
        <v>0</v>
      </c>
      <c r="FK152" s="56">
        <f t="shared" si="56"/>
        <v>0</v>
      </c>
      <c r="FL152" s="56">
        <f t="shared" si="56"/>
        <v>0</v>
      </c>
      <c r="FM152" s="56">
        <f t="shared" si="56"/>
        <v>0</v>
      </c>
      <c r="FN152" s="56">
        <f t="shared" si="56"/>
        <v>0</v>
      </c>
      <c r="FO152" s="58">
        <f>SUM(CatTemplate[[#This Row],[CS1]:[CS20]])</f>
        <v>0</v>
      </c>
      <c r="FP152" s="59">
        <f>CatTemplate[[#This Row],[Total Oth. cost]]+CatTemplate[[#This Row],[Total St. Cost]]</f>
        <v>0</v>
      </c>
      <c r="FQ152" s="33" t="e">
        <f t="shared" si="49"/>
        <v>#VALUE!</v>
      </c>
      <c r="FR152" s="33" t="e">
        <f t="shared" si="50"/>
        <v>#VALUE!</v>
      </c>
      <c r="FS152" s="30" t="e">
        <f>(CatTemplate[[#This Row],[CO1]] + CatTemplate[[#This Row],[CS1]]) * (1 + getRateOHFinal) * getRateMarkupFinal</f>
        <v>#VALUE!</v>
      </c>
      <c r="FT152" s="30" t="e">
        <f>(CatTemplate[[#This Row],[CO2]] + CatTemplate[[#This Row],[CS2]]) * (1 + getRateOHFinal) * getRateMarkupFinal</f>
        <v>#VALUE!</v>
      </c>
      <c r="FU152" s="30" t="e">
        <f>(CatTemplate[[#This Row],[CO3]] + CatTemplate[[#This Row],[CS3]]) * (1 + getRateOHFinal) * getRateMarkupFinal</f>
        <v>#VALUE!</v>
      </c>
      <c r="FV152" s="30" t="e">
        <f>(CatTemplate[[#This Row],[CO4]] + CatTemplate[[#This Row],[CS4]]) * (1 + getRateOHFinal) * getRateMarkupFinal</f>
        <v>#VALUE!</v>
      </c>
      <c r="FW152" s="30" t="e">
        <f>(CatTemplate[[#This Row],[CO5]] + CatTemplate[[#This Row],[CS5]]) * (1 + getRateOHFinal) * getRateMarkupFinal</f>
        <v>#VALUE!</v>
      </c>
      <c r="FX152" s="30" t="e">
        <f>(CatTemplate[[#This Row],[CO6]] + CatTemplate[[#This Row],[CS6]]) * (1 + getRateOHFinal) * getRateMarkupFinal</f>
        <v>#VALUE!</v>
      </c>
      <c r="FY152" s="30" t="e">
        <f>(CatTemplate[[#This Row],[CO7]] + CatTemplate[[#This Row],[CS7]]) * (1 + getRateOHFinal) * getRateMarkupFinal</f>
        <v>#VALUE!</v>
      </c>
      <c r="FZ152" s="30" t="e">
        <f>(CatTemplate[[#This Row],[CO8]] + CatTemplate[[#This Row],[CS8]]) * (1 + getRateOHFinal) * getRateMarkupFinal</f>
        <v>#VALUE!</v>
      </c>
      <c r="GA152" s="30" t="e">
        <f>(CatTemplate[[#This Row],[CO9]] + CatTemplate[[#This Row],[CS9]]) * (1 + getRateOHFinal) * getRateMarkupFinal</f>
        <v>#VALUE!</v>
      </c>
      <c r="GB152" s="30" t="e">
        <f>(CatTemplate[[#This Row],[CO10]] + CatTemplate[[#This Row],[CS10]]) * (1 + getRateOHFinal) * getRateMarkupFinal</f>
        <v>#VALUE!</v>
      </c>
      <c r="GC152" s="30" t="e">
        <f>(CatTemplate[[#This Row],[CO11]] + CatTemplate[[#This Row],[CS11]]) * (1 + getRateOHFinal) * getRateMarkupFinal</f>
        <v>#VALUE!</v>
      </c>
      <c r="GD152" s="30" t="e">
        <f>(CatTemplate[[#This Row],[CO12]] + CatTemplate[[#This Row],[CS12]]) * (1 + getRateOHFinal) * getRateMarkupFinal</f>
        <v>#VALUE!</v>
      </c>
      <c r="GE152" s="30" t="e">
        <f>(CatTemplate[[#This Row],[CO13]] + CatTemplate[[#This Row],[CS13]]) * (1 + getRateOHFinal) * getRateMarkupFinal</f>
        <v>#VALUE!</v>
      </c>
      <c r="GF152" s="30" t="e">
        <f>(CatTemplate[[#This Row],[CO14]] + CatTemplate[[#This Row],[CS14]]) * (1 + getRateOHFinal) * getRateMarkupFinal</f>
        <v>#VALUE!</v>
      </c>
      <c r="GG152" s="30" t="e">
        <f>(CatTemplate[[#This Row],[CO15]] + CatTemplate[[#This Row],[CS15]]) * (1 + getRateOHFinal) * getRateMarkupFinal</f>
        <v>#VALUE!</v>
      </c>
      <c r="GH152" s="30" t="e">
        <f>(CatTemplate[[#This Row],[CO16]] + CatTemplate[[#This Row],[CS16]]) * (1 + getRateOHFinal) * getRateMarkupFinal</f>
        <v>#VALUE!</v>
      </c>
      <c r="GI152" s="30" t="e">
        <f>(CatTemplate[[#This Row],[CO17]] + CatTemplate[[#This Row],[CS17]]) * (1 + getRateOHFinal) * getRateMarkupFinal</f>
        <v>#VALUE!</v>
      </c>
      <c r="GJ152" s="30" t="e">
        <f>(CatTemplate[[#This Row],[CO18]] + CatTemplate[[#This Row],[CS18]]) * (1 + getRateOHFinal) * getRateMarkupFinal</f>
        <v>#VALUE!</v>
      </c>
      <c r="GK152" s="30" t="e">
        <f>(CatTemplate[[#This Row],[CO19]] + CatTemplate[[#This Row],[CS19]]) * (1 + getRateOHFinal) * getRateMarkupFinal</f>
        <v>#VALUE!</v>
      </c>
      <c r="GL152" s="30" t="e">
        <f>(CatTemplate[[#This Row],[CO20]] + CatTemplate[[#This Row],[CS20]]) * (1 + getRateOHFinal) * getRateMarkupFinal</f>
        <v>#VALUE!</v>
      </c>
      <c r="GM152" s="30" t="e">
        <f t="shared" si="51"/>
        <v>#VALUE!</v>
      </c>
      <c r="GN152" s="30" t="e">
        <f t="shared" si="52"/>
        <v>#VALUE!</v>
      </c>
      <c r="GO152" s="30" t="e">
        <f t="shared" si="53"/>
        <v>#VALUE!</v>
      </c>
      <c r="GP152" s="30" t="e">
        <f t="shared" si="54"/>
        <v>#VALUE!</v>
      </c>
      <c r="GQ152" s="30" t="e">
        <f>(CatTemplate[[#This Row],[CO1]]+CatTemplate[[#This Row],[CS1]]) * (1+ getRateOHFinal) * (1 + getRateMarkupFinal)</f>
        <v>#VALUE!</v>
      </c>
      <c r="GR152" s="30" t="e">
        <f>(CatTemplate[[#This Row],[CO2]]+CatTemplate[[#This Row],[CS2]]) * (1+ getRateOHFinal) * (1 + getRateMarkupFinal)</f>
        <v>#VALUE!</v>
      </c>
      <c r="GS152" s="30" t="e">
        <f>(CatTemplate[[#This Row],[CO3]]+CatTemplate[[#This Row],[CS3]]) * (1+ getRateOHFinal) * (1 + getRateMarkupFinal)</f>
        <v>#VALUE!</v>
      </c>
      <c r="GT152" s="30" t="e">
        <f>(CatTemplate[[#This Row],[CO4]]+CatTemplate[[#This Row],[CS4]]) * (1+ getRateOHFinal) * (1 + getRateMarkupFinal)</f>
        <v>#VALUE!</v>
      </c>
      <c r="GU152" s="30" t="e">
        <f>(CatTemplate[[#This Row],[CO5]]+CatTemplate[[#This Row],[CS5]]) * (1+ getRateOHFinal) * (1 + getRateMarkupFinal)</f>
        <v>#VALUE!</v>
      </c>
      <c r="GV152" s="30" t="e">
        <f>(CatTemplate[[#This Row],[CO6]]+CatTemplate[[#This Row],[CS6]]) * (1+ getRateOHFinal) * (1 + getRateMarkupFinal)</f>
        <v>#VALUE!</v>
      </c>
      <c r="GW152" s="30" t="e">
        <f>(CatTemplate[[#This Row],[CO7]]+CatTemplate[[#This Row],[CS7]]) * (1+ getRateOHFinal) * (1 + getRateMarkupFinal)</f>
        <v>#VALUE!</v>
      </c>
      <c r="GX152" s="30" t="e">
        <f>(CatTemplate[[#This Row],[CO8]]+CatTemplate[[#This Row],[CS8]]) * (1+ getRateOHFinal) * (1 + getRateMarkupFinal)</f>
        <v>#VALUE!</v>
      </c>
      <c r="GY152" s="30" t="e">
        <f>(CatTemplate[[#This Row],[CO9]]+CatTemplate[[#This Row],[CS9]]) * (1+ getRateOHFinal) * (1 + getRateMarkupFinal)</f>
        <v>#VALUE!</v>
      </c>
      <c r="GZ152" s="30" t="e">
        <f>(CatTemplate[[#This Row],[CO10]]+CatTemplate[[#This Row],[CS10]]) * (1+ getRateOHFinal) * (1 + getRateMarkupFinal)</f>
        <v>#VALUE!</v>
      </c>
      <c r="HA152" s="30" t="e">
        <f>(CatTemplate[[#This Row],[CO11]]+CatTemplate[[#This Row],[CS11]]) * (1+ getRateOHFinal) * (1 + getRateMarkupFinal)</f>
        <v>#VALUE!</v>
      </c>
      <c r="HB152" s="30" t="e">
        <f>(CatTemplate[[#This Row],[CO12]]+CatTemplate[[#This Row],[CS12]]) * (1+ getRateOHFinal) * (1 + getRateMarkupFinal)</f>
        <v>#VALUE!</v>
      </c>
      <c r="HC152" s="30" t="e">
        <f>(CatTemplate[[#This Row],[CO13]]+CatTemplate[[#This Row],[CS13]]) * (1+ getRateOHFinal) * (1 + getRateMarkupFinal)</f>
        <v>#VALUE!</v>
      </c>
      <c r="HD152" s="30" t="e">
        <f>(CatTemplate[[#This Row],[CO14]]+CatTemplate[[#This Row],[CS14]]) * (1+ getRateOHFinal) * (1 + getRateMarkupFinal)</f>
        <v>#VALUE!</v>
      </c>
      <c r="HE152" s="30" t="e">
        <f>(CatTemplate[[#This Row],[CO15]]+CatTemplate[[#This Row],[CS15]]) * (1+ getRateOHFinal) * (1 + getRateMarkupFinal)</f>
        <v>#VALUE!</v>
      </c>
      <c r="HF152" s="30" t="e">
        <f>(CatTemplate[[#This Row],[CO16]]+CatTemplate[[#This Row],[CS16]]) * (1+ getRateOHFinal) * (1 + getRateMarkupFinal)</f>
        <v>#VALUE!</v>
      </c>
      <c r="HG152" s="30" t="e">
        <f>(CatTemplate[[#This Row],[CO17]]+CatTemplate[[#This Row],[CS17]]) * (1+ getRateOHFinal) * (1 + getRateMarkupFinal)</f>
        <v>#VALUE!</v>
      </c>
      <c r="HH152" s="30" t="e">
        <f>(CatTemplate[[#This Row],[CO18]]+CatTemplate[[#This Row],[CS18]]) * (1+ getRateOHFinal) * (1 + getRateMarkupFinal)</f>
        <v>#VALUE!</v>
      </c>
      <c r="HI152" s="30" t="e">
        <f>(CatTemplate[[#This Row],[CO19]]+CatTemplate[[#This Row],[CS19]]) * (1+ getRateOHFinal) * (1 + getRateMarkupFinal)</f>
        <v>#VALUE!</v>
      </c>
      <c r="HJ152" s="30" t="e">
        <f>(CatTemplate[[#This Row],[CO20]]+CatTemplate[[#This Row],[CS20]]) * (1+ getRateOHFinal) * (1 + getRateMarkupFinal)</f>
        <v>#VALUE!</v>
      </c>
      <c r="HK152" s="39" t="e">
        <f>CatTemplate[[#This Row],[Total cost]]+CatTemplate[[#This Row],[OH Amount]]+CatTemplate[[#This Row],[Markup]]</f>
        <v>#VALUE!</v>
      </c>
      <c r="HL152" s="63">
        <f>IF(CatTemplate[[#This Row],[Units]]="Days",CatTemplate[[#This Row],[Project quantity]]*CatTemplate[[#This Row],[St. unit effort]],CatTemplate[[#This Row],[Project quantity]])</f>
        <v>0</v>
      </c>
      <c r="HM152" s="287">
        <f>IFERROR(CatTemplate[[#This Row],[Total Price]]/(CatTemplate[[#This Row],[Final Quantity]]),0)</f>
        <v>0</v>
      </c>
      <c r="HN152" s="261"/>
    </row>
    <row r="153" spans="2:222" x14ac:dyDescent="0.2">
      <c r="B153" s="6" t="s">
        <v>75</v>
      </c>
      <c r="C153" s="22">
        <v>2</v>
      </c>
      <c r="D153" s="7" t="s">
        <v>75</v>
      </c>
      <c r="E153" s="24">
        <v>10</v>
      </c>
      <c r="F153" s="18" t="s">
        <v>164</v>
      </c>
      <c r="G153" s="26">
        <v>39</v>
      </c>
      <c r="H153" s="18" t="s">
        <v>170</v>
      </c>
      <c r="I153" s="18" t="s">
        <v>898</v>
      </c>
      <c r="J153" s="15" t="s">
        <v>28</v>
      </c>
      <c r="K153" s="15"/>
      <c r="L153" s="15" t="s">
        <v>140</v>
      </c>
      <c r="M153" s="15" t="s">
        <v>206</v>
      </c>
      <c r="N153" s="15" t="s">
        <v>858</v>
      </c>
      <c r="O153" s="320"/>
      <c r="P153" s="71"/>
      <c r="Q153" s="108"/>
      <c r="R153" s="73"/>
      <c r="S153" s="97"/>
      <c r="T153" s="100">
        <f>getEqUnitCost</f>
        <v>0</v>
      </c>
      <c r="U153" s="73">
        <f>getEqUnitEffort</f>
        <v>0</v>
      </c>
      <c r="V153" s="101">
        <f>getEqQuantity</f>
        <v>0</v>
      </c>
      <c r="W153" s="320"/>
      <c r="X153" s="100">
        <f>getConsUnitCost</f>
        <v>0</v>
      </c>
      <c r="Y153" s="73">
        <f>getConsUnitEffort</f>
        <v>0</v>
      </c>
      <c r="Z153" s="14">
        <f>getConsQuantity</f>
        <v>0</v>
      </c>
      <c r="AA153" s="320"/>
      <c r="AB153" s="72"/>
      <c r="AC153" s="112"/>
      <c r="AD153" s="14">
        <f>getOthQuantity</f>
        <v>0</v>
      </c>
      <c r="AE153" s="320"/>
      <c r="AF153" s="28" t="str">
        <f>IF(ISBLANK(CatTemplate[[#This Row],[Resource type]]),"",CatTemplate[[#This Row],[Resource type]])</f>
        <v>CIEC CRA</v>
      </c>
      <c r="AG153" s="242">
        <f>getStaffUnitCost</f>
        <v>529.72667641480098</v>
      </c>
      <c r="AH153" s="113">
        <f>getStaffUnitEffort</f>
        <v>0</v>
      </c>
      <c r="AI153" s="40">
        <f>getStaffQuantity</f>
        <v>0</v>
      </c>
      <c r="AJ153" s="41">
        <f>CatTemplate[[#This Row],[St. quantity]]*8/ParRatePM</f>
        <v>0</v>
      </c>
      <c r="AK153" s="320"/>
      <c r="AL153" s="53" t="str">
        <f>CatTemplate[[#This Row],[Item type]]</f>
        <v>Days</v>
      </c>
      <c r="AM153" s="12">
        <f>SUM(CatTemplate[[#This Row],[Year1]:[Year20]])</f>
        <v>0</v>
      </c>
      <c r="AN153" s="52"/>
      <c r="AO153" s="52"/>
      <c r="AP153" s="52"/>
      <c r="AQ153" s="8"/>
      <c r="AR153" s="8"/>
      <c r="AS153" s="8"/>
      <c r="AT153" s="8"/>
      <c r="AU153" s="8"/>
      <c r="AV153" s="8"/>
      <c r="AW153" s="8"/>
      <c r="AX153" s="8"/>
      <c r="AY153" s="8"/>
      <c r="AZ153" s="8"/>
      <c r="BA153" s="8"/>
      <c r="BB153" s="8"/>
      <c r="BC153" s="8"/>
      <c r="BD153" s="8"/>
      <c r="BE153" s="8"/>
      <c r="BF153" s="8"/>
      <c r="BG153" s="36"/>
      <c r="BH153" s="320"/>
      <c r="BI153" s="37" t="str">
        <f>getCostCategory</f>
        <v>01 Staff costs</v>
      </c>
      <c r="BJ153" s="37" t="str">
        <f>getSection</f>
        <v>02 Patient visits and data collection</v>
      </c>
      <c r="BK153" s="32" t="str">
        <f>getObject</f>
        <v>CIEC CRA</v>
      </c>
      <c r="BL153" s="30">
        <f>IFERROR(getUnitCost * IF(CatTemplate[[#This Row],[Cost Category Comp.]]="01 Staff costs", 1,1),0)</f>
        <v>529.72667641480098</v>
      </c>
      <c r="BM153" s="29">
        <f>IF(AND(ISBLANK(CatTemplate[[#This Row],[Eq. unit cost]]),ISBLANK(CatTemplate[[#This Row],[Cons. unit cost]]),ISBLANK(CatTemplate[[#This Row],[Oth. unit cost]])), 0, IF(getUnitEffort =0,1,getUnitEffort) * CatTemplate[[#This Row],[Year1]])</f>
        <v>0</v>
      </c>
      <c r="BN153" s="29">
        <f>IF(AND(ISBLANK(CatTemplate[[#This Row],[Eq. unit cost]]),ISBLANK(CatTemplate[[#This Row],[Cons. unit cost]]),ISBLANK(CatTemplate[[#This Row],[Oth. unit cost]])), 0, IF(getUnitEffort =0,1,getUnitEffort) * CatTemplate[[#This Row],[Year2]])</f>
        <v>0</v>
      </c>
      <c r="BO153" s="29">
        <f>IF(AND(ISBLANK(CatTemplate[[#This Row],[Eq. unit cost]]),ISBLANK(CatTemplate[[#This Row],[Cons. unit cost]]),ISBLANK(CatTemplate[[#This Row],[Oth. unit cost]])), 0, IF(getUnitEffort =0,1,getUnitEffort) * CatTemplate[[#This Row],[Year3]])</f>
        <v>0</v>
      </c>
      <c r="BP153" s="29">
        <f>IF(AND(ISBLANK(CatTemplate[[#This Row],[Eq. unit cost]]),ISBLANK(CatTemplate[[#This Row],[Cons. unit cost]]),ISBLANK(CatTemplate[[#This Row],[Oth. unit cost]])), 0, IF(getUnitEffort =0,1,getUnitEffort) * CatTemplate[[#This Row],[Year4]])</f>
        <v>0</v>
      </c>
      <c r="BQ153" s="29">
        <f>IF(AND(ISBLANK(CatTemplate[[#This Row],[Eq. unit cost]]),ISBLANK(CatTemplate[[#This Row],[Cons. unit cost]]),ISBLANK(CatTemplate[[#This Row],[Oth. unit cost]])), 0, IF(getUnitEffort =0,1,getUnitEffort) * CatTemplate[[#This Row],[Year5]])</f>
        <v>0</v>
      </c>
      <c r="BR153" s="29">
        <f>IF(AND(ISBLANK(CatTemplate[[#This Row],[Eq. unit cost]]),ISBLANK(CatTemplate[[#This Row],[Cons. unit cost]]),ISBLANK(CatTemplate[[#This Row],[Oth. unit cost]])), 0, IF(getUnitEffort =0,1,getUnitEffort) * CatTemplate[[#This Row],[Year6]])</f>
        <v>0</v>
      </c>
      <c r="BS153" s="29">
        <f>IF(AND(ISBLANK(CatTemplate[[#This Row],[Eq. unit cost]]),ISBLANK(CatTemplate[[#This Row],[Cons. unit cost]]),ISBLANK(CatTemplate[[#This Row],[Oth. unit cost]])), 0, IF(getUnitEffort =0,1,getUnitEffort) * CatTemplate[[#This Row],[Year7]])</f>
        <v>0</v>
      </c>
      <c r="BT153" s="29">
        <f>IF(AND(ISBLANK(CatTemplate[[#This Row],[Eq. unit cost]]),ISBLANK(CatTemplate[[#This Row],[Cons. unit cost]]),ISBLANK(CatTemplate[[#This Row],[Oth. unit cost]])), 0, IF(getUnitEffort =0,1,getUnitEffort) * CatTemplate[[#This Row],[Year8]])</f>
        <v>0</v>
      </c>
      <c r="BU153" s="29">
        <f>IF(AND(ISBLANK(CatTemplate[[#This Row],[Eq. unit cost]]),ISBLANK(CatTemplate[[#This Row],[Cons. unit cost]]),ISBLANK(CatTemplate[[#This Row],[Oth. unit cost]])), 0, IF(getUnitEffort =0,1,getUnitEffort) * CatTemplate[[#This Row],[Year9]])</f>
        <v>0</v>
      </c>
      <c r="BV153" s="29">
        <f>IF(AND(ISBLANK(CatTemplate[[#This Row],[Eq. unit cost]]),ISBLANK(CatTemplate[[#This Row],[Cons. unit cost]]),ISBLANK(CatTemplate[[#This Row],[Oth. unit cost]])), 0, IF(getUnitEffort =0,1,getUnitEffort) * CatTemplate[[#This Row],[Year10]])</f>
        <v>0</v>
      </c>
      <c r="BW153" s="29">
        <f>IF(AND(ISBLANK(CatTemplate[[#This Row],[Eq. unit cost]]),ISBLANK(CatTemplate[[#This Row],[Cons. unit cost]]),ISBLANK(CatTemplate[[#This Row],[Oth. unit cost]])), 0, IF(getUnitEffort =0,1,getUnitEffort) * CatTemplate[[#This Row],[Year11]])</f>
        <v>0</v>
      </c>
      <c r="BX153" s="29">
        <f>IF(AND(ISBLANK(CatTemplate[[#This Row],[Eq. unit cost]]),ISBLANK(CatTemplate[[#This Row],[Cons. unit cost]]),ISBLANK(CatTemplate[[#This Row],[Oth. unit cost]])), 0, IF(getUnitEffort =0,1,getUnitEffort) * CatTemplate[[#This Row],[Year12]])</f>
        <v>0</v>
      </c>
      <c r="BY153" s="29">
        <f>IF(AND(ISBLANK(CatTemplate[[#This Row],[Eq. unit cost]]),ISBLANK(CatTemplate[[#This Row],[Cons. unit cost]]),ISBLANK(CatTemplate[[#This Row],[Oth. unit cost]])), 0, IF(getUnitEffort =0,1,getUnitEffort) * CatTemplate[[#This Row],[Year13]])</f>
        <v>0</v>
      </c>
      <c r="BZ153" s="29">
        <f>IF(AND(ISBLANK(CatTemplate[[#This Row],[Eq. unit cost]]),ISBLANK(CatTemplate[[#This Row],[Cons. unit cost]]),ISBLANK(CatTemplate[[#This Row],[Oth. unit cost]])), 0, IF(getUnitEffort =0,1,getUnitEffort) * CatTemplate[[#This Row],[Year14]])</f>
        <v>0</v>
      </c>
      <c r="CA153" s="29">
        <f>IF(AND(ISBLANK(CatTemplate[[#This Row],[Eq. unit cost]]),ISBLANK(CatTemplate[[#This Row],[Cons. unit cost]]),ISBLANK(CatTemplate[[#This Row],[Oth. unit cost]])), 0, IF(getUnitEffort =0,1,getUnitEffort) * CatTemplate[[#This Row],[Year15]])</f>
        <v>0</v>
      </c>
      <c r="CB153" s="29">
        <f>IF(AND(ISBLANK(CatTemplate[[#This Row],[Eq. unit cost]]),ISBLANK(CatTemplate[[#This Row],[Cons. unit cost]]),ISBLANK(CatTemplate[[#This Row],[Oth. unit cost]])), 0, IF(getUnitEffort =0,1,getUnitEffort) * CatTemplate[[#This Row],[Year16]])</f>
        <v>0</v>
      </c>
      <c r="CC153" s="29">
        <f>IF(AND(ISBLANK(CatTemplate[[#This Row],[Eq. unit cost]]),ISBLANK(CatTemplate[[#This Row],[Cons. unit cost]]),ISBLANK(CatTemplate[[#This Row],[Oth. unit cost]])), 0, IF(getUnitEffort =0,1,getUnitEffort) * CatTemplate[[#This Row],[Year17]])</f>
        <v>0</v>
      </c>
      <c r="CD153" s="29">
        <f>IF(AND(ISBLANK(CatTemplate[[#This Row],[Eq. unit cost]]),ISBLANK(CatTemplate[[#This Row],[Cons. unit cost]]),ISBLANK(CatTemplate[[#This Row],[Oth. unit cost]])), 0, IF(getUnitEffort =0,1,getUnitEffort) * CatTemplate[[#This Row],[Year18]])</f>
        <v>0</v>
      </c>
      <c r="CE153" s="29">
        <f>IF(AND(ISBLANK(CatTemplate[[#This Row],[Eq. unit cost]]),ISBLANK(CatTemplate[[#This Row],[Cons. unit cost]]),ISBLANK(CatTemplate[[#This Row],[Oth. unit cost]])), 0, IF(getUnitEffort =0,1,getUnitEffort) * CatTemplate[[#This Row],[Year19]])</f>
        <v>0</v>
      </c>
      <c r="CF153" s="29">
        <f>IF(AND(ISBLANK(CatTemplate[[#This Row],[Eq. unit cost]]),ISBLANK(CatTemplate[[#This Row],[Cons. unit cost]]),ISBLANK(CatTemplate[[#This Row],[Oth. unit cost]])), 0, IF(getUnitEffort =0,1,getUnitEffort) * CatTemplate[[#This Row],[Year20]])</f>
        <v>0</v>
      </c>
      <c r="CG153" s="45">
        <f>SUM(CatTemplate[[#This Row],[Q1]:[Q20]])</f>
        <v>0</v>
      </c>
      <c r="CH153" s="29">
        <f>IF(ISBLANK(CatTemplate[[#This Row],[St. unit effort]]),0,(CatTemplate[[#This Row],[St. unit effort]] * CatTemplate[[#This Row],[Year1]]))</f>
        <v>0</v>
      </c>
      <c r="CI153" s="29">
        <f>IF(ISBLANK(CatTemplate[[#This Row],[St. unit effort]]),0,(CatTemplate[[#This Row],[St. unit effort]] * CatTemplate[[#This Row],[Year2]]))</f>
        <v>0</v>
      </c>
      <c r="CJ153" s="29">
        <f>IF(ISBLANK(CatTemplate[[#This Row],[St. unit effort]]),0,(CatTemplate[[#This Row],[St. unit effort]] * CatTemplate[[#This Row],[Year3]]))</f>
        <v>0</v>
      </c>
      <c r="CK153" s="29">
        <f>IF(ISBLANK(CatTemplate[[#This Row],[St. unit effort]]),0,(CatTemplate[[#This Row],[St. unit effort]] * CatTemplate[[#This Row],[Year4]]))</f>
        <v>0</v>
      </c>
      <c r="CL153" s="29">
        <f>IF(ISBLANK(CatTemplate[[#This Row],[St. unit effort]]),0,(CatTemplate[[#This Row],[St. unit effort]] * CatTemplate[[#This Row],[Year5]]))</f>
        <v>0</v>
      </c>
      <c r="CM153" s="29">
        <f>IF(ISBLANK(CatTemplate[[#This Row],[St. unit effort]]),0,(CatTemplate[[#This Row],[St. unit effort]] * CatTemplate[[#This Row],[Year6]]))</f>
        <v>0</v>
      </c>
      <c r="CN153" s="29">
        <f>IF(ISBLANK(CatTemplate[[#This Row],[St. unit effort]]),0,(CatTemplate[[#This Row],[St. unit effort]] * CatTemplate[[#This Row],[Year7]]))</f>
        <v>0</v>
      </c>
      <c r="CO153" s="29">
        <f>IF(ISBLANK(CatTemplate[[#This Row],[St. unit effort]]),0,(CatTemplate[[#This Row],[St. unit effort]] * CatTemplate[[#This Row],[Year8]]))</f>
        <v>0</v>
      </c>
      <c r="CP153" s="29">
        <f>IF(ISBLANK(CatTemplate[[#This Row],[St. unit effort]]),0,(CatTemplate[[#This Row],[St. unit effort]] * CatTemplate[[#This Row],[Year9]]))</f>
        <v>0</v>
      </c>
      <c r="CQ153" s="29">
        <f>IF(ISBLANK(CatTemplate[[#This Row],[St. unit effort]]),0,(CatTemplate[[#This Row],[St. unit effort]] * CatTemplate[[#This Row],[Year10]]))</f>
        <v>0</v>
      </c>
      <c r="CR153" s="29">
        <f>IF(ISBLANK(CatTemplate[[#This Row],[St. unit effort]]),0,(CatTemplate[[#This Row],[St. unit effort]] * CatTemplate[[#This Row],[Year11]]))</f>
        <v>0</v>
      </c>
      <c r="CS153" s="29">
        <f>IF(ISBLANK(CatTemplate[[#This Row],[St. unit effort]]),0,(CatTemplate[[#This Row],[St. unit effort]] * CatTemplate[[#This Row],[Year12]]))</f>
        <v>0</v>
      </c>
      <c r="CT153" s="29">
        <f>IF(ISBLANK(CatTemplate[[#This Row],[St. unit effort]]),0,(CatTemplate[[#This Row],[St. unit effort]] * CatTemplate[[#This Row],[Year13]]))</f>
        <v>0</v>
      </c>
      <c r="CU153" s="29">
        <f>IF(ISBLANK(CatTemplate[[#This Row],[St. unit effort]]),0,(CatTemplate[[#This Row],[St. unit effort]] * CatTemplate[[#This Row],[Year14]]))</f>
        <v>0</v>
      </c>
      <c r="CV153" s="29">
        <f>IF(ISBLANK(CatTemplate[[#This Row],[St. unit effort]]),0,(CatTemplate[[#This Row],[St. unit effort]] * CatTemplate[[#This Row],[Year15]]))</f>
        <v>0</v>
      </c>
      <c r="CW153" s="29">
        <f>IF(ISBLANK(CatTemplate[[#This Row],[St. unit effort]]),0,(CatTemplate[[#This Row],[St. unit effort]] * CatTemplate[[#This Row],[Year16]]))</f>
        <v>0</v>
      </c>
      <c r="CX153" s="29">
        <f>IF(ISBLANK(CatTemplate[[#This Row],[St. unit effort]]),0,(CatTemplate[[#This Row],[St. unit effort]] * CatTemplate[[#This Row],[Year17]]))</f>
        <v>0</v>
      </c>
      <c r="CY153" s="29">
        <f>IF(ISBLANK(CatTemplate[[#This Row],[St. unit effort]]),0,(CatTemplate[[#This Row],[St. unit effort]] * CatTemplate[[#This Row],[Year18]]))</f>
        <v>0</v>
      </c>
      <c r="CZ153" s="29">
        <f>IF(ISBLANK(CatTemplate[[#This Row],[St. unit effort]]),0,(CatTemplate[[#This Row],[St. unit effort]] * CatTemplate[[#This Row],[Year19]]))</f>
        <v>0</v>
      </c>
      <c r="DA153" s="29">
        <f>IF(ISBLANK(CatTemplate[[#This Row],[St. unit effort]]),0,(CatTemplate[[#This Row],[St. unit effort]] * CatTemplate[[#This Row],[Year20]]))</f>
        <v>0</v>
      </c>
      <c r="DB153" s="57">
        <f>IF(ISBLANK(CatTemplate[[#This Row],[St. unit effort]]),0,(CatTemplate[[#This Row],[St. unit effort]] * CatTemplate[[#This Row],[Year1]])*8/ParRatePM)</f>
        <v>0</v>
      </c>
      <c r="DC153" s="57">
        <f>IF(ISBLANK(CatTemplate[[#This Row],[St. unit effort]]),0,(CatTemplate[[#This Row],[St. unit effort]] * CatTemplate[[#This Row],[Year2]])*8/ParRatePM)</f>
        <v>0</v>
      </c>
      <c r="DD153" s="57">
        <f>IF(ISBLANK(CatTemplate[[#This Row],[St. unit effort]]),0,(CatTemplate[[#This Row],[St. unit effort]] * CatTemplate[[#This Row],[Year3]])*8/ParRatePM)</f>
        <v>0</v>
      </c>
      <c r="DE153" s="57">
        <f>IF(ISBLANK(CatTemplate[[#This Row],[St. unit effort]]),0,(CatTemplate[[#This Row],[St. unit effort]] * CatTemplate[[#This Row],[Year4]])*8/ParRatePM)</f>
        <v>0</v>
      </c>
      <c r="DF153" s="57">
        <f>IF(ISBLANK(CatTemplate[[#This Row],[St. unit effort]]),0,(CatTemplate[[#This Row],[St. unit effort]] * CatTemplate[[#This Row],[Year5]])*8/ParRatePM)</f>
        <v>0</v>
      </c>
      <c r="DG153" s="57">
        <f>IF(ISBLANK(CatTemplate[[#This Row],[St. unit effort]]),0,(CatTemplate[[#This Row],[St. unit effort]] * CatTemplate[[#This Row],[Year6]])*8/ParRatePM)</f>
        <v>0</v>
      </c>
      <c r="DH153" s="57">
        <f>IF(ISBLANK(CatTemplate[[#This Row],[St. unit effort]]),0,(CatTemplate[[#This Row],[St. unit effort]] * CatTemplate[[#This Row],[Year7]])*8/ParRatePM)</f>
        <v>0</v>
      </c>
      <c r="DI153" s="57">
        <f>IF(ISBLANK(CatTemplate[[#This Row],[St. unit effort]]),0,(CatTemplate[[#This Row],[St. unit effort]] * CatTemplate[[#This Row],[Year8]])*8/ParRatePM)</f>
        <v>0</v>
      </c>
      <c r="DJ153" s="57">
        <f>IF(ISBLANK(CatTemplate[[#This Row],[St. unit effort]]),0,(CatTemplate[[#This Row],[St. unit effort]] * CatTemplate[[#This Row],[Year9]])*8/ParRatePM)</f>
        <v>0</v>
      </c>
      <c r="DK153" s="57">
        <f>IF(ISBLANK(CatTemplate[[#This Row],[St. unit effort]]),0,(CatTemplate[[#This Row],[St. unit effort]] * CatTemplate[[#This Row],[Year10]])*8/ParRatePM)</f>
        <v>0</v>
      </c>
      <c r="DL153" s="57">
        <f>IF(ISBLANK(CatTemplate[[#This Row],[St. unit effort]]),0,(CatTemplate[[#This Row],[St. unit effort]] * CatTemplate[[#This Row],[Year11]])*8/ParRatePM)</f>
        <v>0</v>
      </c>
      <c r="DM153" s="57">
        <f>IF(ISBLANK(CatTemplate[[#This Row],[St. unit effort]]),0,(CatTemplate[[#This Row],[St. unit effort]] * CatTemplate[[#This Row],[Year12]])*8/ParRatePM)</f>
        <v>0</v>
      </c>
      <c r="DN153" s="57">
        <f>IF(ISBLANK(CatTemplate[[#This Row],[St. unit effort]]),0,(CatTemplate[[#This Row],[St. unit effort]] * CatTemplate[[#This Row],[Year13]])*8/ParRatePM)</f>
        <v>0</v>
      </c>
      <c r="DO153" s="57">
        <f>IF(ISBLANK(CatTemplate[[#This Row],[St. unit effort]]),0,(CatTemplate[[#This Row],[St. unit effort]] * CatTemplate[[#This Row],[Year14]])*8/ParRatePM)</f>
        <v>0</v>
      </c>
      <c r="DP153" s="57">
        <f>IF(ISBLANK(CatTemplate[[#This Row],[St. unit effort]]),0,(CatTemplate[[#This Row],[St. unit effort]] * CatTemplate[[#This Row],[Year15]])*8/ParRatePM)</f>
        <v>0</v>
      </c>
      <c r="DQ153" s="57">
        <f>IF(ISBLANK(CatTemplate[[#This Row],[St. unit effort]]),0,(CatTemplate[[#This Row],[St. unit effort]] * CatTemplate[[#This Row],[Year16]])*8/ParRatePM)</f>
        <v>0</v>
      </c>
      <c r="DR153" s="57">
        <f>IF(ISBLANK(CatTemplate[[#This Row],[St. unit effort]]),0,(CatTemplate[[#This Row],[St. unit effort]] * CatTemplate[[#This Row],[Year17]])*8/ParRatePM)</f>
        <v>0</v>
      </c>
      <c r="DS153" s="57">
        <f>IF(ISBLANK(CatTemplate[[#This Row],[St. unit effort]]),0,(CatTemplate[[#This Row],[St. unit effort]] * CatTemplate[[#This Row],[Year18]])*8/ParRatePM)</f>
        <v>0</v>
      </c>
      <c r="DT153" s="57">
        <f>IF(ISBLANK(CatTemplate[[#This Row],[St. unit effort]]),0,(CatTemplate[[#This Row],[St. unit effort]] * CatTemplate[[#This Row],[Year19]])*8/ParRatePM)</f>
        <v>0</v>
      </c>
      <c r="DU153" s="57">
        <f>IF(ISBLANK(CatTemplate[[#This Row],[St. unit effort]]),0,(CatTemplate[[#This Row],[St. unit effort]] * CatTemplate[[#This Row],[Year20]])*8/ParRatePM)</f>
        <v>0</v>
      </c>
      <c r="DV153" s="54">
        <f>SUM(CatTemplate[[#This Row],[PM1]:[PM20]])</f>
        <v>0</v>
      </c>
      <c r="DW153" s="56">
        <f t="shared" si="57"/>
        <v>0</v>
      </c>
      <c r="DX153" s="56">
        <f t="shared" si="57"/>
        <v>0</v>
      </c>
      <c r="DY153" s="56">
        <f t="shared" si="57"/>
        <v>0</v>
      </c>
      <c r="DZ153" s="56">
        <f t="shared" si="57"/>
        <v>0</v>
      </c>
      <c r="EA153" s="56">
        <f t="shared" si="57"/>
        <v>0</v>
      </c>
      <c r="EB153" s="56">
        <f t="shared" si="57"/>
        <v>0</v>
      </c>
      <c r="EC153" s="56">
        <f t="shared" si="57"/>
        <v>0</v>
      </c>
      <c r="ED153" s="56">
        <f t="shared" si="57"/>
        <v>0</v>
      </c>
      <c r="EE153" s="56">
        <f t="shared" si="57"/>
        <v>0</v>
      </c>
      <c r="EF153" s="56">
        <f t="shared" si="57"/>
        <v>0</v>
      </c>
      <c r="EG153" s="56">
        <f t="shared" si="57"/>
        <v>0</v>
      </c>
      <c r="EH153" s="56">
        <f t="shared" si="57"/>
        <v>0</v>
      </c>
      <c r="EI153" s="56">
        <f t="shared" si="57"/>
        <v>0</v>
      </c>
      <c r="EJ153" s="56">
        <f t="shared" si="57"/>
        <v>0</v>
      </c>
      <c r="EK153" s="56">
        <f t="shared" si="57"/>
        <v>0</v>
      </c>
      <c r="EL153" s="56">
        <f t="shared" si="57"/>
        <v>0</v>
      </c>
      <c r="EM153" s="56">
        <f t="shared" si="55"/>
        <v>0</v>
      </c>
      <c r="EN153" s="56">
        <f t="shared" si="55"/>
        <v>0</v>
      </c>
      <c r="EO153" s="56">
        <f t="shared" si="55"/>
        <v>0</v>
      </c>
      <c r="EP153" s="56">
        <f t="shared" si="55"/>
        <v>0</v>
      </c>
      <c r="EQ153" s="30">
        <f>CatTemplate[[#This Row],[Eq. unit cost]] * CatTemplate[[#This Row],[Eq. quantity]]</f>
        <v>0</v>
      </c>
      <c r="ER153" s="30">
        <f>CatTemplate[[#This Row],[Cons. unit cost]] *CatTemplate[[#This Row],[Cons. quantity]]</f>
        <v>0</v>
      </c>
      <c r="ES153" s="30">
        <f>CatTemplate[[#This Row],[Oth. unit cost]] *CatTemplate[[#This Row],[Oth. quantity]]</f>
        <v>0</v>
      </c>
      <c r="ET153" s="55">
        <f>SUM(CatTemplate[[#This Row],[CO1]:[CO20]])</f>
        <v>0</v>
      </c>
      <c r="EU153" s="56">
        <f t="shared" si="58"/>
        <v>0</v>
      </c>
      <c r="EV153" s="56">
        <f t="shared" si="58"/>
        <v>0</v>
      </c>
      <c r="EW153" s="56">
        <f t="shared" si="58"/>
        <v>0</v>
      </c>
      <c r="EX153" s="56">
        <f t="shared" si="58"/>
        <v>0</v>
      </c>
      <c r="EY153" s="56">
        <f t="shared" si="58"/>
        <v>0</v>
      </c>
      <c r="EZ153" s="56">
        <f t="shared" si="58"/>
        <v>0</v>
      </c>
      <c r="FA153" s="56">
        <f t="shared" si="58"/>
        <v>0</v>
      </c>
      <c r="FB153" s="56">
        <f t="shared" si="58"/>
        <v>0</v>
      </c>
      <c r="FC153" s="56">
        <f t="shared" si="58"/>
        <v>0</v>
      </c>
      <c r="FD153" s="56">
        <f t="shared" si="58"/>
        <v>0</v>
      </c>
      <c r="FE153" s="56">
        <f t="shared" si="58"/>
        <v>0</v>
      </c>
      <c r="FF153" s="56">
        <f t="shared" si="58"/>
        <v>0</v>
      </c>
      <c r="FG153" s="56">
        <f t="shared" si="58"/>
        <v>0</v>
      </c>
      <c r="FH153" s="56">
        <f t="shared" si="58"/>
        <v>0</v>
      </c>
      <c r="FI153" s="56">
        <f t="shared" si="58"/>
        <v>0</v>
      </c>
      <c r="FJ153" s="56">
        <f t="shared" si="58"/>
        <v>0</v>
      </c>
      <c r="FK153" s="56">
        <f t="shared" si="56"/>
        <v>0</v>
      </c>
      <c r="FL153" s="56">
        <f t="shared" si="56"/>
        <v>0</v>
      </c>
      <c r="FM153" s="56">
        <f t="shared" si="56"/>
        <v>0</v>
      </c>
      <c r="FN153" s="56">
        <f t="shared" si="56"/>
        <v>0</v>
      </c>
      <c r="FO153" s="58">
        <f>SUM(CatTemplate[[#This Row],[CS1]:[CS20]])</f>
        <v>0</v>
      </c>
      <c r="FP153" s="59">
        <f>CatTemplate[[#This Row],[Total Oth. cost]]+CatTemplate[[#This Row],[Total St. Cost]]</f>
        <v>0</v>
      </c>
      <c r="FQ153" s="33" t="e">
        <f t="shared" si="49"/>
        <v>#VALUE!</v>
      </c>
      <c r="FR153" s="33" t="e">
        <f t="shared" si="50"/>
        <v>#VALUE!</v>
      </c>
      <c r="FS153" s="30" t="e">
        <f>(CatTemplate[[#This Row],[CO1]] + CatTemplate[[#This Row],[CS1]]) * (1 + getRateOHFinal) * getRateMarkupFinal</f>
        <v>#VALUE!</v>
      </c>
      <c r="FT153" s="30" t="e">
        <f>(CatTemplate[[#This Row],[CO2]] + CatTemplate[[#This Row],[CS2]]) * (1 + getRateOHFinal) * getRateMarkupFinal</f>
        <v>#VALUE!</v>
      </c>
      <c r="FU153" s="30" t="e">
        <f>(CatTemplate[[#This Row],[CO3]] + CatTemplate[[#This Row],[CS3]]) * (1 + getRateOHFinal) * getRateMarkupFinal</f>
        <v>#VALUE!</v>
      </c>
      <c r="FV153" s="30" t="e">
        <f>(CatTemplate[[#This Row],[CO4]] + CatTemplate[[#This Row],[CS4]]) * (1 + getRateOHFinal) * getRateMarkupFinal</f>
        <v>#VALUE!</v>
      </c>
      <c r="FW153" s="30" t="e">
        <f>(CatTemplate[[#This Row],[CO5]] + CatTemplate[[#This Row],[CS5]]) * (1 + getRateOHFinal) * getRateMarkupFinal</f>
        <v>#VALUE!</v>
      </c>
      <c r="FX153" s="30" t="e">
        <f>(CatTemplate[[#This Row],[CO6]] + CatTemplate[[#This Row],[CS6]]) * (1 + getRateOHFinal) * getRateMarkupFinal</f>
        <v>#VALUE!</v>
      </c>
      <c r="FY153" s="30" t="e">
        <f>(CatTemplate[[#This Row],[CO7]] + CatTemplate[[#This Row],[CS7]]) * (1 + getRateOHFinal) * getRateMarkupFinal</f>
        <v>#VALUE!</v>
      </c>
      <c r="FZ153" s="30" t="e">
        <f>(CatTemplate[[#This Row],[CO8]] + CatTemplate[[#This Row],[CS8]]) * (1 + getRateOHFinal) * getRateMarkupFinal</f>
        <v>#VALUE!</v>
      </c>
      <c r="GA153" s="30" t="e">
        <f>(CatTemplate[[#This Row],[CO9]] + CatTemplate[[#This Row],[CS9]]) * (1 + getRateOHFinal) * getRateMarkupFinal</f>
        <v>#VALUE!</v>
      </c>
      <c r="GB153" s="30" t="e">
        <f>(CatTemplate[[#This Row],[CO10]] + CatTemplate[[#This Row],[CS10]]) * (1 + getRateOHFinal) * getRateMarkupFinal</f>
        <v>#VALUE!</v>
      </c>
      <c r="GC153" s="30" t="e">
        <f>(CatTemplate[[#This Row],[CO11]] + CatTemplate[[#This Row],[CS11]]) * (1 + getRateOHFinal) * getRateMarkupFinal</f>
        <v>#VALUE!</v>
      </c>
      <c r="GD153" s="30" t="e">
        <f>(CatTemplate[[#This Row],[CO12]] + CatTemplate[[#This Row],[CS12]]) * (1 + getRateOHFinal) * getRateMarkupFinal</f>
        <v>#VALUE!</v>
      </c>
      <c r="GE153" s="30" t="e">
        <f>(CatTemplate[[#This Row],[CO13]] + CatTemplate[[#This Row],[CS13]]) * (1 + getRateOHFinal) * getRateMarkupFinal</f>
        <v>#VALUE!</v>
      </c>
      <c r="GF153" s="30" t="e">
        <f>(CatTemplate[[#This Row],[CO14]] + CatTemplate[[#This Row],[CS14]]) * (1 + getRateOHFinal) * getRateMarkupFinal</f>
        <v>#VALUE!</v>
      </c>
      <c r="GG153" s="30" t="e">
        <f>(CatTemplate[[#This Row],[CO15]] + CatTemplate[[#This Row],[CS15]]) * (1 + getRateOHFinal) * getRateMarkupFinal</f>
        <v>#VALUE!</v>
      </c>
      <c r="GH153" s="30" t="e">
        <f>(CatTemplate[[#This Row],[CO16]] + CatTemplate[[#This Row],[CS16]]) * (1 + getRateOHFinal) * getRateMarkupFinal</f>
        <v>#VALUE!</v>
      </c>
      <c r="GI153" s="30" t="e">
        <f>(CatTemplate[[#This Row],[CO17]] + CatTemplate[[#This Row],[CS17]]) * (1 + getRateOHFinal) * getRateMarkupFinal</f>
        <v>#VALUE!</v>
      </c>
      <c r="GJ153" s="30" t="e">
        <f>(CatTemplate[[#This Row],[CO18]] + CatTemplate[[#This Row],[CS18]]) * (1 + getRateOHFinal) * getRateMarkupFinal</f>
        <v>#VALUE!</v>
      </c>
      <c r="GK153" s="30" t="e">
        <f>(CatTemplate[[#This Row],[CO19]] + CatTemplate[[#This Row],[CS19]]) * (1 + getRateOHFinal) * getRateMarkupFinal</f>
        <v>#VALUE!</v>
      </c>
      <c r="GL153" s="30" t="e">
        <f>(CatTemplate[[#This Row],[CO20]] + CatTemplate[[#This Row],[CS20]]) * (1 + getRateOHFinal) * getRateMarkupFinal</f>
        <v>#VALUE!</v>
      </c>
      <c r="GM153" s="30" t="e">
        <f t="shared" si="51"/>
        <v>#VALUE!</v>
      </c>
      <c r="GN153" s="30" t="e">
        <f t="shared" si="52"/>
        <v>#VALUE!</v>
      </c>
      <c r="GO153" s="30" t="e">
        <f t="shared" si="53"/>
        <v>#VALUE!</v>
      </c>
      <c r="GP153" s="30" t="e">
        <f t="shared" si="54"/>
        <v>#VALUE!</v>
      </c>
      <c r="GQ153" s="30" t="e">
        <f>(CatTemplate[[#This Row],[CO1]]+CatTemplate[[#This Row],[CS1]]) * (1+ getRateOHFinal) * (1 + getRateMarkupFinal)</f>
        <v>#VALUE!</v>
      </c>
      <c r="GR153" s="30" t="e">
        <f>(CatTemplate[[#This Row],[CO2]]+CatTemplate[[#This Row],[CS2]]) * (1+ getRateOHFinal) * (1 + getRateMarkupFinal)</f>
        <v>#VALUE!</v>
      </c>
      <c r="GS153" s="30" t="e">
        <f>(CatTemplate[[#This Row],[CO3]]+CatTemplate[[#This Row],[CS3]]) * (1+ getRateOHFinal) * (1 + getRateMarkupFinal)</f>
        <v>#VALUE!</v>
      </c>
      <c r="GT153" s="30" t="e">
        <f>(CatTemplate[[#This Row],[CO4]]+CatTemplate[[#This Row],[CS4]]) * (1+ getRateOHFinal) * (1 + getRateMarkupFinal)</f>
        <v>#VALUE!</v>
      </c>
      <c r="GU153" s="30" t="e">
        <f>(CatTemplate[[#This Row],[CO5]]+CatTemplate[[#This Row],[CS5]]) * (1+ getRateOHFinal) * (1 + getRateMarkupFinal)</f>
        <v>#VALUE!</v>
      </c>
      <c r="GV153" s="30" t="e">
        <f>(CatTemplate[[#This Row],[CO6]]+CatTemplate[[#This Row],[CS6]]) * (1+ getRateOHFinal) * (1 + getRateMarkupFinal)</f>
        <v>#VALUE!</v>
      </c>
      <c r="GW153" s="30" t="e">
        <f>(CatTemplate[[#This Row],[CO7]]+CatTemplate[[#This Row],[CS7]]) * (1+ getRateOHFinal) * (1 + getRateMarkupFinal)</f>
        <v>#VALUE!</v>
      </c>
      <c r="GX153" s="30" t="e">
        <f>(CatTemplate[[#This Row],[CO8]]+CatTemplate[[#This Row],[CS8]]) * (1+ getRateOHFinal) * (1 + getRateMarkupFinal)</f>
        <v>#VALUE!</v>
      </c>
      <c r="GY153" s="30" t="e">
        <f>(CatTemplate[[#This Row],[CO9]]+CatTemplate[[#This Row],[CS9]]) * (1+ getRateOHFinal) * (1 + getRateMarkupFinal)</f>
        <v>#VALUE!</v>
      </c>
      <c r="GZ153" s="30" t="e">
        <f>(CatTemplate[[#This Row],[CO10]]+CatTemplate[[#This Row],[CS10]]) * (1+ getRateOHFinal) * (1 + getRateMarkupFinal)</f>
        <v>#VALUE!</v>
      </c>
      <c r="HA153" s="30" t="e">
        <f>(CatTemplate[[#This Row],[CO11]]+CatTemplate[[#This Row],[CS11]]) * (1+ getRateOHFinal) * (1 + getRateMarkupFinal)</f>
        <v>#VALUE!</v>
      </c>
      <c r="HB153" s="30" t="e">
        <f>(CatTemplate[[#This Row],[CO12]]+CatTemplate[[#This Row],[CS12]]) * (1+ getRateOHFinal) * (1 + getRateMarkupFinal)</f>
        <v>#VALUE!</v>
      </c>
      <c r="HC153" s="30" t="e">
        <f>(CatTemplate[[#This Row],[CO13]]+CatTemplate[[#This Row],[CS13]]) * (1+ getRateOHFinal) * (1 + getRateMarkupFinal)</f>
        <v>#VALUE!</v>
      </c>
      <c r="HD153" s="30" t="e">
        <f>(CatTemplate[[#This Row],[CO14]]+CatTemplate[[#This Row],[CS14]]) * (1+ getRateOHFinal) * (1 + getRateMarkupFinal)</f>
        <v>#VALUE!</v>
      </c>
      <c r="HE153" s="30" t="e">
        <f>(CatTemplate[[#This Row],[CO15]]+CatTemplate[[#This Row],[CS15]]) * (1+ getRateOHFinal) * (1 + getRateMarkupFinal)</f>
        <v>#VALUE!</v>
      </c>
      <c r="HF153" s="30" t="e">
        <f>(CatTemplate[[#This Row],[CO16]]+CatTemplate[[#This Row],[CS16]]) * (1+ getRateOHFinal) * (1 + getRateMarkupFinal)</f>
        <v>#VALUE!</v>
      </c>
      <c r="HG153" s="30" t="e">
        <f>(CatTemplate[[#This Row],[CO17]]+CatTemplate[[#This Row],[CS17]]) * (1+ getRateOHFinal) * (1 + getRateMarkupFinal)</f>
        <v>#VALUE!</v>
      </c>
      <c r="HH153" s="30" t="e">
        <f>(CatTemplate[[#This Row],[CO18]]+CatTemplate[[#This Row],[CS18]]) * (1+ getRateOHFinal) * (1 + getRateMarkupFinal)</f>
        <v>#VALUE!</v>
      </c>
      <c r="HI153" s="30" t="e">
        <f>(CatTemplate[[#This Row],[CO19]]+CatTemplate[[#This Row],[CS19]]) * (1+ getRateOHFinal) * (1 + getRateMarkupFinal)</f>
        <v>#VALUE!</v>
      </c>
      <c r="HJ153" s="30" t="e">
        <f>(CatTemplate[[#This Row],[CO20]]+CatTemplate[[#This Row],[CS20]]) * (1+ getRateOHFinal) * (1 + getRateMarkupFinal)</f>
        <v>#VALUE!</v>
      </c>
      <c r="HK153" s="39" t="e">
        <f>CatTemplate[[#This Row],[Total cost]]+CatTemplate[[#This Row],[OH Amount]]+CatTemplate[[#This Row],[Markup]]</f>
        <v>#VALUE!</v>
      </c>
      <c r="HL153" s="63">
        <f>IF(CatTemplate[[#This Row],[Units]]="Days",CatTemplate[[#This Row],[Project quantity]]*CatTemplate[[#This Row],[St. unit effort]],CatTemplate[[#This Row],[Project quantity]])</f>
        <v>0</v>
      </c>
      <c r="HM153" s="287">
        <f>IFERROR(CatTemplate[[#This Row],[Total Price]]/(CatTemplate[[#This Row],[Final Quantity]]),0)</f>
        <v>0</v>
      </c>
      <c r="HN153" s="261"/>
    </row>
    <row r="154" spans="2:222" x14ac:dyDescent="0.2">
      <c r="B154" s="6" t="s">
        <v>75</v>
      </c>
      <c r="C154" s="22">
        <v>2</v>
      </c>
      <c r="D154" s="7" t="s">
        <v>75</v>
      </c>
      <c r="E154" s="24">
        <v>10</v>
      </c>
      <c r="F154" s="18" t="s">
        <v>164</v>
      </c>
      <c r="G154" s="26">
        <v>40</v>
      </c>
      <c r="H154" s="18" t="s">
        <v>299</v>
      </c>
      <c r="I154" s="18" t="s">
        <v>898</v>
      </c>
      <c r="J154" s="15"/>
      <c r="K154" s="15"/>
      <c r="L154" s="15" t="s">
        <v>421</v>
      </c>
      <c r="M154" s="15" t="s">
        <v>208</v>
      </c>
      <c r="N154" s="15" t="s">
        <v>857</v>
      </c>
      <c r="O154" s="320"/>
      <c r="P154" s="71"/>
      <c r="Q154" s="108"/>
      <c r="R154" s="73"/>
      <c r="S154" s="97"/>
      <c r="T154" s="100">
        <f>getEqUnitCost</f>
        <v>0</v>
      </c>
      <c r="U154" s="73">
        <f>getEqUnitEffort</f>
        <v>0</v>
      </c>
      <c r="V154" s="101">
        <f>getEqQuantity</f>
        <v>0</v>
      </c>
      <c r="W154" s="320"/>
      <c r="X154" s="100">
        <f>getConsUnitCost</f>
        <v>0</v>
      </c>
      <c r="Y154" s="73">
        <f>getConsUnitEffort</f>
        <v>0</v>
      </c>
      <c r="Z154" s="14">
        <f>getConsQuantity</f>
        <v>0</v>
      </c>
      <c r="AA154" s="320"/>
      <c r="AB154" s="72"/>
      <c r="AC154" s="112"/>
      <c r="AD154" s="14">
        <f>getOthQuantity</f>
        <v>0</v>
      </c>
      <c r="AE154" s="320"/>
      <c r="AF154" s="28" t="str">
        <f>IF(ISBLANK(CatTemplate[[#This Row],[Resource type]]),"",CatTemplate[[#This Row],[Resource type]])</f>
        <v/>
      </c>
      <c r="AG154" s="242">
        <f>getStaffUnitCost</f>
        <v>0</v>
      </c>
      <c r="AH154" s="113">
        <f>getStaffUnitEffort</f>
        <v>0</v>
      </c>
      <c r="AI154" s="40">
        <f>getStaffQuantity</f>
        <v>0</v>
      </c>
      <c r="AJ154" s="41">
        <f>CatTemplate[[#This Row],[St. quantity]]*8/ParRatePM</f>
        <v>0</v>
      </c>
      <c r="AK154" s="320"/>
      <c r="AL154" s="53" t="str">
        <f>CatTemplate[[#This Row],[Item type]]</f>
        <v>Travels</v>
      </c>
      <c r="AM154" s="12">
        <f>SUM(CatTemplate[[#This Row],[Year1]:[Year20]])</f>
        <v>0</v>
      </c>
      <c r="AN154" s="52"/>
      <c r="AO154" s="52"/>
      <c r="AP154" s="52"/>
      <c r="AQ154" s="8"/>
      <c r="AR154" s="8"/>
      <c r="AS154" s="8"/>
      <c r="AT154" s="8"/>
      <c r="AU154" s="8"/>
      <c r="AV154" s="8"/>
      <c r="AW154" s="8"/>
      <c r="AX154" s="8"/>
      <c r="AY154" s="8"/>
      <c r="AZ154" s="8"/>
      <c r="BA154" s="8"/>
      <c r="BB154" s="8"/>
      <c r="BC154" s="8"/>
      <c r="BD154" s="8"/>
      <c r="BE154" s="8"/>
      <c r="BF154" s="8"/>
      <c r="BG154" s="36"/>
      <c r="BH154" s="320"/>
      <c r="BI154" s="37" t="str">
        <f>getCostCategory</f>
        <v>05 Travel costs</v>
      </c>
      <c r="BJ154" s="37" t="str">
        <f>getSection</f>
        <v>02 Patient visits and data collection</v>
      </c>
      <c r="BK154" s="32" t="str">
        <f>getObject</f>
        <v>Patient visits and data collection</v>
      </c>
      <c r="BL154" s="30">
        <f>IFERROR(getUnitCost * IF(CatTemplate[[#This Row],[Cost Category Comp.]]="01 Staff costs", 1,1),0)</f>
        <v>0</v>
      </c>
      <c r="BM154" s="29">
        <f>IF(AND(ISBLANK(CatTemplate[[#This Row],[Eq. unit cost]]),ISBLANK(CatTemplate[[#This Row],[Cons. unit cost]]),ISBLANK(CatTemplate[[#This Row],[Oth. unit cost]])), 0, IF(getUnitEffort =0,1,getUnitEffort) * CatTemplate[[#This Row],[Year1]])</f>
        <v>0</v>
      </c>
      <c r="BN154" s="29">
        <f>IF(AND(ISBLANK(CatTemplate[[#This Row],[Eq. unit cost]]),ISBLANK(CatTemplate[[#This Row],[Cons. unit cost]]),ISBLANK(CatTemplate[[#This Row],[Oth. unit cost]])), 0, IF(getUnitEffort =0,1,getUnitEffort) * CatTemplate[[#This Row],[Year2]])</f>
        <v>0</v>
      </c>
      <c r="BO154" s="29">
        <f>IF(AND(ISBLANK(CatTemplate[[#This Row],[Eq. unit cost]]),ISBLANK(CatTemplate[[#This Row],[Cons. unit cost]]),ISBLANK(CatTemplate[[#This Row],[Oth. unit cost]])), 0, IF(getUnitEffort =0,1,getUnitEffort) * CatTemplate[[#This Row],[Year3]])</f>
        <v>0</v>
      </c>
      <c r="BP154" s="29">
        <f>IF(AND(ISBLANK(CatTemplate[[#This Row],[Eq. unit cost]]),ISBLANK(CatTemplate[[#This Row],[Cons. unit cost]]),ISBLANK(CatTemplate[[#This Row],[Oth. unit cost]])), 0, IF(getUnitEffort =0,1,getUnitEffort) * CatTemplate[[#This Row],[Year4]])</f>
        <v>0</v>
      </c>
      <c r="BQ154" s="29">
        <f>IF(AND(ISBLANK(CatTemplate[[#This Row],[Eq. unit cost]]),ISBLANK(CatTemplate[[#This Row],[Cons. unit cost]]),ISBLANK(CatTemplate[[#This Row],[Oth. unit cost]])), 0, IF(getUnitEffort =0,1,getUnitEffort) * CatTemplate[[#This Row],[Year5]])</f>
        <v>0</v>
      </c>
      <c r="BR154" s="29">
        <f>IF(AND(ISBLANK(CatTemplate[[#This Row],[Eq. unit cost]]),ISBLANK(CatTemplate[[#This Row],[Cons. unit cost]]),ISBLANK(CatTemplate[[#This Row],[Oth. unit cost]])), 0, IF(getUnitEffort =0,1,getUnitEffort) * CatTemplate[[#This Row],[Year6]])</f>
        <v>0</v>
      </c>
      <c r="BS154" s="29">
        <f>IF(AND(ISBLANK(CatTemplate[[#This Row],[Eq. unit cost]]),ISBLANK(CatTemplate[[#This Row],[Cons. unit cost]]),ISBLANK(CatTemplate[[#This Row],[Oth. unit cost]])), 0, IF(getUnitEffort =0,1,getUnitEffort) * CatTemplate[[#This Row],[Year7]])</f>
        <v>0</v>
      </c>
      <c r="BT154" s="29">
        <f>IF(AND(ISBLANK(CatTemplate[[#This Row],[Eq. unit cost]]),ISBLANK(CatTemplate[[#This Row],[Cons. unit cost]]),ISBLANK(CatTemplate[[#This Row],[Oth. unit cost]])), 0, IF(getUnitEffort =0,1,getUnitEffort) * CatTemplate[[#This Row],[Year8]])</f>
        <v>0</v>
      </c>
      <c r="BU154" s="29">
        <f>IF(AND(ISBLANK(CatTemplate[[#This Row],[Eq. unit cost]]),ISBLANK(CatTemplate[[#This Row],[Cons. unit cost]]),ISBLANK(CatTemplate[[#This Row],[Oth. unit cost]])), 0, IF(getUnitEffort =0,1,getUnitEffort) * CatTemplate[[#This Row],[Year9]])</f>
        <v>0</v>
      </c>
      <c r="BV154" s="29">
        <f>IF(AND(ISBLANK(CatTemplate[[#This Row],[Eq. unit cost]]),ISBLANK(CatTemplate[[#This Row],[Cons. unit cost]]),ISBLANK(CatTemplate[[#This Row],[Oth. unit cost]])), 0, IF(getUnitEffort =0,1,getUnitEffort) * CatTemplate[[#This Row],[Year10]])</f>
        <v>0</v>
      </c>
      <c r="BW154" s="29">
        <f>IF(AND(ISBLANK(CatTemplate[[#This Row],[Eq. unit cost]]),ISBLANK(CatTemplate[[#This Row],[Cons. unit cost]]),ISBLANK(CatTemplate[[#This Row],[Oth. unit cost]])), 0, IF(getUnitEffort =0,1,getUnitEffort) * CatTemplate[[#This Row],[Year11]])</f>
        <v>0</v>
      </c>
      <c r="BX154" s="29">
        <f>IF(AND(ISBLANK(CatTemplate[[#This Row],[Eq. unit cost]]),ISBLANK(CatTemplate[[#This Row],[Cons. unit cost]]),ISBLANK(CatTemplate[[#This Row],[Oth. unit cost]])), 0, IF(getUnitEffort =0,1,getUnitEffort) * CatTemplate[[#This Row],[Year12]])</f>
        <v>0</v>
      </c>
      <c r="BY154" s="29">
        <f>IF(AND(ISBLANK(CatTemplate[[#This Row],[Eq. unit cost]]),ISBLANK(CatTemplate[[#This Row],[Cons. unit cost]]),ISBLANK(CatTemplate[[#This Row],[Oth. unit cost]])), 0, IF(getUnitEffort =0,1,getUnitEffort) * CatTemplate[[#This Row],[Year13]])</f>
        <v>0</v>
      </c>
      <c r="BZ154" s="29">
        <f>IF(AND(ISBLANK(CatTemplate[[#This Row],[Eq. unit cost]]),ISBLANK(CatTemplate[[#This Row],[Cons. unit cost]]),ISBLANK(CatTemplate[[#This Row],[Oth. unit cost]])), 0, IF(getUnitEffort =0,1,getUnitEffort) * CatTemplate[[#This Row],[Year14]])</f>
        <v>0</v>
      </c>
      <c r="CA154" s="29">
        <f>IF(AND(ISBLANK(CatTemplate[[#This Row],[Eq. unit cost]]),ISBLANK(CatTemplate[[#This Row],[Cons. unit cost]]),ISBLANK(CatTemplate[[#This Row],[Oth. unit cost]])), 0, IF(getUnitEffort =0,1,getUnitEffort) * CatTemplate[[#This Row],[Year15]])</f>
        <v>0</v>
      </c>
      <c r="CB154" s="29">
        <f>IF(AND(ISBLANK(CatTemplate[[#This Row],[Eq. unit cost]]),ISBLANK(CatTemplate[[#This Row],[Cons. unit cost]]),ISBLANK(CatTemplate[[#This Row],[Oth. unit cost]])), 0, IF(getUnitEffort =0,1,getUnitEffort) * CatTemplate[[#This Row],[Year16]])</f>
        <v>0</v>
      </c>
      <c r="CC154" s="29">
        <f>IF(AND(ISBLANK(CatTemplate[[#This Row],[Eq. unit cost]]),ISBLANK(CatTemplate[[#This Row],[Cons. unit cost]]),ISBLANK(CatTemplate[[#This Row],[Oth. unit cost]])), 0, IF(getUnitEffort =0,1,getUnitEffort) * CatTemplate[[#This Row],[Year17]])</f>
        <v>0</v>
      </c>
      <c r="CD154" s="29">
        <f>IF(AND(ISBLANK(CatTemplate[[#This Row],[Eq. unit cost]]),ISBLANK(CatTemplate[[#This Row],[Cons. unit cost]]),ISBLANK(CatTemplate[[#This Row],[Oth. unit cost]])), 0, IF(getUnitEffort =0,1,getUnitEffort) * CatTemplate[[#This Row],[Year18]])</f>
        <v>0</v>
      </c>
      <c r="CE154" s="29">
        <f>IF(AND(ISBLANK(CatTemplate[[#This Row],[Eq. unit cost]]),ISBLANK(CatTemplate[[#This Row],[Cons. unit cost]]),ISBLANK(CatTemplate[[#This Row],[Oth. unit cost]])), 0, IF(getUnitEffort =0,1,getUnitEffort) * CatTemplate[[#This Row],[Year19]])</f>
        <v>0</v>
      </c>
      <c r="CF154" s="29">
        <f>IF(AND(ISBLANK(CatTemplate[[#This Row],[Eq. unit cost]]),ISBLANK(CatTemplate[[#This Row],[Cons. unit cost]]),ISBLANK(CatTemplate[[#This Row],[Oth. unit cost]])), 0, IF(getUnitEffort =0,1,getUnitEffort) * CatTemplate[[#This Row],[Year20]])</f>
        <v>0</v>
      </c>
      <c r="CG154" s="45">
        <f>SUM(CatTemplate[[#This Row],[Q1]:[Q20]])</f>
        <v>0</v>
      </c>
      <c r="CH154" s="29">
        <f>IF(ISBLANK(CatTemplate[[#This Row],[St. unit effort]]),0,(CatTemplate[[#This Row],[St. unit effort]] * CatTemplate[[#This Row],[Year1]]))</f>
        <v>0</v>
      </c>
      <c r="CI154" s="29">
        <f>IF(ISBLANK(CatTemplate[[#This Row],[St. unit effort]]),0,(CatTemplate[[#This Row],[St. unit effort]] * CatTemplate[[#This Row],[Year2]]))</f>
        <v>0</v>
      </c>
      <c r="CJ154" s="29">
        <f>IF(ISBLANK(CatTemplate[[#This Row],[St. unit effort]]),0,(CatTemplate[[#This Row],[St. unit effort]] * CatTemplate[[#This Row],[Year3]]))</f>
        <v>0</v>
      </c>
      <c r="CK154" s="29">
        <f>IF(ISBLANK(CatTemplate[[#This Row],[St. unit effort]]),0,(CatTemplate[[#This Row],[St. unit effort]] * CatTemplate[[#This Row],[Year4]]))</f>
        <v>0</v>
      </c>
      <c r="CL154" s="29">
        <f>IF(ISBLANK(CatTemplate[[#This Row],[St. unit effort]]),0,(CatTemplate[[#This Row],[St. unit effort]] * CatTemplate[[#This Row],[Year5]]))</f>
        <v>0</v>
      </c>
      <c r="CM154" s="29">
        <f>IF(ISBLANK(CatTemplate[[#This Row],[St. unit effort]]),0,(CatTemplate[[#This Row],[St. unit effort]] * CatTemplate[[#This Row],[Year6]]))</f>
        <v>0</v>
      </c>
      <c r="CN154" s="29">
        <f>IF(ISBLANK(CatTemplate[[#This Row],[St. unit effort]]),0,(CatTemplate[[#This Row],[St. unit effort]] * CatTemplate[[#This Row],[Year7]]))</f>
        <v>0</v>
      </c>
      <c r="CO154" s="29">
        <f>IF(ISBLANK(CatTemplate[[#This Row],[St. unit effort]]),0,(CatTemplate[[#This Row],[St. unit effort]] * CatTemplate[[#This Row],[Year8]]))</f>
        <v>0</v>
      </c>
      <c r="CP154" s="29">
        <f>IF(ISBLANK(CatTemplate[[#This Row],[St. unit effort]]),0,(CatTemplate[[#This Row],[St. unit effort]] * CatTemplate[[#This Row],[Year9]]))</f>
        <v>0</v>
      </c>
      <c r="CQ154" s="29">
        <f>IF(ISBLANK(CatTemplate[[#This Row],[St. unit effort]]),0,(CatTemplate[[#This Row],[St. unit effort]] * CatTemplate[[#This Row],[Year10]]))</f>
        <v>0</v>
      </c>
      <c r="CR154" s="29">
        <f>IF(ISBLANK(CatTemplate[[#This Row],[St. unit effort]]),0,(CatTemplate[[#This Row],[St. unit effort]] * CatTemplate[[#This Row],[Year11]]))</f>
        <v>0</v>
      </c>
      <c r="CS154" s="29">
        <f>IF(ISBLANK(CatTemplate[[#This Row],[St. unit effort]]),0,(CatTemplate[[#This Row],[St. unit effort]] * CatTemplate[[#This Row],[Year12]]))</f>
        <v>0</v>
      </c>
      <c r="CT154" s="29">
        <f>IF(ISBLANK(CatTemplate[[#This Row],[St. unit effort]]),0,(CatTemplate[[#This Row],[St. unit effort]] * CatTemplate[[#This Row],[Year13]]))</f>
        <v>0</v>
      </c>
      <c r="CU154" s="29">
        <f>IF(ISBLANK(CatTemplate[[#This Row],[St. unit effort]]),0,(CatTemplate[[#This Row],[St. unit effort]] * CatTemplate[[#This Row],[Year14]]))</f>
        <v>0</v>
      </c>
      <c r="CV154" s="29">
        <f>IF(ISBLANK(CatTemplate[[#This Row],[St. unit effort]]),0,(CatTemplate[[#This Row],[St. unit effort]] * CatTemplate[[#This Row],[Year15]]))</f>
        <v>0</v>
      </c>
      <c r="CW154" s="29">
        <f>IF(ISBLANK(CatTemplate[[#This Row],[St. unit effort]]),0,(CatTemplate[[#This Row],[St. unit effort]] * CatTemplate[[#This Row],[Year16]]))</f>
        <v>0</v>
      </c>
      <c r="CX154" s="29">
        <f>IF(ISBLANK(CatTemplate[[#This Row],[St. unit effort]]),0,(CatTemplate[[#This Row],[St. unit effort]] * CatTemplate[[#This Row],[Year17]]))</f>
        <v>0</v>
      </c>
      <c r="CY154" s="29">
        <f>IF(ISBLANK(CatTemplate[[#This Row],[St. unit effort]]),0,(CatTemplate[[#This Row],[St. unit effort]] * CatTemplate[[#This Row],[Year18]]))</f>
        <v>0</v>
      </c>
      <c r="CZ154" s="29">
        <f>IF(ISBLANK(CatTemplate[[#This Row],[St. unit effort]]),0,(CatTemplate[[#This Row],[St. unit effort]] * CatTemplate[[#This Row],[Year19]]))</f>
        <v>0</v>
      </c>
      <c r="DA154" s="29">
        <f>IF(ISBLANK(CatTemplate[[#This Row],[St. unit effort]]),0,(CatTemplate[[#This Row],[St. unit effort]] * CatTemplate[[#This Row],[Year20]]))</f>
        <v>0</v>
      </c>
      <c r="DB154" s="57">
        <f>IF(ISBLANK(CatTemplate[[#This Row],[St. unit effort]]),0,(CatTemplate[[#This Row],[St. unit effort]] * CatTemplate[[#This Row],[Year1]])*8/ParRatePM)</f>
        <v>0</v>
      </c>
      <c r="DC154" s="57">
        <f>IF(ISBLANK(CatTemplate[[#This Row],[St. unit effort]]),0,(CatTemplate[[#This Row],[St. unit effort]] * CatTemplate[[#This Row],[Year2]])*8/ParRatePM)</f>
        <v>0</v>
      </c>
      <c r="DD154" s="57">
        <f>IF(ISBLANK(CatTemplate[[#This Row],[St. unit effort]]),0,(CatTemplate[[#This Row],[St. unit effort]] * CatTemplate[[#This Row],[Year3]])*8/ParRatePM)</f>
        <v>0</v>
      </c>
      <c r="DE154" s="57">
        <f>IF(ISBLANK(CatTemplate[[#This Row],[St. unit effort]]),0,(CatTemplate[[#This Row],[St. unit effort]] * CatTemplate[[#This Row],[Year4]])*8/ParRatePM)</f>
        <v>0</v>
      </c>
      <c r="DF154" s="57">
        <f>IF(ISBLANK(CatTemplate[[#This Row],[St. unit effort]]),0,(CatTemplate[[#This Row],[St. unit effort]] * CatTemplate[[#This Row],[Year5]])*8/ParRatePM)</f>
        <v>0</v>
      </c>
      <c r="DG154" s="57">
        <f>IF(ISBLANK(CatTemplate[[#This Row],[St. unit effort]]),0,(CatTemplate[[#This Row],[St. unit effort]] * CatTemplate[[#This Row],[Year6]])*8/ParRatePM)</f>
        <v>0</v>
      </c>
      <c r="DH154" s="57">
        <f>IF(ISBLANK(CatTemplate[[#This Row],[St. unit effort]]),0,(CatTemplate[[#This Row],[St. unit effort]] * CatTemplate[[#This Row],[Year7]])*8/ParRatePM)</f>
        <v>0</v>
      </c>
      <c r="DI154" s="57">
        <f>IF(ISBLANK(CatTemplate[[#This Row],[St. unit effort]]),0,(CatTemplate[[#This Row],[St. unit effort]] * CatTemplate[[#This Row],[Year8]])*8/ParRatePM)</f>
        <v>0</v>
      </c>
      <c r="DJ154" s="57">
        <f>IF(ISBLANK(CatTemplate[[#This Row],[St. unit effort]]),0,(CatTemplate[[#This Row],[St. unit effort]] * CatTemplate[[#This Row],[Year9]])*8/ParRatePM)</f>
        <v>0</v>
      </c>
      <c r="DK154" s="57">
        <f>IF(ISBLANK(CatTemplate[[#This Row],[St. unit effort]]),0,(CatTemplate[[#This Row],[St. unit effort]] * CatTemplate[[#This Row],[Year10]])*8/ParRatePM)</f>
        <v>0</v>
      </c>
      <c r="DL154" s="57">
        <f>IF(ISBLANK(CatTemplate[[#This Row],[St. unit effort]]),0,(CatTemplate[[#This Row],[St. unit effort]] * CatTemplate[[#This Row],[Year11]])*8/ParRatePM)</f>
        <v>0</v>
      </c>
      <c r="DM154" s="57">
        <f>IF(ISBLANK(CatTemplate[[#This Row],[St. unit effort]]),0,(CatTemplate[[#This Row],[St. unit effort]] * CatTemplate[[#This Row],[Year12]])*8/ParRatePM)</f>
        <v>0</v>
      </c>
      <c r="DN154" s="57">
        <f>IF(ISBLANK(CatTemplate[[#This Row],[St. unit effort]]),0,(CatTemplate[[#This Row],[St. unit effort]] * CatTemplate[[#This Row],[Year13]])*8/ParRatePM)</f>
        <v>0</v>
      </c>
      <c r="DO154" s="57">
        <f>IF(ISBLANK(CatTemplate[[#This Row],[St. unit effort]]),0,(CatTemplate[[#This Row],[St. unit effort]] * CatTemplate[[#This Row],[Year14]])*8/ParRatePM)</f>
        <v>0</v>
      </c>
      <c r="DP154" s="57">
        <f>IF(ISBLANK(CatTemplate[[#This Row],[St. unit effort]]),0,(CatTemplate[[#This Row],[St. unit effort]] * CatTemplate[[#This Row],[Year15]])*8/ParRatePM)</f>
        <v>0</v>
      </c>
      <c r="DQ154" s="57">
        <f>IF(ISBLANK(CatTemplate[[#This Row],[St. unit effort]]),0,(CatTemplate[[#This Row],[St. unit effort]] * CatTemplate[[#This Row],[Year16]])*8/ParRatePM)</f>
        <v>0</v>
      </c>
      <c r="DR154" s="57">
        <f>IF(ISBLANK(CatTemplate[[#This Row],[St. unit effort]]),0,(CatTemplate[[#This Row],[St. unit effort]] * CatTemplate[[#This Row],[Year17]])*8/ParRatePM)</f>
        <v>0</v>
      </c>
      <c r="DS154" s="57">
        <f>IF(ISBLANK(CatTemplate[[#This Row],[St. unit effort]]),0,(CatTemplate[[#This Row],[St. unit effort]] * CatTemplate[[#This Row],[Year18]])*8/ParRatePM)</f>
        <v>0</v>
      </c>
      <c r="DT154" s="57">
        <f>IF(ISBLANK(CatTemplate[[#This Row],[St. unit effort]]),0,(CatTemplate[[#This Row],[St. unit effort]] * CatTemplate[[#This Row],[Year19]])*8/ParRatePM)</f>
        <v>0</v>
      </c>
      <c r="DU154" s="57">
        <f>IF(ISBLANK(CatTemplate[[#This Row],[St. unit effort]]),0,(CatTemplate[[#This Row],[St. unit effort]] * CatTemplate[[#This Row],[Year20]])*8/ParRatePM)</f>
        <v>0</v>
      </c>
      <c r="DV154" s="54">
        <f>SUM(CatTemplate[[#This Row],[PM1]:[PM20]])</f>
        <v>0</v>
      </c>
      <c r="DW154" s="56">
        <f t="shared" si="57"/>
        <v>0</v>
      </c>
      <c r="DX154" s="56">
        <f t="shared" si="57"/>
        <v>0</v>
      </c>
      <c r="DY154" s="56">
        <f t="shared" si="57"/>
        <v>0</v>
      </c>
      <c r="DZ154" s="56">
        <f t="shared" si="57"/>
        <v>0</v>
      </c>
      <c r="EA154" s="56">
        <f t="shared" si="57"/>
        <v>0</v>
      </c>
      <c r="EB154" s="56">
        <f t="shared" si="57"/>
        <v>0</v>
      </c>
      <c r="EC154" s="56">
        <f t="shared" si="57"/>
        <v>0</v>
      </c>
      <c r="ED154" s="56">
        <f t="shared" si="57"/>
        <v>0</v>
      </c>
      <c r="EE154" s="56">
        <f t="shared" si="57"/>
        <v>0</v>
      </c>
      <c r="EF154" s="56">
        <f t="shared" si="57"/>
        <v>0</v>
      </c>
      <c r="EG154" s="56">
        <f t="shared" si="57"/>
        <v>0</v>
      </c>
      <c r="EH154" s="56">
        <f t="shared" si="57"/>
        <v>0</v>
      </c>
      <c r="EI154" s="56">
        <f t="shared" si="57"/>
        <v>0</v>
      </c>
      <c r="EJ154" s="56">
        <f t="shared" si="57"/>
        <v>0</v>
      </c>
      <c r="EK154" s="56">
        <f t="shared" si="57"/>
        <v>0</v>
      </c>
      <c r="EL154" s="56">
        <f t="shared" si="57"/>
        <v>0</v>
      </c>
      <c r="EM154" s="56">
        <f t="shared" si="55"/>
        <v>0</v>
      </c>
      <c r="EN154" s="56">
        <f t="shared" si="55"/>
        <v>0</v>
      </c>
      <c r="EO154" s="56">
        <f t="shared" si="55"/>
        <v>0</v>
      </c>
      <c r="EP154" s="56">
        <f t="shared" si="55"/>
        <v>0</v>
      </c>
      <c r="EQ154" s="30">
        <f>CatTemplate[[#This Row],[Eq. unit cost]] * CatTemplate[[#This Row],[Eq. quantity]]</f>
        <v>0</v>
      </c>
      <c r="ER154" s="30">
        <f>CatTemplate[[#This Row],[Cons. unit cost]] *CatTemplate[[#This Row],[Cons. quantity]]</f>
        <v>0</v>
      </c>
      <c r="ES154" s="30">
        <f>CatTemplate[[#This Row],[Oth. unit cost]] *CatTemplate[[#This Row],[Oth. quantity]]</f>
        <v>0</v>
      </c>
      <c r="ET154" s="55">
        <f>SUM(CatTemplate[[#This Row],[CO1]:[CO20]])</f>
        <v>0</v>
      </c>
      <c r="EU154" s="56">
        <f t="shared" si="58"/>
        <v>0</v>
      </c>
      <c r="EV154" s="56">
        <f t="shared" si="58"/>
        <v>0</v>
      </c>
      <c r="EW154" s="56">
        <f t="shared" si="58"/>
        <v>0</v>
      </c>
      <c r="EX154" s="56">
        <f t="shared" si="58"/>
        <v>0</v>
      </c>
      <c r="EY154" s="56">
        <f t="shared" si="58"/>
        <v>0</v>
      </c>
      <c r="EZ154" s="56">
        <f t="shared" si="58"/>
        <v>0</v>
      </c>
      <c r="FA154" s="56">
        <f t="shared" si="58"/>
        <v>0</v>
      </c>
      <c r="FB154" s="56">
        <f t="shared" si="58"/>
        <v>0</v>
      </c>
      <c r="FC154" s="56">
        <f t="shared" si="58"/>
        <v>0</v>
      </c>
      <c r="FD154" s="56">
        <f t="shared" si="58"/>
        <v>0</v>
      </c>
      <c r="FE154" s="56">
        <f t="shared" si="58"/>
        <v>0</v>
      </c>
      <c r="FF154" s="56">
        <f t="shared" si="58"/>
        <v>0</v>
      </c>
      <c r="FG154" s="56">
        <f t="shared" si="58"/>
        <v>0</v>
      </c>
      <c r="FH154" s="56">
        <f t="shared" si="58"/>
        <v>0</v>
      </c>
      <c r="FI154" s="56">
        <f t="shared" si="58"/>
        <v>0</v>
      </c>
      <c r="FJ154" s="56">
        <f t="shared" si="58"/>
        <v>0</v>
      </c>
      <c r="FK154" s="56">
        <f t="shared" si="56"/>
        <v>0</v>
      </c>
      <c r="FL154" s="56">
        <f t="shared" si="56"/>
        <v>0</v>
      </c>
      <c r="FM154" s="56">
        <f t="shared" si="56"/>
        <v>0</v>
      </c>
      <c r="FN154" s="56">
        <f t="shared" si="56"/>
        <v>0</v>
      </c>
      <c r="FO154" s="58">
        <f>SUM(CatTemplate[[#This Row],[CS1]:[CS20]])</f>
        <v>0</v>
      </c>
      <c r="FP154" s="59">
        <f>CatTemplate[[#This Row],[Total Oth. cost]]+CatTemplate[[#This Row],[Total St. Cost]]</f>
        <v>0</v>
      </c>
      <c r="FQ154" s="33" t="e">
        <f t="shared" si="49"/>
        <v>#VALUE!</v>
      </c>
      <c r="FR154" s="33" t="e">
        <f t="shared" si="50"/>
        <v>#VALUE!</v>
      </c>
      <c r="FS154" s="30" t="e">
        <f>(CatTemplate[[#This Row],[CO1]] + CatTemplate[[#This Row],[CS1]]) * (1 + getRateOHFinal) * getRateMarkupFinal</f>
        <v>#VALUE!</v>
      </c>
      <c r="FT154" s="30" t="e">
        <f>(CatTemplate[[#This Row],[CO2]] + CatTemplate[[#This Row],[CS2]]) * (1 + getRateOHFinal) * getRateMarkupFinal</f>
        <v>#VALUE!</v>
      </c>
      <c r="FU154" s="30" t="e">
        <f>(CatTemplate[[#This Row],[CO3]] + CatTemplate[[#This Row],[CS3]]) * (1 + getRateOHFinal) * getRateMarkupFinal</f>
        <v>#VALUE!</v>
      </c>
      <c r="FV154" s="30" t="e">
        <f>(CatTemplate[[#This Row],[CO4]] + CatTemplate[[#This Row],[CS4]]) * (1 + getRateOHFinal) * getRateMarkupFinal</f>
        <v>#VALUE!</v>
      </c>
      <c r="FW154" s="30" t="e">
        <f>(CatTemplate[[#This Row],[CO5]] + CatTemplate[[#This Row],[CS5]]) * (1 + getRateOHFinal) * getRateMarkupFinal</f>
        <v>#VALUE!</v>
      </c>
      <c r="FX154" s="30" t="e">
        <f>(CatTemplate[[#This Row],[CO6]] + CatTemplate[[#This Row],[CS6]]) * (1 + getRateOHFinal) * getRateMarkupFinal</f>
        <v>#VALUE!</v>
      </c>
      <c r="FY154" s="30" t="e">
        <f>(CatTemplate[[#This Row],[CO7]] + CatTemplate[[#This Row],[CS7]]) * (1 + getRateOHFinal) * getRateMarkupFinal</f>
        <v>#VALUE!</v>
      </c>
      <c r="FZ154" s="30" t="e">
        <f>(CatTemplate[[#This Row],[CO8]] + CatTemplate[[#This Row],[CS8]]) * (1 + getRateOHFinal) * getRateMarkupFinal</f>
        <v>#VALUE!</v>
      </c>
      <c r="GA154" s="30" t="e">
        <f>(CatTemplate[[#This Row],[CO9]] + CatTemplate[[#This Row],[CS9]]) * (1 + getRateOHFinal) * getRateMarkupFinal</f>
        <v>#VALUE!</v>
      </c>
      <c r="GB154" s="30" t="e">
        <f>(CatTemplate[[#This Row],[CO10]] + CatTemplate[[#This Row],[CS10]]) * (1 + getRateOHFinal) * getRateMarkupFinal</f>
        <v>#VALUE!</v>
      </c>
      <c r="GC154" s="30" t="e">
        <f>(CatTemplate[[#This Row],[CO11]] + CatTemplate[[#This Row],[CS11]]) * (1 + getRateOHFinal) * getRateMarkupFinal</f>
        <v>#VALUE!</v>
      </c>
      <c r="GD154" s="30" t="e">
        <f>(CatTemplate[[#This Row],[CO12]] + CatTemplate[[#This Row],[CS12]]) * (1 + getRateOHFinal) * getRateMarkupFinal</f>
        <v>#VALUE!</v>
      </c>
      <c r="GE154" s="30" t="e">
        <f>(CatTemplate[[#This Row],[CO13]] + CatTemplate[[#This Row],[CS13]]) * (1 + getRateOHFinal) * getRateMarkupFinal</f>
        <v>#VALUE!</v>
      </c>
      <c r="GF154" s="30" t="e">
        <f>(CatTemplate[[#This Row],[CO14]] + CatTemplate[[#This Row],[CS14]]) * (1 + getRateOHFinal) * getRateMarkupFinal</f>
        <v>#VALUE!</v>
      </c>
      <c r="GG154" s="30" t="e">
        <f>(CatTemplate[[#This Row],[CO15]] + CatTemplate[[#This Row],[CS15]]) * (1 + getRateOHFinal) * getRateMarkupFinal</f>
        <v>#VALUE!</v>
      </c>
      <c r="GH154" s="30" t="e">
        <f>(CatTemplate[[#This Row],[CO16]] + CatTemplate[[#This Row],[CS16]]) * (1 + getRateOHFinal) * getRateMarkupFinal</f>
        <v>#VALUE!</v>
      </c>
      <c r="GI154" s="30" t="e">
        <f>(CatTemplate[[#This Row],[CO17]] + CatTemplate[[#This Row],[CS17]]) * (1 + getRateOHFinal) * getRateMarkupFinal</f>
        <v>#VALUE!</v>
      </c>
      <c r="GJ154" s="30" t="e">
        <f>(CatTemplate[[#This Row],[CO18]] + CatTemplate[[#This Row],[CS18]]) * (1 + getRateOHFinal) * getRateMarkupFinal</f>
        <v>#VALUE!</v>
      </c>
      <c r="GK154" s="30" t="e">
        <f>(CatTemplate[[#This Row],[CO19]] + CatTemplate[[#This Row],[CS19]]) * (1 + getRateOHFinal) * getRateMarkupFinal</f>
        <v>#VALUE!</v>
      </c>
      <c r="GL154" s="30" t="e">
        <f>(CatTemplate[[#This Row],[CO20]] + CatTemplate[[#This Row],[CS20]]) * (1 + getRateOHFinal) * getRateMarkupFinal</f>
        <v>#VALUE!</v>
      </c>
      <c r="GM154" s="30" t="e">
        <f t="shared" si="51"/>
        <v>#VALUE!</v>
      </c>
      <c r="GN154" s="30" t="e">
        <f t="shared" si="52"/>
        <v>#VALUE!</v>
      </c>
      <c r="GO154" s="30" t="e">
        <f t="shared" si="53"/>
        <v>#VALUE!</v>
      </c>
      <c r="GP154" s="30" t="e">
        <f t="shared" si="54"/>
        <v>#VALUE!</v>
      </c>
      <c r="GQ154" s="30" t="e">
        <f>(CatTemplate[[#This Row],[CO1]]+CatTemplate[[#This Row],[CS1]]) * (1+ getRateOHFinal) * (1 + getRateMarkupFinal)</f>
        <v>#VALUE!</v>
      </c>
      <c r="GR154" s="30" t="e">
        <f>(CatTemplate[[#This Row],[CO2]]+CatTemplate[[#This Row],[CS2]]) * (1+ getRateOHFinal) * (1 + getRateMarkupFinal)</f>
        <v>#VALUE!</v>
      </c>
      <c r="GS154" s="30" t="e">
        <f>(CatTemplate[[#This Row],[CO3]]+CatTemplate[[#This Row],[CS3]]) * (1+ getRateOHFinal) * (1 + getRateMarkupFinal)</f>
        <v>#VALUE!</v>
      </c>
      <c r="GT154" s="30" t="e">
        <f>(CatTemplate[[#This Row],[CO4]]+CatTemplate[[#This Row],[CS4]]) * (1+ getRateOHFinal) * (1 + getRateMarkupFinal)</f>
        <v>#VALUE!</v>
      </c>
      <c r="GU154" s="30" t="e">
        <f>(CatTemplate[[#This Row],[CO5]]+CatTemplate[[#This Row],[CS5]]) * (1+ getRateOHFinal) * (1 + getRateMarkupFinal)</f>
        <v>#VALUE!</v>
      </c>
      <c r="GV154" s="30" t="e">
        <f>(CatTemplate[[#This Row],[CO6]]+CatTemplate[[#This Row],[CS6]]) * (1+ getRateOHFinal) * (1 + getRateMarkupFinal)</f>
        <v>#VALUE!</v>
      </c>
      <c r="GW154" s="30" t="e">
        <f>(CatTemplate[[#This Row],[CO7]]+CatTemplate[[#This Row],[CS7]]) * (1+ getRateOHFinal) * (1 + getRateMarkupFinal)</f>
        <v>#VALUE!</v>
      </c>
      <c r="GX154" s="30" t="e">
        <f>(CatTemplate[[#This Row],[CO8]]+CatTemplate[[#This Row],[CS8]]) * (1+ getRateOHFinal) * (1 + getRateMarkupFinal)</f>
        <v>#VALUE!</v>
      </c>
      <c r="GY154" s="30" t="e">
        <f>(CatTemplate[[#This Row],[CO9]]+CatTemplate[[#This Row],[CS9]]) * (1+ getRateOHFinal) * (1 + getRateMarkupFinal)</f>
        <v>#VALUE!</v>
      </c>
      <c r="GZ154" s="30" t="e">
        <f>(CatTemplate[[#This Row],[CO10]]+CatTemplate[[#This Row],[CS10]]) * (1+ getRateOHFinal) * (1 + getRateMarkupFinal)</f>
        <v>#VALUE!</v>
      </c>
      <c r="HA154" s="30" t="e">
        <f>(CatTemplate[[#This Row],[CO11]]+CatTemplate[[#This Row],[CS11]]) * (1+ getRateOHFinal) * (1 + getRateMarkupFinal)</f>
        <v>#VALUE!</v>
      </c>
      <c r="HB154" s="30" t="e">
        <f>(CatTemplate[[#This Row],[CO12]]+CatTemplate[[#This Row],[CS12]]) * (1+ getRateOHFinal) * (1 + getRateMarkupFinal)</f>
        <v>#VALUE!</v>
      </c>
      <c r="HC154" s="30" t="e">
        <f>(CatTemplate[[#This Row],[CO13]]+CatTemplate[[#This Row],[CS13]]) * (1+ getRateOHFinal) * (1 + getRateMarkupFinal)</f>
        <v>#VALUE!</v>
      </c>
      <c r="HD154" s="30" t="e">
        <f>(CatTemplate[[#This Row],[CO14]]+CatTemplate[[#This Row],[CS14]]) * (1+ getRateOHFinal) * (1 + getRateMarkupFinal)</f>
        <v>#VALUE!</v>
      </c>
      <c r="HE154" s="30" t="e">
        <f>(CatTemplate[[#This Row],[CO15]]+CatTemplate[[#This Row],[CS15]]) * (1+ getRateOHFinal) * (1 + getRateMarkupFinal)</f>
        <v>#VALUE!</v>
      </c>
      <c r="HF154" s="30" t="e">
        <f>(CatTemplate[[#This Row],[CO16]]+CatTemplate[[#This Row],[CS16]]) * (1+ getRateOHFinal) * (1 + getRateMarkupFinal)</f>
        <v>#VALUE!</v>
      </c>
      <c r="HG154" s="30" t="e">
        <f>(CatTemplate[[#This Row],[CO17]]+CatTemplate[[#This Row],[CS17]]) * (1+ getRateOHFinal) * (1 + getRateMarkupFinal)</f>
        <v>#VALUE!</v>
      </c>
      <c r="HH154" s="30" t="e">
        <f>(CatTemplate[[#This Row],[CO18]]+CatTemplate[[#This Row],[CS18]]) * (1+ getRateOHFinal) * (1 + getRateMarkupFinal)</f>
        <v>#VALUE!</v>
      </c>
      <c r="HI154" s="30" t="e">
        <f>(CatTemplate[[#This Row],[CO19]]+CatTemplate[[#This Row],[CS19]]) * (1+ getRateOHFinal) * (1 + getRateMarkupFinal)</f>
        <v>#VALUE!</v>
      </c>
      <c r="HJ154" s="30" t="e">
        <f>(CatTemplate[[#This Row],[CO20]]+CatTemplate[[#This Row],[CS20]]) * (1+ getRateOHFinal) * (1 + getRateMarkupFinal)</f>
        <v>#VALUE!</v>
      </c>
      <c r="HK154" s="39" t="e">
        <f>CatTemplate[[#This Row],[Total cost]]+CatTemplate[[#This Row],[OH Amount]]+CatTemplate[[#This Row],[Markup]]</f>
        <v>#VALUE!</v>
      </c>
      <c r="HL154" s="63">
        <f>IF(CatTemplate[[#This Row],[Units]]="Days",CatTemplate[[#This Row],[Project quantity]]*CatTemplate[[#This Row],[St. unit effort]],CatTemplate[[#This Row],[Project quantity]])</f>
        <v>0</v>
      </c>
      <c r="HM154" s="287">
        <f>IFERROR(CatTemplate[[#This Row],[Total Price]]/(CatTemplate[[#This Row],[Final Quantity]]),0)</f>
        <v>0</v>
      </c>
      <c r="HN154" s="261"/>
    </row>
    <row r="155" spans="2:222" x14ac:dyDescent="0.2">
      <c r="B155" s="6" t="s">
        <v>75</v>
      </c>
      <c r="C155" s="22">
        <v>2</v>
      </c>
      <c r="D155" s="7" t="s">
        <v>75</v>
      </c>
      <c r="E155" s="24">
        <v>10</v>
      </c>
      <c r="F155" s="18" t="s">
        <v>164</v>
      </c>
      <c r="G155" s="26">
        <v>41</v>
      </c>
      <c r="H155" s="18" t="s">
        <v>860</v>
      </c>
      <c r="I155" s="18" t="s">
        <v>899</v>
      </c>
      <c r="J155" s="15" t="s">
        <v>28</v>
      </c>
      <c r="K155" s="15"/>
      <c r="L155" s="15" t="s">
        <v>140</v>
      </c>
      <c r="M155" s="15" t="s">
        <v>890</v>
      </c>
      <c r="N155" s="15" t="s">
        <v>858</v>
      </c>
      <c r="O155" s="320"/>
      <c r="P155" s="71"/>
      <c r="Q155" s="108"/>
      <c r="R155" s="73"/>
      <c r="S155" s="97"/>
      <c r="T155" s="100">
        <f>getEqUnitCost</f>
        <v>0</v>
      </c>
      <c r="U155" s="73">
        <f>getEqUnitEffort</f>
        <v>0</v>
      </c>
      <c r="V155" s="101">
        <f>getEqQuantity</f>
        <v>0</v>
      </c>
      <c r="W155" s="320"/>
      <c r="X155" s="100">
        <f>getConsUnitCost</f>
        <v>0</v>
      </c>
      <c r="Y155" s="73">
        <f>getConsUnitEffort</f>
        <v>0</v>
      </c>
      <c r="Z155" s="14">
        <f>getConsQuantity</f>
        <v>0</v>
      </c>
      <c r="AA155" s="320"/>
      <c r="AB155" s="72"/>
      <c r="AC155" s="112"/>
      <c r="AD155" s="14">
        <f>getOthQuantity</f>
        <v>0</v>
      </c>
      <c r="AE155" s="320"/>
      <c r="AF155" s="28" t="str">
        <f>IF(ISBLANK(CatTemplate[[#This Row],[Resource type]]),"",CatTemplate[[#This Row],[Resource type]])</f>
        <v>CIEC CRA</v>
      </c>
      <c r="AG155" s="242">
        <f>getStaffUnitCost</f>
        <v>529.72667641480098</v>
      </c>
      <c r="AH155" s="113">
        <f>getStaffUnitEffort</f>
        <v>0</v>
      </c>
      <c r="AI155" s="40">
        <f>getStaffQuantity</f>
        <v>0</v>
      </c>
      <c r="AJ155" s="41">
        <f>CatTemplate[[#This Row],[St. quantity]]*8/ParRatePM</f>
        <v>0</v>
      </c>
      <c r="AK155" s="320"/>
      <c r="AL155" s="53" t="str">
        <f>CatTemplate[[#This Row],[Item type]]</f>
        <v>Days</v>
      </c>
      <c r="AM155" s="12">
        <f>SUM(CatTemplate[[#This Row],[Year1]:[Year20]])</f>
        <v>0</v>
      </c>
      <c r="AN155" s="52"/>
      <c r="AO155" s="52"/>
      <c r="AP155" s="52"/>
      <c r="AQ155" s="8"/>
      <c r="AR155" s="8"/>
      <c r="AS155" s="8"/>
      <c r="AT155" s="8"/>
      <c r="AU155" s="8"/>
      <c r="AV155" s="8"/>
      <c r="AW155" s="8"/>
      <c r="AX155" s="8"/>
      <c r="AY155" s="8"/>
      <c r="AZ155" s="8"/>
      <c r="BA155" s="8"/>
      <c r="BB155" s="8"/>
      <c r="BC155" s="8"/>
      <c r="BD155" s="8"/>
      <c r="BE155" s="8"/>
      <c r="BF155" s="8"/>
      <c r="BG155" s="36"/>
      <c r="BH155" s="320"/>
      <c r="BI155" s="37" t="str">
        <f>getCostCategory</f>
        <v>07 Other costs</v>
      </c>
      <c r="BJ155" s="37" t="str">
        <f>getSection</f>
        <v>02 Patient visits and data collection</v>
      </c>
      <c r="BK155" s="32" t="str">
        <f>getObject</f>
        <v>Patient visits and data collection</v>
      </c>
      <c r="BL155" s="30">
        <f>IFERROR(getUnitCost * IF(CatTemplate[[#This Row],[Cost Category Comp.]]="01 Staff costs", 1,1),0)</f>
        <v>529.72667641480098</v>
      </c>
      <c r="BM155" s="29">
        <f>IF(AND(ISBLANK(CatTemplate[[#This Row],[Eq. unit cost]]),ISBLANK(CatTemplate[[#This Row],[Cons. unit cost]]),ISBLANK(CatTemplate[[#This Row],[Oth. unit cost]])), 0, IF(getUnitEffort =0,1,getUnitEffort) * CatTemplate[[#This Row],[Year1]])</f>
        <v>0</v>
      </c>
      <c r="BN155" s="29">
        <f>IF(AND(ISBLANK(CatTemplate[[#This Row],[Eq. unit cost]]),ISBLANK(CatTemplate[[#This Row],[Cons. unit cost]]),ISBLANK(CatTemplate[[#This Row],[Oth. unit cost]])), 0, IF(getUnitEffort =0,1,getUnitEffort) * CatTemplate[[#This Row],[Year2]])</f>
        <v>0</v>
      </c>
      <c r="BO155" s="29">
        <f>IF(AND(ISBLANK(CatTemplate[[#This Row],[Eq. unit cost]]),ISBLANK(CatTemplate[[#This Row],[Cons. unit cost]]),ISBLANK(CatTemplate[[#This Row],[Oth. unit cost]])), 0, IF(getUnitEffort =0,1,getUnitEffort) * CatTemplate[[#This Row],[Year3]])</f>
        <v>0</v>
      </c>
      <c r="BP155" s="29">
        <f>IF(AND(ISBLANK(CatTemplate[[#This Row],[Eq. unit cost]]),ISBLANK(CatTemplate[[#This Row],[Cons. unit cost]]),ISBLANK(CatTemplate[[#This Row],[Oth. unit cost]])), 0, IF(getUnitEffort =0,1,getUnitEffort) * CatTemplate[[#This Row],[Year4]])</f>
        <v>0</v>
      </c>
      <c r="BQ155" s="29">
        <f>IF(AND(ISBLANK(CatTemplate[[#This Row],[Eq. unit cost]]),ISBLANK(CatTemplate[[#This Row],[Cons. unit cost]]),ISBLANK(CatTemplate[[#This Row],[Oth. unit cost]])), 0, IF(getUnitEffort =0,1,getUnitEffort) * CatTemplate[[#This Row],[Year5]])</f>
        <v>0</v>
      </c>
      <c r="BR155" s="29">
        <f>IF(AND(ISBLANK(CatTemplate[[#This Row],[Eq. unit cost]]),ISBLANK(CatTemplate[[#This Row],[Cons. unit cost]]),ISBLANK(CatTemplate[[#This Row],[Oth. unit cost]])), 0, IF(getUnitEffort =0,1,getUnitEffort) * CatTemplate[[#This Row],[Year6]])</f>
        <v>0</v>
      </c>
      <c r="BS155" s="29">
        <f>IF(AND(ISBLANK(CatTemplate[[#This Row],[Eq. unit cost]]),ISBLANK(CatTemplate[[#This Row],[Cons. unit cost]]),ISBLANK(CatTemplate[[#This Row],[Oth. unit cost]])), 0, IF(getUnitEffort =0,1,getUnitEffort) * CatTemplate[[#This Row],[Year7]])</f>
        <v>0</v>
      </c>
      <c r="BT155" s="29">
        <f>IF(AND(ISBLANK(CatTemplate[[#This Row],[Eq. unit cost]]),ISBLANK(CatTemplate[[#This Row],[Cons. unit cost]]),ISBLANK(CatTemplate[[#This Row],[Oth. unit cost]])), 0, IF(getUnitEffort =0,1,getUnitEffort) * CatTemplate[[#This Row],[Year8]])</f>
        <v>0</v>
      </c>
      <c r="BU155" s="29">
        <f>IF(AND(ISBLANK(CatTemplate[[#This Row],[Eq. unit cost]]),ISBLANK(CatTemplate[[#This Row],[Cons. unit cost]]),ISBLANK(CatTemplate[[#This Row],[Oth. unit cost]])), 0, IF(getUnitEffort =0,1,getUnitEffort) * CatTemplate[[#This Row],[Year9]])</f>
        <v>0</v>
      </c>
      <c r="BV155" s="29">
        <f>IF(AND(ISBLANK(CatTemplate[[#This Row],[Eq. unit cost]]),ISBLANK(CatTemplate[[#This Row],[Cons. unit cost]]),ISBLANK(CatTemplate[[#This Row],[Oth. unit cost]])), 0, IF(getUnitEffort =0,1,getUnitEffort) * CatTemplate[[#This Row],[Year10]])</f>
        <v>0</v>
      </c>
      <c r="BW155" s="29">
        <f>IF(AND(ISBLANK(CatTemplate[[#This Row],[Eq. unit cost]]),ISBLANK(CatTemplate[[#This Row],[Cons. unit cost]]),ISBLANK(CatTemplate[[#This Row],[Oth. unit cost]])), 0, IF(getUnitEffort =0,1,getUnitEffort) * CatTemplate[[#This Row],[Year11]])</f>
        <v>0</v>
      </c>
      <c r="BX155" s="29">
        <f>IF(AND(ISBLANK(CatTemplate[[#This Row],[Eq. unit cost]]),ISBLANK(CatTemplate[[#This Row],[Cons. unit cost]]),ISBLANK(CatTemplate[[#This Row],[Oth. unit cost]])), 0, IF(getUnitEffort =0,1,getUnitEffort) * CatTemplate[[#This Row],[Year12]])</f>
        <v>0</v>
      </c>
      <c r="BY155" s="29">
        <f>IF(AND(ISBLANK(CatTemplate[[#This Row],[Eq. unit cost]]),ISBLANK(CatTemplate[[#This Row],[Cons. unit cost]]),ISBLANK(CatTemplate[[#This Row],[Oth. unit cost]])), 0, IF(getUnitEffort =0,1,getUnitEffort) * CatTemplate[[#This Row],[Year13]])</f>
        <v>0</v>
      </c>
      <c r="BZ155" s="29">
        <f>IF(AND(ISBLANK(CatTemplate[[#This Row],[Eq. unit cost]]),ISBLANK(CatTemplate[[#This Row],[Cons. unit cost]]),ISBLANK(CatTemplate[[#This Row],[Oth. unit cost]])), 0, IF(getUnitEffort =0,1,getUnitEffort) * CatTemplate[[#This Row],[Year14]])</f>
        <v>0</v>
      </c>
      <c r="CA155" s="29">
        <f>IF(AND(ISBLANK(CatTemplate[[#This Row],[Eq. unit cost]]),ISBLANK(CatTemplate[[#This Row],[Cons. unit cost]]),ISBLANK(CatTemplate[[#This Row],[Oth. unit cost]])), 0, IF(getUnitEffort =0,1,getUnitEffort) * CatTemplate[[#This Row],[Year15]])</f>
        <v>0</v>
      </c>
      <c r="CB155" s="29">
        <f>IF(AND(ISBLANK(CatTemplate[[#This Row],[Eq. unit cost]]),ISBLANK(CatTemplate[[#This Row],[Cons. unit cost]]),ISBLANK(CatTemplate[[#This Row],[Oth. unit cost]])), 0, IF(getUnitEffort =0,1,getUnitEffort) * CatTemplate[[#This Row],[Year16]])</f>
        <v>0</v>
      </c>
      <c r="CC155" s="29">
        <f>IF(AND(ISBLANK(CatTemplate[[#This Row],[Eq. unit cost]]),ISBLANK(CatTemplate[[#This Row],[Cons. unit cost]]),ISBLANK(CatTemplate[[#This Row],[Oth. unit cost]])), 0, IF(getUnitEffort =0,1,getUnitEffort) * CatTemplate[[#This Row],[Year17]])</f>
        <v>0</v>
      </c>
      <c r="CD155" s="29">
        <f>IF(AND(ISBLANK(CatTemplate[[#This Row],[Eq. unit cost]]),ISBLANK(CatTemplate[[#This Row],[Cons. unit cost]]),ISBLANK(CatTemplate[[#This Row],[Oth. unit cost]])), 0, IF(getUnitEffort =0,1,getUnitEffort) * CatTemplate[[#This Row],[Year18]])</f>
        <v>0</v>
      </c>
      <c r="CE155" s="29">
        <f>IF(AND(ISBLANK(CatTemplate[[#This Row],[Eq. unit cost]]),ISBLANK(CatTemplate[[#This Row],[Cons. unit cost]]),ISBLANK(CatTemplate[[#This Row],[Oth. unit cost]])), 0, IF(getUnitEffort =0,1,getUnitEffort) * CatTemplate[[#This Row],[Year19]])</f>
        <v>0</v>
      </c>
      <c r="CF155" s="29">
        <f>IF(AND(ISBLANK(CatTemplate[[#This Row],[Eq. unit cost]]),ISBLANK(CatTemplate[[#This Row],[Cons. unit cost]]),ISBLANK(CatTemplate[[#This Row],[Oth. unit cost]])), 0, IF(getUnitEffort =0,1,getUnitEffort) * CatTemplate[[#This Row],[Year20]])</f>
        <v>0</v>
      </c>
      <c r="CG155" s="45">
        <f>SUM(CatTemplate[[#This Row],[Q1]:[Q20]])</f>
        <v>0</v>
      </c>
      <c r="CH155" s="29">
        <f>IF(ISBLANK(CatTemplate[[#This Row],[St. unit effort]]),0,(CatTemplate[[#This Row],[St. unit effort]] * CatTemplate[[#This Row],[Year1]]))</f>
        <v>0</v>
      </c>
      <c r="CI155" s="29">
        <f>IF(ISBLANK(CatTemplate[[#This Row],[St. unit effort]]),0,(CatTemplate[[#This Row],[St. unit effort]] * CatTemplate[[#This Row],[Year2]]))</f>
        <v>0</v>
      </c>
      <c r="CJ155" s="29">
        <f>IF(ISBLANK(CatTemplate[[#This Row],[St. unit effort]]),0,(CatTemplate[[#This Row],[St. unit effort]] * CatTemplate[[#This Row],[Year3]]))</f>
        <v>0</v>
      </c>
      <c r="CK155" s="29">
        <f>IF(ISBLANK(CatTemplate[[#This Row],[St. unit effort]]),0,(CatTemplate[[#This Row],[St. unit effort]] * CatTemplate[[#This Row],[Year4]]))</f>
        <v>0</v>
      </c>
      <c r="CL155" s="29">
        <f>IF(ISBLANK(CatTemplate[[#This Row],[St. unit effort]]),0,(CatTemplate[[#This Row],[St. unit effort]] * CatTemplate[[#This Row],[Year5]]))</f>
        <v>0</v>
      </c>
      <c r="CM155" s="29">
        <f>IF(ISBLANK(CatTemplate[[#This Row],[St. unit effort]]),0,(CatTemplate[[#This Row],[St. unit effort]] * CatTemplate[[#This Row],[Year6]]))</f>
        <v>0</v>
      </c>
      <c r="CN155" s="29">
        <f>IF(ISBLANK(CatTemplate[[#This Row],[St. unit effort]]),0,(CatTemplate[[#This Row],[St. unit effort]] * CatTemplate[[#This Row],[Year7]]))</f>
        <v>0</v>
      </c>
      <c r="CO155" s="29">
        <f>IF(ISBLANK(CatTemplate[[#This Row],[St. unit effort]]),0,(CatTemplate[[#This Row],[St. unit effort]] * CatTemplate[[#This Row],[Year8]]))</f>
        <v>0</v>
      </c>
      <c r="CP155" s="29">
        <f>IF(ISBLANK(CatTemplate[[#This Row],[St. unit effort]]),0,(CatTemplate[[#This Row],[St. unit effort]] * CatTemplate[[#This Row],[Year9]]))</f>
        <v>0</v>
      </c>
      <c r="CQ155" s="29">
        <f>IF(ISBLANK(CatTemplate[[#This Row],[St. unit effort]]),0,(CatTemplate[[#This Row],[St. unit effort]] * CatTemplate[[#This Row],[Year10]]))</f>
        <v>0</v>
      </c>
      <c r="CR155" s="29">
        <f>IF(ISBLANK(CatTemplate[[#This Row],[St. unit effort]]),0,(CatTemplate[[#This Row],[St. unit effort]] * CatTemplate[[#This Row],[Year11]]))</f>
        <v>0</v>
      </c>
      <c r="CS155" s="29">
        <f>IF(ISBLANK(CatTemplate[[#This Row],[St. unit effort]]),0,(CatTemplate[[#This Row],[St. unit effort]] * CatTemplate[[#This Row],[Year12]]))</f>
        <v>0</v>
      </c>
      <c r="CT155" s="29">
        <f>IF(ISBLANK(CatTemplate[[#This Row],[St. unit effort]]),0,(CatTemplate[[#This Row],[St. unit effort]] * CatTemplate[[#This Row],[Year13]]))</f>
        <v>0</v>
      </c>
      <c r="CU155" s="29">
        <f>IF(ISBLANK(CatTemplate[[#This Row],[St. unit effort]]),0,(CatTemplate[[#This Row],[St. unit effort]] * CatTemplate[[#This Row],[Year14]]))</f>
        <v>0</v>
      </c>
      <c r="CV155" s="29">
        <f>IF(ISBLANK(CatTemplate[[#This Row],[St. unit effort]]),0,(CatTemplate[[#This Row],[St. unit effort]] * CatTemplate[[#This Row],[Year15]]))</f>
        <v>0</v>
      </c>
      <c r="CW155" s="29">
        <f>IF(ISBLANK(CatTemplate[[#This Row],[St. unit effort]]),0,(CatTemplate[[#This Row],[St. unit effort]] * CatTemplate[[#This Row],[Year16]]))</f>
        <v>0</v>
      </c>
      <c r="CX155" s="29">
        <f>IF(ISBLANK(CatTemplate[[#This Row],[St. unit effort]]),0,(CatTemplate[[#This Row],[St. unit effort]] * CatTemplate[[#This Row],[Year17]]))</f>
        <v>0</v>
      </c>
      <c r="CY155" s="29">
        <f>IF(ISBLANK(CatTemplate[[#This Row],[St. unit effort]]),0,(CatTemplate[[#This Row],[St. unit effort]] * CatTemplate[[#This Row],[Year18]]))</f>
        <v>0</v>
      </c>
      <c r="CZ155" s="29">
        <f>IF(ISBLANK(CatTemplate[[#This Row],[St. unit effort]]),0,(CatTemplate[[#This Row],[St. unit effort]] * CatTemplate[[#This Row],[Year19]]))</f>
        <v>0</v>
      </c>
      <c r="DA155" s="29">
        <f>IF(ISBLANK(CatTemplate[[#This Row],[St. unit effort]]),0,(CatTemplate[[#This Row],[St. unit effort]] * CatTemplate[[#This Row],[Year20]]))</f>
        <v>0</v>
      </c>
      <c r="DB155" s="57">
        <f>IF(ISBLANK(CatTemplate[[#This Row],[St. unit effort]]),0,(CatTemplate[[#This Row],[St. unit effort]] * CatTemplate[[#This Row],[Year1]])*8/ParRatePM)</f>
        <v>0</v>
      </c>
      <c r="DC155" s="57">
        <f>IF(ISBLANK(CatTemplate[[#This Row],[St. unit effort]]),0,(CatTemplate[[#This Row],[St. unit effort]] * CatTemplate[[#This Row],[Year2]])*8/ParRatePM)</f>
        <v>0</v>
      </c>
      <c r="DD155" s="57">
        <f>IF(ISBLANK(CatTemplate[[#This Row],[St. unit effort]]),0,(CatTemplate[[#This Row],[St. unit effort]] * CatTemplate[[#This Row],[Year3]])*8/ParRatePM)</f>
        <v>0</v>
      </c>
      <c r="DE155" s="57">
        <f>IF(ISBLANK(CatTemplate[[#This Row],[St. unit effort]]),0,(CatTemplate[[#This Row],[St. unit effort]] * CatTemplate[[#This Row],[Year4]])*8/ParRatePM)</f>
        <v>0</v>
      </c>
      <c r="DF155" s="57">
        <f>IF(ISBLANK(CatTemplate[[#This Row],[St. unit effort]]),0,(CatTemplate[[#This Row],[St. unit effort]] * CatTemplate[[#This Row],[Year5]])*8/ParRatePM)</f>
        <v>0</v>
      </c>
      <c r="DG155" s="57">
        <f>IF(ISBLANK(CatTemplate[[#This Row],[St. unit effort]]),0,(CatTemplate[[#This Row],[St. unit effort]] * CatTemplate[[#This Row],[Year6]])*8/ParRatePM)</f>
        <v>0</v>
      </c>
      <c r="DH155" s="57">
        <f>IF(ISBLANK(CatTemplate[[#This Row],[St. unit effort]]),0,(CatTemplate[[#This Row],[St. unit effort]] * CatTemplate[[#This Row],[Year7]])*8/ParRatePM)</f>
        <v>0</v>
      </c>
      <c r="DI155" s="57">
        <f>IF(ISBLANK(CatTemplate[[#This Row],[St. unit effort]]),0,(CatTemplate[[#This Row],[St. unit effort]] * CatTemplate[[#This Row],[Year8]])*8/ParRatePM)</f>
        <v>0</v>
      </c>
      <c r="DJ155" s="57">
        <f>IF(ISBLANK(CatTemplate[[#This Row],[St. unit effort]]),0,(CatTemplate[[#This Row],[St. unit effort]] * CatTemplate[[#This Row],[Year9]])*8/ParRatePM)</f>
        <v>0</v>
      </c>
      <c r="DK155" s="57">
        <f>IF(ISBLANK(CatTemplate[[#This Row],[St. unit effort]]),0,(CatTemplate[[#This Row],[St. unit effort]] * CatTemplate[[#This Row],[Year10]])*8/ParRatePM)</f>
        <v>0</v>
      </c>
      <c r="DL155" s="57">
        <f>IF(ISBLANK(CatTemplate[[#This Row],[St. unit effort]]),0,(CatTemplate[[#This Row],[St. unit effort]] * CatTemplate[[#This Row],[Year11]])*8/ParRatePM)</f>
        <v>0</v>
      </c>
      <c r="DM155" s="57">
        <f>IF(ISBLANK(CatTemplate[[#This Row],[St. unit effort]]),0,(CatTemplate[[#This Row],[St. unit effort]] * CatTemplate[[#This Row],[Year12]])*8/ParRatePM)</f>
        <v>0</v>
      </c>
      <c r="DN155" s="57">
        <f>IF(ISBLANK(CatTemplate[[#This Row],[St. unit effort]]),0,(CatTemplate[[#This Row],[St. unit effort]] * CatTemplate[[#This Row],[Year13]])*8/ParRatePM)</f>
        <v>0</v>
      </c>
      <c r="DO155" s="57">
        <f>IF(ISBLANK(CatTemplate[[#This Row],[St. unit effort]]),0,(CatTemplate[[#This Row],[St. unit effort]] * CatTemplate[[#This Row],[Year14]])*8/ParRatePM)</f>
        <v>0</v>
      </c>
      <c r="DP155" s="57">
        <f>IF(ISBLANK(CatTemplate[[#This Row],[St. unit effort]]),0,(CatTemplate[[#This Row],[St. unit effort]] * CatTemplate[[#This Row],[Year15]])*8/ParRatePM)</f>
        <v>0</v>
      </c>
      <c r="DQ155" s="57">
        <f>IF(ISBLANK(CatTemplate[[#This Row],[St. unit effort]]),0,(CatTemplate[[#This Row],[St. unit effort]] * CatTemplate[[#This Row],[Year16]])*8/ParRatePM)</f>
        <v>0</v>
      </c>
      <c r="DR155" s="57">
        <f>IF(ISBLANK(CatTemplate[[#This Row],[St. unit effort]]),0,(CatTemplate[[#This Row],[St. unit effort]] * CatTemplate[[#This Row],[Year17]])*8/ParRatePM)</f>
        <v>0</v>
      </c>
      <c r="DS155" s="57">
        <f>IF(ISBLANK(CatTemplate[[#This Row],[St. unit effort]]),0,(CatTemplate[[#This Row],[St. unit effort]] * CatTemplate[[#This Row],[Year18]])*8/ParRatePM)</f>
        <v>0</v>
      </c>
      <c r="DT155" s="57">
        <f>IF(ISBLANK(CatTemplate[[#This Row],[St. unit effort]]),0,(CatTemplate[[#This Row],[St. unit effort]] * CatTemplate[[#This Row],[Year19]])*8/ParRatePM)</f>
        <v>0</v>
      </c>
      <c r="DU155" s="57">
        <f>IF(ISBLANK(CatTemplate[[#This Row],[St. unit effort]]),0,(CatTemplate[[#This Row],[St. unit effort]] * CatTemplate[[#This Row],[Year20]])*8/ParRatePM)</f>
        <v>0</v>
      </c>
      <c r="DV155" s="54">
        <f>SUM(CatTemplate[[#This Row],[PM1]:[PM20]])</f>
        <v>0</v>
      </c>
      <c r="DW155" s="56">
        <f t="shared" si="57"/>
        <v>0</v>
      </c>
      <c r="DX155" s="56">
        <f t="shared" si="57"/>
        <v>0</v>
      </c>
      <c r="DY155" s="56">
        <f t="shared" si="57"/>
        <v>0</v>
      </c>
      <c r="DZ155" s="56">
        <f t="shared" si="57"/>
        <v>0</v>
      </c>
      <c r="EA155" s="56">
        <f t="shared" si="57"/>
        <v>0</v>
      </c>
      <c r="EB155" s="56">
        <f t="shared" si="57"/>
        <v>0</v>
      </c>
      <c r="EC155" s="56">
        <f t="shared" si="57"/>
        <v>0</v>
      </c>
      <c r="ED155" s="56">
        <f t="shared" si="57"/>
        <v>0</v>
      </c>
      <c r="EE155" s="56">
        <f t="shared" si="57"/>
        <v>0</v>
      </c>
      <c r="EF155" s="56">
        <f t="shared" si="57"/>
        <v>0</v>
      </c>
      <c r="EG155" s="56">
        <f t="shared" si="57"/>
        <v>0</v>
      </c>
      <c r="EH155" s="56">
        <f t="shared" si="57"/>
        <v>0</v>
      </c>
      <c r="EI155" s="56">
        <f t="shared" si="57"/>
        <v>0</v>
      </c>
      <c r="EJ155" s="56">
        <f t="shared" si="57"/>
        <v>0</v>
      </c>
      <c r="EK155" s="56">
        <f t="shared" si="57"/>
        <v>0</v>
      </c>
      <c r="EL155" s="56">
        <f t="shared" si="57"/>
        <v>0</v>
      </c>
      <c r="EM155" s="56">
        <f t="shared" si="55"/>
        <v>0</v>
      </c>
      <c r="EN155" s="56">
        <f t="shared" si="55"/>
        <v>0</v>
      </c>
      <c r="EO155" s="56">
        <f t="shared" si="55"/>
        <v>0</v>
      </c>
      <c r="EP155" s="56">
        <f t="shared" si="55"/>
        <v>0</v>
      </c>
      <c r="EQ155" s="30">
        <f>CatTemplate[[#This Row],[Eq. unit cost]] * CatTemplate[[#This Row],[Eq. quantity]]</f>
        <v>0</v>
      </c>
      <c r="ER155" s="30">
        <f>CatTemplate[[#This Row],[Cons. unit cost]] *CatTemplate[[#This Row],[Cons. quantity]]</f>
        <v>0</v>
      </c>
      <c r="ES155" s="30">
        <f>CatTemplate[[#This Row],[Oth. unit cost]] *CatTemplate[[#This Row],[Oth. quantity]]</f>
        <v>0</v>
      </c>
      <c r="ET155" s="55">
        <f>SUM(CatTemplate[[#This Row],[CO1]:[CO20]])</f>
        <v>0</v>
      </c>
      <c r="EU155" s="56">
        <f t="shared" si="58"/>
        <v>0</v>
      </c>
      <c r="EV155" s="56">
        <f t="shared" si="58"/>
        <v>0</v>
      </c>
      <c r="EW155" s="56">
        <f t="shared" si="58"/>
        <v>0</v>
      </c>
      <c r="EX155" s="56">
        <f t="shared" si="58"/>
        <v>0</v>
      </c>
      <c r="EY155" s="56">
        <f t="shared" si="58"/>
        <v>0</v>
      </c>
      <c r="EZ155" s="56">
        <f t="shared" si="58"/>
        <v>0</v>
      </c>
      <c r="FA155" s="56">
        <f t="shared" si="58"/>
        <v>0</v>
      </c>
      <c r="FB155" s="56">
        <f t="shared" si="58"/>
        <v>0</v>
      </c>
      <c r="FC155" s="56">
        <f t="shared" si="58"/>
        <v>0</v>
      </c>
      <c r="FD155" s="56">
        <f t="shared" si="58"/>
        <v>0</v>
      </c>
      <c r="FE155" s="56">
        <f t="shared" si="58"/>
        <v>0</v>
      </c>
      <c r="FF155" s="56">
        <f t="shared" si="58"/>
        <v>0</v>
      </c>
      <c r="FG155" s="56">
        <f t="shared" si="58"/>
        <v>0</v>
      </c>
      <c r="FH155" s="56">
        <f t="shared" si="58"/>
        <v>0</v>
      </c>
      <c r="FI155" s="56">
        <f t="shared" si="58"/>
        <v>0</v>
      </c>
      <c r="FJ155" s="56">
        <f t="shared" si="58"/>
        <v>0</v>
      </c>
      <c r="FK155" s="56">
        <f t="shared" si="56"/>
        <v>0</v>
      </c>
      <c r="FL155" s="56">
        <f t="shared" si="56"/>
        <v>0</v>
      </c>
      <c r="FM155" s="56">
        <f t="shared" si="56"/>
        <v>0</v>
      </c>
      <c r="FN155" s="56">
        <f t="shared" si="56"/>
        <v>0</v>
      </c>
      <c r="FO155" s="58">
        <f>SUM(CatTemplate[[#This Row],[CS1]:[CS20]])</f>
        <v>0</v>
      </c>
      <c r="FP155" s="59">
        <f>CatTemplate[[#This Row],[Total Oth. cost]]+CatTemplate[[#This Row],[Total St. Cost]]</f>
        <v>0</v>
      </c>
      <c r="FQ155" s="33" t="e">
        <f t="shared" si="49"/>
        <v>#VALUE!</v>
      </c>
      <c r="FR155" s="33" t="e">
        <f t="shared" si="50"/>
        <v>#VALUE!</v>
      </c>
      <c r="FS155" s="30" t="e">
        <f>(CatTemplate[[#This Row],[CO1]] + CatTemplate[[#This Row],[CS1]]) * (1 + getRateOHFinal) * getRateMarkupFinal</f>
        <v>#VALUE!</v>
      </c>
      <c r="FT155" s="30" t="e">
        <f>(CatTemplate[[#This Row],[CO2]] + CatTemplate[[#This Row],[CS2]]) * (1 + getRateOHFinal) * getRateMarkupFinal</f>
        <v>#VALUE!</v>
      </c>
      <c r="FU155" s="30" t="e">
        <f>(CatTemplate[[#This Row],[CO3]] + CatTemplate[[#This Row],[CS3]]) * (1 + getRateOHFinal) * getRateMarkupFinal</f>
        <v>#VALUE!</v>
      </c>
      <c r="FV155" s="30" t="e">
        <f>(CatTemplate[[#This Row],[CO4]] + CatTemplate[[#This Row],[CS4]]) * (1 + getRateOHFinal) * getRateMarkupFinal</f>
        <v>#VALUE!</v>
      </c>
      <c r="FW155" s="30" t="e">
        <f>(CatTemplate[[#This Row],[CO5]] + CatTemplate[[#This Row],[CS5]]) * (1 + getRateOHFinal) * getRateMarkupFinal</f>
        <v>#VALUE!</v>
      </c>
      <c r="FX155" s="30" t="e">
        <f>(CatTemplate[[#This Row],[CO6]] + CatTemplate[[#This Row],[CS6]]) * (1 + getRateOHFinal) * getRateMarkupFinal</f>
        <v>#VALUE!</v>
      </c>
      <c r="FY155" s="30" t="e">
        <f>(CatTemplate[[#This Row],[CO7]] + CatTemplate[[#This Row],[CS7]]) * (1 + getRateOHFinal) * getRateMarkupFinal</f>
        <v>#VALUE!</v>
      </c>
      <c r="FZ155" s="30" t="e">
        <f>(CatTemplate[[#This Row],[CO8]] + CatTemplate[[#This Row],[CS8]]) * (1 + getRateOHFinal) * getRateMarkupFinal</f>
        <v>#VALUE!</v>
      </c>
      <c r="GA155" s="30" t="e">
        <f>(CatTemplate[[#This Row],[CO9]] + CatTemplate[[#This Row],[CS9]]) * (1 + getRateOHFinal) * getRateMarkupFinal</f>
        <v>#VALUE!</v>
      </c>
      <c r="GB155" s="30" t="e">
        <f>(CatTemplate[[#This Row],[CO10]] + CatTemplate[[#This Row],[CS10]]) * (1 + getRateOHFinal) * getRateMarkupFinal</f>
        <v>#VALUE!</v>
      </c>
      <c r="GC155" s="30" t="e">
        <f>(CatTemplate[[#This Row],[CO11]] + CatTemplate[[#This Row],[CS11]]) * (1 + getRateOHFinal) * getRateMarkupFinal</f>
        <v>#VALUE!</v>
      </c>
      <c r="GD155" s="30" t="e">
        <f>(CatTemplate[[#This Row],[CO12]] + CatTemplate[[#This Row],[CS12]]) * (1 + getRateOHFinal) * getRateMarkupFinal</f>
        <v>#VALUE!</v>
      </c>
      <c r="GE155" s="30" t="e">
        <f>(CatTemplate[[#This Row],[CO13]] + CatTemplate[[#This Row],[CS13]]) * (1 + getRateOHFinal) * getRateMarkupFinal</f>
        <v>#VALUE!</v>
      </c>
      <c r="GF155" s="30" t="e">
        <f>(CatTemplate[[#This Row],[CO14]] + CatTemplate[[#This Row],[CS14]]) * (1 + getRateOHFinal) * getRateMarkupFinal</f>
        <v>#VALUE!</v>
      </c>
      <c r="GG155" s="30" t="e">
        <f>(CatTemplate[[#This Row],[CO15]] + CatTemplate[[#This Row],[CS15]]) * (1 + getRateOHFinal) * getRateMarkupFinal</f>
        <v>#VALUE!</v>
      </c>
      <c r="GH155" s="30" t="e">
        <f>(CatTemplate[[#This Row],[CO16]] + CatTemplate[[#This Row],[CS16]]) * (1 + getRateOHFinal) * getRateMarkupFinal</f>
        <v>#VALUE!</v>
      </c>
      <c r="GI155" s="30" t="e">
        <f>(CatTemplate[[#This Row],[CO17]] + CatTemplate[[#This Row],[CS17]]) * (1 + getRateOHFinal) * getRateMarkupFinal</f>
        <v>#VALUE!</v>
      </c>
      <c r="GJ155" s="30" t="e">
        <f>(CatTemplate[[#This Row],[CO18]] + CatTemplate[[#This Row],[CS18]]) * (1 + getRateOHFinal) * getRateMarkupFinal</f>
        <v>#VALUE!</v>
      </c>
      <c r="GK155" s="30" t="e">
        <f>(CatTemplate[[#This Row],[CO19]] + CatTemplate[[#This Row],[CS19]]) * (1 + getRateOHFinal) * getRateMarkupFinal</f>
        <v>#VALUE!</v>
      </c>
      <c r="GL155" s="30" t="e">
        <f>(CatTemplate[[#This Row],[CO20]] + CatTemplate[[#This Row],[CS20]]) * (1 + getRateOHFinal) * getRateMarkupFinal</f>
        <v>#VALUE!</v>
      </c>
      <c r="GM155" s="30" t="e">
        <f t="shared" si="51"/>
        <v>#VALUE!</v>
      </c>
      <c r="GN155" s="30" t="e">
        <f t="shared" si="52"/>
        <v>#VALUE!</v>
      </c>
      <c r="GO155" s="30" t="e">
        <f t="shared" si="53"/>
        <v>#VALUE!</v>
      </c>
      <c r="GP155" s="30" t="e">
        <f t="shared" si="54"/>
        <v>#VALUE!</v>
      </c>
      <c r="GQ155" s="30" t="e">
        <f>(CatTemplate[[#This Row],[CO1]]+CatTemplate[[#This Row],[CS1]]) * (1+ getRateOHFinal) * (1 + getRateMarkupFinal)</f>
        <v>#VALUE!</v>
      </c>
      <c r="GR155" s="30" t="e">
        <f>(CatTemplate[[#This Row],[CO2]]+CatTemplate[[#This Row],[CS2]]) * (1+ getRateOHFinal) * (1 + getRateMarkupFinal)</f>
        <v>#VALUE!</v>
      </c>
      <c r="GS155" s="30" t="e">
        <f>(CatTemplate[[#This Row],[CO3]]+CatTemplate[[#This Row],[CS3]]) * (1+ getRateOHFinal) * (1 + getRateMarkupFinal)</f>
        <v>#VALUE!</v>
      </c>
      <c r="GT155" s="30" t="e">
        <f>(CatTemplate[[#This Row],[CO4]]+CatTemplate[[#This Row],[CS4]]) * (1+ getRateOHFinal) * (1 + getRateMarkupFinal)</f>
        <v>#VALUE!</v>
      </c>
      <c r="GU155" s="30" t="e">
        <f>(CatTemplate[[#This Row],[CO5]]+CatTemplate[[#This Row],[CS5]]) * (1+ getRateOHFinal) * (1 + getRateMarkupFinal)</f>
        <v>#VALUE!</v>
      </c>
      <c r="GV155" s="30" t="e">
        <f>(CatTemplate[[#This Row],[CO6]]+CatTemplate[[#This Row],[CS6]]) * (1+ getRateOHFinal) * (1 + getRateMarkupFinal)</f>
        <v>#VALUE!</v>
      </c>
      <c r="GW155" s="30" t="e">
        <f>(CatTemplate[[#This Row],[CO7]]+CatTemplate[[#This Row],[CS7]]) * (1+ getRateOHFinal) * (1 + getRateMarkupFinal)</f>
        <v>#VALUE!</v>
      </c>
      <c r="GX155" s="30" t="e">
        <f>(CatTemplate[[#This Row],[CO8]]+CatTemplate[[#This Row],[CS8]]) * (1+ getRateOHFinal) * (1 + getRateMarkupFinal)</f>
        <v>#VALUE!</v>
      </c>
      <c r="GY155" s="30" t="e">
        <f>(CatTemplate[[#This Row],[CO9]]+CatTemplate[[#This Row],[CS9]]) * (1+ getRateOHFinal) * (1 + getRateMarkupFinal)</f>
        <v>#VALUE!</v>
      </c>
      <c r="GZ155" s="30" t="e">
        <f>(CatTemplate[[#This Row],[CO10]]+CatTemplate[[#This Row],[CS10]]) * (1+ getRateOHFinal) * (1 + getRateMarkupFinal)</f>
        <v>#VALUE!</v>
      </c>
      <c r="HA155" s="30" t="e">
        <f>(CatTemplate[[#This Row],[CO11]]+CatTemplate[[#This Row],[CS11]]) * (1+ getRateOHFinal) * (1 + getRateMarkupFinal)</f>
        <v>#VALUE!</v>
      </c>
      <c r="HB155" s="30" t="e">
        <f>(CatTemplate[[#This Row],[CO12]]+CatTemplate[[#This Row],[CS12]]) * (1+ getRateOHFinal) * (1 + getRateMarkupFinal)</f>
        <v>#VALUE!</v>
      </c>
      <c r="HC155" s="30" t="e">
        <f>(CatTemplate[[#This Row],[CO13]]+CatTemplate[[#This Row],[CS13]]) * (1+ getRateOHFinal) * (1 + getRateMarkupFinal)</f>
        <v>#VALUE!</v>
      </c>
      <c r="HD155" s="30" t="e">
        <f>(CatTemplate[[#This Row],[CO14]]+CatTemplate[[#This Row],[CS14]]) * (1+ getRateOHFinal) * (1 + getRateMarkupFinal)</f>
        <v>#VALUE!</v>
      </c>
      <c r="HE155" s="30" t="e">
        <f>(CatTemplate[[#This Row],[CO15]]+CatTemplate[[#This Row],[CS15]]) * (1+ getRateOHFinal) * (1 + getRateMarkupFinal)</f>
        <v>#VALUE!</v>
      </c>
      <c r="HF155" s="30" t="e">
        <f>(CatTemplate[[#This Row],[CO16]]+CatTemplate[[#This Row],[CS16]]) * (1+ getRateOHFinal) * (1 + getRateMarkupFinal)</f>
        <v>#VALUE!</v>
      </c>
      <c r="HG155" s="30" t="e">
        <f>(CatTemplate[[#This Row],[CO17]]+CatTemplate[[#This Row],[CS17]]) * (1+ getRateOHFinal) * (1 + getRateMarkupFinal)</f>
        <v>#VALUE!</v>
      </c>
      <c r="HH155" s="30" t="e">
        <f>(CatTemplate[[#This Row],[CO18]]+CatTemplate[[#This Row],[CS18]]) * (1+ getRateOHFinal) * (1 + getRateMarkupFinal)</f>
        <v>#VALUE!</v>
      </c>
      <c r="HI155" s="30" t="e">
        <f>(CatTemplate[[#This Row],[CO19]]+CatTemplate[[#This Row],[CS19]]) * (1+ getRateOHFinal) * (1 + getRateMarkupFinal)</f>
        <v>#VALUE!</v>
      </c>
      <c r="HJ155" s="30" t="e">
        <f>(CatTemplate[[#This Row],[CO20]]+CatTemplate[[#This Row],[CS20]]) * (1+ getRateOHFinal) * (1 + getRateMarkupFinal)</f>
        <v>#VALUE!</v>
      </c>
      <c r="HK155" s="39" t="e">
        <f>CatTemplate[[#This Row],[Total cost]]+CatTemplate[[#This Row],[OH Amount]]+CatTemplate[[#This Row],[Markup]]</f>
        <v>#VALUE!</v>
      </c>
      <c r="HL155" s="63">
        <f>IF(CatTemplate[[#This Row],[Units]]="Days",CatTemplate[[#This Row],[Project quantity]]*CatTemplate[[#This Row],[St. unit effort]],CatTemplate[[#This Row],[Project quantity]])</f>
        <v>0</v>
      </c>
      <c r="HM155" s="287">
        <f>IFERROR(CatTemplate[[#This Row],[Total Price]]/(CatTemplate[[#This Row],[Final Quantity]]),0)</f>
        <v>0</v>
      </c>
      <c r="HN155" s="261"/>
    </row>
    <row r="156" spans="2:222" x14ac:dyDescent="0.2">
      <c r="B156" s="6" t="s">
        <v>75</v>
      </c>
      <c r="C156" s="22">
        <v>2</v>
      </c>
      <c r="D156" s="7" t="s">
        <v>75</v>
      </c>
      <c r="E156" s="24">
        <v>10</v>
      </c>
      <c r="F156" s="18" t="s">
        <v>164</v>
      </c>
      <c r="G156" s="26">
        <v>42</v>
      </c>
      <c r="H156" s="18" t="s">
        <v>165</v>
      </c>
      <c r="I156" s="18" t="s">
        <v>899</v>
      </c>
      <c r="J156" s="15" t="s">
        <v>28</v>
      </c>
      <c r="K156" s="15"/>
      <c r="L156" s="15" t="s">
        <v>140</v>
      </c>
      <c r="M156" s="15" t="s">
        <v>890</v>
      </c>
      <c r="N156" s="15" t="s">
        <v>858</v>
      </c>
      <c r="O156" s="320"/>
      <c r="P156" s="71"/>
      <c r="Q156" s="108"/>
      <c r="R156" s="73"/>
      <c r="S156" s="97"/>
      <c r="T156" s="100">
        <f>getEqUnitCost</f>
        <v>0</v>
      </c>
      <c r="U156" s="73">
        <f>getEqUnitEffort</f>
        <v>0</v>
      </c>
      <c r="V156" s="101">
        <f>getEqQuantity</f>
        <v>0</v>
      </c>
      <c r="W156" s="320"/>
      <c r="X156" s="100">
        <f>getConsUnitCost</f>
        <v>0</v>
      </c>
      <c r="Y156" s="73">
        <f>getConsUnitEffort</f>
        <v>0</v>
      </c>
      <c r="Z156" s="14">
        <f>getConsQuantity</f>
        <v>0</v>
      </c>
      <c r="AA156" s="320"/>
      <c r="AB156" s="72"/>
      <c r="AC156" s="112"/>
      <c r="AD156" s="14">
        <f>getOthQuantity</f>
        <v>0</v>
      </c>
      <c r="AE156" s="320"/>
      <c r="AF156" s="28" t="str">
        <f>IF(ISBLANK(CatTemplate[[#This Row],[Resource type]]),"",CatTemplate[[#This Row],[Resource type]])</f>
        <v>CIEC CRA</v>
      </c>
      <c r="AG156" s="242">
        <f>getStaffUnitCost</f>
        <v>529.72667641480098</v>
      </c>
      <c r="AH156" s="113">
        <f>getStaffUnitEffort</f>
        <v>0</v>
      </c>
      <c r="AI156" s="40">
        <f>getStaffQuantity</f>
        <v>0</v>
      </c>
      <c r="AJ156" s="41">
        <f>CatTemplate[[#This Row],[St. quantity]]*8/ParRatePM</f>
        <v>0</v>
      </c>
      <c r="AK156" s="320"/>
      <c r="AL156" s="53" t="str">
        <f>CatTemplate[[#This Row],[Item type]]</f>
        <v>Days</v>
      </c>
      <c r="AM156" s="12">
        <f>SUM(CatTemplate[[#This Row],[Year1]:[Year20]])</f>
        <v>0</v>
      </c>
      <c r="AN156" s="52"/>
      <c r="AO156" s="52"/>
      <c r="AP156" s="52"/>
      <c r="AQ156" s="8"/>
      <c r="AR156" s="8"/>
      <c r="AS156" s="8"/>
      <c r="AT156" s="8"/>
      <c r="AU156" s="8"/>
      <c r="AV156" s="8"/>
      <c r="AW156" s="8"/>
      <c r="AX156" s="8"/>
      <c r="AY156" s="8"/>
      <c r="AZ156" s="8"/>
      <c r="BA156" s="8"/>
      <c r="BB156" s="8"/>
      <c r="BC156" s="8"/>
      <c r="BD156" s="8"/>
      <c r="BE156" s="8"/>
      <c r="BF156" s="8"/>
      <c r="BG156" s="36"/>
      <c r="BH156" s="320"/>
      <c r="BI156" s="37" t="str">
        <f>getCostCategory</f>
        <v>07 Other costs</v>
      </c>
      <c r="BJ156" s="37" t="str">
        <f>getSection</f>
        <v>02 Patient visits and data collection</v>
      </c>
      <c r="BK156" s="32" t="str">
        <f>getObject</f>
        <v>Patient visits and data collection</v>
      </c>
      <c r="BL156" s="30">
        <f>IFERROR(getUnitCost * IF(CatTemplate[[#This Row],[Cost Category Comp.]]="01 Staff costs", 1,1),0)</f>
        <v>529.72667641480098</v>
      </c>
      <c r="BM156" s="29">
        <f>IF(AND(ISBLANK(CatTemplate[[#This Row],[Eq. unit cost]]),ISBLANK(CatTemplate[[#This Row],[Cons. unit cost]]),ISBLANK(CatTemplate[[#This Row],[Oth. unit cost]])), 0, IF(getUnitEffort =0,1,getUnitEffort) * CatTemplate[[#This Row],[Year1]])</f>
        <v>0</v>
      </c>
      <c r="BN156" s="29">
        <f>IF(AND(ISBLANK(CatTemplate[[#This Row],[Eq. unit cost]]),ISBLANK(CatTemplate[[#This Row],[Cons. unit cost]]),ISBLANK(CatTemplate[[#This Row],[Oth. unit cost]])), 0, IF(getUnitEffort =0,1,getUnitEffort) * CatTemplate[[#This Row],[Year2]])</f>
        <v>0</v>
      </c>
      <c r="BO156" s="29">
        <f>IF(AND(ISBLANK(CatTemplate[[#This Row],[Eq. unit cost]]),ISBLANK(CatTemplate[[#This Row],[Cons. unit cost]]),ISBLANK(CatTemplate[[#This Row],[Oth. unit cost]])), 0, IF(getUnitEffort =0,1,getUnitEffort) * CatTemplate[[#This Row],[Year3]])</f>
        <v>0</v>
      </c>
      <c r="BP156" s="29">
        <f>IF(AND(ISBLANK(CatTemplate[[#This Row],[Eq. unit cost]]),ISBLANK(CatTemplate[[#This Row],[Cons. unit cost]]),ISBLANK(CatTemplate[[#This Row],[Oth. unit cost]])), 0, IF(getUnitEffort =0,1,getUnitEffort) * CatTemplate[[#This Row],[Year4]])</f>
        <v>0</v>
      </c>
      <c r="BQ156" s="29">
        <f>IF(AND(ISBLANK(CatTemplate[[#This Row],[Eq. unit cost]]),ISBLANK(CatTemplate[[#This Row],[Cons. unit cost]]),ISBLANK(CatTemplate[[#This Row],[Oth. unit cost]])), 0, IF(getUnitEffort =0,1,getUnitEffort) * CatTemplate[[#This Row],[Year5]])</f>
        <v>0</v>
      </c>
      <c r="BR156" s="29">
        <f>IF(AND(ISBLANK(CatTemplate[[#This Row],[Eq. unit cost]]),ISBLANK(CatTemplate[[#This Row],[Cons. unit cost]]),ISBLANK(CatTemplate[[#This Row],[Oth. unit cost]])), 0, IF(getUnitEffort =0,1,getUnitEffort) * CatTemplate[[#This Row],[Year6]])</f>
        <v>0</v>
      </c>
      <c r="BS156" s="29">
        <f>IF(AND(ISBLANK(CatTemplate[[#This Row],[Eq. unit cost]]),ISBLANK(CatTemplate[[#This Row],[Cons. unit cost]]),ISBLANK(CatTemplate[[#This Row],[Oth. unit cost]])), 0, IF(getUnitEffort =0,1,getUnitEffort) * CatTemplate[[#This Row],[Year7]])</f>
        <v>0</v>
      </c>
      <c r="BT156" s="29">
        <f>IF(AND(ISBLANK(CatTemplate[[#This Row],[Eq. unit cost]]),ISBLANK(CatTemplate[[#This Row],[Cons. unit cost]]),ISBLANK(CatTemplate[[#This Row],[Oth. unit cost]])), 0, IF(getUnitEffort =0,1,getUnitEffort) * CatTemplate[[#This Row],[Year8]])</f>
        <v>0</v>
      </c>
      <c r="BU156" s="29">
        <f>IF(AND(ISBLANK(CatTemplate[[#This Row],[Eq. unit cost]]),ISBLANK(CatTemplate[[#This Row],[Cons. unit cost]]),ISBLANK(CatTemplate[[#This Row],[Oth. unit cost]])), 0, IF(getUnitEffort =0,1,getUnitEffort) * CatTemplate[[#This Row],[Year9]])</f>
        <v>0</v>
      </c>
      <c r="BV156" s="29">
        <f>IF(AND(ISBLANK(CatTemplate[[#This Row],[Eq. unit cost]]),ISBLANK(CatTemplate[[#This Row],[Cons. unit cost]]),ISBLANK(CatTemplate[[#This Row],[Oth. unit cost]])), 0, IF(getUnitEffort =0,1,getUnitEffort) * CatTemplate[[#This Row],[Year10]])</f>
        <v>0</v>
      </c>
      <c r="BW156" s="29">
        <f>IF(AND(ISBLANK(CatTemplate[[#This Row],[Eq. unit cost]]),ISBLANK(CatTemplate[[#This Row],[Cons. unit cost]]),ISBLANK(CatTemplate[[#This Row],[Oth. unit cost]])), 0, IF(getUnitEffort =0,1,getUnitEffort) * CatTemplate[[#This Row],[Year11]])</f>
        <v>0</v>
      </c>
      <c r="BX156" s="29">
        <f>IF(AND(ISBLANK(CatTemplate[[#This Row],[Eq. unit cost]]),ISBLANK(CatTemplate[[#This Row],[Cons. unit cost]]),ISBLANK(CatTemplate[[#This Row],[Oth. unit cost]])), 0, IF(getUnitEffort =0,1,getUnitEffort) * CatTemplate[[#This Row],[Year12]])</f>
        <v>0</v>
      </c>
      <c r="BY156" s="29">
        <f>IF(AND(ISBLANK(CatTemplate[[#This Row],[Eq. unit cost]]),ISBLANK(CatTemplate[[#This Row],[Cons. unit cost]]),ISBLANK(CatTemplate[[#This Row],[Oth. unit cost]])), 0, IF(getUnitEffort =0,1,getUnitEffort) * CatTemplate[[#This Row],[Year13]])</f>
        <v>0</v>
      </c>
      <c r="BZ156" s="29">
        <f>IF(AND(ISBLANK(CatTemplate[[#This Row],[Eq. unit cost]]),ISBLANK(CatTemplate[[#This Row],[Cons. unit cost]]),ISBLANK(CatTemplate[[#This Row],[Oth. unit cost]])), 0, IF(getUnitEffort =0,1,getUnitEffort) * CatTemplate[[#This Row],[Year14]])</f>
        <v>0</v>
      </c>
      <c r="CA156" s="29">
        <f>IF(AND(ISBLANK(CatTemplate[[#This Row],[Eq. unit cost]]),ISBLANK(CatTemplate[[#This Row],[Cons. unit cost]]),ISBLANK(CatTemplate[[#This Row],[Oth. unit cost]])), 0, IF(getUnitEffort =0,1,getUnitEffort) * CatTemplate[[#This Row],[Year15]])</f>
        <v>0</v>
      </c>
      <c r="CB156" s="29">
        <f>IF(AND(ISBLANK(CatTemplate[[#This Row],[Eq. unit cost]]),ISBLANK(CatTemplate[[#This Row],[Cons. unit cost]]),ISBLANK(CatTemplate[[#This Row],[Oth. unit cost]])), 0, IF(getUnitEffort =0,1,getUnitEffort) * CatTemplate[[#This Row],[Year16]])</f>
        <v>0</v>
      </c>
      <c r="CC156" s="29">
        <f>IF(AND(ISBLANK(CatTemplate[[#This Row],[Eq. unit cost]]),ISBLANK(CatTemplate[[#This Row],[Cons. unit cost]]),ISBLANK(CatTemplate[[#This Row],[Oth. unit cost]])), 0, IF(getUnitEffort =0,1,getUnitEffort) * CatTemplate[[#This Row],[Year17]])</f>
        <v>0</v>
      </c>
      <c r="CD156" s="29">
        <f>IF(AND(ISBLANK(CatTemplate[[#This Row],[Eq. unit cost]]),ISBLANK(CatTemplate[[#This Row],[Cons. unit cost]]),ISBLANK(CatTemplate[[#This Row],[Oth. unit cost]])), 0, IF(getUnitEffort =0,1,getUnitEffort) * CatTemplate[[#This Row],[Year18]])</f>
        <v>0</v>
      </c>
      <c r="CE156" s="29">
        <f>IF(AND(ISBLANK(CatTemplate[[#This Row],[Eq. unit cost]]),ISBLANK(CatTemplate[[#This Row],[Cons. unit cost]]),ISBLANK(CatTemplate[[#This Row],[Oth. unit cost]])), 0, IF(getUnitEffort =0,1,getUnitEffort) * CatTemplate[[#This Row],[Year19]])</f>
        <v>0</v>
      </c>
      <c r="CF156" s="29">
        <f>IF(AND(ISBLANK(CatTemplate[[#This Row],[Eq. unit cost]]),ISBLANK(CatTemplate[[#This Row],[Cons. unit cost]]),ISBLANK(CatTemplate[[#This Row],[Oth. unit cost]])), 0, IF(getUnitEffort =0,1,getUnitEffort) * CatTemplate[[#This Row],[Year20]])</f>
        <v>0</v>
      </c>
      <c r="CG156" s="45">
        <f>SUM(CatTemplate[[#This Row],[Q1]:[Q20]])</f>
        <v>0</v>
      </c>
      <c r="CH156" s="29">
        <f>IF(ISBLANK(CatTemplate[[#This Row],[St. unit effort]]),0,(CatTemplate[[#This Row],[St. unit effort]] * CatTemplate[[#This Row],[Year1]]))</f>
        <v>0</v>
      </c>
      <c r="CI156" s="29">
        <f>IF(ISBLANK(CatTemplate[[#This Row],[St. unit effort]]),0,(CatTemplate[[#This Row],[St. unit effort]] * CatTemplate[[#This Row],[Year2]]))</f>
        <v>0</v>
      </c>
      <c r="CJ156" s="29">
        <f>IF(ISBLANK(CatTemplate[[#This Row],[St. unit effort]]),0,(CatTemplate[[#This Row],[St. unit effort]] * CatTemplate[[#This Row],[Year3]]))</f>
        <v>0</v>
      </c>
      <c r="CK156" s="29">
        <f>IF(ISBLANK(CatTemplate[[#This Row],[St. unit effort]]),0,(CatTemplate[[#This Row],[St. unit effort]] * CatTemplate[[#This Row],[Year4]]))</f>
        <v>0</v>
      </c>
      <c r="CL156" s="29">
        <f>IF(ISBLANK(CatTemplate[[#This Row],[St. unit effort]]),0,(CatTemplate[[#This Row],[St. unit effort]] * CatTemplate[[#This Row],[Year5]]))</f>
        <v>0</v>
      </c>
      <c r="CM156" s="29">
        <f>IF(ISBLANK(CatTemplate[[#This Row],[St. unit effort]]),0,(CatTemplate[[#This Row],[St. unit effort]] * CatTemplate[[#This Row],[Year6]]))</f>
        <v>0</v>
      </c>
      <c r="CN156" s="29">
        <f>IF(ISBLANK(CatTemplate[[#This Row],[St. unit effort]]),0,(CatTemplate[[#This Row],[St. unit effort]] * CatTemplate[[#This Row],[Year7]]))</f>
        <v>0</v>
      </c>
      <c r="CO156" s="29">
        <f>IF(ISBLANK(CatTemplate[[#This Row],[St. unit effort]]),0,(CatTemplate[[#This Row],[St. unit effort]] * CatTemplate[[#This Row],[Year8]]))</f>
        <v>0</v>
      </c>
      <c r="CP156" s="29">
        <f>IF(ISBLANK(CatTemplate[[#This Row],[St. unit effort]]),0,(CatTemplate[[#This Row],[St. unit effort]] * CatTemplate[[#This Row],[Year9]]))</f>
        <v>0</v>
      </c>
      <c r="CQ156" s="29">
        <f>IF(ISBLANK(CatTemplate[[#This Row],[St. unit effort]]),0,(CatTemplate[[#This Row],[St. unit effort]] * CatTemplate[[#This Row],[Year10]]))</f>
        <v>0</v>
      </c>
      <c r="CR156" s="29">
        <f>IF(ISBLANK(CatTemplate[[#This Row],[St. unit effort]]),0,(CatTemplate[[#This Row],[St. unit effort]] * CatTemplate[[#This Row],[Year11]]))</f>
        <v>0</v>
      </c>
      <c r="CS156" s="29">
        <f>IF(ISBLANK(CatTemplate[[#This Row],[St. unit effort]]),0,(CatTemplate[[#This Row],[St. unit effort]] * CatTemplate[[#This Row],[Year12]]))</f>
        <v>0</v>
      </c>
      <c r="CT156" s="29">
        <f>IF(ISBLANK(CatTemplate[[#This Row],[St. unit effort]]),0,(CatTemplate[[#This Row],[St. unit effort]] * CatTemplate[[#This Row],[Year13]]))</f>
        <v>0</v>
      </c>
      <c r="CU156" s="29">
        <f>IF(ISBLANK(CatTemplate[[#This Row],[St. unit effort]]),0,(CatTemplate[[#This Row],[St. unit effort]] * CatTemplate[[#This Row],[Year14]]))</f>
        <v>0</v>
      </c>
      <c r="CV156" s="29">
        <f>IF(ISBLANK(CatTemplate[[#This Row],[St. unit effort]]),0,(CatTemplate[[#This Row],[St. unit effort]] * CatTemplate[[#This Row],[Year15]]))</f>
        <v>0</v>
      </c>
      <c r="CW156" s="29">
        <f>IF(ISBLANK(CatTemplate[[#This Row],[St. unit effort]]),0,(CatTemplate[[#This Row],[St. unit effort]] * CatTemplate[[#This Row],[Year16]]))</f>
        <v>0</v>
      </c>
      <c r="CX156" s="29">
        <f>IF(ISBLANK(CatTemplate[[#This Row],[St. unit effort]]),0,(CatTemplate[[#This Row],[St. unit effort]] * CatTemplate[[#This Row],[Year17]]))</f>
        <v>0</v>
      </c>
      <c r="CY156" s="29">
        <f>IF(ISBLANK(CatTemplate[[#This Row],[St. unit effort]]),0,(CatTemplate[[#This Row],[St. unit effort]] * CatTemplate[[#This Row],[Year18]]))</f>
        <v>0</v>
      </c>
      <c r="CZ156" s="29">
        <f>IF(ISBLANK(CatTemplate[[#This Row],[St. unit effort]]),0,(CatTemplate[[#This Row],[St. unit effort]] * CatTemplate[[#This Row],[Year19]]))</f>
        <v>0</v>
      </c>
      <c r="DA156" s="29">
        <f>IF(ISBLANK(CatTemplate[[#This Row],[St. unit effort]]),0,(CatTemplate[[#This Row],[St. unit effort]] * CatTemplate[[#This Row],[Year20]]))</f>
        <v>0</v>
      </c>
      <c r="DB156" s="57">
        <f>IF(ISBLANK(CatTemplate[[#This Row],[St. unit effort]]),0,(CatTemplate[[#This Row],[St. unit effort]] * CatTemplate[[#This Row],[Year1]])*8/ParRatePM)</f>
        <v>0</v>
      </c>
      <c r="DC156" s="57">
        <f>IF(ISBLANK(CatTemplate[[#This Row],[St. unit effort]]),0,(CatTemplate[[#This Row],[St. unit effort]] * CatTemplate[[#This Row],[Year2]])*8/ParRatePM)</f>
        <v>0</v>
      </c>
      <c r="DD156" s="57">
        <f>IF(ISBLANK(CatTemplate[[#This Row],[St. unit effort]]),0,(CatTemplate[[#This Row],[St. unit effort]] * CatTemplate[[#This Row],[Year3]])*8/ParRatePM)</f>
        <v>0</v>
      </c>
      <c r="DE156" s="57">
        <f>IF(ISBLANK(CatTemplate[[#This Row],[St. unit effort]]),0,(CatTemplate[[#This Row],[St. unit effort]] * CatTemplate[[#This Row],[Year4]])*8/ParRatePM)</f>
        <v>0</v>
      </c>
      <c r="DF156" s="57">
        <f>IF(ISBLANK(CatTemplate[[#This Row],[St. unit effort]]),0,(CatTemplate[[#This Row],[St. unit effort]] * CatTemplate[[#This Row],[Year5]])*8/ParRatePM)</f>
        <v>0</v>
      </c>
      <c r="DG156" s="57">
        <f>IF(ISBLANK(CatTemplate[[#This Row],[St. unit effort]]),0,(CatTemplate[[#This Row],[St. unit effort]] * CatTemplate[[#This Row],[Year6]])*8/ParRatePM)</f>
        <v>0</v>
      </c>
      <c r="DH156" s="57">
        <f>IF(ISBLANK(CatTemplate[[#This Row],[St. unit effort]]),0,(CatTemplate[[#This Row],[St. unit effort]] * CatTemplate[[#This Row],[Year7]])*8/ParRatePM)</f>
        <v>0</v>
      </c>
      <c r="DI156" s="57">
        <f>IF(ISBLANK(CatTemplate[[#This Row],[St. unit effort]]),0,(CatTemplate[[#This Row],[St. unit effort]] * CatTemplate[[#This Row],[Year8]])*8/ParRatePM)</f>
        <v>0</v>
      </c>
      <c r="DJ156" s="57">
        <f>IF(ISBLANK(CatTemplate[[#This Row],[St. unit effort]]),0,(CatTemplate[[#This Row],[St. unit effort]] * CatTemplate[[#This Row],[Year9]])*8/ParRatePM)</f>
        <v>0</v>
      </c>
      <c r="DK156" s="57">
        <f>IF(ISBLANK(CatTemplate[[#This Row],[St. unit effort]]),0,(CatTemplate[[#This Row],[St. unit effort]] * CatTemplate[[#This Row],[Year10]])*8/ParRatePM)</f>
        <v>0</v>
      </c>
      <c r="DL156" s="57">
        <f>IF(ISBLANK(CatTemplate[[#This Row],[St. unit effort]]),0,(CatTemplate[[#This Row],[St. unit effort]] * CatTemplate[[#This Row],[Year11]])*8/ParRatePM)</f>
        <v>0</v>
      </c>
      <c r="DM156" s="57">
        <f>IF(ISBLANK(CatTemplate[[#This Row],[St. unit effort]]),0,(CatTemplate[[#This Row],[St. unit effort]] * CatTemplate[[#This Row],[Year12]])*8/ParRatePM)</f>
        <v>0</v>
      </c>
      <c r="DN156" s="57">
        <f>IF(ISBLANK(CatTemplate[[#This Row],[St. unit effort]]),0,(CatTemplate[[#This Row],[St. unit effort]] * CatTemplate[[#This Row],[Year13]])*8/ParRatePM)</f>
        <v>0</v>
      </c>
      <c r="DO156" s="57">
        <f>IF(ISBLANK(CatTemplate[[#This Row],[St. unit effort]]),0,(CatTemplate[[#This Row],[St. unit effort]] * CatTemplate[[#This Row],[Year14]])*8/ParRatePM)</f>
        <v>0</v>
      </c>
      <c r="DP156" s="57">
        <f>IF(ISBLANK(CatTemplate[[#This Row],[St. unit effort]]),0,(CatTemplate[[#This Row],[St. unit effort]] * CatTemplate[[#This Row],[Year15]])*8/ParRatePM)</f>
        <v>0</v>
      </c>
      <c r="DQ156" s="57">
        <f>IF(ISBLANK(CatTemplate[[#This Row],[St. unit effort]]),0,(CatTemplate[[#This Row],[St. unit effort]] * CatTemplate[[#This Row],[Year16]])*8/ParRatePM)</f>
        <v>0</v>
      </c>
      <c r="DR156" s="57">
        <f>IF(ISBLANK(CatTemplate[[#This Row],[St. unit effort]]),0,(CatTemplate[[#This Row],[St. unit effort]] * CatTemplate[[#This Row],[Year17]])*8/ParRatePM)</f>
        <v>0</v>
      </c>
      <c r="DS156" s="57">
        <f>IF(ISBLANK(CatTemplate[[#This Row],[St. unit effort]]),0,(CatTemplate[[#This Row],[St. unit effort]] * CatTemplate[[#This Row],[Year18]])*8/ParRatePM)</f>
        <v>0</v>
      </c>
      <c r="DT156" s="57">
        <f>IF(ISBLANK(CatTemplate[[#This Row],[St. unit effort]]),0,(CatTemplate[[#This Row],[St. unit effort]] * CatTemplate[[#This Row],[Year19]])*8/ParRatePM)</f>
        <v>0</v>
      </c>
      <c r="DU156" s="57">
        <f>IF(ISBLANK(CatTemplate[[#This Row],[St. unit effort]]),0,(CatTemplate[[#This Row],[St. unit effort]] * CatTemplate[[#This Row],[Year20]])*8/ParRatePM)</f>
        <v>0</v>
      </c>
      <c r="DV156" s="54">
        <f>SUM(CatTemplate[[#This Row],[PM1]:[PM20]])</f>
        <v>0</v>
      </c>
      <c r="DW156" s="56">
        <f t="shared" si="57"/>
        <v>0</v>
      </c>
      <c r="DX156" s="56">
        <f t="shared" si="57"/>
        <v>0</v>
      </c>
      <c r="DY156" s="56">
        <f t="shared" si="57"/>
        <v>0</v>
      </c>
      <c r="DZ156" s="56">
        <f t="shared" si="57"/>
        <v>0</v>
      </c>
      <c r="EA156" s="56">
        <f t="shared" si="57"/>
        <v>0</v>
      </c>
      <c r="EB156" s="56">
        <f t="shared" si="57"/>
        <v>0</v>
      </c>
      <c r="EC156" s="56">
        <f t="shared" si="57"/>
        <v>0</v>
      </c>
      <c r="ED156" s="56">
        <f t="shared" si="57"/>
        <v>0</v>
      </c>
      <c r="EE156" s="56">
        <f t="shared" si="57"/>
        <v>0</v>
      </c>
      <c r="EF156" s="56">
        <f t="shared" si="57"/>
        <v>0</v>
      </c>
      <c r="EG156" s="56">
        <f t="shared" si="57"/>
        <v>0</v>
      </c>
      <c r="EH156" s="56">
        <f t="shared" si="57"/>
        <v>0</v>
      </c>
      <c r="EI156" s="56">
        <f t="shared" si="57"/>
        <v>0</v>
      </c>
      <c r="EJ156" s="56">
        <f t="shared" si="57"/>
        <v>0</v>
      </c>
      <c r="EK156" s="56">
        <f t="shared" si="57"/>
        <v>0</v>
      </c>
      <c r="EL156" s="56">
        <f t="shared" si="57"/>
        <v>0</v>
      </c>
      <c r="EM156" s="56">
        <f t="shared" si="55"/>
        <v>0</v>
      </c>
      <c r="EN156" s="56">
        <f t="shared" si="55"/>
        <v>0</v>
      </c>
      <c r="EO156" s="56">
        <f t="shared" si="55"/>
        <v>0</v>
      </c>
      <c r="EP156" s="56">
        <f t="shared" si="55"/>
        <v>0</v>
      </c>
      <c r="EQ156" s="30">
        <f>CatTemplate[[#This Row],[Eq. unit cost]] * CatTemplate[[#This Row],[Eq. quantity]]</f>
        <v>0</v>
      </c>
      <c r="ER156" s="30">
        <f>CatTemplate[[#This Row],[Cons. unit cost]] *CatTemplate[[#This Row],[Cons. quantity]]</f>
        <v>0</v>
      </c>
      <c r="ES156" s="30">
        <f>CatTemplate[[#This Row],[Oth. unit cost]] *CatTemplate[[#This Row],[Oth. quantity]]</f>
        <v>0</v>
      </c>
      <c r="ET156" s="55">
        <f>SUM(CatTemplate[[#This Row],[CO1]:[CO20]])</f>
        <v>0</v>
      </c>
      <c r="EU156" s="56">
        <f t="shared" si="58"/>
        <v>0</v>
      </c>
      <c r="EV156" s="56">
        <f t="shared" si="58"/>
        <v>0</v>
      </c>
      <c r="EW156" s="56">
        <f t="shared" si="58"/>
        <v>0</v>
      </c>
      <c r="EX156" s="56">
        <f t="shared" si="58"/>
        <v>0</v>
      </c>
      <c r="EY156" s="56">
        <f t="shared" si="58"/>
        <v>0</v>
      </c>
      <c r="EZ156" s="56">
        <f t="shared" si="58"/>
        <v>0</v>
      </c>
      <c r="FA156" s="56">
        <f t="shared" si="58"/>
        <v>0</v>
      </c>
      <c r="FB156" s="56">
        <f t="shared" si="58"/>
        <v>0</v>
      </c>
      <c r="FC156" s="56">
        <f t="shared" si="58"/>
        <v>0</v>
      </c>
      <c r="FD156" s="56">
        <f t="shared" si="58"/>
        <v>0</v>
      </c>
      <c r="FE156" s="56">
        <f t="shared" si="58"/>
        <v>0</v>
      </c>
      <c r="FF156" s="56">
        <f t="shared" si="58"/>
        <v>0</v>
      </c>
      <c r="FG156" s="56">
        <f t="shared" si="58"/>
        <v>0</v>
      </c>
      <c r="FH156" s="56">
        <f t="shared" si="58"/>
        <v>0</v>
      </c>
      <c r="FI156" s="56">
        <f t="shared" si="58"/>
        <v>0</v>
      </c>
      <c r="FJ156" s="56">
        <f t="shared" si="58"/>
        <v>0</v>
      </c>
      <c r="FK156" s="56">
        <f t="shared" si="56"/>
        <v>0</v>
      </c>
      <c r="FL156" s="56">
        <f t="shared" si="56"/>
        <v>0</v>
      </c>
      <c r="FM156" s="56">
        <f t="shared" si="56"/>
        <v>0</v>
      </c>
      <c r="FN156" s="56">
        <f t="shared" si="56"/>
        <v>0</v>
      </c>
      <c r="FO156" s="58">
        <f>SUM(CatTemplate[[#This Row],[CS1]:[CS20]])</f>
        <v>0</v>
      </c>
      <c r="FP156" s="59">
        <f>CatTemplate[[#This Row],[Total Oth. cost]]+CatTemplate[[#This Row],[Total St. Cost]]</f>
        <v>0</v>
      </c>
      <c r="FQ156" s="33" t="e">
        <f t="shared" si="49"/>
        <v>#VALUE!</v>
      </c>
      <c r="FR156" s="33" t="e">
        <f t="shared" si="50"/>
        <v>#VALUE!</v>
      </c>
      <c r="FS156" s="30" t="e">
        <f>(CatTemplate[[#This Row],[CO1]] + CatTemplate[[#This Row],[CS1]]) * (1 + getRateOHFinal) * getRateMarkupFinal</f>
        <v>#VALUE!</v>
      </c>
      <c r="FT156" s="30" t="e">
        <f>(CatTemplate[[#This Row],[CO2]] + CatTemplate[[#This Row],[CS2]]) * (1 + getRateOHFinal) * getRateMarkupFinal</f>
        <v>#VALUE!</v>
      </c>
      <c r="FU156" s="30" t="e">
        <f>(CatTemplate[[#This Row],[CO3]] + CatTemplate[[#This Row],[CS3]]) * (1 + getRateOHFinal) * getRateMarkupFinal</f>
        <v>#VALUE!</v>
      </c>
      <c r="FV156" s="30" t="e">
        <f>(CatTemplate[[#This Row],[CO4]] + CatTemplate[[#This Row],[CS4]]) * (1 + getRateOHFinal) * getRateMarkupFinal</f>
        <v>#VALUE!</v>
      </c>
      <c r="FW156" s="30" t="e">
        <f>(CatTemplate[[#This Row],[CO5]] + CatTemplate[[#This Row],[CS5]]) * (1 + getRateOHFinal) * getRateMarkupFinal</f>
        <v>#VALUE!</v>
      </c>
      <c r="FX156" s="30" t="e">
        <f>(CatTemplate[[#This Row],[CO6]] + CatTemplate[[#This Row],[CS6]]) * (1 + getRateOHFinal) * getRateMarkupFinal</f>
        <v>#VALUE!</v>
      </c>
      <c r="FY156" s="30" t="e">
        <f>(CatTemplate[[#This Row],[CO7]] + CatTemplate[[#This Row],[CS7]]) * (1 + getRateOHFinal) * getRateMarkupFinal</f>
        <v>#VALUE!</v>
      </c>
      <c r="FZ156" s="30" t="e">
        <f>(CatTemplate[[#This Row],[CO8]] + CatTemplate[[#This Row],[CS8]]) * (1 + getRateOHFinal) * getRateMarkupFinal</f>
        <v>#VALUE!</v>
      </c>
      <c r="GA156" s="30" t="e">
        <f>(CatTemplate[[#This Row],[CO9]] + CatTemplate[[#This Row],[CS9]]) * (1 + getRateOHFinal) * getRateMarkupFinal</f>
        <v>#VALUE!</v>
      </c>
      <c r="GB156" s="30" t="e">
        <f>(CatTemplate[[#This Row],[CO10]] + CatTemplate[[#This Row],[CS10]]) * (1 + getRateOHFinal) * getRateMarkupFinal</f>
        <v>#VALUE!</v>
      </c>
      <c r="GC156" s="30" t="e">
        <f>(CatTemplate[[#This Row],[CO11]] + CatTemplate[[#This Row],[CS11]]) * (1 + getRateOHFinal) * getRateMarkupFinal</f>
        <v>#VALUE!</v>
      </c>
      <c r="GD156" s="30" t="e">
        <f>(CatTemplate[[#This Row],[CO12]] + CatTemplate[[#This Row],[CS12]]) * (1 + getRateOHFinal) * getRateMarkupFinal</f>
        <v>#VALUE!</v>
      </c>
      <c r="GE156" s="30" t="e">
        <f>(CatTemplate[[#This Row],[CO13]] + CatTemplate[[#This Row],[CS13]]) * (1 + getRateOHFinal) * getRateMarkupFinal</f>
        <v>#VALUE!</v>
      </c>
      <c r="GF156" s="30" t="e">
        <f>(CatTemplate[[#This Row],[CO14]] + CatTemplate[[#This Row],[CS14]]) * (1 + getRateOHFinal) * getRateMarkupFinal</f>
        <v>#VALUE!</v>
      </c>
      <c r="GG156" s="30" t="e">
        <f>(CatTemplate[[#This Row],[CO15]] + CatTemplate[[#This Row],[CS15]]) * (1 + getRateOHFinal) * getRateMarkupFinal</f>
        <v>#VALUE!</v>
      </c>
      <c r="GH156" s="30" t="e">
        <f>(CatTemplate[[#This Row],[CO16]] + CatTemplate[[#This Row],[CS16]]) * (1 + getRateOHFinal) * getRateMarkupFinal</f>
        <v>#VALUE!</v>
      </c>
      <c r="GI156" s="30" t="e">
        <f>(CatTemplate[[#This Row],[CO17]] + CatTemplate[[#This Row],[CS17]]) * (1 + getRateOHFinal) * getRateMarkupFinal</f>
        <v>#VALUE!</v>
      </c>
      <c r="GJ156" s="30" t="e">
        <f>(CatTemplate[[#This Row],[CO18]] + CatTemplate[[#This Row],[CS18]]) * (1 + getRateOHFinal) * getRateMarkupFinal</f>
        <v>#VALUE!</v>
      </c>
      <c r="GK156" s="30" t="e">
        <f>(CatTemplate[[#This Row],[CO19]] + CatTemplate[[#This Row],[CS19]]) * (1 + getRateOHFinal) * getRateMarkupFinal</f>
        <v>#VALUE!</v>
      </c>
      <c r="GL156" s="30" t="e">
        <f>(CatTemplate[[#This Row],[CO20]] + CatTemplate[[#This Row],[CS20]]) * (1 + getRateOHFinal) * getRateMarkupFinal</f>
        <v>#VALUE!</v>
      </c>
      <c r="GM156" s="30" t="e">
        <f t="shared" si="51"/>
        <v>#VALUE!</v>
      </c>
      <c r="GN156" s="30" t="e">
        <f t="shared" si="52"/>
        <v>#VALUE!</v>
      </c>
      <c r="GO156" s="30" t="e">
        <f t="shared" si="53"/>
        <v>#VALUE!</v>
      </c>
      <c r="GP156" s="30" t="e">
        <f t="shared" si="54"/>
        <v>#VALUE!</v>
      </c>
      <c r="GQ156" s="30" t="e">
        <f>(CatTemplate[[#This Row],[CO1]]+CatTemplate[[#This Row],[CS1]]) * (1+ getRateOHFinal) * (1 + getRateMarkupFinal)</f>
        <v>#VALUE!</v>
      </c>
      <c r="GR156" s="30" t="e">
        <f>(CatTemplate[[#This Row],[CO2]]+CatTemplate[[#This Row],[CS2]]) * (1+ getRateOHFinal) * (1 + getRateMarkupFinal)</f>
        <v>#VALUE!</v>
      </c>
      <c r="GS156" s="30" t="e">
        <f>(CatTemplate[[#This Row],[CO3]]+CatTemplate[[#This Row],[CS3]]) * (1+ getRateOHFinal) * (1 + getRateMarkupFinal)</f>
        <v>#VALUE!</v>
      </c>
      <c r="GT156" s="30" t="e">
        <f>(CatTemplate[[#This Row],[CO4]]+CatTemplate[[#This Row],[CS4]]) * (1+ getRateOHFinal) * (1 + getRateMarkupFinal)</f>
        <v>#VALUE!</v>
      </c>
      <c r="GU156" s="30" t="e">
        <f>(CatTemplate[[#This Row],[CO5]]+CatTemplate[[#This Row],[CS5]]) * (1+ getRateOHFinal) * (1 + getRateMarkupFinal)</f>
        <v>#VALUE!</v>
      </c>
      <c r="GV156" s="30" t="e">
        <f>(CatTemplate[[#This Row],[CO6]]+CatTemplate[[#This Row],[CS6]]) * (1+ getRateOHFinal) * (1 + getRateMarkupFinal)</f>
        <v>#VALUE!</v>
      </c>
      <c r="GW156" s="30" t="e">
        <f>(CatTemplate[[#This Row],[CO7]]+CatTemplate[[#This Row],[CS7]]) * (1+ getRateOHFinal) * (1 + getRateMarkupFinal)</f>
        <v>#VALUE!</v>
      </c>
      <c r="GX156" s="30" t="e">
        <f>(CatTemplate[[#This Row],[CO8]]+CatTemplate[[#This Row],[CS8]]) * (1+ getRateOHFinal) * (1 + getRateMarkupFinal)</f>
        <v>#VALUE!</v>
      </c>
      <c r="GY156" s="30" t="e">
        <f>(CatTemplate[[#This Row],[CO9]]+CatTemplate[[#This Row],[CS9]]) * (1+ getRateOHFinal) * (1 + getRateMarkupFinal)</f>
        <v>#VALUE!</v>
      </c>
      <c r="GZ156" s="30" t="e">
        <f>(CatTemplate[[#This Row],[CO10]]+CatTemplate[[#This Row],[CS10]]) * (1+ getRateOHFinal) * (1 + getRateMarkupFinal)</f>
        <v>#VALUE!</v>
      </c>
      <c r="HA156" s="30" t="e">
        <f>(CatTemplate[[#This Row],[CO11]]+CatTemplate[[#This Row],[CS11]]) * (1+ getRateOHFinal) * (1 + getRateMarkupFinal)</f>
        <v>#VALUE!</v>
      </c>
      <c r="HB156" s="30" t="e">
        <f>(CatTemplate[[#This Row],[CO12]]+CatTemplate[[#This Row],[CS12]]) * (1+ getRateOHFinal) * (1 + getRateMarkupFinal)</f>
        <v>#VALUE!</v>
      </c>
      <c r="HC156" s="30" t="e">
        <f>(CatTemplate[[#This Row],[CO13]]+CatTemplate[[#This Row],[CS13]]) * (1+ getRateOHFinal) * (1 + getRateMarkupFinal)</f>
        <v>#VALUE!</v>
      </c>
      <c r="HD156" s="30" t="e">
        <f>(CatTemplate[[#This Row],[CO14]]+CatTemplate[[#This Row],[CS14]]) * (1+ getRateOHFinal) * (1 + getRateMarkupFinal)</f>
        <v>#VALUE!</v>
      </c>
      <c r="HE156" s="30" t="e">
        <f>(CatTemplate[[#This Row],[CO15]]+CatTemplate[[#This Row],[CS15]]) * (1+ getRateOHFinal) * (1 + getRateMarkupFinal)</f>
        <v>#VALUE!</v>
      </c>
      <c r="HF156" s="30" t="e">
        <f>(CatTemplate[[#This Row],[CO16]]+CatTemplate[[#This Row],[CS16]]) * (1+ getRateOHFinal) * (1 + getRateMarkupFinal)</f>
        <v>#VALUE!</v>
      </c>
      <c r="HG156" s="30" t="e">
        <f>(CatTemplate[[#This Row],[CO17]]+CatTemplate[[#This Row],[CS17]]) * (1+ getRateOHFinal) * (1 + getRateMarkupFinal)</f>
        <v>#VALUE!</v>
      </c>
      <c r="HH156" s="30" t="e">
        <f>(CatTemplate[[#This Row],[CO18]]+CatTemplate[[#This Row],[CS18]]) * (1+ getRateOHFinal) * (1 + getRateMarkupFinal)</f>
        <v>#VALUE!</v>
      </c>
      <c r="HI156" s="30" t="e">
        <f>(CatTemplate[[#This Row],[CO19]]+CatTemplate[[#This Row],[CS19]]) * (1+ getRateOHFinal) * (1 + getRateMarkupFinal)</f>
        <v>#VALUE!</v>
      </c>
      <c r="HJ156" s="30" t="e">
        <f>(CatTemplate[[#This Row],[CO20]]+CatTemplate[[#This Row],[CS20]]) * (1+ getRateOHFinal) * (1 + getRateMarkupFinal)</f>
        <v>#VALUE!</v>
      </c>
      <c r="HK156" s="39" t="e">
        <f>CatTemplate[[#This Row],[Total cost]]+CatTemplate[[#This Row],[OH Amount]]+CatTemplate[[#This Row],[Markup]]</f>
        <v>#VALUE!</v>
      </c>
      <c r="HL156" s="63">
        <f>IF(CatTemplate[[#This Row],[Units]]="Days",CatTemplate[[#This Row],[Project quantity]]*CatTemplate[[#This Row],[St. unit effort]],CatTemplate[[#This Row],[Project quantity]])</f>
        <v>0</v>
      </c>
      <c r="HM156" s="287">
        <f>IFERROR(CatTemplate[[#This Row],[Total Price]]/(CatTemplate[[#This Row],[Final Quantity]]),0)</f>
        <v>0</v>
      </c>
      <c r="HN156" s="261"/>
    </row>
    <row r="157" spans="2:222" x14ac:dyDescent="0.2">
      <c r="B157" s="6" t="s">
        <v>75</v>
      </c>
      <c r="C157" s="22">
        <v>2</v>
      </c>
      <c r="D157" s="7" t="s">
        <v>75</v>
      </c>
      <c r="E157" s="24">
        <v>10</v>
      </c>
      <c r="F157" s="18" t="s">
        <v>164</v>
      </c>
      <c r="G157" s="26">
        <v>43</v>
      </c>
      <c r="H157" s="18" t="s">
        <v>166</v>
      </c>
      <c r="I157" s="18" t="s">
        <v>899</v>
      </c>
      <c r="J157" s="15" t="s">
        <v>28</v>
      </c>
      <c r="K157" s="15"/>
      <c r="L157" s="15" t="s">
        <v>140</v>
      </c>
      <c r="M157" s="15" t="s">
        <v>206</v>
      </c>
      <c r="N157" s="15" t="s">
        <v>858</v>
      </c>
      <c r="O157" s="320"/>
      <c r="P157" s="71"/>
      <c r="Q157" s="108"/>
      <c r="R157" s="73"/>
      <c r="S157" s="97"/>
      <c r="T157" s="100">
        <f>getEqUnitCost</f>
        <v>0</v>
      </c>
      <c r="U157" s="73">
        <f>getEqUnitEffort</f>
        <v>0</v>
      </c>
      <c r="V157" s="101">
        <f>getEqQuantity</f>
        <v>0</v>
      </c>
      <c r="W157" s="320"/>
      <c r="X157" s="100">
        <f>getConsUnitCost</f>
        <v>0</v>
      </c>
      <c r="Y157" s="73">
        <f>getConsUnitEffort</f>
        <v>0</v>
      </c>
      <c r="Z157" s="14">
        <f>getConsQuantity</f>
        <v>0</v>
      </c>
      <c r="AA157" s="320"/>
      <c r="AB157" s="72"/>
      <c r="AC157" s="112"/>
      <c r="AD157" s="14">
        <f>getOthQuantity</f>
        <v>0</v>
      </c>
      <c r="AE157" s="320"/>
      <c r="AF157" s="28" t="str">
        <f>IF(ISBLANK(CatTemplate[[#This Row],[Resource type]]),"",CatTemplate[[#This Row],[Resource type]])</f>
        <v>CIEC CRA</v>
      </c>
      <c r="AG157" s="242">
        <f>getStaffUnitCost</f>
        <v>529.72667641480098</v>
      </c>
      <c r="AH157" s="113">
        <f>getStaffUnitEffort</f>
        <v>0</v>
      </c>
      <c r="AI157" s="40">
        <f>getStaffQuantity</f>
        <v>0</v>
      </c>
      <c r="AJ157" s="41">
        <f>CatTemplate[[#This Row],[St. quantity]]*8/ParRatePM</f>
        <v>0</v>
      </c>
      <c r="AK157" s="320"/>
      <c r="AL157" s="53" t="str">
        <f>CatTemplate[[#This Row],[Item type]]</f>
        <v>Days</v>
      </c>
      <c r="AM157" s="12">
        <f>SUM(CatTemplate[[#This Row],[Year1]:[Year20]])</f>
        <v>0</v>
      </c>
      <c r="AN157" s="52"/>
      <c r="AO157" s="52"/>
      <c r="AP157" s="52"/>
      <c r="AQ157" s="8"/>
      <c r="AR157" s="8"/>
      <c r="AS157" s="8"/>
      <c r="AT157" s="8"/>
      <c r="AU157" s="8"/>
      <c r="AV157" s="8"/>
      <c r="AW157" s="8"/>
      <c r="AX157" s="8"/>
      <c r="AY157" s="8"/>
      <c r="AZ157" s="8"/>
      <c r="BA157" s="8"/>
      <c r="BB157" s="8"/>
      <c r="BC157" s="8"/>
      <c r="BD157" s="8"/>
      <c r="BE157" s="8"/>
      <c r="BF157" s="8"/>
      <c r="BG157" s="36"/>
      <c r="BH157" s="320"/>
      <c r="BI157" s="37" t="str">
        <f>getCostCategory</f>
        <v>01 Staff costs</v>
      </c>
      <c r="BJ157" s="37" t="str">
        <f>getSection</f>
        <v>02 Patient visits and data collection</v>
      </c>
      <c r="BK157" s="32" t="str">
        <f>getObject</f>
        <v>CIEC CRA</v>
      </c>
      <c r="BL157" s="30">
        <f>IFERROR(getUnitCost * IF(CatTemplate[[#This Row],[Cost Category Comp.]]="01 Staff costs", 1,1),0)</f>
        <v>529.72667641480098</v>
      </c>
      <c r="BM157" s="29">
        <f>IF(AND(ISBLANK(CatTemplate[[#This Row],[Eq. unit cost]]),ISBLANK(CatTemplate[[#This Row],[Cons. unit cost]]),ISBLANK(CatTemplate[[#This Row],[Oth. unit cost]])), 0, IF(getUnitEffort =0,1,getUnitEffort) * CatTemplate[[#This Row],[Year1]])</f>
        <v>0</v>
      </c>
      <c r="BN157" s="29">
        <f>IF(AND(ISBLANK(CatTemplate[[#This Row],[Eq. unit cost]]),ISBLANK(CatTemplate[[#This Row],[Cons. unit cost]]),ISBLANK(CatTemplate[[#This Row],[Oth. unit cost]])), 0, IF(getUnitEffort =0,1,getUnitEffort) * CatTemplate[[#This Row],[Year2]])</f>
        <v>0</v>
      </c>
      <c r="BO157" s="29">
        <f>IF(AND(ISBLANK(CatTemplate[[#This Row],[Eq. unit cost]]),ISBLANK(CatTemplate[[#This Row],[Cons. unit cost]]),ISBLANK(CatTemplate[[#This Row],[Oth. unit cost]])), 0, IF(getUnitEffort =0,1,getUnitEffort) * CatTemplate[[#This Row],[Year3]])</f>
        <v>0</v>
      </c>
      <c r="BP157" s="29">
        <f>IF(AND(ISBLANK(CatTemplate[[#This Row],[Eq. unit cost]]),ISBLANK(CatTemplate[[#This Row],[Cons. unit cost]]),ISBLANK(CatTemplate[[#This Row],[Oth. unit cost]])), 0, IF(getUnitEffort =0,1,getUnitEffort) * CatTemplate[[#This Row],[Year4]])</f>
        <v>0</v>
      </c>
      <c r="BQ157" s="29">
        <f>IF(AND(ISBLANK(CatTemplate[[#This Row],[Eq. unit cost]]),ISBLANK(CatTemplate[[#This Row],[Cons. unit cost]]),ISBLANK(CatTemplate[[#This Row],[Oth. unit cost]])), 0, IF(getUnitEffort =0,1,getUnitEffort) * CatTemplate[[#This Row],[Year5]])</f>
        <v>0</v>
      </c>
      <c r="BR157" s="29">
        <f>IF(AND(ISBLANK(CatTemplate[[#This Row],[Eq. unit cost]]),ISBLANK(CatTemplate[[#This Row],[Cons. unit cost]]),ISBLANK(CatTemplate[[#This Row],[Oth. unit cost]])), 0, IF(getUnitEffort =0,1,getUnitEffort) * CatTemplate[[#This Row],[Year6]])</f>
        <v>0</v>
      </c>
      <c r="BS157" s="29">
        <f>IF(AND(ISBLANK(CatTemplate[[#This Row],[Eq. unit cost]]),ISBLANK(CatTemplate[[#This Row],[Cons. unit cost]]),ISBLANK(CatTemplate[[#This Row],[Oth. unit cost]])), 0, IF(getUnitEffort =0,1,getUnitEffort) * CatTemplate[[#This Row],[Year7]])</f>
        <v>0</v>
      </c>
      <c r="BT157" s="29">
        <f>IF(AND(ISBLANK(CatTemplate[[#This Row],[Eq. unit cost]]),ISBLANK(CatTemplate[[#This Row],[Cons. unit cost]]),ISBLANK(CatTemplate[[#This Row],[Oth. unit cost]])), 0, IF(getUnitEffort =0,1,getUnitEffort) * CatTemplate[[#This Row],[Year8]])</f>
        <v>0</v>
      </c>
      <c r="BU157" s="29">
        <f>IF(AND(ISBLANK(CatTemplate[[#This Row],[Eq. unit cost]]),ISBLANK(CatTemplate[[#This Row],[Cons. unit cost]]),ISBLANK(CatTemplate[[#This Row],[Oth. unit cost]])), 0, IF(getUnitEffort =0,1,getUnitEffort) * CatTemplate[[#This Row],[Year9]])</f>
        <v>0</v>
      </c>
      <c r="BV157" s="29">
        <f>IF(AND(ISBLANK(CatTemplate[[#This Row],[Eq. unit cost]]),ISBLANK(CatTemplate[[#This Row],[Cons. unit cost]]),ISBLANK(CatTemplate[[#This Row],[Oth. unit cost]])), 0, IF(getUnitEffort =0,1,getUnitEffort) * CatTemplate[[#This Row],[Year10]])</f>
        <v>0</v>
      </c>
      <c r="BW157" s="29">
        <f>IF(AND(ISBLANK(CatTemplate[[#This Row],[Eq. unit cost]]),ISBLANK(CatTemplate[[#This Row],[Cons. unit cost]]),ISBLANK(CatTemplate[[#This Row],[Oth. unit cost]])), 0, IF(getUnitEffort =0,1,getUnitEffort) * CatTemplate[[#This Row],[Year11]])</f>
        <v>0</v>
      </c>
      <c r="BX157" s="29">
        <f>IF(AND(ISBLANK(CatTemplate[[#This Row],[Eq. unit cost]]),ISBLANK(CatTemplate[[#This Row],[Cons. unit cost]]),ISBLANK(CatTemplate[[#This Row],[Oth. unit cost]])), 0, IF(getUnitEffort =0,1,getUnitEffort) * CatTemplate[[#This Row],[Year12]])</f>
        <v>0</v>
      </c>
      <c r="BY157" s="29">
        <f>IF(AND(ISBLANK(CatTemplate[[#This Row],[Eq. unit cost]]),ISBLANK(CatTemplate[[#This Row],[Cons. unit cost]]),ISBLANK(CatTemplate[[#This Row],[Oth. unit cost]])), 0, IF(getUnitEffort =0,1,getUnitEffort) * CatTemplate[[#This Row],[Year13]])</f>
        <v>0</v>
      </c>
      <c r="BZ157" s="29">
        <f>IF(AND(ISBLANK(CatTemplate[[#This Row],[Eq. unit cost]]),ISBLANK(CatTemplate[[#This Row],[Cons. unit cost]]),ISBLANK(CatTemplate[[#This Row],[Oth. unit cost]])), 0, IF(getUnitEffort =0,1,getUnitEffort) * CatTemplate[[#This Row],[Year14]])</f>
        <v>0</v>
      </c>
      <c r="CA157" s="29">
        <f>IF(AND(ISBLANK(CatTemplate[[#This Row],[Eq. unit cost]]),ISBLANK(CatTemplate[[#This Row],[Cons. unit cost]]),ISBLANK(CatTemplate[[#This Row],[Oth. unit cost]])), 0, IF(getUnitEffort =0,1,getUnitEffort) * CatTemplate[[#This Row],[Year15]])</f>
        <v>0</v>
      </c>
      <c r="CB157" s="29">
        <f>IF(AND(ISBLANK(CatTemplate[[#This Row],[Eq. unit cost]]),ISBLANK(CatTemplate[[#This Row],[Cons. unit cost]]),ISBLANK(CatTemplate[[#This Row],[Oth. unit cost]])), 0, IF(getUnitEffort =0,1,getUnitEffort) * CatTemplate[[#This Row],[Year16]])</f>
        <v>0</v>
      </c>
      <c r="CC157" s="29">
        <f>IF(AND(ISBLANK(CatTemplate[[#This Row],[Eq. unit cost]]),ISBLANK(CatTemplate[[#This Row],[Cons. unit cost]]),ISBLANK(CatTemplate[[#This Row],[Oth. unit cost]])), 0, IF(getUnitEffort =0,1,getUnitEffort) * CatTemplate[[#This Row],[Year17]])</f>
        <v>0</v>
      </c>
      <c r="CD157" s="29">
        <f>IF(AND(ISBLANK(CatTemplate[[#This Row],[Eq. unit cost]]),ISBLANK(CatTemplate[[#This Row],[Cons. unit cost]]),ISBLANK(CatTemplate[[#This Row],[Oth. unit cost]])), 0, IF(getUnitEffort =0,1,getUnitEffort) * CatTemplate[[#This Row],[Year18]])</f>
        <v>0</v>
      </c>
      <c r="CE157" s="29">
        <f>IF(AND(ISBLANK(CatTemplate[[#This Row],[Eq. unit cost]]),ISBLANK(CatTemplate[[#This Row],[Cons. unit cost]]),ISBLANK(CatTemplate[[#This Row],[Oth. unit cost]])), 0, IF(getUnitEffort =0,1,getUnitEffort) * CatTemplate[[#This Row],[Year19]])</f>
        <v>0</v>
      </c>
      <c r="CF157" s="29">
        <f>IF(AND(ISBLANK(CatTemplate[[#This Row],[Eq. unit cost]]),ISBLANK(CatTemplate[[#This Row],[Cons. unit cost]]),ISBLANK(CatTemplate[[#This Row],[Oth. unit cost]])), 0, IF(getUnitEffort =0,1,getUnitEffort) * CatTemplate[[#This Row],[Year20]])</f>
        <v>0</v>
      </c>
      <c r="CG157" s="45">
        <f>SUM(CatTemplate[[#This Row],[Q1]:[Q20]])</f>
        <v>0</v>
      </c>
      <c r="CH157" s="29">
        <f>IF(ISBLANK(CatTemplate[[#This Row],[St. unit effort]]),0,(CatTemplate[[#This Row],[St. unit effort]] * CatTemplate[[#This Row],[Year1]]))</f>
        <v>0</v>
      </c>
      <c r="CI157" s="29">
        <f>IF(ISBLANK(CatTemplate[[#This Row],[St. unit effort]]),0,(CatTemplate[[#This Row],[St. unit effort]] * CatTemplate[[#This Row],[Year2]]))</f>
        <v>0</v>
      </c>
      <c r="CJ157" s="29">
        <f>IF(ISBLANK(CatTemplate[[#This Row],[St. unit effort]]),0,(CatTemplate[[#This Row],[St. unit effort]] * CatTemplate[[#This Row],[Year3]]))</f>
        <v>0</v>
      </c>
      <c r="CK157" s="29">
        <f>IF(ISBLANK(CatTemplate[[#This Row],[St. unit effort]]),0,(CatTemplate[[#This Row],[St. unit effort]] * CatTemplate[[#This Row],[Year4]]))</f>
        <v>0</v>
      </c>
      <c r="CL157" s="29">
        <f>IF(ISBLANK(CatTemplate[[#This Row],[St. unit effort]]),0,(CatTemplate[[#This Row],[St. unit effort]] * CatTemplate[[#This Row],[Year5]]))</f>
        <v>0</v>
      </c>
      <c r="CM157" s="29">
        <f>IF(ISBLANK(CatTemplate[[#This Row],[St. unit effort]]),0,(CatTemplate[[#This Row],[St. unit effort]] * CatTemplate[[#This Row],[Year6]]))</f>
        <v>0</v>
      </c>
      <c r="CN157" s="29">
        <f>IF(ISBLANK(CatTemplate[[#This Row],[St. unit effort]]),0,(CatTemplate[[#This Row],[St. unit effort]] * CatTemplate[[#This Row],[Year7]]))</f>
        <v>0</v>
      </c>
      <c r="CO157" s="29">
        <f>IF(ISBLANK(CatTemplate[[#This Row],[St. unit effort]]),0,(CatTemplate[[#This Row],[St. unit effort]] * CatTemplate[[#This Row],[Year8]]))</f>
        <v>0</v>
      </c>
      <c r="CP157" s="29">
        <f>IF(ISBLANK(CatTemplate[[#This Row],[St. unit effort]]),0,(CatTemplate[[#This Row],[St. unit effort]] * CatTemplate[[#This Row],[Year9]]))</f>
        <v>0</v>
      </c>
      <c r="CQ157" s="29">
        <f>IF(ISBLANK(CatTemplate[[#This Row],[St. unit effort]]),0,(CatTemplate[[#This Row],[St. unit effort]] * CatTemplate[[#This Row],[Year10]]))</f>
        <v>0</v>
      </c>
      <c r="CR157" s="29">
        <f>IF(ISBLANK(CatTemplate[[#This Row],[St. unit effort]]),0,(CatTemplate[[#This Row],[St. unit effort]] * CatTemplate[[#This Row],[Year11]]))</f>
        <v>0</v>
      </c>
      <c r="CS157" s="29">
        <f>IF(ISBLANK(CatTemplate[[#This Row],[St. unit effort]]),0,(CatTemplate[[#This Row],[St. unit effort]] * CatTemplate[[#This Row],[Year12]]))</f>
        <v>0</v>
      </c>
      <c r="CT157" s="29">
        <f>IF(ISBLANK(CatTemplate[[#This Row],[St. unit effort]]),0,(CatTemplate[[#This Row],[St. unit effort]] * CatTemplate[[#This Row],[Year13]]))</f>
        <v>0</v>
      </c>
      <c r="CU157" s="29">
        <f>IF(ISBLANK(CatTemplate[[#This Row],[St. unit effort]]),0,(CatTemplate[[#This Row],[St. unit effort]] * CatTemplate[[#This Row],[Year14]]))</f>
        <v>0</v>
      </c>
      <c r="CV157" s="29">
        <f>IF(ISBLANK(CatTemplate[[#This Row],[St. unit effort]]),0,(CatTemplate[[#This Row],[St. unit effort]] * CatTemplate[[#This Row],[Year15]]))</f>
        <v>0</v>
      </c>
      <c r="CW157" s="29">
        <f>IF(ISBLANK(CatTemplate[[#This Row],[St. unit effort]]),0,(CatTemplate[[#This Row],[St. unit effort]] * CatTemplate[[#This Row],[Year16]]))</f>
        <v>0</v>
      </c>
      <c r="CX157" s="29">
        <f>IF(ISBLANK(CatTemplate[[#This Row],[St. unit effort]]),0,(CatTemplate[[#This Row],[St. unit effort]] * CatTemplate[[#This Row],[Year17]]))</f>
        <v>0</v>
      </c>
      <c r="CY157" s="29">
        <f>IF(ISBLANK(CatTemplate[[#This Row],[St. unit effort]]),0,(CatTemplate[[#This Row],[St. unit effort]] * CatTemplate[[#This Row],[Year18]]))</f>
        <v>0</v>
      </c>
      <c r="CZ157" s="29">
        <f>IF(ISBLANK(CatTemplate[[#This Row],[St. unit effort]]),0,(CatTemplate[[#This Row],[St. unit effort]] * CatTemplate[[#This Row],[Year19]]))</f>
        <v>0</v>
      </c>
      <c r="DA157" s="29">
        <f>IF(ISBLANK(CatTemplate[[#This Row],[St. unit effort]]),0,(CatTemplate[[#This Row],[St. unit effort]] * CatTemplate[[#This Row],[Year20]]))</f>
        <v>0</v>
      </c>
      <c r="DB157" s="57">
        <f>IF(ISBLANK(CatTemplate[[#This Row],[St. unit effort]]),0,(CatTemplate[[#This Row],[St. unit effort]] * CatTemplate[[#This Row],[Year1]])*8/ParRatePM)</f>
        <v>0</v>
      </c>
      <c r="DC157" s="57">
        <f>IF(ISBLANK(CatTemplate[[#This Row],[St. unit effort]]),0,(CatTemplate[[#This Row],[St. unit effort]] * CatTemplate[[#This Row],[Year2]])*8/ParRatePM)</f>
        <v>0</v>
      </c>
      <c r="DD157" s="57">
        <f>IF(ISBLANK(CatTemplate[[#This Row],[St. unit effort]]),0,(CatTemplate[[#This Row],[St. unit effort]] * CatTemplate[[#This Row],[Year3]])*8/ParRatePM)</f>
        <v>0</v>
      </c>
      <c r="DE157" s="57">
        <f>IF(ISBLANK(CatTemplate[[#This Row],[St. unit effort]]),0,(CatTemplate[[#This Row],[St. unit effort]] * CatTemplate[[#This Row],[Year4]])*8/ParRatePM)</f>
        <v>0</v>
      </c>
      <c r="DF157" s="57">
        <f>IF(ISBLANK(CatTemplate[[#This Row],[St. unit effort]]),0,(CatTemplate[[#This Row],[St. unit effort]] * CatTemplate[[#This Row],[Year5]])*8/ParRatePM)</f>
        <v>0</v>
      </c>
      <c r="DG157" s="57">
        <f>IF(ISBLANK(CatTemplate[[#This Row],[St. unit effort]]),0,(CatTemplate[[#This Row],[St. unit effort]] * CatTemplate[[#This Row],[Year6]])*8/ParRatePM)</f>
        <v>0</v>
      </c>
      <c r="DH157" s="57">
        <f>IF(ISBLANK(CatTemplate[[#This Row],[St. unit effort]]),0,(CatTemplate[[#This Row],[St. unit effort]] * CatTemplate[[#This Row],[Year7]])*8/ParRatePM)</f>
        <v>0</v>
      </c>
      <c r="DI157" s="57">
        <f>IF(ISBLANK(CatTemplate[[#This Row],[St. unit effort]]),0,(CatTemplate[[#This Row],[St. unit effort]] * CatTemplate[[#This Row],[Year8]])*8/ParRatePM)</f>
        <v>0</v>
      </c>
      <c r="DJ157" s="57">
        <f>IF(ISBLANK(CatTemplate[[#This Row],[St. unit effort]]),0,(CatTemplate[[#This Row],[St. unit effort]] * CatTemplate[[#This Row],[Year9]])*8/ParRatePM)</f>
        <v>0</v>
      </c>
      <c r="DK157" s="57">
        <f>IF(ISBLANK(CatTemplate[[#This Row],[St. unit effort]]),0,(CatTemplate[[#This Row],[St. unit effort]] * CatTemplate[[#This Row],[Year10]])*8/ParRatePM)</f>
        <v>0</v>
      </c>
      <c r="DL157" s="57">
        <f>IF(ISBLANK(CatTemplate[[#This Row],[St. unit effort]]),0,(CatTemplate[[#This Row],[St. unit effort]] * CatTemplate[[#This Row],[Year11]])*8/ParRatePM)</f>
        <v>0</v>
      </c>
      <c r="DM157" s="57">
        <f>IF(ISBLANK(CatTemplate[[#This Row],[St. unit effort]]),0,(CatTemplate[[#This Row],[St. unit effort]] * CatTemplate[[#This Row],[Year12]])*8/ParRatePM)</f>
        <v>0</v>
      </c>
      <c r="DN157" s="57">
        <f>IF(ISBLANK(CatTemplate[[#This Row],[St. unit effort]]),0,(CatTemplate[[#This Row],[St. unit effort]] * CatTemplate[[#This Row],[Year13]])*8/ParRatePM)</f>
        <v>0</v>
      </c>
      <c r="DO157" s="57">
        <f>IF(ISBLANK(CatTemplate[[#This Row],[St. unit effort]]),0,(CatTemplate[[#This Row],[St. unit effort]] * CatTemplate[[#This Row],[Year14]])*8/ParRatePM)</f>
        <v>0</v>
      </c>
      <c r="DP157" s="57">
        <f>IF(ISBLANK(CatTemplate[[#This Row],[St. unit effort]]),0,(CatTemplate[[#This Row],[St. unit effort]] * CatTemplate[[#This Row],[Year15]])*8/ParRatePM)</f>
        <v>0</v>
      </c>
      <c r="DQ157" s="57">
        <f>IF(ISBLANK(CatTemplate[[#This Row],[St. unit effort]]),0,(CatTemplate[[#This Row],[St. unit effort]] * CatTemplate[[#This Row],[Year16]])*8/ParRatePM)</f>
        <v>0</v>
      </c>
      <c r="DR157" s="57">
        <f>IF(ISBLANK(CatTemplate[[#This Row],[St. unit effort]]),0,(CatTemplate[[#This Row],[St. unit effort]] * CatTemplate[[#This Row],[Year17]])*8/ParRatePM)</f>
        <v>0</v>
      </c>
      <c r="DS157" s="57">
        <f>IF(ISBLANK(CatTemplate[[#This Row],[St. unit effort]]),0,(CatTemplate[[#This Row],[St. unit effort]] * CatTemplate[[#This Row],[Year18]])*8/ParRatePM)</f>
        <v>0</v>
      </c>
      <c r="DT157" s="57">
        <f>IF(ISBLANK(CatTemplate[[#This Row],[St. unit effort]]),0,(CatTemplate[[#This Row],[St. unit effort]] * CatTemplate[[#This Row],[Year19]])*8/ParRatePM)</f>
        <v>0</v>
      </c>
      <c r="DU157" s="57">
        <f>IF(ISBLANK(CatTemplate[[#This Row],[St. unit effort]]),0,(CatTemplate[[#This Row],[St. unit effort]] * CatTemplate[[#This Row],[Year20]])*8/ParRatePM)</f>
        <v>0</v>
      </c>
      <c r="DV157" s="54">
        <f>SUM(CatTemplate[[#This Row],[PM1]:[PM20]])</f>
        <v>0</v>
      </c>
      <c r="DW157" s="56">
        <f t="shared" si="57"/>
        <v>0</v>
      </c>
      <c r="DX157" s="56">
        <f t="shared" si="57"/>
        <v>0</v>
      </c>
      <c r="DY157" s="56">
        <f t="shared" si="57"/>
        <v>0</v>
      </c>
      <c r="DZ157" s="56">
        <f t="shared" si="57"/>
        <v>0</v>
      </c>
      <c r="EA157" s="56">
        <f t="shared" si="57"/>
        <v>0</v>
      </c>
      <c r="EB157" s="56">
        <f t="shared" si="57"/>
        <v>0</v>
      </c>
      <c r="EC157" s="56">
        <f t="shared" si="57"/>
        <v>0</v>
      </c>
      <c r="ED157" s="56">
        <f t="shared" si="57"/>
        <v>0</v>
      </c>
      <c r="EE157" s="56">
        <f t="shared" si="57"/>
        <v>0</v>
      </c>
      <c r="EF157" s="56">
        <f t="shared" si="57"/>
        <v>0</v>
      </c>
      <c r="EG157" s="56">
        <f t="shared" si="57"/>
        <v>0</v>
      </c>
      <c r="EH157" s="56">
        <f t="shared" si="57"/>
        <v>0</v>
      </c>
      <c r="EI157" s="56">
        <f t="shared" si="57"/>
        <v>0</v>
      </c>
      <c r="EJ157" s="56">
        <f t="shared" si="57"/>
        <v>0</v>
      </c>
      <c r="EK157" s="56">
        <f t="shared" si="57"/>
        <v>0</v>
      </c>
      <c r="EL157" s="56">
        <f t="shared" si="57"/>
        <v>0</v>
      </c>
      <c r="EM157" s="56">
        <f t="shared" si="55"/>
        <v>0</v>
      </c>
      <c r="EN157" s="56">
        <f t="shared" si="55"/>
        <v>0</v>
      </c>
      <c r="EO157" s="56">
        <f t="shared" si="55"/>
        <v>0</v>
      </c>
      <c r="EP157" s="56">
        <f t="shared" si="55"/>
        <v>0</v>
      </c>
      <c r="EQ157" s="30">
        <f>CatTemplate[[#This Row],[Eq. unit cost]] * CatTemplate[[#This Row],[Eq. quantity]]</f>
        <v>0</v>
      </c>
      <c r="ER157" s="30">
        <f>CatTemplate[[#This Row],[Cons. unit cost]] *CatTemplate[[#This Row],[Cons. quantity]]</f>
        <v>0</v>
      </c>
      <c r="ES157" s="30">
        <f>CatTemplate[[#This Row],[Oth. unit cost]] *CatTemplate[[#This Row],[Oth. quantity]]</f>
        <v>0</v>
      </c>
      <c r="ET157" s="55">
        <f>SUM(CatTemplate[[#This Row],[CO1]:[CO20]])</f>
        <v>0</v>
      </c>
      <c r="EU157" s="56">
        <f t="shared" si="58"/>
        <v>0</v>
      </c>
      <c r="EV157" s="56">
        <f t="shared" si="58"/>
        <v>0</v>
      </c>
      <c r="EW157" s="56">
        <f t="shared" si="58"/>
        <v>0</v>
      </c>
      <c r="EX157" s="56">
        <f t="shared" si="58"/>
        <v>0</v>
      </c>
      <c r="EY157" s="56">
        <f t="shared" si="58"/>
        <v>0</v>
      </c>
      <c r="EZ157" s="56">
        <f t="shared" si="58"/>
        <v>0</v>
      </c>
      <c r="FA157" s="56">
        <f t="shared" si="58"/>
        <v>0</v>
      </c>
      <c r="FB157" s="56">
        <f t="shared" si="58"/>
        <v>0</v>
      </c>
      <c r="FC157" s="56">
        <f t="shared" si="58"/>
        <v>0</v>
      </c>
      <c r="FD157" s="56">
        <f t="shared" si="58"/>
        <v>0</v>
      </c>
      <c r="FE157" s="56">
        <f t="shared" si="58"/>
        <v>0</v>
      </c>
      <c r="FF157" s="56">
        <f t="shared" si="58"/>
        <v>0</v>
      </c>
      <c r="FG157" s="56">
        <f t="shared" si="58"/>
        <v>0</v>
      </c>
      <c r="FH157" s="56">
        <f t="shared" si="58"/>
        <v>0</v>
      </c>
      <c r="FI157" s="56">
        <f t="shared" si="58"/>
        <v>0</v>
      </c>
      <c r="FJ157" s="56">
        <f t="shared" si="58"/>
        <v>0</v>
      </c>
      <c r="FK157" s="56">
        <f t="shared" si="56"/>
        <v>0</v>
      </c>
      <c r="FL157" s="56">
        <f t="shared" si="56"/>
        <v>0</v>
      </c>
      <c r="FM157" s="56">
        <f t="shared" si="56"/>
        <v>0</v>
      </c>
      <c r="FN157" s="56">
        <f t="shared" si="56"/>
        <v>0</v>
      </c>
      <c r="FO157" s="58">
        <f>SUM(CatTemplate[[#This Row],[CS1]:[CS20]])</f>
        <v>0</v>
      </c>
      <c r="FP157" s="59">
        <f>CatTemplate[[#This Row],[Total Oth. cost]]+CatTemplate[[#This Row],[Total St. Cost]]</f>
        <v>0</v>
      </c>
      <c r="FQ157" s="33" t="e">
        <f t="shared" si="49"/>
        <v>#VALUE!</v>
      </c>
      <c r="FR157" s="33" t="e">
        <f t="shared" si="50"/>
        <v>#VALUE!</v>
      </c>
      <c r="FS157" s="30" t="e">
        <f>(CatTemplate[[#This Row],[CO1]] + CatTemplate[[#This Row],[CS1]]) * (1 + getRateOHFinal) * getRateMarkupFinal</f>
        <v>#VALUE!</v>
      </c>
      <c r="FT157" s="30" t="e">
        <f>(CatTemplate[[#This Row],[CO2]] + CatTemplate[[#This Row],[CS2]]) * (1 + getRateOHFinal) * getRateMarkupFinal</f>
        <v>#VALUE!</v>
      </c>
      <c r="FU157" s="30" t="e">
        <f>(CatTemplate[[#This Row],[CO3]] + CatTemplate[[#This Row],[CS3]]) * (1 + getRateOHFinal) * getRateMarkupFinal</f>
        <v>#VALUE!</v>
      </c>
      <c r="FV157" s="30" t="e">
        <f>(CatTemplate[[#This Row],[CO4]] + CatTemplate[[#This Row],[CS4]]) * (1 + getRateOHFinal) * getRateMarkupFinal</f>
        <v>#VALUE!</v>
      </c>
      <c r="FW157" s="30" t="e">
        <f>(CatTemplate[[#This Row],[CO5]] + CatTemplate[[#This Row],[CS5]]) * (1 + getRateOHFinal) * getRateMarkupFinal</f>
        <v>#VALUE!</v>
      </c>
      <c r="FX157" s="30" t="e">
        <f>(CatTemplate[[#This Row],[CO6]] + CatTemplate[[#This Row],[CS6]]) * (1 + getRateOHFinal) * getRateMarkupFinal</f>
        <v>#VALUE!</v>
      </c>
      <c r="FY157" s="30" t="e">
        <f>(CatTemplate[[#This Row],[CO7]] + CatTemplate[[#This Row],[CS7]]) * (1 + getRateOHFinal) * getRateMarkupFinal</f>
        <v>#VALUE!</v>
      </c>
      <c r="FZ157" s="30" t="e">
        <f>(CatTemplate[[#This Row],[CO8]] + CatTemplate[[#This Row],[CS8]]) * (1 + getRateOHFinal) * getRateMarkupFinal</f>
        <v>#VALUE!</v>
      </c>
      <c r="GA157" s="30" t="e">
        <f>(CatTemplate[[#This Row],[CO9]] + CatTemplate[[#This Row],[CS9]]) * (1 + getRateOHFinal) * getRateMarkupFinal</f>
        <v>#VALUE!</v>
      </c>
      <c r="GB157" s="30" t="e">
        <f>(CatTemplate[[#This Row],[CO10]] + CatTemplate[[#This Row],[CS10]]) * (1 + getRateOHFinal) * getRateMarkupFinal</f>
        <v>#VALUE!</v>
      </c>
      <c r="GC157" s="30" t="e">
        <f>(CatTemplate[[#This Row],[CO11]] + CatTemplate[[#This Row],[CS11]]) * (1 + getRateOHFinal) * getRateMarkupFinal</f>
        <v>#VALUE!</v>
      </c>
      <c r="GD157" s="30" t="e">
        <f>(CatTemplate[[#This Row],[CO12]] + CatTemplate[[#This Row],[CS12]]) * (1 + getRateOHFinal) * getRateMarkupFinal</f>
        <v>#VALUE!</v>
      </c>
      <c r="GE157" s="30" t="e">
        <f>(CatTemplate[[#This Row],[CO13]] + CatTemplate[[#This Row],[CS13]]) * (1 + getRateOHFinal) * getRateMarkupFinal</f>
        <v>#VALUE!</v>
      </c>
      <c r="GF157" s="30" t="e">
        <f>(CatTemplate[[#This Row],[CO14]] + CatTemplate[[#This Row],[CS14]]) * (1 + getRateOHFinal) * getRateMarkupFinal</f>
        <v>#VALUE!</v>
      </c>
      <c r="GG157" s="30" t="e">
        <f>(CatTemplate[[#This Row],[CO15]] + CatTemplate[[#This Row],[CS15]]) * (1 + getRateOHFinal) * getRateMarkupFinal</f>
        <v>#VALUE!</v>
      </c>
      <c r="GH157" s="30" t="e">
        <f>(CatTemplate[[#This Row],[CO16]] + CatTemplate[[#This Row],[CS16]]) * (1 + getRateOHFinal) * getRateMarkupFinal</f>
        <v>#VALUE!</v>
      </c>
      <c r="GI157" s="30" t="e">
        <f>(CatTemplate[[#This Row],[CO17]] + CatTemplate[[#This Row],[CS17]]) * (1 + getRateOHFinal) * getRateMarkupFinal</f>
        <v>#VALUE!</v>
      </c>
      <c r="GJ157" s="30" t="e">
        <f>(CatTemplate[[#This Row],[CO18]] + CatTemplate[[#This Row],[CS18]]) * (1 + getRateOHFinal) * getRateMarkupFinal</f>
        <v>#VALUE!</v>
      </c>
      <c r="GK157" s="30" t="e">
        <f>(CatTemplate[[#This Row],[CO19]] + CatTemplate[[#This Row],[CS19]]) * (1 + getRateOHFinal) * getRateMarkupFinal</f>
        <v>#VALUE!</v>
      </c>
      <c r="GL157" s="30" t="e">
        <f>(CatTemplate[[#This Row],[CO20]] + CatTemplate[[#This Row],[CS20]]) * (1 + getRateOHFinal) * getRateMarkupFinal</f>
        <v>#VALUE!</v>
      </c>
      <c r="GM157" s="30" t="e">
        <f t="shared" si="51"/>
        <v>#VALUE!</v>
      </c>
      <c r="GN157" s="30" t="e">
        <f t="shared" si="52"/>
        <v>#VALUE!</v>
      </c>
      <c r="GO157" s="30" t="e">
        <f t="shared" si="53"/>
        <v>#VALUE!</v>
      </c>
      <c r="GP157" s="30" t="e">
        <f t="shared" si="54"/>
        <v>#VALUE!</v>
      </c>
      <c r="GQ157" s="30" t="e">
        <f>(CatTemplate[[#This Row],[CO1]]+CatTemplate[[#This Row],[CS1]]) * (1+ getRateOHFinal) * (1 + getRateMarkupFinal)</f>
        <v>#VALUE!</v>
      </c>
      <c r="GR157" s="30" t="e">
        <f>(CatTemplate[[#This Row],[CO2]]+CatTemplate[[#This Row],[CS2]]) * (1+ getRateOHFinal) * (1 + getRateMarkupFinal)</f>
        <v>#VALUE!</v>
      </c>
      <c r="GS157" s="30" t="e">
        <f>(CatTemplate[[#This Row],[CO3]]+CatTemplate[[#This Row],[CS3]]) * (1+ getRateOHFinal) * (1 + getRateMarkupFinal)</f>
        <v>#VALUE!</v>
      </c>
      <c r="GT157" s="30" t="e">
        <f>(CatTemplate[[#This Row],[CO4]]+CatTemplate[[#This Row],[CS4]]) * (1+ getRateOHFinal) * (1 + getRateMarkupFinal)</f>
        <v>#VALUE!</v>
      </c>
      <c r="GU157" s="30" t="e">
        <f>(CatTemplate[[#This Row],[CO5]]+CatTemplate[[#This Row],[CS5]]) * (1+ getRateOHFinal) * (1 + getRateMarkupFinal)</f>
        <v>#VALUE!</v>
      </c>
      <c r="GV157" s="30" t="e">
        <f>(CatTemplate[[#This Row],[CO6]]+CatTemplate[[#This Row],[CS6]]) * (1+ getRateOHFinal) * (1 + getRateMarkupFinal)</f>
        <v>#VALUE!</v>
      </c>
      <c r="GW157" s="30" t="e">
        <f>(CatTemplate[[#This Row],[CO7]]+CatTemplate[[#This Row],[CS7]]) * (1+ getRateOHFinal) * (1 + getRateMarkupFinal)</f>
        <v>#VALUE!</v>
      </c>
      <c r="GX157" s="30" t="e">
        <f>(CatTemplate[[#This Row],[CO8]]+CatTemplate[[#This Row],[CS8]]) * (1+ getRateOHFinal) * (1 + getRateMarkupFinal)</f>
        <v>#VALUE!</v>
      </c>
      <c r="GY157" s="30" t="e">
        <f>(CatTemplate[[#This Row],[CO9]]+CatTemplate[[#This Row],[CS9]]) * (1+ getRateOHFinal) * (1 + getRateMarkupFinal)</f>
        <v>#VALUE!</v>
      </c>
      <c r="GZ157" s="30" t="e">
        <f>(CatTemplate[[#This Row],[CO10]]+CatTemplate[[#This Row],[CS10]]) * (1+ getRateOHFinal) * (1 + getRateMarkupFinal)</f>
        <v>#VALUE!</v>
      </c>
      <c r="HA157" s="30" t="e">
        <f>(CatTemplate[[#This Row],[CO11]]+CatTemplate[[#This Row],[CS11]]) * (1+ getRateOHFinal) * (1 + getRateMarkupFinal)</f>
        <v>#VALUE!</v>
      </c>
      <c r="HB157" s="30" t="e">
        <f>(CatTemplate[[#This Row],[CO12]]+CatTemplate[[#This Row],[CS12]]) * (1+ getRateOHFinal) * (1 + getRateMarkupFinal)</f>
        <v>#VALUE!</v>
      </c>
      <c r="HC157" s="30" t="e">
        <f>(CatTemplate[[#This Row],[CO13]]+CatTemplate[[#This Row],[CS13]]) * (1+ getRateOHFinal) * (1 + getRateMarkupFinal)</f>
        <v>#VALUE!</v>
      </c>
      <c r="HD157" s="30" t="e">
        <f>(CatTemplate[[#This Row],[CO14]]+CatTemplate[[#This Row],[CS14]]) * (1+ getRateOHFinal) * (1 + getRateMarkupFinal)</f>
        <v>#VALUE!</v>
      </c>
      <c r="HE157" s="30" t="e">
        <f>(CatTemplate[[#This Row],[CO15]]+CatTemplate[[#This Row],[CS15]]) * (1+ getRateOHFinal) * (1 + getRateMarkupFinal)</f>
        <v>#VALUE!</v>
      </c>
      <c r="HF157" s="30" t="e">
        <f>(CatTemplate[[#This Row],[CO16]]+CatTemplate[[#This Row],[CS16]]) * (1+ getRateOHFinal) * (1 + getRateMarkupFinal)</f>
        <v>#VALUE!</v>
      </c>
      <c r="HG157" s="30" t="e">
        <f>(CatTemplate[[#This Row],[CO17]]+CatTemplate[[#This Row],[CS17]]) * (1+ getRateOHFinal) * (1 + getRateMarkupFinal)</f>
        <v>#VALUE!</v>
      </c>
      <c r="HH157" s="30" t="e">
        <f>(CatTemplate[[#This Row],[CO18]]+CatTemplate[[#This Row],[CS18]]) * (1+ getRateOHFinal) * (1 + getRateMarkupFinal)</f>
        <v>#VALUE!</v>
      </c>
      <c r="HI157" s="30" t="e">
        <f>(CatTemplate[[#This Row],[CO19]]+CatTemplate[[#This Row],[CS19]]) * (1+ getRateOHFinal) * (1 + getRateMarkupFinal)</f>
        <v>#VALUE!</v>
      </c>
      <c r="HJ157" s="30" t="e">
        <f>(CatTemplate[[#This Row],[CO20]]+CatTemplate[[#This Row],[CS20]]) * (1+ getRateOHFinal) * (1 + getRateMarkupFinal)</f>
        <v>#VALUE!</v>
      </c>
      <c r="HK157" s="39" t="e">
        <f>CatTemplate[[#This Row],[Total cost]]+CatTemplate[[#This Row],[OH Amount]]+CatTemplate[[#This Row],[Markup]]</f>
        <v>#VALUE!</v>
      </c>
      <c r="HL157" s="63">
        <f>IF(CatTemplate[[#This Row],[Units]]="Days",CatTemplate[[#This Row],[Project quantity]]*CatTemplate[[#This Row],[St. unit effort]],CatTemplate[[#This Row],[Project quantity]])</f>
        <v>0</v>
      </c>
      <c r="HM157" s="287">
        <f>IFERROR(CatTemplate[[#This Row],[Total Price]]/(CatTemplate[[#This Row],[Final Quantity]]),0)</f>
        <v>0</v>
      </c>
      <c r="HN157" s="261"/>
    </row>
    <row r="158" spans="2:222" ht="25.5" customHeight="1" x14ac:dyDescent="0.2">
      <c r="B158" s="6" t="s">
        <v>75</v>
      </c>
      <c r="C158" s="22">
        <v>2</v>
      </c>
      <c r="D158" s="7" t="s">
        <v>75</v>
      </c>
      <c r="E158" s="24">
        <v>10</v>
      </c>
      <c r="F158" s="18" t="s">
        <v>164</v>
      </c>
      <c r="G158" s="26">
        <v>44</v>
      </c>
      <c r="H158" s="18" t="s">
        <v>297</v>
      </c>
      <c r="I158" s="18" t="s">
        <v>899</v>
      </c>
      <c r="J158" s="15"/>
      <c r="K158" s="15"/>
      <c r="L158" s="15" t="s">
        <v>421</v>
      </c>
      <c r="M158" s="15" t="s">
        <v>208</v>
      </c>
      <c r="N158" s="15" t="s">
        <v>857</v>
      </c>
      <c r="O158" s="320"/>
      <c r="P158" s="71"/>
      <c r="Q158" s="108"/>
      <c r="R158" s="73"/>
      <c r="S158" s="97"/>
      <c r="T158" s="100">
        <f>getEqUnitCost</f>
        <v>0</v>
      </c>
      <c r="U158" s="73">
        <f>getEqUnitEffort</f>
        <v>0</v>
      </c>
      <c r="V158" s="101">
        <f>getEqQuantity</f>
        <v>0</v>
      </c>
      <c r="W158" s="320"/>
      <c r="X158" s="100">
        <f>getConsUnitCost</f>
        <v>0</v>
      </c>
      <c r="Y158" s="73">
        <f>getConsUnitEffort</f>
        <v>0</v>
      </c>
      <c r="Z158" s="14">
        <f>getConsQuantity</f>
        <v>0</v>
      </c>
      <c r="AA158" s="320"/>
      <c r="AB158" s="72"/>
      <c r="AC158" s="112"/>
      <c r="AD158" s="14">
        <f>getOthQuantity</f>
        <v>0</v>
      </c>
      <c r="AE158" s="320"/>
      <c r="AF158" s="28" t="str">
        <f>IF(ISBLANK(CatTemplate[[#This Row],[Resource type]]),"",CatTemplate[[#This Row],[Resource type]])</f>
        <v/>
      </c>
      <c r="AG158" s="242">
        <f>getStaffUnitCost</f>
        <v>0</v>
      </c>
      <c r="AH158" s="113">
        <f>getStaffUnitEffort</f>
        <v>0</v>
      </c>
      <c r="AI158" s="40">
        <f>getStaffQuantity</f>
        <v>0</v>
      </c>
      <c r="AJ158" s="41">
        <f>CatTemplate[[#This Row],[St. quantity]]*8/ParRatePM</f>
        <v>0</v>
      </c>
      <c r="AK158" s="320"/>
      <c r="AL158" s="53" t="str">
        <f>CatTemplate[[#This Row],[Item type]]</f>
        <v>Travels</v>
      </c>
      <c r="AM158" s="12">
        <f>SUM(CatTemplate[[#This Row],[Year1]:[Year20]])</f>
        <v>0</v>
      </c>
      <c r="AN158" s="52"/>
      <c r="AO158" s="52"/>
      <c r="AP158" s="52"/>
      <c r="AQ158" s="8"/>
      <c r="AR158" s="8"/>
      <c r="AS158" s="8"/>
      <c r="AT158" s="8"/>
      <c r="AU158" s="8"/>
      <c r="AV158" s="8"/>
      <c r="AW158" s="8"/>
      <c r="AX158" s="8"/>
      <c r="AY158" s="8"/>
      <c r="AZ158" s="8"/>
      <c r="BA158" s="8"/>
      <c r="BB158" s="8"/>
      <c r="BC158" s="8"/>
      <c r="BD158" s="8"/>
      <c r="BE158" s="8"/>
      <c r="BF158" s="8"/>
      <c r="BG158" s="36"/>
      <c r="BH158" s="320"/>
      <c r="BI158" s="37" t="str">
        <f>getCostCategory</f>
        <v>05 Travel costs</v>
      </c>
      <c r="BJ158" s="37" t="str">
        <f>getSection</f>
        <v>02 Patient visits and data collection</v>
      </c>
      <c r="BK158" s="32" t="str">
        <f>getObject</f>
        <v>Patient visits and data collection</v>
      </c>
      <c r="BL158" s="30">
        <f>IFERROR(getUnitCost * IF(CatTemplate[[#This Row],[Cost Category Comp.]]="01 Staff costs", 1,1),0)</f>
        <v>0</v>
      </c>
      <c r="BM158" s="29">
        <f>IF(AND(ISBLANK(CatTemplate[[#This Row],[Eq. unit cost]]),ISBLANK(CatTemplate[[#This Row],[Cons. unit cost]]),ISBLANK(CatTemplate[[#This Row],[Oth. unit cost]])), 0, IF(getUnitEffort =0,1,getUnitEffort) * CatTemplate[[#This Row],[Year1]])</f>
        <v>0</v>
      </c>
      <c r="BN158" s="29">
        <f>IF(AND(ISBLANK(CatTemplate[[#This Row],[Eq. unit cost]]),ISBLANK(CatTemplate[[#This Row],[Cons. unit cost]]),ISBLANK(CatTemplate[[#This Row],[Oth. unit cost]])), 0, IF(getUnitEffort =0,1,getUnitEffort) * CatTemplate[[#This Row],[Year2]])</f>
        <v>0</v>
      </c>
      <c r="BO158" s="29">
        <f>IF(AND(ISBLANK(CatTemplate[[#This Row],[Eq. unit cost]]),ISBLANK(CatTemplate[[#This Row],[Cons. unit cost]]),ISBLANK(CatTemplate[[#This Row],[Oth. unit cost]])), 0, IF(getUnitEffort =0,1,getUnitEffort) * CatTemplate[[#This Row],[Year3]])</f>
        <v>0</v>
      </c>
      <c r="BP158" s="29">
        <f>IF(AND(ISBLANK(CatTemplate[[#This Row],[Eq. unit cost]]),ISBLANK(CatTemplate[[#This Row],[Cons. unit cost]]),ISBLANK(CatTemplate[[#This Row],[Oth. unit cost]])), 0, IF(getUnitEffort =0,1,getUnitEffort) * CatTemplate[[#This Row],[Year4]])</f>
        <v>0</v>
      </c>
      <c r="BQ158" s="29">
        <f>IF(AND(ISBLANK(CatTemplate[[#This Row],[Eq. unit cost]]),ISBLANK(CatTemplate[[#This Row],[Cons. unit cost]]),ISBLANK(CatTemplate[[#This Row],[Oth. unit cost]])), 0, IF(getUnitEffort =0,1,getUnitEffort) * CatTemplate[[#This Row],[Year5]])</f>
        <v>0</v>
      </c>
      <c r="BR158" s="29">
        <f>IF(AND(ISBLANK(CatTemplate[[#This Row],[Eq. unit cost]]),ISBLANK(CatTemplate[[#This Row],[Cons. unit cost]]),ISBLANK(CatTemplate[[#This Row],[Oth. unit cost]])), 0, IF(getUnitEffort =0,1,getUnitEffort) * CatTemplate[[#This Row],[Year6]])</f>
        <v>0</v>
      </c>
      <c r="BS158" s="29">
        <f>IF(AND(ISBLANK(CatTemplate[[#This Row],[Eq. unit cost]]),ISBLANK(CatTemplate[[#This Row],[Cons. unit cost]]),ISBLANK(CatTemplate[[#This Row],[Oth. unit cost]])), 0, IF(getUnitEffort =0,1,getUnitEffort) * CatTemplate[[#This Row],[Year7]])</f>
        <v>0</v>
      </c>
      <c r="BT158" s="29">
        <f>IF(AND(ISBLANK(CatTemplate[[#This Row],[Eq. unit cost]]),ISBLANK(CatTemplate[[#This Row],[Cons. unit cost]]),ISBLANK(CatTemplate[[#This Row],[Oth. unit cost]])), 0, IF(getUnitEffort =0,1,getUnitEffort) * CatTemplate[[#This Row],[Year8]])</f>
        <v>0</v>
      </c>
      <c r="BU158" s="29">
        <f>IF(AND(ISBLANK(CatTemplate[[#This Row],[Eq. unit cost]]),ISBLANK(CatTemplate[[#This Row],[Cons. unit cost]]),ISBLANK(CatTemplate[[#This Row],[Oth. unit cost]])), 0, IF(getUnitEffort =0,1,getUnitEffort) * CatTemplate[[#This Row],[Year9]])</f>
        <v>0</v>
      </c>
      <c r="BV158" s="29">
        <f>IF(AND(ISBLANK(CatTemplate[[#This Row],[Eq. unit cost]]),ISBLANK(CatTemplate[[#This Row],[Cons. unit cost]]),ISBLANK(CatTemplate[[#This Row],[Oth. unit cost]])), 0, IF(getUnitEffort =0,1,getUnitEffort) * CatTemplate[[#This Row],[Year10]])</f>
        <v>0</v>
      </c>
      <c r="BW158" s="29">
        <f>IF(AND(ISBLANK(CatTemplate[[#This Row],[Eq. unit cost]]),ISBLANK(CatTemplate[[#This Row],[Cons. unit cost]]),ISBLANK(CatTemplate[[#This Row],[Oth. unit cost]])), 0, IF(getUnitEffort =0,1,getUnitEffort) * CatTemplate[[#This Row],[Year11]])</f>
        <v>0</v>
      </c>
      <c r="BX158" s="29">
        <f>IF(AND(ISBLANK(CatTemplate[[#This Row],[Eq. unit cost]]),ISBLANK(CatTemplate[[#This Row],[Cons. unit cost]]),ISBLANK(CatTemplate[[#This Row],[Oth. unit cost]])), 0, IF(getUnitEffort =0,1,getUnitEffort) * CatTemplate[[#This Row],[Year12]])</f>
        <v>0</v>
      </c>
      <c r="BY158" s="29">
        <f>IF(AND(ISBLANK(CatTemplate[[#This Row],[Eq. unit cost]]),ISBLANK(CatTemplate[[#This Row],[Cons. unit cost]]),ISBLANK(CatTemplate[[#This Row],[Oth. unit cost]])), 0, IF(getUnitEffort =0,1,getUnitEffort) * CatTemplate[[#This Row],[Year13]])</f>
        <v>0</v>
      </c>
      <c r="BZ158" s="29">
        <f>IF(AND(ISBLANK(CatTemplate[[#This Row],[Eq. unit cost]]),ISBLANK(CatTemplate[[#This Row],[Cons. unit cost]]),ISBLANK(CatTemplate[[#This Row],[Oth. unit cost]])), 0, IF(getUnitEffort =0,1,getUnitEffort) * CatTemplate[[#This Row],[Year14]])</f>
        <v>0</v>
      </c>
      <c r="CA158" s="29">
        <f>IF(AND(ISBLANK(CatTemplate[[#This Row],[Eq. unit cost]]),ISBLANK(CatTemplate[[#This Row],[Cons. unit cost]]),ISBLANK(CatTemplate[[#This Row],[Oth. unit cost]])), 0, IF(getUnitEffort =0,1,getUnitEffort) * CatTemplate[[#This Row],[Year15]])</f>
        <v>0</v>
      </c>
      <c r="CB158" s="29">
        <f>IF(AND(ISBLANK(CatTemplate[[#This Row],[Eq. unit cost]]),ISBLANK(CatTemplate[[#This Row],[Cons. unit cost]]),ISBLANK(CatTemplate[[#This Row],[Oth. unit cost]])), 0, IF(getUnitEffort =0,1,getUnitEffort) * CatTemplate[[#This Row],[Year16]])</f>
        <v>0</v>
      </c>
      <c r="CC158" s="29">
        <f>IF(AND(ISBLANK(CatTemplate[[#This Row],[Eq. unit cost]]),ISBLANK(CatTemplate[[#This Row],[Cons. unit cost]]),ISBLANK(CatTemplate[[#This Row],[Oth. unit cost]])), 0, IF(getUnitEffort =0,1,getUnitEffort) * CatTemplate[[#This Row],[Year17]])</f>
        <v>0</v>
      </c>
      <c r="CD158" s="29">
        <f>IF(AND(ISBLANK(CatTemplate[[#This Row],[Eq. unit cost]]),ISBLANK(CatTemplate[[#This Row],[Cons. unit cost]]),ISBLANK(CatTemplate[[#This Row],[Oth. unit cost]])), 0, IF(getUnitEffort =0,1,getUnitEffort) * CatTemplate[[#This Row],[Year18]])</f>
        <v>0</v>
      </c>
      <c r="CE158" s="29">
        <f>IF(AND(ISBLANK(CatTemplate[[#This Row],[Eq. unit cost]]),ISBLANK(CatTemplate[[#This Row],[Cons. unit cost]]),ISBLANK(CatTemplate[[#This Row],[Oth. unit cost]])), 0, IF(getUnitEffort =0,1,getUnitEffort) * CatTemplate[[#This Row],[Year19]])</f>
        <v>0</v>
      </c>
      <c r="CF158" s="29">
        <f>IF(AND(ISBLANK(CatTemplate[[#This Row],[Eq. unit cost]]),ISBLANK(CatTemplate[[#This Row],[Cons. unit cost]]),ISBLANK(CatTemplate[[#This Row],[Oth. unit cost]])), 0, IF(getUnitEffort =0,1,getUnitEffort) * CatTemplate[[#This Row],[Year20]])</f>
        <v>0</v>
      </c>
      <c r="CG158" s="45">
        <f>SUM(CatTemplate[[#This Row],[Q1]:[Q20]])</f>
        <v>0</v>
      </c>
      <c r="CH158" s="29">
        <f>IF(ISBLANK(CatTemplate[[#This Row],[St. unit effort]]),0,(CatTemplate[[#This Row],[St. unit effort]] * CatTemplate[[#This Row],[Year1]]))</f>
        <v>0</v>
      </c>
      <c r="CI158" s="29">
        <f>IF(ISBLANK(CatTemplate[[#This Row],[St. unit effort]]),0,(CatTemplate[[#This Row],[St. unit effort]] * CatTemplate[[#This Row],[Year2]]))</f>
        <v>0</v>
      </c>
      <c r="CJ158" s="29">
        <f>IF(ISBLANK(CatTemplate[[#This Row],[St. unit effort]]),0,(CatTemplate[[#This Row],[St. unit effort]] * CatTemplate[[#This Row],[Year3]]))</f>
        <v>0</v>
      </c>
      <c r="CK158" s="29">
        <f>IF(ISBLANK(CatTemplate[[#This Row],[St. unit effort]]),0,(CatTemplate[[#This Row],[St. unit effort]] * CatTemplate[[#This Row],[Year4]]))</f>
        <v>0</v>
      </c>
      <c r="CL158" s="29">
        <f>IF(ISBLANK(CatTemplate[[#This Row],[St. unit effort]]),0,(CatTemplate[[#This Row],[St. unit effort]] * CatTemplate[[#This Row],[Year5]]))</f>
        <v>0</v>
      </c>
      <c r="CM158" s="29">
        <f>IF(ISBLANK(CatTemplate[[#This Row],[St. unit effort]]),0,(CatTemplate[[#This Row],[St. unit effort]] * CatTemplate[[#This Row],[Year6]]))</f>
        <v>0</v>
      </c>
      <c r="CN158" s="29">
        <f>IF(ISBLANK(CatTemplate[[#This Row],[St. unit effort]]),0,(CatTemplate[[#This Row],[St. unit effort]] * CatTemplate[[#This Row],[Year7]]))</f>
        <v>0</v>
      </c>
      <c r="CO158" s="29">
        <f>IF(ISBLANK(CatTemplate[[#This Row],[St. unit effort]]),0,(CatTemplate[[#This Row],[St. unit effort]] * CatTemplate[[#This Row],[Year8]]))</f>
        <v>0</v>
      </c>
      <c r="CP158" s="29">
        <f>IF(ISBLANK(CatTemplate[[#This Row],[St. unit effort]]),0,(CatTemplate[[#This Row],[St. unit effort]] * CatTemplate[[#This Row],[Year9]]))</f>
        <v>0</v>
      </c>
      <c r="CQ158" s="29">
        <f>IF(ISBLANK(CatTemplate[[#This Row],[St. unit effort]]),0,(CatTemplate[[#This Row],[St. unit effort]] * CatTemplate[[#This Row],[Year10]]))</f>
        <v>0</v>
      </c>
      <c r="CR158" s="29">
        <f>IF(ISBLANK(CatTemplate[[#This Row],[St. unit effort]]),0,(CatTemplate[[#This Row],[St. unit effort]] * CatTemplate[[#This Row],[Year11]]))</f>
        <v>0</v>
      </c>
      <c r="CS158" s="29">
        <f>IF(ISBLANK(CatTemplate[[#This Row],[St. unit effort]]),0,(CatTemplate[[#This Row],[St. unit effort]] * CatTemplate[[#This Row],[Year12]]))</f>
        <v>0</v>
      </c>
      <c r="CT158" s="29">
        <f>IF(ISBLANK(CatTemplate[[#This Row],[St. unit effort]]),0,(CatTemplate[[#This Row],[St. unit effort]] * CatTemplate[[#This Row],[Year13]]))</f>
        <v>0</v>
      </c>
      <c r="CU158" s="29">
        <f>IF(ISBLANK(CatTemplate[[#This Row],[St. unit effort]]),0,(CatTemplate[[#This Row],[St. unit effort]] * CatTemplate[[#This Row],[Year14]]))</f>
        <v>0</v>
      </c>
      <c r="CV158" s="29">
        <f>IF(ISBLANK(CatTemplate[[#This Row],[St. unit effort]]),0,(CatTemplate[[#This Row],[St. unit effort]] * CatTemplate[[#This Row],[Year15]]))</f>
        <v>0</v>
      </c>
      <c r="CW158" s="29">
        <f>IF(ISBLANK(CatTemplate[[#This Row],[St. unit effort]]),0,(CatTemplate[[#This Row],[St. unit effort]] * CatTemplate[[#This Row],[Year16]]))</f>
        <v>0</v>
      </c>
      <c r="CX158" s="29">
        <f>IF(ISBLANK(CatTemplate[[#This Row],[St. unit effort]]),0,(CatTemplate[[#This Row],[St. unit effort]] * CatTemplate[[#This Row],[Year17]]))</f>
        <v>0</v>
      </c>
      <c r="CY158" s="29">
        <f>IF(ISBLANK(CatTemplate[[#This Row],[St. unit effort]]),0,(CatTemplate[[#This Row],[St. unit effort]] * CatTemplate[[#This Row],[Year18]]))</f>
        <v>0</v>
      </c>
      <c r="CZ158" s="29">
        <f>IF(ISBLANK(CatTemplate[[#This Row],[St. unit effort]]),0,(CatTemplate[[#This Row],[St. unit effort]] * CatTemplate[[#This Row],[Year19]]))</f>
        <v>0</v>
      </c>
      <c r="DA158" s="29">
        <f>IF(ISBLANK(CatTemplate[[#This Row],[St. unit effort]]),0,(CatTemplate[[#This Row],[St. unit effort]] * CatTemplate[[#This Row],[Year20]]))</f>
        <v>0</v>
      </c>
      <c r="DB158" s="57">
        <f>IF(ISBLANK(CatTemplate[[#This Row],[St. unit effort]]),0,(CatTemplate[[#This Row],[St. unit effort]] * CatTemplate[[#This Row],[Year1]])*8/ParRatePM)</f>
        <v>0</v>
      </c>
      <c r="DC158" s="57">
        <f>IF(ISBLANK(CatTemplate[[#This Row],[St. unit effort]]),0,(CatTemplate[[#This Row],[St. unit effort]] * CatTemplate[[#This Row],[Year2]])*8/ParRatePM)</f>
        <v>0</v>
      </c>
      <c r="DD158" s="57">
        <f>IF(ISBLANK(CatTemplate[[#This Row],[St. unit effort]]),0,(CatTemplate[[#This Row],[St. unit effort]] * CatTemplate[[#This Row],[Year3]])*8/ParRatePM)</f>
        <v>0</v>
      </c>
      <c r="DE158" s="57">
        <f>IF(ISBLANK(CatTemplate[[#This Row],[St. unit effort]]),0,(CatTemplate[[#This Row],[St. unit effort]] * CatTemplate[[#This Row],[Year4]])*8/ParRatePM)</f>
        <v>0</v>
      </c>
      <c r="DF158" s="57">
        <f>IF(ISBLANK(CatTemplate[[#This Row],[St. unit effort]]),0,(CatTemplate[[#This Row],[St. unit effort]] * CatTemplate[[#This Row],[Year5]])*8/ParRatePM)</f>
        <v>0</v>
      </c>
      <c r="DG158" s="57">
        <f>IF(ISBLANK(CatTemplate[[#This Row],[St. unit effort]]),0,(CatTemplate[[#This Row],[St. unit effort]] * CatTemplate[[#This Row],[Year6]])*8/ParRatePM)</f>
        <v>0</v>
      </c>
      <c r="DH158" s="57">
        <f>IF(ISBLANK(CatTemplate[[#This Row],[St. unit effort]]),0,(CatTemplate[[#This Row],[St. unit effort]] * CatTemplate[[#This Row],[Year7]])*8/ParRatePM)</f>
        <v>0</v>
      </c>
      <c r="DI158" s="57">
        <f>IF(ISBLANK(CatTemplate[[#This Row],[St. unit effort]]),0,(CatTemplate[[#This Row],[St. unit effort]] * CatTemplate[[#This Row],[Year8]])*8/ParRatePM)</f>
        <v>0</v>
      </c>
      <c r="DJ158" s="57">
        <f>IF(ISBLANK(CatTemplate[[#This Row],[St. unit effort]]),0,(CatTemplate[[#This Row],[St. unit effort]] * CatTemplate[[#This Row],[Year9]])*8/ParRatePM)</f>
        <v>0</v>
      </c>
      <c r="DK158" s="57">
        <f>IF(ISBLANK(CatTemplate[[#This Row],[St. unit effort]]),0,(CatTemplate[[#This Row],[St. unit effort]] * CatTemplate[[#This Row],[Year10]])*8/ParRatePM)</f>
        <v>0</v>
      </c>
      <c r="DL158" s="57">
        <f>IF(ISBLANK(CatTemplate[[#This Row],[St. unit effort]]),0,(CatTemplate[[#This Row],[St. unit effort]] * CatTemplate[[#This Row],[Year11]])*8/ParRatePM)</f>
        <v>0</v>
      </c>
      <c r="DM158" s="57">
        <f>IF(ISBLANK(CatTemplate[[#This Row],[St. unit effort]]),0,(CatTemplate[[#This Row],[St. unit effort]] * CatTemplate[[#This Row],[Year12]])*8/ParRatePM)</f>
        <v>0</v>
      </c>
      <c r="DN158" s="57">
        <f>IF(ISBLANK(CatTemplate[[#This Row],[St. unit effort]]),0,(CatTemplate[[#This Row],[St. unit effort]] * CatTemplate[[#This Row],[Year13]])*8/ParRatePM)</f>
        <v>0</v>
      </c>
      <c r="DO158" s="57">
        <f>IF(ISBLANK(CatTemplate[[#This Row],[St. unit effort]]),0,(CatTemplate[[#This Row],[St. unit effort]] * CatTemplate[[#This Row],[Year14]])*8/ParRatePM)</f>
        <v>0</v>
      </c>
      <c r="DP158" s="57">
        <f>IF(ISBLANK(CatTemplate[[#This Row],[St. unit effort]]),0,(CatTemplate[[#This Row],[St. unit effort]] * CatTemplate[[#This Row],[Year15]])*8/ParRatePM)</f>
        <v>0</v>
      </c>
      <c r="DQ158" s="57">
        <f>IF(ISBLANK(CatTemplate[[#This Row],[St. unit effort]]),0,(CatTemplate[[#This Row],[St. unit effort]] * CatTemplate[[#This Row],[Year16]])*8/ParRatePM)</f>
        <v>0</v>
      </c>
      <c r="DR158" s="57">
        <f>IF(ISBLANK(CatTemplate[[#This Row],[St. unit effort]]),0,(CatTemplate[[#This Row],[St. unit effort]] * CatTemplate[[#This Row],[Year17]])*8/ParRatePM)</f>
        <v>0</v>
      </c>
      <c r="DS158" s="57">
        <f>IF(ISBLANK(CatTemplate[[#This Row],[St. unit effort]]),0,(CatTemplate[[#This Row],[St. unit effort]] * CatTemplate[[#This Row],[Year18]])*8/ParRatePM)</f>
        <v>0</v>
      </c>
      <c r="DT158" s="57">
        <f>IF(ISBLANK(CatTemplate[[#This Row],[St. unit effort]]),0,(CatTemplate[[#This Row],[St. unit effort]] * CatTemplate[[#This Row],[Year19]])*8/ParRatePM)</f>
        <v>0</v>
      </c>
      <c r="DU158" s="57">
        <f>IF(ISBLANK(CatTemplate[[#This Row],[St. unit effort]]),0,(CatTemplate[[#This Row],[St. unit effort]] * CatTemplate[[#This Row],[Year20]])*8/ParRatePM)</f>
        <v>0</v>
      </c>
      <c r="DV158" s="54">
        <f>SUM(CatTemplate[[#This Row],[PM1]:[PM20]])</f>
        <v>0</v>
      </c>
      <c r="DW158" s="56">
        <f t="shared" si="57"/>
        <v>0</v>
      </c>
      <c r="DX158" s="56">
        <f t="shared" si="57"/>
        <v>0</v>
      </c>
      <c r="DY158" s="56">
        <f t="shared" si="57"/>
        <v>0</v>
      </c>
      <c r="DZ158" s="56">
        <f t="shared" si="57"/>
        <v>0</v>
      </c>
      <c r="EA158" s="56">
        <f t="shared" si="57"/>
        <v>0</v>
      </c>
      <c r="EB158" s="56">
        <f t="shared" si="57"/>
        <v>0</v>
      </c>
      <c r="EC158" s="56">
        <f t="shared" si="57"/>
        <v>0</v>
      </c>
      <c r="ED158" s="56">
        <f t="shared" si="57"/>
        <v>0</v>
      </c>
      <c r="EE158" s="56">
        <f t="shared" si="57"/>
        <v>0</v>
      </c>
      <c r="EF158" s="56">
        <f t="shared" si="57"/>
        <v>0</v>
      </c>
      <c r="EG158" s="56">
        <f t="shared" si="57"/>
        <v>0</v>
      </c>
      <c r="EH158" s="56">
        <f t="shared" si="57"/>
        <v>0</v>
      </c>
      <c r="EI158" s="56">
        <f t="shared" si="57"/>
        <v>0</v>
      </c>
      <c r="EJ158" s="56">
        <f t="shared" si="57"/>
        <v>0</v>
      </c>
      <c r="EK158" s="56">
        <f t="shared" si="57"/>
        <v>0</v>
      </c>
      <c r="EL158" s="56">
        <f t="shared" si="57"/>
        <v>0</v>
      </c>
      <c r="EM158" s="56">
        <f t="shared" si="55"/>
        <v>0</v>
      </c>
      <c r="EN158" s="56">
        <f t="shared" si="55"/>
        <v>0</v>
      </c>
      <c r="EO158" s="56">
        <f t="shared" si="55"/>
        <v>0</v>
      </c>
      <c r="EP158" s="56">
        <f t="shared" si="55"/>
        <v>0</v>
      </c>
      <c r="EQ158" s="30">
        <f>CatTemplate[[#This Row],[Eq. unit cost]] * CatTemplate[[#This Row],[Eq. quantity]]</f>
        <v>0</v>
      </c>
      <c r="ER158" s="30">
        <f>CatTemplate[[#This Row],[Cons. unit cost]] *CatTemplate[[#This Row],[Cons. quantity]]</f>
        <v>0</v>
      </c>
      <c r="ES158" s="30">
        <f>CatTemplate[[#This Row],[Oth. unit cost]] *CatTemplate[[#This Row],[Oth. quantity]]</f>
        <v>0</v>
      </c>
      <c r="ET158" s="55">
        <f>SUM(CatTemplate[[#This Row],[CO1]:[CO20]])</f>
        <v>0</v>
      </c>
      <c r="EU158" s="56">
        <f t="shared" si="58"/>
        <v>0</v>
      </c>
      <c r="EV158" s="56">
        <f t="shared" si="58"/>
        <v>0</v>
      </c>
      <c r="EW158" s="56">
        <f t="shared" si="58"/>
        <v>0</v>
      </c>
      <c r="EX158" s="56">
        <f t="shared" si="58"/>
        <v>0</v>
      </c>
      <c r="EY158" s="56">
        <f t="shared" si="58"/>
        <v>0</v>
      </c>
      <c r="EZ158" s="56">
        <f t="shared" si="58"/>
        <v>0</v>
      </c>
      <c r="FA158" s="56">
        <f t="shared" si="58"/>
        <v>0</v>
      </c>
      <c r="FB158" s="56">
        <f t="shared" si="58"/>
        <v>0</v>
      </c>
      <c r="FC158" s="56">
        <f t="shared" si="58"/>
        <v>0</v>
      </c>
      <c r="FD158" s="56">
        <f t="shared" si="58"/>
        <v>0</v>
      </c>
      <c r="FE158" s="56">
        <f t="shared" si="58"/>
        <v>0</v>
      </c>
      <c r="FF158" s="56">
        <f t="shared" si="58"/>
        <v>0</v>
      </c>
      <c r="FG158" s="56">
        <f t="shared" si="58"/>
        <v>0</v>
      </c>
      <c r="FH158" s="56">
        <f t="shared" si="58"/>
        <v>0</v>
      </c>
      <c r="FI158" s="56">
        <f t="shared" si="58"/>
        <v>0</v>
      </c>
      <c r="FJ158" s="56">
        <f t="shared" si="58"/>
        <v>0</v>
      </c>
      <c r="FK158" s="56">
        <f t="shared" si="56"/>
        <v>0</v>
      </c>
      <c r="FL158" s="56">
        <f t="shared" si="56"/>
        <v>0</v>
      </c>
      <c r="FM158" s="56">
        <f t="shared" si="56"/>
        <v>0</v>
      </c>
      <c r="FN158" s="56">
        <f t="shared" si="56"/>
        <v>0</v>
      </c>
      <c r="FO158" s="58">
        <f>SUM(CatTemplate[[#This Row],[CS1]:[CS20]])</f>
        <v>0</v>
      </c>
      <c r="FP158" s="59">
        <f>CatTemplate[[#This Row],[Total Oth. cost]]+CatTemplate[[#This Row],[Total St. Cost]]</f>
        <v>0</v>
      </c>
      <c r="FQ158" s="33" t="e">
        <f t="shared" si="49"/>
        <v>#VALUE!</v>
      </c>
      <c r="FR158" s="33" t="e">
        <f t="shared" si="50"/>
        <v>#VALUE!</v>
      </c>
      <c r="FS158" s="30" t="e">
        <f>(CatTemplate[[#This Row],[CO1]] + CatTemplate[[#This Row],[CS1]]) * (1 + getRateOHFinal) * getRateMarkupFinal</f>
        <v>#VALUE!</v>
      </c>
      <c r="FT158" s="30" t="e">
        <f>(CatTemplate[[#This Row],[CO2]] + CatTemplate[[#This Row],[CS2]]) * (1 + getRateOHFinal) * getRateMarkupFinal</f>
        <v>#VALUE!</v>
      </c>
      <c r="FU158" s="30" t="e">
        <f>(CatTemplate[[#This Row],[CO3]] + CatTemplate[[#This Row],[CS3]]) * (1 + getRateOHFinal) * getRateMarkupFinal</f>
        <v>#VALUE!</v>
      </c>
      <c r="FV158" s="30" t="e">
        <f>(CatTemplate[[#This Row],[CO4]] + CatTemplate[[#This Row],[CS4]]) * (1 + getRateOHFinal) * getRateMarkupFinal</f>
        <v>#VALUE!</v>
      </c>
      <c r="FW158" s="30" t="e">
        <f>(CatTemplate[[#This Row],[CO5]] + CatTemplate[[#This Row],[CS5]]) * (1 + getRateOHFinal) * getRateMarkupFinal</f>
        <v>#VALUE!</v>
      </c>
      <c r="FX158" s="30" t="e">
        <f>(CatTemplate[[#This Row],[CO6]] + CatTemplate[[#This Row],[CS6]]) * (1 + getRateOHFinal) * getRateMarkupFinal</f>
        <v>#VALUE!</v>
      </c>
      <c r="FY158" s="30" t="e">
        <f>(CatTemplate[[#This Row],[CO7]] + CatTemplate[[#This Row],[CS7]]) * (1 + getRateOHFinal) * getRateMarkupFinal</f>
        <v>#VALUE!</v>
      </c>
      <c r="FZ158" s="30" t="e">
        <f>(CatTemplate[[#This Row],[CO8]] + CatTemplate[[#This Row],[CS8]]) * (1 + getRateOHFinal) * getRateMarkupFinal</f>
        <v>#VALUE!</v>
      </c>
      <c r="GA158" s="30" t="e">
        <f>(CatTemplate[[#This Row],[CO9]] + CatTemplate[[#This Row],[CS9]]) * (1 + getRateOHFinal) * getRateMarkupFinal</f>
        <v>#VALUE!</v>
      </c>
      <c r="GB158" s="30" t="e">
        <f>(CatTemplate[[#This Row],[CO10]] + CatTemplate[[#This Row],[CS10]]) * (1 + getRateOHFinal) * getRateMarkupFinal</f>
        <v>#VALUE!</v>
      </c>
      <c r="GC158" s="30" t="e">
        <f>(CatTemplate[[#This Row],[CO11]] + CatTemplate[[#This Row],[CS11]]) * (1 + getRateOHFinal) * getRateMarkupFinal</f>
        <v>#VALUE!</v>
      </c>
      <c r="GD158" s="30" t="e">
        <f>(CatTemplate[[#This Row],[CO12]] + CatTemplate[[#This Row],[CS12]]) * (1 + getRateOHFinal) * getRateMarkupFinal</f>
        <v>#VALUE!</v>
      </c>
      <c r="GE158" s="30" t="e">
        <f>(CatTemplate[[#This Row],[CO13]] + CatTemplate[[#This Row],[CS13]]) * (1 + getRateOHFinal) * getRateMarkupFinal</f>
        <v>#VALUE!</v>
      </c>
      <c r="GF158" s="30" t="e">
        <f>(CatTemplate[[#This Row],[CO14]] + CatTemplate[[#This Row],[CS14]]) * (1 + getRateOHFinal) * getRateMarkupFinal</f>
        <v>#VALUE!</v>
      </c>
      <c r="GG158" s="30" t="e">
        <f>(CatTemplate[[#This Row],[CO15]] + CatTemplate[[#This Row],[CS15]]) * (1 + getRateOHFinal) * getRateMarkupFinal</f>
        <v>#VALUE!</v>
      </c>
      <c r="GH158" s="30" t="e">
        <f>(CatTemplate[[#This Row],[CO16]] + CatTemplate[[#This Row],[CS16]]) * (1 + getRateOHFinal) * getRateMarkupFinal</f>
        <v>#VALUE!</v>
      </c>
      <c r="GI158" s="30" t="e">
        <f>(CatTemplate[[#This Row],[CO17]] + CatTemplate[[#This Row],[CS17]]) * (1 + getRateOHFinal) * getRateMarkupFinal</f>
        <v>#VALUE!</v>
      </c>
      <c r="GJ158" s="30" t="e">
        <f>(CatTemplate[[#This Row],[CO18]] + CatTemplate[[#This Row],[CS18]]) * (1 + getRateOHFinal) * getRateMarkupFinal</f>
        <v>#VALUE!</v>
      </c>
      <c r="GK158" s="30" t="e">
        <f>(CatTemplate[[#This Row],[CO19]] + CatTemplate[[#This Row],[CS19]]) * (1 + getRateOHFinal) * getRateMarkupFinal</f>
        <v>#VALUE!</v>
      </c>
      <c r="GL158" s="30" t="e">
        <f>(CatTemplate[[#This Row],[CO20]] + CatTemplate[[#This Row],[CS20]]) * (1 + getRateOHFinal) * getRateMarkupFinal</f>
        <v>#VALUE!</v>
      </c>
      <c r="GM158" s="30" t="e">
        <f t="shared" si="51"/>
        <v>#VALUE!</v>
      </c>
      <c r="GN158" s="30" t="e">
        <f t="shared" si="52"/>
        <v>#VALUE!</v>
      </c>
      <c r="GO158" s="30" t="e">
        <f t="shared" si="53"/>
        <v>#VALUE!</v>
      </c>
      <c r="GP158" s="30" t="e">
        <f t="shared" si="54"/>
        <v>#VALUE!</v>
      </c>
      <c r="GQ158" s="30" t="e">
        <f>(CatTemplate[[#This Row],[CO1]]+CatTemplate[[#This Row],[CS1]]) * (1+ getRateOHFinal) * (1 + getRateMarkupFinal)</f>
        <v>#VALUE!</v>
      </c>
      <c r="GR158" s="30" t="e">
        <f>(CatTemplate[[#This Row],[CO2]]+CatTemplate[[#This Row],[CS2]]) * (1+ getRateOHFinal) * (1 + getRateMarkupFinal)</f>
        <v>#VALUE!</v>
      </c>
      <c r="GS158" s="30" t="e">
        <f>(CatTemplate[[#This Row],[CO3]]+CatTemplate[[#This Row],[CS3]]) * (1+ getRateOHFinal) * (1 + getRateMarkupFinal)</f>
        <v>#VALUE!</v>
      </c>
      <c r="GT158" s="30" t="e">
        <f>(CatTemplate[[#This Row],[CO4]]+CatTemplate[[#This Row],[CS4]]) * (1+ getRateOHFinal) * (1 + getRateMarkupFinal)</f>
        <v>#VALUE!</v>
      </c>
      <c r="GU158" s="30" t="e">
        <f>(CatTemplate[[#This Row],[CO5]]+CatTemplate[[#This Row],[CS5]]) * (1+ getRateOHFinal) * (1 + getRateMarkupFinal)</f>
        <v>#VALUE!</v>
      </c>
      <c r="GV158" s="30" t="e">
        <f>(CatTemplate[[#This Row],[CO6]]+CatTemplate[[#This Row],[CS6]]) * (1+ getRateOHFinal) * (1 + getRateMarkupFinal)</f>
        <v>#VALUE!</v>
      </c>
      <c r="GW158" s="30" t="e">
        <f>(CatTemplate[[#This Row],[CO7]]+CatTemplate[[#This Row],[CS7]]) * (1+ getRateOHFinal) * (1 + getRateMarkupFinal)</f>
        <v>#VALUE!</v>
      </c>
      <c r="GX158" s="30" t="e">
        <f>(CatTemplate[[#This Row],[CO8]]+CatTemplate[[#This Row],[CS8]]) * (1+ getRateOHFinal) * (1 + getRateMarkupFinal)</f>
        <v>#VALUE!</v>
      </c>
      <c r="GY158" s="30" t="e">
        <f>(CatTemplate[[#This Row],[CO9]]+CatTemplate[[#This Row],[CS9]]) * (1+ getRateOHFinal) * (1 + getRateMarkupFinal)</f>
        <v>#VALUE!</v>
      </c>
      <c r="GZ158" s="30" t="e">
        <f>(CatTemplate[[#This Row],[CO10]]+CatTemplate[[#This Row],[CS10]]) * (1+ getRateOHFinal) * (1 + getRateMarkupFinal)</f>
        <v>#VALUE!</v>
      </c>
      <c r="HA158" s="30" t="e">
        <f>(CatTemplate[[#This Row],[CO11]]+CatTemplate[[#This Row],[CS11]]) * (1+ getRateOHFinal) * (1 + getRateMarkupFinal)</f>
        <v>#VALUE!</v>
      </c>
      <c r="HB158" s="30" t="e">
        <f>(CatTemplate[[#This Row],[CO12]]+CatTemplate[[#This Row],[CS12]]) * (1+ getRateOHFinal) * (1 + getRateMarkupFinal)</f>
        <v>#VALUE!</v>
      </c>
      <c r="HC158" s="30" t="e">
        <f>(CatTemplate[[#This Row],[CO13]]+CatTemplate[[#This Row],[CS13]]) * (1+ getRateOHFinal) * (1 + getRateMarkupFinal)</f>
        <v>#VALUE!</v>
      </c>
      <c r="HD158" s="30" t="e">
        <f>(CatTemplate[[#This Row],[CO14]]+CatTemplate[[#This Row],[CS14]]) * (1+ getRateOHFinal) * (1 + getRateMarkupFinal)</f>
        <v>#VALUE!</v>
      </c>
      <c r="HE158" s="30" t="e">
        <f>(CatTemplate[[#This Row],[CO15]]+CatTemplate[[#This Row],[CS15]]) * (1+ getRateOHFinal) * (1 + getRateMarkupFinal)</f>
        <v>#VALUE!</v>
      </c>
      <c r="HF158" s="30" t="e">
        <f>(CatTemplate[[#This Row],[CO16]]+CatTemplate[[#This Row],[CS16]]) * (1+ getRateOHFinal) * (1 + getRateMarkupFinal)</f>
        <v>#VALUE!</v>
      </c>
      <c r="HG158" s="30" t="e">
        <f>(CatTemplate[[#This Row],[CO17]]+CatTemplate[[#This Row],[CS17]]) * (1+ getRateOHFinal) * (1 + getRateMarkupFinal)</f>
        <v>#VALUE!</v>
      </c>
      <c r="HH158" s="30" t="e">
        <f>(CatTemplate[[#This Row],[CO18]]+CatTemplate[[#This Row],[CS18]]) * (1+ getRateOHFinal) * (1 + getRateMarkupFinal)</f>
        <v>#VALUE!</v>
      </c>
      <c r="HI158" s="30" t="e">
        <f>(CatTemplate[[#This Row],[CO19]]+CatTemplate[[#This Row],[CS19]]) * (1+ getRateOHFinal) * (1 + getRateMarkupFinal)</f>
        <v>#VALUE!</v>
      </c>
      <c r="HJ158" s="30" t="e">
        <f>(CatTemplate[[#This Row],[CO20]]+CatTemplate[[#This Row],[CS20]]) * (1+ getRateOHFinal) * (1 + getRateMarkupFinal)</f>
        <v>#VALUE!</v>
      </c>
      <c r="HK158" s="39" t="e">
        <f>CatTemplate[[#This Row],[Total cost]]+CatTemplate[[#This Row],[OH Amount]]+CatTemplate[[#This Row],[Markup]]</f>
        <v>#VALUE!</v>
      </c>
      <c r="HL158" s="63">
        <f>IF(CatTemplate[[#This Row],[Units]]="Days",CatTemplate[[#This Row],[Project quantity]]*CatTemplate[[#This Row],[St. unit effort]],CatTemplate[[#This Row],[Project quantity]])</f>
        <v>0</v>
      </c>
      <c r="HM158" s="287">
        <f>IFERROR(CatTemplate[[#This Row],[Total Price]]/(CatTemplate[[#This Row],[Final Quantity]]),0)</f>
        <v>0</v>
      </c>
      <c r="HN158" s="261"/>
    </row>
    <row r="159" spans="2:222" x14ac:dyDescent="0.2">
      <c r="B159" s="6" t="s">
        <v>75</v>
      </c>
      <c r="C159" s="22">
        <v>2</v>
      </c>
      <c r="D159" s="7" t="s">
        <v>75</v>
      </c>
      <c r="E159" s="24">
        <v>10</v>
      </c>
      <c r="F159" s="18" t="s">
        <v>164</v>
      </c>
      <c r="G159" s="26">
        <v>45</v>
      </c>
      <c r="H159" s="18" t="s">
        <v>861</v>
      </c>
      <c r="I159" s="18" t="s">
        <v>899</v>
      </c>
      <c r="J159" s="15" t="s">
        <v>28</v>
      </c>
      <c r="K159" s="15"/>
      <c r="L159" s="15" t="s">
        <v>140</v>
      </c>
      <c r="M159" s="15" t="s">
        <v>890</v>
      </c>
      <c r="N159" s="15" t="s">
        <v>858</v>
      </c>
      <c r="O159" s="320"/>
      <c r="P159" s="71"/>
      <c r="Q159" s="108"/>
      <c r="R159" s="73"/>
      <c r="S159" s="97"/>
      <c r="T159" s="100">
        <f>getEqUnitCost</f>
        <v>0</v>
      </c>
      <c r="U159" s="73">
        <f>getEqUnitEffort</f>
        <v>0</v>
      </c>
      <c r="V159" s="101">
        <f>getEqQuantity</f>
        <v>0</v>
      </c>
      <c r="W159" s="320"/>
      <c r="X159" s="100">
        <f>getConsUnitCost</f>
        <v>0</v>
      </c>
      <c r="Y159" s="73">
        <f>getConsUnitEffort</f>
        <v>0</v>
      </c>
      <c r="Z159" s="14">
        <f>getConsQuantity</f>
        <v>0</v>
      </c>
      <c r="AA159" s="320"/>
      <c r="AB159" s="72"/>
      <c r="AC159" s="112"/>
      <c r="AD159" s="14">
        <f>getOthQuantity</f>
        <v>0</v>
      </c>
      <c r="AE159" s="320"/>
      <c r="AF159" s="28" t="str">
        <f>IF(ISBLANK(CatTemplate[[#This Row],[Resource type]]),"",CatTemplate[[#This Row],[Resource type]])</f>
        <v>CIEC CRA</v>
      </c>
      <c r="AG159" s="242">
        <f>getStaffUnitCost</f>
        <v>529.72667641480098</v>
      </c>
      <c r="AH159" s="113">
        <f>getStaffUnitEffort</f>
        <v>0</v>
      </c>
      <c r="AI159" s="40">
        <f>getStaffQuantity</f>
        <v>0</v>
      </c>
      <c r="AJ159" s="41">
        <f>CatTemplate[[#This Row],[St. quantity]]*8/ParRatePM</f>
        <v>0</v>
      </c>
      <c r="AK159" s="320"/>
      <c r="AL159" s="53" t="str">
        <f>CatTemplate[[#This Row],[Item type]]</f>
        <v>Days</v>
      </c>
      <c r="AM159" s="12">
        <f>SUM(CatTemplate[[#This Row],[Year1]:[Year20]])</f>
        <v>0</v>
      </c>
      <c r="AN159" s="52"/>
      <c r="AO159" s="52"/>
      <c r="AP159" s="52"/>
      <c r="AQ159" s="8"/>
      <c r="AR159" s="8"/>
      <c r="AS159" s="8"/>
      <c r="AT159" s="8"/>
      <c r="AU159" s="8"/>
      <c r="AV159" s="8"/>
      <c r="AW159" s="8"/>
      <c r="AX159" s="8"/>
      <c r="AY159" s="8"/>
      <c r="AZ159" s="8"/>
      <c r="BA159" s="8"/>
      <c r="BB159" s="8"/>
      <c r="BC159" s="8"/>
      <c r="BD159" s="8"/>
      <c r="BE159" s="8"/>
      <c r="BF159" s="8"/>
      <c r="BG159" s="36"/>
      <c r="BH159" s="320"/>
      <c r="BI159" s="37" t="str">
        <f>getCostCategory</f>
        <v>07 Other costs</v>
      </c>
      <c r="BJ159" s="37" t="str">
        <f>getSection</f>
        <v>02 Patient visits and data collection</v>
      </c>
      <c r="BK159" s="32" t="str">
        <f>getObject</f>
        <v>Patient visits and data collection</v>
      </c>
      <c r="BL159" s="30">
        <f>IFERROR(getUnitCost * IF(CatTemplate[[#This Row],[Cost Category Comp.]]="01 Staff costs", 1,1),0)</f>
        <v>529.72667641480098</v>
      </c>
      <c r="BM159" s="29">
        <f>IF(AND(ISBLANK(CatTemplate[[#This Row],[Eq. unit cost]]),ISBLANK(CatTemplate[[#This Row],[Cons. unit cost]]),ISBLANK(CatTemplate[[#This Row],[Oth. unit cost]])), 0, IF(getUnitEffort =0,1,getUnitEffort) * CatTemplate[[#This Row],[Year1]])</f>
        <v>0</v>
      </c>
      <c r="BN159" s="29">
        <f>IF(AND(ISBLANK(CatTemplate[[#This Row],[Eq. unit cost]]),ISBLANK(CatTemplate[[#This Row],[Cons. unit cost]]),ISBLANK(CatTemplate[[#This Row],[Oth. unit cost]])), 0, IF(getUnitEffort =0,1,getUnitEffort) * CatTemplate[[#This Row],[Year2]])</f>
        <v>0</v>
      </c>
      <c r="BO159" s="29">
        <f>IF(AND(ISBLANK(CatTemplate[[#This Row],[Eq. unit cost]]),ISBLANK(CatTemplate[[#This Row],[Cons. unit cost]]),ISBLANK(CatTemplate[[#This Row],[Oth. unit cost]])), 0, IF(getUnitEffort =0,1,getUnitEffort) * CatTemplate[[#This Row],[Year3]])</f>
        <v>0</v>
      </c>
      <c r="BP159" s="29">
        <f>IF(AND(ISBLANK(CatTemplate[[#This Row],[Eq. unit cost]]),ISBLANK(CatTemplate[[#This Row],[Cons. unit cost]]),ISBLANK(CatTemplate[[#This Row],[Oth. unit cost]])), 0, IF(getUnitEffort =0,1,getUnitEffort) * CatTemplate[[#This Row],[Year4]])</f>
        <v>0</v>
      </c>
      <c r="BQ159" s="29">
        <f>IF(AND(ISBLANK(CatTemplate[[#This Row],[Eq. unit cost]]),ISBLANK(CatTemplate[[#This Row],[Cons. unit cost]]),ISBLANK(CatTemplate[[#This Row],[Oth. unit cost]])), 0, IF(getUnitEffort =0,1,getUnitEffort) * CatTemplate[[#This Row],[Year5]])</f>
        <v>0</v>
      </c>
      <c r="BR159" s="29">
        <f>IF(AND(ISBLANK(CatTemplate[[#This Row],[Eq. unit cost]]),ISBLANK(CatTemplate[[#This Row],[Cons. unit cost]]),ISBLANK(CatTemplate[[#This Row],[Oth. unit cost]])), 0, IF(getUnitEffort =0,1,getUnitEffort) * CatTemplate[[#This Row],[Year6]])</f>
        <v>0</v>
      </c>
      <c r="BS159" s="29">
        <f>IF(AND(ISBLANK(CatTemplate[[#This Row],[Eq. unit cost]]),ISBLANK(CatTemplate[[#This Row],[Cons. unit cost]]),ISBLANK(CatTemplate[[#This Row],[Oth. unit cost]])), 0, IF(getUnitEffort =0,1,getUnitEffort) * CatTemplate[[#This Row],[Year7]])</f>
        <v>0</v>
      </c>
      <c r="BT159" s="29">
        <f>IF(AND(ISBLANK(CatTemplate[[#This Row],[Eq. unit cost]]),ISBLANK(CatTemplate[[#This Row],[Cons. unit cost]]),ISBLANK(CatTemplate[[#This Row],[Oth. unit cost]])), 0, IF(getUnitEffort =0,1,getUnitEffort) * CatTemplate[[#This Row],[Year8]])</f>
        <v>0</v>
      </c>
      <c r="BU159" s="29">
        <f>IF(AND(ISBLANK(CatTemplate[[#This Row],[Eq. unit cost]]),ISBLANK(CatTemplate[[#This Row],[Cons. unit cost]]),ISBLANK(CatTemplate[[#This Row],[Oth. unit cost]])), 0, IF(getUnitEffort =0,1,getUnitEffort) * CatTemplate[[#This Row],[Year9]])</f>
        <v>0</v>
      </c>
      <c r="BV159" s="29">
        <f>IF(AND(ISBLANK(CatTemplate[[#This Row],[Eq. unit cost]]),ISBLANK(CatTemplate[[#This Row],[Cons. unit cost]]),ISBLANK(CatTemplate[[#This Row],[Oth. unit cost]])), 0, IF(getUnitEffort =0,1,getUnitEffort) * CatTemplate[[#This Row],[Year10]])</f>
        <v>0</v>
      </c>
      <c r="BW159" s="29">
        <f>IF(AND(ISBLANK(CatTemplate[[#This Row],[Eq. unit cost]]),ISBLANK(CatTemplate[[#This Row],[Cons. unit cost]]),ISBLANK(CatTemplate[[#This Row],[Oth. unit cost]])), 0, IF(getUnitEffort =0,1,getUnitEffort) * CatTemplate[[#This Row],[Year11]])</f>
        <v>0</v>
      </c>
      <c r="BX159" s="29">
        <f>IF(AND(ISBLANK(CatTemplate[[#This Row],[Eq. unit cost]]),ISBLANK(CatTemplate[[#This Row],[Cons. unit cost]]),ISBLANK(CatTemplate[[#This Row],[Oth. unit cost]])), 0, IF(getUnitEffort =0,1,getUnitEffort) * CatTemplate[[#This Row],[Year12]])</f>
        <v>0</v>
      </c>
      <c r="BY159" s="29">
        <f>IF(AND(ISBLANK(CatTemplate[[#This Row],[Eq. unit cost]]),ISBLANK(CatTemplate[[#This Row],[Cons. unit cost]]),ISBLANK(CatTemplate[[#This Row],[Oth. unit cost]])), 0, IF(getUnitEffort =0,1,getUnitEffort) * CatTemplate[[#This Row],[Year13]])</f>
        <v>0</v>
      </c>
      <c r="BZ159" s="29">
        <f>IF(AND(ISBLANK(CatTemplate[[#This Row],[Eq. unit cost]]),ISBLANK(CatTemplate[[#This Row],[Cons. unit cost]]),ISBLANK(CatTemplate[[#This Row],[Oth. unit cost]])), 0, IF(getUnitEffort =0,1,getUnitEffort) * CatTemplate[[#This Row],[Year14]])</f>
        <v>0</v>
      </c>
      <c r="CA159" s="29">
        <f>IF(AND(ISBLANK(CatTemplate[[#This Row],[Eq. unit cost]]),ISBLANK(CatTemplate[[#This Row],[Cons. unit cost]]),ISBLANK(CatTemplate[[#This Row],[Oth. unit cost]])), 0, IF(getUnitEffort =0,1,getUnitEffort) * CatTemplate[[#This Row],[Year15]])</f>
        <v>0</v>
      </c>
      <c r="CB159" s="29">
        <f>IF(AND(ISBLANK(CatTemplate[[#This Row],[Eq. unit cost]]),ISBLANK(CatTemplate[[#This Row],[Cons. unit cost]]),ISBLANK(CatTemplate[[#This Row],[Oth. unit cost]])), 0, IF(getUnitEffort =0,1,getUnitEffort) * CatTemplate[[#This Row],[Year16]])</f>
        <v>0</v>
      </c>
      <c r="CC159" s="29">
        <f>IF(AND(ISBLANK(CatTemplate[[#This Row],[Eq. unit cost]]),ISBLANK(CatTemplate[[#This Row],[Cons. unit cost]]),ISBLANK(CatTemplate[[#This Row],[Oth. unit cost]])), 0, IF(getUnitEffort =0,1,getUnitEffort) * CatTemplate[[#This Row],[Year17]])</f>
        <v>0</v>
      </c>
      <c r="CD159" s="29">
        <f>IF(AND(ISBLANK(CatTemplate[[#This Row],[Eq. unit cost]]),ISBLANK(CatTemplate[[#This Row],[Cons. unit cost]]),ISBLANK(CatTemplate[[#This Row],[Oth. unit cost]])), 0, IF(getUnitEffort =0,1,getUnitEffort) * CatTemplate[[#This Row],[Year18]])</f>
        <v>0</v>
      </c>
      <c r="CE159" s="29">
        <f>IF(AND(ISBLANK(CatTemplate[[#This Row],[Eq. unit cost]]),ISBLANK(CatTemplate[[#This Row],[Cons. unit cost]]),ISBLANK(CatTemplate[[#This Row],[Oth. unit cost]])), 0, IF(getUnitEffort =0,1,getUnitEffort) * CatTemplate[[#This Row],[Year19]])</f>
        <v>0</v>
      </c>
      <c r="CF159" s="29">
        <f>IF(AND(ISBLANK(CatTemplate[[#This Row],[Eq. unit cost]]),ISBLANK(CatTemplate[[#This Row],[Cons. unit cost]]),ISBLANK(CatTemplate[[#This Row],[Oth. unit cost]])), 0, IF(getUnitEffort =0,1,getUnitEffort) * CatTemplate[[#This Row],[Year20]])</f>
        <v>0</v>
      </c>
      <c r="CG159" s="45">
        <f>SUM(CatTemplate[[#This Row],[Q1]:[Q20]])</f>
        <v>0</v>
      </c>
      <c r="CH159" s="29">
        <f>IF(ISBLANK(CatTemplate[[#This Row],[St. unit effort]]),0,(CatTemplate[[#This Row],[St. unit effort]] * CatTemplate[[#This Row],[Year1]]))</f>
        <v>0</v>
      </c>
      <c r="CI159" s="29">
        <f>IF(ISBLANK(CatTemplate[[#This Row],[St. unit effort]]),0,(CatTemplate[[#This Row],[St. unit effort]] * CatTemplate[[#This Row],[Year2]]))</f>
        <v>0</v>
      </c>
      <c r="CJ159" s="29">
        <f>IF(ISBLANK(CatTemplate[[#This Row],[St. unit effort]]),0,(CatTemplate[[#This Row],[St. unit effort]] * CatTemplate[[#This Row],[Year3]]))</f>
        <v>0</v>
      </c>
      <c r="CK159" s="29">
        <f>IF(ISBLANK(CatTemplate[[#This Row],[St. unit effort]]),0,(CatTemplate[[#This Row],[St. unit effort]] * CatTemplate[[#This Row],[Year4]]))</f>
        <v>0</v>
      </c>
      <c r="CL159" s="29">
        <f>IF(ISBLANK(CatTemplate[[#This Row],[St. unit effort]]),0,(CatTemplate[[#This Row],[St. unit effort]] * CatTemplate[[#This Row],[Year5]]))</f>
        <v>0</v>
      </c>
      <c r="CM159" s="29">
        <f>IF(ISBLANK(CatTemplate[[#This Row],[St. unit effort]]),0,(CatTemplate[[#This Row],[St. unit effort]] * CatTemplate[[#This Row],[Year6]]))</f>
        <v>0</v>
      </c>
      <c r="CN159" s="29">
        <f>IF(ISBLANK(CatTemplate[[#This Row],[St. unit effort]]),0,(CatTemplate[[#This Row],[St. unit effort]] * CatTemplate[[#This Row],[Year7]]))</f>
        <v>0</v>
      </c>
      <c r="CO159" s="29">
        <f>IF(ISBLANK(CatTemplate[[#This Row],[St. unit effort]]),0,(CatTemplate[[#This Row],[St. unit effort]] * CatTemplate[[#This Row],[Year8]]))</f>
        <v>0</v>
      </c>
      <c r="CP159" s="29">
        <f>IF(ISBLANK(CatTemplate[[#This Row],[St. unit effort]]),0,(CatTemplate[[#This Row],[St. unit effort]] * CatTemplate[[#This Row],[Year9]]))</f>
        <v>0</v>
      </c>
      <c r="CQ159" s="29">
        <f>IF(ISBLANK(CatTemplate[[#This Row],[St. unit effort]]),0,(CatTemplate[[#This Row],[St. unit effort]] * CatTemplate[[#This Row],[Year10]]))</f>
        <v>0</v>
      </c>
      <c r="CR159" s="29">
        <f>IF(ISBLANK(CatTemplate[[#This Row],[St. unit effort]]),0,(CatTemplate[[#This Row],[St. unit effort]] * CatTemplate[[#This Row],[Year11]]))</f>
        <v>0</v>
      </c>
      <c r="CS159" s="29">
        <f>IF(ISBLANK(CatTemplate[[#This Row],[St. unit effort]]),0,(CatTemplate[[#This Row],[St. unit effort]] * CatTemplate[[#This Row],[Year12]]))</f>
        <v>0</v>
      </c>
      <c r="CT159" s="29">
        <f>IF(ISBLANK(CatTemplate[[#This Row],[St. unit effort]]),0,(CatTemplate[[#This Row],[St. unit effort]] * CatTemplate[[#This Row],[Year13]]))</f>
        <v>0</v>
      </c>
      <c r="CU159" s="29">
        <f>IF(ISBLANK(CatTemplate[[#This Row],[St. unit effort]]),0,(CatTemplate[[#This Row],[St. unit effort]] * CatTemplate[[#This Row],[Year14]]))</f>
        <v>0</v>
      </c>
      <c r="CV159" s="29">
        <f>IF(ISBLANK(CatTemplate[[#This Row],[St. unit effort]]),0,(CatTemplate[[#This Row],[St. unit effort]] * CatTemplate[[#This Row],[Year15]]))</f>
        <v>0</v>
      </c>
      <c r="CW159" s="29">
        <f>IF(ISBLANK(CatTemplate[[#This Row],[St. unit effort]]),0,(CatTemplate[[#This Row],[St. unit effort]] * CatTemplate[[#This Row],[Year16]]))</f>
        <v>0</v>
      </c>
      <c r="CX159" s="29">
        <f>IF(ISBLANK(CatTemplate[[#This Row],[St. unit effort]]),0,(CatTemplate[[#This Row],[St. unit effort]] * CatTemplate[[#This Row],[Year17]]))</f>
        <v>0</v>
      </c>
      <c r="CY159" s="29">
        <f>IF(ISBLANK(CatTemplate[[#This Row],[St. unit effort]]),0,(CatTemplate[[#This Row],[St. unit effort]] * CatTemplate[[#This Row],[Year18]]))</f>
        <v>0</v>
      </c>
      <c r="CZ159" s="29">
        <f>IF(ISBLANK(CatTemplate[[#This Row],[St. unit effort]]),0,(CatTemplate[[#This Row],[St. unit effort]] * CatTemplate[[#This Row],[Year19]]))</f>
        <v>0</v>
      </c>
      <c r="DA159" s="29">
        <f>IF(ISBLANK(CatTemplate[[#This Row],[St. unit effort]]),0,(CatTemplate[[#This Row],[St. unit effort]] * CatTemplate[[#This Row],[Year20]]))</f>
        <v>0</v>
      </c>
      <c r="DB159" s="57">
        <f>IF(ISBLANK(CatTemplate[[#This Row],[St. unit effort]]),0,(CatTemplate[[#This Row],[St. unit effort]] * CatTemplate[[#This Row],[Year1]])*8/ParRatePM)</f>
        <v>0</v>
      </c>
      <c r="DC159" s="57">
        <f>IF(ISBLANK(CatTemplate[[#This Row],[St. unit effort]]),0,(CatTemplate[[#This Row],[St. unit effort]] * CatTemplate[[#This Row],[Year2]])*8/ParRatePM)</f>
        <v>0</v>
      </c>
      <c r="DD159" s="57">
        <f>IF(ISBLANK(CatTemplate[[#This Row],[St. unit effort]]),0,(CatTemplate[[#This Row],[St. unit effort]] * CatTemplate[[#This Row],[Year3]])*8/ParRatePM)</f>
        <v>0</v>
      </c>
      <c r="DE159" s="57">
        <f>IF(ISBLANK(CatTemplate[[#This Row],[St. unit effort]]),0,(CatTemplate[[#This Row],[St. unit effort]] * CatTemplate[[#This Row],[Year4]])*8/ParRatePM)</f>
        <v>0</v>
      </c>
      <c r="DF159" s="57">
        <f>IF(ISBLANK(CatTemplate[[#This Row],[St. unit effort]]),0,(CatTemplate[[#This Row],[St. unit effort]] * CatTemplate[[#This Row],[Year5]])*8/ParRatePM)</f>
        <v>0</v>
      </c>
      <c r="DG159" s="57">
        <f>IF(ISBLANK(CatTemplate[[#This Row],[St. unit effort]]),0,(CatTemplate[[#This Row],[St. unit effort]] * CatTemplate[[#This Row],[Year6]])*8/ParRatePM)</f>
        <v>0</v>
      </c>
      <c r="DH159" s="57">
        <f>IF(ISBLANK(CatTemplate[[#This Row],[St. unit effort]]),0,(CatTemplate[[#This Row],[St. unit effort]] * CatTemplate[[#This Row],[Year7]])*8/ParRatePM)</f>
        <v>0</v>
      </c>
      <c r="DI159" s="57">
        <f>IF(ISBLANK(CatTemplate[[#This Row],[St. unit effort]]),0,(CatTemplate[[#This Row],[St. unit effort]] * CatTemplate[[#This Row],[Year8]])*8/ParRatePM)</f>
        <v>0</v>
      </c>
      <c r="DJ159" s="57">
        <f>IF(ISBLANK(CatTemplate[[#This Row],[St. unit effort]]),0,(CatTemplate[[#This Row],[St. unit effort]] * CatTemplate[[#This Row],[Year9]])*8/ParRatePM)</f>
        <v>0</v>
      </c>
      <c r="DK159" s="57">
        <f>IF(ISBLANK(CatTemplate[[#This Row],[St. unit effort]]),0,(CatTemplate[[#This Row],[St. unit effort]] * CatTemplate[[#This Row],[Year10]])*8/ParRatePM)</f>
        <v>0</v>
      </c>
      <c r="DL159" s="57">
        <f>IF(ISBLANK(CatTemplate[[#This Row],[St. unit effort]]),0,(CatTemplate[[#This Row],[St. unit effort]] * CatTemplate[[#This Row],[Year11]])*8/ParRatePM)</f>
        <v>0</v>
      </c>
      <c r="DM159" s="57">
        <f>IF(ISBLANK(CatTemplate[[#This Row],[St. unit effort]]),0,(CatTemplate[[#This Row],[St. unit effort]] * CatTemplate[[#This Row],[Year12]])*8/ParRatePM)</f>
        <v>0</v>
      </c>
      <c r="DN159" s="57">
        <f>IF(ISBLANK(CatTemplate[[#This Row],[St. unit effort]]),0,(CatTemplate[[#This Row],[St. unit effort]] * CatTemplate[[#This Row],[Year13]])*8/ParRatePM)</f>
        <v>0</v>
      </c>
      <c r="DO159" s="57">
        <f>IF(ISBLANK(CatTemplate[[#This Row],[St. unit effort]]),0,(CatTemplate[[#This Row],[St. unit effort]] * CatTemplate[[#This Row],[Year14]])*8/ParRatePM)</f>
        <v>0</v>
      </c>
      <c r="DP159" s="57">
        <f>IF(ISBLANK(CatTemplate[[#This Row],[St. unit effort]]),0,(CatTemplate[[#This Row],[St. unit effort]] * CatTemplate[[#This Row],[Year15]])*8/ParRatePM)</f>
        <v>0</v>
      </c>
      <c r="DQ159" s="57">
        <f>IF(ISBLANK(CatTemplate[[#This Row],[St. unit effort]]),0,(CatTemplate[[#This Row],[St. unit effort]] * CatTemplate[[#This Row],[Year16]])*8/ParRatePM)</f>
        <v>0</v>
      </c>
      <c r="DR159" s="57">
        <f>IF(ISBLANK(CatTemplate[[#This Row],[St. unit effort]]),0,(CatTemplate[[#This Row],[St. unit effort]] * CatTemplate[[#This Row],[Year17]])*8/ParRatePM)</f>
        <v>0</v>
      </c>
      <c r="DS159" s="57">
        <f>IF(ISBLANK(CatTemplate[[#This Row],[St. unit effort]]),0,(CatTemplate[[#This Row],[St. unit effort]] * CatTemplate[[#This Row],[Year18]])*8/ParRatePM)</f>
        <v>0</v>
      </c>
      <c r="DT159" s="57">
        <f>IF(ISBLANK(CatTemplate[[#This Row],[St. unit effort]]),0,(CatTemplate[[#This Row],[St. unit effort]] * CatTemplate[[#This Row],[Year19]])*8/ParRatePM)</f>
        <v>0</v>
      </c>
      <c r="DU159" s="57">
        <f>IF(ISBLANK(CatTemplate[[#This Row],[St. unit effort]]),0,(CatTemplate[[#This Row],[St. unit effort]] * CatTemplate[[#This Row],[Year20]])*8/ParRatePM)</f>
        <v>0</v>
      </c>
      <c r="DV159" s="54">
        <f>SUM(CatTemplate[[#This Row],[PM1]:[PM20]])</f>
        <v>0</v>
      </c>
      <c r="DW159" s="56">
        <f t="shared" si="57"/>
        <v>0</v>
      </c>
      <c r="DX159" s="56">
        <f t="shared" si="57"/>
        <v>0</v>
      </c>
      <c r="DY159" s="56">
        <f t="shared" si="57"/>
        <v>0</v>
      </c>
      <c r="DZ159" s="56">
        <f t="shared" si="57"/>
        <v>0</v>
      </c>
      <c r="EA159" s="56">
        <f t="shared" si="57"/>
        <v>0</v>
      </c>
      <c r="EB159" s="56">
        <f t="shared" si="57"/>
        <v>0</v>
      </c>
      <c r="EC159" s="56">
        <f t="shared" si="57"/>
        <v>0</v>
      </c>
      <c r="ED159" s="56">
        <f t="shared" si="57"/>
        <v>0</v>
      </c>
      <c r="EE159" s="56">
        <f t="shared" si="57"/>
        <v>0</v>
      </c>
      <c r="EF159" s="56">
        <f t="shared" si="57"/>
        <v>0</v>
      </c>
      <c r="EG159" s="56">
        <f t="shared" si="57"/>
        <v>0</v>
      </c>
      <c r="EH159" s="56">
        <f t="shared" si="57"/>
        <v>0</v>
      </c>
      <c r="EI159" s="56">
        <f t="shared" si="57"/>
        <v>0</v>
      </c>
      <c r="EJ159" s="56">
        <f t="shared" si="57"/>
        <v>0</v>
      </c>
      <c r="EK159" s="56">
        <f t="shared" si="57"/>
        <v>0</v>
      </c>
      <c r="EL159" s="56">
        <f t="shared" si="57"/>
        <v>0</v>
      </c>
      <c r="EM159" s="56">
        <f t="shared" si="55"/>
        <v>0</v>
      </c>
      <c r="EN159" s="56">
        <f t="shared" si="55"/>
        <v>0</v>
      </c>
      <c r="EO159" s="56">
        <f t="shared" si="55"/>
        <v>0</v>
      </c>
      <c r="EP159" s="56">
        <f t="shared" si="55"/>
        <v>0</v>
      </c>
      <c r="EQ159" s="30">
        <f>CatTemplate[[#This Row],[Eq. unit cost]] * CatTemplate[[#This Row],[Eq. quantity]]</f>
        <v>0</v>
      </c>
      <c r="ER159" s="30">
        <f>CatTemplate[[#This Row],[Cons. unit cost]] *CatTemplate[[#This Row],[Cons. quantity]]</f>
        <v>0</v>
      </c>
      <c r="ES159" s="30">
        <f>CatTemplate[[#This Row],[Oth. unit cost]] *CatTemplate[[#This Row],[Oth. quantity]]</f>
        <v>0</v>
      </c>
      <c r="ET159" s="55">
        <f>SUM(CatTemplate[[#This Row],[CO1]:[CO20]])</f>
        <v>0</v>
      </c>
      <c r="EU159" s="56">
        <f t="shared" si="58"/>
        <v>0</v>
      </c>
      <c r="EV159" s="56">
        <f t="shared" si="58"/>
        <v>0</v>
      </c>
      <c r="EW159" s="56">
        <f t="shared" si="58"/>
        <v>0</v>
      </c>
      <c r="EX159" s="56">
        <f t="shared" si="58"/>
        <v>0</v>
      </c>
      <c r="EY159" s="56">
        <f t="shared" si="58"/>
        <v>0</v>
      </c>
      <c r="EZ159" s="56">
        <f t="shared" si="58"/>
        <v>0</v>
      </c>
      <c r="FA159" s="56">
        <f t="shared" si="58"/>
        <v>0</v>
      </c>
      <c r="FB159" s="56">
        <f t="shared" si="58"/>
        <v>0</v>
      </c>
      <c r="FC159" s="56">
        <f t="shared" si="58"/>
        <v>0</v>
      </c>
      <c r="FD159" s="56">
        <f t="shared" si="58"/>
        <v>0</v>
      </c>
      <c r="FE159" s="56">
        <f t="shared" si="58"/>
        <v>0</v>
      </c>
      <c r="FF159" s="56">
        <f t="shared" si="58"/>
        <v>0</v>
      </c>
      <c r="FG159" s="56">
        <f t="shared" si="58"/>
        <v>0</v>
      </c>
      <c r="FH159" s="56">
        <f t="shared" si="58"/>
        <v>0</v>
      </c>
      <c r="FI159" s="56">
        <f t="shared" si="58"/>
        <v>0</v>
      </c>
      <c r="FJ159" s="56">
        <f t="shared" si="58"/>
        <v>0</v>
      </c>
      <c r="FK159" s="56">
        <f t="shared" si="56"/>
        <v>0</v>
      </c>
      <c r="FL159" s="56">
        <f t="shared" si="56"/>
        <v>0</v>
      </c>
      <c r="FM159" s="56">
        <f t="shared" si="56"/>
        <v>0</v>
      </c>
      <c r="FN159" s="56">
        <f t="shared" si="56"/>
        <v>0</v>
      </c>
      <c r="FO159" s="58">
        <f>SUM(CatTemplate[[#This Row],[CS1]:[CS20]])</f>
        <v>0</v>
      </c>
      <c r="FP159" s="59">
        <f>CatTemplate[[#This Row],[Total Oth. cost]]+CatTemplate[[#This Row],[Total St. Cost]]</f>
        <v>0</v>
      </c>
      <c r="FQ159" s="33" t="e">
        <f t="shared" si="49"/>
        <v>#VALUE!</v>
      </c>
      <c r="FR159" s="33" t="e">
        <f t="shared" si="50"/>
        <v>#VALUE!</v>
      </c>
      <c r="FS159" s="30" t="e">
        <f>(CatTemplate[[#This Row],[CO1]] + CatTemplate[[#This Row],[CS1]]) * (1 + getRateOHFinal) * getRateMarkupFinal</f>
        <v>#VALUE!</v>
      </c>
      <c r="FT159" s="30" t="e">
        <f>(CatTemplate[[#This Row],[CO2]] + CatTemplate[[#This Row],[CS2]]) * (1 + getRateOHFinal) * getRateMarkupFinal</f>
        <v>#VALUE!</v>
      </c>
      <c r="FU159" s="30" t="e">
        <f>(CatTemplate[[#This Row],[CO3]] + CatTemplate[[#This Row],[CS3]]) * (1 + getRateOHFinal) * getRateMarkupFinal</f>
        <v>#VALUE!</v>
      </c>
      <c r="FV159" s="30" t="e">
        <f>(CatTemplate[[#This Row],[CO4]] + CatTemplate[[#This Row],[CS4]]) * (1 + getRateOHFinal) * getRateMarkupFinal</f>
        <v>#VALUE!</v>
      </c>
      <c r="FW159" s="30" t="e">
        <f>(CatTemplate[[#This Row],[CO5]] + CatTemplate[[#This Row],[CS5]]) * (1 + getRateOHFinal) * getRateMarkupFinal</f>
        <v>#VALUE!</v>
      </c>
      <c r="FX159" s="30" t="e">
        <f>(CatTemplate[[#This Row],[CO6]] + CatTemplate[[#This Row],[CS6]]) * (1 + getRateOHFinal) * getRateMarkupFinal</f>
        <v>#VALUE!</v>
      </c>
      <c r="FY159" s="30" t="e">
        <f>(CatTemplate[[#This Row],[CO7]] + CatTemplate[[#This Row],[CS7]]) * (1 + getRateOHFinal) * getRateMarkupFinal</f>
        <v>#VALUE!</v>
      </c>
      <c r="FZ159" s="30" t="e">
        <f>(CatTemplate[[#This Row],[CO8]] + CatTemplate[[#This Row],[CS8]]) * (1 + getRateOHFinal) * getRateMarkupFinal</f>
        <v>#VALUE!</v>
      </c>
      <c r="GA159" s="30" t="e">
        <f>(CatTemplate[[#This Row],[CO9]] + CatTemplate[[#This Row],[CS9]]) * (1 + getRateOHFinal) * getRateMarkupFinal</f>
        <v>#VALUE!</v>
      </c>
      <c r="GB159" s="30" t="e">
        <f>(CatTemplate[[#This Row],[CO10]] + CatTemplate[[#This Row],[CS10]]) * (1 + getRateOHFinal) * getRateMarkupFinal</f>
        <v>#VALUE!</v>
      </c>
      <c r="GC159" s="30" t="e">
        <f>(CatTemplate[[#This Row],[CO11]] + CatTemplate[[#This Row],[CS11]]) * (1 + getRateOHFinal) * getRateMarkupFinal</f>
        <v>#VALUE!</v>
      </c>
      <c r="GD159" s="30" t="e">
        <f>(CatTemplate[[#This Row],[CO12]] + CatTemplate[[#This Row],[CS12]]) * (1 + getRateOHFinal) * getRateMarkupFinal</f>
        <v>#VALUE!</v>
      </c>
      <c r="GE159" s="30" t="e">
        <f>(CatTemplate[[#This Row],[CO13]] + CatTemplate[[#This Row],[CS13]]) * (1 + getRateOHFinal) * getRateMarkupFinal</f>
        <v>#VALUE!</v>
      </c>
      <c r="GF159" s="30" t="e">
        <f>(CatTemplate[[#This Row],[CO14]] + CatTemplate[[#This Row],[CS14]]) * (1 + getRateOHFinal) * getRateMarkupFinal</f>
        <v>#VALUE!</v>
      </c>
      <c r="GG159" s="30" t="e">
        <f>(CatTemplate[[#This Row],[CO15]] + CatTemplate[[#This Row],[CS15]]) * (1 + getRateOHFinal) * getRateMarkupFinal</f>
        <v>#VALUE!</v>
      </c>
      <c r="GH159" s="30" t="e">
        <f>(CatTemplate[[#This Row],[CO16]] + CatTemplate[[#This Row],[CS16]]) * (1 + getRateOHFinal) * getRateMarkupFinal</f>
        <v>#VALUE!</v>
      </c>
      <c r="GI159" s="30" t="e">
        <f>(CatTemplate[[#This Row],[CO17]] + CatTemplate[[#This Row],[CS17]]) * (1 + getRateOHFinal) * getRateMarkupFinal</f>
        <v>#VALUE!</v>
      </c>
      <c r="GJ159" s="30" t="e">
        <f>(CatTemplate[[#This Row],[CO18]] + CatTemplate[[#This Row],[CS18]]) * (1 + getRateOHFinal) * getRateMarkupFinal</f>
        <v>#VALUE!</v>
      </c>
      <c r="GK159" s="30" t="e">
        <f>(CatTemplate[[#This Row],[CO19]] + CatTemplate[[#This Row],[CS19]]) * (1 + getRateOHFinal) * getRateMarkupFinal</f>
        <v>#VALUE!</v>
      </c>
      <c r="GL159" s="30" t="e">
        <f>(CatTemplate[[#This Row],[CO20]] + CatTemplate[[#This Row],[CS20]]) * (1 + getRateOHFinal) * getRateMarkupFinal</f>
        <v>#VALUE!</v>
      </c>
      <c r="GM159" s="30" t="e">
        <f t="shared" si="51"/>
        <v>#VALUE!</v>
      </c>
      <c r="GN159" s="30" t="e">
        <f t="shared" si="52"/>
        <v>#VALUE!</v>
      </c>
      <c r="GO159" s="30" t="e">
        <f t="shared" si="53"/>
        <v>#VALUE!</v>
      </c>
      <c r="GP159" s="30" t="e">
        <f t="shared" si="54"/>
        <v>#VALUE!</v>
      </c>
      <c r="GQ159" s="30" t="e">
        <f>(CatTemplate[[#This Row],[CO1]]+CatTemplate[[#This Row],[CS1]]) * (1+ getRateOHFinal) * (1 + getRateMarkupFinal)</f>
        <v>#VALUE!</v>
      </c>
      <c r="GR159" s="30" t="e">
        <f>(CatTemplate[[#This Row],[CO2]]+CatTemplate[[#This Row],[CS2]]) * (1+ getRateOHFinal) * (1 + getRateMarkupFinal)</f>
        <v>#VALUE!</v>
      </c>
      <c r="GS159" s="30" t="e">
        <f>(CatTemplate[[#This Row],[CO3]]+CatTemplate[[#This Row],[CS3]]) * (1+ getRateOHFinal) * (1 + getRateMarkupFinal)</f>
        <v>#VALUE!</v>
      </c>
      <c r="GT159" s="30" t="e">
        <f>(CatTemplate[[#This Row],[CO4]]+CatTemplate[[#This Row],[CS4]]) * (1+ getRateOHFinal) * (1 + getRateMarkupFinal)</f>
        <v>#VALUE!</v>
      </c>
      <c r="GU159" s="30" t="e">
        <f>(CatTemplate[[#This Row],[CO5]]+CatTemplate[[#This Row],[CS5]]) * (1+ getRateOHFinal) * (1 + getRateMarkupFinal)</f>
        <v>#VALUE!</v>
      </c>
      <c r="GV159" s="30" t="e">
        <f>(CatTemplate[[#This Row],[CO6]]+CatTemplate[[#This Row],[CS6]]) * (1+ getRateOHFinal) * (1 + getRateMarkupFinal)</f>
        <v>#VALUE!</v>
      </c>
      <c r="GW159" s="30" t="e">
        <f>(CatTemplate[[#This Row],[CO7]]+CatTemplate[[#This Row],[CS7]]) * (1+ getRateOHFinal) * (1 + getRateMarkupFinal)</f>
        <v>#VALUE!</v>
      </c>
      <c r="GX159" s="30" t="e">
        <f>(CatTemplate[[#This Row],[CO8]]+CatTemplate[[#This Row],[CS8]]) * (1+ getRateOHFinal) * (1 + getRateMarkupFinal)</f>
        <v>#VALUE!</v>
      </c>
      <c r="GY159" s="30" t="e">
        <f>(CatTemplate[[#This Row],[CO9]]+CatTemplate[[#This Row],[CS9]]) * (1+ getRateOHFinal) * (1 + getRateMarkupFinal)</f>
        <v>#VALUE!</v>
      </c>
      <c r="GZ159" s="30" t="e">
        <f>(CatTemplate[[#This Row],[CO10]]+CatTemplate[[#This Row],[CS10]]) * (1+ getRateOHFinal) * (1 + getRateMarkupFinal)</f>
        <v>#VALUE!</v>
      </c>
      <c r="HA159" s="30" t="e">
        <f>(CatTemplate[[#This Row],[CO11]]+CatTemplate[[#This Row],[CS11]]) * (1+ getRateOHFinal) * (1 + getRateMarkupFinal)</f>
        <v>#VALUE!</v>
      </c>
      <c r="HB159" s="30" t="e">
        <f>(CatTemplate[[#This Row],[CO12]]+CatTemplate[[#This Row],[CS12]]) * (1+ getRateOHFinal) * (1 + getRateMarkupFinal)</f>
        <v>#VALUE!</v>
      </c>
      <c r="HC159" s="30" t="e">
        <f>(CatTemplate[[#This Row],[CO13]]+CatTemplate[[#This Row],[CS13]]) * (1+ getRateOHFinal) * (1 + getRateMarkupFinal)</f>
        <v>#VALUE!</v>
      </c>
      <c r="HD159" s="30" t="e">
        <f>(CatTemplate[[#This Row],[CO14]]+CatTemplate[[#This Row],[CS14]]) * (1+ getRateOHFinal) * (1 + getRateMarkupFinal)</f>
        <v>#VALUE!</v>
      </c>
      <c r="HE159" s="30" t="e">
        <f>(CatTemplate[[#This Row],[CO15]]+CatTemplate[[#This Row],[CS15]]) * (1+ getRateOHFinal) * (1 + getRateMarkupFinal)</f>
        <v>#VALUE!</v>
      </c>
      <c r="HF159" s="30" t="e">
        <f>(CatTemplate[[#This Row],[CO16]]+CatTemplate[[#This Row],[CS16]]) * (1+ getRateOHFinal) * (1 + getRateMarkupFinal)</f>
        <v>#VALUE!</v>
      </c>
      <c r="HG159" s="30" t="e">
        <f>(CatTemplate[[#This Row],[CO17]]+CatTemplate[[#This Row],[CS17]]) * (1+ getRateOHFinal) * (1 + getRateMarkupFinal)</f>
        <v>#VALUE!</v>
      </c>
      <c r="HH159" s="30" t="e">
        <f>(CatTemplate[[#This Row],[CO18]]+CatTemplate[[#This Row],[CS18]]) * (1+ getRateOHFinal) * (1 + getRateMarkupFinal)</f>
        <v>#VALUE!</v>
      </c>
      <c r="HI159" s="30" t="e">
        <f>(CatTemplate[[#This Row],[CO19]]+CatTemplate[[#This Row],[CS19]]) * (1+ getRateOHFinal) * (1 + getRateMarkupFinal)</f>
        <v>#VALUE!</v>
      </c>
      <c r="HJ159" s="30" t="e">
        <f>(CatTemplate[[#This Row],[CO20]]+CatTemplate[[#This Row],[CS20]]) * (1+ getRateOHFinal) * (1 + getRateMarkupFinal)</f>
        <v>#VALUE!</v>
      </c>
      <c r="HK159" s="39" t="e">
        <f>CatTemplate[[#This Row],[Total cost]]+CatTemplate[[#This Row],[OH Amount]]+CatTemplate[[#This Row],[Markup]]</f>
        <v>#VALUE!</v>
      </c>
      <c r="HL159" s="63">
        <f>IF(CatTemplate[[#This Row],[Units]]="Days",CatTemplate[[#This Row],[Project quantity]]*CatTemplate[[#This Row],[St. unit effort]],CatTemplate[[#This Row],[Project quantity]])</f>
        <v>0</v>
      </c>
      <c r="HM159" s="287">
        <f>IFERROR(CatTemplate[[#This Row],[Total Price]]/(CatTemplate[[#This Row],[Final Quantity]]),0)</f>
        <v>0</v>
      </c>
      <c r="HN159" s="261"/>
    </row>
    <row r="160" spans="2:222" x14ac:dyDescent="0.2">
      <c r="B160" s="6" t="s">
        <v>75</v>
      </c>
      <c r="C160" s="22">
        <v>2</v>
      </c>
      <c r="D160" s="7" t="s">
        <v>75</v>
      </c>
      <c r="E160" s="24">
        <v>10</v>
      </c>
      <c r="F160" s="18" t="s">
        <v>164</v>
      </c>
      <c r="G160" s="26">
        <v>46</v>
      </c>
      <c r="H160" s="18" t="s">
        <v>167</v>
      </c>
      <c r="I160" s="18" t="s">
        <v>899</v>
      </c>
      <c r="J160" s="15" t="s">
        <v>28</v>
      </c>
      <c r="K160" s="15"/>
      <c r="L160" s="15" t="s">
        <v>140</v>
      </c>
      <c r="M160" s="15" t="s">
        <v>890</v>
      </c>
      <c r="N160" s="15" t="s">
        <v>858</v>
      </c>
      <c r="O160" s="320"/>
      <c r="P160" s="71"/>
      <c r="Q160" s="108"/>
      <c r="R160" s="73"/>
      <c r="S160" s="97"/>
      <c r="T160" s="100">
        <f>getEqUnitCost</f>
        <v>0</v>
      </c>
      <c r="U160" s="73">
        <f>getEqUnitEffort</f>
        <v>0</v>
      </c>
      <c r="V160" s="101">
        <f>getEqQuantity</f>
        <v>0</v>
      </c>
      <c r="W160" s="320"/>
      <c r="X160" s="100">
        <f>getConsUnitCost</f>
        <v>0</v>
      </c>
      <c r="Y160" s="73">
        <f>getConsUnitEffort</f>
        <v>0</v>
      </c>
      <c r="Z160" s="14">
        <f>getConsQuantity</f>
        <v>0</v>
      </c>
      <c r="AA160" s="320"/>
      <c r="AB160" s="72"/>
      <c r="AC160" s="112"/>
      <c r="AD160" s="14">
        <f>getOthQuantity</f>
        <v>0</v>
      </c>
      <c r="AE160" s="320"/>
      <c r="AF160" s="28" t="str">
        <f>IF(ISBLANK(CatTemplate[[#This Row],[Resource type]]),"",CatTemplate[[#This Row],[Resource type]])</f>
        <v>CIEC CRA</v>
      </c>
      <c r="AG160" s="242">
        <f>getStaffUnitCost</f>
        <v>529.72667641480098</v>
      </c>
      <c r="AH160" s="113">
        <f>getStaffUnitEffort</f>
        <v>0</v>
      </c>
      <c r="AI160" s="40">
        <f>getStaffQuantity</f>
        <v>0</v>
      </c>
      <c r="AJ160" s="41">
        <f>CatTemplate[[#This Row],[St. quantity]]*8/ParRatePM</f>
        <v>0</v>
      </c>
      <c r="AK160" s="320"/>
      <c r="AL160" s="53" t="str">
        <f>CatTemplate[[#This Row],[Item type]]</f>
        <v>Days</v>
      </c>
      <c r="AM160" s="12">
        <f>SUM(CatTemplate[[#This Row],[Year1]:[Year20]])</f>
        <v>0</v>
      </c>
      <c r="AN160" s="52"/>
      <c r="AO160" s="52"/>
      <c r="AP160" s="52"/>
      <c r="AQ160" s="8"/>
      <c r="AR160" s="8"/>
      <c r="AS160" s="8"/>
      <c r="AT160" s="8"/>
      <c r="AU160" s="8"/>
      <c r="AV160" s="8"/>
      <c r="AW160" s="8"/>
      <c r="AX160" s="8"/>
      <c r="AY160" s="8"/>
      <c r="AZ160" s="8"/>
      <c r="BA160" s="8"/>
      <c r="BB160" s="8"/>
      <c r="BC160" s="8"/>
      <c r="BD160" s="8"/>
      <c r="BE160" s="8"/>
      <c r="BF160" s="8"/>
      <c r="BG160" s="36"/>
      <c r="BH160" s="320"/>
      <c r="BI160" s="37" t="str">
        <f>getCostCategory</f>
        <v>07 Other costs</v>
      </c>
      <c r="BJ160" s="37" t="str">
        <f>getSection</f>
        <v>02 Patient visits and data collection</v>
      </c>
      <c r="BK160" s="32" t="str">
        <f>getObject</f>
        <v>Patient visits and data collection</v>
      </c>
      <c r="BL160" s="30">
        <f>IFERROR(getUnitCost * IF(CatTemplate[[#This Row],[Cost Category Comp.]]="01 Staff costs", 1,1),0)</f>
        <v>529.72667641480098</v>
      </c>
      <c r="BM160" s="29">
        <f>IF(AND(ISBLANK(CatTemplate[[#This Row],[Eq. unit cost]]),ISBLANK(CatTemplate[[#This Row],[Cons. unit cost]]),ISBLANK(CatTemplate[[#This Row],[Oth. unit cost]])), 0, IF(getUnitEffort =0,1,getUnitEffort) * CatTemplate[[#This Row],[Year1]])</f>
        <v>0</v>
      </c>
      <c r="BN160" s="29">
        <f>IF(AND(ISBLANK(CatTemplate[[#This Row],[Eq. unit cost]]),ISBLANK(CatTemplate[[#This Row],[Cons. unit cost]]),ISBLANK(CatTemplate[[#This Row],[Oth. unit cost]])), 0, IF(getUnitEffort =0,1,getUnitEffort) * CatTemplate[[#This Row],[Year2]])</f>
        <v>0</v>
      </c>
      <c r="BO160" s="29">
        <f>IF(AND(ISBLANK(CatTemplate[[#This Row],[Eq. unit cost]]),ISBLANK(CatTemplate[[#This Row],[Cons. unit cost]]),ISBLANK(CatTemplate[[#This Row],[Oth. unit cost]])), 0, IF(getUnitEffort =0,1,getUnitEffort) * CatTemplate[[#This Row],[Year3]])</f>
        <v>0</v>
      </c>
      <c r="BP160" s="29">
        <f>IF(AND(ISBLANK(CatTemplate[[#This Row],[Eq. unit cost]]),ISBLANK(CatTemplate[[#This Row],[Cons. unit cost]]),ISBLANK(CatTemplate[[#This Row],[Oth. unit cost]])), 0, IF(getUnitEffort =0,1,getUnitEffort) * CatTemplate[[#This Row],[Year4]])</f>
        <v>0</v>
      </c>
      <c r="BQ160" s="29">
        <f>IF(AND(ISBLANK(CatTemplate[[#This Row],[Eq. unit cost]]),ISBLANK(CatTemplate[[#This Row],[Cons. unit cost]]),ISBLANK(CatTemplate[[#This Row],[Oth. unit cost]])), 0, IF(getUnitEffort =0,1,getUnitEffort) * CatTemplate[[#This Row],[Year5]])</f>
        <v>0</v>
      </c>
      <c r="BR160" s="29">
        <f>IF(AND(ISBLANK(CatTemplate[[#This Row],[Eq. unit cost]]),ISBLANK(CatTemplate[[#This Row],[Cons. unit cost]]),ISBLANK(CatTemplate[[#This Row],[Oth. unit cost]])), 0, IF(getUnitEffort =0,1,getUnitEffort) * CatTemplate[[#This Row],[Year6]])</f>
        <v>0</v>
      </c>
      <c r="BS160" s="29">
        <f>IF(AND(ISBLANK(CatTemplate[[#This Row],[Eq. unit cost]]),ISBLANK(CatTemplate[[#This Row],[Cons. unit cost]]),ISBLANK(CatTemplate[[#This Row],[Oth. unit cost]])), 0, IF(getUnitEffort =0,1,getUnitEffort) * CatTemplate[[#This Row],[Year7]])</f>
        <v>0</v>
      </c>
      <c r="BT160" s="29">
        <f>IF(AND(ISBLANK(CatTemplate[[#This Row],[Eq. unit cost]]),ISBLANK(CatTemplate[[#This Row],[Cons. unit cost]]),ISBLANK(CatTemplate[[#This Row],[Oth. unit cost]])), 0, IF(getUnitEffort =0,1,getUnitEffort) * CatTemplate[[#This Row],[Year8]])</f>
        <v>0</v>
      </c>
      <c r="BU160" s="29">
        <f>IF(AND(ISBLANK(CatTemplate[[#This Row],[Eq. unit cost]]),ISBLANK(CatTemplate[[#This Row],[Cons. unit cost]]),ISBLANK(CatTemplate[[#This Row],[Oth. unit cost]])), 0, IF(getUnitEffort =0,1,getUnitEffort) * CatTemplate[[#This Row],[Year9]])</f>
        <v>0</v>
      </c>
      <c r="BV160" s="29">
        <f>IF(AND(ISBLANK(CatTemplate[[#This Row],[Eq. unit cost]]),ISBLANK(CatTemplate[[#This Row],[Cons. unit cost]]),ISBLANK(CatTemplate[[#This Row],[Oth. unit cost]])), 0, IF(getUnitEffort =0,1,getUnitEffort) * CatTemplate[[#This Row],[Year10]])</f>
        <v>0</v>
      </c>
      <c r="BW160" s="29">
        <f>IF(AND(ISBLANK(CatTemplate[[#This Row],[Eq. unit cost]]),ISBLANK(CatTemplate[[#This Row],[Cons. unit cost]]),ISBLANK(CatTemplate[[#This Row],[Oth. unit cost]])), 0, IF(getUnitEffort =0,1,getUnitEffort) * CatTemplate[[#This Row],[Year11]])</f>
        <v>0</v>
      </c>
      <c r="BX160" s="29">
        <f>IF(AND(ISBLANK(CatTemplate[[#This Row],[Eq. unit cost]]),ISBLANK(CatTemplate[[#This Row],[Cons. unit cost]]),ISBLANK(CatTemplate[[#This Row],[Oth. unit cost]])), 0, IF(getUnitEffort =0,1,getUnitEffort) * CatTemplate[[#This Row],[Year12]])</f>
        <v>0</v>
      </c>
      <c r="BY160" s="29">
        <f>IF(AND(ISBLANK(CatTemplate[[#This Row],[Eq. unit cost]]),ISBLANK(CatTemplate[[#This Row],[Cons. unit cost]]),ISBLANK(CatTemplate[[#This Row],[Oth. unit cost]])), 0, IF(getUnitEffort =0,1,getUnitEffort) * CatTemplate[[#This Row],[Year13]])</f>
        <v>0</v>
      </c>
      <c r="BZ160" s="29">
        <f>IF(AND(ISBLANK(CatTemplate[[#This Row],[Eq. unit cost]]),ISBLANK(CatTemplate[[#This Row],[Cons. unit cost]]),ISBLANK(CatTemplate[[#This Row],[Oth. unit cost]])), 0, IF(getUnitEffort =0,1,getUnitEffort) * CatTemplate[[#This Row],[Year14]])</f>
        <v>0</v>
      </c>
      <c r="CA160" s="29">
        <f>IF(AND(ISBLANK(CatTemplate[[#This Row],[Eq. unit cost]]),ISBLANK(CatTemplate[[#This Row],[Cons. unit cost]]),ISBLANK(CatTemplate[[#This Row],[Oth. unit cost]])), 0, IF(getUnitEffort =0,1,getUnitEffort) * CatTemplate[[#This Row],[Year15]])</f>
        <v>0</v>
      </c>
      <c r="CB160" s="29">
        <f>IF(AND(ISBLANK(CatTemplate[[#This Row],[Eq. unit cost]]),ISBLANK(CatTemplate[[#This Row],[Cons. unit cost]]),ISBLANK(CatTemplate[[#This Row],[Oth. unit cost]])), 0, IF(getUnitEffort =0,1,getUnitEffort) * CatTemplate[[#This Row],[Year16]])</f>
        <v>0</v>
      </c>
      <c r="CC160" s="29">
        <f>IF(AND(ISBLANK(CatTemplate[[#This Row],[Eq. unit cost]]),ISBLANK(CatTemplate[[#This Row],[Cons. unit cost]]),ISBLANK(CatTemplate[[#This Row],[Oth. unit cost]])), 0, IF(getUnitEffort =0,1,getUnitEffort) * CatTemplate[[#This Row],[Year17]])</f>
        <v>0</v>
      </c>
      <c r="CD160" s="29">
        <f>IF(AND(ISBLANK(CatTemplate[[#This Row],[Eq. unit cost]]),ISBLANK(CatTemplate[[#This Row],[Cons. unit cost]]),ISBLANK(CatTemplate[[#This Row],[Oth. unit cost]])), 0, IF(getUnitEffort =0,1,getUnitEffort) * CatTemplate[[#This Row],[Year18]])</f>
        <v>0</v>
      </c>
      <c r="CE160" s="29">
        <f>IF(AND(ISBLANK(CatTemplate[[#This Row],[Eq. unit cost]]),ISBLANK(CatTemplate[[#This Row],[Cons. unit cost]]),ISBLANK(CatTemplate[[#This Row],[Oth. unit cost]])), 0, IF(getUnitEffort =0,1,getUnitEffort) * CatTemplate[[#This Row],[Year19]])</f>
        <v>0</v>
      </c>
      <c r="CF160" s="29">
        <f>IF(AND(ISBLANK(CatTemplate[[#This Row],[Eq. unit cost]]),ISBLANK(CatTemplate[[#This Row],[Cons. unit cost]]),ISBLANK(CatTemplate[[#This Row],[Oth. unit cost]])), 0, IF(getUnitEffort =0,1,getUnitEffort) * CatTemplate[[#This Row],[Year20]])</f>
        <v>0</v>
      </c>
      <c r="CG160" s="45">
        <f>SUM(CatTemplate[[#This Row],[Q1]:[Q20]])</f>
        <v>0</v>
      </c>
      <c r="CH160" s="29">
        <f>IF(ISBLANK(CatTemplate[[#This Row],[St. unit effort]]),0,(CatTemplate[[#This Row],[St. unit effort]] * CatTemplate[[#This Row],[Year1]]))</f>
        <v>0</v>
      </c>
      <c r="CI160" s="29">
        <f>IF(ISBLANK(CatTemplate[[#This Row],[St. unit effort]]),0,(CatTemplate[[#This Row],[St. unit effort]] * CatTemplate[[#This Row],[Year2]]))</f>
        <v>0</v>
      </c>
      <c r="CJ160" s="29">
        <f>IF(ISBLANK(CatTemplate[[#This Row],[St. unit effort]]),0,(CatTemplate[[#This Row],[St. unit effort]] * CatTemplate[[#This Row],[Year3]]))</f>
        <v>0</v>
      </c>
      <c r="CK160" s="29">
        <f>IF(ISBLANK(CatTemplate[[#This Row],[St. unit effort]]),0,(CatTemplate[[#This Row],[St. unit effort]] * CatTemplate[[#This Row],[Year4]]))</f>
        <v>0</v>
      </c>
      <c r="CL160" s="29">
        <f>IF(ISBLANK(CatTemplate[[#This Row],[St. unit effort]]),0,(CatTemplate[[#This Row],[St. unit effort]] * CatTemplate[[#This Row],[Year5]]))</f>
        <v>0</v>
      </c>
      <c r="CM160" s="29">
        <f>IF(ISBLANK(CatTemplate[[#This Row],[St. unit effort]]),0,(CatTemplate[[#This Row],[St. unit effort]] * CatTemplate[[#This Row],[Year6]]))</f>
        <v>0</v>
      </c>
      <c r="CN160" s="29">
        <f>IF(ISBLANK(CatTemplate[[#This Row],[St. unit effort]]),0,(CatTemplate[[#This Row],[St. unit effort]] * CatTemplate[[#This Row],[Year7]]))</f>
        <v>0</v>
      </c>
      <c r="CO160" s="29">
        <f>IF(ISBLANK(CatTemplate[[#This Row],[St. unit effort]]),0,(CatTemplate[[#This Row],[St. unit effort]] * CatTemplate[[#This Row],[Year8]]))</f>
        <v>0</v>
      </c>
      <c r="CP160" s="29">
        <f>IF(ISBLANK(CatTemplate[[#This Row],[St. unit effort]]),0,(CatTemplate[[#This Row],[St. unit effort]] * CatTemplate[[#This Row],[Year9]]))</f>
        <v>0</v>
      </c>
      <c r="CQ160" s="29">
        <f>IF(ISBLANK(CatTemplate[[#This Row],[St. unit effort]]),0,(CatTemplate[[#This Row],[St. unit effort]] * CatTemplate[[#This Row],[Year10]]))</f>
        <v>0</v>
      </c>
      <c r="CR160" s="29">
        <f>IF(ISBLANK(CatTemplate[[#This Row],[St. unit effort]]),0,(CatTemplate[[#This Row],[St. unit effort]] * CatTemplate[[#This Row],[Year11]]))</f>
        <v>0</v>
      </c>
      <c r="CS160" s="29">
        <f>IF(ISBLANK(CatTemplate[[#This Row],[St. unit effort]]),0,(CatTemplate[[#This Row],[St. unit effort]] * CatTemplate[[#This Row],[Year12]]))</f>
        <v>0</v>
      </c>
      <c r="CT160" s="29">
        <f>IF(ISBLANK(CatTemplate[[#This Row],[St. unit effort]]),0,(CatTemplate[[#This Row],[St. unit effort]] * CatTemplate[[#This Row],[Year13]]))</f>
        <v>0</v>
      </c>
      <c r="CU160" s="29">
        <f>IF(ISBLANK(CatTemplate[[#This Row],[St. unit effort]]),0,(CatTemplate[[#This Row],[St. unit effort]] * CatTemplate[[#This Row],[Year14]]))</f>
        <v>0</v>
      </c>
      <c r="CV160" s="29">
        <f>IF(ISBLANK(CatTemplate[[#This Row],[St. unit effort]]),0,(CatTemplate[[#This Row],[St. unit effort]] * CatTemplate[[#This Row],[Year15]]))</f>
        <v>0</v>
      </c>
      <c r="CW160" s="29">
        <f>IF(ISBLANK(CatTemplate[[#This Row],[St. unit effort]]),0,(CatTemplate[[#This Row],[St. unit effort]] * CatTemplate[[#This Row],[Year16]]))</f>
        <v>0</v>
      </c>
      <c r="CX160" s="29">
        <f>IF(ISBLANK(CatTemplate[[#This Row],[St. unit effort]]),0,(CatTemplate[[#This Row],[St. unit effort]] * CatTemplate[[#This Row],[Year17]]))</f>
        <v>0</v>
      </c>
      <c r="CY160" s="29">
        <f>IF(ISBLANK(CatTemplate[[#This Row],[St. unit effort]]),0,(CatTemplate[[#This Row],[St. unit effort]] * CatTemplate[[#This Row],[Year18]]))</f>
        <v>0</v>
      </c>
      <c r="CZ160" s="29">
        <f>IF(ISBLANK(CatTemplate[[#This Row],[St. unit effort]]),0,(CatTemplate[[#This Row],[St. unit effort]] * CatTemplate[[#This Row],[Year19]]))</f>
        <v>0</v>
      </c>
      <c r="DA160" s="29">
        <f>IF(ISBLANK(CatTemplate[[#This Row],[St. unit effort]]),0,(CatTemplate[[#This Row],[St. unit effort]] * CatTemplate[[#This Row],[Year20]]))</f>
        <v>0</v>
      </c>
      <c r="DB160" s="57">
        <f>IF(ISBLANK(CatTemplate[[#This Row],[St. unit effort]]),0,(CatTemplate[[#This Row],[St. unit effort]] * CatTemplate[[#This Row],[Year1]])*8/ParRatePM)</f>
        <v>0</v>
      </c>
      <c r="DC160" s="57">
        <f>IF(ISBLANK(CatTemplate[[#This Row],[St. unit effort]]),0,(CatTemplate[[#This Row],[St. unit effort]] * CatTemplate[[#This Row],[Year2]])*8/ParRatePM)</f>
        <v>0</v>
      </c>
      <c r="DD160" s="57">
        <f>IF(ISBLANK(CatTemplate[[#This Row],[St. unit effort]]),0,(CatTemplate[[#This Row],[St. unit effort]] * CatTemplate[[#This Row],[Year3]])*8/ParRatePM)</f>
        <v>0</v>
      </c>
      <c r="DE160" s="57">
        <f>IF(ISBLANK(CatTemplate[[#This Row],[St. unit effort]]),0,(CatTemplate[[#This Row],[St. unit effort]] * CatTemplate[[#This Row],[Year4]])*8/ParRatePM)</f>
        <v>0</v>
      </c>
      <c r="DF160" s="57">
        <f>IF(ISBLANK(CatTemplate[[#This Row],[St. unit effort]]),0,(CatTemplate[[#This Row],[St. unit effort]] * CatTemplate[[#This Row],[Year5]])*8/ParRatePM)</f>
        <v>0</v>
      </c>
      <c r="DG160" s="57">
        <f>IF(ISBLANK(CatTemplate[[#This Row],[St. unit effort]]),0,(CatTemplate[[#This Row],[St. unit effort]] * CatTemplate[[#This Row],[Year6]])*8/ParRatePM)</f>
        <v>0</v>
      </c>
      <c r="DH160" s="57">
        <f>IF(ISBLANK(CatTemplate[[#This Row],[St. unit effort]]),0,(CatTemplate[[#This Row],[St. unit effort]] * CatTemplate[[#This Row],[Year7]])*8/ParRatePM)</f>
        <v>0</v>
      </c>
      <c r="DI160" s="57">
        <f>IF(ISBLANK(CatTemplate[[#This Row],[St. unit effort]]),0,(CatTemplate[[#This Row],[St. unit effort]] * CatTemplate[[#This Row],[Year8]])*8/ParRatePM)</f>
        <v>0</v>
      </c>
      <c r="DJ160" s="57">
        <f>IF(ISBLANK(CatTemplate[[#This Row],[St. unit effort]]),0,(CatTemplate[[#This Row],[St. unit effort]] * CatTemplate[[#This Row],[Year9]])*8/ParRatePM)</f>
        <v>0</v>
      </c>
      <c r="DK160" s="57">
        <f>IF(ISBLANK(CatTemplate[[#This Row],[St. unit effort]]),0,(CatTemplate[[#This Row],[St. unit effort]] * CatTemplate[[#This Row],[Year10]])*8/ParRatePM)</f>
        <v>0</v>
      </c>
      <c r="DL160" s="57">
        <f>IF(ISBLANK(CatTemplate[[#This Row],[St. unit effort]]),0,(CatTemplate[[#This Row],[St. unit effort]] * CatTemplate[[#This Row],[Year11]])*8/ParRatePM)</f>
        <v>0</v>
      </c>
      <c r="DM160" s="57">
        <f>IF(ISBLANK(CatTemplate[[#This Row],[St. unit effort]]),0,(CatTemplate[[#This Row],[St. unit effort]] * CatTemplate[[#This Row],[Year12]])*8/ParRatePM)</f>
        <v>0</v>
      </c>
      <c r="DN160" s="57">
        <f>IF(ISBLANK(CatTemplate[[#This Row],[St. unit effort]]),0,(CatTemplate[[#This Row],[St. unit effort]] * CatTemplate[[#This Row],[Year13]])*8/ParRatePM)</f>
        <v>0</v>
      </c>
      <c r="DO160" s="57">
        <f>IF(ISBLANK(CatTemplate[[#This Row],[St. unit effort]]),0,(CatTemplate[[#This Row],[St. unit effort]] * CatTemplate[[#This Row],[Year14]])*8/ParRatePM)</f>
        <v>0</v>
      </c>
      <c r="DP160" s="57">
        <f>IF(ISBLANK(CatTemplate[[#This Row],[St. unit effort]]),0,(CatTemplate[[#This Row],[St. unit effort]] * CatTemplate[[#This Row],[Year15]])*8/ParRatePM)</f>
        <v>0</v>
      </c>
      <c r="DQ160" s="57">
        <f>IF(ISBLANK(CatTemplate[[#This Row],[St. unit effort]]),0,(CatTemplate[[#This Row],[St. unit effort]] * CatTemplate[[#This Row],[Year16]])*8/ParRatePM)</f>
        <v>0</v>
      </c>
      <c r="DR160" s="57">
        <f>IF(ISBLANK(CatTemplate[[#This Row],[St. unit effort]]),0,(CatTemplate[[#This Row],[St. unit effort]] * CatTemplate[[#This Row],[Year17]])*8/ParRatePM)</f>
        <v>0</v>
      </c>
      <c r="DS160" s="57">
        <f>IF(ISBLANK(CatTemplate[[#This Row],[St. unit effort]]),0,(CatTemplate[[#This Row],[St. unit effort]] * CatTemplate[[#This Row],[Year18]])*8/ParRatePM)</f>
        <v>0</v>
      </c>
      <c r="DT160" s="57">
        <f>IF(ISBLANK(CatTemplate[[#This Row],[St. unit effort]]),0,(CatTemplate[[#This Row],[St. unit effort]] * CatTemplate[[#This Row],[Year19]])*8/ParRatePM)</f>
        <v>0</v>
      </c>
      <c r="DU160" s="57">
        <f>IF(ISBLANK(CatTemplate[[#This Row],[St. unit effort]]),0,(CatTemplate[[#This Row],[St. unit effort]] * CatTemplate[[#This Row],[Year20]])*8/ParRatePM)</f>
        <v>0</v>
      </c>
      <c r="DV160" s="54">
        <f>SUM(CatTemplate[[#This Row],[PM1]:[PM20]])</f>
        <v>0</v>
      </c>
      <c r="DW160" s="56">
        <f t="shared" si="57"/>
        <v>0</v>
      </c>
      <c r="DX160" s="56">
        <f t="shared" si="57"/>
        <v>0</v>
      </c>
      <c r="DY160" s="56">
        <f t="shared" si="57"/>
        <v>0</v>
      </c>
      <c r="DZ160" s="56">
        <f t="shared" si="57"/>
        <v>0</v>
      </c>
      <c r="EA160" s="56">
        <f t="shared" si="57"/>
        <v>0</v>
      </c>
      <c r="EB160" s="56">
        <f t="shared" si="57"/>
        <v>0</v>
      </c>
      <c r="EC160" s="56">
        <f t="shared" si="57"/>
        <v>0</v>
      </c>
      <c r="ED160" s="56">
        <f t="shared" si="57"/>
        <v>0</v>
      </c>
      <c r="EE160" s="56">
        <f t="shared" si="57"/>
        <v>0</v>
      </c>
      <c r="EF160" s="56">
        <f t="shared" si="57"/>
        <v>0</v>
      </c>
      <c r="EG160" s="56">
        <f t="shared" si="57"/>
        <v>0</v>
      </c>
      <c r="EH160" s="56">
        <f t="shared" si="57"/>
        <v>0</v>
      </c>
      <c r="EI160" s="56">
        <f t="shared" si="57"/>
        <v>0</v>
      </c>
      <c r="EJ160" s="56">
        <f t="shared" si="57"/>
        <v>0</v>
      </c>
      <c r="EK160" s="56">
        <f t="shared" si="57"/>
        <v>0</v>
      </c>
      <c r="EL160" s="56">
        <f t="shared" si="57"/>
        <v>0</v>
      </c>
      <c r="EM160" s="56">
        <f t="shared" si="55"/>
        <v>0</v>
      </c>
      <c r="EN160" s="56">
        <f t="shared" si="55"/>
        <v>0</v>
      </c>
      <c r="EO160" s="56">
        <f t="shared" si="55"/>
        <v>0</v>
      </c>
      <c r="EP160" s="56">
        <f t="shared" si="55"/>
        <v>0</v>
      </c>
      <c r="EQ160" s="30">
        <f>CatTemplate[[#This Row],[Eq. unit cost]] * CatTemplate[[#This Row],[Eq. quantity]]</f>
        <v>0</v>
      </c>
      <c r="ER160" s="30">
        <f>CatTemplate[[#This Row],[Cons. unit cost]] *CatTemplate[[#This Row],[Cons. quantity]]</f>
        <v>0</v>
      </c>
      <c r="ES160" s="30">
        <f>CatTemplate[[#This Row],[Oth. unit cost]] *CatTemplate[[#This Row],[Oth. quantity]]</f>
        <v>0</v>
      </c>
      <c r="ET160" s="55">
        <f>SUM(CatTemplate[[#This Row],[CO1]:[CO20]])</f>
        <v>0</v>
      </c>
      <c r="EU160" s="56">
        <f t="shared" si="58"/>
        <v>0</v>
      </c>
      <c r="EV160" s="56">
        <f t="shared" si="58"/>
        <v>0</v>
      </c>
      <c r="EW160" s="56">
        <f t="shared" si="58"/>
        <v>0</v>
      </c>
      <c r="EX160" s="56">
        <f t="shared" si="58"/>
        <v>0</v>
      </c>
      <c r="EY160" s="56">
        <f t="shared" si="58"/>
        <v>0</v>
      </c>
      <c r="EZ160" s="56">
        <f t="shared" si="58"/>
        <v>0</v>
      </c>
      <c r="FA160" s="56">
        <f t="shared" si="58"/>
        <v>0</v>
      </c>
      <c r="FB160" s="56">
        <f t="shared" si="58"/>
        <v>0</v>
      </c>
      <c r="FC160" s="56">
        <f t="shared" si="58"/>
        <v>0</v>
      </c>
      <c r="FD160" s="56">
        <f t="shared" si="58"/>
        <v>0</v>
      </c>
      <c r="FE160" s="56">
        <f t="shared" si="58"/>
        <v>0</v>
      </c>
      <c r="FF160" s="56">
        <f t="shared" si="58"/>
        <v>0</v>
      </c>
      <c r="FG160" s="56">
        <f t="shared" si="58"/>
        <v>0</v>
      </c>
      <c r="FH160" s="56">
        <f t="shared" si="58"/>
        <v>0</v>
      </c>
      <c r="FI160" s="56">
        <f t="shared" si="58"/>
        <v>0</v>
      </c>
      <c r="FJ160" s="56">
        <f t="shared" si="58"/>
        <v>0</v>
      </c>
      <c r="FK160" s="56">
        <f t="shared" si="56"/>
        <v>0</v>
      </c>
      <c r="FL160" s="56">
        <f t="shared" si="56"/>
        <v>0</v>
      </c>
      <c r="FM160" s="56">
        <f t="shared" si="56"/>
        <v>0</v>
      </c>
      <c r="FN160" s="56">
        <f t="shared" si="56"/>
        <v>0</v>
      </c>
      <c r="FO160" s="58">
        <f>SUM(CatTemplate[[#This Row],[CS1]:[CS20]])</f>
        <v>0</v>
      </c>
      <c r="FP160" s="59">
        <f>CatTemplate[[#This Row],[Total Oth. cost]]+CatTemplate[[#This Row],[Total St. Cost]]</f>
        <v>0</v>
      </c>
      <c r="FQ160" s="33" t="e">
        <f t="shared" si="49"/>
        <v>#VALUE!</v>
      </c>
      <c r="FR160" s="33" t="e">
        <f t="shared" si="50"/>
        <v>#VALUE!</v>
      </c>
      <c r="FS160" s="30" t="e">
        <f>(CatTemplate[[#This Row],[CO1]] + CatTemplate[[#This Row],[CS1]]) * (1 + getRateOHFinal) * getRateMarkupFinal</f>
        <v>#VALUE!</v>
      </c>
      <c r="FT160" s="30" t="e">
        <f>(CatTemplate[[#This Row],[CO2]] + CatTemplate[[#This Row],[CS2]]) * (1 + getRateOHFinal) * getRateMarkupFinal</f>
        <v>#VALUE!</v>
      </c>
      <c r="FU160" s="30" t="e">
        <f>(CatTemplate[[#This Row],[CO3]] + CatTemplate[[#This Row],[CS3]]) * (1 + getRateOHFinal) * getRateMarkupFinal</f>
        <v>#VALUE!</v>
      </c>
      <c r="FV160" s="30" t="e">
        <f>(CatTemplate[[#This Row],[CO4]] + CatTemplate[[#This Row],[CS4]]) * (1 + getRateOHFinal) * getRateMarkupFinal</f>
        <v>#VALUE!</v>
      </c>
      <c r="FW160" s="30" t="e">
        <f>(CatTemplate[[#This Row],[CO5]] + CatTemplate[[#This Row],[CS5]]) * (1 + getRateOHFinal) * getRateMarkupFinal</f>
        <v>#VALUE!</v>
      </c>
      <c r="FX160" s="30" t="e">
        <f>(CatTemplate[[#This Row],[CO6]] + CatTemplate[[#This Row],[CS6]]) * (1 + getRateOHFinal) * getRateMarkupFinal</f>
        <v>#VALUE!</v>
      </c>
      <c r="FY160" s="30" t="e">
        <f>(CatTemplate[[#This Row],[CO7]] + CatTemplate[[#This Row],[CS7]]) * (1 + getRateOHFinal) * getRateMarkupFinal</f>
        <v>#VALUE!</v>
      </c>
      <c r="FZ160" s="30" t="e">
        <f>(CatTemplate[[#This Row],[CO8]] + CatTemplate[[#This Row],[CS8]]) * (1 + getRateOHFinal) * getRateMarkupFinal</f>
        <v>#VALUE!</v>
      </c>
      <c r="GA160" s="30" t="e">
        <f>(CatTemplate[[#This Row],[CO9]] + CatTemplate[[#This Row],[CS9]]) * (1 + getRateOHFinal) * getRateMarkupFinal</f>
        <v>#VALUE!</v>
      </c>
      <c r="GB160" s="30" t="e">
        <f>(CatTemplate[[#This Row],[CO10]] + CatTemplate[[#This Row],[CS10]]) * (1 + getRateOHFinal) * getRateMarkupFinal</f>
        <v>#VALUE!</v>
      </c>
      <c r="GC160" s="30" t="e">
        <f>(CatTemplate[[#This Row],[CO11]] + CatTemplate[[#This Row],[CS11]]) * (1 + getRateOHFinal) * getRateMarkupFinal</f>
        <v>#VALUE!</v>
      </c>
      <c r="GD160" s="30" t="e">
        <f>(CatTemplate[[#This Row],[CO12]] + CatTemplate[[#This Row],[CS12]]) * (1 + getRateOHFinal) * getRateMarkupFinal</f>
        <v>#VALUE!</v>
      </c>
      <c r="GE160" s="30" t="e">
        <f>(CatTemplate[[#This Row],[CO13]] + CatTemplate[[#This Row],[CS13]]) * (1 + getRateOHFinal) * getRateMarkupFinal</f>
        <v>#VALUE!</v>
      </c>
      <c r="GF160" s="30" t="e">
        <f>(CatTemplate[[#This Row],[CO14]] + CatTemplate[[#This Row],[CS14]]) * (1 + getRateOHFinal) * getRateMarkupFinal</f>
        <v>#VALUE!</v>
      </c>
      <c r="GG160" s="30" t="e">
        <f>(CatTemplate[[#This Row],[CO15]] + CatTemplate[[#This Row],[CS15]]) * (1 + getRateOHFinal) * getRateMarkupFinal</f>
        <v>#VALUE!</v>
      </c>
      <c r="GH160" s="30" t="e">
        <f>(CatTemplate[[#This Row],[CO16]] + CatTemplate[[#This Row],[CS16]]) * (1 + getRateOHFinal) * getRateMarkupFinal</f>
        <v>#VALUE!</v>
      </c>
      <c r="GI160" s="30" t="e">
        <f>(CatTemplate[[#This Row],[CO17]] + CatTemplate[[#This Row],[CS17]]) * (1 + getRateOHFinal) * getRateMarkupFinal</f>
        <v>#VALUE!</v>
      </c>
      <c r="GJ160" s="30" t="e">
        <f>(CatTemplate[[#This Row],[CO18]] + CatTemplate[[#This Row],[CS18]]) * (1 + getRateOHFinal) * getRateMarkupFinal</f>
        <v>#VALUE!</v>
      </c>
      <c r="GK160" s="30" t="e">
        <f>(CatTemplate[[#This Row],[CO19]] + CatTemplate[[#This Row],[CS19]]) * (1 + getRateOHFinal) * getRateMarkupFinal</f>
        <v>#VALUE!</v>
      </c>
      <c r="GL160" s="30" t="e">
        <f>(CatTemplate[[#This Row],[CO20]] + CatTemplate[[#This Row],[CS20]]) * (1 + getRateOHFinal) * getRateMarkupFinal</f>
        <v>#VALUE!</v>
      </c>
      <c r="GM160" s="30" t="e">
        <f t="shared" si="51"/>
        <v>#VALUE!</v>
      </c>
      <c r="GN160" s="30" t="e">
        <f t="shared" si="52"/>
        <v>#VALUE!</v>
      </c>
      <c r="GO160" s="30" t="e">
        <f t="shared" si="53"/>
        <v>#VALUE!</v>
      </c>
      <c r="GP160" s="30" t="e">
        <f t="shared" si="54"/>
        <v>#VALUE!</v>
      </c>
      <c r="GQ160" s="30" t="e">
        <f>(CatTemplate[[#This Row],[CO1]]+CatTemplate[[#This Row],[CS1]]) * (1+ getRateOHFinal) * (1 + getRateMarkupFinal)</f>
        <v>#VALUE!</v>
      </c>
      <c r="GR160" s="30" t="e">
        <f>(CatTemplate[[#This Row],[CO2]]+CatTemplate[[#This Row],[CS2]]) * (1+ getRateOHFinal) * (1 + getRateMarkupFinal)</f>
        <v>#VALUE!</v>
      </c>
      <c r="GS160" s="30" t="e">
        <f>(CatTemplate[[#This Row],[CO3]]+CatTemplate[[#This Row],[CS3]]) * (1+ getRateOHFinal) * (1 + getRateMarkupFinal)</f>
        <v>#VALUE!</v>
      </c>
      <c r="GT160" s="30" t="e">
        <f>(CatTemplate[[#This Row],[CO4]]+CatTemplate[[#This Row],[CS4]]) * (1+ getRateOHFinal) * (1 + getRateMarkupFinal)</f>
        <v>#VALUE!</v>
      </c>
      <c r="GU160" s="30" t="e">
        <f>(CatTemplate[[#This Row],[CO5]]+CatTemplate[[#This Row],[CS5]]) * (1+ getRateOHFinal) * (1 + getRateMarkupFinal)</f>
        <v>#VALUE!</v>
      </c>
      <c r="GV160" s="30" t="e">
        <f>(CatTemplate[[#This Row],[CO6]]+CatTemplate[[#This Row],[CS6]]) * (1+ getRateOHFinal) * (1 + getRateMarkupFinal)</f>
        <v>#VALUE!</v>
      </c>
      <c r="GW160" s="30" t="e">
        <f>(CatTemplate[[#This Row],[CO7]]+CatTemplate[[#This Row],[CS7]]) * (1+ getRateOHFinal) * (1 + getRateMarkupFinal)</f>
        <v>#VALUE!</v>
      </c>
      <c r="GX160" s="30" t="e">
        <f>(CatTemplate[[#This Row],[CO8]]+CatTemplate[[#This Row],[CS8]]) * (1+ getRateOHFinal) * (1 + getRateMarkupFinal)</f>
        <v>#VALUE!</v>
      </c>
      <c r="GY160" s="30" t="e">
        <f>(CatTemplate[[#This Row],[CO9]]+CatTemplate[[#This Row],[CS9]]) * (1+ getRateOHFinal) * (1 + getRateMarkupFinal)</f>
        <v>#VALUE!</v>
      </c>
      <c r="GZ160" s="30" t="e">
        <f>(CatTemplate[[#This Row],[CO10]]+CatTemplate[[#This Row],[CS10]]) * (1+ getRateOHFinal) * (1 + getRateMarkupFinal)</f>
        <v>#VALUE!</v>
      </c>
      <c r="HA160" s="30" t="e">
        <f>(CatTemplate[[#This Row],[CO11]]+CatTemplate[[#This Row],[CS11]]) * (1+ getRateOHFinal) * (1 + getRateMarkupFinal)</f>
        <v>#VALUE!</v>
      </c>
      <c r="HB160" s="30" t="e">
        <f>(CatTemplate[[#This Row],[CO12]]+CatTemplate[[#This Row],[CS12]]) * (1+ getRateOHFinal) * (1 + getRateMarkupFinal)</f>
        <v>#VALUE!</v>
      </c>
      <c r="HC160" s="30" t="e">
        <f>(CatTemplate[[#This Row],[CO13]]+CatTemplate[[#This Row],[CS13]]) * (1+ getRateOHFinal) * (1 + getRateMarkupFinal)</f>
        <v>#VALUE!</v>
      </c>
      <c r="HD160" s="30" t="e">
        <f>(CatTemplate[[#This Row],[CO14]]+CatTemplate[[#This Row],[CS14]]) * (1+ getRateOHFinal) * (1 + getRateMarkupFinal)</f>
        <v>#VALUE!</v>
      </c>
      <c r="HE160" s="30" t="e">
        <f>(CatTemplate[[#This Row],[CO15]]+CatTemplate[[#This Row],[CS15]]) * (1+ getRateOHFinal) * (1 + getRateMarkupFinal)</f>
        <v>#VALUE!</v>
      </c>
      <c r="HF160" s="30" t="e">
        <f>(CatTemplate[[#This Row],[CO16]]+CatTemplate[[#This Row],[CS16]]) * (1+ getRateOHFinal) * (1 + getRateMarkupFinal)</f>
        <v>#VALUE!</v>
      </c>
      <c r="HG160" s="30" t="e">
        <f>(CatTemplate[[#This Row],[CO17]]+CatTemplate[[#This Row],[CS17]]) * (1+ getRateOHFinal) * (1 + getRateMarkupFinal)</f>
        <v>#VALUE!</v>
      </c>
      <c r="HH160" s="30" t="e">
        <f>(CatTemplate[[#This Row],[CO18]]+CatTemplate[[#This Row],[CS18]]) * (1+ getRateOHFinal) * (1 + getRateMarkupFinal)</f>
        <v>#VALUE!</v>
      </c>
      <c r="HI160" s="30" t="e">
        <f>(CatTemplate[[#This Row],[CO19]]+CatTemplate[[#This Row],[CS19]]) * (1+ getRateOHFinal) * (1 + getRateMarkupFinal)</f>
        <v>#VALUE!</v>
      </c>
      <c r="HJ160" s="30" t="e">
        <f>(CatTemplate[[#This Row],[CO20]]+CatTemplate[[#This Row],[CS20]]) * (1+ getRateOHFinal) * (1 + getRateMarkupFinal)</f>
        <v>#VALUE!</v>
      </c>
      <c r="HK160" s="39" t="e">
        <f>CatTemplate[[#This Row],[Total cost]]+CatTemplate[[#This Row],[OH Amount]]+CatTemplate[[#This Row],[Markup]]</f>
        <v>#VALUE!</v>
      </c>
      <c r="HL160" s="63">
        <f>IF(CatTemplate[[#This Row],[Units]]="Days",CatTemplate[[#This Row],[Project quantity]]*CatTemplate[[#This Row],[St. unit effort]],CatTemplate[[#This Row],[Project quantity]])</f>
        <v>0</v>
      </c>
      <c r="HM160" s="287">
        <f>IFERROR(CatTemplate[[#This Row],[Total Price]]/(CatTemplate[[#This Row],[Final Quantity]]),0)</f>
        <v>0</v>
      </c>
      <c r="HN160" s="261"/>
    </row>
    <row r="161" spans="2:222" x14ac:dyDescent="0.2">
      <c r="B161" s="6" t="s">
        <v>75</v>
      </c>
      <c r="C161" s="22">
        <v>2</v>
      </c>
      <c r="D161" s="7" t="s">
        <v>75</v>
      </c>
      <c r="E161" s="24">
        <v>10</v>
      </c>
      <c r="F161" s="18" t="s">
        <v>164</v>
      </c>
      <c r="G161" s="26">
        <v>47</v>
      </c>
      <c r="H161" s="18" t="s">
        <v>168</v>
      </c>
      <c r="I161" s="18" t="s">
        <v>899</v>
      </c>
      <c r="J161" s="15" t="s">
        <v>28</v>
      </c>
      <c r="K161" s="15"/>
      <c r="L161" s="15" t="s">
        <v>140</v>
      </c>
      <c r="M161" s="15" t="s">
        <v>206</v>
      </c>
      <c r="N161" s="15" t="s">
        <v>858</v>
      </c>
      <c r="O161" s="320"/>
      <c r="P161" s="71"/>
      <c r="Q161" s="108"/>
      <c r="R161" s="73"/>
      <c r="S161" s="97"/>
      <c r="T161" s="100">
        <f>getEqUnitCost</f>
        <v>0</v>
      </c>
      <c r="U161" s="73">
        <f>getEqUnitEffort</f>
        <v>0</v>
      </c>
      <c r="V161" s="101">
        <f>getEqQuantity</f>
        <v>0</v>
      </c>
      <c r="W161" s="320"/>
      <c r="X161" s="100">
        <f>getConsUnitCost</f>
        <v>0</v>
      </c>
      <c r="Y161" s="73">
        <f>getConsUnitEffort</f>
        <v>0</v>
      </c>
      <c r="Z161" s="14">
        <f>getConsQuantity</f>
        <v>0</v>
      </c>
      <c r="AA161" s="320"/>
      <c r="AB161" s="72"/>
      <c r="AC161" s="112"/>
      <c r="AD161" s="14">
        <f>getOthQuantity</f>
        <v>0</v>
      </c>
      <c r="AE161" s="320"/>
      <c r="AF161" s="28" t="str">
        <f>IF(ISBLANK(CatTemplate[[#This Row],[Resource type]]),"",CatTemplate[[#This Row],[Resource type]])</f>
        <v>CIEC CRA</v>
      </c>
      <c r="AG161" s="242">
        <f>getStaffUnitCost</f>
        <v>529.72667641480098</v>
      </c>
      <c r="AH161" s="113">
        <f>getStaffUnitEffort</f>
        <v>0</v>
      </c>
      <c r="AI161" s="40">
        <f>getStaffQuantity</f>
        <v>0</v>
      </c>
      <c r="AJ161" s="41">
        <f>CatTemplate[[#This Row],[St. quantity]]*8/ParRatePM</f>
        <v>0</v>
      </c>
      <c r="AK161" s="320"/>
      <c r="AL161" s="53" t="str">
        <f>CatTemplate[[#This Row],[Item type]]</f>
        <v>Days</v>
      </c>
      <c r="AM161" s="12">
        <f>SUM(CatTemplate[[#This Row],[Year1]:[Year20]])</f>
        <v>0</v>
      </c>
      <c r="AN161" s="52"/>
      <c r="AO161" s="52"/>
      <c r="AP161" s="52"/>
      <c r="AQ161" s="8"/>
      <c r="AR161" s="8"/>
      <c r="AS161" s="8"/>
      <c r="AT161" s="8"/>
      <c r="AU161" s="8"/>
      <c r="AV161" s="8"/>
      <c r="AW161" s="8"/>
      <c r="AX161" s="8"/>
      <c r="AY161" s="8"/>
      <c r="AZ161" s="8"/>
      <c r="BA161" s="8"/>
      <c r="BB161" s="8"/>
      <c r="BC161" s="8"/>
      <c r="BD161" s="8"/>
      <c r="BE161" s="8"/>
      <c r="BF161" s="8"/>
      <c r="BG161" s="36"/>
      <c r="BH161" s="320"/>
      <c r="BI161" s="37" t="str">
        <f>getCostCategory</f>
        <v>01 Staff costs</v>
      </c>
      <c r="BJ161" s="37" t="str">
        <f>getSection</f>
        <v>02 Patient visits and data collection</v>
      </c>
      <c r="BK161" s="32" t="str">
        <f>getObject</f>
        <v>CIEC CRA</v>
      </c>
      <c r="BL161" s="30">
        <f>IFERROR(getUnitCost * IF(CatTemplate[[#This Row],[Cost Category Comp.]]="01 Staff costs", 1,1),0)</f>
        <v>529.72667641480098</v>
      </c>
      <c r="BM161" s="29">
        <f>IF(AND(ISBLANK(CatTemplate[[#This Row],[Eq. unit cost]]),ISBLANK(CatTemplate[[#This Row],[Cons. unit cost]]),ISBLANK(CatTemplate[[#This Row],[Oth. unit cost]])), 0, IF(getUnitEffort =0,1,getUnitEffort) * CatTemplate[[#This Row],[Year1]])</f>
        <v>0</v>
      </c>
      <c r="BN161" s="29">
        <f>IF(AND(ISBLANK(CatTemplate[[#This Row],[Eq. unit cost]]),ISBLANK(CatTemplate[[#This Row],[Cons. unit cost]]),ISBLANK(CatTemplate[[#This Row],[Oth. unit cost]])), 0, IF(getUnitEffort =0,1,getUnitEffort) * CatTemplate[[#This Row],[Year2]])</f>
        <v>0</v>
      </c>
      <c r="BO161" s="29">
        <f>IF(AND(ISBLANK(CatTemplate[[#This Row],[Eq. unit cost]]),ISBLANK(CatTemplate[[#This Row],[Cons. unit cost]]),ISBLANK(CatTemplate[[#This Row],[Oth. unit cost]])), 0, IF(getUnitEffort =0,1,getUnitEffort) * CatTemplate[[#This Row],[Year3]])</f>
        <v>0</v>
      </c>
      <c r="BP161" s="29">
        <f>IF(AND(ISBLANK(CatTemplate[[#This Row],[Eq. unit cost]]),ISBLANK(CatTemplate[[#This Row],[Cons. unit cost]]),ISBLANK(CatTemplate[[#This Row],[Oth. unit cost]])), 0, IF(getUnitEffort =0,1,getUnitEffort) * CatTemplate[[#This Row],[Year4]])</f>
        <v>0</v>
      </c>
      <c r="BQ161" s="29">
        <f>IF(AND(ISBLANK(CatTemplate[[#This Row],[Eq. unit cost]]),ISBLANK(CatTemplate[[#This Row],[Cons. unit cost]]),ISBLANK(CatTemplate[[#This Row],[Oth. unit cost]])), 0, IF(getUnitEffort =0,1,getUnitEffort) * CatTemplate[[#This Row],[Year5]])</f>
        <v>0</v>
      </c>
      <c r="BR161" s="29">
        <f>IF(AND(ISBLANK(CatTemplate[[#This Row],[Eq. unit cost]]),ISBLANK(CatTemplate[[#This Row],[Cons. unit cost]]),ISBLANK(CatTemplate[[#This Row],[Oth. unit cost]])), 0, IF(getUnitEffort =0,1,getUnitEffort) * CatTemplate[[#This Row],[Year6]])</f>
        <v>0</v>
      </c>
      <c r="BS161" s="29">
        <f>IF(AND(ISBLANK(CatTemplate[[#This Row],[Eq. unit cost]]),ISBLANK(CatTemplate[[#This Row],[Cons. unit cost]]),ISBLANK(CatTemplate[[#This Row],[Oth. unit cost]])), 0, IF(getUnitEffort =0,1,getUnitEffort) * CatTemplate[[#This Row],[Year7]])</f>
        <v>0</v>
      </c>
      <c r="BT161" s="29">
        <f>IF(AND(ISBLANK(CatTemplate[[#This Row],[Eq. unit cost]]),ISBLANK(CatTemplate[[#This Row],[Cons. unit cost]]),ISBLANK(CatTemplate[[#This Row],[Oth. unit cost]])), 0, IF(getUnitEffort =0,1,getUnitEffort) * CatTemplate[[#This Row],[Year8]])</f>
        <v>0</v>
      </c>
      <c r="BU161" s="29">
        <f>IF(AND(ISBLANK(CatTemplate[[#This Row],[Eq. unit cost]]),ISBLANK(CatTemplate[[#This Row],[Cons. unit cost]]),ISBLANK(CatTemplate[[#This Row],[Oth. unit cost]])), 0, IF(getUnitEffort =0,1,getUnitEffort) * CatTemplate[[#This Row],[Year9]])</f>
        <v>0</v>
      </c>
      <c r="BV161" s="29">
        <f>IF(AND(ISBLANK(CatTemplate[[#This Row],[Eq. unit cost]]),ISBLANK(CatTemplate[[#This Row],[Cons. unit cost]]),ISBLANK(CatTemplate[[#This Row],[Oth. unit cost]])), 0, IF(getUnitEffort =0,1,getUnitEffort) * CatTemplate[[#This Row],[Year10]])</f>
        <v>0</v>
      </c>
      <c r="BW161" s="29">
        <f>IF(AND(ISBLANK(CatTemplate[[#This Row],[Eq. unit cost]]),ISBLANK(CatTemplate[[#This Row],[Cons. unit cost]]),ISBLANK(CatTemplate[[#This Row],[Oth. unit cost]])), 0, IF(getUnitEffort =0,1,getUnitEffort) * CatTemplate[[#This Row],[Year11]])</f>
        <v>0</v>
      </c>
      <c r="BX161" s="29">
        <f>IF(AND(ISBLANK(CatTemplate[[#This Row],[Eq. unit cost]]),ISBLANK(CatTemplate[[#This Row],[Cons. unit cost]]),ISBLANK(CatTemplate[[#This Row],[Oth. unit cost]])), 0, IF(getUnitEffort =0,1,getUnitEffort) * CatTemplate[[#This Row],[Year12]])</f>
        <v>0</v>
      </c>
      <c r="BY161" s="29">
        <f>IF(AND(ISBLANK(CatTemplate[[#This Row],[Eq. unit cost]]),ISBLANK(CatTemplate[[#This Row],[Cons. unit cost]]),ISBLANK(CatTemplate[[#This Row],[Oth. unit cost]])), 0, IF(getUnitEffort =0,1,getUnitEffort) * CatTemplate[[#This Row],[Year13]])</f>
        <v>0</v>
      </c>
      <c r="BZ161" s="29">
        <f>IF(AND(ISBLANK(CatTemplate[[#This Row],[Eq. unit cost]]),ISBLANK(CatTemplate[[#This Row],[Cons. unit cost]]),ISBLANK(CatTemplate[[#This Row],[Oth. unit cost]])), 0, IF(getUnitEffort =0,1,getUnitEffort) * CatTemplate[[#This Row],[Year14]])</f>
        <v>0</v>
      </c>
      <c r="CA161" s="29">
        <f>IF(AND(ISBLANK(CatTemplate[[#This Row],[Eq. unit cost]]),ISBLANK(CatTemplate[[#This Row],[Cons. unit cost]]),ISBLANK(CatTemplate[[#This Row],[Oth. unit cost]])), 0, IF(getUnitEffort =0,1,getUnitEffort) * CatTemplate[[#This Row],[Year15]])</f>
        <v>0</v>
      </c>
      <c r="CB161" s="29">
        <f>IF(AND(ISBLANK(CatTemplate[[#This Row],[Eq. unit cost]]),ISBLANK(CatTemplate[[#This Row],[Cons. unit cost]]),ISBLANK(CatTemplate[[#This Row],[Oth. unit cost]])), 0, IF(getUnitEffort =0,1,getUnitEffort) * CatTemplate[[#This Row],[Year16]])</f>
        <v>0</v>
      </c>
      <c r="CC161" s="29">
        <f>IF(AND(ISBLANK(CatTemplate[[#This Row],[Eq. unit cost]]),ISBLANK(CatTemplate[[#This Row],[Cons. unit cost]]),ISBLANK(CatTemplate[[#This Row],[Oth. unit cost]])), 0, IF(getUnitEffort =0,1,getUnitEffort) * CatTemplate[[#This Row],[Year17]])</f>
        <v>0</v>
      </c>
      <c r="CD161" s="29">
        <f>IF(AND(ISBLANK(CatTemplate[[#This Row],[Eq. unit cost]]),ISBLANK(CatTemplate[[#This Row],[Cons. unit cost]]),ISBLANK(CatTemplate[[#This Row],[Oth. unit cost]])), 0, IF(getUnitEffort =0,1,getUnitEffort) * CatTemplate[[#This Row],[Year18]])</f>
        <v>0</v>
      </c>
      <c r="CE161" s="29">
        <f>IF(AND(ISBLANK(CatTemplate[[#This Row],[Eq. unit cost]]),ISBLANK(CatTemplate[[#This Row],[Cons. unit cost]]),ISBLANK(CatTemplate[[#This Row],[Oth. unit cost]])), 0, IF(getUnitEffort =0,1,getUnitEffort) * CatTemplate[[#This Row],[Year19]])</f>
        <v>0</v>
      </c>
      <c r="CF161" s="29">
        <f>IF(AND(ISBLANK(CatTemplate[[#This Row],[Eq. unit cost]]),ISBLANK(CatTemplate[[#This Row],[Cons. unit cost]]),ISBLANK(CatTemplate[[#This Row],[Oth. unit cost]])), 0, IF(getUnitEffort =0,1,getUnitEffort) * CatTemplate[[#This Row],[Year20]])</f>
        <v>0</v>
      </c>
      <c r="CG161" s="45">
        <f>SUM(CatTemplate[[#This Row],[Q1]:[Q20]])</f>
        <v>0</v>
      </c>
      <c r="CH161" s="29">
        <f>IF(ISBLANK(CatTemplate[[#This Row],[St. unit effort]]),0,(CatTemplate[[#This Row],[St. unit effort]] * CatTemplate[[#This Row],[Year1]]))</f>
        <v>0</v>
      </c>
      <c r="CI161" s="29">
        <f>IF(ISBLANK(CatTemplate[[#This Row],[St. unit effort]]),0,(CatTemplate[[#This Row],[St. unit effort]] * CatTemplate[[#This Row],[Year2]]))</f>
        <v>0</v>
      </c>
      <c r="CJ161" s="29">
        <f>IF(ISBLANK(CatTemplate[[#This Row],[St. unit effort]]),0,(CatTemplate[[#This Row],[St. unit effort]] * CatTemplate[[#This Row],[Year3]]))</f>
        <v>0</v>
      </c>
      <c r="CK161" s="29">
        <f>IF(ISBLANK(CatTemplate[[#This Row],[St. unit effort]]),0,(CatTemplate[[#This Row],[St. unit effort]] * CatTemplate[[#This Row],[Year4]]))</f>
        <v>0</v>
      </c>
      <c r="CL161" s="29">
        <f>IF(ISBLANK(CatTemplate[[#This Row],[St. unit effort]]),0,(CatTemplate[[#This Row],[St. unit effort]] * CatTemplate[[#This Row],[Year5]]))</f>
        <v>0</v>
      </c>
      <c r="CM161" s="29">
        <f>IF(ISBLANK(CatTemplate[[#This Row],[St. unit effort]]),0,(CatTemplate[[#This Row],[St. unit effort]] * CatTemplate[[#This Row],[Year6]]))</f>
        <v>0</v>
      </c>
      <c r="CN161" s="29">
        <f>IF(ISBLANK(CatTemplate[[#This Row],[St. unit effort]]),0,(CatTemplate[[#This Row],[St. unit effort]] * CatTemplate[[#This Row],[Year7]]))</f>
        <v>0</v>
      </c>
      <c r="CO161" s="29">
        <f>IF(ISBLANK(CatTemplate[[#This Row],[St. unit effort]]),0,(CatTemplate[[#This Row],[St. unit effort]] * CatTemplate[[#This Row],[Year8]]))</f>
        <v>0</v>
      </c>
      <c r="CP161" s="29">
        <f>IF(ISBLANK(CatTemplate[[#This Row],[St. unit effort]]),0,(CatTemplate[[#This Row],[St. unit effort]] * CatTemplate[[#This Row],[Year9]]))</f>
        <v>0</v>
      </c>
      <c r="CQ161" s="29">
        <f>IF(ISBLANK(CatTemplate[[#This Row],[St. unit effort]]),0,(CatTemplate[[#This Row],[St. unit effort]] * CatTemplate[[#This Row],[Year10]]))</f>
        <v>0</v>
      </c>
      <c r="CR161" s="29">
        <f>IF(ISBLANK(CatTemplate[[#This Row],[St. unit effort]]),0,(CatTemplate[[#This Row],[St. unit effort]] * CatTemplate[[#This Row],[Year11]]))</f>
        <v>0</v>
      </c>
      <c r="CS161" s="29">
        <f>IF(ISBLANK(CatTemplate[[#This Row],[St. unit effort]]),0,(CatTemplate[[#This Row],[St. unit effort]] * CatTemplate[[#This Row],[Year12]]))</f>
        <v>0</v>
      </c>
      <c r="CT161" s="29">
        <f>IF(ISBLANK(CatTemplate[[#This Row],[St. unit effort]]),0,(CatTemplate[[#This Row],[St. unit effort]] * CatTemplate[[#This Row],[Year13]]))</f>
        <v>0</v>
      </c>
      <c r="CU161" s="29">
        <f>IF(ISBLANK(CatTemplate[[#This Row],[St. unit effort]]),0,(CatTemplate[[#This Row],[St. unit effort]] * CatTemplate[[#This Row],[Year14]]))</f>
        <v>0</v>
      </c>
      <c r="CV161" s="29">
        <f>IF(ISBLANK(CatTemplate[[#This Row],[St. unit effort]]),0,(CatTemplate[[#This Row],[St. unit effort]] * CatTemplate[[#This Row],[Year15]]))</f>
        <v>0</v>
      </c>
      <c r="CW161" s="29">
        <f>IF(ISBLANK(CatTemplate[[#This Row],[St. unit effort]]),0,(CatTemplate[[#This Row],[St. unit effort]] * CatTemplate[[#This Row],[Year16]]))</f>
        <v>0</v>
      </c>
      <c r="CX161" s="29">
        <f>IF(ISBLANK(CatTemplate[[#This Row],[St. unit effort]]),0,(CatTemplate[[#This Row],[St. unit effort]] * CatTemplate[[#This Row],[Year17]]))</f>
        <v>0</v>
      </c>
      <c r="CY161" s="29">
        <f>IF(ISBLANK(CatTemplate[[#This Row],[St. unit effort]]),0,(CatTemplate[[#This Row],[St. unit effort]] * CatTemplate[[#This Row],[Year18]]))</f>
        <v>0</v>
      </c>
      <c r="CZ161" s="29">
        <f>IF(ISBLANK(CatTemplate[[#This Row],[St. unit effort]]),0,(CatTemplate[[#This Row],[St. unit effort]] * CatTemplate[[#This Row],[Year19]]))</f>
        <v>0</v>
      </c>
      <c r="DA161" s="29">
        <f>IF(ISBLANK(CatTemplate[[#This Row],[St. unit effort]]),0,(CatTemplate[[#This Row],[St. unit effort]] * CatTemplate[[#This Row],[Year20]]))</f>
        <v>0</v>
      </c>
      <c r="DB161" s="57">
        <f>IF(ISBLANK(CatTemplate[[#This Row],[St. unit effort]]),0,(CatTemplate[[#This Row],[St. unit effort]] * CatTemplate[[#This Row],[Year1]])*8/ParRatePM)</f>
        <v>0</v>
      </c>
      <c r="DC161" s="57">
        <f>IF(ISBLANK(CatTemplate[[#This Row],[St. unit effort]]),0,(CatTemplate[[#This Row],[St. unit effort]] * CatTemplate[[#This Row],[Year2]])*8/ParRatePM)</f>
        <v>0</v>
      </c>
      <c r="DD161" s="57">
        <f>IF(ISBLANK(CatTemplate[[#This Row],[St. unit effort]]),0,(CatTemplate[[#This Row],[St. unit effort]] * CatTemplate[[#This Row],[Year3]])*8/ParRatePM)</f>
        <v>0</v>
      </c>
      <c r="DE161" s="57">
        <f>IF(ISBLANK(CatTemplate[[#This Row],[St. unit effort]]),0,(CatTemplate[[#This Row],[St. unit effort]] * CatTemplate[[#This Row],[Year4]])*8/ParRatePM)</f>
        <v>0</v>
      </c>
      <c r="DF161" s="57">
        <f>IF(ISBLANK(CatTemplate[[#This Row],[St. unit effort]]),0,(CatTemplate[[#This Row],[St. unit effort]] * CatTemplate[[#This Row],[Year5]])*8/ParRatePM)</f>
        <v>0</v>
      </c>
      <c r="DG161" s="57">
        <f>IF(ISBLANK(CatTemplate[[#This Row],[St. unit effort]]),0,(CatTemplate[[#This Row],[St. unit effort]] * CatTemplate[[#This Row],[Year6]])*8/ParRatePM)</f>
        <v>0</v>
      </c>
      <c r="DH161" s="57">
        <f>IF(ISBLANK(CatTemplate[[#This Row],[St. unit effort]]),0,(CatTemplate[[#This Row],[St. unit effort]] * CatTemplate[[#This Row],[Year7]])*8/ParRatePM)</f>
        <v>0</v>
      </c>
      <c r="DI161" s="57">
        <f>IF(ISBLANK(CatTemplate[[#This Row],[St. unit effort]]),0,(CatTemplate[[#This Row],[St. unit effort]] * CatTemplate[[#This Row],[Year8]])*8/ParRatePM)</f>
        <v>0</v>
      </c>
      <c r="DJ161" s="57">
        <f>IF(ISBLANK(CatTemplate[[#This Row],[St. unit effort]]),0,(CatTemplate[[#This Row],[St. unit effort]] * CatTemplate[[#This Row],[Year9]])*8/ParRatePM)</f>
        <v>0</v>
      </c>
      <c r="DK161" s="57">
        <f>IF(ISBLANK(CatTemplate[[#This Row],[St. unit effort]]),0,(CatTemplate[[#This Row],[St. unit effort]] * CatTemplate[[#This Row],[Year10]])*8/ParRatePM)</f>
        <v>0</v>
      </c>
      <c r="DL161" s="57">
        <f>IF(ISBLANK(CatTemplate[[#This Row],[St. unit effort]]),0,(CatTemplate[[#This Row],[St. unit effort]] * CatTemplate[[#This Row],[Year11]])*8/ParRatePM)</f>
        <v>0</v>
      </c>
      <c r="DM161" s="57">
        <f>IF(ISBLANK(CatTemplate[[#This Row],[St. unit effort]]),0,(CatTemplate[[#This Row],[St. unit effort]] * CatTemplate[[#This Row],[Year12]])*8/ParRatePM)</f>
        <v>0</v>
      </c>
      <c r="DN161" s="57">
        <f>IF(ISBLANK(CatTemplate[[#This Row],[St. unit effort]]),0,(CatTemplate[[#This Row],[St. unit effort]] * CatTemplate[[#This Row],[Year13]])*8/ParRatePM)</f>
        <v>0</v>
      </c>
      <c r="DO161" s="57">
        <f>IF(ISBLANK(CatTemplate[[#This Row],[St. unit effort]]),0,(CatTemplate[[#This Row],[St. unit effort]] * CatTemplate[[#This Row],[Year14]])*8/ParRatePM)</f>
        <v>0</v>
      </c>
      <c r="DP161" s="57">
        <f>IF(ISBLANK(CatTemplate[[#This Row],[St. unit effort]]),0,(CatTemplate[[#This Row],[St. unit effort]] * CatTemplate[[#This Row],[Year15]])*8/ParRatePM)</f>
        <v>0</v>
      </c>
      <c r="DQ161" s="57">
        <f>IF(ISBLANK(CatTemplate[[#This Row],[St. unit effort]]),0,(CatTemplate[[#This Row],[St. unit effort]] * CatTemplate[[#This Row],[Year16]])*8/ParRatePM)</f>
        <v>0</v>
      </c>
      <c r="DR161" s="57">
        <f>IF(ISBLANK(CatTemplate[[#This Row],[St. unit effort]]),0,(CatTemplate[[#This Row],[St. unit effort]] * CatTemplate[[#This Row],[Year17]])*8/ParRatePM)</f>
        <v>0</v>
      </c>
      <c r="DS161" s="57">
        <f>IF(ISBLANK(CatTemplate[[#This Row],[St. unit effort]]),0,(CatTemplate[[#This Row],[St. unit effort]] * CatTemplate[[#This Row],[Year18]])*8/ParRatePM)</f>
        <v>0</v>
      </c>
      <c r="DT161" s="57">
        <f>IF(ISBLANK(CatTemplate[[#This Row],[St. unit effort]]),0,(CatTemplate[[#This Row],[St. unit effort]] * CatTemplate[[#This Row],[Year19]])*8/ParRatePM)</f>
        <v>0</v>
      </c>
      <c r="DU161" s="57">
        <f>IF(ISBLANK(CatTemplate[[#This Row],[St. unit effort]]),0,(CatTemplate[[#This Row],[St. unit effort]] * CatTemplate[[#This Row],[Year20]])*8/ParRatePM)</f>
        <v>0</v>
      </c>
      <c r="DV161" s="54">
        <f>SUM(CatTemplate[[#This Row],[PM1]:[PM20]])</f>
        <v>0</v>
      </c>
      <c r="DW161" s="56">
        <f t="shared" si="57"/>
        <v>0</v>
      </c>
      <c r="DX161" s="56">
        <f t="shared" si="57"/>
        <v>0</v>
      </c>
      <c r="DY161" s="56">
        <f t="shared" si="57"/>
        <v>0</v>
      </c>
      <c r="DZ161" s="56">
        <f t="shared" si="57"/>
        <v>0</v>
      </c>
      <c r="EA161" s="56">
        <f t="shared" si="57"/>
        <v>0</v>
      </c>
      <c r="EB161" s="56">
        <f t="shared" si="57"/>
        <v>0</v>
      </c>
      <c r="EC161" s="56">
        <f t="shared" si="57"/>
        <v>0</v>
      </c>
      <c r="ED161" s="56">
        <f t="shared" si="57"/>
        <v>0</v>
      </c>
      <c r="EE161" s="56">
        <f t="shared" si="57"/>
        <v>0</v>
      </c>
      <c r="EF161" s="56">
        <f t="shared" si="57"/>
        <v>0</v>
      </c>
      <c r="EG161" s="56">
        <f t="shared" si="57"/>
        <v>0</v>
      </c>
      <c r="EH161" s="56">
        <f t="shared" si="57"/>
        <v>0</v>
      </c>
      <c r="EI161" s="56">
        <f t="shared" si="57"/>
        <v>0</v>
      </c>
      <c r="EJ161" s="56">
        <f t="shared" si="57"/>
        <v>0</v>
      </c>
      <c r="EK161" s="56">
        <f t="shared" si="57"/>
        <v>0</v>
      </c>
      <c r="EL161" s="56">
        <f t="shared" si="57"/>
        <v>0</v>
      </c>
      <c r="EM161" s="56">
        <f t="shared" si="55"/>
        <v>0</v>
      </c>
      <c r="EN161" s="56">
        <f t="shared" si="55"/>
        <v>0</v>
      </c>
      <c r="EO161" s="56">
        <f t="shared" si="55"/>
        <v>0</v>
      </c>
      <c r="EP161" s="56">
        <f t="shared" si="55"/>
        <v>0</v>
      </c>
      <c r="EQ161" s="30">
        <f>CatTemplate[[#This Row],[Eq. unit cost]] * CatTemplate[[#This Row],[Eq. quantity]]</f>
        <v>0</v>
      </c>
      <c r="ER161" s="30">
        <f>CatTemplate[[#This Row],[Cons. unit cost]] *CatTemplate[[#This Row],[Cons. quantity]]</f>
        <v>0</v>
      </c>
      <c r="ES161" s="30">
        <f>CatTemplate[[#This Row],[Oth. unit cost]] *CatTemplate[[#This Row],[Oth. quantity]]</f>
        <v>0</v>
      </c>
      <c r="ET161" s="55">
        <f>SUM(CatTemplate[[#This Row],[CO1]:[CO20]])</f>
        <v>0</v>
      </c>
      <c r="EU161" s="56">
        <f t="shared" si="58"/>
        <v>0</v>
      </c>
      <c r="EV161" s="56">
        <f t="shared" si="58"/>
        <v>0</v>
      </c>
      <c r="EW161" s="56">
        <f t="shared" si="58"/>
        <v>0</v>
      </c>
      <c r="EX161" s="56">
        <f t="shared" si="58"/>
        <v>0</v>
      </c>
      <c r="EY161" s="56">
        <f t="shared" si="58"/>
        <v>0</v>
      </c>
      <c r="EZ161" s="56">
        <f t="shared" si="58"/>
        <v>0</v>
      </c>
      <c r="FA161" s="56">
        <f t="shared" si="58"/>
        <v>0</v>
      </c>
      <c r="FB161" s="56">
        <f t="shared" si="58"/>
        <v>0</v>
      </c>
      <c r="FC161" s="56">
        <f t="shared" si="58"/>
        <v>0</v>
      </c>
      <c r="FD161" s="56">
        <f t="shared" si="58"/>
        <v>0</v>
      </c>
      <c r="FE161" s="56">
        <f t="shared" si="58"/>
        <v>0</v>
      </c>
      <c r="FF161" s="56">
        <f t="shared" si="58"/>
        <v>0</v>
      </c>
      <c r="FG161" s="56">
        <f t="shared" si="58"/>
        <v>0</v>
      </c>
      <c r="FH161" s="56">
        <f t="shared" si="58"/>
        <v>0</v>
      </c>
      <c r="FI161" s="56">
        <f t="shared" si="58"/>
        <v>0</v>
      </c>
      <c r="FJ161" s="56">
        <f t="shared" si="58"/>
        <v>0</v>
      </c>
      <c r="FK161" s="56">
        <f t="shared" si="56"/>
        <v>0</v>
      </c>
      <c r="FL161" s="56">
        <f t="shared" si="56"/>
        <v>0</v>
      </c>
      <c r="FM161" s="56">
        <f t="shared" si="56"/>
        <v>0</v>
      </c>
      <c r="FN161" s="56">
        <f t="shared" si="56"/>
        <v>0</v>
      </c>
      <c r="FO161" s="58">
        <f>SUM(CatTemplate[[#This Row],[CS1]:[CS20]])</f>
        <v>0</v>
      </c>
      <c r="FP161" s="59">
        <f>CatTemplate[[#This Row],[Total Oth. cost]]+CatTemplate[[#This Row],[Total St. Cost]]</f>
        <v>0</v>
      </c>
      <c r="FQ161" s="33" t="e">
        <f t="shared" si="49"/>
        <v>#VALUE!</v>
      </c>
      <c r="FR161" s="33" t="e">
        <f t="shared" si="50"/>
        <v>#VALUE!</v>
      </c>
      <c r="FS161" s="30" t="e">
        <f>(CatTemplate[[#This Row],[CO1]] + CatTemplate[[#This Row],[CS1]]) * (1 + getRateOHFinal) * getRateMarkupFinal</f>
        <v>#VALUE!</v>
      </c>
      <c r="FT161" s="30" t="e">
        <f>(CatTemplate[[#This Row],[CO2]] + CatTemplate[[#This Row],[CS2]]) * (1 + getRateOHFinal) * getRateMarkupFinal</f>
        <v>#VALUE!</v>
      </c>
      <c r="FU161" s="30" t="e">
        <f>(CatTemplate[[#This Row],[CO3]] + CatTemplate[[#This Row],[CS3]]) * (1 + getRateOHFinal) * getRateMarkupFinal</f>
        <v>#VALUE!</v>
      </c>
      <c r="FV161" s="30" t="e">
        <f>(CatTemplate[[#This Row],[CO4]] + CatTemplate[[#This Row],[CS4]]) * (1 + getRateOHFinal) * getRateMarkupFinal</f>
        <v>#VALUE!</v>
      </c>
      <c r="FW161" s="30" t="e">
        <f>(CatTemplate[[#This Row],[CO5]] + CatTemplate[[#This Row],[CS5]]) * (1 + getRateOHFinal) * getRateMarkupFinal</f>
        <v>#VALUE!</v>
      </c>
      <c r="FX161" s="30" t="e">
        <f>(CatTemplate[[#This Row],[CO6]] + CatTemplate[[#This Row],[CS6]]) * (1 + getRateOHFinal) * getRateMarkupFinal</f>
        <v>#VALUE!</v>
      </c>
      <c r="FY161" s="30" t="e">
        <f>(CatTemplate[[#This Row],[CO7]] + CatTemplate[[#This Row],[CS7]]) * (1 + getRateOHFinal) * getRateMarkupFinal</f>
        <v>#VALUE!</v>
      </c>
      <c r="FZ161" s="30" t="e">
        <f>(CatTemplate[[#This Row],[CO8]] + CatTemplate[[#This Row],[CS8]]) * (1 + getRateOHFinal) * getRateMarkupFinal</f>
        <v>#VALUE!</v>
      </c>
      <c r="GA161" s="30" t="e">
        <f>(CatTemplate[[#This Row],[CO9]] + CatTemplate[[#This Row],[CS9]]) * (1 + getRateOHFinal) * getRateMarkupFinal</f>
        <v>#VALUE!</v>
      </c>
      <c r="GB161" s="30" t="e">
        <f>(CatTemplate[[#This Row],[CO10]] + CatTemplate[[#This Row],[CS10]]) * (1 + getRateOHFinal) * getRateMarkupFinal</f>
        <v>#VALUE!</v>
      </c>
      <c r="GC161" s="30" t="e">
        <f>(CatTemplate[[#This Row],[CO11]] + CatTemplate[[#This Row],[CS11]]) * (1 + getRateOHFinal) * getRateMarkupFinal</f>
        <v>#VALUE!</v>
      </c>
      <c r="GD161" s="30" t="e">
        <f>(CatTemplate[[#This Row],[CO12]] + CatTemplate[[#This Row],[CS12]]) * (1 + getRateOHFinal) * getRateMarkupFinal</f>
        <v>#VALUE!</v>
      </c>
      <c r="GE161" s="30" t="e">
        <f>(CatTemplate[[#This Row],[CO13]] + CatTemplate[[#This Row],[CS13]]) * (1 + getRateOHFinal) * getRateMarkupFinal</f>
        <v>#VALUE!</v>
      </c>
      <c r="GF161" s="30" t="e">
        <f>(CatTemplate[[#This Row],[CO14]] + CatTemplate[[#This Row],[CS14]]) * (1 + getRateOHFinal) * getRateMarkupFinal</f>
        <v>#VALUE!</v>
      </c>
      <c r="GG161" s="30" t="e">
        <f>(CatTemplate[[#This Row],[CO15]] + CatTemplate[[#This Row],[CS15]]) * (1 + getRateOHFinal) * getRateMarkupFinal</f>
        <v>#VALUE!</v>
      </c>
      <c r="GH161" s="30" t="e">
        <f>(CatTemplate[[#This Row],[CO16]] + CatTemplate[[#This Row],[CS16]]) * (1 + getRateOHFinal) * getRateMarkupFinal</f>
        <v>#VALUE!</v>
      </c>
      <c r="GI161" s="30" t="e">
        <f>(CatTemplate[[#This Row],[CO17]] + CatTemplate[[#This Row],[CS17]]) * (1 + getRateOHFinal) * getRateMarkupFinal</f>
        <v>#VALUE!</v>
      </c>
      <c r="GJ161" s="30" t="e">
        <f>(CatTemplate[[#This Row],[CO18]] + CatTemplate[[#This Row],[CS18]]) * (1 + getRateOHFinal) * getRateMarkupFinal</f>
        <v>#VALUE!</v>
      </c>
      <c r="GK161" s="30" t="e">
        <f>(CatTemplate[[#This Row],[CO19]] + CatTemplate[[#This Row],[CS19]]) * (1 + getRateOHFinal) * getRateMarkupFinal</f>
        <v>#VALUE!</v>
      </c>
      <c r="GL161" s="30" t="e">
        <f>(CatTemplate[[#This Row],[CO20]] + CatTemplate[[#This Row],[CS20]]) * (1 + getRateOHFinal) * getRateMarkupFinal</f>
        <v>#VALUE!</v>
      </c>
      <c r="GM161" s="30" t="e">
        <f t="shared" si="51"/>
        <v>#VALUE!</v>
      </c>
      <c r="GN161" s="30" t="e">
        <f t="shared" si="52"/>
        <v>#VALUE!</v>
      </c>
      <c r="GO161" s="30" t="e">
        <f t="shared" si="53"/>
        <v>#VALUE!</v>
      </c>
      <c r="GP161" s="30" t="e">
        <f t="shared" si="54"/>
        <v>#VALUE!</v>
      </c>
      <c r="GQ161" s="30" t="e">
        <f>(CatTemplate[[#This Row],[CO1]]+CatTemplate[[#This Row],[CS1]]) * (1+ getRateOHFinal) * (1 + getRateMarkupFinal)</f>
        <v>#VALUE!</v>
      </c>
      <c r="GR161" s="30" t="e">
        <f>(CatTemplate[[#This Row],[CO2]]+CatTemplate[[#This Row],[CS2]]) * (1+ getRateOHFinal) * (1 + getRateMarkupFinal)</f>
        <v>#VALUE!</v>
      </c>
      <c r="GS161" s="30" t="e">
        <f>(CatTemplate[[#This Row],[CO3]]+CatTemplate[[#This Row],[CS3]]) * (1+ getRateOHFinal) * (1 + getRateMarkupFinal)</f>
        <v>#VALUE!</v>
      </c>
      <c r="GT161" s="30" t="e">
        <f>(CatTemplate[[#This Row],[CO4]]+CatTemplate[[#This Row],[CS4]]) * (1+ getRateOHFinal) * (1 + getRateMarkupFinal)</f>
        <v>#VALUE!</v>
      </c>
      <c r="GU161" s="30" t="e">
        <f>(CatTemplate[[#This Row],[CO5]]+CatTemplate[[#This Row],[CS5]]) * (1+ getRateOHFinal) * (1 + getRateMarkupFinal)</f>
        <v>#VALUE!</v>
      </c>
      <c r="GV161" s="30" t="e">
        <f>(CatTemplate[[#This Row],[CO6]]+CatTemplate[[#This Row],[CS6]]) * (1+ getRateOHFinal) * (1 + getRateMarkupFinal)</f>
        <v>#VALUE!</v>
      </c>
      <c r="GW161" s="30" t="e">
        <f>(CatTemplate[[#This Row],[CO7]]+CatTemplate[[#This Row],[CS7]]) * (1+ getRateOHFinal) * (1 + getRateMarkupFinal)</f>
        <v>#VALUE!</v>
      </c>
      <c r="GX161" s="30" t="e">
        <f>(CatTemplate[[#This Row],[CO8]]+CatTemplate[[#This Row],[CS8]]) * (1+ getRateOHFinal) * (1 + getRateMarkupFinal)</f>
        <v>#VALUE!</v>
      </c>
      <c r="GY161" s="30" t="e">
        <f>(CatTemplate[[#This Row],[CO9]]+CatTemplate[[#This Row],[CS9]]) * (1+ getRateOHFinal) * (1 + getRateMarkupFinal)</f>
        <v>#VALUE!</v>
      </c>
      <c r="GZ161" s="30" t="e">
        <f>(CatTemplate[[#This Row],[CO10]]+CatTemplate[[#This Row],[CS10]]) * (1+ getRateOHFinal) * (1 + getRateMarkupFinal)</f>
        <v>#VALUE!</v>
      </c>
      <c r="HA161" s="30" t="e">
        <f>(CatTemplate[[#This Row],[CO11]]+CatTemplate[[#This Row],[CS11]]) * (1+ getRateOHFinal) * (1 + getRateMarkupFinal)</f>
        <v>#VALUE!</v>
      </c>
      <c r="HB161" s="30" t="e">
        <f>(CatTemplate[[#This Row],[CO12]]+CatTemplate[[#This Row],[CS12]]) * (1+ getRateOHFinal) * (1 + getRateMarkupFinal)</f>
        <v>#VALUE!</v>
      </c>
      <c r="HC161" s="30" t="e">
        <f>(CatTemplate[[#This Row],[CO13]]+CatTemplate[[#This Row],[CS13]]) * (1+ getRateOHFinal) * (1 + getRateMarkupFinal)</f>
        <v>#VALUE!</v>
      </c>
      <c r="HD161" s="30" t="e">
        <f>(CatTemplate[[#This Row],[CO14]]+CatTemplate[[#This Row],[CS14]]) * (1+ getRateOHFinal) * (1 + getRateMarkupFinal)</f>
        <v>#VALUE!</v>
      </c>
      <c r="HE161" s="30" t="e">
        <f>(CatTemplate[[#This Row],[CO15]]+CatTemplate[[#This Row],[CS15]]) * (1+ getRateOHFinal) * (1 + getRateMarkupFinal)</f>
        <v>#VALUE!</v>
      </c>
      <c r="HF161" s="30" t="e">
        <f>(CatTemplate[[#This Row],[CO16]]+CatTemplate[[#This Row],[CS16]]) * (1+ getRateOHFinal) * (1 + getRateMarkupFinal)</f>
        <v>#VALUE!</v>
      </c>
      <c r="HG161" s="30" t="e">
        <f>(CatTemplate[[#This Row],[CO17]]+CatTemplate[[#This Row],[CS17]]) * (1+ getRateOHFinal) * (1 + getRateMarkupFinal)</f>
        <v>#VALUE!</v>
      </c>
      <c r="HH161" s="30" t="e">
        <f>(CatTemplate[[#This Row],[CO18]]+CatTemplate[[#This Row],[CS18]]) * (1+ getRateOHFinal) * (1 + getRateMarkupFinal)</f>
        <v>#VALUE!</v>
      </c>
      <c r="HI161" s="30" t="e">
        <f>(CatTemplate[[#This Row],[CO19]]+CatTemplate[[#This Row],[CS19]]) * (1+ getRateOHFinal) * (1 + getRateMarkupFinal)</f>
        <v>#VALUE!</v>
      </c>
      <c r="HJ161" s="30" t="e">
        <f>(CatTemplate[[#This Row],[CO20]]+CatTemplate[[#This Row],[CS20]]) * (1+ getRateOHFinal) * (1 + getRateMarkupFinal)</f>
        <v>#VALUE!</v>
      </c>
      <c r="HK161" s="39" t="e">
        <f>CatTemplate[[#This Row],[Total cost]]+CatTemplate[[#This Row],[OH Amount]]+CatTemplate[[#This Row],[Markup]]</f>
        <v>#VALUE!</v>
      </c>
      <c r="HL161" s="63">
        <f>IF(CatTemplate[[#This Row],[Units]]="Days",CatTemplate[[#This Row],[Project quantity]]*CatTemplate[[#This Row],[St. unit effort]],CatTemplate[[#This Row],[Project quantity]])</f>
        <v>0</v>
      </c>
      <c r="HM161" s="287">
        <f>IFERROR(CatTemplate[[#This Row],[Total Price]]/(CatTemplate[[#This Row],[Final Quantity]]),0)</f>
        <v>0</v>
      </c>
      <c r="HN161" s="261"/>
    </row>
    <row r="162" spans="2:222" x14ac:dyDescent="0.2">
      <c r="B162" s="6" t="s">
        <v>75</v>
      </c>
      <c r="C162" s="22">
        <v>2</v>
      </c>
      <c r="D162" s="7" t="s">
        <v>75</v>
      </c>
      <c r="E162" s="24">
        <v>10</v>
      </c>
      <c r="F162" s="18" t="s">
        <v>164</v>
      </c>
      <c r="G162" s="26">
        <v>48</v>
      </c>
      <c r="H162" s="18" t="s">
        <v>298</v>
      </c>
      <c r="I162" s="18" t="s">
        <v>899</v>
      </c>
      <c r="J162" s="15"/>
      <c r="K162" s="15"/>
      <c r="L162" s="15" t="s">
        <v>421</v>
      </c>
      <c r="M162" s="15" t="s">
        <v>208</v>
      </c>
      <c r="N162" s="15" t="s">
        <v>857</v>
      </c>
      <c r="O162" s="320"/>
      <c r="P162" s="71"/>
      <c r="Q162" s="108"/>
      <c r="R162" s="73"/>
      <c r="S162" s="97"/>
      <c r="T162" s="100">
        <f>getEqUnitCost</f>
        <v>0</v>
      </c>
      <c r="U162" s="73">
        <f>getEqUnitEffort</f>
        <v>0</v>
      </c>
      <c r="V162" s="101">
        <f>getEqQuantity</f>
        <v>0</v>
      </c>
      <c r="W162" s="320"/>
      <c r="X162" s="100">
        <f>getConsUnitCost</f>
        <v>0</v>
      </c>
      <c r="Y162" s="73">
        <f>getConsUnitEffort</f>
        <v>0</v>
      </c>
      <c r="Z162" s="14">
        <f>getConsQuantity</f>
        <v>0</v>
      </c>
      <c r="AA162" s="320"/>
      <c r="AB162" s="72"/>
      <c r="AC162" s="112"/>
      <c r="AD162" s="14">
        <f>getOthQuantity</f>
        <v>0</v>
      </c>
      <c r="AE162" s="320"/>
      <c r="AF162" s="28" t="str">
        <f>IF(ISBLANK(CatTemplate[[#This Row],[Resource type]]),"",CatTemplate[[#This Row],[Resource type]])</f>
        <v/>
      </c>
      <c r="AG162" s="242">
        <f>getStaffUnitCost</f>
        <v>0</v>
      </c>
      <c r="AH162" s="113">
        <f>getStaffUnitEffort</f>
        <v>0</v>
      </c>
      <c r="AI162" s="40">
        <f>getStaffQuantity</f>
        <v>0</v>
      </c>
      <c r="AJ162" s="41">
        <f>CatTemplate[[#This Row],[St. quantity]]*8/ParRatePM</f>
        <v>0</v>
      </c>
      <c r="AK162" s="320"/>
      <c r="AL162" s="53" t="str">
        <f>CatTemplate[[#This Row],[Item type]]</f>
        <v>Travels</v>
      </c>
      <c r="AM162" s="12">
        <f>SUM(CatTemplate[[#This Row],[Year1]:[Year20]])</f>
        <v>0</v>
      </c>
      <c r="AN162" s="52"/>
      <c r="AO162" s="52"/>
      <c r="AP162" s="52"/>
      <c r="AQ162" s="8"/>
      <c r="AR162" s="8"/>
      <c r="AS162" s="8"/>
      <c r="AT162" s="8"/>
      <c r="AU162" s="8"/>
      <c r="AV162" s="8"/>
      <c r="AW162" s="8"/>
      <c r="AX162" s="8"/>
      <c r="AY162" s="8"/>
      <c r="AZ162" s="8"/>
      <c r="BA162" s="8"/>
      <c r="BB162" s="8"/>
      <c r="BC162" s="8"/>
      <c r="BD162" s="8"/>
      <c r="BE162" s="8"/>
      <c r="BF162" s="8"/>
      <c r="BG162" s="36"/>
      <c r="BH162" s="320"/>
      <c r="BI162" s="37" t="str">
        <f>getCostCategory</f>
        <v>05 Travel costs</v>
      </c>
      <c r="BJ162" s="37" t="str">
        <f>getSection</f>
        <v>02 Patient visits and data collection</v>
      </c>
      <c r="BK162" s="32" t="str">
        <f>getObject</f>
        <v>Patient visits and data collection</v>
      </c>
      <c r="BL162" s="30">
        <f>IFERROR(getUnitCost * IF(CatTemplate[[#This Row],[Cost Category Comp.]]="01 Staff costs", 1,1),0)</f>
        <v>0</v>
      </c>
      <c r="BM162" s="29">
        <f>IF(AND(ISBLANK(CatTemplate[[#This Row],[Eq. unit cost]]),ISBLANK(CatTemplate[[#This Row],[Cons. unit cost]]),ISBLANK(CatTemplate[[#This Row],[Oth. unit cost]])), 0, IF(getUnitEffort =0,1,getUnitEffort) * CatTemplate[[#This Row],[Year1]])</f>
        <v>0</v>
      </c>
      <c r="BN162" s="29">
        <f>IF(AND(ISBLANK(CatTemplate[[#This Row],[Eq. unit cost]]),ISBLANK(CatTemplate[[#This Row],[Cons. unit cost]]),ISBLANK(CatTemplate[[#This Row],[Oth. unit cost]])), 0, IF(getUnitEffort =0,1,getUnitEffort) * CatTemplate[[#This Row],[Year2]])</f>
        <v>0</v>
      </c>
      <c r="BO162" s="29">
        <f>IF(AND(ISBLANK(CatTemplate[[#This Row],[Eq. unit cost]]),ISBLANK(CatTemplate[[#This Row],[Cons. unit cost]]),ISBLANK(CatTemplate[[#This Row],[Oth. unit cost]])), 0, IF(getUnitEffort =0,1,getUnitEffort) * CatTemplate[[#This Row],[Year3]])</f>
        <v>0</v>
      </c>
      <c r="BP162" s="29">
        <f>IF(AND(ISBLANK(CatTemplate[[#This Row],[Eq. unit cost]]),ISBLANK(CatTemplate[[#This Row],[Cons. unit cost]]),ISBLANK(CatTemplate[[#This Row],[Oth. unit cost]])), 0, IF(getUnitEffort =0,1,getUnitEffort) * CatTemplate[[#This Row],[Year4]])</f>
        <v>0</v>
      </c>
      <c r="BQ162" s="29">
        <f>IF(AND(ISBLANK(CatTemplate[[#This Row],[Eq. unit cost]]),ISBLANK(CatTemplate[[#This Row],[Cons. unit cost]]),ISBLANK(CatTemplate[[#This Row],[Oth. unit cost]])), 0, IF(getUnitEffort =0,1,getUnitEffort) * CatTemplate[[#This Row],[Year5]])</f>
        <v>0</v>
      </c>
      <c r="BR162" s="29">
        <f>IF(AND(ISBLANK(CatTemplate[[#This Row],[Eq. unit cost]]),ISBLANK(CatTemplate[[#This Row],[Cons. unit cost]]),ISBLANK(CatTemplate[[#This Row],[Oth. unit cost]])), 0, IF(getUnitEffort =0,1,getUnitEffort) * CatTemplate[[#This Row],[Year6]])</f>
        <v>0</v>
      </c>
      <c r="BS162" s="29">
        <f>IF(AND(ISBLANK(CatTemplate[[#This Row],[Eq. unit cost]]),ISBLANK(CatTemplate[[#This Row],[Cons. unit cost]]),ISBLANK(CatTemplate[[#This Row],[Oth. unit cost]])), 0, IF(getUnitEffort =0,1,getUnitEffort) * CatTemplate[[#This Row],[Year7]])</f>
        <v>0</v>
      </c>
      <c r="BT162" s="29">
        <f>IF(AND(ISBLANK(CatTemplate[[#This Row],[Eq. unit cost]]),ISBLANK(CatTemplate[[#This Row],[Cons. unit cost]]),ISBLANK(CatTemplate[[#This Row],[Oth. unit cost]])), 0, IF(getUnitEffort =0,1,getUnitEffort) * CatTemplate[[#This Row],[Year8]])</f>
        <v>0</v>
      </c>
      <c r="BU162" s="29">
        <f>IF(AND(ISBLANK(CatTemplate[[#This Row],[Eq. unit cost]]),ISBLANK(CatTemplate[[#This Row],[Cons. unit cost]]),ISBLANK(CatTemplate[[#This Row],[Oth. unit cost]])), 0, IF(getUnitEffort =0,1,getUnitEffort) * CatTemplate[[#This Row],[Year9]])</f>
        <v>0</v>
      </c>
      <c r="BV162" s="29">
        <f>IF(AND(ISBLANK(CatTemplate[[#This Row],[Eq. unit cost]]),ISBLANK(CatTemplate[[#This Row],[Cons. unit cost]]),ISBLANK(CatTemplate[[#This Row],[Oth. unit cost]])), 0, IF(getUnitEffort =0,1,getUnitEffort) * CatTemplate[[#This Row],[Year10]])</f>
        <v>0</v>
      </c>
      <c r="BW162" s="29">
        <f>IF(AND(ISBLANK(CatTemplate[[#This Row],[Eq. unit cost]]),ISBLANK(CatTemplate[[#This Row],[Cons. unit cost]]),ISBLANK(CatTemplate[[#This Row],[Oth. unit cost]])), 0, IF(getUnitEffort =0,1,getUnitEffort) * CatTemplate[[#This Row],[Year11]])</f>
        <v>0</v>
      </c>
      <c r="BX162" s="29">
        <f>IF(AND(ISBLANK(CatTemplate[[#This Row],[Eq. unit cost]]),ISBLANK(CatTemplate[[#This Row],[Cons. unit cost]]),ISBLANK(CatTemplate[[#This Row],[Oth. unit cost]])), 0, IF(getUnitEffort =0,1,getUnitEffort) * CatTemplate[[#This Row],[Year12]])</f>
        <v>0</v>
      </c>
      <c r="BY162" s="29">
        <f>IF(AND(ISBLANK(CatTemplate[[#This Row],[Eq. unit cost]]),ISBLANK(CatTemplate[[#This Row],[Cons. unit cost]]),ISBLANK(CatTemplate[[#This Row],[Oth. unit cost]])), 0, IF(getUnitEffort =0,1,getUnitEffort) * CatTemplate[[#This Row],[Year13]])</f>
        <v>0</v>
      </c>
      <c r="BZ162" s="29">
        <f>IF(AND(ISBLANK(CatTemplate[[#This Row],[Eq. unit cost]]),ISBLANK(CatTemplate[[#This Row],[Cons. unit cost]]),ISBLANK(CatTemplate[[#This Row],[Oth. unit cost]])), 0, IF(getUnitEffort =0,1,getUnitEffort) * CatTemplate[[#This Row],[Year14]])</f>
        <v>0</v>
      </c>
      <c r="CA162" s="29">
        <f>IF(AND(ISBLANK(CatTemplate[[#This Row],[Eq. unit cost]]),ISBLANK(CatTemplate[[#This Row],[Cons. unit cost]]),ISBLANK(CatTemplate[[#This Row],[Oth. unit cost]])), 0, IF(getUnitEffort =0,1,getUnitEffort) * CatTemplate[[#This Row],[Year15]])</f>
        <v>0</v>
      </c>
      <c r="CB162" s="29">
        <f>IF(AND(ISBLANK(CatTemplate[[#This Row],[Eq. unit cost]]),ISBLANK(CatTemplate[[#This Row],[Cons. unit cost]]),ISBLANK(CatTemplate[[#This Row],[Oth. unit cost]])), 0, IF(getUnitEffort =0,1,getUnitEffort) * CatTemplate[[#This Row],[Year16]])</f>
        <v>0</v>
      </c>
      <c r="CC162" s="29">
        <f>IF(AND(ISBLANK(CatTemplate[[#This Row],[Eq. unit cost]]),ISBLANK(CatTemplate[[#This Row],[Cons. unit cost]]),ISBLANK(CatTemplate[[#This Row],[Oth. unit cost]])), 0, IF(getUnitEffort =0,1,getUnitEffort) * CatTemplate[[#This Row],[Year17]])</f>
        <v>0</v>
      </c>
      <c r="CD162" s="29">
        <f>IF(AND(ISBLANK(CatTemplate[[#This Row],[Eq. unit cost]]),ISBLANK(CatTemplate[[#This Row],[Cons. unit cost]]),ISBLANK(CatTemplate[[#This Row],[Oth. unit cost]])), 0, IF(getUnitEffort =0,1,getUnitEffort) * CatTemplate[[#This Row],[Year18]])</f>
        <v>0</v>
      </c>
      <c r="CE162" s="29">
        <f>IF(AND(ISBLANK(CatTemplate[[#This Row],[Eq. unit cost]]),ISBLANK(CatTemplate[[#This Row],[Cons. unit cost]]),ISBLANK(CatTemplate[[#This Row],[Oth. unit cost]])), 0, IF(getUnitEffort =0,1,getUnitEffort) * CatTemplate[[#This Row],[Year19]])</f>
        <v>0</v>
      </c>
      <c r="CF162" s="29">
        <f>IF(AND(ISBLANK(CatTemplate[[#This Row],[Eq. unit cost]]),ISBLANK(CatTemplate[[#This Row],[Cons. unit cost]]),ISBLANK(CatTemplate[[#This Row],[Oth. unit cost]])), 0, IF(getUnitEffort =0,1,getUnitEffort) * CatTemplate[[#This Row],[Year20]])</f>
        <v>0</v>
      </c>
      <c r="CG162" s="45">
        <f>SUM(CatTemplate[[#This Row],[Q1]:[Q20]])</f>
        <v>0</v>
      </c>
      <c r="CH162" s="29">
        <f>IF(ISBLANK(CatTemplate[[#This Row],[St. unit effort]]),0,(CatTemplate[[#This Row],[St. unit effort]] * CatTemplate[[#This Row],[Year1]]))</f>
        <v>0</v>
      </c>
      <c r="CI162" s="29">
        <f>IF(ISBLANK(CatTemplate[[#This Row],[St. unit effort]]),0,(CatTemplate[[#This Row],[St. unit effort]] * CatTemplate[[#This Row],[Year2]]))</f>
        <v>0</v>
      </c>
      <c r="CJ162" s="29">
        <f>IF(ISBLANK(CatTemplate[[#This Row],[St. unit effort]]),0,(CatTemplate[[#This Row],[St. unit effort]] * CatTemplate[[#This Row],[Year3]]))</f>
        <v>0</v>
      </c>
      <c r="CK162" s="29">
        <f>IF(ISBLANK(CatTemplate[[#This Row],[St. unit effort]]),0,(CatTemplate[[#This Row],[St. unit effort]] * CatTemplate[[#This Row],[Year4]]))</f>
        <v>0</v>
      </c>
      <c r="CL162" s="29">
        <f>IF(ISBLANK(CatTemplate[[#This Row],[St. unit effort]]),0,(CatTemplate[[#This Row],[St. unit effort]] * CatTemplate[[#This Row],[Year5]]))</f>
        <v>0</v>
      </c>
      <c r="CM162" s="29">
        <f>IF(ISBLANK(CatTemplate[[#This Row],[St. unit effort]]),0,(CatTemplate[[#This Row],[St. unit effort]] * CatTemplate[[#This Row],[Year6]]))</f>
        <v>0</v>
      </c>
      <c r="CN162" s="29">
        <f>IF(ISBLANK(CatTemplate[[#This Row],[St. unit effort]]),0,(CatTemplate[[#This Row],[St. unit effort]] * CatTemplate[[#This Row],[Year7]]))</f>
        <v>0</v>
      </c>
      <c r="CO162" s="29">
        <f>IF(ISBLANK(CatTemplate[[#This Row],[St. unit effort]]),0,(CatTemplate[[#This Row],[St. unit effort]] * CatTemplate[[#This Row],[Year8]]))</f>
        <v>0</v>
      </c>
      <c r="CP162" s="29">
        <f>IF(ISBLANK(CatTemplate[[#This Row],[St. unit effort]]),0,(CatTemplate[[#This Row],[St. unit effort]] * CatTemplate[[#This Row],[Year9]]))</f>
        <v>0</v>
      </c>
      <c r="CQ162" s="29">
        <f>IF(ISBLANK(CatTemplate[[#This Row],[St. unit effort]]),0,(CatTemplate[[#This Row],[St. unit effort]] * CatTemplate[[#This Row],[Year10]]))</f>
        <v>0</v>
      </c>
      <c r="CR162" s="29">
        <f>IF(ISBLANK(CatTemplate[[#This Row],[St. unit effort]]),0,(CatTemplate[[#This Row],[St. unit effort]] * CatTemplate[[#This Row],[Year11]]))</f>
        <v>0</v>
      </c>
      <c r="CS162" s="29">
        <f>IF(ISBLANK(CatTemplate[[#This Row],[St. unit effort]]),0,(CatTemplate[[#This Row],[St. unit effort]] * CatTemplate[[#This Row],[Year12]]))</f>
        <v>0</v>
      </c>
      <c r="CT162" s="29">
        <f>IF(ISBLANK(CatTemplate[[#This Row],[St. unit effort]]),0,(CatTemplate[[#This Row],[St. unit effort]] * CatTemplate[[#This Row],[Year13]]))</f>
        <v>0</v>
      </c>
      <c r="CU162" s="29">
        <f>IF(ISBLANK(CatTemplate[[#This Row],[St. unit effort]]),0,(CatTemplate[[#This Row],[St. unit effort]] * CatTemplate[[#This Row],[Year14]]))</f>
        <v>0</v>
      </c>
      <c r="CV162" s="29">
        <f>IF(ISBLANK(CatTemplate[[#This Row],[St. unit effort]]),0,(CatTemplate[[#This Row],[St. unit effort]] * CatTemplate[[#This Row],[Year15]]))</f>
        <v>0</v>
      </c>
      <c r="CW162" s="29">
        <f>IF(ISBLANK(CatTemplate[[#This Row],[St. unit effort]]),0,(CatTemplate[[#This Row],[St. unit effort]] * CatTemplate[[#This Row],[Year16]]))</f>
        <v>0</v>
      </c>
      <c r="CX162" s="29">
        <f>IF(ISBLANK(CatTemplate[[#This Row],[St. unit effort]]),0,(CatTemplate[[#This Row],[St. unit effort]] * CatTemplate[[#This Row],[Year17]]))</f>
        <v>0</v>
      </c>
      <c r="CY162" s="29">
        <f>IF(ISBLANK(CatTemplate[[#This Row],[St. unit effort]]),0,(CatTemplate[[#This Row],[St. unit effort]] * CatTemplate[[#This Row],[Year18]]))</f>
        <v>0</v>
      </c>
      <c r="CZ162" s="29">
        <f>IF(ISBLANK(CatTemplate[[#This Row],[St. unit effort]]),0,(CatTemplate[[#This Row],[St. unit effort]] * CatTemplate[[#This Row],[Year19]]))</f>
        <v>0</v>
      </c>
      <c r="DA162" s="29">
        <f>IF(ISBLANK(CatTemplate[[#This Row],[St. unit effort]]),0,(CatTemplate[[#This Row],[St. unit effort]] * CatTemplate[[#This Row],[Year20]]))</f>
        <v>0</v>
      </c>
      <c r="DB162" s="57">
        <f>IF(ISBLANK(CatTemplate[[#This Row],[St. unit effort]]),0,(CatTemplate[[#This Row],[St. unit effort]] * CatTemplate[[#This Row],[Year1]])*8/ParRatePM)</f>
        <v>0</v>
      </c>
      <c r="DC162" s="57">
        <f>IF(ISBLANK(CatTemplate[[#This Row],[St. unit effort]]),0,(CatTemplate[[#This Row],[St. unit effort]] * CatTemplate[[#This Row],[Year2]])*8/ParRatePM)</f>
        <v>0</v>
      </c>
      <c r="DD162" s="57">
        <f>IF(ISBLANK(CatTemplate[[#This Row],[St. unit effort]]),0,(CatTemplate[[#This Row],[St. unit effort]] * CatTemplate[[#This Row],[Year3]])*8/ParRatePM)</f>
        <v>0</v>
      </c>
      <c r="DE162" s="57">
        <f>IF(ISBLANK(CatTemplate[[#This Row],[St. unit effort]]),0,(CatTemplate[[#This Row],[St. unit effort]] * CatTemplate[[#This Row],[Year4]])*8/ParRatePM)</f>
        <v>0</v>
      </c>
      <c r="DF162" s="57">
        <f>IF(ISBLANK(CatTemplate[[#This Row],[St. unit effort]]),0,(CatTemplate[[#This Row],[St. unit effort]] * CatTemplate[[#This Row],[Year5]])*8/ParRatePM)</f>
        <v>0</v>
      </c>
      <c r="DG162" s="57">
        <f>IF(ISBLANK(CatTemplate[[#This Row],[St. unit effort]]),0,(CatTemplate[[#This Row],[St. unit effort]] * CatTemplate[[#This Row],[Year6]])*8/ParRatePM)</f>
        <v>0</v>
      </c>
      <c r="DH162" s="57">
        <f>IF(ISBLANK(CatTemplate[[#This Row],[St. unit effort]]),0,(CatTemplate[[#This Row],[St. unit effort]] * CatTemplate[[#This Row],[Year7]])*8/ParRatePM)</f>
        <v>0</v>
      </c>
      <c r="DI162" s="57">
        <f>IF(ISBLANK(CatTemplate[[#This Row],[St. unit effort]]),0,(CatTemplate[[#This Row],[St. unit effort]] * CatTemplate[[#This Row],[Year8]])*8/ParRatePM)</f>
        <v>0</v>
      </c>
      <c r="DJ162" s="57">
        <f>IF(ISBLANK(CatTemplate[[#This Row],[St. unit effort]]),0,(CatTemplate[[#This Row],[St. unit effort]] * CatTemplate[[#This Row],[Year9]])*8/ParRatePM)</f>
        <v>0</v>
      </c>
      <c r="DK162" s="57">
        <f>IF(ISBLANK(CatTemplate[[#This Row],[St. unit effort]]),0,(CatTemplate[[#This Row],[St. unit effort]] * CatTemplate[[#This Row],[Year10]])*8/ParRatePM)</f>
        <v>0</v>
      </c>
      <c r="DL162" s="57">
        <f>IF(ISBLANK(CatTemplate[[#This Row],[St. unit effort]]),0,(CatTemplate[[#This Row],[St. unit effort]] * CatTemplate[[#This Row],[Year11]])*8/ParRatePM)</f>
        <v>0</v>
      </c>
      <c r="DM162" s="57">
        <f>IF(ISBLANK(CatTemplate[[#This Row],[St. unit effort]]),0,(CatTemplate[[#This Row],[St. unit effort]] * CatTemplate[[#This Row],[Year12]])*8/ParRatePM)</f>
        <v>0</v>
      </c>
      <c r="DN162" s="57">
        <f>IF(ISBLANK(CatTemplate[[#This Row],[St. unit effort]]),0,(CatTemplate[[#This Row],[St. unit effort]] * CatTemplate[[#This Row],[Year13]])*8/ParRatePM)</f>
        <v>0</v>
      </c>
      <c r="DO162" s="57">
        <f>IF(ISBLANK(CatTemplate[[#This Row],[St. unit effort]]),0,(CatTemplate[[#This Row],[St. unit effort]] * CatTemplate[[#This Row],[Year14]])*8/ParRatePM)</f>
        <v>0</v>
      </c>
      <c r="DP162" s="57">
        <f>IF(ISBLANK(CatTemplate[[#This Row],[St. unit effort]]),0,(CatTemplate[[#This Row],[St. unit effort]] * CatTemplate[[#This Row],[Year15]])*8/ParRatePM)</f>
        <v>0</v>
      </c>
      <c r="DQ162" s="57">
        <f>IF(ISBLANK(CatTemplate[[#This Row],[St. unit effort]]),0,(CatTemplate[[#This Row],[St. unit effort]] * CatTemplate[[#This Row],[Year16]])*8/ParRatePM)</f>
        <v>0</v>
      </c>
      <c r="DR162" s="57">
        <f>IF(ISBLANK(CatTemplate[[#This Row],[St. unit effort]]),0,(CatTemplate[[#This Row],[St. unit effort]] * CatTemplate[[#This Row],[Year17]])*8/ParRatePM)</f>
        <v>0</v>
      </c>
      <c r="DS162" s="57">
        <f>IF(ISBLANK(CatTemplate[[#This Row],[St. unit effort]]),0,(CatTemplate[[#This Row],[St. unit effort]] * CatTemplate[[#This Row],[Year18]])*8/ParRatePM)</f>
        <v>0</v>
      </c>
      <c r="DT162" s="57">
        <f>IF(ISBLANK(CatTemplate[[#This Row],[St. unit effort]]),0,(CatTemplate[[#This Row],[St. unit effort]] * CatTemplate[[#This Row],[Year19]])*8/ParRatePM)</f>
        <v>0</v>
      </c>
      <c r="DU162" s="57">
        <f>IF(ISBLANK(CatTemplate[[#This Row],[St. unit effort]]),0,(CatTemplate[[#This Row],[St. unit effort]] * CatTemplate[[#This Row],[Year20]])*8/ParRatePM)</f>
        <v>0</v>
      </c>
      <c r="DV162" s="54">
        <f>SUM(CatTemplate[[#This Row],[PM1]:[PM20]])</f>
        <v>0</v>
      </c>
      <c r="DW162" s="56">
        <f t="shared" si="57"/>
        <v>0</v>
      </c>
      <c r="DX162" s="56">
        <f t="shared" si="57"/>
        <v>0</v>
      </c>
      <c r="DY162" s="56">
        <f t="shared" si="57"/>
        <v>0</v>
      </c>
      <c r="DZ162" s="56">
        <f t="shared" si="57"/>
        <v>0</v>
      </c>
      <c r="EA162" s="56">
        <f t="shared" si="57"/>
        <v>0</v>
      </c>
      <c r="EB162" s="56">
        <f t="shared" si="57"/>
        <v>0</v>
      </c>
      <c r="EC162" s="56">
        <f t="shared" si="57"/>
        <v>0</v>
      </c>
      <c r="ED162" s="56">
        <f t="shared" si="57"/>
        <v>0</v>
      </c>
      <c r="EE162" s="56">
        <f t="shared" si="57"/>
        <v>0</v>
      </c>
      <c r="EF162" s="56">
        <f t="shared" si="57"/>
        <v>0</v>
      </c>
      <c r="EG162" s="56">
        <f t="shared" si="57"/>
        <v>0</v>
      </c>
      <c r="EH162" s="56">
        <f t="shared" si="57"/>
        <v>0</v>
      </c>
      <c r="EI162" s="56">
        <f t="shared" si="57"/>
        <v>0</v>
      </c>
      <c r="EJ162" s="56">
        <f t="shared" si="57"/>
        <v>0</v>
      </c>
      <c r="EK162" s="56">
        <f t="shared" si="57"/>
        <v>0</v>
      </c>
      <c r="EL162" s="56">
        <f t="shared" si="57"/>
        <v>0</v>
      </c>
      <c r="EM162" s="56">
        <f t="shared" si="55"/>
        <v>0</v>
      </c>
      <c r="EN162" s="56">
        <f t="shared" si="55"/>
        <v>0</v>
      </c>
      <c r="EO162" s="56">
        <f t="shared" si="55"/>
        <v>0</v>
      </c>
      <c r="EP162" s="56">
        <f t="shared" si="55"/>
        <v>0</v>
      </c>
      <c r="EQ162" s="30">
        <f>CatTemplate[[#This Row],[Eq. unit cost]] * CatTemplate[[#This Row],[Eq. quantity]]</f>
        <v>0</v>
      </c>
      <c r="ER162" s="30">
        <f>CatTemplate[[#This Row],[Cons. unit cost]] *CatTemplate[[#This Row],[Cons. quantity]]</f>
        <v>0</v>
      </c>
      <c r="ES162" s="30">
        <f>CatTemplate[[#This Row],[Oth. unit cost]] *CatTemplate[[#This Row],[Oth. quantity]]</f>
        <v>0</v>
      </c>
      <c r="ET162" s="55">
        <f>SUM(CatTemplate[[#This Row],[CO1]:[CO20]])</f>
        <v>0</v>
      </c>
      <c r="EU162" s="56">
        <f t="shared" si="58"/>
        <v>0</v>
      </c>
      <c r="EV162" s="56">
        <f t="shared" si="58"/>
        <v>0</v>
      </c>
      <c r="EW162" s="56">
        <f t="shared" si="58"/>
        <v>0</v>
      </c>
      <c r="EX162" s="56">
        <f t="shared" si="58"/>
        <v>0</v>
      </c>
      <c r="EY162" s="56">
        <f t="shared" si="58"/>
        <v>0</v>
      </c>
      <c r="EZ162" s="56">
        <f t="shared" si="58"/>
        <v>0</v>
      </c>
      <c r="FA162" s="56">
        <f t="shared" si="58"/>
        <v>0</v>
      </c>
      <c r="FB162" s="56">
        <f t="shared" si="58"/>
        <v>0</v>
      </c>
      <c r="FC162" s="56">
        <f t="shared" si="58"/>
        <v>0</v>
      </c>
      <c r="FD162" s="56">
        <f t="shared" si="58"/>
        <v>0</v>
      </c>
      <c r="FE162" s="56">
        <f t="shared" si="58"/>
        <v>0</v>
      </c>
      <c r="FF162" s="56">
        <f t="shared" si="58"/>
        <v>0</v>
      </c>
      <c r="FG162" s="56">
        <f t="shared" si="58"/>
        <v>0</v>
      </c>
      <c r="FH162" s="56">
        <f t="shared" si="58"/>
        <v>0</v>
      </c>
      <c r="FI162" s="56">
        <f t="shared" si="58"/>
        <v>0</v>
      </c>
      <c r="FJ162" s="56">
        <f t="shared" si="58"/>
        <v>0</v>
      </c>
      <c r="FK162" s="56">
        <f t="shared" si="56"/>
        <v>0</v>
      </c>
      <c r="FL162" s="56">
        <f t="shared" si="56"/>
        <v>0</v>
      </c>
      <c r="FM162" s="56">
        <f t="shared" si="56"/>
        <v>0</v>
      </c>
      <c r="FN162" s="56">
        <f t="shared" si="56"/>
        <v>0</v>
      </c>
      <c r="FO162" s="58">
        <f>SUM(CatTemplate[[#This Row],[CS1]:[CS20]])</f>
        <v>0</v>
      </c>
      <c r="FP162" s="59">
        <f>CatTemplate[[#This Row],[Total Oth. cost]]+CatTemplate[[#This Row],[Total St. Cost]]</f>
        <v>0</v>
      </c>
      <c r="FQ162" s="33" t="e">
        <f t="shared" si="49"/>
        <v>#VALUE!</v>
      </c>
      <c r="FR162" s="33" t="e">
        <f t="shared" si="50"/>
        <v>#VALUE!</v>
      </c>
      <c r="FS162" s="30" t="e">
        <f>(CatTemplate[[#This Row],[CO1]] + CatTemplate[[#This Row],[CS1]]) * (1 + getRateOHFinal) * getRateMarkupFinal</f>
        <v>#VALUE!</v>
      </c>
      <c r="FT162" s="30" t="e">
        <f>(CatTemplate[[#This Row],[CO2]] + CatTemplate[[#This Row],[CS2]]) * (1 + getRateOHFinal) * getRateMarkupFinal</f>
        <v>#VALUE!</v>
      </c>
      <c r="FU162" s="30" t="e">
        <f>(CatTemplate[[#This Row],[CO3]] + CatTemplate[[#This Row],[CS3]]) * (1 + getRateOHFinal) * getRateMarkupFinal</f>
        <v>#VALUE!</v>
      </c>
      <c r="FV162" s="30" t="e">
        <f>(CatTemplate[[#This Row],[CO4]] + CatTemplate[[#This Row],[CS4]]) * (1 + getRateOHFinal) * getRateMarkupFinal</f>
        <v>#VALUE!</v>
      </c>
      <c r="FW162" s="30" t="e">
        <f>(CatTemplate[[#This Row],[CO5]] + CatTemplate[[#This Row],[CS5]]) * (1 + getRateOHFinal) * getRateMarkupFinal</f>
        <v>#VALUE!</v>
      </c>
      <c r="FX162" s="30" t="e">
        <f>(CatTemplate[[#This Row],[CO6]] + CatTemplate[[#This Row],[CS6]]) * (1 + getRateOHFinal) * getRateMarkupFinal</f>
        <v>#VALUE!</v>
      </c>
      <c r="FY162" s="30" t="e">
        <f>(CatTemplate[[#This Row],[CO7]] + CatTemplate[[#This Row],[CS7]]) * (1 + getRateOHFinal) * getRateMarkupFinal</f>
        <v>#VALUE!</v>
      </c>
      <c r="FZ162" s="30" t="e">
        <f>(CatTemplate[[#This Row],[CO8]] + CatTemplate[[#This Row],[CS8]]) * (1 + getRateOHFinal) * getRateMarkupFinal</f>
        <v>#VALUE!</v>
      </c>
      <c r="GA162" s="30" t="e">
        <f>(CatTemplate[[#This Row],[CO9]] + CatTemplate[[#This Row],[CS9]]) * (1 + getRateOHFinal) * getRateMarkupFinal</f>
        <v>#VALUE!</v>
      </c>
      <c r="GB162" s="30" t="e">
        <f>(CatTemplate[[#This Row],[CO10]] + CatTemplate[[#This Row],[CS10]]) * (1 + getRateOHFinal) * getRateMarkupFinal</f>
        <v>#VALUE!</v>
      </c>
      <c r="GC162" s="30" t="e">
        <f>(CatTemplate[[#This Row],[CO11]] + CatTemplate[[#This Row],[CS11]]) * (1 + getRateOHFinal) * getRateMarkupFinal</f>
        <v>#VALUE!</v>
      </c>
      <c r="GD162" s="30" t="e">
        <f>(CatTemplate[[#This Row],[CO12]] + CatTemplate[[#This Row],[CS12]]) * (1 + getRateOHFinal) * getRateMarkupFinal</f>
        <v>#VALUE!</v>
      </c>
      <c r="GE162" s="30" t="e">
        <f>(CatTemplate[[#This Row],[CO13]] + CatTemplate[[#This Row],[CS13]]) * (1 + getRateOHFinal) * getRateMarkupFinal</f>
        <v>#VALUE!</v>
      </c>
      <c r="GF162" s="30" t="e">
        <f>(CatTemplate[[#This Row],[CO14]] + CatTemplate[[#This Row],[CS14]]) * (1 + getRateOHFinal) * getRateMarkupFinal</f>
        <v>#VALUE!</v>
      </c>
      <c r="GG162" s="30" t="e">
        <f>(CatTemplate[[#This Row],[CO15]] + CatTemplate[[#This Row],[CS15]]) * (1 + getRateOHFinal) * getRateMarkupFinal</f>
        <v>#VALUE!</v>
      </c>
      <c r="GH162" s="30" t="e">
        <f>(CatTemplate[[#This Row],[CO16]] + CatTemplate[[#This Row],[CS16]]) * (1 + getRateOHFinal) * getRateMarkupFinal</f>
        <v>#VALUE!</v>
      </c>
      <c r="GI162" s="30" t="e">
        <f>(CatTemplate[[#This Row],[CO17]] + CatTemplate[[#This Row],[CS17]]) * (1 + getRateOHFinal) * getRateMarkupFinal</f>
        <v>#VALUE!</v>
      </c>
      <c r="GJ162" s="30" t="e">
        <f>(CatTemplate[[#This Row],[CO18]] + CatTemplate[[#This Row],[CS18]]) * (1 + getRateOHFinal) * getRateMarkupFinal</f>
        <v>#VALUE!</v>
      </c>
      <c r="GK162" s="30" t="e">
        <f>(CatTemplate[[#This Row],[CO19]] + CatTemplate[[#This Row],[CS19]]) * (1 + getRateOHFinal) * getRateMarkupFinal</f>
        <v>#VALUE!</v>
      </c>
      <c r="GL162" s="30" t="e">
        <f>(CatTemplate[[#This Row],[CO20]] + CatTemplate[[#This Row],[CS20]]) * (1 + getRateOHFinal) * getRateMarkupFinal</f>
        <v>#VALUE!</v>
      </c>
      <c r="GM162" s="30" t="e">
        <f t="shared" si="51"/>
        <v>#VALUE!</v>
      </c>
      <c r="GN162" s="30" t="e">
        <f t="shared" si="52"/>
        <v>#VALUE!</v>
      </c>
      <c r="GO162" s="30" t="e">
        <f t="shared" si="53"/>
        <v>#VALUE!</v>
      </c>
      <c r="GP162" s="30" t="e">
        <f t="shared" si="54"/>
        <v>#VALUE!</v>
      </c>
      <c r="GQ162" s="30" t="e">
        <f>(CatTemplate[[#This Row],[CO1]]+CatTemplate[[#This Row],[CS1]]) * (1+ getRateOHFinal) * (1 + getRateMarkupFinal)</f>
        <v>#VALUE!</v>
      </c>
      <c r="GR162" s="30" t="e">
        <f>(CatTemplate[[#This Row],[CO2]]+CatTemplate[[#This Row],[CS2]]) * (1+ getRateOHFinal) * (1 + getRateMarkupFinal)</f>
        <v>#VALUE!</v>
      </c>
      <c r="GS162" s="30" t="e">
        <f>(CatTemplate[[#This Row],[CO3]]+CatTemplate[[#This Row],[CS3]]) * (1+ getRateOHFinal) * (1 + getRateMarkupFinal)</f>
        <v>#VALUE!</v>
      </c>
      <c r="GT162" s="30" t="e">
        <f>(CatTemplate[[#This Row],[CO4]]+CatTemplate[[#This Row],[CS4]]) * (1+ getRateOHFinal) * (1 + getRateMarkupFinal)</f>
        <v>#VALUE!</v>
      </c>
      <c r="GU162" s="30" t="e">
        <f>(CatTemplate[[#This Row],[CO5]]+CatTemplate[[#This Row],[CS5]]) * (1+ getRateOHFinal) * (1 + getRateMarkupFinal)</f>
        <v>#VALUE!</v>
      </c>
      <c r="GV162" s="30" t="e">
        <f>(CatTemplate[[#This Row],[CO6]]+CatTemplate[[#This Row],[CS6]]) * (1+ getRateOHFinal) * (1 + getRateMarkupFinal)</f>
        <v>#VALUE!</v>
      </c>
      <c r="GW162" s="30" t="e">
        <f>(CatTemplate[[#This Row],[CO7]]+CatTemplate[[#This Row],[CS7]]) * (1+ getRateOHFinal) * (1 + getRateMarkupFinal)</f>
        <v>#VALUE!</v>
      </c>
      <c r="GX162" s="30" t="e">
        <f>(CatTemplate[[#This Row],[CO8]]+CatTemplate[[#This Row],[CS8]]) * (1+ getRateOHFinal) * (1 + getRateMarkupFinal)</f>
        <v>#VALUE!</v>
      </c>
      <c r="GY162" s="30" t="e">
        <f>(CatTemplate[[#This Row],[CO9]]+CatTemplate[[#This Row],[CS9]]) * (1+ getRateOHFinal) * (1 + getRateMarkupFinal)</f>
        <v>#VALUE!</v>
      </c>
      <c r="GZ162" s="30" t="e">
        <f>(CatTemplate[[#This Row],[CO10]]+CatTemplate[[#This Row],[CS10]]) * (1+ getRateOHFinal) * (1 + getRateMarkupFinal)</f>
        <v>#VALUE!</v>
      </c>
      <c r="HA162" s="30" t="e">
        <f>(CatTemplate[[#This Row],[CO11]]+CatTemplate[[#This Row],[CS11]]) * (1+ getRateOHFinal) * (1 + getRateMarkupFinal)</f>
        <v>#VALUE!</v>
      </c>
      <c r="HB162" s="30" t="e">
        <f>(CatTemplate[[#This Row],[CO12]]+CatTemplate[[#This Row],[CS12]]) * (1+ getRateOHFinal) * (1 + getRateMarkupFinal)</f>
        <v>#VALUE!</v>
      </c>
      <c r="HC162" s="30" t="e">
        <f>(CatTemplate[[#This Row],[CO13]]+CatTemplate[[#This Row],[CS13]]) * (1+ getRateOHFinal) * (1 + getRateMarkupFinal)</f>
        <v>#VALUE!</v>
      </c>
      <c r="HD162" s="30" t="e">
        <f>(CatTemplate[[#This Row],[CO14]]+CatTemplate[[#This Row],[CS14]]) * (1+ getRateOHFinal) * (1 + getRateMarkupFinal)</f>
        <v>#VALUE!</v>
      </c>
      <c r="HE162" s="30" t="e">
        <f>(CatTemplate[[#This Row],[CO15]]+CatTemplate[[#This Row],[CS15]]) * (1+ getRateOHFinal) * (1 + getRateMarkupFinal)</f>
        <v>#VALUE!</v>
      </c>
      <c r="HF162" s="30" t="e">
        <f>(CatTemplate[[#This Row],[CO16]]+CatTemplate[[#This Row],[CS16]]) * (1+ getRateOHFinal) * (1 + getRateMarkupFinal)</f>
        <v>#VALUE!</v>
      </c>
      <c r="HG162" s="30" t="e">
        <f>(CatTemplate[[#This Row],[CO17]]+CatTemplate[[#This Row],[CS17]]) * (1+ getRateOHFinal) * (1 + getRateMarkupFinal)</f>
        <v>#VALUE!</v>
      </c>
      <c r="HH162" s="30" t="e">
        <f>(CatTemplate[[#This Row],[CO18]]+CatTemplate[[#This Row],[CS18]]) * (1+ getRateOHFinal) * (1 + getRateMarkupFinal)</f>
        <v>#VALUE!</v>
      </c>
      <c r="HI162" s="30" t="e">
        <f>(CatTemplate[[#This Row],[CO19]]+CatTemplate[[#This Row],[CS19]]) * (1+ getRateOHFinal) * (1 + getRateMarkupFinal)</f>
        <v>#VALUE!</v>
      </c>
      <c r="HJ162" s="30" t="e">
        <f>(CatTemplate[[#This Row],[CO20]]+CatTemplate[[#This Row],[CS20]]) * (1+ getRateOHFinal) * (1 + getRateMarkupFinal)</f>
        <v>#VALUE!</v>
      </c>
      <c r="HK162" s="39" t="e">
        <f>CatTemplate[[#This Row],[Total cost]]+CatTemplate[[#This Row],[OH Amount]]+CatTemplate[[#This Row],[Markup]]</f>
        <v>#VALUE!</v>
      </c>
      <c r="HL162" s="63">
        <f>IF(CatTemplate[[#This Row],[Units]]="Days",CatTemplate[[#This Row],[Project quantity]]*CatTemplate[[#This Row],[St. unit effort]],CatTemplate[[#This Row],[Project quantity]])</f>
        <v>0</v>
      </c>
      <c r="HM162" s="287">
        <f>IFERROR(CatTemplate[[#This Row],[Total Price]]/(CatTemplate[[#This Row],[Final Quantity]]),0)</f>
        <v>0</v>
      </c>
      <c r="HN162" s="261"/>
    </row>
    <row r="163" spans="2:222" x14ac:dyDescent="0.2">
      <c r="B163" s="6" t="s">
        <v>75</v>
      </c>
      <c r="C163" s="22">
        <v>2</v>
      </c>
      <c r="D163" s="7" t="s">
        <v>75</v>
      </c>
      <c r="E163" s="24">
        <v>10</v>
      </c>
      <c r="F163" s="18" t="s">
        <v>164</v>
      </c>
      <c r="G163" s="26">
        <v>49</v>
      </c>
      <c r="H163" s="18" t="s">
        <v>862</v>
      </c>
      <c r="I163" s="18" t="s">
        <v>899</v>
      </c>
      <c r="J163" s="15" t="s">
        <v>28</v>
      </c>
      <c r="K163" s="15"/>
      <c r="L163" s="15" t="s">
        <v>140</v>
      </c>
      <c r="M163" s="15" t="s">
        <v>890</v>
      </c>
      <c r="N163" s="15" t="s">
        <v>858</v>
      </c>
      <c r="O163" s="320"/>
      <c r="P163" s="71"/>
      <c r="Q163" s="108"/>
      <c r="R163" s="73"/>
      <c r="S163" s="97"/>
      <c r="T163" s="100">
        <f>getEqUnitCost</f>
        <v>0</v>
      </c>
      <c r="U163" s="73">
        <f>getEqUnitEffort</f>
        <v>0</v>
      </c>
      <c r="V163" s="101">
        <f>getEqQuantity</f>
        <v>0</v>
      </c>
      <c r="W163" s="320"/>
      <c r="X163" s="100">
        <f>getConsUnitCost</f>
        <v>0</v>
      </c>
      <c r="Y163" s="73">
        <f>getConsUnitEffort</f>
        <v>0</v>
      </c>
      <c r="Z163" s="14">
        <f>getConsQuantity</f>
        <v>0</v>
      </c>
      <c r="AA163" s="320"/>
      <c r="AB163" s="72"/>
      <c r="AC163" s="112"/>
      <c r="AD163" s="14">
        <f>getOthQuantity</f>
        <v>0</v>
      </c>
      <c r="AE163" s="320"/>
      <c r="AF163" s="28" t="str">
        <f>IF(ISBLANK(CatTemplate[[#This Row],[Resource type]]),"",CatTemplate[[#This Row],[Resource type]])</f>
        <v>CIEC CRA</v>
      </c>
      <c r="AG163" s="242">
        <f>getStaffUnitCost</f>
        <v>529.72667641480098</v>
      </c>
      <c r="AH163" s="113">
        <f>getStaffUnitEffort</f>
        <v>0</v>
      </c>
      <c r="AI163" s="40">
        <f>getStaffQuantity</f>
        <v>0</v>
      </c>
      <c r="AJ163" s="41">
        <f>CatTemplate[[#This Row],[St. quantity]]*8/ParRatePM</f>
        <v>0</v>
      </c>
      <c r="AK163" s="320"/>
      <c r="AL163" s="53" t="str">
        <f>CatTemplate[[#This Row],[Item type]]</f>
        <v>Days</v>
      </c>
      <c r="AM163" s="12">
        <f>SUM(CatTemplate[[#This Row],[Year1]:[Year20]])</f>
        <v>0</v>
      </c>
      <c r="AN163" s="52"/>
      <c r="AO163" s="52"/>
      <c r="AP163" s="52"/>
      <c r="AQ163" s="52"/>
      <c r="AR163" s="52"/>
      <c r="AS163" s="8"/>
      <c r="AT163" s="8"/>
      <c r="AU163" s="8"/>
      <c r="AV163" s="8"/>
      <c r="AW163" s="8"/>
      <c r="AX163" s="8"/>
      <c r="AY163" s="8"/>
      <c r="AZ163" s="8"/>
      <c r="BA163" s="8"/>
      <c r="BB163" s="8"/>
      <c r="BC163" s="8"/>
      <c r="BD163" s="8"/>
      <c r="BE163" s="8"/>
      <c r="BF163" s="8"/>
      <c r="BG163" s="36"/>
      <c r="BH163" s="320"/>
      <c r="BI163" s="37" t="str">
        <f>getCostCategory</f>
        <v>07 Other costs</v>
      </c>
      <c r="BJ163" s="37" t="str">
        <f>getSection</f>
        <v>02 Patient visits and data collection</v>
      </c>
      <c r="BK163" s="32" t="str">
        <f>getObject</f>
        <v>Patient visits and data collection</v>
      </c>
      <c r="BL163" s="30">
        <f>IFERROR(getUnitCost * IF(CatTemplate[[#This Row],[Cost Category Comp.]]="01 Staff costs", 1,1),0)</f>
        <v>529.72667641480098</v>
      </c>
      <c r="BM163" s="29">
        <f>IF(AND(ISBLANK(CatTemplate[[#This Row],[Eq. unit cost]]),ISBLANK(CatTemplate[[#This Row],[Cons. unit cost]]),ISBLANK(CatTemplate[[#This Row],[Oth. unit cost]])), 0, IF(getUnitEffort =0,1,getUnitEffort) * CatTemplate[[#This Row],[Year1]])</f>
        <v>0</v>
      </c>
      <c r="BN163" s="29">
        <f>IF(AND(ISBLANK(CatTemplate[[#This Row],[Eq. unit cost]]),ISBLANK(CatTemplate[[#This Row],[Cons. unit cost]]),ISBLANK(CatTemplate[[#This Row],[Oth. unit cost]])), 0, IF(getUnitEffort =0,1,getUnitEffort) * CatTemplate[[#This Row],[Year2]])</f>
        <v>0</v>
      </c>
      <c r="BO163" s="29">
        <f>IF(AND(ISBLANK(CatTemplate[[#This Row],[Eq. unit cost]]),ISBLANK(CatTemplate[[#This Row],[Cons. unit cost]]),ISBLANK(CatTemplate[[#This Row],[Oth. unit cost]])), 0, IF(getUnitEffort =0,1,getUnitEffort) * CatTemplate[[#This Row],[Year3]])</f>
        <v>0</v>
      </c>
      <c r="BP163" s="29">
        <f>IF(AND(ISBLANK(CatTemplate[[#This Row],[Eq. unit cost]]),ISBLANK(CatTemplate[[#This Row],[Cons. unit cost]]),ISBLANK(CatTemplate[[#This Row],[Oth. unit cost]])), 0, IF(getUnitEffort =0,1,getUnitEffort) * CatTemplate[[#This Row],[Year4]])</f>
        <v>0</v>
      </c>
      <c r="BQ163" s="29">
        <f>IF(AND(ISBLANK(CatTemplate[[#This Row],[Eq. unit cost]]),ISBLANK(CatTemplate[[#This Row],[Cons. unit cost]]),ISBLANK(CatTemplate[[#This Row],[Oth. unit cost]])), 0, IF(getUnitEffort =0,1,getUnitEffort) * CatTemplate[[#This Row],[Year5]])</f>
        <v>0</v>
      </c>
      <c r="BR163" s="29">
        <f>IF(AND(ISBLANK(CatTemplate[[#This Row],[Eq. unit cost]]),ISBLANK(CatTemplate[[#This Row],[Cons. unit cost]]),ISBLANK(CatTemplate[[#This Row],[Oth. unit cost]])), 0, IF(getUnitEffort =0,1,getUnitEffort) * CatTemplate[[#This Row],[Year6]])</f>
        <v>0</v>
      </c>
      <c r="BS163" s="29">
        <f>IF(AND(ISBLANK(CatTemplate[[#This Row],[Eq. unit cost]]),ISBLANK(CatTemplate[[#This Row],[Cons. unit cost]]),ISBLANK(CatTemplate[[#This Row],[Oth. unit cost]])), 0, IF(getUnitEffort =0,1,getUnitEffort) * CatTemplate[[#This Row],[Year7]])</f>
        <v>0</v>
      </c>
      <c r="BT163" s="29">
        <f>IF(AND(ISBLANK(CatTemplate[[#This Row],[Eq. unit cost]]),ISBLANK(CatTemplate[[#This Row],[Cons. unit cost]]),ISBLANK(CatTemplate[[#This Row],[Oth. unit cost]])), 0, IF(getUnitEffort =0,1,getUnitEffort) * CatTemplate[[#This Row],[Year8]])</f>
        <v>0</v>
      </c>
      <c r="BU163" s="29">
        <f>IF(AND(ISBLANK(CatTemplate[[#This Row],[Eq. unit cost]]),ISBLANK(CatTemplate[[#This Row],[Cons. unit cost]]),ISBLANK(CatTemplate[[#This Row],[Oth. unit cost]])), 0, IF(getUnitEffort =0,1,getUnitEffort) * CatTemplate[[#This Row],[Year9]])</f>
        <v>0</v>
      </c>
      <c r="BV163" s="29">
        <f>IF(AND(ISBLANK(CatTemplate[[#This Row],[Eq. unit cost]]),ISBLANK(CatTemplate[[#This Row],[Cons. unit cost]]),ISBLANK(CatTemplate[[#This Row],[Oth. unit cost]])), 0, IF(getUnitEffort =0,1,getUnitEffort) * CatTemplate[[#This Row],[Year10]])</f>
        <v>0</v>
      </c>
      <c r="BW163" s="29">
        <f>IF(AND(ISBLANK(CatTemplate[[#This Row],[Eq. unit cost]]),ISBLANK(CatTemplate[[#This Row],[Cons. unit cost]]),ISBLANK(CatTemplate[[#This Row],[Oth. unit cost]])), 0, IF(getUnitEffort =0,1,getUnitEffort) * CatTemplate[[#This Row],[Year11]])</f>
        <v>0</v>
      </c>
      <c r="BX163" s="29">
        <f>IF(AND(ISBLANK(CatTemplate[[#This Row],[Eq. unit cost]]),ISBLANK(CatTemplate[[#This Row],[Cons. unit cost]]),ISBLANK(CatTemplate[[#This Row],[Oth. unit cost]])), 0, IF(getUnitEffort =0,1,getUnitEffort) * CatTemplate[[#This Row],[Year12]])</f>
        <v>0</v>
      </c>
      <c r="BY163" s="29">
        <f>IF(AND(ISBLANK(CatTemplate[[#This Row],[Eq. unit cost]]),ISBLANK(CatTemplate[[#This Row],[Cons. unit cost]]),ISBLANK(CatTemplate[[#This Row],[Oth. unit cost]])), 0, IF(getUnitEffort =0,1,getUnitEffort) * CatTemplate[[#This Row],[Year13]])</f>
        <v>0</v>
      </c>
      <c r="BZ163" s="29">
        <f>IF(AND(ISBLANK(CatTemplate[[#This Row],[Eq. unit cost]]),ISBLANK(CatTemplate[[#This Row],[Cons. unit cost]]),ISBLANK(CatTemplate[[#This Row],[Oth. unit cost]])), 0, IF(getUnitEffort =0,1,getUnitEffort) * CatTemplate[[#This Row],[Year14]])</f>
        <v>0</v>
      </c>
      <c r="CA163" s="29">
        <f>IF(AND(ISBLANK(CatTemplate[[#This Row],[Eq. unit cost]]),ISBLANK(CatTemplate[[#This Row],[Cons. unit cost]]),ISBLANK(CatTemplate[[#This Row],[Oth. unit cost]])), 0, IF(getUnitEffort =0,1,getUnitEffort) * CatTemplate[[#This Row],[Year15]])</f>
        <v>0</v>
      </c>
      <c r="CB163" s="29">
        <f>IF(AND(ISBLANK(CatTemplate[[#This Row],[Eq. unit cost]]),ISBLANK(CatTemplate[[#This Row],[Cons. unit cost]]),ISBLANK(CatTemplate[[#This Row],[Oth. unit cost]])), 0, IF(getUnitEffort =0,1,getUnitEffort) * CatTemplate[[#This Row],[Year16]])</f>
        <v>0</v>
      </c>
      <c r="CC163" s="29">
        <f>IF(AND(ISBLANK(CatTemplate[[#This Row],[Eq. unit cost]]),ISBLANK(CatTemplate[[#This Row],[Cons. unit cost]]),ISBLANK(CatTemplate[[#This Row],[Oth. unit cost]])), 0, IF(getUnitEffort =0,1,getUnitEffort) * CatTemplate[[#This Row],[Year17]])</f>
        <v>0</v>
      </c>
      <c r="CD163" s="29">
        <f>IF(AND(ISBLANK(CatTemplate[[#This Row],[Eq. unit cost]]),ISBLANK(CatTemplate[[#This Row],[Cons. unit cost]]),ISBLANK(CatTemplate[[#This Row],[Oth. unit cost]])), 0, IF(getUnitEffort =0,1,getUnitEffort) * CatTemplate[[#This Row],[Year18]])</f>
        <v>0</v>
      </c>
      <c r="CE163" s="29">
        <f>IF(AND(ISBLANK(CatTemplate[[#This Row],[Eq. unit cost]]),ISBLANK(CatTemplate[[#This Row],[Cons. unit cost]]),ISBLANK(CatTemplate[[#This Row],[Oth. unit cost]])), 0, IF(getUnitEffort =0,1,getUnitEffort) * CatTemplate[[#This Row],[Year19]])</f>
        <v>0</v>
      </c>
      <c r="CF163" s="29">
        <f>IF(AND(ISBLANK(CatTemplate[[#This Row],[Eq. unit cost]]),ISBLANK(CatTemplate[[#This Row],[Cons. unit cost]]),ISBLANK(CatTemplate[[#This Row],[Oth. unit cost]])), 0, IF(getUnitEffort =0,1,getUnitEffort) * CatTemplate[[#This Row],[Year20]])</f>
        <v>0</v>
      </c>
      <c r="CG163" s="45">
        <f>SUM(CatTemplate[[#This Row],[Q1]:[Q20]])</f>
        <v>0</v>
      </c>
      <c r="CH163" s="29">
        <f>IF(ISBLANK(CatTemplate[[#This Row],[St. unit effort]]),0,(CatTemplate[[#This Row],[St. unit effort]] * CatTemplate[[#This Row],[Year1]]))</f>
        <v>0</v>
      </c>
      <c r="CI163" s="29">
        <f>IF(ISBLANK(CatTemplate[[#This Row],[St. unit effort]]),0,(CatTemplate[[#This Row],[St. unit effort]] * CatTemplate[[#This Row],[Year2]]))</f>
        <v>0</v>
      </c>
      <c r="CJ163" s="29">
        <f>IF(ISBLANK(CatTemplate[[#This Row],[St. unit effort]]),0,(CatTemplate[[#This Row],[St. unit effort]] * CatTemplate[[#This Row],[Year3]]))</f>
        <v>0</v>
      </c>
      <c r="CK163" s="29">
        <f>IF(ISBLANK(CatTemplate[[#This Row],[St. unit effort]]),0,(CatTemplate[[#This Row],[St. unit effort]] * CatTemplate[[#This Row],[Year4]]))</f>
        <v>0</v>
      </c>
      <c r="CL163" s="29">
        <f>IF(ISBLANK(CatTemplate[[#This Row],[St. unit effort]]),0,(CatTemplate[[#This Row],[St. unit effort]] * CatTemplate[[#This Row],[Year5]]))</f>
        <v>0</v>
      </c>
      <c r="CM163" s="29">
        <f>IF(ISBLANK(CatTemplate[[#This Row],[St. unit effort]]),0,(CatTemplate[[#This Row],[St. unit effort]] * CatTemplate[[#This Row],[Year6]]))</f>
        <v>0</v>
      </c>
      <c r="CN163" s="29">
        <f>IF(ISBLANK(CatTemplate[[#This Row],[St. unit effort]]),0,(CatTemplate[[#This Row],[St. unit effort]] * CatTemplate[[#This Row],[Year7]]))</f>
        <v>0</v>
      </c>
      <c r="CO163" s="29">
        <f>IF(ISBLANK(CatTemplate[[#This Row],[St. unit effort]]),0,(CatTemplate[[#This Row],[St. unit effort]] * CatTemplate[[#This Row],[Year8]]))</f>
        <v>0</v>
      </c>
      <c r="CP163" s="29">
        <f>IF(ISBLANK(CatTemplate[[#This Row],[St. unit effort]]),0,(CatTemplate[[#This Row],[St. unit effort]] * CatTemplate[[#This Row],[Year9]]))</f>
        <v>0</v>
      </c>
      <c r="CQ163" s="29">
        <f>IF(ISBLANK(CatTemplate[[#This Row],[St. unit effort]]),0,(CatTemplate[[#This Row],[St. unit effort]] * CatTemplate[[#This Row],[Year10]]))</f>
        <v>0</v>
      </c>
      <c r="CR163" s="29">
        <f>IF(ISBLANK(CatTemplate[[#This Row],[St. unit effort]]),0,(CatTemplate[[#This Row],[St. unit effort]] * CatTemplate[[#This Row],[Year11]]))</f>
        <v>0</v>
      </c>
      <c r="CS163" s="29">
        <f>IF(ISBLANK(CatTemplate[[#This Row],[St. unit effort]]),0,(CatTemplate[[#This Row],[St. unit effort]] * CatTemplate[[#This Row],[Year12]]))</f>
        <v>0</v>
      </c>
      <c r="CT163" s="29">
        <f>IF(ISBLANK(CatTemplate[[#This Row],[St. unit effort]]),0,(CatTemplate[[#This Row],[St. unit effort]] * CatTemplate[[#This Row],[Year13]]))</f>
        <v>0</v>
      </c>
      <c r="CU163" s="29">
        <f>IF(ISBLANK(CatTemplate[[#This Row],[St. unit effort]]),0,(CatTemplate[[#This Row],[St. unit effort]] * CatTemplate[[#This Row],[Year14]]))</f>
        <v>0</v>
      </c>
      <c r="CV163" s="29">
        <f>IF(ISBLANK(CatTemplate[[#This Row],[St. unit effort]]),0,(CatTemplate[[#This Row],[St. unit effort]] * CatTemplate[[#This Row],[Year15]]))</f>
        <v>0</v>
      </c>
      <c r="CW163" s="29">
        <f>IF(ISBLANK(CatTemplate[[#This Row],[St. unit effort]]),0,(CatTemplate[[#This Row],[St. unit effort]] * CatTemplate[[#This Row],[Year16]]))</f>
        <v>0</v>
      </c>
      <c r="CX163" s="29">
        <f>IF(ISBLANK(CatTemplate[[#This Row],[St. unit effort]]),0,(CatTemplate[[#This Row],[St. unit effort]] * CatTemplate[[#This Row],[Year17]]))</f>
        <v>0</v>
      </c>
      <c r="CY163" s="29">
        <f>IF(ISBLANK(CatTemplate[[#This Row],[St. unit effort]]),0,(CatTemplate[[#This Row],[St. unit effort]] * CatTemplate[[#This Row],[Year18]]))</f>
        <v>0</v>
      </c>
      <c r="CZ163" s="29">
        <f>IF(ISBLANK(CatTemplate[[#This Row],[St. unit effort]]),0,(CatTemplate[[#This Row],[St. unit effort]] * CatTemplate[[#This Row],[Year19]]))</f>
        <v>0</v>
      </c>
      <c r="DA163" s="29">
        <f>IF(ISBLANK(CatTemplate[[#This Row],[St. unit effort]]),0,(CatTemplate[[#This Row],[St. unit effort]] * CatTemplate[[#This Row],[Year20]]))</f>
        <v>0</v>
      </c>
      <c r="DB163" s="57">
        <f>IF(ISBLANK(CatTemplate[[#This Row],[St. unit effort]]),0,(CatTemplate[[#This Row],[St. unit effort]] * CatTemplate[[#This Row],[Year1]])*8/ParRatePM)</f>
        <v>0</v>
      </c>
      <c r="DC163" s="57">
        <f>IF(ISBLANK(CatTemplate[[#This Row],[St. unit effort]]),0,(CatTemplate[[#This Row],[St. unit effort]] * CatTemplate[[#This Row],[Year2]])*8/ParRatePM)</f>
        <v>0</v>
      </c>
      <c r="DD163" s="57">
        <f>IF(ISBLANK(CatTemplate[[#This Row],[St. unit effort]]),0,(CatTemplate[[#This Row],[St. unit effort]] * CatTemplate[[#This Row],[Year3]])*8/ParRatePM)</f>
        <v>0</v>
      </c>
      <c r="DE163" s="57">
        <f>IF(ISBLANK(CatTemplate[[#This Row],[St. unit effort]]),0,(CatTemplate[[#This Row],[St. unit effort]] * CatTemplate[[#This Row],[Year4]])*8/ParRatePM)</f>
        <v>0</v>
      </c>
      <c r="DF163" s="57">
        <f>IF(ISBLANK(CatTemplate[[#This Row],[St. unit effort]]),0,(CatTemplate[[#This Row],[St. unit effort]] * CatTemplate[[#This Row],[Year5]])*8/ParRatePM)</f>
        <v>0</v>
      </c>
      <c r="DG163" s="57">
        <f>IF(ISBLANK(CatTemplate[[#This Row],[St. unit effort]]),0,(CatTemplate[[#This Row],[St. unit effort]] * CatTemplate[[#This Row],[Year6]])*8/ParRatePM)</f>
        <v>0</v>
      </c>
      <c r="DH163" s="57">
        <f>IF(ISBLANK(CatTemplate[[#This Row],[St. unit effort]]),0,(CatTemplate[[#This Row],[St. unit effort]] * CatTemplate[[#This Row],[Year7]])*8/ParRatePM)</f>
        <v>0</v>
      </c>
      <c r="DI163" s="57">
        <f>IF(ISBLANK(CatTemplate[[#This Row],[St. unit effort]]),0,(CatTemplate[[#This Row],[St. unit effort]] * CatTemplate[[#This Row],[Year8]])*8/ParRatePM)</f>
        <v>0</v>
      </c>
      <c r="DJ163" s="57">
        <f>IF(ISBLANK(CatTemplate[[#This Row],[St. unit effort]]),0,(CatTemplate[[#This Row],[St. unit effort]] * CatTemplate[[#This Row],[Year9]])*8/ParRatePM)</f>
        <v>0</v>
      </c>
      <c r="DK163" s="57">
        <f>IF(ISBLANK(CatTemplate[[#This Row],[St. unit effort]]),0,(CatTemplate[[#This Row],[St. unit effort]] * CatTemplate[[#This Row],[Year10]])*8/ParRatePM)</f>
        <v>0</v>
      </c>
      <c r="DL163" s="57">
        <f>IF(ISBLANK(CatTemplate[[#This Row],[St. unit effort]]),0,(CatTemplate[[#This Row],[St. unit effort]] * CatTemplate[[#This Row],[Year11]])*8/ParRatePM)</f>
        <v>0</v>
      </c>
      <c r="DM163" s="57">
        <f>IF(ISBLANK(CatTemplate[[#This Row],[St. unit effort]]),0,(CatTemplate[[#This Row],[St. unit effort]] * CatTemplate[[#This Row],[Year12]])*8/ParRatePM)</f>
        <v>0</v>
      </c>
      <c r="DN163" s="57">
        <f>IF(ISBLANK(CatTemplate[[#This Row],[St. unit effort]]),0,(CatTemplate[[#This Row],[St. unit effort]] * CatTemplate[[#This Row],[Year13]])*8/ParRatePM)</f>
        <v>0</v>
      </c>
      <c r="DO163" s="57">
        <f>IF(ISBLANK(CatTemplate[[#This Row],[St. unit effort]]),0,(CatTemplate[[#This Row],[St. unit effort]] * CatTemplate[[#This Row],[Year14]])*8/ParRatePM)</f>
        <v>0</v>
      </c>
      <c r="DP163" s="57">
        <f>IF(ISBLANK(CatTemplate[[#This Row],[St. unit effort]]),0,(CatTemplate[[#This Row],[St. unit effort]] * CatTemplate[[#This Row],[Year15]])*8/ParRatePM)</f>
        <v>0</v>
      </c>
      <c r="DQ163" s="57">
        <f>IF(ISBLANK(CatTemplate[[#This Row],[St. unit effort]]),0,(CatTemplate[[#This Row],[St. unit effort]] * CatTemplate[[#This Row],[Year16]])*8/ParRatePM)</f>
        <v>0</v>
      </c>
      <c r="DR163" s="57">
        <f>IF(ISBLANK(CatTemplate[[#This Row],[St. unit effort]]),0,(CatTemplate[[#This Row],[St. unit effort]] * CatTemplate[[#This Row],[Year17]])*8/ParRatePM)</f>
        <v>0</v>
      </c>
      <c r="DS163" s="57">
        <f>IF(ISBLANK(CatTemplate[[#This Row],[St. unit effort]]),0,(CatTemplate[[#This Row],[St. unit effort]] * CatTemplate[[#This Row],[Year18]])*8/ParRatePM)</f>
        <v>0</v>
      </c>
      <c r="DT163" s="57">
        <f>IF(ISBLANK(CatTemplate[[#This Row],[St. unit effort]]),0,(CatTemplate[[#This Row],[St. unit effort]] * CatTemplate[[#This Row],[Year19]])*8/ParRatePM)</f>
        <v>0</v>
      </c>
      <c r="DU163" s="57">
        <f>IF(ISBLANK(CatTemplate[[#This Row],[St. unit effort]]),0,(CatTemplate[[#This Row],[St. unit effort]] * CatTemplate[[#This Row],[Year20]])*8/ParRatePM)</f>
        <v>0</v>
      </c>
      <c r="DV163" s="54">
        <f>SUM(CatTemplate[[#This Row],[PM1]:[PM20]])</f>
        <v>0</v>
      </c>
      <c r="DW163" s="56">
        <f t="shared" si="57"/>
        <v>0</v>
      </c>
      <c r="DX163" s="56">
        <f t="shared" si="57"/>
        <v>0</v>
      </c>
      <c r="DY163" s="56">
        <f t="shared" si="57"/>
        <v>0</v>
      </c>
      <c r="DZ163" s="56">
        <f t="shared" si="57"/>
        <v>0</v>
      </c>
      <c r="EA163" s="56">
        <f t="shared" si="57"/>
        <v>0</v>
      </c>
      <c r="EB163" s="56">
        <f t="shared" si="57"/>
        <v>0</v>
      </c>
      <c r="EC163" s="56">
        <f t="shared" si="57"/>
        <v>0</v>
      </c>
      <c r="ED163" s="56">
        <f t="shared" si="57"/>
        <v>0</v>
      </c>
      <c r="EE163" s="56">
        <f t="shared" si="57"/>
        <v>0</v>
      </c>
      <c r="EF163" s="56">
        <f t="shared" si="57"/>
        <v>0</v>
      </c>
      <c r="EG163" s="56">
        <f t="shared" si="57"/>
        <v>0</v>
      </c>
      <c r="EH163" s="56">
        <f t="shared" si="57"/>
        <v>0</v>
      </c>
      <c r="EI163" s="56">
        <f t="shared" si="57"/>
        <v>0</v>
      </c>
      <c r="EJ163" s="56">
        <f t="shared" si="57"/>
        <v>0</v>
      </c>
      <c r="EK163" s="56">
        <f t="shared" si="57"/>
        <v>0</v>
      </c>
      <c r="EL163" s="56">
        <f t="shared" si="57"/>
        <v>0</v>
      </c>
      <c r="EM163" s="56">
        <f t="shared" si="55"/>
        <v>0</v>
      </c>
      <c r="EN163" s="56">
        <f t="shared" si="55"/>
        <v>0</v>
      </c>
      <c r="EO163" s="56">
        <f t="shared" si="55"/>
        <v>0</v>
      </c>
      <c r="EP163" s="56">
        <f t="shared" si="55"/>
        <v>0</v>
      </c>
      <c r="EQ163" s="30">
        <f>CatTemplate[[#This Row],[Eq. unit cost]] * CatTemplate[[#This Row],[Eq. quantity]]</f>
        <v>0</v>
      </c>
      <c r="ER163" s="30">
        <f>CatTemplate[[#This Row],[Cons. unit cost]] *CatTemplate[[#This Row],[Cons. quantity]]</f>
        <v>0</v>
      </c>
      <c r="ES163" s="30">
        <f>CatTemplate[[#This Row],[Oth. unit cost]] *CatTemplate[[#This Row],[Oth. quantity]]</f>
        <v>0</v>
      </c>
      <c r="ET163" s="55">
        <f>SUM(CatTemplate[[#This Row],[CO1]:[CO20]])</f>
        <v>0</v>
      </c>
      <c r="EU163" s="56">
        <f t="shared" si="58"/>
        <v>0</v>
      </c>
      <c r="EV163" s="56">
        <f t="shared" si="58"/>
        <v>0</v>
      </c>
      <c r="EW163" s="56">
        <f t="shared" si="58"/>
        <v>0</v>
      </c>
      <c r="EX163" s="56">
        <f t="shared" si="58"/>
        <v>0</v>
      </c>
      <c r="EY163" s="56">
        <f t="shared" si="58"/>
        <v>0</v>
      </c>
      <c r="EZ163" s="56">
        <f t="shared" si="58"/>
        <v>0</v>
      </c>
      <c r="FA163" s="56">
        <f t="shared" si="58"/>
        <v>0</v>
      </c>
      <c r="FB163" s="56">
        <f t="shared" si="58"/>
        <v>0</v>
      </c>
      <c r="FC163" s="56">
        <f t="shared" si="58"/>
        <v>0</v>
      </c>
      <c r="FD163" s="56">
        <f t="shared" si="58"/>
        <v>0</v>
      </c>
      <c r="FE163" s="56">
        <f t="shared" si="58"/>
        <v>0</v>
      </c>
      <c r="FF163" s="56">
        <f t="shared" si="58"/>
        <v>0</v>
      </c>
      <c r="FG163" s="56">
        <f t="shared" si="58"/>
        <v>0</v>
      </c>
      <c r="FH163" s="56">
        <f t="shared" si="58"/>
        <v>0</v>
      </c>
      <c r="FI163" s="56">
        <f t="shared" si="58"/>
        <v>0</v>
      </c>
      <c r="FJ163" s="56">
        <f t="shared" si="58"/>
        <v>0</v>
      </c>
      <c r="FK163" s="56">
        <f t="shared" si="56"/>
        <v>0</v>
      </c>
      <c r="FL163" s="56">
        <f t="shared" si="56"/>
        <v>0</v>
      </c>
      <c r="FM163" s="56">
        <f t="shared" si="56"/>
        <v>0</v>
      </c>
      <c r="FN163" s="56">
        <f t="shared" si="56"/>
        <v>0</v>
      </c>
      <c r="FO163" s="58">
        <f>SUM(CatTemplate[[#This Row],[CS1]:[CS20]])</f>
        <v>0</v>
      </c>
      <c r="FP163" s="59">
        <f>CatTemplate[[#This Row],[Total Oth. cost]]+CatTemplate[[#This Row],[Total St. Cost]]</f>
        <v>0</v>
      </c>
      <c r="FQ163" s="33" t="e">
        <f t="shared" si="49"/>
        <v>#VALUE!</v>
      </c>
      <c r="FR163" s="33" t="e">
        <f t="shared" si="50"/>
        <v>#VALUE!</v>
      </c>
      <c r="FS163" s="30" t="e">
        <f>(CatTemplate[[#This Row],[CO1]] + CatTemplate[[#This Row],[CS1]]) * (1 + getRateOHFinal) * getRateMarkupFinal</f>
        <v>#VALUE!</v>
      </c>
      <c r="FT163" s="30" t="e">
        <f>(CatTemplate[[#This Row],[CO2]] + CatTemplate[[#This Row],[CS2]]) * (1 + getRateOHFinal) * getRateMarkupFinal</f>
        <v>#VALUE!</v>
      </c>
      <c r="FU163" s="30" t="e">
        <f>(CatTemplate[[#This Row],[CO3]] + CatTemplate[[#This Row],[CS3]]) * (1 + getRateOHFinal) * getRateMarkupFinal</f>
        <v>#VALUE!</v>
      </c>
      <c r="FV163" s="30" t="e">
        <f>(CatTemplate[[#This Row],[CO4]] + CatTemplate[[#This Row],[CS4]]) * (1 + getRateOHFinal) * getRateMarkupFinal</f>
        <v>#VALUE!</v>
      </c>
      <c r="FW163" s="30" t="e">
        <f>(CatTemplate[[#This Row],[CO5]] + CatTemplate[[#This Row],[CS5]]) * (1 + getRateOHFinal) * getRateMarkupFinal</f>
        <v>#VALUE!</v>
      </c>
      <c r="FX163" s="30" t="e">
        <f>(CatTemplate[[#This Row],[CO6]] + CatTemplate[[#This Row],[CS6]]) * (1 + getRateOHFinal) * getRateMarkupFinal</f>
        <v>#VALUE!</v>
      </c>
      <c r="FY163" s="30" t="e">
        <f>(CatTemplate[[#This Row],[CO7]] + CatTemplate[[#This Row],[CS7]]) * (1 + getRateOHFinal) * getRateMarkupFinal</f>
        <v>#VALUE!</v>
      </c>
      <c r="FZ163" s="30" t="e">
        <f>(CatTemplate[[#This Row],[CO8]] + CatTemplate[[#This Row],[CS8]]) * (1 + getRateOHFinal) * getRateMarkupFinal</f>
        <v>#VALUE!</v>
      </c>
      <c r="GA163" s="30" t="e">
        <f>(CatTemplate[[#This Row],[CO9]] + CatTemplate[[#This Row],[CS9]]) * (1 + getRateOHFinal) * getRateMarkupFinal</f>
        <v>#VALUE!</v>
      </c>
      <c r="GB163" s="30" t="e">
        <f>(CatTemplate[[#This Row],[CO10]] + CatTemplate[[#This Row],[CS10]]) * (1 + getRateOHFinal) * getRateMarkupFinal</f>
        <v>#VALUE!</v>
      </c>
      <c r="GC163" s="30" t="e">
        <f>(CatTemplate[[#This Row],[CO11]] + CatTemplate[[#This Row],[CS11]]) * (1 + getRateOHFinal) * getRateMarkupFinal</f>
        <v>#VALUE!</v>
      </c>
      <c r="GD163" s="30" t="e">
        <f>(CatTemplate[[#This Row],[CO12]] + CatTemplate[[#This Row],[CS12]]) * (1 + getRateOHFinal) * getRateMarkupFinal</f>
        <v>#VALUE!</v>
      </c>
      <c r="GE163" s="30" t="e">
        <f>(CatTemplate[[#This Row],[CO13]] + CatTemplate[[#This Row],[CS13]]) * (1 + getRateOHFinal) * getRateMarkupFinal</f>
        <v>#VALUE!</v>
      </c>
      <c r="GF163" s="30" t="e">
        <f>(CatTemplate[[#This Row],[CO14]] + CatTemplate[[#This Row],[CS14]]) * (1 + getRateOHFinal) * getRateMarkupFinal</f>
        <v>#VALUE!</v>
      </c>
      <c r="GG163" s="30" t="e">
        <f>(CatTemplate[[#This Row],[CO15]] + CatTemplate[[#This Row],[CS15]]) * (1 + getRateOHFinal) * getRateMarkupFinal</f>
        <v>#VALUE!</v>
      </c>
      <c r="GH163" s="30" t="e">
        <f>(CatTemplate[[#This Row],[CO16]] + CatTemplate[[#This Row],[CS16]]) * (1 + getRateOHFinal) * getRateMarkupFinal</f>
        <v>#VALUE!</v>
      </c>
      <c r="GI163" s="30" t="e">
        <f>(CatTemplate[[#This Row],[CO17]] + CatTemplate[[#This Row],[CS17]]) * (1 + getRateOHFinal) * getRateMarkupFinal</f>
        <v>#VALUE!</v>
      </c>
      <c r="GJ163" s="30" t="e">
        <f>(CatTemplate[[#This Row],[CO18]] + CatTemplate[[#This Row],[CS18]]) * (1 + getRateOHFinal) * getRateMarkupFinal</f>
        <v>#VALUE!</v>
      </c>
      <c r="GK163" s="30" t="e">
        <f>(CatTemplate[[#This Row],[CO19]] + CatTemplate[[#This Row],[CS19]]) * (1 + getRateOHFinal) * getRateMarkupFinal</f>
        <v>#VALUE!</v>
      </c>
      <c r="GL163" s="30" t="e">
        <f>(CatTemplate[[#This Row],[CO20]] + CatTemplate[[#This Row],[CS20]]) * (1 + getRateOHFinal) * getRateMarkupFinal</f>
        <v>#VALUE!</v>
      </c>
      <c r="GM163" s="30" t="e">
        <f t="shared" si="51"/>
        <v>#VALUE!</v>
      </c>
      <c r="GN163" s="30" t="e">
        <f t="shared" si="52"/>
        <v>#VALUE!</v>
      </c>
      <c r="GO163" s="30" t="e">
        <f t="shared" si="53"/>
        <v>#VALUE!</v>
      </c>
      <c r="GP163" s="30" t="e">
        <f t="shared" si="54"/>
        <v>#VALUE!</v>
      </c>
      <c r="GQ163" s="30" t="e">
        <f>(CatTemplate[[#This Row],[CO1]]+CatTemplate[[#This Row],[CS1]]) * (1+ getRateOHFinal) * (1 + getRateMarkupFinal)</f>
        <v>#VALUE!</v>
      </c>
      <c r="GR163" s="30" t="e">
        <f>(CatTemplate[[#This Row],[CO2]]+CatTemplate[[#This Row],[CS2]]) * (1+ getRateOHFinal) * (1 + getRateMarkupFinal)</f>
        <v>#VALUE!</v>
      </c>
      <c r="GS163" s="30" t="e">
        <f>(CatTemplate[[#This Row],[CO3]]+CatTemplate[[#This Row],[CS3]]) * (1+ getRateOHFinal) * (1 + getRateMarkupFinal)</f>
        <v>#VALUE!</v>
      </c>
      <c r="GT163" s="30" t="e">
        <f>(CatTemplate[[#This Row],[CO4]]+CatTemplate[[#This Row],[CS4]]) * (1+ getRateOHFinal) * (1 + getRateMarkupFinal)</f>
        <v>#VALUE!</v>
      </c>
      <c r="GU163" s="30" t="e">
        <f>(CatTemplate[[#This Row],[CO5]]+CatTemplate[[#This Row],[CS5]]) * (1+ getRateOHFinal) * (1 + getRateMarkupFinal)</f>
        <v>#VALUE!</v>
      </c>
      <c r="GV163" s="30" t="e">
        <f>(CatTemplate[[#This Row],[CO6]]+CatTemplate[[#This Row],[CS6]]) * (1+ getRateOHFinal) * (1 + getRateMarkupFinal)</f>
        <v>#VALUE!</v>
      </c>
      <c r="GW163" s="30" t="e">
        <f>(CatTemplate[[#This Row],[CO7]]+CatTemplate[[#This Row],[CS7]]) * (1+ getRateOHFinal) * (1 + getRateMarkupFinal)</f>
        <v>#VALUE!</v>
      </c>
      <c r="GX163" s="30" t="e">
        <f>(CatTemplate[[#This Row],[CO8]]+CatTemplate[[#This Row],[CS8]]) * (1+ getRateOHFinal) * (1 + getRateMarkupFinal)</f>
        <v>#VALUE!</v>
      </c>
      <c r="GY163" s="30" t="e">
        <f>(CatTemplate[[#This Row],[CO9]]+CatTemplate[[#This Row],[CS9]]) * (1+ getRateOHFinal) * (1 + getRateMarkupFinal)</f>
        <v>#VALUE!</v>
      </c>
      <c r="GZ163" s="30" t="e">
        <f>(CatTemplate[[#This Row],[CO10]]+CatTemplate[[#This Row],[CS10]]) * (1+ getRateOHFinal) * (1 + getRateMarkupFinal)</f>
        <v>#VALUE!</v>
      </c>
      <c r="HA163" s="30" t="e">
        <f>(CatTemplate[[#This Row],[CO11]]+CatTemplate[[#This Row],[CS11]]) * (1+ getRateOHFinal) * (1 + getRateMarkupFinal)</f>
        <v>#VALUE!</v>
      </c>
      <c r="HB163" s="30" t="e">
        <f>(CatTemplate[[#This Row],[CO12]]+CatTemplate[[#This Row],[CS12]]) * (1+ getRateOHFinal) * (1 + getRateMarkupFinal)</f>
        <v>#VALUE!</v>
      </c>
      <c r="HC163" s="30" t="e">
        <f>(CatTemplate[[#This Row],[CO13]]+CatTemplate[[#This Row],[CS13]]) * (1+ getRateOHFinal) * (1 + getRateMarkupFinal)</f>
        <v>#VALUE!</v>
      </c>
      <c r="HD163" s="30" t="e">
        <f>(CatTemplate[[#This Row],[CO14]]+CatTemplate[[#This Row],[CS14]]) * (1+ getRateOHFinal) * (1 + getRateMarkupFinal)</f>
        <v>#VALUE!</v>
      </c>
      <c r="HE163" s="30" t="e">
        <f>(CatTemplate[[#This Row],[CO15]]+CatTemplate[[#This Row],[CS15]]) * (1+ getRateOHFinal) * (1 + getRateMarkupFinal)</f>
        <v>#VALUE!</v>
      </c>
      <c r="HF163" s="30" t="e">
        <f>(CatTemplate[[#This Row],[CO16]]+CatTemplate[[#This Row],[CS16]]) * (1+ getRateOHFinal) * (1 + getRateMarkupFinal)</f>
        <v>#VALUE!</v>
      </c>
      <c r="HG163" s="30" t="e">
        <f>(CatTemplate[[#This Row],[CO17]]+CatTemplate[[#This Row],[CS17]]) * (1+ getRateOHFinal) * (1 + getRateMarkupFinal)</f>
        <v>#VALUE!</v>
      </c>
      <c r="HH163" s="30" t="e">
        <f>(CatTemplate[[#This Row],[CO18]]+CatTemplate[[#This Row],[CS18]]) * (1+ getRateOHFinal) * (1 + getRateMarkupFinal)</f>
        <v>#VALUE!</v>
      </c>
      <c r="HI163" s="30" t="e">
        <f>(CatTemplate[[#This Row],[CO19]]+CatTemplate[[#This Row],[CS19]]) * (1+ getRateOHFinal) * (1 + getRateMarkupFinal)</f>
        <v>#VALUE!</v>
      </c>
      <c r="HJ163" s="30" t="e">
        <f>(CatTemplate[[#This Row],[CO20]]+CatTemplate[[#This Row],[CS20]]) * (1+ getRateOHFinal) * (1 + getRateMarkupFinal)</f>
        <v>#VALUE!</v>
      </c>
      <c r="HK163" s="39" t="e">
        <f>CatTemplate[[#This Row],[Total cost]]+CatTemplate[[#This Row],[OH Amount]]+CatTemplate[[#This Row],[Markup]]</f>
        <v>#VALUE!</v>
      </c>
      <c r="HL163" s="63">
        <f>IF(CatTemplate[[#This Row],[Units]]="Days",CatTemplate[[#This Row],[Project quantity]]*CatTemplate[[#This Row],[St. unit effort]],CatTemplate[[#This Row],[Project quantity]])</f>
        <v>0</v>
      </c>
      <c r="HM163" s="287">
        <f>IFERROR(CatTemplate[[#This Row],[Total Price]]/(CatTemplate[[#This Row],[Final Quantity]]),0)</f>
        <v>0</v>
      </c>
      <c r="HN163" s="261"/>
    </row>
    <row r="164" spans="2:222" x14ac:dyDescent="0.2">
      <c r="B164" s="6" t="s">
        <v>75</v>
      </c>
      <c r="C164" s="22">
        <v>2</v>
      </c>
      <c r="D164" s="7" t="s">
        <v>75</v>
      </c>
      <c r="E164" s="24">
        <v>10</v>
      </c>
      <c r="F164" s="18" t="s">
        <v>164</v>
      </c>
      <c r="G164" s="26">
        <v>50</v>
      </c>
      <c r="H164" s="18" t="s">
        <v>169</v>
      </c>
      <c r="I164" s="18" t="s">
        <v>899</v>
      </c>
      <c r="J164" s="15" t="s">
        <v>28</v>
      </c>
      <c r="K164" s="15"/>
      <c r="L164" s="15" t="s">
        <v>140</v>
      </c>
      <c r="M164" s="15" t="s">
        <v>890</v>
      </c>
      <c r="N164" s="15" t="s">
        <v>858</v>
      </c>
      <c r="O164" s="320"/>
      <c r="P164" s="71"/>
      <c r="Q164" s="108"/>
      <c r="R164" s="73"/>
      <c r="S164" s="97"/>
      <c r="T164" s="100">
        <f>getEqUnitCost</f>
        <v>0</v>
      </c>
      <c r="U164" s="73">
        <f>getEqUnitEffort</f>
        <v>0</v>
      </c>
      <c r="V164" s="101">
        <f>getEqQuantity</f>
        <v>0</v>
      </c>
      <c r="W164" s="320"/>
      <c r="X164" s="100">
        <f>getConsUnitCost</f>
        <v>0</v>
      </c>
      <c r="Y164" s="73">
        <f>getConsUnitEffort</f>
        <v>0</v>
      </c>
      <c r="Z164" s="14">
        <f>getConsQuantity</f>
        <v>0</v>
      </c>
      <c r="AA164" s="320"/>
      <c r="AB164" s="72"/>
      <c r="AC164" s="112"/>
      <c r="AD164" s="14">
        <f>getOthQuantity</f>
        <v>0</v>
      </c>
      <c r="AE164" s="320"/>
      <c r="AF164" s="28" t="str">
        <f>IF(ISBLANK(CatTemplate[[#This Row],[Resource type]]),"",CatTemplate[[#This Row],[Resource type]])</f>
        <v>CIEC CRA</v>
      </c>
      <c r="AG164" s="242">
        <f>getStaffUnitCost</f>
        <v>529.72667641480098</v>
      </c>
      <c r="AH164" s="113">
        <f>getStaffUnitEffort</f>
        <v>0</v>
      </c>
      <c r="AI164" s="40">
        <f>getStaffQuantity</f>
        <v>0</v>
      </c>
      <c r="AJ164" s="41">
        <f>CatTemplate[[#This Row],[St. quantity]]*8/ParRatePM</f>
        <v>0</v>
      </c>
      <c r="AK164" s="320"/>
      <c r="AL164" s="53" t="str">
        <f>CatTemplate[[#This Row],[Item type]]</f>
        <v>Days</v>
      </c>
      <c r="AM164" s="12">
        <f>SUM(CatTemplate[[#This Row],[Year1]:[Year20]])</f>
        <v>0</v>
      </c>
      <c r="AN164" s="52"/>
      <c r="AO164" s="52"/>
      <c r="AP164" s="52"/>
      <c r="AQ164" s="8"/>
      <c r="AR164" s="8"/>
      <c r="AS164" s="8"/>
      <c r="AT164" s="8"/>
      <c r="AU164" s="8"/>
      <c r="AV164" s="8"/>
      <c r="AW164" s="8"/>
      <c r="AX164" s="8"/>
      <c r="AY164" s="8"/>
      <c r="AZ164" s="8"/>
      <c r="BA164" s="8"/>
      <c r="BB164" s="8"/>
      <c r="BC164" s="8"/>
      <c r="BD164" s="8"/>
      <c r="BE164" s="8"/>
      <c r="BF164" s="8"/>
      <c r="BG164" s="36"/>
      <c r="BH164" s="320"/>
      <c r="BI164" s="37" t="str">
        <f>getCostCategory</f>
        <v>07 Other costs</v>
      </c>
      <c r="BJ164" s="37" t="str">
        <f>getSection</f>
        <v>02 Patient visits and data collection</v>
      </c>
      <c r="BK164" s="32" t="str">
        <f>getObject</f>
        <v>Patient visits and data collection</v>
      </c>
      <c r="BL164" s="30">
        <f>IFERROR(getUnitCost * IF(CatTemplate[[#This Row],[Cost Category Comp.]]="01 Staff costs", 1,1),0)</f>
        <v>529.72667641480098</v>
      </c>
      <c r="BM164" s="29">
        <f>IF(AND(ISBLANK(CatTemplate[[#This Row],[Eq. unit cost]]),ISBLANK(CatTemplate[[#This Row],[Cons. unit cost]]),ISBLANK(CatTemplate[[#This Row],[Oth. unit cost]])), 0, IF(getUnitEffort =0,1,getUnitEffort) * CatTemplate[[#This Row],[Year1]])</f>
        <v>0</v>
      </c>
      <c r="BN164" s="29">
        <f>IF(AND(ISBLANK(CatTemplate[[#This Row],[Eq. unit cost]]),ISBLANK(CatTemplate[[#This Row],[Cons. unit cost]]),ISBLANK(CatTemplate[[#This Row],[Oth. unit cost]])), 0, IF(getUnitEffort =0,1,getUnitEffort) * CatTemplate[[#This Row],[Year2]])</f>
        <v>0</v>
      </c>
      <c r="BO164" s="29">
        <f>IF(AND(ISBLANK(CatTemplate[[#This Row],[Eq. unit cost]]),ISBLANK(CatTemplate[[#This Row],[Cons. unit cost]]),ISBLANK(CatTemplate[[#This Row],[Oth. unit cost]])), 0, IF(getUnitEffort =0,1,getUnitEffort) * CatTemplate[[#This Row],[Year3]])</f>
        <v>0</v>
      </c>
      <c r="BP164" s="29">
        <f>IF(AND(ISBLANK(CatTemplate[[#This Row],[Eq. unit cost]]),ISBLANK(CatTemplate[[#This Row],[Cons. unit cost]]),ISBLANK(CatTemplate[[#This Row],[Oth. unit cost]])), 0, IF(getUnitEffort =0,1,getUnitEffort) * CatTemplate[[#This Row],[Year4]])</f>
        <v>0</v>
      </c>
      <c r="BQ164" s="29">
        <f>IF(AND(ISBLANK(CatTemplate[[#This Row],[Eq. unit cost]]),ISBLANK(CatTemplate[[#This Row],[Cons. unit cost]]),ISBLANK(CatTemplate[[#This Row],[Oth. unit cost]])), 0, IF(getUnitEffort =0,1,getUnitEffort) * CatTemplate[[#This Row],[Year5]])</f>
        <v>0</v>
      </c>
      <c r="BR164" s="29">
        <f>IF(AND(ISBLANK(CatTemplate[[#This Row],[Eq. unit cost]]),ISBLANK(CatTemplate[[#This Row],[Cons. unit cost]]),ISBLANK(CatTemplate[[#This Row],[Oth. unit cost]])), 0, IF(getUnitEffort =0,1,getUnitEffort) * CatTemplate[[#This Row],[Year6]])</f>
        <v>0</v>
      </c>
      <c r="BS164" s="29">
        <f>IF(AND(ISBLANK(CatTemplate[[#This Row],[Eq. unit cost]]),ISBLANK(CatTemplate[[#This Row],[Cons. unit cost]]),ISBLANK(CatTemplate[[#This Row],[Oth. unit cost]])), 0, IF(getUnitEffort =0,1,getUnitEffort) * CatTemplate[[#This Row],[Year7]])</f>
        <v>0</v>
      </c>
      <c r="BT164" s="29">
        <f>IF(AND(ISBLANK(CatTemplate[[#This Row],[Eq. unit cost]]),ISBLANK(CatTemplate[[#This Row],[Cons. unit cost]]),ISBLANK(CatTemplate[[#This Row],[Oth. unit cost]])), 0, IF(getUnitEffort =0,1,getUnitEffort) * CatTemplate[[#This Row],[Year8]])</f>
        <v>0</v>
      </c>
      <c r="BU164" s="29">
        <f>IF(AND(ISBLANK(CatTemplate[[#This Row],[Eq. unit cost]]),ISBLANK(CatTemplate[[#This Row],[Cons. unit cost]]),ISBLANK(CatTemplate[[#This Row],[Oth. unit cost]])), 0, IF(getUnitEffort =0,1,getUnitEffort) * CatTemplate[[#This Row],[Year9]])</f>
        <v>0</v>
      </c>
      <c r="BV164" s="29">
        <f>IF(AND(ISBLANK(CatTemplate[[#This Row],[Eq. unit cost]]),ISBLANK(CatTemplate[[#This Row],[Cons. unit cost]]),ISBLANK(CatTemplate[[#This Row],[Oth. unit cost]])), 0, IF(getUnitEffort =0,1,getUnitEffort) * CatTemplate[[#This Row],[Year10]])</f>
        <v>0</v>
      </c>
      <c r="BW164" s="29">
        <f>IF(AND(ISBLANK(CatTemplate[[#This Row],[Eq. unit cost]]),ISBLANK(CatTemplate[[#This Row],[Cons. unit cost]]),ISBLANK(CatTemplate[[#This Row],[Oth. unit cost]])), 0, IF(getUnitEffort =0,1,getUnitEffort) * CatTemplate[[#This Row],[Year11]])</f>
        <v>0</v>
      </c>
      <c r="BX164" s="29">
        <f>IF(AND(ISBLANK(CatTemplate[[#This Row],[Eq. unit cost]]),ISBLANK(CatTemplate[[#This Row],[Cons. unit cost]]),ISBLANK(CatTemplate[[#This Row],[Oth. unit cost]])), 0, IF(getUnitEffort =0,1,getUnitEffort) * CatTemplate[[#This Row],[Year12]])</f>
        <v>0</v>
      </c>
      <c r="BY164" s="29">
        <f>IF(AND(ISBLANK(CatTemplate[[#This Row],[Eq. unit cost]]),ISBLANK(CatTemplate[[#This Row],[Cons. unit cost]]),ISBLANK(CatTemplate[[#This Row],[Oth. unit cost]])), 0, IF(getUnitEffort =0,1,getUnitEffort) * CatTemplate[[#This Row],[Year13]])</f>
        <v>0</v>
      </c>
      <c r="BZ164" s="29">
        <f>IF(AND(ISBLANK(CatTemplate[[#This Row],[Eq. unit cost]]),ISBLANK(CatTemplate[[#This Row],[Cons. unit cost]]),ISBLANK(CatTemplate[[#This Row],[Oth. unit cost]])), 0, IF(getUnitEffort =0,1,getUnitEffort) * CatTemplate[[#This Row],[Year14]])</f>
        <v>0</v>
      </c>
      <c r="CA164" s="29">
        <f>IF(AND(ISBLANK(CatTemplate[[#This Row],[Eq. unit cost]]),ISBLANK(CatTemplate[[#This Row],[Cons. unit cost]]),ISBLANK(CatTemplate[[#This Row],[Oth. unit cost]])), 0, IF(getUnitEffort =0,1,getUnitEffort) * CatTemplate[[#This Row],[Year15]])</f>
        <v>0</v>
      </c>
      <c r="CB164" s="29">
        <f>IF(AND(ISBLANK(CatTemplate[[#This Row],[Eq. unit cost]]),ISBLANK(CatTemplate[[#This Row],[Cons. unit cost]]),ISBLANK(CatTemplate[[#This Row],[Oth. unit cost]])), 0, IF(getUnitEffort =0,1,getUnitEffort) * CatTemplate[[#This Row],[Year16]])</f>
        <v>0</v>
      </c>
      <c r="CC164" s="29">
        <f>IF(AND(ISBLANK(CatTemplate[[#This Row],[Eq. unit cost]]),ISBLANK(CatTemplate[[#This Row],[Cons. unit cost]]),ISBLANK(CatTemplate[[#This Row],[Oth. unit cost]])), 0, IF(getUnitEffort =0,1,getUnitEffort) * CatTemplate[[#This Row],[Year17]])</f>
        <v>0</v>
      </c>
      <c r="CD164" s="29">
        <f>IF(AND(ISBLANK(CatTemplate[[#This Row],[Eq. unit cost]]),ISBLANK(CatTemplate[[#This Row],[Cons. unit cost]]),ISBLANK(CatTemplate[[#This Row],[Oth. unit cost]])), 0, IF(getUnitEffort =0,1,getUnitEffort) * CatTemplate[[#This Row],[Year18]])</f>
        <v>0</v>
      </c>
      <c r="CE164" s="29">
        <f>IF(AND(ISBLANK(CatTemplate[[#This Row],[Eq. unit cost]]),ISBLANK(CatTemplate[[#This Row],[Cons. unit cost]]),ISBLANK(CatTemplate[[#This Row],[Oth. unit cost]])), 0, IF(getUnitEffort =0,1,getUnitEffort) * CatTemplate[[#This Row],[Year19]])</f>
        <v>0</v>
      </c>
      <c r="CF164" s="29">
        <f>IF(AND(ISBLANK(CatTemplate[[#This Row],[Eq. unit cost]]),ISBLANK(CatTemplate[[#This Row],[Cons. unit cost]]),ISBLANK(CatTemplate[[#This Row],[Oth. unit cost]])), 0, IF(getUnitEffort =0,1,getUnitEffort) * CatTemplate[[#This Row],[Year20]])</f>
        <v>0</v>
      </c>
      <c r="CG164" s="45">
        <f>SUM(CatTemplate[[#This Row],[Q1]:[Q20]])</f>
        <v>0</v>
      </c>
      <c r="CH164" s="29">
        <f>IF(ISBLANK(CatTemplate[[#This Row],[St. unit effort]]),0,(CatTemplate[[#This Row],[St. unit effort]] * CatTemplate[[#This Row],[Year1]]))</f>
        <v>0</v>
      </c>
      <c r="CI164" s="29">
        <f>IF(ISBLANK(CatTemplate[[#This Row],[St. unit effort]]),0,(CatTemplate[[#This Row],[St. unit effort]] * CatTemplate[[#This Row],[Year2]]))</f>
        <v>0</v>
      </c>
      <c r="CJ164" s="29">
        <f>IF(ISBLANK(CatTemplate[[#This Row],[St. unit effort]]),0,(CatTemplate[[#This Row],[St. unit effort]] * CatTemplate[[#This Row],[Year3]]))</f>
        <v>0</v>
      </c>
      <c r="CK164" s="29">
        <f>IF(ISBLANK(CatTemplate[[#This Row],[St. unit effort]]),0,(CatTemplate[[#This Row],[St. unit effort]] * CatTemplate[[#This Row],[Year4]]))</f>
        <v>0</v>
      </c>
      <c r="CL164" s="29">
        <f>IF(ISBLANK(CatTemplate[[#This Row],[St. unit effort]]),0,(CatTemplate[[#This Row],[St. unit effort]] * CatTemplate[[#This Row],[Year5]]))</f>
        <v>0</v>
      </c>
      <c r="CM164" s="29">
        <f>IF(ISBLANK(CatTemplate[[#This Row],[St. unit effort]]),0,(CatTemplate[[#This Row],[St. unit effort]] * CatTemplate[[#This Row],[Year6]]))</f>
        <v>0</v>
      </c>
      <c r="CN164" s="29">
        <f>IF(ISBLANK(CatTemplate[[#This Row],[St. unit effort]]),0,(CatTemplate[[#This Row],[St. unit effort]] * CatTemplate[[#This Row],[Year7]]))</f>
        <v>0</v>
      </c>
      <c r="CO164" s="29">
        <f>IF(ISBLANK(CatTemplate[[#This Row],[St. unit effort]]),0,(CatTemplate[[#This Row],[St. unit effort]] * CatTemplate[[#This Row],[Year8]]))</f>
        <v>0</v>
      </c>
      <c r="CP164" s="29">
        <f>IF(ISBLANK(CatTemplate[[#This Row],[St. unit effort]]),0,(CatTemplate[[#This Row],[St. unit effort]] * CatTemplate[[#This Row],[Year9]]))</f>
        <v>0</v>
      </c>
      <c r="CQ164" s="29">
        <f>IF(ISBLANK(CatTemplate[[#This Row],[St. unit effort]]),0,(CatTemplate[[#This Row],[St. unit effort]] * CatTemplate[[#This Row],[Year10]]))</f>
        <v>0</v>
      </c>
      <c r="CR164" s="29">
        <f>IF(ISBLANK(CatTemplate[[#This Row],[St. unit effort]]),0,(CatTemplate[[#This Row],[St. unit effort]] * CatTemplate[[#This Row],[Year11]]))</f>
        <v>0</v>
      </c>
      <c r="CS164" s="29">
        <f>IF(ISBLANK(CatTemplate[[#This Row],[St. unit effort]]),0,(CatTemplate[[#This Row],[St. unit effort]] * CatTemplate[[#This Row],[Year12]]))</f>
        <v>0</v>
      </c>
      <c r="CT164" s="29">
        <f>IF(ISBLANK(CatTemplate[[#This Row],[St. unit effort]]),0,(CatTemplate[[#This Row],[St. unit effort]] * CatTemplate[[#This Row],[Year13]]))</f>
        <v>0</v>
      </c>
      <c r="CU164" s="29">
        <f>IF(ISBLANK(CatTemplate[[#This Row],[St. unit effort]]),0,(CatTemplate[[#This Row],[St. unit effort]] * CatTemplate[[#This Row],[Year14]]))</f>
        <v>0</v>
      </c>
      <c r="CV164" s="29">
        <f>IF(ISBLANK(CatTemplate[[#This Row],[St. unit effort]]),0,(CatTemplate[[#This Row],[St. unit effort]] * CatTemplate[[#This Row],[Year15]]))</f>
        <v>0</v>
      </c>
      <c r="CW164" s="29">
        <f>IF(ISBLANK(CatTemplate[[#This Row],[St. unit effort]]),0,(CatTemplate[[#This Row],[St. unit effort]] * CatTemplate[[#This Row],[Year16]]))</f>
        <v>0</v>
      </c>
      <c r="CX164" s="29">
        <f>IF(ISBLANK(CatTemplate[[#This Row],[St. unit effort]]),0,(CatTemplate[[#This Row],[St. unit effort]] * CatTemplate[[#This Row],[Year17]]))</f>
        <v>0</v>
      </c>
      <c r="CY164" s="29">
        <f>IF(ISBLANK(CatTemplate[[#This Row],[St. unit effort]]),0,(CatTemplate[[#This Row],[St. unit effort]] * CatTemplate[[#This Row],[Year18]]))</f>
        <v>0</v>
      </c>
      <c r="CZ164" s="29">
        <f>IF(ISBLANK(CatTemplate[[#This Row],[St. unit effort]]),0,(CatTemplate[[#This Row],[St. unit effort]] * CatTemplate[[#This Row],[Year19]]))</f>
        <v>0</v>
      </c>
      <c r="DA164" s="29">
        <f>IF(ISBLANK(CatTemplate[[#This Row],[St. unit effort]]),0,(CatTemplate[[#This Row],[St. unit effort]] * CatTemplate[[#This Row],[Year20]]))</f>
        <v>0</v>
      </c>
      <c r="DB164" s="57">
        <f>IF(ISBLANK(CatTemplate[[#This Row],[St. unit effort]]),0,(CatTemplate[[#This Row],[St. unit effort]] * CatTemplate[[#This Row],[Year1]])*8/ParRatePM)</f>
        <v>0</v>
      </c>
      <c r="DC164" s="57">
        <f>IF(ISBLANK(CatTemplate[[#This Row],[St. unit effort]]),0,(CatTemplate[[#This Row],[St. unit effort]] * CatTemplate[[#This Row],[Year2]])*8/ParRatePM)</f>
        <v>0</v>
      </c>
      <c r="DD164" s="57">
        <f>IF(ISBLANK(CatTemplate[[#This Row],[St. unit effort]]),0,(CatTemplate[[#This Row],[St. unit effort]] * CatTemplate[[#This Row],[Year3]])*8/ParRatePM)</f>
        <v>0</v>
      </c>
      <c r="DE164" s="57">
        <f>IF(ISBLANK(CatTemplate[[#This Row],[St. unit effort]]),0,(CatTemplate[[#This Row],[St. unit effort]] * CatTemplate[[#This Row],[Year4]])*8/ParRatePM)</f>
        <v>0</v>
      </c>
      <c r="DF164" s="57">
        <f>IF(ISBLANK(CatTemplate[[#This Row],[St. unit effort]]),0,(CatTemplate[[#This Row],[St. unit effort]] * CatTemplate[[#This Row],[Year5]])*8/ParRatePM)</f>
        <v>0</v>
      </c>
      <c r="DG164" s="57">
        <f>IF(ISBLANK(CatTemplate[[#This Row],[St. unit effort]]),0,(CatTemplate[[#This Row],[St. unit effort]] * CatTemplate[[#This Row],[Year6]])*8/ParRatePM)</f>
        <v>0</v>
      </c>
      <c r="DH164" s="57">
        <f>IF(ISBLANK(CatTemplate[[#This Row],[St. unit effort]]),0,(CatTemplate[[#This Row],[St. unit effort]] * CatTemplate[[#This Row],[Year7]])*8/ParRatePM)</f>
        <v>0</v>
      </c>
      <c r="DI164" s="57">
        <f>IF(ISBLANK(CatTemplate[[#This Row],[St. unit effort]]),0,(CatTemplate[[#This Row],[St. unit effort]] * CatTemplate[[#This Row],[Year8]])*8/ParRatePM)</f>
        <v>0</v>
      </c>
      <c r="DJ164" s="57">
        <f>IF(ISBLANK(CatTemplate[[#This Row],[St. unit effort]]),0,(CatTemplate[[#This Row],[St. unit effort]] * CatTemplate[[#This Row],[Year9]])*8/ParRatePM)</f>
        <v>0</v>
      </c>
      <c r="DK164" s="57">
        <f>IF(ISBLANK(CatTemplate[[#This Row],[St. unit effort]]),0,(CatTemplate[[#This Row],[St. unit effort]] * CatTemplate[[#This Row],[Year10]])*8/ParRatePM)</f>
        <v>0</v>
      </c>
      <c r="DL164" s="57">
        <f>IF(ISBLANK(CatTemplate[[#This Row],[St. unit effort]]),0,(CatTemplate[[#This Row],[St. unit effort]] * CatTemplate[[#This Row],[Year11]])*8/ParRatePM)</f>
        <v>0</v>
      </c>
      <c r="DM164" s="57">
        <f>IF(ISBLANK(CatTemplate[[#This Row],[St. unit effort]]),0,(CatTemplate[[#This Row],[St. unit effort]] * CatTemplate[[#This Row],[Year12]])*8/ParRatePM)</f>
        <v>0</v>
      </c>
      <c r="DN164" s="57">
        <f>IF(ISBLANK(CatTemplate[[#This Row],[St. unit effort]]),0,(CatTemplate[[#This Row],[St. unit effort]] * CatTemplate[[#This Row],[Year13]])*8/ParRatePM)</f>
        <v>0</v>
      </c>
      <c r="DO164" s="57">
        <f>IF(ISBLANK(CatTemplate[[#This Row],[St. unit effort]]),0,(CatTemplate[[#This Row],[St. unit effort]] * CatTemplate[[#This Row],[Year14]])*8/ParRatePM)</f>
        <v>0</v>
      </c>
      <c r="DP164" s="57">
        <f>IF(ISBLANK(CatTemplate[[#This Row],[St. unit effort]]),0,(CatTemplate[[#This Row],[St. unit effort]] * CatTemplate[[#This Row],[Year15]])*8/ParRatePM)</f>
        <v>0</v>
      </c>
      <c r="DQ164" s="57">
        <f>IF(ISBLANK(CatTemplate[[#This Row],[St. unit effort]]),0,(CatTemplate[[#This Row],[St. unit effort]] * CatTemplate[[#This Row],[Year16]])*8/ParRatePM)</f>
        <v>0</v>
      </c>
      <c r="DR164" s="57">
        <f>IF(ISBLANK(CatTemplate[[#This Row],[St. unit effort]]),0,(CatTemplate[[#This Row],[St. unit effort]] * CatTemplate[[#This Row],[Year17]])*8/ParRatePM)</f>
        <v>0</v>
      </c>
      <c r="DS164" s="57">
        <f>IF(ISBLANK(CatTemplate[[#This Row],[St. unit effort]]),0,(CatTemplate[[#This Row],[St. unit effort]] * CatTemplate[[#This Row],[Year18]])*8/ParRatePM)</f>
        <v>0</v>
      </c>
      <c r="DT164" s="57">
        <f>IF(ISBLANK(CatTemplate[[#This Row],[St. unit effort]]),0,(CatTemplate[[#This Row],[St. unit effort]] * CatTemplate[[#This Row],[Year19]])*8/ParRatePM)</f>
        <v>0</v>
      </c>
      <c r="DU164" s="57">
        <f>IF(ISBLANK(CatTemplate[[#This Row],[St. unit effort]]),0,(CatTemplate[[#This Row],[St. unit effort]] * CatTemplate[[#This Row],[Year20]])*8/ParRatePM)</f>
        <v>0</v>
      </c>
      <c r="DV164" s="54">
        <f>SUM(CatTemplate[[#This Row],[PM1]:[PM20]])</f>
        <v>0</v>
      </c>
      <c r="DW164" s="56">
        <f t="shared" si="57"/>
        <v>0</v>
      </c>
      <c r="DX164" s="56">
        <f t="shared" si="57"/>
        <v>0</v>
      </c>
      <c r="DY164" s="56">
        <f t="shared" si="57"/>
        <v>0</v>
      </c>
      <c r="DZ164" s="56">
        <f t="shared" si="57"/>
        <v>0</v>
      </c>
      <c r="EA164" s="56">
        <f t="shared" si="57"/>
        <v>0</v>
      </c>
      <c r="EB164" s="56">
        <f t="shared" si="57"/>
        <v>0</v>
      </c>
      <c r="EC164" s="56">
        <f t="shared" si="57"/>
        <v>0</v>
      </c>
      <c r="ED164" s="56">
        <f t="shared" si="57"/>
        <v>0</v>
      </c>
      <c r="EE164" s="56">
        <f t="shared" si="57"/>
        <v>0</v>
      </c>
      <c r="EF164" s="56">
        <f t="shared" si="57"/>
        <v>0</v>
      </c>
      <c r="EG164" s="56">
        <f t="shared" si="57"/>
        <v>0</v>
      </c>
      <c r="EH164" s="56">
        <f t="shared" si="57"/>
        <v>0</v>
      </c>
      <c r="EI164" s="56">
        <f t="shared" si="57"/>
        <v>0</v>
      </c>
      <c r="EJ164" s="56">
        <f t="shared" si="57"/>
        <v>0</v>
      </c>
      <c r="EK164" s="56">
        <f t="shared" si="57"/>
        <v>0</v>
      </c>
      <c r="EL164" s="56">
        <f t="shared" si="57"/>
        <v>0</v>
      </c>
      <c r="EM164" s="56">
        <f t="shared" si="55"/>
        <v>0</v>
      </c>
      <c r="EN164" s="56">
        <f t="shared" si="55"/>
        <v>0</v>
      </c>
      <c r="EO164" s="56">
        <f t="shared" si="55"/>
        <v>0</v>
      </c>
      <c r="EP164" s="56">
        <f t="shared" si="55"/>
        <v>0</v>
      </c>
      <c r="EQ164" s="30">
        <f>CatTemplate[[#This Row],[Eq. unit cost]] * CatTemplate[[#This Row],[Eq. quantity]]</f>
        <v>0</v>
      </c>
      <c r="ER164" s="30">
        <f>CatTemplate[[#This Row],[Cons. unit cost]] *CatTemplate[[#This Row],[Cons. quantity]]</f>
        <v>0</v>
      </c>
      <c r="ES164" s="30">
        <f>CatTemplate[[#This Row],[Oth. unit cost]] *CatTemplate[[#This Row],[Oth. quantity]]</f>
        <v>0</v>
      </c>
      <c r="ET164" s="55">
        <f>SUM(CatTemplate[[#This Row],[CO1]:[CO20]])</f>
        <v>0</v>
      </c>
      <c r="EU164" s="56">
        <f t="shared" si="58"/>
        <v>0</v>
      </c>
      <c r="EV164" s="56">
        <f t="shared" si="58"/>
        <v>0</v>
      </c>
      <c r="EW164" s="56">
        <f t="shared" si="58"/>
        <v>0</v>
      </c>
      <c r="EX164" s="56">
        <f t="shared" si="58"/>
        <v>0</v>
      </c>
      <c r="EY164" s="56">
        <f t="shared" si="58"/>
        <v>0</v>
      </c>
      <c r="EZ164" s="56">
        <f t="shared" si="58"/>
        <v>0</v>
      </c>
      <c r="FA164" s="56">
        <f t="shared" si="58"/>
        <v>0</v>
      </c>
      <c r="FB164" s="56">
        <f t="shared" si="58"/>
        <v>0</v>
      </c>
      <c r="FC164" s="56">
        <f t="shared" si="58"/>
        <v>0</v>
      </c>
      <c r="FD164" s="56">
        <f t="shared" si="58"/>
        <v>0</v>
      </c>
      <c r="FE164" s="56">
        <f t="shared" si="58"/>
        <v>0</v>
      </c>
      <c r="FF164" s="56">
        <f t="shared" si="58"/>
        <v>0</v>
      </c>
      <c r="FG164" s="56">
        <f t="shared" si="58"/>
        <v>0</v>
      </c>
      <c r="FH164" s="56">
        <f t="shared" si="58"/>
        <v>0</v>
      </c>
      <c r="FI164" s="56">
        <f t="shared" si="58"/>
        <v>0</v>
      </c>
      <c r="FJ164" s="56">
        <f t="shared" si="58"/>
        <v>0</v>
      </c>
      <c r="FK164" s="56">
        <f t="shared" si="56"/>
        <v>0</v>
      </c>
      <c r="FL164" s="56">
        <f t="shared" si="56"/>
        <v>0</v>
      </c>
      <c r="FM164" s="56">
        <f t="shared" si="56"/>
        <v>0</v>
      </c>
      <c r="FN164" s="56">
        <f t="shared" si="56"/>
        <v>0</v>
      </c>
      <c r="FO164" s="58">
        <f>SUM(CatTemplate[[#This Row],[CS1]:[CS20]])</f>
        <v>0</v>
      </c>
      <c r="FP164" s="59">
        <f>CatTemplate[[#This Row],[Total Oth. cost]]+CatTemplate[[#This Row],[Total St. Cost]]</f>
        <v>0</v>
      </c>
      <c r="FQ164" s="33" t="e">
        <f t="shared" si="49"/>
        <v>#VALUE!</v>
      </c>
      <c r="FR164" s="33" t="e">
        <f t="shared" si="50"/>
        <v>#VALUE!</v>
      </c>
      <c r="FS164" s="30" t="e">
        <f>(CatTemplate[[#This Row],[CO1]] + CatTemplate[[#This Row],[CS1]]) * (1 + getRateOHFinal) * getRateMarkupFinal</f>
        <v>#VALUE!</v>
      </c>
      <c r="FT164" s="30" t="e">
        <f>(CatTemplate[[#This Row],[CO2]] + CatTemplate[[#This Row],[CS2]]) * (1 + getRateOHFinal) * getRateMarkupFinal</f>
        <v>#VALUE!</v>
      </c>
      <c r="FU164" s="30" t="e">
        <f>(CatTemplate[[#This Row],[CO3]] + CatTemplate[[#This Row],[CS3]]) * (1 + getRateOHFinal) * getRateMarkupFinal</f>
        <v>#VALUE!</v>
      </c>
      <c r="FV164" s="30" t="e">
        <f>(CatTemplate[[#This Row],[CO4]] + CatTemplate[[#This Row],[CS4]]) * (1 + getRateOHFinal) * getRateMarkupFinal</f>
        <v>#VALUE!</v>
      </c>
      <c r="FW164" s="30" t="e">
        <f>(CatTemplate[[#This Row],[CO5]] + CatTemplate[[#This Row],[CS5]]) * (1 + getRateOHFinal) * getRateMarkupFinal</f>
        <v>#VALUE!</v>
      </c>
      <c r="FX164" s="30" t="e">
        <f>(CatTemplate[[#This Row],[CO6]] + CatTemplate[[#This Row],[CS6]]) * (1 + getRateOHFinal) * getRateMarkupFinal</f>
        <v>#VALUE!</v>
      </c>
      <c r="FY164" s="30" t="e">
        <f>(CatTemplate[[#This Row],[CO7]] + CatTemplate[[#This Row],[CS7]]) * (1 + getRateOHFinal) * getRateMarkupFinal</f>
        <v>#VALUE!</v>
      </c>
      <c r="FZ164" s="30" t="e">
        <f>(CatTemplate[[#This Row],[CO8]] + CatTemplate[[#This Row],[CS8]]) * (1 + getRateOHFinal) * getRateMarkupFinal</f>
        <v>#VALUE!</v>
      </c>
      <c r="GA164" s="30" t="e">
        <f>(CatTemplate[[#This Row],[CO9]] + CatTemplate[[#This Row],[CS9]]) * (1 + getRateOHFinal) * getRateMarkupFinal</f>
        <v>#VALUE!</v>
      </c>
      <c r="GB164" s="30" t="e">
        <f>(CatTemplate[[#This Row],[CO10]] + CatTemplate[[#This Row],[CS10]]) * (1 + getRateOHFinal) * getRateMarkupFinal</f>
        <v>#VALUE!</v>
      </c>
      <c r="GC164" s="30" t="e">
        <f>(CatTemplate[[#This Row],[CO11]] + CatTemplate[[#This Row],[CS11]]) * (1 + getRateOHFinal) * getRateMarkupFinal</f>
        <v>#VALUE!</v>
      </c>
      <c r="GD164" s="30" t="e">
        <f>(CatTemplate[[#This Row],[CO12]] + CatTemplate[[#This Row],[CS12]]) * (1 + getRateOHFinal) * getRateMarkupFinal</f>
        <v>#VALUE!</v>
      </c>
      <c r="GE164" s="30" t="e">
        <f>(CatTemplate[[#This Row],[CO13]] + CatTemplate[[#This Row],[CS13]]) * (1 + getRateOHFinal) * getRateMarkupFinal</f>
        <v>#VALUE!</v>
      </c>
      <c r="GF164" s="30" t="e">
        <f>(CatTemplate[[#This Row],[CO14]] + CatTemplate[[#This Row],[CS14]]) * (1 + getRateOHFinal) * getRateMarkupFinal</f>
        <v>#VALUE!</v>
      </c>
      <c r="GG164" s="30" t="e">
        <f>(CatTemplate[[#This Row],[CO15]] + CatTemplate[[#This Row],[CS15]]) * (1 + getRateOHFinal) * getRateMarkupFinal</f>
        <v>#VALUE!</v>
      </c>
      <c r="GH164" s="30" t="e">
        <f>(CatTemplate[[#This Row],[CO16]] + CatTemplate[[#This Row],[CS16]]) * (1 + getRateOHFinal) * getRateMarkupFinal</f>
        <v>#VALUE!</v>
      </c>
      <c r="GI164" s="30" t="e">
        <f>(CatTemplate[[#This Row],[CO17]] + CatTemplate[[#This Row],[CS17]]) * (1 + getRateOHFinal) * getRateMarkupFinal</f>
        <v>#VALUE!</v>
      </c>
      <c r="GJ164" s="30" t="e">
        <f>(CatTemplate[[#This Row],[CO18]] + CatTemplate[[#This Row],[CS18]]) * (1 + getRateOHFinal) * getRateMarkupFinal</f>
        <v>#VALUE!</v>
      </c>
      <c r="GK164" s="30" t="e">
        <f>(CatTemplate[[#This Row],[CO19]] + CatTemplate[[#This Row],[CS19]]) * (1 + getRateOHFinal) * getRateMarkupFinal</f>
        <v>#VALUE!</v>
      </c>
      <c r="GL164" s="30" t="e">
        <f>(CatTemplate[[#This Row],[CO20]] + CatTemplate[[#This Row],[CS20]]) * (1 + getRateOHFinal) * getRateMarkupFinal</f>
        <v>#VALUE!</v>
      </c>
      <c r="GM164" s="30" t="e">
        <f t="shared" si="51"/>
        <v>#VALUE!</v>
      </c>
      <c r="GN164" s="30" t="e">
        <f t="shared" si="52"/>
        <v>#VALUE!</v>
      </c>
      <c r="GO164" s="30" t="e">
        <f t="shared" si="53"/>
        <v>#VALUE!</v>
      </c>
      <c r="GP164" s="30" t="e">
        <f t="shared" si="54"/>
        <v>#VALUE!</v>
      </c>
      <c r="GQ164" s="30" t="e">
        <f>(CatTemplate[[#This Row],[CO1]]+CatTemplate[[#This Row],[CS1]]) * (1+ getRateOHFinal) * (1 + getRateMarkupFinal)</f>
        <v>#VALUE!</v>
      </c>
      <c r="GR164" s="30" t="e">
        <f>(CatTemplate[[#This Row],[CO2]]+CatTemplate[[#This Row],[CS2]]) * (1+ getRateOHFinal) * (1 + getRateMarkupFinal)</f>
        <v>#VALUE!</v>
      </c>
      <c r="GS164" s="30" t="e">
        <f>(CatTemplate[[#This Row],[CO3]]+CatTemplate[[#This Row],[CS3]]) * (1+ getRateOHFinal) * (1 + getRateMarkupFinal)</f>
        <v>#VALUE!</v>
      </c>
      <c r="GT164" s="30" t="e">
        <f>(CatTemplate[[#This Row],[CO4]]+CatTemplate[[#This Row],[CS4]]) * (1+ getRateOHFinal) * (1 + getRateMarkupFinal)</f>
        <v>#VALUE!</v>
      </c>
      <c r="GU164" s="30" t="e">
        <f>(CatTemplate[[#This Row],[CO5]]+CatTemplate[[#This Row],[CS5]]) * (1+ getRateOHFinal) * (1 + getRateMarkupFinal)</f>
        <v>#VALUE!</v>
      </c>
      <c r="GV164" s="30" t="e">
        <f>(CatTemplate[[#This Row],[CO6]]+CatTemplate[[#This Row],[CS6]]) * (1+ getRateOHFinal) * (1 + getRateMarkupFinal)</f>
        <v>#VALUE!</v>
      </c>
      <c r="GW164" s="30" t="e">
        <f>(CatTemplate[[#This Row],[CO7]]+CatTemplate[[#This Row],[CS7]]) * (1+ getRateOHFinal) * (1 + getRateMarkupFinal)</f>
        <v>#VALUE!</v>
      </c>
      <c r="GX164" s="30" t="e">
        <f>(CatTemplate[[#This Row],[CO8]]+CatTemplate[[#This Row],[CS8]]) * (1+ getRateOHFinal) * (1 + getRateMarkupFinal)</f>
        <v>#VALUE!</v>
      </c>
      <c r="GY164" s="30" t="e">
        <f>(CatTemplate[[#This Row],[CO9]]+CatTemplate[[#This Row],[CS9]]) * (1+ getRateOHFinal) * (1 + getRateMarkupFinal)</f>
        <v>#VALUE!</v>
      </c>
      <c r="GZ164" s="30" t="e">
        <f>(CatTemplate[[#This Row],[CO10]]+CatTemplate[[#This Row],[CS10]]) * (1+ getRateOHFinal) * (1 + getRateMarkupFinal)</f>
        <v>#VALUE!</v>
      </c>
      <c r="HA164" s="30" t="e">
        <f>(CatTemplate[[#This Row],[CO11]]+CatTemplate[[#This Row],[CS11]]) * (1+ getRateOHFinal) * (1 + getRateMarkupFinal)</f>
        <v>#VALUE!</v>
      </c>
      <c r="HB164" s="30" t="e">
        <f>(CatTemplate[[#This Row],[CO12]]+CatTemplate[[#This Row],[CS12]]) * (1+ getRateOHFinal) * (1 + getRateMarkupFinal)</f>
        <v>#VALUE!</v>
      </c>
      <c r="HC164" s="30" t="e">
        <f>(CatTemplate[[#This Row],[CO13]]+CatTemplate[[#This Row],[CS13]]) * (1+ getRateOHFinal) * (1 + getRateMarkupFinal)</f>
        <v>#VALUE!</v>
      </c>
      <c r="HD164" s="30" t="e">
        <f>(CatTemplate[[#This Row],[CO14]]+CatTemplate[[#This Row],[CS14]]) * (1+ getRateOHFinal) * (1 + getRateMarkupFinal)</f>
        <v>#VALUE!</v>
      </c>
      <c r="HE164" s="30" t="e">
        <f>(CatTemplate[[#This Row],[CO15]]+CatTemplate[[#This Row],[CS15]]) * (1+ getRateOHFinal) * (1 + getRateMarkupFinal)</f>
        <v>#VALUE!</v>
      </c>
      <c r="HF164" s="30" t="e">
        <f>(CatTemplate[[#This Row],[CO16]]+CatTemplate[[#This Row],[CS16]]) * (1+ getRateOHFinal) * (1 + getRateMarkupFinal)</f>
        <v>#VALUE!</v>
      </c>
      <c r="HG164" s="30" t="e">
        <f>(CatTemplate[[#This Row],[CO17]]+CatTemplate[[#This Row],[CS17]]) * (1+ getRateOHFinal) * (1 + getRateMarkupFinal)</f>
        <v>#VALUE!</v>
      </c>
      <c r="HH164" s="30" t="e">
        <f>(CatTemplate[[#This Row],[CO18]]+CatTemplate[[#This Row],[CS18]]) * (1+ getRateOHFinal) * (1 + getRateMarkupFinal)</f>
        <v>#VALUE!</v>
      </c>
      <c r="HI164" s="30" t="e">
        <f>(CatTemplate[[#This Row],[CO19]]+CatTemplate[[#This Row],[CS19]]) * (1+ getRateOHFinal) * (1 + getRateMarkupFinal)</f>
        <v>#VALUE!</v>
      </c>
      <c r="HJ164" s="30" t="e">
        <f>(CatTemplate[[#This Row],[CO20]]+CatTemplate[[#This Row],[CS20]]) * (1+ getRateOHFinal) * (1 + getRateMarkupFinal)</f>
        <v>#VALUE!</v>
      </c>
      <c r="HK164" s="39" t="e">
        <f>CatTemplate[[#This Row],[Total cost]]+CatTemplate[[#This Row],[OH Amount]]+CatTemplate[[#This Row],[Markup]]</f>
        <v>#VALUE!</v>
      </c>
      <c r="HL164" s="63">
        <f>IF(CatTemplate[[#This Row],[Units]]="Days",CatTemplate[[#This Row],[Project quantity]]*CatTemplate[[#This Row],[St. unit effort]],CatTemplate[[#This Row],[Project quantity]])</f>
        <v>0</v>
      </c>
      <c r="HM164" s="287">
        <f>IFERROR(CatTemplate[[#This Row],[Total Price]]/(CatTemplate[[#This Row],[Final Quantity]]),0)</f>
        <v>0</v>
      </c>
      <c r="HN164" s="261"/>
    </row>
    <row r="165" spans="2:222" ht="25.5" customHeight="1" x14ac:dyDescent="0.2">
      <c r="B165" s="6" t="s">
        <v>75</v>
      </c>
      <c r="C165" s="22">
        <v>2</v>
      </c>
      <c r="D165" s="7" t="s">
        <v>75</v>
      </c>
      <c r="E165" s="24">
        <v>10</v>
      </c>
      <c r="F165" s="18" t="s">
        <v>164</v>
      </c>
      <c r="G165" s="26">
        <v>51</v>
      </c>
      <c r="H165" s="18" t="s">
        <v>170</v>
      </c>
      <c r="I165" s="18" t="s">
        <v>899</v>
      </c>
      <c r="J165" s="15" t="s">
        <v>28</v>
      </c>
      <c r="K165" s="15"/>
      <c r="L165" s="15" t="s">
        <v>140</v>
      </c>
      <c r="M165" s="15" t="s">
        <v>206</v>
      </c>
      <c r="N165" s="15" t="s">
        <v>858</v>
      </c>
      <c r="O165" s="320"/>
      <c r="P165" s="71"/>
      <c r="Q165" s="108"/>
      <c r="R165" s="73"/>
      <c r="S165" s="97"/>
      <c r="T165" s="100">
        <f>getEqUnitCost</f>
        <v>0</v>
      </c>
      <c r="U165" s="73">
        <f>getEqUnitEffort</f>
        <v>0</v>
      </c>
      <c r="V165" s="101">
        <f>getEqQuantity</f>
        <v>0</v>
      </c>
      <c r="W165" s="320"/>
      <c r="X165" s="100">
        <f>getConsUnitCost</f>
        <v>0</v>
      </c>
      <c r="Y165" s="73">
        <f>getConsUnitEffort</f>
        <v>0</v>
      </c>
      <c r="Z165" s="14">
        <f>getConsQuantity</f>
        <v>0</v>
      </c>
      <c r="AA165" s="320"/>
      <c r="AB165" s="72"/>
      <c r="AC165" s="112"/>
      <c r="AD165" s="14">
        <f>getOthQuantity</f>
        <v>0</v>
      </c>
      <c r="AE165" s="320"/>
      <c r="AF165" s="28" t="str">
        <f>IF(ISBLANK(CatTemplate[[#This Row],[Resource type]]),"",CatTemplate[[#This Row],[Resource type]])</f>
        <v>CIEC CRA</v>
      </c>
      <c r="AG165" s="242">
        <f>getStaffUnitCost</f>
        <v>529.72667641480098</v>
      </c>
      <c r="AH165" s="113">
        <f>getStaffUnitEffort</f>
        <v>0</v>
      </c>
      <c r="AI165" s="40">
        <f>getStaffQuantity</f>
        <v>0</v>
      </c>
      <c r="AJ165" s="41">
        <f>CatTemplate[[#This Row],[St. quantity]]*8/ParRatePM</f>
        <v>0</v>
      </c>
      <c r="AK165" s="320"/>
      <c r="AL165" s="53" t="str">
        <f>CatTemplate[[#This Row],[Item type]]</f>
        <v>Days</v>
      </c>
      <c r="AM165" s="12">
        <f>SUM(CatTemplate[[#This Row],[Year1]:[Year20]])</f>
        <v>0</v>
      </c>
      <c r="AN165" s="52"/>
      <c r="AO165" s="52"/>
      <c r="AP165" s="52"/>
      <c r="AQ165" s="8"/>
      <c r="AR165" s="8"/>
      <c r="AS165" s="8"/>
      <c r="AT165" s="8"/>
      <c r="AU165" s="8"/>
      <c r="AV165" s="8"/>
      <c r="AW165" s="8"/>
      <c r="AX165" s="8"/>
      <c r="AY165" s="8"/>
      <c r="AZ165" s="8"/>
      <c r="BA165" s="8"/>
      <c r="BB165" s="8"/>
      <c r="BC165" s="8"/>
      <c r="BD165" s="8"/>
      <c r="BE165" s="8"/>
      <c r="BF165" s="8"/>
      <c r="BG165" s="36"/>
      <c r="BH165" s="320"/>
      <c r="BI165" s="37" t="str">
        <f>getCostCategory</f>
        <v>01 Staff costs</v>
      </c>
      <c r="BJ165" s="37" t="str">
        <f>getSection</f>
        <v>02 Patient visits and data collection</v>
      </c>
      <c r="BK165" s="32" t="str">
        <f>getObject</f>
        <v>CIEC CRA</v>
      </c>
      <c r="BL165" s="30">
        <f>IFERROR(getUnitCost * IF(CatTemplate[[#This Row],[Cost Category Comp.]]="01 Staff costs", 1,1),0)</f>
        <v>529.72667641480098</v>
      </c>
      <c r="BM165" s="29">
        <f>IF(AND(ISBLANK(CatTemplate[[#This Row],[Eq. unit cost]]),ISBLANK(CatTemplate[[#This Row],[Cons. unit cost]]),ISBLANK(CatTemplate[[#This Row],[Oth. unit cost]])), 0, IF(getUnitEffort =0,1,getUnitEffort) * CatTemplate[[#This Row],[Year1]])</f>
        <v>0</v>
      </c>
      <c r="BN165" s="29">
        <f>IF(AND(ISBLANK(CatTemplate[[#This Row],[Eq. unit cost]]),ISBLANK(CatTemplate[[#This Row],[Cons. unit cost]]),ISBLANK(CatTemplate[[#This Row],[Oth. unit cost]])), 0, IF(getUnitEffort =0,1,getUnitEffort) * CatTemplate[[#This Row],[Year2]])</f>
        <v>0</v>
      </c>
      <c r="BO165" s="29">
        <f>IF(AND(ISBLANK(CatTemplate[[#This Row],[Eq. unit cost]]),ISBLANK(CatTemplate[[#This Row],[Cons. unit cost]]),ISBLANK(CatTemplate[[#This Row],[Oth. unit cost]])), 0, IF(getUnitEffort =0,1,getUnitEffort) * CatTemplate[[#This Row],[Year3]])</f>
        <v>0</v>
      </c>
      <c r="BP165" s="29">
        <f>IF(AND(ISBLANK(CatTemplate[[#This Row],[Eq. unit cost]]),ISBLANK(CatTemplate[[#This Row],[Cons. unit cost]]),ISBLANK(CatTemplate[[#This Row],[Oth. unit cost]])), 0, IF(getUnitEffort =0,1,getUnitEffort) * CatTemplate[[#This Row],[Year4]])</f>
        <v>0</v>
      </c>
      <c r="BQ165" s="29">
        <f>IF(AND(ISBLANK(CatTemplate[[#This Row],[Eq. unit cost]]),ISBLANK(CatTemplate[[#This Row],[Cons. unit cost]]),ISBLANK(CatTemplate[[#This Row],[Oth. unit cost]])), 0, IF(getUnitEffort =0,1,getUnitEffort) * CatTemplate[[#This Row],[Year5]])</f>
        <v>0</v>
      </c>
      <c r="BR165" s="29">
        <f>IF(AND(ISBLANK(CatTemplate[[#This Row],[Eq. unit cost]]),ISBLANK(CatTemplate[[#This Row],[Cons. unit cost]]),ISBLANK(CatTemplate[[#This Row],[Oth. unit cost]])), 0, IF(getUnitEffort =0,1,getUnitEffort) * CatTemplate[[#This Row],[Year6]])</f>
        <v>0</v>
      </c>
      <c r="BS165" s="29">
        <f>IF(AND(ISBLANK(CatTemplate[[#This Row],[Eq. unit cost]]),ISBLANK(CatTemplate[[#This Row],[Cons. unit cost]]),ISBLANK(CatTemplate[[#This Row],[Oth. unit cost]])), 0, IF(getUnitEffort =0,1,getUnitEffort) * CatTemplate[[#This Row],[Year7]])</f>
        <v>0</v>
      </c>
      <c r="BT165" s="29">
        <f>IF(AND(ISBLANK(CatTemplate[[#This Row],[Eq. unit cost]]),ISBLANK(CatTemplate[[#This Row],[Cons. unit cost]]),ISBLANK(CatTemplate[[#This Row],[Oth. unit cost]])), 0, IF(getUnitEffort =0,1,getUnitEffort) * CatTemplate[[#This Row],[Year8]])</f>
        <v>0</v>
      </c>
      <c r="BU165" s="29">
        <f>IF(AND(ISBLANK(CatTemplate[[#This Row],[Eq. unit cost]]),ISBLANK(CatTemplate[[#This Row],[Cons. unit cost]]),ISBLANK(CatTemplate[[#This Row],[Oth. unit cost]])), 0, IF(getUnitEffort =0,1,getUnitEffort) * CatTemplate[[#This Row],[Year9]])</f>
        <v>0</v>
      </c>
      <c r="BV165" s="29">
        <f>IF(AND(ISBLANK(CatTemplate[[#This Row],[Eq. unit cost]]),ISBLANK(CatTemplate[[#This Row],[Cons. unit cost]]),ISBLANK(CatTemplate[[#This Row],[Oth. unit cost]])), 0, IF(getUnitEffort =0,1,getUnitEffort) * CatTemplate[[#This Row],[Year10]])</f>
        <v>0</v>
      </c>
      <c r="BW165" s="29">
        <f>IF(AND(ISBLANK(CatTemplate[[#This Row],[Eq. unit cost]]),ISBLANK(CatTemplate[[#This Row],[Cons. unit cost]]),ISBLANK(CatTemplate[[#This Row],[Oth. unit cost]])), 0, IF(getUnitEffort =0,1,getUnitEffort) * CatTemplate[[#This Row],[Year11]])</f>
        <v>0</v>
      </c>
      <c r="BX165" s="29">
        <f>IF(AND(ISBLANK(CatTemplate[[#This Row],[Eq. unit cost]]),ISBLANK(CatTemplate[[#This Row],[Cons. unit cost]]),ISBLANK(CatTemplate[[#This Row],[Oth. unit cost]])), 0, IF(getUnitEffort =0,1,getUnitEffort) * CatTemplate[[#This Row],[Year12]])</f>
        <v>0</v>
      </c>
      <c r="BY165" s="29">
        <f>IF(AND(ISBLANK(CatTemplate[[#This Row],[Eq. unit cost]]),ISBLANK(CatTemplate[[#This Row],[Cons. unit cost]]),ISBLANK(CatTemplate[[#This Row],[Oth. unit cost]])), 0, IF(getUnitEffort =0,1,getUnitEffort) * CatTemplate[[#This Row],[Year13]])</f>
        <v>0</v>
      </c>
      <c r="BZ165" s="29">
        <f>IF(AND(ISBLANK(CatTemplate[[#This Row],[Eq. unit cost]]),ISBLANK(CatTemplate[[#This Row],[Cons. unit cost]]),ISBLANK(CatTemplate[[#This Row],[Oth. unit cost]])), 0, IF(getUnitEffort =0,1,getUnitEffort) * CatTemplate[[#This Row],[Year14]])</f>
        <v>0</v>
      </c>
      <c r="CA165" s="29">
        <f>IF(AND(ISBLANK(CatTemplate[[#This Row],[Eq. unit cost]]),ISBLANK(CatTemplate[[#This Row],[Cons. unit cost]]),ISBLANK(CatTemplate[[#This Row],[Oth. unit cost]])), 0, IF(getUnitEffort =0,1,getUnitEffort) * CatTemplate[[#This Row],[Year15]])</f>
        <v>0</v>
      </c>
      <c r="CB165" s="29">
        <f>IF(AND(ISBLANK(CatTemplate[[#This Row],[Eq. unit cost]]),ISBLANK(CatTemplate[[#This Row],[Cons. unit cost]]),ISBLANK(CatTemplate[[#This Row],[Oth. unit cost]])), 0, IF(getUnitEffort =0,1,getUnitEffort) * CatTemplate[[#This Row],[Year16]])</f>
        <v>0</v>
      </c>
      <c r="CC165" s="29">
        <f>IF(AND(ISBLANK(CatTemplate[[#This Row],[Eq. unit cost]]),ISBLANK(CatTemplate[[#This Row],[Cons. unit cost]]),ISBLANK(CatTemplate[[#This Row],[Oth. unit cost]])), 0, IF(getUnitEffort =0,1,getUnitEffort) * CatTemplate[[#This Row],[Year17]])</f>
        <v>0</v>
      </c>
      <c r="CD165" s="29">
        <f>IF(AND(ISBLANK(CatTemplate[[#This Row],[Eq. unit cost]]),ISBLANK(CatTemplate[[#This Row],[Cons. unit cost]]),ISBLANK(CatTemplate[[#This Row],[Oth. unit cost]])), 0, IF(getUnitEffort =0,1,getUnitEffort) * CatTemplate[[#This Row],[Year18]])</f>
        <v>0</v>
      </c>
      <c r="CE165" s="29">
        <f>IF(AND(ISBLANK(CatTemplate[[#This Row],[Eq. unit cost]]),ISBLANK(CatTemplate[[#This Row],[Cons. unit cost]]),ISBLANK(CatTemplate[[#This Row],[Oth. unit cost]])), 0, IF(getUnitEffort =0,1,getUnitEffort) * CatTemplate[[#This Row],[Year19]])</f>
        <v>0</v>
      </c>
      <c r="CF165" s="29">
        <f>IF(AND(ISBLANK(CatTemplate[[#This Row],[Eq. unit cost]]),ISBLANK(CatTemplate[[#This Row],[Cons. unit cost]]),ISBLANK(CatTemplate[[#This Row],[Oth. unit cost]])), 0, IF(getUnitEffort =0,1,getUnitEffort) * CatTemplate[[#This Row],[Year20]])</f>
        <v>0</v>
      </c>
      <c r="CG165" s="45">
        <f>SUM(CatTemplate[[#This Row],[Q1]:[Q20]])</f>
        <v>0</v>
      </c>
      <c r="CH165" s="29">
        <f>IF(ISBLANK(CatTemplate[[#This Row],[St. unit effort]]),0,(CatTemplate[[#This Row],[St. unit effort]] * CatTemplate[[#This Row],[Year1]]))</f>
        <v>0</v>
      </c>
      <c r="CI165" s="29">
        <f>IF(ISBLANK(CatTemplate[[#This Row],[St. unit effort]]),0,(CatTemplate[[#This Row],[St. unit effort]] * CatTemplate[[#This Row],[Year2]]))</f>
        <v>0</v>
      </c>
      <c r="CJ165" s="29">
        <f>IF(ISBLANK(CatTemplate[[#This Row],[St. unit effort]]),0,(CatTemplate[[#This Row],[St. unit effort]] * CatTemplate[[#This Row],[Year3]]))</f>
        <v>0</v>
      </c>
      <c r="CK165" s="29">
        <f>IF(ISBLANK(CatTemplate[[#This Row],[St. unit effort]]),0,(CatTemplate[[#This Row],[St. unit effort]] * CatTemplate[[#This Row],[Year4]]))</f>
        <v>0</v>
      </c>
      <c r="CL165" s="29">
        <f>IF(ISBLANK(CatTemplate[[#This Row],[St. unit effort]]),0,(CatTemplate[[#This Row],[St. unit effort]] * CatTemplate[[#This Row],[Year5]]))</f>
        <v>0</v>
      </c>
      <c r="CM165" s="29">
        <f>IF(ISBLANK(CatTemplate[[#This Row],[St. unit effort]]),0,(CatTemplate[[#This Row],[St. unit effort]] * CatTemplate[[#This Row],[Year6]]))</f>
        <v>0</v>
      </c>
      <c r="CN165" s="29">
        <f>IF(ISBLANK(CatTemplate[[#This Row],[St. unit effort]]),0,(CatTemplate[[#This Row],[St. unit effort]] * CatTemplate[[#This Row],[Year7]]))</f>
        <v>0</v>
      </c>
      <c r="CO165" s="29">
        <f>IF(ISBLANK(CatTemplate[[#This Row],[St. unit effort]]),0,(CatTemplate[[#This Row],[St. unit effort]] * CatTemplate[[#This Row],[Year8]]))</f>
        <v>0</v>
      </c>
      <c r="CP165" s="29">
        <f>IF(ISBLANK(CatTemplate[[#This Row],[St. unit effort]]),0,(CatTemplate[[#This Row],[St. unit effort]] * CatTemplate[[#This Row],[Year9]]))</f>
        <v>0</v>
      </c>
      <c r="CQ165" s="29">
        <f>IF(ISBLANK(CatTemplate[[#This Row],[St. unit effort]]),0,(CatTemplate[[#This Row],[St. unit effort]] * CatTemplate[[#This Row],[Year10]]))</f>
        <v>0</v>
      </c>
      <c r="CR165" s="29">
        <f>IF(ISBLANK(CatTemplate[[#This Row],[St. unit effort]]),0,(CatTemplate[[#This Row],[St. unit effort]] * CatTemplate[[#This Row],[Year11]]))</f>
        <v>0</v>
      </c>
      <c r="CS165" s="29">
        <f>IF(ISBLANK(CatTemplate[[#This Row],[St. unit effort]]),0,(CatTemplate[[#This Row],[St. unit effort]] * CatTemplate[[#This Row],[Year12]]))</f>
        <v>0</v>
      </c>
      <c r="CT165" s="29">
        <f>IF(ISBLANK(CatTemplate[[#This Row],[St. unit effort]]),0,(CatTemplate[[#This Row],[St. unit effort]] * CatTemplate[[#This Row],[Year13]]))</f>
        <v>0</v>
      </c>
      <c r="CU165" s="29">
        <f>IF(ISBLANK(CatTemplate[[#This Row],[St. unit effort]]),0,(CatTemplate[[#This Row],[St. unit effort]] * CatTemplate[[#This Row],[Year14]]))</f>
        <v>0</v>
      </c>
      <c r="CV165" s="29">
        <f>IF(ISBLANK(CatTemplate[[#This Row],[St. unit effort]]),0,(CatTemplate[[#This Row],[St. unit effort]] * CatTemplate[[#This Row],[Year15]]))</f>
        <v>0</v>
      </c>
      <c r="CW165" s="29">
        <f>IF(ISBLANK(CatTemplate[[#This Row],[St. unit effort]]),0,(CatTemplate[[#This Row],[St. unit effort]] * CatTemplate[[#This Row],[Year16]]))</f>
        <v>0</v>
      </c>
      <c r="CX165" s="29">
        <f>IF(ISBLANK(CatTemplate[[#This Row],[St. unit effort]]),0,(CatTemplate[[#This Row],[St. unit effort]] * CatTemplate[[#This Row],[Year17]]))</f>
        <v>0</v>
      </c>
      <c r="CY165" s="29">
        <f>IF(ISBLANK(CatTemplate[[#This Row],[St. unit effort]]),0,(CatTemplate[[#This Row],[St. unit effort]] * CatTemplate[[#This Row],[Year18]]))</f>
        <v>0</v>
      </c>
      <c r="CZ165" s="29">
        <f>IF(ISBLANK(CatTemplate[[#This Row],[St. unit effort]]),0,(CatTemplate[[#This Row],[St. unit effort]] * CatTemplate[[#This Row],[Year19]]))</f>
        <v>0</v>
      </c>
      <c r="DA165" s="29">
        <f>IF(ISBLANK(CatTemplate[[#This Row],[St. unit effort]]),0,(CatTemplate[[#This Row],[St. unit effort]] * CatTemplate[[#This Row],[Year20]]))</f>
        <v>0</v>
      </c>
      <c r="DB165" s="57">
        <f>IF(ISBLANK(CatTemplate[[#This Row],[St. unit effort]]),0,(CatTemplate[[#This Row],[St. unit effort]] * CatTemplate[[#This Row],[Year1]])*8/ParRatePM)</f>
        <v>0</v>
      </c>
      <c r="DC165" s="57">
        <f>IF(ISBLANK(CatTemplate[[#This Row],[St. unit effort]]),0,(CatTemplate[[#This Row],[St. unit effort]] * CatTemplate[[#This Row],[Year2]])*8/ParRatePM)</f>
        <v>0</v>
      </c>
      <c r="DD165" s="57">
        <f>IF(ISBLANK(CatTemplate[[#This Row],[St. unit effort]]),0,(CatTemplate[[#This Row],[St. unit effort]] * CatTemplate[[#This Row],[Year3]])*8/ParRatePM)</f>
        <v>0</v>
      </c>
      <c r="DE165" s="57">
        <f>IF(ISBLANK(CatTemplate[[#This Row],[St. unit effort]]),0,(CatTemplate[[#This Row],[St. unit effort]] * CatTemplate[[#This Row],[Year4]])*8/ParRatePM)</f>
        <v>0</v>
      </c>
      <c r="DF165" s="57">
        <f>IF(ISBLANK(CatTemplate[[#This Row],[St. unit effort]]),0,(CatTemplate[[#This Row],[St. unit effort]] * CatTemplate[[#This Row],[Year5]])*8/ParRatePM)</f>
        <v>0</v>
      </c>
      <c r="DG165" s="57">
        <f>IF(ISBLANK(CatTemplate[[#This Row],[St. unit effort]]),0,(CatTemplate[[#This Row],[St. unit effort]] * CatTemplate[[#This Row],[Year6]])*8/ParRatePM)</f>
        <v>0</v>
      </c>
      <c r="DH165" s="57">
        <f>IF(ISBLANK(CatTemplate[[#This Row],[St. unit effort]]),0,(CatTemplate[[#This Row],[St. unit effort]] * CatTemplate[[#This Row],[Year7]])*8/ParRatePM)</f>
        <v>0</v>
      </c>
      <c r="DI165" s="57">
        <f>IF(ISBLANK(CatTemplate[[#This Row],[St. unit effort]]),0,(CatTemplate[[#This Row],[St. unit effort]] * CatTemplate[[#This Row],[Year8]])*8/ParRatePM)</f>
        <v>0</v>
      </c>
      <c r="DJ165" s="57">
        <f>IF(ISBLANK(CatTemplate[[#This Row],[St. unit effort]]),0,(CatTemplate[[#This Row],[St. unit effort]] * CatTemplate[[#This Row],[Year9]])*8/ParRatePM)</f>
        <v>0</v>
      </c>
      <c r="DK165" s="57">
        <f>IF(ISBLANK(CatTemplate[[#This Row],[St. unit effort]]),0,(CatTemplate[[#This Row],[St. unit effort]] * CatTemplate[[#This Row],[Year10]])*8/ParRatePM)</f>
        <v>0</v>
      </c>
      <c r="DL165" s="57">
        <f>IF(ISBLANK(CatTemplate[[#This Row],[St. unit effort]]),0,(CatTemplate[[#This Row],[St. unit effort]] * CatTemplate[[#This Row],[Year11]])*8/ParRatePM)</f>
        <v>0</v>
      </c>
      <c r="DM165" s="57">
        <f>IF(ISBLANK(CatTemplate[[#This Row],[St. unit effort]]),0,(CatTemplate[[#This Row],[St. unit effort]] * CatTemplate[[#This Row],[Year12]])*8/ParRatePM)</f>
        <v>0</v>
      </c>
      <c r="DN165" s="57">
        <f>IF(ISBLANK(CatTemplate[[#This Row],[St. unit effort]]),0,(CatTemplate[[#This Row],[St. unit effort]] * CatTemplate[[#This Row],[Year13]])*8/ParRatePM)</f>
        <v>0</v>
      </c>
      <c r="DO165" s="57">
        <f>IF(ISBLANK(CatTemplate[[#This Row],[St. unit effort]]),0,(CatTemplate[[#This Row],[St. unit effort]] * CatTemplate[[#This Row],[Year14]])*8/ParRatePM)</f>
        <v>0</v>
      </c>
      <c r="DP165" s="57">
        <f>IF(ISBLANK(CatTemplate[[#This Row],[St. unit effort]]),0,(CatTemplate[[#This Row],[St. unit effort]] * CatTemplate[[#This Row],[Year15]])*8/ParRatePM)</f>
        <v>0</v>
      </c>
      <c r="DQ165" s="57">
        <f>IF(ISBLANK(CatTemplate[[#This Row],[St. unit effort]]),0,(CatTemplate[[#This Row],[St. unit effort]] * CatTemplate[[#This Row],[Year16]])*8/ParRatePM)</f>
        <v>0</v>
      </c>
      <c r="DR165" s="57">
        <f>IF(ISBLANK(CatTemplate[[#This Row],[St. unit effort]]),0,(CatTemplate[[#This Row],[St. unit effort]] * CatTemplate[[#This Row],[Year17]])*8/ParRatePM)</f>
        <v>0</v>
      </c>
      <c r="DS165" s="57">
        <f>IF(ISBLANK(CatTemplate[[#This Row],[St. unit effort]]),0,(CatTemplate[[#This Row],[St. unit effort]] * CatTemplate[[#This Row],[Year18]])*8/ParRatePM)</f>
        <v>0</v>
      </c>
      <c r="DT165" s="57">
        <f>IF(ISBLANK(CatTemplate[[#This Row],[St. unit effort]]),0,(CatTemplate[[#This Row],[St. unit effort]] * CatTemplate[[#This Row],[Year19]])*8/ParRatePM)</f>
        <v>0</v>
      </c>
      <c r="DU165" s="57">
        <f>IF(ISBLANK(CatTemplate[[#This Row],[St. unit effort]]),0,(CatTemplate[[#This Row],[St. unit effort]] * CatTemplate[[#This Row],[Year20]])*8/ParRatePM)</f>
        <v>0</v>
      </c>
      <c r="DV165" s="54">
        <f>SUM(CatTemplate[[#This Row],[PM1]:[PM20]])</f>
        <v>0</v>
      </c>
      <c r="DW165" s="56">
        <f t="shared" si="57"/>
        <v>0</v>
      </c>
      <c r="DX165" s="56">
        <f t="shared" si="57"/>
        <v>0</v>
      </c>
      <c r="DY165" s="56">
        <f t="shared" si="57"/>
        <v>0</v>
      </c>
      <c r="DZ165" s="56">
        <f t="shared" si="57"/>
        <v>0</v>
      </c>
      <c r="EA165" s="56">
        <f t="shared" si="57"/>
        <v>0</v>
      </c>
      <c r="EB165" s="56">
        <f t="shared" si="57"/>
        <v>0</v>
      </c>
      <c r="EC165" s="56">
        <f t="shared" si="57"/>
        <v>0</v>
      </c>
      <c r="ED165" s="56">
        <f t="shared" si="57"/>
        <v>0</v>
      </c>
      <c r="EE165" s="56">
        <f t="shared" si="57"/>
        <v>0</v>
      </c>
      <c r="EF165" s="56">
        <f t="shared" si="57"/>
        <v>0</v>
      </c>
      <c r="EG165" s="56">
        <f t="shared" si="57"/>
        <v>0</v>
      </c>
      <c r="EH165" s="56">
        <f t="shared" si="57"/>
        <v>0</v>
      </c>
      <c r="EI165" s="56">
        <f t="shared" si="57"/>
        <v>0</v>
      </c>
      <c r="EJ165" s="56">
        <f t="shared" si="57"/>
        <v>0</v>
      </c>
      <c r="EK165" s="56">
        <f t="shared" si="57"/>
        <v>0</v>
      </c>
      <c r="EL165" s="56">
        <f t="shared" si="57"/>
        <v>0</v>
      </c>
      <c r="EM165" s="56">
        <f t="shared" si="55"/>
        <v>0</v>
      </c>
      <c r="EN165" s="56">
        <f t="shared" si="55"/>
        <v>0</v>
      </c>
      <c r="EO165" s="56">
        <f t="shared" si="55"/>
        <v>0</v>
      </c>
      <c r="EP165" s="56">
        <f t="shared" si="55"/>
        <v>0</v>
      </c>
      <c r="EQ165" s="30">
        <f>CatTemplate[[#This Row],[Eq. unit cost]] * CatTemplate[[#This Row],[Eq. quantity]]</f>
        <v>0</v>
      </c>
      <c r="ER165" s="30">
        <f>CatTemplate[[#This Row],[Cons. unit cost]] *CatTemplate[[#This Row],[Cons. quantity]]</f>
        <v>0</v>
      </c>
      <c r="ES165" s="30">
        <f>CatTemplate[[#This Row],[Oth. unit cost]] *CatTemplate[[#This Row],[Oth. quantity]]</f>
        <v>0</v>
      </c>
      <c r="ET165" s="55">
        <f>SUM(CatTemplate[[#This Row],[CO1]:[CO20]])</f>
        <v>0</v>
      </c>
      <c r="EU165" s="56">
        <f t="shared" si="58"/>
        <v>0</v>
      </c>
      <c r="EV165" s="56">
        <f t="shared" si="58"/>
        <v>0</v>
      </c>
      <c r="EW165" s="56">
        <f t="shared" si="58"/>
        <v>0</v>
      </c>
      <c r="EX165" s="56">
        <f t="shared" si="58"/>
        <v>0</v>
      </c>
      <c r="EY165" s="56">
        <f t="shared" si="58"/>
        <v>0</v>
      </c>
      <c r="EZ165" s="56">
        <f t="shared" si="58"/>
        <v>0</v>
      </c>
      <c r="FA165" s="56">
        <f t="shared" si="58"/>
        <v>0</v>
      </c>
      <c r="FB165" s="56">
        <f t="shared" si="58"/>
        <v>0</v>
      </c>
      <c r="FC165" s="56">
        <f t="shared" si="58"/>
        <v>0</v>
      </c>
      <c r="FD165" s="56">
        <f t="shared" si="58"/>
        <v>0</v>
      </c>
      <c r="FE165" s="56">
        <f t="shared" si="58"/>
        <v>0</v>
      </c>
      <c r="FF165" s="56">
        <f t="shared" si="58"/>
        <v>0</v>
      </c>
      <c r="FG165" s="56">
        <f t="shared" si="58"/>
        <v>0</v>
      </c>
      <c r="FH165" s="56">
        <f t="shared" si="58"/>
        <v>0</v>
      </c>
      <c r="FI165" s="56">
        <f t="shared" si="58"/>
        <v>0</v>
      </c>
      <c r="FJ165" s="56">
        <f t="shared" si="58"/>
        <v>0</v>
      </c>
      <c r="FK165" s="56">
        <f t="shared" si="56"/>
        <v>0</v>
      </c>
      <c r="FL165" s="56">
        <f t="shared" si="56"/>
        <v>0</v>
      </c>
      <c r="FM165" s="56">
        <f t="shared" si="56"/>
        <v>0</v>
      </c>
      <c r="FN165" s="56">
        <f t="shared" si="56"/>
        <v>0</v>
      </c>
      <c r="FO165" s="58">
        <f>SUM(CatTemplate[[#This Row],[CS1]:[CS20]])</f>
        <v>0</v>
      </c>
      <c r="FP165" s="59">
        <f>CatTemplate[[#This Row],[Total Oth. cost]]+CatTemplate[[#This Row],[Total St. Cost]]</f>
        <v>0</v>
      </c>
      <c r="FQ165" s="33" t="e">
        <f t="shared" si="49"/>
        <v>#VALUE!</v>
      </c>
      <c r="FR165" s="33" t="e">
        <f t="shared" si="50"/>
        <v>#VALUE!</v>
      </c>
      <c r="FS165" s="30" t="e">
        <f>(CatTemplate[[#This Row],[CO1]] + CatTemplate[[#This Row],[CS1]]) * (1 + getRateOHFinal) * getRateMarkupFinal</f>
        <v>#VALUE!</v>
      </c>
      <c r="FT165" s="30" t="e">
        <f>(CatTemplate[[#This Row],[CO2]] + CatTemplate[[#This Row],[CS2]]) * (1 + getRateOHFinal) * getRateMarkupFinal</f>
        <v>#VALUE!</v>
      </c>
      <c r="FU165" s="30" t="e">
        <f>(CatTemplate[[#This Row],[CO3]] + CatTemplate[[#This Row],[CS3]]) * (1 + getRateOHFinal) * getRateMarkupFinal</f>
        <v>#VALUE!</v>
      </c>
      <c r="FV165" s="30" t="e">
        <f>(CatTemplate[[#This Row],[CO4]] + CatTemplate[[#This Row],[CS4]]) * (1 + getRateOHFinal) * getRateMarkupFinal</f>
        <v>#VALUE!</v>
      </c>
      <c r="FW165" s="30" t="e">
        <f>(CatTemplate[[#This Row],[CO5]] + CatTemplate[[#This Row],[CS5]]) * (1 + getRateOHFinal) * getRateMarkupFinal</f>
        <v>#VALUE!</v>
      </c>
      <c r="FX165" s="30" t="e">
        <f>(CatTemplate[[#This Row],[CO6]] + CatTemplate[[#This Row],[CS6]]) * (1 + getRateOHFinal) * getRateMarkupFinal</f>
        <v>#VALUE!</v>
      </c>
      <c r="FY165" s="30" t="e">
        <f>(CatTemplate[[#This Row],[CO7]] + CatTemplate[[#This Row],[CS7]]) * (1 + getRateOHFinal) * getRateMarkupFinal</f>
        <v>#VALUE!</v>
      </c>
      <c r="FZ165" s="30" t="e">
        <f>(CatTemplate[[#This Row],[CO8]] + CatTemplate[[#This Row],[CS8]]) * (1 + getRateOHFinal) * getRateMarkupFinal</f>
        <v>#VALUE!</v>
      </c>
      <c r="GA165" s="30" t="e">
        <f>(CatTemplate[[#This Row],[CO9]] + CatTemplate[[#This Row],[CS9]]) * (1 + getRateOHFinal) * getRateMarkupFinal</f>
        <v>#VALUE!</v>
      </c>
      <c r="GB165" s="30" t="e">
        <f>(CatTemplate[[#This Row],[CO10]] + CatTemplate[[#This Row],[CS10]]) * (1 + getRateOHFinal) * getRateMarkupFinal</f>
        <v>#VALUE!</v>
      </c>
      <c r="GC165" s="30" t="e">
        <f>(CatTemplate[[#This Row],[CO11]] + CatTemplate[[#This Row],[CS11]]) * (1 + getRateOHFinal) * getRateMarkupFinal</f>
        <v>#VALUE!</v>
      </c>
      <c r="GD165" s="30" t="e">
        <f>(CatTemplate[[#This Row],[CO12]] + CatTemplate[[#This Row],[CS12]]) * (1 + getRateOHFinal) * getRateMarkupFinal</f>
        <v>#VALUE!</v>
      </c>
      <c r="GE165" s="30" t="e">
        <f>(CatTemplate[[#This Row],[CO13]] + CatTemplate[[#This Row],[CS13]]) * (1 + getRateOHFinal) * getRateMarkupFinal</f>
        <v>#VALUE!</v>
      </c>
      <c r="GF165" s="30" t="e">
        <f>(CatTemplate[[#This Row],[CO14]] + CatTemplate[[#This Row],[CS14]]) * (1 + getRateOHFinal) * getRateMarkupFinal</f>
        <v>#VALUE!</v>
      </c>
      <c r="GG165" s="30" t="e">
        <f>(CatTemplate[[#This Row],[CO15]] + CatTemplate[[#This Row],[CS15]]) * (1 + getRateOHFinal) * getRateMarkupFinal</f>
        <v>#VALUE!</v>
      </c>
      <c r="GH165" s="30" t="e">
        <f>(CatTemplate[[#This Row],[CO16]] + CatTemplate[[#This Row],[CS16]]) * (1 + getRateOHFinal) * getRateMarkupFinal</f>
        <v>#VALUE!</v>
      </c>
      <c r="GI165" s="30" t="e">
        <f>(CatTemplate[[#This Row],[CO17]] + CatTemplate[[#This Row],[CS17]]) * (1 + getRateOHFinal) * getRateMarkupFinal</f>
        <v>#VALUE!</v>
      </c>
      <c r="GJ165" s="30" t="e">
        <f>(CatTemplate[[#This Row],[CO18]] + CatTemplate[[#This Row],[CS18]]) * (1 + getRateOHFinal) * getRateMarkupFinal</f>
        <v>#VALUE!</v>
      </c>
      <c r="GK165" s="30" t="e">
        <f>(CatTemplate[[#This Row],[CO19]] + CatTemplate[[#This Row],[CS19]]) * (1 + getRateOHFinal) * getRateMarkupFinal</f>
        <v>#VALUE!</v>
      </c>
      <c r="GL165" s="30" t="e">
        <f>(CatTemplate[[#This Row],[CO20]] + CatTemplate[[#This Row],[CS20]]) * (1 + getRateOHFinal) * getRateMarkupFinal</f>
        <v>#VALUE!</v>
      </c>
      <c r="GM165" s="30" t="e">
        <f t="shared" si="51"/>
        <v>#VALUE!</v>
      </c>
      <c r="GN165" s="30" t="e">
        <f t="shared" si="52"/>
        <v>#VALUE!</v>
      </c>
      <c r="GO165" s="30" t="e">
        <f t="shared" si="53"/>
        <v>#VALUE!</v>
      </c>
      <c r="GP165" s="30" t="e">
        <f t="shared" si="54"/>
        <v>#VALUE!</v>
      </c>
      <c r="GQ165" s="30" t="e">
        <f>(CatTemplate[[#This Row],[CO1]]+CatTemplate[[#This Row],[CS1]]) * (1+ getRateOHFinal) * (1 + getRateMarkupFinal)</f>
        <v>#VALUE!</v>
      </c>
      <c r="GR165" s="30" t="e">
        <f>(CatTemplate[[#This Row],[CO2]]+CatTemplate[[#This Row],[CS2]]) * (1+ getRateOHFinal) * (1 + getRateMarkupFinal)</f>
        <v>#VALUE!</v>
      </c>
      <c r="GS165" s="30" t="e">
        <f>(CatTemplate[[#This Row],[CO3]]+CatTemplate[[#This Row],[CS3]]) * (1+ getRateOHFinal) * (1 + getRateMarkupFinal)</f>
        <v>#VALUE!</v>
      </c>
      <c r="GT165" s="30" t="e">
        <f>(CatTemplate[[#This Row],[CO4]]+CatTemplate[[#This Row],[CS4]]) * (1+ getRateOHFinal) * (1 + getRateMarkupFinal)</f>
        <v>#VALUE!</v>
      </c>
      <c r="GU165" s="30" t="e">
        <f>(CatTemplate[[#This Row],[CO5]]+CatTemplate[[#This Row],[CS5]]) * (1+ getRateOHFinal) * (1 + getRateMarkupFinal)</f>
        <v>#VALUE!</v>
      </c>
      <c r="GV165" s="30" t="e">
        <f>(CatTemplate[[#This Row],[CO6]]+CatTemplate[[#This Row],[CS6]]) * (1+ getRateOHFinal) * (1 + getRateMarkupFinal)</f>
        <v>#VALUE!</v>
      </c>
      <c r="GW165" s="30" t="e">
        <f>(CatTemplate[[#This Row],[CO7]]+CatTemplate[[#This Row],[CS7]]) * (1+ getRateOHFinal) * (1 + getRateMarkupFinal)</f>
        <v>#VALUE!</v>
      </c>
      <c r="GX165" s="30" t="e">
        <f>(CatTemplate[[#This Row],[CO8]]+CatTemplate[[#This Row],[CS8]]) * (1+ getRateOHFinal) * (1 + getRateMarkupFinal)</f>
        <v>#VALUE!</v>
      </c>
      <c r="GY165" s="30" t="e">
        <f>(CatTemplate[[#This Row],[CO9]]+CatTemplate[[#This Row],[CS9]]) * (1+ getRateOHFinal) * (1 + getRateMarkupFinal)</f>
        <v>#VALUE!</v>
      </c>
      <c r="GZ165" s="30" t="e">
        <f>(CatTemplate[[#This Row],[CO10]]+CatTemplate[[#This Row],[CS10]]) * (1+ getRateOHFinal) * (1 + getRateMarkupFinal)</f>
        <v>#VALUE!</v>
      </c>
      <c r="HA165" s="30" t="e">
        <f>(CatTemplate[[#This Row],[CO11]]+CatTemplate[[#This Row],[CS11]]) * (1+ getRateOHFinal) * (1 + getRateMarkupFinal)</f>
        <v>#VALUE!</v>
      </c>
      <c r="HB165" s="30" t="e">
        <f>(CatTemplate[[#This Row],[CO12]]+CatTemplate[[#This Row],[CS12]]) * (1+ getRateOHFinal) * (1 + getRateMarkupFinal)</f>
        <v>#VALUE!</v>
      </c>
      <c r="HC165" s="30" t="e">
        <f>(CatTemplate[[#This Row],[CO13]]+CatTemplate[[#This Row],[CS13]]) * (1+ getRateOHFinal) * (1 + getRateMarkupFinal)</f>
        <v>#VALUE!</v>
      </c>
      <c r="HD165" s="30" t="e">
        <f>(CatTemplate[[#This Row],[CO14]]+CatTemplate[[#This Row],[CS14]]) * (1+ getRateOHFinal) * (1 + getRateMarkupFinal)</f>
        <v>#VALUE!</v>
      </c>
      <c r="HE165" s="30" t="e">
        <f>(CatTemplate[[#This Row],[CO15]]+CatTemplate[[#This Row],[CS15]]) * (1+ getRateOHFinal) * (1 + getRateMarkupFinal)</f>
        <v>#VALUE!</v>
      </c>
      <c r="HF165" s="30" t="e">
        <f>(CatTemplate[[#This Row],[CO16]]+CatTemplate[[#This Row],[CS16]]) * (1+ getRateOHFinal) * (1 + getRateMarkupFinal)</f>
        <v>#VALUE!</v>
      </c>
      <c r="HG165" s="30" t="e">
        <f>(CatTemplate[[#This Row],[CO17]]+CatTemplate[[#This Row],[CS17]]) * (1+ getRateOHFinal) * (1 + getRateMarkupFinal)</f>
        <v>#VALUE!</v>
      </c>
      <c r="HH165" s="30" t="e">
        <f>(CatTemplate[[#This Row],[CO18]]+CatTemplate[[#This Row],[CS18]]) * (1+ getRateOHFinal) * (1 + getRateMarkupFinal)</f>
        <v>#VALUE!</v>
      </c>
      <c r="HI165" s="30" t="e">
        <f>(CatTemplate[[#This Row],[CO19]]+CatTemplate[[#This Row],[CS19]]) * (1+ getRateOHFinal) * (1 + getRateMarkupFinal)</f>
        <v>#VALUE!</v>
      </c>
      <c r="HJ165" s="30" t="e">
        <f>(CatTemplate[[#This Row],[CO20]]+CatTemplate[[#This Row],[CS20]]) * (1+ getRateOHFinal) * (1 + getRateMarkupFinal)</f>
        <v>#VALUE!</v>
      </c>
      <c r="HK165" s="39" t="e">
        <f>CatTemplate[[#This Row],[Total cost]]+CatTemplate[[#This Row],[OH Amount]]+CatTemplate[[#This Row],[Markup]]</f>
        <v>#VALUE!</v>
      </c>
      <c r="HL165" s="63">
        <f>IF(CatTemplate[[#This Row],[Units]]="Days",CatTemplate[[#This Row],[Project quantity]]*CatTemplate[[#This Row],[St. unit effort]],CatTemplate[[#This Row],[Project quantity]])</f>
        <v>0</v>
      </c>
      <c r="HM165" s="287">
        <f>IFERROR(CatTemplate[[#This Row],[Total Price]]/(CatTemplate[[#This Row],[Final Quantity]]),0)</f>
        <v>0</v>
      </c>
      <c r="HN165" s="261"/>
    </row>
    <row r="166" spans="2:222" ht="25.5" customHeight="1" x14ac:dyDescent="0.2">
      <c r="B166" s="6" t="s">
        <v>75</v>
      </c>
      <c r="C166" s="22">
        <v>2</v>
      </c>
      <c r="D166" s="7" t="s">
        <v>75</v>
      </c>
      <c r="E166" s="24">
        <v>10</v>
      </c>
      <c r="F166" s="18" t="s">
        <v>164</v>
      </c>
      <c r="G166" s="26">
        <v>52</v>
      </c>
      <c r="H166" s="18" t="s">
        <v>299</v>
      </c>
      <c r="I166" s="18" t="s">
        <v>899</v>
      </c>
      <c r="J166" s="15"/>
      <c r="K166" s="15"/>
      <c r="L166" s="15" t="s">
        <v>421</v>
      </c>
      <c r="M166" s="15" t="s">
        <v>208</v>
      </c>
      <c r="N166" s="15" t="s">
        <v>857</v>
      </c>
      <c r="O166" s="320"/>
      <c r="P166" s="71"/>
      <c r="Q166" s="108"/>
      <c r="R166" s="73"/>
      <c r="S166" s="97"/>
      <c r="T166" s="100">
        <f>getEqUnitCost</f>
        <v>0</v>
      </c>
      <c r="U166" s="73">
        <f>getEqUnitEffort</f>
        <v>0</v>
      </c>
      <c r="V166" s="101">
        <f>getEqQuantity</f>
        <v>0</v>
      </c>
      <c r="W166" s="320"/>
      <c r="X166" s="100">
        <f>getConsUnitCost</f>
        <v>0</v>
      </c>
      <c r="Y166" s="73">
        <f>getConsUnitEffort</f>
        <v>0</v>
      </c>
      <c r="Z166" s="14">
        <f>getConsQuantity</f>
        <v>0</v>
      </c>
      <c r="AA166" s="320"/>
      <c r="AB166" s="72"/>
      <c r="AC166" s="112"/>
      <c r="AD166" s="14">
        <f>getOthQuantity</f>
        <v>0</v>
      </c>
      <c r="AE166" s="320"/>
      <c r="AF166" s="28" t="str">
        <f>IF(ISBLANK(CatTemplate[[#This Row],[Resource type]]),"",CatTemplate[[#This Row],[Resource type]])</f>
        <v/>
      </c>
      <c r="AG166" s="242">
        <f>getStaffUnitCost</f>
        <v>0</v>
      </c>
      <c r="AH166" s="113">
        <f>getStaffUnitEffort</f>
        <v>0</v>
      </c>
      <c r="AI166" s="40">
        <f>getStaffQuantity</f>
        <v>0</v>
      </c>
      <c r="AJ166" s="41">
        <f>CatTemplate[[#This Row],[St. quantity]]*8/ParRatePM</f>
        <v>0</v>
      </c>
      <c r="AK166" s="320"/>
      <c r="AL166" s="53" t="str">
        <f>CatTemplate[[#This Row],[Item type]]</f>
        <v>Travels</v>
      </c>
      <c r="AM166" s="12">
        <f>SUM(CatTemplate[[#This Row],[Year1]:[Year20]])</f>
        <v>0</v>
      </c>
      <c r="AN166" s="52"/>
      <c r="AO166" s="52"/>
      <c r="AP166" s="52"/>
      <c r="AQ166" s="8"/>
      <c r="AR166" s="8"/>
      <c r="AS166" s="8"/>
      <c r="AT166" s="8"/>
      <c r="AU166" s="8"/>
      <c r="AV166" s="8"/>
      <c r="AW166" s="8"/>
      <c r="AX166" s="8"/>
      <c r="AY166" s="8"/>
      <c r="AZ166" s="8"/>
      <c r="BA166" s="8"/>
      <c r="BB166" s="8"/>
      <c r="BC166" s="8"/>
      <c r="BD166" s="8"/>
      <c r="BE166" s="8"/>
      <c r="BF166" s="8"/>
      <c r="BG166" s="36"/>
      <c r="BH166" s="320"/>
      <c r="BI166" s="37" t="str">
        <f>getCostCategory</f>
        <v>05 Travel costs</v>
      </c>
      <c r="BJ166" s="37" t="str">
        <f>getSection</f>
        <v>02 Patient visits and data collection</v>
      </c>
      <c r="BK166" s="32" t="str">
        <f>getObject</f>
        <v>Patient visits and data collection</v>
      </c>
      <c r="BL166" s="30">
        <f>IFERROR(getUnitCost * IF(CatTemplate[[#This Row],[Cost Category Comp.]]="01 Staff costs", 1,1),0)</f>
        <v>0</v>
      </c>
      <c r="BM166" s="29">
        <f>IF(AND(ISBLANK(CatTemplate[[#This Row],[Eq. unit cost]]),ISBLANK(CatTemplate[[#This Row],[Cons. unit cost]]),ISBLANK(CatTemplate[[#This Row],[Oth. unit cost]])), 0, IF(getUnitEffort =0,1,getUnitEffort) * CatTemplate[[#This Row],[Year1]])</f>
        <v>0</v>
      </c>
      <c r="BN166" s="29">
        <f>IF(AND(ISBLANK(CatTemplate[[#This Row],[Eq. unit cost]]),ISBLANK(CatTemplate[[#This Row],[Cons. unit cost]]),ISBLANK(CatTemplate[[#This Row],[Oth. unit cost]])), 0, IF(getUnitEffort =0,1,getUnitEffort) * CatTemplate[[#This Row],[Year2]])</f>
        <v>0</v>
      </c>
      <c r="BO166" s="29">
        <f>IF(AND(ISBLANK(CatTemplate[[#This Row],[Eq. unit cost]]),ISBLANK(CatTemplate[[#This Row],[Cons. unit cost]]),ISBLANK(CatTemplate[[#This Row],[Oth. unit cost]])), 0, IF(getUnitEffort =0,1,getUnitEffort) * CatTemplate[[#This Row],[Year3]])</f>
        <v>0</v>
      </c>
      <c r="BP166" s="29">
        <f>IF(AND(ISBLANK(CatTemplate[[#This Row],[Eq. unit cost]]),ISBLANK(CatTemplate[[#This Row],[Cons. unit cost]]),ISBLANK(CatTemplate[[#This Row],[Oth. unit cost]])), 0, IF(getUnitEffort =0,1,getUnitEffort) * CatTemplate[[#This Row],[Year4]])</f>
        <v>0</v>
      </c>
      <c r="BQ166" s="29">
        <f>IF(AND(ISBLANK(CatTemplate[[#This Row],[Eq. unit cost]]),ISBLANK(CatTemplate[[#This Row],[Cons. unit cost]]),ISBLANK(CatTemplate[[#This Row],[Oth. unit cost]])), 0, IF(getUnitEffort =0,1,getUnitEffort) * CatTemplate[[#This Row],[Year5]])</f>
        <v>0</v>
      </c>
      <c r="BR166" s="29">
        <f>IF(AND(ISBLANK(CatTemplate[[#This Row],[Eq. unit cost]]),ISBLANK(CatTemplate[[#This Row],[Cons. unit cost]]),ISBLANK(CatTemplate[[#This Row],[Oth. unit cost]])), 0, IF(getUnitEffort =0,1,getUnitEffort) * CatTemplate[[#This Row],[Year6]])</f>
        <v>0</v>
      </c>
      <c r="BS166" s="29">
        <f>IF(AND(ISBLANK(CatTemplate[[#This Row],[Eq. unit cost]]),ISBLANK(CatTemplate[[#This Row],[Cons. unit cost]]),ISBLANK(CatTemplate[[#This Row],[Oth. unit cost]])), 0, IF(getUnitEffort =0,1,getUnitEffort) * CatTemplate[[#This Row],[Year7]])</f>
        <v>0</v>
      </c>
      <c r="BT166" s="29">
        <f>IF(AND(ISBLANK(CatTemplate[[#This Row],[Eq. unit cost]]),ISBLANK(CatTemplate[[#This Row],[Cons. unit cost]]),ISBLANK(CatTemplate[[#This Row],[Oth. unit cost]])), 0, IF(getUnitEffort =0,1,getUnitEffort) * CatTemplate[[#This Row],[Year8]])</f>
        <v>0</v>
      </c>
      <c r="BU166" s="29">
        <f>IF(AND(ISBLANK(CatTemplate[[#This Row],[Eq. unit cost]]),ISBLANK(CatTemplate[[#This Row],[Cons. unit cost]]),ISBLANK(CatTemplate[[#This Row],[Oth. unit cost]])), 0, IF(getUnitEffort =0,1,getUnitEffort) * CatTemplate[[#This Row],[Year9]])</f>
        <v>0</v>
      </c>
      <c r="BV166" s="29">
        <f>IF(AND(ISBLANK(CatTemplate[[#This Row],[Eq. unit cost]]),ISBLANK(CatTemplate[[#This Row],[Cons. unit cost]]),ISBLANK(CatTemplate[[#This Row],[Oth. unit cost]])), 0, IF(getUnitEffort =0,1,getUnitEffort) * CatTemplate[[#This Row],[Year10]])</f>
        <v>0</v>
      </c>
      <c r="BW166" s="29">
        <f>IF(AND(ISBLANK(CatTemplate[[#This Row],[Eq. unit cost]]),ISBLANK(CatTemplate[[#This Row],[Cons. unit cost]]),ISBLANK(CatTemplate[[#This Row],[Oth. unit cost]])), 0, IF(getUnitEffort =0,1,getUnitEffort) * CatTemplate[[#This Row],[Year11]])</f>
        <v>0</v>
      </c>
      <c r="BX166" s="29">
        <f>IF(AND(ISBLANK(CatTemplate[[#This Row],[Eq. unit cost]]),ISBLANK(CatTemplate[[#This Row],[Cons. unit cost]]),ISBLANK(CatTemplate[[#This Row],[Oth. unit cost]])), 0, IF(getUnitEffort =0,1,getUnitEffort) * CatTemplate[[#This Row],[Year12]])</f>
        <v>0</v>
      </c>
      <c r="BY166" s="29">
        <f>IF(AND(ISBLANK(CatTemplate[[#This Row],[Eq. unit cost]]),ISBLANK(CatTemplate[[#This Row],[Cons. unit cost]]),ISBLANK(CatTemplate[[#This Row],[Oth. unit cost]])), 0, IF(getUnitEffort =0,1,getUnitEffort) * CatTemplate[[#This Row],[Year13]])</f>
        <v>0</v>
      </c>
      <c r="BZ166" s="29">
        <f>IF(AND(ISBLANK(CatTemplate[[#This Row],[Eq. unit cost]]),ISBLANK(CatTemplate[[#This Row],[Cons. unit cost]]),ISBLANK(CatTemplate[[#This Row],[Oth. unit cost]])), 0, IF(getUnitEffort =0,1,getUnitEffort) * CatTemplate[[#This Row],[Year14]])</f>
        <v>0</v>
      </c>
      <c r="CA166" s="29">
        <f>IF(AND(ISBLANK(CatTemplate[[#This Row],[Eq. unit cost]]),ISBLANK(CatTemplate[[#This Row],[Cons. unit cost]]),ISBLANK(CatTemplate[[#This Row],[Oth. unit cost]])), 0, IF(getUnitEffort =0,1,getUnitEffort) * CatTemplate[[#This Row],[Year15]])</f>
        <v>0</v>
      </c>
      <c r="CB166" s="29">
        <f>IF(AND(ISBLANK(CatTemplate[[#This Row],[Eq. unit cost]]),ISBLANK(CatTemplate[[#This Row],[Cons. unit cost]]),ISBLANK(CatTemplate[[#This Row],[Oth. unit cost]])), 0, IF(getUnitEffort =0,1,getUnitEffort) * CatTemplate[[#This Row],[Year16]])</f>
        <v>0</v>
      </c>
      <c r="CC166" s="29">
        <f>IF(AND(ISBLANK(CatTemplate[[#This Row],[Eq. unit cost]]),ISBLANK(CatTemplate[[#This Row],[Cons. unit cost]]),ISBLANK(CatTemplate[[#This Row],[Oth. unit cost]])), 0, IF(getUnitEffort =0,1,getUnitEffort) * CatTemplate[[#This Row],[Year17]])</f>
        <v>0</v>
      </c>
      <c r="CD166" s="29">
        <f>IF(AND(ISBLANK(CatTemplate[[#This Row],[Eq. unit cost]]),ISBLANK(CatTemplate[[#This Row],[Cons. unit cost]]),ISBLANK(CatTemplate[[#This Row],[Oth. unit cost]])), 0, IF(getUnitEffort =0,1,getUnitEffort) * CatTemplate[[#This Row],[Year18]])</f>
        <v>0</v>
      </c>
      <c r="CE166" s="29">
        <f>IF(AND(ISBLANK(CatTemplate[[#This Row],[Eq. unit cost]]),ISBLANK(CatTemplate[[#This Row],[Cons. unit cost]]),ISBLANK(CatTemplate[[#This Row],[Oth. unit cost]])), 0, IF(getUnitEffort =0,1,getUnitEffort) * CatTemplate[[#This Row],[Year19]])</f>
        <v>0</v>
      </c>
      <c r="CF166" s="29">
        <f>IF(AND(ISBLANK(CatTemplate[[#This Row],[Eq. unit cost]]),ISBLANK(CatTemplate[[#This Row],[Cons. unit cost]]),ISBLANK(CatTemplate[[#This Row],[Oth. unit cost]])), 0, IF(getUnitEffort =0,1,getUnitEffort) * CatTemplate[[#This Row],[Year20]])</f>
        <v>0</v>
      </c>
      <c r="CG166" s="45">
        <f>SUM(CatTemplate[[#This Row],[Q1]:[Q20]])</f>
        <v>0</v>
      </c>
      <c r="CH166" s="29">
        <f>IF(ISBLANK(CatTemplate[[#This Row],[St. unit effort]]),0,(CatTemplate[[#This Row],[St. unit effort]] * CatTemplate[[#This Row],[Year1]]))</f>
        <v>0</v>
      </c>
      <c r="CI166" s="29">
        <f>IF(ISBLANK(CatTemplate[[#This Row],[St. unit effort]]),0,(CatTemplate[[#This Row],[St. unit effort]] * CatTemplate[[#This Row],[Year2]]))</f>
        <v>0</v>
      </c>
      <c r="CJ166" s="29">
        <f>IF(ISBLANK(CatTemplate[[#This Row],[St. unit effort]]),0,(CatTemplate[[#This Row],[St. unit effort]] * CatTemplate[[#This Row],[Year3]]))</f>
        <v>0</v>
      </c>
      <c r="CK166" s="29">
        <f>IF(ISBLANK(CatTemplate[[#This Row],[St. unit effort]]),0,(CatTemplate[[#This Row],[St. unit effort]] * CatTemplate[[#This Row],[Year4]]))</f>
        <v>0</v>
      </c>
      <c r="CL166" s="29">
        <f>IF(ISBLANK(CatTemplate[[#This Row],[St. unit effort]]),0,(CatTemplate[[#This Row],[St. unit effort]] * CatTemplate[[#This Row],[Year5]]))</f>
        <v>0</v>
      </c>
      <c r="CM166" s="29">
        <f>IF(ISBLANK(CatTemplate[[#This Row],[St. unit effort]]),0,(CatTemplate[[#This Row],[St. unit effort]] * CatTemplate[[#This Row],[Year6]]))</f>
        <v>0</v>
      </c>
      <c r="CN166" s="29">
        <f>IF(ISBLANK(CatTemplate[[#This Row],[St. unit effort]]),0,(CatTemplate[[#This Row],[St. unit effort]] * CatTemplate[[#This Row],[Year7]]))</f>
        <v>0</v>
      </c>
      <c r="CO166" s="29">
        <f>IF(ISBLANK(CatTemplate[[#This Row],[St. unit effort]]),0,(CatTemplate[[#This Row],[St. unit effort]] * CatTemplate[[#This Row],[Year8]]))</f>
        <v>0</v>
      </c>
      <c r="CP166" s="29">
        <f>IF(ISBLANK(CatTemplate[[#This Row],[St. unit effort]]),0,(CatTemplate[[#This Row],[St. unit effort]] * CatTemplate[[#This Row],[Year9]]))</f>
        <v>0</v>
      </c>
      <c r="CQ166" s="29">
        <f>IF(ISBLANK(CatTemplate[[#This Row],[St. unit effort]]),0,(CatTemplate[[#This Row],[St. unit effort]] * CatTemplate[[#This Row],[Year10]]))</f>
        <v>0</v>
      </c>
      <c r="CR166" s="29">
        <f>IF(ISBLANK(CatTemplate[[#This Row],[St. unit effort]]),0,(CatTemplate[[#This Row],[St. unit effort]] * CatTemplate[[#This Row],[Year11]]))</f>
        <v>0</v>
      </c>
      <c r="CS166" s="29">
        <f>IF(ISBLANK(CatTemplate[[#This Row],[St. unit effort]]),0,(CatTemplate[[#This Row],[St. unit effort]] * CatTemplate[[#This Row],[Year12]]))</f>
        <v>0</v>
      </c>
      <c r="CT166" s="29">
        <f>IF(ISBLANK(CatTemplate[[#This Row],[St. unit effort]]),0,(CatTemplate[[#This Row],[St. unit effort]] * CatTemplate[[#This Row],[Year13]]))</f>
        <v>0</v>
      </c>
      <c r="CU166" s="29">
        <f>IF(ISBLANK(CatTemplate[[#This Row],[St. unit effort]]),0,(CatTemplate[[#This Row],[St. unit effort]] * CatTemplate[[#This Row],[Year14]]))</f>
        <v>0</v>
      </c>
      <c r="CV166" s="29">
        <f>IF(ISBLANK(CatTemplate[[#This Row],[St. unit effort]]),0,(CatTemplate[[#This Row],[St. unit effort]] * CatTemplate[[#This Row],[Year15]]))</f>
        <v>0</v>
      </c>
      <c r="CW166" s="29">
        <f>IF(ISBLANK(CatTemplate[[#This Row],[St. unit effort]]),0,(CatTemplate[[#This Row],[St. unit effort]] * CatTemplate[[#This Row],[Year16]]))</f>
        <v>0</v>
      </c>
      <c r="CX166" s="29">
        <f>IF(ISBLANK(CatTemplate[[#This Row],[St. unit effort]]),0,(CatTemplate[[#This Row],[St. unit effort]] * CatTemplate[[#This Row],[Year17]]))</f>
        <v>0</v>
      </c>
      <c r="CY166" s="29">
        <f>IF(ISBLANK(CatTemplate[[#This Row],[St. unit effort]]),0,(CatTemplate[[#This Row],[St. unit effort]] * CatTemplate[[#This Row],[Year18]]))</f>
        <v>0</v>
      </c>
      <c r="CZ166" s="29">
        <f>IF(ISBLANK(CatTemplate[[#This Row],[St. unit effort]]),0,(CatTemplate[[#This Row],[St. unit effort]] * CatTemplate[[#This Row],[Year19]]))</f>
        <v>0</v>
      </c>
      <c r="DA166" s="29">
        <f>IF(ISBLANK(CatTemplate[[#This Row],[St. unit effort]]),0,(CatTemplate[[#This Row],[St. unit effort]] * CatTemplate[[#This Row],[Year20]]))</f>
        <v>0</v>
      </c>
      <c r="DB166" s="57">
        <f>IF(ISBLANK(CatTemplate[[#This Row],[St. unit effort]]),0,(CatTemplate[[#This Row],[St. unit effort]] * CatTemplate[[#This Row],[Year1]])*8/ParRatePM)</f>
        <v>0</v>
      </c>
      <c r="DC166" s="57">
        <f>IF(ISBLANK(CatTemplate[[#This Row],[St. unit effort]]),0,(CatTemplate[[#This Row],[St. unit effort]] * CatTemplate[[#This Row],[Year2]])*8/ParRatePM)</f>
        <v>0</v>
      </c>
      <c r="DD166" s="57">
        <f>IF(ISBLANK(CatTemplate[[#This Row],[St. unit effort]]),0,(CatTemplate[[#This Row],[St. unit effort]] * CatTemplate[[#This Row],[Year3]])*8/ParRatePM)</f>
        <v>0</v>
      </c>
      <c r="DE166" s="57">
        <f>IF(ISBLANK(CatTemplate[[#This Row],[St. unit effort]]),0,(CatTemplate[[#This Row],[St. unit effort]] * CatTemplate[[#This Row],[Year4]])*8/ParRatePM)</f>
        <v>0</v>
      </c>
      <c r="DF166" s="57">
        <f>IF(ISBLANK(CatTemplate[[#This Row],[St. unit effort]]),0,(CatTemplate[[#This Row],[St. unit effort]] * CatTemplate[[#This Row],[Year5]])*8/ParRatePM)</f>
        <v>0</v>
      </c>
      <c r="DG166" s="57">
        <f>IF(ISBLANK(CatTemplate[[#This Row],[St. unit effort]]),0,(CatTemplate[[#This Row],[St. unit effort]] * CatTemplate[[#This Row],[Year6]])*8/ParRatePM)</f>
        <v>0</v>
      </c>
      <c r="DH166" s="57">
        <f>IF(ISBLANK(CatTemplate[[#This Row],[St. unit effort]]),0,(CatTemplate[[#This Row],[St. unit effort]] * CatTemplate[[#This Row],[Year7]])*8/ParRatePM)</f>
        <v>0</v>
      </c>
      <c r="DI166" s="57">
        <f>IF(ISBLANK(CatTemplate[[#This Row],[St. unit effort]]),0,(CatTemplate[[#This Row],[St. unit effort]] * CatTemplate[[#This Row],[Year8]])*8/ParRatePM)</f>
        <v>0</v>
      </c>
      <c r="DJ166" s="57">
        <f>IF(ISBLANK(CatTemplate[[#This Row],[St. unit effort]]),0,(CatTemplate[[#This Row],[St. unit effort]] * CatTemplate[[#This Row],[Year9]])*8/ParRatePM)</f>
        <v>0</v>
      </c>
      <c r="DK166" s="57">
        <f>IF(ISBLANK(CatTemplate[[#This Row],[St. unit effort]]),0,(CatTemplate[[#This Row],[St. unit effort]] * CatTemplate[[#This Row],[Year10]])*8/ParRatePM)</f>
        <v>0</v>
      </c>
      <c r="DL166" s="57">
        <f>IF(ISBLANK(CatTemplate[[#This Row],[St. unit effort]]),0,(CatTemplate[[#This Row],[St. unit effort]] * CatTemplate[[#This Row],[Year11]])*8/ParRatePM)</f>
        <v>0</v>
      </c>
      <c r="DM166" s="57">
        <f>IF(ISBLANK(CatTemplate[[#This Row],[St. unit effort]]),0,(CatTemplate[[#This Row],[St. unit effort]] * CatTemplate[[#This Row],[Year12]])*8/ParRatePM)</f>
        <v>0</v>
      </c>
      <c r="DN166" s="57">
        <f>IF(ISBLANK(CatTemplate[[#This Row],[St. unit effort]]),0,(CatTemplate[[#This Row],[St. unit effort]] * CatTemplate[[#This Row],[Year13]])*8/ParRatePM)</f>
        <v>0</v>
      </c>
      <c r="DO166" s="57">
        <f>IF(ISBLANK(CatTemplate[[#This Row],[St. unit effort]]),0,(CatTemplate[[#This Row],[St. unit effort]] * CatTemplate[[#This Row],[Year14]])*8/ParRatePM)</f>
        <v>0</v>
      </c>
      <c r="DP166" s="57">
        <f>IF(ISBLANK(CatTemplate[[#This Row],[St. unit effort]]),0,(CatTemplate[[#This Row],[St. unit effort]] * CatTemplate[[#This Row],[Year15]])*8/ParRatePM)</f>
        <v>0</v>
      </c>
      <c r="DQ166" s="57">
        <f>IF(ISBLANK(CatTemplate[[#This Row],[St. unit effort]]),0,(CatTemplate[[#This Row],[St. unit effort]] * CatTemplate[[#This Row],[Year16]])*8/ParRatePM)</f>
        <v>0</v>
      </c>
      <c r="DR166" s="57">
        <f>IF(ISBLANK(CatTemplate[[#This Row],[St. unit effort]]),0,(CatTemplate[[#This Row],[St. unit effort]] * CatTemplate[[#This Row],[Year17]])*8/ParRatePM)</f>
        <v>0</v>
      </c>
      <c r="DS166" s="57">
        <f>IF(ISBLANK(CatTemplate[[#This Row],[St. unit effort]]),0,(CatTemplate[[#This Row],[St. unit effort]] * CatTemplate[[#This Row],[Year18]])*8/ParRatePM)</f>
        <v>0</v>
      </c>
      <c r="DT166" s="57">
        <f>IF(ISBLANK(CatTemplate[[#This Row],[St. unit effort]]),0,(CatTemplate[[#This Row],[St. unit effort]] * CatTemplate[[#This Row],[Year19]])*8/ParRatePM)</f>
        <v>0</v>
      </c>
      <c r="DU166" s="57">
        <f>IF(ISBLANK(CatTemplate[[#This Row],[St. unit effort]]),0,(CatTemplate[[#This Row],[St. unit effort]] * CatTemplate[[#This Row],[Year20]])*8/ParRatePM)</f>
        <v>0</v>
      </c>
      <c r="DV166" s="54">
        <f>SUM(CatTemplate[[#This Row],[PM1]:[PM20]])</f>
        <v>0</v>
      </c>
      <c r="DW166" s="56">
        <f t="shared" si="57"/>
        <v>0</v>
      </c>
      <c r="DX166" s="56">
        <f t="shared" si="57"/>
        <v>0</v>
      </c>
      <c r="DY166" s="56">
        <f t="shared" si="57"/>
        <v>0</v>
      </c>
      <c r="DZ166" s="56">
        <f t="shared" si="57"/>
        <v>0</v>
      </c>
      <c r="EA166" s="56">
        <f t="shared" si="57"/>
        <v>0</v>
      </c>
      <c r="EB166" s="56">
        <f t="shared" si="57"/>
        <v>0</v>
      </c>
      <c r="EC166" s="56">
        <f t="shared" si="57"/>
        <v>0</v>
      </c>
      <c r="ED166" s="56">
        <f t="shared" si="57"/>
        <v>0</v>
      </c>
      <c r="EE166" s="56">
        <f t="shared" si="57"/>
        <v>0</v>
      </c>
      <c r="EF166" s="56">
        <f t="shared" si="57"/>
        <v>0</v>
      </c>
      <c r="EG166" s="56">
        <f t="shared" si="57"/>
        <v>0</v>
      </c>
      <c r="EH166" s="56">
        <f t="shared" si="57"/>
        <v>0</v>
      </c>
      <c r="EI166" s="56">
        <f t="shared" si="57"/>
        <v>0</v>
      </c>
      <c r="EJ166" s="56">
        <f t="shared" si="57"/>
        <v>0</v>
      </c>
      <c r="EK166" s="56">
        <f t="shared" si="57"/>
        <v>0</v>
      </c>
      <c r="EL166" s="56">
        <f t="shared" ref="EL166:EP181" si="59">getCost(COLUMN(), ROW(), "Other")</f>
        <v>0</v>
      </c>
      <c r="EM166" s="56">
        <f t="shared" si="59"/>
        <v>0</v>
      </c>
      <c r="EN166" s="56">
        <f t="shared" si="59"/>
        <v>0</v>
      </c>
      <c r="EO166" s="56">
        <f t="shared" si="59"/>
        <v>0</v>
      </c>
      <c r="EP166" s="56">
        <f t="shared" si="59"/>
        <v>0</v>
      </c>
      <c r="EQ166" s="30">
        <f>CatTemplate[[#This Row],[Eq. unit cost]] * CatTemplate[[#This Row],[Eq. quantity]]</f>
        <v>0</v>
      </c>
      <c r="ER166" s="30">
        <f>CatTemplate[[#This Row],[Cons. unit cost]] *CatTemplate[[#This Row],[Cons. quantity]]</f>
        <v>0</v>
      </c>
      <c r="ES166" s="30">
        <f>CatTemplate[[#This Row],[Oth. unit cost]] *CatTemplate[[#This Row],[Oth. quantity]]</f>
        <v>0</v>
      </c>
      <c r="ET166" s="55">
        <f>SUM(CatTemplate[[#This Row],[CO1]:[CO20]])</f>
        <v>0</v>
      </c>
      <c r="EU166" s="56">
        <f t="shared" si="58"/>
        <v>0</v>
      </c>
      <c r="EV166" s="56">
        <f t="shared" si="58"/>
        <v>0</v>
      </c>
      <c r="EW166" s="56">
        <f t="shared" si="58"/>
        <v>0</v>
      </c>
      <c r="EX166" s="56">
        <f t="shared" si="58"/>
        <v>0</v>
      </c>
      <c r="EY166" s="56">
        <f t="shared" si="58"/>
        <v>0</v>
      </c>
      <c r="EZ166" s="56">
        <f t="shared" si="58"/>
        <v>0</v>
      </c>
      <c r="FA166" s="56">
        <f t="shared" si="58"/>
        <v>0</v>
      </c>
      <c r="FB166" s="56">
        <f t="shared" si="58"/>
        <v>0</v>
      </c>
      <c r="FC166" s="56">
        <f t="shared" si="58"/>
        <v>0</v>
      </c>
      <c r="FD166" s="56">
        <f t="shared" si="58"/>
        <v>0</v>
      </c>
      <c r="FE166" s="56">
        <f t="shared" si="58"/>
        <v>0</v>
      </c>
      <c r="FF166" s="56">
        <f t="shared" si="58"/>
        <v>0</v>
      </c>
      <c r="FG166" s="56">
        <f t="shared" si="58"/>
        <v>0</v>
      </c>
      <c r="FH166" s="56">
        <f t="shared" si="58"/>
        <v>0</v>
      </c>
      <c r="FI166" s="56">
        <f t="shared" si="58"/>
        <v>0</v>
      </c>
      <c r="FJ166" s="56">
        <f t="shared" ref="FJ166:FN181" si="60">getCost(COLUMN(), ROW(), "Staff")</f>
        <v>0</v>
      </c>
      <c r="FK166" s="56">
        <f t="shared" si="60"/>
        <v>0</v>
      </c>
      <c r="FL166" s="56">
        <f t="shared" si="60"/>
        <v>0</v>
      </c>
      <c r="FM166" s="56">
        <f t="shared" si="60"/>
        <v>0</v>
      </c>
      <c r="FN166" s="56">
        <f t="shared" si="60"/>
        <v>0</v>
      </c>
      <c r="FO166" s="58">
        <f>SUM(CatTemplate[[#This Row],[CS1]:[CS20]])</f>
        <v>0</v>
      </c>
      <c r="FP166" s="59">
        <f>CatTemplate[[#This Row],[Total Oth. cost]]+CatTemplate[[#This Row],[Total St. Cost]]</f>
        <v>0</v>
      </c>
      <c r="FQ166" s="33" t="e">
        <f t="shared" si="49"/>
        <v>#VALUE!</v>
      </c>
      <c r="FR166" s="33" t="e">
        <f t="shared" si="50"/>
        <v>#VALUE!</v>
      </c>
      <c r="FS166" s="30" t="e">
        <f>(CatTemplate[[#This Row],[CO1]] + CatTemplate[[#This Row],[CS1]]) * (1 + getRateOHFinal) * getRateMarkupFinal</f>
        <v>#VALUE!</v>
      </c>
      <c r="FT166" s="30" t="e">
        <f>(CatTemplate[[#This Row],[CO2]] + CatTemplate[[#This Row],[CS2]]) * (1 + getRateOHFinal) * getRateMarkupFinal</f>
        <v>#VALUE!</v>
      </c>
      <c r="FU166" s="30" t="e">
        <f>(CatTemplate[[#This Row],[CO3]] + CatTemplate[[#This Row],[CS3]]) * (1 + getRateOHFinal) * getRateMarkupFinal</f>
        <v>#VALUE!</v>
      </c>
      <c r="FV166" s="30" t="e">
        <f>(CatTemplate[[#This Row],[CO4]] + CatTemplate[[#This Row],[CS4]]) * (1 + getRateOHFinal) * getRateMarkupFinal</f>
        <v>#VALUE!</v>
      </c>
      <c r="FW166" s="30" t="e">
        <f>(CatTemplate[[#This Row],[CO5]] + CatTemplate[[#This Row],[CS5]]) * (1 + getRateOHFinal) * getRateMarkupFinal</f>
        <v>#VALUE!</v>
      </c>
      <c r="FX166" s="30" t="e">
        <f>(CatTemplate[[#This Row],[CO6]] + CatTemplate[[#This Row],[CS6]]) * (1 + getRateOHFinal) * getRateMarkupFinal</f>
        <v>#VALUE!</v>
      </c>
      <c r="FY166" s="30" t="e">
        <f>(CatTemplate[[#This Row],[CO7]] + CatTemplate[[#This Row],[CS7]]) * (1 + getRateOHFinal) * getRateMarkupFinal</f>
        <v>#VALUE!</v>
      </c>
      <c r="FZ166" s="30" t="e">
        <f>(CatTemplate[[#This Row],[CO8]] + CatTemplate[[#This Row],[CS8]]) * (1 + getRateOHFinal) * getRateMarkupFinal</f>
        <v>#VALUE!</v>
      </c>
      <c r="GA166" s="30" t="e">
        <f>(CatTemplate[[#This Row],[CO9]] + CatTemplate[[#This Row],[CS9]]) * (1 + getRateOHFinal) * getRateMarkupFinal</f>
        <v>#VALUE!</v>
      </c>
      <c r="GB166" s="30" t="e">
        <f>(CatTemplate[[#This Row],[CO10]] + CatTemplate[[#This Row],[CS10]]) * (1 + getRateOHFinal) * getRateMarkupFinal</f>
        <v>#VALUE!</v>
      </c>
      <c r="GC166" s="30" t="e">
        <f>(CatTemplate[[#This Row],[CO11]] + CatTemplate[[#This Row],[CS11]]) * (1 + getRateOHFinal) * getRateMarkupFinal</f>
        <v>#VALUE!</v>
      </c>
      <c r="GD166" s="30" t="e">
        <f>(CatTemplate[[#This Row],[CO12]] + CatTemplate[[#This Row],[CS12]]) * (1 + getRateOHFinal) * getRateMarkupFinal</f>
        <v>#VALUE!</v>
      </c>
      <c r="GE166" s="30" t="e">
        <f>(CatTemplate[[#This Row],[CO13]] + CatTemplate[[#This Row],[CS13]]) * (1 + getRateOHFinal) * getRateMarkupFinal</f>
        <v>#VALUE!</v>
      </c>
      <c r="GF166" s="30" t="e">
        <f>(CatTemplate[[#This Row],[CO14]] + CatTemplate[[#This Row],[CS14]]) * (1 + getRateOHFinal) * getRateMarkupFinal</f>
        <v>#VALUE!</v>
      </c>
      <c r="GG166" s="30" t="e">
        <f>(CatTemplate[[#This Row],[CO15]] + CatTemplate[[#This Row],[CS15]]) * (1 + getRateOHFinal) * getRateMarkupFinal</f>
        <v>#VALUE!</v>
      </c>
      <c r="GH166" s="30" t="e">
        <f>(CatTemplate[[#This Row],[CO16]] + CatTemplate[[#This Row],[CS16]]) * (1 + getRateOHFinal) * getRateMarkupFinal</f>
        <v>#VALUE!</v>
      </c>
      <c r="GI166" s="30" t="e">
        <f>(CatTemplate[[#This Row],[CO17]] + CatTemplate[[#This Row],[CS17]]) * (1 + getRateOHFinal) * getRateMarkupFinal</f>
        <v>#VALUE!</v>
      </c>
      <c r="GJ166" s="30" t="e">
        <f>(CatTemplate[[#This Row],[CO18]] + CatTemplate[[#This Row],[CS18]]) * (1 + getRateOHFinal) * getRateMarkupFinal</f>
        <v>#VALUE!</v>
      </c>
      <c r="GK166" s="30" t="e">
        <f>(CatTemplate[[#This Row],[CO19]] + CatTemplate[[#This Row],[CS19]]) * (1 + getRateOHFinal) * getRateMarkupFinal</f>
        <v>#VALUE!</v>
      </c>
      <c r="GL166" s="30" t="e">
        <f>(CatTemplate[[#This Row],[CO20]] + CatTemplate[[#This Row],[CS20]]) * (1 + getRateOHFinal) * getRateMarkupFinal</f>
        <v>#VALUE!</v>
      </c>
      <c r="GM166" s="30" t="e">
        <f t="shared" si="51"/>
        <v>#VALUE!</v>
      </c>
      <c r="GN166" s="30" t="e">
        <f t="shared" si="52"/>
        <v>#VALUE!</v>
      </c>
      <c r="GO166" s="30" t="e">
        <f t="shared" si="53"/>
        <v>#VALUE!</v>
      </c>
      <c r="GP166" s="30" t="e">
        <f t="shared" si="54"/>
        <v>#VALUE!</v>
      </c>
      <c r="GQ166" s="30" t="e">
        <f>(CatTemplate[[#This Row],[CO1]]+CatTemplate[[#This Row],[CS1]]) * (1+ getRateOHFinal) * (1 + getRateMarkupFinal)</f>
        <v>#VALUE!</v>
      </c>
      <c r="GR166" s="30" t="e">
        <f>(CatTemplate[[#This Row],[CO2]]+CatTemplate[[#This Row],[CS2]]) * (1+ getRateOHFinal) * (1 + getRateMarkupFinal)</f>
        <v>#VALUE!</v>
      </c>
      <c r="GS166" s="30" t="e">
        <f>(CatTemplate[[#This Row],[CO3]]+CatTemplate[[#This Row],[CS3]]) * (1+ getRateOHFinal) * (1 + getRateMarkupFinal)</f>
        <v>#VALUE!</v>
      </c>
      <c r="GT166" s="30" t="e">
        <f>(CatTemplate[[#This Row],[CO4]]+CatTemplate[[#This Row],[CS4]]) * (1+ getRateOHFinal) * (1 + getRateMarkupFinal)</f>
        <v>#VALUE!</v>
      </c>
      <c r="GU166" s="30" t="e">
        <f>(CatTemplate[[#This Row],[CO5]]+CatTemplate[[#This Row],[CS5]]) * (1+ getRateOHFinal) * (1 + getRateMarkupFinal)</f>
        <v>#VALUE!</v>
      </c>
      <c r="GV166" s="30" t="e">
        <f>(CatTemplate[[#This Row],[CO6]]+CatTemplate[[#This Row],[CS6]]) * (1+ getRateOHFinal) * (1 + getRateMarkupFinal)</f>
        <v>#VALUE!</v>
      </c>
      <c r="GW166" s="30" t="e">
        <f>(CatTemplate[[#This Row],[CO7]]+CatTemplate[[#This Row],[CS7]]) * (1+ getRateOHFinal) * (1 + getRateMarkupFinal)</f>
        <v>#VALUE!</v>
      </c>
      <c r="GX166" s="30" t="e">
        <f>(CatTemplate[[#This Row],[CO8]]+CatTemplate[[#This Row],[CS8]]) * (1+ getRateOHFinal) * (1 + getRateMarkupFinal)</f>
        <v>#VALUE!</v>
      </c>
      <c r="GY166" s="30" t="e">
        <f>(CatTemplate[[#This Row],[CO9]]+CatTemplate[[#This Row],[CS9]]) * (1+ getRateOHFinal) * (1 + getRateMarkupFinal)</f>
        <v>#VALUE!</v>
      </c>
      <c r="GZ166" s="30" t="e">
        <f>(CatTemplate[[#This Row],[CO10]]+CatTemplate[[#This Row],[CS10]]) * (1+ getRateOHFinal) * (1 + getRateMarkupFinal)</f>
        <v>#VALUE!</v>
      </c>
      <c r="HA166" s="30" t="e">
        <f>(CatTemplate[[#This Row],[CO11]]+CatTemplate[[#This Row],[CS11]]) * (1+ getRateOHFinal) * (1 + getRateMarkupFinal)</f>
        <v>#VALUE!</v>
      </c>
      <c r="HB166" s="30" t="e">
        <f>(CatTemplate[[#This Row],[CO12]]+CatTemplate[[#This Row],[CS12]]) * (1+ getRateOHFinal) * (1 + getRateMarkupFinal)</f>
        <v>#VALUE!</v>
      </c>
      <c r="HC166" s="30" t="e">
        <f>(CatTemplate[[#This Row],[CO13]]+CatTemplate[[#This Row],[CS13]]) * (1+ getRateOHFinal) * (1 + getRateMarkupFinal)</f>
        <v>#VALUE!</v>
      </c>
      <c r="HD166" s="30" t="e">
        <f>(CatTemplate[[#This Row],[CO14]]+CatTemplate[[#This Row],[CS14]]) * (1+ getRateOHFinal) * (1 + getRateMarkupFinal)</f>
        <v>#VALUE!</v>
      </c>
      <c r="HE166" s="30" t="e">
        <f>(CatTemplate[[#This Row],[CO15]]+CatTemplate[[#This Row],[CS15]]) * (1+ getRateOHFinal) * (1 + getRateMarkupFinal)</f>
        <v>#VALUE!</v>
      </c>
      <c r="HF166" s="30" t="e">
        <f>(CatTemplate[[#This Row],[CO16]]+CatTemplate[[#This Row],[CS16]]) * (1+ getRateOHFinal) * (1 + getRateMarkupFinal)</f>
        <v>#VALUE!</v>
      </c>
      <c r="HG166" s="30" t="e">
        <f>(CatTemplate[[#This Row],[CO17]]+CatTemplate[[#This Row],[CS17]]) * (1+ getRateOHFinal) * (1 + getRateMarkupFinal)</f>
        <v>#VALUE!</v>
      </c>
      <c r="HH166" s="30" t="e">
        <f>(CatTemplate[[#This Row],[CO18]]+CatTemplate[[#This Row],[CS18]]) * (1+ getRateOHFinal) * (1 + getRateMarkupFinal)</f>
        <v>#VALUE!</v>
      </c>
      <c r="HI166" s="30" t="e">
        <f>(CatTemplate[[#This Row],[CO19]]+CatTemplate[[#This Row],[CS19]]) * (1+ getRateOHFinal) * (1 + getRateMarkupFinal)</f>
        <v>#VALUE!</v>
      </c>
      <c r="HJ166" s="30" t="e">
        <f>(CatTemplate[[#This Row],[CO20]]+CatTemplate[[#This Row],[CS20]]) * (1+ getRateOHFinal) * (1 + getRateMarkupFinal)</f>
        <v>#VALUE!</v>
      </c>
      <c r="HK166" s="39" t="e">
        <f>CatTemplate[[#This Row],[Total cost]]+CatTemplate[[#This Row],[OH Amount]]+CatTemplate[[#This Row],[Markup]]</f>
        <v>#VALUE!</v>
      </c>
      <c r="HL166" s="63">
        <f>IF(CatTemplate[[#This Row],[Units]]="Days",CatTemplate[[#This Row],[Project quantity]]*CatTemplate[[#This Row],[St. unit effort]],CatTemplate[[#This Row],[Project quantity]])</f>
        <v>0</v>
      </c>
      <c r="HM166" s="287">
        <f>IFERROR(CatTemplate[[#This Row],[Total Price]]/(CatTemplate[[#This Row],[Final Quantity]]),0)</f>
        <v>0</v>
      </c>
      <c r="HN166" s="261"/>
    </row>
    <row r="167" spans="2:222" ht="25.5" customHeight="1" x14ac:dyDescent="0.2">
      <c r="B167" s="6" t="s">
        <v>75</v>
      </c>
      <c r="C167" s="22">
        <v>2</v>
      </c>
      <c r="D167" s="7" t="s">
        <v>75</v>
      </c>
      <c r="E167" s="24">
        <v>10</v>
      </c>
      <c r="F167" s="18" t="s">
        <v>164</v>
      </c>
      <c r="G167" s="26">
        <v>53</v>
      </c>
      <c r="H167" s="18" t="s">
        <v>860</v>
      </c>
      <c r="I167" s="18" t="s">
        <v>900</v>
      </c>
      <c r="J167" s="15" t="s">
        <v>28</v>
      </c>
      <c r="K167" s="15"/>
      <c r="L167" s="15" t="s">
        <v>140</v>
      </c>
      <c r="M167" s="15" t="s">
        <v>890</v>
      </c>
      <c r="N167" s="15" t="s">
        <v>858</v>
      </c>
      <c r="O167" s="320"/>
      <c r="P167" s="71"/>
      <c r="Q167" s="108"/>
      <c r="R167" s="73"/>
      <c r="S167" s="97"/>
      <c r="T167" s="100">
        <f>getEqUnitCost</f>
        <v>0</v>
      </c>
      <c r="U167" s="73">
        <f>getEqUnitEffort</f>
        <v>0</v>
      </c>
      <c r="V167" s="101">
        <f>getEqQuantity</f>
        <v>0</v>
      </c>
      <c r="W167" s="320"/>
      <c r="X167" s="100">
        <f>getConsUnitCost</f>
        <v>0</v>
      </c>
      <c r="Y167" s="73">
        <f>getConsUnitEffort</f>
        <v>0</v>
      </c>
      <c r="Z167" s="14">
        <f>getConsQuantity</f>
        <v>0</v>
      </c>
      <c r="AA167" s="320"/>
      <c r="AB167" s="72"/>
      <c r="AC167" s="112"/>
      <c r="AD167" s="14">
        <f>getOthQuantity</f>
        <v>0</v>
      </c>
      <c r="AE167" s="320"/>
      <c r="AF167" s="28" t="str">
        <f>IF(ISBLANK(CatTemplate[[#This Row],[Resource type]]),"",CatTemplate[[#This Row],[Resource type]])</f>
        <v>CIEC CRA</v>
      </c>
      <c r="AG167" s="242">
        <f>getStaffUnitCost</f>
        <v>529.72667641480098</v>
      </c>
      <c r="AH167" s="113">
        <f>getStaffUnitEffort</f>
        <v>0</v>
      </c>
      <c r="AI167" s="40">
        <f>getStaffQuantity</f>
        <v>0</v>
      </c>
      <c r="AJ167" s="41">
        <f>CatTemplate[[#This Row],[St. quantity]]*8/ParRatePM</f>
        <v>0</v>
      </c>
      <c r="AK167" s="320"/>
      <c r="AL167" s="53" t="str">
        <f>CatTemplate[[#This Row],[Item type]]</f>
        <v>Days</v>
      </c>
      <c r="AM167" s="12">
        <f>SUM(CatTemplate[[#This Row],[Year1]:[Year20]])</f>
        <v>0</v>
      </c>
      <c r="AN167" s="52"/>
      <c r="AO167" s="52"/>
      <c r="AP167" s="52"/>
      <c r="AQ167" s="8"/>
      <c r="AR167" s="8"/>
      <c r="AS167" s="8"/>
      <c r="AT167" s="8"/>
      <c r="AU167" s="8"/>
      <c r="AV167" s="8"/>
      <c r="AW167" s="8"/>
      <c r="AX167" s="8"/>
      <c r="AY167" s="8"/>
      <c r="AZ167" s="8"/>
      <c r="BA167" s="8"/>
      <c r="BB167" s="8"/>
      <c r="BC167" s="8"/>
      <c r="BD167" s="8"/>
      <c r="BE167" s="8"/>
      <c r="BF167" s="8"/>
      <c r="BG167" s="36"/>
      <c r="BH167" s="320"/>
      <c r="BI167" s="37" t="str">
        <f>getCostCategory</f>
        <v>07 Other costs</v>
      </c>
      <c r="BJ167" s="37" t="str">
        <f>getSection</f>
        <v>02 Patient visits and data collection</v>
      </c>
      <c r="BK167" s="32" t="str">
        <f>getObject</f>
        <v>Patient visits and data collection</v>
      </c>
      <c r="BL167" s="30">
        <f>IFERROR(getUnitCost * IF(CatTemplate[[#This Row],[Cost Category Comp.]]="01 Staff costs", 1,1),0)</f>
        <v>529.72667641480098</v>
      </c>
      <c r="BM167" s="29">
        <f>IF(AND(ISBLANK(CatTemplate[[#This Row],[Eq. unit cost]]),ISBLANK(CatTemplate[[#This Row],[Cons. unit cost]]),ISBLANK(CatTemplate[[#This Row],[Oth. unit cost]])), 0, IF(getUnitEffort =0,1,getUnitEffort) * CatTemplate[[#This Row],[Year1]])</f>
        <v>0</v>
      </c>
      <c r="BN167" s="29">
        <f>IF(AND(ISBLANK(CatTemplate[[#This Row],[Eq. unit cost]]),ISBLANK(CatTemplate[[#This Row],[Cons. unit cost]]),ISBLANK(CatTemplate[[#This Row],[Oth. unit cost]])), 0, IF(getUnitEffort =0,1,getUnitEffort) * CatTemplate[[#This Row],[Year2]])</f>
        <v>0</v>
      </c>
      <c r="BO167" s="29">
        <f>IF(AND(ISBLANK(CatTemplate[[#This Row],[Eq. unit cost]]),ISBLANK(CatTemplate[[#This Row],[Cons. unit cost]]),ISBLANK(CatTemplate[[#This Row],[Oth. unit cost]])), 0, IF(getUnitEffort =0,1,getUnitEffort) * CatTemplate[[#This Row],[Year3]])</f>
        <v>0</v>
      </c>
      <c r="BP167" s="29">
        <f>IF(AND(ISBLANK(CatTemplate[[#This Row],[Eq. unit cost]]),ISBLANK(CatTemplate[[#This Row],[Cons. unit cost]]),ISBLANK(CatTemplate[[#This Row],[Oth. unit cost]])), 0, IF(getUnitEffort =0,1,getUnitEffort) * CatTemplate[[#This Row],[Year4]])</f>
        <v>0</v>
      </c>
      <c r="BQ167" s="29">
        <f>IF(AND(ISBLANK(CatTemplate[[#This Row],[Eq. unit cost]]),ISBLANK(CatTemplate[[#This Row],[Cons. unit cost]]),ISBLANK(CatTemplate[[#This Row],[Oth. unit cost]])), 0, IF(getUnitEffort =0,1,getUnitEffort) * CatTemplate[[#This Row],[Year5]])</f>
        <v>0</v>
      </c>
      <c r="BR167" s="29">
        <f>IF(AND(ISBLANK(CatTemplate[[#This Row],[Eq. unit cost]]),ISBLANK(CatTemplate[[#This Row],[Cons. unit cost]]),ISBLANK(CatTemplate[[#This Row],[Oth. unit cost]])), 0, IF(getUnitEffort =0,1,getUnitEffort) * CatTemplate[[#This Row],[Year6]])</f>
        <v>0</v>
      </c>
      <c r="BS167" s="29">
        <f>IF(AND(ISBLANK(CatTemplate[[#This Row],[Eq. unit cost]]),ISBLANK(CatTemplate[[#This Row],[Cons. unit cost]]),ISBLANK(CatTemplate[[#This Row],[Oth. unit cost]])), 0, IF(getUnitEffort =0,1,getUnitEffort) * CatTemplate[[#This Row],[Year7]])</f>
        <v>0</v>
      </c>
      <c r="BT167" s="29">
        <f>IF(AND(ISBLANK(CatTemplate[[#This Row],[Eq. unit cost]]),ISBLANK(CatTemplate[[#This Row],[Cons. unit cost]]),ISBLANK(CatTemplate[[#This Row],[Oth. unit cost]])), 0, IF(getUnitEffort =0,1,getUnitEffort) * CatTemplate[[#This Row],[Year8]])</f>
        <v>0</v>
      </c>
      <c r="BU167" s="29">
        <f>IF(AND(ISBLANK(CatTemplate[[#This Row],[Eq. unit cost]]),ISBLANK(CatTemplate[[#This Row],[Cons. unit cost]]),ISBLANK(CatTemplate[[#This Row],[Oth. unit cost]])), 0, IF(getUnitEffort =0,1,getUnitEffort) * CatTemplate[[#This Row],[Year9]])</f>
        <v>0</v>
      </c>
      <c r="BV167" s="29">
        <f>IF(AND(ISBLANK(CatTemplate[[#This Row],[Eq. unit cost]]),ISBLANK(CatTemplate[[#This Row],[Cons. unit cost]]),ISBLANK(CatTemplate[[#This Row],[Oth. unit cost]])), 0, IF(getUnitEffort =0,1,getUnitEffort) * CatTemplate[[#This Row],[Year10]])</f>
        <v>0</v>
      </c>
      <c r="BW167" s="29">
        <f>IF(AND(ISBLANK(CatTemplate[[#This Row],[Eq. unit cost]]),ISBLANK(CatTemplate[[#This Row],[Cons. unit cost]]),ISBLANK(CatTemplate[[#This Row],[Oth. unit cost]])), 0, IF(getUnitEffort =0,1,getUnitEffort) * CatTemplate[[#This Row],[Year11]])</f>
        <v>0</v>
      </c>
      <c r="BX167" s="29">
        <f>IF(AND(ISBLANK(CatTemplate[[#This Row],[Eq. unit cost]]),ISBLANK(CatTemplate[[#This Row],[Cons. unit cost]]),ISBLANK(CatTemplate[[#This Row],[Oth. unit cost]])), 0, IF(getUnitEffort =0,1,getUnitEffort) * CatTemplate[[#This Row],[Year12]])</f>
        <v>0</v>
      </c>
      <c r="BY167" s="29">
        <f>IF(AND(ISBLANK(CatTemplate[[#This Row],[Eq. unit cost]]),ISBLANK(CatTemplate[[#This Row],[Cons. unit cost]]),ISBLANK(CatTemplate[[#This Row],[Oth. unit cost]])), 0, IF(getUnitEffort =0,1,getUnitEffort) * CatTemplate[[#This Row],[Year13]])</f>
        <v>0</v>
      </c>
      <c r="BZ167" s="29">
        <f>IF(AND(ISBLANK(CatTemplate[[#This Row],[Eq. unit cost]]),ISBLANK(CatTemplate[[#This Row],[Cons. unit cost]]),ISBLANK(CatTemplate[[#This Row],[Oth. unit cost]])), 0, IF(getUnitEffort =0,1,getUnitEffort) * CatTemplate[[#This Row],[Year14]])</f>
        <v>0</v>
      </c>
      <c r="CA167" s="29">
        <f>IF(AND(ISBLANK(CatTemplate[[#This Row],[Eq. unit cost]]),ISBLANK(CatTemplate[[#This Row],[Cons. unit cost]]),ISBLANK(CatTemplate[[#This Row],[Oth. unit cost]])), 0, IF(getUnitEffort =0,1,getUnitEffort) * CatTemplate[[#This Row],[Year15]])</f>
        <v>0</v>
      </c>
      <c r="CB167" s="29">
        <f>IF(AND(ISBLANK(CatTemplate[[#This Row],[Eq. unit cost]]),ISBLANK(CatTemplate[[#This Row],[Cons. unit cost]]),ISBLANK(CatTemplate[[#This Row],[Oth. unit cost]])), 0, IF(getUnitEffort =0,1,getUnitEffort) * CatTemplate[[#This Row],[Year16]])</f>
        <v>0</v>
      </c>
      <c r="CC167" s="29">
        <f>IF(AND(ISBLANK(CatTemplate[[#This Row],[Eq. unit cost]]),ISBLANK(CatTemplate[[#This Row],[Cons. unit cost]]),ISBLANK(CatTemplate[[#This Row],[Oth. unit cost]])), 0, IF(getUnitEffort =0,1,getUnitEffort) * CatTemplate[[#This Row],[Year17]])</f>
        <v>0</v>
      </c>
      <c r="CD167" s="29">
        <f>IF(AND(ISBLANK(CatTemplate[[#This Row],[Eq. unit cost]]),ISBLANK(CatTemplate[[#This Row],[Cons. unit cost]]),ISBLANK(CatTemplate[[#This Row],[Oth. unit cost]])), 0, IF(getUnitEffort =0,1,getUnitEffort) * CatTemplate[[#This Row],[Year18]])</f>
        <v>0</v>
      </c>
      <c r="CE167" s="29">
        <f>IF(AND(ISBLANK(CatTemplate[[#This Row],[Eq. unit cost]]),ISBLANK(CatTemplate[[#This Row],[Cons. unit cost]]),ISBLANK(CatTemplate[[#This Row],[Oth. unit cost]])), 0, IF(getUnitEffort =0,1,getUnitEffort) * CatTemplate[[#This Row],[Year19]])</f>
        <v>0</v>
      </c>
      <c r="CF167" s="29">
        <f>IF(AND(ISBLANK(CatTemplate[[#This Row],[Eq. unit cost]]),ISBLANK(CatTemplate[[#This Row],[Cons. unit cost]]),ISBLANK(CatTemplate[[#This Row],[Oth. unit cost]])), 0, IF(getUnitEffort =0,1,getUnitEffort) * CatTemplate[[#This Row],[Year20]])</f>
        <v>0</v>
      </c>
      <c r="CG167" s="45">
        <f>SUM(CatTemplate[[#This Row],[Q1]:[Q20]])</f>
        <v>0</v>
      </c>
      <c r="CH167" s="29">
        <f>IF(ISBLANK(CatTemplate[[#This Row],[St. unit effort]]),0,(CatTemplate[[#This Row],[St. unit effort]] * CatTemplate[[#This Row],[Year1]]))</f>
        <v>0</v>
      </c>
      <c r="CI167" s="29">
        <f>IF(ISBLANK(CatTemplate[[#This Row],[St. unit effort]]),0,(CatTemplate[[#This Row],[St. unit effort]] * CatTemplate[[#This Row],[Year2]]))</f>
        <v>0</v>
      </c>
      <c r="CJ167" s="29">
        <f>IF(ISBLANK(CatTemplate[[#This Row],[St. unit effort]]),0,(CatTemplate[[#This Row],[St. unit effort]] * CatTemplate[[#This Row],[Year3]]))</f>
        <v>0</v>
      </c>
      <c r="CK167" s="29">
        <f>IF(ISBLANK(CatTemplate[[#This Row],[St. unit effort]]),0,(CatTemplate[[#This Row],[St. unit effort]] * CatTemplate[[#This Row],[Year4]]))</f>
        <v>0</v>
      </c>
      <c r="CL167" s="29">
        <f>IF(ISBLANK(CatTemplate[[#This Row],[St. unit effort]]),0,(CatTemplate[[#This Row],[St. unit effort]] * CatTemplate[[#This Row],[Year5]]))</f>
        <v>0</v>
      </c>
      <c r="CM167" s="29">
        <f>IF(ISBLANK(CatTemplate[[#This Row],[St. unit effort]]),0,(CatTemplate[[#This Row],[St. unit effort]] * CatTemplate[[#This Row],[Year6]]))</f>
        <v>0</v>
      </c>
      <c r="CN167" s="29">
        <f>IF(ISBLANK(CatTemplate[[#This Row],[St. unit effort]]),0,(CatTemplate[[#This Row],[St. unit effort]] * CatTemplate[[#This Row],[Year7]]))</f>
        <v>0</v>
      </c>
      <c r="CO167" s="29">
        <f>IF(ISBLANK(CatTemplate[[#This Row],[St. unit effort]]),0,(CatTemplate[[#This Row],[St. unit effort]] * CatTemplate[[#This Row],[Year8]]))</f>
        <v>0</v>
      </c>
      <c r="CP167" s="29">
        <f>IF(ISBLANK(CatTemplate[[#This Row],[St. unit effort]]),0,(CatTemplate[[#This Row],[St. unit effort]] * CatTemplate[[#This Row],[Year9]]))</f>
        <v>0</v>
      </c>
      <c r="CQ167" s="29">
        <f>IF(ISBLANK(CatTemplate[[#This Row],[St. unit effort]]),0,(CatTemplate[[#This Row],[St. unit effort]] * CatTemplate[[#This Row],[Year10]]))</f>
        <v>0</v>
      </c>
      <c r="CR167" s="29">
        <f>IF(ISBLANK(CatTemplate[[#This Row],[St. unit effort]]),0,(CatTemplate[[#This Row],[St. unit effort]] * CatTemplate[[#This Row],[Year11]]))</f>
        <v>0</v>
      </c>
      <c r="CS167" s="29">
        <f>IF(ISBLANK(CatTemplate[[#This Row],[St. unit effort]]),0,(CatTemplate[[#This Row],[St. unit effort]] * CatTemplate[[#This Row],[Year12]]))</f>
        <v>0</v>
      </c>
      <c r="CT167" s="29">
        <f>IF(ISBLANK(CatTemplate[[#This Row],[St. unit effort]]),0,(CatTemplate[[#This Row],[St. unit effort]] * CatTemplate[[#This Row],[Year13]]))</f>
        <v>0</v>
      </c>
      <c r="CU167" s="29">
        <f>IF(ISBLANK(CatTemplate[[#This Row],[St. unit effort]]),0,(CatTemplate[[#This Row],[St. unit effort]] * CatTemplate[[#This Row],[Year14]]))</f>
        <v>0</v>
      </c>
      <c r="CV167" s="29">
        <f>IF(ISBLANK(CatTemplate[[#This Row],[St. unit effort]]),0,(CatTemplate[[#This Row],[St. unit effort]] * CatTemplate[[#This Row],[Year15]]))</f>
        <v>0</v>
      </c>
      <c r="CW167" s="29">
        <f>IF(ISBLANK(CatTemplate[[#This Row],[St. unit effort]]),0,(CatTemplate[[#This Row],[St. unit effort]] * CatTemplate[[#This Row],[Year16]]))</f>
        <v>0</v>
      </c>
      <c r="CX167" s="29">
        <f>IF(ISBLANK(CatTemplate[[#This Row],[St. unit effort]]),0,(CatTemplate[[#This Row],[St. unit effort]] * CatTemplate[[#This Row],[Year17]]))</f>
        <v>0</v>
      </c>
      <c r="CY167" s="29">
        <f>IF(ISBLANK(CatTemplate[[#This Row],[St. unit effort]]),0,(CatTemplate[[#This Row],[St. unit effort]] * CatTemplate[[#This Row],[Year18]]))</f>
        <v>0</v>
      </c>
      <c r="CZ167" s="29">
        <f>IF(ISBLANK(CatTemplate[[#This Row],[St. unit effort]]),0,(CatTemplate[[#This Row],[St. unit effort]] * CatTemplate[[#This Row],[Year19]]))</f>
        <v>0</v>
      </c>
      <c r="DA167" s="29">
        <f>IF(ISBLANK(CatTemplate[[#This Row],[St. unit effort]]),0,(CatTemplate[[#This Row],[St. unit effort]] * CatTemplate[[#This Row],[Year20]]))</f>
        <v>0</v>
      </c>
      <c r="DB167" s="57">
        <f>IF(ISBLANK(CatTemplate[[#This Row],[St. unit effort]]),0,(CatTemplate[[#This Row],[St. unit effort]] * CatTemplate[[#This Row],[Year1]])*8/ParRatePM)</f>
        <v>0</v>
      </c>
      <c r="DC167" s="57">
        <f>IF(ISBLANK(CatTemplate[[#This Row],[St. unit effort]]),0,(CatTemplate[[#This Row],[St. unit effort]] * CatTemplate[[#This Row],[Year2]])*8/ParRatePM)</f>
        <v>0</v>
      </c>
      <c r="DD167" s="57">
        <f>IF(ISBLANK(CatTemplate[[#This Row],[St. unit effort]]),0,(CatTemplate[[#This Row],[St. unit effort]] * CatTemplate[[#This Row],[Year3]])*8/ParRatePM)</f>
        <v>0</v>
      </c>
      <c r="DE167" s="57">
        <f>IF(ISBLANK(CatTemplate[[#This Row],[St. unit effort]]),0,(CatTemplate[[#This Row],[St. unit effort]] * CatTemplate[[#This Row],[Year4]])*8/ParRatePM)</f>
        <v>0</v>
      </c>
      <c r="DF167" s="57">
        <f>IF(ISBLANK(CatTemplate[[#This Row],[St. unit effort]]),0,(CatTemplate[[#This Row],[St. unit effort]] * CatTemplate[[#This Row],[Year5]])*8/ParRatePM)</f>
        <v>0</v>
      </c>
      <c r="DG167" s="57">
        <f>IF(ISBLANK(CatTemplate[[#This Row],[St. unit effort]]),0,(CatTemplate[[#This Row],[St. unit effort]] * CatTemplate[[#This Row],[Year6]])*8/ParRatePM)</f>
        <v>0</v>
      </c>
      <c r="DH167" s="57">
        <f>IF(ISBLANK(CatTemplate[[#This Row],[St. unit effort]]),0,(CatTemplate[[#This Row],[St. unit effort]] * CatTemplate[[#This Row],[Year7]])*8/ParRatePM)</f>
        <v>0</v>
      </c>
      <c r="DI167" s="57">
        <f>IF(ISBLANK(CatTemplate[[#This Row],[St. unit effort]]),0,(CatTemplate[[#This Row],[St. unit effort]] * CatTemplate[[#This Row],[Year8]])*8/ParRatePM)</f>
        <v>0</v>
      </c>
      <c r="DJ167" s="57">
        <f>IF(ISBLANK(CatTemplate[[#This Row],[St. unit effort]]),0,(CatTemplate[[#This Row],[St. unit effort]] * CatTemplate[[#This Row],[Year9]])*8/ParRatePM)</f>
        <v>0</v>
      </c>
      <c r="DK167" s="57">
        <f>IF(ISBLANK(CatTemplate[[#This Row],[St. unit effort]]),0,(CatTemplate[[#This Row],[St. unit effort]] * CatTemplate[[#This Row],[Year10]])*8/ParRatePM)</f>
        <v>0</v>
      </c>
      <c r="DL167" s="57">
        <f>IF(ISBLANK(CatTemplate[[#This Row],[St. unit effort]]),0,(CatTemplate[[#This Row],[St. unit effort]] * CatTemplate[[#This Row],[Year11]])*8/ParRatePM)</f>
        <v>0</v>
      </c>
      <c r="DM167" s="57">
        <f>IF(ISBLANK(CatTemplate[[#This Row],[St. unit effort]]),0,(CatTemplate[[#This Row],[St. unit effort]] * CatTemplate[[#This Row],[Year12]])*8/ParRatePM)</f>
        <v>0</v>
      </c>
      <c r="DN167" s="57">
        <f>IF(ISBLANK(CatTemplate[[#This Row],[St. unit effort]]),0,(CatTemplate[[#This Row],[St. unit effort]] * CatTemplate[[#This Row],[Year13]])*8/ParRatePM)</f>
        <v>0</v>
      </c>
      <c r="DO167" s="57">
        <f>IF(ISBLANK(CatTemplate[[#This Row],[St. unit effort]]),0,(CatTemplate[[#This Row],[St. unit effort]] * CatTemplate[[#This Row],[Year14]])*8/ParRatePM)</f>
        <v>0</v>
      </c>
      <c r="DP167" s="57">
        <f>IF(ISBLANK(CatTemplate[[#This Row],[St. unit effort]]),0,(CatTemplate[[#This Row],[St. unit effort]] * CatTemplate[[#This Row],[Year15]])*8/ParRatePM)</f>
        <v>0</v>
      </c>
      <c r="DQ167" s="57">
        <f>IF(ISBLANK(CatTemplate[[#This Row],[St. unit effort]]),0,(CatTemplate[[#This Row],[St. unit effort]] * CatTemplate[[#This Row],[Year16]])*8/ParRatePM)</f>
        <v>0</v>
      </c>
      <c r="DR167" s="57">
        <f>IF(ISBLANK(CatTemplate[[#This Row],[St. unit effort]]),0,(CatTemplate[[#This Row],[St. unit effort]] * CatTemplate[[#This Row],[Year17]])*8/ParRatePM)</f>
        <v>0</v>
      </c>
      <c r="DS167" s="57">
        <f>IF(ISBLANK(CatTemplate[[#This Row],[St. unit effort]]),0,(CatTemplate[[#This Row],[St. unit effort]] * CatTemplate[[#This Row],[Year18]])*8/ParRatePM)</f>
        <v>0</v>
      </c>
      <c r="DT167" s="57">
        <f>IF(ISBLANK(CatTemplate[[#This Row],[St. unit effort]]),0,(CatTemplate[[#This Row],[St. unit effort]] * CatTemplate[[#This Row],[Year19]])*8/ParRatePM)</f>
        <v>0</v>
      </c>
      <c r="DU167" s="57">
        <f>IF(ISBLANK(CatTemplate[[#This Row],[St. unit effort]]),0,(CatTemplate[[#This Row],[St. unit effort]] * CatTemplate[[#This Row],[Year20]])*8/ParRatePM)</f>
        <v>0</v>
      </c>
      <c r="DV167" s="54">
        <f>SUM(CatTemplate[[#This Row],[PM1]:[PM20]])</f>
        <v>0</v>
      </c>
      <c r="DW167" s="56">
        <f t="shared" ref="DW167:EL182" si="61">getCost(COLUMN(), ROW(), "Other")</f>
        <v>0</v>
      </c>
      <c r="DX167" s="56">
        <f t="shared" si="61"/>
        <v>0</v>
      </c>
      <c r="DY167" s="56">
        <f t="shared" si="61"/>
        <v>0</v>
      </c>
      <c r="DZ167" s="56">
        <f t="shared" si="61"/>
        <v>0</v>
      </c>
      <c r="EA167" s="56">
        <f t="shared" si="61"/>
        <v>0</v>
      </c>
      <c r="EB167" s="56">
        <f t="shared" si="61"/>
        <v>0</v>
      </c>
      <c r="EC167" s="56">
        <f t="shared" si="61"/>
        <v>0</v>
      </c>
      <c r="ED167" s="56">
        <f t="shared" si="61"/>
        <v>0</v>
      </c>
      <c r="EE167" s="56">
        <f t="shared" si="61"/>
        <v>0</v>
      </c>
      <c r="EF167" s="56">
        <f t="shared" si="61"/>
        <v>0</v>
      </c>
      <c r="EG167" s="56">
        <f t="shared" si="61"/>
        <v>0</v>
      </c>
      <c r="EH167" s="56">
        <f t="shared" si="61"/>
        <v>0</v>
      </c>
      <c r="EI167" s="56">
        <f t="shared" si="61"/>
        <v>0</v>
      </c>
      <c r="EJ167" s="56">
        <f t="shared" si="61"/>
        <v>0</v>
      </c>
      <c r="EK167" s="56">
        <f t="shared" si="61"/>
        <v>0</v>
      </c>
      <c r="EL167" s="56">
        <f t="shared" si="61"/>
        <v>0</v>
      </c>
      <c r="EM167" s="56">
        <f t="shared" si="59"/>
        <v>0</v>
      </c>
      <c r="EN167" s="56">
        <f t="shared" si="59"/>
        <v>0</v>
      </c>
      <c r="EO167" s="56">
        <f t="shared" si="59"/>
        <v>0</v>
      </c>
      <c r="EP167" s="56">
        <f t="shared" si="59"/>
        <v>0</v>
      </c>
      <c r="EQ167" s="30">
        <f>CatTemplate[[#This Row],[Eq. unit cost]] * CatTemplate[[#This Row],[Eq. quantity]]</f>
        <v>0</v>
      </c>
      <c r="ER167" s="30">
        <f>CatTemplate[[#This Row],[Cons. unit cost]] *CatTemplate[[#This Row],[Cons. quantity]]</f>
        <v>0</v>
      </c>
      <c r="ES167" s="30">
        <f>CatTemplate[[#This Row],[Oth. unit cost]] *CatTemplate[[#This Row],[Oth. quantity]]</f>
        <v>0</v>
      </c>
      <c r="ET167" s="55">
        <f>SUM(CatTemplate[[#This Row],[CO1]:[CO20]])</f>
        <v>0</v>
      </c>
      <c r="EU167" s="56">
        <f t="shared" ref="EU167:FJ182" si="62">getCost(COLUMN(), ROW(), "Staff")</f>
        <v>0</v>
      </c>
      <c r="EV167" s="56">
        <f t="shared" si="62"/>
        <v>0</v>
      </c>
      <c r="EW167" s="56">
        <f t="shared" si="62"/>
        <v>0</v>
      </c>
      <c r="EX167" s="56">
        <f t="shared" si="62"/>
        <v>0</v>
      </c>
      <c r="EY167" s="56">
        <f t="shared" si="62"/>
        <v>0</v>
      </c>
      <c r="EZ167" s="56">
        <f t="shared" si="62"/>
        <v>0</v>
      </c>
      <c r="FA167" s="56">
        <f t="shared" si="62"/>
        <v>0</v>
      </c>
      <c r="FB167" s="56">
        <f t="shared" si="62"/>
        <v>0</v>
      </c>
      <c r="FC167" s="56">
        <f t="shared" si="62"/>
        <v>0</v>
      </c>
      <c r="FD167" s="56">
        <f t="shared" si="62"/>
        <v>0</v>
      </c>
      <c r="FE167" s="56">
        <f t="shared" si="62"/>
        <v>0</v>
      </c>
      <c r="FF167" s="56">
        <f t="shared" si="62"/>
        <v>0</v>
      </c>
      <c r="FG167" s="56">
        <f t="shared" si="62"/>
        <v>0</v>
      </c>
      <c r="FH167" s="56">
        <f t="shared" si="62"/>
        <v>0</v>
      </c>
      <c r="FI167" s="56">
        <f t="shared" si="62"/>
        <v>0</v>
      </c>
      <c r="FJ167" s="56">
        <f t="shared" si="62"/>
        <v>0</v>
      </c>
      <c r="FK167" s="56">
        <f t="shared" si="60"/>
        <v>0</v>
      </c>
      <c r="FL167" s="56">
        <f t="shared" si="60"/>
        <v>0</v>
      </c>
      <c r="FM167" s="56">
        <f t="shared" si="60"/>
        <v>0</v>
      </c>
      <c r="FN167" s="56">
        <f t="shared" si="60"/>
        <v>0</v>
      </c>
      <c r="FO167" s="58">
        <f>SUM(CatTemplate[[#This Row],[CS1]:[CS20]])</f>
        <v>0</v>
      </c>
      <c r="FP167" s="59">
        <f>CatTemplate[[#This Row],[Total Oth. cost]]+CatTemplate[[#This Row],[Total St. Cost]]</f>
        <v>0</v>
      </c>
      <c r="FQ167" s="33" t="e">
        <f t="shared" si="49"/>
        <v>#VALUE!</v>
      </c>
      <c r="FR167" s="33" t="e">
        <f t="shared" si="50"/>
        <v>#VALUE!</v>
      </c>
      <c r="FS167" s="30" t="e">
        <f>(CatTemplate[[#This Row],[CO1]] + CatTemplate[[#This Row],[CS1]]) * (1 + getRateOHFinal) * getRateMarkupFinal</f>
        <v>#VALUE!</v>
      </c>
      <c r="FT167" s="30" t="e">
        <f>(CatTemplate[[#This Row],[CO2]] + CatTemplate[[#This Row],[CS2]]) * (1 + getRateOHFinal) * getRateMarkupFinal</f>
        <v>#VALUE!</v>
      </c>
      <c r="FU167" s="30" t="e">
        <f>(CatTemplate[[#This Row],[CO3]] + CatTemplate[[#This Row],[CS3]]) * (1 + getRateOHFinal) * getRateMarkupFinal</f>
        <v>#VALUE!</v>
      </c>
      <c r="FV167" s="30" t="e">
        <f>(CatTemplate[[#This Row],[CO4]] + CatTemplate[[#This Row],[CS4]]) * (1 + getRateOHFinal) * getRateMarkupFinal</f>
        <v>#VALUE!</v>
      </c>
      <c r="FW167" s="30" t="e">
        <f>(CatTemplate[[#This Row],[CO5]] + CatTemplate[[#This Row],[CS5]]) * (1 + getRateOHFinal) * getRateMarkupFinal</f>
        <v>#VALUE!</v>
      </c>
      <c r="FX167" s="30" t="e">
        <f>(CatTemplate[[#This Row],[CO6]] + CatTemplate[[#This Row],[CS6]]) * (1 + getRateOHFinal) * getRateMarkupFinal</f>
        <v>#VALUE!</v>
      </c>
      <c r="FY167" s="30" t="e">
        <f>(CatTemplate[[#This Row],[CO7]] + CatTemplate[[#This Row],[CS7]]) * (1 + getRateOHFinal) * getRateMarkupFinal</f>
        <v>#VALUE!</v>
      </c>
      <c r="FZ167" s="30" t="e">
        <f>(CatTemplate[[#This Row],[CO8]] + CatTemplate[[#This Row],[CS8]]) * (1 + getRateOHFinal) * getRateMarkupFinal</f>
        <v>#VALUE!</v>
      </c>
      <c r="GA167" s="30" t="e">
        <f>(CatTemplate[[#This Row],[CO9]] + CatTemplate[[#This Row],[CS9]]) * (1 + getRateOHFinal) * getRateMarkupFinal</f>
        <v>#VALUE!</v>
      </c>
      <c r="GB167" s="30" t="e">
        <f>(CatTemplate[[#This Row],[CO10]] + CatTemplate[[#This Row],[CS10]]) * (1 + getRateOHFinal) * getRateMarkupFinal</f>
        <v>#VALUE!</v>
      </c>
      <c r="GC167" s="30" t="e">
        <f>(CatTemplate[[#This Row],[CO11]] + CatTemplate[[#This Row],[CS11]]) * (1 + getRateOHFinal) * getRateMarkupFinal</f>
        <v>#VALUE!</v>
      </c>
      <c r="GD167" s="30" t="e">
        <f>(CatTemplate[[#This Row],[CO12]] + CatTemplate[[#This Row],[CS12]]) * (1 + getRateOHFinal) * getRateMarkupFinal</f>
        <v>#VALUE!</v>
      </c>
      <c r="GE167" s="30" t="e">
        <f>(CatTemplate[[#This Row],[CO13]] + CatTemplate[[#This Row],[CS13]]) * (1 + getRateOHFinal) * getRateMarkupFinal</f>
        <v>#VALUE!</v>
      </c>
      <c r="GF167" s="30" t="e">
        <f>(CatTemplate[[#This Row],[CO14]] + CatTemplate[[#This Row],[CS14]]) * (1 + getRateOHFinal) * getRateMarkupFinal</f>
        <v>#VALUE!</v>
      </c>
      <c r="GG167" s="30" t="e">
        <f>(CatTemplate[[#This Row],[CO15]] + CatTemplate[[#This Row],[CS15]]) * (1 + getRateOHFinal) * getRateMarkupFinal</f>
        <v>#VALUE!</v>
      </c>
      <c r="GH167" s="30" t="e">
        <f>(CatTemplate[[#This Row],[CO16]] + CatTemplate[[#This Row],[CS16]]) * (1 + getRateOHFinal) * getRateMarkupFinal</f>
        <v>#VALUE!</v>
      </c>
      <c r="GI167" s="30" t="e">
        <f>(CatTemplate[[#This Row],[CO17]] + CatTemplate[[#This Row],[CS17]]) * (1 + getRateOHFinal) * getRateMarkupFinal</f>
        <v>#VALUE!</v>
      </c>
      <c r="GJ167" s="30" t="e">
        <f>(CatTemplate[[#This Row],[CO18]] + CatTemplate[[#This Row],[CS18]]) * (1 + getRateOHFinal) * getRateMarkupFinal</f>
        <v>#VALUE!</v>
      </c>
      <c r="GK167" s="30" t="e">
        <f>(CatTemplate[[#This Row],[CO19]] + CatTemplate[[#This Row],[CS19]]) * (1 + getRateOHFinal) * getRateMarkupFinal</f>
        <v>#VALUE!</v>
      </c>
      <c r="GL167" s="30" t="e">
        <f>(CatTemplate[[#This Row],[CO20]] + CatTemplate[[#This Row],[CS20]]) * (1 + getRateOHFinal) * getRateMarkupFinal</f>
        <v>#VALUE!</v>
      </c>
      <c r="GM167" s="30" t="e">
        <f t="shared" si="51"/>
        <v>#VALUE!</v>
      </c>
      <c r="GN167" s="30" t="e">
        <f t="shared" si="52"/>
        <v>#VALUE!</v>
      </c>
      <c r="GO167" s="30" t="e">
        <f t="shared" si="53"/>
        <v>#VALUE!</v>
      </c>
      <c r="GP167" s="30" t="e">
        <f t="shared" si="54"/>
        <v>#VALUE!</v>
      </c>
      <c r="GQ167" s="30" t="e">
        <f>(CatTemplate[[#This Row],[CO1]]+CatTemplate[[#This Row],[CS1]]) * (1+ getRateOHFinal) * (1 + getRateMarkupFinal)</f>
        <v>#VALUE!</v>
      </c>
      <c r="GR167" s="30" t="e">
        <f>(CatTemplate[[#This Row],[CO2]]+CatTemplate[[#This Row],[CS2]]) * (1+ getRateOHFinal) * (1 + getRateMarkupFinal)</f>
        <v>#VALUE!</v>
      </c>
      <c r="GS167" s="30" t="e">
        <f>(CatTemplate[[#This Row],[CO3]]+CatTemplate[[#This Row],[CS3]]) * (1+ getRateOHFinal) * (1 + getRateMarkupFinal)</f>
        <v>#VALUE!</v>
      </c>
      <c r="GT167" s="30" t="e">
        <f>(CatTemplate[[#This Row],[CO4]]+CatTemplate[[#This Row],[CS4]]) * (1+ getRateOHFinal) * (1 + getRateMarkupFinal)</f>
        <v>#VALUE!</v>
      </c>
      <c r="GU167" s="30" t="e">
        <f>(CatTemplate[[#This Row],[CO5]]+CatTemplate[[#This Row],[CS5]]) * (1+ getRateOHFinal) * (1 + getRateMarkupFinal)</f>
        <v>#VALUE!</v>
      </c>
      <c r="GV167" s="30" t="e">
        <f>(CatTemplate[[#This Row],[CO6]]+CatTemplate[[#This Row],[CS6]]) * (1+ getRateOHFinal) * (1 + getRateMarkupFinal)</f>
        <v>#VALUE!</v>
      </c>
      <c r="GW167" s="30" t="e">
        <f>(CatTemplate[[#This Row],[CO7]]+CatTemplate[[#This Row],[CS7]]) * (1+ getRateOHFinal) * (1 + getRateMarkupFinal)</f>
        <v>#VALUE!</v>
      </c>
      <c r="GX167" s="30" t="e">
        <f>(CatTemplate[[#This Row],[CO8]]+CatTemplate[[#This Row],[CS8]]) * (1+ getRateOHFinal) * (1 + getRateMarkupFinal)</f>
        <v>#VALUE!</v>
      </c>
      <c r="GY167" s="30" t="e">
        <f>(CatTemplate[[#This Row],[CO9]]+CatTemplate[[#This Row],[CS9]]) * (1+ getRateOHFinal) * (1 + getRateMarkupFinal)</f>
        <v>#VALUE!</v>
      </c>
      <c r="GZ167" s="30" t="e">
        <f>(CatTemplate[[#This Row],[CO10]]+CatTemplate[[#This Row],[CS10]]) * (1+ getRateOHFinal) * (1 + getRateMarkupFinal)</f>
        <v>#VALUE!</v>
      </c>
      <c r="HA167" s="30" t="e">
        <f>(CatTemplate[[#This Row],[CO11]]+CatTemplate[[#This Row],[CS11]]) * (1+ getRateOHFinal) * (1 + getRateMarkupFinal)</f>
        <v>#VALUE!</v>
      </c>
      <c r="HB167" s="30" t="e">
        <f>(CatTemplate[[#This Row],[CO12]]+CatTemplate[[#This Row],[CS12]]) * (1+ getRateOHFinal) * (1 + getRateMarkupFinal)</f>
        <v>#VALUE!</v>
      </c>
      <c r="HC167" s="30" t="e">
        <f>(CatTemplate[[#This Row],[CO13]]+CatTemplate[[#This Row],[CS13]]) * (1+ getRateOHFinal) * (1 + getRateMarkupFinal)</f>
        <v>#VALUE!</v>
      </c>
      <c r="HD167" s="30" t="e">
        <f>(CatTemplate[[#This Row],[CO14]]+CatTemplate[[#This Row],[CS14]]) * (1+ getRateOHFinal) * (1 + getRateMarkupFinal)</f>
        <v>#VALUE!</v>
      </c>
      <c r="HE167" s="30" t="e">
        <f>(CatTemplate[[#This Row],[CO15]]+CatTemplate[[#This Row],[CS15]]) * (1+ getRateOHFinal) * (1 + getRateMarkupFinal)</f>
        <v>#VALUE!</v>
      </c>
      <c r="HF167" s="30" t="e">
        <f>(CatTemplate[[#This Row],[CO16]]+CatTemplate[[#This Row],[CS16]]) * (1+ getRateOHFinal) * (1 + getRateMarkupFinal)</f>
        <v>#VALUE!</v>
      </c>
      <c r="HG167" s="30" t="e">
        <f>(CatTemplate[[#This Row],[CO17]]+CatTemplate[[#This Row],[CS17]]) * (1+ getRateOHFinal) * (1 + getRateMarkupFinal)</f>
        <v>#VALUE!</v>
      </c>
      <c r="HH167" s="30" t="e">
        <f>(CatTemplate[[#This Row],[CO18]]+CatTemplate[[#This Row],[CS18]]) * (1+ getRateOHFinal) * (1 + getRateMarkupFinal)</f>
        <v>#VALUE!</v>
      </c>
      <c r="HI167" s="30" t="e">
        <f>(CatTemplate[[#This Row],[CO19]]+CatTemplate[[#This Row],[CS19]]) * (1+ getRateOHFinal) * (1 + getRateMarkupFinal)</f>
        <v>#VALUE!</v>
      </c>
      <c r="HJ167" s="30" t="e">
        <f>(CatTemplate[[#This Row],[CO20]]+CatTemplate[[#This Row],[CS20]]) * (1+ getRateOHFinal) * (1 + getRateMarkupFinal)</f>
        <v>#VALUE!</v>
      </c>
      <c r="HK167" s="39" t="e">
        <f>CatTemplate[[#This Row],[Total cost]]+CatTemplate[[#This Row],[OH Amount]]+CatTemplate[[#This Row],[Markup]]</f>
        <v>#VALUE!</v>
      </c>
      <c r="HL167" s="63">
        <f>IF(CatTemplate[[#This Row],[Units]]="Days",CatTemplate[[#This Row],[Project quantity]]*CatTemplate[[#This Row],[St. unit effort]],CatTemplate[[#This Row],[Project quantity]])</f>
        <v>0</v>
      </c>
      <c r="HM167" s="287">
        <f>IFERROR(CatTemplate[[#This Row],[Total Price]]/(CatTemplate[[#This Row],[Final Quantity]]),0)</f>
        <v>0</v>
      </c>
      <c r="HN167" s="261"/>
    </row>
    <row r="168" spans="2:222" x14ac:dyDescent="0.2">
      <c r="B168" s="6" t="s">
        <v>75</v>
      </c>
      <c r="C168" s="22">
        <v>2</v>
      </c>
      <c r="D168" s="7" t="s">
        <v>75</v>
      </c>
      <c r="E168" s="24">
        <v>10</v>
      </c>
      <c r="F168" s="18" t="s">
        <v>164</v>
      </c>
      <c r="G168" s="26">
        <v>54</v>
      </c>
      <c r="H168" s="18" t="s">
        <v>165</v>
      </c>
      <c r="I168" s="18" t="s">
        <v>900</v>
      </c>
      <c r="J168" s="15" t="s">
        <v>28</v>
      </c>
      <c r="K168" s="15"/>
      <c r="L168" s="15" t="s">
        <v>140</v>
      </c>
      <c r="M168" s="15" t="s">
        <v>890</v>
      </c>
      <c r="N168" s="15" t="s">
        <v>858</v>
      </c>
      <c r="O168" s="320"/>
      <c r="P168" s="71"/>
      <c r="Q168" s="108"/>
      <c r="R168" s="73"/>
      <c r="S168" s="97"/>
      <c r="T168" s="100">
        <f>getEqUnitCost</f>
        <v>0</v>
      </c>
      <c r="U168" s="73">
        <f>getEqUnitEffort</f>
        <v>0</v>
      </c>
      <c r="V168" s="101">
        <f>getEqQuantity</f>
        <v>0</v>
      </c>
      <c r="W168" s="320"/>
      <c r="X168" s="100">
        <f>getConsUnitCost</f>
        <v>0</v>
      </c>
      <c r="Y168" s="73">
        <f>getConsUnitEffort</f>
        <v>0</v>
      </c>
      <c r="Z168" s="14">
        <f>getConsQuantity</f>
        <v>0</v>
      </c>
      <c r="AA168" s="320"/>
      <c r="AB168" s="72"/>
      <c r="AC168" s="112"/>
      <c r="AD168" s="14">
        <f>getOthQuantity</f>
        <v>0</v>
      </c>
      <c r="AE168" s="320"/>
      <c r="AF168" s="28" t="str">
        <f>IF(ISBLANK(CatTemplate[[#This Row],[Resource type]]),"",CatTemplate[[#This Row],[Resource type]])</f>
        <v>CIEC CRA</v>
      </c>
      <c r="AG168" s="242">
        <f>getStaffUnitCost</f>
        <v>529.72667641480098</v>
      </c>
      <c r="AH168" s="113">
        <f>getStaffUnitEffort</f>
        <v>0</v>
      </c>
      <c r="AI168" s="40">
        <f>getStaffQuantity</f>
        <v>0</v>
      </c>
      <c r="AJ168" s="41">
        <f>CatTemplate[[#This Row],[St. quantity]]*8/ParRatePM</f>
        <v>0</v>
      </c>
      <c r="AK168" s="320"/>
      <c r="AL168" s="53" t="str">
        <f>CatTemplate[[#This Row],[Item type]]</f>
        <v>Days</v>
      </c>
      <c r="AM168" s="12">
        <f>SUM(CatTemplate[[#This Row],[Year1]:[Year20]])</f>
        <v>0</v>
      </c>
      <c r="AN168" s="52"/>
      <c r="AO168" s="52"/>
      <c r="AP168" s="52"/>
      <c r="AQ168" s="8"/>
      <c r="AR168" s="8"/>
      <c r="AS168" s="8"/>
      <c r="AT168" s="8"/>
      <c r="AU168" s="8"/>
      <c r="AV168" s="8"/>
      <c r="AW168" s="8"/>
      <c r="AX168" s="8"/>
      <c r="AY168" s="8"/>
      <c r="AZ168" s="8"/>
      <c r="BA168" s="8"/>
      <c r="BB168" s="8"/>
      <c r="BC168" s="8"/>
      <c r="BD168" s="8"/>
      <c r="BE168" s="8"/>
      <c r="BF168" s="8"/>
      <c r="BG168" s="36"/>
      <c r="BH168" s="320"/>
      <c r="BI168" s="37" t="str">
        <f>getCostCategory</f>
        <v>07 Other costs</v>
      </c>
      <c r="BJ168" s="37" t="str">
        <f>getSection</f>
        <v>02 Patient visits and data collection</v>
      </c>
      <c r="BK168" s="32" t="str">
        <f>getObject</f>
        <v>Patient visits and data collection</v>
      </c>
      <c r="BL168" s="30">
        <f>IFERROR(getUnitCost * IF(CatTemplate[[#This Row],[Cost Category Comp.]]="01 Staff costs", 1,1),0)</f>
        <v>529.72667641480098</v>
      </c>
      <c r="BM168" s="29">
        <f>IF(AND(ISBLANK(CatTemplate[[#This Row],[Eq. unit cost]]),ISBLANK(CatTemplate[[#This Row],[Cons. unit cost]]),ISBLANK(CatTemplate[[#This Row],[Oth. unit cost]])), 0, IF(getUnitEffort =0,1,getUnitEffort) * CatTemplate[[#This Row],[Year1]])</f>
        <v>0</v>
      </c>
      <c r="BN168" s="29">
        <f>IF(AND(ISBLANK(CatTemplate[[#This Row],[Eq. unit cost]]),ISBLANK(CatTemplate[[#This Row],[Cons. unit cost]]),ISBLANK(CatTemplate[[#This Row],[Oth. unit cost]])), 0, IF(getUnitEffort =0,1,getUnitEffort) * CatTemplate[[#This Row],[Year2]])</f>
        <v>0</v>
      </c>
      <c r="BO168" s="29">
        <f>IF(AND(ISBLANK(CatTemplate[[#This Row],[Eq. unit cost]]),ISBLANK(CatTemplate[[#This Row],[Cons. unit cost]]),ISBLANK(CatTemplate[[#This Row],[Oth. unit cost]])), 0, IF(getUnitEffort =0,1,getUnitEffort) * CatTemplate[[#This Row],[Year3]])</f>
        <v>0</v>
      </c>
      <c r="BP168" s="29">
        <f>IF(AND(ISBLANK(CatTemplate[[#This Row],[Eq. unit cost]]),ISBLANK(CatTemplate[[#This Row],[Cons. unit cost]]),ISBLANK(CatTemplate[[#This Row],[Oth. unit cost]])), 0, IF(getUnitEffort =0,1,getUnitEffort) * CatTemplate[[#This Row],[Year4]])</f>
        <v>0</v>
      </c>
      <c r="BQ168" s="29">
        <f>IF(AND(ISBLANK(CatTemplate[[#This Row],[Eq. unit cost]]),ISBLANK(CatTemplate[[#This Row],[Cons. unit cost]]),ISBLANK(CatTemplate[[#This Row],[Oth. unit cost]])), 0, IF(getUnitEffort =0,1,getUnitEffort) * CatTemplate[[#This Row],[Year5]])</f>
        <v>0</v>
      </c>
      <c r="BR168" s="29">
        <f>IF(AND(ISBLANK(CatTemplate[[#This Row],[Eq. unit cost]]),ISBLANK(CatTemplate[[#This Row],[Cons. unit cost]]),ISBLANK(CatTemplate[[#This Row],[Oth. unit cost]])), 0, IF(getUnitEffort =0,1,getUnitEffort) * CatTemplate[[#This Row],[Year6]])</f>
        <v>0</v>
      </c>
      <c r="BS168" s="29">
        <f>IF(AND(ISBLANK(CatTemplate[[#This Row],[Eq. unit cost]]),ISBLANK(CatTemplate[[#This Row],[Cons. unit cost]]),ISBLANK(CatTemplate[[#This Row],[Oth. unit cost]])), 0, IF(getUnitEffort =0,1,getUnitEffort) * CatTemplate[[#This Row],[Year7]])</f>
        <v>0</v>
      </c>
      <c r="BT168" s="29">
        <f>IF(AND(ISBLANK(CatTemplate[[#This Row],[Eq. unit cost]]),ISBLANK(CatTemplate[[#This Row],[Cons. unit cost]]),ISBLANK(CatTemplate[[#This Row],[Oth. unit cost]])), 0, IF(getUnitEffort =0,1,getUnitEffort) * CatTemplate[[#This Row],[Year8]])</f>
        <v>0</v>
      </c>
      <c r="BU168" s="29">
        <f>IF(AND(ISBLANK(CatTemplate[[#This Row],[Eq. unit cost]]),ISBLANK(CatTemplate[[#This Row],[Cons. unit cost]]),ISBLANK(CatTemplate[[#This Row],[Oth. unit cost]])), 0, IF(getUnitEffort =0,1,getUnitEffort) * CatTemplate[[#This Row],[Year9]])</f>
        <v>0</v>
      </c>
      <c r="BV168" s="29">
        <f>IF(AND(ISBLANK(CatTemplate[[#This Row],[Eq. unit cost]]),ISBLANK(CatTemplate[[#This Row],[Cons. unit cost]]),ISBLANK(CatTemplate[[#This Row],[Oth. unit cost]])), 0, IF(getUnitEffort =0,1,getUnitEffort) * CatTemplate[[#This Row],[Year10]])</f>
        <v>0</v>
      </c>
      <c r="BW168" s="29">
        <f>IF(AND(ISBLANK(CatTemplate[[#This Row],[Eq. unit cost]]),ISBLANK(CatTemplate[[#This Row],[Cons. unit cost]]),ISBLANK(CatTemplate[[#This Row],[Oth. unit cost]])), 0, IF(getUnitEffort =0,1,getUnitEffort) * CatTemplate[[#This Row],[Year11]])</f>
        <v>0</v>
      </c>
      <c r="BX168" s="29">
        <f>IF(AND(ISBLANK(CatTemplate[[#This Row],[Eq. unit cost]]),ISBLANK(CatTemplate[[#This Row],[Cons. unit cost]]),ISBLANK(CatTemplate[[#This Row],[Oth. unit cost]])), 0, IF(getUnitEffort =0,1,getUnitEffort) * CatTemplate[[#This Row],[Year12]])</f>
        <v>0</v>
      </c>
      <c r="BY168" s="29">
        <f>IF(AND(ISBLANK(CatTemplate[[#This Row],[Eq. unit cost]]),ISBLANK(CatTemplate[[#This Row],[Cons. unit cost]]),ISBLANK(CatTemplate[[#This Row],[Oth. unit cost]])), 0, IF(getUnitEffort =0,1,getUnitEffort) * CatTemplate[[#This Row],[Year13]])</f>
        <v>0</v>
      </c>
      <c r="BZ168" s="29">
        <f>IF(AND(ISBLANK(CatTemplate[[#This Row],[Eq. unit cost]]),ISBLANK(CatTemplate[[#This Row],[Cons. unit cost]]),ISBLANK(CatTemplate[[#This Row],[Oth. unit cost]])), 0, IF(getUnitEffort =0,1,getUnitEffort) * CatTemplate[[#This Row],[Year14]])</f>
        <v>0</v>
      </c>
      <c r="CA168" s="29">
        <f>IF(AND(ISBLANK(CatTemplate[[#This Row],[Eq. unit cost]]),ISBLANK(CatTemplate[[#This Row],[Cons. unit cost]]),ISBLANK(CatTemplate[[#This Row],[Oth. unit cost]])), 0, IF(getUnitEffort =0,1,getUnitEffort) * CatTemplate[[#This Row],[Year15]])</f>
        <v>0</v>
      </c>
      <c r="CB168" s="29">
        <f>IF(AND(ISBLANK(CatTemplate[[#This Row],[Eq. unit cost]]),ISBLANK(CatTemplate[[#This Row],[Cons. unit cost]]),ISBLANK(CatTemplate[[#This Row],[Oth. unit cost]])), 0, IF(getUnitEffort =0,1,getUnitEffort) * CatTemplate[[#This Row],[Year16]])</f>
        <v>0</v>
      </c>
      <c r="CC168" s="29">
        <f>IF(AND(ISBLANK(CatTemplate[[#This Row],[Eq. unit cost]]),ISBLANK(CatTemplate[[#This Row],[Cons. unit cost]]),ISBLANK(CatTemplate[[#This Row],[Oth. unit cost]])), 0, IF(getUnitEffort =0,1,getUnitEffort) * CatTemplate[[#This Row],[Year17]])</f>
        <v>0</v>
      </c>
      <c r="CD168" s="29">
        <f>IF(AND(ISBLANK(CatTemplate[[#This Row],[Eq. unit cost]]),ISBLANK(CatTemplate[[#This Row],[Cons. unit cost]]),ISBLANK(CatTemplate[[#This Row],[Oth. unit cost]])), 0, IF(getUnitEffort =0,1,getUnitEffort) * CatTemplate[[#This Row],[Year18]])</f>
        <v>0</v>
      </c>
      <c r="CE168" s="29">
        <f>IF(AND(ISBLANK(CatTemplate[[#This Row],[Eq. unit cost]]),ISBLANK(CatTemplate[[#This Row],[Cons. unit cost]]),ISBLANK(CatTemplate[[#This Row],[Oth. unit cost]])), 0, IF(getUnitEffort =0,1,getUnitEffort) * CatTemplate[[#This Row],[Year19]])</f>
        <v>0</v>
      </c>
      <c r="CF168" s="29">
        <f>IF(AND(ISBLANK(CatTemplate[[#This Row],[Eq. unit cost]]),ISBLANK(CatTemplate[[#This Row],[Cons. unit cost]]),ISBLANK(CatTemplate[[#This Row],[Oth. unit cost]])), 0, IF(getUnitEffort =0,1,getUnitEffort) * CatTemplate[[#This Row],[Year20]])</f>
        <v>0</v>
      </c>
      <c r="CG168" s="45">
        <f>SUM(CatTemplate[[#This Row],[Q1]:[Q20]])</f>
        <v>0</v>
      </c>
      <c r="CH168" s="29">
        <f>IF(ISBLANK(CatTemplate[[#This Row],[St. unit effort]]),0,(CatTemplate[[#This Row],[St. unit effort]] * CatTemplate[[#This Row],[Year1]]))</f>
        <v>0</v>
      </c>
      <c r="CI168" s="29">
        <f>IF(ISBLANK(CatTemplate[[#This Row],[St. unit effort]]),0,(CatTemplate[[#This Row],[St. unit effort]] * CatTemplate[[#This Row],[Year2]]))</f>
        <v>0</v>
      </c>
      <c r="CJ168" s="29">
        <f>IF(ISBLANK(CatTemplate[[#This Row],[St. unit effort]]),0,(CatTemplate[[#This Row],[St. unit effort]] * CatTemplate[[#This Row],[Year3]]))</f>
        <v>0</v>
      </c>
      <c r="CK168" s="29">
        <f>IF(ISBLANK(CatTemplate[[#This Row],[St. unit effort]]),0,(CatTemplate[[#This Row],[St. unit effort]] * CatTemplate[[#This Row],[Year4]]))</f>
        <v>0</v>
      </c>
      <c r="CL168" s="29">
        <f>IF(ISBLANK(CatTemplate[[#This Row],[St. unit effort]]),0,(CatTemplate[[#This Row],[St. unit effort]] * CatTemplate[[#This Row],[Year5]]))</f>
        <v>0</v>
      </c>
      <c r="CM168" s="29">
        <f>IF(ISBLANK(CatTemplate[[#This Row],[St. unit effort]]),0,(CatTemplate[[#This Row],[St. unit effort]] * CatTemplate[[#This Row],[Year6]]))</f>
        <v>0</v>
      </c>
      <c r="CN168" s="29">
        <f>IF(ISBLANK(CatTemplate[[#This Row],[St. unit effort]]),0,(CatTemplate[[#This Row],[St. unit effort]] * CatTemplate[[#This Row],[Year7]]))</f>
        <v>0</v>
      </c>
      <c r="CO168" s="29">
        <f>IF(ISBLANK(CatTemplate[[#This Row],[St. unit effort]]),0,(CatTemplate[[#This Row],[St. unit effort]] * CatTemplate[[#This Row],[Year8]]))</f>
        <v>0</v>
      </c>
      <c r="CP168" s="29">
        <f>IF(ISBLANK(CatTemplate[[#This Row],[St. unit effort]]),0,(CatTemplate[[#This Row],[St. unit effort]] * CatTemplate[[#This Row],[Year9]]))</f>
        <v>0</v>
      </c>
      <c r="CQ168" s="29">
        <f>IF(ISBLANK(CatTemplate[[#This Row],[St. unit effort]]),0,(CatTemplate[[#This Row],[St. unit effort]] * CatTemplate[[#This Row],[Year10]]))</f>
        <v>0</v>
      </c>
      <c r="CR168" s="29">
        <f>IF(ISBLANK(CatTemplate[[#This Row],[St. unit effort]]),0,(CatTemplate[[#This Row],[St. unit effort]] * CatTemplate[[#This Row],[Year11]]))</f>
        <v>0</v>
      </c>
      <c r="CS168" s="29">
        <f>IF(ISBLANK(CatTemplate[[#This Row],[St. unit effort]]),0,(CatTemplate[[#This Row],[St. unit effort]] * CatTemplate[[#This Row],[Year12]]))</f>
        <v>0</v>
      </c>
      <c r="CT168" s="29">
        <f>IF(ISBLANK(CatTemplate[[#This Row],[St. unit effort]]),0,(CatTemplate[[#This Row],[St. unit effort]] * CatTemplate[[#This Row],[Year13]]))</f>
        <v>0</v>
      </c>
      <c r="CU168" s="29">
        <f>IF(ISBLANK(CatTemplate[[#This Row],[St. unit effort]]),0,(CatTemplate[[#This Row],[St. unit effort]] * CatTemplate[[#This Row],[Year14]]))</f>
        <v>0</v>
      </c>
      <c r="CV168" s="29">
        <f>IF(ISBLANK(CatTemplate[[#This Row],[St. unit effort]]),0,(CatTemplate[[#This Row],[St. unit effort]] * CatTemplate[[#This Row],[Year15]]))</f>
        <v>0</v>
      </c>
      <c r="CW168" s="29">
        <f>IF(ISBLANK(CatTemplate[[#This Row],[St. unit effort]]),0,(CatTemplate[[#This Row],[St. unit effort]] * CatTemplate[[#This Row],[Year16]]))</f>
        <v>0</v>
      </c>
      <c r="CX168" s="29">
        <f>IF(ISBLANK(CatTemplate[[#This Row],[St. unit effort]]),0,(CatTemplate[[#This Row],[St. unit effort]] * CatTemplate[[#This Row],[Year17]]))</f>
        <v>0</v>
      </c>
      <c r="CY168" s="29">
        <f>IF(ISBLANK(CatTemplate[[#This Row],[St. unit effort]]),0,(CatTemplate[[#This Row],[St. unit effort]] * CatTemplate[[#This Row],[Year18]]))</f>
        <v>0</v>
      </c>
      <c r="CZ168" s="29">
        <f>IF(ISBLANK(CatTemplate[[#This Row],[St. unit effort]]),0,(CatTemplate[[#This Row],[St. unit effort]] * CatTemplate[[#This Row],[Year19]]))</f>
        <v>0</v>
      </c>
      <c r="DA168" s="29">
        <f>IF(ISBLANK(CatTemplate[[#This Row],[St. unit effort]]),0,(CatTemplate[[#This Row],[St. unit effort]] * CatTemplate[[#This Row],[Year20]]))</f>
        <v>0</v>
      </c>
      <c r="DB168" s="57">
        <f>IF(ISBLANK(CatTemplate[[#This Row],[St. unit effort]]),0,(CatTemplate[[#This Row],[St. unit effort]] * CatTemplate[[#This Row],[Year1]])*8/ParRatePM)</f>
        <v>0</v>
      </c>
      <c r="DC168" s="57">
        <f>IF(ISBLANK(CatTemplate[[#This Row],[St. unit effort]]),0,(CatTemplate[[#This Row],[St. unit effort]] * CatTemplate[[#This Row],[Year2]])*8/ParRatePM)</f>
        <v>0</v>
      </c>
      <c r="DD168" s="57">
        <f>IF(ISBLANK(CatTemplate[[#This Row],[St. unit effort]]),0,(CatTemplate[[#This Row],[St. unit effort]] * CatTemplate[[#This Row],[Year3]])*8/ParRatePM)</f>
        <v>0</v>
      </c>
      <c r="DE168" s="57">
        <f>IF(ISBLANK(CatTemplate[[#This Row],[St. unit effort]]),0,(CatTemplate[[#This Row],[St. unit effort]] * CatTemplate[[#This Row],[Year4]])*8/ParRatePM)</f>
        <v>0</v>
      </c>
      <c r="DF168" s="57">
        <f>IF(ISBLANK(CatTemplate[[#This Row],[St. unit effort]]),0,(CatTemplate[[#This Row],[St. unit effort]] * CatTemplate[[#This Row],[Year5]])*8/ParRatePM)</f>
        <v>0</v>
      </c>
      <c r="DG168" s="57">
        <f>IF(ISBLANK(CatTemplate[[#This Row],[St. unit effort]]),0,(CatTemplate[[#This Row],[St. unit effort]] * CatTemplate[[#This Row],[Year6]])*8/ParRatePM)</f>
        <v>0</v>
      </c>
      <c r="DH168" s="57">
        <f>IF(ISBLANK(CatTemplate[[#This Row],[St. unit effort]]),0,(CatTemplate[[#This Row],[St. unit effort]] * CatTemplate[[#This Row],[Year7]])*8/ParRatePM)</f>
        <v>0</v>
      </c>
      <c r="DI168" s="57">
        <f>IF(ISBLANK(CatTemplate[[#This Row],[St. unit effort]]),0,(CatTemplate[[#This Row],[St. unit effort]] * CatTemplate[[#This Row],[Year8]])*8/ParRatePM)</f>
        <v>0</v>
      </c>
      <c r="DJ168" s="57">
        <f>IF(ISBLANK(CatTemplate[[#This Row],[St. unit effort]]),0,(CatTemplate[[#This Row],[St. unit effort]] * CatTemplate[[#This Row],[Year9]])*8/ParRatePM)</f>
        <v>0</v>
      </c>
      <c r="DK168" s="57">
        <f>IF(ISBLANK(CatTemplate[[#This Row],[St. unit effort]]),0,(CatTemplate[[#This Row],[St. unit effort]] * CatTemplate[[#This Row],[Year10]])*8/ParRatePM)</f>
        <v>0</v>
      </c>
      <c r="DL168" s="57">
        <f>IF(ISBLANK(CatTemplate[[#This Row],[St. unit effort]]),0,(CatTemplate[[#This Row],[St. unit effort]] * CatTemplate[[#This Row],[Year11]])*8/ParRatePM)</f>
        <v>0</v>
      </c>
      <c r="DM168" s="57">
        <f>IF(ISBLANK(CatTemplate[[#This Row],[St. unit effort]]),0,(CatTemplate[[#This Row],[St. unit effort]] * CatTemplate[[#This Row],[Year12]])*8/ParRatePM)</f>
        <v>0</v>
      </c>
      <c r="DN168" s="57">
        <f>IF(ISBLANK(CatTemplate[[#This Row],[St. unit effort]]),0,(CatTemplate[[#This Row],[St. unit effort]] * CatTemplate[[#This Row],[Year13]])*8/ParRatePM)</f>
        <v>0</v>
      </c>
      <c r="DO168" s="57">
        <f>IF(ISBLANK(CatTemplate[[#This Row],[St. unit effort]]),0,(CatTemplate[[#This Row],[St. unit effort]] * CatTemplate[[#This Row],[Year14]])*8/ParRatePM)</f>
        <v>0</v>
      </c>
      <c r="DP168" s="57">
        <f>IF(ISBLANK(CatTemplate[[#This Row],[St. unit effort]]),0,(CatTemplate[[#This Row],[St. unit effort]] * CatTemplate[[#This Row],[Year15]])*8/ParRatePM)</f>
        <v>0</v>
      </c>
      <c r="DQ168" s="57">
        <f>IF(ISBLANK(CatTemplate[[#This Row],[St. unit effort]]),0,(CatTemplate[[#This Row],[St. unit effort]] * CatTemplate[[#This Row],[Year16]])*8/ParRatePM)</f>
        <v>0</v>
      </c>
      <c r="DR168" s="57">
        <f>IF(ISBLANK(CatTemplate[[#This Row],[St. unit effort]]),0,(CatTemplate[[#This Row],[St. unit effort]] * CatTemplate[[#This Row],[Year17]])*8/ParRatePM)</f>
        <v>0</v>
      </c>
      <c r="DS168" s="57">
        <f>IF(ISBLANK(CatTemplate[[#This Row],[St. unit effort]]),0,(CatTemplate[[#This Row],[St. unit effort]] * CatTemplate[[#This Row],[Year18]])*8/ParRatePM)</f>
        <v>0</v>
      </c>
      <c r="DT168" s="57">
        <f>IF(ISBLANK(CatTemplate[[#This Row],[St. unit effort]]),0,(CatTemplate[[#This Row],[St. unit effort]] * CatTemplate[[#This Row],[Year19]])*8/ParRatePM)</f>
        <v>0</v>
      </c>
      <c r="DU168" s="57">
        <f>IF(ISBLANK(CatTemplate[[#This Row],[St. unit effort]]),0,(CatTemplate[[#This Row],[St. unit effort]] * CatTemplate[[#This Row],[Year20]])*8/ParRatePM)</f>
        <v>0</v>
      </c>
      <c r="DV168" s="54">
        <f>SUM(CatTemplate[[#This Row],[PM1]:[PM20]])</f>
        <v>0</v>
      </c>
      <c r="DW168" s="56">
        <f t="shared" si="61"/>
        <v>0</v>
      </c>
      <c r="DX168" s="56">
        <f t="shared" si="61"/>
        <v>0</v>
      </c>
      <c r="DY168" s="56">
        <f t="shared" si="61"/>
        <v>0</v>
      </c>
      <c r="DZ168" s="56">
        <f t="shared" si="61"/>
        <v>0</v>
      </c>
      <c r="EA168" s="56">
        <f t="shared" si="61"/>
        <v>0</v>
      </c>
      <c r="EB168" s="56">
        <f t="shared" si="61"/>
        <v>0</v>
      </c>
      <c r="EC168" s="56">
        <f t="shared" si="61"/>
        <v>0</v>
      </c>
      <c r="ED168" s="56">
        <f t="shared" si="61"/>
        <v>0</v>
      </c>
      <c r="EE168" s="56">
        <f t="shared" si="61"/>
        <v>0</v>
      </c>
      <c r="EF168" s="56">
        <f t="shared" si="61"/>
        <v>0</v>
      </c>
      <c r="EG168" s="56">
        <f t="shared" si="61"/>
        <v>0</v>
      </c>
      <c r="EH168" s="56">
        <f t="shared" si="61"/>
        <v>0</v>
      </c>
      <c r="EI168" s="56">
        <f t="shared" si="61"/>
        <v>0</v>
      </c>
      <c r="EJ168" s="56">
        <f t="shared" si="61"/>
        <v>0</v>
      </c>
      <c r="EK168" s="56">
        <f t="shared" si="61"/>
        <v>0</v>
      </c>
      <c r="EL168" s="56">
        <f t="shared" si="61"/>
        <v>0</v>
      </c>
      <c r="EM168" s="56">
        <f t="shared" si="59"/>
        <v>0</v>
      </c>
      <c r="EN168" s="56">
        <f t="shared" si="59"/>
        <v>0</v>
      </c>
      <c r="EO168" s="56">
        <f t="shared" si="59"/>
        <v>0</v>
      </c>
      <c r="EP168" s="56">
        <f t="shared" si="59"/>
        <v>0</v>
      </c>
      <c r="EQ168" s="30">
        <f>CatTemplate[[#This Row],[Eq. unit cost]] * CatTemplate[[#This Row],[Eq. quantity]]</f>
        <v>0</v>
      </c>
      <c r="ER168" s="30">
        <f>CatTemplate[[#This Row],[Cons. unit cost]] *CatTemplate[[#This Row],[Cons. quantity]]</f>
        <v>0</v>
      </c>
      <c r="ES168" s="30">
        <f>CatTemplate[[#This Row],[Oth. unit cost]] *CatTemplate[[#This Row],[Oth. quantity]]</f>
        <v>0</v>
      </c>
      <c r="ET168" s="55">
        <f>SUM(CatTemplate[[#This Row],[CO1]:[CO20]])</f>
        <v>0</v>
      </c>
      <c r="EU168" s="56">
        <f t="shared" si="62"/>
        <v>0</v>
      </c>
      <c r="EV168" s="56">
        <f t="shared" si="62"/>
        <v>0</v>
      </c>
      <c r="EW168" s="56">
        <f t="shared" si="62"/>
        <v>0</v>
      </c>
      <c r="EX168" s="56">
        <f t="shared" si="62"/>
        <v>0</v>
      </c>
      <c r="EY168" s="56">
        <f t="shared" si="62"/>
        <v>0</v>
      </c>
      <c r="EZ168" s="56">
        <f t="shared" si="62"/>
        <v>0</v>
      </c>
      <c r="FA168" s="56">
        <f t="shared" si="62"/>
        <v>0</v>
      </c>
      <c r="FB168" s="56">
        <f t="shared" si="62"/>
        <v>0</v>
      </c>
      <c r="FC168" s="56">
        <f t="shared" si="62"/>
        <v>0</v>
      </c>
      <c r="FD168" s="56">
        <f t="shared" si="62"/>
        <v>0</v>
      </c>
      <c r="FE168" s="56">
        <f t="shared" si="62"/>
        <v>0</v>
      </c>
      <c r="FF168" s="56">
        <f t="shared" si="62"/>
        <v>0</v>
      </c>
      <c r="FG168" s="56">
        <f t="shared" si="62"/>
        <v>0</v>
      </c>
      <c r="FH168" s="56">
        <f t="shared" si="62"/>
        <v>0</v>
      </c>
      <c r="FI168" s="56">
        <f t="shared" si="62"/>
        <v>0</v>
      </c>
      <c r="FJ168" s="56">
        <f t="shared" si="62"/>
        <v>0</v>
      </c>
      <c r="FK168" s="56">
        <f t="shared" si="60"/>
        <v>0</v>
      </c>
      <c r="FL168" s="56">
        <f t="shared" si="60"/>
        <v>0</v>
      </c>
      <c r="FM168" s="56">
        <f t="shared" si="60"/>
        <v>0</v>
      </c>
      <c r="FN168" s="56">
        <f t="shared" si="60"/>
        <v>0</v>
      </c>
      <c r="FO168" s="58">
        <f>SUM(CatTemplate[[#This Row],[CS1]:[CS20]])</f>
        <v>0</v>
      </c>
      <c r="FP168" s="59">
        <f>CatTemplate[[#This Row],[Total Oth. cost]]+CatTemplate[[#This Row],[Total St. Cost]]</f>
        <v>0</v>
      </c>
      <c r="FQ168" s="33" t="e">
        <f t="shared" si="49"/>
        <v>#VALUE!</v>
      </c>
      <c r="FR168" s="33" t="e">
        <f t="shared" si="50"/>
        <v>#VALUE!</v>
      </c>
      <c r="FS168" s="30" t="e">
        <f>(CatTemplate[[#This Row],[CO1]] + CatTemplate[[#This Row],[CS1]]) * (1 + getRateOHFinal) * getRateMarkupFinal</f>
        <v>#VALUE!</v>
      </c>
      <c r="FT168" s="30" t="e">
        <f>(CatTemplate[[#This Row],[CO2]] + CatTemplate[[#This Row],[CS2]]) * (1 + getRateOHFinal) * getRateMarkupFinal</f>
        <v>#VALUE!</v>
      </c>
      <c r="FU168" s="30" t="e">
        <f>(CatTemplate[[#This Row],[CO3]] + CatTemplate[[#This Row],[CS3]]) * (1 + getRateOHFinal) * getRateMarkupFinal</f>
        <v>#VALUE!</v>
      </c>
      <c r="FV168" s="30" t="e">
        <f>(CatTemplate[[#This Row],[CO4]] + CatTemplate[[#This Row],[CS4]]) * (1 + getRateOHFinal) * getRateMarkupFinal</f>
        <v>#VALUE!</v>
      </c>
      <c r="FW168" s="30" t="e">
        <f>(CatTemplate[[#This Row],[CO5]] + CatTemplate[[#This Row],[CS5]]) * (1 + getRateOHFinal) * getRateMarkupFinal</f>
        <v>#VALUE!</v>
      </c>
      <c r="FX168" s="30" t="e">
        <f>(CatTemplate[[#This Row],[CO6]] + CatTemplate[[#This Row],[CS6]]) * (1 + getRateOHFinal) * getRateMarkupFinal</f>
        <v>#VALUE!</v>
      </c>
      <c r="FY168" s="30" t="e">
        <f>(CatTemplate[[#This Row],[CO7]] + CatTemplate[[#This Row],[CS7]]) * (1 + getRateOHFinal) * getRateMarkupFinal</f>
        <v>#VALUE!</v>
      </c>
      <c r="FZ168" s="30" t="e">
        <f>(CatTemplate[[#This Row],[CO8]] + CatTemplate[[#This Row],[CS8]]) * (1 + getRateOHFinal) * getRateMarkupFinal</f>
        <v>#VALUE!</v>
      </c>
      <c r="GA168" s="30" t="e">
        <f>(CatTemplate[[#This Row],[CO9]] + CatTemplate[[#This Row],[CS9]]) * (1 + getRateOHFinal) * getRateMarkupFinal</f>
        <v>#VALUE!</v>
      </c>
      <c r="GB168" s="30" t="e">
        <f>(CatTemplate[[#This Row],[CO10]] + CatTemplate[[#This Row],[CS10]]) * (1 + getRateOHFinal) * getRateMarkupFinal</f>
        <v>#VALUE!</v>
      </c>
      <c r="GC168" s="30" t="e">
        <f>(CatTemplate[[#This Row],[CO11]] + CatTemplate[[#This Row],[CS11]]) * (1 + getRateOHFinal) * getRateMarkupFinal</f>
        <v>#VALUE!</v>
      </c>
      <c r="GD168" s="30" t="e">
        <f>(CatTemplate[[#This Row],[CO12]] + CatTemplate[[#This Row],[CS12]]) * (1 + getRateOHFinal) * getRateMarkupFinal</f>
        <v>#VALUE!</v>
      </c>
      <c r="GE168" s="30" t="e">
        <f>(CatTemplate[[#This Row],[CO13]] + CatTemplate[[#This Row],[CS13]]) * (1 + getRateOHFinal) * getRateMarkupFinal</f>
        <v>#VALUE!</v>
      </c>
      <c r="GF168" s="30" t="e">
        <f>(CatTemplate[[#This Row],[CO14]] + CatTemplate[[#This Row],[CS14]]) * (1 + getRateOHFinal) * getRateMarkupFinal</f>
        <v>#VALUE!</v>
      </c>
      <c r="GG168" s="30" t="e">
        <f>(CatTemplate[[#This Row],[CO15]] + CatTemplate[[#This Row],[CS15]]) * (1 + getRateOHFinal) * getRateMarkupFinal</f>
        <v>#VALUE!</v>
      </c>
      <c r="GH168" s="30" t="e">
        <f>(CatTemplate[[#This Row],[CO16]] + CatTemplate[[#This Row],[CS16]]) * (1 + getRateOHFinal) * getRateMarkupFinal</f>
        <v>#VALUE!</v>
      </c>
      <c r="GI168" s="30" t="e">
        <f>(CatTemplate[[#This Row],[CO17]] + CatTemplate[[#This Row],[CS17]]) * (1 + getRateOHFinal) * getRateMarkupFinal</f>
        <v>#VALUE!</v>
      </c>
      <c r="GJ168" s="30" t="e">
        <f>(CatTemplate[[#This Row],[CO18]] + CatTemplate[[#This Row],[CS18]]) * (1 + getRateOHFinal) * getRateMarkupFinal</f>
        <v>#VALUE!</v>
      </c>
      <c r="GK168" s="30" t="e">
        <f>(CatTemplate[[#This Row],[CO19]] + CatTemplate[[#This Row],[CS19]]) * (1 + getRateOHFinal) * getRateMarkupFinal</f>
        <v>#VALUE!</v>
      </c>
      <c r="GL168" s="30" t="e">
        <f>(CatTemplate[[#This Row],[CO20]] + CatTemplate[[#This Row],[CS20]]) * (1 + getRateOHFinal) * getRateMarkupFinal</f>
        <v>#VALUE!</v>
      </c>
      <c r="GM168" s="30" t="e">
        <f t="shared" si="51"/>
        <v>#VALUE!</v>
      </c>
      <c r="GN168" s="30" t="e">
        <f t="shared" si="52"/>
        <v>#VALUE!</v>
      </c>
      <c r="GO168" s="30" t="e">
        <f t="shared" si="53"/>
        <v>#VALUE!</v>
      </c>
      <c r="GP168" s="30" t="e">
        <f t="shared" si="54"/>
        <v>#VALUE!</v>
      </c>
      <c r="GQ168" s="30" t="e">
        <f>(CatTemplate[[#This Row],[CO1]]+CatTemplate[[#This Row],[CS1]]) * (1+ getRateOHFinal) * (1 + getRateMarkupFinal)</f>
        <v>#VALUE!</v>
      </c>
      <c r="GR168" s="30" t="e">
        <f>(CatTemplate[[#This Row],[CO2]]+CatTemplate[[#This Row],[CS2]]) * (1+ getRateOHFinal) * (1 + getRateMarkupFinal)</f>
        <v>#VALUE!</v>
      </c>
      <c r="GS168" s="30" t="e">
        <f>(CatTemplate[[#This Row],[CO3]]+CatTemplate[[#This Row],[CS3]]) * (1+ getRateOHFinal) * (1 + getRateMarkupFinal)</f>
        <v>#VALUE!</v>
      </c>
      <c r="GT168" s="30" t="e">
        <f>(CatTemplate[[#This Row],[CO4]]+CatTemplate[[#This Row],[CS4]]) * (1+ getRateOHFinal) * (1 + getRateMarkupFinal)</f>
        <v>#VALUE!</v>
      </c>
      <c r="GU168" s="30" t="e">
        <f>(CatTemplate[[#This Row],[CO5]]+CatTemplate[[#This Row],[CS5]]) * (1+ getRateOHFinal) * (1 + getRateMarkupFinal)</f>
        <v>#VALUE!</v>
      </c>
      <c r="GV168" s="30" t="e">
        <f>(CatTemplate[[#This Row],[CO6]]+CatTemplate[[#This Row],[CS6]]) * (1+ getRateOHFinal) * (1 + getRateMarkupFinal)</f>
        <v>#VALUE!</v>
      </c>
      <c r="GW168" s="30" t="e">
        <f>(CatTemplate[[#This Row],[CO7]]+CatTemplate[[#This Row],[CS7]]) * (1+ getRateOHFinal) * (1 + getRateMarkupFinal)</f>
        <v>#VALUE!</v>
      </c>
      <c r="GX168" s="30" t="e">
        <f>(CatTemplate[[#This Row],[CO8]]+CatTemplate[[#This Row],[CS8]]) * (1+ getRateOHFinal) * (1 + getRateMarkupFinal)</f>
        <v>#VALUE!</v>
      </c>
      <c r="GY168" s="30" t="e">
        <f>(CatTemplate[[#This Row],[CO9]]+CatTemplate[[#This Row],[CS9]]) * (1+ getRateOHFinal) * (1 + getRateMarkupFinal)</f>
        <v>#VALUE!</v>
      </c>
      <c r="GZ168" s="30" t="e">
        <f>(CatTemplate[[#This Row],[CO10]]+CatTemplate[[#This Row],[CS10]]) * (1+ getRateOHFinal) * (1 + getRateMarkupFinal)</f>
        <v>#VALUE!</v>
      </c>
      <c r="HA168" s="30" t="e">
        <f>(CatTemplate[[#This Row],[CO11]]+CatTemplate[[#This Row],[CS11]]) * (1+ getRateOHFinal) * (1 + getRateMarkupFinal)</f>
        <v>#VALUE!</v>
      </c>
      <c r="HB168" s="30" t="e">
        <f>(CatTemplate[[#This Row],[CO12]]+CatTemplate[[#This Row],[CS12]]) * (1+ getRateOHFinal) * (1 + getRateMarkupFinal)</f>
        <v>#VALUE!</v>
      </c>
      <c r="HC168" s="30" t="e">
        <f>(CatTemplate[[#This Row],[CO13]]+CatTemplate[[#This Row],[CS13]]) * (1+ getRateOHFinal) * (1 + getRateMarkupFinal)</f>
        <v>#VALUE!</v>
      </c>
      <c r="HD168" s="30" t="e">
        <f>(CatTemplate[[#This Row],[CO14]]+CatTemplate[[#This Row],[CS14]]) * (1+ getRateOHFinal) * (1 + getRateMarkupFinal)</f>
        <v>#VALUE!</v>
      </c>
      <c r="HE168" s="30" t="e">
        <f>(CatTemplate[[#This Row],[CO15]]+CatTemplate[[#This Row],[CS15]]) * (1+ getRateOHFinal) * (1 + getRateMarkupFinal)</f>
        <v>#VALUE!</v>
      </c>
      <c r="HF168" s="30" t="e">
        <f>(CatTemplate[[#This Row],[CO16]]+CatTemplate[[#This Row],[CS16]]) * (1+ getRateOHFinal) * (1 + getRateMarkupFinal)</f>
        <v>#VALUE!</v>
      </c>
      <c r="HG168" s="30" t="e">
        <f>(CatTemplate[[#This Row],[CO17]]+CatTemplate[[#This Row],[CS17]]) * (1+ getRateOHFinal) * (1 + getRateMarkupFinal)</f>
        <v>#VALUE!</v>
      </c>
      <c r="HH168" s="30" t="e">
        <f>(CatTemplate[[#This Row],[CO18]]+CatTemplate[[#This Row],[CS18]]) * (1+ getRateOHFinal) * (1 + getRateMarkupFinal)</f>
        <v>#VALUE!</v>
      </c>
      <c r="HI168" s="30" t="e">
        <f>(CatTemplate[[#This Row],[CO19]]+CatTemplate[[#This Row],[CS19]]) * (1+ getRateOHFinal) * (1 + getRateMarkupFinal)</f>
        <v>#VALUE!</v>
      </c>
      <c r="HJ168" s="30" t="e">
        <f>(CatTemplate[[#This Row],[CO20]]+CatTemplate[[#This Row],[CS20]]) * (1+ getRateOHFinal) * (1 + getRateMarkupFinal)</f>
        <v>#VALUE!</v>
      </c>
      <c r="HK168" s="39" t="e">
        <f>CatTemplate[[#This Row],[Total cost]]+CatTemplate[[#This Row],[OH Amount]]+CatTemplate[[#This Row],[Markup]]</f>
        <v>#VALUE!</v>
      </c>
      <c r="HL168" s="63">
        <f>IF(CatTemplate[[#This Row],[Units]]="Days",CatTemplate[[#This Row],[Project quantity]]*CatTemplate[[#This Row],[St. unit effort]],CatTemplate[[#This Row],[Project quantity]])</f>
        <v>0</v>
      </c>
      <c r="HM168" s="287">
        <f>IFERROR(CatTemplate[[#This Row],[Total Price]]/(CatTemplate[[#This Row],[Final Quantity]]),0)</f>
        <v>0</v>
      </c>
      <c r="HN168" s="261"/>
    </row>
    <row r="169" spans="2:222" x14ac:dyDescent="0.2">
      <c r="B169" s="6" t="s">
        <v>75</v>
      </c>
      <c r="C169" s="22">
        <v>2</v>
      </c>
      <c r="D169" s="7" t="s">
        <v>75</v>
      </c>
      <c r="E169" s="24">
        <v>10</v>
      </c>
      <c r="F169" s="18" t="s">
        <v>164</v>
      </c>
      <c r="G169" s="26">
        <v>55</v>
      </c>
      <c r="H169" s="18" t="s">
        <v>166</v>
      </c>
      <c r="I169" s="18" t="s">
        <v>900</v>
      </c>
      <c r="J169" s="15" t="s">
        <v>28</v>
      </c>
      <c r="K169" s="15"/>
      <c r="L169" s="15" t="s">
        <v>140</v>
      </c>
      <c r="M169" s="15" t="s">
        <v>206</v>
      </c>
      <c r="N169" s="15" t="s">
        <v>858</v>
      </c>
      <c r="O169" s="320"/>
      <c r="P169" s="71"/>
      <c r="Q169" s="108"/>
      <c r="R169" s="73"/>
      <c r="S169" s="97"/>
      <c r="T169" s="100">
        <f>getEqUnitCost</f>
        <v>0</v>
      </c>
      <c r="U169" s="73">
        <f>getEqUnitEffort</f>
        <v>0</v>
      </c>
      <c r="V169" s="101">
        <f>getEqQuantity</f>
        <v>0</v>
      </c>
      <c r="W169" s="320"/>
      <c r="X169" s="100">
        <f>getConsUnitCost</f>
        <v>0</v>
      </c>
      <c r="Y169" s="73">
        <f>getConsUnitEffort</f>
        <v>0</v>
      </c>
      <c r="Z169" s="14">
        <f>getConsQuantity</f>
        <v>0</v>
      </c>
      <c r="AA169" s="320"/>
      <c r="AB169" s="72"/>
      <c r="AC169" s="112"/>
      <c r="AD169" s="14">
        <f>getOthQuantity</f>
        <v>0</v>
      </c>
      <c r="AE169" s="320"/>
      <c r="AF169" s="28" t="str">
        <f>IF(ISBLANK(CatTemplate[[#This Row],[Resource type]]),"",CatTemplate[[#This Row],[Resource type]])</f>
        <v>CIEC CRA</v>
      </c>
      <c r="AG169" s="242">
        <f>getStaffUnitCost</f>
        <v>529.72667641480098</v>
      </c>
      <c r="AH169" s="113">
        <f>getStaffUnitEffort</f>
        <v>0</v>
      </c>
      <c r="AI169" s="40">
        <f>getStaffQuantity</f>
        <v>0</v>
      </c>
      <c r="AJ169" s="41">
        <f>CatTemplate[[#This Row],[St. quantity]]*8/ParRatePM</f>
        <v>0</v>
      </c>
      <c r="AK169" s="320"/>
      <c r="AL169" s="53" t="str">
        <f>CatTemplate[[#This Row],[Item type]]</f>
        <v>Days</v>
      </c>
      <c r="AM169" s="12">
        <f>SUM(CatTemplate[[#This Row],[Year1]:[Year20]])</f>
        <v>0</v>
      </c>
      <c r="AN169" s="52"/>
      <c r="AO169" s="52"/>
      <c r="AP169" s="52"/>
      <c r="AQ169" s="8"/>
      <c r="AR169" s="8"/>
      <c r="AS169" s="8"/>
      <c r="AT169" s="8"/>
      <c r="AU169" s="8"/>
      <c r="AV169" s="8"/>
      <c r="AW169" s="8"/>
      <c r="AX169" s="8"/>
      <c r="AY169" s="8"/>
      <c r="AZ169" s="8"/>
      <c r="BA169" s="8"/>
      <c r="BB169" s="8"/>
      <c r="BC169" s="8"/>
      <c r="BD169" s="8"/>
      <c r="BE169" s="8"/>
      <c r="BF169" s="8"/>
      <c r="BG169" s="36"/>
      <c r="BH169" s="320"/>
      <c r="BI169" s="37" t="str">
        <f>getCostCategory</f>
        <v>01 Staff costs</v>
      </c>
      <c r="BJ169" s="37" t="str">
        <f>getSection</f>
        <v>02 Patient visits and data collection</v>
      </c>
      <c r="BK169" s="32" t="str">
        <f>getObject</f>
        <v>CIEC CRA</v>
      </c>
      <c r="BL169" s="30">
        <f>IFERROR(getUnitCost * IF(CatTemplate[[#This Row],[Cost Category Comp.]]="01 Staff costs", 1,1),0)</f>
        <v>529.72667641480098</v>
      </c>
      <c r="BM169" s="29">
        <f>IF(AND(ISBLANK(CatTemplate[[#This Row],[Eq. unit cost]]),ISBLANK(CatTemplate[[#This Row],[Cons. unit cost]]),ISBLANK(CatTemplate[[#This Row],[Oth. unit cost]])), 0, IF(getUnitEffort =0,1,getUnitEffort) * CatTemplate[[#This Row],[Year1]])</f>
        <v>0</v>
      </c>
      <c r="BN169" s="29">
        <f>IF(AND(ISBLANK(CatTemplate[[#This Row],[Eq. unit cost]]),ISBLANK(CatTemplate[[#This Row],[Cons. unit cost]]),ISBLANK(CatTemplate[[#This Row],[Oth. unit cost]])), 0, IF(getUnitEffort =0,1,getUnitEffort) * CatTemplate[[#This Row],[Year2]])</f>
        <v>0</v>
      </c>
      <c r="BO169" s="29">
        <f>IF(AND(ISBLANK(CatTemplate[[#This Row],[Eq. unit cost]]),ISBLANK(CatTemplate[[#This Row],[Cons. unit cost]]),ISBLANK(CatTemplate[[#This Row],[Oth. unit cost]])), 0, IF(getUnitEffort =0,1,getUnitEffort) * CatTemplate[[#This Row],[Year3]])</f>
        <v>0</v>
      </c>
      <c r="BP169" s="29">
        <f>IF(AND(ISBLANK(CatTemplate[[#This Row],[Eq. unit cost]]),ISBLANK(CatTemplate[[#This Row],[Cons. unit cost]]),ISBLANK(CatTemplate[[#This Row],[Oth. unit cost]])), 0, IF(getUnitEffort =0,1,getUnitEffort) * CatTemplate[[#This Row],[Year4]])</f>
        <v>0</v>
      </c>
      <c r="BQ169" s="29">
        <f>IF(AND(ISBLANK(CatTemplate[[#This Row],[Eq. unit cost]]),ISBLANK(CatTemplate[[#This Row],[Cons. unit cost]]),ISBLANK(CatTemplate[[#This Row],[Oth. unit cost]])), 0, IF(getUnitEffort =0,1,getUnitEffort) * CatTemplate[[#This Row],[Year5]])</f>
        <v>0</v>
      </c>
      <c r="BR169" s="29">
        <f>IF(AND(ISBLANK(CatTemplate[[#This Row],[Eq. unit cost]]),ISBLANK(CatTemplate[[#This Row],[Cons. unit cost]]),ISBLANK(CatTemplate[[#This Row],[Oth. unit cost]])), 0, IF(getUnitEffort =0,1,getUnitEffort) * CatTemplate[[#This Row],[Year6]])</f>
        <v>0</v>
      </c>
      <c r="BS169" s="29">
        <f>IF(AND(ISBLANK(CatTemplate[[#This Row],[Eq. unit cost]]),ISBLANK(CatTemplate[[#This Row],[Cons. unit cost]]),ISBLANK(CatTemplate[[#This Row],[Oth. unit cost]])), 0, IF(getUnitEffort =0,1,getUnitEffort) * CatTemplate[[#This Row],[Year7]])</f>
        <v>0</v>
      </c>
      <c r="BT169" s="29">
        <f>IF(AND(ISBLANK(CatTemplate[[#This Row],[Eq. unit cost]]),ISBLANK(CatTemplate[[#This Row],[Cons. unit cost]]),ISBLANK(CatTemplate[[#This Row],[Oth. unit cost]])), 0, IF(getUnitEffort =0,1,getUnitEffort) * CatTemplate[[#This Row],[Year8]])</f>
        <v>0</v>
      </c>
      <c r="BU169" s="29">
        <f>IF(AND(ISBLANK(CatTemplate[[#This Row],[Eq. unit cost]]),ISBLANK(CatTemplate[[#This Row],[Cons. unit cost]]),ISBLANK(CatTemplate[[#This Row],[Oth. unit cost]])), 0, IF(getUnitEffort =0,1,getUnitEffort) * CatTemplate[[#This Row],[Year9]])</f>
        <v>0</v>
      </c>
      <c r="BV169" s="29">
        <f>IF(AND(ISBLANK(CatTemplate[[#This Row],[Eq. unit cost]]),ISBLANK(CatTemplate[[#This Row],[Cons. unit cost]]),ISBLANK(CatTemplate[[#This Row],[Oth. unit cost]])), 0, IF(getUnitEffort =0,1,getUnitEffort) * CatTemplate[[#This Row],[Year10]])</f>
        <v>0</v>
      </c>
      <c r="BW169" s="29">
        <f>IF(AND(ISBLANK(CatTemplate[[#This Row],[Eq. unit cost]]),ISBLANK(CatTemplate[[#This Row],[Cons. unit cost]]),ISBLANK(CatTemplate[[#This Row],[Oth. unit cost]])), 0, IF(getUnitEffort =0,1,getUnitEffort) * CatTemplate[[#This Row],[Year11]])</f>
        <v>0</v>
      </c>
      <c r="BX169" s="29">
        <f>IF(AND(ISBLANK(CatTemplate[[#This Row],[Eq. unit cost]]),ISBLANK(CatTemplate[[#This Row],[Cons. unit cost]]),ISBLANK(CatTemplate[[#This Row],[Oth. unit cost]])), 0, IF(getUnitEffort =0,1,getUnitEffort) * CatTemplate[[#This Row],[Year12]])</f>
        <v>0</v>
      </c>
      <c r="BY169" s="29">
        <f>IF(AND(ISBLANK(CatTemplate[[#This Row],[Eq. unit cost]]),ISBLANK(CatTemplate[[#This Row],[Cons. unit cost]]),ISBLANK(CatTemplate[[#This Row],[Oth. unit cost]])), 0, IF(getUnitEffort =0,1,getUnitEffort) * CatTemplate[[#This Row],[Year13]])</f>
        <v>0</v>
      </c>
      <c r="BZ169" s="29">
        <f>IF(AND(ISBLANK(CatTemplate[[#This Row],[Eq. unit cost]]),ISBLANK(CatTemplate[[#This Row],[Cons. unit cost]]),ISBLANK(CatTemplate[[#This Row],[Oth. unit cost]])), 0, IF(getUnitEffort =0,1,getUnitEffort) * CatTemplate[[#This Row],[Year14]])</f>
        <v>0</v>
      </c>
      <c r="CA169" s="29">
        <f>IF(AND(ISBLANK(CatTemplate[[#This Row],[Eq. unit cost]]),ISBLANK(CatTemplate[[#This Row],[Cons. unit cost]]),ISBLANK(CatTemplate[[#This Row],[Oth. unit cost]])), 0, IF(getUnitEffort =0,1,getUnitEffort) * CatTemplate[[#This Row],[Year15]])</f>
        <v>0</v>
      </c>
      <c r="CB169" s="29">
        <f>IF(AND(ISBLANK(CatTemplate[[#This Row],[Eq. unit cost]]),ISBLANK(CatTemplate[[#This Row],[Cons. unit cost]]),ISBLANK(CatTemplate[[#This Row],[Oth. unit cost]])), 0, IF(getUnitEffort =0,1,getUnitEffort) * CatTemplate[[#This Row],[Year16]])</f>
        <v>0</v>
      </c>
      <c r="CC169" s="29">
        <f>IF(AND(ISBLANK(CatTemplate[[#This Row],[Eq. unit cost]]),ISBLANK(CatTemplate[[#This Row],[Cons. unit cost]]),ISBLANK(CatTemplate[[#This Row],[Oth. unit cost]])), 0, IF(getUnitEffort =0,1,getUnitEffort) * CatTemplate[[#This Row],[Year17]])</f>
        <v>0</v>
      </c>
      <c r="CD169" s="29">
        <f>IF(AND(ISBLANK(CatTemplate[[#This Row],[Eq. unit cost]]),ISBLANK(CatTemplate[[#This Row],[Cons. unit cost]]),ISBLANK(CatTemplate[[#This Row],[Oth. unit cost]])), 0, IF(getUnitEffort =0,1,getUnitEffort) * CatTemplate[[#This Row],[Year18]])</f>
        <v>0</v>
      </c>
      <c r="CE169" s="29">
        <f>IF(AND(ISBLANK(CatTemplate[[#This Row],[Eq. unit cost]]),ISBLANK(CatTemplate[[#This Row],[Cons. unit cost]]),ISBLANK(CatTemplate[[#This Row],[Oth. unit cost]])), 0, IF(getUnitEffort =0,1,getUnitEffort) * CatTemplate[[#This Row],[Year19]])</f>
        <v>0</v>
      </c>
      <c r="CF169" s="29">
        <f>IF(AND(ISBLANK(CatTemplate[[#This Row],[Eq. unit cost]]),ISBLANK(CatTemplate[[#This Row],[Cons. unit cost]]),ISBLANK(CatTemplate[[#This Row],[Oth. unit cost]])), 0, IF(getUnitEffort =0,1,getUnitEffort) * CatTemplate[[#This Row],[Year20]])</f>
        <v>0</v>
      </c>
      <c r="CG169" s="45">
        <f>SUM(CatTemplate[[#This Row],[Q1]:[Q20]])</f>
        <v>0</v>
      </c>
      <c r="CH169" s="29">
        <f>IF(ISBLANK(CatTemplate[[#This Row],[St. unit effort]]),0,(CatTemplate[[#This Row],[St. unit effort]] * CatTemplate[[#This Row],[Year1]]))</f>
        <v>0</v>
      </c>
      <c r="CI169" s="29">
        <f>IF(ISBLANK(CatTemplate[[#This Row],[St. unit effort]]),0,(CatTemplate[[#This Row],[St. unit effort]] * CatTemplate[[#This Row],[Year2]]))</f>
        <v>0</v>
      </c>
      <c r="CJ169" s="29">
        <f>IF(ISBLANK(CatTemplate[[#This Row],[St. unit effort]]),0,(CatTemplate[[#This Row],[St. unit effort]] * CatTemplate[[#This Row],[Year3]]))</f>
        <v>0</v>
      </c>
      <c r="CK169" s="29">
        <f>IF(ISBLANK(CatTemplate[[#This Row],[St. unit effort]]),0,(CatTemplate[[#This Row],[St. unit effort]] * CatTemplate[[#This Row],[Year4]]))</f>
        <v>0</v>
      </c>
      <c r="CL169" s="29">
        <f>IF(ISBLANK(CatTemplate[[#This Row],[St. unit effort]]),0,(CatTemplate[[#This Row],[St. unit effort]] * CatTemplate[[#This Row],[Year5]]))</f>
        <v>0</v>
      </c>
      <c r="CM169" s="29">
        <f>IF(ISBLANK(CatTemplate[[#This Row],[St. unit effort]]),0,(CatTemplate[[#This Row],[St. unit effort]] * CatTemplate[[#This Row],[Year6]]))</f>
        <v>0</v>
      </c>
      <c r="CN169" s="29">
        <f>IF(ISBLANK(CatTemplate[[#This Row],[St. unit effort]]),0,(CatTemplate[[#This Row],[St. unit effort]] * CatTemplate[[#This Row],[Year7]]))</f>
        <v>0</v>
      </c>
      <c r="CO169" s="29">
        <f>IF(ISBLANK(CatTemplate[[#This Row],[St. unit effort]]),0,(CatTemplate[[#This Row],[St. unit effort]] * CatTemplate[[#This Row],[Year8]]))</f>
        <v>0</v>
      </c>
      <c r="CP169" s="29">
        <f>IF(ISBLANK(CatTemplate[[#This Row],[St. unit effort]]),0,(CatTemplate[[#This Row],[St. unit effort]] * CatTemplate[[#This Row],[Year9]]))</f>
        <v>0</v>
      </c>
      <c r="CQ169" s="29">
        <f>IF(ISBLANK(CatTemplate[[#This Row],[St. unit effort]]),0,(CatTemplate[[#This Row],[St. unit effort]] * CatTemplate[[#This Row],[Year10]]))</f>
        <v>0</v>
      </c>
      <c r="CR169" s="29">
        <f>IF(ISBLANK(CatTemplate[[#This Row],[St. unit effort]]),0,(CatTemplate[[#This Row],[St. unit effort]] * CatTemplate[[#This Row],[Year11]]))</f>
        <v>0</v>
      </c>
      <c r="CS169" s="29">
        <f>IF(ISBLANK(CatTemplate[[#This Row],[St. unit effort]]),0,(CatTemplate[[#This Row],[St. unit effort]] * CatTemplate[[#This Row],[Year12]]))</f>
        <v>0</v>
      </c>
      <c r="CT169" s="29">
        <f>IF(ISBLANK(CatTemplate[[#This Row],[St. unit effort]]),0,(CatTemplate[[#This Row],[St. unit effort]] * CatTemplate[[#This Row],[Year13]]))</f>
        <v>0</v>
      </c>
      <c r="CU169" s="29">
        <f>IF(ISBLANK(CatTemplate[[#This Row],[St. unit effort]]),0,(CatTemplate[[#This Row],[St. unit effort]] * CatTemplate[[#This Row],[Year14]]))</f>
        <v>0</v>
      </c>
      <c r="CV169" s="29">
        <f>IF(ISBLANK(CatTemplate[[#This Row],[St. unit effort]]),0,(CatTemplate[[#This Row],[St. unit effort]] * CatTemplate[[#This Row],[Year15]]))</f>
        <v>0</v>
      </c>
      <c r="CW169" s="29">
        <f>IF(ISBLANK(CatTemplate[[#This Row],[St. unit effort]]),0,(CatTemplate[[#This Row],[St. unit effort]] * CatTemplate[[#This Row],[Year16]]))</f>
        <v>0</v>
      </c>
      <c r="CX169" s="29">
        <f>IF(ISBLANK(CatTemplate[[#This Row],[St. unit effort]]),0,(CatTemplate[[#This Row],[St. unit effort]] * CatTemplate[[#This Row],[Year17]]))</f>
        <v>0</v>
      </c>
      <c r="CY169" s="29">
        <f>IF(ISBLANK(CatTemplate[[#This Row],[St. unit effort]]),0,(CatTemplate[[#This Row],[St. unit effort]] * CatTemplate[[#This Row],[Year18]]))</f>
        <v>0</v>
      </c>
      <c r="CZ169" s="29">
        <f>IF(ISBLANK(CatTemplate[[#This Row],[St. unit effort]]),0,(CatTemplate[[#This Row],[St. unit effort]] * CatTemplate[[#This Row],[Year19]]))</f>
        <v>0</v>
      </c>
      <c r="DA169" s="29">
        <f>IF(ISBLANK(CatTemplate[[#This Row],[St. unit effort]]),0,(CatTemplate[[#This Row],[St. unit effort]] * CatTemplate[[#This Row],[Year20]]))</f>
        <v>0</v>
      </c>
      <c r="DB169" s="57">
        <f>IF(ISBLANK(CatTemplate[[#This Row],[St. unit effort]]),0,(CatTemplate[[#This Row],[St. unit effort]] * CatTemplate[[#This Row],[Year1]])*8/ParRatePM)</f>
        <v>0</v>
      </c>
      <c r="DC169" s="57">
        <f>IF(ISBLANK(CatTemplate[[#This Row],[St. unit effort]]),0,(CatTemplate[[#This Row],[St. unit effort]] * CatTemplate[[#This Row],[Year2]])*8/ParRatePM)</f>
        <v>0</v>
      </c>
      <c r="DD169" s="57">
        <f>IF(ISBLANK(CatTemplate[[#This Row],[St. unit effort]]),0,(CatTemplate[[#This Row],[St. unit effort]] * CatTemplate[[#This Row],[Year3]])*8/ParRatePM)</f>
        <v>0</v>
      </c>
      <c r="DE169" s="57">
        <f>IF(ISBLANK(CatTemplate[[#This Row],[St. unit effort]]),0,(CatTemplate[[#This Row],[St. unit effort]] * CatTemplate[[#This Row],[Year4]])*8/ParRatePM)</f>
        <v>0</v>
      </c>
      <c r="DF169" s="57">
        <f>IF(ISBLANK(CatTemplate[[#This Row],[St. unit effort]]),0,(CatTemplate[[#This Row],[St. unit effort]] * CatTemplate[[#This Row],[Year5]])*8/ParRatePM)</f>
        <v>0</v>
      </c>
      <c r="DG169" s="57">
        <f>IF(ISBLANK(CatTemplate[[#This Row],[St. unit effort]]),0,(CatTemplate[[#This Row],[St. unit effort]] * CatTemplate[[#This Row],[Year6]])*8/ParRatePM)</f>
        <v>0</v>
      </c>
      <c r="DH169" s="57">
        <f>IF(ISBLANK(CatTemplate[[#This Row],[St. unit effort]]),0,(CatTemplate[[#This Row],[St. unit effort]] * CatTemplate[[#This Row],[Year7]])*8/ParRatePM)</f>
        <v>0</v>
      </c>
      <c r="DI169" s="57">
        <f>IF(ISBLANK(CatTemplate[[#This Row],[St. unit effort]]),0,(CatTemplate[[#This Row],[St. unit effort]] * CatTemplate[[#This Row],[Year8]])*8/ParRatePM)</f>
        <v>0</v>
      </c>
      <c r="DJ169" s="57">
        <f>IF(ISBLANK(CatTemplate[[#This Row],[St. unit effort]]),0,(CatTemplate[[#This Row],[St. unit effort]] * CatTemplate[[#This Row],[Year9]])*8/ParRatePM)</f>
        <v>0</v>
      </c>
      <c r="DK169" s="57">
        <f>IF(ISBLANK(CatTemplate[[#This Row],[St. unit effort]]),0,(CatTemplate[[#This Row],[St. unit effort]] * CatTemplate[[#This Row],[Year10]])*8/ParRatePM)</f>
        <v>0</v>
      </c>
      <c r="DL169" s="57">
        <f>IF(ISBLANK(CatTemplate[[#This Row],[St. unit effort]]),0,(CatTemplate[[#This Row],[St. unit effort]] * CatTemplate[[#This Row],[Year11]])*8/ParRatePM)</f>
        <v>0</v>
      </c>
      <c r="DM169" s="57">
        <f>IF(ISBLANK(CatTemplate[[#This Row],[St. unit effort]]),0,(CatTemplate[[#This Row],[St. unit effort]] * CatTemplate[[#This Row],[Year12]])*8/ParRatePM)</f>
        <v>0</v>
      </c>
      <c r="DN169" s="57">
        <f>IF(ISBLANK(CatTemplate[[#This Row],[St. unit effort]]),0,(CatTemplate[[#This Row],[St. unit effort]] * CatTemplate[[#This Row],[Year13]])*8/ParRatePM)</f>
        <v>0</v>
      </c>
      <c r="DO169" s="57">
        <f>IF(ISBLANK(CatTemplate[[#This Row],[St. unit effort]]),0,(CatTemplate[[#This Row],[St. unit effort]] * CatTemplate[[#This Row],[Year14]])*8/ParRatePM)</f>
        <v>0</v>
      </c>
      <c r="DP169" s="57">
        <f>IF(ISBLANK(CatTemplate[[#This Row],[St. unit effort]]),0,(CatTemplate[[#This Row],[St. unit effort]] * CatTemplate[[#This Row],[Year15]])*8/ParRatePM)</f>
        <v>0</v>
      </c>
      <c r="DQ169" s="57">
        <f>IF(ISBLANK(CatTemplate[[#This Row],[St. unit effort]]),0,(CatTemplate[[#This Row],[St. unit effort]] * CatTemplate[[#This Row],[Year16]])*8/ParRatePM)</f>
        <v>0</v>
      </c>
      <c r="DR169" s="57">
        <f>IF(ISBLANK(CatTemplate[[#This Row],[St. unit effort]]),0,(CatTemplate[[#This Row],[St. unit effort]] * CatTemplate[[#This Row],[Year17]])*8/ParRatePM)</f>
        <v>0</v>
      </c>
      <c r="DS169" s="57">
        <f>IF(ISBLANK(CatTemplate[[#This Row],[St. unit effort]]),0,(CatTemplate[[#This Row],[St. unit effort]] * CatTemplate[[#This Row],[Year18]])*8/ParRatePM)</f>
        <v>0</v>
      </c>
      <c r="DT169" s="57">
        <f>IF(ISBLANK(CatTemplate[[#This Row],[St. unit effort]]),0,(CatTemplate[[#This Row],[St. unit effort]] * CatTemplate[[#This Row],[Year19]])*8/ParRatePM)</f>
        <v>0</v>
      </c>
      <c r="DU169" s="57">
        <f>IF(ISBLANK(CatTemplate[[#This Row],[St. unit effort]]),0,(CatTemplate[[#This Row],[St. unit effort]] * CatTemplate[[#This Row],[Year20]])*8/ParRatePM)</f>
        <v>0</v>
      </c>
      <c r="DV169" s="54">
        <f>SUM(CatTemplate[[#This Row],[PM1]:[PM20]])</f>
        <v>0</v>
      </c>
      <c r="DW169" s="56">
        <f t="shared" si="61"/>
        <v>0</v>
      </c>
      <c r="DX169" s="56">
        <f t="shared" si="61"/>
        <v>0</v>
      </c>
      <c r="DY169" s="56">
        <f t="shared" si="61"/>
        <v>0</v>
      </c>
      <c r="DZ169" s="56">
        <f t="shared" si="61"/>
        <v>0</v>
      </c>
      <c r="EA169" s="56">
        <f t="shared" si="61"/>
        <v>0</v>
      </c>
      <c r="EB169" s="56">
        <f t="shared" si="61"/>
        <v>0</v>
      </c>
      <c r="EC169" s="56">
        <f t="shared" si="61"/>
        <v>0</v>
      </c>
      <c r="ED169" s="56">
        <f t="shared" si="61"/>
        <v>0</v>
      </c>
      <c r="EE169" s="56">
        <f t="shared" si="61"/>
        <v>0</v>
      </c>
      <c r="EF169" s="56">
        <f t="shared" si="61"/>
        <v>0</v>
      </c>
      <c r="EG169" s="56">
        <f t="shared" si="61"/>
        <v>0</v>
      </c>
      <c r="EH169" s="56">
        <f t="shared" si="61"/>
        <v>0</v>
      </c>
      <c r="EI169" s="56">
        <f t="shared" si="61"/>
        <v>0</v>
      </c>
      <c r="EJ169" s="56">
        <f t="shared" si="61"/>
        <v>0</v>
      </c>
      <c r="EK169" s="56">
        <f t="shared" si="61"/>
        <v>0</v>
      </c>
      <c r="EL169" s="56">
        <f t="shared" si="61"/>
        <v>0</v>
      </c>
      <c r="EM169" s="56">
        <f t="shared" si="59"/>
        <v>0</v>
      </c>
      <c r="EN169" s="56">
        <f t="shared" si="59"/>
        <v>0</v>
      </c>
      <c r="EO169" s="56">
        <f t="shared" si="59"/>
        <v>0</v>
      </c>
      <c r="EP169" s="56">
        <f t="shared" si="59"/>
        <v>0</v>
      </c>
      <c r="EQ169" s="30">
        <f>CatTemplate[[#This Row],[Eq. unit cost]] * CatTemplate[[#This Row],[Eq. quantity]]</f>
        <v>0</v>
      </c>
      <c r="ER169" s="30">
        <f>CatTemplate[[#This Row],[Cons. unit cost]] *CatTemplate[[#This Row],[Cons. quantity]]</f>
        <v>0</v>
      </c>
      <c r="ES169" s="30">
        <f>CatTemplate[[#This Row],[Oth. unit cost]] *CatTemplate[[#This Row],[Oth. quantity]]</f>
        <v>0</v>
      </c>
      <c r="ET169" s="55">
        <f>SUM(CatTemplate[[#This Row],[CO1]:[CO20]])</f>
        <v>0</v>
      </c>
      <c r="EU169" s="56">
        <f t="shared" si="62"/>
        <v>0</v>
      </c>
      <c r="EV169" s="56">
        <f t="shared" si="62"/>
        <v>0</v>
      </c>
      <c r="EW169" s="56">
        <f t="shared" si="62"/>
        <v>0</v>
      </c>
      <c r="EX169" s="56">
        <f t="shared" si="62"/>
        <v>0</v>
      </c>
      <c r="EY169" s="56">
        <f t="shared" si="62"/>
        <v>0</v>
      </c>
      <c r="EZ169" s="56">
        <f t="shared" si="62"/>
        <v>0</v>
      </c>
      <c r="FA169" s="56">
        <f t="shared" si="62"/>
        <v>0</v>
      </c>
      <c r="FB169" s="56">
        <f t="shared" si="62"/>
        <v>0</v>
      </c>
      <c r="FC169" s="56">
        <f t="shared" si="62"/>
        <v>0</v>
      </c>
      <c r="FD169" s="56">
        <f t="shared" si="62"/>
        <v>0</v>
      </c>
      <c r="FE169" s="56">
        <f t="shared" si="62"/>
        <v>0</v>
      </c>
      <c r="FF169" s="56">
        <f t="shared" si="62"/>
        <v>0</v>
      </c>
      <c r="FG169" s="56">
        <f t="shared" si="62"/>
        <v>0</v>
      </c>
      <c r="FH169" s="56">
        <f t="shared" si="62"/>
        <v>0</v>
      </c>
      <c r="FI169" s="56">
        <f t="shared" si="62"/>
        <v>0</v>
      </c>
      <c r="FJ169" s="56">
        <f t="shared" si="62"/>
        <v>0</v>
      </c>
      <c r="FK169" s="56">
        <f t="shared" si="60"/>
        <v>0</v>
      </c>
      <c r="FL169" s="56">
        <f t="shared" si="60"/>
        <v>0</v>
      </c>
      <c r="FM169" s="56">
        <f t="shared" si="60"/>
        <v>0</v>
      </c>
      <c r="FN169" s="56">
        <f t="shared" si="60"/>
        <v>0</v>
      </c>
      <c r="FO169" s="58">
        <f>SUM(CatTemplate[[#This Row],[CS1]:[CS20]])</f>
        <v>0</v>
      </c>
      <c r="FP169" s="59">
        <f>CatTemplate[[#This Row],[Total Oth. cost]]+CatTemplate[[#This Row],[Total St. Cost]]</f>
        <v>0</v>
      </c>
      <c r="FQ169" s="33" t="e">
        <f t="shared" si="49"/>
        <v>#VALUE!</v>
      </c>
      <c r="FR169" s="33" t="e">
        <f t="shared" si="50"/>
        <v>#VALUE!</v>
      </c>
      <c r="FS169" s="30" t="e">
        <f>(CatTemplate[[#This Row],[CO1]] + CatTemplate[[#This Row],[CS1]]) * (1 + getRateOHFinal) * getRateMarkupFinal</f>
        <v>#VALUE!</v>
      </c>
      <c r="FT169" s="30" t="e">
        <f>(CatTemplate[[#This Row],[CO2]] + CatTemplate[[#This Row],[CS2]]) * (1 + getRateOHFinal) * getRateMarkupFinal</f>
        <v>#VALUE!</v>
      </c>
      <c r="FU169" s="30" t="e">
        <f>(CatTemplate[[#This Row],[CO3]] + CatTemplate[[#This Row],[CS3]]) * (1 + getRateOHFinal) * getRateMarkupFinal</f>
        <v>#VALUE!</v>
      </c>
      <c r="FV169" s="30" t="e">
        <f>(CatTemplate[[#This Row],[CO4]] + CatTemplate[[#This Row],[CS4]]) * (1 + getRateOHFinal) * getRateMarkupFinal</f>
        <v>#VALUE!</v>
      </c>
      <c r="FW169" s="30" t="e">
        <f>(CatTemplate[[#This Row],[CO5]] + CatTemplate[[#This Row],[CS5]]) * (1 + getRateOHFinal) * getRateMarkupFinal</f>
        <v>#VALUE!</v>
      </c>
      <c r="FX169" s="30" t="e">
        <f>(CatTemplate[[#This Row],[CO6]] + CatTemplate[[#This Row],[CS6]]) * (1 + getRateOHFinal) * getRateMarkupFinal</f>
        <v>#VALUE!</v>
      </c>
      <c r="FY169" s="30" t="e">
        <f>(CatTemplate[[#This Row],[CO7]] + CatTemplate[[#This Row],[CS7]]) * (1 + getRateOHFinal) * getRateMarkupFinal</f>
        <v>#VALUE!</v>
      </c>
      <c r="FZ169" s="30" t="e">
        <f>(CatTemplate[[#This Row],[CO8]] + CatTemplate[[#This Row],[CS8]]) * (1 + getRateOHFinal) * getRateMarkupFinal</f>
        <v>#VALUE!</v>
      </c>
      <c r="GA169" s="30" t="e">
        <f>(CatTemplate[[#This Row],[CO9]] + CatTemplate[[#This Row],[CS9]]) * (1 + getRateOHFinal) * getRateMarkupFinal</f>
        <v>#VALUE!</v>
      </c>
      <c r="GB169" s="30" t="e">
        <f>(CatTemplate[[#This Row],[CO10]] + CatTemplate[[#This Row],[CS10]]) * (1 + getRateOHFinal) * getRateMarkupFinal</f>
        <v>#VALUE!</v>
      </c>
      <c r="GC169" s="30" t="e">
        <f>(CatTemplate[[#This Row],[CO11]] + CatTemplate[[#This Row],[CS11]]) * (1 + getRateOHFinal) * getRateMarkupFinal</f>
        <v>#VALUE!</v>
      </c>
      <c r="GD169" s="30" t="e">
        <f>(CatTemplate[[#This Row],[CO12]] + CatTemplate[[#This Row],[CS12]]) * (1 + getRateOHFinal) * getRateMarkupFinal</f>
        <v>#VALUE!</v>
      </c>
      <c r="GE169" s="30" t="e">
        <f>(CatTemplate[[#This Row],[CO13]] + CatTemplate[[#This Row],[CS13]]) * (1 + getRateOHFinal) * getRateMarkupFinal</f>
        <v>#VALUE!</v>
      </c>
      <c r="GF169" s="30" t="e">
        <f>(CatTemplate[[#This Row],[CO14]] + CatTemplate[[#This Row],[CS14]]) * (1 + getRateOHFinal) * getRateMarkupFinal</f>
        <v>#VALUE!</v>
      </c>
      <c r="GG169" s="30" t="e">
        <f>(CatTemplate[[#This Row],[CO15]] + CatTemplate[[#This Row],[CS15]]) * (1 + getRateOHFinal) * getRateMarkupFinal</f>
        <v>#VALUE!</v>
      </c>
      <c r="GH169" s="30" t="e">
        <f>(CatTemplate[[#This Row],[CO16]] + CatTemplate[[#This Row],[CS16]]) * (1 + getRateOHFinal) * getRateMarkupFinal</f>
        <v>#VALUE!</v>
      </c>
      <c r="GI169" s="30" t="e">
        <f>(CatTemplate[[#This Row],[CO17]] + CatTemplate[[#This Row],[CS17]]) * (1 + getRateOHFinal) * getRateMarkupFinal</f>
        <v>#VALUE!</v>
      </c>
      <c r="GJ169" s="30" t="e">
        <f>(CatTemplate[[#This Row],[CO18]] + CatTemplate[[#This Row],[CS18]]) * (1 + getRateOHFinal) * getRateMarkupFinal</f>
        <v>#VALUE!</v>
      </c>
      <c r="GK169" s="30" t="e">
        <f>(CatTemplate[[#This Row],[CO19]] + CatTemplate[[#This Row],[CS19]]) * (1 + getRateOHFinal) * getRateMarkupFinal</f>
        <v>#VALUE!</v>
      </c>
      <c r="GL169" s="30" t="e">
        <f>(CatTemplate[[#This Row],[CO20]] + CatTemplate[[#This Row],[CS20]]) * (1 + getRateOHFinal) * getRateMarkupFinal</f>
        <v>#VALUE!</v>
      </c>
      <c r="GM169" s="30" t="e">
        <f t="shared" si="51"/>
        <v>#VALUE!</v>
      </c>
      <c r="GN169" s="30" t="e">
        <f t="shared" si="52"/>
        <v>#VALUE!</v>
      </c>
      <c r="GO169" s="30" t="e">
        <f t="shared" si="53"/>
        <v>#VALUE!</v>
      </c>
      <c r="GP169" s="30" t="e">
        <f t="shared" si="54"/>
        <v>#VALUE!</v>
      </c>
      <c r="GQ169" s="30" t="e">
        <f>(CatTemplate[[#This Row],[CO1]]+CatTemplate[[#This Row],[CS1]]) * (1+ getRateOHFinal) * (1 + getRateMarkupFinal)</f>
        <v>#VALUE!</v>
      </c>
      <c r="GR169" s="30" t="e">
        <f>(CatTemplate[[#This Row],[CO2]]+CatTemplate[[#This Row],[CS2]]) * (1+ getRateOHFinal) * (1 + getRateMarkupFinal)</f>
        <v>#VALUE!</v>
      </c>
      <c r="GS169" s="30" t="e">
        <f>(CatTemplate[[#This Row],[CO3]]+CatTemplate[[#This Row],[CS3]]) * (1+ getRateOHFinal) * (1 + getRateMarkupFinal)</f>
        <v>#VALUE!</v>
      </c>
      <c r="GT169" s="30" t="e">
        <f>(CatTemplate[[#This Row],[CO4]]+CatTemplate[[#This Row],[CS4]]) * (1+ getRateOHFinal) * (1 + getRateMarkupFinal)</f>
        <v>#VALUE!</v>
      </c>
      <c r="GU169" s="30" t="e">
        <f>(CatTemplate[[#This Row],[CO5]]+CatTemplate[[#This Row],[CS5]]) * (1+ getRateOHFinal) * (1 + getRateMarkupFinal)</f>
        <v>#VALUE!</v>
      </c>
      <c r="GV169" s="30" t="e">
        <f>(CatTemplate[[#This Row],[CO6]]+CatTemplate[[#This Row],[CS6]]) * (1+ getRateOHFinal) * (1 + getRateMarkupFinal)</f>
        <v>#VALUE!</v>
      </c>
      <c r="GW169" s="30" t="e">
        <f>(CatTemplate[[#This Row],[CO7]]+CatTemplate[[#This Row],[CS7]]) * (1+ getRateOHFinal) * (1 + getRateMarkupFinal)</f>
        <v>#VALUE!</v>
      </c>
      <c r="GX169" s="30" t="e">
        <f>(CatTemplate[[#This Row],[CO8]]+CatTemplate[[#This Row],[CS8]]) * (1+ getRateOHFinal) * (1 + getRateMarkupFinal)</f>
        <v>#VALUE!</v>
      </c>
      <c r="GY169" s="30" t="e">
        <f>(CatTemplate[[#This Row],[CO9]]+CatTemplate[[#This Row],[CS9]]) * (1+ getRateOHFinal) * (1 + getRateMarkupFinal)</f>
        <v>#VALUE!</v>
      </c>
      <c r="GZ169" s="30" t="e">
        <f>(CatTemplate[[#This Row],[CO10]]+CatTemplate[[#This Row],[CS10]]) * (1+ getRateOHFinal) * (1 + getRateMarkupFinal)</f>
        <v>#VALUE!</v>
      </c>
      <c r="HA169" s="30" t="e">
        <f>(CatTemplate[[#This Row],[CO11]]+CatTemplate[[#This Row],[CS11]]) * (1+ getRateOHFinal) * (1 + getRateMarkupFinal)</f>
        <v>#VALUE!</v>
      </c>
      <c r="HB169" s="30" t="e">
        <f>(CatTemplate[[#This Row],[CO12]]+CatTemplate[[#This Row],[CS12]]) * (1+ getRateOHFinal) * (1 + getRateMarkupFinal)</f>
        <v>#VALUE!</v>
      </c>
      <c r="HC169" s="30" t="e">
        <f>(CatTemplate[[#This Row],[CO13]]+CatTemplate[[#This Row],[CS13]]) * (1+ getRateOHFinal) * (1 + getRateMarkupFinal)</f>
        <v>#VALUE!</v>
      </c>
      <c r="HD169" s="30" t="e">
        <f>(CatTemplate[[#This Row],[CO14]]+CatTemplate[[#This Row],[CS14]]) * (1+ getRateOHFinal) * (1 + getRateMarkupFinal)</f>
        <v>#VALUE!</v>
      </c>
      <c r="HE169" s="30" t="e">
        <f>(CatTemplate[[#This Row],[CO15]]+CatTemplate[[#This Row],[CS15]]) * (1+ getRateOHFinal) * (1 + getRateMarkupFinal)</f>
        <v>#VALUE!</v>
      </c>
      <c r="HF169" s="30" t="e">
        <f>(CatTemplate[[#This Row],[CO16]]+CatTemplate[[#This Row],[CS16]]) * (1+ getRateOHFinal) * (1 + getRateMarkupFinal)</f>
        <v>#VALUE!</v>
      </c>
      <c r="HG169" s="30" t="e">
        <f>(CatTemplate[[#This Row],[CO17]]+CatTemplate[[#This Row],[CS17]]) * (1+ getRateOHFinal) * (1 + getRateMarkupFinal)</f>
        <v>#VALUE!</v>
      </c>
      <c r="HH169" s="30" t="e">
        <f>(CatTemplate[[#This Row],[CO18]]+CatTemplate[[#This Row],[CS18]]) * (1+ getRateOHFinal) * (1 + getRateMarkupFinal)</f>
        <v>#VALUE!</v>
      </c>
      <c r="HI169" s="30" t="e">
        <f>(CatTemplate[[#This Row],[CO19]]+CatTemplate[[#This Row],[CS19]]) * (1+ getRateOHFinal) * (1 + getRateMarkupFinal)</f>
        <v>#VALUE!</v>
      </c>
      <c r="HJ169" s="30" t="e">
        <f>(CatTemplate[[#This Row],[CO20]]+CatTemplate[[#This Row],[CS20]]) * (1+ getRateOHFinal) * (1 + getRateMarkupFinal)</f>
        <v>#VALUE!</v>
      </c>
      <c r="HK169" s="39" t="e">
        <f>CatTemplate[[#This Row],[Total cost]]+CatTemplate[[#This Row],[OH Amount]]+CatTemplate[[#This Row],[Markup]]</f>
        <v>#VALUE!</v>
      </c>
      <c r="HL169" s="63">
        <f>IF(CatTemplate[[#This Row],[Units]]="Days",CatTemplate[[#This Row],[Project quantity]]*CatTemplate[[#This Row],[St. unit effort]],CatTemplate[[#This Row],[Project quantity]])</f>
        <v>0</v>
      </c>
      <c r="HM169" s="287">
        <f>IFERROR(CatTemplate[[#This Row],[Total Price]]/(CatTemplate[[#This Row],[Final Quantity]]),0)</f>
        <v>0</v>
      </c>
      <c r="HN169" s="261"/>
    </row>
    <row r="170" spans="2:222" x14ac:dyDescent="0.2">
      <c r="B170" s="6" t="s">
        <v>75</v>
      </c>
      <c r="C170" s="22">
        <v>2</v>
      </c>
      <c r="D170" s="7" t="s">
        <v>75</v>
      </c>
      <c r="E170" s="24">
        <v>10</v>
      </c>
      <c r="F170" s="18" t="s">
        <v>164</v>
      </c>
      <c r="G170" s="26">
        <v>56</v>
      </c>
      <c r="H170" s="18" t="s">
        <v>297</v>
      </c>
      <c r="I170" s="18" t="s">
        <v>900</v>
      </c>
      <c r="J170" s="15"/>
      <c r="K170" s="15"/>
      <c r="L170" s="15" t="s">
        <v>421</v>
      </c>
      <c r="M170" s="15" t="s">
        <v>208</v>
      </c>
      <c r="N170" s="15" t="s">
        <v>857</v>
      </c>
      <c r="O170" s="320"/>
      <c r="P170" s="71"/>
      <c r="Q170" s="108"/>
      <c r="R170" s="73"/>
      <c r="S170" s="97"/>
      <c r="T170" s="100">
        <f>getEqUnitCost</f>
        <v>0</v>
      </c>
      <c r="U170" s="73">
        <f>getEqUnitEffort</f>
        <v>0</v>
      </c>
      <c r="V170" s="101">
        <f>getEqQuantity</f>
        <v>0</v>
      </c>
      <c r="W170" s="320"/>
      <c r="X170" s="100">
        <f>getConsUnitCost</f>
        <v>0</v>
      </c>
      <c r="Y170" s="73">
        <f>getConsUnitEffort</f>
        <v>0</v>
      </c>
      <c r="Z170" s="14">
        <f>getConsQuantity</f>
        <v>0</v>
      </c>
      <c r="AA170" s="320"/>
      <c r="AB170" s="72"/>
      <c r="AC170" s="112"/>
      <c r="AD170" s="14">
        <f>getOthQuantity</f>
        <v>0</v>
      </c>
      <c r="AE170" s="320"/>
      <c r="AF170" s="28" t="str">
        <f>IF(ISBLANK(CatTemplate[[#This Row],[Resource type]]),"",CatTemplate[[#This Row],[Resource type]])</f>
        <v/>
      </c>
      <c r="AG170" s="242">
        <f>getStaffUnitCost</f>
        <v>0</v>
      </c>
      <c r="AH170" s="113">
        <f>getStaffUnitEffort</f>
        <v>0</v>
      </c>
      <c r="AI170" s="40">
        <f>getStaffQuantity</f>
        <v>0</v>
      </c>
      <c r="AJ170" s="41">
        <f>CatTemplate[[#This Row],[St. quantity]]*8/ParRatePM</f>
        <v>0</v>
      </c>
      <c r="AK170" s="320"/>
      <c r="AL170" s="53" t="str">
        <f>CatTemplate[[#This Row],[Item type]]</f>
        <v>Travels</v>
      </c>
      <c r="AM170" s="12">
        <f>SUM(CatTemplate[[#This Row],[Year1]:[Year20]])</f>
        <v>0</v>
      </c>
      <c r="AN170" s="52"/>
      <c r="AO170" s="52"/>
      <c r="AP170" s="52"/>
      <c r="AQ170" s="8"/>
      <c r="AR170" s="8"/>
      <c r="AS170" s="8"/>
      <c r="AT170" s="8"/>
      <c r="AU170" s="8"/>
      <c r="AV170" s="8"/>
      <c r="AW170" s="8"/>
      <c r="AX170" s="8"/>
      <c r="AY170" s="8"/>
      <c r="AZ170" s="8"/>
      <c r="BA170" s="8"/>
      <c r="BB170" s="8"/>
      <c r="BC170" s="8"/>
      <c r="BD170" s="8"/>
      <c r="BE170" s="8"/>
      <c r="BF170" s="8"/>
      <c r="BG170" s="36"/>
      <c r="BH170" s="320"/>
      <c r="BI170" s="37" t="str">
        <f>getCostCategory</f>
        <v>05 Travel costs</v>
      </c>
      <c r="BJ170" s="37" t="str">
        <f>getSection</f>
        <v>02 Patient visits and data collection</v>
      </c>
      <c r="BK170" s="32" t="str">
        <f>getObject</f>
        <v>Patient visits and data collection</v>
      </c>
      <c r="BL170" s="30">
        <f>IFERROR(getUnitCost * IF(CatTemplate[[#This Row],[Cost Category Comp.]]="01 Staff costs", 1,1),0)</f>
        <v>0</v>
      </c>
      <c r="BM170" s="29">
        <f>IF(AND(ISBLANK(CatTemplate[[#This Row],[Eq. unit cost]]),ISBLANK(CatTemplate[[#This Row],[Cons. unit cost]]),ISBLANK(CatTemplate[[#This Row],[Oth. unit cost]])), 0, IF(getUnitEffort =0,1,getUnitEffort) * CatTemplate[[#This Row],[Year1]])</f>
        <v>0</v>
      </c>
      <c r="BN170" s="29">
        <f>IF(AND(ISBLANK(CatTemplate[[#This Row],[Eq. unit cost]]),ISBLANK(CatTemplate[[#This Row],[Cons. unit cost]]),ISBLANK(CatTemplate[[#This Row],[Oth. unit cost]])), 0, IF(getUnitEffort =0,1,getUnitEffort) * CatTemplate[[#This Row],[Year2]])</f>
        <v>0</v>
      </c>
      <c r="BO170" s="29">
        <f>IF(AND(ISBLANK(CatTemplate[[#This Row],[Eq. unit cost]]),ISBLANK(CatTemplate[[#This Row],[Cons. unit cost]]),ISBLANK(CatTemplate[[#This Row],[Oth. unit cost]])), 0, IF(getUnitEffort =0,1,getUnitEffort) * CatTemplate[[#This Row],[Year3]])</f>
        <v>0</v>
      </c>
      <c r="BP170" s="29">
        <f>IF(AND(ISBLANK(CatTemplate[[#This Row],[Eq. unit cost]]),ISBLANK(CatTemplate[[#This Row],[Cons. unit cost]]),ISBLANK(CatTemplate[[#This Row],[Oth. unit cost]])), 0, IF(getUnitEffort =0,1,getUnitEffort) * CatTemplate[[#This Row],[Year4]])</f>
        <v>0</v>
      </c>
      <c r="BQ170" s="29">
        <f>IF(AND(ISBLANK(CatTemplate[[#This Row],[Eq. unit cost]]),ISBLANK(CatTemplate[[#This Row],[Cons. unit cost]]),ISBLANK(CatTemplate[[#This Row],[Oth. unit cost]])), 0, IF(getUnitEffort =0,1,getUnitEffort) * CatTemplate[[#This Row],[Year5]])</f>
        <v>0</v>
      </c>
      <c r="BR170" s="29">
        <f>IF(AND(ISBLANK(CatTemplate[[#This Row],[Eq. unit cost]]),ISBLANK(CatTemplate[[#This Row],[Cons. unit cost]]),ISBLANK(CatTemplate[[#This Row],[Oth. unit cost]])), 0, IF(getUnitEffort =0,1,getUnitEffort) * CatTemplate[[#This Row],[Year6]])</f>
        <v>0</v>
      </c>
      <c r="BS170" s="29">
        <f>IF(AND(ISBLANK(CatTemplate[[#This Row],[Eq. unit cost]]),ISBLANK(CatTemplate[[#This Row],[Cons. unit cost]]),ISBLANK(CatTemplate[[#This Row],[Oth. unit cost]])), 0, IF(getUnitEffort =0,1,getUnitEffort) * CatTemplate[[#This Row],[Year7]])</f>
        <v>0</v>
      </c>
      <c r="BT170" s="29">
        <f>IF(AND(ISBLANK(CatTemplate[[#This Row],[Eq. unit cost]]),ISBLANK(CatTemplate[[#This Row],[Cons. unit cost]]),ISBLANK(CatTemplate[[#This Row],[Oth. unit cost]])), 0, IF(getUnitEffort =0,1,getUnitEffort) * CatTemplate[[#This Row],[Year8]])</f>
        <v>0</v>
      </c>
      <c r="BU170" s="29">
        <f>IF(AND(ISBLANK(CatTemplate[[#This Row],[Eq. unit cost]]),ISBLANK(CatTemplate[[#This Row],[Cons. unit cost]]),ISBLANK(CatTemplate[[#This Row],[Oth. unit cost]])), 0, IF(getUnitEffort =0,1,getUnitEffort) * CatTemplate[[#This Row],[Year9]])</f>
        <v>0</v>
      </c>
      <c r="BV170" s="29">
        <f>IF(AND(ISBLANK(CatTemplate[[#This Row],[Eq. unit cost]]),ISBLANK(CatTemplate[[#This Row],[Cons. unit cost]]),ISBLANK(CatTemplate[[#This Row],[Oth. unit cost]])), 0, IF(getUnitEffort =0,1,getUnitEffort) * CatTemplate[[#This Row],[Year10]])</f>
        <v>0</v>
      </c>
      <c r="BW170" s="29">
        <f>IF(AND(ISBLANK(CatTemplate[[#This Row],[Eq. unit cost]]),ISBLANK(CatTemplate[[#This Row],[Cons. unit cost]]),ISBLANK(CatTemplate[[#This Row],[Oth. unit cost]])), 0, IF(getUnitEffort =0,1,getUnitEffort) * CatTemplate[[#This Row],[Year11]])</f>
        <v>0</v>
      </c>
      <c r="BX170" s="29">
        <f>IF(AND(ISBLANK(CatTemplate[[#This Row],[Eq. unit cost]]),ISBLANK(CatTemplate[[#This Row],[Cons. unit cost]]),ISBLANK(CatTemplate[[#This Row],[Oth. unit cost]])), 0, IF(getUnitEffort =0,1,getUnitEffort) * CatTemplate[[#This Row],[Year12]])</f>
        <v>0</v>
      </c>
      <c r="BY170" s="29">
        <f>IF(AND(ISBLANK(CatTemplate[[#This Row],[Eq. unit cost]]),ISBLANK(CatTemplate[[#This Row],[Cons. unit cost]]),ISBLANK(CatTemplate[[#This Row],[Oth. unit cost]])), 0, IF(getUnitEffort =0,1,getUnitEffort) * CatTemplate[[#This Row],[Year13]])</f>
        <v>0</v>
      </c>
      <c r="BZ170" s="29">
        <f>IF(AND(ISBLANK(CatTemplate[[#This Row],[Eq. unit cost]]),ISBLANK(CatTemplate[[#This Row],[Cons. unit cost]]),ISBLANK(CatTemplate[[#This Row],[Oth. unit cost]])), 0, IF(getUnitEffort =0,1,getUnitEffort) * CatTemplate[[#This Row],[Year14]])</f>
        <v>0</v>
      </c>
      <c r="CA170" s="29">
        <f>IF(AND(ISBLANK(CatTemplate[[#This Row],[Eq. unit cost]]),ISBLANK(CatTemplate[[#This Row],[Cons. unit cost]]),ISBLANK(CatTemplate[[#This Row],[Oth. unit cost]])), 0, IF(getUnitEffort =0,1,getUnitEffort) * CatTemplate[[#This Row],[Year15]])</f>
        <v>0</v>
      </c>
      <c r="CB170" s="29">
        <f>IF(AND(ISBLANK(CatTemplate[[#This Row],[Eq. unit cost]]),ISBLANK(CatTemplate[[#This Row],[Cons. unit cost]]),ISBLANK(CatTemplate[[#This Row],[Oth. unit cost]])), 0, IF(getUnitEffort =0,1,getUnitEffort) * CatTemplate[[#This Row],[Year16]])</f>
        <v>0</v>
      </c>
      <c r="CC170" s="29">
        <f>IF(AND(ISBLANK(CatTemplate[[#This Row],[Eq. unit cost]]),ISBLANK(CatTemplate[[#This Row],[Cons. unit cost]]),ISBLANK(CatTemplate[[#This Row],[Oth. unit cost]])), 0, IF(getUnitEffort =0,1,getUnitEffort) * CatTemplate[[#This Row],[Year17]])</f>
        <v>0</v>
      </c>
      <c r="CD170" s="29">
        <f>IF(AND(ISBLANK(CatTemplate[[#This Row],[Eq. unit cost]]),ISBLANK(CatTemplate[[#This Row],[Cons. unit cost]]),ISBLANK(CatTemplate[[#This Row],[Oth. unit cost]])), 0, IF(getUnitEffort =0,1,getUnitEffort) * CatTemplate[[#This Row],[Year18]])</f>
        <v>0</v>
      </c>
      <c r="CE170" s="29">
        <f>IF(AND(ISBLANK(CatTemplate[[#This Row],[Eq. unit cost]]),ISBLANK(CatTemplate[[#This Row],[Cons. unit cost]]),ISBLANK(CatTemplate[[#This Row],[Oth. unit cost]])), 0, IF(getUnitEffort =0,1,getUnitEffort) * CatTemplate[[#This Row],[Year19]])</f>
        <v>0</v>
      </c>
      <c r="CF170" s="29">
        <f>IF(AND(ISBLANK(CatTemplate[[#This Row],[Eq. unit cost]]),ISBLANK(CatTemplate[[#This Row],[Cons. unit cost]]),ISBLANK(CatTemplate[[#This Row],[Oth. unit cost]])), 0, IF(getUnitEffort =0,1,getUnitEffort) * CatTemplate[[#This Row],[Year20]])</f>
        <v>0</v>
      </c>
      <c r="CG170" s="45">
        <f>SUM(CatTemplate[[#This Row],[Q1]:[Q20]])</f>
        <v>0</v>
      </c>
      <c r="CH170" s="29">
        <f>IF(ISBLANK(CatTemplate[[#This Row],[St. unit effort]]),0,(CatTemplate[[#This Row],[St. unit effort]] * CatTemplate[[#This Row],[Year1]]))</f>
        <v>0</v>
      </c>
      <c r="CI170" s="29">
        <f>IF(ISBLANK(CatTemplate[[#This Row],[St. unit effort]]),0,(CatTemplate[[#This Row],[St. unit effort]] * CatTemplate[[#This Row],[Year2]]))</f>
        <v>0</v>
      </c>
      <c r="CJ170" s="29">
        <f>IF(ISBLANK(CatTemplate[[#This Row],[St. unit effort]]),0,(CatTemplate[[#This Row],[St. unit effort]] * CatTemplate[[#This Row],[Year3]]))</f>
        <v>0</v>
      </c>
      <c r="CK170" s="29">
        <f>IF(ISBLANK(CatTemplate[[#This Row],[St. unit effort]]),0,(CatTemplate[[#This Row],[St. unit effort]] * CatTemplate[[#This Row],[Year4]]))</f>
        <v>0</v>
      </c>
      <c r="CL170" s="29">
        <f>IF(ISBLANK(CatTemplate[[#This Row],[St. unit effort]]),0,(CatTemplate[[#This Row],[St. unit effort]] * CatTemplate[[#This Row],[Year5]]))</f>
        <v>0</v>
      </c>
      <c r="CM170" s="29">
        <f>IF(ISBLANK(CatTemplate[[#This Row],[St. unit effort]]),0,(CatTemplate[[#This Row],[St. unit effort]] * CatTemplate[[#This Row],[Year6]]))</f>
        <v>0</v>
      </c>
      <c r="CN170" s="29">
        <f>IF(ISBLANK(CatTemplate[[#This Row],[St. unit effort]]),0,(CatTemplate[[#This Row],[St. unit effort]] * CatTemplate[[#This Row],[Year7]]))</f>
        <v>0</v>
      </c>
      <c r="CO170" s="29">
        <f>IF(ISBLANK(CatTemplate[[#This Row],[St. unit effort]]),0,(CatTemplate[[#This Row],[St. unit effort]] * CatTemplate[[#This Row],[Year8]]))</f>
        <v>0</v>
      </c>
      <c r="CP170" s="29">
        <f>IF(ISBLANK(CatTemplate[[#This Row],[St. unit effort]]),0,(CatTemplate[[#This Row],[St. unit effort]] * CatTemplate[[#This Row],[Year9]]))</f>
        <v>0</v>
      </c>
      <c r="CQ170" s="29">
        <f>IF(ISBLANK(CatTemplate[[#This Row],[St. unit effort]]),0,(CatTemplate[[#This Row],[St. unit effort]] * CatTemplate[[#This Row],[Year10]]))</f>
        <v>0</v>
      </c>
      <c r="CR170" s="29">
        <f>IF(ISBLANK(CatTemplate[[#This Row],[St. unit effort]]),0,(CatTemplate[[#This Row],[St. unit effort]] * CatTemplate[[#This Row],[Year11]]))</f>
        <v>0</v>
      </c>
      <c r="CS170" s="29">
        <f>IF(ISBLANK(CatTemplate[[#This Row],[St. unit effort]]),0,(CatTemplate[[#This Row],[St. unit effort]] * CatTemplate[[#This Row],[Year12]]))</f>
        <v>0</v>
      </c>
      <c r="CT170" s="29">
        <f>IF(ISBLANK(CatTemplate[[#This Row],[St. unit effort]]),0,(CatTemplate[[#This Row],[St. unit effort]] * CatTemplate[[#This Row],[Year13]]))</f>
        <v>0</v>
      </c>
      <c r="CU170" s="29">
        <f>IF(ISBLANK(CatTemplate[[#This Row],[St. unit effort]]),0,(CatTemplate[[#This Row],[St. unit effort]] * CatTemplate[[#This Row],[Year14]]))</f>
        <v>0</v>
      </c>
      <c r="CV170" s="29">
        <f>IF(ISBLANK(CatTemplate[[#This Row],[St. unit effort]]),0,(CatTemplate[[#This Row],[St. unit effort]] * CatTemplate[[#This Row],[Year15]]))</f>
        <v>0</v>
      </c>
      <c r="CW170" s="29">
        <f>IF(ISBLANK(CatTemplate[[#This Row],[St. unit effort]]),0,(CatTemplate[[#This Row],[St. unit effort]] * CatTemplate[[#This Row],[Year16]]))</f>
        <v>0</v>
      </c>
      <c r="CX170" s="29">
        <f>IF(ISBLANK(CatTemplate[[#This Row],[St. unit effort]]),0,(CatTemplate[[#This Row],[St. unit effort]] * CatTemplate[[#This Row],[Year17]]))</f>
        <v>0</v>
      </c>
      <c r="CY170" s="29">
        <f>IF(ISBLANK(CatTemplate[[#This Row],[St. unit effort]]),0,(CatTemplate[[#This Row],[St. unit effort]] * CatTemplate[[#This Row],[Year18]]))</f>
        <v>0</v>
      </c>
      <c r="CZ170" s="29">
        <f>IF(ISBLANK(CatTemplate[[#This Row],[St. unit effort]]),0,(CatTemplate[[#This Row],[St. unit effort]] * CatTemplate[[#This Row],[Year19]]))</f>
        <v>0</v>
      </c>
      <c r="DA170" s="29">
        <f>IF(ISBLANK(CatTemplate[[#This Row],[St. unit effort]]),0,(CatTemplate[[#This Row],[St. unit effort]] * CatTemplate[[#This Row],[Year20]]))</f>
        <v>0</v>
      </c>
      <c r="DB170" s="57">
        <f>IF(ISBLANK(CatTemplate[[#This Row],[St. unit effort]]),0,(CatTemplate[[#This Row],[St. unit effort]] * CatTemplate[[#This Row],[Year1]])*8/ParRatePM)</f>
        <v>0</v>
      </c>
      <c r="DC170" s="57">
        <f>IF(ISBLANK(CatTemplate[[#This Row],[St. unit effort]]),0,(CatTemplate[[#This Row],[St. unit effort]] * CatTemplate[[#This Row],[Year2]])*8/ParRatePM)</f>
        <v>0</v>
      </c>
      <c r="DD170" s="57">
        <f>IF(ISBLANK(CatTemplate[[#This Row],[St. unit effort]]),0,(CatTemplate[[#This Row],[St. unit effort]] * CatTemplate[[#This Row],[Year3]])*8/ParRatePM)</f>
        <v>0</v>
      </c>
      <c r="DE170" s="57">
        <f>IF(ISBLANK(CatTemplate[[#This Row],[St. unit effort]]),0,(CatTemplate[[#This Row],[St. unit effort]] * CatTemplate[[#This Row],[Year4]])*8/ParRatePM)</f>
        <v>0</v>
      </c>
      <c r="DF170" s="57">
        <f>IF(ISBLANK(CatTemplate[[#This Row],[St. unit effort]]),0,(CatTemplate[[#This Row],[St. unit effort]] * CatTemplate[[#This Row],[Year5]])*8/ParRatePM)</f>
        <v>0</v>
      </c>
      <c r="DG170" s="57">
        <f>IF(ISBLANK(CatTemplate[[#This Row],[St. unit effort]]),0,(CatTemplate[[#This Row],[St. unit effort]] * CatTemplate[[#This Row],[Year6]])*8/ParRatePM)</f>
        <v>0</v>
      </c>
      <c r="DH170" s="57">
        <f>IF(ISBLANK(CatTemplate[[#This Row],[St. unit effort]]),0,(CatTemplate[[#This Row],[St. unit effort]] * CatTemplate[[#This Row],[Year7]])*8/ParRatePM)</f>
        <v>0</v>
      </c>
      <c r="DI170" s="57">
        <f>IF(ISBLANK(CatTemplate[[#This Row],[St. unit effort]]),0,(CatTemplate[[#This Row],[St. unit effort]] * CatTemplate[[#This Row],[Year8]])*8/ParRatePM)</f>
        <v>0</v>
      </c>
      <c r="DJ170" s="57">
        <f>IF(ISBLANK(CatTemplate[[#This Row],[St. unit effort]]),0,(CatTemplate[[#This Row],[St. unit effort]] * CatTemplate[[#This Row],[Year9]])*8/ParRatePM)</f>
        <v>0</v>
      </c>
      <c r="DK170" s="57">
        <f>IF(ISBLANK(CatTemplate[[#This Row],[St. unit effort]]),0,(CatTemplate[[#This Row],[St. unit effort]] * CatTemplate[[#This Row],[Year10]])*8/ParRatePM)</f>
        <v>0</v>
      </c>
      <c r="DL170" s="57">
        <f>IF(ISBLANK(CatTemplate[[#This Row],[St. unit effort]]),0,(CatTemplate[[#This Row],[St. unit effort]] * CatTemplate[[#This Row],[Year11]])*8/ParRatePM)</f>
        <v>0</v>
      </c>
      <c r="DM170" s="57">
        <f>IF(ISBLANK(CatTemplate[[#This Row],[St. unit effort]]),0,(CatTemplate[[#This Row],[St. unit effort]] * CatTemplate[[#This Row],[Year12]])*8/ParRatePM)</f>
        <v>0</v>
      </c>
      <c r="DN170" s="57">
        <f>IF(ISBLANK(CatTemplate[[#This Row],[St. unit effort]]),0,(CatTemplate[[#This Row],[St. unit effort]] * CatTemplate[[#This Row],[Year13]])*8/ParRatePM)</f>
        <v>0</v>
      </c>
      <c r="DO170" s="57">
        <f>IF(ISBLANK(CatTemplate[[#This Row],[St. unit effort]]),0,(CatTemplate[[#This Row],[St. unit effort]] * CatTemplate[[#This Row],[Year14]])*8/ParRatePM)</f>
        <v>0</v>
      </c>
      <c r="DP170" s="57">
        <f>IF(ISBLANK(CatTemplate[[#This Row],[St. unit effort]]),0,(CatTemplate[[#This Row],[St. unit effort]] * CatTemplate[[#This Row],[Year15]])*8/ParRatePM)</f>
        <v>0</v>
      </c>
      <c r="DQ170" s="57">
        <f>IF(ISBLANK(CatTemplate[[#This Row],[St. unit effort]]),0,(CatTemplate[[#This Row],[St. unit effort]] * CatTemplate[[#This Row],[Year16]])*8/ParRatePM)</f>
        <v>0</v>
      </c>
      <c r="DR170" s="57">
        <f>IF(ISBLANK(CatTemplate[[#This Row],[St. unit effort]]),0,(CatTemplate[[#This Row],[St. unit effort]] * CatTemplate[[#This Row],[Year17]])*8/ParRatePM)</f>
        <v>0</v>
      </c>
      <c r="DS170" s="57">
        <f>IF(ISBLANK(CatTemplate[[#This Row],[St. unit effort]]),0,(CatTemplate[[#This Row],[St. unit effort]] * CatTemplate[[#This Row],[Year18]])*8/ParRatePM)</f>
        <v>0</v>
      </c>
      <c r="DT170" s="57">
        <f>IF(ISBLANK(CatTemplate[[#This Row],[St. unit effort]]),0,(CatTemplate[[#This Row],[St. unit effort]] * CatTemplate[[#This Row],[Year19]])*8/ParRatePM)</f>
        <v>0</v>
      </c>
      <c r="DU170" s="57">
        <f>IF(ISBLANK(CatTemplate[[#This Row],[St. unit effort]]),0,(CatTemplate[[#This Row],[St. unit effort]] * CatTemplate[[#This Row],[Year20]])*8/ParRatePM)</f>
        <v>0</v>
      </c>
      <c r="DV170" s="54">
        <f>SUM(CatTemplate[[#This Row],[PM1]:[PM20]])</f>
        <v>0</v>
      </c>
      <c r="DW170" s="56">
        <f t="shared" si="61"/>
        <v>0</v>
      </c>
      <c r="DX170" s="56">
        <f t="shared" si="61"/>
        <v>0</v>
      </c>
      <c r="DY170" s="56">
        <f t="shared" si="61"/>
        <v>0</v>
      </c>
      <c r="DZ170" s="56">
        <f t="shared" si="61"/>
        <v>0</v>
      </c>
      <c r="EA170" s="56">
        <f t="shared" si="61"/>
        <v>0</v>
      </c>
      <c r="EB170" s="56">
        <f t="shared" si="61"/>
        <v>0</v>
      </c>
      <c r="EC170" s="56">
        <f t="shared" si="61"/>
        <v>0</v>
      </c>
      <c r="ED170" s="56">
        <f t="shared" si="61"/>
        <v>0</v>
      </c>
      <c r="EE170" s="56">
        <f t="shared" si="61"/>
        <v>0</v>
      </c>
      <c r="EF170" s="56">
        <f t="shared" si="61"/>
        <v>0</v>
      </c>
      <c r="EG170" s="56">
        <f t="shared" si="61"/>
        <v>0</v>
      </c>
      <c r="EH170" s="56">
        <f t="shared" si="61"/>
        <v>0</v>
      </c>
      <c r="EI170" s="56">
        <f t="shared" si="61"/>
        <v>0</v>
      </c>
      <c r="EJ170" s="56">
        <f t="shared" si="61"/>
        <v>0</v>
      </c>
      <c r="EK170" s="56">
        <f t="shared" si="61"/>
        <v>0</v>
      </c>
      <c r="EL170" s="56">
        <f t="shared" si="61"/>
        <v>0</v>
      </c>
      <c r="EM170" s="56">
        <f t="shared" si="59"/>
        <v>0</v>
      </c>
      <c r="EN170" s="56">
        <f t="shared" si="59"/>
        <v>0</v>
      </c>
      <c r="EO170" s="56">
        <f t="shared" si="59"/>
        <v>0</v>
      </c>
      <c r="EP170" s="56">
        <f t="shared" si="59"/>
        <v>0</v>
      </c>
      <c r="EQ170" s="30">
        <f>CatTemplate[[#This Row],[Eq. unit cost]] * CatTemplate[[#This Row],[Eq. quantity]]</f>
        <v>0</v>
      </c>
      <c r="ER170" s="30">
        <f>CatTemplate[[#This Row],[Cons. unit cost]] *CatTemplate[[#This Row],[Cons. quantity]]</f>
        <v>0</v>
      </c>
      <c r="ES170" s="30">
        <f>CatTemplate[[#This Row],[Oth. unit cost]] *CatTemplate[[#This Row],[Oth. quantity]]</f>
        <v>0</v>
      </c>
      <c r="ET170" s="55">
        <f>SUM(CatTemplate[[#This Row],[CO1]:[CO20]])</f>
        <v>0</v>
      </c>
      <c r="EU170" s="56">
        <f t="shared" si="62"/>
        <v>0</v>
      </c>
      <c r="EV170" s="56">
        <f t="shared" si="62"/>
        <v>0</v>
      </c>
      <c r="EW170" s="56">
        <f t="shared" si="62"/>
        <v>0</v>
      </c>
      <c r="EX170" s="56">
        <f t="shared" si="62"/>
        <v>0</v>
      </c>
      <c r="EY170" s="56">
        <f t="shared" si="62"/>
        <v>0</v>
      </c>
      <c r="EZ170" s="56">
        <f t="shared" si="62"/>
        <v>0</v>
      </c>
      <c r="FA170" s="56">
        <f t="shared" si="62"/>
        <v>0</v>
      </c>
      <c r="FB170" s="56">
        <f t="shared" si="62"/>
        <v>0</v>
      </c>
      <c r="FC170" s="56">
        <f t="shared" si="62"/>
        <v>0</v>
      </c>
      <c r="FD170" s="56">
        <f t="shared" si="62"/>
        <v>0</v>
      </c>
      <c r="FE170" s="56">
        <f t="shared" si="62"/>
        <v>0</v>
      </c>
      <c r="FF170" s="56">
        <f t="shared" si="62"/>
        <v>0</v>
      </c>
      <c r="FG170" s="56">
        <f t="shared" si="62"/>
        <v>0</v>
      </c>
      <c r="FH170" s="56">
        <f t="shared" si="62"/>
        <v>0</v>
      </c>
      <c r="FI170" s="56">
        <f t="shared" si="62"/>
        <v>0</v>
      </c>
      <c r="FJ170" s="56">
        <f t="shared" si="62"/>
        <v>0</v>
      </c>
      <c r="FK170" s="56">
        <f t="shared" si="60"/>
        <v>0</v>
      </c>
      <c r="FL170" s="56">
        <f t="shared" si="60"/>
        <v>0</v>
      </c>
      <c r="FM170" s="56">
        <f t="shared" si="60"/>
        <v>0</v>
      </c>
      <c r="FN170" s="56">
        <f t="shared" si="60"/>
        <v>0</v>
      </c>
      <c r="FO170" s="58">
        <f>SUM(CatTemplate[[#This Row],[CS1]:[CS20]])</f>
        <v>0</v>
      </c>
      <c r="FP170" s="59">
        <f>CatTemplate[[#This Row],[Total Oth. cost]]+CatTemplate[[#This Row],[Total St. Cost]]</f>
        <v>0</v>
      </c>
      <c r="FQ170" s="33" t="e">
        <f t="shared" si="49"/>
        <v>#VALUE!</v>
      </c>
      <c r="FR170" s="33" t="e">
        <f t="shared" si="50"/>
        <v>#VALUE!</v>
      </c>
      <c r="FS170" s="30" t="e">
        <f>(CatTemplate[[#This Row],[CO1]] + CatTemplate[[#This Row],[CS1]]) * (1 + getRateOHFinal) * getRateMarkupFinal</f>
        <v>#VALUE!</v>
      </c>
      <c r="FT170" s="30" t="e">
        <f>(CatTemplate[[#This Row],[CO2]] + CatTemplate[[#This Row],[CS2]]) * (1 + getRateOHFinal) * getRateMarkupFinal</f>
        <v>#VALUE!</v>
      </c>
      <c r="FU170" s="30" t="e">
        <f>(CatTemplate[[#This Row],[CO3]] + CatTemplate[[#This Row],[CS3]]) * (1 + getRateOHFinal) * getRateMarkupFinal</f>
        <v>#VALUE!</v>
      </c>
      <c r="FV170" s="30" t="e">
        <f>(CatTemplate[[#This Row],[CO4]] + CatTemplate[[#This Row],[CS4]]) * (1 + getRateOHFinal) * getRateMarkupFinal</f>
        <v>#VALUE!</v>
      </c>
      <c r="FW170" s="30" t="e">
        <f>(CatTemplate[[#This Row],[CO5]] + CatTemplate[[#This Row],[CS5]]) * (1 + getRateOHFinal) * getRateMarkupFinal</f>
        <v>#VALUE!</v>
      </c>
      <c r="FX170" s="30" t="e">
        <f>(CatTemplate[[#This Row],[CO6]] + CatTemplate[[#This Row],[CS6]]) * (1 + getRateOHFinal) * getRateMarkupFinal</f>
        <v>#VALUE!</v>
      </c>
      <c r="FY170" s="30" t="e">
        <f>(CatTemplate[[#This Row],[CO7]] + CatTemplate[[#This Row],[CS7]]) * (1 + getRateOHFinal) * getRateMarkupFinal</f>
        <v>#VALUE!</v>
      </c>
      <c r="FZ170" s="30" t="e">
        <f>(CatTemplate[[#This Row],[CO8]] + CatTemplate[[#This Row],[CS8]]) * (1 + getRateOHFinal) * getRateMarkupFinal</f>
        <v>#VALUE!</v>
      </c>
      <c r="GA170" s="30" t="e">
        <f>(CatTemplate[[#This Row],[CO9]] + CatTemplate[[#This Row],[CS9]]) * (1 + getRateOHFinal) * getRateMarkupFinal</f>
        <v>#VALUE!</v>
      </c>
      <c r="GB170" s="30" t="e">
        <f>(CatTemplate[[#This Row],[CO10]] + CatTemplate[[#This Row],[CS10]]) * (1 + getRateOHFinal) * getRateMarkupFinal</f>
        <v>#VALUE!</v>
      </c>
      <c r="GC170" s="30" t="e">
        <f>(CatTemplate[[#This Row],[CO11]] + CatTemplate[[#This Row],[CS11]]) * (1 + getRateOHFinal) * getRateMarkupFinal</f>
        <v>#VALUE!</v>
      </c>
      <c r="GD170" s="30" t="e">
        <f>(CatTemplate[[#This Row],[CO12]] + CatTemplate[[#This Row],[CS12]]) * (1 + getRateOHFinal) * getRateMarkupFinal</f>
        <v>#VALUE!</v>
      </c>
      <c r="GE170" s="30" t="e">
        <f>(CatTemplate[[#This Row],[CO13]] + CatTemplate[[#This Row],[CS13]]) * (1 + getRateOHFinal) * getRateMarkupFinal</f>
        <v>#VALUE!</v>
      </c>
      <c r="GF170" s="30" t="e">
        <f>(CatTemplate[[#This Row],[CO14]] + CatTemplate[[#This Row],[CS14]]) * (1 + getRateOHFinal) * getRateMarkupFinal</f>
        <v>#VALUE!</v>
      </c>
      <c r="GG170" s="30" t="e">
        <f>(CatTemplate[[#This Row],[CO15]] + CatTemplate[[#This Row],[CS15]]) * (1 + getRateOHFinal) * getRateMarkupFinal</f>
        <v>#VALUE!</v>
      </c>
      <c r="GH170" s="30" t="e">
        <f>(CatTemplate[[#This Row],[CO16]] + CatTemplate[[#This Row],[CS16]]) * (1 + getRateOHFinal) * getRateMarkupFinal</f>
        <v>#VALUE!</v>
      </c>
      <c r="GI170" s="30" t="e">
        <f>(CatTemplate[[#This Row],[CO17]] + CatTemplate[[#This Row],[CS17]]) * (1 + getRateOHFinal) * getRateMarkupFinal</f>
        <v>#VALUE!</v>
      </c>
      <c r="GJ170" s="30" t="e">
        <f>(CatTemplate[[#This Row],[CO18]] + CatTemplate[[#This Row],[CS18]]) * (1 + getRateOHFinal) * getRateMarkupFinal</f>
        <v>#VALUE!</v>
      </c>
      <c r="GK170" s="30" t="e">
        <f>(CatTemplate[[#This Row],[CO19]] + CatTemplate[[#This Row],[CS19]]) * (1 + getRateOHFinal) * getRateMarkupFinal</f>
        <v>#VALUE!</v>
      </c>
      <c r="GL170" s="30" t="e">
        <f>(CatTemplate[[#This Row],[CO20]] + CatTemplate[[#This Row],[CS20]]) * (1 + getRateOHFinal) * getRateMarkupFinal</f>
        <v>#VALUE!</v>
      </c>
      <c r="GM170" s="30" t="e">
        <f t="shared" si="51"/>
        <v>#VALUE!</v>
      </c>
      <c r="GN170" s="30" t="e">
        <f t="shared" si="52"/>
        <v>#VALUE!</v>
      </c>
      <c r="GO170" s="30" t="e">
        <f t="shared" si="53"/>
        <v>#VALUE!</v>
      </c>
      <c r="GP170" s="30" t="e">
        <f t="shared" si="54"/>
        <v>#VALUE!</v>
      </c>
      <c r="GQ170" s="30" t="e">
        <f>(CatTemplate[[#This Row],[CO1]]+CatTemplate[[#This Row],[CS1]]) * (1+ getRateOHFinal) * (1 + getRateMarkupFinal)</f>
        <v>#VALUE!</v>
      </c>
      <c r="GR170" s="30" t="e">
        <f>(CatTemplate[[#This Row],[CO2]]+CatTemplate[[#This Row],[CS2]]) * (1+ getRateOHFinal) * (1 + getRateMarkupFinal)</f>
        <v>#VALUE!</v>
      </c>
      <c r="GS170" s="30" t="e">
        <f>(CatTemplate[[#This Row],[CO3]]+CatTemplate[[#This Row],[CS3]]) * (1+ getRateOHFinal) * (1 + getRateMarkupFinal)</f>
        <v>#VALUE!</v>
      </c>
      <c r="GT170" s="30" t="e">
        <f>(CatTemplate[[#This Row],[CO4]]+CatTemplate[[#This Row],[CS4]]) * (1+ getRateOHFinal) * (1 + getRateMarkupFinal)</f>
        <v>#VALUE!</v>
      </c>
      <c r="GU170" s="30" t="e">
        <f>(CatTemplate[[#This Row],[CO5]]+CatTemplate[[#This Row],[CS5]]) * (1+ getRateOHFinal) * (1 + getRateMarkupFinal)</f>
        <v>#VALUE!</v>
      </c>
      <c r="GV170" s="30" t="e">
        <f>(CatTemplate[[#This Row],[CO6]]+CatTemplate[[#This Row],[CS6]]) * (1+ getRateOHFinal) * (1 + getRateMarkupFinal)</f>
        <v>#VALUE!</v>
      </c>
      <c r="GW170" s="30" t="e">
        <f>(CatTemplate[[#This Row],[CO7]]+CatTemplate[[#This Row],[CS7]]) * (1+ getRateOHFinal) * (1 + getRateMarkupFinal)</f>
        <v>#VALUE!</v>
      </c>
      <c r="GX170" s="30" t="e">
        <f>(CatTemplate[[#This Row],[CO8]]+CatTemplate[[#This Row],[CS8]]) * (1+ getRateOHFinal) * (1 + getRateMarkupFinal)</f>
        <v>#VALUE!</v>
      </c>
      <c r="GY170" s="30" t="e">
        <f>(CatTemplate[[#This Row],[CO9]]+CatTemplate[[#This Row],[CS9]]) * (1+ getRateOHFinal) * (1 + getRateMarkupFinal)</f>
        <v>#VALUE!</v>
      </c>
      <c r="GZ170" s="30" t="e">
        <f>(CatTemplate[[#This Row],[CO10]]+CatTemplate[[#This Row],[CS10]]) * (1+ getRateOHFinal) * (1 + getRateMarkupFinal)</f>
        <v>#VALUE!</v>
      </c>
      <c r="HA170" s="30" t="e">
        <f>(CatTemplate[[#This Row],[CO11]]+CatTemplate[[#This Row],[CS11]]) * (1+ getRateOHFinal) * (1 + getRateMarkupFinal)</f>
        <v>#VALUE!</v>
      </c>
      <c r="HB170" s="30" t="e">
        <f>(CatTemplate[[#This Row],[CO12]]+CatTemplate[[#This Row],[CS12]]) * (1+ getRateOHFinal) * (1 + getRateMarkupFinal)</f>
        <v>#VALUE!</v>
      </c>
      <c r="HC170" s="30" t="e">
        <f>(CatTemplate[[#This Row],[CO13]]+CatTemplate[[#This Row],[CS13]]) * (1+ getRateOHFinal) * (1 + getRateMarkupFinal)</f>
        <v>#VALUE!</v>
      </c>
      <c r="HD170" s="30" t="e">
        <f>(CatTemplate[[#This Row],[CO14]]+CatTemplate[[#This Row],[CS14]]) * (1+ getRateOHFinal) * (1 + getRateMarkupFinal)</f>
        <v>#VALUE!</v>
      </c>
      <c r="HE170" s="30" t="e">
        <f>(CatTemplate[[#This Row],[CO15]]+CatTemplate[[#This Row],[CS15]]) * (1+ getRateOHFinal) * (1 + getRateMarkupFinal)</f>
        <v>#VALUE!</v>
      </c>
      <c r="HF170" s="30" t="e">
        <f>(CatTemplate[[#This Row],[CO16]]+CatTemplate[[#This Row],[CS16]]) * (1+ getRateOHFinal) * (1 + getRateMarkupFinal)</f>
        <v>#VALUE!</v>
      </c>
      <c r="HG170" s="30" t="e">
        <f>(CatTemplate[[#This Row],[CO17]]+CatTemplate[[#This Row],[CS17]]) * (1+ getRateOHFinal) * (1 + getRateMarkupFinal)</f>
        <v>#VALUE!</v>
      </c>
      <c r="HH170" s="30" t="e">
        <f>(CatTemplate[[#This Row],[CO18]]+CatTemplate[[#This Row],[CS18]]) * (1+ getRateOHFinal) * (1 + getRateMarkupFinal)</f>
        <v>#VALUE!</v>
      </c>
      <c r="HI170" s="30" t="e">
        <f>(CatTemplate[[#This Row],[CO19]]+CatTemplate[[#This Row],[CS19]]) * (1+ getRateOHFinal) * (1 + getRateMarkupFinal)</f>
        <v>#VALUE!</v>
      </c>
      <c r="HJ170" s="30" t="e">
        <f>(CatTemplate[[#This Row],[CO20]]+CatTemplate[[#This Row],[CS20]]) * (1+ getRateOHFinal) * (1 + getRateMarkupFinal)</f>
        <v>#VALUE!</v>
      </c>
      <c r="HK170" s="39" t="e">
        <f>CatTemplate[[#This Row],[Total cost]]+CatTemplate[[#This Row],[OH Amount]]+CatTemplate[[#This Row],[Markup]]</f>
        <v>#VALUE!</v>
      </c>
      <c r="HL170" s="63">
        <f>IF(CatTemplate[[#This Row],[Units]]="Days",CatTemplate[[#This Row],[Project quantity]]*CatTemplate[[#This Row],[St. unit effort]],CatTemplate[[#This Row],[Project quantity]])</f>
        <v>0</v>
      </c>
      <c r="HM170" s="287">
        <f>IFERROR(CatTemplate[[#This Row],[Total Price]]/(CatTemplate[[#This Row],[Final Quantity]]),0)</f>
        <v>0</v>
      </c>
      <c r="HN170" s="261"/>
    </row>
    <row r="171" spans="2:222" x14ac:dyDescent="0.2">
      <c r="B171" s="6" t="s">
        <v>75</v>
      </c>
      <c r="C171" s="22">
        <v>2</v>
      </c>
      <c r="D171" s="7" t="s">
        <v>75</v>
      </c>
      <c r="E171" s="24">
        <v>10</v>
      </c>
      <c r="F171" s="18" t="s">
        <v>164</v>
      </c>
      <c r="G171" s="26">
        <v>57</v>
      </c>
      <c r="H171" s="18" t="s">
        <v>861</v>
      </c>
      <c r="I171" s="18" t="s">
        <v>900</v>
      </c>
      <c r="J171" s="15" t="s">
        <v>28</v>
      </c>
      <c r="K171" s="15"/>
      <c r="L171" s="15" t="s">
        <v>140</v>
      </c>
      <c r="M171" s="15" t="s">
        <v>890</v>
      </c>
      <c r="N171" s="15" t="s">
        <v>858</v>
      </c>
      <c r="O171" s="320"/>
      <c r="P171" s="71"/>
      <c r="Q171" s="108"/>
      <c r="R171" s="73"/>
      <c r="S171" s="97"/>
      <c r="T171" s="100">
        <f>getEqUnitCost</f>
        <v>0</v>
      </c>
      <c r="U171" s="73">
        <f>getEqUnitEffort</f>
        <v>0</v>
      </c>
      <c r="V171" s="101">
        <f>getEqQuantity</f>
        <v>0</v>
      </c>
      <c r="W171" s="320"/>
      <c r="X171" s="100">
        <f>getConsUnitCost</f>
        <v>0</v>
      </c>
      <c r="Y171" s="73">
        <f>getConsUnitEffort</f>
        <v>0</v>
      </c>
      <c r="Z171" s="14">
        <f>getConsQuantity</f>
        <v>0</v>
      </c>
      <c r="AA171" s="320"/>
      <c r="AB171" s="72"/>
      <c r="AC171" s="112"/>
      <c r="AD171" s="14">
        <f>getOthQuantity</f>
        <v>0</v>
      </c>
      <c r="AE171" s="320"/>
      <c r="AF171" s="28" t="str">
        <f>IF(ISBLANK(CatTemplate[[#This Row],[Resource type]]),"",CatTemplate[[#This Row],[Resource type]])</f>
        <v>CIEC CRA</v>
      </c>
      <c r="AG171" s="242">
        <f>getStaffUnitCost</f>
        <v>529.72667641480098</v>
      </c>
      <c r="AH171" s="113">
        <f>getStaffUnitEffort</f>
        <v>0</v>
      </c>
      <c r="AI171" s="40">
        <f>getStaffQuantity</f>
        <v>0</v>
      </c>
      <c r="AJ171" s="41">
        <f>CatTemplate[[#This Row],[St. quantity]]*8/ParRatePM</f>
        <v>0</v>
      </c>
      <c r="AK171" s="320"/>
      <c r="AL171" s="53" t="str">
        <f>CatTemplate[[#This Row],[Item type]]</f>
        <v>Days</v>
      </c>
      <c r="AM171" s="12">
        <f>SUM(CatTemplate[[#This Row],[Year1]:[Year20]])</f>
        <v>0</v>
      </c>
      <c r="AN171" s="52"/>
      <c r="AO171" s="52"/>
      <c r="AP171" s="52"/>
      <c r="AQ171" s="8"/>
      <c r="AR171" s="8"/>
      <c r="AS171" s="8"/>
      <c r="AT171" s="8"/>
      <c r="AU171" s="8"/>
      <c r="AV171" s="8"/>
      <c r="AW171" s="8"/>
      <c r="AX171" s="8"/>
      <c r="AY171" s="8"/>
      <c r="AZ171" s="8"/>
      <c r="BA171" s="8"/>
      <c r="BB171" s="8"/>
      <c r="BC171" s="8"/>
      <c r="BD171" s="8"/>
      <c r="BE171" s="8"/>
      <c r="BF171" s="8"/>
      <c r="BG171" s="36"/>
      <c r="BH171" s="320"/>
      <c r="BI171" s="37" t="str">
        <f>getCostCategory</f>
        <v>07 Other costs</v>
      </c>
      <c r="BJ171" s="37" t="str">
        <f>getSection</f>
        <v>02 Patient visits and data collection</v>
      </c>
      <c r="BK171" s="32" t="str">
        <f>getObject</f>
        <v>Patient visits and data collection</v>
      </c>
      <c r="BL171" s="30">
        <f>IFERROR(getUnitCost * IF(CatTemplate[[#This Row],[Cost Category Comp.]]="01 Staff costs", 1,1),0)</f>
        <v>529.72667641480098</v>
      </c>
      <c r="BM171" s="29">
        <f>IF(AND(ISBLANK(CatTemplate[[#This Row],[Eq. unit cost]]),ISBLANK(CatTemplate[[#This Row],[Cons. unit cost]]),ISBLANK(CatTemplate[[#This Row],[Oth. unit cost]])), 0, IF(getUnitEffort =0,1,getUnitEffort) * CatTemplate[[#This Row],[Year1]])</f>
        <v>0</v>
      </c>
      <c r="BN171" s="29">
        <f>IF(AND(ISBLANK(CatTemplate[[#This Row],[Eq. unit cost]]),ISBLANK(CatTemplate[[#This Row],[Cons. unit cost]]),ISBLANK(CatTemplate[[#This Row],[Oth. unit cost]])), 0, IF(getUnitEffort =0,1,getUnitEffort) * CatTemplate[[#This Row],[Year2]])</f>
        <v>0</v>
      </c>
      <c r="BO171" s="29">
        <f>IF(AND(ISBLANK(CatTemplate[[#This Row],[Eq. unit cost]]),ISBLANK(CatTemplate[[#This Row],[Cons. unit cost]]),ISBLANK(CatTemplate[[#This Row],[Oth. unit cost]])), 0, IF(getUnitEffort =0,1,getUnitEffort) * CatTemplate[[#This Row],[Year3]])</f>
        <v>0</v>
      </c>
      <c r="BP171" s="29">
        <f>IF(AND(ISBLANK(CatTemplate[[#This Row],[Eq. unit cost]]),ISBLANK(CatTemplate[[#This Row],[Cons. unit cost]]),ISBLANK(CatTemplate[[#This Row],[Oth. unit cost]])), 0, IF(getUnitEffort =0,1,getUnitEffort) * CatTemplate[[#This Row],[Year4]])</f>
        <v>0</v>
      </c>
      <c r="BQ171" s="29">
        <f>IF(AND(ISBLANK(CatTemplate[[#This Row],[Eq. unit cost]]),ISBLANK(CatTemplate[[#This Row],[Cons. unit cost]]),ISBLANK(CatTemplate[[#This Row],[Oth. unit cost]])), 0, IF(getUnitEffort =0,1,getUnitEffort) * CatTemplate[[#This Row],[Year5]])</f>
        <v>0</v>
      </c>
      <c r="BR171" s="29">
        <f>IF(AND(ISBLANK(CatTemplate[[#This Row],[Eq. unit cost]]),ISBLANK(CatTemplate[[#This Row],[Cons. unit cost]]),ISBLANK(CatTemplate[[#This Row],[Oth. unit cost]])), 0, IF(getUnitEffort =0,1,getUnitEffort) * CatTemplate[[#This Row],[Year6]])</f>
        <v>0</v>
      </c>
      <c r="BS171" s="29">
        <f>IF(AND(ISBLANK(CatTemplate[[#This Row],[Eq. unit cost]]),ISBLANK(CatTemplate[[#This Row],[Cons. unit cost]]),ISBLANK(CatTemplate[[#This Row],[Oth. unit cost]])), 0, IF(getUnitEffort =0,1,getUnitEffort) * CatTemplate[[#This Row],[Year7]])</f>
        <v>0</v>
      </c>
      <c r="BT171" s="29">
        <f>IF(AND(ISBLANK(CatTemplate[[#This Row],[Eq. unit cost]]),ISBLANK(CatTemplate[[#This Row],[Cons. unit cost]]),ISBLANK(CatTemplate[[#This Row],[Oth. unit cost]])), 0, IF(getUnitEffort =0,1,getUnitEffort) * CatTemplate[[#This Row],[Year8]])</f>
        <v>0</v>
      </c>
      <c r="BU171" s="29">
        <f>IF(AND(ISBLANK(CatTemplate[[#This Row],[Eq. unit cost]]),ISBLANK(CatTemplate[[#This Row],[Cons. unit cost]]),ISBLANK(CatTemplate[[#This Row],[Oth. unit cost]])), 0, IF(getUnitEffort =0,1,getUnitEffort) * CatTemplate[[#This Row],[Year9]])</f>
        <v>0</v>
      </c>
      <c r="BV171" s="29">
        <f>IF(AND(ISBLANK(CatTemplate[[#This Row],[Eq. unit cost]]),ISBLANK(CatTemplate[[#This Row],[Cons. unit cost]]),ISBLANK(CatTemplate[[#This Row],[Oth. unit cost]])), 0, IF(getUnitEffort =0,1,getUnitEffort) * CatTemplate[[#This Row],[Year10]])</f>
        <v>0</v>
      </c>
      <c r="BW171" s="29">
        <f>IF(AND(ISBLANK(CatTemplate[[#This Row],[Eq. unit cost]]),ISBLANK(CatTemplate[[#This Row],[Cons. unit cost]]),ISBLANK(CatTemplate[[#This Row],[Oth. unit cost]])), 0, IF(getUnitEffort =0,1,getUnitEffort) * CatTemplate[[#This Row],[Year11]])</f>
        <v>0</v>
      </c>
      <c r="BX171" s="29">
        <f>IF(AND(ISBLANK(CatTemplate[[#This Row],[Eq. unit cost]]),ISBLANK(CatTemplate[[#This Row],[Cons. unit cost]]),ISBLANK(CatTemplate[[#This Row],[Oth. unit cost]])), 0, IF(getUnitEffort =0,1,getUnitEffort) * CatTemplate[[#This Row],[Year12]])</f>
        <v>0</v>
      </c>
      <c r="BY171" s="29">
        <f>IF(AND(ISBLANK(CatTemplate[[#This Row],[Eq. unit cost]]),ISBLANK(CatTemplate[[#This Row],[Cons. unit cost]]),ISBLANK(CatTemplate[[#This Row],[Oth. unit cost]])), 0, IF(getUnitEffort =0,1,getUnitEffort) * CatTemplate[[#This Row],[Year13]])</f>
        <v>0</v>
      </c>
      <c r="BZ171" s="29">
        <f>IF(AND(ISBLANK(CatTemplate[[#This Row],[Eq. unit cost]]),ISBLANK(CatTemplate[[#This Row],[Cons. unit cost]]),ISBLANK(CatTemplate[[#This Row],[Oth. unit cost]])), 0, IF(getUnitEffort =0,1,getUnitEffort) * CatTemplate[[#This Row],[Year14]])</f>
        <v>0</v>
      </c>
      <c r="CA171" s="29">
        <f>IF(AND(ISBLANK(CatTemplate[[#This Row],[Eq. unit cost]]),ISBLANK(CatTemplate[[#This Row],[Cons. unit cost]]),ISBLANK(CatTemplate[[#This Row],[Oth. unit cost]])), 0, IF(getUnitEffort =0,1,getUnitEffort) * CatTemplate[[#This Row],[Year15]])</f>
        <v>0</v>
      </c>
      <c r="CB171" s="29">
        <f>IF(AND(ISBLANK(CatTemplate[[#This Row],[Eq. unit cost]]),ISBLANK(CatTemplate[[#This Row],[Cons. unit cost]]),ISBLANK(CatTemplate[[#This Row],[Oth. unit cost]])), 0, IF(getUnitEffort =0,1,getUnitEffort) * CatTemplate[[#This Row],[Year16]])</f>
        <v>0</v>
      </c>
      <c r="CC171" s="29">
        <f>IF(AND(ISBLANK(CatTemplate[[#This Row],[Eq. unit cost]]),ISBLANK(CatTemplate[[#This Row],[Cons. unit cost]]),ISBLANK(CatTemplate[[#This Row],[Oth. unit cost]])), 0, IF(getUnitEffort =0,1,getUnitEffort) * CatTemplate[[#This Row],[Year17]])</f>
        <v>0</v>
      </c>
      <c r="CD171" s="29">
        <f>IF(AND(ISBLANK(CatTemplate[[#This Row],[Eq. unit cost]]),ISBLANK(CatTemplate[[#This Row],[Cons. unit cost]]),ISBLANK(CatTemplate[[#This Row],[Oth. unit cost]])), 0, IF(getUnitEffort =0,1,getUnitEffort) * CatTemplate[[#This Row],[Year18]])</f>
        <v>0</v>
      </c>
      <c r="CE171" s="29">
        <f>IF(AND(ISBLANK(CatTemplate[[#This Row],[Eq. unit cost]]),ISBLANK(CatTemplate[[#This Row],[Cons. unit cost]]),ISBLANK(CatTemplate[[#This Row],[Oth. unit cost]])), 0, IF(getUnitEffort =0,1,getUnitEffort) * CatTemplate[[#This Row],[Year19]])</f>
        <v>0</v>
      </c>
      <c r="CF171" s="29">
        <f>IF(AND(ISBLANK(CatTemplate[[#This Row],[Eq. unit cost]]),ISBLANK(CatTemplate[[#This Row],[Cons. unit cost]]),ISBLANK(CatTemplate[[#This Row],[Oth. unit cost]])), 0, IF(getUnitEffort =0,1,getUnitEffort) * CatTemplate[[#This Row],[Year20]])</f>
        <v>0</v>
      </c>
      <c r="CG171" s="45">
        <f>SUM(CatTemplate[[#This Row],[Q1]:[Q20]])</f>
        <v>0</v>
      </c>
      <c r="CH171" s="29">
        <f>IF(ISBLANK(CatTemplate[[#This Row],[St. unit effort]]),0,(CatTemplate[[#This Row],[St. unit effort]] * CatTemplate[[#This Row],[Year1]]))</f>
        <v>0</v>
      </c>
      <c r="CI171" s="29">
        <f>IF(ISBLANK(CatTemplate[[#This Row],[St. unit effort]]),0,(CatTemplate[[#This Row],[St. unit effort]] * CatTemplate[[#This Row],[Year2]]))</f>
        <v>0</v>
      </c>
      <c r="CJ171" s="29">
        <f>IF(ISBLANK(CatTemplate[[#This Row],[St. unit effort]]),0,(CatTemplate[[#This Row],[St. unit effort]] * CatTemplate[[#This Row],[Year3]]))</f>
        <v>0</v>
      </c>
      <c r="CK171" s="29">
        <f>IF(ISBLANK(CatTemplate[[#This Row],[St. unit effort]]),0,(CatTemplate[[#This Row],[St. unit effort]] * CatTemplate[[#This Row],[Year4]]))</f>
        <v>0</v>
      </c>
      <c r="CL171" s="29">
        <f>IF(ISBLANK(CatTemplate[[#This Row],[St. unit effort]]),0,(CatTemplate[[#This Row],[St. unit effort]] * CatTemplate[[#This Row],[Year5]]))</f>
        <v>0</v>
      </c>
      <c r="CM171" s="29">
        <f>IF(ISBLANK(CatTemplate[[#This Row],[St. unit effort]]),0,(CatTemplate[[#This Row],[St. unit effort]] * CatTemplate[[#This Row],[Year6]]))</f>
        <v>0</v>
      </c>
      <c r="CN171" s="29">
        <f>IF(ISBLANK(CatTemplate[[#This Row],[St. unit effort]]),0,(CatTemplate[[#This Row],[St. unit effort]] * CatTemplate[[#This Row],[Year7]]))</f>
        <v>0</v>
      </c>
      <c r="CO171" s="29">
        <f>IF(ISBLANK(CatTemplate[[#This Row],[St. unit effort]]),0,(CatTemplate[[#This Row],[St. unit effort]] * CatTemplate[[#This Row],[Year8]]))</f>
        <v>0</v>
      </c>
      <c r="CP171" s="29">
        <f>IF(ISBLANK(CatTemplate[[#This Row],[St. unit effort]]),0,(CatTemplate[[#This Row],[St. unit effort]] * CatTemplate[[#This Row],[Year9]]))</f>
        <v>0</v>
      </c>
      <c r="CQ171" s="29">
        <f>IF(ISBLANK(CatTemplate[[#This Row],[St. unit effort]]),0,(CatTemplate[[#This Row],[St. unit effort]] * CatTemplate[[#This Row],[Year10]]))</f>
        <v>0</v>
      </c>
      <c r="CR171" s="29">
        <f>IF(ISBLANK(CatTemplate[[#This Row],[St. unit effort]]),0,(CatTemplate[[#This Row],[St. unit effort]] * CatTemplate[[#This Row],[Year11]]))</f>
        <v>0</v>
      </c>
      <c r="CS171" s="29">
        <f>IF(ISBLANK(CatTemplate[[#This Row],[St. unit effort]]),0,(CatTemplate[[#This Row],[St. unit effort]] * CatTemplate[[#This Row],[Year12]]))</f>
        <v>0</v>
      </c>
      <c r="CT171" s="29">
        <f>IF(ISBLANK(CatTemplate[[#This Row],[St. unit effort]]),0,(CatTemplate[[#This Row],[St. unit effort]] * CatTemplate[[#This Row],[Year13]]))</f>
        <v>0</v>
      </c>
      <c r="CU171" s="29">
        <f>IF(ISBLANK(CatTemplate[[#This Row],[St. unit effort]]),0,(CatTemplate[[#This Row],[St. unit effort]] * CatTemplate[[#This Row],[Year14]]))</f>
        <v>0</v>
      </c>
      <c r="CV171" s="29">
        <f>IF(ISBLANK(CatTemplate[[#This Row],[St. unit effort]]),0,(CatTemplate[[#This Row],[St. unit effort]] * CatTemplate[[#This Row],[Year15]]))</f>
        <v>0</v>
      </c>
      <c r="CW171" s="29">
        <f>IF(ISBLANK(CatTemplate[[#This Row],[St. unit effort]]),0,(CatTemplate[[#This Row],[St. unit effort]] * CatTemplate[[#This Row],[Year16]]))</f>
        <v>0</v>
      </c>
      <c r="CX171" s="29">
        <f>IF(ISBLANK(CatTemplate[[#This Row],[St. unit effort]]),0,(CatTemplate[[#This Row],[St. unit effort]] * CatTemplate[[#This Row],[Year17]]))</f>
        <v>0</v>
      </c>
      <c r="CY171" s="29">
        <f>IF(ISBLANK(CatTemplate[[#This Row],[St. unit effort]]),0,(CatTemplate[[#This Row],[St. unit effort]] * CatTemplate[[#This Row],[Year18]]))</f>
        <v>0</v>
      </c>
      <c r="CZ171" s="29">
        <f>IF(ISBLANK(CatTemplate[[#This Row],[St. unit effort]]),0,(CatTemplate[[#This Row],[St. unit effort]] * CatTemplate[[#This Row],[Year19]]))</f>
        <v>0</v>
      </c>
      <c r="DA171" s="29">
        <f>IF(ISBLANK(CatTemplate[[#This Row],[St. unit effort]]),0,(CatTemplate[[#This Row],[St. unit effort]] * CatTemplate[[#This Row],[Year20]]))</f>
        <v>0</v>
      </c>
      <c r="DB171" s="57">
        <f>IF(ISBLANK(CatTemplate[[#This Row],[St. unit effort]]),0,(CatTemplate[[#This Row],[St. unit effort]] * CatTemplate[[#This Row],[Year1]])*8/ParRatePM)</f>
        <v>0</v>
      </c>
      <c r="DC171" s="57">
        <f>IF(ISBLANK(CatTemplate[[#This Row],[St. unit effort]]),0,(CatTemplate[[#This Row],[St. unit effort]] * CatTemplate[[#This Row],[Year2]])*8/ParRatePM)</f>
        <v>0</v>
      </c>
      <c r="DD171" s="57">
        <f>IF(ISBLANK(CatTemplate[[#This Row],[St. unit effort]]),0,(CatTemplate[[#This Row],[St. unit effort]] * CatTemplate[[#This Row],[Year3]])*8/ParRatePM)</f>
        <v>0</v>
      </c>
      <c r="DE171" s="57">
        <f>IF(ISBLANK(CatTemplate[[#This Row],[St. unit effort]]),0,(CatTemplate[[#This Row],[St. unit effort]] * CatTemplate[[#This Row],[Year4]])*8/ParRatePM)</f>
        <v>0</v>
      </c>
      <c r="DF171" s="57">
        <f>IF(ISBLANK(CatTemplate[[#This Row],[St. unit effort]]),0,(CatTemplate[[#This Row],[St. unit effort]] * CatTemplate[[#This Row],[Year5]])*8/ParRatePM)</f>
        <v>0</v>
      </c>
      <c r="DG171" s="57">
        <f>IF(ISBLANK(CatTemplate[[#This Row],[St. unit effort]]),0,(CatTemplate[[#This Row],[St. unit effort]] * CatTemplate[[#This Row],[Year6]])*8/ParRatePM)</f>
        <v>0</v>
      </c>
      <c r="DH171" s="57">
        <f>IF(ISBLANK(CatTemplate[[#This Row],[St. unit effort]]),0,(CatTemplate[[#This Row],[St. unit effort]] * CatTemplate[[#This Row],[Year7]])*8/ParRatePM)</f>
        <v>0</v>
      </c>
      <c r="DI171" s="57">
        <f>IF(ISBLANK(CatTemplate[[#This Row],[St. unit effort]]),0,(CatTemplate[[#This Row],[St. unit effort]] * CatTemplate[[#This Row],[Year8]])*8/ParRatePM)</f>
        <v>0</v>
      </c>
      <c r="DJ171" s="57">
        <f>IF(ISBLANK(CatTemplate[[#This Row],[St. unit effort]]),0,(CatTemplate[[#This Row],[St. unit effort]] * CatTemplate[[#This Row],[Year9]])*8/ParRatePM)</f>
        <v>0</v>
      </c>
      <c r="DK171" s="57">
        <f>IF(ISBLANK(CatTemplate[[#This Row],[St. unit effort]]),0,(CatTemplate[[#This Row],[St. unit effort]] * CatTemplate[[#This Row],[Year10]])*8/ParRatePM)</f>
        <v>0</v>
      </c>
      <c r="DL171" s="57">
        <f>IF(ISBLANK(CatTemplate[[#This Row],[St. unit effort]]),0,(CatTemplate[[#This Row],[St. unit effort]] * CatTemplate[[#This Row],[Year11]])*8/ParRatePM)</f>
        <v>0</v>
      </c>
      <c r="DM171" s="57">
        <f>IF(ISBLANK(CatTemplate[[#This Row],[St. unit effort]]),0,(CatTemplate[[#This Row],[St. unit effort]] * CatTemplate[[#This Row],[Year12]])*8/ParRatePM)</f>
        <v>0</v>
      </c>
      <c r="DN171" s="57">
        <f>IF(ISBLANK(CatTemplate[[#This Row],[St. unit effort]]),0,(CatTemplate[[#This Row],[St. unit effort]] * CatTemplate[[#This Row],[Year13]])*8/ParRatePM)</f>
        <v>0</v>
      </c>
      <c r="DO171" s="57">
        <f>IF(ISBLANK(CatTemplate[[#This Row],[St. unit effort]]),0,(CatTemplate[[#This Row],[St. unit effort]] * CatTemplate[[#This Row],[Year14]])*8/ParRatePM)</f>
        <v>0</v>
      </c>
      <c r="DP171" s="57">
        <f>IF(ISBLANK(CatTemplate[[#This Row],[St. unit effort]]),0,(CatTemplate[[#This Row],[St. unit effort]] * CatTemplate[[#This Row],[Year15]])*8/ParRatePM)</f>
        <v>0</v>
      </c>
      <c r="DQ171" s="57">
        <f>IF(ISBLANK(CatTemplate[[#This Row],[St. unit effort]]),0,(CatTemplate[[#This Row],[St. unit effort]] * CatTemplate[[#This Row],[Year16]])*8/ParRatePM)</f>
        <v>0</v>
      </c>
      <c r="DR171" s="57">
        <f>IF(ISBLANK(CatTemplate[[#This Row],[St. unit effort]]),0,(CatTemplate[[#This Row],[St. unit effort]] * CatTemplate[[#This Row],[Year17]])*8/ParRatePM)</f>
        <v>0</v>
      </c>
      <c r="DS171" s="57">
        <f>IF(ISBLANK(CatTemplate[[#This Row],[St. unit effort]]),0,(CatTemplate[[#This Row],[St. unit effort]] * CatTemplate[[#This Row],[Year18]])*8/ParRatePM)</f>
        <v>0</v>
      </c>
      <c r="DT171" s="57">
        <f>IF(ISBLANK(CatTemplate[[#This Row],[St. unit effort]]),0,(CatTemplate[[#This Row],[St. unit effort]] * CatTemplate[[#This Row],[Year19]])*8/ParRatePM)</f>
        <v>0</v>
      </c>
      <c r="DU171" s="57">
        <f>IF(ISBLANK(CatTemplate[[#This Row],[St. unit effort]]),0,(CatTemplate[[#This Row],[St. unit effort]] * CatTemplate[[#This Row],[Year20]])*8/ParRatePM)</f>
        <v>0</v>
      </c>
      <c r="DV171" s="54">
        <f>SUM(CatTemplate[[#This Row],[PM1]:[PM20]])</f>
        <v>0</v>
      </c>
      <c r="DW171" s="56">
        <f t="shared" si="61"/>
        <v>0</v>
      </c>
      <c r="DX171" s="56">
        <f t="shared" si="61"/>
        <v>0</v>
      </c>
      <c r="DY171" s="56">
        <f t="shared" si="61"/>
        <v>0</v>
      </c>
      <c r="DZ171" s="56">
        <f t="shared" si="61"/>
        <v>0</v>
      </c>
      <c r="EA171" s="56">
        <f t="shared" si="61"/>
        <v>0</v>
      </c>
      <c r="EB171" s="56">
        <f t="shared" si="61"/>
        <v>0</v>
      </c>
      <c r="EC171" s="56">
        <f t="shared" si="61"/>
        <v>0</v>
      </c>
      <c r="ED171" s="56">
        <f t="shared" si="61"/>
        <v>0</v>
      </c>
      <c r="EE171" s="56">
        <f t="shared" si="61"/>
        <v>0</v>
      </c>
      <c r="EF171" s="56">
        <f t="shared" si="61"/>
        <v>0</v>
      </c>
      <c r="EG171" s="56">
        <f t="shared" si="61"/>
        <v>0</v>
      </c>
      <c r="EH171" s="56">
        <f t="shared" si="61"/>
        <v>0</v>
      </c>
      <c r="EI171" s="56">
        <f t="shared" si="61"/>
        <v>0</v>
      </c>
      <c r="EJ171" s="56">
        <f t="shared" si="61"/>
        <v>0</v>
      </c>
      <c r="EK171" s="56">
        <f t="shared" si="61"/>
        <v>0</v>
      </c>
      <c r="EL171" s="56">
        <f t="shared" si="61"/>
        <v>0</v>
      </c>
      <c r="EM171" s="56">
        <f t="shared" si="59"/>
        <v>0</v>
      </c>
      <c r="EN171" s="56">
        <f t="shared" si="59"/>
        <v>0</v>
      </c>
      <c r="EO171" s="56">
        <f t="shared" si="59"/>
        <v>0</v>
      </c>
      <c r="EP171" s="56">
        <f t="shared" si="59"/>
        <v>0</v>
      </c>
      <c r="EQ171" s="30">
        <f>CatTemplate[[#This Row],[Eq. unit cost]] * CatTemplate[[#This Row],[Eq. quantity]]</f>
        <v>0</v>
      </c>
      <c r="ER171" s="30">
        <f>CatTemplate[[#This Row],[Cons. unit cost]] *CatTemplate[[#This Row],[Cons. quantity]]</f>
        <v>0</v>
      </c>
      <c r="ES171" s="30">
        <f>CatTemplate[[#This Row],[Oth. unit cost]] *CatTemplate[[#This Row],[Oth. quantity]]</f>
        <v>0</v>
      </c>
      <c r="ET171" s="55">
        <f>SUM(CatTemplate[[#This Row],[CO1]:[CO20]])</f>
        <v>0</v>
      </c>
      <c r="EU171" s="56">
        <f t="shared" si="62"/>
        <v>0</v>
      </c>
      <c r="EV171" s="56">
        <f t="shared" si="62"/>
        <v>0</v>
      </c>
      <c r="EW171" s="56">
        <f t="shared" si="62"/>
        <v>0</v>
      </c>
      <c r="EX171" s="56">
        <f t="shared" si="62"/>
        <v>0</v>
      </c>
      <c r="EY171" s="56">
        <f t="shared" si="62"/>
        <v>0</v>
      </c>
      <c r="EZ171" s="56">
        <f t="shared" si="62"/>
        <v>0</v>
      </c>
      <c r="FA171" s="56">
        <f t="shared" si="62"/>
        <v>0</v>
      </c>
      <c r="FB171" s="56">
        <f t="shared" si="62"/>
        <v>0</v>
      </c>
      <c r="FC171" s="56">
        <f t="shared" si="62"/>
        <v>0</v>
      </c>
      <c r="FD171" s="56">
        <f t="shared" si="62"/>
        <v>0</v>
      </c>
      <c r="FE171" s="56">
        <f t="shared" si="62"/>
        <v>0</v>
      </c>
      <c r="FF171" s="56">
        <f t="shared" si="62"/>
        <v>0</v>
      </c>
      <c r="FG171" s="56">
        <f t="shared" si="62"/>
        <v>0</v>
      </c>
      <c r="FH171" s="56">
        <f t="shared" si="62"/>
        <v>0</v>
      </c>
      <c r="FI171" s="56">
        <f t="shared" si="62"/>
        <v>0</v>
      </c>
      <c r="FJ171" s="56">
        <f t="shared" si="62"/>
        <v>0</v>
      </c>
      <c r="FK171" s="56">
        <f t="shared" si="60"/>
        <v>0</v>
      </c>
      <c r="FL171" s="56">
        <f t="shared" si="60"/>
        <v>0</v>
      </c>
      <c r="FM171" s="56">
        <f t="shared" si="60"/>
        <v>0</v>
      </c>
      <c r="FN171" s="56">
        <f t="shared" si="60"/>
        <v>0</v>
      </c>
      <c r="FO171" s="58">
        <f>SUM(CatTemplate[[#This Row],[CS1]:[CS20]])</f>
        <v>0</v>
      </c>
      <c r="FP171" s="59">
        <f>CatTemplate[[#This Row],[Total Oth. cost]]+CatTemplate[[#This Row],[Total St. Cost]]</f>
        <v>0</v>
      </c>
      <c r="FQ171" s="33" t="e">
        <f t="shared" si="49"/>
        <v>#VALUE!</v>
      </c>
      <c r="FR171" s="33" t="e">
        <f t="shared" si="50"/>
        <v>#VALUE!</v>
      </c>
      <c r="FS171" s="30" t="e">
        <f>(CatTemplate[[#This Row],[CO1]] + CatTemplate[[#This Row],[CS1]]) * (1 + getRateOHFinal) * getRateMarkupFinal</f>
        <v>#VALUE!</v>
      </c>
      <c r="FT171" s="30" t="e">
        <f>(CatTemplate[[#This Row],[CO2]] + CatTemplate[[#This Row],[CS2]]) * (1 + getRateOHFinal) * getRateMarkupFinal</f>
        <v>#VALUE!</v>
      </c>
      <c r="FU171" s="30" t="e">
        <f>(CatTemplate[[#This Row],[CO3]] + CatTemplate[[#This Row],[CS3]]) * (1 + getRateOHFinal) * getRateMarkupFinal</f>
        <v>#VALUE!</v>
      </c>
      <c r="FV171" s="30" t="e">
        <f>(CatTemplate[[#This Row],[CO4]] + CatTemplate[[#This Row],[CS4]]) * (1 + getRateOHFinal) * getRateMarkupFinal</f>
        <v>#VALUE!</v>
      </c>
      <c r="FW171" s="30" t="e">
        <f>(CatTemplate[[#This Row],[CO5]] + CatTemplate[[#This Row],[CS5]]) * (1 + getRateOHFinal) * getRateMarkupFinal</f>
        <v>#VALUE!</v>
      </c>
      <c r="FX171" s="30" t="e">
        <f>(CatTemplate[[#This Row],[CO6]] + CatTemplate[[#This Row],[CS6]]) * (1 + getRateOHFinal) * getRateMarkupFinal</f>
        <v>#VALUE!</v>
      </c>
      <c r="FY171" s="30" t="e">
        <f>(CatTemplate[[#This Row],[CO7]] + CatTemplate[[#This Row],[CS7]]) * (1 + getRateOHFinal) * getRateMarkupFinal</f>
        <v>#VALUE!</v>
      </c>
      <c r="FZ171" s="30" t="e">
        <f>(CatTemplate[[#This Row],[CO8]] + CatTemplate[[#This Row],[CS8]]) * (1 + getRateOHFinal) * getRateMarkupFinal</f>
        <v>#VALUE!</v>
      </c>
      <c r="GA171" s="30" t="e">
        <f>(CatTemplate[[#This Row],[CO9]] + CatTemplate[[#This Row],[CS9]]) * (1 + getRateOHFinal) * getRateMarkupFinal</f>
        <v>#VALUE!</v>
      </c>
      <c r="GB171" s="30" t="e">
        <f>(CatTemplate[[#This Row],[CO10]] + CatTemplate[[#This Row],[CS10]]) * (1 + getRateOHFinal) * getRateMarkupFinal</f>
        <v>#VALUE!</v>
      </c>
      <c r="GC171" s="30" t="e">
        <f>(CatTemplate[[#This Row],[CO11]] + CatTemplate[[#This Row],[CS11]]) * (1 + getRateOHFinal) * getRateMarkupFinal</f>
        <v>#VALUE!</v>
      </c>
      <c r="GD171" s="30" t="e">
        <f>(CatTemplate[[#This Row],[CO12]] + CatTemplate[[#This Row],[CS12]]) * (1 + getRateOHFinal) * getRateMarkupFinal</f>
        <v>#VALUE!</v>
      </c>
      <c r="GE171" s="30" t="e">
        <f>(CatTemplate[[#This Row],[CO13]] + CatTemplate[[#This Row],[CS13]]) * (1 + getRateOHFinal) * getRateMarkupFinal</f>
        <v>#VALUE!</v>
      </c>
      <c r="GF171" s="30" t="e">
        <f>(CatTemplate[[#This Row],[CO14]] + CatTemplate[[#This Row],[CS14]]) * (1 + getRateOHFinal) * getRateMarkupFinal</f>
        <v>#VALUE!</v>
      </c>
      <c r="GG171" s="30" t="e">
        <f>(CatTemplate[[#This Row],[CO15]] + CatTemplate[[#This Row],[CS15]]) * (1 + getRateOHFinal) * getRateMarkupFinal</f>
        <v>#VALUE!</v>
      </c>
      <c r="GH171" s="30" t="e">
        <f>(CatTemplate[[#This Row],[CO16]] + CatTemplate[[#This Row],[CS16]]) * (1 + getRateOHFinal) * getRateMarkupFinal</f>
        <v>#VALUE!</v>
      </c>
      <c r="GI171" s="30" t="e">
        <f>(CatTemplate[[#This Row],[CO17]] + CatTemplate[[#This Row],[CS17]]) * (1 + getRateOHFinal) * getRateMarkupFinal</f>
        <v>#VALUE!</v>
      </c>
      <c r="GJ171" s="30" t="e">
        <f>(CatTemplate[[#This Row],[CO18]] + CatTemplate[[#This Row],[CS18]]) * (1 + getRateOHFinal) * getRateMarkupFinal</f>
        <v>#VALUE!</v>
      </c>
      <c r="GK171" s="30" t="e">
        <f>(CatTemplate[[#This Row],[CO19]] + CatTemplate[[#This Row],[CS19]]) * (1 + getRateOHFinal) * getRateMarkupFinal</f>
        <v>#VALUE!</v>
      </c>
      <c r="GL171" s="30" t="e">
        <f>(CatTemplate[[#This Row],[CO20]] + CatTemplate[[#This Row],[CS20]]) * (1 + getRateOHFinal) * getRateMarkupFinal</f>
        <v>#VALUE!</v>
      </c>
      <c r="GM171" s="30" t="e">
        <f t="shared" si="51"/>
        <v>#VALUE!</v>
      </c>
      <c r="GN171" s="30" t="e">
        <f t="shared" si="52"/>
        <v>#VALUE!</v>
      </c>
      <c r="GO171" s="30" t="e">
        <f t="shared" si="53"/>
        <v>#VALUE!</v>
      </c>
      <c r="GP171" s="30" t="e">
        <f t="shared" si="54"/>
        <v>#VALUE!</v>
      </c>
      <c r="GQ171" s="30" t="e">
        <f>(CatTemplate[[#This Row],[CO1]]+CatTemplate[[#This Row],[CS1]]) * (1+ getRateOHFinal) * (1 + getRateMarkupFinal)</f>
        <v>#VALUE!</v>
      </c>
      <c r="GR171" s="30" t="e">
        <f>(CatTemplate[[#This Row],[CO2]]+CatTemplate[[#This Row],[CS2]]) * (1+ getRateOHFinal) * (1 + getRateMarkupFinal)</f>
        <v>#VALUE!</v>
      </c>
      <c r="GS171" s="30" t="e">
        <f>(CatTemplate[[#This Row],[CO3]]+CatTemplate[[#This Row],[CS3]]) * (1+ getRateOHFinal) * (1 + getRateMarkupFinal)</f>
        <v>#VALUE!</v>
      </c>
      <c r="GT171" s="30" t="e">
        <f>(CatTemplate[[#This Row],[CO4]]+CatTemplate[[#This Row],[CS4]]) * (1+ getRateOHFinal) * (1 + getRateMarkupFinal)</f>
        <v>#VALUE!</v>
      </c>
      <c r="GU171" s="30" t="e">
        <f>(CatTemplate[[#This Row],[CO5]]+CatTemplate[[#This Row],[CS5]]) * (1+ getRateOHFinal) * (1 + getRateMarkupFinal)</f>
        <v>#VALUE!</v>
      </c>
      <c r="GV171" s="30" t="e">
        <f>(CatTemplate[[#This Row],[CO6]]+CatTemplate[[#This Row],[CS6]]) * (1+ getRateOHFinal) * (1 + getRateMarkupFinal)</f>
        <v>#VALUE!</v>
      </c>
      <c r="GW171" s="30" t="e">
        <f>(CatTemplate[[#This Row],[CO7]]+CatTemplate[[#This Row],[CS7]]) * (1+ getRateOHFinal) * (1 + getRateMarkupFinal)</f>
        <v>#VALUE!</v>
      </c>
      <c r="GX171" s="30" t="e">
        <f>(CatTemplate[[#This Row],[CO8]]+CatTemplate[[#This Row],[CS8]]) * (1+ getRateOHFinal) * (1 + getRateMarkupFinal)</f>
        <v>#VALUE!</v>
      </c>
      <c r="GY171" s="30" t="e">
        <f>(CatTemplate[[#This Row],[CO9]]+CatTemplate[[#This Row],[CS9]]) * (1+ getRateOHFinal) * (1 + getRateMarkupFinal)</f>
        <v>#VALUE!</v>
      </c>
      <c r="GZ171" s="30" t="e">
        <f>(CatTemplate[[#This Row],[CO10]]+CatTemplate[[#This Row],[CS10]]) * (1+ getRateOHFinal) * (1 + getRateMarkupFinal)</f>
        <v>#VALUE!</v>
      </c>
      <c r="HA171" s="30" t="e">
        <f>(CatTemplate[[#This Row],[CO11]]+CatTemplate[[#This Row],[CS11]]) * (1+ getRateOHFinal) * (1 + getRateMarkupFinal)</f>
        <v>#VALUE!</v>
      </c>
      <c r="HB171" s="30" t="e">
        <f>(CatTemplate[[#This Row],[CO12]]+CatTemplate[[#This Row],[CS12]]) * (1+ getRateOHFinal) * (1 + getRateMarkupFinal)</f>
        <v>#VALUE!</v>
      </c>
      <c r="HC171" s="30" t="e">
        <f>(CatTemplate[[#This Row],[CO13]]+CatTemplate[[#This Row],[CS13]]) * (1+ getRateOHFinal) * (1 + getRateMarkupFinal)</f>
        <v>#VALUE!</v>
      </c>
      <c r="HD171" s="30" t="e">
        <f>(CatTemplate[[#This Row],[CO14]]+CatTemplate[[#This Row],[CS14]]) * (1+ getRateOHFinal) * (1 + getRateMarkupFinal)</f>
        <v>#VALUE!</v>
      </c>
      <c r="HE171" s="30" t="e">
        <f>(CatTemplate[[#This Row],[CO15]]+CatTemplate[[#This Row],[CS15]]) * (1+ getRateOHFinal) * (1 + getRateMarkupFinal)</f>
        <v>#VALUE!</v>
      </c>
      <c r="HF171" s="30" t="e">
        <f>(CatTemplate[[#This Row],[CO16]]+CatTemplate[[#This Row],[CS16]]) * (1+ getRateOHFinal) * (1 + getRateMarkupFinal)</f>
        <v>#VALUE!</v>
      </c>
      <c r="HG171" s="30" t="e">
        <f>(CatTemplate[[#This Row],[CO17]]+CatTemplate[[#This Row],[CS17]]) * (1+ getRateOHFinal) * (1 + getRateMarkupFinal)</f>
        <v>#VALUE!</v>
      </c>
      <c r="HH171" s="30" t="e">
        <f>(CatTemplate[[#This Row],[CO18]]+CatTemplate[[#This Row],[CS18]]) * (1+ getRateOHFinal) * (1 + getRateMarkupFinal)</f>
        <v>#VALUE!</v>
      </c>
      <c r="HI171" s="30" t="e">
        <f>(CatTemplate[[#This Row],[CO19]]+CatTemplate[[#This Row],[CS19]]) * (1+ getRateOHFinal) * (1 + getRateMarkupFinal)</f>
        <v>#VALUE!</v>
      </c>
      <c r="HJ171" s="30" t="e">
        <f>(CatTemplate[[#This Row],[CO20]]+CatTemplate[[#This Row],[CS20]]) * (1+ getRateOHFinal) * (1 + getRateMarkupFinal)</f>
        <v>#VALUE!</v>
      </c>
      <c r="HK171" s="39" t="e">
        <f>CatTemplate[[#This Row],[Total cost]]+CatTemplate[[#This Row],[OH Amount]]+CatTemplate[[#This Row],[Markup]]</f>
        <v>#VALUE!</v>
      </c>
      <c r="HL171" s="63">
        <f>IF(CatTemplate[[#This Row],[Units]]="Days",CatTemplate[[#This Row],[Project quantity]]*CatTemplate[[#This Row],[St. unit effort]],CatTemplate[[#This Row],[Project quantity]])</f>
        <v>0</v>
      </c>
      <c r="HM171" s="287">
        <f>IFERROR(CatTemplate[[#This Row],[Total Price]]/(CatTemplate[[#This Row],[Final Quantity]]),0)</f>
        <v>0</v>
      </c>
      <c r="HN171" s="261"/>
    </row>
    <row r="172" spans="2:222" x14ac:dyDescent="0.2">
      <c r="B172" s="6" t="s">
        <v>75</v>
      </c>
      <c r="C172" s="22">
        <v>2</v>
      </c>
      <c r="D172" s="7" t="s">
        <v>75</v>
      </c>
      <c r="E172" s="24">
        <v>10</v>
      </c>
      <c r="F172" s="18" t="s">
        <v>164</v>
      </c>
      <c r="G172" s="26">
        <v>58</v>
      </c>
      <c r="H172" s="18" t="s">
        <v>167</v>
      </c>
      <c r="I172" s="18" t="s">
        <v>900</v>
      </c>
      <c r="J172" s="15" t="s">
        <v>28</v>
      </c>
      <c r="K172" s="15"/>
      <c r="L172" s="15" t="s">
        <v>140</v>
      </c>
      <c r="M172" s="15" t="s">
        <v>890</v>
      </c>
      <c r="N172" s="15" t="s">
        <v>858</v>
      </c>
      <c r="O172" s="320"/>
      <c r="P172" s="71"/>
      <c r="Q172" s="108"/>
      <c r="R172" s="73"/>
      <c r="S172" s="97"/>
      <c r="T172" s="100">
        <f>getEqUnitCost</f>
        <v>0</v>
      </c>
      <c r="U172" s="73">
        <f>getEqUnitEffort</f>
        <v>0</v>
      </c>
      <c r="V172" s="101">
        <f>getEqQuantity</f>
        <v>0</v>
      </c>
      <c r="W172" s="320"/>
      <c r="X172" s="100">
        <f>getConsUnitCost</f>
        <v>0</v>
      </c>
      <c r="Y172" s="73">
        <f>getConsUnitEffort</f>
        <v>0</v>
      </c>
      <c r="Z172" s="14">
        <f>getConsQuantity</f>
        <v>0</v>
      </c>
      <c r="AA172" s="320"/>
      <c r="AB172" s="72"/>
      <c r="AC172" s="112"/>
      <c r="AD172" s="14">
        <f>getOthQuantity</f>
        <v>0</v>
      </c>
      <c r="AE172" s="320"/>
      <c r="AF172" s="28" t="str">
        <f>IF(ISBLANK(CatTemplate[[#This Row],[Resource type]]),"",CatTemplate[[#This Row],[Resource type]])</f>
        <v>CIEC CRA</v>
      </c>
      <c r="AG172" s="242">
        <f>getStaffUnitCost</f>
        <v>529.72667641480098</v>
      </c>
      <c r="AH172" s="113">
        <f>getStaffUnitEffort</f>
        <v>0</v>
      </c>
      <c r="AI172" s="40">
        <f>getStaffQuantity</f>
        <v>0</v>
      </c>
      <c r="AJ172" s="41">
        <f>CatTemplate[[#This Row],[St. quantity]]*8/ParRatePM</f>
        <v>0</v>
      </c>
      <c r="AK172" s="320"/>
      <c r="AL172" s="53" t="str">
        <f>CatTemplate[[#This Row],[Item type]]</f>
        <v>Days</v>
      </c>
      <c r="AM172" s="12">
        <f>SUM(CatTemplate[[#This Row],[Year1]:[Year20]])</f>
        <v>0</v>
      </c>
      <c r="AN172" s="52"/>
      <c r="AO172" s="52"/>
      <c r="AP172" s="52"/>
      <c r="AQ172" s="8"/>
      <c r="AR172" s="8"/>
      <c r="AS172" s="8"/>
      <c r="AT172" s="8"/>
      <c r="AU172" s="8"/>
      <c r="AV172" s="8"/>
      <c r="AW172" s="8"/>
      <c r="AX172" s="8"/>
      <c r="AY172" s="8"/>
      <c r="AZ172" s="8"/>
      <c r="BA172" s="8"/>
      <c r="BB172" s="8"/>
      <c r="BC172" s="8"/>
      <c r="BD172" s="8"/>
      <c r="BE172" s="8"/>
      <c r="BF172" s="8"/>
      <c r="BG172" s="36"/>
      <c r="BH172" s="320"/>
      <c r="BI172" s="37" t="str">
        <f>getCostCategory</f>
        <v>07 Other costs</v>
      </c>
      <c r="BJ172" s="37" t="str">
        <f>getSection</f>
        <v>02 Patient visits and data collection</v>
      </c>
      <c r="BK172" s="32" t="str">
        <f>getObject</f>
        <v>Patient visits and data collection</v>
      </c>
      <c r="BL172" s="30">
        <f>IFERROR(getUnitCost * IF(CatTemplate[[#This Row],[Cost Category Comp.]]="01 Staff costs", 1,1),0)</f>
        <v>529.72667641480098</v>
      </c>
      <c r="BM172" s="29">
        <f>IF(AND(ISBLANK(CatTemplate[[#This Row],[Eq. unit cost]]),ISBLANK(CatTemplate[[#This Row],[Cons. unit cost]]),ISBLANK(CatTemplate[[#This Row],[Oth. unit cost]])), 0, IF(getUnitEffort =0,1,getUnitEffort) * CatTemplate[[#This Row],[Year1]])</f>
        <v>0</v>
      </c>
      <c r="BN172" s="29">
        <f>IF(AND(ISBLANK(CatTemplate[[#This Row],[Eq. unit cost]]),ISBLANK(CatTemplate[[#This Row],[Cons. unit cost]]),ISBLANK(CatTemplate[[#This Row],[Oth. unit cost]])), 0, IF(getUnitEffort =0,1,getUnitEffort) * CatTemplate[[#This Row],[Year2]])</f>
        <v>0</v>
      </c>
      <c r="BO172" s="29">
        <f>IF(AND(ISBLANK(CatTemplate[[#This Row],[Eq. unit cost]]),ISBLANK(CatTemplate[[#This Row],[Cons. unit cost]]),ISBLANK(CatTemplate[[#This Row],[Oth. unit cost]])), 0, IF(getUnitEffort =0,1,getUnitEffort) * CatTemplate[[#This Row],[Year3]])</f>
        <v>0</v>
      </c>
      <c r="BP172" s="29">
        <f>IF(AND(ISBLANK(CatTemplate[[#This Row],[Eq. unit cost]]),ISBLANK(CatTemplate[[#This Row],[Cons. unit cost]]),ISBLANK(CatTemplate[[#This Row],[Oth. unit cost]])), 0, IF(getUnitEffort =0,1,getUnitEffort) * CatTemplate[[#This Row],[Year4]])</f>
        <v>0</v>
      </c>
      <c r="BQ172" s="29">
        <f>IF(AND(ISBLANK(CatTemplate[[#This Row],[Eq. unit cost]]),ISBLANK(CatTemplate[[#This Row],[Cons. unit cost]]),ISBLANK(CatTemplate[[#This Row],[Oth. unit cost]])), 0, IF(getUnitEffort =0,1,getUnitEffort) * CatTemplate[[#This Row],[Year5]])</f>
        <v>0</v>
      </c>
      <c r="BR172" s="29">
        <f>IF(AND(ISBLANK(CatTemplate[[#This Row],[Eq. unit cost]]),ISBLANK(CatTemplate[[#This Row],[Cons. unit cost]]),ISBLANK(CatTemplate[[#This Row],[Oth. unit cost]])), 0, IF(getUnitEffort =0,1,getUnitEffort) * CatTemplate[[#This Row],[Year6]])</f>
        <v>0</v>
      </c>
      <c r="BS172" s="29">
        <f>IF(AND(ISBLANK(CatTemplate[[#This Row],[Eq. unit cost]]),ISBLANK(CatTemplate[[#This Row],[Cons. unit cost]]),ISBLANK(CatTemplate[[#This Row],[Oth. unit cost]])), 0, IF(getUnitEffort =0,1,getUnitEffort) * CatTemplate[[#This Row],[Year7]])</f>
        <v>0</v>
      </c>
      <c r="BT172" s="29">
        <f>IF(AND(ISBLANK(CatTemplate[[#This Row],[Eq. unit cost]]),ISBLANK(CatTemplate[[#This Row],[Cons. unit cost]]),ISBLANK(CatTemplate[[#This Row],[Oth. unit cost]])), 0, IF(getUnitEffort =0,1,getUnitEffort) * CatTemplate[[#This Row],[Year8]])</f>
        <v>0</v>
      </c>
      <c r="BU172" s="29">
        <f>IF(AND(ISBLANK(CatTemplate[[#This Row],[Eq. unit cost]]),ISBLANK(CatTemplate[[#This Row],[Cons. unit cost]]),ISBLANK(CatTemplate[[#This Row],[Oth. unit cost]])), 0, IF(getUnitEffort =0,1,getUnitEffort) * CatTemplate[[#This Row],[Year9]])</f>
        <v>0</v>
      </c>
      <c r="BV172" s="29">
        <f>IF(AND(ISBLANK(CatTemplate[[#This Row],[Eq. unit cost]]),ISBLANK(CatTemplate[[#This Row],[Cons. unit cost]]),ISBLANK(CatTemplate[[#This Row],[Oth. unit cost]])), 0, IF(getUnitEffort =0,1,getUnitEffort) * CatTemplate[[#This Row],[Year10]])</f>
        <v>0</v>
      </c>
      <c r="BW172" s="29">
        <f>IF(AND(ISBLANK(CatTemplate[[#This Row],[Eq. unit cost]]),ISBLANK(CatTemplate[[#This Row],[Cons. unit cost]]),ISBLANK(CatTemplate[[#This Row],[Oth. unit cost]])), 0, IF(getUnitEffort =0,1,getUnitEffort) * CatTemplate[[#This Row],[Year11]])</f>
        <v>0</v>
      </c>
      <c r="BX172" s="29">
        <f>IF(AND(ISBLANK(CatTemplate[[#This Row],[Eq. unit cost]]),ISBLANK(CatTemplate[[#This Row],[Cons. unit cost]]),ISBLANK(CatTemplate[[#This Row],[Oth. unit cost]])), 0, IF(getUnitEffort =0,1,getUnitEffort) * CatTemplate[[#This Row],[Year12]])</f>
        <v>0</v>
      </c>
      <c r="BY172" s="29">
        <f>IF(AND(ISBLANK(CatTemplate[[#This Row],[Eq. unit cost]]),ISBLANK(CatTemplate[[#This Row],[Cons. unit cost]]),ISBLANK(CatTemplate[[#This Row],[Oth. unit cost]])), 0, IF(getUnitEffort =0,1,getUnitEffort) * CatTemplate[[#This Row],[Year13]])</f>
        <v>0</v>
      </c>
      <c r="BZ172" s="29">
        <f>IF(AND(ISBLANK(CatTemplate[[#This Row],[Eq. unit cost]]),ISBLANK(CatTemplate[[#This Row],[Cons. unit cost]]),ISBLANK(CatTemplate[[#This Row],[Oth. unit cost]])), 0, IF(getUnitEffort =0,1,getUnitEffort) * CatTemplate[[#This Row],[Year14]])</f>
        <v>0</v>
      </c>
      <c r="CA172" s="29">
        <f>IF(AND(ISBLANK(CatTemplate[[#This Row],[Eq. unit cost]]),ISBLANK(CatTemplate[[#This Row],[Cons. unit cost]]),ISBLANK(CatTemplate[[#This Row],[Oth. unit cost]])), 0, IF(getUnitEffort =0,1,getUnitEffort) * CatTemplate[[#This Row],[Year15]])</f>
        <v>0</v>
      </c>
      <c r="CB172" s="29">
        <f>IF(AND(ISBLANK(CatTemplate[[#This Row],[Eq. unit cost]]),ISBLANK(CatTemplate[[#This Row],[Cons. unit cost]]),ISBLANK(CatTemplate[[#This Row],[Oth. unit cost]])), 0, IF(getUnitEffort =0,1,getUnitEffort) * CatTemplate[[#This Row],[Year16]])</f>
        <v>0</v>
      </c>
      <c r="CC172" s="29">
        <f>IF(AND(ISBLANK(CatTemplate[[#This Row],[Eq. unit cost]]),ISBLANK(CatTemplate[[#This Row],[Cons. unit cost]]),ISBLANK(CatTemplate[[#This Row],[Oth. unit cost]])), 0, IF(getUnitEffort =0,1,getUnitEffort) * CatTemplate[[#This Row],[Year17]])</f>
        <v>0</v>
      </c>
      <c r="CD172" s="29">
        <f>IF(AND(ISBLANK(CatTemplate[[#This Row],[Eq. unit cost]]),ISBLANK(CatTemplate[[#This Row],[Cons. unit cost]]),ISBLANK(CatTemplate[[#This Row],[Oth. unit cost]])), 0, IF(getUnitEffort =0,1,getUnitEffort) * CatTemplate[[#This Row],[Year18]])</f>
        <v>0</v>
      </c>
      <c r="CE172" s="29">
        <f>IF(AND(ISBLANK(CatTemplate[[#This Row],[Eq. unit cost]]),ISBLANK(CatTemplate[[#This Row],[Cons. unit cost]]),ISBLANK(CatTemplate[[#This Row],[Oth. unit cost]])), 0, IF(getUnitEffort =0,1,getUnitEffort) * CatTemplate[[#This Row],[Year19]])</f>
        <v>0</v>
      </c>
      <c r="CF172" s="29">
        <f>IF(AND(ISBLANK(CatTemplate[[#This Row],[Eq. unit cost]]),ISBLANK(CatTemplate[[#This Row],[Cons. unit cost]]),ISBLANK(CatTemplate[[#This Row],[Oth. unit cost]])), 0, IF(getUnitEffort =0,1,getUnitEffort) * CatTemplate[[#This Row],[Year20]])</f>
        <v>0</v>
      </c>
      <c r="CG172" s="45">
        <f>SUM(CatTemplate[[#This Row],[Q1]:[Q20]])</f>
        <v>0</v>
      </c>
      <c r="CH172" s="29">
        <f>IF(ISBLANK(CatTemplate[[#This Row],[St. unit effort]]),0,(CatTemplate[[#This Row],[St. unit effort]] * CatTemplate[[#This Row],[Year1]]))</f>
        <v>0</v>
      </c>
      <c r="CI172" s="29">
        <f>IF(ISBLANK(CatTemplate[[#This Row],[St. unit effort]]),0,(CatTemplate[[#This Row],[St. unit effort]] * CatTemplate[[#This Row],[Year2]]))</f>
        <v>0</v>
      </c>
      <c r="CJ172" s="29">
        <f>IF(ISBLANK(CatTemplate[[#This Row],[St. unit effort]]),0,(CatTemplate[[#This Row],[St. unit effort]] * CatTemplate[[#This Row],[Year3]]))</f>
        <v>0</v>
      </c>
      <c r="CK172" s="29">
        <f>IF(ISBLANK(CatTemplate[[#This Row],[St. unit effort]]),0,(CatTemplate[[#This Row],[St. unit effort]] * CatTemplate[[#This Row],[Year4]]))</f>
        <v>0</v>
      </c>
      <c r="CL172" s="29">
        <f>IF(ISBLANK(CatTemplate[[#This Row],[St. unit effort]]),0,(CatTemplate[[#This Row],[St. unit effort]] * CatTemplate[[#This Row],[Year5]]))</f>
        <v>0</v>
      </c>
      <c r="CM172" s="29">
        <f>IF(ISBLANK(CatTemplate[[#This Row],[St. unit effort]]),0,(CatTemplate[[#This Row],[St. unit effort]] * CatTemplate[[#This Row],[Year6]]))</f>
        <v>0</v>
      </c>
      <c r="CN172" s="29">
        <f>IF(ISBLANK(CatTemplate[[#This Row],[St. unit effort]]),0,(CatTemplate[[#This Row],[St. unit effort]] * CatTemplate[[#This Row],[Year7]]))</f>
        <v>0</v>
      </c>
      <c r="CO172" s="29">
        <f>IF(ISBLANK(CatTemplate[[#This Row],[St. unit effort]]),0,(CatTemplate[[#This Row],[St. unit effort]] * CatTemplate[[#This Row],[Year8]]))</f>
        <v>0</v>
      </c>
      <c r="CP172" s="29">
        <f>IF(ISBLANK(CatTemplate[[#This Row],[St. unit effort]]),0,(CatTemplate[[#This Row],[St. unit effort]] * CatTemplate[[#This Row],[Year9]]))</f>
        <v>0</v>
      </c>
      <c r="CQ172" s="29">
        <f>IF(ISBLANK(CatTemplate[[#This Row],[St. unit effort]]),0,(CatTemplate[[#This Row],[St. unit effort]] * CatTemplate[[#This Row],[Year10]]))</f>
        <v>0</v>
      </c>
      <c r="CR172" s="29">
        <f>IF(ISBLANK(CatTemplate[[#This Row],[St. unit effort]]),0,(CatTemplate[[#This Row],[St. unit effort]] * CatTemplate[[#This Row],[Year11]]))</f>
        <v>0</v>
      </c>
      <c r="CS172" s="29">
        <f>IF(ISBLANK(CatTemplate[[#This Row],[St. unit effort]]),0,(CatTemplate[[#This Row],[St. unit effort]] * CatTemplate[[#This Row],[Year12]]))</f>
        <v>0</v>
      </c>
      <c r="CT172" s="29">
        <f>IF(ISBLANK(CatTemplate[[#This Row],[St. unit effort]]),0,(CatTemplate[[#This Row],[St. unit effort]] * CatTemplate[[#This Row],[Year13]]))</f>
        <v>0</v>
      </c>
      <c r="CU172" s="29">
        <f>IF(ISBLANK(CatTemplate[[#This Row],[St. unit effort]]),0,(CatTemplate[[#This Row],[St. unit effort]] * CatTemplate[[#This Row],[Year14]]))</f>
        <v>0</v>
      </c>
      <c r="CV172" s="29">
        <f>IF(ISBLANK(CatTemplate[[#This Row],[St. unit effort]]),0,(CatTemplate[[#This Row],[St. unit effort]] * CatTemplate[[#This Row],[Year15]]))</f>
        <v>0</v>
      </c>
      <c r="CW172" s="29">
        <f>IF(ISBLANK(CatTemplate[[#This Row],[St. unit effort]]),0,(CatTemplate[[#This Row],[St. unit effort]] * CatTemplate[[#This Row],[Year16]]))</f>
        <v>0</v>
      </c>
      <c r="CX172" s="29">
        <f>IF(ISBLANK(CatTemplate[[#This Row],[St. unit effort]]),0,(CatTemplate[[#This Row],[St. unit effort]] * CatTemplate[[#This Row],[Year17]]))</f>
        <v>0</v>
      </c>
      <c r="CY172" s="29">
        <f>IF(ISBLANK(CatTemplate[[#This Row],[St. unit effort]]),0,(CatTemplate[[#This Row],[St. unit effort]] * CatTemplate[[#This Row],[Year18]]))</f>
        <v>0</v>
      </c>
      <c r="CZ172" s="29">
        <f>IF(ISBLANK(CatTemplate[[#This Row],[St. unit effort]]),0,(CatTemplate[[#This Row],[St. unit effort]] * CatTemplate[[#This Row],[Year19]]))</f>
        <v>0</v>
      </c>
      <c r="DA172" s="29">
        <f>IF(ISBLANK(CatTemplate[[#This Row],[St. unit effort]]),0,(CatTemplate[[#This Row],[St. unit effort]] * CatTemplate[[#This Row],[Year20]]))</f>
        <v>0</v>
      </c>
      <c r="DB172" s="57">
        <f>IF(ISBLANK(CatTemplate[[#This Row],[St. unit effort]]),0,(CatTemplate[[#This Row],[St. unit effort]] * CatTemplate[[#This Row],[Year1]])*8/ParRatePM)</f>
        <v>0</v>
      </c>
      <c r="DC172" s="57">
        <f>IF(ISBLANK(CatTemplate[[#This Row],[St. unit effort]]),0,(CatTemplate[[#This Row],[St. unit effort]] * CatTemplate[[#This Row],[Year2]])*8/ParRatePM)</f>
        <v>0</v>
      </c>
      <c r="DD172" s="57">
        <f>IF(ISBLANK(CatTemplate[[#This Row],[St. unit effort]]),0,(CatTemplate[[#This Row],[St. unit effort]] * CatTemplate[[#This Row],[Year3]])*8/ParRatePM)</f>
        <v>0</v>
      </c>
      <c r="DE172" s="57">
        <f>IF(ISBLANK(CatTemplate[[#This Row],[St. unit effort]]),0,(CatTemplate[[#This Row],[St. unit effort]] * CatTemplate[[#This Row],[Year4]])*8/ParRatePM)</f>
        <v>0</v>
      </c>
      <c r="DF172" s="57">
        <f>IF(ISBLANK(CatTemplate[[#This Row],[St. unit effort]]),0,(CatTemplate[[#This Row],[St. unit effort]] * CatTemplate[[#This Row],[Year5]])*8/ParRatePM)</f>
        <v>0</v>
      </c>
      <c r="DG172" s="57">
        <f>IF(ISBLANK(CatTemplate[[#This Row],[St. unit effort]]),0,(CatTemplate[[#This Row],[St. unit effort]] * CatTemplate[[#This Row],[Year6]])*8/ParRatePM)</f>
        <v>0</v>
      </c>
      <c r="DH172" s="57">
        <f>IF(ISBLANK(CatTemplate[[#This Row],[St. unit effort]]),0,(CatTemplate[[#This Row],[St. unit effort]] * CatTemplate[[#This Row],[Year7]])*8/ParRatePM)</f>
        <v>0</v>
      </c>
      <c r="DI172" s="57">
        <f>IF(ISBLANK(CatTemplate[[#This Row],[St. unit effort]]),0,(CatTemplate[[#This Row],[St. unit effort]] * CatTemplate[[#This Row],[Year8]])*8/ParRatePM)</f>
        <v>0</v>
      </c>
      <c r="DJ172" s="57">
        <f>IF(ISBLANK(CatTemplate[[#This Row],[St. unit effort]]),0,(CatTemplate[[#This Row],[St. unit effort]] * CatTemplate[[#This Row],[Year9]])*8/ParRatePM)</f>
        <v>0</v>
      </c>
      <c r="DK172" s="57">
        <f>IF(ISBLANK(CatTemplate[[#This Row],[St. unit effort]]),0,(CatTemplate[[#This Row],[St. unit effort]] * CatTemplate[[#This Row],[Year10]])*8/ParRatePM)</f>
        <v>0</v>
      </c>
      <c r="DL172" s="57">
        <f>IF(ISBLANK(CatTemplate[[#This Row],[St. unit effort]]),0,(CatTemplate[[#This Row],[St. unit effort]] * CatTemplate[[#This Row],[Year11]])*8/ParRatePM)</f>
        <v>0</v>
      </c>
      <c r="DM172" s="57">
        <f>IF(ISBLANK(CatTemplate[[#This Row],[St. unit effort]]),0,(CatTemplate[[#This Row],[St. unit effort]] * CatTemplate[[#This Row],[Year12]])*8/ParRatePM)</f>
        <v>0</v>
      </c>
      <c r="DN172" s="57">
        <f>IF(ISBLANK(CatTemplate[[#This Row],[St. unit effort]]),0,(CatTemplate[[#This Row],[St. unit effort]] * CatTemplate[[#This Row],[Year13]])*8/ParRatePM)</f>
        <v>0</v>
      </c>
      <c r="DO172" s="57">
        <f>IF(ISBLANK(CatTemplate[[#This Row],[St. unit effort]]),0,(CatTemplate[[#This Row],[St. unit effort]] * CatTemplate[[#This Row],[Year14]])*8/ParRatePM)</f>
        <v>0</v>
      </c>
      <c r="DP172" s="57">
        <f>IF(ISBLANK(CatTemplate[[#This Row],[St. unit effort]]),0,(CatTemplate[[#This Row],[St. unit effort]] * CatTemplate[[#This Row],[Year15]])*8/ParRatePM)</f>
        <v>0</v>
      </c>
      <c r="DQ172" s="57">
        <f>IF(ISBLANK(CatTemplate[[#This Row],[St. unit effort]]),0,(CatTemplate[[#This Row],[St. unit effort]] * CatTemplate[[#This Row],[Year16]])*8/ParRatePM)</f>
        <v>0</v>
      </c>
      <c r="DR172" s="57">
        <f>IF(ISBLANK(CatTemplate[[#This Row],[St. unit effort]]),0,(CatTemplate[[#This Row],[St. unit effort]] * CatTemplate[[#This Row],[Year17]])*8/ParRatePM)</f>
        <v>0</v>
      </c>
      <c r="DS172" s="57">
        <f>IF(ISBLANK(CatTemplate[[#This Row],[St. unit effort]]),0,(CatTemplate[[#This Row],[St. unit effort]] * CatTemplate[[#This Row],[Year18]])*8/ParRatePM)</f>
        <v>0</v>
      </c>
      <c r="DT172" s="57">
        <f>IF(ISBLANK(CatTemplate[[#This Row],[St. unit effort]]),0,(CatTemplate[[#This Row],[St. unit effort]] * CatTemplate[[#This Row],[Year19]])*8/ParRatePM)</f>
        <v>0</v>
      </c>
      <c r="DU172" s="57">
        <f>IF(ISBLANK(CatTemplate[[#This Row],[St. unit effort]]),0,(CatTemplate[[#This Row],[St. unit effort]] * CatTemplate[[#This Row],[Year20]])*8/ParRatePM)</f>
        <v>0</v>
      </c>
      <c r="DV172" s="54">
        <f>SUM(CatTemplate[[#This Row],[PM1]:[PM20]])</f>
        <v>0</v>
      </c>
      <c r="DW172" s="56">
        <f t="shared" si="61"/>
        <v>0</v>
      </c>
      <c r="DX172" s="56">
        <f t="shared" si="61"/>
        <v>0</v>
      </c>
      <c r="DY172" s="56">
        <f t="shared" si="61"/>
        <v>0</v>
      </c>
      <c r="DZ172" s="56">
        <f t="shared" si="61"/>
        <v>0</v>
      </c>
      <c r="EA172" s="56">
        <f t="shared" si="61"/>
        <v>0</v>
      </c>
      <c r="EB172" s="56">
        <f t="shared" si="61"/>
        <v>0</v>
      </c>
      <c r="EC172" s="56">
        <f t="shared" si="61"/>
        <v>0</v>
      </c>
      <c r="ED172" s="56">
        <f t="shared" si="61"/>
        <v>0</v>
      </c>
      <c r="EE172" s="56">
        <f t="shared" si="61"/>
        <v>0</v>
      </c>
      <c r="EF172" s="56">
        <f t="shared" si="61"/>
        <v>0</v>
      </c>
      <c r="EG172" s="56">
        <f t="shared" si="61"/>
        <v>0</v>
      </c>
      <c r="EH172" s="56">
        <f t="shared" si="61"/>
        <v>0</v>
      </c>
      <c r="EI172" s="56">
        <f t="shared" si="61"/>
        <v>0</v>
      </c>
      <c r="EJ172" s="56">
        <f t="shared" si="61"/>
        <v>0</v>
      </c>
      <c r="EK172" s="56">
        <f t="shared" si="61"/>
        <v>0</v>
      </c>
      <c r="EL172" s="56">
        <f t="shared" si="61"/>
        <v>0</v>
      </c>
      <c r="EM172" s="56">
        <f t="shared" si="59"/>
        <v>0</v>
      </c>
      <c r="EN172" s="56">
        <f t="shared" si="59"/>
        <v>0</v>
      </c>
      <c r="EO172" s="56">
        <f t="shared" si="59"/>
        <v>0</v>
      </c>
      <c r="EP172" s="56">
        <f t="shared" si="59"/>
        <v>0</v>
      </c>
      <c r="EQ172" s="30">
        <f>CatTemplate[[#This Row],[Eq. unit cost]] * CatTemplate[[#This Row],[Eq. quantity]]</f>
        <v>0</v>
      </c>
      <c r="ER172" s="30">
        <f>CatTemplate[[#This Row],[Cons. unit cost]] *CatTemplate[[#This Row],[Cons. quantity]]</f>
        <v>0</v>
      </c>
      <c r="ES172" s="30">
        <f>CatTemplate[[#This Row],[Oth. unit cost]] *CatTemplate[[#This Row],[Oth. quantity]]</f>
        <v>0</v>
      </c>
      <c r="ET172" s="55">
        <f>SUM(CatTemplate[[#This Row],[CO1]:[CO20]])</f>
        <v>0</v>
      </c>
      <c r="EU172" s="56">
        <f t="shared" si="62"/>
        <v>0</v>
      </c>
      <c r="EV172" s="56">
        <f t="shared" si="62"/>
        <v>0</v>
      </c>
      <c r="EW172" s="56">
        <f t="shared" si="62"/>
        <v>0</v>
      </c>
      <c r="EX172" s="56">
        <f t="shared" si="62"/>
        <v>0</v>
      </c>
      <c r="EY172" s="56">
        <f t="shared" si="62"/>
        <v>0</v>
      </c>
      <c r="EZ172" s="56">
        <f t="shared" si="62"/>
        <v>0</v>
      </c>
      <c r="FA172" s="56">
        <f t="shared" si="62"/>
        <v>0</v>
      </c>
      <c r="FB172" s="56">
        <f t="shared" si="62"/>
        <v>0</v>
      </c>
      <c r="FC172" s="56">
        <f t="shared" si="62"/>
        <v>0</v>
      </c>
      <c r="FD172" s="56">
        <f t="shared" si="62"/>
        <v>0</v>
      </c>
      <c r="FE172" s="56">
        <f t="shared" si="62"/>
        <v>0</v>
      </c>
      <c r="FF172" s="56">
        <f t="shared" si="62"/>
        <v>0</v>
      </c>
      <c r="FG172" s="56">
        <f t="shared" si="62"/>
        <v>0</v>
      </c>
      <c r="FH172" s="56">
        <f t="shared" si="62"/>
        <v>0</v>
      </c>
      <c r="FI172" s="56">
        <f t="shared" si="62"/>
        <v>0</v>
      </c>
      <c r="FJ172" s="56">
        <f t="shared" si="62"/>
        <v>0</v>
      </c>
      <c r="FK172" s="56">
        <f t="shared" si="60"/>
        <v>0</v>
      </c>
      <c r="FL172" s="56">
        <f t="shared" si="60"/>
        <v>0</v>
      </c>
      <c r="FM172" s="56">
        <f t="shared" si="60"/>
        <v>0</v>
      </c>
      <c r="FN172" s="56">
        <f t="shared" si="60"/>
        <v>0</v>
      </c>
      <c r="FO172" s="58">
        <f>SUM(CatTemplate[[#This Row],[CS1]:[CS20]])</f>
        <v>0</v>
      </c>
      <c r="FP172" s="59">
        <f>CatTemplate[[#This Row],[Total Oth. cost]]+CatTemplate[[#This Row],[Total St. Cost]]</f>
        <v>0</v>
      </c>
      <c r="FQ172" s="33" t="e">
        <f t="shared" si="49"/>
        <v>#VALUE!</v>
      </c>
      <c r="FR172" s="33" t="e">
        <f t="shared" si="50"/>
        <v>#VALUE!</v>
      </c>
      <c r="FS172" s="30" t="e">
        <f>(CatTemplate[[#This Row],[CO1]] + CatTemplate[[#This Row],[CS1]]) * (1 + getRateOHFinal) * getRateMarkupFinal</f>
        <v>#VALUE!</v>
      </c>
      <c r="FT172" s="30" t="e">
        <f>(CatTemplate[[#This Row],[CO2]] + CatTemplate[[#This Row],[CS2]]) * (1 + getRateOHFinal) * getRateMarkupFinal</f>
        <v>#VALUE!</v>
      </c>
      <c r="FU172" s="30" t="e">
        <f>(CatTemplate[[#This Row],[CO3]] + CatTemplate[[#This Row],[CS3]]) * (1 + getRateOHFinal) * getRateMarkupFinal</f>
        <v>#VALUE!</v>
      </c>
      <c r="FV172" s="30" t="e">
        <f>(CatTemplate[[#This Row],[CO4]] + CatTemplate[[#This Row],[CS4]]) * (1 + getRateOHFinal) * getRateMarkupFinal</f>
        <v>#VALUE!</v>
      </c>
      <c r="FW172" s="30" t="e">
        <f>(CatTemplate[[#This Row],[CO5]] + CatTemplate[[#This Row],[CS5]]) * (1 + getRateOHFinal) * getRateMarkupFinal</f>
        <v>#VALUE!</v>
      </c>
      <c r="FX172" s="30" t="e">
        <f>(CatTemplate[[#This Row],[CO6]] + CatTemplate[[#This Row],[CS6]]) * (1 + getRateOHFinal) * getRateMarkupFinal</f>
        <v>#VALUE!</v>
      </c>
      <c r="FY172" s="30" t="e">
        <f>(CatTemplate[[#This Row],[CO7]] + CatTemplate[[#This Row],[CS7]]) * (1 + getRateOHFinal) * getRateMarkupFinal</f>
        <v>#VALUE!</v>
      </c>
      <c r="FZ172" s="30" t="e">
        <f>(CatTemplate[[#This Row],[CO8]] + CatTemplate[[#This Row],[CS8]]) * (1 + getRateOHFinal) * getRateMarkupFinal</f>
        <v>#VALUE!</v>
      </c>
      <c r="GA172" s="30" t="e">
        <f>(CatTemplate[[#This Row],[CO9]] + CatTemplate[[#This Row],[CS9]]) * (1 + getRateOHFinal) * getRateMarkupFinal</f>
        <v>#VALUE!</v>
      </c>
      <c r="GB172" s="30" t="e">
        <f>(CatTemplate[[#This Row],[CO10]] + CatTemplate[[#This Row],[CS10]]) * (1 + getRateOHFinal) * getRateMarkupFinal</f>
        <v>#VALUE!</v>
      </c>
      <c r="GC172" s="30" t="e">
        <f>(CatTemplate[[#This Row],[CO11]] + CatTemplate[[#This Row],[CS11]]) * (1 + getRateOHFinal) * getRateMarkupFinal</f>
        <v>#VALUE!</v>
      </c>
      <c r="GD172" s="30" t="e">
        <f>(CatTemplate[[#This Row],[CO12]] + CatTemplate[[#This Row],[CS12]]) * (1 + getRateOHFinal) * getRateMarkupFinal</f>
        <v>#VALUE!</v>
      </c>
      <c r="GE172" s="30" t="e">
        <f>(CatTemplate[[#This Row],[CO13]] + CatTemplate[[#This Row],[CS13]]) * (1 + getRateOHFinal) * getRateMarkupFinal</f>
        <v>#VALUE!</v>
      </c>
      <c r="GF172" s="30" t="e">
        <f>(CatTemplate[[#This Row],[CO14]] + CatTemplate[[#This Row],[CS14]]) * (1 + getRateOHFinal) * getRateMarkupFinal</f>
        <v>#VALUE!</v>
      </c>
      <c r="GG172" s="30" t="e">
        <f>(CatTemplate[[#This Row],[CO15]] + CatTemplate[[#This Row],[CS15]]) * (1 + getRateOHFinal) * getRateMarkupFinal</f>
        <v>#VALUE!</v>
      </c>
      <c r="GH172" s="30" t="e">
        <f>(CatTemplate[[#This Row],[CO16]] + CatTemplate[[#This Row],[CS16]]) * (1 + getRateOHFinal) * getRateMarkupFinal</f>
        <v>#VALUE!</v>
      </c>
      <c r="GI172" s="30" t="e">
        <f>(CatTemplate[[#This Row],[CO17]] + CatTemplate[[#This Row],[CS17]]) * (1 + getRateOHFinal) * getRateMarkupFinal</f>
        <v>#VALUE!</v>
      </c>
      <c r="GJ172" s="30" t="e">
        <f>(CatTemplate[[#This Row],[CO18]] + CatTemplate[[#This Row],[CS18]]) * (1 + getRateOHFinal) * getRateMarkupFinal</f>
        <v>#VALUE!</v>
      </c>
      <c r="GK172" s="30" t="e">
        <f>(CatTemplate[[#This Row],[CO19]] + CatTemplate[[#This Row],[CS19]]) * (1 + getRateOHFinal) * getRateMarkupFinal</f>
        <v>#VALUE!</v>
      </c>
      <c r="GL172" s="30" t="e">
        <f>(CatTemplate[[#This Row],[CO20]] + CatTemplate[[#This Row],[CS20]]) * (1 + getRateOHFinal) * getRateMarkupFinal</f>
        <v>#VALUE!</v>
      </c>
      <c r="GM172" s="30" t="e">
        <f t="shared" si="51"/>
        <v>#VALUE!</v>
      </c>
      <c r="GN172" s="30" t="e">
        <f t="shared" si="52"/>
        <v>#VALUE!</v>
      </c>
      <c r="GO172" s="30" t="e">
        <f t="shared" si="53"/>
        <v>#VALUE!</v>
      </c>
      <c r="GP172" s="30" t="e">
        <f t="shared" si="54"/>
        <v>#VALUE!</v>
      </c>
      <c r="GQ172" s="30" t="e">
        <f>(CatTemplate[[#This Row],[CO1]]+CatTemplate[[#This Row],[CS1]]) * (1+ getRateOHFinal) * (1 + getRateMarkupFinal)</f>
        <v>#VALUE!</v>
      </c>
      <c r="GR172" s="30" t="e">
        <f>(CatTemplate[[#This Row],[CO2]]+CatTemplate[[#This Row],[CS2]]) * (1+ getRateOHFinal) * (1 + getRateMarkupFinal)</f>
        <v>#VALUE!</v>
      </c>
      <c r="GS172" s="30" t="e">
        <f>(CatTemplate[[#This Row],[CO3]]+CatTemplate[[#This Row],[CS3]]) * (1+ getRateOHFinal) * (1 + getRateMarkupFinal)</f>
        <v>#VALUE!</v>
      </c>
      <c r="GT172" s="30" t="e">
        <f>(CatTemplate[[#This Row],[CO4]]+CatTemplate[[#This Row],[CS4]]) * (1+ getRateOHFinal) * (1 + getRateMarkupFinal)</f>
        <v>#VALUE!</v>
      </c>
      <c r="GU172" s="30" t="e">
        <f>(CatTemplate[[#This Row],[CO5]]+CatTemplate[[#This Row],[CS5]]) * (1+ getRateOHFinal) * (1 + getRateMarkupFinal)</f>
        <v>#VALUE!</v>
      </c>
      <c r="GV172" s="30" t="e">
        <f>(CatTemplate[[#This Row],[CO6]]+CatTemplate[[#This Row],[CS6]]) * (1+ getRateOHFinal) * (1 + getRateMarkupFinal)</f>
        <v>#VALUE!</v>
      </c>
      <c r="GW172" s="30" t="e">
        <f>(CatTemplate[[#This Row],[CO7]]+CatTemplate[[#This Row],[CS7]]) * (1+ getRateOHFinal) * (1 + getRateMarkupFinal)</f>
        <v>#VALUE!</v>
      </c>
      <c r="GX172" s="30" t="e">
        <f>(CatTemplate[[#This Row],[CO8]]+CatTemplate[[#This Row],[CS8]]) * (1+ getRateOHFinal) * (1 + getRateMarkupFinal)</f>
        <v>#VALUE!</v>
      </c>
      <c r="GY172" s="30" t="e">
        <f>(CatTemplate[[#This Row],[CO9]]+CatTemplate[[#This Row],[CS9]]) * (1+ getRateOHFinal) * (1 + getRateMarkupFinal)</f>
        <v>#VALUE!</v>
      </c>
      <c r="GZ172" s="30" t="e">
        <f>(CatTemplate[[#This Row],[CO10]]+CatTemplate[[#This Row],[CS10]]) * (1+ getRateOHFinal) * (1 + getRateMarkupFinal)</f>
        <v>#VALUE!</v>
      </c>
      <c r="HA172" s="30" t="e">
        <f>(CatTemplate[[#This Row],[CO11]]+CatTemplate[[#This Row],[CS11]]) * (1+ getRateOHFinal) * (1 + getRateMarkupFinal)</f>
        <v>#VALUE!</v>
      </c>
      <c r="HB172" s="30" t="e">
        <f>(CatTemplate[[#This Row],[CO12]]+CatTemplate[[#This Row],[CS12]]) * (1+ getRateOHFinal) * (1 + getRateMarkupFinal)</f>
        <v>#VALUE!</v>
      </c>
      <c r="HC172" s="30" t="e">
        <f>(CatTemplate[[#This Row],[CO13]]+CatTemplate[[#This Row],[CS13]]) * (1+ getRateOHFinal) * (1 + getRateMarkupFinal)</f>
        <v>#VALUE!</v>
      </c>
      <c r="HD172" s="30" t="e">
        <f>(CatTemplate[[#This Row],[CO14]]+CatTemplate[[#This Row],[CS14]]) * (1+ getRateOHFinal) * (1 + getRateMarkupFinal)</f>
        <v>#VALUE!</v>
      </c>
      <c r="HE172" s="30" t="e">
        <f>(CatTemplate[[#This Row],[CO15]]+CatTemplate[[#This Row],[CS15]]) * (1+ getRateOHFinal) * (1 + getRateMarkupFinal)</f>
        <v>#VALUE!</v>
      </c>
      <c r="HF172" s="30" t="e">
        <f>(CatTemplate[[#This Row],[CO16]]+CatTemplate[[#This Row],[CS16]]) * (1+ getRateOHFinal) * (1 + getRateMarkupFinal)</f>
        <v>#VALUE!</v>
      </c>
      <c r="HG172" s="30" t="e">
        <f>(CatTemplate[[#This Row],[CO17]]+CatTemplate[[#This Row],[CS17]]) * (1+ getRateOHFinal) * (1 + getRateMarkupFinal)</f>
        <v>#VALUE!</v>
      </c>
      <c r="HH172" s="30" t="e">
        <f>(CatTemplate[[#This Row],[CO18]]+CatTemplate[[#This Row],[CS18]]) * (1+ getRateOHFinal) * (1 + getRateMarkupFinal)</f>
        <v>#VALUE!</v>
      </c>
      <c r="HI172" s="30" t="e">
        <f>(CatTemplate[[#This Row],[CO19]]+CatTemplate[[#This Row],[CS19]]) * (1+ getRateOHFinal) * (1 + getRateMarkupFinal)</f>
        <v>#VALUE!</v>
      </c>
      <c r="HJ172" s="30" t="e">
        <f>(CatTemplate[[#This Row],[CO20]]+CatTemplate[[#This Row],[CS20]]) * (1+ getRateOHFinal) * (1 + getRateMarkupFinal)</f>
        <v>#VALUE!</v>
      </c>
      <c r="HK172" s="39" t="e">
        <f>CatTemplate[[#This Row],[Total cost]]+CatTemplate[[#This Row],[OH Amount]]+CatTemplate[[#This Row],[Markup]]</f>
        <v>#VALUE!</v>
      </c>
      <c r="HL172" s="63">
        <f>IF(CatTemplate[[#This Row],[Units]]="Days",CatTemplate[[#This Row],[Project quantity]]*CatTemplate[[#This Row],[St. unit effort]],CatTemplate[[#This Row],[Project quantity]])</f>
        <v>0</v>
      </c>
      <c r="HM172" s="287">
        <f>IFERROR(CatTemplate[[#This Row],[Total Price]]/(CatTemplate[[#This Row],[Final Quantity]]),0)</f>
        <v>0</v>
      </c>
      <c r="HN172" s="261"/>
    </row>
    <row r="173" spans="2:222" x14ac:dyDescent="0.2">
      <c r="B173" s="6" t="s">
        <v>75</v>
      </c>
      <c r="C173" s="22">
        <v>2</v>
      </c>
      <c r="D173" s="7" t="s">
        <v>75</v>
      </c>
      <c r="E173" s="24">
        <v>10</v>
      </c>
      <c r="F173" s="18" t="s">
        <v>164</v>
      </c>
      <c r="G173" s="26">
        <v>59</v>
      </c>
      <c r="H173" s="18" t="s">
        <v>168</v>
      </c>
      <c r="I173" s="18" t="s">
        <v>900</v>
      </c>
      <c r="J173" s="15" t="s">
        <v>28</v>
      </c>
      <c r="K173" s="15"/>
      <c r="L173" s="15" t="s">
        <v>140</v>
      </c>
      <c r="M173" s="15" t="s">
        <v>206</v>
      </c>
      <c r="N173" s="15" t="s">
        <v>858</v>
      </c>
      <c r="O173" s="320"/>
      <c r="P173" s="71"/>
      <c r="Q173" s="108"/>
      <c r="R173" s="73"/>
      <c r="S173" s="97"/>
      <c r="T173" s="100">
        <f>getEqUnitCost</f>
        <v>0</v>
      </c>
      <c r="U173" s="73">
        <f>getEqUnitEffort</f>
        <v>0</v>
      </c>
      <c r="V173" s="101">
        <f>getEqQuantity</f>
        <v>0</v>
      </c>
      <c r="W173" s="320"/>
      <c r="X173" s="100">
        <f>getConsUnitCost</f>
        <v>0</v>
      </c>
      <c r="Y173" s="73">
        <f>getConsUnitEffort</f>
        <v>0</v>
      </c>
      <c r="Z173" s="14">
        <f>getConsQuantity</f>
        <v>0</v>
      </c>
      <c r="AA173" s="320"/>
      <c r="AB173" s="72"/>
      <c r="AC173" s="112"/>
      <c r="AD173" s="14">
        <f>getOthQuantity</f>
        <v>0</v>
      </c>
      <c r="AE173" s="320"/>
      <c r="AF173" s="28" t="str">
        <f>IF(ISBLANK(CatTemplate[[#This Row],[Resource type]]),"",CatTemplate[[#This Row],[Resource type]])</f>
        <v>CIEC CRA</v>
      </c>
      <c r="AG173" s="242">
        <f>getStaffUnitCost</f>
        <v>529.72667641480098</v>
      </c>
      <c r="AH173" s="113">
        <f>getStaffUnitEffort</f>
        <v>0</v>
      </c>
      <c r="AI173" s="40">
        <f>getStaffQuantity</f>
        <v>0</v>
      </c>
      <c r="AJ173" s="41">
        <f>CatTemplate[[#This Row],[St. quantity]]*8/ParRatePM</f>
        <v>0</v>
      </c>
      <c r="AK173" s="320"/>
      <c r="AL173" s="53" t="str">
        <f>CatTemplate[[#This Row],[Item type]]</f>
        <v>Days</v>
      </c>
      <c r="AM173" s="12">
        <f>SUM(CatTemplate[[#This Row],[Year1]:[Year20]])</f>
        <v>0</v>
      </c>
      <c r="AN173" s="52"/>
      <c r="AO173" s="52"/>
      <c r="AP173" s="52"/>
      <c r="AQ173" s="8"/>
      <c r="AR173" s="8"/>
      <c r="AS173" s="8"/>
      <c r="AT173" s="8"/>
      <c r="AU173" s="8"/>
      <c r="AV173" s="8"/>
      <c r="AW173" s="8"/>
      <c r="AX173" s="8"/>
      <c r="AY173" s="8"/>
      <c r="AZ173" s="8"/>
      <c r="BA173" s="8"/>
      <c r="BB173" s="8"/>
      <c r="BC173" s="8"/>
      <c r="BD173" s="8"/>
      <c r="BE173" s="8"/>
      <c r="BF173" s="8"/>
      <c r="BG173" s="36"/>
      <c r="BH173" s="320"/>
      <c r="BI173" s="37" t="str">
        <f>getCostCategory</f>
        <v>01 Staff costs</v>
      </c>
      <c r="BJ173" s="37" t="str">
        <f>getSection</f>
        <v>02 Patient visits and data collection</v>
      </c>
      <c r="BK173" s="32" t="str">
        <f>getObject</f>
        <v>CIEC CRA</v>
      </c>
      <c r="BL173" s="30">
        <f>IFERROR(getUnitCost * IF(CatTemplate[[#This Row],[Cost Category Comp.]]="01 Staff costs", 1,1),0)</f>
        <v>529.72667641480098</v>
      </c>
      <c r="BM173" s="29">
        <f>IF(AND(ISBLANK(CatTemplate[[#This Row],[Eq. unit cost]]),ISBLANK(CatTemplate[[#This Row],[Cons. unit cost]]),ISBLANK(CatTemplate[[#This Row],[Oth. unit cost]])), 0, IF(getUnitEffort =0,1,getUnitEffort) * CatTemplate[[#This Row],[Year1]])</f>
        <v>0</v>
      </c>
      <c r="BN173" s="29">
        <f>IF(AND(ISBLANK(CatTemplate[[#This Row],[Eq. unit cost]]),ISBLANK(CatTemplate[[#This Row],[Cons. unit cost]]),ISBLANK(CatTemplate[[#This Row],[Oth. unit cost]])), 0, IF(getUnitEffort =0,1,getUnitEffort) * CatTemplate[[#This Row],[Year2]])</f>
        <v>0</v>
      </c>
      <c r="BO173" s="29">
        <f>IF(AND(ISBLANK(CatTemplate[[#This Row],[Eq. unit cost]]),ISBLANK(CatTemplate[[#This Row],[Cons. unit cost]]),ISBLANK(CatTemplate[[#This Row],[Oth. unit cost]])), 0, IF(getUnitEffort =0,1,getUnitEffort) * CatTemplate[[#This Row],[Year3]])</f>
        <v>0</v>
      </c>
      <c r="BP173" s="29">
        <f>IF(AND(ISBLANK(CatTemplate[[#This Row],[Eq. unit cost]]),ISBLANK(CatTemplate[[#This Row],[Cons. unit cost]]),ISBLANK(CatTemplate[[#This Row],[Oth. unit cost]])), 0, IF(getUnitEffort =0,1,getUnitEffort) * CatTemplate[[#This Row],[Year4]])</f>
        <v>0</v>
      </c>
      <c r="BQ173" s="29">
        <f>IF(AND(ISBLANK(CatTemplate[[#This Row],[Eq. unit cost]]),ISBLANK(CatTemplate[[#This Row],[Cons. unit cost]]),ISBLANK(CatTemplate[[#This Row],[Oth. unit cost]])), 0, IF(getUnitEffort =0,1,getUnitEffort) * CatTemplate[[#This Row],[Year5]])</f>
        <v>0</v>
      </c>
      <c r="BR173" s="29">
        <f>IF(AND(ISBLANK(CatTemplate[[#This Row],[Eq. unit cost]]),ISBLANK(CatTemplate[[#This Row],[Cons. unit cost]]),ISBLANK(CatTemplate[[#This Row],[Oth. unit cost]])), 0, IF(getUnitEffort =0,1,getUnitEffort) * CatTemplate[[#This Row],[Year6]])</f>
        <v>0</v>
      </c>
      <c r="BS173" s="29">
        <f>IF(AND(ISBLANK(CatTemplate[[#This Row],[Eq. unit cost]]),ISBLANK(CatTemplate[[#This Row],[Cons. unit cost]]),ISBLANK(CatTemplate[[#This Row],[Oth. unit cost]])), 0, IF(getUnitEffort =0,1,getUnitEffort) * CatTemplate[[#This Row],[Year7]])</f>
        <v>0</v>
      </c>
      <c r="BT173" s="29">
        <f>IF(AND(ISBLANK(CatTemplate[[#This Row],[Eq. unit cost]]),ISBLANK(CatTemplate[[#This Row],[Cons. unit cost]]),ISBLANK(CatTemplate[[#This Row],[Oth. unit cost]])), 0, IF(getUnitEffort =0,1,getUnitEffort) * CatTemplate[[#This Row],[Year8]])</f>
        <v>0</v>
      </c>
      <c r="BU173" s="29">
        <f>IF(AND(ISBLANK(CatTemplate[[#This Row],[Eq. unit cost]]),ISBLANK(CatTemplate[[#This Row],[Cons. unit cost]]),ISBLANK(CatTemplate[[#This Row],[Oth. unit cost]])), 0, IF(getUnitEffort =0,1,getUnitEffort) * CatTemplate[[#This Row],[Year9]])</f>
        <v>0</v>
      </c>
      <c r="BV173" s="29">
        <f>IF(AND(ISBLANK(CatTemplate[[#This Row],[Eq. unit cost]]),ISBLANK(CatTemplate[[#This Row],[Cons. unit cost]]),ISBLANK(CatTemplate[[#This Row],[Oth. unit cost]])), 0, IF(getUnitEffort =0,1,getUnitEffort) * CatTemplate[[#This Row],[Year10]])</f>
        <v>0</v>
      </c>
      <c r="BW173" s="29">
        <f>IF(AND(ISBLANK(CatTemplate[[#This Row],[Eq. unit cost]]),ISBLANK(CatTemplate[[#This Row],[Cons. unit cost]]),ISBLANK(CatTemplate[[#This Row],[Oth. unit cost]])), 0, IF(getUnitEffort =0,1,getUnitEffort) * CatTemplate[[#This Row],[Year11]])</f>
        <v>0</v>
      </c>
      <c r="BX173" s="29">
        <f>IF(AND(ISBLANK(CatTemplate[[#This Row],[Eq. unit cost]]),ISBLANK(CatTemplate[[#This Row],[Cons. unit cost]]),ISBLANK(CatTemplate[[#This Row],[Oth. unit cost]])), 0, IF(getUnitEffort =0,1,getUnitEffort) * CatTemplate[[#This Row],[Year12]])</f>
        <v>0</v>
      </c>
      <c r="BY173" s="29">
        <f>IF(AND(ISBLANK(CatTemplate[[#This Row],[Eq. unit cost]]),ISBLANK(CatTemplate[[#This Row],[Cons. unit cost]]),ISBLANK(CatTemplate[[#This Row],[Oth. unit cost]])), 0, IF(getUnitEffort =0,1,getUnitEffort) * CatTemplate[[#This Row],[Year13]])</f>
        <v>0</v>
      </c>
      <c r="BZ173" s="29">
        <f>IF(AND(ISBLANK(CatTemplate[[#This Row],[Eq. unit cost]]),ISBLANK(CatTemplate[[#This Row],[Cons. unit cost]]),ISBLANK(CatTemplate[[#This Row],[Oth. unit cost]])), 0, IF(getUnitEffort =0,1,getUnitEffort) * CatTemplate[[#This Row],[Year14]])</f>
        <v>0</v>
      </c>
      <c r="CA173" s="29">
        <f>IF(AND(ISBLANK(CatTemplate[[#This Row],[Eq. unit cost]]),ISBLANK(CatTemplate[[#This Row],[Cons. unit cost]]),ISBLANK(CatTemplate[[#This Row],[Oth. unit cost]])), 0, IF(getUnitEffort =0,1,getUnitEffort) * CatTemplate[[#This Row],[Year15]])</f>
        <v>0</v>
      </c>
      <c r="CB173" s="29">
        <f>IF(AND(ISBLANK(CatTemplate[[#This Row],[Eq. unit cost]]),ISBLANK(CatTemplate[[#This Row],[Cons. unit cost]]),ISBLANK(CatTemplate[[#This Row],[Oth. unit cost]])), 0, IF(getUnitEffort =0,1,getUnitEffort) * CatTemplate[[#This Row],[Year16]])</f>
        <v>0</v>
      </c>
      <c r="CC173" s="29">
        <f>IF(AND(ISBLANK(CatTemplate[[#This Row],[Eq. unit cost]]),ISBLANK(CatTemplate[[#This Row],[Cons. unit cost]]),ISBLANK(CatTemplate[[#This Row],[Oth. unit cost]])), 0, IF(getUnitEffort =0,1,getUnitEffort) * CatTemplate[[#This Row],[Year17]])</f>
        <v>0</v>
      </c>
      <c r="CD173" s="29">
        <f>IF(AND(ISBLANK(CatTemplate[[#This Row],[Eq. unit cost]]),ISBLANK(CatTemplate[[#This Row],[Cons. unit cost]]),ISBLANK(CatTemplate[[#This Row],[Oth. unit cost]])), 0, IF(getUnitEffort =0,1,getUnitEffort) * CatTemplate[[#This Row],[Year18]])</f>
        <v>0</v>
      </c>
      <c r="CE173" s="29">
        <f>IF(AND(ISBLANK(CatTemplate[[#This Row],[Eq. unit cost]]),ISBLANK(CatTemplate[[#This Row],[Cons. unit cost]]),ISBLANK(CatTemplate[[#This Row],[Oth. unit cost]])), 0, IF(getUnitEffort =0,1,getUnitEffort) * CatTemplate[[#This Row],[Year19]])</f>
        <v>0</v>
      </c>
      <c r="CF173" s="29">
        <f>IF(AND(ISBLANK(CatTemplate[[#This Row],[Eq. unit cost]]),ISBLANK(CatTemplate[[#This Row],[Cons. unit cost]]),ISBLANK(CatTemplate[[#This Row],[Oth. unit cost]])), 0, IF(getUnitEffort =0,1,getUnitEffort) * CatTemplate[[#This Row],[Year20]])</f>
        <v>0</v>
      </c>
      <c r="CG173" s="45">
        <f>SUM(CatTemplate[[#This Row],[Q1]:[Q20]])</f>
        <v>0</v>
      </c>
      <c r="CH173" s="29">
        <f>IF(ISBLANK(CatTemplate[[#This Row],[St. unit effort]]),0,(CatTemplate[[#This Row],[St. unit effort]] * CatTemplate[[#This Row],[Year1]]))</f>
        <v>0</v>
      </c>
      <c r="CI173" s="29">
        <f>IF(ISBLANK(CatTemplate[[#This Row],[St. unit effort]]),0,(CatTemplate[[#This Row],[St. unit effort]] * CatTemplate[[#This Row],[Year2]]))</f>
        <v>0</v>
      </c>
      <c r="CJ173" s="29">
        <f>IF(ISBLANK(CatTemplate[[#This Row],[St. unit effort]]),0,(CatTemplate[[#This Row],[St. unit effort]] * CatTemplate[[#This Row],[Year3]]))</f>
        <v>0</v>
      </c>
      <c r="CK173" s="29">
        <f>IF(ISBLANK(CatTemplate[[#This Row],[St. unit effort]]),0,(CatTemplate[[#This Row],[St. unit effort]] * CatTemplate[[#This Row],[Year4]]))</f>
        <v>0</v>
      </c>
      <c r="CL173" s="29">
        <f>IF(ISBLANK(CatTemplate[[#This Row],[St. unit effort]]),0,(CatTemplate[[#This Row],[St. unit effort]] * CatTemplate[[#This Row],[Year5]]))</f>
        <v>0</v>
      </c>
      <c r="CM173" s="29">
        <f>IF(ISBLANK(CatTemplate[[#This Row],[St. unit effort]]),0,(CatTemplate[[#This Row],[St. unit effort]] * CatTemplate[[#This Row],[Year6]]))</f>
        <v>0</v>
      </c>
      <c r="CN173" s="29">
        <f>IF(ISBLANK(CatTemplate[[#This Row],[St. unit effort]]),0,(CatTemplate[[#This Row],[St. unit effort]] * CatTemplate[[#This Row],[Year7]]))</f>
        <v>0</v>
      </c>
      <c r="CO173" s="29">
        <f>IF(ISBLANK(CatTemplate[[#This Row],[St. unit effort]]),0,(CatTemplate[[#This Row],[St. unit effort]] * CatTemplate[[#This Row],[Year8]]))</f>
        <v>0</v>
      </c>
      <c r="CP173" s="29">
        <f>IF(ISBLANK(CatTemplate[[#This Row],[St. unit effort]]),0,(CatTemplate[[#This Row],[St. unit effort]] * CatTemplate[[#This Row],[Year9]]))</f>
        <v>0</v>
      </c>
      <c r="CQ173" s="29">
        <f>IF(ISBLANK(CatTemplate[[#This Row],[St. unit effort]]),0,(CatTemplate[[#This Row],[St. unit effort]] * CatTemplate[[#This Row],[Year10]]))</f>
        <v>0</v>
      </c>
      <c r="CR173" s="29">
        <f>IF(ISBLANK(CatTemplate[[#This Row],[St. unit effort]]),0,(CatTemplate[[#This Row],[St. unit effort]] * CatTemplate[[#This Row],[Year11]]))</f>
        <v>0</v>
      </c>
      <c r="CS173" s="29">
        <f>IF(ISBLANK(CatTemplate[[#This Row],[St. unit effort]]),0,(CatTemplate[[#This Row],[St. unit effort]] * CatTemplate[[#This Row],[Year12]]))</f>
        <v>0</v>
      </c>
      <c r="CT173" s="29">
        <f>IF(ISBLANK(CatTemplate[[#This Row],[St. unit effort]]),0,(CatTemplate[[#This Row],[St. unit effort]] * CatTemplate[[#This Row],[Year13]]))</f>
        <v>0</v>
      </c>
      <c r="CU173" s="29">
        <f>IF(ISBLANK(CatTemplate[[#This Row],[St. unit effort]]),0,(CatTemplate[[#This Row],[St. unit effort]] * CatTemplate[[#This Row],[Year14]]))</f>
        <v>0</v>
      </c>
      <c r="CV173" s="29">
        <f>IF(ISBLANK(CatTemplate[[#This Row],[St. unit effort]]),0,(CatTemplate[[#This Row],[St. unit effort]] * CatTemplate[[#This Row],[Year15]]))</f>
        <v>0</v>
      </c>
      <c r="CW173" s="29">
        <f>IF(ISBLANK(CatTemplate[[#This Row],[St. unit effort]]),0,(CatTemplate[[#This Row],[St. unit effort]] * CatTemplate[[#This Row],[Year16]]))</f>
        <v>0</v>
      </c>
      <c r="CX173" s="29">
        <f>IF(ISBLANK(CatTemplate[[#This Row],[St. unit effort]]),0,(CatTemplate[[#This Row],[St. unit effort]] * CatTemplate[[#This Row],[Year17]]))</f>
        <v>0</v>
      </c>
      <c r="CY173" s="29">
        <f>IF(ISBLANK(CatTemplate[[#This Row],[St. unit effort]]),0,(CatTemplate[[#This Row],[St. unit effort]] * CatTemplate[[#This Row],[Year18]]))</f>
        <v>0</v>
      </c>
      <c r="CZ173" s="29">
        <f>IF(ISBLANK(CatTemplate[[#This Row],[St. unit effort]]),0,(CatTemplate[[#This Row],[St. unit effort]] * CatTemplate[[#This Row],[Year19]]))</f>
        <v>0</v>
      </c>
      <c r="DA173" s="29">
        <f>IF(ISBLANK(CatTemplate[[#This Row],[St. unit effort]]),0,(CatTemplate[[#This Row],[St. unit effort]] * CatTemplate[[#This Row],[Year20]]))</f>
        <v>0</v>
      </c>
      <c r="DB173" s="57">
        <f>IF(ISBLANK(CatTemplate[[#This Row],[St. unit effort]]),0,(CatTemplate[[#This Row],[St. unit effort]] * CatTemplate[[#This Row],[Year1]])*8/ParRatePM)</f>
        <v>0</v>
      </c>
      <c r="DC173" s="57">
        <f>IF(ISBLANK(CatTemplate[[#This Row],[St. unit effort]]),0,(CatTemplate[[#This Row],[St. unit effort]] * CatTemplate[[#This Row],[Year2]])*8/ParRatePM)</f>
        <v>0</v>
      </c>
      <c r="DD173" s="57">
        <f>IF(ISBLANK(CatTemplate[[#This Row],[St. unit effort]]),0,(CatTemplate[[#This Row],[St. unit effort]] * CatTemplate[[#This Row],[Year3]])*8/ParRatePM)</f>
        <v>0</v>
      </c>
      <c r="DE173" s="57">
        <f>IF(ISBLANK(CatTemplate[[#This Row],[St. unit effort]]),0,(CatTemplate[[#This Row],[St. unit effort]] * CatTemplate[[#This Row],[Year4]])*8/ParRatePM)</f>
        <v>0</v>
      </c>
      <c r="DF173" s="57">
        <f>IF(ISBLANK(CatTemplate[[#This Row],[St. unit effort]]),0,(CatTemplate[[#This Row],[St. unit effort]] * CatTemplate[[#This Row],[Year5]])*8/ParRatePM)</f>
        <v>0</v>
      </c>
      <c r="DG173" s="57">
        <f>IF(ISBLANK(CatTemplate[[#This Row],[St. unit effort]]),0,(CatTemplate[[#This Row],[St. unit effort]] * CatTemplate[[#This Row],[Year6]])*8/ParRatePM)</f>
        <v>0</v>
      </c>
      <c r="DH173" s="57">
        <f>IF(ISBLANK(CatTemplate[[#This Row],[St. unit effort]]),0,(CatTemplate[[#This Row],[St. unit effort]] * CatTemplate[[#This Row],[Year7]])*8/ParRatePM)</f>
        <v>0</v>
      </c>
      <c r="DI173" s="57">
        <f>IF(ISBLANK(CatTemplate[[#This Row],[St. unit effort]]),0,(CatTemplate[[#This Row],[St. unit effort]] * CatTemplate[[#This Row],[Year8]])*8/ParRatePM)</f>
        <v>0</v>
      </c>
      <c r="DJ173" s="57">
        <f>IF(ISBLANK(CatTemplate[[#This Row],[St. unit effort]]),0,(CatTemplate[[#This Row],[St. unit effort]] * CatTemplate[[#This Row],[Year9]])*8/ParRatePM)</f>
        <v>0</v>
      </c>
      <c r="DK173" s="57">
        <f>IF(ISBLANK(CatTemplate[[#This Row],[St. unit effort]]),0,(CatTemplate[[#This Row],[St. unit effort]] * CatTemplate[[#This Row],[Year10]])*8/ParRatePM)</f>
        <v>0</v>
      </c>
      <c r="DL173" s="57">
        <f>IF(ISBLANK(CatTemplate[[#This Row],[St. unit effort]]),0,(CatTemplate[[#This Row],[St. unit effort]] * CatTemplate[[#This Row],[Year11]])*8/ParRatePM)</f>
        <v>0</v>
      </c>
      <c r="DM173" s="57">
        <f>IF(ISBLANK(CatTemplate[[#This Row],[St. unit effort]]),0,(CatTemplate[[#This Row],[St. unit effort]] * CatTemplate[[#This Row],[Year12]])*8/ParRatePM)</f>
        <v>0</v>
      </c>
      <c r="DN173" s="57">
        <f>IF(ISBLANK(CatTemplate[[#This Row],[St. unit effort]]),0,(CatTemplate[[#This Row],[St. unit effort]] * CatTemplate[[#This Row],[Year13]])*8/ParRatePM)</f>
        <v>0</v>
      </c>
      <c r="DO173" s="57">
        <f>IF(ISBLANK(CatTemplate[[#This Row],[St. unit effort]]),0,(CatTemplate[[#This Row],[St. unit effort]] * CatTemplate[[#This Row],[Year14]])*8/ParRatePM)</f>
        <v>0</v>
      </c>
      <c r="DP173" s="57">
        <f>IF(ISBLANK(CatTemplate[[#This Row],[St. unit effort]]),0,(CatTemplate[[#This Row],[St. unit effort]] * CatTemplate[[#This Row],[Year15]])*8/ParRatePM)</f>
        <v>0</v>
      </c>
      <c r="DQ173" s="57">
        <f>IF(ISBLANK(CatTemplate[[#This Row],[St. unit effort]]),0,(CatTemplate[[#This Row],[St. unit effort]] * CatTemplate[[#This Row],[Year16]])*8/ParRatePM)</f>
        <v>0</v>
      </c>
      <c r="DR173" s="57">
        <f>IF(ISBLANK(CatTemplate[[#This Row],[St. unit effort]]),0,(CatTemplate[[#This Row],[St. unit effort]] * CatTemplate[[#This Row],[Year17]])*8/ParRatePM)</f>
        <v>0</v>
      </c>
      <c r="DS173" s="57">
        <f>IF(ISBLANK(CatTemplate[[#This Row],[St. unit effort]]),0,(CatTemplate[[#This Row],[St. unit effort]] * CatTemplate[[#This Row],[Year18]])*8/ParRatePM)</f>
        <v>0</v>
      </c>
      <c r="DT173" s="57">
        <f>IF(ISBLANK(CatTemplate[[#This Row],[St. unit effort]]),0,(CatTemplate[[#This Row],[St. unit effort]] * CatTemplate[[#This Row],[Year19]])*8/ParRatePM)</f>
        <v>0</v>
      </c>
      <c r="DU173" s="57">
        <f>IF(ISBLANK(CatTemplate[[#This Row],[St. unit effort]]),0,(CatTemplate[[#This Row],[St. unit effort]] * CatTemplate[[#This Row],[Year20]])*8/ParRatePM)</f>
        <v>0</v>
      </c>
      <c r="DV173" s="54">
        <f>SUM(CatTemplate[[#This Row],[PM1]:[PM20]])</f>
        <v>0</v>
      </c>
      <c r="DW173" s="56">
        <f t="shared" si="61"/>
        <v>0</v>
      </c>
      <c r="DX173" s="56">
        <f t="shared" si="61"/>
        <v>0</v>
      </c>
      <c r="DY173" s="56">
        <f t="shared" si="61"/>
        <v>0</v>
      </c>
      <c r="DZ173" s="56">
        <f t="shared" si="61"/>
        <v>0</v>
      </c>
      <c r="EA173" s="56">
        <f t="shared" si="61"/>
        <v>0</v>
      </c>
      <c r="EB173" s="56">
        <f t="shared" si="61"/>
        <v>0</v>
      </c>
      <c r="EC173" s="56">
        <f t="shared" si="61"/>
        <v>0</v>
      </c>
      <c r="ED173" s="56">
        <f t="shared" si="61"/>
        <v>0</v>
      </c>
      <c r="EE173" s="56">
        <f t="shared" si="61"/>
        <v>0</v>
      </c>
      <c r="EF173" s="56">
        <f t="shared" si="61"/>
        <v>0</v>
      </c>
      <c r="EG173" s="56">
        <f t="shared" si="61"/>
        <v>0</v>
      </c>
      <c r="EH173" s="56">
        <f t="shared" si="61"/>
        <v>0</v>
      </c>
      <c r="EI173" s="56">
        <f t="shared" si="61"/>
        <v>0</v>
      </c>
      <c r="EJ173" s="56">
        <f t="shared" si="61"/>
        <v>0</v>
      </c>
      <c r="EK173" s="56">
        <f t="shared" si="61"/>
        <v>0</v>
      </c>
      <c r="EL173" s="56">
        <f t="shared" si="61"/>
        <v>0</v>
      </c>
      <c r="EM173" s="56">
        <f t="shared" si="59"/>
        <v>0</v>
      </c>
      <c r="EN173" s="56">
        <f t="shared" si="59"/>
        <v>0</v>
      </c>
      <c r="EO173" s="56">
        <f t="shared" si="59"/>
        <v>0</v>
      </c>
      <c r="EP173" s="56">
        <f t="shared" si="59"/>
        <v>0</v>
      </c>
      <c r="EQ173" s="30">
        <f>CatTemplate[[#This Row],[Eq. unit cost]] * CatTemplate[[#This Row],[Eq. quantity]]</f>
        <v>0</v>
      </c>
      <c r="ER173" s="30">
        <f>CatTemplate[[#This Row],[Cons. unit cost]] *CatTemplate[[#This Row],[Cons. quantity]]</f>
        <v>0</v>
      </c>
      <c r="ES173" s="30">
        <f>CatTemplate[[#This Row],[Oth. unit cost]] *CatTemplate[[#This Row],[Oth. quantity]]</f>
        <v>0</v>
      </c>
      <c r="ET173" s="55">
        <f>SUM(CatTemplate[[#This Row],[CO1]:[CO20]])</f>
        <v>0</v>
      </c>
      <c r="EU173" s="56">
        <f t="shared" si="62"/>
        <v>0</v>
      </c>
      <c r="EV173" s="56">
        <f t="shared" si="62"/>
        <v>0</v>
      </c>
      <c r="EW173" s="56">
        <f t="shared" si="62"/>
        <v>0</v>
      </c>
      <c r="EX173" s="56">
        <f t="shared" si="62"/>
        <v>0</v>
      </c>
      <c r="EY173" s="56">
        <f t="shared" si="62"/>
        <v>0</v>
      </c>
      <c r="EZ173" s="56">
        <f t="shared" si="62"/>
        <v>0</v>
      </c>
      <c r="FA173" s="56">
        <f t="shared" si="62"/>
        <v>0</v>
      </c>
      <c r="FB173" s="56">
        <f t="shared" si="62"/>
        <v>0</v>
      </c>
      <c r="FC173" s="56">
        <f t="shared" si="62"/>
        <v>0</v>
      </c>
      <c r="FD173" s="56">
        <f t="shared" si="62"/>
        <v>0</v>
      </c>
      <c r="FE173" s="56">
        <f t="shared" si="62"/>
        <v>0</v>
      </c>
      <c r="FF173" s="56">
        <f t="shared" si="62"/>
        <v>0</v>
      </c>
      <c r="FG173" s="56">
        <f t="shared" si="62"/>
        <v>0</v>
      </c>
      <c r="FH173" s="56">
        <f t="shared" si="62"/>
        <v>0</v>
      </c>
      <c r="FI173" s="56">
        <f t="shared" si="62"/>
        <v>0</v>
      </c>
      <c r="FJ173" s="56">
        <f t="shared" si="62"/>
        <v>0</v>
      </c>
      <c r="FK173" s="56">
        <f t="shared" si="60"/>
        <v>0</v>
      </c>
      <c r="FL173" s="56">
        <f t="shared" si="60"/>
        <v>0</v>
      </c>
      <c r="FM173" s="56">
        <f t="shared" si="60"/>
        <v>0</v>
      </c>
      <c r="FN173" s="56">
        <f t="shared" si="60"/>
        <v>0</v>
      </c>
      <c r="FO173" s="58">
        <f>SUM(CatTemplate[[#This Row],[CS1]:[CS20]])</f>
        <v>0</v>
      </c>
      <c r="FP173" s="59">
        <f>CatTemplate[[#This Row],[Total Oth. cost]]+CatTemplate[[#This Row],[Total St. Cost]]</f>
        <v>0</v>
      </c>
      <c r="FQ173" s="33" t="e">
        <f t="shared" si="49"/>
        <v>#VALUE!</v>
      </c>
      <c r="FR173" s="33" t="e">
        <f t="shared" si="50"/>
        <v>#VALUE!</v>
      </c>
      <c r="FS173" s="30" t="e">
        <f>(CatTemplate[[#This Row],[CO1]] + CatTemplate[[#This Row],[CS1]]) * (1 + getRateOHFinal) * getRateMarkupFinal</f>
        <v>#VALUE!</v>
      </c>
      <c r="FT173" s="30" t="e">
        <f>(CatTemplate[[#This Row],[CO2]] + CatTemplate[[#This Row],[CS2]]) * (1 + getRateOHFinal) * getRateMarkupFinal</f>
        <v>#VALUE!</v>
      </c>
      <c r="FU173" s="30" t="e">
        <f>(CatTemplate[[#This Row],[CO3]] + CatTemplate[[#This Row],[CS3]]) * (1 + getRateOHFinal) * getRateMarkupFinal</f>
        <v>#VALUE!</v>
      </c>
      <c r="FV173" s="30" t="e">
        <f>(CatTemplate[[#This Row],[CO4]] + CatTemplate[[#This Row],[CS4]]) * (1 + getRateOHFinal) * getRateMarkupFinal</f>
        <v>#VALUE!</v>
      </c>
      <c r="FW173" s="30" t="e">
        <f>(CatTemplate[[#This Row],[CO5]] + CatTemplate[[#This Row],[CS5]]) * (1 + getRateOHFinal) * getRateMarkupFinal</f>
        <v>#VALUE!</v>
      </c>
      <c r="FX173" s="30" t="e">
        <f>(CatTemplate[[#This Row],[CO6]] + CatTemplate[[#This Row],[CS6]]) * (1 + getRateOHFinal) * getRateMarkupFinal</f>
        <v>#VALUE!</v>
      </c>
      <c r="FY173" s="30" t="e">
        <f>(CatTemplate[[#This Row],[CO7]] + CatTemplate[[#This Row],[CS7]]) * (1 + getRateOHFinal) * getRateMarkupFinal</f>
        <v>#VALUE!</v>
      </c>
      <c r="FZ173" s="30" t="e">
        <f>(CatTemplate[[#This Row],[CO8]] + CatTemplate[[#This Row],[CS8]]) * (1 + getRateOHFinal) * getRateMarkupFinal</f>
        <v>#VALUE!</v>
      </c>
      <c r="GA173" s="30" t="e">
        <f>(CatTemplate[[#This Row],[CO9]] + CatTemplate[[#This Row],[CS9]]) * (1 + getRateOHFinal) * getRateMarkupFinal</f>
        <v>#VALUE!</v>
      </c>
      <c r="GB173" s="30" t="e">
        <f>(CatTemplate[[#This Row],[CO10]] + CatTemplate[[#This Row],[CS10]]) * (1 + getRateOHFinal) * getRateMarkupFinal</f>
        <v>#VALUE!</v>
      </c>
      <c r="GC173" s="30" t="e">
        <f>(CatTemplate[[#This Row],[CO11]] + CatTemplate[[#This Row],[CS11]]) * (1 + getRateOHFinal) * getRateMarkupFinal</f>
        <v>#VALUE!</v>
      </c>
      <c r="GD173" s="30" t="e">
        <f>(CatTemplate[[#This Row],[CO12]] + CatTemplate[[#This Row],[CS12]]) * (1 + getRateOHFinal) * getRateMarkupFinal</f>
        <v>#VALUE!</v>
      </c>
      <c r="GE173" s="30" t="e">
        <f>(CatTemplate[[#This Row],[CO13]] + CatTemplate[[#This Row],[CS13]]) * (1 + getRateOHFinal) * getRateMarkupFinal</f>
        <v>#VALUE!</v>
      </c>
      <c r="GF173" s="30" t="e">
        <f>(CatTemplate[[#This Row],[CO14]] + CatTemplate[[#This Row],[CS14]]) * (1 + getRateOHFinal) * getRateMarkupFinal</f>
        <v>#VALUE!</v>
      </c>
      <c r="GG173" s="30" t="e">
        <f>(CatTemplate[[#This Row],[CO15]] + CatTemplate[[#This Row],[CS15]]) * (1 + getRateOHFinal) * getRateMarkupFinal</f>
        <v>#VALUE!</v>
      </c>
      <c r="GH173" s="30" t="e">
        <f>(CatTemplate[[#This Row],[CO16]] + CatTemplate[[#This Row],[CS16]]) * (1 + getRateOHFinal) * getRateMarkupFinal</f>
        <v>#VALUE!</v>
      </c>
      <c r="GI173" s="30" t="e">
        <f>(CatTemplate[[#This Row],[CO17]] + CatTemplate[[#This Row],[CS17]]) * (1 + getRateOHFinal) * getRateMarkupFinal</f>
        <v>#VALUE!</v>
      </c>
      <c r="GJ173" s="30" t="e">
        <f>(CatTemplate[[#This Row],[CO18]] + CatTemplate[[#This Row],[CS18]]) * (1 + getRateOHFinal) * getRateMarkupFinal</f>
        <v>#VALUE!</v>
      </c>
      <c r="GK173" s="30" t="e">
        <f>(CatTemplate[[#This Row],[CO19]] + CatTemplate[[#This Row],[CS19]]) * (1 + getRateOHFinal) * getRateMarkupFinal</f>
        <v>#VALUE!</v>
      </c>
      <c r="GL173" s="30" t="e">
        <f>(CatTemplate[[#This Row],[CO20]] + CatTemplate[[#This Row],[CS20]]) * (1 + getRateOHFinal) * getRateMarkupFinal</f>
        <v>#VALUE!</v>
      </c>
      <c r="GM173" s="30" t="e">
        <f t="shared" si="51"/>
        <v>#VALUE!</v>
      </c>
      <c r="GN173" s="30" t="e">
        <f t="shared" si="52"/>
        <v>#VALUE!</v>
      </c>
      <c r="GO173" s="30" t="e">
        <f t="shared" si="53"/>
        <v>#VALUE!</v>
      </c>
      <c r="GP173" s="30" t="e">
        <f t="shared" si="54"/>
        <v>#VALUE!</v>
      </c>
      <c r="GQ173" s="30" t="e">
        <f>(CatTemplate[[#This Row],[CO1]]+CatTemplate[[#This Row],[CS1]]) * (1+ getRateOHFinal) * (1 + getRateMarkupFinal)</f>
        <v>#VALUE!</v>
      </c>
      <c r="GR173" s="30" t="e">
        <f>(CatTemplate[[#This Row],[CO2]]+CatTemplate[[#This Row],[CS2]]) * (1+ getRateOHFinal) * (1 + getRateMarkupFinal)</f>
        <v>#VALUE!</v>
      </c>
      <c r="GS173" s="30" t="e">
        <f>(CatTemplate[[#This Row],[CO3]]+CatTemplate[[#This Row],[CS3]]) * (1+ getRateOHFinal) * (1 + getRateMarkupFinal)</f>
        <v>#VALUE!</v>
      </c>
      <c r="GT173" s="30" t="e">
        <f>(CatTemplate[[#This Row],[CO4]]+CatTemplate[[#This Row],[CS4]]) * (1+ getRateOHFinal) * (1 + getRateMarkupFinal)</f>
        <v>#VALUE!</v>
      </c>
      <c r="GU173" s="30" t="e">
        <f>(CatTemplate[[#This Row],[CO5]]+CatTemplate[[#This Row],[CS5]]) * (1+ getRateOHFinal) * (1 + getRateMarkupFinal)</f>
        <v>#VALUE!</v>
      </c>
      <c r="GV173" s="30" t="e">
        <f>(CatTemplate[[#This Row],[CO6]]+CatTemplate[[#This Row],[CS6]]) * (1+ getRateOHFinal) * (1 + getRateMarkupFinal)</f>
        <v>#VALUE!</v>
      </c>
      <c r="GW173" s="30" t="e">
        <f>(CatTemplate[[#This Row],[CO7]]+CatTemplate[[#This Row],[CS7]]) * (1+ getRateOHFinal) * (1 + getRateMarkupFinal)</f>
        <v>#VALUE!</v>
      </c>
      <c r="GX173" s="30" t="e">
        <f>(CatTemplate[[#This Row],[CO8]]+CatTemplate[[#This Row],[CS8]]) * (1+ getRateOHFinal) * (1 + getRateMarkupFinal)</f>
        <v>#VALUE!</v>
      </c>
      <c r="GY173" s="30" t="e">
        <f>(CatTemplate[[#This Row],[CO9]]+CatTemplate[[#This Row],[CS9]]) * (1+ getRateOHFinal) * (1 + getRateMarkupFinal)</f>
        <v>#VALUE!</v>
      </c>
      <c r="GZ173" s="30" t="e">
        <f>(CatTemplate[[#This Row],[CO10]]+CatTemplate[[#This Row],[CS10]]) * (1+ getRateOHFinal) * (1 + getRateMarkupFinal)</f>
        <v>#VALUE!</v>
      </c>
      <c r="HA173" s="30" t="e">
        <f>(CatTemplate[[#This Row],[CO11]]+CatTemplate[[#This Row],[CS11]]) * (1+ getRateOHFinal) * (1 + getRateMarkupFinal)</f>
        <v>#VALUE!</v>
      </c>
      <c r="HB173" s="30" t="e">
        <f>(CatTemplate[[#This Row],[CO12]]+CatTemplate[[#This Row],[CS12]]) * (1+ getRateOHFinal) * (1 + getRateMarkupFinal)</f>
        <v>#VALUE!</v>
      </c>
      <c r="HC173" s="30" t="e">
        <f>(CatTemplate[[#This Row],[CO13]]+CatTemplate[[#This Row],[CS13]]) * (1+ getRateOHFinal) * (1 + getRateMarkupFinal)</f>
        <v>#VALUE!</v>
      </c>
      <c r="HD173" s="30" t="e">
        <f>(CatTemplate[[#This Row],[CO14]]+CatTemplate[[#This Row],[CS14]]) * (1+ getRateOHFinal) * (1 + getRateMarkupFinal)</f>
        <v>#VALUE!</v>
      </c>
      <c r="HE173" s="30" t="e">
        <f>(CatTemplate[[#This Row],[CO15]]+CatTemplate[[#This Row],[CS15]]) * (1+ getRateOHFinal) * (1 + getRateMarkupFinal)</f>
        <v>#VALUE!</v>
      </c>
      <c r="HF173" s="30" t="e">
        <f>(CatTemplate[[#This Row],[CO16]]+CatTemplate[[#This Row],[CS16]]) * (1+ getRateOHFinal) * (1 + getRateMarkupFinal)</f>
        <v>#VALUE!</v>
      </c>
      <c r="HG173" s="30" t="e">
        <f>(CatTemplate[[#This Row],[CO17]]+CatTemplate[[#This Row],[CS17]]) * (1+ getRateOHFinal) * (1 + getRateMarkupFinal)</f>
        <v>#VALUE!</v>
      </c>
      <c r="HH173" s="30" t="e">
        <f>(CatTemplate[[#This Row],[CO18]]+CatTemplate[[#This Row],[CS18]]) * (1+ getRateOHFinal) * (1 + getRateMarkupFinal)</f>
        <v>#VALUE!</v>
      </c>
      <c r="HI173" s="30" t="e">
        <f>(CatTemplate[[#This Row],[CO19]]+CatTemplate[[#This Row],[CS19]]) * (1+ getRateOHFinal) * (1 + getRateMarkupFinal)</f>
        <v>#VALUE!</v>
      </c>
      <c r="HJ173" s="30" t="e">
        <f>(CatTemplate[[#This Row],[CO20]]+CatTemplate[[#This Row],[CS20]]) * (1+ getRateOHFinal) * (1 + getRateMarkupFinal)</f>
        <v>#VALUE!</v>
      </c>
      <c r="HK173" s="39" t="e">
        <f>CatTemplate[[#This Row],[Total cost]]+CatTemplate[[#This Row],[OH Amount]]+CatTemplate[[#This Row],[Markup]]</f>
        <v>#VALUE!</v>
      </c>
      <c r="HL173" s="63">
        <f>IF(CatTemplate[[#This Row],[Units]]="Days",CatTemplate[[#This Row],[Project quantity]]*CatTemplate[[#This Row],[St. unit effort]],CatTemplate[[#This Row],[Project quantity]])</f>
        <v>0</v>
      </c>
      <c r="HM173" s="287">
        <f>IFERROR(CatTemplate[[#This Row],[Total Price]]/(CatTemplate[[#This Row],[Final Quantity]]),0)</f>
        <v>0</v>
      </c>
      <c r="HN173" s="261"/>
    </row>
    <row r="174" spans="2:222" x14ac:dyDescent="0.2">
      <c r="B174" s="6" t="s">
        <v>75</v>
      </c>
      <c r="C174" s="22">
        <v>2</v>
      </c>
      <c r="D174" s="7" t="s">
        <v>75</v>
      </c>
      <c r="E174" s="24">
        <v>10</v>
      </c>
      <c r="F174" s="18" t="s">
        <v>164</v>
      </c>
      <c r="G174" s="26">
        <v>60</v>
      </c>
      <c r="H174" s="18" t="s">
        <v>298</v>
      </c>
      <c r="I174" s="18" t="s">
        <v>900</v>
      </c>
      <c r="J174" s="15"/>
      <c r="K174" s="15"/>
      <c r="L174" s="15" t="s">
        <v>421</v>
      </c>
      <c r="M174" s="15" t="s">
        <v>208</v>
      </c>
      <c r="N174" s="15" t="s">
        <v>857</v>
      </c>
      <c r="O174" s="320"/>
      <c r="P174" s="71"/>
      <c r="Q174" s="108"/>
      <c r="R174" s="73"/>
      <c r="S174" s="97"/>
      <c r="T174" s="100">
        <f>getEqUnitCost</f>
        <v>0</v>
      </c>
      <c r="U174" s="73">
        <f>getEqUnitEffort</f>
        <v>0</v>
      </c>
      <c r="V174" s="101">
        <f>getEqQuantity</f>
        <v>0</v>
      </c>
      <c r="W174" s="320"/>
      <c r="X174" s="100">
        <f>getConsUnitCost</f>
        <v>0</v>
      </c>
      <c r="Y174" s="73">
        <f>getConsUnitEffort</f>
        <v>0</v>
      </c>
      <c r="Z174" s="14">
        <f>getConsQuantity</f>
        <v>0</v>
      </c>
      <c r="AA174" s="320"/>
      <c r="AB174" s="72"/>
      <c r="AC174" s="112"/>
      <c r="AD174" s="14">
        <f>getOthQuantity</f>
        <v>0</v>
      </c>
      <c r="AE174" s="320"/>
      <c r="AF174" s="28" t="str">
        <f>IF(ISBLANK(CatTemplate[[#This Row],[Resource type]]),"",CatTemplate[[#This Row],[Resource type]])</f>
        <v/>
      </c>
      <c r="AG174" s="242">
        <f>getStaffUnitCost</f>
        <v>0</v>
      </c>
      <c r="AH174" s="113">
        <f>getStaffUnitEffort</f>
        <v>0</v>
      </c>
      <c r="AI174" s="40">
        <f>getStaffQuantity</f>
        <v>0</v>
      </c>
      <c r="AJ174" s="41">
        <f>CatTemplate[[#This Row],[St. quantity]]*8/ParRatePM</f>
        <v>0</v>
      </c>
      <c r="AK174" s="320"/>
      <c r="AL174" s="53" t="str">
        <f>CatTemplate[[#This Row],[Item type]]</f>
        <v>Travels</v>
      </c>
      <c r="AM174" s="12">
        <f>SUM(CatTemplate[[#This Row],[Year1]:[Year20]])</f>
        <v>0</v>
      </c>
      <c r="AN174" s="52"/>
      <c r="AO174" s="52"/>
      <c r="AP174" s="52"/>
      <c r="AQ174" s="8"/>
      <c r="AR174" s="8"/>
      <c r="AS174" s="8"/>
      <c r="AT174" s="8"/>
      <c r="AU174" s="8"/>
      <c r="AV174" s="8"/>
      <c r="AW174" s="8"/>
      <c r="AX174" s="8"/>
      <c r="AY174" s="8"/>
      <c r="AZ174" s="8"/>
      <c r="BA174" s="8"/>
      <c r="BB174" s="8"/>
      <c r="BC174" s="8"/>
      <c r="BD174" s="8"/>
      <c r="BE174" s="8"/>
      <c r="BF174" s="8"/>
      <c r="BG174" s="36"/>
      <c r="BH174" s="320"/>
      <c r="BI174" s="37" t="str">
        <f>getCostCategory</f>
        <v>05 Travel costs</v>
      </c>
      <c r="BJ174" s="37" t="str">
        <f>getSection</f>
        <v>02 Patient visits and data collection</v>
      </c>
      <c r="BK174" s="32" t="str">
        <f>getObject</f>
        <v>Patient visits and data collection</v>
      </c>
      <c r="BL174" s="30">
        <f>IFERROR(getUnitCost * IF(CatTemplate[[#This Row],[Cost Category Comp.]]="01 Staff costs", 1,1),0)</f>
        <v>0</v>
      </c>
      <c r="BM174" s="29">
        <f>IF(AND(ISBLANK(CatTemplate[[#This Row],[Eq. unit cost]]),ISBLANK(CatTemplate[[#This Row],[Cons. unit cost]]),ISBLANK(CatTemplate[[#This Row],[Oth. unit cost]])), 0, IF(getUnitEffort =0,1,getUnitEffort) * CatTemplate[[#This Row],[Year1]])</f>
        <v>0</v>
      </c>
      <c r="BN174" s="29">
        <f>IF(AND(ISBLANK(CatTemplate[[#This Row],[Eq. unit cost]]),ISBLANK(CatTemplate[[#This Row],[Cons. unit cost]]),ISBLANK(CatTemplate[[#This Row],[Oth. unit cost]])), 0, IF(getUnitEffort =0,1,getUnitEffort) * CatTemplate[[#This Row],[Year2]])</f>
        <v>0</v>
      </c>
      <c r="BO174" s="29">
        <f>IF(AND(ISBLANK(CatTemplate[[#This Row],[Eq. unit cost]]),ISBLANK(CatTemplate[[#This Row],[Cons. unit cost]]),ISBLANK(CatTemplate[[#This Row],[Oth. unit cost]])), 0, IF(getUnitEffort =0,1,getUnitEffort) * CatTemplate[[#This Row],[Year3]])</f>
        <v>0</v>
      </c>
      <c r="BP174" s="29">
        <f>IF(AND(ISBLANK(CatTemplate[[#This Row],[Eq. unit cost]]),ISBLANK(CatTemplate[[#This Row],[Cons. unit cost]]),ISBLANK(CatTemplate[[#This Row],[Oth. unit cost]])), 0, IF(getUnitEffort =0,1,getUnitEffort) * CatTemplate[[#This Row],[Year4]])</f>
        <v>0</v>
      </c>
      <c r="BQ174" s="29">
        <f>IF(AND(ISBLANK(CatTemplate[[#This Row],[Eq. unit cost]]),ISBLANK(CatTemplate[[#This Row],[Cons. unit cost]]),ISBLANK(CatTemplate[[#This Row],[Oth. unit cost]])), 0, IF(getUnitEffort =0,1,getUnitEffort) * CatTemplate[[#This Row],[Year5]])</f>
        <v>0</v>
      </c>
      <c r="BR174" s="29">
        <f>IF(AND(ISBLANK(CatTemplate[[#This Row],[Eq. unit cost]]),ISBLANK(CatTemplate[[#This Row],[Cons. unit cost]]),ISBLANK(CatTemplate[[#This Row],[Oth. unit cost]])), 0, IF(getUnitEffort =0,1,getUnitEffort) * CatTemplate[[#This Row],[Year6]])</f>
        <v>0</v>
      </c>
      <c r="BS174" s="29">
        <f>IF(AND(ISBLANK(CatTemplate[[#This Row],[Eq. unit cost]]),ISBLANK(CatTemplate[[#This Row],[Cons. unit cost]]),ISBLANK(CatTemplate[[#This Row],[Oth. unit cost]])), 0, IF(getUnitEffort =0,1,getUnitEffort) * CatTemplate[[#This Row],[Year7]])</f>
        <v>0</v>
      </c>
      <c r="BT174" s="29">
        <f>IF(AND(ISBLANK(CatTemplate[[#This Row],[Eq. unit cost]]),ISBLANK(CatTemplate[[#This Row],[Cons. unit cost]]),ISBLANK(CatTemplate[[#This Row],[Oth. unit cost]])), 0, IF(getUnitEffort =0,1,getUnitEffort) * CatTemplate[[#This Row],[Year8]])</f>
        <v>0</v>
      </c>
      <c r="BU174" s="29">
        <f>IF(AND(ISBLANK(CatTemplate[[#This Row],[Eq. unit cost]]),ISBLANK(CatTemplate[[#This Row],[Cons. unit cost]]),ISBLANK(CatTemplate[[#This Row],[Oth. unit cost]])), 0, IF(getUnitEffort =0,1,getUnitEffort) * CatTemplate[[#This Row],[Year9]])</f>
        <v>0</v>
      </c>
      <c r="BV174" s="29">
        <f>IF(AND(ISBLANK(CatTemplate[[#This Row],[Eq. unit cost]]),ISBLANK(CatTemplate[[#This Row],[Cons. unit cost]]),ISBLANK(CatTemplate[[#This Row],[Oth. unit cost]])), 0, IF(getUnitEffort =0,1,getUnitEffort) * CatTemplate[[#This Row],[Year10]])</f>
        <v>0</v>
      </c>
      <c r="BW174" s="29">
        <f>IF(AND(ISBLANK(CatTemplate[[#This Row],[Eq. unit cost]]),ISBLANK(CatTemplate[[#This Row],[Cons. unit cost]]),ISBLANK(CatTemplate[[#This Row],[Oth. unit cost]])), 0, IF(getUnitEffort =0,1,getUnitEffort) * CatTemplate[[#This Row],[Year11]])</f>
        <v>0</v>
      </c>
      <c r="BX174" s="29">
        <f>IF(AND(ISBLANK(CatTemplate[[#This Row],[Eq. unit cost]]),ISBLANK(CatTemplate[[#This Row],[Cons. unit cost]]),ISBLANK(CatTemplate[[#This Row],[Oth. unit cost]])), 0, IF(getUnitEffort =0,1,getUnitEffort) * CatTemplate[[#This Row],[Year12]])</f>
        <v>0</v>
      </c>
      <c r="BY174" s="29">
        <f>IF(AND(ISBLANK(CatTemplate[[#This Row],[Eq. unit cost]]),ISBLANK(CatTemplate[[#This Row],[Cons. unit cost]]),ISBLANK(CatTemplate[[#This Row],[Oth. unit cost]])), 0, IF(getUnitEffort =0,1,getUnitEffort) * CatTemplate[[#This Row],[Year13]])</f>
        <v>0</v>
      </c>
      <c r="BZ174" s="29">
        <f>IF(AND(ISBLANK(CatTemplate[[#This Row],[Eq. unit cost]]),ISBLANK(CatTemplate[[#This Row],[Cons. unit cost]]),ISBLANK(CatTemplate[[#This Row],[Oth. unit cost]])), 0, IF(getUnitEffort =0,1,getUnitEffort) * CatTemplate[[#This Row],[Year14]])</f>
        <v>0</v>
      </c>
      <c r="CA174" s="29">
        <f>IF(AND(ISBLANK(CatTemplate[[#This Row],[Eq. unit cost]]),ISBLANK(CatTemplate[[#This Row],[Cons. unit cost]]),ISBLANK(CatTemplate[[#This Row],[Oth. unit cost]])), 0, IF(getUnitEffort =0,1,getUnitEffort) * CatTemplate[[#This Row],[Year15]])</f>
        <v>0</v>
      </c>
      <c r="CB174" s="29">
        <f>IF(AND(ISBLANK(CatTemplate[[#This Row],[Eq. unit cost]]),ISBLANK(CatTemplate[[#This Row],[Cons. unit cost]]),ISBLANK(CatTemplate[[#This Row],[Oth. unit cost]])), 0, IF(getUnitEffort =0,1,getUnitEffort) * CatTemplate[[#This Row],[Year16]])</f>
        <v>0</v>
      </c>
      <c r="CC174" s="29">
        <f>IF(AND(ISBLANK(CatTemplate[[#This Row],[Eq. unit cost]]),ISBLANK(CatTemplate[[#This Row],[Cons. unit cost]]),ISBLANK(CatTemplate[[#This Row],[Oth. unit cost]])), 0, IF(getUnitEffort =0,1,getUnitEffort) * CatTemplate[[#This Row],[Year17]])</f>
        <v>0</v>
      </c>
      <c r="CD174" s="29">
        <f>IF(AND(ISBLANK(CatTemplate[[#This Row],[Eq. unit cost]]),ISBLANK(CatTemplate[[#This Row],[Cons. unit cost]]),ISBLANK(CatTemplate[[#This Row],[Oth. unit cost]])), 0, IF(getUnitEffort =0,1,getUnitEffort) * CatTemplate[[#This Row],[Year18]])</f>
        <v>0</v>
      </c>
      <c r="CE174" s="29">
        <f>IF(AND(ISBLANK(CatTemplate[[#This Row],[Eq. unit cost]]),ISBLANK(CatTemplate[[#This Row],[Cons. unit cost]]),ISBLANK(CatTemplate[[#This Row],[Oth. unit cost]])), 0, IF(getUnitEffort =0,1,getUnitEffort) * CatTemplate[[#This Row],[Year19]])</f>
        <v>0</v>
      </c>
      <c r="CF174" s="29">
        <f>IF(AND(ISBLANK(CatTemplate[[#This Row],[Eq. unit cost]]),ISBLANK(CatTemplate[[#This Row],[Cons. unit cost]]),ISBLANK(CatTemplate[[#This Row],[Oth. unit cost]])), 0, IF(getUnitEffort =0,1,getUnitEffort) * CatTemplate[[#This Row],[Year20]])</f>
        <v>0</v>
      </c>
      <c r="CG174" s="45">
        <f>SUM(CatTemplate[[#This Row],[Q1]:[Q20]])</f>
        <v>0</v>
      </c>
      <c r="CH174" s="29">
        <f>IF(ISBLANK(CatTemplate[[#This Row],[St. unit effort]]),0,(CatTemplate[[#This Row],[St. unit effort]] * CatTemplate[[#This Row],[Year1]]))</f>
        <v>0</v>
      </c>
      <c r="CI174" s="29">
        <f>IF(ISBLANK(CatTemplate[[#This Row],[St. unit effort]]),0,(CatTemplate[[#This Row],[St. unit effort]] * CatTemplate[[#This Row],[Year2]]))</f>
        <v>0</v>
      </c>
      <c r="CJ174" s="29">
        <f>IF(ISBLANK(CatTemplate[[#This Row],[St. unit effort]]),0,(CatTemplate[[#This Row],[St. unit effort]] * CatTemplate[[#This Row],[Year3]]))</f>
        <v>0</v>
      </c>
      <c r="CK174" s="29">
        <f>IF(ISBLANK(CatTemplate[[#This Row],[St. unit effort]]),0,(CatTemplate[[#This Row],[St. unit effort]] * CatTemplate[[#This Row],[Year4]]))</f>
        <v>0</v>
      </c>
      <c r="CL174" s="29">
        <f>IF(ISBLANK(CatTemplate[[#This Row],[St. unit effort]]),0,(CatTemplate[[#This Row],[St. unit effort]] * CatTemplate[[#This Row],[Year5]]))</f>
        <v>0</v>
      </c>
      <c r="CM174" s="29">
        <f>IF(ISBLANK(CatTemplate[[#This Row],[St. unit effort]]),0,(CatTemplate[[#This Row],[St. unit effort]] * CatTemplate[[#This Row],[Year6]]))</f>
        <v>0</v>
      </c>
      <c r="CN174" s="29">
        <f>IF(ISBLANK(CatTemplate[[#This Row],[St. unit effort]]),0,(CatTemplate[[#This Row],[St. unit effort]] * CatTemplate[[#This Row],[Year7]]))</f>
        <v>0</v>
      </c>
      <c r="CO174" s="29">
        <f>IF(ISBLANK(CatTemplate[[#This Row],[St. unit effort]]),0,(CatTemplate[[#This Row],[St. unit effort]] * CatTemplate[[#This Row],[Year8]]))</f>
        <v>0</v>
      </c>
      <c r="CP174" s="29">
        <f>IF(ISBLANK(CatTemplate[[#This Row],[St. unit effort]]),0,(CatTemplate[[#This Row],[St. unit effort]] * CatTemplate[[#This Row],[Year9]]))</f>
        <v>0</v>
      </c>
      <c r="CQ174" s="29">
        <f>IF(ISBLANK(CatTemplate[[#This Row],[St. unit effort]]),0,(CatTemplate[[#This Row],[St. unit effort]] * CatTemplate[[#This Row],[Year10]]))</f>
        <v>0</v>
      </c>
      <c r="CR174" s="29">
        <f>IF(ISBLANK(CatTemplate[[#This Row],[St. unit effort]]),0,(CatTemplate[[#This Row],[St. unit effort]] * CatTemplate[[#This Row],[Year11]]))</f>
        <v>0</v>
      </c>
      <c r="CS174" s="29">
        <f>IF(ISBLANK(CatTemplate[[#This Row],[St. unit effort]]),0,(CatTemplate[[#This Row],[St. unit effort]] * CatTemplate[[#This Row],[Year12]]))</f>
        <v>0</v>
      </c>
      <c r="CT174" s="29">
        <f>IF(ISBLANK(CatTemplate[[#This Row],[St. unit effort]]),0,(CatTemplate[[#This Row],[St. unit effort]] * CatTemplate[[#This Row],[Year13]]))</f>
        <v>0</v>
      </c>
      <c r="CU174" s="29">
        <f>IF(ISBLANK(CatTemplate[[#This Row],[St. unit effort]]),0,(CatTemplate[[#This Row],[St. unit effort]] * CatTemplate[[#This Row],[Year14]]))</f>
        <v>0</v>
      </c>
      <c r="CV174" s="29">
        <f>IF(ISBLANK(CatTemplate[[#This Row],[St. unit effort]]),0,(CatTemplate[[#This Row],[St. unit effort]] * CatTemplate[[#This Row],[Year15]]))</f>
        <v>0</v>
      </c>
      <c r="CW174" s="29">
        <f>IF(ISBLANK(CatTemplate[[#This Row],[St. unit effort]]),0,(CatTemplate[[#This Row],[St. unit effort]] * CatTemplate[[#This Row],[Year16]]))</f>
        <v>0</v>
      </c>
      <c r="CX174" s="29">
        <f>IF(ISBLANK(CatTemplate[[#This Row],[St. unit effort]]),0,(CatTemplate[[#This Row],[St. unit effort]] * CatTemplate[[#This Row],[Year17]]))</f>
        <v>0</v>
      </c>
      <c r="CY174" s="29">
        <f>IF(ISBLANK(CatTemplate[[#This Row],[St. unit effort]]),0,(CatTemplate[[#This Row],[St. unit effort]] * CatTemplate[[#This Row],[Year18]]))</f>
        <v>0</v>
      </c>
      <c r="CZ174" s="29">
        <f>IF(ISBLANK(CatTemplate[[#This Row],[St. unit effort]]),0,(CatTemplate[[#This Row],[St. unit effort]] * CatTemplate[[#This Row],[Year19]]))</f>
        <v>0</v>
      </c>
      <c r="DA174" s="29">
        <f>IF(ISBLANK(CatTemplate[[#This Row],[St. unit effort]]),0,(CatTemplate[[#This Row],[St. unit effort]] * CatTemplate[[#This Row],[Year20]]))</f>
        <v>0</v>
      </c>
      <c r="DB174" s="57">
        <f>IF(ISBLANK(CatTemplate[[#This Row],[St. unit effort]]),0,(CatTemplate[[#This Row],[St. unit effort]] * CatTemplate[[#This Row],[Year1]])*8/ParRatePM)</f>
        <v>0</v>
      </c>
      <c r="DC174" s="57">
        <f>IF(ISBLANK(CatTemplate[[#This Row],[St. unit effort]]),0,(CatTemplate[[#This Row],[St. unit effort]] * CatTemplate[[#This Row],[Year2]])*8/ParRatePM)</f>
        <v>0</v>
      </c>
      <c r="DD174" s="57">
        <f>IF(ISBLANK(CatTemplate[[#This Row],[St. unit effort]]),0,(CatTemplate[[#This Row],[St. unit effort]] * CatTemplate[[#This Row],[Year3]])*8/ParRatePM)</f>
        <v>0</v>
      </c>
      <c r="DE174" s="57">
        <f>IF(ISBLANK(CatTemplate[[#This Row],[St. unit effort]]),0,(CatTemplate[[#This Row],[St. unit effort]] * CatTemplate[[#This Row],[Year4]])*8/ParRatePM)</f>
        <v>0</v>
      </c>
      <c r="DF174" s="57">
        <f>IF(ISBLANK(CatTemplate[[#This Row],[St. unit effort]]),0,(CatTemplate[[#This Row],[St. unit effort]] * CatTemplate[[#This Row],[Year5]])*8/ParRatePM)</f>
        <v>0</v>
      </c>
      <c r="DG174" s="57">
        <f>IF(ISBLANK(CatTemplate[[#This Row],[St. unit effort]]),0,(CatTemplate[[#This Row],[St. unit effort]] * CatTemplate[[#This Row],[Year6]])*8/ParRatePM)</f>
        <v>0</v>
      </c>
      <c r="DH174" s="57">
        <f>IF(ISBLANK(CatTemplate[[#This Row],[St. unit effort]]),0,(CatTemplate[[#This Row],[St. unit effort]] * CatTemplate[[#This Row],[Year7]])*8/ParRatePM)</f>
        <v>0</v>
      </c>
      <c r="DI174" s="57">
        <f>IF(ISBLANK(CatTemplate[[#This Row],[St. unit effort]]),0,(CatTemplate[[#This Row],[St. unit effort]] * CatTemplate[[#This Row],[Year8]])*8/ParRatePM)</f>
        <v>0</v>
      </c>
      <c r="DJ174" s="57">
        <f>IF(ISBLANK(CatTemplate[[#This Row],[St. unit effort]]),0,(CatTemplate[[#This Row],[St. unit effort]] * CatTemplate[[#This Row],[Year9]])*8/ParRatePM)</f>
        <v>0</v>
      </c>
      <c r="DK174" s="57">
        <f>IF(ISBLANK(CatTemplate[[#This Row],[St. unit effort]]),0,(CatTemplate[[#This Row],[St. unit effort]] * CatTemplate[[#This Row],[Year10]])*8/ParRatePM)</f>
        <v>0</v>
      </c>
      <c r="DL174" s="57">
        <f>IF(ISBLANK(CatTemplate[[#This Row],[St. unit effort]]),0,(CatTemplate[[#This Row],[St. unit effort]] * CatTemplate[[#This Row],[Year11]])*8/ParRatePM)</f>
        <v>0</v>
      </c>
      <c r="DM174" s="57">
        <f>IF(ISBLANK(CatTemplate[[#This Row],[St. unit effort]]),0,(CatTemplate[[#This Row],[St. unit effort]] * CatTemplate[[#This Row],[Year12]])*8/ParRatePM)</f>
        <v>0</v>
      </c>
      <c r="DN174" s="57">
        <f>IF(ISBLANK(CatTemplate[[#This Row],[St. unit effort]]),0,(CatTemplate[[#This Row],[St. unit effort]] * CatTemplate[[#This Row],[Year13]])*8/ParRatePM)</f>
        <v>0</v>
      </c>
      <c r="DO174" s="57">
        <f>IF(ISBLANK(CatTemplate[[#This Row],[St. unit effort]]),0,(CatTemplate[[#This Row],[St. unit effort]] * CatTemplate[[#This Row],[Year14]])*8/ParRatePM)</f>
        <v>0</v>
      </c>
      <c r="DP174" s="57">
        <f>IF(ISBLANK(CatTemplate[[#This Row],[St. unit effort]]),0,(CatTemplate[[#This Row],[St. unit effort]] * CatTemplate[[#This Row],[Year15]])*8/ParRatePM)</f>
        <v>0</v>
      </c>
      <c r="DQ174" s="57">
        <f>IF(ISBLANK(CatTemplate[[#This Row],[St. unit effort]]),0,(CatTemplate[[#This Row],[St. unit effort]] * CatTemplate[[#This Row],[Year16]])*8/ParRatePM)</f>
        <v>0</v>
      </c>
      <c r="DR174" s="57">
        <f>IF(ISBLANK(CatTemplate[[#This Row],[St. unit effort]]),0,(CatTemplate[[#This Row],[St. unit effort]] * CatTemplate[[#This Row],[Year17]])*8/ParRatePM)</f>
        <v>0</v>
      </c>
      <c r="DS174" s="57">
        <f>IF(ISBLANK(CatTemplate[[#This Row],[St. unit effort]]),0,(CatTemplate[[#This Row],[St. unit effort]] * CatTemplate[[#This Row],[Year18]])*8/ParRatePM)</f>
        <v>0</v>
      </c>
      <c r="DT174" s="57">
        <f>IF(ISBLANK(CatTemplate[[#This Row],[St. unit effort]]),0,(CatTemplate[[#This Row],[St. unit effort]] * CatTemplate[[#This Row],[Year19]])*8/ParRatePM)</f>
        <v>0</v>
      </c>
      <c r="DU174" s="57">
        <f>IF(ISBLANK(CatTemplate[[#This Row],[St. unit effort]]),0,(CatTemplate[[#This Row],[St. unit effort]] * CatTemplate[[#This Row],[Year20]])*8/ParRatePM)</f>
        <v>0</v>
      </c>
      <c r="DV174" s="54">
        <f>SUM(CatTemplate[[#This Row],[PM1]:[PM20]])</f>
        <v>0</v>
      </c>
      <c r="DW174" s="56">
        <f t="shared" si="61"/>
        <v>0</v>
      </c>
      <c r="DX174" s="56">
        <f t="shared" si="61"/>
        <v>0</v>
      </c>
      <c r="DY174" s="56">
        <f t="shared" si="61"/>
        <v>0</v>
      </c>
      <c r="DZ174" s="56">
        <f t="shared" si="61"/>
        <v>0</v>
      </c>
      <c r="EA174" s="56">
        <f t="shared" si="61"/>
        <v>0</v>
      </c>
      <c r="EB174" s="56">
        <f t="shared" si="61"/>
        <v>0</v>
      </c>
      <c r="EC174" s="56">
        <f t="shared" si="61"/>
        <v>0</v>
      </c>
      <c r="ED174" s="56">
        <f t="shared" si="61"/>
        <v>0</v>
      </c>
      <c r="EE174" s="56">
        <f t="shared" si="61"/>
        <v>0</v>
      </c>
      <c r="EF174" s="56">
        <f t="shared" si="61"/>
        <v>0</v>
      </c>
      <c r="EG174" s="56">
        <f t="shared" si="61"/>
        <v>0</v>
      </c>
      <c r="EH174" s="56">
        <f t="shared" si="61"/>
        <v>0</v>
      </c>
      <c r="EI174" s="56">
        <f t="shared" si="61"/>
        <v>0</v>
      </c>
      <c r="EJ174" s="56">
        <f t="shared" si="61"/>
        <v>0</v>
      </c>
      <c r="EK174" s="56">
        <f t="shared" si="61"/>
        <v>0</v>
      </c>
      <c r="EL174" s="56">
        <f t="shared" si="61"/>
        <v>0</v>
      </c>
      <c r="EM174" s="56">
        <f t="shared" si="59"/>
        <v>0</v>
      </c>
      <c r="EN174" s="56">
        <f t="shared" si="59"/>
        <v>0</v>
      </c>
      <c r="EO174" s="56">
        <f t="shared" si="59"/>
        <v>0</v>
      </c>
      <c r="EP174" s="56">
        <f t="shared" si="59"/>
        <v>0</v>
      </c>
      <c r="EQ174" s="30">
        <f>CatTemplate[[#This Row],[Eq. unit cost]] * CatTemplate[[#This Row],[Eq. quantity]]</f>
        <v>0</v>
      </c>
      <c r="ER174" s="30">
        <f>CatTemplate[[#This Row],[Cons. unit cost]] *CatTemplate[[#This Row],[Cons. quantity]]</f>
        <v>0</v>
      </c>
      <c r="ES174" s="30">
        <f>CatTemplate[[#This Row],[Oth. unit cost]] *CatTemplate[[#This Row],[Oth. quantity]]</f>
        <v>0</v>
      </c>
      <c r="ET174" s="55">
        <f>SUM(CatTemplate[[#This Row],[CO1]:[CO20]])</f>
        <v>0</v>
      </c>
      <c r="EU174" s="56">
        <f t="shared" si="62"/>
        <v>0</v>
      </c>
      <c r="EV174" s="56">
        <f t="shared" si="62"/>
        <v>0</v>
      </c>
      <c r="EW174" s="56">
        <f t="shared" si="62"/>
        <v>0</v>
      </c>
      <c r="EX174" s="56">
        <f t="shared" si="62"/>
        <v>0</v>
      </c>
      <c r="EY174" s="56">
        <f t="shared" si="62"/>
        <v>0</v>
      </c>
      <c r="EZ174" s="56">
        <f t="shared" si="62"/>
        <v>0</v>
      </c>
      <c r="FA174" s="56">
        <f t="shared" si="62"/>
        <v>0</v>
      </c>
      <c r="FB174" s="56">
        <f t="shared" si="62"/>
        <v>0</v>
      </c>
      <c r="FC174" s="56">
        <f t="shared" si="62"/>
        <v>0</v>
      </c>
      <c r="FD174" s="56">
        <f t="shared" si="62"/>
        <v>0</v>
      </c>
      <c r="FE174" s="56">
        <f t="shared" si="62"/>
        <v>0</v>
      </c>
      <c r="FF174" s="56">
        <f t="shared" si="62"/>
        <v>0</v>
      </c>
      <c r="FG174" s="56">
        <f t="shared" si="62"/>
        <v>0</v>
      </c>
      <c r="FH174" s="56">
        <f t="shared" si="62"/>
        <v>0</v>
      </c>
      <c r="FI174" s="56">
        <f t="shared" si="62"/>
        <v>0</v>
      </c>
      <c r="FJ174" s="56">
        <f t="shared" si="62"/>
        <v>0</v>
      </c>
      <c r="FK174" s="56">
        <f t="shared" si="60"/>
        <v>0</v>
      </c>
      <c r="FL174" s="56">
        <f t="shared" si="60"/>
        <v>0</v>
      </c>
      <c r="FM174" s="56">
        <f t="shared" si="60"/>
        <v>0</v>
      </c>
      <c r="FN174" s="56">
        <f t="shared" si="60"/>
        <v>0</v>
      </c>
      <c r="FO174" s="58">
        <f>SUM(CatTemplate[[#This Row],[CS1]:[CS20]])</f>
        <v>0</v>
      </c>
      <c r="FP174" s="59">
        <f>CatTemplate[[#This Row],[Total Oth. cost]]+CatTemplate[[#This Row],[Total St. Cost]]</f>
        <v>0</v>
      </c>
      <c r="FQ174" s="33" t="e">
        <f t="shared" si="49"/>
        <v>#VALUE!</v>
      </c>
      <c r="FR174" s="33" t="e">
        <f t="shared" si="50"/>
        <v>#VALUE!</v>
      </c>
      <c r="FS174" s="30" t="e">
        <f>(CatTemplate[[#This Row],[CO1]] + CatTemplate[[#This Row],[CS1]]) * (1 + getRateOHFinal) * getRateMarkupFinal</f>
        <v>#VALUE!</v>
      </c>
      <c r="FT174" s="30" t="e">
        <f>(CatTemplate[[#This Row],[CO2]] + CatTemplate[[#This Row],[CS2]]) * (1 + getRateOHFinal) * getRateMarkupFinal</f>
        <v>#VALUE!</v>
      </c>
      <c r="FU174" s="30" t="e">
        <f>(CatTemplate[[#This Row],[CO3]] + CatTemplate[[#This Row],[CS3]]) * (1 + getRateOHFinal) * getRateMarkupFinal</f>
        <v>#VALUE!</v>
      </c>
      <c r="FV174" s="30" t="e">
        <f>(CatTemplate[[#This Row],[CO4]] + CatTemplate[[#This Row],[CS4]]) * (1 + getRateOHFinal) * getRateMarkupFinal</f>
        <v>#VALUE!</v>
      </c>
      <c r="FW174" s="30" t="e">
        <f>(CatTemplate[[#This Row],[CO5]] + CatTemplate[[#This Row],[CS5]]) * (1 + getRateOHFinal) * getRateMarkupFinal</f>
        <v>#VALUE!</v>
      </c>
      <c r="FX174" s="30" t="e">
        <f>(CatTemplate[[#This Row],[CO6]] + CatTemplate[[#This Row],[CS6]]) * (1 + getRateOHFinal) * getRateMarkupFinal</f>
        <v>#VALUE!</v>
      </c>
      <c r="FY174" s="30" t="e">
        <f>(CatTemplate[[#This Row],[CO7]] + CatTemplate[[#This Row],[CS7]]) * (1 + getRateOHFinal) * getRateMarkupFinal</f>
        <v>#VALUE!</v>
      </c>
      <c r="FZ174" s="30" t="e">
        <f>(CatTemplate[[#This Row],[CO8]] + CatTemplate[[#This Row],[CS8]]) * (1 + getRateOHFinal) * getRateMarkupFinal</f>
        <v>#VALUE!</v>
      </c>
      <c r="GA174" s="30" t="e">
        <f>(CatTemplate[[#This Row],[CO9]] + CatTemplate[[#This Row],[CS9]]) * (1 + getRateOHFinal) * getRateMarkupFinal</f>
        <v>#VALUE!</v>
      </c>
      <c r="GB174" s="30" t="e">
        <f>(CatTemplate[[#This Row],[CO10]] + CatTemplate[[#This Row],[CS10]]) * (1 + getRateOHFinal) * getRateMarkupFinal</f>
        <v>#VALUE!</v>
      </c>
      <c r="GC174" s="30" t="e">
        <f>(CatTemplate[[#This Row],[CO11]] + CatTemplate[[#This Row],[CS11]]) * (1 + getRateOHFinal) * getRateMarkupFinal</f>
        <v>#VALUE!</v>
      </c>
      <c r="GD174" s="30" t="e">
        <f>(CatTemplate[[#This Row],[CO12]] + CatTemplate[[#This Row],[CS12]]) * (1 + getRateOHFinal) * getRateMarkupFinal</f>
        <v>#VALUE!</v>
      </c>
      <c r="GE174" s="30" t="e">
        <f>(CatTemplate[[#This Row],[CO13]] + CatTemplate[[#This Row],[CS13]]) * (1 + getRateOHFinal) * getRateMarkupFinal</f>
        <v>#VALUE!</v>
      </c>
      <c r="GF174" s="30" t="e">
        <f>(CatTemplate[[#This Row],[CO14]] + CatTemplate[[#This Row],[CS14]]) * (1 + getRateOHFinal) * getRateMarkupFinal</f>
        <v>#VALUE!</v>
      </c>
      <c r="GG174" s="30" t="e">
        <f>(CatTemplate[[#This Row],[CO15]] + CatTemplate[[#This Row],[CS15]]) * (1 + getRateOHFinal) * getRateMarkupFinal</f>
        <v>#VALUE!</v>
      </c>
      <c r="GH174" s="30" t="e">
        <f>(CatTemplate[[#This Row],[CO16]] + CatTemplate[[#This Row],[CS16]]) * (1 + getRateOHFinal) * getRateMarkupFinal</f>
        <v>#VALUE!</v>
      </c>
      <c r="GI174" s="30" t="e">
        <f>(CatTemplate[[#This Row],[CO17]] + CatTemplate[[#This Row],[CS17]]) * (1 + getRateOHFinal) * getRateMarkupFinal</f>
        <v>#VALUE!</v>
      </c>
      <c r="GJ174" s="30" t="e">
        <f>(CatTemplate[[#This Row],[CO18]] + CatTemplate[[#This Row],[CS18]]) * (1 + getRateOHFinal) * getRateMarkupFinal</f>
        <v>#VALUE!</v>
      </c>
      <c r="GK174" s="30" t="e">
        <f>(CatTemplate[[#This Row],[CO19]] + CatTemplate[[#This Row],[CS19]]) * (1 + getRateOHFinal) * getRateMarkupFinal</f>
        <v>#VALUE!</v>
      </c>
      <c r="GL174" s="30" t="e">
        <f>(CatTemplate[[#This Row],[CO20]] + CatTemplate[[#This Row],[CS20]]) * (1 + getRateOHFinal) * getRateMarkupFinal</f>
        <v>#VALUE!</v>
      </c>
      <c r="GM174" s="30" t="e">
        <f t="shared" si="51"/>
        <v>#VALUE!</v>
      </c>
      <c r="GN174" s="30" t="e">
        <f t="shared" si="52"/>
        <v>#VALUE!</v>
      </c>
      <c r="GO174" s="30" t="e">
        <f t="shared" si="53"/>
        <v>#VALUE!</v>
      </c>
      <c r="GP174" s="30" t="e">
        <f t="shared" si="54"/>
        <v>#VALUE!</v>
      </c>
      <c r="GQ174" s="30" t="e">
        <f>(CatTemplate[[#This Row],[CO1]]+CatTemplate[[#This Row],[CS1]]) * (1+ getRateOHFinal) * (1 + getRateMarkupFinal)</f>
        <v>#VALUE!</v>
      </c>
      <c r="GR174" s="30" t="e">
        <f>(CatTemplate[[#This Row],[CO2]]+CatTemplate[[#This Row],[CS2]]) * (1+ getRateOHFinal) * (1 + getRateMarkupFinal)</f>
        <v>#VALUE!</v>
      </c>
      <c r="GS174" s="30" t="e">
        <f>(CatTemplate[[#This Row],[CO3]]+CatTemplate[[#This Row],[CS3]]) * (1+ getRateOHFinal) * (1 + getRateMarkupFinal)</f>
        <v>#VALUE!</v>
      </c>
      <c r="GT174" s="30" t="e">
        <f>(CatTemplate[[#This Row],[CO4]]+CatTemplate[[#This Row],[CS4]]) * (1+ getRateOHFinal) * (1 + getRateMarkupFinal)</f>
        <v>#VALUE!</v>
      </c>
      <c r="GU174" s="30" t="e">
        <f>(CatTemplate[[#This Row],[CO5]]+CatTemplate[[#This Row],[CS5]]) * (1+ getRateOHFinal) * (1 + getRateMarkupFinal)</f>
        <v>#VALUE!</v>
      </c>
      <c r="GV174" s="30" t="e">
        <f>(CatTemplate[[#This Row],[CO6]]+CatTemplate[[#This Row],[CS6]]) * (1+ getRateOHFinal) * (1 + getRateMarkupFinal)</f>
        <v>#VALUE!</v>
      </c>
      <c r="GW174" s="30" t="e">
        <f>(CatTemplate[[#This Row],[CO7]]+CatTemplate[[#This Row],[CS7]]) * (1+ getRateOHFinal) * (1 + getRateMarkupFinal)</f>
        <v>#VALUE!</v>
      </c>
      <c r="GX174" s="30" t="e">
        <f>(CatTemplate[[#This Row],[CO8]]+CatTemplate[[#This Row],[CS8]]) * (1+ getRateOHFinal) * (1 + getRateMarkupFinal)</f>
        <v>#VALUE!</v>
      </c>
      <c r="GY174" s="30" t="e">
        <f>(CatTemplate[[#This Row],[CO9]]+CatTemplate[[#This Row],[CS9]]) * (1+ getRateOHFinal) * (1 + getRateMarkupFinal)</f>
        <v>#VALUE!</v>
      </c>
      <c r="GZ174" s="30" t="e">
        <f>(CatTemplate[[#This Row],[CO10]]+CatTemplate[[#This Row],[CS10]]) * (1+ getRateOHFinal) * (1 + getRateMarkupFinal)</f>
        <v>#VALUE!</v>
      </c>
      <c r="HA174" s="30" t="e">
        <f>(CatTemplate[[#This Row],[CO11]]+CatTemplate[[#This Row],[CS11]]) * (1+ getRateOHFinal) * (1 + getRateMarkupFinal)</f>
        <v>#VALUE!</v>
      </c>
      <c r="HB174" s="30" t="e">
        <f>(CatTemplate[[#This Row],[CO12]]+CatTemplate[[#This Row],[CS12]]) * (1+ getRateOHFinal) * (1 + getRateMarkupFinal)</f>
        <v>#VALUE!</v>
      </c>
      <c r="HC174" s="30" t="e">
        <f>(CatTemplate[[#This Row],[CO13]]+CatTemplate[[#This Row],[CS13]]) * (1+ getRateOHFinal) * (1 + getRateMarkupFinal)</f>
        <v>#VALUE!</v>
      </c>
      <c r="HD174" s="30" t="e">
        <f>(CatTemplate[[#This Row],[CO14]]+CatTemplate[[#This Row],[CS14]]) * (1+ getRateOHFinal) * (1 + getRateMarkupFinal)</f>
        <v>#VALUE!</v>
      </c>
      <c r="HE174" s="30" t="e">
        <f>(CatTemplate[[#This Row],[CO15]]+CatTemplate[[#This Row],[CS15]]) * (1+ getRateOHFinal) * (1 + getRateMarkupFinal)</f>
        <v>#VALUE!</v>
      </c>
      <c r="HF174" s="30" t="e">
        <f>(CatTemplate[[#This Row],[CO16]]+CatTemplate[[#This Row],[CS16]]) * (1+ getRateOHFinal) * (1 + getRateMarkupFinal)</f>
        <v>#VALUE!</v>
      </c>
      <c r="HG174" s="30" t="e">
        <f>(CatTemplate[[#This Row],[CO17]]+CatTemplate[[#This Row],[CS17]]) * (1+ getRateOHFinal) * (1 + getRateMarkupFinal)</f>
        <v>#VALUE!</v>
      </c>
      <c r="HH174" s="30" t="e">
        <f>(CatTemplate[[#This Row],[CO18]]+CatTemplate[[#This Row],[CS18]]) * (1+ getRateOHFinal) * (1 + getRateMarkupFinal)</f>
        <v>#VALUE!</v>
      </c>
      <c r="HI174" s="30" t="e">
        <f>(CatTemplate[[#This Row],[CO19]]+CatTemplate[[#This Row],[CS19]]) * (1+ getRateOHFinal) * (1 + getRateMarkupFinal)</f>
        <v>#VALUE!</v>
      </c>
      <c r="HJ174" s="30" t="e">
        <f>(CatTemplate[[#This Row],[CO20]]+CatTemplate[[#This Row],[CS20]]) * (1+ getRateOHFinal) * (1 + getRateMarkupFinal)</f>
        <v>#VALUE!</v>
      </c>
      <c r="HK174" s="39" t="e">
        <f>CatTemplate[[#This Row],[Total cost]]+CatTemplate[[#This Row],[OH Amount]]+CatTemplate[[#This Row],[Markup]]</f>
        <v>#VALUE!</v>
      </c>
      <c r="HL174" s="63">
        <f>IF(CatTemplate[[#This Row],[Units]]="Days",CatTemplate[[#This Row],[Project quantity]]*CatTemplate[[#This Row],[St. unit effort]],CatTemplate[[#This Row],[Project quantity]])</f>
        <v>0</v>
      </c>
      <c r="HM174" s="287">
        <f>IFERROR(CatTemplate[[#This Row],[Total Price]]/(CatTemplate[[#This Row],[Final Quantity]]),0)</f>
        <v>0</v>
      </c>
      <c r="HN174" s="261"/>
    </row>
    <row r="175" spans="2:222" x14ac:dyDescent="0.2">
      <c r="B175" s="6" t="s">
        <v>75</v>
      </c>
      <c r="C175" s="22">
        <v>2</v>
      </c>
      <c r="D175" s="7" t="s">
        <v>75</v>
      </c>
      <c r="E175" s="24">
        <v>10</v>
      </c>
      <c r="F175" s="18" t="s">
        <v>164</v>
      </c>
      <c r="G175" s="26">
        <v>61</v>
      </c>
      <c r="H175" s="18" t="s">
        <v>862</v>
      </c>
      <c r="I175" s="18" t="s">
        <v>900</v>
      </c>
      <c r="J175" s="15" t="s">
        <v>28</v>
      </c>
      <c r="K175" s="15"/>
      <c r="L175" s="15" t="s">
        <v>140</v>
      </c>
      <c r="M175" s="15" t="s">
        <v>890</v>
      </c>
      <c r="N175" s="15" t="s">
        <v>858</v>
      </c>
      <c r="O175" s="320"/>
      <c r="P175" s="71"/>
      <c r="Q175" s="108"/>
      <c r="R175" s="73"/>
      <c r="S175" s="97"/>
      <c r="T175" s="100">
        <f>getEqUnitCost</f>
        <v>0</v>
      </c>
      <c r="U175" s="73">
        <f>getEqUnitEffort</f>
        <v>0</v>
      </c>
      <c r="V175" s="101">
        <f>getEqQuantity</f>
        <v>0</v>
      </c>
      <c r="W175" s="320"/>
      <c r="X175" s="100">
        <f>getConsUnitCost</f>
        <v>0</v>
      </c>
      <c r="Y175" s="73">
        <f>getConsUnitEffort</f>
        <v>0</v>
      </c>
      <c r="Z175" s="14">
        <f>getConsQuantity</f>
        <v>0</v>
      </c>
      <c r="AA175" s="320"/>
      <c r="AB175" s="72"/>
      <c r="AC175" s="112"/>
      <c r="AD175" s="14">
        <f>getOthQuantity</f>
        <v>0</v>
      </c>
      <c r="AE175" s="320"/>
      <c r="AF175" s="28" t="str">
        <f>IF(ISBLANK(CatTemplate[[#This Row],[Resource type]]),"",CatTemplate[[#This Row],[Resource type]])</f>
        <v>CIEC CRA</v>
      </c>
      <c r="AG175" s="242">
        <f>getStaffUnitCost</f>
        <v>529.72667641480098</v>
      </c>
      <c r="AH175" s="113">
        <f>getStaffUnitEffort</f>
        <v>0</v>
      </c>
      <c r="AI175" s="40">
        <f>getStaffQuantity</f>
        <v>0</v>
      </c>
      <c r="AJ175" s="41">
        <f>CatTemplate[[#This Row],[St. quantity]]*8/ParRatePM</f>
        <v>0</v>
      </c>
      <c r="AK175" s="320"/>
      <c r="AL175" s="53" t="str">
        <f>CatTemplate[[#This Row],[Item type]]</f>
        <v>Days</v>
      </c>
      <c r="AM175" s="12">
        <f>SUM(CatTemplate[[#This Row],[Year1]:[Year20]])</f>
        <v>0</v>
      </c>
      <c r="AN175" s="52"/>
      <c r="AO175" s="52"/>
      <c r="AP175" s="52"/>
      <c r="AQ175" s="8"/>
      <c r="AR175" s="8"/>
      <c r="AS175" s="8"/>
      <c r="AT175" s="8"/>
      <c r="AU175" s="8"/>
      <c r="AV175" s="8"/>
      <c r="AW175" s="8"/>
      <c r="AX175" s="8"/>
      <c r="AY175" s="8"/>
      <c r="AZ175" s="8"/>
      <c r="BA175" s="8"/>
      <c r="BB175" s="8"/>
      <c r="BC175" s="8"/>
      <c r="BD175" s="8"/>
      <c r="BE175" s="8"/>
      <c r="BF175" s="8"/>
      <c r="BG175" s="36"/>
      <c r="BH175" s="320"/>
      <c r="BI175" s="37" t="str">
        <f>getCostCategory</f>
        <v>07 Other costs</v>
      </c>
      <c r="BJ175" s="37" t="str">
        <f>getSection</f>
        <v>02 Patient visits and data collection</v>
      </c>
      <c r="BK175" s="32" t="str">
        <f>getObject</f>
        <v>Patient visits and data collection</v>
      </c>
      <c r="BL175" s="30">
        <f>IFERROR(getUnitCost * IF(CatTemplate[[#This Row],[Cost Category Comp.]]="01 Staff costs", 1,1),0)</f>
        <v>529.72667641480098</v>
      </c>
      <c r="BM175" s="29">
        <f>IF(AND(ISBLANK(CatTemplate[[#This Row],[Eq. unit cost]]),ISBLANK(CatTemplate[[#This Row],[Cons. unit cost]]),ISBLANK(CatTemplate[[#This Row],[Oth. unit cost]])), 0, IF(getUnitEffort =0,1,getUnitEffort) * CatTemplate[[#This Row],[Year1]])</f>
        <v>0</v>
      </c>
      <c r="BN175" s="29">
        <f>IF(AND(ISBLANK(CatTemplate[[#This Row],[Eq. unit cost]]),ISBLANK(CatTemplate[[#This Row],[Cons. unit cost]]),ISBLANK(CatTemplate[[#This Row],[Oth. unit cost]])), 0, IF(getUnitEffort =0,1,getUnitEffort) * CatTemplate[[#This Row],[Year2]])</f>
        <v>0</v>
      </c>
      <c r="BO175" s="29">
        <f>IF(AND(ISBLANK(CatTemplate[[#This Row],[Eq. unit cost]]),ISBLANK(CatTemplate[[#This Row],[Cons. unit cost]]),ISBLANK(CatTemplate[[#This Row],[Oth. unit cost]])), 0, IF(getUnitEffort =0,1,getUnitEffort) * CatTemplate[[#This Row],[Year3]])</f>
        <v>0</v>
      </c>
      <c r="BP175" s="29">
        <f>IF(AND(ISBLANK(CatTemplate[[#This Row],[Eq. unit cost]]),ISBLANK(CatTemplate[[#This Row],[Cons. unit cost]]),ISBLANK(CatTemplate[[#This Row],[Oth. unit cost]])), 0, IF(getUnitEffort =0,1,getUnitEffort) * CatTemplate[[#This Row],[Year4]])</f>
        <v>0</v>
      </c>
      <c r="BQ175" s="29">
        <f>IF(AND(ISBLANK(CatTemplate[[#This Row],[Eq. unit cost]]),ISBLANK(CatTemplate[[#This Row],[Cons. unit cost]]),ISBLANK(CatTemplate[[#This Row],[Oth. unit cost]])), 0, IF(getUnitEffort =0,1,getUnitEffort) * CatTemplate[[#This Row],[Year5]])</f>
        <v>0</v>
      </c>
      <c r="BR175" s="29">
        <f>IF(AND(ISBLANK(CatTemplate[[#This Row],[Eq. unit cost]]),ISBLANK(CatTemplate[[#This Row],[Cons. unit cost]]),ISBLANK(CatTemplate[[#This Row],[Oth. unit cost]])), 0, IF(getUnitEffort =0,1,getUnitEffort) * CatTemplate[[#This Row],[Year6]])</f>
        <v>0</v>
      </c>
      <c r="BS175" s="29">
        <f>IF(AND(ISBLANK(CatTemplate[[#This Row],[Eq. unit cost]]),ISBLANK(CatTemplate[[#This Row],[Cons. unit cost]]),ISBLANK(CatTemplate[[#This Row],[Oth. unit cost]])), 0, IF(getUnitEffort =0,1,getUnitEffort) * CatTemplate[[#This Row],[Year7]])</f>
        <v>0</v>
      </c>
      <c r="BT175" s="29">
        <f>IF(AND(ISBLANK(CatTemplate[[#This Row],[Eq. unit cost]]),ISBLANK(CatTemplate[[#This Row],[Cons. unit cost]]),ISBLANK(CatTemplate[[#This Row],[Oth. unit cost]])), 0, IF(getUnitEffort =0,1,getUnitEffort) * CatTemplate[[#This Row],[Year8]])</f>
        <v>0</v>
      </c>
      <c r="BU175" s="29">
        <f>IF(AND(ISBLANK(CatTemplate[[#This Row],[Eq. unit cost]]),ISBLANK(CatTemplate[[#This Row],[Cons. unit cost]]),ISBLANK(CatTemplate[[#This Row],[Oth. unit cost]])), 0, IF(getUnitEffort =0,1,getUnitEffort) * CatTemplate[[#This Row],[Year9]])</f>
        <v>0</v>
      </c>
      <c r="BV175" s="29">
        <f>IF(AND(ISBLANK(CatTemplate[[#This Row],[Eq. unit cost]]),ISBLANK(CatTemplate[[#This Row],[Cons. unit cost]]),ISBLANK(CatTemplate[[#This Row],[Oth. unit cost]])), 0, IF(getUnitEffort =0,1,getUnitEffort) * CatTemplate[[#This Row],[Year10]])</f>
        <v>0</v>
      </c>
      <c r="BW175" s="29">
        <f>IF(AND(ISBLANK(CatTemplate[[#This Row],[Eq. unit cost]]),ISBLANK(CatTemplate[[#This Row],[Cons. unit cost]]),ISBLANK(CatTemplate[[#This Row],[Oth. unit cost]])), 0, IF(getUnitEffort =0,1,getUnitEffort) * CatTemplate[[#This Row],[Year11]])</f>
        <v>0</v>
      </c>
      <c r="BX175" s="29">
        <f>IF(AND(ISBLANK(CatTemplate[[#This Row],[Eq. unit cost]]),ISBLANK(CatTemplate[[#This Row],[Cons. unit cost]]),ISBLANK(CatTemplate[[#This Row],[Oth. unit cost]])), 0, IF(getUnitEffort =0,1,getUnitEffort) * CatTemplate[[#This Row],[Year12]])</f>
        <v>0</v>
      </c>
      <c r="BY175" s="29">
        <f>IF(AND(ISBLANK(CatTemplate[[#This Row],[Eq. unit cost]]),ISBLANK(CatTemplate[[#This Row],[Cons. unit cost]]),ISBLANK(CatTemplate[[#This Row],[Oth. unit cost]])), 0, IF(getUnitEffort =0,1,getUnitEffort) * CatTemplate[[#This Row],[Year13]])</f>
        <v>0</v>
      </c>
      <c r="BZ175" s="29">
        <f>IF(AND(ISBLANK(CatTemplate[[#This Row],[Eq. unit cost]]),ISBLANK(CatTemplate[[#This Row],[Cons. unit cost]]),ISBLANK(CatTemplate[[#This Row],[Oth. unit cost]])), 0, IF(getUnitEffort =0,1,getUnitEffort) * CatTemplate[[#This Row],[Year14]])</f>
        <v>0</v>
      </c>
      <c r="CA175" s="29">
        <f>IF(AND(ISBLANK(CatTemplate[[#This Row],[Eq. unit cost]]),ISBLANK(CatTemplate[[#This Row],[Cons. unit cost]]),ISBLANK(CatTemplate[[#This Row],[Oth. unit cost]])), 0, IF(getUnitEffort =0,1,getUnitEffort) * CatTemplate[[#This Row],[Year15]])</f>
        <v>0</v>
      </c>
      <c r="CB175" s="29">
        <f>IF(AND(ISBLANK(CatTemplate[[#This Row],[Eq. unit cost]]),ISBLANK(CatTemplate[[#This Row],[Cons. unit cost]]),ISBLANK(CatTemplate[[#This Row],[Oth. unit cost]])), 0, IF(getUnitEffort =0,1,getUnitEffort) * CatTemplate[[#This Row],[Year16]])</f>
        <v>0</v>
      </c>
      <c r="CC175" s="29">
        <f>IF(AND(ISBLANK(CatTemplate[[#This Row],[Eq. unit cost]]),ISBLANK(CatTemplate[[#This Row],[Cons. unit cost]]),ISBLANK(CatTemplate[[#This Row],[Oth. unit cost]])), 0, IF(getUnitEffort =0,1,getUnitEffort) * CatTemplate[[#This Row],[Year17]])</f>
        <v>0</v>
      </c>
      <c r="CD175" s="29">
        <f>IF(AND(ISBLANK(CatTemplate[[#This Row],[Eq. unit cost]]),ISBLANK(CatTemplate[[#This Row],[Cons. unit cost]]),ISBLANK(CatTemplate[[#This Row],[Oth. unit cost]])), 0, IF(getUnitEffort =0,1,getUnitEffort) * CatTemplate[[#This Row],[Year18]])</f>
        <v>0</v>
      </c>
      <c r="CE175" s="29">
        <f>IF(AND(ISBLANK(CatTemplate[[#This Row],[Eq. unit cost]]),ISBLANK(CatTemplate[[#This Row],[Cons. unit cost]]),ISBLANK(CatTemplate[[#This Row],[Oth. unit cost]])), 0, IF(getUnitEffort =0,1,getUnitEffort) * CatTemplate[[#This Row],[Year19]])</f>
        <v>0</v>
      </c>
      <c r="CF175" s="29">
        <f>IF(AND(ISBLANK(CatTemplate[[#This Row],[Eq. unit cost]]),ISBLANK(CatTemplate[[#This Row],[Cons. unit cost]]),ISBLANK(CatTemplate[[#This Row],[Oth. unit cost]])), 0, IF(getUnitEffort =0,1,getUnitEffort) * CatTemplate[[#This Row],[Year20]])</f>
        <v>0</v>
      </c>
      <c r="CG175" s="45">
        <f>SUM(CatTemplate[[#This Row],[Q1]:[Q20]])</f>
        <v>0</v>
      </c>
      <c r="CH175" s="29">
        <f>IF(ISBLANK(CatTemplate[[#This Row],[St. unit effort]]),0,(CatTemplate[[#This Row],[St. unit effort]] * CatTemplate[[#This Row],[Year1]]))</f>
        <v>0</v>
      </c>
      <c r="CI175" s="29">
        <f>IF(ISBLANK(CatTemplate[[#This Row],[St. unit effort]]),0,(CatTemplate[[#This Row],[St. unit effort]] * CatTemplate[[#This Row],[Year2]]))</f>
        <v>0</v>
      </c>
      <c r="CJ175" s="29">
        <f>IF(ISBLANK(CatTemplate[[#This Row],[St. unit effort]]),0,(CatTemplate[[#This Row],[St. unit effort]] * CatTemplate[[#This Row],[Year3]]))</f>
        <v>0</v>
      </c>
      <c r="CK175" s="29">
        <f>IF(ISBLANK(CatTemplate[[#This Row],[St. unit effort]]),0,(CatTemplate[[#This Row],[St. unit effort]] * CatTemplate[[#This Row],[Year4]]))</f>
        <v>0</v>
      </c>
      <c r="CL175" s="29">
        <f>IF(ISBLANK(CatTemplate[[#This Row],[St. unit effort]]),0,(CatTemplate[[#This Row],[St. unit effort]] * CatTemplate[[#This Row],[Year5]]))</f>
        <v>0</v>
      </c>
      <c r="CM175" s="29">
        <f>IF(ISBLANK(CatTemplate[[#This Row],[St. unit effort]]),0,(CatTemplate[[#This Row],[St. unit effort]] * CatTemplate[[#This Row],[Year6]]))</f>
        <v>0</v>
      </c>
      <c r="CN175" s="29">
        <f>IF(ISBLANK(CatTemplate[[#This Row],[St. unit effort]]),0,(CatTemplate[[#This Row],[St. unit effort]] * CatTemplate[[#This Row],[Year7]]))</f>
        <v>0</v>
      </c>
      <c r="CO175" s="29">
        <f>IF(ISBLANK(CatTemplate[[#This Row],[St. unit effort]]),0,(CatTemplate[[#This Row],[St. unit effort]] * CatTemplate[[#This Row],[Year8]]))</f>
        <v>0</v>
      </c>
      <c r="CP175" s="29">
        <f>IF(ISBLANK(CatTemplate[[#This Row],[St. unit effort]]),0,(CatTemplate[[#This Row],[St. unit effort]] * CatTemplate[[#This Row],[Year9]]))</f>
        <v>0</v>
      </c>
      <c r="CQ175" s="29">
        <f>IF(ISBLANK(CatTemplate[[#This Row],[St. unit effort]]),0,(CatTemplate[[#This Row],[St. unit effort]] * CatTemplate[[#This Row],[Year10]]))</f>
        <v>0</v>
      </c>
      <c r="CR175" s="29">
        <f>IF(ISBLANK(CatTemplate[[#This Row],[St. unit effort]]),0,(CatTemplate[[#This Row],[St. unit effort]] * CatTemplate[[#This Row],[Year11]]))</f>
        <v>0</v>
      </c>
      <c r="CS175" s="29">
        <f>IF(ISBLANK(CatTemplate[[#This Row],[St. unit effort]]),0,(CatTemplate[[#This Row],[St. unit effort]] * CatTemplate[[#This Row],[Year12]]))</f>
        <v>0</v>
      </c>
      <c r="CT175" s="29">
        <f>IF(ISBLANK(CatTemplate[[#This Row],[St. unit effort]]),0,(CatTemplate[[#This Row],[St. unit effort]] * CatTemplate[[#This Row],[Year13]]))</f>
        <v>0</v>
      </c>
      <c r="CU175" s="29">
        <f>IF(ISBLANK(CatTemplate[[#This Row],[St. unit effort]]),0,(CatTemplate[[#This Row],[St. unit effort]] * CatTemplate[[#This Row],[Year14]]))</f>
        <v>0</v>
      </c>
      <c r="CV175" s="29">
        <f>IF(ISBLANK(CatTemplate[[#This Row],[St. unit effort]]),0,(CatTemplate[[#This Row],[St. unit effort]] * CatTemplate[[#This Row],[Year15]]))</f>
        <v>0</v>
      </c>
      <c r="CW175" s="29">
        <f>IF(ISBLANK(CatTemplate[[#This Row],[St. unit effort]]),0,(CatTemplate[[#This Row],[St. unit effort]] * CatTemplate[[#This Row],[Year16]]))</f>
        <v>0</v>
      </c>
      <c r="CX175" s="29">
        <f>IF(ISBLANK(CatTemplate[[#This Row],[St. unit effort]]),0,(CatTemplate[[#This Row],[St. unit effort]] * CatTemplate[[#This Row],[Year17]]))</f>
        <v>0</v>
      </c>
      <c r="CY175" s="29">
        <f>IF(ISBLANK(CatTemplate[[#This Row],[St. unit effort]]),0,(CatTemplate[[#This Row],[St. unit effort]] * CatTemplate[[#This Row],[Year18]]))</f>
        <v>0</v>
      </c>
      <c r="CZ175" s="29">
        <f>IF(ISBLANK(CatTemplate[[#This Row],[St. unit effort]]),0,(CatTemplate[[#This Row],[St. unit effort]] * CatTemplate[[#This Row],[Year19]]))</f>
        <v>0</v>
      </c>
      <c r="DA175" s="29">
        <f>IF(ISBLANK(CatTemplate[[#This Row],[St. unit effort]]),0,(CatTemplate[[#This Row],[St. unit effort]] * CatTemplate[[#This Row],[Year20]]))</f>
        <v>0</v>
      </c>
      <c r="DB175" s="57">
        <f>IF(ISBLANK(CatTemplate[[#This Row],[St. unit effort]]),0,(CatTemplate[[#This Row],[St. unit effort]] * CatTemplate[[#This Row],[Year1]])*8/ParRatePM)</f>
        <v>0</v>
      </c>
      <c r="DC175" s="57">
        <f>IF(ISBLANK(CatTemplate[[#This Row],[St. unit effort]]),0,(CatTemplate[[#This Row],[St. unit effort]] * CatTemplate[[#This Row],[Year2]])*8/ParRatePM)</f>
        <v>0</v>
      </c>
      <c r="DD175" s="57">
        <f>IF(ISBLANK(CatTemplate[[#This Row],[St. unit effort]]),0,(CatTemplate[[#This Row],[St. unit effort]] * CatTemplate[[#This Row],[Year3]])*8/ParRatePM)</f>
        <v>0</v>
      </c>
      <c r="DE175" s="57">
        <f>IF(ISBLANK(CatTemplate[[#This Row],[St. unit effort]]),0,(CatTemplate[[#This Row],[St. unit effort]] * CatTemplate[[#This Row],[Year4]])*8/ParRatePM)</f>
        <v>0</v>
      </c>
      <c r="DF175" s="57">
        <f>IF(ISBLANK(CatTemplate[[#This Row],[St. unit effort]]),0,(CatTemplate[[#This Row],[St. unit effort]] * CatTemplate[[#This Row],[Year5]])*8/ParRatePM)</f>
        <v>0</v>
      </c>
      <c r="DG175" s="57">
        <f>IF(ISBLANK(CatTemplate[[#This Row],[St. unit effort]]),0,(CatTemplate[[#This Row],[St. unit effort]] * CatTemplate[[#This Row],[Year6]])*8/ParRatePM)</f>
        <v>0</v>
      </c>
      <c r="DH175" s="57">
        <f>IF(ISBLANK(CatTemplate[[#This Row],[St. unit effort]]),0,(CatTemplate[[#This Row],[St. unit effort]] * CatTemplate[[#This Row],[Year7]])*8/ParRatePM)</f>
        <v>0</v>
      </c>
      <c r="DI175" s="57">
        <f>IF(ISBLANK(CatTemplate[[#This Row],[St. unit effort]]),0,(CatTemplate[[#This Row],[St. unit effort]] * CatTemplate[[#This Row],[Year8]])*8/ParRatePM)</f>
        <v>0</v>
      </c>
      <c r="DJ175" s="57">
        <f>IF(ISBLANK(CatTemplate[[#This Row],[St. unit effort]]),0,(CatTemplate[[#This Row],[St. unit effort]] * CatTemplate[[#This Row],[Year9]])*8/ParRatePM)</f>
        <v>0</v>
      </c>
      <c r="DK175" s="57">
        <f>IF(ISBLANK(CatTemplate[[#This Row],[St. unit effort]]),0,(CatTemplate[[#This Row],[St. unit effort]] * CatTemplate[[#This Row],[Year10]])*8/ParRatePM)</f>
        <v>0</v>
      </c>
      <c r="DL175" s="57">
        <f>IF(ISBLANK(CatTemplate[[#This Row],[St. unit effort]]),0,(CatTemplate[[#This Row],[St. unit effort]] * CatTemplate[[#This Row],[Year11]])*8/ParRatePM)</f>
        <v>0</v>
      </c>
      <c r="DM175" s="57">
        <f>IF(ISBLANK(CatTemplate[[#This Row],[St. unit effort]]),0,(CatTemplate[[#This Row],[St. unit effort]] * CatTemplate[[#This Row],[Year12]])*8/ParRatePM)</f>
        <v>0</v>
      </c>
      <c r="DN175" s="57">
        <f>IF(ISBLANK(CatTemplate[[#This Row],[St. unit effort]]),0,(CatTemplate[[#This Row],[St. unit effort]] * CatTemplate[[#This Row],[Year13]])*8/ParRatePM)</f>
        <v>0</v>
      </c>
      <c r="DO175" s="57">
        <f>IF(ISBLANK(CatTemplate[[#This Row],[St. unit effort]]),0,(CatTemplate[[#This Row],[St. unit effort]] * CatTemplate[[#This Row],[Year14]])*8/ParRatePM)</f>
        <v>0</v>
      </c>
      <c r="DP175" s="57">
        <f>IF(ISBLANK(CatTemplate[[#This Row],[St. unit effort]]),0,(CatTemplate[[#This Row],[St. unit effort]] * CatTemplate[[#This Row],[Year15]])*8/ParRatePM)</f>
        <v>0</v>
      </c>
      <c r="DQ175" s="57">
        <f>IF(ISBLANK(CatTemplate[[#This Row],[St. unit effort]]),0,(CatTemplate[[#This Row],[St. unit effort]] * CatTemplate[[#This Row],[Year16]])*8/ParRatePM)</f>
        <v>0</v>
      </c>
      <c r="DR175" s="57">
        <f>IF(ISBLANK(CatTemplate[[#This Row],[St. unit effort]]),0,(CatTemplate[[#This Row],[St. unit effort]] * CatTemplate[[#This Row],[Year17]])*8/ParRatePM)</f>
        <v>0</v>
      </c>
      <c r="DS175" s="57">
        <f>IF(ISBLANK(CatTemplate[[#This Row],[St. unit effort]]),0,(CatTemplate[[#This Row],[St. unit effort]] * CatTemplate[[#This Row],[Year18]])*8/ParRatePM)</f>
        <v>0</v>
      </c>
      <c r="DT175" s="57">
        <f>IF(ISBLANK(CatTemplate[[#This Row],[St. unit effort]]),0,(CatTemplate[[#This Row],[St. unit effort]] * CatTemplate[[#This Row],[Year19]])*8/ParRatePM)</f>
        <v>0</v>
      </c>
      <c r="DU175" s="57">
        <f>IF(ISBLANK(CatTemplate[[#This Row],[St. unit effort]]),0,(CatTemplate[[#This Row],[St. unit effort]] * CatTemplate[[#This Row],[Year20]])*8/ParRatePM)</f>
        <v>0</v>
      </c>
      <c r="DV175" s="54">
        <f>SUM(CatTemplate[[#This Row],[PM1]:[PM20]])</f>
        <v>0</v>
      </c>
      <c r="DW175" s="56">
        <f t="shared" si="61"/>
        <v>0</v>
      </c>
      <c r="DX175" s="56">
        <f t="shared" si="61"/>
        <v>0</v>
      </c>
      <c r="DY175" s="56">
        <f t="shared" si="61"/>
        <v>0</v>
      </c>
      <c r="DZ175" s="56">
        <f t="shared" si="61"/>
        <v>0</v>
      </c>
      <c r="EA175" s="56">
        <f t="shared" si="61"/>
        <v>0</v>
      </c>
      <c r="EB175" s="56">
        <f t="shared" si="61"/>
        <v>0</v>
      </c>
      <c r="EC175" s="56">
        <f t="shared" si="61"/>
        <v>0</v>
      </c>
      <c r="ED175" s="56">
        <f t="shared" si="61"/>
        <v>0</v>
      </c>
      <c r="EE175" s="56">
        <f t="shared" si="61"/>
        <v>0</v>
      </c>
      <c r="EF175" s="56">
        <f t="shared" si="61"/>
        <v>0</v>
      </c>
      <c r="EG175" s="56">
        <f t="shared" si="61"/>
        <v>0</v>
      </c>
      <c r="EH175" s="56">
        <f t="shared" si="61"/>
        <v>0</v>
      </c>
      <c r="EI175" s="56">
        <f t="shared" si="61"/>
        <v>0</v>
      </c>
      <c r="EJ175" s="56">
        <f t="shared" si="61"/>
        <v>0</v>
      </c>
      <c r="EK175" s="56">
        <f t="shared" si="61"/>
        <v>0</v>
      </c>
      <c r="EL175" s="56">
        <f t="shared" si="61"/>
        <v>0</v>
      </c>
      <c r="EM175" s="56">
        <f t="shared" si="59"/>
        <v>0</v>
      </c>
      <c r="EN175" s="56">
        <f t="shared" si="59"/>
        <v>0</v>
      </c>
      <c r="EO175" s="56">
        <f t="shared" si="59"/>
        <v>0</v>
      </c>
      <c r="EP175" s="56">
        <f t="shared" si="59"/>
        <v>0</v>
      </c>
      <c r="EQ175" s="30">
        <f>CatTemplate[[#This Row],[Eq. unit cost]] * CatTemplate[[#This Row],[Eq. quantity]]</f>
        <v>0</v>
      </c>
      <c r="ER175" s="30">
        <f>CatTemplate[[#This Row],[Cons. unit cost]] *CatTemplate[[#This Row],[Cons. quantity]]</f>
        <v>0</v>
      </c>
      <c r="ES175" s="30">
        <f>CatTemplate[[#This Row],[Oth. unit cost]] *CatTemplate[[#This Row],[Oth. quantity]]</f>
        <v>0</v>
      </c>
      <c r="ET175" s="55">
        <f>SUM(CatTemplate[[#This Row],[CO1]:[CO20]])</f>
        <v>0</v>
      </c>
      <c r="EU175" s="56">
        <f t="shared" si="62"/>
        <v>0</v>
      </c>
      <c r="EV175" s="56">
        <f t="shared" si="62"/>
        <v>0</v>
      </c>
      <c r="EW175" s="56">
        <f t="shared" si="62"/>
        <v>0</v>
      </c>
      <c r="EX175" s="56">
        <f t="shared" si="62"/>
        <v>0</v>
      </c>
      <c r="EY175" s="56">
        <f t="shared" si="62"/>
        <v>0</v>
      </c>
      <c r="EZ175" s="56">
        <f t="shared" si="62"/>
        <v>0</v>
      </c>
      <c r="FA175" s="56">
        <f t="shared" si="62"/>
        <v>0</v>
      </c>
      <c r="FB175" s="56">
        <f t="shared" si="62"/>
        <v>0</v>
      </c>
      <c r="FC175" s="56">
        <f t="shared" si="62"/>
        <v>0</v>
      </c>
      <c r="FD175" s="56">
        <f t="shared" si="62"/>
        <v>0</v>
      </c>
      <c r="FE175" s="56">
        <f t="shared" si="62"/>
        <v>0</v>
      </c>
      <c r="FF175" s="56">
        <f t="shared" si="62"/>
        <v>0</v>
      </c>
      <c r="FG175" s="56">
        <f t="shared" si="62"/>
        <v>0</v>
      </c>
      <c r="FH175" s="56">
        <f t="shared" si="62"/>
        <v>0</v>
      </c>
      <c r="FI175" s="56">
        <f t="shared" si="62"/>
        <v>0</v>
      </c>
      <c r="FJ175" s="56">
        <f t="shared" si="62"/>
        <v>0</v>
      </c>
      <c r="FK175" s="56">
        <f t="shared" si="60"/>
        <v>0</v>
      </c>
      <c r="FL175" s="56">
        <f t="shared" si="60"/>
        <v>0</v>
      </c>
      <c r="FM175" s="56">
        <f t="shared" si="60"/>
        <v>0</v>
      </c>
      <c r="FN175" s="56">
        <f t="shared" si="60"/>
        <v>0</v>
      </c>
      <c r="FO175" s="58">
        <f>SUM(CatTemplate[[#This Row],[CS1]:[CS20]])</f>
        <v>0</v>
      </c>
      <c r="FP175" s="59">
        <f>CatTemplate[[#This Row],[Total Oth. cost]]+CatTemplate[[#This Row],[Total St. Cost]]</f>
        <v>0</v>
      </c>
      <c r="FQ175" s="33" t="e">
        <f t="shared" si="49"/>
        <v>#VALUE!</v>
      </c>
      <c r="FR175" s="33" t="e">
        <f t="shared" si="50"/>
        <v>#VALUE!</v>
      </c>
      <c r="FS175" s="30" t="e">
        <f>(CatTemplate[[#This Row],[CO1]] + CatTemplate[[#This Row],[CS1]]) * (1 + getRateOHFinal) * getRateMarkupFinal</f>
        <v>#VALUE!</v>
      </c>
      <c r="FT175" s="30" t="e">
        <f>(CatTemplate[[#This Row],[CO2]] + CatTemplate[[#This Row],[CS2]]) * (1 + getRateOHFinal) * getRateMarkupFinal</f>
        <v>#VALUE!</v>
      </c>
      <c r="FU175" s="30" t="e">
        <f>(CatTemplate[[#This Row],[CO3]] + CatTemplate[[#This Row],[CS3]]) * (1 + getRateOHFinal) * getRateMarkupFinal</f>
        <v>#VALUE!</v>
      </c>
      <c r="FV175" s="30" t="e">
        <f>(CatTemplate[[#This Row],[CO4]] + CatTemplate[[#This Row],[CS4]]) * (1 + getRateOHFinal) * getRateMarkupFinal</f>
        <v>#VALUE!</v>
      </c>
      <c r="FW175" s="30" t="e">
        <f>(CatTemplate[[#This Row],[CO5]] + CatTemplate[[#This Row],[CS5]]) * (1 + getRateOHFinal) * getRateMarkupFinal</f>
        <v>#VALUE!</v>
      </c>
      <c r="FX175" s="30" t="e">
        <f>(CatTemplate[[#This Row],[CO6]] + CatTemplate[[#This Row],[CS6]]) * (1 + getRateOHFinal) * getRateMarkupFinal</f>
        <v>#VALUE!</v>
      </c>
      <c r="FY175" s="30" t="e">
        <f>(CatTemplate[[#This Row],[CO7]] + CatTemplate[[#This Row],[CS7]]) * (1 + getRateOHFinal) * getRateMarkupFinal</f>
        <v>#VALUE!</v>
      </c>
      <c r="FZ175" s="30" t="e">
        <f>(CatTemplate[[#This Row],[CO8]] + CatTemplate[[#This Row],[CS8]]) * (1 + getRateOHFinal) * getRateMarkupFinal</f>
        <v>#VALUE!</v>
      </c>
      <c r="GA175" s="30" t="e">
        <f>(CatTemplate[[#This Row],[CO9]] + CatTemplate[[#This Row],[CS9]]) * (1 + getRateOHFinal) * getRateMarkupFinal</f>
        <v>#VALUE!</v>
      </c>
      <c r="GB175" s="30" t="e">
        <f>(CatTemplate[[#This Row],[CO10]] + CatTemplate[[#This Row],[CS10]]) * (1 + getRateOHFinal) * getRateMarkupFinal</f>
        <v>#VALUE!</v>
      </c>
      <c r="GC175" s="30" t="e">
        <f>(CatTemplate[[#This Row],[CO11]] + CatTemplate[[#This Row],[CS11]]) * (1 + getRateOHFinal) * getRateMarkupFinal</f>
        <v>#VALUE!</v>
      </c>
      <c r="GD175" s="30" t="e">
        <f>(CatTemplate[[#This Row],[CO12]] + CatTemplate[[#This Row],[CS12]]) * (1 + getRateOHFinal) * getRateMarkupFinal</f>
        <v>#VALUE!</v>
      </c>
      <c r="GE175" s="30" t="e">
        <f>(CatTemplate[[#This Row],[CO13]] + CatTemplate[[#This Row],[CS13]]) * (1 + getRateOHFinal) * getRateMarkupFinal</f>
        <v>#VALUE!</v>
      </c>
      <c r="GF175" s="30" t="e">
        <f>(CatTemplate[[#This Row],[CO14]] + CatTemplate[[#This Row],[CS14]]) * (1 + getRateOHFinal) * getRateMarkupFinal</f>
        <v>#VALUE!</v>
      </c>
      <c r="GG175" s="30" t="e">
        <f>(CatTemplate[[#This Row],[CO15]] + CatTemplate[[#This Row],[CS15]]) * (1 + getRateOHFinal) * getRateMarkupFinal</f>
        <v>#VALUE!</v>
      </c>
      <c r="GH175" s="30" t="e">
        <f>(CatTemplate[[#This Row],[CO16]] + CatTemplate[[#This Row],[CS16]]) * (1 + getRateOHFinal) * getRateMarkupFinal</f>
        <v>#VALUE!</v>
      </c>
      <c r="GI175" s="30" t="e">
        <f>(CatTemplate[[#This Row],[CO17]] + CatTemplate[[#This Row],[CS17]]) * (1 + getRateOHFinal) * getRateMarkupFinal</f>
        <v>#VALUE!</v>
      </c>
      <c r="GJ175" s="30" t="e">
        <f>(CatTemplate[[#This Row],[CO18]] + CatTemplate[[#This Row],[CS18]]) * (1 + getRateOHFinal) * getRateMarkupFinal</f>
        <v>#VALUE!</v>
      </c>
      <c r="GK175" s="30" t="e">
        <f>(CatTemplate[[#This Row],[CO19]] + CatTemplate[[#This Row],[CS19]]) * (1 + getRateOHFinal) * getRateMarkupFinal</f>
        <v>#VALUE!</v>
      </c>
      <c r="GL175" s="30" t="e">
        <f>(CatTemplate[[#This Row],[CO20]] + CatTemplate[[#This Row],[CS20]]) * (1 + getRateOHFinal) * getRateMarkupFinal</f>
        <v>#VALUE!</v>
      </c>
      <c r="GM175" s="30" t="e">
        <f t="shared" si="51"/>
        <v>#VALUE!</v>
      </c>
      <c r="GN175" s="30" t="e">
        <f t="shared" si="52"/>
        <v>#VALUE!</v>
      </c>
      <c r="GO175" s="30" t="e">
        <f t="shared" si="53"/>
        <v>#VALUE!</v>
      </c>
      <c r="GP175" s="30" t="e">
        <f t="shared" si="54"/>
        <v>#VALUE!</v>
      </c>
      <c r="GQ175" s="30" t="e">
        <f>(CatTemplate[[#This Row],[CO1]]+CatTemplate[[#This Row],[CS1]]) * (1+ getRateOHFinal) * (1 + getRateMarkupFinal)</f>
        <v>#VALUE!</v>
      </c>
      <c r="GR175" s="30" t="e">
        <f>(CatTemplate[[#This Row],[CO2]]+CatTemplate[[#This Row],[CS2]]) * (1+ getRateOHFinal) * (1 + getRateMarkupFinal)</f>
        <v>#VALUE!</v>
      </c>
      <c r="GS175" s="30" t="e">
        <f>(CatTemplate[[#This Row],[CO3]]+CatTemplate[[#This Row],[CS3]]) * (1+ getRateOHFinal) * (1 + getRateMarkupFinal)</f>
        <v>#VALUE!</v>
      </c>
      <c r="GT175" s="30" t="e">
        <f>(CatTemplate[[#This Row],[CO4]]+CatTemplate[[#This Row],[CS4]]) * (1+ getRateOHFinal) * (1 + getRateMarkupFinal)</f>
        <v>#VALUE!</v>
      </c>
      <c r="GU175" s="30" t="e">
        <f>(CatTemplate[[#This Row],[CO5]]+CatTemplate[[#This Row],[CS5]]) * (1+ getRateOHFinal) * (1 + getRateMarkupFinal)</f>
        <v>#VALUE!</v>
      </c>
      <c r="GV175" s="30" t="e">
        <f>(CatTemplate[[#This Row],[CO6]]+CatTemplate[[#This Row],[CS6]]) * (1+ getRateOHFinal) * (1 + getRateMarkupFinal)</f>
        <v>#VALUE!</v>
      </c>
      <c r="GW175" s="30" t="e">
        <f>(CatTemplate[[#This Row],[CO7]]+CatTemplate[[#This Row],[CS7]]) * (1+ getRateOHFinal) * (1 + getRateMarkupFinal)</f>
        <v>#VALUE!</v>
      </c>
      <c r="GX175" s="30" t="e">
        <f>(CatTemplate[[#This Row],[CO8]]+CatTemplate[[#This Row],[CS8]]) * (1+ getRateOHFinal) * (1 + getRateMarkupFinal)</f>
        <v>#VALUE!</v>
      </c>
      <c r="GY175" s="30" t="e">
        <f>(CatTemplate[[#This Row],[CO9]]+CatTemplate[[#This Row],[CS9]]) * (1+ getRateOHFinal) * (1 + getRateMarkupFinal)</f>
        <v>#VALUE!</v>
      </c>
      <c r="GZ175" s="30" t="e">
        <f>(CatTemplate[[#This Row],[CO10]]+CatTemplate[[#This Row],[CS10]]) * (1+ getRateOHFinal) * (1 + getRateMarkupFinal)</f>
        <v>#VALUE!</v>
      </c>
      <c r="HA175" s="30" t="e">
        <f>(CatTemplate[[#This Row],[CO11]]+CatTemplate[[#This Row],[CS11]]) * (1+ getRateOHFinal) * (1 + getRateMarkupFinal)</f>
        <v>#VALUE!</v>
      </c>
      <c r="HB175" s="30" t="e">
        <f>(CatTemplate[[#This Row],[CO12]]+CatTemplate[[#This Row],[CS12]]) * (1+ getRateOHFinal) * (1 + getRateMarkupFinal)</f>
        <v>#VALUE!</v>
      </c>
      <c r="HC175" s="30" t="e">
        <f>(CatTemplate[[#This Row],[CO13]]+CatTemplate[[#This Row],[CS13]]) * (1+ getRateOHFinal) * (1 + getRateMarkupFinal)</f>
        <v>#VALUE!</v>
      </c>
      <c r="HD175" s="30" t="e">
        <f>(CatTemplate[[#This Row],[CO14]]+CatTemplate[[#This Row],[CS14]]) * (1+ getRateOHFinal) * (1 + getRateMarkupFinal)</f>
        <v>#VALUE!</v>
      </c>
      <c r="HE175" s="30" t="e">
        <f>(CatTemplate[[#This Row],[CO15]]+CatTemplate[[#This Row],[CS15]]) * (1+ getRateOHFinal) * (1 + getRateMarkupFinal)</f>
        <v>#VALUE!</v>
      </c>
      <c r="HF175" s="30" t="e">
        <f>(CatTemplate[[#This Row],[CO16]]+CatTemplate[[#This Row],[CS16]]) * (1+ getRateOHFinal) * (1 + getRateMarkupFinal)</f>
        <v>#VALUE!</v>
      </c>
      <c r="HG175" s="30" t="e">
        <f>(CatTemplate[[#This Row],[CO17]]+CatTemplate[[#This Row],[CS17]]) * (1+ getRateOHFinal) * (1 + getRateMarkupFinal)</f>
        <v>#VALUE!</v>
      </c>
      <c r="HH175" s="30" t="e">
        <f>(CatTemplate[[#This Row],[CO18]]+CatTemplate[[#This Row],[CS18]]) * (1+ getRateOHFinal) * (1 + getRateMarkupFinal)</f>
        <v>#VALUE!</v>
      </c>
      <c r="HI175" s="30" t="e">
        <f>(CatTemplate[[#This Row],[CO19]]+CatTemplate[[#This Row],[CS19]]) * (1+ getRateOHFinal) * (1 + getRateMarkupFinal)</f>
        <v>#VALUE!</v>
      </c>
      <c r="HJ175" s="30" t="e">
        <f>(CatTemplate[[#This Row],[CO20]]+CatTemplate[[#This Row],[CS20]]) * (1+ getRateOHFinal) * (1 + getRateMarkupFinal)</f>
        <v>#VALUE!</v>
      </c>
      <c r="HK175" s="39" t="e">
        <f>CatTemplate[[#This Row],[Total cost]]+CatTemplate[[#This Row],[OH Amount]]+CatTemplate[[#This Row],[Markup]]</f>
        <v>#VALUE!</v>
      </c>
      <c r="HL175" s="63">
        <f>IF(CatTemplate[[#This Row],[Units]]="Days",CatTemplate[[#This Row],[Project quantity]]*CatTemplate[[#This Row],[St. unit effort]],CatTemplate[[#This Row],[Project quantity]])</f>
        <v>0</v>
      </c>
      <c r="HM175" s="287">
        <f>IFERROR(CatTemplate[[#This Row],[Total Price]]/(CatTemplate[[#This Row],[Final Quantity]]),0)</f>
        <v>0</v>
      </c>
      <c r="HN175" s="261"/>
    </row>
    <row r="176" spans="2:222" x14ac:dyDescent="0.2">
      <c r="B176" s="6" t="s">
        <v>75</v>
      </c>
      <c r="C176" s="22">
        <v>2</v>
      </c>
      <c r="D176" s="7" t="s">
        <v>75</v>
      </c>
      <c r="E176" s="24">
        <v>10</v>
      </c>
      <c r="F176" s="18" t="s">
        <v>164</v>
      </c>
      <c r="G176" s="26">
        <v>62</v>
      </c>
      <c r="H176" s="18" t="s">
        <v>169</v>
      </c>
      <c r="I176" s="18" t="s">
        <v>900</v>
      </c>
      <c r="J176" s="15" t="s">
        <v>28</v>
      </c>
      <c r="K176" s="15"/>
      <c r="L176" s="15" t="s">
        <v>140</v>
      </c>
      <c r="M176" s="15" t="s">
        <v>890</v>
      </c>
      <c r="N176" s="15" t="s">
        <v>858</v>
      </c>
      <c r="O176" s="320"/>
      <c r="P176" s="71"/>
      <c r="Q176" s="108"/>
      <c r="R176" s="73"/>
      <c r="S176" s="97"/>
      <c r="T176" s="100">
        <f>getEqUnitCost</f>
        <v>0</v>
      </c>
      <c r="U176" s="73">
        <f>getEqUnitEffort</f>
        <v>0</v>
      </c>
      <c r="V176" s="101">
        <f>getEqQuantity</f>
        <v>0</v>
      </c>
      <c r="W176" s="320"/>
      <c r="X176" s="100">
        <f>getConsUnitCost</f>
        <v>0</v>
      </c>
      <c r="Y176" s="73">
        <f>getConsUnitEffort</f>
        <v>0</v>
      </c>
      <c r="Z176" s="14">
        <f>getConsQuantity</f>
        <v>0</v>
      </c>
      <c r="AA176" s="320"/>
      <c r="AB176" s="72"/>
      <c r="AC176" s="112"/>
      <c r="AD176" s="14">
        <f>getOthQuantity</f>
        <v>0</v>
      </c>
      <c r="AE176" s="320"/>
      <c r="AF176" s="28" t="str">
        <f>IF(ISBLANK(CatTemplate[[#This Row],[Resource type]]),"",CatTemplate[[#This Row],[Resource type]])</f>
        <v>CIEC CRA</v>
      </c>
      <c r="AG176" s="242">
        <f>getStaffUnitCost</f>
        <v>529.72667641480098</v>
      </c>
      <c r="AH176" s="113">
        <f>getStaffUnitEffort</f>
        <v>0</v>
      </c>
      <c r="AI176" s="40">
        <f>getStaffQuantity</f>
        <v>0</v>
      </c>
      <c r="AJ176" s="41">
        <f>CatTemplate[[#This Row],[St. quantity]]*8/ParRatePM</f>
        <v>0</v>
      </c>
      <c r="AK176" s="320"/>
      <c r="AL176" s="53" t="str">
        <f>CatTemplate[[#This Row],[Item type]]</f>
        <v>Days</v>
      </c>
      <c r="AM176" s="12">
        <f>SUM(CatTemplate[[#This Row],[Year1]:[Year20]])</f>
        <v>0</v>
      </c>
      <c r="AN176" s="52"/>
      <c r="AO176" s="52"/>
      <c r="AP176" s="52"/>
      <c r="AQ176" s="8"/>
      <c r="AR176" s="8"/>
      <c r="AS176" s="8"/>
      <c r="AT176" s="8"/>
      <c r="AU176" s="8"/>
      <c r="AV176" s="8"/>
      <c r="AW176" s="8"/>
      <c r="AX176" s="8"/>
      <c r="AY176" s="8"/>
      <c r="AZ176" s="8"/>
      <c r="BA176" s="8"/>
      <c r="BB176" s="8"/>
      <c r="BC176" s="8"/>
      <c r="BD176" s="8"/>
      <c r="BE176" s="8"/>
      <c r="BF176" s="8"/>
      <c r="BG176" s="36"/>
      <c r="BH176" s="320"/>
      <c r="BI176" s="37" t="str">
        <f>getCostCategory</f>
        <v>07 Other costs</v>
      </c>
      <c r="BJ176" s="37" t="str">
        <f>getSection</f>
        <v>02 Patient visits and data collection</v>
      </c>
      <c r="BK176" s="32" t="str">
        <f>getObject</f>
        <v>Patient visits and data collection</v>
      </c>
      <c r="BL176" s="30">
        <f>IFERROR(getUnitCost * IF(CatTemplate[[#This Row],[Cost Category Comp.]]="01 Staff costs", 1,1),0)</f>
        <v>529.72667641480098</v>
      </c>
      <c r="BM176" s="29">
        <f>IF(AND(ISBLANK(CatTemplate[[#This Row],[Eq. unit cost]]),ISBLANK(CatTemplate[[#This Row],[Cons. unit cost]]),ISBLANK(CatTemplate[[#This Row],[Oth. unit cost]])), 0, IF(getUnitEffort =0,1,getUnitEffort) * CatTemplate[[#This Row],[Year1]])</f>
        <v>0</v>
      </c>
      <c r="BN176" s="29">
        <f>IF(AND(ISBLANK(CatTemplate[[#This Row],[Eq. unit cost]]),ISBLANK(CatTemplate[[#This Row],[Cons. unit cost]]),ISBLANK(CatTemplate[[#This Row],[Oth. unit cost]])), 0, IF(getUnitEffort =0,1,getUnitEffort) * CatTemplate[[#This Row],[Year2]])</f>
        <v>0</v>
      </c>
      <c r="BO176" s="29">
        <f>IF(AND(ISBLANK(CatTemplate[[#This Row],[Eq. unit cost]]),ISBLANK(CatTemplate[[#This Row],[Cons. unit cost]]),ISBLANK(CatTemplate[[#This Row],[Oth. unit cost]])), 0, IF(getUnitEffort =0,1,getUnitEffort) * CatTemplate[[#This Row],[Year3]])</f>
        <v>0</v>
      </c>
      <c r="BP176" s="29">
        <f>IF(AND(ISBLANK(CatTemplate[[#This Row],[Eq. unit cost]]),ISBLANK(CatTemplate[[#This Row],[Cons. unit cost]]),ISBLANK(CatTemplate[[#This Row],[Oth. unit cost]])), 0, IF(getUnitEffort =0,1,getUnitEffort) * CatTemplate[[#This Row],[Year4]])</f>
        <v>0</v>
      </c>
      <c r="BQ176" s="29">
        <f>IF(AND(ISBLANK(CatTemplate[[#This Row],[Eq. unit cost]]),ISBLANK(CatTemplate[[#This Row],[Cons. unit cost]]),ISBLANK(CatTemplate[[#This Row],[Oth. unit cost]])), 0, IF(getUnitEffort =0,1,getUnitEffort) * CatTemplate[[#This Row],[Year5]])</f>
        <v>0</v>
      </c>
      <c r="BR176" s="29">
        <f>IF(AND(ISBLANK(CatTemplate[[#This Row],[Eq. unit cost]]),ISBLANK(CatTemplate[[#This Row],[Cons. unit cost]]),ISBLANK(CatTemplate[[#This Row],[Oth. unit cost]])), 0, IF(getUnitEffort =0,1,getUnitEffort) * CatTemplate[[#This Row],[Year6]])</f>
        <v>0</v>
      </c>
      <c r="BS176" s="29">
        <f>IF(AND(ISBLANK(CatTemplate[[#This Row],[Eq. unit cost]]),ISBLANK(CatTemplate[[#This Row],[Cons. unit cost]]),ISBLANK(CatTemplate[[#This Row],[Oth. unit cost]])), 0, IF(getUnitEffort =0,1,getUnitEffort) * CatTemplate[[#This Row],[Year7]])</f>
        <v>0</v>
      </c>
      <c r="BT176" s="29">
        <f>IF(AND(ISBLANK(CatTemplate[[#This Row],[Eq. unit cost]]),ISBLANK(CatTemplate[[#This Row],[Cons. unit cost]]),ISBLANK(CatTemplate[[#This Row],[Oth. unit cost]])), 0, IF(getUnitEffort =0,1,getUnitEffort) * CatTemplate[[#This Row],[Year8]])</f>
        <v>0</v>
      </c>
      <c r="BU176" s="29">
        <f>IF(AND(ISBLANK(CatTemplate[[#This Row],[Eq. unit cost]]),ISBLANK(CatTemplate[[#This Row],[Cons. unit cost]]),ISBLANK(CatTemplate[[#This Row],[Oth. unit cost]])), 0, IF(getUnitEffort =0,1,getUnitEffort) * CatTemplate[[#This Row],[Year9]])</f>
        <v>0</v>
      </c>
      <c r="BV176" s="29">
        <f>IF(AND(ISBLANK(CatTemplate[[#This Row],[Eq. unit cost]]),ISBLANK(CatTemplate[[#This Row],[Cons. unit cost]]),ISBLANK(CatTemplate[[#This Row],[Oth. unit cost]])), 0, IF(getUnitEffort =0,1,getUnitEffort) * CatTemplate[[#This Row],[Year10]])</f>
        <v>0</v>
      </c>
      <c r="BW176" s="29">
        <f>IF(AND(ISBLANK(CatTemplate[[#This Row],[Eq. unit cost]]),ISBLANK(CatTemplate[[#This Row],[Cons. unit cost]]),ISBLANK(CatTemplate[[#This Row],[Oth. unit cost]])), 0, IF(getUnitEffort =0,1,getUnitEffort) * CatTemplate[[#This Row],[Year11]])</f>
        <v>0</v>
      </c>
      <c r="BX176" s="29">
        <f>IF(AND(ISBLANK(CatTemplate[[#This Row],[Eq. unit cost]]),ISBLANK(CatTemplate[[#This Row],[Cons. unit cost]]),ISBLANK(CatTemplate[[#This Row],[Oth. unit cost]])), 0, IF(getUnitEffort =0,1,getUnitEffort) * CatTemplate[[#This Row],[Year12]])</f>
        <v>0</v>
      </c>
      <c r="BY176" s="29">
        <f>IF(AND(ISBLANK(CatTemplate[[#This Row],[Eq. unit cost]]),ISBLANK(CatTemplate[[#This Row],[Cons. unit cost]]),ISBLANK(CatTemplate[[#This Row],[Oth. unit cost]])), 0, IF(getUnitEffort =0,1,getUnitEffort) * CatTemplate[[#This Row],[Year13]])</f>
        <v>0</v>
      </c>
      <c r="BZ176" s="29">
        <f>IF(AND(ISBLANK(CatTemplate[[#This Row],[Eq. unit cost]]),ISBLANK(CatTemplate[[#This Row],[Cons. unit cost]]),ISBLANK(CatTemplate[[#This Row],[Oth. unit cost]])), 0, IF(getUnitEffort =0,1,getUnitEffort) * CatTemplate[[#This Row],[Year14]])</f>
        <v>0</v>
      </c>
      <c r="CA176" s="29">
        <f>IF(AND(ISBLANK(CatTemplate[[#This Row],[Eq. unit cost]]),ISBLANK(CatTemplate[[#This Row],[Cons. unit cost]]),ISBLANK(CatTemplate[[#This Row],[Oth. unit cost]])), 0, IF(getUnitEffort =0,1,getUnitEffort) * CatTemplate[[#This Row],[Year15]])</f>
        <v>0</v>
      </c>
      <c r="CB176" s="29">
        <f>IF(AND(ISBLANK(CatTemplate[[#This Row],[Eq. unit cost]]),ISBLANK(CatTemplate[[#This Row],[Cons. unit cost]]),ISBLANK(CatTemplate[[#This Row],[Oth. unit cost]])), 0, IF(getUnitEffort =0,1,getUnitEffort) * CatTemplate[[#This Row],[Year16]])</f>
        <v>0</v>
      </c>
      <c r="CC176" s="29">
        <f>IF(AND(ISBLANK(CatTemplate[[#This Row],[Eq. unit cost]]),ISBLANK(CatTemplate[[#This Row],[Cons. unit cost]]),ISBLANK(CatTemplate[[#This Row],[Oth. unit cost]])), 0, IF(getUnitEffort =0,1,getUnitEffort) * CatTemplate[[#This Row],[Year17]])</f>
        <v>0</v>
      </c>
      <c r="CD176" s="29">
        <f>IF(AND(ISBLANK(CatTemplate[[#This Row],[Eq. unit cost]]),ISBLANK(CatTemplate[[#This Row],[Cons. unit cost]]),ISBLANK(CatTemplate[[#This Row],[Oth. unit cost]])), 0, IF(getUnitEffort =0,1,getUnitEffort) * CatTemplate[[#This Row],[Year18]])</f>
        <v>0</v>
      </c>
      <c r="CE176" s="29">
        <f>IF(AND(ISBLANK(CatTemplate[[#This Row],[Eq. unit cost]]),ISBLANK(CatTemplate[[#This Row],[Cons. unit cost]]),ISBLANK(CatTemplate[[#This Row],[Oth. unit cost]])), 0, IF(getUnitEffort =0,1,getUnitEffort) * CatTemplate[[#This Row],[Year19]])</f>
        <v>0</v>
      </c>
      <c r="CF176" s="29">
        <f>IF(AND(ISBLANK(CatTemplate[[#This Row],[Eq. unit cost]]),ISBLANK(CatTemplate[[#This Row],[Cons. unit cost]]),ISBLANK(CatTemplate[[#This Row],[Oth. unit cost]])), 0, IF(getUnitEffort =0,1,getUnitEffort) * CatTemplate[[#This Row],[Year20]])</f>
        <v>0</v>
      </c>
      <c r="CG176" s="45">
        <f>SUM(CatTemplate[[#This Row],[Q1]:[Q20]])</f>
        <v>0</v>
      </c>
      <c r="CH176" s="29">
        <f>IF(ISBLANK(CatTemplate[[#This Row],[St. unit effort]]),0,(CatTemplate[[#This Row],[St. unit effort]] * CatTemplate[[#This Row],[Year1]]))</f>
        <v>0</v>
      </c>
      <c r="CI176" s="29">
        <f>IF(ISBLANK(CatTemplate[[#This Row],[St. unit effort]]),0,(CatTemplate[[#This Row],[St. unit effort]] * CatTemplate[[#This Row],[Year2]]))</f>
        <v>0</v>
      </c>
      <c r="CJ176" s="29">
        <f>IF(ISBLANK(CatTemplate[[#This Row],[St. unit effort]]),0,(CatTemplate[[#This Row],[St. unit effort]] * CatTemplate[[#This Row],[Year3]]))</f>
        <v>0</v>
      </c>
      <c r="CK176" s="29">
        <f>IF(ISBLANK(CatTemplate[[#This Row],[St. unit effort]]),0,(CatTemplate[[#This Row],[St. unit effort]] * CatTemplate[[#This Row],[Year4]]))</f>
        <v>0</v>
      </c>
      <c r="CL176" s="29">
        <f>IF(ISBLANK(CatTemplate[[#This Row],[St. unit effort]]),0,(CatTemplate[[#This Row],[St. unit effort]] * CatTemplate[[#This Row],[Year5]]))</f>
        <v>0</v>
      </c>
      <c r="CM176" s="29">
        <f>IF(ISBLANK(CatTemplate[[#This Row],[St. unit effort]]),0,(CatTemplate[[#This Row],[St. unit effort]] * CatTemplate[[#This Row],[Year6]]))</f>
        <v>0</v>
      </c>
      <c r="CN176" s="29">
        <f>IF(ISBLANK(CatTemplate[[#This Row],[St. unit effort]]),0,(CatTemplate[[#This Row],[St. unit effort]] * CatTemplate[[#This Row],[Year7]]))</f>
        <v>0</v>
      </c>
      <c r="CO176" s="29">
        <f>IF(ISBLANK(CatTemplate[[#This Row],[St. unit effort]]),0,(CatTemplate[[#This Row],[St. unit effort]] * CatTemplate[[#This Row],[Year8]]))</f>
        <v>0</v>
      </c>
      <c r="CP176" s="29">
        <f>IF(ISBLANK(CatTemplate[[#This Row],[St. unit effort]]),0,(CatTemplate[[#This Row],[St. unit effort]] * CatTemplate[[#This Row],[Year9]]))</f>
        <v>0</v>
      </c>
      <c r="CQ176" s="29">
        <f>IF(ISBLANK(CatTemplate[[#This Row],[St. unit effort]]),0,(CatTemplate[[#This Row],[St. unit effort]] * CatTemplate[[#This Row],[Year10]]))</f>
        <v>0</v>
      </c>
      <c r="CR176" s="29">
        <f>IF(ISBLANK(CatTemplate[[#This Row],[St. unit effort]]),0,(CatTemplate[[#This Row],[St. unit effort]] * CatTemplate[[#This Row],[Year11]]))</f>
        <v>0</v>
      </c>
      <c r="CS176" s="29">
        <f>IF(ISBLANK(CatTemplate[[#This Row],[St. unit effort]]),0,(CatTemplate[[#This Row],[St. unit effort]] * CatTemplate[[#This Row],[Year12]]))</f>
        <v>0</v>
      </c>
      <c r="CT176" s="29">
        <f>IF(ISBLANK(CatTemplate[[#This Row],[St. unit effort]]),0,(CatTemplate[[#This Row],[St. unit effort]] * CatTemplate[[#This Row],[Year13]]))</f>
        <v>0</v>
      </c>
      <c r="CU176" s="29">
        <f>IF(ISBLANK(CatTemplate[[#This Row],[St. unit effort]]),0,(CatTemplate[[#This Row],[St. unit effort]] * CatTemplate[[#This Row],[Year14]]))</f>
        <v>0</v>
      </c>
      <c r="CV176" s="29">
        <f>IF(ISBLANK(CatTemplate[[#This Row],[St. unit effort]]),0,(CatTemplate[[#This Row],[St. unit effort]] * CatTemplate[[#This Row],[Year15]]))</f>
        <v>0</v>
      </c>
      <c r="CW176" s="29">
        <f>IF(ISBLANK(CatTemplate[[#This Row],[St. unit effort]]),0,(CatTemplate[[#This Row],[St. unit effort]] * CatTemplate[[#This Row],[Year16]]))</f>
        <v>0</v>
      </c>
      <c r="CX176" s="29">
        <f>IF(ISBLANK(CatTemplate[[#This Row],[St. unit effort]]),0,(CatTemplate[[#This Row],[St. unit effort]] * CatTemplate[[#This Row],[Year17]]))</f>
        <v>0</v>
      </c>
      <c r="CY176" s="29">
        <f>IF(ISBLANK(CatTemplate[[#This Row],[St. unit effort]]),0,(CatTemplate[[#This Row],[St. unit effort]] * CatTemplate[[#This Row],[Year18]]))</f>
        <v>0</v>
      </c>
      <c r="CZ176" s="29">
        <f>IF(ISBLANK(CatTemplate[[#This Row],[St. unit effort]]),0,(CatTemplate[[#This Row],[St. unit effort]] * CatTemplate[[#This Row],[Year19]]))</f>
        <v>0</v>
      </c>
      <c r="DA176" s="29">
        <f>IF(ISBLANK(CatTemplate[[#This Row],[St. unit effort]]),0,(CatTemplate[[#This Row],[St. unit effort]] * CatTemplate[[#This Row],[Year20]]))</f>
        <v>0</v>
      </c>
      <c r="DB176" s="57">
        <f>IF(ISBLANK(CatTemplate[[#This Row],[St. unit effort]]),0,(CatTemplate[[#This Row],[St. unit effort]] * CatTemplate[[#This Row],[Year1]])*8/ParRatePM)</f>
        <v>0</v>
      </c>
      <c r="DC176" s="57">
        <f>IF(ISBLANK(CatTemplate[[#This Row],[St. unit effort]]),0,(CatTemplate[[#This Row],[St. unit effort]] * CatTemplate[[#This Row],[Year2]])*8/ParRatePM)</f>
        <v>0</v>
      </c>
      <c r="DD176" s="57">
        <f>IF(ISBLANK(CatTemplate[[#This Row],[St. unit effort]]),0,(CatTemplate[[#This Row],[St. unit effort]] * CatTemplate[[#This Row],[Year3]])*8/ParRatePM)</f>
        <v>0</v>
      </c>
      <c r="DE176" s="57">
        <f>IF(ISBLANK(CatTemplate[[#This Row],[St. unit effort]]),0,(CatTemplate[[#This Row],[St. unit effort]] * CatTemplate[[#This Row],[Year4]])*8/ParRatePM)</f>
        <v>0</v>
      </c>
      <c r="DF176" s="57">
        <f>IF(ISBLANK(CatTemplate[[#This Row],[St. unit effort]]),0,(CatTemplate[[#This Row],[St. unit effort]] * CatTemplate[[#This Row],[Year5]])*8/ParRatePM)</f>
        <v>0</v>
      </c>
      <c r="DG176" s="57">
        <f>IF(ISBLANK(CatTemplate[[#This Row],[St. unit effort]]),0,(CatTemplate[[#This Row],[St. unit effort]] * CatTemplate[[#This Row],[Year6]])*8/ParRatePM)</f>
        <v>0</v>
      </c>
      <c r="DH176" s="57">
        <f>IF(ISBLANK(CatTemplate[[#This Row],[St. unit effort]]),0,(CatTemplate[[#This Row],[St. unit effort]] * CatTemplate[[#This Row],[Year7]])*8/ParRatePM)</f>
        <v>0</v>
      </c>
      <c r="DI176" s="57">
        <f>IF(ISBLANK(CatTemplate[[#This Row],[St. unit effort]]),0,(CatTemplate[[#This Row],[St. unit effort]] * CatTemplate[[#This Row],[Year8]])*8/ParRatePM)</f>
        <v>0</v>
      </c>
      <c r="DJ176" s="57">
        <f>IF(ISBLANK(CatTemplate[[#This Row],[St. unit effort]]),0,(CatTemplate[[#This Row],[St. unit effort]] * CatTemplate[[#This Row],[Year9]])*8/ParRatePM)</f>
        <v>0</v>
      </c>
      <c r="DK176" s="57">
        <f>IF(ISBLANK(CatTemplate[[#This Row],[St. unit effort]]),0,(CatTemplate[[#This Row],[St. unit effort]] * CatTemplate[[#This Row],[Year10]])*8/ParRatePM)</f>
        <v>0</v>
      </c>
      <c r="DL176" s="57">
        <f>IF(ISBLANK(CatTemplate[[#This Row],[St. unit effort]]),0,(CatTemplate[[#This Row],[St. unit effort]] * CatTemplate[[#This Row],[Year11]])*8/ParRatePM)</f>
        <v>0</v>
      </c>
      <c r="DM176" s="57">
        <f>IF(ISBLANK(CatTemplate[[#This Row],[St. unit effort]]),0,(CatTemplate[[#This Row],[St. unit effort]] * CatTemplate[[#This Row],[Year12]])*8/ParRatePM)</f>
        <v>0</v>
      </c>
      <c r="DN176" s="57">
        <f>IF(ISBLANK(CatTemplate[[#This Row],[St. unit effort]]),0,(CatTemplate[[#This Row],[St. unit effort]] * CatTemplate[[#This Row],[Year13]])*8/ParRatePM)</f>
        <v>0</v>
      </c>
      <c r="DO176" s="57">
        <f>IF(ISBLANK(CatTemplate[[#This Row],[St. unit effort]]),0,(CatTemplate[[#This Row],[St. unit effort]] * CatTemplate[[#This Row],[Year14]])*8/ParRatePM)</f>
        <v>0</v>
      </c>
      <c r="DP176" s="57">
        <f>IF(ISBLANK(CatTemplate[[#This Row],[St. unit effort]]),0,(CatTemplate[[#This Row],[St. unit effort]] * CatTemplate[[#This Row],[Year15]])*8/ParRatePM)</f>
        <v>0</v>
      </c>
      <c r="DQ176" s="57">
        <f>IF(ISBLANK(CatTemplate[[#This Row],[St. unit effort]]),0,(CatTemplate[[#This Row],[St. unit effort]] * CatTemplate[[#This Row],[Year16]])*8/ParRatePM)</f>
        <v>0</v>
      </c>
      <c r="DR176" s="57">
        <f>IF(ISBLANK(CatTemplate[[#This Row],[St. unit effort]]),0,(CatTemplate[[#This Row],[St. unit effort]] * CatTemplate[[#This Row],[Year17]])*8/ParRatePM)</f>
        <v>0</v>
      </c>
      <c r="DS176" s="57">
        <f>IF(ISBLANK(CatTemplate[[#This Row],[St. unit effort]]),0,(CatTemplate[[#This Row],[St. unit effort]] * CatTemplate[[#This Row],[Year18]])*8/ParRatePM)</f>
        <v>0</v>
      </c>
      <c r="DT176" s="57">
        <f>IF(ISBLANK(CatTemplate[[#This Row],[St. unit effort]]),0,(CatTemplate[[#This Row],[St. unit effort]] * CatTemplate[[#This Row],[Year19]])*8/ParRatePM)</f>
        <v>0</v>
      </c>
      <c r="DU176" s="57">
        <f>IF(ISBLANK(CatTemplate[[#This Row],[St. unit effort]]),0,(CatTemplate[[#This Row],[St. unit effort]] * CatTemplate[[#This Row],[Year20]])*8/ParRatePM)</f>
        <v>0</v>
      </c>
      <c r="DV176" s="54">
        <f>SUM(CatTemplate[[#This Row],[PM1]:[PM20]])</f>
        <v>0</v>
      </c>
      <c r="DW176" s="56">
        <f t="shared" si="61"/>
        <v>0</v>
      </c>
      <c r="DX176" s="56">
        <f t="shared" si="61"/>
        <v>0</v>
      </c>
      <c r="DY176" s="56">
        <f t="shared" si="61"/>
        <v>0</v>
      </c>
      <c r="DZ176" s="56">
        <f t="shared" si="61"/>
        <v>0</v>
      </c>
      <c r="EA176" s="56">
        <f t="shared" si="61"/>
        <v>0</v>
      </c>
      <c r="EB176" s="56">
        <f t="shared" si="61"/>
        <v>0</v>
      </c>
      <c r="EC176" s="56">
        <f t="shared" si="61"/>
        <v>0</v>
      </c>
      <c r="ED176" s="56">
        <f t="shared" si="61"/>
        <v>0</v>
      </c>
      <c r="EE176" s="56">
        <f t="shared" si="61"/>
        <v>0</v>
      </c>
      <c r="EF176" s="56">
        <f t="shared" si="61"/>
        <v>0</v>
      </c>
      <c r="EG176" s="56">
        <f t="shared" si="61"/>
        <v>0</v>
      </c>
      <c r="EH176" s="56">
        <f t="shared" si="61"/>
        <v>0</v>
      </c>
      <c r="EI176" s="56">
        <f t="shared" si="61"/>
        <v>0</v>
      </c>
      <c r="EJ176" s="56">
        <f t="shared" si="61"/>
        <v>0</v>
      </c>
      <c r="EK176" s="56">
        <f t="shared" si="61"/>
        <v>0</v>
      </c>
      <c r="EL176" s="56">
        <f t="shared" si="61"/>
        <v>0</v>
      </c>
      <c r="EM176" s="56">
        <f t="shared" si="59"/>
        <v>0</v>
      </c>
      <c r="EN176" s="56">
        <f t="shared" si="59"/>
        <v>0</v>
      </c>
      <c r="EO176" s="56">
        <f t="shared" si="59"/>
        <v>0</v>
      </c>
      <c r="EP176" s="56">
        <f t="shared" si="59"/>
        <v>0</v>
      </c>
      <c r="EQ176" s="30">
        <f>CatTemplate[[#This Row],[Eq. unit cost]] * CatTemplate[[#This Row],[Eq. quantity]]</f>
        <v>0</v>
      </c>
      <c r="ER176" s="30">
        <f>CatTemplate[[#This Row],[Cons. unit cost]] *CatTemplate[[#This Row],[Cons. quantity]]</f>
        <v>0</v>
      </c>
      <c r="ES176" s="30">
        <f>CatTemplate[[#This Row],[Oth. unit cost]] *CatTemplate[[#This Row],[Oth. quantity]]</f>
        <v>0</v>
      </c>
      <c r="ET176" s="55">
        <f>SUM(CatTemplate[[#This Row],[CO1]:[CO20]])</f>
        <v>0</v>
      </c>
      <c r="EU176" s="56">
        <f t="shared" si="62"/>
        <v>0</v>
      </c>
      <c r="EV176" s="56">
        <f t="shared" si="62"/>
        <v>0</v>
      </c>
      <c r="EW176" s="56">
        <f t="shared" si="62"/>
        <v>0</v>
      </c>
      <c r="EX176" s="56">
        <f t="shared" si="62"/>
        <v>0</v>
      </c>
      <c r="EY176" s="56">
        <f t="shared" si="62"/>
        <v>0</v>
      </c>
      <c r="EZ176" s="56">
        <f t="shared" si="62"/>
        <v>0</v>
      </c>
      <c r="FA176" s="56">
        <f t="shared" si="62"/>
        <v>0</v>
      </c>
      <c r="FB176" s="56">
        <f t="shared" si="62"/>
        <v>0</v>
      </c>
      <c r="FC176" s="56">
        <f t="shared" si="62"/>
        <v>0</v>
      </c>
      <c r="FD176" s="56">
        <f t="shared" si="62"/>
        <v>0</v>
      </c>
      <c r="FE176" s="56">
        <f t="shared" si="62"/>
        <v>0</v>
      </c>
      <c r="FF176" s="56">
        <f t="shared" si="62"/>
        <v>0</v>
      </c>
      <c r="FG176" s="56">
        <f t="shared" si="62"/>
        <v>0</v>
      </c>
      <c r="FH176" s="56">
        <f t="shared" si="62"/>
        <v>0</v>
      </c>
      <c r="FI176" s="56">
        <f t="shared" si="62"/>
        <v>0</v>
      </c>
      <c r="FJ176" s="56">
        <f t="shared" si="62"/>
        <v>0</v>
      </c>
      <c r="FK176" s="56">
        <f t="shared" si="60"/>
        <v>0</v>
      </c>
      <c r="FL176" s="56">
        <f t="shared" si="60"/>
        <v>0</v>
      </c>
      <c r="FM176" s="56">
        <f t="shared" si="60"/>
        <v>0</v>
      </c>
      <c r="FN176" s="56">
        <f t="shared" si="60"/>
        <v>0</v>
      </c>
      <c r="FO176" s="58">
        <f>SUM(CatTemplate[[#This Row],[CS1]:[CS20]])</f>
        <v>0</v>
      </c>
      <c r="FP176" s="59">
        <f>CatTemplate[[#This Row],[Total Oth. cost]]+CatTemplate[[#This Row],[Total St. Cost]]</f>
        <v>0</v>
      </c>
      <c r="FQ176" s="33" t="e">
        <f t="shared" si="49"/>
        <v>#VALUE!</v>
      </c>
      <c r="FR176" s="33" t="e">
        <f t="shared" si="50"/>
        <v>#VALUE!</v>
      </c>
      <c r="FS176" s="30" t="e">
        <f>(CatTemplate[[#This Row],[CO1]] + CatTemplate[[#This Row],[CS1]]) * (1 + getRateOHFinal) * getRateMarkupFinal</f>
        <v>#VALUE!</v>
      </c>
      <c r="FT176" s="30" t="e">
        <f>(CatTemplate[[#This Row],[CO2]] + CatTemplate[[#This Row],[CS2]]) * (1 + getRateOHFinal) * getRateMarkupFinal</f>
        <v>#VALUE!</v>
      </c>
      <c r="FU176" s="30" t="e">
        <f>(CatTemplate[[#This Row],[CO3]] + CatTemplate[[#This Row],[CS3]]) * (1 + getRateOHFinal) * getRateMarkupFinal</f>
        <v>#VALUE!</v>
      </c>
      <c r="FV176" s="30" t="e">
        <f>(CatTemplate[[#This Row],[CO4]] + CatTemplate[[#This Row],[CS4]]) * (1 + getRateOHFinal) * getRateMarkupFinal</f>
        <v>#VALUE!</v>
      </c>
      <c r="FW176" s="30" t="e">
        <f>(CatTemplate[[#This Row],[CO5]] + CatTemplate[[#This Row],[CS5]]) * (1 + getRateOHFinal) * getRateMarkupFinal</f>
        <v>#VALUE!</v>
      </c>
      <c r="FX176" s="30" t="e">
        <f>(CatTemplate[[#This Row],[CO6]] + CatTemplate[[#This Row],[CS6]]) * (1 + getRateOHFinal) * getRateMarkupFinal</f>
        <v>#VALUE!</v>
      </c>
      <c r="FY176" s="30" t="e">
        <f>(CatTemplate[[#This Row],[CO7]] + CatTemplate[[#This Row],[CS7]]) * (1 + getRateOHFinal) * getRateMarkupFinal</f>
        <v>#VALUE!</v>
      </c>
      <c r="FZ176" s="30" t="e">
        <f>(CatTemplate[[#This Row],[CO8]] + CatTemplate[[#This Row],[CS8]]) * (1 + getRateOHFinal) * getRateMarkupFinal</f>
        <v>#VALUE!</v>
      </c>
      <c r="GA176" s="30" t="e">
        <f>(CatTemplate[[#This Row],[CO9]] + CatTemplate[[#This Row],[CS9]]) * (1 + getRateOHFinal) * getRateMarkupFinal</f>
        <v>#VALUE!</v>
      </c>
      <c r="GB176" s="30" t="e">
        <f>(CatTemplate[[#This Row],[CO10]] + CatTemplate[[#This Row],[CS10]]) * (1 + getRateOHFinal) * getRateMarkupFinal</f>
        <v>#VALUE!</v>
      </c>
      <c r="GC176" s="30" t="e">
        <f>(CatTemplate[[#This Row],[CO11]] + CatTemplate[[#This Row],[CS11]]) * (1 + getRateOHFinal) * getRateMarkupFinal</f>
        <v>#VALUE!</v>
      </c>
      <c r="GD176" s="30" t="e">
        <f>(CatTemplate[[#This Row],[CO12]] + CatTemplate[[#This Row],[CS12]]) * (1 + getRateOHFinal) * getRateMarkupFinal</f>
        <v>#VALUE!</v>
      </c>
      <c r="GE176" s="30" t="e">
        <f>(CatTemplate[[#This Row],[CO13]] + CatTemplate[[#This Row],[CS13]]) * (1 + getRateOHFinal) * getRateMarkupFinal</f>
        <v>#VALUE!</v>
      </c>
      <c r="GF176" s="30" t="e">
        <f>(CatTemplate[[#This Row],[CO14]] + CatTemplate[[#This Row],[CS14]]) * (1 + getRateOHFinal) * getRateMarkupFinal</f>
        <v>#VALUE!</v>
      </c>
      <c r="GG176" s="30" t="e">
        <f>(CatTemplate[[#This Row],[CO15]] + CatTemplate[[#This Row],[CS15]]) * (1 + getRateOHFinal) * getRateMarkupFinal</f>
        <v>#VALUE!</v>
      </c>
      <c r="GH176" s="30" t="e">
        <f>(CatTemplate[[#This Row],[CO16]] + CatTemplate[[#This Row],[CS16]]) * (1 + getRateOHFinal) * getRateMarkupFinal</f>
        <v>#VALUE!</v>
      </c>
      <c r="GI176" s="30" t="e">
        <f>(CatTemplate[[#This Row],[CO17]] + CatTemplate[[#This Row],[CS17]]) * (1 + getRateOHFinal) * getRateMarkupFinal</f>
        <v>#VALUE!</v>
      </c>
      <c r="GJ176" s="30" t="e">
        <f>(CatTemplate[[#This Row],[CO18]] + CatTemplate[[#This Row],[CS18]]) * (1 + getRateOHFinal) * getRateMarkupFinal</f>
        <v>#VALUE!</v>
      </c>
      <c r="GK176" s="30" t="e">
        <f>(CatTemplate[[#This Row],[CO19]] + CatTemplate[[#This Row],[CS19]]) * (1 + getRateOHFinal) * getRateMarkupFinal</f>
        <v>#VALUE!</v>
      </c>
      <c r="GL176" s="30" t="e">
        <f>(CatTemplate[[#This Row],[CO20]] + CatTemplate[[#This Row],[CS20]]) * (1 + getRateOHFinal) * getRateMarkupFinal</f>
        <v>#VALUE!</v>
      </c>
      <c r="GM176" s="30" t="e">
        <f t="shared" si="51"/>
        <v>#VALUE!</v>
      </c>
      <c r="GN176" s="30" t="e">
        <f t="shared" si="52"/>
        <v>#VALUE!</v>
      </c>
      <c r="GO176" s="30" t="e">
        <f t="shared" si="53"/>
        <v>#VALUE!</v>
      </c>
      <c r="GP176" s="30" t="e">
        <f t="shared" si="54"/>
        <v>#VALUE!</v>
      </c>
      <c r="GQ176" s="30" t="e">
        <f>(CatTemplate[[#This Row],[CO1]]+CatTemplate[[#This Row],[CS1]]) * (1+ getRateOHFinal) * (1 + getRateMarkupFinal)</f>
        <v>#VALUE!</v>
      </c>
      <c r="GR176" s="30" t="e">
        <f>(CatTemplate[[#This Row],[CO2]]+CatTemplate[[#This Row],[CS2]]) * (1+ getRateOHFinal) * (1 + getRateMarkupFinal)</f>
        <v>#VALUE!</v>
      </c>
      <c r="GS176" s="30" t="e">
        <f>(CatTemplate[[#This Row],[CO3]]+CatTemplate[[#This Row],[CS3]]) * (1+ getRateOHFinal) * (1 + getRateMarkupFinal)</f>
        <v>#VALUE!</v>
      </c>
      <c r="GT176" s="30" t="e">
        <f>(CatTemplate[[#This Row],[CO4]]+CatTemplate[[#This Row],[CS4]]) * (1+ getRateOHFinal) * (1 + getRateMarkupFinal)</f>
        <v>#VALUE!</v>
      </c>
      <c r="GU176" s="30" t="e">
        <f>(CatTemplate[[#This Row],[CO5]]+CatTemplate[[#This Row],[CS5]]) * (1+ getRateOHFinal) * (1 + getRateMarkupFinal)</f>
        <v>#VALUE!</v>
      </c>
      <c r="GV176" s="30" t="e">
        <f>(CatTemplate[[#This Row],[CO6]]+CatTemplate[[#This Row],[CS6]]) * (1+ getRateOHFinal) * (1 + getRateMarkupFinal)</f>
        <v>#VALUE!</v>
      </c>
      <c r="GW176" s="30" t="e">
        <f>(CatTemplate[[#This Row],[CO7]]+CatTemplate[[#This Row],[CS7]]) * (1+ getRateOHFinal) * (1 + getRateMarkupFinal)</f>
        <v>#VALUE!</v>
      </c>
      <c r="GX176" s="30" t="e">
        <f>(CatTemplate[[#This Row],[CO8]]+CatTemplate[[#This Row],[CS8]]) * (1+ getRateOHFinal) * (1 + getRateMarkupFinal)</f>
        <v>#VALUE!</v>
      </c>
      <c r="GY176" s="30" t="e">
        <f>(CatTemplate[[#This Row],[CO9]]+CatTemplate[[#This Row],[CS9]]) * (1+ getRateOHFinal) * (1 + getRateMarkupFinal)</f>
        <v>#VALUE!</v>
      </c>
      <c r="GZ176" s="30" t="e">
        <f>(CatTemplate[[#This Row],[CO10]]+CatTemplate[[#This Row],[CS10]]) * (1+ getRateOHFinal) * (1 + getRateMarkupFinal)</f>
        <v>#VALUE!</v>
      </c>
      <c r="HA176" s="30" t="e">
        <f>(CatTemplate[[#This Row],[CO11]]+CatTemplate[[#This Row],[CS11]]) * (1+ getRateOHFinal) * (1 + getRateMarkupFinal)</f>
        <v>#VALUE!</v>
      </c>
      <c r="HB176" s="30" t="e">
        <f>(CatTemplate[[#This Row],[CO12]]+CatTemplate[[#This Row],[CS12]]) * (1+ getRateOHFinal) * (1 + getRateMarkupFinal)</f>
        <v>#VALUE!</v>
      </c>
      <c r="HC176" s="30" t="e">
        <f>(CatTemplate[[#This Row],[CO13]]+CatTemplate[[#This Row],[CS13]]) * (1+ getRateOHFinal) * (1 + getRateMarkupFinal)</f>
        <v>#VALUE!</v>
      </c>
      <c r="HD176" s="30" t="e">
        <f>(CatTemplate[[#This Row],[CO14]]+CatTemplate[[#This Row],[CS14]]) * (1+ getRateOHFinal) * (1 + getRateMarkupFinal)</f>
        <v>#VALUE!</v>
      </c>
      <c r="HE176" s="30" t="e">
        <f>(CatTemplate[[#This Row],[CO15]]+CatTemplate[[#This Row],[CS15]]) * (1+ getRateOHFinal) * (1 + getRateMarkupFinal)</f>
        <v>#VALUE!</v>
      </c>
      <c r="HF176" s="30" t="e">
        <f>(CatTemplate[[#This Row],[CO16]]+CatTemplate[[#This Row],[CS16]]) * (1+ getRateOHFinal) * (1 + getRateMarkupFinal)</f>
        <v>#VALUE!</v>
      </c>
      <c r="HG176" s="30" t="e">
        <f>(CatTemplate[[#This Row],[CO17]]+CatTemplate[[#This Row],[CS17]]) * (1+ getRateOHFinal) * (1 + getRateMarkupFinal)</f>
        <v>#VALUE!</v>
      </c>
      <c r="HH176" s="30" t="e">
        <f>(CatTemplate[[#This Row],[CO18]]+CatTemplate[[#This Row],[CS18]]) * (1+ getRateOHFinal) * (1 + getRateMarkupFinal)</f>
        <v>#VALUE!</v>
      </c>
      <c r="HI176" s="30" t="e">
        <f>(CatTemplate[[#This Row],[CO19]]+CatTemplate[[#This Row],[CS19]]) * (1+ getRateOHFinal) * (1 + getRateMarkupFinal)</f>
        <v>#VALUE!</v>
      </c>
      <c r="HJ176" s="30" t="e">
        <f>(CatTemplate[[#This Row],[CO20]]+CatTemplate[[#This Row],[CS20]]) * (1+ getRateOHFinal) * (1 + getRateMarkupFinal)</f>
        <v>#VALUE!</v>
      </c>
      <c r="HK176" s="39" t="e">
        <f>CatTemplate[[#This Row],[Total cost]]+CatTemplate[[#This Row],[OH Amount]]+CatTemplate[[#This Row],[Markup]]</f>
        <v>#VALUE!</v>
      </c>
      <c r="HL176" s="63">
        <f>IF(CatTemplate[[#This Row],[Units]]="Days",CatTemplate[[#This Row],[Project quantity]]*CatTemplate[[#This Row],[St. unit effort]],CatTemplate[[#This Row],[Project quantity]])</f>
        <v>0</v>
      </c>
      <c r="HM176" s="287">
        <f>IFERROR(CatTemplate[[#This Row],[Total Price]]/(CatTemplate[[#This Row],[Final Quantity]]),0)</f>
        <v>0</v>
      </c>
      <c r="HN176" s="261"/>
    </row>
    <row r="177" spans="2:222" x14ac:dyDescent="0.2">
      <c r="B177" s="6" t="s">
        <v>75</v>
      </c>
      <c r="C177" s="22">
        <v>2</v>
      </c>
      <c r="D177" s="7" t="s">
        <v>75</v>
      </c>
      <c r="E177" s="24">
        <v>10</v>
      </c>
      <c r="F177" s="18" t="s">
        <v>164</v>
      </c>
      <c r="G177" s="26">
        <v>63</v>
      </c>
      <c r="H177" s="18" t="s">
        <v>170</v>
      </c>
      <c r="I177" s="18" t="s">
        <v>900</v>
      </c>
      <c r="J177" s="15" t="s">
        <v>28</v>
      </c>
      <c r="K177" s="15"/>
      <c r="L177" s="15" t="s">
        <v>140</v>
      </c>
      <c r="M177" s="15" t="s">
        <v>206</v>
      </c>
      <c r="N177" s="15" t="s">
        <v>858</v>
      </c>
      <c r="O177" s="320"/>
      <c r="P177" s="71"/>
      <c r="Q177" s="108"/>
      <c r="R177" s="73"/>
      <c r="S177" s="97"/>
      <c r="T177" s="100">
        <f>getEqUnitCost</f>
        <v>0</v>
      </c>
      <c r="U177" s="73">
        <f>getEqUnitEffort</f>
        <v>0</v>
      </c>
      <c r="V177" s="101">
        <f>getEqQuantity</f>
        <v>0</v>
      </c>
      <c r="W177" s="320"/>
      <c r="X177" s="100">
        <f>getConsUnitCost</f>
        <v>0</v>
      </c>
      <c r="Y177" s="73">
        <f>getConsUnitEffort</f>
        <v>0</v>
      </c>
      <c r="Z177" s="14">
        <f>getConsQuantity</f>
        <v>0</v>
      </c>
      <c r="AA177" s="320"/>
      <c r="AB177" s="72"/>
      <c r="AC177" s="112"/>
      <c r="AD177" s="14">
        <f>getOthQuantity</f>
        <v>0</v>
      </c>
      <c r="AE177" s="320"/>
      <c r="AF177" s="28" t="str">
        <f>IF(ISBLANK(CatTemplate[[#This Row],[Resource type]]),"",CatTemplate[[#This Row],[Resource type]])</f>
        <v>CIEC CRA</v>
      </c>
      <c r="AG177" s="242">
        <f>getStaffUnitCost</f>
        <v>529.72667641480098</v>
      </c>
      <c r="AH177" s="113">
        <f>getStaffUnitEffort</f>
        <v>0</v>
      </c>
      <c r="AI177" s="40">
        <f>getStaffQuantity</f>
        <v>0</v>
      </c>
      <c r="AJ177" s="41">
        <f>CatTemplate[[#This Row],[St. quantity]]*8/ParRatePM</f>
        <v>0</v>
      </c>
      <c r="AK177" s="320"/>
      <c r="AL177" s="53" t="str">
        <f>CatTemplate[[#This Row],[Item type]]</f>
        <v>Days</v>
      </c>
      <c r="AM177" s="12">
        <f>SUM(CatTemplate[[#This Row],[Year1]:[Year20]])</f>
        <v>0</v>
      </c>
      <c r="AN177" s="52"/>
      <c r="AO177" s="52"/>
      <c r="AP177" s="52"/>
      <c r="AQ177" s="8"/>
      <c r="AR177" s="8"/>
      <c r="AS177" s="8"/>
      <c r="AT177" s="8"/>
      <c r="AU177" s="8"/>
      <c r="AV177" s="8"/>
      <c r="AW177" s="8"/>
      <c r="AX177" s="8"/>
      <c r="AY177" s="8"/>
      <c r="AZ177" s="8"/>
      <c r="BA177" s="8"/>
      <c r="BB177" s="8"/>
      <c r="BC177" s="8"/>
      <c r="BD177" s="8"/>
      <c r="BE177" s="8"/>
      <c r="BF177" s="8"/>
      <c r="BG177" s="36"/>
      <c r="BH177" s="320"/>
      <c r="BI177" s="37" t="str">
        <f>getCostCategory</f>
        <v>01 Staff costs</v>
      </c>
      <c r="BJ177" s="37" t="str">
        <f>getSection</f>
        <v>02 Patient visits and data collection</v>
      </c>
      <c r="BK177" s="32" t="str">
        <f>getObject</f>
        <v>CIEC CRA</v>
      </c>
      <c r="BL177" s="30">
        <f>IFERROR(getUnitCost * IF(CatTemplate[[#This Row],[Cost Category Comp.]]="01 Staff costs", 1,1),0)</f>
        <v>529.72667641480098</v>
      </c>
      <c r="BM177" s="29">
        <f>IF(AND(ISBLANK(CatTemplate[[#This Row],[Eq. unit cost]]),ISBLANK(CatTemplate[[#This Row],[Cons. unit cost]]),ISBLANK(CatTemplate[[#This Row],[Oth. unit cost]])), 0, IF(getUnitEffort =0,1,getUnitEffort) * CatTemplate[[#This Row],[Year1]])</f>
        <v>0</v>
      </c>
      <c r="BN177" s="29">
        <f>IF(AND(ISBLANK(CatTemplate[[#This Row],[Eq. unit cost]]),ISBLANK(CatTemplate[[#This Row],[Cons. unit cost]]),ISBLANK(CatTemplate[[#This Row],[Oth. unit cost]])), 0, IF(getUnitEffort =0,1,getUnitEffort) * CatTemplate[[#This Row],[Year2]])</f>
        <v>0</v>
      </c>
      <c r="BO177" s="29">
        <f>IF(AND(ISBLANK(CatTemplate[[#This Row],[Eq. unit cost]]),ISBLANK(CatTemplate[[#This Row],[Cons. unit cost]]),ISBLANK(CatTemplate[[#This Row],[Oth. unit cost]])), 0, IF(getUnitEffort =0,1,getUnitEffort) * CatTemplate[[#This Row],[Year3]])</f>
        <v>0</v>
      </c>
      <c r="BP177" s="29">
        <f>IF(AND(ISBLANK(CatTemplate[[#This Row],[Eq. unit cost]]),ISBLANK(CatTemplate[[#This Row],[Cons. unit cost]]),ISBLANK(CatTemplate[[#This Row],[Oth. unit cost]])), 0, IF(getUnitEffort =0,1,getUnitEffort) * CatTemplate[[#This Row],[Year4]])</f>
        <v>0</v>
      </c>
      <c r="BQ177" s="29">
        <f>IF(AND(ISBLANK(CatTemplate[[#This Row],[Eq. unit cost]]),ISBLANK(CatTemplate[[#This Row],[Cons. unit cost]]),ISBLANK(CatTemplate[[#This Row],[Oth. unit cost]])), 0, IF(getUnitEffort =0,1,getUnitEffort) * CatTemplate[[#This Row],[Year5]])</f>
        <v>0</v>
      </c>
      <c r="BR177" s="29">
        <f>IF(AND(ISBLANK(CatTemplate[[#This Row],[Eq. unit cost]]),ISBLANK(CatTemplate[[#This Row],[Cons. unit cost]]),ISBLANK(CatTemplate[[#This Row],[Oth. unit cost]])), 0, IF(getUnitEffort =0,1,getUnitEffort) * CatTemplate[[#This Row],[Year6]])</f>
        <v>0</v>
      </c>
      <c r="BS177" s="29">
        <f>IF(AND(ISBLANK(CatTemplate[[#This Row],[Eq. unit cost]]),ISBLANK(CatTemplate[[#This Row],[Cons. unit cost]]),ISBLANK(CatTemplate[[#This Row],[Oth. unit cost]])), 0, IF(getUnitEffort =0,1,getUnitEffort) * CatTemplate[[#This Row],[Year7]])</f>
        <v>0</v>
      </c>
      <c r="BT177" s="29">
        <f>IF(AND(ISBLANK(CatTemplate[[#This Row],[Eq. unit cost]]),ISBLANK(CatTemplate[[#This Row],[Cons. unit cost]]),ISBLANK(CatTemplate[[#This Row],[Oth. unit cost]])), 0, IF(getUnitEffort =0,1,getUnitEffort) * CatTemplate[[#This Row],[Year8]])</f>
        <v>0</v>
      </c>
      <c r="BU177" s="29">
        <f>IF(AND(ISBLANK(CatTemplate[[#This Row],[Eq. unit cost]]),ISBLANK(CatTemplate[[#This Row],[Cons. unit cost]]),ISBLANK(CatTemplate[[#This Row],[Oth. unit cost]])), 0, IF(getUnitEffort =0,1,getUnitEffort) * CatTemplate[[#This Row],[Year9]])</f>
        <v>0</v>
      </c>
      <c r="BV177" s="29">
        <f>IF(AND(ISBLANK(CatTemplate[[#This Row],[Eq. unit cost]]),ISBLANK(CatTemplate[[#This Row],[Cons. unit cost]]),ISBLANK(CatTemplate[[#This Row],[Oth. unit cost]])), 0, IF(getUnitEffort =0,1,getUnitEffort) * CatTemplate[[#This Row],[Year10]])</f>
        <v>0</v>
      </c>
      <c r="BW177" s="29">
        <f>IF(AND(ISBLANK(CatTemplate[[#This Row],[Eq. unit cost]]),ISBLANK(CatTemplate[[#This Row],[Cons. unit cost]]),ISBLANK(CatTemplate[[#This Row],[Oth. unit cost]])), 0, IF(getUnitEffort =0,1,getUnitEffort) * CatTemplate[[#This Row],[Year11]])</f>
        <v>0</v>
      </c>
      <c r="BX177" s="29">
        <f>IF(AND(ISBLANK(CatTemplate[[#This Row],[Eq. unit cost]]),ISBLANK(CatTemplate[[#This Row],[Cons. unit cost]]),ISBLANK(CatTemplate[[#This Row],[Oth. unit cost]])), 0, IF(getUnitEffort =0,1,getUnitEffort) * CatTemplate[[#This Row],[Year12]])</f>
        <v>0</v>
      </c>
      <c r="BY177" s="29">
        <f>IF(AND(ISBLANK(CatTemplate[[#This Row],[Eq. unit cost]]),ISBLANK(CatTemplate[[#This Row],[Cons. unit cost]]),ISBLANK(CatTemplate[[#This Row],[Oth. unit cost]])), 0, IF(getUnitEffort =0,1,getUnitEffort) * CatTemplate[[#This Row],[Year13]])</f>
        <v>0</v>
      </c>
      <c r="BZ177" s="29">
        <f>IF(AND(ISBLANK(CatTemplate[[#This Row],[Eq. unit cost]]),ISBLANK(CatTemplate[[#This Row],[Cons. unit cost]]),ISBLANK(CatTemplate[[#This Row],[Oth. unit cost]])), 0, IF(getUnitEffort =0,1,getUnitEffort) * CatTemplate[[#This Row],[Year14]])</f>
        <v>0</v>
      </c>
      <c r="CA177" s="29">
        <f>IF(AND(ISBLANK(CatTemplate[[#This Row],[Eq. unit cost]]),ISBLANK(CatTemplate[[#This Row],[Cons. unit cost]]),ISBLANK(CatTemplate[[#This Row],[Oth. unit cost]])), 0, IF(getUnitEffort =0,1,getUnitEffort) * CatTemplate[[#This Row],[Year15]])</f>
        <v>0</v>
      </c>
      <c r="CB177" s="29">
        <f>IF(AND(ISBLANK(CatTemplate[[#This Row],[Eq. unit cost]]),ISBLANK(CatTemplate[[#This Row],[Cons. unit cost]]),ISBLANK(CatTemplate[[#This Row],[Oth. unit cost]])), 0, IF(getUnitEffort =0,1,getUnitEffort) * CatTemplate[[#This Row],[Year16]])</f>
        <v>0</v>
      </c>
      <c r="CC177" s="29">
        <f>IF(AND(ISBLANK(CatTemplate[[#This Row],[Eq. unit cost]]),ISBLANK(CatTemplate[[#This Row],[Cons. unit cost]]),ISBLANK(CatTemplate[[#This Row],[Oth. unit cost]])), 0, IF(getUnitEffort =0,1,getUnitEffort) * CatTemplate[[#This Row],[Year17]])</f>
        <v>0</v>
      </c>
      <c r="CD177" s="29">
        <f>IF(AND(ISBLANK(CatTemplate[[#This Row],[Eq. unit cost]]),ISBLANK(CatTemplate[[#This Row],[Cons. unit cost]]),ISBLANK(CatTemplate[[#This Row],[Oth. unit cost]])), 0, IF(getUnitEffort =0,1,getUnitEffort) * CatTemplate[[#This Row],[Year18]])</f>
        <v>0</v>
      </c>
      <c r="CE177" s="29">
        <f>IF(AND(ISBLANK(CatTemplate[[#This Row],[Eq. unit cost]]),ISBLANK(CatTemplate[[#This Row],[Cons. unit cost]]),ISBLANK(CatTemplate[[#This Row],[Oth. unit cost]])), 0, IF(getUnitEffort =0,1,getUnitEffort) * CatTemplate[[#This Row],[Year19]])</f>
        <v>0</v>
      </c>
      <c r="CF177" s="29">
        <f>IF(AND(ISBLANK(CatTemplate[[#This Row],[Eq. unit cost]]),ISBLANK(CatTemplate[[#This Row],[Cons. unit cost]]),ISBLANK(CatTemplate[[#This Row],[Oth. unit cost]])), 0, IF(getUnitEffort =0,1,getUnitEffort) * CatTemplate[[#This Row],[Year20]])</f>
        <v>0</v>
      </c>
      <c r="CG177" s="45">
        <f>SUM(CatTemplate[[#This Row],[Q1]:[Q20]])</f>
        <v>0</v>
      </c>
      <c r="CH177" s="29">
        <f>IF(ISBLANK(CatTemplate[[#This Row],[St. unit effort]]),0,(CatTemplate[[#This Row],[St. unit effort]] * CatTemplate[[#This Row],[Year1]]))</f>
        <v>0</v>
      </c>
      <c r="CI177" s="29">
        <f>IF(ISBLANK(CatTemplate[[#This Row],[St. unit effort]]),0,(CatTemplate[[#This Row],[St. unit effort]] * CatTemplate[[#This Row],[Year2]]))</f>
        <v>0</v>
      </c>
      <c r="CJ177" s="29">
        <f>IF(ISBLANK(CatTemplate[[#This Row],[St. unit effort]]),0,(CatTemplate[[#This Row],[St. unit effort]] * CatTemplate[[#This Row],[Year3]]))</f>
        <v>0</v>
      </c>
      <c r="CK177" s="29">
        <f>IF(ISBLANK(CatTemplate[[#This Row],[St. unit effort]]),0,(CatTemplate[[#This Row],[St. unit effort]] * CatTemplate[[#This Row],[Year4]]))</f>
        <v>0</v>
      </c>
      <c r="CL177" s="29">
        <f>IF(ISBLANK(CatTemplate[[#This Row],[St. unit effort]]),0,(CatTemplate[[#This Row],[St. unit effort]] * CatTemplate[[#This Row],[Year5]]))</f>
        <v>0</v>
      </c>
      <c r="CM177" s="29">
        <f>IF(ISBLANK(CatTemplate[[#This Row],[St. unit effort]]),0,(CatTemplate[[#This Row],[St. unit effort]] * CatTemplate[[#This Row],[Year6]]))</f>
        <v>0</v>
      </c>
      <c r="CN177" s="29">
        <f>IF(ISBLANK(CatTemplate[[#This Row],[St. unit effort]]),0,(CatTemplate[[#This Row],[St. unit effort]] * CatTemplate[[#This Row],[Year7]]))</f>
        <v>0</v>
      </c>
      <c r="CO177" s="29">
        <f>IF(ISBLANK(CatTemplate[[#This Row],[St. unit effort]]),0,(CatTemplate[[#This Row],[St. unit effort]] * CatTemplate[[#This Row],[Year8]]))</f>
        <v>0</v>
      </c>
      <c r="CP177" s="29">
        <f>IF(ISBLANK(CatTemplate[[#This Row],[St. unit effort]]),0,(CatTemplate[[#This Row],[St. unit effort]] * CatTemplate[[#This Row],[Year9]]))</f>
        <v>0</v>
      </c>
      <c r="CQ177" s="29">
        <f>IF(ISBLANK(CatTemplate[[#This Row],[St. unit effort]]),0,(CatTemplate[[#This Row],[St. unit effort]] * CatTemplate[[#This Row],[Year10]]))</f>
        <v>0</v>
      </c>
      <c r="CR177" s="29">
        <f>IF(ISBLANK(CatTemplate[[#This Row],[St. unit effort]]),0,(CatTemplate[[#This Row],[St. unit effort]] * CatTemplate[[#This Row],[Year11]]))</f>
        <v>0</v>
      </c>
      <c r="CS177" s="29">
        <f>IF(ISBLANK(CatTemplate[[#This Row],[St. unit effort]]),0,(CatTemplate[[#This Row],[St. unit effort]] * CatTemplate[[#This Row],[Year12]]))</f>
        <v>0</v>
      </c>
      <c r="CT177" s="29">
        <f>IF(ISBLANK(CatTemplate[[#This Row],[St. unit effort]]),0,(CatTemplate[[#This Row],[St. unit effort]] * CatTemplate[[#This Row],[Year13]]))</f>
        <v>0</v>
      </c>
      <c r="CU177" s="29">
        <f>IF(ISBLANK(CatTemplate[[#This Row],[St. unit effort]]),0,(CatTemplate[[#This Row],[St. unit effort]] * CatTemplate[[#This Row],[Year14]]))</f>
        <v>0</v>
      </c>
      <c r="CV177" s="29">
        <f>IF(ISBLANK(CatTemplate[[#This Row],[St. unit effort]]),0,(CatTemplate[[#This Row],[St. unit effort]] * CatTemplate[[#This Row],[Year15]]))</f>
        <v>0</v>
      </c>
      <c r="CW177" s="29">
        <f>IF(ISBLANK(CatTemplate[[#This Row],[St. unit effort]]),0,(CatTemplate[[#This Row],[St. unit effort]] * CatTemplate[[#This Row],[Year16]]))</f>
        <v>0</v>
      </c>
      <c r="CX177" s="29">
        <f>IF(ISBLANK(CatTemplate[[#This Row],[St. unit effort]]),0,(CatTemplate[[#This Row],[St. unit effort]] * CatTemplate[[#This Row],[Year17]]))</f>
        <v>0</v>
      </c>
      <c r="CY177" s="29">
        <f>IF(ISBLANK(CatTemplate[[#This Row],[St. unit effort]]),0,(CatTemplate[[#This Row],[St. unit effort]] * CatTemplate[[#This Row],[Year18]]))</f>
        <v>0</v>
      </c>
      <c r="CZ177" s="29">
        <f>IF(ISBLANK(CatTemplate[[#This Row],[St. unit effort]]),0,(CatTemplate[[#This Row],[St. unit effort]] * CatTemplate[[#This Row],[Year19]]))</f>
        <v>0</v>
      </c>
      <c r="DA177" s="29">
        <f>IF(ISBLANK(CatTemplate[[#This Row],[St. unit effort]]),0,(CatTemplate[[#This Row],[St. unit effort]] * CatTemplate[[#This Row],[Year20]]))</f>
        <v>0</v>
      </c>
      <c r="DB177" s="57">
        <f>IF(ISBLANK(CatTemplate[[#This Row],[St. unit effort]]),0,(CatTemplate[[#This Row],[St. unit effort]] * CatTemplate[[#This Row],[Year1]])*8/ParRatePM)</f>
        <v>0</v>
      </c>
      <c r="DC177" s="57">
        <f>IF(ISBLANK(CatTemplate[[#This Row],[St. unit effort]]),0,(CatTemplate[[#This Row],[St. unit effort]] * CatTemplate[[#This Row],[Year2]])*8/ParRatePM)</f>
        <v>0</v>
      </c>
      <c r="DD177" s="57">
        <f>IF(ISBLANK(CatTemplate[[#This Row],[St. unit effort]]),0,(CatTemplate[[#This Row],[St. unit effort]] * CatTemplate[[#This Row],[Year3]])*8/ParRatePM)</f>
        <v>0</v>
      </c>
      <c r="DE177" s="57">
        <f>IF(ISBLANK(CatTemplate[[#This Row],[St. unit effort]]),0,(CatTemplate[[#This Row],[St. unit effort]] * CatTemplate[[#This Row],[Year4]])*8/ParRatePM)</f>
        <v>0</v>
      </c>
      <c r="DF177" s="57">
        <f>IF(ISBLANK(CatTemplate[[#This Row],[St. unit effort]]),0,(CatTemplate[[#This Row],[St. unit effort]] * CatTemplate[[#This Row],[Year5]])*8/ParRatePM)</f>
        <v>0</v>
      </c>
      <c r="DG177" s="57">
        <f>IF(ISBLANK(CatTemplate[[#This Row],[St. unit effort]]),0,(CatTemplate[[#This Row],[St. unit effort]] * CatTemplate[[#This Row],[Year6]])*8/ParRatePM)</f>
        <v>0</v>
      </c>
      <c r="DH177" s="57">
        <f>IF(ISBLANK(CatTemplate[[#This Row],[St. unit effort]]),0,(CatTemplate[[#This Row],[St. unit effort]] * CatTemplate[[#This Row],[Year7]])*8/ParRatePM)</f>
        <v>0</v>
      </c>
      <c r="DI177" s="57">
        <f>IF(ISBLANK(CatTemplate[[#This Row],[St. unit effort]]),0,(CatTemplate[[#This Row],[St. unit effort]] * CatTemplate[[#This Row],[Year8]])*8/ParRatePM)</f>
        <v>0</v>
      </c>
      <c r="DJ177" s="57">
        <f>IF(ISBLANK(CatTemplate[[#This Row],[St. unit effort]]),0,(CatTemplate[[#This Row],[St. unit effort]] * CatTemplate[[#This Row],[Year9]])*8/ParRatePM)</f>
        <v>0</v>
      </c>
      <c r="DK177" s="57">
        <f>IF(ISBLANK(CatTemplate[[#This Row],[St. unit effort]]),0,(CatTemplate[[#This Row],[St. unit effort]] * CatTemplate[[#This Row],[Year10]])*8/ParRatePM)</f>
        <v>0</v>
      </c>
      <c r="DL177" s="57">
        <f>IF(ISBLANK(CatTemplate[[#This Row],[St. unit effort]]),0,(CatTemplate[[#This Row],[St. unit effort]] * CatTemplate[[#This Row],[Year11]])*8/ParRatePM)</f>
        <v>0</v>
      </c>
      <c r="DM177" s="57">
        <f>IF(ISBLANK(CatTemplate[[#This Row],[St. unit effort]]),0,(CatTemplate[[#This Row],[St. unit effort]] * CatTemplate[[#This Row],[Year12]])*8/ParRatePM)</f>
        <v>0</v>
      </c>
      <c r="DN177" s="57">
        <f>IF(ISBLANK(CatTemplate[[#This Row],[St. unit effort]]),0,(CatTemplate[[#This Row],[St. unit effort]] * CatTemplate[[#This Row],[Year13]])*8/ParRatePM)</f>
        <v>0</v>
      </c>
      <c r="DO177" s="57">
        <f>IF(ISBLANK(CatTemplate[[#This Row],[St. unit effort]]),0,(CatTemplate[[#This Row],[St. unit effort]] * CatTemplate[[#This Row],[Year14]])*8/ParRatePM)</f>
        <v>0</v>
      </c>
      <c r="DP177" s="57">
        <f>IF(ISBLANK(CatTemplate[[#This Row],[St. unit effort]]),0,(CatTemplate[[#This Row],[St. unit effort]] * CatTemplate[[#This Row],[Year15]])*8/ParRatePM)</f>
        <v>0</v>
      </c>
      <c r="DQ177" s="57">
        <f>IF(ISBLANK(CatTemplate[[#This Row],[St. unit effort]]),0,(CatTemplate[[#This Row],[St. unit effort]] * CatTemplate[[#This Row],[Year16]])*8/ParRatePM)</f>
        <v>0</v>
      </c>
      <c r="DR177" s="57">
        <f>IF(ISBLANK(CatTemplate[[#This Row],[St. unit effort]]),0,(CatTemplate[[#This Row],[St. unit effort]] * CatTemplate[[#This Row],[Year17]])*8/ParRatePM)</f>
        <v>0</v>
      </c>
      <c r="DS177" s="57">
        <f>IF(ISBLANK(CatTemplate[[#This Row],[St. unit effort]]),0,(CatTemplate[[#This Row],[St. unit effort]] * CatTemplate[[#This Row],[Year18]])*8/ParRatePM)</f>
        <v>0</v>
      </c>
      <c r="DT177" s="57">
        <f>IF(ISBLANK(CatTemplate[[#This Row],[St. unit effort]]),0,(CatTemplate[[#This Row],[St. unit effort]] * CatTemplate[[#This Row],[Year19]])*8/ParRatePM)</f>
        <v>0</v>
      </c>
      <c r="DU177" s="57">
        <f>IF(ISBLANK(CatTemplate[[#This Row],[St. unit effort]]),0,(CatTemplate[[#This Row],[St. unit effort]] * CatTemplate[[#This Row],[Year20]])*8/ParRatePM)</f>
        <v>0</v>
      </c>
      <c r="DV177" s="54">
        <f>SUM(CatTemplate[[#This Row],[PM1]:[PM20]])</f>
        <v>0</v>
      </c>
      <c r="DW177" s="56">
        <f t="shared" si="61"/>
        <v>0</v>
      </c>
      <c r="DX177" s="56">
        <f t="shared" si="61"/>
        <v>0</v>
      </c>
      <c r="DY177" s="56">
        <f t="shared" si="61"/>
        <v>0</v>
      </c>
      <c r="DZ177" s="56">
        <f t="shared" si="61"/>
        <v>0</v>
      </c>
      <c r="EA177" s="56">
        <f t="shared" si="61"/>
        <v>0</v>
      </c>
      <c r="EB177" s="56">
        <f t="shared" si="61"/>
        <v>0</v>
      </c>
      <c r="EC177" s="56">
        <f t="shared" si="61"/>
        <v>0</v>
      </c>
      <c r="ED177" s="56">
        <f t="shared" si="61"/>
        <v>0</v>
      </c>
      <c r="EE177" s="56">
        <f t="shared" si="61"/>
        <v>0</v>
      </c>
      <c r="EF177" s="56">
        <f t="shared" si="61"/>
        <v>0</v>
      </c>
      <c r="EG177" s="56">
        <f t="shared" si="61"/>
        <v>0</v>
      </c>
      <c r="EH177" s="56">
        <f t="shared" si="61"/>
        <v>0</v>
      </c>
      <c r="EI177" s="56">
        <f t="shared" si="61"/>
        <v>0</v>
      </c>
      <c r="EJ177" s="56">
        <f t="shared" si="61"/>
        <v>0</v>
      </c>
      <c r="EK177" s="56">
        <f t="shared" si="61"/>
        <v>0</v>
      </c>
      <c r="EL177" s="56">
        <f t="shared" si="61"/>
        <v>0</v>
      </c>
      <c r="EM177" s="56">
        <f t="shared" si="59"/>
        <v>0</v>
      </c>
      <c r="EN177" s="56">
        <f t="shared" si="59"/>
        <v>0</v>
      </c>
      <c r="EO177" s="56">
        <f t="shared" si="59"/>
        <v>0</v>
      </c>
      <c r="EP177" s="56">
        <f t="shared" si="59"/>
        <v>0</v>
      </c>
      <c r="EQ177" s="30">
        <f>CatTemplate[[#This Row],[Eq. unit cost]] * CatTemplate[[#This Row],[Eq. quantity]]</f>
        <v>0</v>
      </c>
      <c r="ER177" s="30">
        <f>CatTemplate[[#This Row],[Cons. unit cost]] *CatTemplate[[#This Row],[Cons. quantity]]</f>
        <v>0</v>
      </c>
      <c r="ES177" s="30">
        <f>CatTemplate[[#This Row],[Oth. unit cost]] *CatTemplate[[#This Row],[Oth. quantity]]</f>
        <v>0</v>
      </c>
      <c r="ET177" s="55">
        <f>SUM(CatTemplate[[#This Row],[CO1]:[CO20]])</f>
        <v>0</v>
      </c>
      <c r="EU177" s="56">
        <f t="shared" si="62"/>
        <v>0</v>
      </c>
      <c r="EV177" s="56">
        <f t="shared" si="62"/>
        <v>0</v>
      </c>
      <c r="EW177" s="56">
        <f t="shared" si="62"/>
        <v>0</v>
      </c>
      <c r="EX177" s="56">
        <f t="shared" si="62"/>
        <v>0</v>
      </c>
      <c r="EY177" s="56">
        <f t="shared" si="62"/>
        <v>0</v>
      </c>
      <c r="EZ177" s="56">
        <f t="shared" si="62"/>
        <v>0</v>
      </c>
      <c r="FA177" s="56">
        <f t="shared" si="62"/>
        <v>0</v>
      </c>
      <c r="FB177" s="56">
        <f t="shared" si="62"/>
        <v>0</v>
      </c>
      <c r="FC177" s="56">
        <f t="shared" si="62"/>
        <v>0</v>
      </c>
      <c r="FD177" s="56">
        <f t="shared" si="62"/>
        <v>0</v>
      </c>
      <c r="FE177" s="56">
        <f t="shared" si="62"/>
        <v>0</v>
      </c>
      <c r="FF177" s="56">
        <f t="shared" si="62"/>
        <v>0</v>
      </c>
      <c r="FG177" s="56">
        <f t="shared" si="62"/>
        <v>0</v>
      </c>
      <c r="FH177" s="56">
        <f t="shared" si="62"/>
        <v>0</v>
      </c>
      <c r="FI177" s="56">
        <f t="shared" si="62"/>
        <v>0</v>
      </c>
      <c r="FJ177" s="56">
        <f t="shared" si="62"/>
        <v>0</v>
      </c>
      <c r="FK177" s="56">
        <f t="shared" si="60"/>
        <v>0</v>
      </c>
      <c r="FL177" s="56">
        <f t="shared" si="60"/>
        <v>0</v>
      </c>
      <c r="FM177" s="56">
        <f t="shared" si="60"/>
        <v>0</v>
      </c>
      <c r="FN177" s="56">
        <f t="shared" si="60"/>
        <v>0</v>
      </c>
      <c r="FO177" s="58">
        <f>SUM(CatTemplate[[#This Row],[CS1]:[CS20]])</f>
        <v>0</v>
      </c>
      <c r="FP177" s="59">
        <f>CatTemplate[[#This Row],[Total Oth. cost]]+CatTemplate[[#This Row],[Total St. Cost]]</f>
        <v>0</v>
      </c>
      <c r="FQ177" s="33" t="e">
        <f t="shared" si="49"/>
        <v>#VALUE!</v>
      </c>
      <c r="FR177" s="33" t="e">
        <f t="shared" si="50"/>
        <v>#VALUE!</v>
      </c>
      <c r="FS177" s="30" t="e">
        <f>(CatTemplate[[#This Row],[CO1]] + CatTemplate[[#This Row],[CS1]]) * (1 + getRateOHFinal) * getRateMarkupFinal</f>
        <v>#VALUE!</v>
      </c>
      <c r="FT177" s="30" t="e">
        <f>(CatTemplate[[#This Row],[CO2]] + CatTemplate[[#This Row],[CS2]]) * (1 + getRateOHFinal) * getRateMarkupFinal</f>
        <v>#VALUE!</v>
      </c>
      <c r="FU177" s="30" t="e">
        <f>(CatTemplate[[#This Row],[CO3]] + CatTemplate[[#This Row],[CS3]]) * (1 + getRateOHFinal) * getRateMarkupFinal</f>
        <v>#VALUE!</v>
      </c>
      <c r="FV177" s="30" t="e">
        <f>(CatTemplate[[#This Row],[CO4]] + CatTemplate[[#This Row],[CS4]]) * (1 + getRateOHFinal) * getRateMarkupFinal</f>
        <v>#VALUE!</v>
      </c>
      <c r="FW177" s="30" t="e">
        <f>(CatTemplate[[#This Row],[CO5]] + CatTemplate[[#This Row],[CS5]]) * (1 + getRateOHFinal) * getRateMarkupFinal</f>
        <v>#VALUE!</v>
      </c>
      <c r="FX177" s="30" t="e">
        <f>(CatTemplate[[#This Row],[CO6]] + CatTemplate[[#This Row],[CS6]]) * (1 + getRateOHFinal) * getRateMarkupFinal</f>
        <v>#VALUE!</v>
      </c>
      <c r="FY177" s="30" t="e">
        <f>(CatTemplate[[#This Row],[CO7]] + CatTemplate[[#This Row],[CS7]]) * (1 + getRateOHFinal) * getRateMarkupFinal</f>
        <v>#VALUE!</v>
      </c>
      <c r="FZ177" s="30" t="e">
        <f>(CatTemplate[[#This Row],[CO8]] + CatTemplate[[#This Row],[CS8]]) * (1 + getRateOHFinal) * getRateMarkupFinal</f>
        <v>#VALUE!</v>
      </c>
      <c r="GA177" s="30" t="e">
        <f>(CatTemplate[[#This Row],[CO9]] + CatTemplate[[#This Row],[CS9]]) * (1 + getRateOHFinal) * getRateMarkupFinal</f>
        <v>#VALUE!</v>
      </c>
      <c r="GB177" s="30" t="e">
        <f>(CatTemplate[[#This Row],[CO10]] + CatTemplate[[#This Row],[CS10]]) * (1 + getRateOHFinal) * getRateMarkupFinal</f>
        <v>#VALUE!</v>
      </c>
      <c r="GC177" s="30" t="e">
        <f>(CatTemplate[[#This Row],[CO11]] + CatTemplate[[#This Row],[CS11]]) * (1 + getRateOHFinal) * getRateMarkupFinal</f>
        <v>#VALUE!</v>
      </c>
      <c r="GD177" s="30" t="e">
        <f>(CatTemplate[[#This Row],[CO12]] + CatTemplate[[#This Row],[CS12]]) * (1 + getRateOHFinal) * getRateMarkupFinal</f>
        <v>#VALUE!</v>
      </c>
      <c r="GE177" s="30" t="e">
        <f>(CatTemplate[[#This Row],[CO13]] + CatTemplate[[#This Row],[CS13]]) * (1 + getRateOHFinal) * getRateMarkupFinal</f>
        <v>#VALUE!</v>
      </c>
      <c r="GF177" s="30" t="e">
        <f>(CatTemplate[[#This Row],[CO14]] + CatTemplate[[#This Row],[CS14]]) * (1 + getRateOHFinal) * getRateMarkupFinal</f>
        <v>#VALUE!</v>
      </c>
      <c r="GG177" s="30" t="e">
        <f>(CatTemplate[[#This Row],[CO15]] + CatTemplate[[#This Row],[CS15]]) * (1 + getRateOHFinal) * getRateMarkupFinal</f>
        <v>#VALUE!</v>
      </c>
      <c r="GH177" s="30" t="e">
        <f>(CatTemplate[[#This Row],[CO16]] + CatTemplate[[#This Row],[CS16]]) * (1 + getRateOHFinal) * getRateMarkupFinal</f>
        <v>#VALUE!</v>
      </c>
      <c r="GI177" s="30" t="e">
        <f>(CatTemplate[[#This Row],[CO17]] + CatTemplate[[#This Row],[CS17]]) * (1 + getRateOHFinal) * getRateMarkupFinal</f>
        <v>#VALUE!</v>
      </c>
      <c r="GJ177" s="30" t="e">
        <f>(CatTemplate[[#This Row],[CO18]] + CatTemplate[[#This Row],[CS18]]) * (1 + getRateOHFinal) * getRateMarkupFinal</f>
        <v>#VALUE!</v>
      </c>
      <c r="GK177" s="30" t="e">
        <f>(CatTemplate[[#This Row],[CO19]] + CatTemplate[[#This Row],[CS19]]) * (1 + getRateOHFinal) * getRateMarkupFinal</f>
        <v>#VALUE!</v>
      </c>
      <c r="GL177" s="30" t="e">
        <f>(CatTemplate[[#This Row],[CO20]] + CatTemplate[[#This Row],[CS20]]) * (1 + getRateOHFinal) * getRateMarkupFinal</f>
        <v>#VALUE!</v>
      </c>
      <c r="GM177" s="30" t="e">
        <f t="shared" si="51"/>
        <v>#VALUE!</v>
      </c>
      <c r="GN177" s="30" t="e">
        <f t="shared" si="52"/>
        <v>#VALUE!</v>
      </c>
      <c r="GO177" s="30" t="e">
        <f t="shared" si="53"/>
        <v>#VALUE!</v>
      </c>
      <c r="GP177" s="30" t="e">
        <f t="shared" si="54"/>
        <v>#VALUE!</v>
      </c>
      <c r="GQ177" s="30" t="e">
        <f>(CatTemplate[[#This Row],[CO1]]+CatTemplate[[#This Row],[CS1]]) * (1+ getRateOHFinal) * (1 + getRateMarkupFinal)</f>
        <v>#VALUE!</v>
      </c>
      <c r="GR177" s="30" t="e">
        <f>(CatTemplate[[#This Row],[CO2]]+CatTemplate[[#This Row],[CS2]]) * (1+ getRateOHFinal) * (1 + getRateMarkupFinal)</f>
        <v>#VALUE!</v>
      </c>
      <c r="GS177" s="30" t="e">
        <f>(CatTemplate[[#This Row],[CO3]]+CatTemplate[[#This Row],[CS3]]) * (1+ getRateOHFinal) * (1 + getRateMarkupFinal)</f>
        <v>#VALUE!</v>
      </c>
      <c r="GT177" s="30" t="e">
        <f>(CatTemplate[[#This Row],[CO4]]+CatTemplate[[#This Row],[CS4]]) * (1+ getRateOHFinal) * (1 + getRateMarkupFinal)</f>
        <v>#VALUE!</v>
      </c>
      <c r="GU177" s="30" t="e">
        <f>(CatTemplate[[#This Row],[CO5]]+CatTemplate[[#This Row],[CS5]]) * (1+ getRateOHFinal) * (1 + getRateMarkupFinal)</f>
        <v>#VALUE!</v>
      </c>
      <c r="GV177" s="30" t="e">
        <f>(CatTemplate[[#This Row],[CO6]]+CatTemplate[[#This Row],[CS6]]) * (1+ getRateOHFinal) * (1 + getRateMarkupFinal)</f>
        <v>#VALUE!</v>
      </c>
      <c r="GW177" s="30" t="e">
        <f>(CatTemplate[[#This Row],[CO7]]+CatTemplate[[#This Row],[CS7]]) * (1+ getRateOHFinal) * (1 + getRateMarkupFinal)</f>
        <v>#VALUE!</v>
      </c>
      <c r="GX177" s="30" t="e">
        <f>(CatTemplate[[#This Row],[CO8]]+CatTemplate[[#This Row],[CS8]]) * (1+ getRateOHFinal) * (1 + getRateMarkupFinal)</f>
        <v>#VALUE!</v>
      </c>
      <c r="GY177" s="30" t="e">
        <f>(CatTemplate[[#This Row],[CO9]]+CatTemplate[[#This Row],[CS9]]) * (1+ getRateOHFinal) * (1 + getRateMarkupFinal)</f>
        <v>#VALUE!</v>
      </c>
      <c r="GZ177" s="30" t="e">
        <f>(CatTemplate[[#This Row],[CO10]]+CatTemplate[[#This Row],[CS10]]) * (1+ getRateOHFinal) * (1 + getRateMarkupFinal)</f>
        <v>#VALUE!</v>
      </c>
      <c r="HA177" s="30" t="e">
        <f>(CatTemplate[[#This Row],[CO11]]+CatTemplate[[#This Row],[CS11]]) * (1+ getRateOHFinal) * (1 + getRateMarkupFinal)</f>
        <v>#VALUE!</v>
      </c>
      <c r="HB177" s="30" t="e">
        <f>(CatTemplate[[#This Row],[CO12]]+CatTemplate[[#This Row],[CS12]]) * (1+ getRateOHFinal) * (1 + getRateMarkupFinal)</f>
        <v>#VALUE!</v>
      </c>
      <c r="HC177" s="30" t="e">
        <f>(CatTemplate[[#This Row],[CO13]]+CatTemplate[[#This Row],[CS13]]) * (1+ getRateOHFinal) * (1 + getRateMarkupFinal)</f>
        <v>#VALUE!</v>
      </c>
      <c r="HD177" s="30" t="e">
        <f>(CatTemplate[[#This Row],[CO14]]+CatTemplate[[#This Row],[CS14]]) * (1+ getRateOHFinal) * (1 + getRateMarkupFinal)</f>
        <v>#VALUE!</v>
      </c>
      <c r="HE177" s="30" t="e">
        <f>(CatTemplate[[#This Row],[CO15]]+CatTemplate[[#This Row],[CS15]]) * (1+ getRateOHFinal) * (1 + getRateMarkupFinal)</f>
        <v>#VALUE!</v>
      </c>
      <c r="HF177" s="30" t="e">
        <f>(CatTemplate[[#This Row],[CO16]]+CatTemplate[[#This Row],[CS16]]) * (1+ getRateOHFinal) * (1 + getRateMarkupFinal)</f>
        <v>#VALUE!</v>
      </c>
      <c r="HG177" s="30" t="e">
        <f>(CatTemplate[[#This Row],[CO17]]+CatTemplate[[#This Row],[CS17]]) * (1+ getRateOHFinal) * (1 + getRateMarkupFinal)</f>
        <v>#VALUE!</v>
      </c>
      <c r="HH177" s="30" t="e">
        <f>(CatTemplate[[#This Row],[CO18]]+CatTemplate[[#This Row],[CS18]]) * (1+ getRateOHFinal) * (1 + getRateMarkupFinal)</f>
        <v>#VALUE!</v>
      </c>
      <c r="HI177" s="30" t="e">
        <f>(CatTemplate[[#This Row],[CO19]]+CatTemplate[[#This Row],[CS19]]) * (1+ getRateOHFinal) * (1 + getRateMarkupFinal)</f>
        <v>#VALUE!</v>
      </c>
      <c r="HJ177" s="30" t="e">
        <f>(CatTemplate[[#This Row],[CO20]]+CatTemplate[[#This Row],[CS20]]) * (1+ getRateOHFinal) * (1 + getRateMarkupFinal)</f>
        <v>#VALUE!</v>
      </c>
      <c r="HK177" s="39" t="e">
        <f>CatTemplate[[#This Row],[Total cost]]+CatTemplate[[#This Row],[OH Amount]]+CatTemplate[[#This Row],[Markup]]</f>
        <v>#VALUE!</v>
      </c>
      <c r="HL177" s="63">
        <f>IF(CatTemplate[[#This Row],[Units]]="Days",CatTemplate[[#This Row],[Project quantity]]*CatTemplate[[#This Row],[St. unit effort]],CatTemplate[[#This Row],[Project quantity]])</f>
        <v>0</v>
      </c>
      <c r="HM177" s="287">
        <f>IFERROR(CatTemplate[[#This Row],[Total Price]]/(CatTemplate[[#This Row],[Final Quantity]]),0)</f>
        <v>0</v>
      </c>
      <c r="HN177" s="261"/>
    </row>
    <row r="178" spans="2:222" x14ac:dyDescent="0.2">
      <c r="B178" s="6" t="s">
        <v>75</v>
      </c>
      <c r="C178" s="22">
        <v>2</v>
      </c>
      <c r="D178" s="7" t="s">
        <v>75</v>
      </c>
      <c r="E178" s="24">
        <v>10</v>
      </c>
      <c r="F178" s="18" t="s">
        <v>164</v>
      </c>
      <c r="G178" s="26">
        <v>64</v>
      </c>
      <c r="H178" s="18" t="s">
        <v>299</v>
      </c>
      <c r="I178" s="18" t="s">
        <v>900</v>
      </c>
      <c r="J178" s="15"/>
      <c r="K178" s="15"/>
      <c r="L178" s="15" t="s">
        <v>421</v>
      </c>
      <c r="M178" s="15" t="s">
        <v>208</v>
      </c>
      <c r="N178" s="15" t="s">
        <v>857</v>
      </c>
      <c r="O178" s="320"/>
      <c r="P178" s="71"/>
      <c r="Q178" s="108"/>
      <c r="R178" s="73"/>
      <c r="S178" s="97"/>
      <c r="T178" s="100">
        <f>getEqUnitCost</f>
        <v>0</v>
      </c>
      <c r="U178" s="73">
        <f>getEqUnitEffort</f>
        <v>0</v>
      </c>
      <c r="V178" s="101">
        <f>getEqQuantity</f>
        <v>0</v>
      </c>
      <c r="W178" s="320"/>
      <c r="X178" s="100">
        <f>getConsUnitCost</f>
        <v>0</v>
      </c>
      <c r="Y178" s="73">
        <f>getConsUnitEffort</f>
        <v>0</v>
      </c>
      <c r="Z178" s="14">
        <f>getConsQuantity</f>
        <v>0</v>
      </c>
      <c r="AA178" s="320"/>
      <c r="AB178" s="72"/>
      <c r="AC178" s="112"/>
      <c r="AD178" s="14">
        <f>getOthQuantity</f>
        <v>0</v>
      </c>
      <c r="AE178" s="320"/>
      <c r="AF178" s="28" t="str">
        <f>IF(ISBLANK(CatTemplate[[#This Row],[Resource type]]),"",CatTemplate[[#This Row],[Resource type]])</f>
        <v/>
      </c>
      <c r="AG178" s="242">
        <f>getStaffUnitCost</f>
        <v>0</v>
      </c>
      <c r="AH178" s="113">
        <f>getStaffUnitEffort</f>
        <v>0</v>
      </c>
      <c r="AI178" s="40">
        <f>getStaffQuantity</f>
        <v>0</v>
      </c>
      <c r="AJ178" s="41">
        <f>CatTemplate[[#This Row],[St. quantity]]*8/ParRatePM</f>
        <v>0</v>
      </c>
      <c r="AK178" s="320"/>
      <c r="AL178" s="53" t="str">
        <f>CatTemplate[[#This Row],[Item type]]</f>
        <v>Travels</v>
      </c>
      <c r="AM178" s="12">
        <f>SUM(CatTemplate[[#This Row],[Year1]:[Year20]])</f>
        <v>0</v>
      </c>
      <c r="AN178" s="52"/>
      <c r="AO178" s="52"/>
      <c r="AP178" s="52"/>
      <c r="AQ178" s="8"/>
      <c r="AR178" s="8"/>
      <c r="AS178" s="8"/>
      <c r="AT178" s="8"/>
      <c r="AU178" s="8"/>
      <c r="AV178" s="8"/>
      <c r="AW178" s="8"/>
      <c r="AX178" s="8"/>
      <c r="AY178" s="8"/>
      <c r="AZ178" s="8"/>
      <c r="BA178" s="8"/>
      <c r="BB178" s="8"/>
      <c r="BC178" s="8"/>
      <c r="BD178" s="8"/>
      <c r="BE178" s="8"/>
      <c r="BF178" s="8"/>
      <c r="BG178" s="36"/>
      <c r="BH178" s="320"/>
      <c r="BI178" s="37" t="str">
        <f>getCostCategory</f>
        <v>05 Travel costs</v>
      </c>
      <c r="BJ178" s="37" t="str">
        <f>getSection</f>
        <v>02 Patient visits and data collection</v>
      </c>
      <c r="BK178" s="32" t="str">
        <f>getObject</f>
        <v>Patient visits and data collection</v>
      </c>
      <c r="BL178" s="30">
        <f>IFERROR(getUnitCost * IF(CatTemplate[[#This Row],[Cost Category Comp.]]="01 Staff costs", 1,1),0)</f>
        <v>0</v>
      </c>
      <c r="BM178" s="29">
        <f>IF(AND(ISBLANK(CatTemplate[[#This Row],[Eq. unit cost]]),ISBLANK(CatTemplate[[#This Row],[Cons. unit cost]]),ISBLANK(CatTemplate[[#This Row],[Oth. unit cost]])), 0, IF(getUnitEffort =0,1,getUnitEffort) * CatTemplate[[#This Row],[Year1]])</f>
        <v>0</v>
      </c>
      <c r="BN178" s="29">
        <f>IF(AND(ISBLANK(CatTemplate[[#This Row],[Eq. unit cost]]),ISBLANK(CatTemplate[[#This Row],[Cons. unit cost]]),ISBLANK(CatTemplate[[#This Row],[Oth. unit cost]])), 0, IF(getUnitEffort =0,1,getUnitEffort) * CatTemplate[[#This Row],[Year2]])</f>
        <v>0</v>
      </c>
      <c r="BO178" s="29">
        <f>IF(AND(ISBLANK(CatTemplate[[#This Row],[Eq. unit cost]]),ISBLANK(CatTemplate[[#This Row],[Cons. unit cost]]),ISBLANK(CatTemplate[[#This Row],[Oth. unit cost]])), 0, IF(getUnitEffort =0,1,getUnitEffort) * CatTemplate[[#This Row],[Year3]])</f>
        <v>0</v>
      </c>
      <c r="BP178" s="29">
        <f>IF(AND(ISBLANK(CatTemplate[[#This Row],[Eq. unit cost]]),ISBLANK(CatTemplate[[#This Row],[Cons. unit cost]]),ISBLANK(CatTemplate[[#This Row],[Oth. unit cost]])), 0, IF(getUnitEffort =0,1,getUnitEffort) * CatTemplate[[#This Row],[Year4]])</f>
        <v>0</v>
      </c>
      <c r="BQ178" s="29">
        <f>IF(AND(ISBLANK(CatTemplate[[#This Row],[Eq. unit cost]]),ISBLANK(CatTemplate[[#This Row],[Cons. unit cost]]),ISBLANK(CatTemplate[[#This Row],[Oth. unit cost]])), 0, IF(getUnitEffort =0,1,getUnitEffort) * CatTemplate[[#This Row],[Year5]])</f>
        <v>0</v>
      </c>
      <c r="BR178" s="29">
        <f>IF(AND(ISBLANK(CatTemplate[[#This Row],[Eq. unit cost]]),ISBLANK(CatTemplate[[#This Row],[Cons. unit cost]]),ISBLANK(CatTemplate[[#This Row],[Oth. unit cost]])), 0, IF(getUnitEffort =0,1,getUnitEffort) * CatTemplate[[#This Row],[Year6]])</f>
        <v>0</v>
      </c>
      <c r="BS178" s="29">
        <f>IF(AND(ISBLANK(CatTemplate[[#This Row],[Eq. unit cost]]),ISBLANK(CatTemplate[[#This Row],[Cons. unit cost]]),ISBLANK(CatTemplate[[#This Row],[Oth. unit cost]])), 0, IF(getUnitEffort =0,1,getUnitEffort) * CatTemplate[[#This Row],[Year7]])</f>
        <v>0</v>
      </c>
      <c r="BT178" s="29">
        <f>IF(AND(ISBLANK(CatTemplate[[#This Row],[Eq. unit cost]]),ISBLANK(CatTemplate[[#This Row],[Cons. unit cost]]),ISBLANK(CatTemplate[[#This Row],[Oth. unit cost]])), 0, IF(getUnitEffort =0,1,getUnitEffort) * CatTemplate[[#This Row],[Year8]])</f>
        <v>0</v>
      </c>
      <c r="BU178" s="29">
        <f>IF(AND(ISBLANK(CatTemplate[[#This Row],[Eq. unit cost]]),ISBLANK(CatTemplate[[#This Row],[Cons. unit cost]]),ISBLANK(CatTemplate[[#This Row],[Oth. unit cost]])), 0, IF(getUnitEffort =0,1,getUnitEffort) * CatTemplate[[#This Row],[Year9]])</f>
        <v>0</v>
      </c>
      <c r="BV178" s="29">
        <f>IF(AND(ISBLANK(CatTemplate[[#This Row],[Eq. unit cost]]),ISBLANK(CatTemplate[[#This Row],[Cons. unit cost]]),ISBLANK(CatTemplate[[#This Row],[Oth. unit cost]])), 0, IF(getUnitEffort =0,1,getUnitEffort) * CatTemplate[[#This Row],[Year10]])</f>
        <v>0</v>
      </c>
      <c r="BW178" s="29">
        <f>IF(AND(ISBLANK(CatTemplate[[#This Row],[Eq. unit cost]]),ISBLANK(CatTemplate[[#This Row],[Cons. unit cost]]),ISBLANK(CatTemplate[[#This Row],[Oth. unit cost]])), 0, IF(getUnitEffort =0,1,getUnitEffort) * CatTemplate[[#This Row],[Year11]])</f>
        <v>0</v>
      </c>
      <c r="BX178" s="29">
        <f>IF(AND(ISBLANK(CatTemplate[[#This Row],[Eq. unit cost]]),ISBLANK(CatTemplate[[#This Row],[Cons. unit cost]]),ISBLANK(CatTemplate[[#This Row],[Oth. unit cost]])), 0, IF(getUnitEffort =0,1,getUnitEffort) * CatTemplate[[#This Row],[Year12]])</f>
        <v>0</v>
      </c>
      <c r="BY178" s="29">
        <f>IF(AND(ISBLANK(CatTemplate[[#This Row],[Eq. unit cost]]),ISBLANK(CatTemplate[[#This Row],[Cons. unit cost]]),ISBLANK(CatTemplate[[#This Row],[Oth. unit cost]])), 0, IF(getUnitEffort =0,1,getUnitEffort) * CatTemplate[[#This Row],[Year13]])</f>
        <v>0</v>
      </c>
      <c r="BZ178" s="29">
        <f>IF(AND(ISBLANK(CatTemplate[[#This Row],[Eq. unit cost]]),ISBLANK(CatTemplate[[#This Row],[Cons. unit cost]]),ISBLANK(CatTemplate[[#This Row],[Oth. unit cost]])), 0, IF(getUnitEffort =0,1,getUnitEffort) * CatTemplate[[#This Row],[Year14]])</f>
        <v>0</v>
      </c>
      <c r="CA178" s="29">
        <f>IF(AND(ISBLANK(CatTemplate[[#This Row],[Eq. unit cost]]),ISBLANK(CatTemplate[[#This Row],[Cons. unit cost]]),ISBLANK(CatTemplate[[#This Row],[Oth. unit cost]])), 0, IF(getUnitEffort =0,1,getUnitEffort) * CatTemplate[[#This Row],[Year15]])</f>
        <v>0</v>
      </c>
      <c r="CB178" s="29">
        <f>IF(AND(ISBLANK(CatTemplate[[#This Row],[Eq. unit cost]]),ISBLANK(CatTemplate[[#This Row],[Cons. unit cost]]),ISBLANK(CatTemplate[[#This Row],[Oth. unit cost]])), 0, IF(getUnitEffort =0,1,getUnitEffort) * CatTemplate[[#This Row],[Year16]])</f>
        <v>0</v>
      </c>
      <c r="CC178" s="29">
        <f>IF(AND(ISBLANK(CatTemplate[[#This Row],[Eq. unit cost]]),ISBLANK(CatTemplate[[#This Row],[Cons. unit cost]]),ISBLANK(CatTemplate[[#This Row],[Oth. unit cost]])), 0, IF(getUnitEffort =0,1,getUnitEffort) * CatTemplate[[#This Row],[Year17]])</f>
        <v>0</v>
      </c>
      <c r="CD178" s="29">
        <f>IF(AND(ISBLANK(CatTemplate[[#This Row],[Eq. unit cost]]),ISBLANK(CatTemplate[[#This Row],[Cons. unit cost]]),ISBLANK(CatTemplate[[#This Row],[Oth. unit cost]])), 0, IF(getUnitEffort =0,1,getUnitEffort) * CatTemplate[[#This Row],[Year18]])</f>
        <v>0</v>
      </c>
      <c r="CE178" s="29">
        <f>IF(AND(ISBLANK(CatTemplate[[#This Row],[Eq. unit cost]]),ISBLANK(CatTemplate[[#This Row],[Cons. unit cost]]),ISBLANK(CatTemplate[[#This Row],[Oth. unit cost]])), 0, IF(getUnitEffort =0,1,getUnitEffort) * CatTemplate[[#This Row],[Year19]])</f>
        <v>0</v>
      </c>
      <c r="CF178" s="29">
        <f>IF(AND(ISBLANK(CatTemplate[[#This Row],[Eq. unit cost]]),ISBLANK(CatTemplate[[#This Row],[Cons. unit cost]]),ISBLANK(CatTemplate[[#This Row],[Oth. unit cost]])), 0, IF(getUnitEffort =0,1,getUnitEffort) * CatTemplate[[#This Row],[Year20]])</f>
        <v>0</v>
      </c>
      <c r="CG178" s="45">
        <f>SUM(CatTemplate[[#This Row],[Q1]:[Q20]])</f>
        <v>0</v>
      </c>
      <c r="CH178" s="29">
        <f>IF(ISBLANK(CatTemplate[[#This Row],[St. unit effort]]),0,(CatTemplate[[#This Row],[St. unit effort]] * CatTemplate[[#This Row],[Year1]]))</f>
        <v>0</v>
      </c>
      <c r="CI178" s="29">
        <f>IF(ISBLANK(CatTemplate[[#This Row],[St. unit effort]]),0,(CatTemplate[[#This Row],[St. unit effort]] * CatTemplate[[#This Row],[Year2]]))</f>
        <v>0</v>
      </c>
      <c r="CJ178" s="29">
        <f>IF(ISBLANK(CatTemplate[[#This Row],[St. unit effort]]),0,(CatTemplate[[#This Row],[St. unit effort]] * CatTemplate[[#This Row],[Year3]]))</f>
        <v>0</v>
      </c>
      <c r="CK178" s="29">
        <f>IF(ISBLANK(CatTemplate[[#This Row],[St. unit effort]]),0,(CatTemplate[[#This Row],[St. unit effort]] * CatTemplate[[#This Row],[Year4]]))</f>
        <v>0</v>
      </c>
      <c r="CL178" s="29">
        <f>IF(ISBLANK(CatTemplate[[#This Row],[St. unit effort]]),0,(CatTemplate[[#This Row],[St. unit effort]] * CatTemplate[[#This Row],[Year5]]))</f>
        <v>0</v>
      </c>
      <c r="CM178" s="29">
        <f>IF(ISBLANK(CatTemplate[[#This Row],[St. unit effort]]),0,(CatTemplate[[#This Row],[St. unit effort]] * CatTemplate[[#This Row],[Year6]]))</f>
        <v>0</v>
      </c>
      <c r="CN178" s="29">
        <f>IF(ISBLANK(CatTemplate[[#This Row],[St. unit effort]]),0,(CatTemplate[[#This Row],[St. unit effort]] * CatTemplate[[#This Row],[Year7]]))</f>
        <v>0</v>
      </c>
      <c r="CO178" s="29">
        <f>IF(ISBLANK(CatTemplate[[#This Row],[St. unit effort]]),0,(CatTemplate[[#This Row],[St. unit effort]] * CatTemplate[[#This Row],[Year8]]))</f>
        <v>0</v>
      </c>
      <c r="CP178" s="29">
        <f>IF(ISBLANK(CatTemplate[[#This Row],[St. unit effort]]),0,(CatTemplate[[#This Row],[St. unit effort]] * CatTemplate[[#This Row],[Year9]]))</f>
        <v>0</v>
      </c>
      <c r="CQ178" s="29">
        <f>IF(ISBLANK(CatTemplate[[#This Row],[St. unit effort]]),0,(CatTemplate[[#This Row],[St. unit effort]] * CatTemplate[[#This Row],[Year10]]))</f>
        <v>0</v>
      </c>
      <c r="CR178" s="29">
        <f>IF(ISBLANK(CatTemplate[[#This Row],[St. unit effort]]),0,(CatTemplate[[#This Row],[St. unit effort]] * CatTemplate[[#This Row],[Year11]]))</f>
        <v>0</v>
      </c>
      <c r="CS178" s="29">
        <f>IF(ISBLANK(CatTemplate[[#This Row],[St. unit effort]]),0,(CatTemplate[[#This Row],[St. unit effort]] * CatTemplate[[#This Row],[Year12]]))</f>
        <v>0</v>
      </c>
      <c r="CT178" s="29">
        <f>IF(ISBLANK(CatTemplate[[#This Row],[St. unit effort]]),0,(CatTemplate[[#This Row],[St. unit effort]] * CatTemplate[[#This Row],[Year13]]))</f>
        <v>0</v>
      </c>
      <c r="CU178" s="29">
        <f>IF(ISBLANK(CatTemplate[[#This Row],[St. unit effort]]),0,(CatTemplate[[#This Row],[St. unit effort]] * CatTemplate[[#This Row],[Year14]]))</f>
        <v>0</v>
      </c>
      <c r="CV178" s="29">
        <f>IF(ISBLANK(CatTemplate[[#This Row],[St. unit effort]]),0,(CatTemplate[[#This Row],[St. unit effort]] * CatTemplate[[#This Row],[Year15]]))</f>
        <v>0</v>
      </c>
      <c r="CW178" s="29">
        <f>IF(ISBLANK(CatTemplate[[#This Row],[St. unit effort]]),0,(CatTemplate[[#This Row],[St. unit effort]] * CatTemplate[[#This Row],[Year16]]))</f>
        <v>0</v>
      </c>
      <c r="CX178" s="29">
        <f>IF(ISBLANK(CatTemplate[[#This Row],[St. unit effort]]),0,(CatTemplate[[#This Row],[St. unit effort]] * CatTemplate[[#This Row],[Year17]]))</f>
        <v>0</v>
      </c>
      <c r="CY178" s="29">
        <f>IF(ISBLANK(CatTemplate[[#This Row],[St. unit effort]]),0,(CatTemplate[[#This Row],[St. unit effort]] * CatTemplate[[#This Row],[Year18]]))</f>
        <v>0</v>
      </c>
      <c r="CZ178" s="29">
        <f>IF(ISBLANK(CatTemplate[[#This Row],[St. unit effort]]),0,(CatTemplate[[#This Row],[St. unit effort]] * CatTemplate[[#This Row],[Year19]]))</f>
        <v>0</v>
      </c>
      <c r="DA178" s="29">
        <f>IF(ISBLANK(CatTemplate[[#This Row],[St. unit effort]]),0,(CatTemplate[[#This Row],[St. unit effort]] * CatTemplate[[#This Row],[Year20]]))</f>
        <v>0</v>
      </c>
      <c r="DB178" s="57">
        <f>IF(ISBLANK(CatTemplate[[#This Row],[St. unit effort]]),0,(CatTemplate[[#This Row],[St. unit effort]] * CatTemplate[[#This Row],[Year1]])*8/ParRatePM)</f>
        <v>0</v>
      </c>
      <c r="DC178" s="57">
        <f>IF(ISBLANK(CatTemplate[[#This Row],[St. unit effort]]),0,(CatTemplate[[#This Row],[St. unit effort]] * CatTemplate[[#This Row],[Year2]])*8/ParRatePM)</f>
        <v>0</v>
      </c>
      <c r="DD178" s="57">
        <f>IF(ISBLANK(CatTemplate[[#This Row],[St. unit effort]]),0,(CatTemplate[[#This Row],[St. unit effort]] * CatTemplate[[#This Row],[Year3]])*8/ParRatePM)</f>
        <v>0</v>
      </c>
      <c r="DE178" s="57">
        <f>IF(ISBLANK(CatTemplate[[#This Row],[St. unit effort]]),0,(CatTemplate[[#This Row],[St. unit effort]] * CatTemplate[[#This Row],[Year4]])*8/ParRatePM)</f>
        <v>0</v>
      </c>
      <c r="DF178" s="57">
        <f>IF(ISBLANK(CatTemplate[[#This Row],[St. unit effort]]),0,(CatTemplate[[#This Row],[St. unit effort]] * CatTemplate[[#This Row],[Year5]])*8/ParRatePM)</f>
        <v>0</v>
      </c>
      <c r="DG178" s="57">
        <f>IF(ISBLANK(CatTemplate[[#This Row],[St. unit effort]]),0,(CatTemplate[[#This Row],[St. unit effort]] * CatTemplate[[#This Row],[Year6]])*8/ParRatePM)</f>
        <v>0</v>
      </c>
      <c r="DH178" s="57">
        <f>IF(ISBLANK(CatTemplate[[#This Row],[St. unit effort]]),0,(CatTemplate[[#This Row],[St. unit effort]] * CatTemplate[[#This Row],[Year7]])*8/ParRatePM)</f>
        <v>0</v>
      </c>
      <c r="DI178" s="57">
        <f>IF(ISBLANK(CatTemplate[[#This Row],[St. unit effort]]),0,(CatTemplate[[#This Row],[St. unit effort]] * CatTemplate[[#This Row],[Year8]])*8/ParRatePM)</f>
        <v>0</v>
      </c>
      <c r="DJ178" s="57">
        <f>IF(ISBLANK(CatTemplate[[#This Row],[St. unit effort]]),0,(CatTemplate[[#This Row],[St. unit effort]] * CatTemplate[[#This Row],[Year9]])*8/ParRatePM)</f>
        <v>0</v>
      </c>
      <c r="DK178" s="57">
        <f>IF(ISBLANK(CatTemplate[[#This Row],[St. unit effort]]),0,(CatTemplate[[#This Row],[St. unit effort]] * CatTemplate[[#This Row],[Year10]])*8/ParRatePM)</f>
        <v>0</v>
      </c>
      <c r="DL178" s="57">
        <f>IF(ISBLANK(CatTemplate[[#This Row],[St. unit effort]]),0,(CatTemplate[[#This Row],[St. unit effort]] * CatTemplate[[#This Row],[Year11]])*8/ParRatePM)</f>
        <v>0</v>
      </c>
      <c r="DM178" s="57">
        <f>IF(ISBLANK(CatTemplate[[#This Row],[St. unit effort]]),0,(CatTemplate[[#This Row],[St. unit effort]] * CatTemplate[[#This Row],[Year12]])*8/ParRatePM)</f>
        <v>0</v>
      </c>
      <c r="DN178" s="57">
        <f>IF(ISBLANK(CatTemplate[[#This Row],[St. unit effort]]),0,(CatTemplate[[#This Row],[St. unit effort]] * CatTemplate[[#This Row],[Year13]])*8/ParRatePM)</f>
        <v>0</v>
      </c>
      <c r="DO178" s="57">
        <f>IF(ISBLANK(CatTemplate[[#This Row],[St. unit effort]]),0,(CatTemplate[[#This Row],[St. unit effort]] * CatTemplate[[#This Row],[Year14]])*8/ParRatePM)</f>
        <v>0</v>
      </c>
      <c r="DP178" s="57">
        <f>IF(ISBLANK(CatTemplate[[#This Row],[St. unit effort]]),0,(CatTemplate[[#This Row],[St. unit effort]] * CatTemplate[[#This Row],[Year15]])*8/ParRatePM)</f>
        <v>0</v>
      </c>
      <c r="DQ178" s="57">
        <f>IF(ISBLANK(CatTemplate[[#This Row],[St. unit effort]]),0,(CatTemplate[[#This Row],[St. unit effort]] * CatTemplate[[#This Row],[Year16]])*8/ParRatePM)</f>
        <v>0</v>
      </c>
      <c r="DR178" s="57">
        <f>IF(ISBLANK(CatTemplate[[#This Row],[St. unit effort]]),0,(CatTemplate[[#This Row],[St. unit effort]] * CatTemplate[[#This Row],[Year17]])*8/ParRatePM)</f>
        <v>0</v>
      </c>
      <c r="DS178" s="57">
        <f>IF(ISBLANK(CatTemplate[[#This Row],[St. unit effort]]),0,(CatTemplate[[#This Row],[St. unit effort]] * CatTemplate[[#This Row],[Year18]])*8/ParRatePM)</f>
        <v>0</v>
      </c>
      <c r="DT178" s="57">
        <f>IF(ISBLANK(CatTemplate[[#This Row],[St. unit effort]]),0,(CatTemplate[[#This Row],[St. unit effort]] * CatTemplate[[#This Row],[Year19]])*8/ParRatePM)</f>
        <v>0</v>
      </c>
      <c r="DU178" s="57">
        <f>IF(ISBLANK(CatTemplate[[#This Row],[St. unit effort]]),0,(CatTemplate[[#This Row],[St. unit effort]] * CatTemplate[[#This Row],[Year20]])*8/ParRatePM)</f>
        <v>0</v>
      </c>
      <c r="DV178" s="54">
        <f>SUM(CatTemplate[[#This Row],[PM1]:[PM20]])</f>
        <v>0</v>
      </c>
      <c r="DW178" s="56">
        <f t="shared" si="61"/>
        <v>0</v>
      </c>
      <c r="DX178" s="56">
        <f t="shared" si="61"/>
        <v>0</v>
      </c>
      <c r="DY178" s="56">
        <f t="shared" si="61"/>
        <v>0</v>
      </c>
      <c r="DZ178" s="56">
        <f t="shared" si="61"/>
        <v>0</v>
      </c>
      <c r="EA178" s="56">
        <f t="shared" si="61"/>
        <v>0</v>
      </c>
      <c r="EB178" s="56">
        <f t="shared" si="61"/>
        <v>0</v>
      </c>
      <c r="EC178" s="56">
        <f t="shared" si="61"/>
        <v>0</v>
      </c>
      <c r="ED178" s="56">
        <f t="shared" si="61"/>
        <v>0</v>
      </c>
      <c r="EE178" s="56">
        <f t="shared" si="61"/>
        <v>0</v>
      </c>
      <c r="EF178" s="56">
        <f t="shared" si="61"/>
        <v>0</v>
      </c>
      <c r="EG178" s="56">
        <f t="shared" si="61"/>
        <v>0</v>
      </c>
      <c r="EH178" s="56">
        <f t="shared" si="61"/>
        <v>0</v>
      </c>
      <c r="EI178" s="56">
        <f t="shared" si="61"/>
        <v>0</v>
      </c>
      <c r="EJ178" s="56">
        <f t="shared" si="61"/>
        <v>0</v>
      </c>
      <c r="EK178" s="56">
        <f t="shared" si="61"/>
        <v>0</v>
      </c>
      <c r="EL178" s="56">
        <f t="shared" si="61"/>
        <v>0</v>
      </c>
      <c r="EM178" s="56">
        <f t="shared" si="59"/>
        <v>0</v>
      </c>
      <c r="EN178" s="56">
        <f t="shared" si="59"/>
        <v>0</v>
      </c>
      <c r="EO178" s="56">
        <f t="shared" si="59"/>
        <v>0</v>
      </c>
      <c r="EP178" s="56">
        <f t="shared" si="59"/>
        <v>0</v>
      </c>
      <c r="EQ178" s="30">
        <f>CatTemplate[[#This Row],[Eq. unit cost]] * CatTemplate[[#This Row],[Eq. quantity]]</f>
        <v>0</v>
      </c>
      <c r="ER178" s="30">
        <f>CatTemplate[[#This Row],[Cons. unit cost]] *CatTemplate[[#This Row],[Cons. quantity]]</f>
        <v>0</v>
      </c>
      <c r="ES178" s="30">
        <f>CatTemplate[[#This Row],[Oth. unit cost]] *CatTemplate[[#This Row],[Oth. quantity]]</f>
        <v>0</v>
      </c>
      <c r="ET178" s="55">
        <f>SUM(CatTemplate[[#This Row],[CO1]:[CO20]])</f>
        <v>0</v>
      </c>
      <c r="EU178" s="56">
        <f t="shared" si="62"/>
        <v>0</v>
      </c>
      <c r="EV178" s="56">
        <f t="shared" si="62"/>
        <v>0</v>
      </c>
      <c r="EW178" s="56">
        <f t="shared" si="62"/>
        <v>0</v>
      </c>
      <c r="EX178" s="56">
        <f t="shared" si="62"/>
        <v>0</v>
      </c>
      <c r="EY178" s="56">
        <f t="shared" si="62"/>
        <v>0</v>
      </c>
      <c r="EZ178" s="56">
        <f t="shared" si="62"/>
        <v>0</v>
      </c>
      <c r="FA178" s="56">
        <f t="shared" si="62"/>
        <v>0</v>
      </c>
      <c r="FB178" s="56">
        <f t="shared" si="62"/>
        <v>0</v>
      </c>
      <c r="FC178" s="56">
        <f t="shared" si="62"/>
        <v>0</v>
      </c>
      <c r="FD178" s="56">
        <f t="shared" si="62"/>
        <v>0</v>
      </c>
      <c r="FE178" s="56">
        <f t="shared" si="62"/>
        <v>0</v>
      </c>
      <c r="FF178" s="56">
        <f t="shared" si="62"/>
        <v>0</v>
      </c>
      <c r="FG178" s="56">
        <f t="shared" si="62"/>
        <v>0</v>
      </c>
      <c r="FH178" s="56">
        <f t="shared" si="62"/>
        <v>0</v>
      </c>
      <c r="FI178" s="56">
        <f t="shared" si="62"/>
        <v>0</v>
      </c>
      <c r="FJ178" s="56">
        <f t="shared" si="62"/>
        <v>0</v>
      </c>
      <c r="FK178" s="56">
        <f t="shared" si="60"/>
        <v>0</v>
      </c>
      <c r="FL178" s="56">
        <f t="shared" si="60"/>
        <v>0</v>
      </c>
      <c r="FM178" s="56">
        <f t="shared" si="60"/>
        <v>0</v>
      </c>
      <c r="FN178" s="56">
        <f t="shared" si="60"/>
        <v>0</v>
      </c>
      <c r="FO178" s="58">
        <f>SUM(CatTemplate[[#This Row],[CS1]:[CS20]])</f>
        <v>0</v>
      </c>
      <c r="FP178" s="59">
        <f>CatTemplate[[#This Row],[Total Oth. cost]]+CatTemplate[[#This Row],[Total St. Cost]]</f>
        <v>0</v>
      </c>
      <c r="FQ178" s="33" t="e">
        <f t="shared" si="49"/>
        <v>#VALUE!</v>
      </c>
      <c r="FR178" s="33" t="e">
        <f t="shared" si="50"/>
        <v>#VALUE!</v>
      </c>
      <c r="FS178" s="30" t="e">
        <f>(CatTemplate[[#This Row],[CO1]] + CatTemplate[[#This Row],[CS1]]) * (1 + getRateOHFinal) * getRateMarkupFinal</f>
        <v>#VALUE!</v>
      </c>
      <c r="FT178" s="30" t="e">
        <f>(CatTemplate[[#This Row],[CO2]] + CatTemplate[[#This Row],[CS2]]) * (1 + getRateOHFinal) * getRateMarkupFinal</f>
        <v>#VALUE!</v>
      </c>
      <c r="FU178" s="30" t="e">
        <f>(CatTemplate[[#This Row],[CO3]] + CatTemplate[[#This Row],[CS3]]) * (1 + getRateOHFinal) * getRateMarkupFinal</f>
        <v>#VALUE!</v>
      </c>
      <c r="FV178" s="30" t="e">
        <f>(CatTemplate[[#This Row],[CO4]] + CatTemplate[[#This Row],[CS4]]) * (1 + getRateOHFinal) * getRateMarkupFinal</f>
        <v>#VALUE!</v>
      </c>
      <c r="FW178" s="30" t="e">
        <f>(CatTemplate[[#This Row],[CO5]] + CatTemplate[[#This Row],[CS5]]) * (1 + getRateOHFinal) * getRateMarkupFinal</f>
        <v>#VALUE!</v>
      </c>
      <c r="FX178" s="30" t="e">
        <f>(CatTemplate[[#This Row],[CO6]] + CatTemplate[[#This Row],[CS6]]) * (1 + getRateOHFinal) * getRateMarkupFinal</f>
        <v>#VALUE!</v>
      </c>
      <c r="FY178" s="30" t="e">
        <f>(CatTemplate[[#This Row],[CO7]] + CatTemplate[[#This Row],[CS7]]) * (1 + getRateOHFinal) * getRateMarkupFinal</f>
        <v>#VALUE!</v>
      </c>
      <c r="FZ178" s="30" t="e">
        <f>(CatTemplate[[#This Row],[CO8]] + CatTemplate[[#This Row],[CS8]]) * (1 + getRateOHFinal) * getRateMarkupFinal</f>
        <v>#VALUE!</v>
      </c>
      <c r="GA178" s="30" t="e">
        <f>(CatTemplate[[#This Row],[CO9]] + CatTemplate[[#This Row],[CS9]]) * (1 + getRateOHFinal) * getRateMarkupFinal</f>
        <v>#VALUE!</v>
      </c>
      <c r="GB178" s="30" t="e">
        <f>(CatTemplate[[#This Row],[CO10]] + CatTemplate[[#This Row],[CS10]]) * (1 + getRateOHFinal) * getRateMarkupFinal</f>
        <v>#VALUE!</v>
      </c>
      <c r="GC178" s="30" t="e">
        <f>(CatTemplate[[#This Row],[CO11]] + CatTemplate[[#This Row],[CS11]]) * (1 + getRateOHFinal) * getRateMarkupFinal</f>
        <v>#VALUE!</v>
      </c>
      <c r="GD178" s="30" t="e">
        <f>(CatTemplate[[#This Row],[CO12]] + CatTemplate[[#This Row],[CS12]]) * (1 + getRateOHFinal) * getRateMarkupFinal</f>
        <v>#VALUE!</v>
      </c>
      <c r="GE178" s="30" t="e">
        <f>(CatTemplate[[#This Row],[CO13]] + CatTemplate[[#This Row],[CS13]]) * (1 + getRateOHFinal) * getRateMarkupFinal</f>
        <v>#VALUE!</v>
      </c>
      <c r="GF178" s="30" t="e">
        <f>(CatTemplate[[#This Row],[CO14]] + CatTemplate[[#This Row],[CS14]]) * (1 + getRateOHFinal) * getRateMarkupFinal</f>
        <v>#VALUE!</v>
      </c>
      <c r="GG178" s="30" t="e">
        <f>(CatTemplate[[#This Row],[CO15]] + CatTemplate[[#This Row],[CS15]]) * (1 + getRateOHFinal) * getRateMarkupFinal</f>
        <v>#VALUE!</v>
      </c>
      <c r="GH178" s="30" t="e">
        <f>(CatTemplate[[#This Row],[CO16]] + CatTemplate[[#This Row],[CS16]]) * (1 + getRateOHFinal) * getRateMarkupFinal</f>
        <v>#VALUE!</v>
      </c>
      <c r="GI178" s="30" t="e">
        <f>(CatTemplate[[#This Row],[CO17]] + CatTemplate[[#This Row],[CS17]]) * (1 + getRateOHFinal) * getRateMarkupFinal</f>
        <v>#VALUE!</v>
      </c>
      <c r="GJ178" s="30" t="e">
        <f>(CatTemplate[[#This Row],[CO18]] + CatTemplate[[#This Row],[CS18]]) * (1 + getRateOHFinal) * getRateMarkupFinal</f>
        <v>#VALUE!</v>
      </c>
      <c r="GK178" s="30" t="e">
        <f>(CatTemplate[[#This Row],[CO19]] + CatTemplate[[#This Row],[CS19]]) * (1 + getRateOHFinal) * getRateMarkupFinal</f>
        <v>#VALUE!</v>
      </c>
      <c r="GL178" s="30" t="e">
        <f>(CatTemplate[[#This Row],[CO20]] + CatTemplate[[#This Row],[CS20]]) * (1 + getRateOHFinal) * getRateMarkupFinal</f>
        <v>#VALUE!</v>
      </c>
      <c r="GM178" s="30" t="e">
        <f t="shared" si="51"/>
        <v>#VALUE!</v>
      </c>
      <c r="GN178" s="30" t="e">
        <f t="shared" si="52"/>
        <v>#VALUE!</v>
      </c>
      <c r="GO178" s="30" t="e">
        <f t="shared" si="53"/>
        <v>#VALUE!</v>
      </c>
      <c r="GP178" s="30" t="e">
        <f t="shared" si="54"/>
        <v>#VALUE!</v>
      </c>
      <c r="GQ178" s="30" t="e">
        <f>(CatTemplate[[#This Row],[CO1]]+CatTemplate[[#This Row],[CS1]]) * (1+ getRateOHFinal) * (1 + getRateMarkupFinal)</f>
        <v>#VALUE!</v>
      </c>
      <c r="GR178" s="30" t="e">
        <f>(CatTemplate[[#This Row],[CO2]]+CatTemplate[[#This Row],[CS2]]) * (1+ getRateOHFinal) * (1 + getRateMarkupFinal)</f>
        <v>#VALUE!</v>
      </c>
      <c r="GS178" s="30" t="e">
        <f>(CatTemplate[[#This Row],[CO3]]+CatTemplate[[#This Row],[CS3]]) * (1+ getRateOHFinal) * (1 + getRateMarkupFinal)</f>
        <v>#VALUE!</v>
      </c>
      <c r="GT178" s="30" t="e">
        <f>(CatTemplate[[#This Row],[CO4]]+CatTemplate[[#This Row],[CS4]]) * (1+ getRateOHFinal) * (1 + getRateMarkupFinal)</f>
        <v>#VALUE!</v>
      </c>
      <c r="GU178" s="30" t="e">
        <f>(CatTemplate[[#This Row],[CO5]]+CatTemplate[[#This Row],[CS5]]) * (1+ getRateOHFinal) * (1 + getRateMarkupFinal)</f>
        <v>#VALUE!</v>
      </c>
      <c r="GV178" s="30" t="e">
        <f>(CatTemplate[[#This Row],[CO6]]+CatTemplate[[#This Row],[CS6]]) * (1+ getRateOHFinal) * (1 + getRateMarkupFinal)</f>
        <v>#VALUE!</v>
      </c>
      <c r="GW178" s="30" t="e">
        <f>(CatTemplate[[#This Row],[CO7]]+CatTemplate[[#This Row],[CS7]]) * (1+ getRateOHFinal) * (1 + getRateMarkupFinal)</f>
        <v>#VALUE!</v>
      </c>
      <c r="GX178" s="30" t="e">
        <f>(CatTemplate[[#This Row],[CO8]]+CatTemplate[[#This Row],[CS8]]) * (1+ getRateOHFinal) * (1 + getRateMarkupFinal)</f>
        <v>#VALUE!</v>
      </c>
      <c r="GY178" s="30" t="e">
        <f>(CatTemplate[[#This Row],[CO9]]+CatTemplate[[#This Row],[CS9]]) * (1+ getRateOHFinal) * (1 + getRateMarkupFinal)</f>
        <v>#VALUE!</v>
      </c>
      <c r="GZ178" s="30" t="e">
        <f>(CatTemplate[[#This Row],[CO10]]+CatTemplate[[#This Row],[CS10]]) * (1+ getRateOHFinal) * (1 + getRateMarkupFinal)</f>
        <v>#VALUE!</v>
      </c>
      <c r="HA178" s="30" t="e">
        <f>(CatTemplate[[#This Row],[CO11]]+CatTemplate[[#This Row],[CS11]]) * (1+ getRateOHFinal) * (1 + getRateMarkupFinal)</f>
        <v>#VALUE!</v>
      </c>
      <c r="HB178" s="30" t="e">
        <f>(CatTemplate[[#This Row],[CO12]]+CatTemplate[[#This Row],[CS12]]) * (1+ getRateOHFinal) * (1 + getRateMarkupFinal)</f>
        <v>#VALUE!</v>
      </c>
      <c r="HC178" s="30" t="e">
        <f>(CatTemplate[[#This Row],[CO13]]+CatTemplate[[#This Row],[CS13]]) * (1+ getRateOHFinal) * (1 + getRateMarkupFinal)</f>
        <v>#VALUE!</v>
      </c>
      <c r="HD178" s="30" t="e">
        <f>(CatTemplate[[#This Row],[CO14]]+CatTemplate[[#This Row],[CS14]]) * (1+ getRateOHFinal) * (1 + getRateMarkupFinal)</f>
        <v>#VALUE!</v>
      </c>
      <c r="HE178" s="30" t="e">
        <f>(CatTemplate[[#This Row],[CO15]]+CatTemplate[[#This Row],[CS15]]) * (1+ getRateOHFinal) * (1 + getRateMarkupFinal)</f>
        <v>#VALUE!</v>
      </c>
      <c r="HF178" s="30" t="e">
        <f>(CatTemplate[[#This Row],[CO16]]+CatTemplate[[#This Row],[CS16]]) * (1+ getRateOHFinal) * (1 + getRateMarkupFinal)</f>
        <v>#VALUE!</v>
      </c>
      <c r="HG178" s="30" t="e">
        <f>(CatTemplate[[#This Row],[CO17]]+CatTemplate[[#This Row],[CS17]]) * (1+ getRateOHFinal) * (1 + getRateMarkupFinal)</f>
        <v>#VALUE!</v>
      </c>
      <c r="HH178" s="30" t="e">
        <f>(CatTemplate[[#This Row],[CO18]]+CatTemplate[[#This Row],[CS18]]) * (1+ getRateOHFinal) * (1 + getRateMarkupFinal)</f>
        <v>#VALUE!</v>
      </c>
      <c r="HI178" s="30" t="e">
        <f>(CatTemplate[[#This Row],[CO19]]+CatTemplate[[#This Row],[CS19]]) * (1+ getRateOHFinal) * (1 + getRateMarkupFinal)</f>
        <v>#VALUE!</v>
      </c>
      <c r="HJ178" s="30" t="e">
        <f>(CatTemplate[[#This Row],[CO20]]+CatTemplate[[#This Row],[CS20]]) * (1+ getRateOHFinal) * (1 + getRateMarkupFinal)</f>
        <v>#VALUE!</v>
      </c>
      <c r="HK178" s="39" t="e">
        <f>CatTemplate[[#This Row],[Total cost]]+CatTemplate[[#This Row],[OH Amount]]+CatTemplate[[#This Row],[Markup]]</f>
        <v>#VALUE!</v>
      </c>
      <c r="HL178" s="63">
        <f>IF(CatTemplate[[#This Row],[Units]]="Days",CatTemplate[[#This Row],[Project quantity]]*CatTemplate[[#This Row],[St. unit effort]],CatTemplate[[#This Row],[Project quantity]])</f>
        <v>0</v>
      </c>
      <c r="HM178" s="287">
        <f>IFERROR(CatTemplate[[#This Row],[Total Price]]/(CatTemplate[[#This Row],[Final Quantity]]),0)</f>
        <v>0</v>
      </c>
      <c r="HN178" s="261"/>
    </row>
    <row r="179" spans="2:222" x14ac:dyDescent="0.2">
      <c r="B179" s="6" t="s">
        <v>75</v>
      </c>
      <c r="C179" s="22">
        <v>2</v>
      </c>
      <c r="D179" s="7" t="s">
        <v>75</v>
      </c>
      <c r="E179" s="24">
        <v>11</v>
      </c>
      <c r="F179" s="18" t="s">
        <v>171</v>
      </c>
      <c r="G179" s="26">
        <v>1</v>
      </c>
      <c r="H179" s="18" t="s">
        <v>61</v>
      </c>
      <c r="I179" s="18"/>
      <c r="J179" s="15" t="s">
        <v>28</v>
      </c>
      <c r="K179" s="15"/>
      <c r="L179" s="15" t="s">
        <v>140</v>
      </c>
      <c r="M179" s="15" t="s">
        <v>206</v>
      </c>
      <c r="N179" s="15" t="s">
        <v>857</v>
      </c>
      <c r="O179" s="320"/>
      <c r="P179" s="71"/>
      <c r="Q179" s="108"/>
      <c r="R179" s="73"/>
      <c r="S179" s="97"/>
      <c r="T179" s="100">
        <f>getEqUnitCost</f>
        <v>0</v>
      </c>
      <c r="U179" s="73">
        <f>getEqUnitEffort</f>
        <v>0</v>
      </c>
      <c r="V179" s="101">
        <f>getEqQuantity</f>
        <v>0</v>
      </c>
      <c r="W179" s="320"/>
      <c r="X179" s="100">
        <f>getConsUnitCost</f>
        <v>0</v>
      </c>
      <c r="Y179" s="73">
        <f>getConsUnitEffort</f>
        <v>0</v>
      </c>
      <c r="Z179" s="14">
        <f>getConsQuantity</f>
        <v>0</v>
      </c>
      <c r="AA179" s="320"/>
      <c r="AB179" s="72"/>
      <c r="AC179" s="112"/>
      <c r="AD179" s="14">
        <f>getOthQuantity</f>
        <v>0</v>
      </c>
      <c r="AE179" s="320"/>
      <c r="AF179" s="28" t="str">
        <f>IF(ISBLANK(CatTemplate[[#This Row],[Resource type]]),"",CatTemplate[[#This Row],[Resource type]])</f>
        <v>CIEC CRA</v>
      </c>
      <c r="AG179" s="242">
        <f>getStaffUnitCost</f>
        <v>529.72667641480098</v>
      </c>
      <c r="AH179" s="113">
        <f>getStaffUnitEffort</f>
        <v>0</v>
      </c>
      <c r="AI179" s="40">
        <f>getStaffQuantity</f>
        <v>0</v>
      </c>
      <c r="AJ179" s="41">
        <f>CatTemplate[[#This Row],[St. quantity]]*8/ParRatePM</f>
        <v>0</v>
      </c>
      <c r="AK179" s="320"/>
      <c r="AL179" s="53" t="str">
        <f>CatTemplate[[#This Row],[Item type]]</f>
        <v>Days</v>
      </c>
      <c r="AM179" s="12">
        <f>SUM(CatTemplate[[#This Row],[Year1]:[Year20]])</f>
        <v>0</v>
      </c>
      <c r="AN179" s="52"/>
      <c r="AO179" s="52"/>
      <c r="AP179" s="52"/>
      <c r="AQ179" s="52"/>
      <c r="AR179" s="52"/>
      <c r="AS179" s="52"/>
      <c r="AT179" s="52"/>
      <c r="AU179" s="52"/>
      <c r="AV179" s="52"/>
      <c r="AW179" s="52"/>
      <c r="AX179" s="8"/>
      <c r="AY179" s="8"/>
      <c r="AZ179" s="8"/>
      <c r="BA179" s="8"/>
      <c r="BB179" s="8"/>
      <c r="BC179" s="8"/>
      <c r="BD179" s="8"/>
      <c r="BE179" s="8"/>
      <c r="BF179" s="8"/>
      <c r="BG179" s="36"/>
      <c r="BH179" s="320"/>
      <c r="BI179" s="37" t="str">
        <f>getCostCategory</f>
        <v>01 Staff costs</v>
      </c>
      <c r="BJ179" s="37" t="str">
        <f>getSection</f>
        <v>02 Patient visits and data collection</v>
      </c>
      <c r="BK179" s="32" t="str">
        <f>getObject</f>
        <v>CIEC CRA</v>
      </c>
      <c r="BL179" s="30">
        <f>IFERROR(getUnitCost * IF(CatTemplate[[#This Row],[Cost Category Comp.]]="01 Staff costs", 1,1),0)</f>
        <v>529.72667641480098</v>
      </c>
      <c r="BM179" s="29">
        <f>IF(AND(ISBLANK(CatTemplate[[#This Row],[Eq. unit cost]]),ISBLANK(CatTemplate[[#This Row],[Cons. unit cost]]),ISBLANK(CatTemplate[[#This Row],[Oth. unit cost]])), 0, IF(getUnitEffort =0,1,getUnitEffort) * CatTemplate[[#This Row],[Year1]])</f>
        <v>0</v>
      </c>
      <c r="BN179" s="29">
        <f>IF(AND(ISBLANK(CatTemplate[[#This Row],[Eq. unit cost]]),ISBLANK(CatTemplate[[#This Row],[Cons. unit cost]]),ISBLANK(CatTemplate[[#This Row],[Oth. unit cost]])), 0, IF(getUnitEffort =0,1,getUnitEffort) * CatTemplate[[#This Row],[Year2]])</f>
        <v>0</v>
      </c>
      <c r="BO179" s="29">
        <f>IF(AND(ISBLANK(CatTemplate[[#This Row],[Eq. unit cost]]),ISBLANK(CatTemplate[[#This Row],[Cons. unit cost]]),ISBLANK(CatTemplate[[#This Row],[Oth. unit cost]])), 0, IF(getUnitEffort =0,1,getUnitEffort) * CatTemplate[[#This Row],[Year3]])</f>
        <v>0</v>
      </c>
      <c r="BP179" s="29">
        <f>IF(AND(ISBLANK(CatTemplate[[#This Row],[Eq. unit cost]]),ISBLANK(CatTemplate[[#This Row],[Cons. unit cost]]),ISBLANK(CatTemplate[[#This Row],[Oth. unit cost]])), 0, IF(getUnitEffort =0,1,getUnitEffort) * CatTemplate[[#This Row],[Year4]])</f>
        <v>0</v>
      </c>
      <c r="BQ179" s="29">
        <f>IF(AND(ISBLANK(CatTemplate[[#This Row],[Eq. unit cost]]),ISBLANK(CatTemplate[[#This Row],[Cons. unit cost]]),ISBLANK(CatTemplate[[#This Row],[Oth. unit cost]])), 0, IF(getUnitEffort =0,1,getUnitEffort) * CatTemplate[[#This Row],[Year5]])</f>
        <v>0</v>
      </c>
      <c r="BR179" s="29">
        <f>IF(AND(ISBLANK(CatTemplate[[#This Row],[Eq. unit cost]]),ISBLANK(CatTemplate[[#This Row],[Cons. unit cost]]),ISBLANK(CatTemplate[[#This Row],[Oth. unit cost]])), 0, IF(getUnitEffort =0,1,getUnitEffort) * CatTemplate[[#This Row],[Year6]])</f>
        <v>0</v>
      </c>
      <c r="BS179" s="29">
        <f>IF(AND(ISBLANK(CatTemplate[[#This Row],[Eq. unit cost]]),ISBLANK(CatTemplate[[#This Row],[Cons. unit cost]]),ISBLANK(CatTemplate[[#This Row],[Oth. unit cost]])), 0, IF(getUnitEffort =0,1,getUnitEffort) * CatTemplate[[#This Row],[Year7]])</f>
        <v>0</v>
      </c>
      <c r="BT179" s="29">
        <f>IF(AND(ISBLANK(CatTemplate[[#This Row],[Eq. unit cost]]),ISBLANK(CatTemplate[[#This Row],[Cons. unit cost]]),ISBLANK(CatTemplate[[#This Row],[Oth. unit cost]])), 0, IF(getUnitEffort =0,1,getUnitEffort) * CatTemplate[[#This Row],[Year8]])</f>
        <v>0</v>
      </c>
      <c r="BU179" s="29">
        <f>IF(AND(ISBLANK(CatTemplate[[#This Row],[Eq. unit cost]]),ISBLANK(CatTemplate[[#This Row],[Cons. unit cost]]),ISBLANK(CatTemplate[[#This Row],[Oth. unit cost]])), 0, IF(getUnitEffort =0,1,getUnitEffort) * CatTemplate[[#This Row],[Year9]])</f>
        <v>0</v>
      </c>
      <c r="BV179" s="29">
        <f>IF(AND(ISBLANK(CatTemplate[[#This Row],[Eq. unit cost]]),ISBLANK(CatTemplate[[#This Row],[Cons. unit cost]]),ISBLANK(CatTemplate[[#This Row],[Oth. unit cost]])), 0, IF(getUnitEffort =0,1,getUnitEffort) * CatTemplate[[#This Row],[Year10]])</f>
        <v>0</v>
      </c>
      <c r="BW179" s="29">
        <f>IF(AND(ISBLANK(CatTemplate[[#This Row],[Eq. unit cost]]),ISBLANK(CatTemplate[[#This Row],[Cons. unit cost]]),ISBLANK(CatTemplate[[#This Row],[Oth. unit cost]])), 0, IF(getUnitEffort =0,1,getUnitEffort) * CatTemplate[[#This Row],[Year11]])</f>
        <v>0</v>
      </c>
      <c r="BX179" s="29">
        <f>IF(AND(ISBLANK(CatTemplate[[#This Row],[Eq. unit cost]]),ISBLANK(CatTemplate[[#This Row],[Cons. unit cost]]),ISBLANK(CatTemplate[[#This Row],[Oth. unit cost]])), 0, IF(getUnitEffort =0,1,getUnitEffort) * CatTemplate[[#This Row],[Year12]])</f>
        <v>0</v>
      </c>
      <c r="BY179" s="29">
        <f>IF(AND(ISBLANK(CatTemplate[[#This Row],[Eq. unit cost]]),ISBLANK(CatTemplate[[#This Row],[Cons. unit cost]]),ISBLANK(CatTemplate[[#This Row],[Oth. unit cost]])), 0, IF(getUnitEffort =0,1,getUnitEffort) * CatTemplate[[#This Row],[Year13]])</f>
        <v>0</v>
      </c>
      <c r="BZ179" s="29">
        <f>IF(AND(ISBLANK(CatTemplate[[#This Row],[Eq. unit cost]]),ISBLANK(CatTemplate[[#This Row],[Cons. unit cost]]),ISBLANK(CatTemplate[[#This Row],[Oth. unit cost]])), 0, IF(getUnitEffort =0,1,getUnitEffort) * CatTemplate[[#This Row],[Year14]])</f>
        <v>0</v>
      </c>
      <c r="CA179" s="29">
        <f>IF(AND(ISBLANK(CatTemplate[[#This Row],[Eq. unit cost]]),ISBLANK(CatTemplate[[#This Row],[Cons. unit cost]]),ISBLANK(CatTemplate[[#This Row],[Oth. unit cost]])), 0, IF(getUnitEffort =0,1,getUnitEffort) * CatTemplate[[#This Row],[Year15]])</f>
        <v>0</v>
      </c>
      <c r="CB179" s="29">
        <f>IF(AND(ISBLANK(CatTemplate[[#This Row],[Eq. unit cost]]),ISBLANK(CatTemplate[[#This Row],[Cons. unit cost]]),ISBLANK(CatTemplate[[#This Row],[Oth. unit cost]])), 0, IF(getUnitEffort =0,1,getUnitEffort) * CatTemplate[[#This Row],[Year16]])</f>
        <v>0</v>
      </c>
      <c r="CC179" s="29">
        <f>IF(AND(ISBLANK(CatTemplate[[#This Row],[Eq. unit cost]]),ISBLANK(CatTemplate[[#This Row],[Cons. unit cost]]),ISBLANK(CatTemplate[[#This Row],[Oth. unit cost]])), 0, IF(getUnitEffort =0,1,getUnitEffort) * CatTemplate[[#This Row],[Year17]])</f>
        <v>0</v>
      </c>
      <c r="CD179" s="29">
        <f>IF(AND(ISBLANK(CatTemplate[[#This Row],[Eq. unit cost]]),ISBLANK(CatTemplate[[#This Row],[Cons. unit cost]]),ISBLANK(CatTemplate[[#This Row],[Oth. unit cost]])), 0, IF(getUnitEffort =0,1,getUnitEffort) * CatTemplate[[#This Row],[Year18]])</f>
        <v>0</v>
      </c>
      <c r="CE179" s="29">
        <f>IF(AND(ISBLANK(CatTemplate[[#This Row],[Eq. unit cost]]),ISBLANK(CatTemplate[[#This Row],[Cons. unit cost]]),ISBLANK(CatTemplate[[#This Row],[Oth. unit cost]])), 0, IF(getUnitEffort =0,1,getUnitEffort) * CatTemplate[[#This Row],[Year19]])</f>
        <v>0</v>
      </c>
      <c r="CF179" s="29">
        <f>IF(AND(ISBLANK(CatTemplate[[#This Row],[Eq. unit cost]]),ISBLANK(CatTemplate[[#This Row],[Cons. unit cost]]),ISBLANK(CatTemplate[[#This Row],[Oth. unit cost]])), 0, IF(getUnitEffort =0,1,getUnitEffort) * CatTemplate[[#This Row],[Year20]])</f>
        <v>0</v>
      </c>
      <c r="CG179" s="45">
        <f>SUM(CatTemplate[[#This Row],[Q1]:[Q20]])</f>
        <v>0</v>
      </c>
      <c r="CH179" s="29">
        <f>IF(ISBLANK(CatTemplate[[#This Row],[St. unit effort]]),0,(CatTemplate[[#This Row],[St. unit effort]] * CatTemplate[[#This Row],[Year1]]))</f>
        <v>0</v>
      </c>
      <c r="CI179" s="29">
        <f>IF(ISBLANK(CatTemplate[[#This Row],[St. unit effort]]),0,(CatTemplate[[#This Row],[St. unit effort]] * CatTemplate[[#This Row],[Year2]]))</f>
        <v>0</v>
      </c>
      <c r="CJ179" s="29">
        <f>IF(ISBLANK(CatTemplate[[#This Row],[St. unit effort]]),0,(CatTemplate[[#This Row],[St. unit effort]] * CatTemplate[[#This Row],[Year3]]))</f>
        <v>0</v>
      </c>
      <c r="CK179" s="29">
        <f>IF(ISBLANK(CatTemplate[[#This Row],[St. unit effort]]),0,(CatTemplate[[#This Row],[St. unit effort]] * CatTemplate[[#This Row],[Year4]]))</f>
        <v>0</v>
      </c>
      <c r="CL179" s="29">
        <f>IF(ISBLANK(CatTemplate[[#This Row],[St. unit effort]]),0,(CatTemplate[[#This Row],[St. unit effort]] * CatTemplate[[#This Row],[Year5]]))</f>
        <v>0</v>
      </c>
      <c r="CM179" s="29">
        <f>IF(ISBLANK(CatTemplate[[#This Row],[St. unit effort]]),0,(CatTemplate[[#This Row],[St. unit effort]] * CatTemplate[[#This Row],[Year6]]))</f>
        <v>0</v>
      </c>
      <c r="CN179" s="29">
        <f>IF(ISBLANK(CatTemplate[[#This Row],[St. unit effort]]),0,(CatTemplate[[#This Row],[St. unit effort]] * CatTemplate[[#This Row],[Year7]]))</f>
        <v>0</v>
      </c>
      <c r="CO179" s="29">
        <f>IF(ISBLANK(CatTemplate[[#This Row],[St. unit effort]]),0,(CatTemplate[[#This Row],[St. unit effort]] * CatTemplate[[#This Row],[Year8]]))</f>
        <v>0</v>
      </c>
      <c r="CP179" s="29">
        <f>IF(ISBLANK(CatTemplate[[#This Row],[St. unit effort]]),0,(CatTemplate[[#This Row],[St. unit effort]] * CatTemplate[[#This Row],[Year9]]))</f>
        <v>0</v>
      </c>
      <c r="CQ179" s="29">
        <f>IF(ISBLANK(CatTemplate[[#This Row],[St. unit effort]]),0,(CatTemplate[[#This Row],[St. unit effort]] * CatTemplate[[#This Row],[Year10]]))</f>
        <v>0</v>
      </c>
      <c r="CR179" s="29">
        <f>IF(ISBLANK(CatTemplate[[#This Row],[St. unit effort]]),0,(CatTemplate[[#This Row],[St. unit effort]] * CatTemplate[[#This Row],[Year11]]))</f>
        <v>0</v>
      </c>
      <c r="CS179" s="29">
        <f>IF(ISBLANK(CatTemplate[[#This Row],[St. unit effort]]),0,(CatTemplate[[#This Row],[St. unit effort]] * CatTemplate[[#This Row],[Year12]]))</f>
        <v>0</v>
      </c>
      <c r="CT179" s="29">
        <f>IF(ISBLANK(CatTemplate[[#This Row],[St. unit effort]]),0,(CatTemplate[[#This Row],[St. unit effort]] * CatTemplate[[#This Row],[Year13]]))</f>
        <v>0</v>
      </c>
      <c r="CU179" s="29">
        <f>IF(ISBLANK(CatTemplate[[#This Row],[St. unit effort]]),0,(CatTemplate[[#This Row],[St. unit effort]] * CatTemplate[[#This Row],[Year14]]))</f>
        <v>0</v>
      </c>
      <c r="CV179" s="29">
        <f>IF(ISBLANK(CatTemplate[[#This Row],[St. unit effort]]),0,(CatTemplate[[#This Row],[St. unit effort]] * CatTemplate[[#This Row],[Year15]]))</f>
        <v>0</v>
      </c>
      <c r="CW179" s="29">
        <f>IF(ISBLANK(CatTemplate[[#This Row],[St. unit effort]]),0,(CatTemplate[[#This Row],[St. unit effort]] * CatTemplate[[#This Row],[Year16]]))</f>
        <v>0</v>
      </c>
      <c r="CX179" s="29">
        <f>IF(ISBLANK(CatTemplate[[#This Row],[St. unit effort]]),0,(CatTemplate[[#This Row],[St. unit effort]] * CatTemplate[[#This Row],[Year17]]))</f>
        <v>0</v>
      </c>
      <c r="CY179" s="29">
        <f>IF(ISBLANK(CatTemplate[[#This Row],[St. unit effort]]),0,(CatTemplate[[#This Row],[St. unit effort]] * CatTemplate[[#This Row],[Year18]]))</f>
        <v>0</v>
      </c>
      <c r="CZ179" s="29">
        <f>IF(ISBLANK(CatTemplate[[#This Row],[St. unit effort]]),0,(CatTemplate[[#This Row],[St. unit effort]] * CatTemplate[[#This Row],[Year19]]))</f>
        <v>0</v>
      </c>
      <c r="DA179" s="29">
        <f>IF(ISBLANK(CatTemplate[[#This Row],[St. unit effort]]),0,(CatTemplate[[#This Row],[St. unit effort]] * CatTemplate[[#This Row],[Year20]]))</f>
        <v>0</v>
      </c>
      <c r="DB179" s="57">
        <f>IF(ISBLANK(CatTemplate[[#This Row],[St. unit effort]]),0,(CatTemplate[[#This Row],[St. unit effort]] * CatTemplate[[#This Row],[Year1]])*8/ParRatePM)</f>
        <v>0</v>
      </c>
      <c r="DC179" s="57">
        <f>IF(ISBLANK(CatTemplate[[#This Row],[St. unit effort]]),0,(CatTemplate[[#This Row],[St. unit effort]] * CatTemplate[[#This Row],[Year2]])*8/ParRatePM)</f>
        <v>0</v>
      </c>
      <c r="DD179" s="57">
        <f>IF(ISBLANK(CatTemplate[[#This Row],[St. unit effort]]),0,(CatTemplate[[#This Row],[St. unit effort]] * CatTemplate[[#This Row],[Year3]])*8/ParRatePM)</f>
        <v>0</v>
      </c>
      <c r="DE179" s="57">
        <f>IF(ISBLANK(CatTemplate[[#This Row],[St. unit effort]]),0,(CatTemplate[[#This Row],[St. unit effort]] * CatTemplate[[#This Row],[Year4]])*8/ParRatePM)</f>
        <v>0</v>
      </c>
      <c r="DF179" s="57">
        <f>IF(ISBLANK(CatTemplate[[#This Row],[St. unit effort]]),0,(CatTemplate[[#This Row],[St. unit effort]] * CatTemplate[[#This Row],[Year5]])*8/ParRatePM)</f>
        <v>0</v>
      </c>
      <c r="DG179" s="57">
        <f>IF(ISBLANK(CatTemplate[[#This Row],[St. unit effort]]),0,(CatTemplate[[#This Row],[St. unit effort]] * CatTemplate[[#This Row],[Year6]])*8/ParRatePM)</f>
        <v>0</v>
      </c>
      <c r="DH179" s="57">
        <f>IF(ISBLANK(CatTemplate[[#This Row],[St. unit effort]]),0,(CatTemplate[[#This Row],[St. unit effort]] * CatTemplate[[#This Row],[Year7]])*8/ParRatePM)</f>
        <v>0</v>
      </c>
      <c r="DI179" s="57">
        <f>IF(ISBLANK(CatTemplate[[#This Row],[St. unit effort]]),0,(CatTemplate[[#This Row],[St. unit effort]] * CatTemplate[[#This Row],[Year8]])*8/ParRatePM)</f>
        <v>0</v>
      </c>
      <c r="DJ179" s="57">
        <f>IF(ISBLANK(CatTemplate[[#This Row],[St. unit effort]]),0,(CatTemplate[[#This Row],[St. unit effort]] * CatTemplate[[#This Row],[Year9]])*8/ParRatePM)</f>
        <v>0</v>
      </c>
      <c r="DK179" s="57">
        <f>IF(ISBLANK(CatTemplate[[#This Row],[St. unit effort]]),0,(CatTemplate[[#This Row],[St. unit effort]] * CatTemplate[[#This Row],[Year10]])*8/ParRatePM)</f>
        <v>0</v>
      </c>
      <c r="DL179" s="57">
        <f>IF(ISBLANK(CatTemplate[[#This Row],[St. unit effort]]),0,(CatTemplate[[#This Row],[St. unit effort]] * CatTemplate[[#This Row],[Year11]])*8/ParRatePM)</f>
        <v>0</v>
      </c>
      <c r="DM179" s="57">
        <f>IF(ISBLANK(CatTemplate[[#This Row],[St. unit effort]]),0,(CatTemplate[[#This Row],[St. unit effort]] * CatTemplate[[#This Row],[Year12]])*8/ParRatePM)</f>
        <v>0</v>
      </c>
      <c r="DN179" s="57">
        <f>IF(ISBLANK(CatTemplate[[#This Row],[St. unit effort]]),0,(CatTemplate[[#This Row],[St. unit effort]] * CatTemplate[[#This Row],[Year13]])*8/ParRatePM)</f>
        <v>0</v>
      </c>
      <c r="DO179" s="57">
        <f>IF(ISBLANK(CatTemplate[[#This Row],[St. unit effort]]),0,(CatTemplate[[#This Row],[St. unit effort]] * CatTemplate[[#This Row],[Year14]])*8/ParRatePM)</f>
        <v>0</v>
      </c>
      <c r="DP179" s="57">
        <f>IF(ISBLANK(CatTemplate[[#This Row],[St. unit effort]]),0,(CatTemplate[[#This Row],[St. unit effort]] * CatTemplate[[#This Row],[Year15]])*8/ParRatePM)</f>
        <v>0</v>
      </c>
      <c r="DQ179" s="57">
        <f>IF(ISBLANK(CatTemplate[[#This Row],[St. unit effort]]),0,(CatTemplate[[#This Row],[St. unit effort]] * CatTemplate[[#This Row],[Year16]])*8/ParRatePM)</f>
        <v>0</v>
      </c>
      <c r="DR179" s="57">
        <f>IF(ISBLANK(CatTemplate[[#This Row],[St. unit effort]]),0,(CatTemplate[[#This Row],[St. unit effort]] * CatTemplate[[#This Row],[Year17]])*8/ParRatePM)</f>
        <v>0</v>
      </c>
      <c r="DS179" s="57">
        <f>IF(ISBLANK(CatTemplate[[#This Row],[St. unit effort]]),0,(CatTemplate[[#This Row],[St. unit effort]] * CatTemplate[[#This Row],[Year18]])*8/ParRatePM)</f>
        <v>0</v>
      </c>
      <c r="DT179" s="57">
        <f>IF(ISBLANK(CatTemplate[[#This Row],[St. unit effort]]),0,(CatTemplate[[#This Row],[St. unit effort]] * CatTemplate[[#This Row],[Year19]])*8/ParRatePM)</f>
        <v>0</v>
      </c>
      <c r="DU179" s="57">
        <f>IF(ISBLANK(CatTemplate[[#This Row],[St. unit effort]]),0,(CatTemplate[[#This Row],[St. unit effort]] * CatTemplate[[#This Row],[Year20]])*8/ParRatePM)</f>
        <v>0</v>
      </c>
      <c r="DV179" s="54">
        <f>SUM(CatTemplate[[#This Row],[PM1]:[PM20]])</f>
        <v>0</v>
      </c>
      <c r="DW179" s="56">
        <f t="shared" si="61"/>
        <v>0</v>
      </c>
      <c r="DX179" s="56">
        <f t="shared" si="61"/>
        <v>0</v>
      </c>
      <c r="DY179" s="56">
        <f t="shared" si="61"/>
        <v>0</v>
      </c>
      <c r="DZ179" s="56">
        <f t="shared" si="61"/>
        <v>0</v>
      </c>
      <c r="EA179" s="56">
        <f t="shared" si="61"/>
        <v>0</v>
      </c>
      <c r="EB179" s="56">
        <f t="shared" si="61"/>
        <v>0</v>
      </c>
      <c r="EC179" s="56">
        <f t="shared" si="61"/>
        <v>0</v>
      </c>
      <c r="ED179" s="56">
        <f t="shared" si="61"/>
        <v>0</v>
      </c>
      <c r="EE179" s="56">
        <f t="shared" si="61"/>
        <v>0</v>
      </c>
      <c r="EF179" s="56">
        <f t="shared" si="61"/>
        <v>0</v>
      </c>
      <c r="EG179" s="56">
        <f t="shared" si="61"/>
        <v>0</v>
      </c>
      <c r="EH179" s="56">
        <f t="shared" si="61"/>
        <v>0</v>
      </c>
      <c r="EI179" s="56">
        <f t="shared" si="61"/>
        <v>0</v>
      </c>
      <c r="EJ179" s="56">
        <f t="shared" si="61"/>
        <v>0</v>
      </c>
      <c r="EK179" s="56">
        <f t="shared" si="61"/>
        <v>0</v>
      </c>
      <c r="EL179" s="56">
        <f t="shared" si="61"/>
        <v>0</v>
      </c>
      <c r="EM179" s="56">
        <f t="shared" si="59"/>
        <v>0</v>
      </c>
      <c r="EN179" s="56">
        <f t="shared" si="59"/>
        <v>0</v>
      </c>
      <c r="EO179" s="56">
        <f t="shared" si="59"/>
        <v>0</v>
      </c>
      <c r="EP179" s="56">
        <f t="shared" si="59"/>
        <v>0</v>
      </c>
      <c r="EQ179" s="30">
        <f>CatTemplate[[#This Row],[Eq. unit cost]] * CatTemplate[[#This Row],[Eq. quantity]]</f>
        <v>0</v>
      </c>
      <c r="ER179" s="30">
        <f>CatTemplate[[#This Row],[Cons. unit cost]] *CatTemplate[[#This Row],[Cons. quantity]]</f>
        <v>0</v>
      </c>
      <c r="ES179" s="30">
        <f>CatTemplate[[#This Row],[Oth. unit cost]] *CatTemplate[[#This Row],[Oth. quantity]]</f>
        <v>0</v>
      </c>
      <c r="ET179" s="55">
        <f>SUM(CatTemplate[[#This Row],[CO1]:[CO20]])</f>
        <v>0</v>
      </c>
      <c r="EU179" s="56">
        <f t="shared" si="62"/>
        <v>0</v>
      </c>
      <c r="EV179" s="56">
        <f t="shared" si="62"/>
        <v>0</v>
      </c>
      <c r="EW179" s="56">
        <f t="shared" si="62"/>
        <v>0</v>
      </c>
      <c r="EX179" s="56">
        <f t="shared" si="62"/>
        <v>0</v>
      </c>
      <c r="EY179" s="56">
        <f t="shared" si="62"/>
        <v>0</v>
      </c>
      <c r="EZ179" s="56">
        <f t="shared" si="62"/>
        <v>0</v>
      </c>
      <c r="FA179" s="56">
        <f t="shared" si="62"/>
        <v>0</v>
      </c>
      <c r="FB179" s="56">
        <f t="shared" si="62"/>
        <v>0</v>
      </c>
      <c r="FC179" s="56">
        <f t="shared" si="62"/>
        <v>0</v>
      </c>
      <c r="FD179" s="56">
        <f t="shared" si="62"/>
        <v>0</v>
      </c>
      <c r="FE179" s="56">
        <f t="shared" si="62"/>
        <v>0</v>
      </c>
      <c r="FF179" s="56">
        <f t="shared" si="62"/>
        <v>0</v>
      </c>
      <c r="FG179" s="56">
        <f t="shared" si="62"/>
        <v>0</v>
      </c>
      <c r="FH179" s="56">
        <f t="shared" si="62"/>
        <v>0</v>
      </c>
      <c r="FI179" s="56">
        <f t="shared" si="62"/>
        <v>0</v>
      </c>
      <c r="FJ179" s="56">
        <f t="shared" si="62"/>
        <v>0</v>
      </c>
      <c r="FK179" s="56">
        <f t="shared" si="60"/>
        <v>0</v>
      </c>
      <c r="FL179" s="56">
        <f t="shared" si="60"/>
        <v>0</v>
      </c>
      <c r="FM179" s="56">
        <f t="shared" si="60"/>
        <v>0</v>
      </c>
      <c r="FN179" s="56">
        <f t="shared" si="60"/>
        <v>0</v>
      </c>
      <c r="FO179" s="58">
        <f>SUM(CatTemplate[[#This Row],[CS1]:[CS20]])</f>
        <v>0</v>
      </c>
      <c r="FP179" s="59">
        <f>CatTemplate[[#This Row],[Total Oth. cost]]+CatTemplate[[#This Row],[Total St. Cost]]</f>
        <v>0</v>
      </c>
      <c r="FQ179" s="33" t="e">
        <f t="shared" si="49"/>
        <v>#VALUE!</v>
      </c>
      <c r="FR179" s="33" t="e">
        <f t="shared" si="50"/>
        <v>#VALUE!</v>
      </c>
      <c r="FS179" s="30" t="e">
        <f>(CatTemplate[[#This Row],[CO1]] + CatTemplate[[#This Row],[CS1]]) * (1 + getRateOHFinal) * getRateMarkupFinal</f>
        <v>#VALUE!</v>
      </c>
      <c r="FT179" s="30" t="e">
        <f>(CatTemplate[[#This Row],[CO2]] + CatTemplate[[#This Row],[CS2]]) * (1 + getRateOHFinal) * getRateMarkupFinal</f>
        <v>#VALUE!</v>
      </c>
      <c r="FU179" s="30" t="e">
        <f>(CatTemplate[[#This Row],[CO3]] + CatTemplate[[#This Row],[CS3]]) * (1 + getRateOHFinal) * getRateMarkupFinal</f>
        <v>#VALUE!</v>
      </c>
      <c r="FV179" s="30" t="e">
        <f>(CatTemplate[[#This Row],[CO4]] + CatTemplate[[#This Row],[CS4]]) * (1 + getRateOHFinal) * getRateMarkupFinal</f>
        <v>#VALUE!</v>
      </c>
      <c r="FW179" s="30" t="e">
        <f>(CatTemplate[[#This Row],[CO5]] + CatTemplate[[#This Row],[CS5]]) * (1 + getRateOHFinal) * getRateMarkupFinal</f>
        <v>#VALUE!</v>
      </c>
      <c r="FX179" s="30" t="e">
        <f>(CatTemplate[[#This Row],[CO6]] + CatTemplate[[#This Row],[CS6]]) * (1 + getRateOHFinal) * getRateMarkupFinal</f>
        <v>#VALUE!</v>
      </c>
      <c r="FY179" s="30" t="e">
        <f>(CatTemplate[[#This Row],[CO7]] + CatTemplate[[#This Row],[CS7]]) * (1 + getRateOHFinal) * getRateMarkupFinal</f>
        <v>#VALUE!</v>
      </c>
      <c r="FZ179" s="30" t="e">
        <f>(CatTemplate[[#This Row],[CO8]] + CatTemplate[[#This Row],[CS8]]) * (1 + getRateOHFinal) * getRateMarkupFinal</f>
        <v>#VALUE!</v>
      </c>
      <c r="GA179" s="30" t="e">
        <f>(CatTemplate[[#This Row],[CO9]] + CatTemplate[[#This Row],[CS9]]) * (1 + getRateOHFinal) * getRateMarkupFinal</f>
        <v>#VALUE!</v>
      </c>
      <c r="GB179" s="30" t="e">
        <f>(CatTemplate[[#This Row],[CO10]] + CatTemplate[[#This Row],[CS10]]) * (1 + getRateOHFinal) * getRateMarkupFinal</f>
        <v>#VALUE!</v>
      </c>
      <c r="GC179" s="30" t="e">
        <f>(CatTemplate[[#This Row],[CO11]] + CatTemplate[[#This Row],[CS11]]) * (1 + getRateOHFinal) * getRateMarkupFinal</f>
        <v>#VALUE!</v>
      </c>
      <c r="GD179" s="30" t="e">
        <f>(CatTemplate[[#This Row],[CO12]] + CatTemplate[[#This Row],[CS12]]) * (1 + getRateOHFinal) * getRateMarkupFinal</f>
        <v>#VALUE!</v>
      </c>
      <c r="GE179" s="30" t="e">
        <f>(CatTemplate[[#This Row],[CO13]] + CatTemplate[[#This Row],[CS13]]) * (1 + getRateOHFinal) * getRateMarkupFinal</f>
        <v>#VALUE!</v>
      </c>
      <c r="GF179" s="30" t="e">
        <f>(CatTemplate[[#This Row],[CO14]] + CatTemplate[[#This Row],[CS14]]) * (1 + getRateOHFinal) * getRateMarkupFinal</f>
        <v>#VALUE!</v>
      </c>
      <c r="GG179" s="30" t="e">
        <f>(CatTemplate[[#This Row],[CO15]] + CatTemplate[[#This Row],[CS15]]) * (1 + getRateOHFinal) * getRateMarkupFinal</f>
        <v>#VALUE!</v>
      </c>
      <c r="GH179" s="30" t="e">
        <f>(CatTemplate[[#This Row],[CO16]] + CatTemplate[[#This Row],[CS16]]) * (1 + getRateOHFinal) * getRateMarkupFinal</f>
        <v>#VALUE!</v>
      </c>
      <c r="GI179" s="30" t="e">
        <f>(CatTemplate[[#This Row],[CO17]] + CatTemplate[[#This Row],[CS17]]) * (1 + getRateOHFinal) * getRateMarkupFinal</f>
        <v>#VALUE!</v>
      </c>
      <c r="GJ179" s="30" t="e">
        <f>(CatTemplate[[#This Row],[CO18]] + CatTemplate[[#This Row],[CS18]]) * (1 + getRateOHFinal) * getRateMarkupFinal</f>
        <v>#VALUE!</v>
      </c>
      <c r="GK179" s="30" t="e">
        <f>(CatTemplate[[#This Row],[CO19]] + CatTemplate[[#This Row],[CS19]]) * (1 + getRateOHFinal) * getRateMarkupFinal</f>
        <v>#VALUE!</v>
      </c>
      <c r="GL179" s="30" t="e">
        <f>(CatTemplate[[#This Row],[CO20]] + CatTemplate[[#This Row],[CS20]]) * (1 + getRateOHFinal) * getRateMarkupFinal</f>
        <v>#VALUE!</v>
      </c>
      <c r="GM179" s="30" t="e">
        <f t="shared" si="51"/>
        <v>#VALUE!</v>
      </c>
      <c r="GN179" s="30" t="e">
        <f t="shared" si="52"/>
        <v>#VALUE!</v>
      </c>
      <c r="GO179" s="30" t="e">
        <f t="shared" si="53"/>
        <v>#VALUE!</v>
      </c>
      <c r="GP179" s="30" t="e">
        <f t="shared" si="54"/>
        <v>#VALUE!</v>
      </c>
      <c r="GQ179" s="30" t="e">
        <f>(CatTemplate[[#This Row],[CO1]]+CatTemplate[[#This Row],[CS1]]) * (1+ getRateOHFinal) * (1 + getRateMarkupFinal)</f>
        <v>#VALUE!</v>
      </c>
      <c r="GR179" s="30" t="e">
        <f>(CatTemplate[[#This Row],[CO2]]+CatTemplate[[#This Row],[CS2]]) * (1+ getRateOHFinal) * (1 + getRateMarkupFinal)</f>
        <v>#VALUE!</v>
      </c>
      <c r="GS179" s="30" t="e">
        <f>(CatTemplate[[#This Row],[CO3]]+CatTemplate[[#This Row],[CS3]]) * (1+ getRateOHFinal) * (1 + getRateMarkupFinal)</f>
        <v>#VALUE!</v>
      </c>
      <c r="GT179" s="30" t="e">
        <f>(CatTemplate[[#This Row],[CO4]]+CatTemplate[[#This Row],[CS4]]) * (1+ getRateOHFinal) * (1 + getRateMarkupFinal)</f>
        <v>#VALUE!</v>
      </c>
      <c r="GU179" s="30" t="e">
        <f>(CatTemplate[[#This Row],[CO5]]+CatTemplate[[#This Row],[CS5]]) * (1+ getRateOHFinal) * (1 + getRateMarkupFinal)</f>
        <v>#VALUE!</v>
      </c>
      <c r="GV179" s="30" t="e">
        <f>(CatTemplate[[#This Row],[CO6]]+CatTemplate[[#This Row],[CS6]]) * (1+ getRateOHFinal) * (1 + getRateMarkupFinal)</f>
        <v>#VALUE!</v>
      </c>
      <c r="GW179" s="30" t="e">
        <f>(CatTemplate[[#This Row],[CO7]]+CatTemplate[[#This Row],[CS7]]) * (1+ getRateOHFinal) * (1 + getRateMarkupFinal)</f>
        <v>#VALUE!</v>
      </c>
      <c r="GX179" s="30" t="e">
        <f>(CatTemplate[[#This Row],[CO8]]+CatTemplate[[#This Row],[CS8]]) * (1+ getRateOHFinal) * (1 + getRateMarkupFinal)</f>
        <v>#VALUE!</v>
      </c>
      <c r="GY179" s="30" t="e">
        <f>(CatTemplate[[#This Row],[CO9]]+CatTemplate[[#This Row],[CS9]]) * (1+ getRateOHFinal) * (1 + getRateMarkupFinal)</f>
        <v>#VALUE!</v>
      </c>
      <c r="GZ179" s="30" t="e">
        <f>(CatTemplate[[#This Row],[CO10]]+CatTemplate[[#This Row],[CS10]]) * (1+ getRateOHFinal) * (1 + getRateMarkupFinal)</f>
        <v>#VALUE!</v>
      </c>
      <c r="HA179" s="30" t="e">
        <f>(CatTemplate[[#This Row],[CO11]]+CatTemplate[[#This Row],[CS11]]) * (1+ getRateOHFinal) * (1 + getRateMarkupFinal)</f>
        <v>#VALUE!</v>
      </c>
      <c r="HB179" s="30" t="e">
        <f>(CatTemplate[[#This Row],[CO12]]+CatTemplate[[#This Row],[CS12]]) * (1+ getRateOHFinal) * (1 + getRateMarkupFinal)</f>
        <v>#VALUE!</v>
      </c>
      <c r="HC179" s="30" t="e">
        <f>(CatTemplate[[#This Row],[CO13]]+CatTemplate[[#This Row],[CS13]]) * (1+ getRateOHFinal) * (1 + getRateMarkupFinal)</f>
        <v>#VALUE!</v>
      </c>
      <c r="HD179" s="30" t="e">
        <f>(CatTemplate[[#This Row],[CO14]]+CatTemplate[[#This Row],[CS14]]) * (1+ getRateOHFinal) * (1 + getRateMarkupFinal)</f>
        <v>#VALUE!</v>
      </c>
      <c r="HE179" s="30" t="e">
        <f>(CatTemplate[[#This Row],[CO15]]+CatTemplate[[#This Row],[CS15]]) * (1+ getRateOHFinal) * (1 + getRateMarkupFinal)</f>
        <v>#VALUE!</v>
      </c>
      <c r="HF179" s="30" t="e">
        <f>(CatTemplate[[#This Row],[CO16]]+CatTemplate[[#This Row],[CS16]]) * (1+ getRateOHFinal) * (1 + getRateMarkupFinal)</f>
        <v>#VALUE!</v>
      </c>
      <c r="HG179" s="30" t="e">
        <f>(CatTemplate[[#This Row],[CO17]]+CatTemplate[[#This Row],[CS17]]) * (1+ getRateOHFinal) * (1 + getRateMarkupFinal)</f>
        <v>#VALUE!</v>
      </c>
      <c r="HH179" s="30" t="e">
        <f>(CatTemplate[[#This Row],[CO18]]+CatTemplate[[#This Row],[CS18]]) * (1+ getRateOHFinal) * (1 + getRateMarkupFinal)</f>
        <v>#VALUE!</v>
      </c>
      <c r="HI179" s="30" t="e">
        <f>(CatTemplate[[#This Row],[CO19]]+CatTemplate[[#This Row],[CS19]]) * (1+ getRateOHFinal) * (1 + getRateMarkupFinal)</f>
        <v>#VALUE!</v>
      </c>
      <c r="HJ179" s="30" t="e">
        <f>(CatTemplate[[#This Row],[CO20]]+CatTemplate[[#This Row],[CS20]]) * (1+ getRateOHFinal) * (1 + getRateMarkupFinal)</f>
        <v>#VALUE!</v>
      </c>
      <c r="HK179" s="39" t="e">
        <f>CatTemplate[[#This Row],[Total cost]]+CatTemplate[[#This Row],[OH Amount]]+CatTemplate[[#This Row],[Markup]]</f>
        <v>#VALUE!</v>
      </c>
      <c r="HL179" s="63">
        <f>IF(CatTemplate[[#This Row],[Units]]="Days",CatTemplate[[#This Row],[Project quantity]]*CatTemplate[[#This Row],[St. unit effort]],CatTemplate[[#This Row],[Project quantity]])</f>
        <v>0</v>
      </c>
      <c r="HM179" s="287">
        <f>IFERROR(CatTemplate[[#This Row],[Total Price]]/(CatTemplate[[#This Row],[Final Quantity]]),0)</f>
        <v>0</v>
      </c>
      <c r="HN179" s="261"/>
    </row>
    <row r="180" spans="2:222" x14ac:dyDescent="0.2">
      <c r="B180" s="6" t="s">
        <v>75</v>
      </c>
      <c r="C180" s="22">
        <v>2</v>
      </c>
      <c r="D180" s="7" t="s">
        <v>75</v>
      </c>
      <c r="E180" s="24">
        <v>11</v>
      </c>
      <c r="F180" s="18" t="s">
        <v>171</v>
      </c>
      <c r="G180" s="26">
        <v>2</v>
      </c>
      <c r="H180" s="18" t="s">
        <v>172</v>
      </c>
      <c r="I180" s="18"/>
      <c r="J180" s="15" t="s">
        <v>28</v>
      </c>
      <c r="K180" s="15"/>
      <c r="L180" s="15" t="s">
        <v>140</v>
      </c>
      <c r="M180" s="15" t="s">
        <v>890</v>
      </c>
      <c r="N180" s="15" t="s">
        <v>857</v>
      </c>
      <c r="O180" s="320"/>
      <c r="P180" s="71"/>
      <c r="Q180" s="108"/>
      <c r="R180" s="73"/>
      <c r="S180" s="97"/>
      <c r="T180" s="100">
        <f>getEqUnitCost</f>
        <v>0</v>
      </c>
      <c r="U180" s="73">
        <f>getEqUnitEffort</f>
        <v>0</v>
      </c>
      <c r="V180" s="101">
        <f>getEqQuantity</f>
        <v>0</v>
      </c>
      <c r="W180" s="320"/>
      <c r="X180" s="100">
        <f>getConsUnitCost</f>
        <v>0</v>
      </c>
      <c r="Y180" s="73">
        <f>getConsUnitEffort</f>
        <v>0</v>
      </c>
      <c r="Z180" s="14">
        <f>getConsQuantity</f>
        <v>0</v>
      </c>
      <c r="AA180" s="320"/>
      <c r="AB180" s="72"/>
      <c r="AC180" s="112"/>
      <c r="AD180" s="14">
        <f>getOthQuantity</f>
        <v>0</v>
      </c>
      <c r="AE180" s="320"/>
      <c r="AF180" s="28" t="str">
        <f>IF(ISBLANK(CatTemplate[[#This Row],[Resource type]]),"",CatTemplate[[#This Row],[Resource type]])</f>
        <v>CIEC CRA</v>
      </c>
      <c r="AG180" s="242">
        <f>getStaffUnitCost</f>
        <v>529.72667641480098</v>
      </c>
      <c r="AH180" s="113">
        <f>getStaffUnitEffort</f>
        <v>0</v>
      </c>
      <c r="AI180" s="40">
        <f>getStaffQuantity</f>
        <v>0</v>
      </c>
      <c r="AJ180" s="41">
        <f>CatTemplate[[#This Row],[St. quantity]]*8/ParRatePM</f>
        <v>0</v>
      </c>
      <c r="AK180" s="320"/>
      <c r="AL180" s="53" t="str">
        <f>CatTemplate[[#This Row],[Item type]]</f>
        <v>Days</v>
      </c>
      <c r="AM180" s="12">
        <f>SUM(CatTemplate[[#This Row],[Year1]:[Year20]])</f>
        <v>0</v>
      </c>
      <c r="AN180" s="52"/>
      <c r="AO180" s="52"/>
      <c r="AP180" s="52"/>
      <c r="AQ180" s="8"/>
      <c r="AR180" s="8"/>
      <c r="AS180" s="8"/>
      <c r="AT180" s="8"/>
      <c r="AU180" s="8"/>
      <c r="AV180" s="8"/>
      <c r="AW180" s="8"/>
      <c r="AX180" s="8"/>
      <c r="AY180" s="8"/>
      <c r="AZ180" s="8"/>
      <c r="BA180" s="8"/>
      <c r="BB180" s="8"/>
      <c r="BC180" s="8"/>
      <c r="BD180" s="8"/>
      <c r="BE180" s="8"/>
      <c r="BF180" s="8"/>
      <c r="BG180" s="36"/>
      <c r="BH180" s="320"/>
      <c r="BI180" s="37" t="str">
        <f>getCostCategory</f>
        <v>07 Other costs</v>
      </c>
      <c r="BJ180" s="37" t="str">
        <f>getSection</f>
        <v>02 Patient visits and data collection</v>
      </c>
      <c r="BK180" s="32" t="str">
        <f>getObject</f>
        <v>Patient visits and data collection</v>
      </c>
      <c r="BL180" s="30">
        <f>IFERROR(getUnitCost * IF(CatTemplate[[#This Row],[Cost Category Comp.]]="01 Staff costs", 1,1),0)</f>
        <v>529.72667641480098</v>
      </c>
      <c r="BM180" s="29">
        <f>IF(AND(ISBLANK(CatTemplate[[#This Row],[Eq. unit cost]]),ISBLANK(CatTemplate[[#This Row],[Cons. unit cost]]),ISBLANK(CatTemplate[[#This Row],[Oth. unit cost]])), 0, IF(getUnitEffort =0,1,getUnitEffort) * CatTemplate[[#This Row],[Year1]])</f>
        <v>0</v>
      </c>
      <c r="BN180" s="29">
        <f>IF(AND(ISBLANK(CatTemplate[[#This Row],[Eq. unit cost]]),ISBLANK(CatTemplate[[#This Row],[Cons. unit cost]]),ISBLANK(CatTemplate[[#This Row],[Oth. unit cost]])), 0, IF(getUnitEffort =0,1,getUnitEffort) * CatTemplate[[#This Row],[Year2]])</f>
        <v>0</v>
      </c>
      <c r="BO180" s="29">
        <f>IF(AND(ISBLANK(CatTemplate[[#This Row],[Eq. unit cost]]),ISBLANK(CatTemplate[[#This Row],[Cons. unit cost]]),ISBLANK(CatTemplate[[#This Row],[Oth. unit cost]])), 0, IF(getUnitEffort =0,1,getUnitEffort) * CatTemplate[[#This Row],[Year3]])</f>
        <v>0</v>
      </c>
      <c r="BP180" s="29">
        <f>IF(AND(ISBLANK(CatTemplate[[#This Row],[Eq. unit cost]]),ISBLANK(CatTemplate[[#This Row],[Cons. unit cost]]),ISBLANK(CatTemplate[[#This Row],[Oth. unit cost]])), 0, IF(getUnitEffort =0,1,getUnitEffort) * CatTemplate[[#This Row],[Year4]])</f>
        <v>0</v>
      </c>
      <c r="BQ180" s="29">
        <f>IF(AND(ISBLANK(CatTemplate[[#This Row],[Eq. unit cost]]),ISBLANK(CatTemplate[[#This Row],[Cons. unit cost]]),ISBLANK(CatTemplate[[#This Row],[Oth. unit cost]])), 0, IF(getUnitEffort =0,1,getUnitEffort) * CatTemplate[[#This Row],[Year5]])</f>
        <v>0</v>
      </c>
      <c r="BR180" s="29">
        <f>IF(AND(ISBLANK(CatTemplate[[#This Row],[Eq. unit cost]]),ISBLANK(CatTemplate[[#This Row],[Cons. unit cost]]),ISBLANK(CatTemplate[[#This Row],[Oth. unit cost]])), 0, IF(getUnitEffort =0,1,getUnitEffort) * CatTemplate[[#This Row],[Year6]])</f>
        <v>0</v>
      </c>
      <c r="BS180" s="29">
        <f>IF(AND(ISBLANK(CatTemplate[[#This Row],[Eq. unit cost]]),ISBLANK(CatTemplate[[#This Row],[Cons. unit cost]]),ISBLANK(CatTemplate[[#This Row],[Oth. unit cost]])), 0, IF(getUnitEffort =0,1,getUnitEffort) * CatTemplate[[#This Row],[Year7]])</f>
        <v>0</v>
      </c>
      <c r="BT180" s="29">
        <f>IF(AND(ISBLANK(CatTemplate[[#This Row],[Eq. unit cost]]),ISBLANK(CatTemplate[[#This Row],[Cons. unit cost]]),ISBLANK(CatTemplate[[#This Row],[Oth. unit cost]])), 0, IF(getUnitEffort =0,1,getUnitEffort) * CatTemplate[[#This Row],[Year8]])</f>
        <v>0</v>
      </c>
      <c r="BU180" s="29">
        <f>IF(AND(ISBLANK(CatTemplate[[#This Row],[Eq. unit cost]]),ISBLANK(CatTemplate[[#This Row],[Cons. unit cost]]),ISBLANK(CatTemplate[[#This Row],[Oth. unit cost]])), 0, IF(getUnitEffort =0,1,getUnitEffort) * CatTemplate[[#This Row],[Year9]])</f>
        <v>0</v>
      </c>
      <c r="BV180" s="29">
        <f>IF(AND(ISBLANK(CatTemplate[[#This Row],[Eq. unit cost]]),ISBLANK(CatTemplate[[#This Row],[Cons. unit cost]]),ISBLANK(CatTemplate[[#This Row],[Oth. unit cost]])), 0, IF(getUnitEffort =0,1,getUnitEffort) * CatTemplate[[#This Row],[Year10]])</f>
        <v>0</v>
      </c>
      <c r="BW180" s="29">
        <f>IF(AND(ISBLANK(CatTemplate[[#This Row],[Eq. unit cost]]),ISBLANK(CatTemplate[[#This Row],[Cons. unit cost]]),ISBLANK(CatTemplate[[#This Row],[Oth. unit cost]])), 0, IF(getUnitEffort =0,1,getUnitEffort) * CatTemplate[[#This Row],[Year11]])</f>
        <v>0</v>
      </c>
      <c r="BX180" s="29">
        <f>IF(AND(ISBLANK(CatTemplate[[#This Row],[Eq. unit cost]]),ISBLANK(CatTemplate[[#This Row],[Cons. unit cost]]),ISBLANK(CatTemplate[[#This Row],[Oth. unit cost]])), 0, IF(getUnitEffort =0,1,getUnitEffort) * CatTemplate[[#This Row],[Year12]])</f>
        <v>0</v>
      </c>
      <c r="BY180" s="29">
        <f>IF(AND(ISBLANK(CatTemplate[[#This Row],[Eq. unit cost]]),ISBLANK(CatTemplate[[#This Row],[Cons. unit cost]]),ISBLANK(CatTemplate[[#This Row],[Oth. unit cost]])), 0, IF(getUnitEffort =0,1,getUnitEffort) * CatTemplate[[#This Row],[Year13]])</f>
        <v>0</v>
      </c>
      <c r="BZ180" s="29">
        <f>IF(AND(ISBLANK(CatTemplate[[#This Row],[Eq. unit cost]]),ISBLANK(CatTemplate[[#This Row],[Cons. unit cost]]),ISBLANK(CatTemplate[[#This Row],[Oth. unit cost]])), 0, IF(getUnitEffort =0,1,getUnitEffort) * CatTemplate[[#This Row],[Year14]])</f>
        <v>0</v>
      </c>
      <c r="CA180" s="29">
        <f>IF(AND(ISBLANK(CatTemplate[[#This Row],[Eq. unit cost]]),ISBLANK(CatTemplate[[#This Row],[Cons. unit cost]]),ISBLANK(CatTemplate[[#This Row],[Oth. unit cost]])), 0, IF(getUnitEffort =0,1,getUnitEffort) * CatTemplate[[#This Row],[Year15]])</f>
        <v>0</v>
      </c>
      <c r="CB180" s="29">
        <f>IF(AND(ISBLANK(CatTemplate[[#This Row],[Eq. unit cost]]),ISBLANK(CatTemplate[[#This Row],[Cons. unit cost]]),ISBLANK(CatTemplate[[#This Row],[Oth. unit cost]])), 0, IF(getUnitEffort =0,1,getUnitEffort) * CatTemplate[[#This Row],[Year16]])</f>
        <v>0</v>
      </c>
      <c r="CC180" s="29">
        <f>IF(AND(ISBLANK(CatTemplate[[#This Row],[Eq. unit cost]]),ISBLANK(CatTemplate[[#This Row],[Cons. unit cost]]),ISBLANK(CatTemplate[[#This Row],[Oth. unit cost]])), 0, IF(getUnitEffort =0,1,getUnitEffort) * CatTemplate[[#This Row],[Year17]])</f>
        <v>0</v>
      </c>
      <c r="CD180" s="29">
        <f>IF(AND(ISBLANK(CatTemplate[[#This Row],[Eq. unit cost]]),ISBLANK(CatTemplate[[#This Row],[Cons. unit cost]]),ISBLANK(CatTemplate[[#This Row],[Oth. unit cost]])), 0, IF(getUnitEffort =0,1,getUnitEffort) * CatTemplate[[#This Row],[Year18]])</f>
        <v>0</v>
      </c>
      <c r="CE180" s="29">
        <f>IF(AND(ISBLANK(CatTemplate[[#This Row],[Eq. unit cost]]),ISBLANK(CatTemplate[[#This Row],[Cons. unit cost]]),ISBLANK(CatTemplate[[#This Row],[Oth. unit cost]])), 0, IF(getUnitEffort =0,1,getUnitEffort) * CatTemplate[[#This Row],[Year19]])</f>
        <v>0</v>
      </c>
      <c r="CF180" s="29">
        <f>IF(AND(ISBLANK(CatTemplate[[#This Row],[Eq. unit cost]]),ISBLANK(CatTemplate[[#This Row],[Cons. unit cost]]),ISBLANK(CatTemplate[[#This Row],[Oth. unit cost]])), 0, IF(getUnitEffort =0,1,getUnitEffort) * CatTemplate[[#This Row],[Year20]])</f>
        <v>0</v>
      </c>
      <c r="CG180" s="45">
        <f>SUM(CatTemplate[[#This Row],[Q1]:[Q20]])</f>
        <v>0</v>
      </c>
      <c r="CH180" s="29">
        <f>IF(ISBLANK(CatTemplate[[#This Row],[St. unit effort]]),0,(CatTemplate[[#This Row],[St. unit effort]] * CatTemplate[[#This Row],[Year1]]))</f>
        <v>0</v>
      </c>
      <c r="CI180" s="29">
        <f>IF(ISBLANK(CatTemplate[[#This Row],[St. unit effort]]),0,(CatTemplate[[#This Row],[St. unit effort]] * CatTemplate[[#This Row],[Year2]]))</f>
        <v>0</v>
      </c>
      <c r="CJ180" s="29">
        <f>IF(ISBLANK(CatTemplate[[#This Row],[St. unit effort]]),0,(CatTemplate[[#This Row],[St. unit effort]] * CatTemplate[[#This Row],[Year3]]))</f>
        <v>0</v>
      </c>
      <c r="CK180" s="29">
        <f>IF(ISBLANK(CatTemplate[[#This Row],[St. unit effort]]),0,(CatTemplate[[#This Row],[St. unit effort]] * CatTemplate[[#This Row],[Year4]]))</f>
        <v>0</v>
      </c>
      <c r="CL180" s="29">
        <f>IF(ISBLANK(CatTemplate[[#This Row],[St. unit effort]]),0,(CatTemplate[[#This Row],[St. unit effort]] * CatTemplate[[#This Row],[Year5]]))</f>
        <v>0</v>
      </c>
      <c r="CM180" s="29">
        <f>IF(ISBLANK(CatTemplate[[#This Row],[St. unit effort]]),0,(CatTemplate[[#This Row],[St. unit effort]] * CatTemplate[[#This Row],[Year6]]))</f>
        <v>0</v>
      </c>
      <c r="CN180" s="29">
        <f>IF(ISBLANK(CatTemplate[[#This Row],[St. unit effort]]),0,(CatTemplate[[#This Row],[St. unit effort]] * CatTemplate[[#This Row],[Year7]]))</f>
        <v>0</v>
      </c>
      <c r="CO180" s="29">
        <f>IF(ISBLANK(CatTemplate[[#This Row],[St. unit effort]]),0,(CatTemplate[[#This Row],[St. unit effort]] * CatTemplate[[#This Row],[Year8]]))</f>
        <v>0</v>
      </c>
      <c r="CP180" s="29">
        <f>IF(ISBLANK(CatTemplate[[#This Row],[St. unit effort]]),0,(CatTemplate[[#This Row],[St. unit effort]] * CatTemplate[[#This Row],[Year9]]))</f>
        <v>0</v>
      </c>
      <c r="CQ180" s="29">
        <f>IF(ISBLANK(CatTemplate[[#This Row],[St. unit effort]]),0,(CatTemplate[[#This Row],[St. unit effort]] * CatTemplate[[#This Row],[Year10]]))</f>
        <v>0</v>
      </c>
      <c r="CR180" s="29">
        <f>IF(ISBLANK(CatTemplate[[#This Row],[St. unit effort]]),0,(CatTemplate[[#This Row],[St. unit effort]] * CatTemplate[[#This Row],[Year11]]))</f>
        <v>0</v>
      </c>
      <c r="CS180" s="29">
        <f>IF(ISBLANK(CatTemplate[[#This Row],[St. unit effort]]),0,(CatTemplate[[#This Row],[St. unit effort]] * CatTemplate[[#This Row],[Year12]]))</f>
        <v>0</v>
      </c>
      <c r="CT180" s="29">
        <f>IF(ISBLANK(CatTemplate[[#This Row],[St. unit effort]]),0,(CatTemplate[[#This Row],[St. unit effort]] * CatTemplate[[#This Row],[Year13]]))</f>
        <v>0</v>
      </c>
      <c r="CU180" s="29">
        <f>IF(ISBLANK(CatTemplate[[#This Row],[St. unit effort]]),0,(CatTemplate[[#This Row],[St. unit effort]] * CatTemplate[[#This Row],[Year14]]))</f>
        <v>0</v>
      </c>
      <c r="CV180" s="29">
        <f>IF(ISBLANK(CatTemplate[[#This Row],[St. unit effort]]),0,(CatTemplate[[#This Row],[St. unit effort]] * CatTemplate[[#This Row],[Year15]]))</f>
        <v>0</v>
      </c>
      <c r="CW180" s="29">
        <f>IF(ISBLANK(CatTemplate[[#This Row],[St. unit effort]]),0,(CatTemplate[[#This Row],[St. unit effort]] * CatTemplate[[#This Row],[Year16]]))</f>
        <v>0</v>
      </c>
      <c r="CX180" s="29">
        <f>IF(ISBLANK(CatTemplate[[#This Row],[St. unit effort]]),0,(CatTemplate[[#This Row],[St. unit effort]] * CatTemplate[[#This Row],[Year17]]))</f>
        <v>0</v>
      </c>
      <c r="CY180" s="29">
        <f>IF(ISBLANK(CatTemplate[[#This Row],[St. unit effort]]),0,(CatTemplate[[#This Row],[St. unit effort]] * CatTemplate[[#This Row],[Year18]]))</f>
        <v>0</v>
      </c>
      <c r="CZ180" s="29">
        <f>IF(ISBLANK(CatTemplate[[#This Row],[St. unit effort]]),0,(CatTemplate[[#This Row],[St. unit effort]] * CatTemplate[[#This Row],[Year19]]))</f>
        <v>0</v>
      </c>
      <c r="DA180" s="29">
        <f>IF(ISBLANK(CatTemplate[[#This Row],[St. unit effort]]),0,(CatTemplate[[#This Row],[St. unit effort]] * CatTemplate[[#This Row],[Year20]]))</f>
        <v>0</v>
      </c>
      <c r="DB180" s="57">
        <f>IF(ISBLANK(CatTemplate[[#This Row],[St. unit effort]]),0,(CatTemplate[[#This Row],[St. unit effort]] * CatTemplate[[#This Row],[Year1]])*8/ParRatePM)</f>
        <v>0</v>
      </c>
      <c r="DC180" s="57">
        <f>IF(ISBLANK(CatTemplate[[#This Row],[St. unit effort]]),0,(CatTemplate[[#This Row],[St. unit effort]] * CatTemplate[[#This Row],[Year2]])*8/ParRatePM)</f>
        <v>0</v>
      </c>
      <c r="DD180" s="57">
        <f>IF(ISBLANK(CatTemplate[[#This Row],[St. unit effort]]),0,(CatTemplate[[#This Row],[St. unit effort]] * CatTemplate[[#This Row],[Year3]])*8/ParRatePM)</f>
        <v>0</v>
      </c>
      <c r="DE180" s="57">
        <f>IF(ISBLANK(CatTemplate[[#This Row],[St. unit effort]]),0,(CatTemplate[[#This Row],[St. unit effort]] * CatTemplate[[#This Row],[Year4]])*8/ParRatePM)</f>
        <v>0</v>
      </c>
      <c r="DF180" s="57">
        <f>IF(ISBLANK(CatTemplate[[#This Row],[St. unit effort]]),0,(CatTemplate[[#This Row],[St. unit effort]] * CatTemplate[[#This Row],[Year5]])*8/ParRatePM)</f>
        <v>0</v>
      </c>
      <c r="DG180" s="57">
        <f>IF(ISBLANK(CatTemplate[[#This Row],[St. unit effort]]),0,(CatTemplate[[#This Row],[St. unit effort]] * CatTemplate[[#This Row],[Year6]])*8/ParRatePM)</f>
        <v>0</v>
      </c>
      <c r="DH180" s="57">
        <f>IF(ISBLANK(CatTemplate[[#This Row],[St. unit effort]]),0,(CatTemplate[[#This Row],[St. unit effort]] * CatTemplate[[#This Row],[Year7]])*8/ParRatePM)</f>
        <v>0</v>
      </c>
      <c r="DI180" s="57">
        <f>IF(ISBLANK(CatTemplate[[#This Row],[St. unit effort]]),0,(CatTemplate[[#This Row],[St. unit effort]] * CatTemplate[[#This Row],[Year8]])*8/ParRatePM)</f>
        <v>0</v>
      </c>
      <c r="DJ180" s="57">
        <f>IF(ISBLANK(CatTemplate[[#This Row],[St. unit effort]]),0,(CatTemplate[[#This Row],[St. unit effort]] * CatTemplate[[#This Row],[Year9]])*8/ParRatePM)</f>
        <v>0</v>
      </c>
      <c r="DK180" s="57">
        <f>IF(ISBLANK(CatTemplate[[#This Row],[St. unit effort]]),0,(CatTemplate[[#This Row],[St. unit effort]] * CatTemplate[[#This Row],[Year10]])*8/ParRatePM)</f>
        <v>0</v>
      </c>
      <c r="DL180" s="57">
        <f>IF(ISBLANK(CatTemplate[[#This Row],[St. unit effort]]),0,(CatTemplate[[#This Row],[St. unit effort]] * CatTemplate[[#This Row],[Year11]])*8/ParRatePM)</f>
        <v>0</v>
      </c>
      <c r="DM180" s="57">
        <f>IF(ISBLANK(CatTemplate[[#This Row],[St. unit effort]]),0,(CatTemplate[[#This Row],[St. unit effort]] * CatTemplate[[#This Row],[Year12]])*8/ParRatePM)</f>
        <v>0</v>
      </c>
      <c r="DN180" s="57">
        <f>IF(ISBLANK(CatTemplate[[#This Row],[St. unit effort]]),0,(CatTemplate[[#This Row],[St. unit effort]] * CatTemplate[[#This Row],[Year13]])*8/ParRatePM)</f>
        <v>0</v>
      </c>
      <c r="DO180" s="57">
        <f>IF(ISBLANK(CatTemplate[[#This Row],[St. unit effort]]),0,(CatTemplate[[#This Row],[St. unit effort]] * CatTemplate[[#This Row],[Year14]])*8/ParRatePM)</f>
        <v>0</v>
      </c>
      <c r="DP180" s="57">
        <f>IF(ISBLANK(CatTemplate[[#This Row],[St. unit effort]]),0,(CatTemplate[[#This Row],[St. unit effort]] * CatTemplate[[#This Row],[Year15]])*8/ParRatePM)</f>
        <v>0</v>
      </c>
      <c r="DQ180" s="57">
        <f>IF(ISBLANK(CatTemplate[[#This Row],[St. unit effort]]),0,(CatTemplate[[#This Row],[St. unit effort]] * CatTemplate[[#This Row],[Year16]])*8/ParRatePM)</f>
        <v>0</v>
      </c>
      <c r="DR180" s="57">
        <f>IF(ISBLANK(CatTemplate[[#This Row],[St. unit effort]]),0,(CatTemplate[[#This Row],[St. unit effort]] * CatTemplate[[#This Row],[Year17]])*8/ParRatePM)</f>
        <v>0</v>
      </c>
      <c r="DS180" s="57">
        <f>IF(ISBLANK(CatTemplate[[#This Row],[St. unit effort]]),0,(CatTemplate[[#This Row],[St. unit effort]] * CatTemplate[[#This Row],[Year18]])*8/ParRatePM)</f>
        <v>0</v>
      </c>
      <c r="DT180" s="57">
        <f>IF(ISBLANK(CatTemplate[[#This Row],[St. unit effort]]),0,(CatTemplate[[#This Row],[St. unit effort]] * CatTemplate[[#This Row],[Year19]])*8/ParRatePM)</f>
        <v>0</v>
      </c>
      <c r="DU180" s="57">
        <f>IF(ISBLANK(CatTemplate[[#This Row],[St. unit effort]]),0,(CatTemplate[[#This Row],[St. unit effort]] * CatTemplate[[#This Row],[Year20]])*8/ParRatePM)</f>
        <v>0</v>
      </c>
      <c r="DV180" s="54">
        <f>SUM(CatTemplate[[#This Row],[PM1]:[PM20]])</f>
        <v>0</v>
      </c>
      <c r="DW180" s="56">
        <f t="shared" si="61"/>
        <v>0</v>
      </c>
      <c r="DX180" s="56">
        <f t="shared" si="61"/>
        <v>0</v>
      </c>
      <c r="DY180" s="56">
        <f t="shared" si="61"/>
        <v>0</v>
      </c>
      <c r="DZ180" s="56">
        <f t="shared" si="61"/>
        <v>0</v>
      </c>
      <c r="EA180" s="56">
        <f t="shared" si="61"/>
        <v>0</v>
      </c>
      <c r="EB180" s="56">
        <f t="shared" si="61"/>
        <v>0</v>
      </c>
      <c r="EC180" s="56">
        <f t="shared" si="61"/>
        <v>0</v>
      </c>
      <c r="ED180" s="56">
        <f t="shared" si="61"/>
        <v>0</v>
      </c>
      <c r="EE180" s="56">
        <f t="shared" si="61"/>
        <v>0</v>
      </c>
      <c r="EF180" s="56">
        <f t="shared" si="61"/>
        <v>0</v>
      </c>
      <c r="EG180" s="56">
        <f t="shared" si="61"/>
        <v>0</v>
      </c>
      <c r="EH180" s="56">
        <f t="shared" si="61"/>
        <v>0</v>
      </c>
      <c r="EI180" s="56">
        <f t="shared" si="61"/>
        <v>0</v>
      </c>
      <c r="EJ180" s="56">
        <f t="shared" si="61"/>
        <v>0</v>
      </c>
      <c r="EK180" s="56">
        <f t="shared" si="61"/>
        <v>0</v>
      </c>
      <c r="EL180" s="56">
        <f t="shared" si="61"/>
        <v>0</v>
      </c>
      <c r="EM180" s="56">
        <f t="shared" si="59"/>
        <v>0</v>
      </c>
      <c r="EN180" s="56">
        <f t="shared" si="59"/>
        <v>0</v>
      </c>
      <c r="EO180" s="56">
        <f t="shared" si="59"/>
        <v>0</v>
      </c>
      <c r="EP180" s="56">
        <f t="shared" si="59"/>
        <v>0</v>
      </c>
      <c r="EQ180" s="30">
        <f>CatTemplate[[#This Row],[Eq. unit cost]] * CatTemplate[[#This Row],[Eq. quantity]]</f>
        <v>0</v>
      </c>
      <c r="ER180" s="30">
        <f>CatTemplate[[#This Row],[Cons. unit cost]] *CatTemplate[[#This Row],[Cons. quantity]]</f>
        <v>0</v>
      </c>
      <c r="ES180" s="30">
        <f>CatTemplate[[#This Row],[Oth. unit cost]] *CatTemplate[[#This Row],[Oth. quantity]]</f>
        <v>0</v>
      </c>
      <c r="ET180" s="55">
        <f>SUM(CatTemplate[[#This Row],[CO1]:[CO20]])</f>
        <v>0</v>
      </c>
      <c r="EU180" s="56">
        <f t="shared" si="62"/>
        <v>0</v>
      </c>
      <c r="EV180" s="56">
        <f t="shared" si="62"/>
        <v>0</v>
      </c>
      <c r="EW180" s="56">
        <f t="shared" si="62"/>
        <v>0</v>
      </c>
      <c r="EX180" s="56">
        <f t="shared" si="62"/>
        <v>0</v>
      </c>
      <c r="EY180" s="56">
        <f t="shared" si="62"/>
        <v>0</v>
      </c>
      <c r="EZ180" s="56">
        <f t="shared" si="62"/>
        <v>0</v>
      </c>
      <c r="FA180" s="56">
        <f t="shared" si="62"/>
        <v>0</v>
      </c>
      <c r="FB180" s="56">
        <f t="shared" si="62"/>
        <v>0</v>
      </c>
      <c r="FC180" s="56">
        <f t="shared" si="62"/>
        <v>0</v>
      </c>
      <c r="FD180" s="56">
        <f t="shared" si="62"/>
        <v>0</v>
      </c>
      <c r="FE180" s="56">
        <f t="shared" si="62"/>
        <v>0</v>
      </c>
      <c r="FF180" s="56">
        <f t="shared" si="62"/>
        <v>0</v>
      </c>
      <c r="FG180" s="56">
        <f t="shared" si="62"/>
        <v>0</v>
      </c>
      <c r="FH180" s="56">
        <f t="shared" si="62"/>
        <v>0</v>
      </c>
      <c r="FI180" s="56">
        <f t="shared" si="62"/>
        <v>0</v>
      </c>
      <c r="FJ180" s="56">
        <f t="shared" si="62"/>
        <v>0</v>
      </c>
      <c r="FK180" s="56">
        <f t="shared" si="60"/>
        <v>0</v>
      </c>
      <c r="FL180" s="56">
        <f t="shared" si="60"/>
        <v>0</v>
      </c>
      <c r="FM180" s="56">
        <f t="shared" si="60"/>
        <v>0</v>
      </c>
      <c r="FN180" s="56">
        <f t="shared" si="60"/>
        <v>0</v>
      </c>
      <c r="FO180" s="58">
        <f>SUM(CatTemplate[[#This Row],[CS1]:[CS20]])</f>
        <v>0</v>
      </c>
      <c r="FP180" s="59">
        <f>CatTemplate[[#This Row],[Total Oth. cost]]+CatTemplate[[#This Row],[Total St. Cost]]</f>
        <v>0</v>
      </c>
      <c r="FQ180" s="33" t="e">
        <f t="shared" si="49"/>
        <v>#VALUE!</v>
      </c>
      <c r="FR180" s="33" t="e">
        <f t="shared" si="50"/>
        <v>#VALUE!</v>
      </c>
      <c r="FS180" s="30" t="e">
        <f>(CatTemplate[[#This Row],[CO1]] + CatTemplate[[#This Row],[CS1]]) * (1 + getRateOHFinal) * getRateMarkupFinal</f>
        <v>#VALUE!</v>
      </c>
      <c r="FT180" s="30" t="e">
        <f>(CatTemplate[[#This Row],[CO2]] + CatTemplate[[#This Row],[CS2]]) * (1 + getRateOHFinal) * getRateMarkupFinal</f>
        <v>#VALUE!</v>
      </c>
      <c r="FU180" s="30" t="e">
        <f>(CatTemplate[[#This Row],[CO3]] + CatTemplate[[#This Row],[CS3]]) * (1 + getRateOHFinal) * getRateMarkupFinal</f>
        <v>#VALUE!</v>
      </c>
      <c r="FV180" s="30" t="e">
        <f>(CatTemplate[[#This Row],[CO4]] + CatTemplate[[#This Row],[CS4]]) * (1 + getRateOHFinal) * getRateMarkupFinal</f>
        <v>#VALUE!</v>
      </c>
      <c r="FW180" s="30" t="e">
        <f>(CatTemplate[[#This Row],[CO5]] + CatTemplate[[#This Row],[CS5]]) * (1 + getRateOHFinal) * getRateMarkupFinal</f>
        <v>#VALUE!</v>
      </c>
      <c r="FX180" s="30" t="e">
        <f>(CatTemplate[[#This Row],[CO6]] + CatTemplate[[#This Row],[CS6]]) * (1 + getRateOHFinal) * getRateMarkupFinal</f>
        <v>#VALUE!</v>
      </c>
      <c r="FY180" s="30" t="e">
        <f>(CatTemplate[[#This Row],[CO7]] + CatTemplate[[#This Row],[CS7]]) * (1 + getRateOHFinal) * getRateMarkupFinal</f>
        <v>#VALUE!</v>
      </c>
      <c r="FZ180" s="30" t="e">
        <f>(CatTemplate[[#This Row],[CO8]] + CatTemplate[[#This Row],[CS8]]) * (1 + getRateOHFinal) * getRateMarkupFinal</f>
        <v>#VALUE!</v>
      </c>
      <c r="GA180" s="30" t="e">
        <f>(CatTemplate[[#This Row],[CO9]] + CatTemplate[[#This Row],[CS9]]) * (1 + getRateOHFinal) * getRateMarkupFinal</f>
        <v>#VALUE!</v>
      </c>
      <c r="GB180" s="30" t="e">
        <f>(CatTemplate[[#This Row],[CO10]] + CatTemplate[[#This Row],[CS10]]) * (1 + getRateOHFinal) * getRateMarkupFinal</f>
        <v>#VALUE!</v>
      </c>
      <c r="GC180" s="30" t="e">
        <f>(CatTemplate[[#This Row],[CO11]] + CatTemplate[[#This Row],[CS11]]) * (1 + getRateOHFinal) * getRateMarkupFinal</f>
        <v>#VALUE!</v>
      </c>
      <c r="GD180" s="30" t="e">
        <f>(CatTemplate[[#This Row],[CO12]] + CatTemplate[[#This Row],[CS12]]) * (1 + getRateOHFinal) * getRateMarkupFinal</f>
        <v>#VALUE!</v>
      </c>
      <c r="GE180" s="30" t="e">
        <f>(CatTemplate[[#This Row],[CO13]] + CatTemplate[[#This Row],[CS13]]) * (1 + getRateOHFinal) * getRateMarkupFinal</f>
        <v>#VALUE!</v>
      </c>
      <c r="GF180" s="30" t="e">
        <f>(CatTemplate[[#This Row],[CO14]] + CatTemplate[[#This Row],[CS14]]) * (1 + getRateOHFinal) * getRateMarkupFinal</f>
        <v>#VALUE!</v>
      </c>
      <c r="GG180" s="30" t="e">
        <f>(CatTemplate[[#This Row],[CO15]] + CatTemplate[[#This Row],[CS15]]) * (1 + getRateOHFinal) * getRateMarkupFinal</f>
        <v>#VALUE!</v>
      </c>
      <c r="GH180" s="30" t="e">
        <f>(CatTemplate[[#This Row],[CO16]] + CatTemplate[[#This Row],[CS16]]) * (1 + getRateOHFinal) * getRateMarkupFinal</f>
        <v>#VALUE!</v>
      </c>
      <c r="GI180" s="30" t="e">
        <f>(CatTemplate[[#This Row],[CO17]] + CatTemplate[[#This Row],[CS17]]) * (1 + getRateOHFinal) * getRateMarkupFinal</f>
        <v>#VALUE!</v>
      </c>
      <c r="GJ180" s="30" t="e">
        <f>(CatTemplate[[#This Row],[CO18]] + CatTemplate[[#This Row],[CS18]]) * (1 + getRateOHFinal) * getRateMarkupFinal</f>
        <v>#VALUE!</v>
      </c>
      <c r="GK180" s="30" t="e">
        <f>(CatTemplate[[#This Row],[CO19]] + CatTemplate[[#This Row],[CS19]]) * (1 + getRateOHFinal) * getRateMarkupFinal</f>
        <v>#VALUE!</v>
      </c>
      <c r="GL180" s="30" t="e">
        <f>(CatTemplate[[#This Row],[CO20]] + CatTemplate[[#This Row],[CS20]]) * (1 + getRateOHFinal) * getRateMarkupFinal</f>
        <v>#VALUE!</v>
      </c>
      <c r="GM180" s="30" t="e">
        <f t="shared" si="51"/>
        <v>#VALUE!</v>
      </c>
      <c r="GN180" s="30" t="e">
        <f t="shared" si="52"/>
        <v>#VALUE!</v>
      </c>
      <c r="GO180" s="30" t="e">
        <f t="shared" si="53"/>
        <v>#VALUE!</v>
      </c>
      <c r="GP180" s="30" t="e">
        <f t="shared" si="54"/>
        <v>#VALUE!</v>
      </c>
      <c r="GQ180" s="30" t="e">
        <f>(CatTemplate[[#This Row],[CO1]]+CatTemplate[[#This Row],[CS1]]) * (1+ getRateOHFinal) * (1 + getRateMarkupFinal)</f>
        <v>#VALUE!</v>
      </c>
      <c r="GR180" s="30" t="e">
        <f>(CatTemplate[[#This Row],[CO2]]+CatTemplate[[#This Row],[CS2]]) * (1+ getRateOHFinal) * (1 + getRateMarkupFinal)</f>
        <v>#VALUE!</v>
      </c>
      <c r="GS180" s="30" t="e">
        <f>(CatTemplate[[#This Row],[CO3]]+CatTemplate[[#This Row],[CS3]]) * (1+ getRateOHFinal) * (1 + getRateMarkupFinal)</f>
        <v>#VALUE!</v>
      </c>
      <c r="GT180" s="30" t="e">
        <f>(CatTemplate[[#This Row],[CO4]]+CatTemplate[[#This Row],[CS4]]) * (1+ getRateOHFinal) * (1 + getRateMarkupFinal)</f>
        <v>#VALUE!</v>
      </c>
      <c r="GU180" s="30" t="e">
        <f>(CatTemplate[[#This Row],[CO5]]+CatTemplate[[#This Row],[CS5]]) * (1+ getRateOHFinal) * (1 + getRateMarkupFinal)</f>
        <v>#VALUE!</v>
      </c>
      <c r="GV180" s="30" t="e">
        <f>(CatTemplate[[#This Row],[CO6]]+CatTemplate[[#This Row],[CS6]]) * (1+ getRateOHFinal) * (1 + getRateMarkupFinal)</f>
        <v>#VALUE!</v>
      </c>
      <c r="GW180" s="30" t="e">
        <f>(CatTemplate[[#This Row],[CO7]]+CatTemplate[[#This Row],[CS7]]) * (1+ getRateOHFinal) * (1 + getRateMarkupFinal)</f>
        <v>#VALUE!</v>
      </c>
      <c r="GX180" s="30" t="e">
        <f>(CatTemplate[[#This Row],[CO8]]+CatTemplate[[#This Row],[CS8]]) * (1+ getRateOHFinal) * (1 + getRateMarkupFinal)</f>
        <v>#VALUE!</v>
      </c>
      <c r="GY180" s="30" t="e">
        <f>(CatTemplate[[#This Row],[CO9]]+CatTemplate[[#This Row],[CS9]]) * (1+ getRateOHFinal) * (1 + getRateMarkupFinal)</f>
        <v>#VALUE!</v>
      </c>
      <c r="GZ180" s="30" t="e">
        <f>(CatTemplate[[#This Row],[CO10]]+CatTemplate[[#This Row],[CS10]]) * (1+ getRateOHFinal) * (1 + getRateMarkupFinal)</f>
        <v>#VALUE!</v>
      </c>
      <c r="HA180" s="30" t="e">
        <f>(CatTemplate[[#This Row],[CO11]]+CatTemplate[[#This Row],[CS11]]) * (1+ getRateOHFinal) * (1 + getRateMarkupFinal)</f>
        <v>#VALUE!</v>
      </c>
      <c r="HB180" s="30" t="e">
        <f>(CatTemplate[[#This Row],[CO12]]+CatTemplate[[#This Row],[CS12]]) * (1+ getRateOHFinal) * (1 + getRateMarkupFinal)</f>
        <v>#VALUE!</v>
      </c>
      <c r="HC180" s="30" t="e">
        <f>(CatTemplate[[#This Row],[CO13]]+CatTemplate[[#This Row],[CS13]]) * (1+ getRateOHFinal) * (1 + getRateMarkupFinal)</f>
        <v>#VALUE!</v>
      </c>
      <c r="HD180" s="30" t="e">
        <f>(CatTemplate[[#This Row],[CO14]]+CatTemplate[[#This Row],[CS14]]) * (1+ getRateOHFinal) * (1 + getRateMarkupFinal)</f>
        <v>#VALUE!</v>
      </c>
      <c r="HE180" s="30" t="e">
        <f>(CatTemplate[[#This Row],[CO15]]+CatTemplate[[#This Row],[CS15]]) * (1+ getRateOHFinal) * (1 + getRateMarkupFinal)</f>
        <v>#VALUE!</v>
      </c>
      <c r="HF180" s="30" t="e">
        <f>(CatTemplate[[#This Row],[CO16]]+CatTemplate[[#This Row],[CS16]]) * (1+ getRateOHFinal) * (1 + getRateMarkupFinal)</f>
        <v>#VALUE!</v>
      </c>
      <c r="HG180" s="30" t="e">
        <f>(CatTemplate[[#This Row],[CO17]]+CatTemplate[[#This Row],[CS17]]) * (1+ getRateOHFinal) * (1 + getRateMarkupFinal)</f>
        <v>#VALUE!</v>
      </c>
      <c r="HH180" s="30" t="e">
        <f>(CatTemplate[[#This Row],[CO18]]+CatTemplate[[#This Row],[CS18]]) * (1+ getRateOHFinal) * (1 + getRateMarkupFinal)</f>
        <v>#VALUE!</v>
      </c>
      <c r="HI180" s="30" t="e">
        <f>(CatTemplate[[#This Row],[CO19]]+CatTemplate[[#This Row],[CS19]]) * (1+ getRateOHFinal) * (1 + getRateMarkupFinal)</f>
        <v>#VALUE!</v>
      </c>
      <c r="HJ180" s="30" t="e">
        <f>(CatTemplate[[#This Row],[CO20]]+CatTemplate[[#This Row],[CS20]]) * (1+ getRateOHFinal) * (1 + getRateMarkupFinal)</f>
        <v>#VALUE!</v>
      </c>
      <c r="HK180" s="39" t="e">
        <f>CatTemplate[[#This Row],[Total cost]]+CatTemplate[[#This Row],[OH Amount]]+CatTemplate[[#This Row],[Markup]]</f>
        <v>#VALUE!</v>
      </c>
      <c r="HL180" s="63">
        <f>IF(CatTemplate[[#This Row],[Units]]="Days",CatTemplate[[#This Row],[Project quantity]]*CatTemplate[[#This Row],[St. unit effort]],CatTemplate[[#This Row],[Project quantity]])</f>
        <v>0</v>
      </c>
      <c r="HM180" s="287">
        <f>IFERROR(CatTemplate[[#This Row],[Total Price]]/(CatTemplate[[#This Row],[Final Quantity]]),0)</f>
        <v>0</v>
      </c>
      <c r="HN180" s="261"/>
    </row>
    <row r="181" spans="2:222" x14ac:dyDescent="0.2">
      <c r="B181" s="6" t="s">
        <v>75</v>
      </c>
      <c r="C181" s="22">
        <v>2</v>
      </c>
      <c r="D181" s="7" t="s">
        <v>75</v>
      </c>
      <c r="E181" s="24">
        <v>13</v>
      </c>
      <c r="F181" s="18" t="s">
        <v>300</v>
      </c>
      <c r="G181" s="26">
        <v>1</v>
      </c>
      <c r="H181" s="18" t="s">
        <v>423</v>
      </c>
      <c r="I181" s="18"/>
      <c r="J181" s="15"/>
      <c r="K181" s="15"/>
      <c r="L181" s="15" t="s">
        <v>422</v>
      </c>
      <c r="M181" s="15" t="s">
        <v>251</v>
      </c>
      <c r="N181" s="15" t="s">
        <v>857</v>
      </c>
      <c r="O181" s="320"/>
      <c r="P181" s="71"/>
      <c r="Q181" s="108"/>
      <c r="R181" s="73"/>
      <c r="S181" s="97"/>
      <c r="T181" s="100">
        <f>getEqUnitCost</f>
        <v>0</v>
      </c>
      <c r="U181" s="73">
        <f>getEqUnitEffort</f>
        <v>0</v>
      </c>
      <c r="V181" s="101">
        <f>getEqQuantity</f>
        <v>0</v>
      </c>
      <c r="W181" s="320"/>
      <c r="X181" s="100">
        <f>getConsUnitCost</f>
        <v>0</v>
      </c>
      <c r="Y181" s="73">
        <f>getConsUnitEffort</f>
        <v>0</v>
      </c>
      <c r="Z181" s="14">
        <f>getConsQuantity</f>
        <v>0</v>
      </c>
      <c r="AA181" s="320"/>
      <c r="AB181" s="72"/>
      <c r="AC181" s="112"/>
      <c r="AD181" s="14">
        <f>getOthQuantity</f>
        <v>0</v>
      </c>
      <c r="AE181" s="320"/>
      <c r="AF181" s="28" t="str">
        <f>IF(ISBLANK(CatTemplate[[#This Row],[Resource type]]),"",CatTemplate[[#This Row],[Resource type]])</f>
        <v/>
      </c>
      <c r="AG181" s="242">
        <f>getStaffUnitCost</f>
        <v>0</v>
      </c>
      <c r="AH181" s="113">
        <f>getStaffUnitEffort</f>
        <v>0</v>
      </c>
      <c r="AI181" s="40">
        <f>getStaffQuantity</f>
        <v>0</v>
      </c>
      <c r="AJ181" s="41">
        <f>CatTemplate[[#This Row],[St. quantity]]*8/ParRatePM</f>
        <v>0</v>
      </c>
      <c r="AK181" s="320"/>
      <c r="AL181" s="53" t="str">
        <f>CatTemplate[[#This Row],[Item type]]</f>
        <v>Items</v>
      </c>
      <c r="AM181" s="12">
        <f>SUM(CatTemplate[[#This Row],[Year1]:[Year20]])</f>
        <v>0</v>
      </c>
      <c r="AN181" s="52"/>
      <c r="AO181" s="52"/>
      <c r="AP181" s="52"/>
      <c r="AQ181" s="8"/>
      <c r="AR181" s="8"/>
      <c r="AS181" s="8"/>
      <c r="AT181" s="8"/>
      <c r="AU181" s="8"/>
      <c r="AV181" s="8"/>
      <c r="AW181" s="8"/>
      <c r="AX181" s="8"/>
      <c r="AY181" s="8"/>
      <c r="AZ181" s="8"/>
      <c r="BA181" s="8"/>
      <c r="BB181" s="8"/>
      <c r="BC181" s="8"/>
      <c r="BD181" s="8"/>
      <c r="BE181" s="8"/>
      <c r="BF181" s="8"/>
      <c r="BG181" s="36"/>
      <c r="BH181" s="320"/>
      <c r="BI181" s="37" t="str">
        <f>getCostCategory</f>
        <v>03 Subcontracting costs</v>
      </c>
      <c r="BJ181" s="37" t="str">
        <f>getSection</f>
        <v>02 Patient visits and data collection</v>
      </c>
      <c r="BK181" s="32" t="str">
        <f>getObject</f>
        <v>Patient visits and data collection</v>
      </c>
      <c r="BL181" s="30">
        <f>IFERROR(getUnitCost * IF(CatTemplate[[#This Row],[Cost Category Comp.]]="01 Staff costs", 1,1),0)</f>
        <v>0</v>
      </c>
      <c r="BM181" s="29">
        <f>IF(AND(ISBLANK(CatTemplate[[#This Row],[Eq. unit cost]]),ISBLANK(CatTemplate[[#This Row],[Cons. unit cost]]),ISBLANK(CatTemplate[[#This Row],[Oth. unit cost]])), 0, IF(getUnitEffort =0,1,getUnitEffort) * CatTemplate[[#This Row],[Year1]])</f>
        <v>0</v>
      </c>
      <c r="BN181" s="29">
        <f>IF(AND(ISBLANK(CatTemplate[[#This Row],[Eq. unit cost]]),ISBLANK(CatTemplate[[#This Row],[Cons. unit cost]]),ISBLANK(CatTemplate[[#This Row],[Oth. unit cost]])), 0, IF(getUnitEffort =0,1,getUnitEffort) * CatTemplate[[#This Row],[Year2]])</f>
        <v>0</v>
      </c>
      <c r="BO181" s="29">
        <f>IF(AND(ISBLANK(CatTemplate[[#This Row],[Eq. unit cost]]),ISBLANK(CatTemplate[[#This Row],[Cons. unit cost]]),ISBLANK(CatTemplate[[#This Row],[Oth. unit cost]])), 0, IF(getUnitEffort =0,1,getUnitEffort) * CatTemplate[[#This Row],[Year3]])</f>
        <v>0</v>
      </c>
      <c r="BP181" s="29">
        <f>IF(AND(ISBLANK(CatTemplate[[#This Row],[Eq. unit cost]]),ISBLANK(CatTemplate[[#This Row],[Cons. unit cost]]),ISBLANK(CatTemplate[[#This Row],[Oth. unit cost]])), 0, IF(getUnitEffort =0,1,getUnitEffort) * CatTemplate[[#This Row],[Year4]])</f>
        <v>0</v>
      </c>
      <c r="BQ181" s="29">
        <f>IF(AND(ISBLANK(CatTemplate[[#This Row],[Eq. unit cost]]),ISBLANK(CatTemplate[[#This Row],[Cons. unit cost]]),ISBLANK(CatTemplate[[#This Row],[Oth. unit cost]])), 0, IF(getUnitEffort =0,1,getUnitEffort) * CatTemplate[[#This Row],[Year5]])</f>
        <v>0</v>
      </c>
      <c r="BR181" s="29">
        <f>IF(AND(ISBLANK(CatTemplate[[#This Row],[Eq. unit cost]]),ISBLANK(CatTemplate[[#This Row],[Cons. unit cost]]),ISBLANK(CatTemplate[[#This Row],[Oth. unit cost]])), 0, IF(getUnitEffort =0,1,getUnitEffort) * CatTemplate[[#This Row],[Year6]])</f>
        <v>0</v>
      </c>
      <c r="BS181" s="29">
        <f>IF(AND(ISBLANK(CatTemplate[[#This Row],[Eq. unit cost]]),ISBLANK(CatTemplate[[#This Row],[Cons. unit cost]]),ISBLANK(CatTemplate[[#This Row],[Oth. unit cost]])), 0, IF(getUnitEffort =0,1,getUnitEffort) * CatTemplate[[#This Row],[Year7]])</f>
        <v>0</v>
      </c>
      <c r="BT181" s="29">
        <f>IF(AND(ISBLANK(CatTemplate[[#This Row],[Eq. unit cost]]),ISBLANK(CatTemplate[[#This Row],[Cons. unit cost]]),ISBLANK(CatTemplate[[#This Row],[Oth. unit cost]])), 0, IF(getUnitEffort =0,1,getUnitEffort) * CatTemplate[[#This Row],[Year8]])</f>
        <v>0</v>
      </c>
      <c r="BU181" s="29">
        <f>IF(AND(ISBLANK(CatTemplate[[#This Row],[Eq. unit cost]]),ISBLANK(CatTemplate[[#This Row],[Cons. unit cost]]),ISBLANK(CatTemplate[[#This Row],[Oth. unit cost]])), 0, IF(getUnitEffort =0,1,getUnitEffort) * CatTemplate[[#This Row],[Year9]])</f>
        <v>0</v>
      </c>
      <c r="BV181" s="29">
        <f>IF(AND(ISBLANK(CatTemplate[[#This Row],[Eq. unit cost]]),ISBLANK(CatTemplate[[#This Row],[Cons. unit cost]]),ISBLANK(CatTemplate[[#This Row],[Oth. unit cost]])), 0, IF(getUnitEffort =0,1,getUnitEffort) * CatTemplate[[#This Row],[Year10]])</f>
        <v>0</v>
      </c>
      <c r="BW181" s="29">
        <f>IF(AND(ISBLANK(CatTemplate[[#This Row],[Eq. unit cost]]),ISBLANK(CatTemplate[[#This Row],[Cons. unit cost]]),ISBLANK(CatTemplate[[#This Row],[Oth. unit cost]])), 0, IF(getUnitEffort =0,1,getUnitEffort) * CatTemplate[[#This Row],[Year11]])</f>
        <v>0</v>
      </c>
      <c r="BX181" s="29">
        <f>IF(AND(ISBLANK(CatTemplate[[#This Row],[Eq. unit cost]]),ISBLANK(CatTemplate[[#This Row],[Cons. unit cost]]),ISBLANK(CatTemplate[[#This Row],[Oth. unit cost]])), 0, IF(getUnitEffort =0,1,getUnitEffort) * CatTemplate[[#This Row],[Year12]])</f>
        <v>0</v>
      </c>
      <c r="BY181" s="29">
        <f>IF(AND(ISBLANK(CatTemplate[[#This Row],[Eq. unit cost]]),ISBLANK(CatTemplate[[#This Row],[Cons. unit cost]]),ISBLANK(CatTemplate[[#This Row],[Oth. unit cost]])), 0, IF(getUnitEffort =0,1,getUnitEffort) * CatTemplate[[#This Row],[Year13]])</f>
        <v>0</v>
      </c>
      <c r="BZ181" s="29">
        <f>IF(AND(ISBLANK(CatTemplate[[#This Row],[Eq. unit cost]]),ISBLANK(CatTemplate[[#This Row],[Cons. unit cost]]),ISBLANK(CatTemplate[[#This Row],[Oth. unit cost]])), 0, IF(getUnitEffort =0,1,getUnitEffort) * CatTemplate[[#This Row],[Year14]])</f>
        <v>0</v>
      </c>
      <c r="CA181" s="29">
        <f>IF(AND(ISBLANK(CatTemplate[[#This Row],[Eq. unit cost]]),ISBLANK(CatTemplate[[#This Row],[Cons. unit cost]]),ISBLANK(CatTemplate[[#This Row],[Oth. unit cost]])), 0, IF(getUnitEffort =0,1,getUnitEffort) * CatTemplate[[#This Row],[Year15]])</f>
        <v>0</v>
      </c>
      <c r="CB181" s="29">
        <f>IF(AND(ISBLANK(CatTemplate[[#This Row],[Eq. unit cost]]),ISBLANK(CatTemplate[[#This Row],[Cons. unit cost]]),ISBLANK(CatTemplate[[#This Row],[Oth. unit cost]])), 0, IF(getUnitEffort =0,1,getUnitEffort) * CatTemplate[[#This Row],[Year16]])</f>
        <v>0</v>
      </c>
      <c r="CC181" s="29">
        <f>IF(AND(ISBLANK(CatTemplate[[#This Row],[Eq. unit cost]]),ISBLANK(CatTemplate[[#This Row],[Cons. unit cost]]),ISBLANK(CatTemplate[[#This Row],[Oth. unit cost]])), 0, IF(getUnitEffort =0,1,getUnitEffort) * CatTemplate[[#This Row],[Year17]])</f>
        <v>0</v>
      </c>
      <c r="CD181" s="29">
        <f>IF(AND(ISBLANK(CatTemplate[[#This Row],[Eq. unit cost]]),ISBLANK(CatTemplate[[#This Row],[Cons. unit cost]]),ISBLANK(CatTemplate[[#This Row],[Oth. unit cost]])), 0, IF(getUnitEffort =0,1,getUnitEffort) * CatTemplate[[#This Row],[Year18]])</f>
        <v>0</v>
      </c>
      <c r="CE181" s="29">
        <f>IF(AND(ISBLANK(CatTemplate[[#This Row],[Eq. unit cost]]),ISBLANK(CatTemplate[[#This Row],[Cons. unit cost]]),ISBLANK(CatTemplate[[#This Row],[Oth. unit cost]])), 0, IF(getUnitEffort =0,1,getUnitEffort) * CatTemplate[[#This Row],[Year19]])</f>
        <v>0</v>
      </c>
      <c r="CF181" s="29">
        <f>IF(AND(ISBLANK(CatTemplate[[#This Row],[Eq. unit cost]]),ISBLANK(CatTemplate[[#This Row],[Cons. unit cost]]),ISBLANK(CatTemplate[[#This Row],[Oth. unit cost]])), 0, IF(getUnitEffort =0,1,getUnitEffort) * CatTemplate[[#This Row],[Year20]])</f>
        <v>0</v>
      </c>
      <c r="CG181" s="45">
        <f>SUM(CatTemplate[[#This Row],[Q1]:[Q20]])</f>
        <v>0</v>
      </c>
      <c r="CH181" s="29">
        <f>IF(ISBLANK(CatTemplate[[#This Row],[St. unit effort]]),0,(CatTemplate[[#This Row],[St. unit effort]] * CatTemplate[[#This Row],[Year1]]))</f>
        <v>0</v>
      </c>
      <c r="CI181" s="29">
        <f>IF(ISBLANK(CatTemplate[[#This Row],[St. unit effort]]),0,(CatTemplate[[#This Row],[St. unit effort]] * CatTemplate[[#This Row],[Year2]]))</f>
        <v>0</v>
      </c>
      <c r="CJ181" s="29">
        <f>IF(ISBLANK(CatTemplate[[#This Row],[St. unit effort]]),0,(CatTemplate[[#This Row],[St. unit effort]] * CatTemplate[[#This Row],[Year3]]))</f>
        <v>0</v>
      </c>
      <c r="CK181" s="29">
        <f>IF(ISBLANK(CatTemplate[[#This Row],[St. unit effort]]),0,(CatTemplate[[#This Row],[St. unit effort]] * CatTemplate[[#This Row],[Year4]]))</f>
        <v>0</v>
      </c>
      <c r="CL181" s="29">
        <f>IF(ISBLANK(CatTemplate[[#This Row],[St. unit effort]]),0,(CatTemplate[[#This Row],[St. unit effort]] * CatTemplate[[#This Row],[Year5]]))</f>
        <v>0</v>
      </c>
      <c r="CM181" s="29">
        <f>IF(ISBLANK(CatTemplate[[#This Row],[St. unit effort]]),0,(CatTemplate[[#This Row],[St. unit effort]] * CatTemplate[[#This Row],[Year6]]))</f>
        <v>0</v>
      </c>
      <c r="CN181" s="29">
        <f>IF(ISBLANK(CatTemplate[[#This Row],[St. unit effort]]),0,(CatTemplate[[#This Row],[St. unit effort]] * CatTemplate[[#This Row],[Year7]]))</f>
        <v>0</v>
      </c>
      <c r="CO181" s="29">
        <f>IF(ISBLANK(CatTemplate[[#This Row],[St. unit effort]]),0,(CatTemplate[[#This Row],[St. unit effort]] * CatTemplate[[#This Row],[Year8]]))</f>
        <v>0</v>
      </c>
      <c r="CP181" s="29">
        <f>IF(ISBLANK(CatTemplate[[#This Row],[St. unit effort]]),0,(CatTemplate[[#This Row],[St. unit effort]] * CatTemplate[[#This Row],[Year9]]))</f>
        <v>0</v>
      </c>
      <c r="CQ181" s="29">
        <f>IF(ISBLANK(CatTemplate[[#This Row],[St. unit effort]]),0,(CatTemplate[[#This Row],[St. unit effort]] * CatTemplate[[#This Row],[Year10]]))</f>
        <v>0</v>
      </c>
      <c r="CR181" s="29">
        <f>IF(ISBLANK(CatTemplate[[#This Row],[St. unit effort]]),0,(CatTemplate[[#This Row],[St. unit effort]] * CatTemplate[[#This Row],[Year11]]))</f>
        <v>0</v>
      </c>
      <c r="CS181" s="29">
        <f>IF(ISBLANK(CatTemplate[[#This Row],[St. unit effort]]),0,(CatTemplate[[#This Row],[St. unit effort]] * CatTemplate[[#This Row],[Year12]]))</f>
        <v>0</v>
      </c>
      <c r="CT181" s="29">
        <f>IF(ISBLANK(CatTemplate[[#This Row],[St. unit effort]]),0,(CatTemplate[[#This Row],[St. unit effort]] * CatTemplate[[#This Row],[Year13]]))</f>
        <v>0</v>
      </c>
      <c r="CU181" s="29">
        <f>IF(ISBLANK(CatTemplate[[#This Row],[St. unit effort]]),0,(CatTemplate[[#This Row],[St. unit effort]] * CatTemplate[[#This Row],[Year14]]))</f>
        <v>0</v>
      </c>
      <c r="CV181" s="29">
        <f>IF(ISBLANK(CatTemplate[[#This Row],[St. unit effort]]),0,(CatTemplate[[#This Row],[St. unit effort]] * CatTemplate[[#This Row],[Year15]]))</f>
        <v>0</v>
      </c>
      <c r="CW181" s="29">
        <f>IF(ISBLANK(CatTemplate[[#This Row],[St. unit effort]]),0,(CatTemplate[[#This Row],[St. unit effort]] * CatTemplate[[#This Row],[Year16]]))</f>
        <v>0</v>
      </c>
      <c r="CX181" s="29">
        <f>IF(ISBLANK(CatTemplate[[#This Row],[St. unit effort]]),0,(CatTemplate[[#This Row],[St. unit effort]] * CatTemplate[[#This Row],[Year17]]))</f>
        <v>0</v>
      </c>
      <c r="CY181" s="29">
        <f>IF(ISBLANK(CatTemplate[[#This Row],[St. unit effort]]),0,(CatTemplate[[#This Row],[St. unit effort]] * CatTemplate[[#This Row],[Year18]]))</f>
        <v>0</v>
      </c>
      <c r="CZ181" s="29">
        <f>IF(ISBLANK(CatTemplate[[#This Row],[St. unit effort]]),0,(CatTemplate[[#This Row],[St. unit effort]] * CatTemplate[[#This Row],[Year19]]))</f>
        <v>0</v>
      </c>
      <c r="DA181" s="29">
        <f>IF(ISBLANK(CatTemplate[[#This Row],[St. unit effort]]),0,(CatTemplate[[#This Row],[St. unit effort]] * CatTemplate[[#This Row],[Year20]]))</f>
        <v>0</v>
      </c>
      <c r="DB181" s="57">
        <f>IF(ISBLANK(CatTemplate[[#This Row],[St. unit effort]]),0,(CatTemplate[[#This Row],[St. unit effort]] * CatTemplate[[#This Row],[Year1]])*8/ParRatePM)</f>
        <v>0</v>
      </c>
      <c r="DC181" s="57">
        <f>IF(ISBLANK(CatTemplate[[#This Row],[St. unit effort]]),0,(CatTemplate[[#This Row],[St. unit effort]] * CatTemplate[[#This Row],[Year2]])*8/ParRatePM)</f>
        <v>0</v>
      </c>
      <c r="DD181" s="57">
        <f>IF(ISBLANK(CatTemplate[[#This Row],[St. unit effort]]),0,(CatTemplate[[#This Row],[St. unit effort]] * CatTemplate[[#This Row],[Year3]])*8/ParRatePM)</f>
        <v>0</v>
      </c>
      <c r="DE181" s="57">
        <f>IF(ISBLANK(CatTemplate[[#This Row],[St. unit effort]]),0,(CatTemplate[[#This Row],[St. unit effort]] * CatTemplate[[#This Row],[Year4]])*8/ParRatePM)</f>
        <v>0</v>
      </c>
      <c r="DF181" s="57">
        <f>IF(ISBLANK(CatTemplate[[#This Row],[St. unit effort]]),0,(CatTemplate[[#This Row],[St. unit effort]] * CatTemplate[[#This Row],[Year5]])*8/ParRatePM)</f>
        <v>0</v>
      </c>
      <c r="DG181" s="57">
        <f>IF(ISBLANK(CatTemplate[[#This Row],[St. unit effort]]),0,(CatTemplate[[#This Row],[St. unit effort]] * CatTemplate[[#This Row],[Year6]])*8/ParRatePM)</f>
        <v>0</v>
      </c>
      <c r="DH181" s="57">
        <f>IF(ISBLANK(CatTemplate[[#This Row],[St. unit effort]]),0,(CatTemplate[[#This Row],[St. unit effort]] * CatTemplate[[#This Row],[Year7]])*8/ParRatePM)</f>
        <v>0</v>
      </c>
      <c r="DI181" s="57">
        <f>IF(ISBLANK(CatTemplate[[#This Row],[St. unit effort]]),0,(CatTemplate[[#This Row],[St. unit effort]] * CatTemplate[[#This Row],[Year8]])*8/ParRatePM)</f>
        <v>0</v>
      </c>
      <c r="DJ181" s="57">
        <f>IF(ISBLANK(CatTemplate[[#This Row],[St. unit effort]]),0,(CatTemplate[[#This Row],[St. unit effort]] * CatTemplate[[#This Row],[Year9]])*8/ParRatePM)</f>
        <v>0</v>
      </c>
      <c r="DK181" s="57">
        <f>IF(ISBLANK(CatTemplate[[#This Row],[St. unit effort]]),0,(CatTemplate[[#This Row],[St. unit effort]] * CatTemplate[[#This Row],[Year10]])*8/ParRatePM)</f>
        <v>0</v>
      </c>
      <c r="DL181" s="57">
        <f>IF(ISBLANK(CatTemplate[[#This Row],[St. unit effort]]),0,(CatTemplate[[#This Row],[St. unit effort]] * CatTemplate[[#This Row],[Year11]])*8/ParRatePM)</f>
        <v>0</v>
      </c>
      <c r="DM181" s="57">
        <f>IF(ISBLANK(CatTemplate[[#This Row],[St. unit effort]]),0,(CatTemplate[[#This Row],[St. unit effort]] * CatTemplate[[#This Row],[Year12]])*8/ParRatePM)</f>
        <v>0</v>
      </c>
      <c r="DN181" s="57">
        <f>IF(ISBLANK(CatTemplate[[#This Row],[St. unit effort]]),0,(CatTemplate[[#This Row],[St. unit effort]] * CatTemplate[[#This Row],[Year13]])*8/ParRatePM)</f>
        <v>0</v>
      </c>
      <c r="DO181" s="57">
        <f>IF(ISBLANK(CatTemplate[[#This Row],[St. unit effort]]),0,(CatTemplate[[#This Row],[St. unit effort]] * CatTemplate[[#This Row],[Year14]])*8/ParRatePM)</f>
        <v>0</v>
      </c>
      <c r="DP181" s="57">
        <f>IF(ISBLANK(CatTemplate[[#This Row],[St. unit effort]]),0,(CatTemplate[[#This Row],[St. unit effort]] * CatTemplate[[#This Row],[Year15]])*8/ParRatePM)</f>
        <v>0</v>
      </c>
      <c r="DQ181" s="57">
        <f>IF(ISBLANK(CatTemplate[[#This Row],[St. unit effort]]),0,(CatTemplate[[#This Row],[St. unit effort]] * CatTemplate[[#This Row],[Year16]])*8/ParRatePM)</f>
        <v>0</v>
      </c>
      <c r="DR181" s="57">
        <f>IF(ISBLANK(CatTemplate[[#This Row],[St. unit effort]]),0,(CatTemplate[[#This Row],[St. unit effort]] * CatTemplate[[#This Row],[Year17]])*8/ParRatePM)</f>
        <v>0</v>
      </c>
      <c r="DS181" s="57">
        <f>IF(ISBLANK(CatTemplate[[#This Row],[St. unit effort]]),0,(CatTemplate[[#This Row],[St. unit effort]] * CatTemplate[[#This Row],[Year18]])*8/ParRatePM)</f>
        <v>0</v>
      </c>
      <c r="DT181" s="57">
        <f>IF(ISBLANK(CatTemplate[[#This Row],[St. unit effort]]),0,(CatTemplate[[#This Row],[St. unit effort]] * CatTemplate[[#This Row],[Year19]])*8/ParRatePM)</f>
        <v>0</v>
      </c>
      <c r="DU181" s="57">
        <f>IF(ISBLANK(CatTemplate[[#This Row],[St. unit effort]]),0,(CatTemplate[[#This Row],[St. unit effort]] * CatTemplate[[#This Row],[Year20]])*8/ParRatePM)</f>
        <v>0</v>
      </c>
      <c r="DV181" s="54">
        <f>SUM(CatTemplate[[#This Row],[PM1]:[PM20]])</f>
        <v>0</v>
      </c>
      <c r="DW181" s="56">
        <f t="shared" si="61"/>
        <v>0</v>
      </c>
      <c r="DX181" s="56">
        <f t="shared" si="61"/>
        <v>0</v>
      </c>
      <c r="DY181" s="56">
        <f t="shared" si="61"/>
        <v>0</v>
      </c>
      <c r="DZ181" s="56">
        <f t="shared" si="61"/>
        <v>0</v>
      </c>
      <c r="EA181" s="56">
        <f t="shared" si="61"/>
        <v>0</v>
      </c>
      <c r="EB181" s="56">
        <f t="shared" si="61"/>
        <v>0</v>
      </c>
      <c r="EC181" s="56">
        <f t="shared" si="61"/>
        <v>0</v>
      </c>
      <c r="ED181" s="56">
        <f t="shared" si="61"/>
        <v>0</v>
      </c>
      <c r="EE181" s="56">
        <f t="shared" si="61"/>
        <v>0</v>
      </c>
      <c r="EF181" s="56">
        <f t="shared" si="61"/>
        <v>0</v>
      </c>
      <c r="EG181" s="56">
        <f t="shared" si="61"/>
        <v>0</v>
      </c>
      <c r="EH181" s="56">
        <f t="shared" si="61"/>
        <v>0</v>
      </c>
      <c r="EI181" s="56">
        <f t="shared" si="61"/>
        <v>0</v>
      </c>
      <c r="EJ181" s="56">
        <f t="shared" si="61"/>
        <v>0</v>
      </c>
      <c r="EK181" s="56">
        <f t="shared" si="61"/>
        <v>0</v>
      </c>
      <c r="EL181" s="56">
        <f t="shared" si="61"/>
        <v>0</v>
      </c>
      <c r="EM181" s="56">
        <f t="shared" si="59"/>
        <v>0</v>
      </c>
      <c r="EN181" s="56">
        <f t="shared" si="59"/>
        <v>0</v>
      </c>
      <c r="EO181" s="56">
        <f t="shared" si="59"/>
        <v>0</v>
      </c>
      <c r="EP181" s="56">
        <f t="shared" si="59"/>
        <v>0</v>
      </c>
      <c r="EQ181" s="30">
        <f>CatTemplate[[#This Row],[Eq. unit cost]] * CatTemplate[[#This Row],[Eq. quantity]]</f>
        <v>0</v>
      </c>
      <c r="ER181" s="30">
        <f>CatTemplate[[#This Row],[Cons. unit cost]] *CatTemplate[[#This Row],[Cons. quantity]]</f>
        <v>0</v>
      </c>
      <c r="ES181" s="30">
        <f>CatTemplate[[#This Row],[Oth. unit cost]] *CatTemplate[[#This Row],[Oth. quantity]]</f>
        <v>0</v>
      </c>
      <c r="ET181" s="55">
        <f>SUM(CatTemplate[[#This Row],[CO1]:[CO20]])</f>
        <v>0</v>
      </c>
      <c r="EU181" s="56">
        <f t="shared" si="62"/>
        <v>0</v>
      </c>
      <c r="EV181" s="56">
        <f t="shared" si="62"/>
        <v>0</v>
      </c>
      <c r="EW181" s="56">
        <f t="shared" si="62"/>
        <v>0</v>
      </c>
      <c r="EX181" s="56">
        <f t="shared" si="62"/>
        <v>0</v>
      </c>
      <c r="EY181" s="56">
        <f t="shared" si="62"/>
        <v>0</v>
      </c>
      <c r="EZ181" s="56">
        <f t="shared" si="62"/>
        <v>0</v>
      </c>
      <c r="FA181" s="56">
        <f t="shared" si="62"/>
        <v>0</v>
      </c>
      <c r="FB181" s="56">
        <f t="shared" si="62"/>
        <v>0</v>
      </c>
      <c r="FC181" s="56">
        <f t="shared" si="62"/>
        <v>0</v>
      </c>
      <c r="FD181" s="56">
        <f t="shared" si="62"/>
        <v>0</v>
      </c>
      <c r="FE181" s="56">
        <f t="shared" si="62"/>
        <v>0</v>
      </c>
      <c r="FF181" s="56">
        <f t="shared" si="62"/>
        <v>0</v>
      </c>
      <c r="FG181" s="56">
        <f t="shared" si="62"/>
        <v>0</v>
      </c>
      <c r="FH181" s="56">
        <f t="shared" si="62"/>
        <v>0</v>
      </c>
      <c r="FI181" s="56">
        <f t="shared" si="62"/>
        <v>0</v>
      </c>
      <c r="FJ181" s="56">
        <f t="shared" si="62"/>
        <v>0</v>
      </c>
      <c r="FK181" s="56">
        <f t="shared" si="60"/>
        <v>0</v>
      </c>
      <c r="FL181" s="56">
        <f t="shared" si="60"/>
        <v>0</v>
      </c>
      <c r="FM181" s="56">
        <f t="shared" si="60"/>
        <v>0</v>
      </c>
      <c r="FN181" s="56">
        <f t="shared" si="60"/>
        <v>0</v>
      </c>
      <c r="FO181" s="58">
        <f>SUM(CatTemplate[[#This Row],[CS1]:[CS20]])</f>
        <v>0</v>
      </c>
      <c r="FP181" s="59">
        <f>CatTemplate[[#This Row],[Total Oth. cost]]+CatTemplate[[#This Row],[Total St. Cost]]</f>
        <v>0</v>
      </c>
      <c r="FQ181" s="33">
        <f t="shared" si="49"/>
        <v>0</v>
      </c>
      <c r="FR181" s="33">
        <f t="shared" si="50"/>
        <v>0</v>
      </c>
      <c r="FS181" s="30">
        <f>(CatTemplate[[#This Row],[CO1]] + CatTemplate[[#This Row],[CS1]]) * (1 + getRateOHFinal) * getRateMarkupFinal</f>
        <v>0</v>
      </c>
      <c r="FT181" s="30">
        <f>(CatTemplate[[#This Row],[CO2]] + CatTemplate[[#This Row],[CS2]]) * (1 + getRateOHFinal) * getRateMarkupFinal</f>
        <v>0</v>
      </c>
      <c r="FU181" s="30">
        <f>(CatTemplate[[#This Row],[CO3]] + CatTemplate[[#This Row],[CS3]]) * (1 + getRateOHFinal) * getRateMarkupFinal</f>
        <v>0</v>
      </c>
      <c r="FV181" s="30">
        <f>(CatTemplate[[#This Row],[CO4]] + CatTemplate[[#This Row],[CS4]]) * (1 + getRateOHFinal) * getRateMarkupFinal</f>
        <v>0</v>
      </c>
      <c r="FW181" s="30">
        <f>(CatTemplate[[#This Row],[CO5]] + CatTemplate[[#This Row],[CS5]]) * (1 + getRateOHFinal) * getRateMarkupFinal</f>
        <v>0</v>
      </c>
      <c r="FX181" s="30">
        <f>(CatTemplate[[#This Row],[CO6]] + CatTemplate[[#This Row],[CS6]]) * (1 + getRateOHFinal) * getRateMarkupFinal</f>
        <v>0</v>
      </c>
      <c r="FY181" s="30">
        <f>(CatTemplate[[#This Row],[CO7]] + CatTemplate[[#This Row],[CS7]]) * (1 + getRateOHFinal) * getRateMarkupFinal</f>
        <v>0</v>
      </c>
      <c r="FZ181" s="30">
        <f>(CatTemplate[[#This Row],[CO8]] + CatTemplate[[#This Row],[CS8]]) * (1 + getRateOHFinal) * getRateMarkupFinal</f>
        <v>0</v>
      </c>
      <c r="GA181" s="30">
        <f>(CatTemplate[[#This Row],[CO9]] + CatTemplate[[#This Row],[CS9]]) * (1 + getRateOHFinal) * getRateMarkupFinal</f>
        <v>0</v>
      </c>
      <c r="GB181" s="30">
        <f>(CatTemplate[[#This Row],[CO10]] + CatTemplate[[#This Row],[CS10]]) * (1 + getRateOHFinal) * getRateMarkupFinal</f>
        <v>0</v>
      </c>
      <c r="GC181" s="30">
        <f>(CatTemplate[[#This Row],[CO11]] + CatTemplate[[#This Row],[CS11]]) * (1 + getRateOHFinal) * getRateMarkupFinal</f>
        <v>0</v>
      </c>
      <c r="GD181" s="30">
        <f>(CatTemplate[[#This Row],[CO12]] + CatTemplate[[#This Row],[CS12]]) * (1 + getRateOHFinal) * getRateMarkupFinal</f>
        <v>0</v>
      </c>
      <c r="GE181" s="30">
        <f>(CatTemplate[[#This Row],[CO13]] + CatTemplate[[#This Row],[CS13]]) * (1 + getRateOHFinal) * getRateMarkupFinal</f>
        <v>0</v>
      </c>
      <c r="GF181" s="30">
        <f>(CatTemplate[[#This Row],[CO14]] + CatTemplate[[#This Row],[CS14]]) * (1 + getRateOHFinal) * getRateMarkupFinal</f>
        <v>0</v>
      </c>
      <c r="GG181" s="30">
        <f>(CatTemplate[[#This Row],[CO15]] + CatTemplate[[#This Row],[CS15]]) * (1 + getRateOHFinal) * getRateMarkupFinal</f>
        <v>0</v>
      </c>
      <c r="GH181" s="30">
        <f>(CatTemplate[[#This Row],[CO16]] + CatTemplate[[#This Row],[CS16]]) * (1 + getRateOHFinal) * getRateMarkupFinal</f>
        <v>0</v>
      </c>
      <c r="GI181" s="30">
        <f>(CatTemplate[[#This Row],[CO17]] + CatTemplate[[#This Row],[CS17]]) * (1 + getRateOHFinal) * getRateMarkupFinal</f>
        <v>0</v>
      </c>
      <c r="GJ181" s="30">
        <f>(CatTemplate[[#This Row],[CO18]] + CatTemplate[[#This Row],[CS18]]) * (1 + getRateOHFinal) * getRateMarkupFinal</f>
        <v>0</v>
      </c>
      <c r="GK181" s="30">
        <f>(CatTemplate[[#This Row],[CO19]] + CatTemplate[[#This Row],[CS19]]) * (1 + getRateOHFinal) * getRateMarkupFinal</f>
        <v>0</v>
      </c>
      <c r="GL181" s="30">
        <f>(CatTemplate[[#This Row],[CO20]] + CatTemplate[[#This Row],[CS20]]) * (1 + getRateOHFinal) * getRateMarkupFinal</f>
        <v>0</v>
      </c>
      <c r="GM181" s="30" t="e">
        <f t="shared" si="51"/>
        <v>#VALUE!</v>
      </c>
      <c r="GN181" s="30">
        <f t="shared" si="52"/>
        <v>0</v>
      </c>
      <c r="GO181" s="30">
        <f t="shared" si="53"/>
        <v>0</v>
      </c>
      <c r="GP181" s="30">
        <f t="shared" si="54"/>
        <v>0</v>
      </c>
      <c r="GQ181" s="30">
        <f>(CatTemplate[[#This Row],[CO1]]+CatTemplate[[#This Row],[CS1]]) * (1+ getRateOHFinal) * (1 + getRateMarkupFinal)</f>
        <v>0</v>
      </c>
      <c r="GR181" s="30">
        <f>(CatTemplate[[#This Row],[CO2]]+CatTemplate[[#This Row],[CS2]]) * (1+ getRateOHFinal) * (1 + getRateMarkupFinal)</f>
        <v>0</v>
      </c>
      <c r="GS181" s="30">
        <f>(CatTemplate[[#This Row],[CO3]]+CatTemplate[[#This Row],[CS3]]) * (1+ getRateOHFinal) * (1 + getRateMarkupFinal)</f>
        <v>0</v>
      </c>
      <c r="GT181" s="30">
        <f>(CatTemplate[[#This Row],[CO4]]+CatTemplate[[#This Row],[CS4]]) * (1+ getRateOHFinal) * (1 + getRateMarkupFinal)</f>
        <v>0</v>
      </c>
      <c r="GU181" s="30">
        <f>(CatTemplate[[#This Row],[CO5]]+CatTemplate[[#This Row],[CS5]]) * (1+ getRateOHFinal) * (1 + getRateMarkupFinal)</f>
        <v>0</v>
      </c>
      <c r="GV181" s="30">
        <f>(CatTemplate[[#This Row],[CO6]]+CatTemplate[[#This Row],[CS6]]) * (1+ getRateOHFinal) * (1 + getRateMarkupFinal)</f>
        <v>0</v>
      </c>
      <c r="GW181" s="30">
        <f>(CatTemplate[[#This Row],[CO7]]+CatTemplate[[#This Row],[CS7]]) * (1+ getRateOHFinal) * (1 + getRateMarkupFinal)</f>
        <v>0</v>
      </c>
      <c r="GX181" s="30">
        <f>(CatTemplate[[#This Row],[CO8]]+CatTemplate[[#This Row],[CS8]]) * (1+ getRateOHFinal) * (1 + getRateMarkupFinal)</f>
        <v>0</v>
      </c>
      <c r="GY181" s="30">
        <f>(CatTemplate[[#This Row],[CO9]]+CatTemplate[[#This Row],[CS9]]) * (1+ getRateOHFinal) * (1 + getRateMarkupFinal)</f>
        <v>0</v>
      </c>
      <c r="GZ181" s="30">
        <f>(CatTemplate[[#This Row],[CO10]]+CatTemplate[[#This Row],[CS10]]) * (1+ getRateOHFinal) * (1 + getRateMarkupFinal)</f>
        <v>0</v>
      </c>
      <c r="HA181" s="30">
        <f>(CatTemplate[[#This Row],[CO11]]+CatTemplate[[#This Row],[CS11]]) * (1+ getRateOHFinal) * (1 + getRateMarkupFinal)</f>
        <v>0</v>
      </c>
      <c r="HB181" s="30">
        <f>(CatTemplate[[#This Row],[CO12]]+CatTemplate[[#This Row],[CS12]]) * (1+ getRateOHFinal) * (1 + getRateMarkupFinal)</f>
        <v>0</v>
      </c>
      <c r="HC181" s="30">
        <f>(CatTemplate[[#This Row],[CO13]]+CatTemplate[[#This Row],[CS13]]) * (1+ getRateOHFinal) * (1 + getRateMarkupFinal)</f>
        <v>0</v>
      </c>
      <c r="HD181" s="30">
        <f>(CatTemplate[[#This Row],[CO14]]+CatTemplate[[#This Row],[CS14]]) * (1+ getRateOHFinal) * (1 + getRateMarkupFinal)</f>
        <v>0</v>
      </c>
      <c r="HE181" s="30">
        <f>(CatTemplate[[#This Row],[CO15]]+CatTemplate[[#This Row],[CS15]]) * (1+ getRateOHFinal) * (1 + getRateMarkupFinal)</f>
        <v>0</v>
      </c>
      <c r="HF181" s="30">
        <f>(CatTemplate[[#This Row],[CO16]]+CatTemplate[[#This Row],[CS16]]) * (1+ getRateOHFinal) * (1 + getRateMarkupFinal)</f>
        <v>0</v>
      </c>
      <c r="HG181" s="30">
        <f>(CatTemplate[[#This Row],[CO17]]+CatTemplate[[#This Row],[CS17]]) * (1+ getRateOHFinal) * (1 + getRateMarkupFinal)</f>
        <v>0</v>
      </c>
      <c r="HH181" s="30">
        <f>(CatTemplate[[#This Row],[CO18]]+CatTemplate[[#This Row],[CS18]]) * (1+ getRateOHFinal) * (1 + getRateMarkupFinal)</f>
        <v>0</v>
      </c>
      <c r="HI181" s="30">
        <f>(CatTemplate[[#This Row],[CO19]]+CatTemplate[[#This Row],[CS19]]) * (1+ getRateOHFinal) * (1 + getRateMarkupFinal)</f>
        <v>0</v>
      </c>
      <c r="HJ181" s="30">
        <f>(CatTemplate[[#This Row],[CO20]]+CatTemplate[[#This Row],[CS20]]) * (1+ getRateOHFinal) * (1 + getRateMarkupFinal)</f>
        <v>0</v>
      </c>
      <c r="HK181" s="39">
        <f>CatTemplate[[#This Row],[Total cost]]+CatTemplate[[#This Row],[OH Amount]]+CatTemplate[[#This Row],[Markup]]</f>
        <v>0</v>
      </c>
      <c r="HL181" s="63">
        <f>IF(CatTemplate[[#This Row],[Units]]="Days",CatTemplate[[#This Row],[Project quantity]]*CatTemplate[[#This Row],[St. unit effort]],CatTemplate[[#This Row],[Project quantity]])</f>
        <v>0</v>
      </c>
      <c r="HM181" s="287">
        <f>IFERROR(CatTemplate[[#This Row],[Total Price]]/(CatTemplate[[#This Row],[Final Quantity]]),0)</f>
        <v>0</v>
      </c>
      <c r="HN181" s="261"/>
    </row>
    <row r="182" spans="2:222" x14ac:dyDescent="0.2">
      <c r="B182" s="6" t="s">
        <v>75</v>
      </c>
      <c r="C182" s="22">
        <v>2</v>
      </c>
      <c r="D182" s="7" t="s">
        <v>75</v>
      </c>
      <c r="E182" s="24">
        <v>13</v>
      </c>
      <c r="F182" s="18" t="s">
        <v>300</v>
      </c>
      <c r="G182" s="26">
        <v>2</v>
      </c>
      <c r="H182" s="18" t="s">
        <v>301</v>
      </c>
      <c r="I182" s="18"/>
      <c r="J182" s="15"/>
      <c r="K182" s="15"/>
      <c r="L182" s="15" t="s">
        <v>422</v>
      </c>
      <c r="M182" s="15" t="s">
        <v>251</v>
      </c>
      <c r="N182" s="15" t="s">
        <v>858</v>
      </c>
      <c r="O182" s="320"/>
      <c r="P182" s="71"/>
      <c r="Q182" s="108" t="s">
        <v>430</v>
      </c>
      <c r="R182" s="73"/>
      <c r="S182" s="97"/>
      <c r="T182" s="100">
        <f>getEqUnitCost</f>
        <v>0</v>
      </c>
      <c r="U182" s="73">
        <f>getEqUnitEffort</f>
        <v>0</v>
      </c>
      <c r="V182" s="101">
        <f>getEqQuantity</f>
        <v>0</v>
      </c>
      <c r="W182" s="320"/>
      <c r="X182" s="100">
        <f>getConsUnitCost</f>
        <v>0</v>
      </c>
      <c r="Y182" s="73">
        <f>getConsUnitEffort</f>
        <v>0</v>
      </c>
      <c r="Z182" s="14">
        <f>getConsQuantity</f>
        <v>0</v>
      </c>
      <c r="AA182" s="320"/>
      <c r="AB182" s="72"/>
      <c r="AC182" s="112"/>
      <c r="AD182" s="14">
        <f>getOthQuantity</f>
        <v>0</v>
      </c>
      <c r="AE182" s="320"/>
      <c r="AF182" s="28" t="str">
        <f>IF(ISBLANK(CatTemplate[[#This Row],[Resource type]]),"",CatTemplate[[#This Row],[Resource type]])</f>
        <v/>
      </c>
      <c r="AG182" s="242">
        <f>getStaffUnitCost</f>
        <v>0</v>
      </c>
      <c r="AH182" s="113">
        <f>getStaffUnitEffort</f>
        <v>0</v>
      </c>
      <c r="AI182" s="40">
        <f>getStaffQuantity</f>
        <v>0</v>
      </c>
      <c r="AJ182" s="41">
        <f>CatTemplate[[#This Row],[St. quantity]]*8/ParRatePM</f>
        <v>0</v>
      </c>
      <c r="AK182" s="320"/>
      <c r="AL182" s="53" t="str">
        <f>CatTemplate[[#This Row],[Item type]]</f>
        <v>Items</v>
      </c>
      <c r="AM182" s="12">
        <f>SUM(CatTemplate[[#This Row],[Year1]:[Year20]])</f>
        <v>0</v>
      </c>
      <c r="AN182" s="52"/>
      <c r="AO182" s="52"/>
      <c r="AP182" s="52"/>
      <c r="AQ182" s="8"/>
      <c r="AR182" s="8"/>
      <c r="AS182" s="8"/>
      <c r="AT182" s="8"/>
      <c r="AU182" s="8"/>
      <c r="AV182" s="8"/>
      <c r="AW182" s="8"/>
      <c r="AX182" s="8"/>
      <c r="AY182" s="8"/>
      <c r="AZ182" s="8"/>
      <c r="BA182" s="8"/>
      <c r="BB182" s="8"/>
      <c r="BC182" s="8"/>
      <c r="BD182" s="8"/>
      <c r="BE182" s="8"/>
      <c r="BF182" s="8"/>
      <c r="BG182" s="36"/>
      <c r="BH182" s="320"/>
      <c r="BI182" s="37" t="str">
        <f>getCostCategory</f>
        <v>03 Subcontracting costs</v>
      </c>
      <c r="BJ182" s="37" t="str">
        <f>getSection</f>
        <v>02 Patient visits and data collection</v>
      </c>
      <c r="BK182" s="32" t="str">
        <f>getObject</f>
        <v>Patient visits and data collection</v>
      </c>
      <c r="BL182" s="30">
        <f>IFERROR(getUnitCost * IF(CatTemplate[[#This Row],[Cost Category Comp.]]="01 Staff costs", 1,1),0)</f>
        <v>0</v>
      </c>
      <c r="BM182" s="29">
        <f>IF(AND(ISBLANK(CatTemplate[[#This Row],[Eq. unit cost]]),ISBLANK(CatTemplate[[#This Row],[Cons. unit cost]]),ISBLANK(CatTemplate[[#This Row],[Oth. unit cost]])), 0, IF(getUnitEffort =0,1,getUnitEffort) * CatTemplate[[#This Row],[Year1]])</f>
        <v>0</v>
      </c>
      <c r="BN182" s="29">
        <f>IF(AND(ISBLANK(CatTemplate[[#This Row],[Eq. unit cost]]),ISBLANK(CatTemplate[[#This Row],[Cons. unit cost]]),ISBLANK(CatTemplate[[#This Row],[Oth. unit cost]])), 0, IF(getUnitEffort =0,1,getUnitEffort) * CatTemplate[[#This Row],[Year2]])</f>
        <v>0</v>
      </c>
      <c r="BO182" s="29">
        <f>IF(AND(ISBLANK(CatTemplate[[#This Row],[Eq. unit cost]]),ISBLANK(CatTemplate[[#This Row],[Cons. unit cost]]),ISBLANK(CatTemplate[[#This Row],[Oth. unit cost]])), 0, IF(getUnitEffort =0,1,getUnitEffort) * CatTemplate[[#This Row],[Year3]])</f>
        <v>0</v>
      </c>
      <c r="BP182" s="29">
        <f>IF(AND(ISBLANK(CatTemplate[[#This Row],[Eq. unit cost]]),ISBLANK(CatTemplate[[#This Row],[Cons. unit cost]]),ISBLANK(CatTemplate[[#This Row],[Oth. unit cost]])), 0, IF(getUnitEffort =0,1,getUnitEffort) * CatTemplate[[#This Row],[Year4]])</f>
        <v>0</v>
      </c>
      <c r="BQ182" s="29">
        <f>IF(AND(ISBLANK(CatTemplate[[#This Row],[Eq. unit cost]]),ISBLANK(CatTemplate[[#This Row],[Cons. unit cost]]),ISBLANK(CatTemplate[[#This Row],[Oth. unit cost]])), 0, IF(getUnitEffort =0,1,getUnitEffort) * CatTemplate[[#This Row],[Year5]])</f>
        <v>0</v>
      </c>
      <c r="BR182" s="29">
        <f>IF(AND(ISBLANK(CatTemplate[[#This Row],[Eq. unit cost]]),ISBLANK(CatTemplate[[#This Row],[Cons. unit cost]]),ISBLANK(CatTemplate[[#This Row],[Oth. unit cost]])), 0, IF(getUnitEffort =0,1,getUnitEffort) * CatTemplate[[#This Row],[Year6]])</f>
        <v>0</v>
      </c>
      <c r="BS182" s="29">
        <f>IF(AND(ISBLANK(CatTemplate[[#This Row],[Eq. unit cost]]),ISBLANK(CatTemplate[[#This Row],[Cons. unit cost]]),ISBLANK(CatTemplate[[#This Row],[Oth. unit cost]])), 0, IF(getUnitEffort =0,1,getUnitEffort) * CatTemplate[[#This Row],[Year7]])</f>
        <v>0</v>
      </c>
      <c r="BT182" s="29">
        <f>IF(AND(ISBLANK(CatTemplate[[#This Row],[Eq. unit cost]]),ISBLANK(CatTemplate[[#This Row],[Cons. unit cost]]),ISBLANK(CatTemplate[[#This Row],[Oth. unit cost]])), 0, IF(getUnitEffort =0,1,getUnitEffort) * CatTemplate[[#This Row],[Year8]])</f>
        <v>0</v>
      </c>
      <c r="BU182" s="29">
        <f>IF(AND(ISBLANK(CatTemplate[[#This Row],[Eq. unit cost]]),ISBLANK(CatTemplate[[#This Row],[Cons. unit cost]]),ISBLANK(CatTemplate[[#This Row],[Oth. unit cost]])), 0, IF(getUnitEffort =0,1,getUnitEffort) * CatTemplate[[#This Row],[Year9]])</f>
        <v>0</v>
      </c>
      <c r="BV182" s="29">
        <f>IF(AND(ISBLANK(CatTemplate[[#This Row],[Eq. unit cost]]),ISBLANK(CatTemplate[[#This Row],[Cons. unit cost]]),ISBLANK(CatTemplate[[#This Row],[Oth. unit cost]])), 0, IF(getUnitEffort =0,1,getUnitEffort) * CatTemplate[[#This Row],[Year10]])</f>
        <v>0</v>
      </c>
      <c r="BW182" s="29">
        <f>IF(AND(ISBLANK(CatTemplate[[#This Row],[Eq. unit cost]]),ISBLANK(CatTemplate[[#This Row],[Cons. unit cost]]),ISBLANK(CatTemplate[[#This Row],[Oth. unit cost]])), 0, IF(getUnitEffort =0,1,getUnitEffort) * CatTemplate[[#This Row],[Year11]])</f>
        <v>0</v>
      </c>
      <c r="BX182" s="29">
        <f>IF(AND(ISBLANK(CatTemplate[[#This Row],[Eq. unit cost]]),ISBLANK(CatTemplate[[#This Row],[Cons. unit cost]]),ISBLANK(CatTemplate[[#This Row],[Oth. unit cost]])), 0, IF(getUnitEffort =0,1,getUnitEffort) * CatTemplate[[#This Row],[Year12]])</f>
        <v>0</v>
      </c>
      <c r="BY182" s="29">
        <f>IF(AND(ISBLANK(CatTemplate[[#This Row],[Eq. unit cost]]),ISBLANK(CatTemplate[[#This Row],[Cons. unit cost]]),ISBLANK(CatTemplate[[#This Row],[Oth. unit cost]])), 0, IF(getUnitEffort =0,1,getUnitEffort) * CatTemplate[[#This Row],[Year13]])</f>
        <v>0</v>
      </c>
      <c r="BZ182" s="29">
        <f>IF(AND(ISBLANK(CatTemplate[[#This Row],[Eq. unit cost]]),ISBLANK(CatTemplate[[#This Row],[Cons. unit cost]]),ISBLANK(CatTemplate[[#This Row],[Oth. unit cost]])), 0, IF(getUnitEffort =0,1,getUnitEffort) * CatTemplate[[#This Row],[Year14]])</f>
        <v>0</v>
      </c>
      <c r="CA182" s="29">
        <f>IF(AND(ISBLANK(CatTemplate[[#This Row],[Eq. unit cost]]),ISBLANK(CatTemplate[[#This Row],[Cons. unit cost]]),ISBLANK(CatTemplate[[#This Row],[Oth. unit cost]])), 0, IF(getUnitEffort =0,1,getUnitEffort) * CatTemplate[[#This Row],[Year15]])</f>
        <v>0</v>
      </c>
      <c r="CB182" s="29">
        <f>IF(AND(ISBLANK(CatTemplate[[#This Row],[Eq. unit cost]]),ISBLANK(CatTemplate[[#This Row],[Cons. unit cost]]),ISBLANK(CatTemplate[[#This Row],[Oth. unit cost]])), 0, IF(getUnitEffort =0,1,getUnitEffort) * CatTemplate[[#This Row],[Year16]])</f>
        <v>0</v>
      </c>
      <c r="CC182" s="29">
        <f>IF(AND(ISBLANK(CatTemplate[[#This Row],[Eq. unit cost]]),ISBLANK(CatTemplate[[#This Row],[Cons. unit cost]]),ISBLANK(CatTemplate[[#This Row],[Oth. unit cost]])), 0, IF(getUnitEffort =0,1,getUnitEffort) * CatTemplate[[#This Row],[Year17]])</f>
        <v>0</v>
      </c>
      <c r="CD182" s="29">
        <f>IF(AND(ISBLANK(CatTemplate[[#This Row],[Eq. unit cost]]),ISBLANK(CatTemplate[[#This Row],[Cons. unit cost]]),ISBLANK(CatTemplate[[#This Row],[Oth. unit cost]])), 0, IF(getUnitEffort =0,1,getUnitEffort) * CatTemplate[[#This Row],[Year18]])</f>
        <v>0</v>
      </c>
      <c r="CE182" s="29">
        <f>IF(AND(ISBLANK(CatTemplate[[#This Row],[Eq. unit cost]]),ISBLANK(CatTemplate[[#This Row],[Cons. unit cost]]),ISBLANK(CatTemplate[[#This Row],[Oth. unit cost]])), 0, IF(getUnitEffort =0,1,getUnitEffort) * CatTemplate[[#This Row],[Year19]])</f>
        <v>0</v>
      </c>
      <c r="CF182" s="29">
        <f>IF(AND(ISBLANK(CatTemplate[[#This Row],[Eq. unit cost]]),ISBLANK(CatTemplate[[#This Row],[Cons. unit cost]]),ISBLANK(CatTemplate[[#This Row],[Oth. unit cost]])), 0, IF(getUnitEffort =0,1,getUnitEffort) * CatTemplate[[#This Row],[Year20]])</f>
        <v>0</v>
      </c>
      <c r="CG182" s="45">
        <f>SUM(CatTemplate[[#This Row],[Q1]:[Q20]])</f>
        <v>0</v>
      </c>
      <c r="CH182" s="29">
        <f>IF(ISBLANK(CatTemplate[[#This Row],[St. unit effort]]),0,(CatTemplate[[#This Row],[St. unit effort]] * CatTemplate[[#This Row],[Year1]]))</f>
        <v>0</v>
      </c>
      <c r="CI182" s="29">
        <f>IF(ISBLANK(CatTemplate[[#This Row],[St. unit effort]]),0,(CatTemplate[[#This Row],[St. unit effort]] * CatTemplate[[#This Row],[Year2]]))</f>
        <v>0</v>
      </c>
      <c r="CJ182" s="29">
        <f>IF(ISBLANK(CatTemplate[[#This Row],[St. unit effort]]),0,(CatTemplate[[#This Row],[St. unit effort]] * CatTemplate[[#This Row],[Year3]]))</f>
        <v>0</v>
      </c>
      <c r="CK182" s="29">
        <f>IF(ISBLANK(CatTemplate[[#This Row],[St. unit effort]]),0,(CatTemplate[[#This Row],[St. unit effort]] * CatTemplate[[#This Row],[Year4]]))</f>
        <v>0</v>
      </c>
      <c r="CL182" s="29">
        <f>IF(ISBLANK(CatTemplate[[#This Row],[St. unit effort]]),0,(CatTemplate[[#This Row],[St. unit effort]] * CatTemplate[[#This Row],[Year5]]))</f>
        <v>0</v>
      </c>
      <c r="CM182" s="29">
        <f>IF(ISBLANK(CatTemplate[[#This Row],[St. unit effort]]),0,(CatTemplate[[#This Row],[St. unit effort]] * CatTemplate[[#This Row],[Year6]]))</f>
        <v>0</v>
      </c>
      <c r="CN182" s="29">
        <f>IF(ISBLANK(CatTemplate[[#This Row],[St. unit effort]]),0,(CatTemplate[[#This Row],[St. unit effort]] * CatTemplate[[#This Row],[Year7]]))</f>
        <v>0</v>
      </c>
      <c r="CO182" s="29">
        <f>IF(ISBLANK(CatTemplate[[#This Row],[St. unit effort]]),0,(CatTemplate[[#This Row],[St. unit effort]] * CatTemplate[[#This Row],[Year8]]))</f>
        <v>0</v>
      </c>
      <c r="CP182" s="29">
        <f>IF(ISBLANK(CatTemplate[[#This Row],[St. unit effort]]),0,(CatTemplate[[#This Row],[St. unit effort]] * CatTemplate[[#This Row],[Year9]]))</f>
        <v>0</v>
      </c>
      <c r="CQ182" s="29">
        <f>IF(ISBLANK(CatTemplate[[#This Row],[St. unit effort]]),0,(CatTemplate[[#This Row],[St. unit effort]] * CatTemplate[[#This Row],[Year10]]))</f>
        <v>0</v>
      </c>
      <c r="CR182" s="29">
        <f>IF(ISBLANK(CatTemplate[[#This Row],[St. unit effort]]),0,(CatTemplate[[#This Row],[St. unit effort]] * CatTemplate[[#This Row],[Year11]]))</f>
        <v>0</v>
      </c>
      <c r="CS182" s="29">
        <f>IF(ISBLANK(CatTemplate[[#This Row],[St. unit effort]]),0,(CatTemplate[[#This Row],[St. unit effort]] * CatTemplate[[#This Row],[Year12]]))</f>
        <v>0</v>
      </c>
      <c r="CT182" s="29">
        <f>IF(ISBLANK(CatTemplate[[#This Row],[St. unit effort]]),0,(CatTemplate[[#This Row],[St. unit effort]] * CatTemplate[[#This Row],[Year13]]))</f>
        <v>0</v>
      </c>
      <c r="CU182" s="29">
        <f>IF(ISBLANK(CatTemplate[[#This Row],[St. unit effort]]),0,(CatTemplate[[#This Row],[St. unit effort]] * CatTemplate[[#This Row],[Year14]]))</f>
        <v>0</v>
      </c>
      <c r="CV182" s="29">
        <f>IF(ISBLANK(CatTemplate[[#This Row],[St. unit effort]]),0,(CatTemplate[[#This Row],[St. unit effort]] * CatTemplate[[#This Row],[Year15]]))</f>
        <v>0</v>
      </c>
      <c r="CW182" s="29">
        <f>IF(ISBLANK(CatTemplate[[#This Row],[St. unit effort]]),0,(CatTemplate[[#This Row],[St. unit effort]] * CatTemplate[[#This Row],[Year16]]))</f>
        <v>0</v>
      </c>
      <c r="CX182" s="29">
        <f>IF(ISBLANK(CatTemplate[[#This Row],[St. unit effort]]),0,(CatTemplate[[#This Row],[St. unit effort]] * CatTemplate[[#This Row],[Year17]]))</f>
        <v>0</v>
      </c>
      <c r="CY182" s="29">
        <f>IF(ISBLANK(CatTemplate[[#This Row],[St. unit effort]]),0,(CatTemplate[[#This Row],[St. unit effort]] * CatTemplate[[#This Row],[Year18]]))</f>
        <v>0</v>
      </c>
      <c r="CZ182" s="29">
        <f>IF(ISBLANK(CatTemplate[[#This Row],[St. unit effort]]),0,(CatTemplate[[#This Row],[St. unit effort]] * CatTemplate[[#This Row],[Year19]]))</f>
        <v>0</v>
      </c>
      <c r="DA182" s="29">
        <f>IF(ISBLANK(CatTemplate[[#This Row],[St. unit effort]]),0,(CatTemplate[[#This Row],[St. unit effort]] * CatTemplate[[#This Row],[Year20]]))</f>
        <v>0</v>
      </c>
      <c r="DB182" s="57">
        <f>IF(ISBLANK(CatTemplate[[#This Row],[St. unit effort]]),0,(CatTemplate[[#This Row],[St. unit effort]] * CatTemplate[[#This Row],[Year1]])*8/ParRatePM)</f>
        <v>0</v>
      </c>
      <c r="DC182" s="57">
        <f>IF(ISBLANK(CatTemplate[[#This Row],[St. unit effort]]),0,(CatTemplate[[#This Row],[St. unit effort]] * CatTemplate[[#This Row],[Year2]])*8/ParRatePM)</f>
        <v>0</v>
      </c>
      <c r="DD182" s="57">
        <f>IF(ISBLANK(CatTemplate[[#This Row],[St. unit effort]]),0,(CatTemplate[[#This Row],[St. unit effort]] * CatTemplate[[#This Row],[Year3]])*8/ParRatePM)</f>
        <v>0</v>
      </c>
      <c r="DE182" s="57">
        <f>IF(ISBLANK(CatTemplate[[#This Row],[St. unit effort]]),0,(CatTemplate[[#This Row],[St. unit effort]] * CatTemplate[[#This Row],[Year4]])*8/ParRatePM)</f>
        <v>0</v>
      </c>
      <c r="DF182" s="57">
        <f>IF(ISBLANK(CatTemplate[[#This Row],[St. unit effort]]),0,(CatTemplate[[#This Row],[St. unit effort]] * CatTemplate[[#This Row],[Year5]])*8/ParRatePM)</f>
        <v>0</v>
      </c>
      <c r="DG182" s="57">
        <f>IF(ISBLANK(CatTemplate[[#This Row],[St. unit effort]]),0,(CatTemplate[[#This Row],[St. unit effort]] * CatTemplate[[#This Row],[Year6]])*8/ParRatePM)</f>
        <v>0</v>
      </c>
      <c r="DH182" s="57">
        <f>IF(ISBLANK(CatTemplate[[#This Row],[St. unit effort]]),0,(CatTemplate[[#This Row],[St. unit effort]] * CatTemplate[[#This Row],[Year7]])*8/ParRatePM)</f>
        <v>0</v>
      </c>
      <c r="DI182" s="57">
        <f>IF(ISBLANK(CatTemplate[[#This Row],[St. unit effort]]),0,(CatTemplate[[#This Row],[St. unit effort]] * CatTemplate[[#This Row],[Year8]])*8/ParRatePM)</f>
        <v>0</v>
      </c>
      <c r="DJ182" s="57">
        <f>IF(ISBLANK(CatTemplate[[#This Row],[St. unit effort]]),0,(CatTemplate[[#This Row],[St. unit effort]] * CatTemplate[[#This Row],[Year9]])*8/ParRatePM)</f>
        <v>0</v>
      </c>
      <c r="DK182" s="57">
        <f>IF(ISBLANK(CatTemplate[[#This Row],[St. unit effort]]),0,(CatTemplate[[#This Row],[St. unit effort]] * CatTemplate[[#This Row],[Year10]])*8/ParRatePM)</f>
        <v>0</v>
      </c>
      <c r="DL182" s="57">
        <f>IF(ISBLANK(CatTemplate[[#This Row],[St. unit effort]]),0,(CatTemplate[[#This Row],[St. unit effort]] * CatTemplate[[#This Row],[Year11]])*8/ParRatePM)</f>
        <v>0</v>
      </c>
      <c r="DM182" s="57">
        <f>IF(ISBLANK(CatTemplate[[#This Row],[St. unit effort]]),0,(CatTemplate[[#This Row],[St. unit effort]] * CatTemplate[[#This Row],[Year12]])*8/ParRatePM)</f>
        <v>0</v>
      </c>
      <c r="DN182" s="57">
        <f>IF(ISBLANK(CatTemplate[[#This Row],[St. unit effort]]),0,(CatTemplate[[#This Row],[St. unit effort]] * CatTemplate[[#This Row],[Year13]])*8/ParRatePM)</f>
        <v>0</v>
      </c>
      <c r="DO182" s="57">
        <f>IF(ISBLANK(CatTemplate[[#This Row],[St. unit effort]]),0,(CatTemplate[[#This Row],[St. unit effort]] * CatTemplate[[#This Row],[Year14]])*8/ParRatePM)</f>
        <v>0</v>
      </c>
      <c r="DP182" s="57">
        <f>IF(ISBLANK(CatTemplate[[#This Row],[St. unit effort]]),0,(CatTemplate[[#This Row],[St. unit effort]] * CatTemplate[[#This Row],[Year15]])*8/ParRatePM)</f>
        <v>0</v>
      </c>
      <c r="DQ182" s="57">
        <f>IF(ISBLANK(CatTemplate[[#This Row],[St. unit effort]]),0,(CatTemplate[[#This Row],[St. unit effort]] * CatTemplate[[#This Row],[Year16]])*8/ParRatePM)</f>
        <v>0</v>
      </c>
      <c r="DR182" s="57">
        <f>IF(ISBLANK(CatTemplate[[#This Row],[St. unit effort]]),0,(CatTemplate[[#This Row],[St. unit effort]] * CatTemplate[[#This Row],[Year17]])*8/ParRatePM)</f>
        <v>0</v>
      </c>
      <c r="DS182" s="57">
        <f>IF(ISBLANK(CatTemplate[[#This Row],[St. unit effort]]),0,(CatTemplate[[#This Row],[St. unit effort]] * CatTemplate[[#This Row],[Year18]])*8/ParRatePM)</f>
        <v>0</v>
      </c>
      <c r="DT182" s="57">
        <f>IF(ISBLANK(CatTemplate[[#This Row],[St. unit effort]]),0,(CatTemplate[[#This Row],[St. unit effort]] * CatTemplate[[#This Row],[Year19]])*8/ParRatePM)</f>
        <v>0</v>
      </c>
      <c r="DU182" s="57">
        <f>IF(ISBLANK(CatTemplate[[#This Row],[St. unit effort]]),0,(CatTemplate[[#This Row],[St. unit effort]] * CatTemplate[[#This Row],[Year20]])*8/ParRatePM)</f>
        <v>0</v>
      </c>
      <c r="DV182" s="54">
        <f>SUM(CatTemplate[[#This Row],[PM1]:[PM20]])</f>
        <v>0</v>
      </c>
      <c r="DW182" s="56">
        <f t="shared" si="61"/>
        <v>0</v>
      </c>
      <c r="DX182" s="56">
        <f t="shared" si="61"/>
        <v>0</v>
      </c>
      <c r="DY182" s="56">
        <f t="shared" si="61"/>
        <v>0</v>
      </c>
      <c r="DZ182" s="56">
        <f t="shared" si="61"/>
        <v>0</v>
      </c>
      <c r="EA182" s="56">
        <f t="shared" si="61"/>
        <v>0</v>
      </c>
      <c r="EB182" s="56">
        <f t="shared" si="61"/>
        <v>0</v>
      </c>
      <c r="EC182" s="56">
        <f t="shared" si="61"/>
        <v>0</v>
      </c>
      <c r="ED182" s="56">
        <f t="shared" si="61"/>
        <v>0</v>
      </c>
      <c r="EE182" s="56">
        <f t="shared" si="61"/>
        <v>0</v>
      </c>
      <c r="EF182" s="56">
        <f t="shared" si="61"/>
        <v>0</v>
      </c>
      <c r="EG182" s="56">
        <f t="shared" si="61"/>
        <v>0</v>
      </c>
      <c r="EH182" s="56">
        <f t="shared" si="61"/>
        <v>0</v>
      </c>
      <c r="EI182" s="56">
        <f t="shared" si="61"/>
        <v>0</v>
      </c>
      <c r="EJ182" s="56">
        <f t="shared" si="61"/>
        <v>0</v>
      </c>
      <c r="EK182" s="56">
        <f t="shared" si="61"/>
        <v>0</v>
      </c>
      <c r="EL182" s="56">
        <f t="shared" ref="EL182:EP197" si="63">getCost(COLUMN(), ROW(), "Other")</f>
        <v>0</v>
      </c>
      <c r="EM182" s="56">
        <f t="shared" si="63"/>
        <v>0</v>
      </c>
      <c r="EN182" s="56">
        <f t="shared" si="63"/>
        <v>0</v>
      </c>
      <c r="EO182" s="56">
        <f t="shared" si="63"/>
        <v>0</v>
      </c>
      <c r="EP182" s="56">
        <f t="shared" si="63"/>
        <v>0</v>
      </c>
      <c r="EQ182" s="30">
        <f>CatTemplate[[#This Row],[Eq. unit cost]] * CatTemplate[[#This Row],[Eq. quantity]]</f>
        <v>0</v>
      </c>
      <c r="ER182" s="30">
        <f>CatTemplate[[#This Row],[Cons. unit cost]] *CatTemplate[[#This Row],[Cons. quantity]]</f>
        <v>0</v>
      </c>
      <c r="ES182" s="30">
        <f>CatTemplate[[#This Row],[Oth. unit cost]] *CatTemplate[[#This Row],[Oth. quantity]]</f>
        <v>0</v>
      </c>
      <c r="ET182" s="55">
        <f>SUM(CatTemplate[[#This Row],[CO1]:[CO20]])</f>
        <v>0</v>
      </c>
      <c r="EU182" s="56">
        <f t="shared" si="62"/>
        <v>0</v>
      </c>
      <c r="EV182" s="56">
        <f t="shared" si="62"/>
        <v>0</v>
      </c>
      <c r="EW182" s="56">
        <f t="shared" si="62"/>
        <v>0</v>
      </c>
      <c r="EX182" s="56">
        <f t="shared" si="62"/>
        <v>0</v>
      </c>
      <c r="EY182" s="56">
        <f t="shared" si="62"/>
        <v>0</v>
      </c>
      <c r="EZ182" s="56">
        <f t="shared" si="62"/>
        <v>0</v>
      </c>
      <c r="FA182" s="56">
        <f t="shared" si="62"/>
        <v>0</v>
      </c>
      <c r="FB182" s="56">
        <f t="shared" si="62"/>
        <v>0</v>
      </c>
      <c r="FC182" s="56">
        <f t="shared" si="62"/>
        <v>0</v>
      </c>
      <c r="FD182" s="56">
        <f t="shared" si="62"/>
        <v>0</v>
      </c>
      <c r="FE182" s="56">
        <f t="shared" si="62"/>
        <v>0</v>
      </c>
      <c r="FF182" s="56">
        <f t="shared" si="62"/>
        <v>0</v>
      </c>
      <c r="FG182" s="56">
        <f t="shared" si="62"/>
        <v>0</v>
      </c>
      <c r="FH182" s="56">
        <f t="shared" si="62"/>
        <v>0</v>
      </c>
      <c r="FI182" s="56">
        <f t="shared" si="62"/>
        <v>0</v>
      </c>
      <c r="FJ182" s="56">
        <f t="shared" ref="FJ182:FN197" si="64">getCost(COLUMN(), ROW(), "Staff")</f>
        <v>0</v>
      </c>
      <c r="FK182" s="56">
        <f t="shared" si="64"/>
        <v>0</v>
      </c>
      <c r="FL182" s="56">
        <f t="shared" si="64"/>
        <v>0</v>
      </c>
      <c r="FM182" s="56">
        <f t="shared" si="64"/>
        <v>0</v>
      </c>
      <c r="FN182" s="56">
        <f t="shared" si="64"/>
        <v>0</v>
      </c>
      <c r="FO182" s="58">
        <f>SUM(CatTemplate[[#This Row],[CS1]:[CS20]])</f>
        <v>0</v>
      </c>
      <c r="FP182" s="59">
        <f>CatTemplate[[#This Row],[Total Oth. cost]]+CatTemplate[[#This Row],[Total St. Cost]]</f>
        <v>0</v>
      </c>
      <c r="FQ182" s="33">
        <f t="shared" si="49"/>
        <v>0</v>
      </c>
      <c r="FR182" s="33">
        <f t="shared" si="50"/>
        <v>0</v>
      </c>
      <c r="FS182" s="30">
        <f>(CatTemplate[[#This Row],[CO1]] + CatTemplate[[#This Row],[CS1]]) * (1 + getRateOHFinal) * getRateMarkupFinal</f>
        <v>0</v>
      </c>
      <c r="FT182" s="30">
        <f>(CatTemplate[[#This Row],[CO2]] + CatTemplate[[#This Row],[CS2]]) * (1 + getRateOHFinal) * getRateMarkupFinal</f>
        <v>0</v>
      </c>
      <c r="FU182" s="30">
        <f>(CatTemplate[[#This Row],[CO3]] + CatTemplate[[#This Row],[CS3]]) * (1 + getRateOHFinal) * getRateMarkupFinal</f>
        <v>0</v>
      </c>
      <c r="FV182" s="30">
        <f>(CatTemplate[[#This Row],[CO4]] + CatTemplate[[#This Row],[CS4]]) * (1 + getRateOHFinal) * getRateMarkupFinal</f>
        <v>0</v>
      </c>
      <c r="FW182" s="30">
        <f>(CatTemplate[[#This Row],[CO5]] + CatTemplate[[#This Row],[CS5]]) * (1 + getRateOHFinal) * getRateMarkupFinal</f>
        <v>0</v>
      </c>
      <c r="FX182" s="30">
        <f>(CatTemplate[[#This Row],[CO6]] + CatTemplate[[#This Row],[CS6]]) * (1 + getRateOHFinal) * getRateMarkupFinal</f>
        <v>0</v>
      </c>
      <c r="FY182" s="30">
        <f>(CatTemplate[[#This Row],[CO7]] + CatTemplate[[#This Row],[CS7]]) * (1 + getRateOHFinal) * getRateMarkupFinal</f>
        <v>0</v>
      </c>
      <c r="FZ182" s="30">
        <f>(CatTemplate[[#This Row],[CO8]] + CatTemplate[[#This Row],[CS8]]) * (1 + getRateOHFinal) * getRateMarkupFinal</f>
        <v>0</v>
      </c>
      <c r="GA182" s="30">
        <f>(CatTemplate[[#This Row],[CO9]] + CatTemplate[[#This Row],[CS9]]) * (1 + getRateOHFinal) * getRateMarkupFinal</f>
        <v>0</v>
      </c>
      <c r="GB182" s="30">
        <f>(CatTemplate[[#This Row],[CO10]] + CatTemplate[[#This Row],[CS10]]) * (1 + getRateOHFinal) * getRateMarkupFinal</f>
        <v>0</v>
      </c>
      <c r="GC182" s="30">
        <f>(CatTemplate[[#This Row],[CO11]] + CatTemplate[[#This Row],[CS11]]) * (1 + getRateOHFinal) * getRateMarkupFinal</f>
        <v>0</v>
      </c>
      <c r="GD182" s="30">
        <f>(CatTemplate[[#This Row],[CO12]] + CatTemplate[[#This Row],[CS12]]) * (1 + getRateOHFinal) * getRateMarkupFinal</f>
        <v>0</v>
      </c>
      <c r="GE182" s="30">
        <f>(CatTemplate[[#This Row],[CO13]] + CatTemplate[[#This Row],[CS13]]) * (1 + getRateOHFinal) * getRateMarkupFinal</f>
        <v>0</v>
      </c>
      <c r="GF182" s="30">
        <f>(CatTemplate[[#This Row],[CO14]] + CatTemplate[[#This Row],[CS14]]) * (1 + getRateOHFinal) * getRateMarkupFinal</f>
        <v>0</v>
      </c>
      <c r="GG182" s="30">
        <f>(CatTemplate[[#This Row],[CO15]] + CatTemplate[[#This Row],[CS15]]) * (1 + getRateOHFinal) * getRateMarkupFinal</f>
        <v>0</v>
      </c>
      <c r="GH182" s="30">
        <f>(CatTemplate[[#This Row],[CO16]] + CatTemplate[[#This Row],[CS16]]) * (1 + getRateOHFinal) * getRateMarkupFinal</f>
        <v>0</v>
      </c>
      <c r="GI182" s="30">
        <f>(CatTemplate[[#This Row],[CO17]] + CatTemplate[[#This Row],[CS17]]) * (1 + getRateOHFinal) * getRateMarkupFinal</f>
        <v>0</v>
      </c>
      <c r="GJ182" s="30">
        <f>(CatTemplate[[#This Row],[CO18]] + CatTemplate[[#This Row],[CS18]]) * (1 + getRateOHFinal) * getRateMarkupFinal</f>
        <v>0</v>
      </c>
      <c r="GK182" s="30">
        <f>(CatTemplate[[#This Row],[CO19]] + CatTemplate[[#This Row],[CS19]]) * (1 + getRateOHFinal) * getRateMarkupFinal</f>
        <v>0</v>
      </c>
      <c r="GL182" s="30">
        <f>(CatTemplate[[#This Row],[CO20]] + CatTemplate[[#This Row],[CS20]]) * (1 + getRateOHFinal) * getRateMarkupFinal</f>
        <v>0</v>
      </c>
      <c r="GM182" s="30" t="e">
        <f t="shared" si="51"/>
        <v>#VALUE!</v>
      </c>
      <c r="GN182" s="30">
        <f t="shared" si="52"/>
        <v>0</v>
      </c>
      <c r="GO182" s="30">
        <f t="shared" si="53"/>
        <v>0</v>
      </c>
      <c r="GP182" s="30">
        <f t="shared" si="54"/>
        <v>0</v>
      </c>
      <c r="GQ182" s="30">
        <f>(CatTemplate[[#This Row],[CO1]]+CatTemplate[[#This Row],[CS1]]) * (1+ getRateOHFinal) * (1 + getRateMarkupFinal)</f>
        <v>0</v>
      </c>
      <c r="GR182" s="30">
        <f>(CatTemplate[[#This Row],[CO2]]+CatTemplate[[#This Row],[CS2]]) * (1+ getRateOHFinal) * (1 + getRateMarkupFinal)</f>
        <v>0</v>
      </c>
      <c r="GS182" s="30">
        <f>(CatTemplate[[#This Row],[CO3]]+CatTemplate[[#This Row],[CS3]]) * (1+ getRateOHFinal) * (1 + getRateMarkupFinal)</f>
        <v>0</v>
      </c>
      <c r="GT182" s="30">
        <f>(CatTemplate[[#This Row],[CO4]]+CatTemplate[[#This Row],[CS4]]) * (1+ getRateOHFinal) * (1 + getRateMarkupFinal)</f>
        <v>0</v>
      </c>
      <c r="GU182" s="30">
        <f>(CatTemplate[[#This Row],[CO5]]+CatTemplate[[#This Row],[CS5]]) * (1+ getRateOHFinal) * (1 + getRateMarkupFinal)</f>
        <v>0</v>
      </c>
      <c r="GV182" s="30">
        <f>(CatTemplate[[#This Row],[CO6]]+CatTemplate[[#This Row],[CS6]]) * (1+ getRateOHFinal) * (1 + getRateMarkupFinal)</f>
        <v>0</v>
      </c>
      <c r="GW182" s="30">
        <f>(CatTemplate[[#This Row],[CO7]]+CatTemplate[[#This Row],[CS7]]) * (1+ getRateOHFinal) * (1 + getRateMarkupFinal)</f>
        <v>0</v>
      </c>
      <c r="GX182" s="30">
        <f>(CatTemplate[[#This Row],[CO8]]+CatTemplate[[#This Row],[CS8]]) * (1+ getRateOHFinal) * (1 + getRateMarkupFinal)</f>
        <v>0</v>
      </c>
      <c r="GY182" s="30">
        <f>(CatTemplate[[#This Row],[CO9]]+CatTemplate[[#This Row],[CS9]]) * (1+ getRateOHFinal) * (1 + getRateMarkupFinal)</f>
        <v>0</v>
      </c>
      <c r="GZ182" s="30">
        <f>(CatTemplate[[#This Row],[CO10]]+CatTemplate[[#This Row],[CS10]]) * (1+ getRateOHFinal) * (1 + getRateMarkupFinal)</f>
        <v>0</v>
      </c>
      <c r="HA182" s="30">
        <f>(CatTemplate[[#This Row],[CO11]]+CatTemplate[[#This Row],[CS11]]) * (1+ getRateOHFinal) * (1 + getRateMarkupFinal)</f>
        <v>0</v>
      </c>
      <c r="HB182" s="30">
        <f>(CatTemplate[[#This Row],[CO12]]+CatTemplate[[#This Row],[CS12]]) * (1+ getRateOHFinal) * (1 + getRateMarkupFinal)</f>
        <v>0</v>
      </c>
      <c r="HC182" s="30">
        <f>(CatTemplate[[#This Row],[CO13]]+CatTemplate[[#This Row],[CS13]]) * (1+ getRateOHFinal) * (1 + getRateMarkupFinal)</f>
        <v>0</v>
      </c>
      <c r="HD182" s="30">
        <f>(CatTemplate[[#This Row],[CO14]]+CatTemplate[[#This Row],[CS14]]) * (1+ getRateOHFinal) * (1 + getRateMarkupFinal)</f>
        <v>0</v>
      </c>
      <c r="HE182" s="30">
        <f>(CatTemplate[[#This Row],[CO15]]+CatTemplate[[#This Row],[CS15]]) * (1+ getRateOHFinal) * (1 + getRateMarkupFinal)</f>
        <v>0</v>
      </c>
      <c r="HF182" s="30">
        <f>(CatTemplate[[#This Row],[CO16]]+CatTemplate[[#This Row],[CS16]]) * (1+ getRateOHFinal) * (1 + getRateMarkupFinal)</f>
        <v>0</v>
      </c>
      <c r="HG182" s="30">
        <f>(CatTemplate[[#This Row],[CO17]]+CatTemplate[[#This Row],[CS17]]) * (1+ getRateOHFinal) * (1 + getRateMarkupFinal)</f>
        <v>0</v>
      </c>
      <c r="HH182" s="30">
        <f>(CatTemplate[[#This Row],[CO18]]+CatTemplate[[#This Row],[CS18]]) * (1+ getRateOHFinal) * (1 + getRateMarkupFinal)</f>
        <v>0</v>
      </c>
      <c r="HI182" s="30">
        <f>(CatTemplate[[#This Row],[CO19]]+CatTemplate[[#This Row],[CS19]]) * (1+ getRateOHFinal) * (1 + getRateMarkupFinal)</f>
        <v>0</v>
      </c>
      <c r="HJ182" s="30">
        <f>(CatTemplate[[#This Row],[CO20]]+CatTemplate[[#This Row],[CS20]]) * (1+ getRateOHFinal) * (1 + getRateMarkupFinal)</f>
        <v>0</v>
      </c>
      <c r="HK182" s="39">
        <f>CatTemplate[[#This Row],[Total cost]]+CatTemplate[[#This Row],[OH Amount]]+CatTemplate[[#This Row],[Markup]]</f>
        <v>0</v>
      </c>
      <c r="HL182" s="63">
        <f>IF(CatTemplate[[#This Row],[Units]]="Days",CatTemplate[[#This Row],[Project quantity]]*CatTemplate[[#This Row],[St. unit effort]],CatTemplate[[#This Row],[Project quantity]])</f>
        <v>0</v>
      </c>
      <c r="HM182" s="287">
        <f>IFERROR(CatTemplate[[#This Row],[Total Price]]/(CatTemplate[[#This Row],[Final Quantity]]),0)</f>
        <v>0</v>
      </c>
      <c r="HN182" s="261"/>
    </row>
    <row r="183" spans="2:222" x14ac:dyDescent="0.2">
      <c r="B183" s="9" t="s">
        <v>75</v>
      </c>
      <c r="C183" s="23">
        <v>2</v>
      </c>
      <c r="D183" s="10" t="s">
        <v>75</v>
      </c>
      <c r="E183" s="25">
        <v>13</v>
      </c>
      <c r="F183" s="19" t="s">
        <v>300</v>
      </c>
      <c r="G183" s="27">
        <v>3</v>
      </c>
      <c r="H183" s="19" t="s">
        <v>302</v>
      </c>
      <c r="I183" s="19"/>
      <c r="J183" s="16"/>
      <c r="K183" s="16"/>
      <c r="L183" s="16" t="s">
        <v>422</v>
      </c>
      <c r="M183" s="16" t="s">
        <v>251</v>
      </c>
      <c r="N183" s="16" t="s">
        <v>858</v>
      </c>
      <c r="O183" s="320"/>
      <c r="P183" s="71"/>
      <c r="Q183" s="108" t="s">
        <v>430</v>
      </c>
      <c r="R183" s="73"/>
      <c r="S183" s="97"/>
      <c r="T183" s="100">
        <f>getEqUnitCost</f>
        <v>0</v>
      </c>
      <c r="U183" s="73">
        <f>getEqUnitEffort</f>
        <v>0</v>
      </c>
      <c r="V183" s="101">
        <f>getEqQuantity</f>
        <v>0</v>
      </c>
      <c r="W183" s="320"/>
      <c r="X183" s="100">
        <f>getConsUnitCost</f>
        <v>0</v>
      </c>
      <c r="Y183" s="73">
        <f>getConsUnitEffort</f>
        <v>0</v>
      </c>
      <c r="Z183" s="14">
        <f>getConsQuantity</f>
        <v>0</v>
      </c>
      <c r="AA183" s="320"/>
      <c r="AB183" s="72"/>
      <c r="AC183" s="112"/>
      <c r="AD183" s="14">
        <f>getOthQuantity</f>
        <v>0</v>
      </c>
      <c r="AE183" s="320"/>
      <c r="AF183" s="28" t="str">
        <f>IF(ISBLANK(CatTemplate[[#This Row],[Resource type]]),"",CatTemplate[[#This Row],[Resource type]])</f>
        <v/>
      </c>
      <c r="AG183" s="242">
        <f>getStaffUnitCost</f>
        <v>0</v>
      </c>
      <c r="AH183" s="113">
        <f>getStaffUnitEffort</f>
        <v>0</v>
      </c>
      <c r="AI183" s="40">
        <f>getStaffQuantity</f>
        <v>0</v>
      </c>
      <c r="AJ183" s="41">
        <f>CatTemplate[[#This Row],[St. quantity]]*8/ParRatePM</f>
        <v>0</v>
      </c>
      <c r="AK183" s="320"/>
      <c r="AL183" s="53" t="str">
        <f>CatTemplate[[#This Row],[Item type]]</f>
        <v>Items</v>
      </c>
      <c r="AM183" s="12">
        <f>SUM(CatTemplate[[#This Row],[Year1]:[Year20]])</f>
        <v>0</v>
      </c>
      <c r="AN183" s="52"/>
      <c r="AO183" s="52"/>
      <c r="AP183" s="52"/>
      <c r="AQ183" s="8"/>
      <c r="AR183" s="8"/>
      <c r="AS183" s="8"/>
      <c r="AT183" s="8"/>
      <c r="AU183" s="8"/>
      <c r="AV183" s="8"/>
      <c r="AW183" s="8"/>
      <c r="AX183" s="8"/>
      <c r="AY183" s="8"/>
      <c r="AZ183" s="8"/>
      <c r="BA183" s="8"/>
      <c r="BB183" s="8"/>
      <c r="BC183" s="8"/>
      <c r="BD183" s="8"/>
      <c r="BE183" s="8"/>
      <c r="BF183" s="8"/>
      <c r="BG183" s="36"/>
      <c r="BH183" s="320"/>
      <c r="BI183" s="37" t="str">
        <f>getCostCategory</f>
        <v>03 Subcontracting costs</v>
      </c>
      <c r="BJ183" s="37" t="str">
        <f>getSection</f>
        <v>02 Patient visits and data collection</v>
      </c>
      <c r="BK183" s="32" t="str">
        <f>getObject</f>
        <v>Patient visits and data collection</v>
      </c>
      <c r="BL183" s="30">
        <f>IFERROR(getUnitCost * IF(CatTemplate[[#This Row],[Cost Category Comp.]]="01 Staff costs", 1,1),0)</f>
        <v>0</v>
      </c>
      <c r="BM183" s="29">
        <f>IF(AND(ISBLANK(CatTemplate[[#This Row],[Eq. unit cost]]),ISBLANK(CatTemplate[[#This Row],[Cons. unit cost]]),ISBLANK(CatTemplate[[#This Row],[Oth. unit cost]])), 0, IF(getUnitEffort =0,1,getUnitEffort) * CatTemplate[[#This Row],[Year1]])</f>
        <v>0</v>
      </c>
      <c r="BN183" s="29">
        <f>IF(AND(ISBLANK(CatTemplate[[#This Row],[Eq. unit cost]]),ISBLANK(CatTemplate[[#This Row],[Cons. unit cost]]),ISBLANK(CatTemplate[[#This Row],[Oth. unit cost]])), 0, IF(getUnitEffort =0,1,getUnitEffort) * CatTemplate[[#This Row],[Year2]])</f>
        <v>0</v>
      </c>
      <c r="BO183" s="29">
        <f>IF(AND(ISBLANK(CatTemplate[[#This Row],[Eq. unit cost]]),ISBLANK(CatTemplate[[#This Row],[Cons. unit cost]]),ISBLANK(CatTemplate[[#This Row],[Oth. unit cost]])), 0, IF(getUnitEffort =0,1,getUnitEffort) * CatTemplate[[#This Row],[Year3]])</f>
        <v>0</v>
      </c>
      <c r="BP183" s="29">
        <f>IF(AND(ISBLANK(CatTemplate[[#This Row],[Eq. unit cost]]),ISBLANK(CatTemplate[[#This Row],[Cons. unit cost]]),ISBLANK(CatTemplate[[#This Row],[Oth. unit cost]])), 0, IF(getUnitEffort =0,1,getUnitEffort) * CatTemplate[[#This Row],[Year4]])</f>
        <v>0</v>
      </c>
      <c r="BQ183" s="29">
        <f>IF(AND(ISBLANK(CatTemplate[[#This Row],[Eq. unit cost]]),ISBLANK(CatTemplate[[#This Row],[Cons. unit cost]]),ISBLANK(CatTemplate[[#This Row],[Oth. unit cost]])), 0, IF(getUnitEffort =0,1,getUnitEffort) * CatTemplate[[#This Row],[Year5]])</f>
        <v>0</v>
      </c>
      <c r="BR183" s="29">
        <f>IF(AND(ISBLANK(CatTemplate[[#This Row],[Eq. unit cost]]),ISBLANK(CatTemplate[[#This Row],[Cons. unit cost]]),ISBLANK(CatTemplate[[#This Row],[Oth. unit cost]])), 0, IF(getUnitEffort =0,1,getUnitEffort) * CatTemplate[[#This Row],[Year6]])</f>
        <v>0</v>
      </c>
      <c r="BS183" s="29">
        <f>IF(AND(ISBLANK(CatTemplate[[#This Row],[Eq. unit cost]]),ISBLANK(CatTemplate[[#This Row],[Cons. unit cost]]),ISBLANK(CatTemplate[[#This Row],[Oth. unit cost]])), 0, IF(getUnitEffort =0,1,getUnitEffort) * CatTemplate[[#This Row],[Year7]])</f>
        <v>0</v>
      </c>
      <c r="BT183" s="29">
        <f>IF(AND(ISBLANK(CatTemplate[[#This Row],[Eq. unit cost]]),ISBLANK(CatTemplate[[#This Row],[Cons. unit cost]]),ISBLANK(CatTemplate[[#This Row],[Oth. unit cost]])), 0, IF(getUnitEffort =0,1,getUnitEffort) * CatTemplate[[#This Row],[Year8]])</f>
        <v>0</v>
      </c>
      <c r="BU183" s="29">
        <f>IF(AND(ISBLANK(CatTemplate[[#This Row],[Eq. unit cost]]),ISBLANK(CatTemplate[[#This Row],[Cons. unit cost]]),ISBLANK(CatTemplate[[#This Row],[Oth. unit cost]])), 0, IF(getUnitEffort =0,1,getUnitEffort) * CatTemplate[[#This Row],[Year9]])</f>
        <v>0</v>
      </c>
      <c r="BV183" s="29">
        <f>IF(AND(ISBLANK(CatTemplate[[#This Row],[Eq. unit cost]]),ISBLANK(CatTemplate[[#This Row],[Cons. unit cost]]),ISBLANK(CatTemplate[[#This Row],[Oth. unit cost]])), 0, IF(getUnitEffort =0,1,getUnitEffort) * CatTemplate[[#This Row],[Year10]])</f>
        <v>0</v>
      </c>
      <c r="BW183" s="29">
        <f>IF(AND(ISBLANK(CatTemplate[[#This Row],[Eq. unit cost]]),ISBLANK(CatTemplate[[#This Row],[Cons. unit cost]]),ISBLANK(CatTemplate[[#This Row],[Oth. unit cost]])), 0, IF(getUnitEffort =0,1,getUnitEffort) * CatTemplate[[#This Row],[Year11]])</f>
        <v>0</v>
      </c>
      <c r="BX183" s="29">
        <f>IF(AND(ISBLANK(CatTemplate[[#This Row],[Eq. unit cost]]),ISBLANK(CatTemplate[[#This Row],[Cons. unit cost]]),ISBLANK(CatTemplate[[#This Row],[Oth. unit cost]])), 0, IF(getUnitEffort =0,1,getUnitEffort) * CatTemplate[[#This Row],[Year12]])</f>
        <v>0</v>
      </c>
      <c r="BY183" s="29">
        <f>IF(AND(ISBLANK(CatTemplate[[#This Row],[Eq. unit cost]]),ISBLANK(CatTemplate[[#This Row],[Cons. unit cost]]),ISBLANK(CatTemplate[[#This Row],[Oth. unit cost]])), 0, IF(getUnitEffort =0,1,getUnitEffort) * CatTemplate[[#This Row],[Year13]])</f>
        <v>0</v>
      </c>
      <c r="BZ183" s="29">
        <f>IF(AND(ISBLANK(CatTemplate[[#This Row],[Eq. unit cost]]),ISBLANK(CatTemplate[[#This Row],[Cons. unit cost]]),ISBLANK(CatTemplate[[#This Row],[Oth. unit cost]])), 0, IF(getUnitEffort =0,1,getUnitEffort) * CatTemplate[[#This Row],[Year14]])</f>
        <v>0</v>
      </c>
      <c r="CA183" s="29">
        <f>IF(AND(ISBLANK(CatTemplate[[#This Row],[Eq. unit cost]]),ISBLANK(CatTemplate[[#This Row],[Cons. unit cost]]),ISBLANK(CatTemplate[[#This Row],[Oth. unit cost]])), 0, IF(getUnitEffort =0,1,getUnitEffort) * CatTemplate[[#This Row],[Year15]])</f>
        <v>0</v>
      </c>
      <c r="CB183" s="29">
        <f>IF(AND(ISBLANK(CatTemplate[[#This Row],[Eq. unit cost]]),ISBLANK(CatTemplate[[#This Row],[Cons. unit cost]]),ISBLANK(CatTemplate[[#This Row],[Oth. unit cost]])), 0, IF(getUnitEffort =0,1,getUnitEffort) * CatTemplate[[#This Row],[Year16]])</f>
        <v>0</v>
      </c>
      <c r="CC183" s="29">
        <f>IF(AND(ISBLANK(CatTemplate[[#This Row],[Eq. unit cost]]),ISBLANK(CatTemplate[[#This Row],[Cons. unit cost]]),ISBLANK(CatTemplate[[#This Row],[Oth. unit cost]])), 0, IF(getUnitEffort =0,1,getUnitEffort) * CatTemplate[[#This Row],[Year17]])</f>
        <v>0</v>
      </c>
      <c r="CD183" s="29">
        <f>IF(AND(ISBLANK(CatTemplate[[#This Row],[Eq. unit cost]]),ISBLANK(CatTemplate[[#This Row],[Cons. unit cost]]),ISBLANK(CatTemplate[[#This Row],[Oth. unit cost]])), 0, IF(getUnitEffort =0,1,getUnitEffort) * CatTemplate[[#This Row],[Year18]])</f>
        <v>0</v>
      </c>
      <c r="CE183" s="29">
        <f>IF(AND(ISBLANK(CatTemplate[[#This Row],[Eq. unit cost]]),ISBLANK(CatTemplate[[#This Row],[Cons. unit cost]]),ISBLANK(CatTemplate[[#This Row],[Oth. unit cost]])), 0, IF(getUnitEffort =0,1,getUnitEffort) * CatTemplate[[#This Row],[Year19]])</f>
        <v>0</v>
      </c>
      <c r="CF183" s="29">
        <f>IF(AND(ISBLANK(CatTemplate[[#This Row],[Eq. unit cost]]),ISBLANK(CatTemplate[[#This Row],[Cons. unit cost]]),ISBLANK(CatTemplate[[#This Row],[Oth. unit cost]])), 0, IF(getUnitEffort =0,1,getUnitEffort) * CatTemplate[[#This Row],[Year20]])</f>
        <v>0</v>
      </c>
      <c r="CG183" s="45">
        <f>SUM(CatTemplate[[#This Row],[Q1]:[Q20]])</f>
        <v>0</v>
      </c>
      <c r="CH183" s="29">
        <f>IF(ISBLANK(CatTemplate[[#This Row],[St. unit effort]]),0,(CatTemplate[[#This Row],[St. unit effort]] * CatTemplate[[#This Row],[Year1]]))</f>
        <v>0</v>
      </c>
      <c r="CI183" s="29">
        <f>IF(ISBLANK(CatTemplate[[#This Row],[St. unit effort]]),0,(CatTemplate[[#This Row],[St. unit effort]] * CatTemplate[[#This Row],[Year2]]))</f>
        <v>0</v>
      </c>
      <c r="CJ183" s="29">
        <f>IF(ISBLANK(CatTemplate[[#This Row],[St. unit effort]]),0,(CatTemplate[[#This Row],[St. unit effort]] * CatTemplate[[#This Row],[Year3]]))</f>
        <v>0</v>
      </c>
      <c r="CK183" s="29">
        <f>IF(ISBLANK(CatTemplate[[#This Row],[St. unit effort]]),0,(CatTemplate[[#This Row],[St. unit effort]] * CatTemplate[[#This Row],[Year4]]))</f>
        <v>0</v>
      </c>
      <c r="CL183" s="29">
        <f>IF(ISBLANK(CatTemplate[[#This Row],[St. unit effort]]),0,(CatTemplate[[#This Row],[St. unit effort]] * CatTemplate[[#This Row],[Year5]]))</f>
        <v>0</v>
      </c>
      <c r="CM183" s="29">
        <f>IF(ISBLANK(CatTemplate[[#This Row],[St. unit effort]]),0,(CatTemplate[[#This Row],[St. unit effort]] * CatTemplate[[#This Row],[Year6]]))</f>
        <v>0</v>
      </c>
      <c r="CN183" s="29">
        <f>IF(ISBLANK(CatTemplate[[#This Row],[St. unit effort]]),0,(CatTemplate[[#This Row],[St. unit effort]] * CatTemplate[[#This Row],[Year7]]))</f>
        <v>0</v>
      </c>
      <c r="CO183" s="29">
        <f>IF(ISBLANK(CatTemplate[[#This Row],[St. unit effort]]),0,(CatTemplate[[#This Row],[St. unit effort]] * CatTemplate[[#This Row],[Year8]]))</f>
        <v>0</v>
      </c>
      <c r="CP183" s="29">
        <f>IF(ISBLANK(CatTemplate[[#This Row],[St. unit effort]]),0,(CatTemplate[[#This Row],[St. unit effort]] * CatTemplate[[#This Row],[Year9]]))</f>
        <v>0</v>
      </c>
      <c r="CQ183" s="29">
        <f>IF(ISBLANK(CatTemplate[[#This Row],[St. unit effort]]),0,(CatTemplate[[#This Row],[St. unit effort]] * CatTemplate[[#This Row],[Year10]]))</f>
        <v>0</v>
      </c>
      <c r="CR183" s="29">
        <f>IF(ISBLANK(CatTemplate[[#This Row],[St. unit effort]]),0,(CatTemplate[[#This Row],[St. unit effort]] * CatTemplate[[#This Row],[Year11]]))</f>
        <v>0</v>
      </c>
      <c r="CS183" s="29">
        <f>IF(ISBLANK(CatTemplate[[#This Row],[St. unit effort]]),0,(CatTemplate[[#This Row],[St. unit effort]] * CatTemplate[[#This Row],[Year12]]))</f>
        <v>0</v>
      </c>
      <c r="CT183" s="29">
        <f>IF(ISBLANK(CatTemplate[[#This Row],[St. unit effort]]),0,(CatTemplate[[#This Row],[St. unit effort]] * CatTemplate[[#This Row],[Year13]]))</f>
        <v>0</v>
      </c>
      <c r="CU183" s="29">
        <f>IF(ISBLANK(CatTemplate[[#This Row],[St. unit effort]]),0,(CatTemplate[[#This Row],[St. unit effort]] * CatTemplate[[#This Row],[Year14]]))</f>
        <v>0</v>
      </c>
      <c r="CV183" s="29">
        <f>IF(ISBLANK(CatTemplate[[#This Row],[St. unit effort]]),0,(CatTemplate[[#This Row],[St. unit effort]] * CatTemplate[[#This Row],[Year15]]))</f>
        <v>0</v>
      </c>
      <c r="CW183" s="29">
        <f>IF(ISBLANK(CatTemplate[[#This Row],[St. unit effort]]),0,(CatTemplate[[#This Row],[St. unit effort]] * CatTemplate[[#This Row],[Year16]]))</f>
        <v>0</v>
      </c>
      <c r="CX183" s="29">
        <f>IF(ISBLANK(CatTemplate[[#This Row],[St. unit effort]]),0,(CatTemplate[[#This Row],[St. unit effort]] * CatTemplate[[#This Row],[Year17]]))</f>
        <v>0</v>
      </c>
      <c r="CY183" s="29">
        <f>IF(ISBLANK(CatTemplate[[#This Row],[St. unit effort]]),0,(CatTemplate[[#This Row],[St. unit effort]] * CatTemplate[[#This Row],[Year18]]))</f>
        <v>0</v>
      </c>
      <c r="CZ183" s="29">
        <f>IF(ISBLANK(CatTemplate[[#This Row],[St. unit effort]]),0,(CatTemplate[[#This Row],[St. unit effort]] * CatTemplate[[#This Row],[Year19]]))</f>
        <v>0</v>
      </c>
      <c r="DA183" s="29">
        <f>IF(ISBLANK(CatTemplate[[#This Row],[St. unit effort]]),0,(CatTemplate[[#This Row],[St. unit effort]] * CatTemplate[[#This Row],[Year20]]))</f>
        <v>0</v>
      </c>
      <c r="DB183" s="57">
        <f>IF(ISBLANK(CatTemplate[[#This Row],[St. unit effort]]),0,(CatTemplate[[#This Row],[St. unit effort]] * CatTemplate[[#This Row],[Year1]])*8/ParRatePM)</f>
        <v>0</v>
      </c>
      <c r="DC183" s="57">
        <f>IF(ISBLANK(CatTemplate[[#This Row],[St. unit effort]]),0,(CatTemplate[[#This Row],[St. unit effort]] * CatTemplate[[#This Row],[Year2]])*8/ParRatePM)</f>
        <v>0</v>
      </c>
      <c r="DD183" s="57">
        <f>IF(ISBLANK(CatTemplate[[#This Row],[St. unit effort]]),0,(CatTemplate[[#This Row],[St. unit effort]] * CatTemplate[[#This Row],[Year3]])*8/ParRatePM)</f>
        <v>0</v>
      </c>
      <c r="DE183" s="57">
        <f>IF(ISBLANK(CatTemplate[[#This Row],[St. unit effort]]),0,(CatTemplate[[#This Row],[St. unit effort]] * CatTemplate[[#This Row],[Year4]])*8/ParRatePM)</f>
        <v>0</v>
      </c>
      <c r="DF183" s="57">
        <f>IF(ISBLANK(CatTemplate[[#This Row],[St. unit effort]]),0,(CatTemplate[[#This Row],[St. unit effort]] * CatTemplate[[#This Row],[Year5]])*8/ParRatePM)</f>
        <v>0</v>
      </c>
      <c r="DG183" s="57">
        <f>IF(ISBLANK(CatTemplate[[#This Row],[St. unit effort]]),0,(CatTemplate[[#This Row],[St. unit effort]] * CatTemplate[[#This Row],[Year6]])*8/ParRatePM)</f>
        <v>0</v>
      </c>
      <c r="DH183" s="57">
        <f>IF(ISBLANK(CatTemplate[[#This Row],[St. unit effort]]),0,(CatTemplate[[#This Row],[St. unit effort]] * CatTemplate[[#This Row],[Year7]])*8/ParRatePM)</f>
        <v>0</v>
      </c>
      <c r="DI183" s="57">
        <f>IF(ISBLANK(CatTemplate[[#This Row],[St. unit effort]]),0,(CatTemplate[[#This Row],[St. unit effort]] * CatTemplate[[#This Row],[Year8]])*8/ParRatePM)</f>
        <v>0</v>
      </c>
      <c r="DJ183" s="57">
        <f>IF(ISBLANK(CatTemplate[[#This Row],[St. unit effort]]),0,(CatTemplate[[#This Row],[St. unit effort]] * CatTemplate[[#This Row],[Year9]])*8/ParRatePM)</f>
        <v>0</v>
      </c>
      <c r="DK183" s="57">
        <f>IF(ISBLANK(CatTemplate[[#This Row],[St. unit effort]]),0,(CatTemplate[[#This Row],[St. unit effort]] * CatTemplate[[#This Row],[Year10]])*8/ParRatePM)</f>
        <v>0</v>
      </c>
      <c r="DL183" s="57">
        <f>IF(ISBLANK(CatTemplate[[#This Row],[St. unit effort]]),0,(CatTemplate[[#This Row],[St. unit effort]] * CatTemplate[[#This Row],[Year11]])*8/ParRatePM)</f>
        <v>0</v>
      </c>
      <c r="DM183" s="57">
        <f>IF(ISBLANK(CatTemplate[[#This Row],[St. unit effort]]),0,(CatTemplate[[#This Row],[St. unit effort]] * CatTemplate[[#This Row],[Year12]])*8/ParRatePM)</f>
        <v>0</v>
      </c>
      <c r="DN183" s="57">
        <f>IF(ISBLANK(CatTemplate[[#This Row],[St. unit effort]]),0,(CatTemplate[[#This Row],[St. unit effort]] * CatTemplate[[#This Row],[Year13]])*8/ParRatePM)</f>
        <v>0</v>
      </c>
      <c r="DO183" s="57">
        <f>IF(ISBLANK(CatTemplate[[#This Row],[St. unit effort]]),0,(CatTemplate[[#This Row],[St. unit effort]] * CatTemplate[[#This Row],[Year14]])*8/ParRatePM)</f>
        <v>0</v>
      </c>
      <c r="DP183" s="57">
        <f>IF(ISBLANK(CatTemplate[[#This Row],[St. unit effort]]),0,(CatTemplate[[#This Row],[St. unit effort]] * CatTemplate[[#This Row],[Year15]])*8/ParRatePM)</f>
        <v>0</v>
      </c>
      <c r="DQ183" s="57">
        <f>IF(ISBLANK(CatTemplate[[#This Row],[St. unit effort]]),0,(CatTemplate[[#This Row],[St. unit effort]] * CatTemplate[[#This Row],[Year16]])*8/ParRatePM)</f>
        <v>0</v>
      </c>
      <c r="DR183" s="57">
        <f>IF(ISBLANK(CatTemplate[[#This Row],[St. unit effort]]),0,(CatTemplate[[#This Row],[St. unit effort]] * CatTemplate[[#This Row],[Year17]])*8/ParRatePM)</f>
        <v>0</v>
      </c>
      <c r="DS183" s="57">
        <f>IF(ISBLANK(CatTemplate[[#This Row],[St. unit effort]]),0,(CatTemplate[[#This Row],[St. unit effort]] * CatTemplate[[#This Row],[Year18]])*8/ParRatePM)</f>
        <v>0</v>
      </c>
      <c r="DT183" s="57">
        <f>IF(ISBLANK(CatTemplate[[#This Row],[St. unit effort]]),0,(CatTemplate[[#This Row],[St. unit effort]] * CatTemplate[[#This Row],[Year19]])*8/ParRatePM)</f>
        <v>0</v>
      </c>
      <c r="DU183" s="57">
        <f>IF(ISBLANK(CatTemplate[[#This Row],[St. unit effort]]),0,(CatTemplate[[#This Row],[St. unit effort]] * CatTemplate[[#This Row],[Year20]])*8/ParRatePM)</f>
        <v>0</v>
      </c>
      <c r="DV183" s="54">
        <f>SUM(CatTemplate[[#This Row],[PM1]:[PM20]])</f>
        <v>0</v>
      </c>
      <c r="DW183" s="56">
        <f t="shared" ref="DW183:EL198" si="65">getCost(COLUMN(), ROW(), "Other")</f>
        <v>0</v>
      </c>
      <c r="DX183" s="56">
        <f t="shared" si="65"/>
        <v>0</v>
      </c>
      <c r="DY183" s="56">
        <f t="shared" si="65"/>
        <v>0</v>
      </c>
      <c r="DZ183" s="56">
        <f t="shared" si="65"/>
        <v>0</v>
      </c>
      <c r="EA183" s="56">
        <f t="shared" si="65"/>
        <v>0</v>
      </c>
      <c r="EB183" s="56">
        <f t="shared" si="65"/>
        <v>0</v>
      </c>
      <c r="EC183" s="56">
        <f t="shared" si="65"/>
        <v>0</v>
      </c>
      <c r="ED183" s="56">
        <f t="shared" si="65"/>
        <v>0</v>
      </c>
      <c r="EE183" s="56">
        <f t="shared" si="65"/>
        <v>0</v>
      </c>
      <c r="EF183" s="56">
        <f t="shared" si="65"/>
        <v>0</v>
      </c>
      <c r="EG183" s="56">
        <f t="shared" si="65"/>
        <v>0</v>
      </c>
      <c r="EH183" s="56">
        <f t="shared" si="65"/>
        <v>0</v>
      </c>
      <c r="EI183" s="56">
        <f t="shared" si="65"/>
        <v>0</v>
      </c>
      <c r="EJ183" s="56">
        <f t="shared" si="65"/>
        <v>0</v>
      </c>
      <c r="EK183" s="56">
        <f t="shared" si="65"/>
        <v>0</v>
      </c>
      <c r="EL183" s="56">
        <f t="shared" si="65"/>
        <v>0</v>
      </c>
      <c r="EM183" s="56">
        <f t="shared" si="63"/>
        <v>0</v>
      </c>
      <c r="EN183" s="56">
        <f t="shared" si="63"/>
        <v>0</v>
      </c>
      <c r="EO183" s="56">
        <f t="shared" si="63"/>
        <v>0</v>
      </c>
      <c r="EP183" s="56">
        <f t="shared" si="63"/>
        <v>0</v>
      </c>
      <c r="EQ183" s="30">
        <f>CatTemplate[[#This Row],[Eq. unit cost]] * CatTemplate[[#This Row],[Eq. quantity]]</f>
        <v>0</v>
      </c>
      <c r="ER183" s="30">
        <f>CatTemplate[[#This Row],[Cons. unit cost]] *CatTemplate[[#This Row],[Cons. quantity]]</f>
        <v>0</v>
      </c>
      <c r="ES183" s="30">
        <f>CatTemplate[[#This Row],[Oth. unit cost]] *CatTemplate[[#This Row],[Oth. quantity]]</f>
        <v>0</v>
      </c>
      <c r="ET183" s="55">
        <f>SUM(CatTemplate[[#This Row],[CO1]:[CO20]])</f>
        <v>0</v>
      </c>
      <c r="EU183" s="56">
        <f t="shared" ref="EU183:FJ198" si="66">getCost(COLUMN(), ROW(), "Staff")</f>
        <v>0</v>
      </c>
      <c r="EV183" s="56">
        <f t="shared" si="66"/>
        <v>0</v>
      </c>
      <c r="EW183" s="56">
        <f t="shared" si="66"/>
        <v>0</v>
      </c>
      <c r="EX183" s="56">
        <f t="shared" si="66"/>
        <v>0</v>
      </c>
      <c r="EY183" s="56">
        <f t="shared" si="66"/>
        <v>0</v>
      </c>
      <c r="EZ183" s="56">
        <f t="shared" si="66"/>
        <v>0</v>
      </c>
      <c r="FA183" s="56">
        <f t="shared" si="66"/>
        <v>0</v>
      </c>
      <c r="FB183" s="56">
        <f t="shared" si="66"/>
        <v>0</v>
      </c>
      <c r="FC183" s="56">
        <f t="shared" si="66"/>
        <v>0</v>
      </c>
      <c r="FD183" s="56">
        <f t="shared" si="66"/>
        <v>0</v>
      </c>
      <c r="FE183" s="56">
        <f t="shared" si="66"/>
        <v>0</v>
      </c>
      <c r="FF183" s="56">
        <f t="shared" si="66"/>
        <v>0</v>
      </c>
      <c r="FG183" s="56">
        <f t="shared" si="66"/>
        <v>0</v>
      </c>
      <c r="FH183" s="56">
        <f t="shared" si="66"/>
        <v>0</v>
      </c>
      <c r="FI183" s="56">
        <f t="shared" si="66"/>
        <v>0</v>
      </c>
      <c r="FJ183" s="56">
        <f t="shared" si="66"/>
        <v>0</v>
      </c>
      <c r="FK183" s="56">
        <f t="shared" si="64"/>
        <v>0</v>
      </c>
      <c r="FL183" s="56">
        <f t="shared" si="64"/>
        <v>0</v>
      </c>
      <c r="FM183" s="56">
        <f t="shared" si="64"/>
        <v>0</v>
      </c>
      <c r="FN183" s="56">
        <f t="shared" si="64"/>
        <v>0</v>
      </c>
      <c r="FO183" s="58">
        <f>SUM(CatTemplate[[#This Row],[CS1]:[CS20]])</f>
        <v>0</v>
      </c>
      <c r="FP183" s="59">
        <f>CatTemplate[[#This Row],[Total Oth. cost]]+CatTemplate[[#This Row],[Total St. Cost]]</f>
        <v>0</v>
      </c>
      <c r="FQ183" s="33">
        <f t="shared" si="49"/>
        <v>0</v>
      </c>
      <c r="FR183" s="33">
        <f t="shared" si="50"/>
        <v>0</v>
      </c>
      <c r="FS183" s="30">
        <f>(CatTemplate[[#This Row],[CO1]] + CatTemplate[[#This Row],[CS1]]) * (1 + getRateOHFinal) * getRateMarkupFinal</f>
        <v>0</v>
      </c>
      <c r="FT183" s="30">
        <f>(CatTemplate[[#This Row],[CO2]] + CatTemplate[[#This Row],[CS2]]) * (1 + getRateOHFinal) * getRateMarkupFinal</f>
        <v>0</v>
      </c>
      <c r="FU183" s="30">
        <f>(CatTemplate[[#This Row],[CO3]] + CatTemplate[[#This Row],[CS3]]) * (1 + getRateOHFinal) * getRateMarkupFinal</f>
        <v>0</v>
      </c>
      <c r="FV183" s="30">
        <f>(CatTemplate[[#This Row],[CO4]] + CatTemplate[[#This Row],[CS4]]) * (1 + getRateOHFinal) * getRateMarkupFinal</f>
        <v>0</v>
      </c>
      <c r="FW183" s="30">
        <f>(CatTemplate[[#This Row],[CO5]] + CatTemplate[[#This Row],[CS5]]) * (1 + getRateOHFinal) * getRateMarkupFinal</f>
        <v>0</v>
      </c>
      <c r="FX183" s="30">
        <f>(CatTemplate[[#This Row],[CO6]] + CatTemplate[[#This Row],[CS6]]) * (1 + getRateOHFinal) * getRateMarkupFinal</f>
        <v>0</v>
      </c>
      <c r="FY183" s="30">
        <f>(CatTemplate[[#This Row],[CO7]] + CatTemplate[[#This Row],[CS7]]) * (1 + getRateOHFinal) * getRateMarkupFinal</f>
        <v>0</v>
      </c>
      <c r="FZ183" s="30">
        <f>(CatTemplate[[#This Row],[CO8]] + CatTemplate[[#This Row],[CS8]]) * (1 + getRateOHFinal) * getRateMarkupFinal</f>
        <v>0</v>
      </c>
      <c r="GA183" s="30">
        <f>(CatTemplate[[#This Row],[CO9]] + CatTemplate[[#This Row],[CS9]]) * (1 + getRateOHFinal) * getRateMarkupFinal</f>
        <v>0</v>
      </c>
      <c r="GB183" s="30">
        <f>(CatTemplate[[#This Row],[CO10]] + CatTemplate[[#This Row],[CS10]]) * (1 + getRateOHFinal) * getRateMarkupFinal</f>
        <v>0</v>
      </c>
      <c r="GC183" s="30">
        <f>(CatTemplate[[#This Row],[CO11]] + CatTemplate[[#This Row],[CS11]]) * (1 + getRateOHFinal) * getRateMarkupFinal</f>
        <v>0</v>
      </c>
      <c r="GD183" s="30">
        <f>(CatTemplate[[#This Row],[CO12]] + CatTemplate[[#This Row],[CS12]]) * (1 + getRateOHFinal) * getRateMarkupFinal</f>
        <v>0</v>
      </c>
      <c r="GE183" s="30">
        <f>(CatTemplate[[#This Row],[CO13]] + CatTemplate[[#This Row],[CS13]]) * (1 + getRateOHFinal) * getRateMarkupFinal</f>
        <v>0</v>
      </c>
      <c r="GF183" s="30">
        <f>(CatTemplate[[#This Row],[CO14]] + CatTemplate[[#This Row],[CS14]]) * (1 + getRateOHFinal) * getRateMarkupFinal</f>
        <v>0</v>
      </c>
      <c r="GG183" s="30">
        <f>(CatTemplate[[#This Row],[CO15]] + CatTemplate[[#This Row],[CS15]]) * (1 + getRateOHFinal) * getRateMarkupFinal</f>
        <v>0</v>
      </c>
      <c r="GH183" s="30">
        <f>(CatTemplate[[#This Row],[CO16]] + CatTemplate[[#This Row],[CS16]]) * (1 + getRateOHFinal) * getRateMarkupFinal</f>
        <v>0</v>
      </c>
      <c r="GI183" s="30">
        <f>(CatTemplate[[#This Row],[CO17]] + CatTemplate[[#This Row],[CS17]]) * (1 + getRateOHFinal) * getRateMarkupFinal</f>
        <v>0</v>
      </c>
      <c r="GJ183" s="30">
        <f>(CatTemplate[[#This Row],[CO18]] + CatTemplate[[#This Row],[CS18]]) * (1 + getRateOHFinal) * getRateMarkupFinal</f>
        <v>0</v>
      </c>
      <c r="GK183" s="30">
        <f>(CatTemplate[[#This Row],[CO19]] + CatTemplate[[#This Row],[CS19]]) * (1 + getRateOHFinal) * getRateMarkupFinal</f>
        <v>0</v>
      </c>
      <c r="GL183" s="30">
        <f>(CatTemplate[[#This Row],[CO20]] + CatTemplate[[#This Row],[CS20]]) * (1 + getRateOHFinal) * getRateMarkupFinal</f>
        <v>0</v>
      </c>
      <c r="GM183" s="30" t="e">
        <f t="shared" si="51"/>
        <v>#VALUE!</v>
      </c>
      <c r="GN183" s="30">
        <f t="shared" si="52"/>
        <v>0</v>
      </c>
      <c r="GO183" s="30">
        <f t="shared" si="53"/>
        <v>0</v>
      </c>
      <c r="GP183" s="30">
        <f t="shared" si="54"/>
        <v>0</v>
      </c>
      <c r="GQ183" s="30">
        <f>(CatTemplate[[#This Row],[CO1]]+CatTemplate[[#This Row],[CS1]]) * (1+ getRateOHFinal) * (1 + getRateMarkupFinal)</f>
        <v>0</v>
      </c>
      <c r="GR183" s="30">
        <f>(CatTemplate[[#This Row],[CO2]]+CatTemplate[[#This Row],[CS2]]) * (1+ getRateOHFinal) * (1 + getRateMarkupFinal)</f>
        <v>0</v>
      </c>
      <c r="GS183" s="30">
        <f>(CatTemplate[[#This Row],[CO3]]+CatTemplate[[#This Row],[CS3]]) * (1+ getRateOHFinal) * (1 + getRateMarkupFinal)</f>
        <v>0</v>
      </c>
      <c r="GT183" s="30">
        <f>(CatTemplate[[#This Row],[CO4]]+CatTemplate[[#This Row],[CS4]]) * (1+ getRateOHFinal) * (1 + getRateMarkupFinal)</f>
        <v>0</v>
      </c>
      <c r="GU183" s="30">
        <f>(CatTemplate[[#This Row],[CO5]]+CatTemplate[[#This Row],[CS5]]) * (1+ getRateOHFinal) * (1 + getRateMarkupFinal)</f>
        <v>0</v>
      </c>
      <c r="GV183" s="30">
        <f>(CatTemplate[[#This Row],[CO6]]+CatTemplate[[#This Row],[CS6]]) * (1+ getRateOHFinal) * (1 + getRateMarkupFinal)</f>
        <v>0</v>
      </c>
      <c r="GW183" s="30">
        <f>(CatTemplate[[#This Row],[CO7]]+CatTemplate[[#This Row],[CS7]]) * (1+ getRateOHFinal) * (1 + getRateMarkupFinal)</f>
        <v>0</v>
      </c>
      <c r="GX183" s="30">
        <f>(CatTemplate[[#This Row],[CO8]]+CatTemplate[[#This Row],[CS8]]) * (1+ getRateOHFinal) * (1 + getRateMarkupFinal)</f>
        <v>0</v>
      </c>
      <c r="GY183" s="30">
        <f>(CatTemplate[[#This Row],[CO9]]+CatTemplate[[#This Row],[CS9]]) * (1+ getRateOHFinal) * (1 + getRateMarkupFinal)</f>
        <v>0</v>
      </c>
      <c r="GZ183" s="30">
        <f>(CatTemplate[[#This Row],[CO10]]+CatTemplate[[#This Row],[CS10]]) * (1+ getRateOHFinal) * (1 + getRateMarkupFinal)</f>
        <v>0</v>
      </c>
      <c r="HA183" s="30">
        <f>(CatTemplate[[#This Row],[CO11]]+CatTemplate[[#This Row],[CS11]]) * (1+ getRateOHFinal) * (1 + getRateMarkupFinal)</f>
        <v>0</v>
      </c>
      <c r="HB183" s="30">
        <f>(CatTemplate[[#This Row],[CO12]]+CatTemplate[[#This Row],[CS12]]) * (1+ getRateOHFinal) * (1 + getRateMarkupFinal)</f>
        <v>0</v>
      </c>
      <c r="HC183" s="30">
        <f>(CatTemplate[[#This Row],[CO13]]+CatTemplate[[#This Row],[CS13]]) * (1+ getRateOHFinal) * (1 + getRateMarkupFinal)</f>
        <v>0</v>
      </c>
      <c r="HD183" s="30">
        <f>(CatTemplate[[#This Row],[CO14]]+CatTemplate[[#This Row],[CS14]]) * (1+ getRateOHFinal) * (1 + getRateMarkupFinal)</f>
        <v>0</v>
      </c>
      <c r="HE183" s="30">
        <f>(CatTemplate[[#This Row],[CO15]]+CatTemplate[[#This Row],[CS15]]) * (1+ getRateOHFinal) * (1 + getRateMarkupFinal)</f>
        <v>0</v>
      </c>
      <c r="HF183" s="30">
        <f>(CatTemplate[[#This Row],[CO16]]+CatTemplate[[#This Row],[CS16]]) * (1+ getRateOHFinal) * (1 + getRateMarkupFinal)</f>
        <v>0</v>
      </c>
      <c r="HG183" s="30">
        <f>(CatTemplate[[#This Row],[CO17]]+CatTemplate[[#This Row],[CS17]]) * (1+ getRateOHFinal) * (1 + getRateMarkupFinal)</f>
        <v>0</v>
      </c>
      <c r="HH183" s="30">
        <f>(CatTemplate[[#This Row],[CO18]]+CatTemplate[[#This Row],[CS18]]) * (1+ getRateOHFinal) * (1 + getRateMarkupFinal)</f>
        <v>0</v>
      </c>
      <c r="HI183" s="30">
        <f>(CatTemplate[[#This Row],[CO19]]+CatTemplate[[#This Row],[CS19]]) * (1+ getRateOHFinal) * (1 + getRateMarkupFinal)</f>
        <v>0</v>
      </c>
      <c r="HJ183" s="30">
        <f>(CatTemplate[[#This Row],[CO20]]+CatTemplate[[#This Row],[CS20]]) * (1+ getRateOHFinal) * (1 + getRateMarkupFinal)</f>
        <v>0</v>
      </c>
      <c r="HK183" s="39">
        <f>CatTemplate[[#This Row],[Total cost]]+CatTemplate[[#This Row],[OH Amount]]+CatTemplate[[#This Row],[Markup]]</f>
        <v>0</v>
      </c>
      <c r="HL183" s="63">
        <f>IF(CatTemplate[[#This Row],[Units]]="Days",CatTemplate[[#This Row],[Project quantity]]*CatTemplate[[#This Row],[St. unit effort]],CatTemplate[[#This Row],[Project quantity]])</f>
        <v>0</v>
      </c>
      <c r="HM183" s="287">
        <f>IFERROR(CatTemplate[[#This Row],[Total Price]]/(CatTemplate[[#This Row],[Final Quantity]]),0)</f>
        <v>0</v>
      </c>
      <c r="HN183" s="261"/>
    </row>
    <row r="184" spans="2:222" x14ac:dyDescent="0.2">
      <c r="B184" s="9" t="s">
        <v>75</v>
      </c>
      <c r="C184" s="23">
        <v>2</v>
      </c>
      <c r="D184" s="10" t="s">
        <v>75</v>
      </c>
      <c r="E184" s="25">
        <v>13</v>
      </c>
      <c r="F184" s="19" t="s">
        <v>300</v>
      </c>
      <c r="G184" s="27">
        <v>4</v>
      </c>
      <c r="H184" s="18" t="s">
        <v>303</v>
      </c>
      <c r="I184" s="18"/>
      <c r="J184" s="15"/>
      <c r="K184" s="15"/>
      <c r="L184" s="15" t="s">
        <v>422</v>
      </c>
      <c r="M184" s="15" t="s">
        <v>251</v>
      </c>
      <c r="N184" s="15" t="s">
        <v>858</v>
      </c>
      <c r="O184" s="320"/>
      <c r="P184" s="71"/>
      <c r="Q184" s="108" t="s">
        <v>430</v>
      </c>
      <c r="R184" s="73"/>
      <c r="S184" s="97"/>
      <c r="T184" s="100">
        <f>getEqUnitCost</f>
        <v>0</v>
      </c>
      <c r="U184" s="73">
        <f>getEqUnitEffort</f>
        <v>0</v>
      </c>
      <c r="V184" s="101">
        <f>getEqQuantity</f>
        <v>0</v>
      </c>
      <c r="W184" s="320"/>
      <c r="X184" s="100">
        <f>getConsUnitCost</f>
        <v>0</v>
      </c>
      <c r="Y184" s="73">
        <f>getConsUnitEffort</f>
        <v>0</v>
      </c>
      <c r="Z184" s="14">
        <f>getConsQuantity</f>
        <v>0</v>
      </c>
      <c r="AA184" s="320"/>
      <c r="AB184" s="72"/>
      <c r="AC184" s="112"/>
      <c r="AD184" s="14">
        <f>getOthQuantity</f>
        <v>0</v>
      </c>
      <c r="AE184" s="320"/>
      <c r="AF184" s="28" t="str">
        <f>IF(ISBLANK(CatTemplate[[#This Row],[Resource type]]),"",CatTemplate[[#This Row],[Resource type]])</f>
        <v/>
      </c>
      <c r="AG184" s="242">
        <f>getStaffUnitCost</f>
        <v>0</v>
      </c>
      <c r="AH184" s="113">
        <f>getStaffUnitEffort</f>
        <v>0</v>
      </c>
      <c r="AI184" s="40">
        <f>getStaffQuantity</f>
        <v>0</v>
      </c>
      <c r="AJ184" s="41">
        <f>CatTemplate[[#This Row],[St. quantity]]*8/ParRatePM</f>
        <v>0</v>
      </c>
      <c r="AK184" s="320"/>
      <c r="AL184" s="53" t="str">
        <f>CatTemplate[[#This Row],[Item type]]</f>
        <v>Items</v>
      </c>
      <c r="AM184" s="12">
        <f>SUM(CatTemplate[[#This Row],[Year1]:[Year20]])</f>
        <v>0</v>
      </c>
      <c r="AN184" s="52"/>
      <c r="AO184" s="52"/>
      <c r="AP184" s="52"/>
      <c r="AQ184" s="8"/>
      <c r="AR184" s="8"/>
      <c r="AS184" s="8"/>
      <c r="AT184" s="8"/>
      <c r="AU184" s="8"/>
      <c r="AV184" s="8"/>
      <c r="AW184" s="8"/>
      <c r="AX184" s="8"/>
      <c r="AY184" s="8"/>
      <c r="AZ184" s="8"/>
      <c r="BA184" s="8"/>
      <c r="BB184" s="8"/>
      <c r="BC184" s="8"/>
      <c r="BD184" s="8"/>
      <c r="BE184" s="8"/>
      <c r="BF184" s="8"/>
      <c r="BG184" s="36"/>
      <c r="BH184" s="320"/>
      <c r="BI184" s="37" t="str">
        <f>getCostCategory</f>
        <v>03 Subcontracting costs</v>
      </c>
      <c r="BJ184" s="37" t="str">
        <f>getSection</f>
        <v>02 Patient visits and data collection</v>
      </c>
      <c r="BK184" s="32" t="str">
        <f>getObject</f>
        <v>Patient visits and data collection</v>
      </c>
      <c r="BL184" s="30">
        <f>IFERROR(getUnitCost * IF(CatTemplate[[#This Row],[Cost Category Comp.]]="01 Staff costs", 1,1),0)</f>
        <v>0</v>
      </c>
      <c r="BM184" s="29">
        <f>IF(AND(ISBLANK(CatTemplate[[#This Row],[Eq. unit cost]]),ISBLANK(CatTemplate[[#This Row],[Cons. unit cost]]),ISBLANK(CatTemplate[[#This Row],[Oth. unit cost]])), 0, IF(getUnitEffort =0,1,getUnitEffort) * CatTemplate[[#This Row],[Year1]])</f>
        <v>0</v>
      </c>
      <c r="BN184" s="29">
        <f>IF(AND(ISBLANK(CatTemplate[[#This Row],[Eq. unit cost]]),ISBLANK(CatTemplate[[#This Row],[Cons. unit cost]]),ISBLANK(CatTemplate[[#This Row],[Oth. unit cost]])), 0, IF(getUnitEffort =0,1,getUnitEffort) * CatTemplate[[#This Row],[Year2]])</f>
        <v>0</v>
      </c>
      <c r="BO184" s="29">
        <f>IF(AND(ISBLANK(CatTemplate[[#This Row],[Eq. unit cost]]),ISBLANK(CatTemplate[[#This Row],[Cons. unit cost]]),ISBLANK(CatTemplate[[#This Row],[Oth. unit cost]])), 0, IF(getUnitEffort =0,1,getUnitEffort) * CatTemplate[[#This Row],[Year3]])</f>
        <v>0</v>
      </c>
      <c r="BP184" s="29">
        <f>IF(AND(ISBLANK(CatTemplate[[#This Row],[Eq. unit cost]]),ISBLANK(CatTemplate[[#This Row],[Cons. unit cost]]),ISBLANK(CatTemplate[[#This Row],[Oth. unit cost]])), 0, IF(getUnitEffort =0,1,getUnitEffort) * CatTemplate[[#This Row],[Year4]])</f>
        <v>0</v>
      </c>
      <c r="BQ184" s="29">
        <f>IF(AND(ISBLANK(CatTemplate[[#This Row],[Eq. unit cost]]),ISBLANK(CatTemplate[[#This Row],[Cons. unit cost]]),ISBLANK(CatTemplate[[#This Row],[Oth. unit cost]])), 0, IF(getUnitEffort =0,1,getUnitEffort) * CatTemplate[[#This Row],[Year5]])</f>
        <v>0</v>
      </c>
      <c r="BR184" s="29">
        <f>IF(AND(ISBLANK(CatTemplate[[#This Row],[Eq. unit cost]]),ISBLANK(CatTemplate[[#This Row],[Cons. unit cost]]),ISBLANK(CatTemplate[[#This Row],[Oth. unit cost]])), 0, IF(getUnitEffort =0,1,getUnitEffort) * CatTemplate[[#This Row],[Year6]])</f>
        <v>0</v>
      </c>
      <c r="BS184" s="29">
        <f>IF(AND(ISBLANK(CatTemplate[[#This Row],[Eq. unit cost]]),ISBLANK(CatTemplate[[#This Row],[Cons. unit cost]]),ISBLANK(CatTemplate[[#This Row],[Oth. unit cost]])), 0, IF(getUnitEffort =0,1,getUnitEffort) * CatTemplate[[#This Row],[Year7]])</f>
        <v>0</v>
      </c>
      <c r="BT184" s="29">
        <f>IF(AND(ISBLANK(CatTemplate[[#This Row],[Eq. unit cost]]),ISBLANK(CatTemplate[[#This Row],[Cons. unit cost]]),ISBLANK(CatTemplate[[#This Row],[Oth. unit cost]])), 0, IF(getUnitEffort =0,1,getUnitEffort) * CatTemplate[[#This Row],[Year8]])</f>
        <v>0</v>
      </c>
      <c r="BU184" s="29">
        <f>IF(AND(ISBLANK(CatTemplate[[#This Row],[Eq. unit cost]]),ISBLANK(CatTemplate[[#This Row],[Cons. unit cost]]),ISBLANK(CatTemplate[[#This Row],[Oth. unit cost]])), 0, IF(getUnitEffort =0,1,getUnitEffort) * CatTemplate[[#This Row],[Year9]])</f>
        <v>0</v>
      </c>
      <c r="BV184" s="29">
        <f>IF(AND(ISBLANK(CatTemplate[[#This Row],[Eq. unit cost]]),ISBLANK(CatTemplate[[#This Row],[Cons. unit cost]]),ISBLANK(CatTemplate[[#This Row],[Oth. unit cost]])), 0, IF(getUnitEffort =0,1,getUnitEffort) * CatTemplate[[#This Row],[Year10]])</f>
        <v>0</v>
      </c>
      <c r="BW184" s="29">
        <f>IF(AND(ISBLANK(CatTemplate[[#This Row],[Eq. unit cost]]),ISBLANK(CatTemplate[[#This Row],[Cons. unit cost]]),ISBLANK(CatTemplate[[#This Row],[Oth. unit cost]])), 0, IF(getUnitEffort =0,1,getUnitEffort) * CatTemplate[[#This Row],[Year11]])</f>
        <v>0</v>
      </c>
      <c r="BX184" s="29">
        <f>IF(AND(ISBLANK(CatTemplate[[#This Row],[Eq. unit cost]]),ISBLANK(CatTemplate[[#This Row],[Cons. unit cost]]),ISBLANK(CatTemplate[[#This Row],[Oth. unit cost]])), 0, IF(getUnitEffort =0,1,getUnitEffort) * CatTemplate[[#This Row],[Year12]])</f>
        <v>0</v>
      </c>
      <c r="BY184" s="29">
        <f>IF(AND(ISBLANK(CatTemplate[[#This Row],[Eq. unit cost]]),ISBLANK(CatTemplate[[#This Row],[Cons. unit cost]]),ISBLANK(CatTemplate[[#This Row],[Oth. unit cost]])), 0, IF(getUnitEffort =0,1,getUnitEffort) * CatTemplate[[#This Row],[Year13]])</f>
        <v>0</v>
      </c>
      <c r="BZ184" s="29">
        <f>IF(AND(ISBLANK(CatTemplate[[#This Row],[Eq. unit cost]]),ISBLANK(CatTemplate[[#This Row],[Cons. unit cost]]),ISBLANK(CatTemplate[[#This Row],[Oth. unit cost]])), 0, IF(getUnitEffort =0,1,getUnitEffort) * CatTemplate[[#This Row],[Year14]])</f>
        <v>0</v>
      </c>
      <c r="CA184" s="29">
        <f>IF(AND(ISBLANK(CatTemplate[[#This Row],[Eq. unit cost]]),ISBLANK(CatTemplate[[#This Row],[Cons. unit cost]]),ISBLANK(CatTemplate[[#This Row],[Oth. unit cost]])), 0, IF(getUnitEffort =0,1,getUnitEffort) * CatTemplate[[#This Row],[Year15]])</f>
        <v>0</v>
      </c>
      <c r="CB184" s="29">
        <f>IF(AND(ISBLANK(CatTemplate[[#This Row],[Eq. unit cost]]),ISBLANK(CatTemplate[[#This Row],[Cons. unit cost]]),ISBLANK(CatTemplate[[#This Row],[Oth. unit cost]])), 0, IF(getUnitEffort =0,1,getUnitEffort) * CatTemplate[[#This Row],[Year16]])</f>
        <v>0</v>
      </c>
      <c r="CC184" s="29">
        <f>IF(AND(ISBLANK(CatTemplate[[#This Row],[Eq. unit cost]]),ISBLANK(CatTemplate[[#This Row],[Cons. unit cost]]),ISBLANK(CatTemplate[[#This Row],[Oth. unit cost]])), 0, IF(getUnitEffort =0,1,getUnitEffort) * CatTemplate[[#This Row],[Year17]])</f>
        <v>0</v>
      </c>
      <c r="CD184" s="29">
        <f>IF(AND(ISBLANK(CatTemplate[[#This Row],[Eq. unit cost]]),ISBLANK(CatTemplate[[#This Row],[Cons. unit cost]]),ISBLANK(CatTemplate[[#This Row],[Oth. unit cost]])), 0, IF(getUnitEffort =0,1,getUnitEffort) * CatTemplate[[#This Row],[Year18]])</f>
        <v>0</v>
      </c>
      <c r="CE184" s="29">
        <f>IF(AND(ISBLANK(CatTemplate[[#This Row],[Eq. unit cost]]),ISBLANK(CatTemplate[[#This Row],[Cons. unit cost]]),ISBLANK(CatTemplate[[#This Row],[Oth. unit cost]])), 0, IF(getUnitEffort =0,1,getUnitEffort) * CatTemplate[[#This Row],[Year19]])</f>
        <v>0</v>
      </c>
      <c r="CF184" s="29">
        <f>IF(AND(ISBLANK(CatTemplate[[#This Row],[Eq. unit cost]]),ISBLANK(CatTemplate[[#This Row],[Cons. unit cost]]),ISBLANK(CatTemplate[[#This Row],[Oth. unit cost]])), 0, IF(getUnitEffort =0,1,getUnitEffort) * CatTemplate[[#This Row],[Year20]])</f>
        <v>0</v>
      </c>
      <c r="CG184" s="45">
        <f>SUM(CatTemplate[[#This Row],[Q1]:[Q20]])</f>
        <v>0</v>
      </c>
      <c r="CH184" s="29">
        <f>IF(ISBLANK(CatTemplate[[#This Row],[St. unit effort]]),0,(CatTemplate[[#This Row],[St. unit effort]] * CatTemplate[[#This Row],[Year1]]))</f>
        <v>0</v>
      </c>
      <c r="CI184" s="29">
        <f>IF(ISBLANK(CatTemplate[[#This Row],[St. unit effort]]),0,(CatTemplate[[#This Row],[St. unit effort]] * CatTemplate[[#This Row],[Year2]]))</f>
        <v>0</v>
      </c>
      <c r="CJ184" s="29">
        <f>IF(ISBLANK(CatTemplate[[#This Row],[St. unit effort]]),0,(CatTemplate[[#This Row],[St. unit effort]] * CatTemplate[[#This Row],[Year3]]))</f>
        <v>0</v>
      </c>
      <c r="CK184" s="29">
        <f>IF(ISBLANK(CatTemplate[[#This Row],[St. unit effort]]),0,(CatTemplate[[#This Row],[St. unit effort]] * CatTemplate[[#This Row],[Year4]]))</f>
        <v>0</v>
      </c>
      <c r="CL184" s="29">
        <f>IF(ISBLANK(CatTemplate[[#This Row],[St. unit effort]]),0,(CatTemplate[[#This Row],[St. unit effort]] * CatTemplate[[#This Row],[Year5]]))</f>
        <v>0</v>
      </c>
      <c r="CM184" s="29">
        <f>IF(ISBLANK(CatTemplate[[#This Row],[St. unit effort]]),0,(CatTemplate[[#This Row],[St. unit effort]] * CatTemplate[[#This Row],[Year6]]))</f>
        <v>0</v>
      </c>
      <c r="CN184" s="29">
        <f>IF(ISBLANK(CatTemplate[[#This Row],[St. unit effort]]),0,(CatTemplate[[#This Row],[St. unit effort]] * CatTemplate[[#This Row],[Year7]]))</f>
        <v>0</v>
      </c>
      <c r="CO184" s="29">
        <f>IF(ISBLANK(CatTemplate[[#This Row],[St. unit effort]]),0,(CatTemplate[[#This Row],[St. unit effort]] * CatTemplate[[#This Row],[Year8]]))</f>
        <v>0</v>
      </c>
      <c r="CP184" s="29">
        <f>IF(ISBLANK(CatTemplate[[#This Row],[St. unit effort]]),0,(CatTemplate[[#This Row],[St. unit effort]] * CatTemplate[[#This Row],[Year9]]))</f>
        <v>0</v>
      </c>
      <c r="CQ184" s="29">
        <f>IF(ISBLANK(CatTemplate[[#This Row],[St. unit effort]]),0,(CatTemplate[[#This Row],[St. unit effort]] * CatTemplate[[#This Row],[Year10]]))</f>
        <v>0</v>
      </c>
      <c r="CR184" s="29">
        <f>IF(ISBLANK(CatTemplate[[#This Row],[St. unit effort]]),0,(CatTemplate[[#This Row],[St. unit effort]] * CatTemplate[[#This Row],[Year11]]))</f>
        <v>0</v>
      </c>
      <c r="CS184" s="29">
        <f>IF(ISBLANK(CatTemplate[[#This Row],[St. unit effort]]),0,(CatTemplate[[#This Row],[St. unit effort]] * CatTemplate[[#This Row],[Year12]]))</f>
        <v>0</v>
      </c>
      <c r="CT184" s="29">
        <f>IF(ISBLANK(CatTemplate[[#This Row],[St. unit effort]]),0,(CatTemplate[[#This Row],[St. unit effort]] * CatTemplate[[#This Row],[Year13]]))</f>
        <v>0</v>
      </c>
      <c r="CU184" s="29">
        <f>IF(ISBLANK(CatTemplate[[#This Row],[St. unit effort]]),0,(CatTemplate[[#This Row],[St. unit effort]] * CatTemplate[[#This Row],[Year14]]))</f>
        <v>0</v>
      </c>
      <c r="CV184" s="29">
        <f>IF(ISBLANK(CatTemplate[[#This Row],[St. unit effort]]),0,(CatTemplate[[#This Row],[St. unit effort]] * CatTemplate[[#This Row],[Year15]]))</f>
        <v>0</v>
      </c>
      <c r="CW184" s="29">
        <f>IF(ISBLANK(CatTemplate[[#This Row],[St. unit effort]]),0,(CatTemplate[[#This Row],[St. unit effort]] * CatTemplate[[#This Row],[Year16]]))</f>
        <v>0</v>
      </c>
      <c r="CX184" s="29">
        <f>IF(ISBLANK(CatTemplate[[#This Row],[St. unit effort]]),0,(CatTemplate[[#This Row],[St. unit effort]] * CatTemplate[[#This Row],[Year17]]))</f>
        <v>0</v>
      </c>
      <c r="CY184" s="29">
        <f>IF(ISBLANK(CatTemplate[[#This Row],[St. unit effort]]),0,(CatTemplate[[#This Row],[St. unit effort]] * CatTemplate[[#This Row],[Year18]]))</f>
        <v>0</v>
      </c>
      <c r="CZ184" s="29">
        <f>IF(ISBLANK(CatTemplate[[#This Row],[St. unit effort]]),0,(CatTemplate[[#This Row],[St. unit effort]] * CatTemplate[[#This Row],[Year19]]))</f>
        <v>0</v>
      </c>
      <c r="DA184" s="29">
        <f>IF(ISBLANK(CatTemplate[[#This Row],[St. unit effort]]),0,(CatTemplate[[#This Row],[St. unit effort]] * CatTemplate[[#This Row],[Year20]]))</f>
        <v>0</v>
      </c>
      <c r="DB184" s="57">
        <f>IF(ISBLANK(CatTemplate[[#This Row],[St. unit effort]]),0,(CatTemplate[[#This Row],[St. unit effort]] * CatTemplate[[#This Row],[Year1]])*8/ParRatePM)</f>
        <v>0</v>
      </c>
      <c r="DC184" s="57">
        <f>IF(ISBLANK(CatTemplate[[#This Row],[St. unit effort]]),0,(CatTemplate[[#This Row],[St. unit effort]] * CatTemplate[[#This Row],[Year2]])*8/ParRatePM)</f>
        <v>0</v>
      </c>
      <c r="DD184" s="57">
        <f>IF(ISBLANK(CatTemplate[[#This Row],[St. unit effort]]),0,(CatTemplate[[#This Row],[St. unit effort]] * CatTemplate[[#This Row],[Year3]])*8/ParRatePM)</f>
        <v>0</v>
      </c>
      <c r="DE184" s="57">
        <f>IF(ISBLANK(CatTemplate[[#This Row],[St. unit effort]]),0,(CatTemplate[[#This Row],[St. unit effort]] * CatTemplate[[#This Row],[Year4]])*8/ParRatePM)</f>
        <v>0</v>
      </c>
      <c r="DF184" s="57">
        <f>IF(ISBLANK(CatTemplate[[#This Row],[St. unit effort]]),0,(CatTemplate[[#This Row],[St. unit effort]] * CatTemplate[[#This Row],[Year5]])*8/ParRatePM)</f>
        <v>0</v>
      </c>
      <c r="DG184" s="57">
        <f>IF(ISBLANK(CatTemplate[[#This Row],[St. unit effort]]),0,(CatTemplate[[#This Row],[St. unit effort]] * CatTemplate[[#This Row],[Year6]])*8/ParRatePM)</f>
        <v>0</v>
      </c>
      <c r="DH184" s="57">
        <f>IF(ISBLANK(CatTemplate[[#This Row],[St. unit effort]]),0,(CatTemplate[[#This Row],[St. unit effort]] * CatTemplate[[#This Row],[Year7]])*8/ParRatePM)</f>
        <v>0</v>
      </c>
      <c r="DI184" s="57">
        <f>IF(ISBLANK(CatTemplate[[#This Row],[St. unit effort]]),0,(CatTemplate[[#This Row],[St. unit effort]] * CatTemplate[[#This Row],[Year8]])*8/ParRatePM)</f>
        <v>0</v>
      </c>
      <c r="DJ184" s="57">
        <f>IF(ISBLANK(CatTemplate[[#This Row],[St. unit effort]]),0,(CatTemplate[[#This Row],[St. unit effort]] * CatTemplate[[#This Row],[Year9]])*8/ParRatePM)</f>
        <v>0</v>
      </c>
      <c r="DK184" s="57">
        <f>IF(ISBLANK(CatTemplate[[#This Row],[St. unit effort]]),0,(CatTemplate[[#This Row],[St. unit effort]] * CatTemplate[[#This Row],[Year10]])*8/ParRatePM)</f>
        <v>0</v>
      </c>
      <c r="DL184" s="57">
        <f>IF(ISBLANK(CatTemplate[[#This Row],[St. unit effort]]),0,(CatTemplate[[#This Row],[St. unit effort]] * CatTemplate[[#This Row],[Year11]])*8/ParRatePM)</f>
        <v>0</v>
      </c>
      <c r="DM184" s="57">
        <f>IF(ISBLANK(CatTemplate[[#This Row],[St. unit effort]]),0,(CatTemplate[[#This Row],[St. unit effort]] * CatTemplate[[#This Row],[Year12]])*8/ParRatePM)</f>
        <v>0</v>
      </c>
      <c r="DN184" s="57">
        <f>IF(ISBLANK(CatTemplate[[#This Row],[St. unit effort]]),0,(CatTemplate[[#This Row],[St. unit effort]] * CatTemplate[[#This Row],[Year13]])*8/ParRatePM)</f>
        <v>0</v>
      </c>
      <c r="DO184" s="57">
        <f>IF(ISBLANK(CatTemplate[[#This Row],[St. unit effort]]),0,(CatTemplate[[#This Row],[St. unit effort]] * CatTemplate[[#This Row],[Year14]])*8/ParRatePM)</f>
        <v>0</v>
      </c>
      <c r="DP184" s="57">
        <f>IF(ISBLANK(CatTemplate[[#This Row],[St. unit effort]]),0,(CatTemplate[[#This Row],[St. unit effort]] * CatTemplate[[#This Row],[Year15]])*8/ParRatePM)</f>
        <v>0</v>
      </c>
      <c r="DQ184" s="57">
        <f>IF(ISBLANK(CatTemplate[[#This Row],[St. unit effort]]),0,(CatTemplate[[#This Row],[St. unit effort]] * CatTemplate[[#This Row],[Year16]])*8/ParRatePM)</f>
        <v>0</v>
      </c>
      <c r="DR184" s="57">
        <f>IF(ISBLANK(CatTemplate[[#This Row],[St. unit effort]]),0,(CatTemplate[[#This Row],[St. unit effort]] * CatTemplate[[#This Row],[Year17]])*8/ParRatePM)</f>
        <v>0</v>
      </c>
      <c r="DS184" s="57">
        <f>IF(ISBLANK(CatTemplate[[#This Row],[St. unit effort]]),0,(CatTemplate[[#This Row],[St. unit effort]] * CatTemplate[[#This Row],[Year18]])*8/ParRatePM)</f>
        <v>0</v>
      </c>
      <c r="DT184" s="57">
        <f>IF(ISBLANK(CatTemplate[[#This Row],[St. unit effort]]),0,(CatTemplate[[#This Row],[St. unit effort]] * CatTemplate[[#This Row],[Year19]])*8/ParRatePM)</f>
        <v>0</v>
      </c>
      <c r="DU184" s="57">
        <f>IF(ISBLANK(CatTemplate[[#This Row],[St. unit effort]]),0,(CatTemplate[[#This Row],[St. unit effort]] * CatTemplate[[#This Row],[Year20]])*8/ParRatePM)</f>
        <v>0</v>
      </c>
      <c r="DV184" s="54">
        <f>SUM(CatTemplate[[#This Row],[PM1]:[PM20]])</f>
        <v>0</v>
      </c>
      <c r="DW184" s="56">
        <f t="shared" si="65"/>
        <v>0</v>
      </c>
      <c r="DX184" s="56">
        <f t="shared" si="65"/>
        <v>0</v>
      </c>
      <c r="DY184" s="56">
        <f t="shared" si="65"/>
        <v>0</v>
      </c>
      <c r="DZ184" s="56">
        <f t="shared" si="65"/>
        <v>0</v>
      </c>
      <c r="EA184" s="56">
        <f t="shared" si="65"/>
        <v>0</v>
      </c>
      <c r="EB184" s="56">
        <f t="shared" si="65"/>
        <v>0</v>
      </c>
      <c r="EC184" s="56">
        <f t="shared" si="65"/>
        <v>0</v>
      </c>
      <c r="ED184" s="56">
        <f t="shared" si="65"/>
        <v>0</v>
      </c>
      <c r="EE184" s="56">
        <f t="shared" si="65"/>
        <v>0</v>
      </c>
      <c r="EF184" s="56">
        <f t="shared" si="65"/>
        <v>0</v>
      </c>
      <c r="EG184" s="56">
        <f t="shared" si="65"/>
        <v>0</v>
      </c>
      <c r="EH184" s="56">
        <f t="shared" si="65"/>
        <v>0</v>
      </c>
      <c r="EI184" s="56">
        <f t="shared" si="65"/>
        <v>0</v>
      </c>
      <c r="EJ184" s="56">
        <f t="shared" si="65"/>
        <v>0</v>
      </c>
      <c r="EK184" s="56">
        <f t="shared" si="65"/>
        <v>0</v>
      </c>
      <c r="EL184" s="56">
        <f t="shared" si="65"/>
        <v>0</v>
      </c>
      <c r="EM184" s="56">
        <f t="shared" si="63"/>
        <v>0</v>
      </c>
      <c r="EN184" s="56">
        <f t="shared" si="63"/>
        <v>0</v>
      </c>
      <c r="EO184" s="56">
        <f t="shared" si="63"/>
        <v>0</v>
      </c>
      <c r="EP184" s="56">
        <f t="shared" si="63"/>
        <v>0</v>
      </c>
      <c r="EQ184" s="30">
        <f>CatTemplate[[#This Row],[Eq. unit cost]] * CatTemplate[[#This Row],[Eq. quantity]]</f>
        <v>0</v>
      </c>
      <c r="ER184" s="30">
        <f>CatTemplate[[#This Row],[Cons. unit cost]] *CatTemplate[[#This Row],[Cons. quantity]]</f>
        <v>0</v>
      </c>
      <c r="ES184" s="30">
        <f>CatTemplate[[#This Row],[Oth. unit cost]] *CatTemplate[[#This Row],[Oth. quantity]]</f>
        <v>0</v>
      </c>
      <c r="ET184" s="55">
        <f>SUM(CatTemplate[[#This Row],[CO1]:[CO20]])</f>
        <v>0</v>
      </c>
      <c r="EU184" s="56">
        <f t="shared" si="66"/>
        <v>0</v>
      </c>
      <c r="EV184" s="56">
        <f t="shared" si="66"/>
        <v>0</v>
      </c>
      <c r="EW184" s="56">
        <f t="shared" si="66"/>
        <v>0</v>
      </c>
      <c r="EX184" s="56">
        <f t="shared" si="66"/>
        <v>0</v>
      </c>
      <c r="EY184" s="56">
        <f t="shared" si="66"/>
        <v>0</v>
      </c>
      <c r="EZ184" s="56">
        <f t="shared" si="66"/>
        <v>0</v>
      </c>
      <c r="FA184" s="56">
        <f t="shared" si="66"/>
        <v>0</v>
      </c>
      <c r="FB184" s="56">
        <f t="shared" si="66"/>
        <v>0</v>
      </c>
      <c r="FC184" s="56">
        <f t="shared" si="66"/>
        <v>0</v>
      </c>
      <c r="FD184" s="56">
        <f t="shared" si="66"/>
        <v>0</v>
      </c>
      <c r="FE184" s="56">
        <f t="shared" si="66"/>
        <v>0</v>
      </c>
      <c r="FF184" s="56">
        <f t="shared" si="66"/>
        <v>0</v>
      </c>
      <c r="FG184" s="56">
        <f t="shared" si="66"/>
        <v>0</v>
      </c>
      <c r="FH184" s="56">
        <f t="shared" si="66"/>
        <v>0</v>
      </c>
      <c r="FI184" s="56">
        <f t="shared" si="66"/>
        <v>0</v>
      </c>
      <c r="FJ184" s="56">
        <f t="shared" si="66"/>
        <v>0</v>
      </c>
      <c r="FK184" s="56">
        <f t="shared" si="64"/>
        <v>0</v>
      </c>
      <c r="FL184" s="56">
        <f t="shared" si="64"/>
        <v>0</v>
      </c>
      <c r="FM184" s="56">
        <f t="shared" si="64"/>
        <v>0</v>
      </c>
      <c r="FN184" s="56">
        <f t="shared" si="64"/>
        <v>0</v>
      </c>
      <c r="FO184" s="58">
        <f>SUM(CatTemplate[[#This Row],[CS1]:[CS20]])</f>
        <v>0</v>
      </c>
      <c r="FP184" s="59">
        <f>CatTemplate[[#This Row],[Total Oth. cost]]+CatTemplate[[#This Row],[Total St. Cost]]</f>
        <v>0</v>
      </c>
      <c r="FQ184" s="33">
        <f t="shared" si="49"/>
        <v>0</v>
      </c>
      <c r="FR184" s="33">
        <f t="shared" si="50"/>
        <v>0</v>
      </c>
      <c r="FS184" s="30">
        <f>(CatTemplate[[#This Row],[CO1]] + CatTemplate[[#This Row],[CS1]]) * (1 + getRateOHFinal) * getRateMarkupFinal</f>
        <v>0</v>
      </c>
      <c r="FT184" s="30">
        <f>(CatTemplate[[#This Row],[CO2]] + CatTemplate[[#This Row],[CS2]]) * (1 + getRateOHFinal) * getRateMarkupFinal</f>
        <v>0</v>
      </c>
      <c r="FU184" s="30">
        <f>(CatTemplate[[#This Row],[CO3]] + CatTemplate[[#This Row],[CS3]]) * (1 + getRateOHFinal) * getRateMarkupFinal</f>
        <v>0</v>
      </c>
      <c r="FV184" s="30">
        <f>(CatTemplate[[#This Row],[CO4]] + CatTemplate[[#This Row],[CS4]]) * (1 + getRateOHFinal) * getRateMarkupFinal</f>
        <v>0</v>
      </c>
      <c r="FW184" s="30">
        <f>(CatTemplate[[#This Row],[CO5]] + CatTemplate[[#This Row],[CS5]]) * (1 + getRateOHFinal) * getRateMarkupFinal</f>
        <v>0</v>
      </c>
      <c r="FX184" s="30">
        <f>(CatTemplate[[#This Row],[CO6]] + CatTemplate[[#This Row],[CS6]]) * (1 + getRateOHFinal) * getRateMarkupFinal</f>
        <v>0</v>
      </c>
      <c r="FY184" s="30">
        <f>(CatTemplate[[#This Row],[CO7]] + CatTemplate[[#This Row],[CS7]]) * (1 + getRateOHFinal) * getRateMarkupFinal</f>
        <v>0</v>
      </c>
      <c r="FZ184" s="30">
        <f>(CatTemplate[[#This Row],[CO8]] + CatTemplate[[#This Row],[CS8]]) * (1 + getRateOHFinal) * getRateMarkupFinal</f>
        <v>0</v>
      </c>
      <c r="GA184" s="30">
        <f>(CatTemplate[[#This Row],[CO9]] + CatTemplate[[#This Row],[CS9]]) * (1 + getRateOHFinal) * getRateMarkupFinal</f>
        <v>0</v>
      </c>
      <c r="GB184" s="30">
        <f>(CatTemplate[[#This Row],[CO10]] + CatTemplate[[#This Row],[CS10]]) * (1 + getRateOHFinal) * getRateMarkupFinal</f>
        <v>0</v>
      </c>
      <c r="GC184" s="30">
        <f>(CatTemplate[[#This Row],[CO11]] + CatTemplate[[#This Row],[CS11]]) * (1 + getRateOHFinal) * getRateMarkupFinal</f>
        <v>0</v>
      </c>
      <c r="GD184" s="30">
        <f>(CatTemplate[[#This Row],[CO12]] + CatTemplate[[#This Row],[CS12]]) * (1 + getRateOHFinal) * getRateMarkupFinal</f>
        <v>0</v>
      </c>
      <c r="GE184" s="30">
        <f>(CatTemplate[[#This Row],[CO13]] + CatTemplate[[#This Row],[CS13]]) * (1 + getRateOHFinal) * getRateMarkupFinal</f>
        <v>0</v>
      </c>
      <c r="GF184" s="30">
        <f>(CatTemplate[[#This Row],[CO14]] + CatTemplate[[#This Row],[CS14]]) * (1 + getRateOHFinal) * getRateMarkupFinal</f>
        <v>0</v>
      </c>
      <c r="GG184" s="30">
        <f>(CatTemplate[[#This Row],[CO15]] + CatTemplate[[#This Row],[CS15]]) * (1 + getRateOHFinal) * getRateMarkupFinal</f>
        <v>0</v>
      </c>
      <c r="GH184" s="30">
        <f>(CatTemplate[[#This Row],[CO16]] + CatTemplate[[#This Row],[CS16]]) * (1 + getRateOHFinal) * getRateMarkupFinal</f>
        <v>0</v>
      </c>
      <c r="GI184" s="30">
        <f>(CatTemplate[[#This Row],[CO17]] + CatTemplate[[#This Row],[CS17]]) * (1 + getRateOHFinal) * getRateMarkupFinal</f>
        <v>0</v>
      </c>
      <c r="GJ184" s="30">
        <f>(CatTemplate[[#This Row],[CO18]] + CatTemplate[[#This Row],[CS18]]) * (1 + getRateOHFinal) * getRateMarkupFinal</f>
        <v>0</v>
      </c>
      <c r="GK184" s="30">
        <f>(CatTemplate[[#This Row],[CO19]] + CatTemplate[[#This Row],[CS19]]) * (1 + getRateOHFinal) * getRateMarkupFinal</f>
        <v>0</v>
      </c>
      <c r="GL184" s="30">
        <f>(CatTemplate[[#This Row],[CO20]] + CatTemplate[[#This Row],[CS20]]) * (1 + getRateOHFinal) * getRateMarkupFinal</f>
        <v>0</v>
      </c>
      <c r="GM184" s="30" t="e">
        <f t="shared" si="51"/>
        <v>#VALUE!</v>
      </c>
      <c r="GN184" s="30">
        <f t="shared" si="52"/>
        <v>0</v>
      </c>
      <c r="GO184" s="30">
        <f t="shared" si="53"/>
        <v>0</v>
      </c>
      <c r="GP184" s="30">
        <f t="shared" si="54"/>
        <v>0</v>
      </c>
      <c r="GQ184" s="30">
        <f>(CatTemplate[[#This Row],[CO1]]+CatTemplate[[#This Row],[CS1]]) * (1+ getRateOHFinal) * (1 + getRateMarkupFinal)</f>
        <v>0</v>
      </c>
      <c r="GR184" s="30">
        <f>(CatTemplate[[#This Row],[CO2]]+CatTemplate[[#This Row],[CS2]]) * (1+ getRateOHFinal) * (1 + getRateMarkupFinal)</f>
        <v>0</v>
      </c>
      <c r="GS184" s="30">
        <f>(CatTemplate[[#This Row],[CO3]]+CatTemplate[[#This Row],[CS3]]) * (1+ getRateOHFinal) * (1 + getRateMarkupFinal)</f>
        <v>0</v>
      </c>
      <c r="GT184" s="30">
        <f>(CatTemplate[[#This Row],[CO4]]+CatTemplate[[#This Row],[CS4]]) * (1+ getRateOHFinal) * (1 + getRateMarkupFinal)</f>
        <v>0</v>
      </c>
      <c r="GU184" s="30">
        <f>(CatTemplate[[#This Row],[CO5]]+CatTemplate[[#This Row],[CS5]]) * (1+ getRateOHFinal) * (1 + getRateMarkupFinal)</f>
        <v>0</v>
      </c>
      <c r="GV184" s="30">
        <f>(CatTemplate[[#This Row],[CO6]]+CatTemplate[[#This Row],[CS6]]) * (1+ getRateOHFinal) * (1 + getRateMarkupFinal)</f>
        <v>0</v>
      </c>
      <c r="GW184" s="30">
        <f>(CatTemplate[[#This Row],[CO7]]+CatTemplate[[#This Row],[CS7]]) * (1+ getRateOHFinal) * (1 + getRateMarkupFinal)</f>
        <v>0</v>
      </c>
      <c r="GX184" s="30">
        <f>(CatTemplate[[#This Row],[CO8]]+CatTemplate[[#This Row],[CS8]]) * (1+ getRateOHFinal) * (1 + getRateMarkupFinal)</f>
        <v>0</v>
      </c>
      <c r="GY184" s="30">
        <f>(CatTemplate[[#This Row],[CO9]]+CatTemplate[[#This Row],[CS9]]) * (1+ getRateOHFinal) * (1 + getRateMarkupFinal)</f>
        <v>0</v>
      </c>
      <c r="GZ184" s="30">
        <f>(CatTemplate[[#This Row],[CO10]]+CatTemplate[[#This Row],[CS10]]) * (1+ getRateOHFinal) * (1 + getRateMarkupFinal)</f>
        <v>0</v>
      </c>
      <c r="HA184" s="30">
        <f>(CatTemplate[[#This Row],[CO11]]+CatTemplate[[#This Row],[CS11]]) * (1+ getRateOHFinal) * (1 + getRateMarkupFinal)</f>
        <v>0</v>
      </c>
      <c r="HB184" s="30">
        <f>(CatTemplate[[#This Row],[CO12]]+CatTemplate[[#This Row],[CS12]]) * (1+ getRateOHFinal) * (1 + getRateMarkupFinal)</f>
        <v>0</v>
      </c>
      <c r="HC184" s="30">
        <f>(CatTemplate[[#This Row],[CO13]]+CatTemplate[[#This Row],[CS13]]) * (1+ getRateOHFinal) * (1 + getRateMarkupFinal)</f>
        <v>0</v>
      </c>
      <c r="HD184" s="30">
        <f>(CatTemplate[[#This Row],[CO14]]+CatTemplate[[#This Row],[CS14]]) * (1+ getRateOHFinal) * (1 + getRateMarkupFinal)</f>
        <v>0</v>
      </c>
      <c r="HE184" s="30">
        <f>(CatTemplate[[#This Row],[CO15]]+CatTemplate[[#This Row],[CS15]]) * (1+ getRateOHFinal) * (1 + getRateMarkupFinal)</f>
        <v>0</v>
      </c>
      <c r="HF184" s="30">
        <f>(CatTemplate[[#This Row],[CO16]]+CatTemplate[[#This Row],[CS16]]) * (1+ getRateOHFinal) * (1 + getRateMarkupFinal)</f>
        <v>0</v>
      </c>
      <c r="HG184" s="30">
        <f>(CatTemplate[[#This Row],[CO17]]+CatTemplate[[#This Row],[CS17]]) * (1+ getRateOHFinal) * (1 + getRateMarkupFinal)</f>
        <v>0</v>
      </c>
      <c r="HH184" s="30">
        <f>(CatTemplate[[#This Row],[CO18]]+CatTemplate[[#This Row],[CS18]]) * (1+ getRateOHFinal) * (1 + getRateMarkupFinal)</f>
        <v>0</v>
      </c>
      <c r="HI184" s="30">
        <f>(CatTemplate[[#This Row],[CO19]]+CatTemplate[[#This Row],[CS19]]) * (1+ getRateOHFinal) * (1 + getRateMarkupFinal)</f>
        <v>0</v>
      </c>
      <c r="HJ184" s="30">
        <f>(CatTemplate[[#This Row],[CO20]]+CatTemplate[[#This Row],[CS20]]) * (1+ getRateOHFinal) * (1 + getRateMarkupFinal)</f>
        <v>0</v>
      </c>
      <c r="HK184" s="39">
        <f>CatTemplate[[#This Row],[Total cost]]+CatTemplate[[#This Row],[OH Amount]]+CatTemplate[[#This Row],[Markup]]</f>
        <v>0</v>
      </c>
      <c r="HL184" s="63">
        <f>IF(CatTemplate[[#This Row],[Units]]="Days",CatTemplate[[#This Row],[Project quantity]]*CatTemplate[[#This Row],[St. unit effort]],CatTemplate[[#This Row],[Project quantity]])</f>
        <v>0</v>
      </c>
      <c r="HM184" s="287">
        <f>IFERROR(CatTemplate[[#This Row],[Total Price]]/(CatTemplate[[#This Row],[Final Quantity]]),0)</f>
        <v>0</v>
      </c>
      <c r="HN184" s="261"/>
    </row>
    <row r="185" spans="2:222" x14ac:dyDescent="0.2">
      <c r="B185" s="9" t="s">
        <v>75</v>
      </c>
      <c r="C185" s="23">
        <v>2</v>
      </c>
      <c r="D185" s="10" t="s">
        <v>75</v>
      </c>
      <c r="E185" s="25">
        <v>13</v>
      </c>
      <c r="F185" s="19" t="s">
        <v>300</v>
      </c>
      <c r="G185" s="27">
        <v>5</v>
      </c>
      <c r="H185" s="18" t="s">
        <v>304</v>
      </c>
      <c r="I185" s="18"/>
      <c r="J185" s="15"/>
      <c r="K185" s="15"/>
      <c r="L185" s="15" t="s">
        <v>422</v>
      </c>
      <c r="M185" s="15" t="s">
        <v>251</v>
      </c>
      <c r="N185" s="15" t="s">
        <v>858</v>
      </c>
      <c r="O185" s="320"/>
      <c r="P185" s="71"/>
      <c r="Q185" s="108" t="s">
        <v>430</v>
      </c>
      <c r="R185" s="73"/>
      <c r="S185" s="97"/>
      <c r="T185" s="100">
        <f>getEqUnitCost</f>
        <v>0</v>
      </c>
      <c r="U185" s="73">
        <f>getEqUnitEffort</f>
        <v>0</v>
      </c>
      <c r="V185" s="101">
        <f>getEqQuantity</f>
        <v>0</v>
      </c>
      <c r="W185" s="320"/>
      <c r="X185" s="100">
        <f>getConsUnitCost</f>
        <v>0</v>
      </c>
      <c r="Y185" s="73">
        <f>getConsUnitEffort</f>
        <v>0</v>
      </c>
      <c r="Z185" s="14">
        <f>getConsQuantity</f>
        <v>0</v>
      </c>
      <c r="AA185" s="320"/>
      <c r="AB185" s="72"/>
      <c r="AC185" s="112"/>
      <c r="AD185" s="14">
        <f>getOthQuantity</f>
        <v>0</v>
      </c>
      <c r="AE185" s="320"/>
      <c r="AF185" s="28" t="str">
        <f>IF(ISBLANK(CatTemplate[[#This Row],[Resource type]]),"",CatTemplate[[#This Row],[Resource type]])</f>
        <v/>
      </c>
      <c r="AG185" s="242">
        <f>getStaffUnitCost</f>
        <v>0</v>
      </c>
      <c r="AH185" s="113">
        <f>getStaffUnitEffort</f>
        <v>0</v>
      </c>
      <c r="AI185" s="40">
        <f>getStaffQuantity</f>
        <v>0</v>
      </c>
      <c r="AJ185" s="41">
        <f>CatTemplate[[#This Row],[St. quantity]]*8/ParRatePM</f>
        <v>0</v>
      </c>
      <c r="AK185" s="320"/>
      <c r="AL185" s="53" t="str">
        <f>CatTemplate[[#This Row],[Item type]]</f>
        <v>Items</v>
      </c>
      <c r="AM185" s="12">
        <f>SUM(CatTemplate[[#This Row],[Year1]:[Year20]])</f>
        <v>0</v>
      </c>
      <c r="AN185" s="52"/>
      <c r="AO185" s="52"/>
      <c r="AP185" s="52"/>
      <c r="AQ185" s="8"/>
      <c r="AR185" s="8"/>
      <c r="AS185" s="8"/>
      <c r="AT185" s="8"/>
      <c r="AU185" s="8"/>
      <c r="AV185" s="8"/>
      <c r="AW185" s="8"/>
      <c r="AX185" s="8"/>
      <c r="AY185" s="8"/>
      <c r="AZ185" s="8"/>
      <c r="BA185" s="8"/>
      <c r="BB185" s="8"/>
      <c r="BC185" s="8"/>
      <c r="BD185" s="8"/>
      <c r="BE185" s="8"/>
      <c r="BF185" s="8"/>
      <c r="BG185" s="36"/>
      <c r="BH185" s="320"/>
      <c r="BI185" s="37" t="str">
        <f>getCostCategory</f>
        <v>03 Subcontracting costs</v>
      </c>
      <c r="BJ185" s="37" t="str">
        <f>getSection</f>
        <v>02 Patient visits and data collection</v>
      </c>
      <c r="BK185" s="32" t="str">
        <f>getObject</f>
        <v>Patient visits and data collection</v>
      </c>
      <c r="BL185" s="30">
        <f>IFERROR(getUnitCost * IF(CatTemplate[[#This Row],[Cost Category Comp.]]="01 Staff costs", 1,1),0)</f>
        <v>0</v>
      </c>
      <c r="BM185" s="29">
        <f>IF(AND(ISBLANK(CatTemplate[[#This Row],[Eq. unit cost]]),ISBLANK(CatTemplate[[#This Row],[Cons. unit cost]]),ISBLANK(CatTemplate[[#This Row],[Oth. unit cost]])), 0, IF(getUnitEffort =0,1,getUnitEffort) * CatTemplate[[#This Row],[Year1]])</f>
        <v>0</v>
      </c>
      <c r="BN185" s="29">
        <f>IF(AND(ISBLANK(CatTemplate[[#This Row],[Eq. unit cost]]),ISBLANK(CatTemplate[[#This Row],[Cons. unit cost]]),ISBLANK(CatTemplate[[#This Row],[Oth. unit cost]])), 0, IF(getUnitEffort =0,1,getUnitEffort) * CatTemplate[[#This Row],[Year2]])</f>
        <v>0</v>
      </c>
      <c r="BO185" s="29">
        <f>IF(AND(ISBLANK(CatTemplate[[#This Row],[Eq. unit cost]]),ISBLANK(CatTemplate[[#This Row],[Cons. unit cost]]),ISBLANK(CatTemplate[[#This Row],[Oth. unit cost]])), 0, IF(getUnitEffort =0,1,getUnitEffort) * CatTemplate[[#This Row],[Year3]])</f>
        <v>0</v>
      </c>
      <c r="BP185" s="29">
        <f>IF(AND(ISBLANK(CatTemplate[[#This Row],[Eq. unit cost]]),ISBLANK(CatTemplate[[#This Row],[Cons. unit cost]]),ISBLANK(CatTemplate[[#This Row],[Oth. unit cost]])), 0, IF(getUnitEffort =0,1,getUnitEffort) * CatTemplate[[#This Row],[Year4]])</f>
        <v>0</v>
      </c>
      <c r="BQ185" s="29">
        <f>IF(AND(ISBLANK(CatTemplate[[#This Row],[Eq. unit cost]]),ISBLANK(CatTemplate[[#This Row],[Cons. unit cost]]),ISBLANK(CatTemplate[[#This Row],[Oth. unit cost]])), 0, IF(getUnitEffort =0,1,getUnitEffort) * CatTemplate[[#This Row],[Year5]])</f>
        <v>0</v>
      </c>
      <c r="BR185" s="29">
        <f>IF(AND(ISBLANK(CatTemplate[[#This Row],[Eq. unit cost]]),ISBLANK(CatTemplate[[#This Row],[Cons. unit cost]]),ISBLANK(CatTemplate[[#This Row],[Oth. unit cost]])), 0, IF(getUnitEffort =0,1,getUnitEffort) * CatTemplate[[#This Row],[Year6]])</f>
        <v>0</v>
      </c>
      <c r="BS185" s="29">
        <f>IF(AND(ISBLANK(CatTemplate[[#This Row],[Eq. unit cost]]),ISBLANK(CatTemplate[[#This Row],[Cons. unit cost]]),ISBLANK(CatTemplate[[#This Row],[Oth. unit cost]])), 0, IF(getUnitEffort =0,1,getUnitEffort) * CatTemplate[[#This Row],[Year7]])</f>
        <v>0</v>
      </c>
      <c r="BT185" s="29">
        <f>IF(AND(ISBLANK(CatTemplate[[#This Row],[Eq. unit cost]]),ISBLANK(CatTemplate[[#This Row],[Cons. unit cost]]),ISBLANK(CatTemplate[[#This Row],[Oth. unit cost]])), 0, IF(getUnitEffort =0,1,getUnitEffort) * CatTemplate[[#This Row],[Year8]])</f>
        <v>0</v>
      </c>
      <c r="BU185" s="29">
        <f>IF(AND(ISBLANK(CatTemplate[[#This Row],[Eq. unit cost]]),ISBLANK(CatTemplate[[#This Row],[Cons. unit cost]]),ISBLANK(CatTemplate[[#This Row],[Oth. unit cost]])), 0, IF(getUnitEffort =0,1,getUnitEffort) * CatTemplate[[#This Row],[Year9]])</f>
        <v>0</v>
      </c>
      <c r="BV185" s="29">
        <f>IF(AND(ISBLANK(CatTemplate[[#This Row],[Eq. unit cost]]),ISBLANK(CatTemplate[[#This Row],[Cons. unit cost]]),ISBLANK(CatTemplate[[#This Row],[Oth. unit cost]])), 0, IF(getUnitEffort =0,1,getUnitEffort) * CatTemplate[[#This Row],[Year10]])</f>
        <v>0</v>
      </c>
      <c r="BW185" s="29">
        <f>IF(AND(ISBLANK(CatTemplate[[#This Row],[Eq. unit cost]]),ISBLANK(CatTemplate[[#This Row],[Cons. unit cost]]),ISBLANK(CatTemplate[[#This Row],[Oth. unit cost]])), 0, IF(getUnitEffort =0,1,getUnitEffort) * CatTemplate[[#This Row],[Year11]])</f>
        <v>0</v>
      </c>
      <c r="BX185" s="29">
        <f>IF(AND(ISBLANK(CatTemplate[[#This Row],[Eq. unit cost]]),ISBLANK(CatTemplate[[#This Row],[Cons. unit cost]]),ISBLANK(CatTemplate[[#This Row],[Oth. unit cost]])), 0, IF(getUnitEffort =0,1,getUnitEffort) * CatTemplate[[#This Row],[Year12]])</f>
        <v>0</v>
      </c>
      <c r="BY185" s="29">
        <f>IF(AND(ISBLANK(CatTemplate[[#This Row],[Eq. unit cost]]),ISBLANK(CatTemplate[[#This Row],[Cons. unit cost]]),ISBLANK(CatTemplate[[#This Row],[Oth. unit cost]])), 0, IF(getUnitEffort =0,1,getUnitEffort) * CatTemplate[[#This Row],[Year13]])</f>
        <v>0</v>
      </c>
      <c r="BZ185" s="29">
        <f>IF(AND(ISBLANK(CatTemplate[[#This Row],[Eq. unit cost]]),ISBLANK(CatTemplate[[#This Row],[Cons. unit cost]]),ISBLANK(CatTemplate[[#This Row],[Oth. unit cost]])), 0, IF(getUnitEffort =0,1,getUnitEffort) * CatTemplate[[#This Row],[Year14]])</f>
        <v>0</v>
      </c>
      <c r="CA185" s="29">
        <f>IF(AND(ISBLANK(CatTemplate[[#This Row],[Eq. unit cost]]),ISBLANK(CatTemplate[[#This Row],[Cons. unit cost]]),ISBLANK(CatTemplate[[#This Row],[Oth. unit cost]])), 0, IF(getUnitEffort =0,1,getUnitEffort) * CatTemplate[[#This Row],[Year15]])</f>
        <v>0</v>
      </c>
      <c r="CB185" s="29">
        <f>IF(AND(ISBLANK(CatTemplate[[#This Row],[Eq. unit cost]]),ISBLANK(CatTemplate[[#This Row],[Cons. unit cost]]),ISBLANK(CatTemplate[[#This Row],[Oth. unit cost]])), 0, IF(getUnitEffort =0,1,getUnitEffort) * CatTemplate[[#This Row],[Year16]])</f>
        <v>0</v>
      </c>
      <c r="CC185" s="29">
        <f>IF(AND(ISBLANK(CatTemplate[[#This Row],[Eq. unit cost]]),ISBLANK(CatTemplate[[#This Row],[Cons. unit cost]]),ISBLANK(CatTemplate[[#This Row],[Oth. unit cost]])), 0, IF(getUnitEffort =0,1,getUnitEffort) * CatTemplate[[#This Row],[Year17]])</f>
        <v>0</v>
      </c>
      <c r="CD185" s="29">
        <f>IF(AND(ISBLANK(CatTemplate[[#This Row],[Eq. unit cost]]),ISBLANK(CatTemplate[[#This Row],[Cons. unit cost]]),ISBLANK(CatTemplate[[#This Row],[Oth. unit cost]])), 0, IF(getUnitEffort =0,1,getUnitEffort) * CatTemplate[[#This Row],[Year18]])</f>
        <v>0</v>
      </c>
      <c r="CE185" s="29">
        <f>IF(AND(ISBLANK(CatTemplate[[#This Row],[Eq. unit cost]]),ISBLANK(CatTemplate[[#This Row],[Cons. unit cost]]),ISBLANK(CatTemplate[[#This Row],[Oth. unit cost]])), 0, IF(getUnitEffort =0,1,getUnitEffort) * CatTemplate[[#This Row],[Year19]])</f>
        <v>0</v>
      </c>
      <c r="CF185" s="29">
        <f>IF(AND(ISBLANK(CatTemplate[[#This Row],[Eq. unit cost]]),ISBLANK(CatTemplate[[#This Row],[Cons. unit cost]]),ISBLANK(CatTemplate[[#This Row],[Oth. unit cost]])), 0, IF(getUnitEffort =0,1,getUnitEffort) * CatTemplate[[#This Row],[Year20]])</f>
        <v>0</v>
      </c>
      <c r="CG185" s="45">
        <f>SUM(CatTemplate[[#This Row],[Q1]:[Q20]])</f>
        <v>0</v>
      </c>
      <c r="CH185" s="29">
        <f>IF(ISBLANK(CatTemplate[[#This Row],[St. unit effort]]),0,(CatTemplate[[#This Row],[St. unit effort]] * CatTemplate[[#This Row],[Year1]]))</f>
        <v>0</v>
      </c>
      <c r="CI185" s="29">
        <f>IF(ISBLANK(CatTemplate[[#This Row],[St. unit effort]]),0,(CatTemplate[[#This Row],[St. unit effort]] * CatTemplate[[#This Row],[Year2]]))</f>
        <v>0</v>
      </c>
      <c r="CJ185" s="29">
        <f>IF(ISBLANK(CatTemplate[[#This Row],[St. unit effort]]),0,(CatTemplate[[#This Row],[St. unit effort]] * CatTemplate[[#This Row],[Year3]]))</f>
        <v>0</v>
      </c>
      <c r="CK185" s="29">
        <f>IF(ISBLANK(CatTemplate[[#This Row],[St. unit effort]]),0,(CatTemplate[[#This Row],[St. unit effort]] * CatTemplate[[#This Row],[Year4]]))</f>
        <v>0</v>
      </c>
      <c r="CL185" s="29">
        <f>IF(ISBLANK(CatTemplate[[#This Row],[St. unit effort]]),0,(CatTemplate[[#This Row],[St. unit effort]] * CatTemplate[[#This Row],[Year5]]))</f>
        <v>0</v>
      </c>
      <c r="CM185" s="29">
        <f>IF(ISBLANK(CatTemplate[[#This Row],[St. unit effort]]),0,(CatTemplate[[#This Row],[St. unit effort]] * CatTemplate[[#This Row],[Year6]]))</f>
        <v>0</v>
      </c>
      <c r="CN185" s="29">
        <f>IF(ISBLANK(CatTemplate[[#This Row],[St. unit effort]]),0,(CatTemplate[[#This Row],[St. unit effort]] * CatTemplate[[#This Row],[Year7]]))</f>
        <v>0</v>
      </c>
      <c r="CO185" s="29">
        <f>IF(ISBLANK(CatTemplate[[#This Row],[St. unit effort]]),0,(CatTemplate[[#This Row],[St. unit effort]] * CatTemplate[[#This Row],[Year8]]))</f>
        <v>0</v>
      </c>
      <c r="CP185" s="29">
        <f>IF(ISBLANK(CatTemplate[[#This Row],[St. unit effort]]),0,(CatTemplate[[#This Row],[St. unit effort]] * CatTemplate[[#This Row],[Year9]]))</f>
        <v>0</v>
      </c>
      <c r="CQ185" s="29">
        <f>IF(ISBLANK(CatTemplate[[#This Row],[St. unit effort]]),0,(CatTemplate[[#This Row],[St. unit effort]] * CatTemplate[[#This Row],[Year10]]))</f>
        <v>0</v>
      </c>
      <c r="CR185" s="29">
        <f>IF(ISBLANK(CatTemplate[[#This Row],[St. unit effort]]),0,(CatTemplate[[#This Row],[St. unit effort]] * CatTemplate[[#This Row],[Year11]]))</f>
        <v>0</v>
      </c>
      <c r="CS185" s="29">
        <f>IF(ISBLANK(CatTemplate[[#This Row],[St. unit effort]]),0,(CatTemplate[[#This Row],[St. unit effort]] * CatTemplate[[#This Row],[Year12]]))</f>
        <v>0</v>
      </c>
      <c r="CT185" s="29">
        <f>IF(ISBLANK(CatTemplate[[#This Row],[St. unit effort]]),0,(CatTemplate[[#This Row],[St. unit effort]] * CatTemplate[[#This Row],[Year13]]))</f>
        <v>0</v>
      </c>
      <c r="CU185" s="29">
        <f>IF(ISBLANK(CatTemplate[[#This Row],[St. unit effort]]),0,(CatTemplate[[#This Row],[St. unit effort]] * CatTemplate[[#This Row],[Year14]]))</f>
        <v>0</v>
      </c>
      <c r="CV185" s="29">
        <f>IF(ISBLANK(CatTemplate[[#This Row],[St. unit effort]]),0,(CatTemplate[[#This Row],[St. unit effort]] * CatTemplate[[#This Row],[Year15]]))</f>
        <v>0</v>
      </c>
      <c r="CW185" s="29">
        <f>IF(ISBLANK(CatTemplate[[#This Row],[St. unit effort]]),0,(CatTemplate[[#This Row],[St. unit effort]] * CatTemplate[[#This Row],[Year16]]))</f>
        <v>0</v>
      </c>
      <c r="CX185" s="29">
        <f>IF(ISBLANK(CatTemplate[[#This Row],[St. unit effort]]),0,(CatTemplate[[#This Row],[St. unit effort]] * CatTemplate[[#This Row],[Year17]]))</f>
        <v>0</v>
      </c>
      <c r="CY185" s="29">
        <f>IF(ISBLANK(CatTemplate[[#This Row],[St. unit effort]]),0,(CatTemplate[[#This Row],[St. unit effort]] * CatTemplate[[#This Row],[Year18]]))</f>
        <v>0</v>
      </c>
      <c r="CZ185" s="29">
        <f>IF(ISBLANK(CatTemplate[[#This Row],[St. unit effort]]),0,(CatTemplate[[#This Row],[St. unit effort]] * CatTemplate[[#This Row],[Year19]]))</f>
        <v>0</v>
      </c>
      <c r="DA185" s="29">
        <f>IF(ISBLANK(CatTemplate[[#This Row],[St. unit effort]]),0,(CatTemplate[[#This Row],[St. unit effort]] * CatTemplate[[#This Row],[Year20]]))</f>
        <v>0</v>
      </c>
      <c r="DB185" s="57">
        <f>IF(ISBLANK(CatTemplate[[#This Row],[St. unit effort]]),0,(CatTemplate[[#This Row],[St. unit effort]] * CatTemplate[[#This Row],[Year1]])*8/ParRatePM)</f>
        <v>0</v>
      </c>
      <c r="DC185" s="57">
        <f>IF(ISBLANK(CatTemplate[[#This Row],[St. unit effort]]),0,(CatTemplate[[#This Row],[St. unit effort]] * CatTemplate[[#This Row],[Year2]])*8/ParRatePM)</f>
        <v>0</v>
      </c>
      <c r="DD185" s="57">
        <f>IF(ISBLANK(CatTemplate[[#This Row],[St. unit effort]]),0,(CatTemplate[[#This Row],[St. unit effort]] * CatTemplate[[#This Row],[Year3]])*8/ParRatePM)</f>
        <v>0</v>
      </c>
      <c r="DE185" s="57">
        <f>IF(ISBLANK(CatTemplate[[#This Row],[St. unit effort]]),0,(CatTemplate[[#This Row],[St. unit effort]] * CatTemplate[[#This Row],[Year4]])*8/ParRatePM)</f>
        <v>0</v>
      </c>
      <c r="DF185" s="57">
        <f>IF(ISBLANK(CatTemplate[[#This Row],[St. unit effort]]),0,(CatTemplate[[#This Row],[St. unit effort]] * CatTemplate[[#This Row],[Year5]])*8/ParRatePM)</f>
        <v>0</v>
      </c>
      <c r="DG185" s="57">
        <f>IF(ISBLANK(CatTemplate[[#This Row],[St. unit effort]]),0,(CatTemplate[[#This Row],[St. unit effort]] * CatTemplate[[#This Row],[Year6]])*8/ParRatePM)</f>
        <v>0</v>
      </c>
      <c r="DH185" s="57">
        <f>IF(ISBLANK(CatTemplate[[#This Row],[St. unit effort]]),0,(CatTemplate[[#This Row],[St. unit effort]] * CatTemplate[[#This Row],[Year7]])*8/ParRatePM)</f>
        <v>0</v>
      </c>
      <c r="DI185" s="57">
        <f>IF(ISBLANK(CatTemplate[[#This Row],[St. unit effort]]),0,(CatTemplate[[#This Row],[St. unit effort]] * CatTemplate[[#This Row],[Year8]])*8/ParRatePM)</f>
        <v>0</v>
      </c>
      <c r="DJ185" s="57">
        <f>IF(ISBLANK(CatTemplate[[#This Row],[St. unit effort]]),0,(CatTemplate[[#This Row],[St. unit effort]] * CatTemplate[[#This Row],[Year9]])*8/ParRatePM)</f>
        <v>0</v>
      </c>
      <c r="DK185" s="57">
        <f>IF(ISBLANK(CatTemplate[[#This Row],[St. unit effort]]),0,(CatTemplate[[#This Row],[St. unit effort]] * CatTemplate[[#This Row],[Year10]])*8/ParRatePM)</f>
        <v>0</v>
      </c>
      <c r="DL185" s="57">
        <f>IF(ISBLANK(CatTemplate[[#This Row],[St. unit effort]]),0,(CatTemplate[[#This Row],[St. unit effort]] * CatTemplate[[#This Row],[Year11]])*8/ParRatePM)</f>
        <v>0</v>
      </c>
      <c r="DM185" s="57">
        <f>IF(ISBLANK(CatTemplate[[#This Row],[St. unit effort]]),0,(CatTemplate[[#This Row],[St. unit effort]] * CatTemplate[[#This Row],[Year12]])*8/ParRatePM)</f>
        <v>0</v>
      </c>
      <c r="DN185" s="57">
        <f>IF(ISBLANK(CatTemplate[[#This Row],[St. unit effort]]),0,(CatTemplate[[#This Row],[St. unit effort]] * CatTemplate[[#This Row],[Year13]])*8/ParRatePM)</f>
        <v>0</v>
      </c>
      <c r="DO185" s="57">
        <f>IF(ISBLANK(CatTemplate[[#This Row],[St. unit effort]]),0,(CatTemplate[[#This Row],[St. unit effort]] * CatTemplate[[#This Row],[Year14]])*8/ParRatePM)</f>
        <v>0</v>
      </c>
      <c r="DP185" s="57">
        <f>IF(ISBLANK(CatTemplate[[#This Row],[St. unit effort]]),0,(CatTemplate[[#This Row],[St. unit effort]] * CatTemplate[[#This Row],[Year15]])*8/ParRatePM)</f>
        <v>0</v>
      </c>
      <c r="DQ185" s="57">
        <f>IF(ISBLANK(CatTemplate[[#This Row],[St. unit effort]]),0,(CatTemplate[[#This Row],[St. unit effort]] * CatTemplate[[#This Row],[Year16]])*8/ParRatePM)</f>
        <v>0</v>
      </c>
      <c r="DR185" s="57">
        <f>IF(ISBLANK(CatTemplate[[#This Row],[St. unit effort]]),0,(CatTemplate[[#This Row],[St. unit effort]] * CatTemplate[[#This Row],[Year17]])*8/ParRatePM)</f>
        <v>0</v>
      </c>
      <c r="DS185" s="57">
        <f>IF(ISBLANK(CatTemplate[[#This Row],[St. unit effort]]),0,(CatTemplate[[#This Row],[St. unit effort]] * CatTemplate[[#This Row],[Year18]])*8/ParRatePM)</f>
        <v>0</v>
      </c>
      <c r="DT185" s="57">
        <f>IF(ISBLANK(CatTemplate[[#This Row],[St. unit effort]]),0,(CatTemplate[[#This Row],[St. unit effort]] * CatTemplate[[#This Row],[Year19]])*8/ParRatePM)</f>
        <v>0</v>
      </c>
      <c r="DU185" s="57">
        <f>IF(ISBLANK(CatTemplate[[#This Row],[St. unit effort]]),0,(CatTemplate[[#This Row],[St. unit effort]] * CatTemplate[[#This Row],[Year20]])*8/ParRatePM)</f>
        <v>0</v>
      </c>
      <c r="DV185" s="54">
        <f>SUM(CatTemplate[[#This Row],[PM1]:[PM20]])</f>
        <v>0</v>
      </c>
      <c r="DW185" s="56">
        <f t="shared" si="65"/>
        <v>0</v>
      </c>
      <c r="DX185" s="56">
        <f t="shared" si="65"/>
        <v>0</v>
      </c>
      <c r="DY185" s="56">
        <f t="shared" si="65"/>
        <v>0</v>
      </c>
      <c r="DZ185" s="56">
        <f t="shared" si="65"/>
        <v>0</v>
      </c>
      <c r="EA185" s="56">
        <f t="shared" si="65"/>
        <v>0</v>
      </c>
      <c r="EB185" s="56">
        <f t="shared" si="65"/>
        <v>0</v>
      </c>
      <c r="EC185" s="56">
        <f t="shared" si="65"/>
        <v>0</v>
      </c>
      <c r="ED185" s="56">
        <f t="shared" si="65"/>
        <v>0</v>
      </c>
      <c r="EE185" s="56">
        <f t="shared" si="65"/>
        <v>0</v>
      </c>
      <c r="EF185" s="56">
        <f t="shared" si="65"/>
        <v>0</v>
      </c>
      <c r="EG185" s="56">
        <f t="shared" si="65"/>
        <v>0</v>
      </c>
      <c r="EH185" s="56">
        <f t="shared" si="65"/>
        <v>0</v>
      </c>
      <c r="EI185" s="56">
        <f t="shared" si="65"/>
        <v>0</v>
      </c>
      <c r="EJ185" s="56">
        <f t="shared" si="65"/>
        <v>0</v>
      </c>
      <c r="EK185" s="56">
        <f t="shared" si="65"/>
        <v>0</v>
      </c>
      <c r="EL185" s="56">
        <f t="shared" si="65"/>
        <v>0</v>
      </c>
      <c r="EM185" s="56">
        <f t="shared" si="63"/>
        <v>0</v>
      </c>
      <c r="EN185" s="56">
        <f t="shared" si="63"/>
        <v>0</v>
      </c>
      <c r="EO185" s="56">
        <f t="shared" si="63"/>
        <v>0</v>
      </c>
      <c r="EP185" s="56">
        <f t="shared" si="63"/>
        <v>0</v>
      </c>
      <c r="EQ185" s="30">
        <f>CatTemplate[[#This Row],[Eq. unit cost]] * CatTemplate[[#This Row],[Eq. quantity]]</f>
        <v>0</v>
      </c>
      <c r="ER185" s="30">
        <f>CatTemplate[[#This Row],[Cons. unit cost]] *CatTemplate[[#This Row],[Cons. quantity]]</f>
        <v>0</v>
      </c>
      <c r="ES185" s="30">
        <f>CatTemplate[[#This Row],[Oth. unit cost]] *CatTemplate[[#This Row],[Oth. quantity]]</f>
        <v>0</v>
      </c>
      <c r="ET185" s="55">
        <f>SUM(CatTemplate[[#This Row],[CO1]:[CO20]])</f>
        <v>0</v>
      </c>
      <c r="EU185" s="56">
        <f t="shared" si="66"/>
        <v>0</v>
      </c>
      <c r="EV185" s="56">
        <f t="shared" si="66"/>
        <v>0</v>
      </c>
      <c r="EW185" s="56">
        <f t="shared" si="66"/>
        <v>0</v>
      </c>
      <c r="EX185" s="56">
        <f t="shared" si="66"/>
        <v>0</v>
      </c>
      <c r="EY185" s="56">
        <f t="shared" si="66"/>
        <v>0</v>
      </c>
      <c r="EZ185" s="56">
        <f t="shared" si="66"/>
        <v>0</v>
      </c>
      <c r="FA185" s="56">
        <f t="shared" si="66"/>
        <v>0</v>
      </c>
      <c r="FB185" s="56">
        <f t="shared" si="66"/>
        <v>0</v>
      </c>
      <c r="FC185" s="56">
        <f t="shared" si="66"/>
        <v>0</v>
      </c>
      <c r="FD185" s="56">
        <f t="shared" si="66"/>
        <v>0</v>
      </c>
      <c r="FE185" s="56">
        <f t="shared" si="66"/>
        <v>0</v>
      </c>
      <c r="FF185" s="56">
        <f t="shared" si="66"/>
        <v>0</v>
      </c>
      <c r="FG185" s="56">
        <f t="shared" si="66"/>
        <v>0</v>
      </c>
      <c r="FH185" s="56">
        <f t="shared" si="66"/>
        <v>0</v>
      </c>
      <c r="FI185" s="56">
        <f t="shared" si="66"/>
        <v>0</v>
      </c>
      <c r="FJ185" s="56">
        <f t="shared" si="66"/>
        <v>0</v>
      </c>
      <c r="FK185" s="56">
        <f t="shared" si="64"/>
        <v>0</v>
      </c>
      <c r="FL185" s="56">
        <f t="shared" si="64"/>
        <v>0</v>
      </c>
      <c r="FM185" s="56">
        <f t="shared" si="64"/>
        <v>0</v>
      </c>
      <c r="FN185" s="56">
        <f t="shared" si="64"/>
        <v>0</v>
      </c>
      <c r="FO185" s="58">
        <f>SUM(CatTemplate[[#This Row],[CS1]:[CS20]])</f>
        <v>0</v>
      </c>
      <c r="FP185" s="59">
        <f>CatTemplate[[#This Row],[Total Oth. cost]]+CatTemplate[[#This Row],[Total St. Cost]]</f>
        <v>0</v>
      </c>
      <c r="FQ185" s="33">
        <f t="shared" si="49"/>
        <v>0</v>
      </c>
      <c r="FR185" s="33">
        <f t="shared" si="50"/>
        <v>0</v>
      </c>
      <c r="FS185" s="30">
        <f>(CatTemplate[[#This Row],[CO1]] + CatTemplate[[#This Row],[CS1]]) * (1 + getRateOHFinal) * getRateMarkupFinal</f>
        <v>0</v>
      </c>
      <c r="FT185" s="30">
        <f>(CatTemplate[[#This Row],[CO2]] + CatTemplate[[#This Row],[CS2]]) * (1 + getRateOHFinal) * getRateMarkupFinal</f>
        <v>0</v>
      </c>
      <c r="FU185" s="30">
        <f>(CatTemplate[[#This Row],[CO3]] + CatTemplate[[#This Row],[CS3]]) * (1 + getRateOHFinal) * getRateMarkupFinal</f>
        <v>0</v>
      </c>
      <c r="FV185" s="30">
        <f>(CatTemplate[[#This Row],[CO4]] + CatTemplate[[#This Row],[CS4]]) * (1 + getRateOHFinal) * getRateMarkupFinal</f>
        <v>0</v>
      </c>
      <c r="FW185" s="30">
        <f>(CatTemplate[[#This Row],[CO5]] + CatTemplate[[#This Row],[CS5]]) * (1 + getRateOHFinal) * getRateMarkupFinal</f>
        <v>0</v>
      </c>
      <c r="FX185" s="30">
        <f>(CatTemplate[[#This Row],[CO6]] + CatTemplate[[#This Row],[CS6]]) * (1 + getRateOHFinal) * getRateMarkupFinal</f>
        <v>0</v>
      </c>
      <c r="FY185" s="30">
        <f>(CatTemplate[[#This Row],[CO7]] + CatTemplate[[#This Row],[CS7]]) * (1 + getRateOHFinal) * getRateMarkupFinal</f>
        <v>0</v>
      </c>
      <c r="FZ185" s="30">
        <f>(CatTemplate[[#This Row],[CO8]] + CatTemplate[[#This Row],[CS8]]) * (1 + getRateOHFinal) * getRateMarkupFinal</f>
        <v>0</v>
      </c>
      <c r="GA185" s="30">
        <f>(CatTemplate[[#This Row],[CO9]] + CatTemplate[[#This Row],[CS9]]) * (1 + getRateOHFinal) * getRateMarkupFinal</f>
        <v>0</v>
      </c>
      <c r="GB185" s="30">
        <f>(CatTemplate[[#This Row],[CO10]] + CatTemplate[[#This Row],[CS10]]) * (1 + getRateOHFinal) * getRateMarkupFinal</f>
        <v>0</v>
      </c>
      <c r="GC185" s="30">
        <f>(CatTemplate[[#This Row],[CO11]] + CatTemplate[[#This Row],[CS11]]) * (1 + getRateOHFinal) * getRateMarkupFinal</f>
        <v>0</v>
      </c>
      <c r="GD185" s="30">
        <f>(CatTemplate[[#This Row],[CO12]] + CatTemplate[[#This Row],[CS12]]) * (1 + getRateOHFinal) * getRateMarkupFinal</f>
        <v>0</v>
      </c>
      <c r="GE185" s="30">
        <f>(CatTemplate[[#This Row],[CO13]] + CatTemplate[[#This Row],[CS13]]) * (1 + getRateOHFinal) * getRateMarkupFinal</f>
        <v>0</v>
      </c>
      <c r="GF185" s="30">
        <f>(CatTemplate[[#This Row],[CO14]] + CatTemplate[[#This Row],[CS14]]) * (1 + getRateOHFinal) * getRateMarkupFinal</f>
        <v>0</v>
      </c>
      <c r="GG185" s="30">
        <f>(CatTemplate[[#This Row],[CO15]] + CatTemplate[[#This Row],[CS15]]) * (1 + getRateOHFinal) * getRateMarkupFinal</f>
        <v>0</v>
      </c>
      <c r="GH185" s="30">
        <f>(CatTemplate[[#This Row],[CO16]] + CatTemplate[[#This Row],[CS16]]) * (1 + getRateOHFinal) * getRateMarkupFinal</f>
        <v>0</v>
      </c>
      <c r="GI185" s="30">
        <f>(CatTemplate[[#This Row],[CO17]] + CatTemplate[[#This Row],[CS17]]) * (1 + getRateOHFinal) * getRateMarkupFinal</f>
        <v>0</v>
      </c>
      <c r="GJ185" s="30">
        <f>(CatTemplate[[#This Row],[CO18]] + CatTemplate[[#This Row],[CS18]]) * (1 + getRateOHFinal) * getRateMarkupFinal</f>
        <v>0</v>
      </c>
      <c r="GK185" s="30">
        <f>(CatTemplate[[#This Row],[CO19]] + CatTemplate[[#This Row],[CS19]]) * (1 + getRateOHFinal) * getRateMarkupFinal</f>
        <v>0</v>
      </c>
      <c r="GL185" s="30">
        <f>(CatTemplate[[#This Row],[CO20]] + CatTemplate[[#This Row],[CS20]]) * (1 + getRateOHFinal) * getRateMarkupFinal</f>
        <v>0</v>
      </c>
      <c r="GM185" s="30" t="e">
        <f t="shared" si="51"/>
        <v>#VALUE!</v>
      </c>
      <c r="GN185" s="30">
        <f t="shared" si="52"/>
        <v>0</v>
      </c>
      <c r="GO185" s="30">
        <f t="shared" si="53"/>
        <v>0</v>
      </c>
      <c r="GP185" s="30">
        <f t="shared" si="54"/>
        <v>0</v>
      </c>
      <c r="GQ185" s="30">
        <f>(CatTemplate[[#This Row],[CO1]]+CatTemplate[[#This Row],[CS1]]) * (1+ getRateOHFinal) * (1 + getRateMarkupFinal)</f>
        <v>0</v>
      </c>
      <c r="GR185" s="30">
        <f>(CatTemplate[[#This Row],[CO2]]+CatTemplate[[#This Row],[CS2]]) * (1+ getRateOHFinal) * (1 + getRateMarkupFinal)</f>
        <v>0</v>
      </c>
      <c r="GS185" s="30">
        <f>(CatTemplate[[#This Row],[CO3]]+CatTemplate[[#This Row],[CS3]]) * (1+ getRateOHFinal) * (1 + getRateMarkupFinal)</f>
        <v>0</v>
      </c>
      <c r="GT185" s="30">
        <f>(CatTemplate[[#This Row],[CO4]]+CatTemplate[[#This Row],[CS4]]) * (1+ getRateOHFinal) * (1 + getRateMarkupFinal)</f>
        <v>0</v>
      </c>
      <c r="GU185" s="30">
        <f>(CatTemplate[[#This Row],[CO5]]+CatTemplate[[#This Row],[CS5]]) * (1+ getRateOHFinal) * (1 + getRateMarkupFinal)</f>
        <v>0</v>
      </c>
      <c r="GV185" s="30">
        <f>(CatTemplate[[#This Row],[CO6]]+CatTemplate[[#This Row],[CS6]]) * (1+ getRateOHFinal) * (1 + getRateMarkupFinal)</f>
        <v>0</v>
      </c>
      <c r="GW185" s="30">
        <f>(CatTemplate[[#This Row],[CO7]]+CatTemplate[[#This Row],[CS7]]) * (1+ getRateOHFinal) * (1 + getRateMarkupFinal)</f>
        <v>0</v>
      </c>
      <c r="GX185" s="30">
        <f>(CatTemplate[[#This Row],[CO8]]+CatTemplate[[#This Row],[CS8]]) * (1+ getRateOHFinal) * (1 + getRateMarkupFinal)</f>
        <v>0</v>
      </c>
      <c r="GY185" s="30">
        <f>(CatTemplate[[#This Row],[CO9]]+CatTemplate[[#This Row],[CS9]]) * (1+ getRateOHFinal) * (1 + getRateMarkupFinal)</f>
        <v>0</v>
      </c>
      <c r="GZ185" s="30">
        <f>(CatTemplate[[#This Row],[CO10]]+CatTemplate[[#This Row],[CS10]]) * (1+ getRateOHFinal) * (1 + getRateMarkupFinal)</f>
        <v>0</v>
      </c>
      <c r="HA185" s="30">
        <f>(CatTemplate[[#This Row],[CO11]]+CatTemplate[[#This Row],[CS11]]) * (1+ getRateOHFinal) * (1 + getRateMarkupFinal)</f>
        <v>0</v>
      </c>
      <c r="HB185" s="30">
        <f>(CatTemplate[[#This Row],[CO12]]+CatTemplate[[#This Row],[CS12]]) * (1+ getRateOHFinal) * (1 + getRateMarkupFinal)</f>
        <v>0</v>
      </c>
      <c r="HC185" s="30">
        <f>(CatTemplate[[#This Row],[CO13]]+CatTemplate[[#This Row],[CS13]]) * (1+ getRateOHFinal) * (1 + getRateMarkupFinal)</f>
        <v>0</v>
      </c>
      <c r="HD185" s="30">
        <f>(CatTemplate[[#This Row],[CO14]]+CatTemplate[[#This Row],[CS14]]) * (1+ getRateOHFinal) * (1 + getRateMarkupFinal)</f>
        <v>0</v>
      </c>
      <c r="HE185" s="30">
        <f>(CatTemplate[[#This Row],[CO15]]+CatTemplate[[#This Row],[CS15]]) * (1+ getRateOHFinal) * (1 + getRateMarkupFinal)</f>
        <v>0</v>
      </c>
      <c r="HF185" s="30">
        <f>(CatTemplate[[#This Row],[CO16]]+CatTemplate[[#This Row],[CS16]]) * (1+ getRateOHFinal) * (1 + getRateMarkupFinal)</f>
        <v>0</v>
      </c>
      <c r="HG185" s="30">
        <f>(CatTemplate[[#This Row],[CO17]]+CatTemplate[[#This Row],[CS17]]) * (1+ getRateOHFinal) * (1 + getRateMarkupFinal)</f>
        <v>0</v>
      </c>
      <c r="HH185" s="30">
        <f>(CatTemplate[[#This Row],[CO18]]+CatTemplate[[#This Row],[CS18]]) * (1+ getRateOHFinal) * (1 + getRateMarkupFinal)</f>
        <v>0</v>
      </c>
      <c r="HI185" s="30">
        <f>(CatTemplate[[#This Row],[CO19]]+CatTemplate[[#This Row],[CS19]]) * (1+ getRateOHFinal) * (1 + getRateMarkupFinal)</f>
        <v>0</v>
      </c>
      <c r="HJ185" s="30">
        <f>(CatTemplate[[#This Row],[CO20]]+CatTemplate[[#This Row],[CS20]]) * (1+ getRateOHFinal) * (1 + getRateMarkupFinal)</f>
        <v>0</v>
      </c>
      <c r="HK185" s="39">
        <f>CatTemplate[[#This Row],[Total cost]]+CatTemplate[[#This Row],[OH Amount]]+CatTemplate[[#This Row],[Markup]]</f>
        <v>0</v>
      </c>
      <c r="HL185" s="63">
        <f>IF(CatTemplate[[#This Row],[Units]]="Days",CatTemplate[[#This Row],[Project quantity]]*CatTemplate[[#This Row],[St. unit effort]],CatTemplate[[#This Row],[Project quantity]])</f>
        <v>0</v>
      </c>
      <c r="HM185" s="287">
        <f>IFERROR(CatTemplate[[#This Row],[Total Price]]/(CatTemplate[[#This Row],[Final Quantity]]),0)</f>
        <v>0</v>
      </c>
      <c r="HN185" s="261"/>
    </row>
    <row r="186" spans="2:222" x14ac:dyDescent="0.2">
      <c r="B186" s="9" t="s">
        <v>75</v>
      </c>
      <c r="C186" s="23">
        <v>2</v>
      </c>
      <c r="D186" s="10" t="s">
        <v>75</v>
      </c>
      <c r="E186" s="25">
        <v>13</v>
      </c>
      <c r="F186" s="19" t="s">
        <v>300</v>
      </c>
      <c r="G186" s="27">
        <v>6</v>
      </c>
      <c r="H186" s="18" t="s">
        <v>305</v>
      </c>
      <c r="I186" s="18"/>
      <c r="J186" s="15"/>
      <c r="K186" s="15"/>
      <c r="L186" s="15" t="s">
        <v>422</v>
      </c>
      <c r="M186" s="15" t="s">
        <v>251</v>
      </c>
      <c r="N186" s="15" t="s">
        <v>858</v>
      </c>
      <c r="O186" s="320"/>
      <c r="P186" s="71"/>
      <c r="Q186" s="108" t="s">
        <v>430</v>
      </c>
      <c r="R186" s="73"/>
      <c r="S186" s="97"/>
      <c r="T186" s="100">
        <f>getEqUnitCost</f>
        <v>0</v>
      </c>
      <c r="U186" s="73">
        <f>getEqUnitEffort</f>
        <v>0</v>
      </c>
      <c r="V186" s="101">
        <f>getEqQuantity</f>
        <v>0</v>
      </c>
      <c r="W186" s="320"/>
      <c r="X186" s="100">
        <f>getConsUnitCost</f>
        <v>0</v>
      </c>
      <c r="Y186" s="73">
        <f>getConsUnitEffort</f>
        <v>0</v>
      </c>
      <c r="Z186" s="14">
        <f>getConsQuantity</f>
        <v>0</v>
      </c>
      <c r="AA186" s="320"/>
      <c r="AB186" s="72"/>
      <c r="AC186" s="112"/>
      <c r="AD186" s="14">
        <f>getOthQuantity</f>
        <v>0</v>
      </c>
      <c r="AE186" s="320"/>
      <c r="AF186" s="28" t="str">
        <f>IF(ISBLANK(CatTemplate[[#This Row],[Resource type]]),"",CatTemplate[[#This Row],[Resource type]])</f>
        <v/>
      </c>
      <c r="AG186" s="242">
        <f>getStaffUnitCost</f>
        <v>0</v>
      </c>
      <c r="AH186" s="113">
        <f>getStaffUnitEffort</f>
        <v>0</v>
      </c>
      <c r="AI186" s="40">
        <f>getStaffQuantity</f>
        <v>0</v>
      </c>
      <c r="AJ186" s="41">
        <f>CatTemplate[[#This Row],[St. quantity]]*8/ParRatePM</f>
        <v>0</v>
      </c>
      <c r="AK186" s="320"/>
      <c r="AL186" s="53" t="str">
        <f>CatTemplate[[#This Row],[Item type]]</f>
        <v>Items</v>
      </c>
      <c r="AM186" s="12">
        <f>SUM(CatTemplate[[#This Row],[Year1]:[Year20]])</f>
        <v>0</v>
      </c>
      <c r="AN186" s="52"/>
      <c r="AO186" s="52"/>
      <c r="AP186" s="52"/>
      <c r="AQ186" s="8"/>
      <c r="AR186" s="8"/>
      <c r="AS186" s="8"/>
      <c r="AT186" s="8"/>
      <c r="AU186" s="8"/>
      <c r="AV186" s="8"/>
      <c r="AW186" s="8"/>
      <c r="AX186" s="8"/>
      <c r="AY186" s="8"/>
      <c r="AZ186" s="8"/>
      <c r="BA186" s="8"/>
      <c r="BB186" s="8"/>
      <c r="BC186" s="8"/>
      <c r="BD186" s="8"/>
      <c r="BE186" s="8"/>
      <c r="BF186" s="8"/>
      <c r="BG186" s="36"/>
      <c r="BH186" s="320"/>
      <c r="BI186" s="37" t="str">
        <f>getCostCategory</f>
        <v>03 Subcontracting costs</v>
      </c>
      <c r="BJ186" s="37" t="str">
        <f>getSection</f>
        <v>02 Patient visits and data collection</v>
      </c>
      <c r="BK186" s="32" t="str">
        <f>getObject</f>
        <v>Patient visits and data collection</v>
      </c>
      <c r="BL186" s="30">
        <f>IFERROR(getUnitCost * IF(CatTemplate[[#This Row],[Cost Category Comp.]]="01 Staff costs", 1,1),0)</f>
        <v>0</v>
      </c>
      <c r="BM186" s="29">
        <f>IF(AND(ISBLANK(CatTemplate[[#This Row],[Eq. unit cost]]),ISBLANK(CatTemplate[[#This Row],[Cons. unit cost]]),ISBLANK(CatTemplate[[#This Row],[Oth. unit cost]])), 0, IF(getUnitEffort =0,1,getUnitEffort) * CatTemplate[[#This Row],[Year1]])</f>
        <v>0</v>
      </c>
      <c r="BN186" s="29">
        <f>IF(AND(ISBLANK(CatTemplate[[#This Row],[Eq. unit cost]]),ISBLANK(CatTemplate[[#This Row],[Cons. unit cost]]),ISBLANK(CatTemplate[[#This Row],[Oth. unit cost]])), 0, IF(getUnitEffort =0,1,getUnitEffort) * CatTemplate[[#This Row],[Year2]])</f>
        <v>0</v>
      </c>
      <c r="BO186" s="29">
        <f>IF(AND(ISBLANK(CatTemplate[[#This Row],[Eq. unit cost]]),ISBLANK(CatTemplate[[#This Row],[Cons. unit cost]]),ISBLANK(CatTemplate[[#This Row],[Oth. unit cost]])), 0, IF(getUnitEffort =0,1,getUnitEffort) * CatTemplate[[#This Row],[Year3]])</f>
        <v>0</v>
      </c>
      <c r="BP186" s="29">
        <f>IF(AND(ISBLANK(CatTemplate[[#This Row],[Eq. unit cost]]),ISBLANK(CatTemplate[[#This Row],[Cons. unit cost]]),ISBLANK(CatTemplate[[#This Row],[Oth. unit cost]])), 0, IF(getUnitEffort =0,1,getUnitEffort) * CatTemplate[[#This Row],[Year4]])</f>
        <v>0</v>
      </c>
      <c r="BQ186" s="29">
        <f>IF(AND(ISBLANK(CatTemplate[[#This Row],[Eq. unit cost]]),ISBLANK(CatTemplate[[#This Row],[Cons. unit cost]]),ISBLANK(CatTemplate[[#This Row],[Oth. unit cost]])), 0, IF(getUnitEffort =0,1,getUnitEffort) * CatTemplate[[#This Row],[Year5]])</f>
        <v>0</v>
      </c>
      <c r="BR186" s="29">
        <f>IF(AND(ISBLANK(CatTemplate[[#This Row],[Eq. unit cost]]),ISBLANK(CatTemplate[[#This Row],[Cons. unit cost]]),ISBLANK(CatTemplate[[#This Row],[Oth. unit cost]])), 0, IF(getUnitEffort =0,1,getUnitEffort) * CatTemplate[[#This Row],[Year6]])</f>
        <v>0</v>
      </c>
      <c r="BS186" s="29">
        <f>IF(AND(ISBLANK(CatTemplate[[#This Row],[Eq. unit cost]]),ISBLANK(CatTemplate[[#This Row],[Cons. unit cost]]),ISBLANK(CatTemplate[[#This Row],[Oth. unit cost]])), 0, IF(getUnitEffort =0,1,getUnitEffort) * CatTemplate[[#This Row],[Year7]])</f>
        <v>0</v>
      </c>
      <c r="BT186" s="29">
        <f>IF(AND(ISBLANK(CatTemplate[[#This Row],[Eq. unit cost]]),ISBLANK(CatTemplate[[#This Row],[Cons. unit cost]]),ISBLANK(CatTemplate[[#This Row],[Oth. unit cost]])), 0, IF(getUnitEffort =0,1,getUnitEffort) * CatTemplate[[#This Row],[Year8]])</f>
        <v>0</v>
      </c>
      <c r="BU186" s="29">
        <f>IF(AND(ISBLANK(CatTemplate[[#This Row],[Eq. unit cost]]),ISBLANK(CatTemplate[[#This Row],[Cons. unit cost]]),ISBLANK(CatTemplate[[#This Row],[Oth. unit cost]])), 0, IF(getUnitEffort =0,1,getUnitEffort) * CatTemplate[[#This Row],[Year9]])</f>
        <v>0</v>
      </c>
      <c r="BV186" s="29">
        <f>IF(AND(ISBLANK(CatTemplate[[#This Row],[Eq. unit cost]]),ISBLANK(CatTemplate[[#This Row],[Cons. unit cost]]),ISBLANK(CatTemplate[[#This Row],[Oth. unit cost]])), 0, IF(getUnitEffort =0,1,getUnitEffort) * CatTemplate[[#This Row],[Year10]])</f>
        <v>0</v>
      </c>
      <c r="BW186" s="29">
        <f>IF(AND(ISBLANK(CatTemplate[[#This Row],[Eq. unit cost]]),ISBLANK(CatTemplate[[#This Row],[Cons. unit cost]]),ISBLANK(CatTemplate[[#This Row],[Oth. unit cost]])), 0, IF(getUnitEffort =0,1,getUnitEffort) * CatTemplate[[#This Row],[Year11]])</f>
        <v>0</v>
      </c>
      <c r="BX186" s="29">
        <f>IF(AND(ISBLANK(CatTemplate[[#This Row],[Eq. unit cost]]),ISBLANK(CatTemplate[[#This Row],[Cons. unit cost]]),ISBLANK(CatTemplate[[#This Row],[Oth. unit cost]])), 0, IF(getUnitEffort =0,1,getUnitEffort) * CatTemplate[[#This Row],[Year12]])</f>
        <v>0</v>
      </c>
      <c r="BY186" s="29">
        <f>IF(AND(ISBLANK(CatTemplate[[#This Row],[Eq. unit cost]]),ISBLANK(CatTemplate[[#This Row],[Cons. unit cost]]),ISBLANK(CatTemplate[[#This Row],[Oth. unit cost]])), 0, IF(getUnitEffort =0,1,getUnitEffort) * CatTemplate[[#This Row],[Year13]])</f>
        <v>0</v>
      </c>
      <c r="BZ186" s="29">
        <f>IF(AND(ISBLANK(CatTemplate[[#This Row],[Eq. unit cost]]),ISBLANK(CatTemplate[[#This Row],[Cons. unit cost]]),ISBLANK(CatTemplate[[#This Row],[Oth. unit cost]])), 0, IF(getUnitEffort =0,1,getUnitEffort) * CatTemplate[[#This Row],[Year14]])</f>
        <v>0</v>
      </c>
      <c r="CA186" s="29">
        <f>IF(AND(ISBLANK(CatTemplate[[#This Row],[Eq. unit cost]]),ISBLANK(CatTemplate[[#This Row],[Cons. unit cost]]),ISBLANK(CatTemplate[[#This Row],[Oth. unit cost]])), 0, IF(getUnitEffort =0,1,getUnitEffort) * CatTemplate[[#This Row],[Year15]])</f>
        <v>0</v>
      </c>
      <c r="CB186" s="29">
        <f>IF(AND(ISBLANK(CatTemplate[[#This Row],[Eq. unit cost]]),ISBLANK(CatTemplate[[#This Row],[Cons. unit cost]]),ISBLANK(CatTemplate[[#This Row],[Oth. unit cost]])), 0, IF(getUnitEffort =0,1,getUnitEffort) * CatTemplate[[#This Row],[Year16]])</f>
        <v>0</v>
      </c>
      <c r="CC186" s="29">
        <f>IF(AND(ISBLANK(CatTemplate[[#This Row],[Eq. unit cost]]),ISBLANK(CatTemplate[[#This Row],[Cons. unit cost]]),ISBLANK(CatTemplate[[#This Row],[Oth. unit cost]])), 0, IF(getUnitEffort =0,1,getUnitEffort) * CatTemplate[[#This Row],[Year17]])</f>
        <v>0</v>
      </c>
      <c r="CD186" s="29">
        <f>IF(AND(ISBLANK(CatTemplate[[#This Row],[Eq. unit cost]]),ISBLANK(CatTemplate[[#This Row],[Cons. unit cost]]),ISBLANK(CatTemplate[[#This Row],[Oth. unit cost]])), 0, IF(getUnitEffort =0,1,getUnitEffort) * CatTemplate[[#This Row],[Year18]])</f>
        <v>0</v>
      </c>
      <c r="CE186" s="29">
        <f>IF(AND(ISBLANK(CatTemplate[[#This Row],[Eq. unit cost]]),ISBLANK(CatTemplate[[#This Row],[Cons. unit cost]]),ISBLANK(CatTemplate[[#This Row],[Oth. unit cost]])), 0, IF(getUnitEffort =0,1,getUnitEffort) * CatTemplate[[#This Row],[Year19]])</f>
        <v>0</v>
      </c>
      <c r="CF186" s="29">
        <f>IF(AND(ISBLANK(CatTemplate[[#This Row],[Eq. unit cost]]),ISBLANK(CatTemplate[[#This Row],[Cons. unit cost]]),ISBLANK(CatTemplate[[#This Row],[Oth. unit cost]])), 0, IF(getUnitEffort =0,1,getUnitEffort) * CatTemplate[[#This Row],[Year20]])</f>
        <v>0</v>
      </c>
      <c r="CG186" s="45">
        <f>SUM(CatTemplate[[#This Row],[Q1]:[Q20]])</f>
        <v>0</v>
      </c>
      <c r="CH186" s="29">
        <f>IF(ISBLANK(CatTemplate[[#This Row],[St. unit effort]]),0,(CatTemplate[[#This Row],[St. unit effort]] * CatTemplate[[#This Row],[Year1]]))</f>
        <v>0</v>
      </c>
      <c r="CI186" s="29">
        <f>IF(ISBLANK(CatTemplate[[#This Row],[St. unit effort]]),0,(CatTemplate[[#This Row],[St. unit effort]] * CatTemplate[[#This Row],[Year2]]))</f>
        <v>0</v>
      </c>
      <c r="CJ186" s="29">
        <f>IF(ISBLANK(CatTemplate[[#This Row],[St. unit effort]]),0,(CatTemplate[[#This Row],[St. unit effort]] * CatTemplate[[#This Row],[Year3]]))</f>
        <v>0</v>
      </c>
      <c r="CK186" s="29">
        <f>IF(ISBLANK(CatTemplate[[#This Row],[St. unit effort]]),0,(CatTemplate[[#This Row],[St. unit effort]] * CatTemplate[[#This Row],[Year4]]))</f>
        <v>0</v>
      </c>
      <c r="CL186" s="29">
        <f>IF(ISBLANK(CatTemplate[[#This Row],[St. unit effort]]),0,(CatTemplate[[#This Row],[St. unit effort]] * CatTemplate[[#This Row],[Year5]]))</f>
        <v>0</v>
      </c>
      <c r="CM186" s="29">
        <f>IF(ISBLANK(CatTemplate[[#This Row],[St. unit effort]]),0,(CatTemplate[[#This Row],[St. unit effort]] * CatTemplate[[#This Row],[Year6]]))</f>
        <v>0</v>
      </c>
      <c r="CN186" s="29">
        <f>IF(ISBLANK(CatTemplate[[#This Row],[St. unit effort]]),0,(CatTemplate[[#This Row],[St. unit effort]] * CatTemplate[[#This Row],[Year7]]))</f>
        <v>0</v>
      </c>
      <c r="CO186" s="29">
        <f>IF(ISBLANK(CatTemplate[[#This Row],[St. unit effort]]),0,(CatTemplate[[#This Row],[St. unit effort]] * CatTemplate[[#This Row],[Year8]]))</f>
        <v>0</v>
      </c>
      <c r="CP186" s="29">
        <f>IF(ISBLANK(CatTemplate[[#This Row],[St. unit effort]]),0,(CatTemplate[[#This Row],[St. unit effort]] * CatTemplate[[#This Row],[Year9]]))</f>
        <v>0</v>
      </c>
      <c r="CQ186" s="29">
        <f>IF(ISBLANK(CatTemplate[[#This Row],[St. unit effort]]),0,(CatTemplate[[#This Row],[St. unit effort]] * CatTemplate[[#This Row],[Year10]]))</f>
        <v>0</v>
      </c>
      <c r="CR186" s="29">
        <f>IF(ISBLANK(CatTemplate[[#This Row],[St. unit effort]]),0,(CatTemplate[[#This Row],[St. unit effort]] * CatTemplate[[#This Row],[Year11]]))</f>
        <v>0</v>
      </c>
      <c r="CS186" s="29">
        <f>IF(ISBLANK(CatTemplate[[#This Row],[St. unit effort]]),0,(CatTemplate[[#This Row],[St. unit effort]] * CatTemplate[[#This Row],[Year12]]))</f>
        <v>0</v>
      </c>
      <c r="CT186" s="29">
        <f>IF(ISBLANK(CatTemplate[[#This Row],[St. unit effort]]),0,(CatTemplate[[#This Row],[St. unit effort]] * CatTemplate[[#This Row],[Year13]]))</f>
        <v>0</v>
      </c>
      <c r="CU186" s="29">
        <f>IF(ISBLANK(CatTemplate[[#This Row],[St. unit effort]]),0,(CatTemplate[[#This Row],[St. unit effort]] * CatTemplate[[#This Row],[Year14]]))</f>
        <v>0</v>
      </c>
      <c r="CV186" s="29">
        <f>IF(ISBLANK(CatTemplate[[#This Row],[St. unit effort]]),0,(CatTemplate[[#This Row],[St. unit effort]] * CatTemplate[[#This Row],[Year15]]))</f>
        <v>0</v>
      </c>
      <c r="CW186" s="29">
        <f>IF(ISBLANK(CatTemplate[[#This Row],[St. unit effort]]),0,(CatTemplate[[#This Row],[St. unit effort]] * CatTemplate[[#This Row],[Year16]]))</f>
        <v>0</v>
      </c>
      <c r="CX186" s="29">
        <f>IF(ISBLANK(CatTemplate[[#This Row],[St. unit effort]]),0,(CatTemplate[[#This Row],[St. unit effort]] * CatTemplate[[#This Row],[Year17]]))</f>
        <v>0</v>
      </c>
      <c r="CY186" s="29">
        <f>IF(ISBLANK(CatTemplate[[#This Row],[St. unit effort]]),0,(CatTemplate[[#This Row],[St. unit effort]] * CatTemplate[[#This Row],[Year18]]))</f>
        <v>0</v>
      </c>
      <c r="CZ186" s="29">
        <f>IF(ISBLANK(CatTemplate[[#This Row],[St. unit effort]]),0,(CatTemplate[[#This Row],[St. unit effort]] * CatTemplate[[#This Row],[Year19]]))</f>
        <v>0</v>
      </c>
      <c r="DA186" s="29">
        <f>IF(ISBLANK(CatTemplate[[#This Row],[St. unit effort]]),0,(CatTemplate[[#This Row],[St. unit effort]] * CatTemplate[[#This Row],[Year20]]))</f>
        <v>0</v>
      </c>
      <c r="DB186" s="57">
        <f>IF(ISBLANK(CatTemplate[[#This Row],[St. unit effort]]),0,(CatTemplate[[#This Row],[St. unit effort]] * CatTemplate[[#This Row],[Year1]])*8/ParRatePM)</f>
        <v>0</v>
      </c>
      <c r="DC186" s="57">
        <f>IF(ISBLANK(CatTemplate[[#This Row],[St. unit effort]]),0,(CatTemplate[[#This Row],[St. unit effort]] * CatTemplate[[#This Row],[Year2]])*8/ParRatePM)</f>
        <v>0</v>
      </c>
      <c r="DD186" s="57">
        <f>IF(ISBLANK(CatTemplate[[#This Row],[St. unit effort]]),0,(CatTemplate[[#This Row],[St. unit effort]] * CatTemplate[[#This Row],[Year3]])*8/ParRatePM)</f>
        <v>0</v>
      </c>
      <c r="DE186" s="57">
        <f>IF(ISBLANK(CatTemplate[[#This Row],[St. unit effort]]),0,(CatTemplate[[#This Row],[St. unit effort]] * CatTemplate[[#This Row],[Year4]])*8/ParRatePM)</f>
        <v>0</v>
      </c>
      <c r="DF186" s="57">
        <f>IF(ISBLANK(CatTemplate[[#This Row],[St. unit effort]]),0,(CatTemplate[[#This Row],[St. unit effort]] * CatTemplate[[#This Row],[Year5]])*8/ParRatePM)</f>
        <v>0</v>
      </c>
      <c r="DG186" s="57">
        <f>IF(ISBLANK(CatTemplate[[#This Row],[St. unit effort]]),0,(CatTemplate[[#This Row],[St. unit effort]] * CatTemplate[[#This Row],[Year6]])*8/ParRatePM)</f>
        <v>0</v>
      </c>
      <c r="DH186" s="57">
        <f>IF(ISBLANK(CatTemplate[[#This Row],[St. unit effort]]),0,(CatTemplate[[#This Row],[St. unit effort]] * CatTemplate[[#This Row],[Year7]])*8/ParRatePM)</f>
        <v>0</v>
      </c>
      <c r="DI186" s="57">
        <f>IF(ISBLANK(CatTemplate[[#This Row],[St. unit effort]]),0,(CatTemplate[[#This Row],[St. unit effort]] * CatTemplate[[#This Row],[Year8]])*8/ParRatePM)</f>
        <v>0</v>
      </c>
      <c r="DJ186" s="57">
        <f>IF(ISBLANK(CatTemplate[[#This Row],[St. unit effort]]),0,(CatTemplate[[#This Row],[St. unit effort]] * CatTemplate[[#This Row],[Year9]])*8/ParRatePM)</f>
        <v>0</v>
      </c>
      <c r="DK186" s="57">
        <f>IF(ISBLANK(CatTemplate[[#This Row],[St. unit effort]]),0,(CatTemplate[[#This Row],[St. unit effort]] * CatTemplate[[#This Row],[Year10]])*8/ParRatePM)</f>
        <v>0</v>
      </c>
      <c r="DL186" s="57">
        <f>IF(ISBLANK(CatTemplate[[#This Row],[St. unit effort]]),0,(CatTemplate[[#This Row],[St. unit effort]] * CatTemplate[[#This Row],[Year11]])*8/ParRatePM)</f>
        <v>0</v>
      </c>
      <c r="DM186" s="57">
        <f>IF(ISBLANK(CatTemplate[[#This Row],[St. unit effort]]),0,(CatTemplate[[#This Row],[St. unit effort]] * CatTemplate[[#This Row],[Year12]])*8/ParRatePM)</f>
        <v>0</v>
      </c>
      <c r="DN186" s="57">
        <f>IF(ISBLANK(CatTemplate[[#This Row],[St. unit effort]]),0,(CatTemplate[[#This Row],[St. unit effort]] * CatTemplate[[#This Row],[Year13]])*8/ParRatePM)</f>
        <v>0</v>
      </c>
      <c r="DO186" s="57">
        <f>IF(ISBLANK(CatTemplate[[#This Row],[St. unit effort]]),0,(CatTemplate[[#This Row],[St. unit effort]] * CatTemplate[[#This Row],[Year14]])*8/ParRatePM)</f>
        <v>0</v>
      </c>
      <c r="DP186" s="57">
        <f>IF(ISBLANK(CatTemplate[[#This Row],[St. unit effort]]),0,(CatTemplate[[#This Row],[St. unit effort]] * CatTemplate[[#This Row],[Year15]])*8/ParRatePM)</f>
        <v>0</v>
      </c>
      <c r="DQ186" s="57">
        <f>IF(ISBLANK(CatTemplate[[#This Row],[St. unit effort]]),0,(CatTemplate[[#This Row],[St. unit effort]] * CatTemplate[[#This Row],[Year16]])*8/ParRatePM)</f>
        <v>0</v>
      </c>
      <c r="DR186" s="57">
        <f>IF(ISBLANK(CatTemplate[[#This Row],[St. unit effort]]),0,(CatTemplate[[#This Row],[St. unit effort]] * CatTemplate[[#This Row],[Year17]])*8/ParRatePM)</f>
        <v>0</v>
      </c>
      <c r="DS186" s="57">
        <f>IF(ISBLANK(CatTemplate[[#This Row],[St. unit effort]]),0,(CatTemplate[[#This Row],[St. unit effort]] * CatTemplate[[#This Row],[Year18]])*8/ParRatePM)</f>
        <v>0</v>
      </c>
      <c r="DT186" s="57">
        <f>IF(ISBLANK(CatTemplate[[#This Row],[St. unit effort]]),0,(CatTemplate[[#This Row],[St. unit effort]] * CatTemplate[[#This Row],[Year19]])*8/ParRatePM)</f>
        <v>0</v>
      </c>
      <c r="DU186" s="57">
        <f>IF(ISBLANK(CatTemplate[[#This Row],[St. unit effort]]),0,(CatTemplate[[#This Row],[St. unit effort]] * CatTemplate[[#This Row],[Year20]])*8/ParRatePM)</f>
        <v>0</v>
      </c>
      <c r="DV186" s="54">
        <f>SUM(CatTemplate[[#This Row],[PM1]:[PM20]])</f>
        <v>0</v>
      </c>
      <c r="DW186" s="56">
        <f t="shared" si="65"/>
        <v>0</v>
      </c>
      <c r="DX186" s="56">
        <f t="shared" si="65"/>
        <v>0</v>
      </c>
      <c r="DY186" s="56">
        <f t="shared" si="65"/>
        <v>0</v>
      </c>
      <c r="DZ186" s="56">
        <f t="shared" si="65"/>
        <v>0</v>
      </c>
      <c r="EA186" s="56">
        <f t="shared" si="65"/>
        <v>0</v>
      </c>
      <c r="EB186" s="56">
        <f t="shared" si="65"/>
        <v>0</v>
      </c>
      <c r="EC186" s="56">
        <f t="shared" si="65"/>
        <v>0</v>
      </c>
      <c r="ED186" s="56">
        <f t="shared" si="65"/>
        <v>0</v>
      </c>
      <c r="EE186" s="56">
        <f t="shared" si="65"/>
        <v>0</v>
      </c>
      <c r="EF186" s="56">
        <f t="shared" si="65"/>
        <v>0</v>
      </c>
      <c r="EG186" s="56">
        <f t="shared" si="65"/>
        <v>0</v>
      </c>
      <c r="EH186" s="56">
        <f t="shared" si="65"/>
        <v>0</v>
      </c>
      <c r="EI186" s="56">
        <f t="shared" si="65"/>
        <v>0</v>
      </c>
      <c r="EJ186" s="56">
        <f t="shared" si="65"/>
        <v>0</v>
      </c>
      <c r="EK186" s="56">
        <f t="shared" si="65"/>
        <v>0</v>
      </c>
      <c r="EL186" s="56">
        <f t="shared" si="65"/>
        <v>0</v>
      </c>
      <c r="EM186" s="56">
        <f t="shared" si="63"/>
        <v>0</v>
      </c>
      <c r="EN186" s="56">
        <f t="shared" si="63"/>
        <v>0</v>
      </c>
      <c r="EO186" s="56">
        <f t="shared" si="63"/>
        <v>0</v>
      </c>
      <c r="EP186" s="56">
        <f t="shared" si="63"/>
        <v>0</v>
      </c>
      <c r="EQ186" s="30">
        <f>CatTemplate[[#This Row],[Eq. unit cost]] * CatTemplate[[#This Row],[Eq. quantity]]</f>
        <v>0</v>
      </c>
      <c r="ER186" s="30">
        <f>CatTemplate[[#This Row],[Cons. unit cost]] *CatTemplate[[#This Row],[Cons. quantity]]</f>
        <v>0</v>
      </c>
      <c r="ES186" s="30">
        <f>CatTemplate[[#This Row],[Oth. unit cost]] *CatTemplate[[#This Row],[Oth. quantity]]</f>
        <v>0</v>
      </c>
      <c r="ET186" s="55">
        <f>SUM(CatTemplate[[#This Row],[CO1]:[CO20]])</f>
        <v>0</v>
      </c>
      <c r="EU186" s="56">
        <f t="shared" si="66"/>
        <v>0</v>
      </c>
      <c r="EV186" s="56">
        <f t="shared" si="66"/>
        <v>0</v>
      </c>
      <c r="EW186" s="56">
        <f t="shared" si="66"/>
        <v>0</v>
      </c>
      <c r="EX186" s="56">
        <f t="shared" si="66"/>
        <v>0</v>
      </c>
      <c r="EY186" s="56">
        <f t="shared" si="66"/>
        <v>0</v>
      </c>
      <c r="EZ186" s="56">
        <f t="shared" si="66"/>
        <v>0</v>
      </c>
      <c r="FA186" s="56">
        <f t="shared" si="66"/>
        <v>0</v>
      </c>
      <c r="FB186" s="56">
        <f t="shared" si="66"/>
        <v>0</v>
      </c>
      <c r="FC186" s="56">
        <f t="shared" si="66"/>
        <v>0</v>
      </c>
      <c r="FD186" s="56">
        <f t="shared" si="66"/>
        <v>0</v>
      </c>
      <c r="FE186" s="56">
        <f t="shared" si="66"/>
        <v>0</v>
      </c>
      <c r="FF186" s="56">
        <f t="shared" si="66"/>
        <v>0</v>
      </c>
      <c r="FG186" s="56">
        <f t="shared" si="66"/>
        <v>0</v>
      </c>
      <c r="FH186" s="56">
        <f t="shared" si="66"/>
        <v>0</v>
      </c>
      <c r="FI186" s="56">
        <f t="shared" si="66"/>
        <v>0</v>
      </c>
      <c r="FJ186" s="56">
        <f t="shared" si="66"/>
        <v>0</v>
      </c>
      <c r="FK186" s="56">
        <f t="shared" si="64"/>
        <v>0</v>
      </c>
      <c r="FL186" s="56">
        <f t="shared" si="64"/>
        <v>0</v>
      </c>
      <c r="FM186" s="56">
        <f t="shared" si="64"/>
        <v>0</v>
      </c>
      <c r="FN186" s="56">
        <f t="shared" si="64"/>
        <v>0</v>
      </c>
      <c r="FO186" s="58">
        <f>SUM(CatTemplate[[#This Row],[CS1]:[CS20]])</f>
        <v>0</v>
      </c>
      <c r="FP186" s="59">
        <f>CatTemplate[[#This Row],[Total Oth. cost]]+CatTemplate[[#This Row],[Total St. Cost]]</f>
        <v>0</v>
      </c>
      <c r="FQ186" s="33">
        <f t="shared" si="49"/>
        <v>0</v>
      </c>
      <c r="FR186" s="33">
        <f t="shared" si="50"/>
        <v>0</v>
      </c>
      <c r="FS186" s="30">
        <f>(CatTemplate[[#This Row],[CO1]] + CatTemplate[[#This Row],[CS1]]) * (1 + getRateOHFinal) * getRateMarkupFinal</f>
        <v>0</v>
      </c>
      <c r="FT186" s="30">
        <f>(CatTemplate[[#This Row],[CO2]] + CatTemplate[[#This Row],[CS2]]) * (1 + getRateOHFinal) * getRateMarkupFinal</f>
        <v>0</v>
      </c>
      <c r="FU186" s="30">
        <f>(CatTemplate[[#This Row],[CO3]] + CatTemplate[[#This Row],[CS3]]) * (1 + getRateOHFinal) * getRateMarkupFinal</f>
        <v>0</v>
      </c>
      <c r="FV186" s="30">
        <f>(CatTemplate[[#This Row],[CO4]] + CatTemplate[[#This Row],[CS4]]) * (1 + getRateOHFinal) * getRateMarkupFinal</f>
        <v>0</v>
      </c>
      <c r="FW186" s="30">
        <f>(CatTemplate[[#This Row],[CO5]] + CatTemplate[[#This Row],[CS5]]) * (1 + getRateOHFinal) * getRateMarkupFinal</f>
        <v>0</v>
      </c>
      <c r="FX186" s="30">
        <f>(CatTemplate[[#This Row],[CO6]] + CatTemplate[[#This Row],[CS6]]) * (1 + getRateOHFinal) * getRateMarkupFinal</f>
        <v>0</v>
      </c>
      <c r="FY186" s="30">
        <f>(CatTemplate[[#This Row],[CO7]] + CatTemplate[[#This Row],[CS7]]) * (1 + getRateOHFinal) * getRateMarkupFinal</f>
        <v>0</v>
      </c>
      <c r="FZ186" s="30">
        <f>(CatTemplate[[#This Row],[CO8]] + CatTemplate[[#This Row],[CS8]]) * (1 + getRateOHFinal) * getRateMarkupFinal</f>
        <v>0</v>
      </c>
      <c r="GA186" s="30">
        <f>(CatTemplate[[#This Row],[CO9]] + CatTemplate[[#This Row],[CS9]]) * (1 + getRateOHFinal) * getRateMarkupFinal</f>
        <v>0</v>
      </c>
      <c r="GB186" s="30">
        <f>(CatTemplate[[#This Row],[CO10]] + CatTemplate[[#This Row],[CS10]]) * (1 + getRateOHFinal) * getRateMarkupFinal</f>
        <v>0</v>
      </c>
      <c r="GC186" s="30">
        <f>(CatTemplate[[#This Row],[CO11]] + CatTemplate[[#This Row],[CS11]]) * (1 + getRateOHFinal) * getRateMarkupFinal</f>
        <v>0</v>
      </c>
      <c r="GD186" s="30">
        <f>(CatTemplate[[#This Row],[CO12]] + CatTemplate[[#This Row],[CS12]]) * (1 + getRateOHFinal) * getRateMarkupFinal</f>
        <v>0</v>
      </c>
      <c r="GE186" s="30">
        <f>(CatTemplate[[#This Row],[CO13]] + CatTemplate[[#This Row],[CS13]]) * (1 + getRateOHFinal) * getRateMarkupFinal</f>
        <v>0</v>
      </c>
      <c r="GF186" s="30">
        <f>(CatTemplate[[#This Row],[CO14]] + CatTemplate[[#This Row],[CS14]]) * (1 + getRateOHFinal) * getRateMarkupFinal</f>
        <v>0</v>
      </c>
      <c r="GG186" s="30">
        <f>(CatTemplate[[#This Row],[CO15]] + CatTemplate[[#This Row],[CS15]]) * (1 + getRateOHFinal) * getRateMarkupFinal</f>
        <v>0</v>
      </c>
      <c r="GH186" s="30">
        <f>(CatTemplate[[#This Row],[CO16]] + CatTemplate[[#This Row],[CS16]]) * (1 + getRateOHFinal) * getRateMarkupFinal</f>
        <v>0</v>
      </c>
      <c r="GI186" s="30">
        <f>(CatTemplate[[#This Row],[CO17]] + CatTemplate[[#This Row],[CS17]]) * (1 + getRateOHFinal) * getRateMarkupFinal</f>
        <v>0</v>
      </c>
      <c r="GJ186" s="30">
        <f>(CatTemplate[[#This Row],[CO18]] + CatTemplate[[#This Row],[CS18]]) * (1 + getRateOHFinal) * getRateMarkupFinal</f>
        <v>0</v>
      </c>
      <c r="GK186" s="30">
        <f>(CatTemplate[[#This Row],[CO19]] + CatTemplate[[#This Row],[CS19]]) * (1 + getRateOHFinal) * getRateMarkupFinal</f>
        <v>0</v>
      </c>
      <c r="GL186" s="30">
        <f>(CatTemplate[[#This Row],[CO20]] + CatTemplate[[#This Row],[CS20]]) * (1 + getRateOHFinal) * getRateMarkupFinal</f>
        <v>0</v>
      </c>
      <c r="GM186" s="30" t="e">
        <f t="shared" si="51"/>
        <v>#VALUE!</v>
      </c>
      <c r="GN186" s="30">
        <f t="shared" si="52"/>
        <v>0</v>
      </c>
      <c r="GO186" s="30">
        <f t="shared" si="53"/>
        <v>0</v>
      </c>
      <c r="GP186" s="30">
        <f t="shared" si="54"/>
        <v>0</v>
      </c>
      <c r="GQ186" s="30">
        <f>(CatTemplate[[#This Row],[CO1]]+CatTemplate[[#This Row],[CS1]]) * (1+ getRateOHFinal) * (1 + getRateMarkupFinal)</f>
        <v>0</v>
      </c>
      <c r="GR186" s="30">
        <f>(CatTemplate[[#This Row],[CO2]]+CatTemplate[[#This Row],[CS2]]) * (1+ getRateOHFinal) * (1 + getRateMarkupFinal)</f>
        <v>0</v>
      </c>
      <c r="GS186" s="30">
        <f>(CatTemplate[[#This Row],[CO3]]+CatTemplate[[#This Row],[CS3]]) * (1+ getRateOHFinal) * (1 + getRateMarkupFinal)</f>
        <v>0</v>
      </c>
      <c r="GT186" s="30">
        <f>(CatTemplate[[#This Row],[CO4]]+CatTemplate[[#This Row],[CS4]]) * (1+ getRateOHFinal) * (1 + getRateMarkupFinal)</f>
        <v>0</v>
      </c>
      <c r="GU186" s="30">
        <f>(CatTemplate[[#This Row],[CO5]]+CatTemplate[[#This Row],[CS5]]) * (1+ getRateOHFinal) * (1 + getRateMarkupFinal)</f>
        <v>0</v>
      </c>
      <c r="GV186" s="30">
        <f>(CatTemplate[[#This Row],[CO6]]+CatTemplate[[#This Row],[CS6]]) * (1+ getRateOHFinal) * (1 + getRateMarkupFinal)</f>
        <v>0</v>
      </c>
      <c r="GW186" s="30">
        <f>(CatTemplate[[#This Row],[CO7]]+CatTemplate[[#This Row],[CS7]]) * (1+ getRateOHFinal) * (1 + getRateMarkupFinal)</f>
        <v>0</v>
      </c>
      <c r="GX186" s="30">
        <f>(CatTemplate[[#This Row],[CO8]]+CatTemplate[[#This Row],[CS8]]) * (1+ getRateOHFinal) * (1 + getRateMarkupFinal)</f>
        <v>0</v>
      </c>
      <c r="GY186" s="30">
        <f>(CatTemplate[[#This Row],[CO9]]+CatTemplate[[#This Row],[CS9]]) * (1+ getRateOHFinal) * (1 + getRateMarkupFinal)</f>
        <v>0</v>
      </c>
      <c r="GZ186" s="30">
        <f>(CatTemplate[[#This Row],[CO10]]+CatTemplate[[#This Row],[CS10]]) * (1+ getRateOHFinal) * (1 + getRateMarkupFinal)</f>
        <v>0</v>
      </c>
      <c r="HA186" s="30">
        <f>(CatTemplate[[#This Row],[CO11]]+CatTemplate[[#This Row],[CS11]]) * (1+ getRateOHFinal) * (1 + getRateMarkupFinal)</f>
        <v>0</v>
      </c>
      <c r="HB186" s="30">
        <f>(CatTemplate[[#This Row],[CO12]]+CatTemplate[[#This Row],[CS12]]) * (1+ getRateOHFinal) * (1 + getRateMarkupFinal)</f>
        <v>0</v>
      </c>
      <c r="HC186" s="30">
        <f>(CatTemplate[[#This Row],[CO13]]+CatTemplate[[#This Row],[CS13]]) * (1+ getRateOHFinal) * (1 + getRateMarkupFinal)</f>
        <v>0</v>
      </c>
      <c r="HD186" s="30">
        <f>(CatTemplate[[#This Row],[CO14]]+CatTemplate[[#This Row],[CS14]]) * (1+ getRateOHFinal) * (1 + getRateMarkupFinal)</f>
        <v>0</v>
      </c>
      <c r="HE186" s="30">
        <f>(CatTemplate[[#This Row],[CO15]]+CatTemplate[[#This Row],[CS15]]) * (1+ getRateOHFinal) * (1 + getRateMarkupFinal)</f>
        <v>0</v>
      </c>
      <c r="HF186" s="30">
        <f>(CatTemplate[[#This Row],[CO16]]+CatTemplate[[#This Row],[CS16]]) * (1+ getRateOHFinal) * (1 + getRateMarkupFinal)</f>
        <v>0</v>
      </c>
      <c r="HG186" s="30">
        <f>(CatTemplate[[#This Row],[CO17]]+CatTemplate[[#This Row],[CS17]]) * (1+ getRateOHFinal) * (1 + getRateMarkupFinal)</f>
        <v>0</v>
      </c>
      <c r="HH186" s="30">
        <f>(CatTemplate[[#This Row],[CO18]]+CatTemplate[[#This Row],[CS18]]) * (1+ getRateOHFinal) * (1 + getRateMarkupFinal)</f>
        <v>0</v>
      </c>
      <c r="HI186" s="30">
        <f>(CatTemplate[[#This Row],[CO19]]+CatTemplate[[#This Row],[CS19]]) * (1+ getRateOHFinal) * (1 + getRateMarkupFinal)</f>
        <v>0</v>
      </c>
      <c r="HJ186" s="30">
        <f>(CatTemplate[[#This Row],[CO20]]+CatTemplate[[#This Row],[CS20]]) * (1+ getRateOHFinal) * (1 + getRateMarkupFinal)</f>
        <v>0</v>
      </c>
      <c r="HK186" s="39">
        <f>CatTemplate[[#This Row],[Total cost]]+CatTemplate[[#This Row],[OH Amount]]+CatTemplate[[#This Row],[Markup]]</f>
        <v>0</v>
      </c>
      <c r="HL186" s="63">
        <f>IF(CatTemplate[[#This Row],[Units]]="Days",CatTemplate[[#This Row],[Project quantity]]*CatTemplate[[#This Row],[St. unit effort]],CatTemplate[[#This Row],[Project quantity]])</f>
        <v>0</v>
      </c>
      <c r="HM186" s="287">
        <f>IFERROR(CatTemplate[[#This Row],[Total Price]]/(CatTemplate[[#This Row],[Final Quantity]]),0)</f>
        <v>0</v>
      </c>
      <c r="HN186" s="261"/>
    </row>
    <row r="187" spans="2:222" x14ac:dyDescent="0.2">
      <c r="B187" s="9" t="s">
        <v>75</v>
      </c>
      <c r="C187" s="23">
        <v>2</v>
      </c>
      <c r="D187" s="10" t="s">
        <v>75</v>
      </c>
      <c r="E187" s="25">
        <v>13</v>
      </c>
      <c r="F187" s="19" t="s">
        <v>300</v>
      </c>
      <c r="G187" s="27">
        <v>7</v>
      </c>
      <c r="H187" s="18" t="s">
        <v>306</v>
      </c>
      <c r="I187" s="18"/>
      <c r="J187" s="15"/>
      <c r="K187" s="15"/>
      <c r="L187" s="15" t="s">
        <v>422</v>
      </c>
      <c r="M187" s="15" t="s">
        <v>251</v>
      </c>
      <c r="N187" s="15" t="s">
        <v>858</v>
      </c>
      <c r="O187" s="320"/>
      <c r="P187" s="71"/>
      <c r="Q187" s="108" t="s">
        <v>430</v>
      </c>
      <c r="R187" s="73"/>
      <c r="S187" s="97"/>
      <c r="T187" s="100">
        <f>getEqUnitCost</f>
        <v>0</v>
      </c>
      <c r="U187" s="73">
        <f>getEqUnitEffort</f>
        <v>0</v>
      </c>
      <c r="V187" s="101">
        <f>getEqQuantity</f>
        <v>0</v>
      </c>
      <c r="W187" s="320"/>
      <c r="X187" s="100">
        <f>getConsUnitCost</f>
        <v>0</v>
      </c>
      <c r="Y187" s="73">
        <f>getConsUnitEffort</f>
        <v>0</v>
      </c>
      <c r="Z187" s="14">
        <f>getConsQuantity</f>
        <v>0</v>
      </c>
      <c r="AA187" s="320"/>
      <c r="AB187" s="72"/>
      <c r="AC187" s="112"/>
      <c r="AD187" s="14">
        <f>getOthQuantity</f>
        <v>0</v>
      </c>
      <c r="AE187" s="320"/>
      <c r="AF187" s="28" t="str">
        <f>IF(ISBLANK(CatTemplate[[#This Row],[Resource type]]),"",CatTemplate[[#This Row],[Resource type]])</f>
        <v/>
      </c>
      <c r="AG187" s="242">
        <f>getStaffUnitCost</f>
        <v>0</v>
      </c>
      <c r="AH187" s="113">
        <f>getStaffUnitEffort</f>
        <v>0</v>
      </c>
      <c r="AI187" s="40">
        <f>getStaffQuantity</f>
        <v>0</v>
      </c>
      <c r="AJ187" s="41">
        <f>CatTemplate[[#This Row],[St. quantity]]*8/ParRatePM</f>
        <v>0</v>
      </c>
      <c r="AK187" s="320"/>
      <c r="AL187" s="53" t="str">
        <f>CatTemplate[[#This Row],[Item type]]</f>
        <v>Items</v>
      </c>
      <c r="AM187" s="12">
        <f>SUM(CatTemplate[[#This Row],[Year1]:[Year20]])</f>
        <v>0</v>
      </c>
      <c r="AN187" s="52"/>
      <c r="AO187" s="52"/>
      <c r="AP187" s="52"/>
      <c r="AQ187" s="8"/>
      <c r="AR187" s="8"/>
      <c r="AS187" s="8"/>
      <c r="AT187" s="8"/>
      <c r="AU187" s="8"/>
      <c r="AV187" s="8"/>
      <c r="AW187" s="8"/>
      <c r="AX187" s="8"/>
      <c r="AY187" s="8"/>
      <c r="AZ187" s="8"/>
      <c r="BA187" s="8"/>
      <c r="BB187" s="8"/>
      <c r="BC187" s="8"/>
      <c r="BD187" s="8"/>
      <c r="BE187" s="8"/>
      <c r="BF187" s="8"/>
      <c r="BG187" s="36"/>
      <c r="BH187" s="320"/>
      <c r="BI187" s="37" t="str">
        <f>getCostCategory</f>
        <v>03 Subcontracting costs</v>
      </c>
      <c r="BJ187" s="37" t="str">
        <f>getSection</f>
        <v>02 Patient visits and data collection</v>
      </c>
      <c r="BK187" s="32" t="str">
        <f>getObject</f>
        <v>Patient visits and data collection</v>
      </c>
      <c r="BL187" s="30">
        <f>IFERROR(getUnitCost * IF(CatTemplate[[#This Row],[Cost Category Comp.]]="01 Staff costs", 1,1),0)</f>
        <v>0</v>
      </c>
      <c r="BM187" s="29">
        <f>IF(AND(ISBLANK(CatTemplate[[#This Row],[Eq. unit cost]]),ISBLANK(CatTemplate[[#This Row],[Cons. unit cost]]),ISBLANK(CatTemplate[[#This Row],[Oth. unit cost]])), 0, IF(getUnitEffort =0,1,getUnitEffort) * CatTemplate[[#This Row],[Year1]])</f>
        <v>0</v>
      </c>
      <c r="BN187" s="29">
        <f>IF(AND(ISBLANK(CatTemplate[[#This Row],[Eq. unit cost]]),ISBLANK(CatTemplate[[#This Row],[Cons. unit cost]]),ISBLANK(CatTemplate[[#This Row],[Oth. unit cost]])), 0, IF(getUnitEffort =0,1,getUnitEffort) * CatTemplate[[#This Row],[Year2]])</f>
        <v>0</v>
      </c>
      <c r="BO187" s="29">
        <f>IF(AND(ISBLANK(CatTemplate[[#This Row],[Eq. unit cost]]),ISBLANK(CatTemplate[[#This Row],[Cons. unit cost]]),ISBLANK(CatTemplate[[#This Row],[Oth. unit cost]])), 0, IF(getUnitEffort =0,1,getUnitEffort) * CatTemplate[[#This Row],[Year3]])</f>
        <v>0</v>
      </c>
      <c r="BP187" s="29">
        <f>IF(AND(ISBLANK(CatTemplate[[#This Row],[Eq. unit cost]]),ISBLANK(CatTemplate[[#This Row],[Cons. unit cost]]),ISBLANK(CatTemplate[[#This Row],[Oth. unit cost]])), 0, IF(getUnitEffort =0,1,getUnitEffort) * CatTemplate[[#This Row],[Year4]])</f>
        <v>0</v>
      </c>
      <c r="BQ187" s="29">
        <f>IF(AND(ISBLANK(CatTemplate[[#This Row],[Eq. unit cost]]),ISBLANK(CatTemplate[[#This Row],[Cons. unit cost]]),ISBLANK(CatTemplate[[#This Row],[Oth. unit cost]])), 0, IF(getUnitEffort =0,1,getUnitEffort) * CatTemplate[[#This Row],[Year5]])</f>
        <v>0</v>
      </c>
      <c r="BR187" s="29">
        <f>IF(AND(ISBLANK(CatTemplate[[#This Row],[Eq. unit cost]]),ISBLANK(CatTemplate[[#This Row],[Cons. unit cost]]),ISBLANK(CatTemplate[[#This Row],[Oth. unit cost]])), 0, IF(getUnitEffort =0,1,getUnitEffort) * CatTemplate[[#This Row],[Year6]])</f>
        <v>0</v>
      </c>
      <c r="BS187" s="29">
        <f>IF(AND(ISBLANK(CatTemplate[[#This Row],[Eq. unit cost]]),ISBLANK(CatTemplate[[#This Row],[Cons. unit cost]]),ISBLANK(CatTemplate[[#This Row],[Oth. unit cost]])), 0, IF(getUnitEffort =0,1,getUnitEffort) * CatTemplate[[#This Row],[Year7]])</f>
        <v>0</v>
      </c>
      <c r="BT187" s="29">
        <f>IF(AND(ISBLANK(CatTemplate[[#This Row],[Eq. unit cost]]),ISBLANK(CatTemplate[[#This Row],[Cons. unit cost]]),ISBLANK(CatTemplate[[#This Row],[Oth. unit cost]])), 0, IF(getUnitEffort =0,1,getUnitEffort) * CatTemplate[[#This Row],[Year8]])</f>
        <v>0</v>
      </c>
      <c r="BU187" s="29">
        <f>IF(AND(ISBLANK(CatTemplate[[#This Row],[Eq. unit cost]]),ISBLANK(CatTemplate[[#This Row],[Cons. unit cost]]),ISBLANK(CatTemplate[[#This Row],[Oth. unit cost]])), 0, IF(getUnitEffort =0,1,getUnitEffort) * CatTemplate[[#This Row],[Year9]])</f>
        <v>0</v>
      </c>
      <c r="BV187" s="29">
        <f>IF(AND(ISBLANK(CatTemplate[[#This Row],[Eq. unit cost]]),ISBLANK(CatTemplate[[#This Row],[Cons. unit cost]]),ISBLANK(CatTemplate[[#This Row],[Oth. unit cost]])), 0, IF(getUnitEffort =0,1,getUnitEffort) * CatTemplate[[#This Row],[Year10]])</f>
        <v>0</v>
      </c>
      <c r="BW187" s="29">
        <f>IF(AND(ISBLANK(CatTemplate[[#This Row],[Eq. unit cost]]),ISBLANK(CatTemplate[[#This Row],[Cons. unit cost]]),ISBLANK(CatTemplate[[#This Row],[Oth. unit cost]])), 0, IF(getUnitEffort =0,1,getUnitEffort) * CatTemplate[[#This Row],[Year11]])</f>
        <v>0</v>
      </c>
      <c r="BX187" s="29">
        <f>IF(AND(ISBLANK(CatTemplate[[#This Row],[Eq. unit cost]]),ISBLANK(CatTemplate[[#This Row],[Cons. unit cost]]),ISBLANK(CatTemplate[[#This Row],[Oth. unit cost]])), 0, IF(getUnitEffort =0,1,getUnitEffort) * CatTemplate[[#This Row],[Year12]])</f>
        <v>0</v>
      </c>
      <c r="BY187" s="29">
        <f>IF(AND(ISBLANK(CatTemplate[[#This Row],[Eq. unit cost]]),ISBLANK(CatTemplate[[#This Row],[Cons. unit cost]]),ISBLANK(CatTemplate[[#This Row],[Oth. unit cost]])), 0, IF(getUnitEffort =0,1,getUnitEffort) * CatTemplate[[#This Row],[Year13]])</f>
        <v>0</v>
      </c>
      <c r="BZ187" s="29">
        <f>IF(AND(ISBLANK(CatTemplate[[#This Row],[Eq. unit cost]]),ISBLANK(CatTemplate[[#This Row],[Cons. unit cost]]),ISBLANK(CatTemplate[[#This Row],[Oth. unit cost]])), 0, IF(getUnitEffort =0,1,getUnitEffort) * CatTemplate[[#This Row],[Year14]])</f>
        <v>0</v>
      </c>
      <c r="CA187" s="29">
        <f>IF(AND(ISBLANK(CatTemplate[[#This Row],[Eq. unit cost]]),ISBLANK(CatTemplate[[#This Row],[Cons. unit cost]]),ISBLANK(CatTemplate[[#This Row],[Oth. unit cost]])), 0, IF(getUnitEffort =0,1,getUnitEffort) * CatTemplate[[#This Row],[Year15]])</f>
        <v>0</v>
      </c>
      <c r="CB187" s="29">
        <f>IF(AND(ISBLANK(CatTemplate[[#This Row],[Eq. unit cost]]),ISBLANK(CatTemplate[[#This Row],[Cons. unit cost]]),ISBLANK(CatTemplate[[#This Row],[Oth. unit cost]])), 0, IF(getUnitEffort =0,1,getUnitEffort) * CatTemplate[[#This Row],[Year16]])</f>
        <v>0</v>
      </c>
      <c r="CC187" s="29">
        <f>IF(AND(ISBLANK(CatTemplate[[#This Row],[Eq. unit cost]]),ISBLANK(CatTemplate[[#This Row],[Cons. unit cost]]),ISBLANK(CatTemplate[[#This Row],[Oth. unit cost]])), 0, IF(getUnitEffort =0,1,getUnitEffort) * CatTemplate[[#This Row],[Year17]])</f>
        <v>0</v>
      </c>
      <c r="CD187" s="29">
        <f>IF(AND(ISBLANK(CatTemplate[[#This Row],[Eq. unit cost]]),ISBLANK(CatTemplate[[#This Row],[Cons. unit cost]]),ISBLANK(CatTemplate[[#This Row],[Oth. unit cost]])), 0, IF(getUnitEffort =0,1,getUnitEffort) * CatTemplate[[#This Row],[Year18]])</f>
        <v>0</v>
      </c>
      <c r="CE187" s="29">
        <f>IF(AND(ISBLANK(CatTemplate[[#This Row],[Eq. unit cost]]),ISBLANK(CatTemplate[[#This Row],[Cons. unit cost]]),ISBLANK(CatTemplate[[#This Row],[Oth. unit cost]])), 0, IF(getUnitEffort =0,1,getUnitEffort) * CatTemplate[[#This Row],[Year19]])</f>
        <v>0</v>
      </c>
      <c r="CF187" s="29">
        <f>IF(AND(ISBLANK(CatTemplate[[#This Row],[Eq. unit cost]]),ISBLANK(CatTemplate[[#This Row],[Cons. unit cost]]),ISBLANK(CatTemplate[[#This Row],[Oth. unit cost]])), 0, IF(getUnitEffort =0,1,getUnitEffort) * CatTemplate[[#This Row],[Year20]])</f>
        <v>0</v>
      </c>
      <c r="CG187" s="45">
        <f>SUM(CatTemplate[[#This Row],[Q1]:[Q20]])</f>
        <v>0</v>
      </c>
      <c r="CH187" s="29">
        <f>IF(ISBLANK(CatTemplate[[#This Row],[St. unit effort]]),0,(CatTemplate[[#This Row],[St. unit effort]] * CatTemplate[[#This Row],[Year1]]))</f>
        <v>0</v>
      </c>
      <c r="CI187" s="29">
        <f>IF(ISBLANK(CatTemplate[[#This Row],[St. unit effort]]),0,(CatTemplate[[#This Row],[St. unit effort]] * CatTemplate[[#This Row],[Year2]]))</f>
        <v>0</v>
      </c>
      <c r="CJ187" s="29">
        <f>IF(ISBLANK(CatTemplate[[#This Row],[St. unit effort]]),0,(CatTemplate[[#This Row],[St. unit effort]] * CatTemplate[[#This Row],[Year3]]))</f>
        <v>0</v>
      </c>
      <c r="CK187" s="29">
        <f>IF(ISBLANK(CatTemplate[[#This Row],[St. unit effort]]),0,(CatTemplate[[#This Row],[St. unit effort]] * CatTemplate[[#This Row],[Year4]]))</f>
        <v>0</v>
      </c>
      <c r="CL187" s="29">
        <f>IF(ISBLANK(CatTemplate[[#This Row],[St. unit effort]]),0,(CatTemplate[[#This Row],[St. unit effort]] * CatTemplate[[#This Row],[Year5]]))</f>
        <v>0</v>
      </c>
      <c r="CM187" s="29">
        <f>IF(ISBLANK(CatTemplate[[#This Row],[St. unit effort]]),0,(CatTemplate[[#This Row],[St. unit effort]] * CatTemplate[[#This Row],[Year6]]))</f>
        <v>0</v>
      </c>
      <c r="CN187" s="29">
        <f>IF(ISBLANK(CatTemplate[[#This Row],[St. unit effort]]),0,(CatTemplate[[#This Row],[St. unit effort]] * CatTemplate[[#This Row],[Year7]]))</f>
        <v>0</v>
      </c>
      <c r="CO187" s="29">
        <f>IF(ISBLANK(CatTemplate[[#This Row],[St. unit effort]]),0,(CatTemplate[[#This Row],[St. unit effort]] * CatTemplate[[#This Row],[Year8]]))</f>
        <v>0</v>
      </c>
      <c r="CP187" s="29">
        <f>IF(ISBLANK(CatTemplate[[#This Row],[St. unit effort]]),0,(CatTemplate[[#This Row],[St. unit effort]] * CatTemplate[[#This Row],[Year9]]))</f>
        <v>0</v>
      </c>
      <c r="CQ187" s="29">
        <f>IF(ISBLANK(CatTemplate[[#This Row],[St. unit effort]]),0,(CatTemplate[[#This Row],[St. unit effort]] * CatTemplate[[#This Row],[Year10]]))</f>
        <v>0</v>
      </c>
      <c r="CR187" s="29">
        <f>IF(ISBLANK(CatTemplate[[#This Row],[St. unit effort]]),0,(CatTemplate[[#This Row],[St. unit effort]] * CatTemplate[[#This Row],[Year11]]))</f>
        <v>0</v>
      </c>
      <c r="CS187" s="29">
        <f>IF(ISBLANK(CatTemplate[[#This Row],[St. unit effort]]),0,(CatTemplate[[#This Row],[St. unit effort]] * CatTemplate[[#This Row],[Year12]]))</f>
        <v>0</v>
      </c>
      <c r="CT187" s="29">
        <f>IF(ISBLANK(CatTemplate[[#This Row],[St. unit effort]]),0,(CatTemplate[[#This Row],[St. unit effort]] * CatTemplate[[#This Row],[Year13]]))</f>
        <v>0</v>
      </c>
      <c r="CU187" s="29">
        <f>IF(ISBLANK(CatTemplate[[#This Row],[St. unit effort]]),0,(CatTemplate[[#This Row],[St. unit effort]] * CatTemplate[[#This Row],[Year14]]))</f>
        <v>0</v>
      </c>
      <c r="CV187" s="29">
        <f>IF(ISBLANK(CatTemplate[[#This Row],[St. unit effort]]),0,(CatTemplate[[#This Row],[St. unit effort]] * CatTemplate[[#This Row],[Year15]]))</f>
        <v>0</v>
      </c>
      <c r="CW187" s="29">
        <f>IF(ISBLANK(CatTemplate[[#This Row],[St. unit effort]]),0,(CatTemplate[[#This Row],[St. unit effort]] * CatTemplate[[#This Row],[Year16]]))</f>
        <v>0</v>
      </c>
      <c r="CX187" s="29">
        <f>IF(ISBLANK(CatTemplate[[#This Row],[St. unit effort]]),0,(CatTemplate[[#This Row],[St. unit effort]] * CatTemplate[[#This Row],[Year17]]))</f>
        <v>0</v>
      </c>
      <c r="CY187" s="29">
        <f>IF(ISBLANK(CatTemplate[[#This Row],[St. unit effort]]),0,(CatTemplate[[#This Row],[St. unit effort]] * CatTemplate[[#This Row],[Year18]]))</f>
        <v>0</v>
      </c>
      <c r="CZ187" s="29">
        <f>IF(ISBLANK(CatTemplate[[#This Row],[St. unit effort]]),0,(CatTemplate[[#This Row],[St. unit effort]] * CatTemplate[[#This Row],[Year19]]))</f>
        <v>0</v>
      </c>
      <c r="DA187" s="29">
        <f>IF(ISBLANK(CatTemplate[[#This Row],[St. unit effort]]),0,(CatTemplate[[#This Row],[St. unit effort]] * CatTemplate[[#This Row],[Year20]]))</f>
        <v>0</v>
      </c>
      <c r="DB187" s="57">
        <f>IF(ISBLANK(CatTemplate[[#This Row],[St. unit effort]]),0,(CatTemplate[[#This Row],[St. unit effort]] * CatTemplate[[#This Row],[Year1]])*8/ParRatePM)</f>
        <v>0</v>
      </c>
      <c r="DC187" s="57">
        <f>IF(ISBLANK(CatTemplate[[#This Row],[St. unit effort]]),0,(CatTemplate[[#This Row],[St. unit effort]] * CatTemplate[[#This Row],[Year2]])*8/ParRatePM)</f>
        <v>0</v>
      </c>
      <c r="DD187" s="57">
        <f>IF(ISBLANK(CatTemplate[[#This Row],[St. unit effort]]),0,(CatTemplate[[#This Row],[St. unit effort]] * CatTemplate[[#This Row],[Year3]])*8/ParRatePM)</f>
        <v>0</v>
      </c>
      <c r="DE187" s="57">
        <f>IF(ISBLANK(CatTemplate[[#This Row],[St. unit effort]]),0,(CatTemplate[[#This Row],[St. unit effort]] * CatTemplate[[#This Row],[Year4]])*8/ParRatePM)</f>
        <v>0</v>
      </c>
      <c r="DF187" s="57">
        <f>IF(ISBLANK(CatTemplate[[#This Row],[St. unit effort]]),0,(CatTemplate[[#This Row],[St. unit effort]] * CatTemplate[[#This Row],[Year5]])*8/ParRatePM)</f>
        <v>0</v>
      </c>
      <c r="DG187" s="57">
        <f>IF(ISBLANK(CatTemplate[[#This Row],[St. unit effort]]),0,(CatTemplate[[#This Row],[St. unit effort]] * CatTemplate[[#This Row],[Year6]])*8/ParRatePM)</f>
        <v>0</v>
      </c>
      <c r="DH187" s="57">
        <f>IF(ISBLANK(CatTemplate[[#This Row],[St. unit effort]]),0,(CatTemplate[[#This Row],[St. unit effort]] * CatTemplate[[#This Row],[Year7]])*8/ParRatePM)</f>
        <v>0</v>
      </c>
      <c r="DI187" s="57">
        <f>IF(ISBLANK(CatTemplate[[#This Row],[St. unit effort]]),0,(CatTemplate[[#This Row],[St. unit effort]] * CatTemplate[[#This Row],[Year8]])*8/ParRatePM)</f>
        <v>0</v>
      </c>
      <c r="DJ187" s="57">
        <f>IF(ISBLANK(CatTemplate[[#This Row],[St. unit effort]]),0,(CatTemplate[[#This Row],[St. unit effort]] * CatTemplate[[#This Row],[Year9]])*8/ParRatePM)</f>
        <v>0</v>
      </c>
      <c r="DK187" s="57">
        <f>IF(ISBLANK(CatTemplate[[#This Row],[St. unit effort]]),0,(CatTemplate[[#This Row],[St. unit effort]] * CatTemplate[[#This Row],[Year10]])*8/ParRatePM)</f>
        <v>0</v>
      </c>
      <c r="DL187" s="57">
        <f>IF(ISBLANK(CatTemplate[[#This Row],[St. unit effort]]),0,(CatTemplate[[#This Row],[St. unit effort]] * CatTemplate[[#This Row],[Year11]])*8/ParRatePM)</f>
        <v>0</v>
      </c>
      <c r="DM187" s="57">
        <f>IF(ISBLANK(CatTemplate[[#This Row],[St. unit effort]]),0,(CatTemplate[[#This Row],[St. unit effort]] * CatTemplate[[#This Row],[Year12]])*8/ParRatePM)</f>
        <v>0</v>
      </c>
      <c r="DN187" s="57">
        <f>IF(ISBLANK(CatTemplate[[#This Row],[St. unit effort]]),0,(CatTemplate[[#This Row],[St. unit effort]] * CatTemplate[[#This Row],[Year13]])*8/ParRatePM)</f>
        <v>0</v>
      </c>
      <c r="DO187" s="57">
        <f>IF(ISBLANK(CatTemplate[[#This Row],[St. unit effort]]),0,(CatTemplate[[#This Row],[St. unit effort]] * CatTemplate[[#This Row],[Year14]])*8/ParRatePM)</f>
        <v>0</v>
      </c>
      <c r="DP187" s="57">
        <f>IF(ISBLANK(CatTemplate[[#This Row],[St. unit effort]]),0,(CatTemplate[[#This Row],[St. unit effort]] * CatTemplate[[#This Row],[Year15]])*8/ParRatePM)</f>
        <v>0</v>
      </c>
      <c r="DQ187" s="57">
        <f>IF(ISBLANK(CatTemplate[[#This Row],[St. unit effort]]),0,(CatTemplate[[#This Row],[St. unit effort]] * CatTemplate[[#This Row],[Year16]])*8/ParRatePM)</f>
        <v>0</v>
      </c>
      <c r="DR187" s="57">
        <f>IF(ISBLANK(CatTemplate[[#This Row],[St. unit effort]]),0,(CatTemplate[[#This Row],[St. unit effort]] * CatTemplate[[#This Row],[Year17]])*8/ParRatePM)</f>
        <v>0</v>
      </c>
      <c r="DS187" s="57">
        <f>IF(ISBLANK(CatTemplate[[#This Row],[St. unit effort]]),0,(CatTemplate[[#This Row],[St. unit effort]] * CatTemplate[[#This Row],[Year18]])*8/ParRatePM)</f>
        <v>0</v>
      </c>
      <c r="DT187" s="57">
        <f>IF(ISBLANK(CatTemplate[[#This Row],[St. unit effort]]),0,(CatTemplate[[#This Row],[St. unit effort]] * CatTemplate[[#This Row],[Year19]])*8/ParRatePM)</f>
        <v>0</v>
      </c>
      <c r="DU187" s="57">
        <f>IF(ISBLANK(CatTemplate[[#This Row],[St. unit effort]]),0,(CatTemplate[[#This Row],[St. unit effort]] * CatTemplate[[#This Row],[Year20]])*8/ParRatePM)</f>
        <v>0</v>
      </c>
      <c r="DV187" s="54">
        <f>SUM(CatTemplate[[#This Row],[PM1]:[PM20]])</f>
        <v>0</v>
      </c>
      <c r="DW187" s="56">
        <f t="shared" si="65"/>
        <v>0</v>
      </c>
      <c r="DX187" s="56">
        <f t="shared" si="65"/>
        <v>0</v>
      </c>
      <c r="DY187" s="56">
        <f t="shared" si="65"/>
        <v>0</v>
      </c>
      <c r="DZ187" s="56">
        <f t="shared" si="65"/>
        <v>0</v>
      </c>
      <c r="EA187" s="56">
        <f t="shared" si="65"/>
        <v>0</v>
      </c>
      <c r="EB187" s="56">
        <f t="shared" si="65"/>
        <v>0</v>
      </c>
      <c r="EC187" s="56">
        <f t="shared" si="65"/>
        <v>0</v>
      </c>
      <c r="ED187" s="56">
        <f t="shared" si="65"/>
        <v>0</v>
      </c>
      <c r="EE187" s="56">
        <f t="shared" si="65"/>
        <v>0</v>
      </c>
      <c r="EF187" s="56">
        <f t="shared" si="65"/>
        <v>0</v>
      </c>
      <c r="EG187" s="56">
        <f t="shared" si="65"/>
        <v>0</v>
      </c>
      <c r="EH187" s="56">
        <f t="shared" si="65"/>
        <v>0</v>
      </c>
      <c r="EI187" s="56">
        <f t="shared" si="65"/>
        <v>0</v>
      </c>
      <c r="EJ187" s="56">
        <f t="shared" si="65"/>
        <v>0</v>
      </c>
      <c r="EK187" s="56">
        <f t="shared" si="65"/>
        <v>0</v>
      </c>
      <c r="EL187" s="56">
        <f t="shared" si="65"/>
        <v>0</v>
      </c>
      <c r="EM187" s="56">
        <f t="shared" si="63"/>
        <v>0</v>
      </c>
      <c r="EN187" s="56">
        <f t="shared" si="63"/>
        <v>0</v>
      </c>
      <c r="EO187" s="56">
        <f t="shared" si="63"/>
        <v>0</v>
      </c>
      <c r="EP187" s="56">
        <f t="shared" si="63"/>
        <v>0</v>
      </c>
      <c r="EQ187" s="30">
        <f>CatTemplate[[#This Row],[Eq. unit cost]] * CatTemplate[[#This Row],[Eq. quantity]]</f>
        <v>0</v>
      </c>
      <c r="ER187" s="30">
        <f>CatTemplate[[#This Row],[Cons. unit cost]] *CatTemplate[[#This Row],[Cons. quantity]]</f>
        <v>0</v>
      </c>
      <c r="ES187" s="30">
        <f>CatTemplate[[#This Row],[Oth. unit cost]] *CatTemplate[[#This Row],[Oth. quantity]]</f>
        <v>0</v>
      </c>
      <c r="ET187" s="55">
        <f>SUM(CatTemplate[[#This Row],[CO1]:[CO20]])</f>
        <v>0</v>
      </c>
      <c r="EU187" s="56">
        <f t="shared" si="66"/>
        <v>0</v>
      </c>
      <c r="EV187" s="56">
        <f t="shared" si="66"/>
        <v>0</v>
      </c>
      <c r="EW187" s="56">
        <f t="shared" si="66"/>
        <v>0</v>
      </c>
      <c r="EX187" s="56">
        <f t="shared" si="66"/>
        <v>0</v>
      </c>
      <c r="EY187" s="56">
        <f t="shared" si="66"/>
        <v>0</v>
      </c>
      <c r="EZ187" s="56">
        <f t="shared" si="66"/>
        <v>0</v>
      </c>
      <c r="FA187" s="56">
        <f t="shared" si="66"/>
        <v>0</v>
      </c>
      <c r="FB187" s="56">
        <f t="shared" si="66"/>
        <v>0</v>
      </c>
      <c r="FC187" s="56">
        <f t="shared" si="66"/>
        <v>0</v>
      </c>
      <c r="FD187" s="56">
        <f t="shared" si="66"/>
        <v>0</v>
      </c>
      <c r="FE187" s="56">
        <f t="shared" si="66"/>
        <v>0</v>
      </c>
      <c r="FF187" s="56">
        <f t="shared" si="66"/>
        <v>0</v>
      </c>
      <c r="FG187" s="56">
        <f t="shared" si="66"/>
        <v>0</v>
      </c>
      <c r="FH187" s="56">
        <f t="shared" si="66"/>
        <v>0</v>
      </c>
      <c r="FI187" s="56">
        <f t="shared" si="66"/>
        <v>0</v>
      </c>
      <c r="FJ187" s="56">
        <f t="shared" si="66"/>
        <v>0</v>
      </c>
      <c r="FK187" s="56">
        <f t="shared" si="64"/>
        <v>0</v>
      </c>
      <c r="FL187" s="56">
        <f t="shared" si="64"/>
        <v>0</v>
      </c>
      <c r="FM187" s="56">
        <f t="shared" si="64"/>
        <v>0</v>
      </c>
      <c r="FN187" s="56">
        <f t="shared" si="64"/>
        <v>0</v>
      </c>
      <c r="FO187" s="58">
        <f>SUM(CatTemplate[[#This Row],[CS1]:[CS20]])</f>
        <v>0</v>
      </c>
      <c r="FP187" s="59">
        <f>CatTemplate[[#This Row],[Total Oth. cost]]+CatTemplate[[#This Row],[Total St. Cost]]</f>
        <v>0</v>
      </c>
      <c r="FQ187" s="33">
        <f t="shared" si="49"/>
        <v>0</v>
      </c>
      <c r="FR187" s="33">
        <f t="shared" si="50"/>
        <v>0</v>
      </c>
      <c r="FS187" s="30">
        <f>(CatTemplate[[#This Row],[CO1]] + CatTemplate[[#This Row],[CS1]]) * (1 + getRateOHFinal) * getRateMarkupFinal</f>
        <v>0</v>
      </c>
      <c r="FT187" s="30">
        <f>(CatTemplate[[#This Row],[CO2]] + CatTemplate[[#This Row],[CS2]]) * (1 + getRateOHFinal) * getRateMarkupFinal</f>
        <v>0</v>
      </c>
      <c r="FU187" s="30">
        <f>(CatTemplate[[#This Row],[CO3]] + CatTemplate[[#This Row],[CS3]]) * (1 + getRateOHFinal) * getRateMarkupFinal</f>
        <v>0</v>
      </c>
      <c r="FV187" s="30">
        <f>(CatTemplate[[#This Row],[CO4]] + CatTemplate[[#This Row],[CS4]]) * (1 + getRateOHFinal) * getRateMarkupFinal</f>
        <v>0</v>
      </c>
      <c r="FW187" s="30">
        <f>(CatTemplate[[#This Row],[CO5]] + CatTemplate[[#This Row],[CS5]]) * (1 + getRateOHFinal) * getRateMarkupFinal</f>
        <v>0</v>
      </c>
      <c r="FX187" s="30">
        <f>(CatTemplate[[#This Row],[CO6]] + CatTemplate[[#This Row],[CS6]]) * (1 + getRateOHFinal) * getRateMarkupFinal</f>
        <v>0</v>
      </c>
      <c r="FY187" s="30">
        <f>(CatTemplate[[#This Row],[CO7]] + CatTemplate[[#This Row],[CS7]]) * (1 + getRateOHFinal) * getRateMarkupFinal</f>
        <v>0</v>
      </c>
      <c r="FZ187" s="30">
        <f>(CatTemplate[[#This Row],[CO8]] + CatTemplate[[#This Row],[CS8]]) * (1 + getRateOHFinal) * getRateMarkupFinal</f>
        <v>0</v>
      </c>
      <c r="GA187" s="30">
        <f>(CatTemplate[[#This Row],[CO9]] + CatTemplate[[#This Row],[CS9]]) * (1 + getRateOHFinal) * getRateMarkupFinal</f>
        <v>0</v>
      </c>
      <c r="GB187" s="30">
        <f>(CatTemplate[[#This Row],[CO10]] + CatTemplate[[#This Row],[CS10]]) * (1 + getRateOHFinal) * getRateMarkupFinal</f>
        <v>0</v>
      </c>
      <c r="GC187" s="30">
        <f>(CatTemplate[[#This Row],[CO11]] + CatTemplate[[#This Row],[CS11]]) * (1 + getRateOHFinal) * getRateMarkupFinal</f>
        <v>0</v>
      </c>
      <c r="GD187" s="30">
        <f>(CatTemplate[[#This Row],[CO12]] + CatTemplate[[#This Row],[CS12]]) * (1 + getRateOHFinal) * getRateMarkupFinal</f>
        <v>0</v>
      </c>
      <c r="GE187" s="30">
        <f>(CatTemplate[[#This Row],[CO13]] + CatTemplate[[#This Row],[CS13]]) * (1 + getRateOHFinal) * getRateMarkupFinal</f>
        <v>0</v>
      </c>
      <c r="GF187" s="30">
        <f>(CatTemplate[[#This Row],[CO14]] + CatTemplate[[#This Row],[CS14]]) * (1 + getRateOHFinal) * getRateMarkupFinal</f>
        <v>0</v>
      </c>
      <c r="GG187" s="30">
        <f>(CatTemplate[[#This Row],[CO15]] + CatTemplate[[#This Row],[CS15]]) * (1 + getRateOHFinal) * getRateMarkupFinal</f>
        <v>0</v>
      </c>
      <c r="GH187" s="30">
        <f>(CatTemplate[[#This Row],[CO16]] + CatTemplate[[#This Row],[CS16]]) * (1 + getRateOHFinal) * getRateMarkupFinal</f>
        <v>0</v>
      </c>
      <c r="GI187" s="30">
        <f>(CatTemplate[[#This Row],[CO17]] + CatTemplate[[#This Row],[CS17]]) * (1 + getRateOHFinal) * getRateMarkupFinal</f>
        <v>0</v>
      </c>
      <c r="GJ187" s="30">
        <f>(CatTemplate[[#This Row],[CO18]] + CatTemplate[[#This Row],[CS18]]) * (1 + getRateOHFinal) * getRateMarkupFinal</f>
        <v>0</v>
      </c>
      <c r="GK187" s="30">
        <f>(CatTemplate[[#This Row],[CO19]] + CatTemplate[[#This Row],[CS19]]) * (1 + getRateOHFinal) * getRateMarkupFinal</f>
        <v>0</v>
      </c>
      <c r="GL187" s="30">
        <f>(CatTemplate[[#This Row],[CO20]] + CatTemplate[[#This Row],[CS20]]) * (1 + getRateOHFinal) * getRateMarkupFinal</f>
        <v>0</v>
      </c>
      <c r="GM187" s="30" t="e">
        <f t="shared" si="51"/>
        <v>#VALUE!</v>
      </c>
      <c r="GN187" s="30">
        <f t="shared" si="52"/>
        <v>0</v>
      </c>
      <c r="GO187" s="30">
        <f t="shared" si="53"/>
        <v>0</v>
      </c>
      <c r="GP187" s="30">
        <f t="shared" si="54"/>
        <v>0</v>
      </c>
      <c r="GQ187" s="30">
        <f>(CatTemplate[[#This Row],[CO1]]+CatTemplate[[#This Row],[CS1]]) * (1+ getRateOHFinal) * (1 + getRateMarkupFinal)</f>
        <v>0</v>
      </c>
      <c r="GR187" s="30">
        <f>(CatTemplate[[#This Row],[CO2]]+CatTemplate[[#This Row],[CS2]]) * (1+ getRateOHFinal) * (1 + getRateMarkupFinal)</f>
        <v>0</v>
      </c>
      <c r="GS187" s="30">
        <f>(CatTemplate[[#This Row],[CO3]]+CatTemplate[[#This Row],[CS3]]) * (1+ getRateOHFinal) * (1 + getRateMarkupFinal)</f>
        <v>0</v>
      </c>
      <c r="GT187" s="30">
        <f>(CatTemplate[[#This Row],[CO4]]+CatTemplate[[#This Row],[CS4]]) * (1+ getRateOHFinal) * (1 + getRateMarkupFinal)</f>
        <v>0</v>
      </c>
      <c r="GU187" s="30">
        <f>(CatTemplate[[#This Row],[CO5]]+CatTemplate[[#This Row],[CS5]]) * (1+ getRateOHFinal) * (1 + getRateMarkupFinal)</f>
        <v>0</v>
      </c>
      <c r="GV187" s="30">
        <f>(CatTemplate[[#This Row],[CO6]]+CatTemplate[[#This Row],[CS6]]) * (1+ getRateOHFinal) * (1 + getRateMarkupFinal)</f>
        <v>0</v>
      </c>
      <c r="GW187" s="30">
        <f>(CatTemplate[[#This Row],[CO7]]+CatTemplate[[#This Row],[CS7]]) * (1+ getRateOHFinal) * (1 + getRateMarkupFinal)</f>
        <v>0</v>
      </c>
      <c r="GX187" s="30">
        <f>(CatTemplate[[#This Row],[CO8]]+CatTemplate[[#This Row],[CS8]]) * (1+ getRateOHFinal) * (1 + getRateMarkupFinal)</f>
        <v>0</v>
      </c>
      <c r="GY187" s="30">
        <f>(CatTemplate[[#This Row],[CO9]]+CatTemplate[[#This Row],[CS9]]) * (1+ getRateOHFinal) * (1 + getRateMarkupFinal)</f>
        <v>0</v>
      </c>
      <c r="GZ187" s="30">
        <f>(CatTemplate[[#This Row],[CO10]]+CatTemplate[[#This Row],[CS10]]) * (1+ getRateOHFinal) * (1 + getRateMarkupFinal)</f>
        <v>0</v>
      </c>
      <c r="HA187" s="30">
        <f>(CatTemplate[[#This Row],[CO11]]+CatTemplate[[#This Row],[CS11]]) * (1+ getRateOHFinal) * (1 + getRateMarkupFinal)</f>
        <v>0</v>
      </c>
      <c r="HB187" s="30">
        <f>(CatTemplate[[#This Row],[CO12]]+CatTemplate[[#This Row],[CS12]]) * (1+ getRateOHFinal) * (1 + getRateMarkupFinal)</f>
        <v>0</v>
      </c>
      <c r="HC187" s="30">
        <f>(CatTemplate[[#This Row],[CO13]]+CatTemplate[[#This Row],[CS13]]) * (1+ getRateOHFinal) * (1 + getRateMarkupFinal)</f>
        <v>0</v>
      </c>
      <c r="HD187" s="30">
        <f>(CatTemplate[[#This Row],[CO14]]+CatTemplate[[#This Row],[CS14]]) * (1+ getRateOHFinal) * (1 + getRateMarkupFinal)</f>
        <v>0</v>
      </c>
      <c r="HE187" s="30">
        <f>(CatTemplate[[#This Row],[CO15]]+CatTemplate[[#This Row],[CS15]]) * (1+ getRateOHFinal) * (1 + getRateMarkupFinal)</f>
        <v>0</v>
      </c>
      <c r="HF187" s="30">
        <f>(CatTemplate[[#This Row],[CO16]]+CatTemplate[[#This Row],[CS16]]) * (1+ getRateOHFinal) * (1 + getRateMarkupFinal)</f>
        <v>0</v>
      </c>
      <c r="HG187" s="30">
        <f>(CatTemplate[[#This Row],[CO17]]+CatTemplate[[#This Row],[CS17]]) * (1+ getRateOHFinal) * (1 + getRateMarkupFinal)</f>
        <v>0</v>
      </c>
      <c r="HH187" s="30">
        <f>(CatTemplate[[#This Row],[CO18]]+CatTemplate[[#This Row],[CS18]]) * (1+ getRateOHFinal) * (1 + getRateMarkupFinal)</f>
        <v>0</v>
      </c>
      <c r="HI187" s="30">
        <f>(CatTemplate[[#This Row],[CO19]]+CatTemplate[[#This Row],[CS19]]) * (1+ getRateOHFinal) * (1 + getRateMarkupFinal)</f>
        <v>0</v>
      </c>
      <c r="HJ187" s="30">
        <f>(CatTemplate[[#This Row],[CO20]]+CatTemplate[[#This Row],[CS20]]) * (1+ getRateOHFinal) * (1 + getRateMarkupFinal)</f>
        <v>0</v>
      </c>
      <c r="HK187" s="39">
        <f>CatTemplate[[#This Row],[Total cost]]+CatTemplate[[#This Row],[OH Amount]]+CatTemplate[[#This Row],[Markup]]</f>
        <v>0</v>
      </c>
      <c r="HL187" s="63">
        <f>IF(CatTemplate[[#This Row],[Units]]="Days",CatTemplate[[#This Row],[Project quantity]]*CatTemplate[[#This Row],[St. unit effort]],CatTemplate[[#This Row],[Project quantity]])</f>
        <v>0</v>
      </c>
      <c r="HM187" s="287">
        <f>IFERROR(CatTemplate[[#This Row],[Total Price]]/(CatTemplate[[#This Row],[Final Quantity]]),0)</f>
        <v>0</v>
      </c>
      <c r="HN187" s="261"/>
    </row>
    <row r="188" spans="2:222" x14ac:dyDescent="0.2">
      <c r="B188" s="9" t="s">
        <v>106</v>
      </c>
      <c r="C188" s="23">
        <v>3</v>
      </c>
      <c r="D188" s="10" t="s">
        <v>174</v>
      </c>
      <c r="E188" s="25">
        <v>1</v>
      </c>
      <c r="F188" s="19" t="s">
        <v>130</v>
      </c>
      <c r="G188" s="27">
        <v>1</v>
      </c>
      <c r="H188" s="18"/>
      <c r="I188" s="18"/>
      <c r="J188" s="15" t="s">
        <v>253</v>
      </c>
      <c r="K188" s="15"/>
      <c r="L188" s="15" t="s">
        <v>422</v>
      </c>
      <c r="M188" s="15" t="s">
        <v>207</v>
      </c>
      <c r="N188" s="15" t="s">
        <v>858</v>
      </c>
      <c r="O188" s="320"/>
      <c r="P188" s="71"/>
      <c r="Q188" s="108"/>
      <c r="R188" s="73"/>
      <c r="S188" s="97"/>
      <c r="T188" s="100">
        <f>getEqUnitCost</f>
        <v>0</v>
      </c>
      <c r="U188" s="73">
        <f>getEqUnitEffort</f>
        <v>0</v>
      </c>
      <c r="V188" s="101">
        <f>getEqQuantity</f>
        <v>0</v>
      </c>
      <c r="W188" s="320"/>
      <c r="X188" s="100">
        <f>getConsUnitCost</f>
        <v>0</v>
      </c>
      <c r="Y188" s="73">
        <f>getConsUnitEffort</f>
        <v>0</v>
      </c>
      <c r="Z188" s="14">
        <f>getConsQuantity</f>
        <v>0</v>
      </c>
      <c r="AA188" s="320"/>
      <c r="AB188" s="72"/>
      <c r="AC188" s="112"/>
      <c r="AD188" s="14">
        <f>getOthQuantity</f>
        <v>0</v>
      </c>
      <c r="AE188" s="320"/>
      <c r="AF188" s="28" t="str">
        <f>IF(ISBLANK(CatTemplate[[#This Row],[Resource type]]),"",CatTemplate[[#This Row],[Resource type]])</f>
        <v>BioRep Operator</v>
      </c>
      <c r="AG188" s="242">
        <f>getStaffUnitCost</f>
        <v>374.09540909748296</v>
      </c>
      <c r="AH188" s="113">
        <f>getStaffUnitEffort</f>
        <v>0</v>
      </c>
      <c r="AI188" s="40">
        <f>getStaffQuantity</f>
        <v>0</v>
      </c>
      <c r="AJ188" s="41">
        <f>CatTemplate[[#This Row],[St. quantity]]*8/ParRatePM</f>
        <v>0</v>
      </c>
      <c r="AK188" s="320"/>
      <c r="AL188" s="53" t="str">
        <f>CatTemplate[[#This Row],[Item type]]</f>
        <v>Items</v>
      </c>
      <c r="AM188" s="12">
        <f>SUM(CatTemplate[[#This Row],[Year1]:[Year20]])</f>
        <v>0</v>
      </c>
      <c r="AN188" s="52"/>
      <c r="AO188" s="52"/>
      <c r="AP188" s="52"/>
      <c r="AQ188" s="8"/>
      <c r="AR188" s="8"/>
      <c r="AS188" s="8"/>
      <c r="AT188" s="8"/>
      <c r="AU188" s="8"/>
      <c r="AV188" s="8"/>
      <c r="AW188" s="8"/>
      <c r="AX188" s="8"/>
      <c r="AY188" s="8"/>
      <c r="AZ188" s="8"/>
      <c r="BA188" s="8"/>
      <c r="BB188" s="8"/>
      <c r="BC188" s="8"/>
      <c r="BD188" s="8"/>
      <c r="BE188" s="8"/>
      <c r="BF188" s="8"/>
      <c r="BG188" s="36"/>
      <c r="BH188" s="320"/>
      <c r="BI188" s="37" t="str">
        <f>getCostCategory</f>
        <v>06 Operating costs</v>
      </c>
      <c r="BJ188" s="37" t="str">
        <f>getSection</f>
        <v>03 Collection kits</v>
      </c>
      <c r="BK188" s="32" t="str">
        <f>getObject</f>
        <v>Collection kits</v>
      </c>
      <c r="BL188" s="30">
        <f>IFERROR(getUnitCost * IF(CatTemplate[[#This Row],[Cost Category Comp.]]="01 Staff costs", 1,1),0)</f>
        <v>374.09540909748296</v>
      </c>
      <c r="BM188" s="29">
        <f>IF(AND(ISBLANK(CatTemplate[[#This Row],[Eq. unit cost]]),ISBLANK(CatTemplate[[#This Row],[Cons. unit cost]]),ISBLANK(CatTemplate[[#This Row],[Oth. unit cost]])), 0, IF(getUnitEffort =0,1,getUnitEffort) * CatTemplate[[#This Row],[Year1]])</f>
        <v>0</v>
      </c>
      <c r="BN188" s="29">
        <f>IF(AND(ISBLANK(CatTemplate[[#This Row],[Eq. unit cost]]),ISBLANK(CatTemplate[[#This Row],[Cons. unit cost]]),ISBLANK(CatTemplate[[#This Row],[Oth. unit cost]])), 0, IF(getUnitEffort =0,1,getUnitEffort) * CatTemplate[[#This Row],[Year2]])</f>
        <v>0</v>
      </c>
      <c r="BO188" s="29">
        <f>IF(AND(ISBLANK(CatTemplate[[#This Row],[Eq. unit cost]]),ISBLANK(CatTemplate[[#This Row],[Cons. unit cost]]),ISBLANK(CatTemplate[[#This Row],[Oth. unit cost]])), 0, IF(getUnitEffort =0,1,getUnitEffort) * CatTemplate[[#This Row],[Year3]])</f>
        <v>0</v>
      </c>
      <c r="BP188" s="29">
        <f>IF(AND(ISBLANK(CatTemplate[[#This Row],[Eq. unit cost]]),ISBLANK(CatTemplate[[#This Row],[Cons. unit cost]]),ISBLANK(CatTemplate[[#This Row],[Oth. unit cost]])), 0, IF(getUnitEffort =0,1,getUnitEffort) * CatTemplate[[#This Row],[Year4]])</f>
        <v>0</v>
      </c>
      <c r="BQ188" s="29">
        <f>IF(AND(ISBLANK(CatTemplate[[#This Row],[Eq. unit cost]]),ISBLANK(CatTemplate[[#This Row],[Cons. unit cost]]),ISBLANK(CatTemplate[[#This Row],[Oth. unit cost]])), 0, IF(getUnitEffort =0,1,getUnitEffort) * CatTemplate[[#This Row],[Year5]])</f>
        <v>0</v>
      </c>
      <c r="BR188" s="29">
        <f>IF(AND(ISBLANK(CatTemplate[[#This Row],[Eq. unit cost]]),ISBLANK(CatTemplate[[#This Row],[Cons. unit cost]]),ISBLANK(CatTemplate[[#This Row],[Oth. unit cost]])), 0, IF(getUnitEffort =0,1,getUnitEffort) * CatTemplate[[#This Row],[Year6]])</f>
        <v>0</v>
      </c>
      <c r="BS188" s="29">
        <f>IF(AND(ISBLANK(CatTemplate[[#This Row],[Eq. unit cost]]),ISBLANK(CatTemplate[[#This Row],[Cons. unit cost]]),ISBLANK(CatTemplate[[#This Row],[Oth. unit cost]])), 0, IF(getUnitEffort =0,1,getUnitEffort) * CatTemplate[[#This Row],[Year7]])</f>
        <v>0</v>
      </c>
      <c r="BT188" s="29">
        <f>IF(AND(ISBLANK(CatTemplate[[#This Row],[Eq. unit cost]]),ISBLANK(CatTemplate[[#This Row],[Cons. unit cost]]),ISBLANK(CatTemplate[[#This Row],[Oth. unit cost]])), 0, IF(getUnitEffort =0,1,getUnitEffort) * CatTemplate[[#This Row],[Year8]])</f>
        <v>0</v>
      </c>
      <c r="BU188" s="29">
        <f>IF(AND(ISBLANK(CatTemplate[[#This Row],[Eq. unit cost]]),ISBLANK(CatTemplate[[#This Row],[Cons. unit cost]]),ISBLANK(CatTemplate[[#This Row],[Oth. unit cost]])), 0, IF(getUnitEffort =0,1,getUnitEffort) * CatTemplate[[#This Row],[Year9]])</f>
        <v>0</v>
      </c>
      <c r="BV188" s="29">
        <f>IF(AND(ISBLANK(CatTemplate[[#This Row],[Eq. unit cost]]),ISBLANK(CatTemplate[[#This Row],[Cons. unit cost]]),ISBLANK(CatTemplate[[#This Row],[Oth. unit cost]])), 0, IF(getUnitEffort =0,1,getUnitEffort) * CatTemplate[[#This Row],[Year10]])</f>
        <v>0</v>
      </c>
      <c r="BW188" s="29">
        <f>IF(AND(ISBLANK(CatTemplate[[#This Row],[Eq. unit cost]]),ISBLANK(CatTemplate[[#This Row],[Cons. unit cost]]),ISBLANK(CatTemplate[[#This Row],[Oth. unit cost]])), 0, IF(getUnitEffort =0,1,getUnitEffort) * CatTemplate[[#This Row],[Year11]])</f>
        <v>0</v>
      </c>
      <c r="BX188" s="29">
        <f>IF(AND(ISBLANK(CatTemplate[[#This Row],[Eq. unit cost]]),ISBLANK(CatTemplate[[#This Row],[Cons. unit cost]]),ISBLANK(CatTemplate[[#This Row],[Oth. unit cost]])), 0, IF(getUnitEffort =0,1,getUnitEffort) * CatTemplate[[#This Row],[Year12]])</f>
        <v>0</v>
      </c>
      <c r="BY188" s="29">
        <f>IF(AND(ISBLANK(CatTemplate[[#This Row],[Eq. unit cost]]),ISBLANK(CatTemplate[[#This Row],[Cons. unit cost]]),ISBLANK(CatTemplate[[#This Row],[Oth. unit cost]])), 0, IF(getUnitEffort =0,1,getUnitEffort) * CatTemplate[[#This Row],[Year13]])</f>
        <v>0</v>
      </c>
      <c r="BZ188" s="29">
        <f>IF(AND(ISBLANK(CatTemplate[[#This Row],[Eq. unit cost]]),ISBLANK(CatTemplate[[#This Row],[Cons. unit cost]]),ISBLANK(CatTemplate[[#This Row],[Oth. unit cost]])), 0, IF(getUnitEffort =0,1,getUnitEffort) * CatTemplate[[#This Row],[Year14]])</f>
        <v>0</v>
      </c>
      <c r="CA188" s="29">
        <f>IF(AND(ISBLANK(CatTemplate[[#This Row],[Eq. unit cost]]),ISBLANK(CatTemplate[[#This Row],[Cons. unit cost]]),ISBLANK(CatTemplate[[#This Row],[Oth. unit cost]])), 0, IF(getUnitEffort =0,1,getUnitEffort) * CatTemplate[[#This Row],[Year15]])</f>
        <v>0</v>
      </c>
      <c r="CB188" s="29">
        <f>IF(AND(ISBLANK(CatTemplate[[#This Row],[Eq. unit cost]]),ISBLANK(CatTemplate[[#This Row],[Cons. unit cost]]),ISBLANK(CatTemplate[[#This Row],[Oth. unit cost]])), 0, IF(getUnitEffort =0,1,getUnitEffort) * CatTemplate[[#This Row],[Year16]])</f>
        <v>0</v>
      </c>
      <c r="CC188" s="29">
        <f>IF(AND(ISBLANK(CatTemplate[[#This Row],[Eq. unit cost]]),ISBLANK(CatTemplate[[#This Row],[Cons. unit cost]]),ISBLANK(CatTemplate[[#This Row],[Oth. unit cost]])), 0, IF(getUnitEffort =0,1,getUnitEffort) * CatTemplate[[#This Row],[Year17]])</f>
        <v>0</v>
      </c>
      <c r="CD188" s="29">
        <f>IF(AND(ISBLANK(CatTemplate[[#This Row],[Eq. unit cost]]),ISBLANK(CatTemplate[[#This Row],[Cons. unit cost]]),ISBLANK(CatTemplate[[#This Row],[Oth. unit cost]])), 0, IF(getUnitEffort =0,1,getUnitEffort) * CatTemplate[[#This Row],[Year18]])</f>
        <v>0</v>
      </c>
      <c r="CE188" s="29">
        <f>IF(AND(ISBLANK(CatTemplate[[#This Row],[Eq. unit cost]]),ISBLANK(CatTemplate[[#This Row],[Cons. unit cost]]),ISBLANK(CatTemplate[[#This Row],[Oth. unit cost]])), 0, IF(getUnitEffort =0,1,getUnitEffort) * CatTemplate[[#This Row],[Year19]])</f>
        <v>0</v>
      </c>
      <c r="CF188" s="29">
        <f>IF(AND(ISBLANK(CatTemplate[[#This Row],[Eq. unit cost]]),ISBLANK(CatTemplate[[#This Row],[Cons. unit cost]]),ISBLANK(CatTemplate[[#This Row],[Oth. unit cost]])), 0, IF(getUnitEffort =0,1,getUnitEffort) * CatTemplate[[#This Row],[Year20]])</f>
        <v>0</v>
      </c>
      <c r="CG188" s="45">
        <f>SUM(CatTemplate[[#This Row],[Q1]:[Q20]])</f>
        <v>0</v>
      </c>
      <c r="CH188" s="29">
        <f>IF(ISBLANK(CatTemplate[[#This Row],[St. unit effort]]),0,(CatTemplate[[#This Row],[St. unit effort]] * CatTemplate[[#This Row],[Year1]]))</f>
        <v>0</v>
      </c>
      <c r="CI188" s="29">
        <f>IF(ISBLANK(CatTemplate[[#This Row],[St. unit effort]]),0,(CatTemplate[[#This Row],[St. unit effort]] * CatTemplate[[#This Row],[Year2]]))</f>
        <v>0</v>
      </c>
      <c r="CJ188" s="29">
        <f>IF(ISBLANK(CatTemplate[[#This Row],[St. unit effort]]),0,(CatTemplate[[#This Row],[St. unit effort]] * CatTemplate[[#This Row],[Year3]]))</f>
        <v>0</v>
      </c>
      <c r="CK188" s="29">
        <f>IF(ISBLANK(CatTemplate[[#This Row],[St. unit effort]]),0,(CatTemplate[[#This Row],[St. unit effort]] * CatTemplate[[#This Row],[Year4]]))</f>
        <v>0</v>
      </c>
      <c r="CL188" s="29">
        <f>IF(ISBLANK(CatTemplate[[#This Row],[St. unit effort]]),0,(CatTemplate[[#This Row],[St. unit effort]] * CatTemplate[[#This Row],[Year5]]))</f>
        <v>0</v>
      </c>
      <c r="CM188" s="29">
        <f>IF(ISBLANK(CatTemplate[[#This Row],[St. unit effort]]),0,(CatTemplate[[#This Row],[St. unit effort]] * CatTemplate[[#This Row],[Year6]]))</f>
        <v>0</v>
      </c>
      <c r="CN188" s="29">
        <f>IF(ISBLANK(CatTemplate[[#This Row],[St. unit effort]]),0,(CatTemplate[[#This Row],[St. unit effort]] * CatTemplate[[#This Row],[Year7]]))</f>
        <v>0</v>
      </c>
      <c r="CO188" s="29">
        <f>IF(ISBLANK(CatTemplate[[#This Row],[St. unit effort]]),0,(CatTemplate[[#This Row],[St. unit effort]] * CatTemplate[[#This Row],[Year8]]))</f>
        <v>0</v>
      </c>
      <c r="CP188" s="29">
        <f>IF(ISBLANK(CatTemplate[[#This Row],[St. unit effort]]),0,(CatTemplate[[#This Row],[St. unit effort]] * CatTemplate[[#This Row],[Year9]]))</f>
        <v>0</v>
      </c>
      <c r="CQ188" s="29">
        <f>IF(ISBLANK(CatTemplate[[#This Row],[St. unit effort]]),0,(CatTemplate[[#This Row],[St. unit effort]] * CatTemplate[[#This Row],[Year10]]))</f>
        <v>0</v>
      </c>
      <c r="CR188" s="29">
        <f>IF(ISBLANK(CatTemplate[[#This Row],[St. unit effort]]),0,(CatTemplate[[#This Row],[St. unit effort]] * CatTemplate[[#This Row],[Year11]]))</f>
        <v>0</v>
      </c>
      <c r="CS188" s="29">
        <f>IF(ISBLANK(CatTemplate[[#This Row],[St. unit effort]]),0,(CatTemplate[[#This Row],[St. unit effort]] * CatTemplate[[#This Row],[Year12]]))</f>
        <v>0</v>
      </c>
      <c r="CT188" s="29">
        <f>IF(ISBLANK(CatTemplate[[#This Row],[St. unit effort]]),0,(CatTemplate[[#This Row],[St. unit effort]] * CatTemplate[[#This Row],[Year13]]))</f>
        <v>0</v>
      </c>
      <c r="CU188" s="29">
        <f>IF(ISBLANK(CatTemplate[[#This Row],[St. unit effort]]),0,(CatTemplate[[#This Row],[St. unit effort]] * CatTemplate[[#This Row],[Year14]]))</f>
        <v>0</v>
      </c>
      <c r="CV188" s="29">
        <f>IF(ISBLANK(CatTemplate[[#This Row],[St. unit effort]]),0,(CatTemplate[[#This Row],[St. unit effort]] * CatTemplate[[#This Row],[Year15]]))</f>
        <v>0</v>
      </c>
      <c r="CW188" s="29">
        <f>IF(ISBLANK(CatTemplate[[#This Row],[St. unit effort]]),0,(CatTemplate[[#This Row],[St. unit effort]] * CatTemplate[[#This Row],[Year16]]))</f>
        <v>0</v>
      </c>
      <c r="CX188" s="29">
        <f>IF(ISBLANK(CatTemplate[[#This Row],[St. unit effort]]),0,(CatTemplate[[#This Row],[St. unit effort]] * CatTemplate[[#This Row],[Year17]]))</f>
        <v>0</v>
      </c>
      <c r="CY188" s="29">
        <f>IF(ISBLANK(CatTemplate[[#This Row],[St. unit effort]]),0,(CatTemplate[[#This Row],[St. unit effort]] * CatTemplate[[#This Row],[Year18]]))</f>
        <v>0</v>
      </c>
      <c r="CZ188" s="29">
        <f>IF(ISBLANK(CatTemplate[[#This Row],[St. unit effort]]),0,(CatTemplate[[#This Row],[St. unit effort]] * CatTemplate[[#This Row],[Year19]]))</f>
        <v>0</v>
      </c>
      <c r="DA188" s="29">
        <f>IF(ISBLANK(CatTemplate[[#This Row],[St. unit effort]]),0,(CatTemplate[[#This Row],[St. unit effort]] * CatTemplate[[#This Row],[Year20]]))</f>
        <v>0</v>
      </c>
      <c r="DB188" s="57">
        <f>IF(ISBLANK(CatTemplate[[#This Row],[St. unit effort]]),0,(CatTemplate[[#This Row],[St. unit effort]] * CatTemplate[[#This Row],[Year1]])*8/ParRatePM)</f>
        <v>0</v>
      </c>
      <c r="DC188" s="57">
        <f>IF(ISBLANK(CatTemplate[[#This Row],[St. unit effort]]),0,(CatTemplate[[#This Row],[St. unit effort]] * CatTemplate[[#This Row],[Year2]])*8/ParRatePM)</f>
        <v>0</v>
      </c>
      <c r="DD188" s="57">
        <f>IF(ISBLANK(CatTemplate[[#This Row],[St. unit effort]]),0,(CatTemplate[[#This Row],[St. unit effort]] * CatTemplate[[#This Row],[Year3]])*8/ParRatePM)</f>
        <v>0</v>
      </c>
      <c r="DE188" s="57">
        <f>IF(ISBLANK(CatTemplate[[#This Row],[St. unit effort]]),0,(CatTemplate[[#This Row],[St. unit effort]] * CatTemplate[[#This Row],[Year4]])*8/ParRatePM)</f>
        <v>0</v>
      </c>
      <c r="DF188" s="57">
        <f>IF(ISBLANK(CatTemplate[[#This Row],[St. unit effort]]),0,(CatTemplate[[#This Row],[St. unit effort]] * CatTemplate[[#This Row],[Year5]])*8/ParRatePM)</f>
        <v>0</v>
      </c>
      <c r="DG188" s="57">
        <f>IF(ISBLANK(CatTemplate[[#This Row],[St. unit effort]]),0,(CatTemplate[[#This Row],[St. unit effort]] * CatTemplate[[#This Row],[Year6]])*8/ParRatePM)</f>
        <v>0</v>
      </c>
      <c r="DH188" s="57">
        <f>IF(ISBLANK(CatTemplate[[#This Row],[St. unit effort]]),0,(CatTemplate[[#This Row],[St. unit effort]] * CatTemplate[[#This Row],[Year7]])*8/ParRatePM)</f>
        <v>0</v>
      </c>
      <c r="DI188" s="57">
        <f>IF(ISBLANK(CatTemplate[[#This Row],[St. unit effort]]),0,(CatTemplate[[#This Row],[St. unit effort]] * CatTemplate[[#This Row],[Year8]])*8/ParRatePM)</f>
        <v>0</v>
      </c>
      <c r="DJ188" s="57">
        <f>IF(ISBLANK(CatTemplate[[#This Row],[St. unit effort]]),0,(CatTemplate[[#This Row],[St. unit effort]] * CatTemplate[[#This Row],[Year9]])*8/ParRatePM)</f>
        <v>0</v>
      </c>
      <c r="DK188" s="57">
        <f>IF(ISBLANK(CatTemplate[[#This Row],[St. unit effort]]),0,(CatTemplate[[#This Row],[St. unit effort]] * CatTemplate[[#This Row],[Year10]])*8/ParRatePM)</f>
        <v>0</v>
      </c>
      <c r="DL188" s="57">
        <f>IF(ISBLANK(CatTemplate[[#This Row],[St. unit effort]]),0,(CatTemplate[[#This Row],[St. unit effort]] * CatTemplate[[#This Row],[Year11]])*8/ParRatePM)</f>
        <v>0</v>
      </c>
      <c r="DM188" s="57">
        <f>IF(ISBLANK(CatTemplate[[#This Row],[St. unit effort]]),0,(CatTemplate[[#This Row],[St. unit effort]] * CatTemplate[[#This Row],[Year12]])*8/ParRatePM)</f>
        <v>0</v>
      </c>
      <c r="DN188" s="57">
        <f>IF(ISBLANK(CatTemplate[[#This Row],[St. unit effort]]),0,(CatTemplate[[#This Row],[St. unit effort]] * CatTemplate[[#This Row],[Year13]])*8/ParRatePM)</f>
        <v>0</v>
      </c>
      <c r="DO188" s="57">
        <f>IF(ISBLANK(CatTemplate[[#This Row],[St. unit effort]]),0,(CatTemplate[[#This Row],[St. unit effort]] * CatTemplate[[#This Row],[Year14]])*8/ParRatePM)</f>
        <v>0</v>
      </c>
      <c r="DP188" s="57">
        <f>IF(ISBLANK(CatTemplate[[#This Row],[St. unit effort]]),0,(CatTemplate[[#This Row],[St. unit effort]] * CatTemplate[[#This Row],[Year15]])*8/ParRatePM)</f>
        <v>0</v>
      </c>
      <c r="DQ188" s="57">
        <f>IF(ISBLANK(CatTemplate[[#This Row],[St. unit effort]]),0,(CatTemplate[[#This Row],[St. unit effort]] * CatTemplate[[#This Row],[Year16]])*8/ParRatePM)</f>
        <v>0</v>
      </c>
      <c r="DR188" s="57">
        <f>IF(ISBLANK(CatTemplate[[#This Row],[St. unit effort]]),0,(CatTemplate[[#This Row],[St. unit effort]] * CatTemplate[[#This Row],[Year17]])*8/ParRatePM)</f>
        <v>0</v>
      </c>
      <c r="DS188" s="57">
        <f>IF(ISBLANK(CatTemplate[[#This Row],[St. unit effort]]),0,(CatTemplate[[#This Row],[St. unit effort]] * CatTemplate[[#This Row],[Year18]])*8/ParRatePM)</f>
        <v>0</v>
      </c>
      <c r="DT188" s="57">
        <f>IF(ISBLANK(CatTemplate[[#This Row],[St. unit effort]]),0,(CatTemplate[[#This Row],[St. unit effort]] * CatTemplate[[#This Row],[Year19]])*8/ParRatePM)</f>
        <v>0</v>
      </c>
      <c r="DU188" s="57">
        <f>IF(ISBLANK(CatTemplate[[#This Row],[St. unit effort]]),0,(CatTemplate[[#This Row],[St. unit effort]] * CatTemplate[[#This Row],[Year20]])*8/ParRatePM)</f>
        <v>0</v>
      </c>
      <c r="DV188" s="54">
        <f>SUM(CatTemplate[[#This Row],[PM1]:[PM20]])</f>
        <v>0</v>
      </c>
      <c r="DW188" s="56">
        <f t="shared" si="65"/>
        <v>0</v>
      </c>
      <c r="DX188" s="56">
        <f t="shared" si="65"/>
        <v>0</v>
      </c>
      <c r="DY188" s="56">
        <f t="shared" si="65"/>
        <v>0</v>
      </c>
      <c r="DZ188" s="56">
        <f t="shared" si="65"/>
        <v>0</v>
      </c>
      <c r="EA188" s="56">
        <f t="shared" si="65"/>
        <v>0</v>
      </c>
      <c r="EB188" s="56">
        <f t="shared" si="65"/>
        <v>0</v>
      </c>
      <c r="EC188" s="56">
        <f t="shared" si="65"/>
        <v>0</v>
      </c>
      <c r="ED188" s="56">
        <f t="shared" si="65"/>
        <v>0</v>
      </c>
      <c r="EE188" s="56">
        <f t="shared" si="65"/>
        <v>0</v>
      </c>
      <c r="EF188" s="56">
        <f t="shared" si="65"/>
        <v>0</v>
      </c>
      <c r="EG188" s="56">
        <f t="shared" si="65"/>
        <v>0</v>
      </c>
      <c r="EH188" s="56">
        <f t="shared" si="65"/>
        <v>0</v>
      </c>
      <c r="EI188" s="56">
        <f t="shared" si="65"/>
        <v>0</v>
      </c>
      <c r="EJ188" s="56">
        <f t="shared" si="65"/>
        <v>0</v>
      </c>
      <c r="EK188" s="56">
        <f t="shared" si="65"/>
        <v>0</v>
      </c>
      <c r="EL188" s="56">
        <f t="shared" si="65"/>
        <v>0</v>
      </c>
      <c r="EM188" s="56">
        <f t="shared" si="63"/>
        <v>0</v>
      </c>
      <c r="EN188" s="56">
        <f t="shared" si="63"/>
        <v>0</v>
      </c>
      <c r="EO188" s="56">
        <f t="shared" si="63"/>
        <v>0</v>
      </c>
      <c r="EP188" s="56">
        <f t="shared" si="63"/>
        <v>0</v>
      </c>
      <c r="EQ188" s="30">
        <f>CatTemplate[[#This Row],[Eq. unit cost]] * CatTemplate[[#This Row],[Eq. quantity]]</f>
        <v>0</v>
      </c>
      <c r="ER188" s="30">
        <f>CatTemplate[[#This Row],[Cons. unit cost]] *CatTemplate[[#This Row],[Cons. quantity]]</f>
        <v>0</v>
      </c>
      <c r="ES188" s="30">
        <f>CatTemplate[[#This Row],[Oth. unit cost]] *CatTemplate[[#This Row],[Oth. quantity]]</f>
        <v>0</v>
      </c>
      <c r="ET188" s="55">
        <f>SUM(CatTemplate[[#This Row],[CO1]:[CO20]])</f>
        <v>0</v>
      </c>
      <c r="EU188" s="56">
        <f t="shared" si="66"/>
        <v>0</v>
      </c>
      <c r="EV188" s="56">
        <f t="shared" si="66"/>
        <v>0</v>
      </c>
      <c r="EW188" s="56">
        <f t="shared" si="66"/>
        <v>0</v>
      </c>
      <c r="EX188" s="56">
        <f t="shared" si="66"/>
        <v>0</v>
      </c>
      <c r="EY188" s="56">
        <f t="shared" si="66"/>
        <v>0</v>
      </c>
      <c r="EZ188" s="56">
        <f t="shared" si="66"/>
        <v>0</v>
      </c>
      <c r="FA188" s="56">
        <f t="shared" si="66"/>
        <v>0</v>
      </c>
      <c r="FB188" s="56">
        <f t="shared" si="66"/>
        <v>0</v>
      </c>
      <c r="FC188" s="56">
        <f t="shared" si="66"/>
        <v>0</v>
      </c>
      <c r="FD188" s="56">
        <f t="shared" si="66"/>
        <v>0</v>
      </c>
      <c r="FE188" s="56">
        <f t="shared" si="66"/>
        <v>0</v>
      </c>
      <c r="FF188" s="56">
        <f t="shared" si="66"/>
        <v>0</v>
      </c>
      <c r="FG188" s="56">
        <f t="shared" si="66"/>
        <v>0</v>
      </c>
      <c r="FH188" s="56">
        <f t="shared" si="66"/>
        <v>0</v>
      </c>
      <c r="FI188" s="56">
        <f t="shared" si="66"/>
        <v>0</v>
      </c>
      <c r="FJ188" s="56">
        <f t="shared" si="66"/>
        <v>0</v>
      </c>
      <c r="FK188" s="56">
        <f t="shared" si="64"/>
        <v>0</v>
      </c>
      <c r="FL188" s="56">
        <f t="shared" si="64"/>
        <v>0</v>
      </c>
      <c r="FM188" s="56">
        <f t="shared" si="64"/>
        <v>0</v>
      </c>
      <c r="FN188" s="56">
        <f t="shared" si="64"/>
        <v>0</v>
      </c>
      <c r="FO188" s="58">
        <f>SUM(CatTemplate[[#This Row],[CS1]:[CS20]])</f>
        <v>0</v>
      </c>
      <c r="FP188" s="59">
        <f>CatTemplate[[#This Row],[Total Oth. cost]]+CatTemplate[[#This Row],[Total St. Cost]]</f>
        <v>0</v>
      </c>
      <c r="FQ188" s="33" t="e">
        <f t="shared" si="49"/>
        <v>#VALUE!</v>
      </c>
      <c r="FR188" s="33" t="e">
        <f t="shared" si="50"/>
        <v>#VALUE!</v>
      </c>
      <c r="FS188" s="30" t="e">
        <f>(CatTemplate[[#This Row],[CO1]] + CatTemplate[[#This Row],[CS1]]) * (1 + getRateOHFinal) * getRateMarkupFinal</f>
        <v>#VALUE!</v>
      </c>
      <c r="FT188" s="30" t="e">
        <f>(CatTemplate[[#This Row],[CO2]] + CatTemplate[[#This Row],[CS2]]) * (1 + getRateOHFinal) * getRateMarkupFinal</f>
        <v>#VALUE!</v>
      </c>
      <c r="FU188" s="30" t="e">
        <f>(CatTemplate[[#This Row],[CO3]] + CatTemplate[[#This Row],[CS3]]) * (1 + getRateOHFinal) * getRateMarkupFinal</f>
        <v>#VALUE!</v>
      </c>
      <c r="FV188" s="30" t="e">
        <f>(CatTemplate[[#This Row],[CO4]] + CatTemplate[[#This Row],[CS4]]) * (1 + getRateOHFinal) * getRateMarkupFinal</f>
        <v>#VALUE!</v>
      </c>
      <c r="FW188" s="30" t="e">
        <f>(CatTemplate[[#This Row],[CO5]] + CatTemplate[[#This Row],[CS5]]) * (1 + getRateOHFinal) * getRateMarkupFinal</f>
        <v>#VALUE!</v>
      </c>
      <c r="FX188" s="30" t="e">
        <f>(CatTemplate[[#This Row],[CO6]] + CatTemplate[[#This Row],[CS6]]) * (1 + getRateOHFinal) * getRateMarkupFinal</f>
        <v>#VALUE!</v>
      </c>
      <c r="FY188" s="30" t="e">
        <f>(CatTemplate[[#This Row],[CO7]] + CatTemplate[[#This Row],[CS7]]) * (1 + getRateOHFinal) * getRateMarkupFinal</f>
        <v>#VALUE!</v>
      </c>
      <c r="FZ188" s="30" t="e">
        <f>(CatTemplate[[#This Row],[CO8]] + CatTemplate[[#This Row],[CS8]]) * (1 + getRateOHFinal) * getRateMarkupFinal</f>
        <v>#VALUE!</v>
      </c>
      <c r="GA188" s="30" t="e">
        <f>(CatTemplate[[#This Row],[CO9]] + CatTemplate[[#This Row],[CS9]]) * (1 + getRateOHFinal) * getRateMarkupFinal</f>
        <v>#VALUE!</v>
      </c>
      <c r="GB188" s="30" t="e">
        <f>(CatTemplate[[#This Row],[CO10]] + CatTemplate[[#This Row],[CS10]]) * (1 + getRateOHFinal) * getRateMarkupFinal</f>
        <v>#VALUE!</v>
      </c>
      <c r="GC188" s="30" t="e">
        <f>(CatTemplate[[#This Row],[CO11]] + CatTemplate[[#This Row],[CS11]]) * (1 + getRateOHFinal) * getRateMarkupFinal</f>
        <v>#VALUE!</v>
      </c>
      <c r="GD188" s="30" t="e">
        <f>(CatTemplate[[#This Row],[CO12]] + CatTemplate[[#This Row],[CS12]]) * (1 + getRateOHFinal) * getRateMarkupFinal</f>
        <v>#VALUE!</v>
      </c>
      <c r="GE188" s="30" t="e">
        <f>(CatTemplate[[#This Row],[CO13]] + CatTemplate[[#This Row],[CS13]]) * (1 + getRateOHFinal) * getRateMarkupFinal</f>
        <v>#VALUE!</v>
      </c>
      <c r="GF188" s="30" t="e">
        <f>(CatTemplate[[#This Row],[CO14]] + CatTemplate[[#This Row],[CS14]]) * (1 + getRateOHFinal) * getRateMarkupFinal</f>
        <v>#VALUE!</v>
      </c>
      <c r="GG188" s="30" t="e">
        <f>(CatTemplate[[#This Row],[CO15]] + CatTemplate[[#This Row],[CS15]]) * (1 + getRateOHFinal) * getRateMarkupFinal</f>
        <v>#VALUE!</v>
      </c>
      <c r="GH188" s="30" t="e">
        <f>(CatTemplate[[#This Row],[CO16]] + CatTemplate[[#This Row],[CS16]]) * (1 + getRateOHFinal) * getRateMarkupFinal</f>
        <v>#VALUE!</v>
      </c>
      <c r="GI188" s="30" t="e">
        <f>(CatTemplate[[#This Row],[CO17]] + CatTemplate[[#This Row],[CS17]]) * (1 + getRateOHFinal) * getRateMarkupFinal</f>
        <v>#VALUE!</v>
      </c>
      <c r="GJ188" s="30" t="e">
        <f>(CatTemplate[[#This Row],[CO18]] + CatTemplate[[#This Row],[CS18]]) * (1 + getRateOHFinal) * getRateMarkupFinal</f>
        <v>#VALUE!</v>
      </c>
      <c r="GK188" s="30" t="e">
        <f>(CatTemplate[[#This Row],[CO19]] + CatTemplate[[#This Row],[CS19]]) * (1 + getRateOHFinal) * getRateMarkupFinal</f>
        <v>#VALUE!</v>
      </c>
      <c r="GL188" s="30" t="e">
        <f>(CatTemplate[[#This Row],[CO20]] + CatTemplate[[#This Row],[CS20]]) * (1 + getRateOHFinal) * getRateMarkupFinal</f>
        <v>#VALUE!</v>
      </c>
      <c r="GM188" s="30" t="e">
        <f t="shared" si="51"/>
        <v>#VALUE!</v>
      </c>
      <c r="GN188" s="30" t="e">
        <f t="shared" si="52"/>
        <v>#VALUE!</v>
      </c>
      <c r="GO188" s="30" t="e">
        <f t="shared" si="53"/>
        <v>#VALUE!</v>
      </c>
      <c r="GP188" s="30" t="e">
        <f t="shared" si="54"/>
        <v>#VALUE!</v>
      </c>
      <c r="GQ188" s="30" t="e">
        <f>(CatTemplate[[#This Row],[CO1]]+CatTemplate[[#This Row],[CS1]]) * (1+ getRateOHFinal) * (1 + getRateMarkupFinal)</f>
        <v>#VALUE!</v>
      </c>
      <c r="GR188" s="30" t="e">
        <f>(CatTemplate[[#This Row],[CO2]]+CatTemplate[[#This Row],[CS2]]) * (1+ getRateOHFinal) * (1 + getRateMarkupFinal)</f>
        <v>#VALUE!</v>
      </c>
      <c r="GS188" s="30" t="e">
        <f>(CatTemplate[[#This Row],[CO3]]+CatTemplate[[#This Row],[CS3]]) * (1+ getRateOHFinal) * (1 + getRateMarkupFinal)</f>
        <v>#VALUE!</v>
      </c>
      <c r="GT188" s="30" t="e">
        <f>(CatTemplate[[#This Row],[CO4]]+CatTemplate[[#This Row],[CS4]]) * (1+ getRateOHFinal) * (1 + getRateMarkupFinal)</f>
        <v>#VALUE!</v>
      </c>
      <c r="GU188" s="30" t="e">
        <f>(CatTemplate[[#This Row],[CO5]]+CatTemplate[[#This Row],[CS5]]) * (1+ getRateOHFinal) * (1 + getRateMarkupFinal)</f>
        <v>#VALUE!</v>
      </c>
      <c r="GV188" s="30" t="e">
        <f>(CatTemplate[[#This Row],[CO6]]+CatTemplate[[#This Row],[CS6]]) * (1+ getRateOHFinal) * (1 + getRateMarkupFinal)</f>
        <v>#VALUE!</v>
      </c>
      <c r="GW188" s="30" t="e">
        <f>(CatTemplate[[#This Row],[CO7]]+CatTemplate[[#This Row],[CS7]]) * (1+ getRateOHFinal) * (1 + getRateMarkupFinal)</f>
        <v>#VALUE!</v>
      </c>
      <c r="GX188" s="30" t="e">
        <f>(CatTemplate[[#This Row],[CO8]]+CatTemplate[[#This Row],[CS8]]) * (1+ getRateOHFinal) * (1 + getRateMarkupFinal)</f>
        <v>#VALUE!</v>
      </c>
      <c r="GY188" s="30" t="e">
        <f>(CatTemplate[[#This Row],[CO9]]+CatTemplate[[#This Row],[CS9]]) * (1+ getRateOHFinal) * (1 + getRateMarkupFinal)</f>
        <v>#VALUE!</v>
      </c>
      <c r="GZ188" s="30" t="e">
        <f>(CatTemplate[[#This Row],[CO10]]+CatTemplate[[#This Row],[CS10]]) * (1+ getRateOHFinal) * (1 + getRateMarkupFinal)</f>
        <v>#VALUE!</v>
      </c>
      <c r="HA188" s="30" t="e">
        <f>(CatTemplate[[#This Row],[CO11]]+CatTemplate[[#This Row],[CS11]]) * (1+ getRateOHFinal) * (1 + getRateMarkupFinal)</f>
        <v>#VALUE!</v>
      </c>
      <c r="HB188" s="30" t="e">
        <f>(CatTemplate[[#This Row],[CO12]]+CatTemplate[[#This Row],[CS12]]) * (1+ getRateOHFinal) * (1 + getRateMarkupFinal)</f>
        <v>#VALUE!</v>
      </c>
      <c r="HC188" s="30" t="e">
        <f>(CatTemplate[[#This Row],[CO13]]+CatTemplate[[#This Row],[CS13]]) * (1+ getRateOHFinal) * (1 + getRateMarkupFinal)</f>
        <v>#VALUE!</v>
      </c>
      <c r="HD188" s="30" t="e">
        <f>(CatTemplate[[#This Row],[CO14]]+CatTemplate[[#This Row],[CS14]]) * (1+ getRateOHFinal) * (1 + getRateMarkupFinal)</f>
        <v>#VALUE!</v>
      </c>
      <c r="HE188" s="30" t="e">
        <f>(CatTemplate[[#This Row],[CO15]]+CatTemplate[[#This Row],[CS15]]) * (1+ getRateOHFinal) * (1 + getRateMarkupFinal)</f>
        <v>#VALUE!</v>
      </c>
      <c r="HF188" s="30" t="e">
        <f>(CatTemplate[[#This Row],[CO16]]+CatTemplate[[#This Row],[CS16]]) * (1+ getRateOHFinal) * (1 + getRateMarkupFinal)</f>
        <v>#VALUE!</v>
      </c>
      <c r="HG188" s="30" t="e">
        <f>(CatTemplate[[#This Row],[CO17]]+CatTemplate[[#This Row],[CS17]]) * (1+ getRateOHFinal) * (1 + getRateMarkupFinal)</f>
        <v>#VALUE!</v>
      </c>
      <c r="HH188" s="30" t="e">
        <f>(CatTemplate[[#This Row],[CO18]]+CatTemplate[[#This Row],[CS18]]) * (1+ getRateOHFinal) * (1 + getRateMarkupFinal)</f>
        <v>#VALUE!</v>
      </c>
      <c r="HI188" s="30" t="e">
        <f>(CatTemplate[[#This Row],[CO19]]+CatTemplate[[#This Row],[CS19]]) * (1+ getRateOHFinal) * (1 + getRateMarkupFinal)</f>
        <v>#VALUE!</v>
      </c>
      <c r="HJ188" s="30" t="e">
        <f>(CatTemplate[[#This Row],[CO20]]+CatTemplate[[#This Row],[CS20]]) * (1+ getRateOHFinal) * (1 + getRateMarkupFinal)</f>
        <v>#VALUE!</v>
      </c>
      <c r="HK188" s="39" t="e">
        <f>CatTemplate[[#This Row],[Total cost]]+CatTemplate[[#This Row],[OH Amount]]+CatTemplate[[#This Row],[Markup]]</f>
        <v>#VALUE!</v>
      </c>
      <c r="HL188" s="63">
        <f>IF(CatTemplate[[#This Row],[Units]]="Days",CatTemplate[[#This Row],[Project quantity]]*CatTemplate[[#This Row],[St. unit effort]],CatTemplate[[#This Row],[Project quantity]])</f>
        <v>0</v>
      </c>
      <c r="HM188" s="287">
        <f>IFERROR(CatTemplate[[#This Row],[Total Price]]/(CatTemplate[[#This Row],[Final Quantity]]),0)</f>
        <v>0</v>
      </c>
      <c r="HN188" s="261"/>
    </row>
    <row r="189" spans="2:222" x14ac:dyDescent="0.2">
      <c r="B189" s="9" t="s">
        <v>106</v>
      </c>
      <c r="C189" s="23">
        <v>3</v>
      </c>
      <c r="D189" s="10" t="s">
        <v>174</v>
      </c>
      <c r="E189" s="25">
        <v>2</v>
      </c>
      <c r="F189" s="19" t="s">
        <v>131</v>
      </c>
      <c r="G189" s="27">
        <v>2</v>
      </c>
      <c r="H189" s="18"/>
      <c r="I189" s="18"/>
      <c r="J189" s="15" t="s">
        <v>253</v>
      </c>
      <c r="K189" s="15"/>
      <c r="L189" s="15" t="s">
        <v>174</v>
      </c>
      <c r="M189" s="15" t="s">
        <v>207</v>
      </c>
      <c r="N189" s="15" t="s">
        <v>858</v>
      </c>
      <c r="O189" s="320"/>
      <c r="P189" s="71"/>
      <c r="Q189" s="108"/>
      <c r="R189" s="73"/>
      <c r="S189" s="97"/>
      <c r="T189" s="100">
        <f>getEqUnitCost</f>
        <v>0</v>
      </c>
      <c r="U189" s="73">
        <f>getEqUnitEffort</f>
        <v>0</v>
      </c>
      <c r="V189" s="101">
        <f>getEqQuantity</f>
        <v>0</v>
      </c>
      <c r="W189" s="320"/>
      <c r="X189" s="100">
        <f>getConsUnitCost</f>
        <v>0</v>
      </c>
      <c r="Y189" s="73">
        <f>getConsUnitEffort</f>
        <v>0</v>
      </c>
      <c r="Z189" s="14">
        <f>getConsQuantity</f>
        <v>0</v>
      </c>
      <c r="AA189" s="320"/>
      <c r="AB189" s="72"/>
      <c r="AC189" s="112"/>
      <c r="AD189" s="14">
        <f>getOthQuantity</f>
        <v>0</v>
      </c>
      <c r="AE189" s="320"/>
      <c r="AF189" s="28" t="str">
        <f>IF(ISBLANK(CatTemplate[[#This Row],[Resource type]]),"",CatTemplate[[#This Row],[Resource type]])</f>
        <v>BioRep Operator</v>
      </c>
      <c r="AG189" s="242">
        <f>getStaffUnitCost</f>
        <v>374.09540909748296</v>
      </c>
      <c r="AH189" s="113">
        <f>getStaffUnitEffort</f>
        <v>0</v>
      </c>
      <c r="AI189" s="40">
        <f>getStaffQuantity</f>
        <v>0</v>
      </c>
      <c r="AJ189" s="41">
        <f>CatTemplate[[#This Row],[St. quantity]]*8/ParRatePM</f>
        <v>0</v>
      </c>
      <c r="AK189" s="320"/>
      <c r="AL189" s="53" t="str">
        <f>CatTemplate[[#This Row],[Item type]]</f>
        <v>Kits</v>
      </c>
      <c r="AM189" s="12">
        <f>SUM(CatTemplate[[#This Row],[Year1]:[Year20]])</f>
        <v>0</v>
      </c>
      <c r="AN189" s="52"/>
      <c r="AO189" s="52"/>
      <c r="AP189" s="52"/>
      <c r="AQ189" s="8"/>
      <c r="AR189" s="8"/>
      <c r="AS189" s="8"/>
      <c r="AT189" s="8"/>
      <c r="AU189" s="8"/>
      <c r="AV189" s="8"/>
      <c r="AW189" s="8"/>
      <c r="AX189" s="8"/>
      <c r="AY189" s="8"/>
      <c r="AZ189" s="8"/>
      <c r="BA189" s="8"/>
      <c r="BB189" s="8"/>
      <c r="BC189" s="8"/>
      <c r="BD189" s="8"/>
      <c r="BE189" s="8"/>
      <c r="BF189" s="8"/>
      <c r="BG189" s="36"/>
      <c r="BH189" s="320"/>
      <c r="BI189" s="37" t="str">
        <f>getCostCategory</f>
        <v>06 Operating costs</v>
      </c>
      <c r="BJ189" s="37" t="str">
        <f>getSection</f>
        <v>03 Collection kits</v>
      </c>
      <c r="BK189" s="32" t="str">
        <f>getObject</f>
        <v>Collection kits</v>
      </c>
      <c r="BL189" s="30">
        <f>IFERROR(getUnitCost * IF(CatTemplate[[#This Row],[Cost Category Comp.]]="01 Staff costs", 1,1),0)</f>
        <v>374.09540909748296</v>
      </c>
      <c r="BM189" s="29">
        <f>IF(AND(ISBLANK(CatTemplate[[#This Row],[Eq. unit cost]]),ISBLANK(CatTemplate[[#This Row],[Cons. unit cost]]),ISBLANK(CatTemplate[[#This Row],[Oth. unit cost]])), 0, IF(getUnitEffort =0,1,getUnitEffort) * CatTemplate[[#This Row],[Year1]])</f>
        <v>0</v>
      </c>
      <c r="BN189" s="29">
        <f>IF(AND(ISBLANK(CatTemplate[[#This Row],[Eq. unit cost]]),ISBLANK(CatTemplate[[#This Row],[Cons. unit cost]]),ISBLANK(CatTemplate[[#This Row],[Oth. unit cost]])), 0, IF(getUnitEffort =0,1,getUnitEffort) * CatTemplate[[#This Row],[Year2]])</f>
        <v>0</v>
      </c>
      <c r="BO189" s="29">
        <f>IF(AND(ISBLANK(CatTemplate[[#This Row],[Eq. unit cost]]),ISBLANK(CatTemplate[[#This Row],[Cons. unit cost]]),ISBLANK(CatTemplate[[#This Row],[Oth. unit cost]])), 0, IF(getUnitEffort =0,1,getUnitEffort) * CatTemplate[[#This Row],[Year3]])</f>
        <v>0</v>
      </c>
      <c r="BP189" s="29">
        <f>IF(AND(ISBLANK(CatTemplate[[#This Row],[Eq. unit cost]]),ISBLANK(CatTemplate[[#This Row],[Cons. unit cost]]),ISBLANK(CatTemplate[[#This Row],[Oth. unit cost]])), 0, IF(getUnitEffort =0,1,getUnitEffort) * CatTemplate[[#This Row],[Year4]])</f>
        <v>0</v>
      </c>
      <c r="BQ189" s="29">
        <f>IF(AND(ISBLANK(CatTemplate[[#This Row],[Eq. unit cost]]),ISBLANK(CatTemplate[[#This Row],[Cons. unit cost]]),ISBLANK(CatTemplate[[#This Row],[Oth. unit cost]])), 0, IF(getUnitEffort =0,1,getUnitEffort) * CatTemplate[[#This Row],[Year5]])</f>
        <v>0</v>
      </c>
      <c r="BR189" s="29">
        <f>IF(AND(ISBLANK(CatTemplate[[#This Row],[Eq. unit cost]]),ISBLANK(CatTemplate[[#This Row],[Cons. unit cost]]),ISBLANK(CatTemplate[[#This Row],[Oth. unit cost]])), 0, IF(getUnitEffort =0,1,getUnitEffort) * CatTemplate[[#This Row],[Year6]])</f>
        <v>0</v>
      </c>
      <c r="BS189" s="29">
        <f>IF(AND(ISBLANK(CatTemplate[[#This Row],[Eq. unit cost]]),ISBLANK(CatTemplate[[#This Row],[Cons. unit cost]]),ISBLANK(CatTemplate[[#This Row],[Oth. unit cost]])), 0, IF(getUnitEffort =0,1,getUnitEffort) * CatTemplate[[#This Row],[Year7]])</f>
        <v>0</v>
      </c>
      <c r="BT189" s="29">
        <f>IF(AND(ISBLANK(CatTemplate[[#This Row],[Eq. unit cost]]),ISBLANK(CatTemplate[[#This Row],[Cons. unit cost]]),ISBLANK(CatTemplate[[#This Row],[Oth. unit cost]])), 0, IF(getUnitEffort =0,1,getUnitEffort) * CatTemplate[[#This Row],[Year8]])</f>
        <v>0</v>
      </c>
      <c r="BU189" s="29">
        <f>IF(AND(ISBLANK(CatTemplate[[#This Row],[Eq. unit cost]]),ISBLANK(CatTemplate[[#This Row],[Cons. unit cost]]),ISBLANK(CatTemplate[[#This Row],[Oth. unit cost]])), 0, IF(getUnitEffort =0,1,getUnitEffort) * CatTemplate[[#This Row],[Year9]])</f>
        <v>0</v>
      </c>
      <c r="BV189" s="29">
        <f>IF(AND(ISBLANK(CatTemplate[[#This Row],[Eq. unit cost]]),ISBLANK(CatTemplate[[#This Row],[Cons. unit cost]]),ISBLANK(CatTemplate[[#This Row],[Oth. unit cost]])), 0, IF(getUnitEffort =0,1,getUnitEffort) * CatTemplate[[#This Row],[Year10]])</f>
        <v>0</v>
      </c>
      <c r="BW189" s="29">
        <f>IF(AND(ISBLANK(CatTemplate[[#This Row],[Eq. unit cost]]),ISBLANK(CatTemplate[[#This Row],[Cons. unit cost]]),ISBLANK(CatTemplate[[#This Row],[Oth. unit cost]])), 0, IF(getUnitEffort =0,1,getUnitEffort) * CatTemplate[[#This Row],[Year11]])</f>
        <v>0</v>
      </c>
      <c r="BX189" s="29">
        <f>IF(AND(ISBLANK(CatTemplate[[#This Row],[Eq. unit cost]]),ISBLANK(CatTemplate[[#This Row],[Cons. unit cost]]),ISBLANK(CatTemplate[[#This Row],[Oth. unit cost]])), 0, IF(getUnitEffort =0,1,getUnitEffort) * CatTemplate[[#This Row],[Year12]])</f>
        <v>0</v>
      </c>
      <c r="BY189" s="29">
        <f>IF(AND(ISBLANK(CatTemplate[[#This Row],[Eq. unit cost]]),ISBLANK(CatTemplate[[#This Row],[Cons. unit cost]]),ISBLANK(CatTemplate[[#This Row],[Oth. unit cost]])), 0, IF(getUnitEffort =0,1,getUnitEffort) * CatTemplate[[#This Row],[Year13]])</f>
        <v>0</v>
      </c>
      <c r="BZ189" s="29">
        <f>IF(AND(ISBLANK(CatTemplate[[#This Row],[Eq. unit cost]]),ISBLANK(CatTemplate[[#This Row],[Cons. unit cost]]),ISBLANK(CatTemplate[[#This Row],[Oth. unit cost]])), 0, IF(getUnitEffort =0,1,getUnitEffort) * CatTemplate[[#This Row],[Year14]])</f>
        <v>0</v>
      </c>
      <c r="CA189" s="29">
        <f>IF(AND(ISBLANK(CatTemplate[[#This Row],[Eq. unit cost]]),ISBLANK(CatTemplate[[#This Row],[Cons. unit cost]]),ISBLANK(CatTemplate[[#This Row],[Oth. unit cost]])), 0, IF(getUnitEffort =0,1,getUnitEffort) * CatTemplate[[#This Row],[Year15]])</f>
        <v>0</v>
      </c>
      <c r="CB189" s="29">
        <f>IF(AND(ISBLANK(CatTemplate[[#This Row],[Eq. unit cost]]),ISBLANK(CatTemplate[[#This Row],[Cons. unit cost]]),ISBLANK(CatTemplate[[#This Row],[Oth. unit cost]])), 0, IF(getUnitEffort =0,1,getUnitEffort) * CatTemplate[[#This Row],[Year16]])</f>
        <v>0</v>
      </c>
      <c r="CC189" s="29">
        <f>IF(AND(ISBLANK(CatTemplate[[#This Row],[Eq. unit cost]]),ISBLANK(CatTemplate[[#This Row],[Cons. unit cost]]),ISBLANK(CatTemplate[[#This Row],[Oth. unit cost]])), 0, IF(getUnitEffort =0,1,getUnitEffort) * CatTemplate[[#This Row],[Year17]])</f>
        <v>0</v>
      </c>
      <c r="CD189" s="29">
        <f>IF(AND(ISBLANK(CatTemplate[[#This Row],[Eq. unit cost]]),ISBLANK(CatTemplate[[#This Row],[Cons. unit cost]]),ISBLANK(CatTemplate[[#This Row],[Oth. unit cost]])), 0, IF(getUnitEffort =0,1,getUnitEffort) * CatTemplate[[#This Row],[Year18]])</f>
        <v>0</v>
      </c>
      <c r="CE189" s="29">
        <f>IF(AND(ISBLANK(CatTemplate[[#This Row],[Eq. unit cost]]),ISBLANK(CatTemplate[[#This Row],[Cons. unit cost]]),ISBLANK(CatTemplate[[#This Row],[Oth. unit cost]])), 0, IF(getUnitEffort =0,1,getUnitEffort) * CatTemplate[[#This Row],[Year19]])</f>
        <v>0</v>
      </c>
      <c r="CF189" s="29">
        <f>IF(AND(ISBLANK(CatTemplate[[#This Row],[Eq. unit cost]]),ISBLANK(CatTemplate[[#This Row],[Cons. unit cost]]),ISBLANK(CatTemplate[[#This Row],[Oth. unit cost]])), 0, IF(getUnitEffort =0,1,getUnitEffort) * CatTemplate[[#This Row],[Year20]])</f>
        <v>0</v>
      </c>
      <c r="CG189" s="45">
        <f>SUM(CatTemplate[[#This Row],[Q1]:[Q20]])</f>
        <v>0</v>
      </c>
      <c r="CH189" s="29">
        <f>IF(ISBLANK(CatTemplate[[#This Row],[St. unit effort]]),0,(CatTemplate[[#This Row],[St. unit effort]] * CatTemplate[[#This Row],[Year1]]))</f>
        <v>0</v>
      </c>
      <c r="CI189" s="29">
        <f>IF(ISBLANK(CatTemplate[[#This Row],[St. unit effort]]),0,(CatTemplate[[#This Row],[St. unit effort]] * CatTemplate[[#This Row],[Year2]]))</f>
        <v>0</v>
      </c>
      <c r="CJ189" s="29">
        <f>IF(ISBLANK(CatTemplate[[#This Row],[St. unit effort]]),0,(CatTemplate[[#This Row],[St. unit effort]] * CatTemplate[[#This Row],[Year3]]))</f>
        <v>0</v>
      </c>
      <c r="CK189" s="29">
        <f>IF(ISBLANK(CatTemplate[[#This Row],[St. unit effort]]),0,(CatTemplate[[#This Row],[St. unit effort]] * CatTemplate[[#This Row],[Year4]]))</f>
        <v>0</v>
      </c>
      <c r="CL189" s="29">
        <f>IF(ISBLANK(CatTemplate[[#This Row],[St. unit effort]]),0,(CatTemplate[[#This Row],[St. unit effort]] * CatTemplate[[#This Row],[Year5]]))</f>
        <v>0</v>
      </c>
      <c r="CM189" s="29">
        <f>IF(ISBLANK(CatTemplate[[#This Row],[St. unit effort]]),0,(CatTemplate[[#This Row],[St. unit effort]] * CatTemplate[[#This Row],[Year6]]))</f>
        <v>0</v>
      </c>
      <c r="CN189" s="29">
        <f>IF(ISBLANK(CatTemplate[[#This Row],[St. unit effort]]),0,(CatTemplate[[#This Row],[St. unit effort]] * CatTemplate[[#This Row],[Year7]]))</f>
        <v>0</v>
      </c>
      <c r="CO189" s="29">
        <f>IF(ISBLANK(CatTemplate[[#This Row],[St. unit effort]]),0,(CatTemplate[[#This Row],[St. unit effort]] * CatTemplate[[#This Row],[Year8]]))</f>
        <v>0</v>
      </c>
      <c r="CP189" s="29">
        <f>IF(ISBLANK(CatTemplate[[#This Row],[St. unit effort]]),0,(CatTemplate[[#This Row],[St. unit effort]] * CatTemplate[[#This Row],[Year9]]))</f>
        <v>0</v>
      </c>
      <c r="CQ189" s="29">
        <f>IF(ISBLANK(CatTemplate[[#This Row],[St. unit effort]]),0,(CatTemplate[[#This Row],[St. unit effort]] * CatTemplate[[#This Row],[Year10]]))</f>
        <v>0</v>
      </c>
      <c r="CR189" s="29">
        <f>IF(ISBLANK(CatTemplate[[#This Row],[St. unit effort]]),0,(CatTemplate[[#This Row],[St. unit effort]] * CatTemplate[[#This Row],[Year11]]))</f>
        <v>0</v>
      </c>
      <c r="CS189" s="29">
        <f>IF(ISBLANK(CatTemplate[[#This Row],[St. unit effort]]),0,(CatTemplate[[#This Row],[St. unit effort]] * CatTemplate[[#This Row],[Year12]]))</f>
        <v>0</v>
      </c>
      <c r="CT189" s="29">
        <f>IF(ISBLANK(CatTemplate[[#This Row],[St. unit effort]]),0,(CatTemplate[[#This Row],[St. unit effort]] * CatTemplate[[#This Row],[Year13]]))</f>
        <v>0</v>
      </c>
      <c r="CU189" s="29">
        <f>IF(ISBLANK(CatTemplate[[#This Row],[St. unit effort]]),0,(CatTemplate[[#This Row],[St. unit effort]] * CatTemplate[[#This Row],[Year14]]))</f>
        <v>0</v>
      </c>
      <c r="CV189" s="29">
        <f>IF(ISBLANK(CatTemplate[[#This Row],[St. unit effort]]),0,(CatTemplate[[#This Row],[St. unit effort]] * CatTemplate[[#This Row],[Year15]]))</f>
        <v>0</v>
      </c>
      <c r="CW189" s="29">
        <f>IF(ISBLANK(CatTemplate[[#This Row],[St. unit effort]]),0,(CatTemplate[[#This Row],[St. unit effort]] * CatTemplate[[#This Row],[Year16]]))</f>
        <v>0</v>
      </c>
      <c r="CX189" s="29">
        <f>IF(ISBLANK(CatTemplate[[#This Row],[St. unit effort]]),0,(CatTemplate[[#This Row],[St. unit effort]] * CatTemplate[[#This Row],[Year17]]))</f>
        <v>0</v>
      </c>
      <c r="CY189" s="29">
        <f>IF(ISBLANK(CatTemplate[[#This Row],[St. unit effort]]),0,(CatTemplate[[#This Row],[St. unit effort]] * CatTemplate[[#This Row],[Year18]]))</f>
        <v>0</v>
      </c>
      <c r="CZ189" s="29">
        <f>IF(ISBLANK(CatTemplate[[#This Row],[St. unit effort]]),0,(CatTemplate[[#This Row],[St. unit effort]] * CatTemplate[[#This Row],[Year19]]))</f>
        <v>0</v>
      </c>
      <c r="DA189" s="29">
        <f>IF(ISBLANK(CatTemplate[[#This Row],[St. unit effort]]),0,(CatTemplate[[#This Row],[St. unit effort]] * CatTemplate[[#This Row],[Year20]]))</f>
        <v>0</v>
      </c>
      <c r="DB189" s="57">
        <f>IF(ISBLANK(CatTemplate[[#This Row],[St. unit effort]]),0,(CatTemplate[[#This Row],[St. unit effort]] * CatTemplate[[#This Row],[Year1]])*8/ParRatePM)</f>
        <v>0</v>
      </c>
      <c r="DC189" s="57">
        <f>IF(ISBLANK(CatTemplate[[#This Row],[St. unit effort]]),0,(CatTemplate[[#This Row],[St. unit effort]] * CatTemplate[[#This Row],[Year2]])*8/ParRatePM)</f>
        <v>0</v>
      </c>
      <c r="DD189" s="57">
        <f>IF(ISBLANK(CatTemplate[[#This Row],[St. unit effort]]),0,(CatTemplate[[#This Row],[St. unit effort]] * CatTemplate[[#This Row],[Year3]])*8/ParRatePM)</f>
        <v>0</v>
      </c>
      <c r="DE189" s="57">
        <f>IF(ISBLANK(CatTemplate[[#This Row],[St. unit effort]]),0,(CatTemplate[[#This Row],[St. unit effort]] * CatTemplate[[#This Row],[Year4]])*8/ParRatePM)</f>
        <v>0</v>
      </c>
      <c r="DF189" s="57">
        <f>IF(ISBLANK(CatTemplate[[#This Row],[St. unit effort]]),0,(CatTemplate[[#This Row],[St. unit effort]] * CatTemplate[[#This Row],[Year5]])*8/ParRatePM)</f>
        <v>0</v>
      </c>
      <c r="DG189" s="57">
        <f>IF(ISBLANK(CatTemplate[[#This Row],[St. unit effort]]),0,(CatTemplate[[#This Row],[St. unit effort]] * CatTemplate[[#This Row],[Year6]])*8/ParRatePM)</f>
        <v>0</v>
      </c>
      <c r="DH189" s="57">
        <f>IF(ISBLANK(CatTemplate[[#This Row],[St. unit effort]]),0,(CatTemplate[[#This Row],[St. unit effort]] * CatTemplate[[#This Row],[Year7]])*8/ParRatePM)</f>
        <v>0</v>
      </c>
      <c r="DI189" s="57">
        <f>IF(ISBLANK(CatTemplate[[#This Row],[St. unit effort]]),0,(CatTemplate[[#This Row],[St. unit effort]] * CatTemplate[[#This Row],[Year8]])*8/ParRatePM)</f>
        <v>0</v>
      </c>
      <c r="DJ189" s="57">
        <f>IF(ISBLANK(CatTemplate[[#This Row],[St. unit effort]]),0,(CatTemplate[[#This Row],[St. unit effort]] * CatTemplate[[#This Row],[Year9]])*8/ParRatePM)</f>
        <v>0</v>
      </c>
      <c r="DK189" s="57">
        <f>IF(ISBLANK(CatTemplate[[#This Row],[St. unit effort]]),0,(CatTemplate[[#This Row],[St. unit effort]] * CatTemplate[[#This Row],[Year10]])*8/ParRatePM)</f>
        <v>0</v>
      </c>
      <c r="DL189" s="57">
        <f>IF(ISBLANK(CatTemplate[[#This Row],[St. unit effort]]),0,(CatTemplate[[#This Row],[St. unit effort]] * CatTemplate[[#This Row],[Year11]])*8/ParRatePM)</f>
        <v>0</v>
      </c>
      <c r="DM189" s="57">
        <f>IF(ISBLANK(CatTemplate[[#This Row],[St. unit effort]]),0,(CatTemplate[[#This Row],[St. unit effort]] * CatTemplate[[#This Row],[Year12]])*8/ParRatePM)</f>
        <v>0</v>
      </c>
      <c r="DN189" s="57">
        <f>IF(ISBLANK(CatTemplate[[#This Row],[St. unit effort]]),0,(CatTemplate[[#This Row],[St. unit effort]] * CatTemplate[[#This Row],[Year13]])*8/ParRatePM)</f>
        <v>0</v>
      </c>
      <c r="DO189" s="57">
        <f>IF(ISBLANK(CatTemplate[[#This Row],[St. unit effort]]),0,(CatTemplate[[#This Row],[St. unit effort]] * CatTemplate[[#This Row],[Year14]])*8/ParRatePM)</f>
        <v>0</v>
      </c>
      <c r="DP189" s="57">
        <f>IF(ISBLANK(CatTemplate[[#This Row],[St. unit effort]]),0,(CatTemplate[[#This Row],[St. unit effort]] * CatTemplate[[#This Row],[Year15]])*8/ParRatePM)</f>
        <v>0</v>
      </c>
      <c r="DQ189" s="57">
        <f>IF(ISBLANK(CatTemplate[[#This Row],[St. unit effort]]),0,(CatTemplate[[#This Row],[St. unit effort]] * CatTemplate[[#This Row],[Year16]])*8/ParRatePM)</f>
        <v>0</v>
      </c>
      <c r="DR189" s="57">
        <f>IF(ISBLANK(CatTemplate[[#This Row],[St. unit effort]]),0,(CatTemplate[[#This Row],[St. unit effort]] * CatTemplate[[#This Row],[Year17]])*8/ParRatePM)</f>
        <v>0</v>
      </c>
      <c r="DS189" s="57">
        <f>IF(ISBLANK(CatTemplate[[#This Row],[St. unit effort]]),0,(CatTemplate[[#This Row],[St. unit effort]] * CatTemplate[[#This Row],[Year18]])*8/ParRatePM)</f>
        <v>0</v>
      </c>
      <c r="DT189" s="57">
        <f>IF(ISBLANK(CatTemplate[[#This Row],[St. unit effort]]),0,(CatTemplate[[#This Row],[St. unit effort]] * CatTemplate[[#This Row],[Year19]])*8/ParRatePM)</f>
        <v>0</v>
      </c>
      <c r="DU189" s="57">
        <f>IF(ISBLANK(CatTemplate[[#This Row],[St. unit effort]]),0,(CatTemplate[[#This Row],[St. unit effort]] * CatTemplate[[#This Row],[Year20]])*8/ParRatePM)</f>
        <v>0</v>
      </c>
      <c r="DV189" s="54">
        <f>SUM(CatTemplate[[#This Row],[PM1]:[PM20]])</f>
        <v>0</v>
      </c>
      <c r="DW189" s="56">
        <f t="shared" si="65"/>
        <v>0</v>
      </c>
      <c r="DX189" s="56">
        <f t="shared" si="65"/>
        <v>0</v>
      </c>
      <c r="DY189" s="56">
        <f t="shared" si="65"/>
        <v>0</v>
      </c>
      <c r="DZ189" s="56">
        <f t="shared" si="65"/>
        <v>0</v>
      </c>
      <c r="EA189" s="56">
        <f t="shared" si="65"/>
        <v>0</v>
      </c>
      <c r="EB189" s="56">
        <f t="shared" si="65"/>
        <v>0</v>
      </c>
      <c r="EC189" s="56">
        <f t="shared" si="65"/>
        <v>0</v>
      </c>
      <c r="ED189" s="56">
        <f t="shared" si="65"/>
        <v>0</v>
      </c>
      <c r="EE189" s="56">
        <f t="shared" si="65"/>
        <v>0</v>
      </c>
      <c r="EF189" s="56">
        <f t="shared" si="65"/>
        <v>0</v>
      </c>
      <c r="EG189" s="56">
        <f t="shared" si="65"/>
        <v>0</v>
      </c>
      <c r="EH189" s="56">
        <f t="shared" si="65"/>
        <v>0</v>
      </c>
      <c r="EI189" s="56">
        <f t="shared" si="65"/>
        <v>0</v>
      </c>
      <c r="EJ189" s="56">
        <f t="shared" si="65"/>
        <v>0</v>
      </c>
      <c r="EK189" s="56">
        <f t="shared" si="65"/>
        <v>0</v>
      </c>
      <c r="EL189" s="56">
        <f t="shared" si="65"/>
        <v>0</v>
      </c>
      <c r="EM189" s="56">
        <f t="shared" si="63"/>
        <v>0</v>
      </c>
      <c r="EN189" s="56">
        <f t="shared" si="63"/>
        <v>0</v>
      </c>
      <c r="EO189" s="56">
        <f t="shared" si="63"/>
        <v>0</v>
      </c>
      <c r="EP189" s="56">
        <f t="shared" si="63"/>
        <v>0</v>
      </c>
      <c r="EQ189" s="30">
        <f>CatTemplate[[#This Row],[Eq. unit cost]] * CatTemplate[[#This Row],[Eq. quantity]]</f>
        <v>0</v>
      </c>
      <c r="ER189" s="30">
        <f>CatTemplate[[#This Row],[Cons. unit cost]] *CatTemplate[[#This Row],[Cons. quantity]]</f>
        <v>0</v>
      </c>
      <c r="ES189" s="30">
        <f>CatTemplate[[#This Row],[Oth. unit cost]] *CatTemplate[[#This Row],[Oth. quantity]]</f>
        <v>0</v>
      </c>
      <c r="ET189" s="55">
        <f>SUM(CatTemplate[[#This Row],[CO1]:[CO20]])</f>
        <v>0</v>
      </c>
      <c r="EU189" s="56">
        <f t="shared" si="66"/>
        <v>0</v>
      </c>
      <c r="EV189" s="56">
        <f t="shared" si="66"/>
        <v>0</v>
      </c>
      <c r="EW189" s="56">
        <f t="shared" si="66"/>
        <v>0</v>
      </c>
      <c r="EX189" s="56">
        <f t="shared" si="66"/>
        <v>0</v>
      </c>
      <c r="EY189" s="56">
        <f t="shared" si="66"/>
        <v>0</v>
      </c>
      <c r="EZ189" s="56">
        <f t="shared" si="66"/>
        <v>0</v>
      </c>
      <c r="FA189" s="56">
        <f t="shared" si="66"/>
        <v>0</v>
      </c>
      <c r="FB189" s="56">
        <f t="shared" si="66"/>
        <v>0</v>
      </c>
      <c r="FC189" s="56">
        <f t="shared" si="66"/>
        <v>0</v>
      </c>
      <c r="FD189" s="56">
        <f t="shared" si="66"/>
        <v>0</v>
      </c>
      <c r="FE189" s="56">
        <f t="shared" si="66"/>
        <v>0</v>
      </c>
      <c r="FF189" s="56">
        <f t="shared" si="66"/>
        <v>0</v>
      </c>
      <c r="FG189" s="56">
        <f t="shared" si="66"/>
        <v>0</v>
      </c>
      <c r="FH189" s="56">
        <f t="shared" si="66"/>
        <v>0</v>
      </c>
      <c r="FI189" s="56">
        <f t="shared" si="66"/>
        <v>0</v>
      </c>
      <c r="FJ189" s="56">
        <f t="shared" si="66"/>
        <v>0</v>
      </c>
      <c r="FK189" s="56">
        <f t="shared" si="64"/>
        <v>0</v>
      </c>
      <c r="FL189" s="56">
        <f t="shared" si="64"/>
        <v>0</v>
      </c>
      <c r="FM189" s="56">
        <f t="shared" si="64"/>
        <v>0</v>
      </c>
      <c r="FN189" s="56">
        <f t="shared" si="64"/>
        <v>0</v>
      </c>
      <c r="FO189" s="58">
        <f>SUM(CatTemplate[[#This Row],[CS1]:[CS20]])</f>
        <v>0</v>
      </c>
      <c r="FP189" s="59">
        <f>CatTemplate[[#This Row],[Total Oth. cost]]+CatTemplate[[#This Row],[Total St. Cost]]</f>
        <v>0</v>
      </c>
      <c r="FQ189" s="33" t="e">
        <f t="shared" si="49"/>
        <v>#VALUE!</v>
      </c>
      <c r="FR189" s="33" t="e">
        <f t="shared" si="50"/>
        <v>#VALUE!</v>
      </c>
      <c r="FS189" s="30" t="e">
        <f>(CatTemplate[[#This Row],[CO1]] + CatTemplate[[#This Row],[CS1]]) * (1 + getRateOHFinal) * getRateMarkupFinal</f>
        <v>#VALUE!</v>
      </c>
      <c r="FT189" s="30" t="e">
        <f>(CatTemplate[[#This Row],[CO2]] + CatTemplate[[#This Row],[CS2]]) * (1 + getRateOHFinal) * getRateMarkupFinal</f>
        <v>#VALUE!</v>
      </c>
      <c r="FU189" s="30" t="e">
        <f>(CatTemplate[[#This Row],[CO3]] + CatTemplate[[#This Row],[CS3]]) * (1 + getRateOHFinal) * getRateMarkupFinal</f>
        <v>#VALUE!</v>
      </c>
      <c r="FV189" s="30" t="e">
        <f>(CatTemplate[[#This Row],[CO4]] + CatTemplate[[#This Row],[CS4]]) * (1 + getRateOHFinal) * getRateMarkupFinal</f>
        <v>#VALUE!</v>
      </c>
      <c r="FW189" s="30" t="e">
        <f>(CatTemplate[[#This Row],[CO5]] + CatTemplate[[#This Row],[CS5]]) * (1 + getRateOHFinal) * getRateMarkupFinal</f>
        <v>#VALUE!</v>
      </c>
      <c r="FX189" s="30" t="e">
        <f>(CatTemplate[[#This Row],[CO6]] + CatTemplate[[#This Row],[CS6]]) * (1 + getRateOHFinal) * getRateMarkupFinal</f>
        <v>#VALUE!</v>
      </c>
      <c r="FY189" s="30" t="e">
        <f>(CatTemplate[[#This Row],[CO7]] + CatTemplate[[#This Row],[CS7]]) * (1 + getRateOHFinal) * getRateMarkupFinal</f>
        <v>#VALUE!</v>
      </c>
      <c r="FZ189" s="30" t="e">
        <f>(CatTemplate[[#This Row],[CO8]] + CatTemplate[[#This Row],[CS8]]) * (1 + getRateOHFinal) * getRateMarkupFinal</f>
        <v>#VALUE!</v>
      </c>
      <c r="GA189" s="30" t="e">
        <f>(CatTemplate[[#This Row],[CO9]] + CatTemplate[[#This Row],[CS9]]) * (1 + getRateOHFinal) * getRateMarkupFinal</f>
        <v>#VALUE!</v>
      </c>
      <c r="GB189" s="30" t="e">
        <f>(CatTemplate[[#This Row],[CO10]] + CatTemplate[[#This Row],[CS10]]) * (1 + getRateOHFinal) * getRateMarkupFinal</f>
        <v>#VALUE!</v>
      </c>
      <c r="GC189" s="30" t="e">
        <f>(CatTemplate[[#This Row],[CO11]] + CatTemplate[[#This Row],[CS11]]) * (1 + getRateOHFinal) * getRateMarkupFinal</f>
        <v>#VALUE!</v>
      </c>
      <c r="GD189" s="30" t="e">
        <f>(CatTemplate[[#This Row],[CO12]] + CatTemplate[[#This Row],[CS12]]) * (1 + getRateOHFinal) * getRateMarkupFinal</f>
        <v>#VALUE!</v>
      </c>
      <c r="GE189" s="30" t="e">
        <f>(CatTemplate[[#This Row],[CO13]] + CatTemplate[[#This Row],[CS13]]) * (1 + getRateOHFinal) * getRateMarkupFinal</f>
        <v>#VALUE!</v>
      </c>
      <c r="GF189" s="30" t="e">
        <f>(CatTemplate[[#This Row],[CO14]] + CatTemplate[[#This Row],[CS14]]) * (1 + getRateOHFinal) * getRateMarkupFinal</f>
        <v>#VALUE!</v>
      </c>
      <c r="GG189" s="30" t="e">
        <f>(CatTemplate[[#This Row],[CO15]] + CatTemplate[[#This Row],[CS15]]) * (1 + getRateOHFinal) * getRateMarkupFinal</f>
        <v>#VALUE!</v>
      </c>
      <c r="GH189" s="30" t="e">
        <f>(CatTemplate[[#This Row],[CO16]] + CatTemplate[[#This Row],[CS16]]) * (1 + getRateOHFinal) * getRateMarkupFinal</f>
        <v>#VALUE!</v>
      </c>
      <c r="GI189" s="30" t="e">
        <f>(CatTemplate[[#This Row],[CO17]] + CatTemplate[[#This Row],[CS17]]) * (1 + getRateOHFinal) * getRateMarkupFinal</f>
        <v>#VALUE!</v>
      </c>
      <c r="GJ189" s="30" t="e">
        <f>(CatTemplate[[#This Row],[CO18]] + CatTemplate[[#This Row],[CS18]]) * (1 + getRateOHFinal) * getRateMarkupFinal</f>
        <v>#VALUE!</v>
      </c>
      <c r="GK189" s="30" t="e">
        <f>(CatTemplate[[#This Row],[CO19]] + CatTemplate[[#This Row],[CS19]]) * (1 + getRateOHFinal) * getRateMarkupFinal</f>
        <v>#VALUE!</v>
      </c>
      <c r="GL189" s="30" t="e">
        <f>(CatTemplate[[#This Row],[CO20]] + CatTemplate[[#This Row],[CS20]]) * (1 + getRateOHFinal) * getRateMarkupFinal</f>
        <v>#VALUE!</v>
      </c>
      <c r="GM189" s="30" t="e">
        <f t="shared" si="51"/>
        <v>#VALUE!</v>
      </c>
      <c r="GN189" s="30" t="e">
        <f t="shared" si="52"/>
        <v>#VALUE!</v>
      </c>
      <c r="GO189" s="30" t="e">
        <f t="shared" si="53"/>
        <v>#VALUE!</v>
      </c>
      <c r="GP189" s="30" t="e">
        <f t="shared" si="54"/>
        <v>#VALUE!</v>
      </c>
      <c r="GQ189" s="30" t="e">
        <f>(CatTemplate[[#This Row],[CO1]]+CatTemplate[[#This Row],[CS1]]) * (1+ getRateOHFinal) * (1 + getRateMarkupFinal)</f>
        <v>#VALUE!</v>
      </c>
      <c r="GR189" s="30" t="e">
        <f>(CatTemplate[[#This Row],[CO2]]+CatTemplate[[#This Row],[CS2]]) * (1+ getRateOHFinal) * (1 + getRateMarkupFinal)</f>
        <v>#VALUE!</v>
      </c>
      <c r="GS189" s="30" t="e">
        <f>(CatTemplate[[#This Row],[CO3]]+CatTemplate[[#This Row],[CS3]]) * (1+ getRateOHFinal) * (1 + getRateMarkupFinal)</f>
        <v>#VALUE!</v>
      </c>
      <c r="GT189" s="30" t="e">
        <f>(CatTemplate[[#This Row],[CO4]]+CatTemplate[[#This Row],[CS4]]) * (1+ getRateOHFinal) * (1 + getRateMarkupFinal)</f>
        <v>#VALUE!</v>
      </c>
      <c r="GU189" s="30" t="e">
        <f>(CatTemplate[[#This Row],[CO5]]+CatTemplate[[#This Row],[CS5]]) * (1+ getRateOHFinal) * (1 + getRateMarkupFinal)</f>
        <v>#VALUE!</v>
      </c>
      <c r="GV189" s="30" t="e">
        <f>(CatTemplate[[#This Row],[CO6]]+CatTemplate[[#This Row],[CS6]]) * (1+ getRateOHFinal) * (1 + getRateMarkupFinal)</f>
        <v>#VALUE!</v>
      </c>
      <c r="GW189" s="30" t="e">
        <f>(CatTemplate[[#This Row],[CO7]]+CatTemplate[[#This Row],[CS7]]) * (1+ getRateOHFinal) * (1 + getRateMarkupFinal)</f>
        <v>#VALUE!</v>
      </c>
      <c r="GX189" s="30" t="e">
        <f>(CatTemplate[[#This Row],[CO8]]+CatTemplate[[#This Row],[CS8]]) * (1+ getRateOHFinal) * (1 + getRateMarkupFinal)</f>
        <v>#VALUE!</v>
      </c>
      <c r="GY189" s="30" t="e">
        <f>(CatTemplate[[#This Row],[CO9]]+CatTemplate[[#This Row],[CS9]]) * (1+ getRateOHFinal) * (1 + getRateMarkupFinal)</f>
        <v>#VALUE!</v>
      </c>
      <c r="GZ189" s="30" t="e">
        <f>(CatTemplate[[#This Row],[CO10]]+CatTemplate[[#This Row],[CS10]]) * (1+ getRateOHFinal) * (1 + getRateMarkupFinal)</f>
        <v>#VALUE!</v>
      </c>
      <c r="HA189" s="30" t="e">
        <f>(CatTemplate[[#This Row],[CO11]]+CatTemplate[[#This Row],[CS11]]) * (1+ getRateOHFinal) * (1 + getRateMarkupFinal)</f>
        <v>#VALUE!</v>
      </c>
      <c r="HB189" s="30" t="e">
        <f>(CatTemplate[[#This Row],[CO12]]+CatTemplate[[#This Row],[CS12]]) * (1+ getRateOHFinal) * (1 + getRateMarkupFinal)</f>
        <v>#VALUE!</v>
      </c>
      <c r="HC189" s="30" t="e">
        <f>(CatTemplate[[#This Row],[CO13]]+CatTemplate[[#This Row],[CS13]]) * (1+ getRateOHFinal) * (1 + getRateMarkupFinal)</f>
        <v>#VALUE!</v>
      </c>
      <c r="HD189" s="30" t="e">
        <f>(CatTemplate[[#This Row],[CO14]]+CatTemplate[[#This Row],[CS14]]) * (1+ getRateOHFinal) * (1 + getRateMarkupFinal)</f>
        <v>#VALUE!</v>
      </c>
      <c r="HE189" s="30" t="e">
        <f>(CatTemplate[[#This Row],[CO15]]+CatTemplate[[#This Row],[CS15]]) * (1+ getRateOHFinal) * (1 + getRateMarkupFinal)</f>
        <v>#VALUE!</v>
      </c>
      <c r="HF189" s="30" t="e">
        <f>(CatTemplate[[#This Row],[CO16]]+CatTemplate[[#This Row],[CS16]]) * (1+ getRateOHFinal) * (1 + getRateMarkupFinal)</f>
        <v>#VALUE!</v>
      </c>
      <c r="HG189" s="30" t="e">
        <f>(CatTemplate[[#This Row],[CO17]]+CatTemplate[[#This Row],[CS17]]) * (1+ getRateOHFinal) * (1 + getRateMarkupFinal)</f>
        <v>#VALUE!</v>
      </c>
      <c r="HH189" s="30" t="e">
        <f>(CatTemplate[[#This Row],[CO18]]+CatTemplate[[#This Row],[CS18]]) * (1+ getRateOHFinal) * (1 + getRateMarkupFinal)</f>
        <v>#VALUE!</v>
      </c>
      <c r="HI189" s="30" t="e">
        <f>(CatTemplate[[#This Row],[CO19]]+CatTemplate[[#This Row],[CS19]]) * (1+ getRateOHFinal) * (1 + getRateMarkupFinal)</f>
        <v>#VALUE!</v>
      </c>
      <c r="HJ189" s="30" t="e">
        <f>(CatTemplate[[#This Row],[CO20]]+CatTemplate[[#This Row],[CS20]]) * (1+ getRateOHFinal) * (1 + getRateMarkupFinal)</f>
        <v>#VALUE!</v>
      </c>
      <c r="HK189" s="39" t="e">
        <f>CatTemplate[[#This Row],[Total cost]]+CatTemplate[[#This Row],[OH Amount]]+CatTemplate[[#This Row],[Markup]]</f>
        <v>#VALUE!</v>
      </c>
      <c r="HL189" s="63">
        <f>IF(CatTemplate[[#This Row],[Units]]="Days",CatTemplate[[#This Row],[Project quantity]]*CatTemplate[[#This Row],[St. unit effort]],CatTemplate[[#This Row],[Project quantity]])</f>
        <v>0</v>
      </c>
      <c r="HM189" s="287">
        <f>IFERROR(CatTemplate[[#This Row],[Total Price]]/(CatTemplate[[#This Row],[Final Quantity]]),0)</f>
        <v>0</v>
      </c>
      <c r="HN189" s="261"/>
    </row>
    <row r="190" spans="2:222" x14ac:dyDescent="0.2">
      <c r="B190" s="9" t="s">
        <v>106</v>
      </c>
      <c r="C190" s="23">
        <v>3</v>
      </c>
      <c r="D190" s="10" t="s">
        <v>174</v>
      </c>
      <c r="E190" s="25">
        <v>3</v>
      </c>
      <c r="F190" s="19" t="s">
        <v>132</v>
      </c>
      <c r="G190" s="27">
        <v>3</v>
      </c>
      <c r="H190" s="18"/>
      <c r="I190" s="18"/>
      <c r="J190" s="15" t="s">
        <v>253</v>
      </c>
      <c r="K190" s="15"/>
      <c r="L190" s="15" t="s">
        <v>174</v>
      </c>
      <c r="M190" s="15" t="s">
        <v>207</v>
      </c>
      <c r="N190" s="15" t="s">
        <v>858</v>
      </c>
      <c r="O190" s="320"/>
      <c r="P190" s="71"/>
      <c r="Q190" s="108"/>
      <c r="R190" s="73"/>
      <c r="S190" s="97"/>
      <c r="T190" s="100">
        <f>getEqUnitCost</f>
        <v>0</v>
      </c>
      <c r="U190" s="73">
        <f>getEqUnitEffort</f>
        <v>0</v>
      </c>
      <c r="V190" s="101">
        <f>getEqQuantity</f>
        <v>0</v>
      </c>
      <c r="W190" s="320"/>
      <c r="X190" s="100">
        <f>getConsUnitCost</f>
        <v>0</v>
      </c>
      <c r="Y190" s="73">
        <f>getConsUnitEffort</f>
        <v>0</v>
      </c>
      <c r="Z190" s="14">
        <f>getConsQuantity</f>
        <v>0</v>
      </c>
      <c r="AA190" s="320"/>
      <c r="AB190" s="72"/>
      <c r="AC190" s="112"/>
      <c r="AD190" s="14">
        <f>getOthQuantity</f>
        <v>0</v>
      </c>
      <c r="AE190" s="320"/>
      <c r="AF190" s="28" t="str">
        <f>IF(ISBLANK(CatTemplate[[#This Row],[Resource type]]),"",CatTemplate[[#This Row],[Resource type]])</f>
        <v>BioRep Operator</v>
      </c>
      <c r="AG190" s="242">
        <f>getStaffUnitCost</f>
        <v>374.09540909748296</v>
      </c>
      <c r="AH190" s="113">
        <f>getStaffUnitEffort</f>
        <v>0</v>
      </c>
      <c r="AI190" s="40">
        <f>getStaffQuantity</f>
        <v>0</v>
      </c>
      <c r="AJ190" s="41">
        <f>CatTemplate[[#This Row],[St. quantity]]*8/ParRatePM</f>
        <v>0</v>
      </c>
      <c r="AK190" s="320"/>
      <c r="AL190" s="53" t="str">
        <f>CatTemplate[[#This Row],[Item type]]</f>
        <v>Kits</v>
      </c>
      <c r="AM190" s="12">
        <f>SUM(CatTemplate[[#This Row],[Year1]:[Year20]])</f>
        <v>0</v>
      </c>
      <c r="AN190" s="52"/>
      <c r="AO190" s="52"/>
      <c r="AP190" s="52"/>
      <c r="AQ190" s="8"/>
      <c r="AR190" s="8"/>
      <c r="AS190" s="8"/>
      <c r="AT190" s="8"/>
      <c r="AU190" s="8"/>
      <c r="AV190" s="8"/>
      <c r="AW190" s="8"/>
      <c r="AX190" s="8"/>
      <c r="AY190" s="8"/>
      <c r="AZ190" s="8"/>
      <c r="BA190" s="8"/>
      <c r="BB190" s="8"/>
      <c r="BC190" s="8"/>
      <c r="BD190" s="8"/>
      <c r="BE190" s="8"/>
      <c r="BF190" s="8"/>
      <c r="BG190" s="36"/>
      <c r="BH190" s="320"/>
      <c r="BI190" s="37" t="str">
        <f>getCostCategory</f>
        <v>06 Operating costs</v>
      </c>
      <c r="BJ190" s="37" t="str">
        <f>getSection</f>
        <v>03 Collection kits</v>
      </c>
      <c r="BK190" s="32" t="str">
        <f>getObject</f>
        <v>Collection kits</v>
      </c>
      <c r="BL190" s="30">
        <f>IFERROR(getUnitCost * IF(CatTemplate[[#This Row],[Cost Category Comp.]]="01 Staff costs", 1,1),0)</f>
        <v>374.09540909748296</v>
      </c>
      <c r="BM190" s="29">
        <f>IF(AND(ISBLANK(CatTemplate[[#This Row],[Eq. unit cost]]),ISBLANK(CatTemplate[[#This Row],[Cons. unit cost]]),ISBLANK(CatTemplate[[#This Row],[Oth. unit cost]])), 0, IF(getUnitEffort =0,1,getUnitEffort) * CatTemplate[[#This Row],[Year1]])</f>
        <v>0</v>
      </c>
      <c r="BN190" s="29">
        <f>IF(AND(ISBLANK(CatTemplate[[#This Row],[Eq. unit cost]]),ISBLANK(CatTemplate[[#This Row],[Cons. unit cost]]),ISBLANK(CatTemplate[[#This Row],[Oth. unit cost]])), 0, IF(getUnitEffort =0,1,getUnitEffort) * CatTemplate[[#This Row],[Year2]])</f>
        <v>0</v>
      </c>
      <c r="BO190" s="29">
        <f>IF(AND(ISBLANK(CatTemplate[[#This Row],[Eq. unit cost]]),ISBLANK(CatTemplate[[#This Row],[Cons. unit cost]]),ISBLANK(CatTemplate[[#This Row],[Oth. unit cost]])), 0, IF(getUnitEffort =0,1,getUnitEffort) * CatTemplate[[#This Row],[Year3]])</f>
        <v>0</v>
      </c>
      <c r="BP190" s="29">
        <f>IF(AND(ISBLANK(CatTemplate[[#This Row],[Eq. unit cost]]),ISBLANK(CatTemplate[[#This Row],[Cons. unit cost]]),ISBLANK(CatTemplate[[#This Row],[Oth. unit cost]])), 0, IF(getUnitEffort =0,1,getUnitEffort) * CatTemplate[[#This Row],[Year4]])</f>
        <v>0</v>
      </c>
      <c r="BQ190" s="29">
        <f>IF(AND(ISBLANK(CatTemplate[[#This Row],[Eq. unit cost]]),ISBLANK(CatTemplate[[#This Row],[Cons. unit cost]]),ISBLANK(CatTemplate[[#This Row],[Oth. unit cost]])), 0, IF(getUnitEffort =0,1,getUnitEffort) * CatTemplate[[#This Row],[Year5]])</f>
        <v>0</v>
      </c>
      <c r="BR190" s="29">
        <f>IF(AND(ISBLANK(CatTemplate[[#This Row],[Eq. unit cost]]),ISBLANK(CatTemplate[[#This Row],[Cons. unit cost]]),ISBLANK(CatTemplate[[#This Row],[Oth. unit cost]])), 0, IF(getUnitEffort =0,1,getUnitEffort) * CatTemplate[[#This Row],[Year6]])</f>
        <v>0</v>
      </c>
      <c r="BS190" s="29">
        <f>IF(AND(ISBLANK(CatTemplate[[#This Row],[Eq. unit cost]]),ISBLANK(CatTemplate[[#This Row],[Cons. unit cost]]),ISBLANK(CatTemplate[[#This Row],[Oth. unit cost]])), 0, IF(getUnitEffort =0,1,getUnitEffort) * CatTemplate[[#This Row],[Year7]])</f>
        <v>0</v>
      </c>
      <c r="BT190" s="29">
        <f>IF(AND(ISBLANK(CatTemplate[[#This Row],[Eq. unit cost]]),ISBLANK(CatTemplate[[#This Row],[Cons. unit cost]]),ISBLANK(CatTemplate[[#This Row],[Oth. unit cost]])), 0, IF(getUnitEffort =0,1,getUnitEffort) * CatTemplate[[#This Row],[Year8]])</f>
        <v>0</v>
      </c>
      <c r="BU190" s="29">
        <f>IF(AND(ISBLANK(CatTemplate[[#This Row],[Eq. unit cost]]),ISBLANK(CatTemplate[[#This Row],[Cons. unit cost]]),ISBLANK(CatTemplate[[#This Row],[Oth. unit cost]])), 0, IF(getUnitEffort =0,1,getUnitEffort) * CatTemplate[[#This Row],[Year9]])</f>
        <v>0</v>
      </c>
      <c r="BV190" s="29">
        <f>IF(AND(ISBLANK(CatTemplate[[#This Row],[Eq. unit cost]]),ISBLANK(CatTemplate[[#This Row],[Cons. unit cost]]),ISBLANK(CatTemplate[[#This Row],[Oth. unit cost]])), 0, IF(getUnitEffort =0,1,getUnitEffort) * CatTemplate[[#This Row],[Year10]])</f>
        <v>0</v>
      </c>
      <c r="BW190" s="29">
        <f>IF(AND(ISBLANK(CatTemplate[[#This Row],[Eq. unit cost]]),ISBLANK(CatTemplate[[#This Row],[Cons. unit cost]]),ISBLANK(CatTemplate[[#This Row],[Oth. unit cost]])), 0, IF(getUnitEffort =0,1,getUnitEffort) * CatTemplate[[#This Row],[Year11]])</f>
        <v>0</v>
      </c>
      <c r="BX190" s="29">
        <f>IF(AND(ISBLANK(CatTemplate[[#This Row],[Eq. unit cost]]),ISBLANK(CatTemplate[[#This Row],[Cons. unit cost]]),ISBLANK(CatTemplate[[#This Row],[Oth. unit cost]])), 0, IF(getUnitEffort =0,1,getUnitEffort) * CatTemplate[[#This Row],[Year12]])</f>
        <v>0</v>
      </c>
      <c r="BY190" s="29">
        <f>IF(AND(ISBLANK(CatTemplate[[#This Row],[Eq. unit cost]]),ISBLANK(CatTemplate[[#This Row],[Cons. unit cost]]),ISBLANK(CatTemplate[[#This Row],[Oth. unit cost]])), 0, IF(getUnitEffort =0,1,getUnitEffort) * CatTemplate[[#This Row],[Year13]])</f>
        <v>0</v>
      </c>
      <c r="BZ190" s="29">
        <f>IF(AND(ISBLANK(CatTemplate[[#This Row],[Eq. unit cost]]),ISBLANK(CatTemplate[[#This Row],[Cons. unit cost]]),ISBLANK(CatTemplate[[#This Row],[Oth. unit cost]])), 0, IF(getUnitEffort =0,1,getUnitEffort) * CatTemplate[[#This Row],[Year14]])</f>
        <v>0</v>
      </c>
      <c r="CA190" s="29">
        <f>IF(AND(ISBLANK(CatTemplate[[#This Row],[Eq. unit cost]]),ISBLANK(CatTemplate[[#This Row],[Cons. unit cost]]),ISBLANK(CatTemplate[[#This Row],[Oth. unit cost]])), 0, IF(getUnitEffort =0,1,getUnitEffort) * CatTemplate[[#This Row],[Year15]])</f>
        <v>0</v>
      </c>
      <c r="CB190" s="29">
        <f>IF(AND(ISBLANK(CatTemplate[[#This Row],[Eq. unit cost]]),ISBLANK(CatTemplate[[#This Row],[Cons. unit cost]]),ISBLANK(CatTemplate[[#This Row],[Oth. unit cost]])), 0, IF(getUnitEffort =0,1,getUnitEffort) * CatTemplate[[#This Row],[Year16]])</f>
        <v>0</v>
      </c>
      <c r="CC190" s="29">
        <f>IF(AND(ISBLANK(CatTemplate[[#This Row],[Eq. unit cost]]),ISBLANK(CatTemplate[[#This Row],[Cons. unit cost]]),ISBLANK(CatTemplate[[#This Row],[Oth. unit cost]])), 0, IF(getUnitEffort =0,1,getUnitEffort) * CatTemplate[[#This Row],[Year17]])</f>
        <v>0</v>
      </c>
      <c r="CD190" s="29">
        <f>IF(AND(ISBLANK(CatTemplate[[#This Row],[Eq. unit cost]]),ISBLANK(CatTemplate[[#This Row],[Cons. unit cost]]),ISBLANK(CatTemplate[[#This Row],[Oth. unit cost]])), 0, IF(getUnitEffort =0,1,getUnitEffort) * CatTemplate[[#This Row],[Year18]])</f>
        <v>0</v>
      </c>
      <c r="CE190" s="29">
        <f>IF(AND(ISBLANK(CatTemplate[[#This Row],[Eq. unit cost]]),ISBLANK(CatTemplate[[#This Row],[Cons. unit cost]]),ISBLANK(CatTemplate[[#This Row],[Oth. unit cost]])), 0, IF(getUnitEffort =0,1,getUnitEffort) * CatTemplate[[#This Row],[Year19]])</f>
        <v>0</v>
      </c>
      <c r="CF190" s="29">
        <f>IF(AND(ISBLANK(CatTemplate[[#This Row],[Eq. unit cost]]),ISBLANK(CatTemplate[[#This Row],[Cons. unit cost]]),ISBLANK(CatTemplate[[#This Row],[Oth. unit cost]])), 0, IF(getUnitEffort =0,1,getUnitEffort) * CatTemplate[[#This Row],[Year20]])</f>
        <v>0</v>
      </c>
      <c r="CG190" s="45">
        <f>SUM(CatTemplate[[#This Row],[Q1]:[Q20]])</f>
        <v>0</v>
      </c>
      <c r="CH190" s="29">
        <f>IF(ISBLANK(CatTemplate[[#This Row],[St. unit effort]]),0,(CatTemplate[[#This Row],[St. unit effort]] * CatTemplate[[#This Row],[Year1]]))</f>
        <v>0</v>
      </c>
      <c r="CI190" s="29">
        <f>IF(ISBLANK(CatTemplate[[#This Row],[St. unit effort]]),0,(CatTemplate[[#This Row],[St. unit effort]] * CatTemplate[[#This Row],[Year2]]))</f>
        <v>0</v>
      </c>
      <c r="CJ190" s="29">
        <f>IF(ISBLANK(CatTemplate[[#This Row],[St. unit effort]]),0,(CatTemplate[[#This Row],[St. unit effort]] * CatTemplate[[#This Row],[Year3]]))</f>
        <v>0</v>
      </c>
      <c r="CK190" s="29">
        <f>IF(ISBLANK(CatTemplate[[#This Row],[St. unit effort]]),0,(CatTemplate[[#This Row],[St. unit effort]] * CatTemplate[[#This Row],[Year4]]))</f>
        <v>0</v>
      </c>
      <c r="CL190" s="29">
        <f>IF(ISBLANK(CatTemplate[[#This Row],[St. unit effort]]),0,(CatTemplate[[#This Row],[St. unit effort]] * CatTemplate[[#This Row],[Year5]]))</f>
        <v>0</v>
      </c>
      <c r="CM190" s="29">
        <f>IF(ISBLANK(CatTemplate[[#This Row],[St. unit effort]]),0,(CatTemplate[[#This Row],[St. unit effort]] * CatTemplate[[#This Row],[Year6]]))</f>
        <v>0</v>
      </c>
      <c r="CN190" s="29">
        <f>IF(ISBLANK(CatTemplate[[#This Row],[St. unit effort]]),0,(CatTemplate[[#This Row],[St. unit effort]] * CatTemplate[[#This Row],[Year7]]))</f>
        <v>0</v>
      </c>
      <c r="CO190" s="29">
        <f>IF(ISBLANK(CatTemplate[[#This Row],[St. unit effort]]),0,(CatTemplate[[#This Row],[St. unit effort]] * CatTemplate[[#This Row],[Year8]]))</f>
        <v>0</v>
      </c>
      <c r="CP190" s="29">
        <f>IF(ISBLANK(CatTemplate[[#This Row],[St. unit effort]]),0,(CatTemplate[[#This Row],[St. unit effort]] * CatTemplate[[#This Row],[Year9]]))</f>
        <v>0</v>
      </c>
      <c r="CQ190" s="29">
        <f>IF(ISBLANK(CatTemplate[[#This Row],[St. unit effort]]),0,(CatTemplate[[#This Row],[St. unit effort]] * CatTemplate[[#This Row],[Year10]]))</f>
        <v>0</v>
      </c>
      <c r="CR190" s="29">
        <f>IF(ISBLANK(CatTemplate[[#This Row],[St. unit effort]]),0,(CatTemplate[[#This Row],[St. unit effort]] * CatTemplate[[#This Row],[Year11]]))</f>
        <v>0</v>
      </c>
      <c r="CS190" s="29">
        <f>IF(ISBLANK(CatTemplate[[#This Row],[St. unit effort]]),0,(CatTemplate[[#This Row],[St. unit effort]] * CatTemplate[[#This Row],[Year12]]))</f>
        <v>0</v>
      </c>
      <c r="CT190" s="29">
        <f>IF(ISBLANK(CatTemplate[[#This Row],[St. unit effort]]),0,(CatTemplate[[#This Row],[St. unit effort]] * CatTemplate[[#This Row],[Year13]]))</f>
        <v>0</v>
      </c>
      <c r="CU190" s="29">
        <f>IF(ISBLANK(CatTemplate[[#This Row],[St. unit effort]]),0,(CatTemplate[[#This Row],[St. unit effort]] * CatTemplate[[#This Row],[Year14]]))</f>
        <v>0</v>
      </c>
      <c r="CV190" s="29">
        <f>IF(ISBLANK(CatTemplate[[#This Row],[St. unit effort]]),0,(CatTemplate[[#This Row],[St. unit effort]] * CatTemplate[[#This Row],[Year15]]))</f>
        <v>0</v>
      </c>
      <c r="CW190" s="29">
        <f>IF(ISBLANK(CatTemplate[[#This Row],[St. unit effort]]),0,(CatTemplate[[#This Row],[St. unit effort]] * CatTemplate[[#This Row],[Year16]]))</f>
        <v>0</v>
      </c>
      <c r="CX190" s="29">
        <f>IF(ISBLANK(CatTemplate[[#This Row],[St. unit effort]]),0,(CatTemplate[[#This Row],[St. unit effort]] * CatTemplate[[#This Row],[Year17]]))</f>
        <v>0</v>
      </c>
      <c r="CY190" s="29">
        <f>IF(ISBLANK(CatTemplate[[#This Row],[St. unit effort]]),0,(CatTemplate[[#This Row],[St. unit effort]] * CatTemplate[[#This Row],[Year18]]))</f>
        <v>0</v>
      </c>
      <c r="CZ190" s="29">
        <f>IF(ISBLANK(CatTemplate[[#This Row],[St. unit effort]]),0,(CatTemplate[[#This Row],[St. unit effort]] * CatTemplate[[#This Row],[Year19]]))</f>
        <v>0</v>
      </c>
      <c r="DA190" s="29">
        <f>IF(ISBLANK(CatTemplate[[#This Row],[St. unit effort]]),0,(CatTemplate[[#This Row],[St. unit effort]] * CatTemplate[[#This Row],[Year20]]))</f>
        <v>0</v>
      </c>
      <c r="DB190" s="57">
        <f>IF(ISBLANK(CatTemplate[[#This Row],[St. unit effort]]),0,(CatTemplate[[#This Row],[St. unit effort]] * CatTemplate[[#This Row],[Year1]])*8/ParRatePM)</f>
        <v>0</v>
      </c>
      <c r="DC190" s="57">
        <f>IF(ISBLANK(CatTemplate[[#This Row],[St. unit effort]]),0,(CatTemplate[[#This Row],[St. unit effort]] * CatTemplate[[#This Row],[Year2]])*8/ParRatePM)</f>
        <v>0</v>
      </c>
      <c r="DD190" s="57">
        <f>IF(ISBLANK(CatTemplate[[#This Row],[St. unit effort]]),0,(CatTemplate[[#This Row],[St. unit effort]] * CatTemplate[[#This Row],[Year3]])*8/ParRatePM)</f>
        <v>0</v>
      </c>
      <c r="DE190" s="57">
        <f>IF(ISBLANK(CatTemplate[[#This Row],[St. unit effort]]),0,(CatTemplate[[#This Row],[St. unit effort]] * CatTemplate[[#This Row],[Year4]])*8/ParRatePM)</f>
        <v>0</v>
      </c>
      <c r="DF190" s="57">
        <f>IF(ISBLANK(CatTemplate[[#This Row],[St. unit effort]]),0,(CatTemplate[[#This Row],[St. unit effort]] * CatTemplate[[#This Row],[Year5]])*8/ParRatePM)</f>
        <v>0</v>
      </c>
      <c r="DG190" s="57">
        <f>IF(ISBLANK(CatTemplate[[#This Row],[St. unit effort]]),0,(CatTemplate[[#This Row],[St. unit effort]] * CatTemplate[[#This Row],[Year6]])*8/ParRatePM)</f>
        <v>0</v>
      </c>
      <c r="DH190" s="57">
        <f>IF(ISBLANK(CatTemplate[[#This Row],[St. unit effort]]),0,(CatTemplate[[#This Row],[St. unit effort]] * CatTemplate[[#This Row],[Year7]])*8/ParRatePM)</f>
        <v>0</v>
      </c>
      <c r="DI190" s="57">
        <f>IF(ISBLANK(CatTemplate[[#This Row],[St. unit effort]]),0,(CatTemplate[[#This Row],[St. unit effort]] * CatTemplate[[#This Row],[Year8]])*8/ParRatePM)</f>
        <v>0</v>
      </c>
      <c r="DJ190" s="57">
        <f>IF(ISBLANK(CatTemplate[[#This Row],[St. unit effort]]),0,(CatTemplate[[#This Row],[St. unit effort]] * CatTemplate[[#This Row],[Year9]])*8/ParRatePM)</f>
        <v>0</v>
      </c>
      <c r="DK190" s="57">
        <f>IF(ISBLANK(CatTemplate[[#This Row],[St. unit effort]]),0,(CatTemplate[[#This Row],[St. unit effort]] * CatTemplate[[#This Row],[Year10]])*8/ParRatePM)</f>
        <v>0</v>
      </c>
      <c r="DL190" s="57">
        <f>IF(ISBLANK(CatTemplate[[#This Row],[St. unit effort]]),0,(CatTemplate[[#This Row],[St. unit effort]] * CatTemplate[[#This Row],[Year11]])*8/ParRatePM)</f>
        <v>0</v>
      </c>
      <c r="DM190" s="57">
        <f>IF(ISBLANK(CatTemplate[[#This Row],[St. unit effort]]),0,(CatTemplate[[#This Row],[St. unit effort]] * CatTemplate[[#This Row],[Year12]])*8/ParRatePM)</f>
        <v>0</v>
      </c>
      <c r="DN190" s="57">
        <f>IF(ISBLANK(CatTemplate[[#This Row],[St. unit effort]]),0,(CatTemplate[[#This Row],[St. unit effort]] * CatTemplate[[#This Row],[Year13]])*8/ParRatePM)</f>
        <v>0</v>
      </c>
      <c r="DO190" s="57">
        <f>IF(ISBLANK(CatTemplate[[#This Row],[St. unit effort]]),0,(CatTemplate[[#This Row],[St. unit effort]] * CatTemplate[[#This Row],[Year14]])*8/ParRatePM)</f>
        <v>0</v>
      </c>
      <c r="DP190" s="57">
        <f>IF(ISBLANK(CatTemplate[[#This Row],[St. unit effort]]),0,(CatTemplate[[#This Row],[St. unit effort]] * CatTemplate[[#This Row],[Year15]])*8/ParRatePM)</f>
        <v>0</v>
      </c>
      <c r="DQ190" s="57">
        <f>IF(ISBLANK(CatTemplate[[#This Row],[St. unit effort]]),0,(CatTemplate[[#This Row],[St. unit effort]] * CatTemplate[[#This Row],[Year16]])*8/ParRatePM)</f>
        <v>0</v>
      </c>
      <c r="DR190" s="57">
        <f>IF(ISBLANK(CatTemplate[[#This Row],[St. unit effort]]),0,(CatTemplate[[#This Row],[St. unit effort]] * CatTemplate[[#This Row],[Year17]])*8/ParRatePM)</f>
        <v>0</v>
      </c>
      <c r="DS190" s="57">
        <f>IF(ISBLANK(CatTemplate[[#This Row],[St. unit effort]]),0,(CatTemplate[[#This Row],[St. unit effort]] * CatTemplate[[#This Row],[Year18]])*8/ParRatePM)</f>
        <v>0</v>
      </c>
      <c r="DT190" s="57">
        <f>IF(ISBLANK(CatTemplate[[#This Row],[St. unit effort]]),0,(CatTemplate[[#This Row],[St. unit effort]] * CatTemplate[[#This Row],[Year19]])*8/ParRatePM)</f>
        <v>0</v>
      </c>
      <c r="DU190" s="57">
        <f>IF(ISBLANK(CatTemplate[[#This Row],[St. unit effort]]),0,(CatTemplate[[#This Row],[St. unit effort]] * CatTemplate[[#This Row],[Year20]])*8/ParRatePM)</f>
        <v>0</v>
      </c>
      <c r="DV190" s="54">
        <f>SUM(CatTemplate[[#This Row],[PM1]:[PM20]])</f>
        <v>0</v>
      </c>
      <c r="DW190" s="56">
        <f t="shared" si="65"/>
        <v>0</v>
      </c>
      <c r="DX190" s="56">
        <f t="shared" si="65"/>
        <v>0</v>
      </c>
      <c r="DY190" s="56">
        <f t="shared" si="65"/>
        <v>0</v>
      </c>
      <c r="DZ190" s="56">
        <f t="shared" si="65"/>
        <v>0</v>
      </c>
      <c r="EA190" s="56">
        <f t="shared" si="65"/>
        <v>0</v>
      </c>
      <c r="EB190" s="56">
        <f t="shared" si="65"/>
        <v>0</v>
      </c>
      <c r="EC190" s="56">
        <f t="shared" si="65"/>
        <v>0</v>
      </c>
      <c r="ED190" s="56">
        <f t="shared" si="65"/>
        <v>0</v>
      </c>
      <c r="EE190" s="56">
        <f t="shared" si="65"/>
        <v>0</v>
      </c>
      <c r="EF190" s="56">
        <f t="shared" si="65"/>
        <v>0</v>
      </c>
      <c r="EG190" s="56">
        <f t="shared" si="65"/>
        <v>0</v>
      </c>
      <c r="EH190" s="56">
        <f t="shared" si="65"/>
        <v>0</v>
      </c>
      <c r="EI190" s="56">
        <f t="shared" si="65"/>
        <v>0</v>
      </c>
      <c r="EJ190" s="56">
        <f t="shared" si="65"/>
        <v>0</v>
      </c>
      <c r="EK190" s="56">
        <f t="shared" si="65"/>
        <v>0</v>
      </c>
      <c r="EL190" s="56">
        <f t="shared" si="65"/>
        <v>0</v>
      </c>
      <c r="EM190" s="56">
        <f t="shared" si="63"/>
        <v>0</v>
      </c>
      <c r="EN190" s="56">
        <f t="shared" si="63"/>
        <v>0</v>
      </c>
      <c r="EO190" s="56">
        <f t="shared" si="63"/>
        <v>0</v>
      </c>
      <c r="EP190" s="56">
        <f t="shared" si="63"/>
        <v>0</v>
      </c>
      <c r="EQ190" s="30">
        <f>CatTemplate[[#This Row],[Eq. unit cost]] * CatTemplate[[#This Row],[Eq. quantity]]</f>
        <v>0</v>
      </c>
      <c r="ER190" s="30">
        <f>CatTemplate[[#This Row],[Cons. unit cost]] *CatTemplate[[#This Row],[Cons. quantity]]</f>
        <v>0</v>
      </c>
      <c r="ES190" s="30">
        <f>CatTemplate[[#This Row],[Oth. unit cost]] *CatTemplate[[#This Row],[Oth. quantity]]</f>
        <v>0</v>
      </c>
      <c r="ET190" s="55">
        <f>SUM(CatTemplate[[#This Row],[CO1]:[CO20]])</f>
        <v>0</v>
      </c>
      <c r="EU190" s="56">
        <f t="shared" si="66"/>
        <v>0</v>
      </c>
      <c r="EV190" s="56">
        <f t="shared" si="66"/>
        <v>0</v>
      </c>
      <c r="EW190" s="56">
        <f t="shared" si="66"/>
        <v>0</v>
      </c>
      <c r="EX190" s="56">
        <f t="shared" si="66"/>
        <v>0</v>
      </c>
      <c r="EY190" s="56">
        <f t="shared" si="66"/>
        <v>0</v>
      </c>
      <c r="EZ190" s="56">
        <f t="shared" si="66"/>
        <v>0</v>
      </c>
      <c r="FA190" s="56">
        <f t="shared" si="66"/>
        <v>0</v>
      </c>
      <c r="FB190" s="56">
        <f t="shared" si="66"/>
        <v>0</v>
      </c>
      <c r="FC190" s="56">
        <f t="shared" si="66"/>
        <v>0</v>
      </c>
      <c r="FD190" s="56">
        <f t="shared" si="66"/>
        <v>0</v>
      </c>
      <c r="FE190" s="56">
        <f t="shared" si="66"/>
        <v>0</v>
      </c>
      <c r="FF190" s="56">
        <f t="shared" si="66"/>
        <v>0</v>
      </c>
      <c r="FG190" s="56">
        <f t="shared" si="66"/>
        <v>0</v>
      </c>
      <c r="FH190" s="56">
        <f t="shared" si="66"/>
        <v>0</v>
      </c>
      <c r="FI190" s="56">
        <f t="shared" si="66"/>
        <v>0</v>
      </c>
      <c r="FJ190" s="56">
        <f t="shared" si="66"/>
        <v>0</v>
      </c>
      <c r="FK190" s="56">
        <f t="shared" si="64"/>
        <v>0</v>
      </c>
      <c r="FL190" s="56">
        <f t="shared" si="64"/>
        <v>0</v>
      </c>
      <c r="FM190" s="56">
        <f t="shared" si="64"/>
        <v>0</v>
      </c>
      <c r="FN190" s="56">
        <f t="shared" si="64"/>
        <v>0</v>
      </c>
      <c r="FO190" s="58">
        <f>SUM(CatTemplate[[#This Row],[CS1]:[CS20]])</f>
        <v>0</v>
      </c>
      <c r="FP190" s="59">
        <f>CatTemplate[[#This Row],[Total Oth. cost]]+CatTemplate[[#This Row],[Total St. Cost]]</f>
        <v>0</v>
      </c>
      <c r="FQ190" s="33" t="e">
        <f t="shared" si="49"/>
        <v>#VALUE!</v>
      </c>
      <c r="FR190" s="33" t="e">
        <f t="shared" si="50"/>
        <v>#VALUE!</v>
      </c>
      <c r="FS190" s="30" t="e">
        <f>(CatTemplate[[#This Row],[CO1]] + CatTemplate[[#This Row],[CS1]]) * (1 + getRateOHFinal) * getRateMarkupFinal</f>
        <v>#VALUE!</v>
      </c>
      <c r="FT190" s="30" t="e">
        <f>(CatTemplate[[#This Row],[CO2]] + CatTemplate[[#This Row],[CS2]]) * (1 + getRateOHFinal) * getRateMarkupFinal</f>
        <v>#VALUE!</v>
      </c>
      <c r="FU190" s="30" t="e">
        <f>(CatTemplate[[#This Row],[CO3]] + CatTemplate[[#This Row],[CS3]]) * (1 + getRateOHFinal) * getRateMarkupFinal</f>
        <v>#VALUE!</v>
      </c>
      <c r="FV190" s="30" t="e">
        <f>(CatTemplate[[#This Row],[CO4]] + CatTemplate[[#This Row],[CS4]]) * (1 + getRateOHFinal) * getRateMarkupFinal</f>
        <v>#VALUE!</v>
      </c>
      <c r="FW190" s="30" t="e">
        <f>(CatTemplate[[#This Row],[CO5]] + CatTemplate[[#This Row],[CS5]]) * (1 + getRateOHFinal) * getRateMarkupFinal</f>
        <v>#VALUE!</v>
      </c>
      <c r="FX190" s="30" t="e">
        <f>(CatTemplate[[#This Row],[CO6]] + CatTemplate[[#This Row],[CS6]]) * (1 + getRateOHFinal) * getRateMarkupFinal</f>
        <v>#VALUE!</v>
      </c>
      <c r="FY190" s="30" t="e">
        <f>(CatTemplate[[#This Row],[CO7]] + CatTemplate[[#This Row],[CS7]]) * (1 + getRateOHFinal) * getRateMarkupFinal</f>
        <v>#VALUE!</v>
      </c>
      <c r="FZ190" s="30" t="e">
        <f>(CatTemplate[[#This Row],[CO8]] + CatTemplate[[#This Row],[CS8]]) * (1 + getRateOHFinal) * getRateMarkupFinal</f>
        <v>#VALUE!</v>
      </c>
      <c r="GA190" s="30" t="e">
        <f>(CatTemplate[[#This Row],[CO9]] + CatTemplate[[#This Row],[CS9]]) * (1 + getRateOHFinal) * getRateMarkupFinal</f>
        <v>#VALUE!</v>
      </c>
      <c r="GB190" s="30" t="e">
        <f>(CatTemplate[[#This Row],[CO10]] + CatTemplate[[#This Row],[CS10]]) * (1 + getRateOHFinal) * getRateMarkupFinal</f>
        <v>#VALUE!</v>
      </c>
      <c r="GC190" s="30" t="e">
        <f>(CatTemplate[[#This Row],[CO11]] + CatTemplate[[#This Row],[CS11]]) * (1 + getRateOHFinal) * getRateMarkupFinal</f>
        <v>#VALUE!</v>
      </c>
      <c r="GD190" s="30" t="e">
        <f>(CatTemplate[[#This Row],[CO12]] + CatTemplate[[#This Row],[CS12]]) * (1 + getRateOHFinal) * getRateMarkupFinal</f>
        <v>#VALUE!</v>
      </c>
      <c r="GE190" s="30" t="e">
        <f>(CatTemplate[[#This Row],[CO13]] + CatTemplate[[#This Row],[CS13]]) * (1 + getRateOHFinal) * getRateMarkupFinal</f>
        <v>#VALUE!</v>
      </c>
      <c r="GF190" s="30" t="e">
        <f>(CatTemplate[[#This Row],[CO14]] + CatTemplate[[#This Row],[CS14]]) * (1 + getRateOHFinal) * getRateMarkupFinal</f>
        <v>#VALUE!</v>
      </c>
      <c r="GG190" s="30" t="e">
        <f>(CatTemplate[[#This Row],[CO15]] + CatTemplate[[#This Row],[CS15]]) * (1 + getRateOHFinal) * getRateMarkupFinal</f>
        <v>#VALUE!</v>
      </c>
      <c r="GH190" s="30" t="e">
        <f>(CatTemplate[[#This Row],[CO16]] + CatTemplate[[#This Row],[CS16]]) * (1 + getRateOHFinal) * getRateMarkupFinal</f>
        <v>#VALUE!</v>
      </c>
      <c r="GI190" s="30" t="e">
        <f>(CatTemplate[[#This Row],[CO17]] + CatTemplate[[#This Row],[CS17]]) * (1 + getRateOHFinal) * getRateMarkupFinal</f>
        <v>#VALUE!</v>
      </c>
      <c r="GJ190" s="30" t="e">
        <f>(CatTemplate[[#This Row],[CO18]] + CatTemplate[[#This Row],[CS18]]) * (1 + getRateOHFinal) * getRateMarkupFinal</f>
        <v>#VALUE!</v>
      </c>
      <c r="GK190" s="30" t="e">
        <f>(CatTemplate[[#This Row],[CO19]] + CatTemplate[[#This Row],[CS19]]) * (1 + getRateOHFinal) * getRateMarkupFinal</f>
        <v>#VALUE!</v>
      </c>
      <c r="GL190" s="30" t="e">
        <f>(CatTemplate[[#This Row],[CO20]] + CatTemplate[[#This Row],[CS20]]) * (1 + getRateOHFinal) * getRateMarkupFinal</f>
        <v>#VALUE!</v>
      </c>
      <c r="GM190" s="30" t="e">
        <f t="shared" si="51"/>
        <v>#VALUE!</v>
      </c>
      <c r="GN190" s="30" t="e">
        <f t="shared" si="52"/>
        <v>#VALUE!</v>
      </c>
      <c r="GO190" s="30" t="e">
        <f t="shared" si="53"/>
        <v>#VALUE!</v>
      </c>
      <c r="GP190" s="30" t="e">
        <f t="shared" si="54"/>
        <v>#VALUE!</v>
      </c>
      <c r="GQ190" s="30" t="e">
        <f>(CatTemplate[[#This Row],[CO1]]+CatTemplate[[#This Row],[CS1]]) * (1+ getRateOHFinal) * (1 + getRateMarkupFinal)</f>
        <v>#VALUE!</v>
      </c>
      <c r="GR190" s="30" t="e">
        <f>(CatTemplate[[#This Row],[CO2]]+CatTemplate[[#This Row],[CS2]]) * (1+ getRateOHFinal) * (1 + getRateMarkupFinal)</f>
        <v>#VALUE!</v>
      </c>
      <c r="GS190" s="30" t="e">
        <f>(CatTemplate[[#This Row],[CO3]]+CatTemplate[[#This Row],[CS3]]) * (1+ getRateOHFinal) * (1 + getRateMarkupFinal)</f>
        <v>#VALUE!</v>
      </c>
      <c r="GT190" s="30" t="e">
        <f>(CatTemplate[[#This Row],[CO4]]+CatTemplate[[#This Row],[CS4]]) * (1+ getRateOHFinal) * (1 + getRateMarkupFinal)</f>
        <v>#VALUE!</v>
      </c>
      <c r="GU190" s="30" t="e">
        <f>(CatTemplate[[#This Row],[CO5]]+CatTemplate[[#This Row],[CS5]]) * (1+ getRateOHFinal) * (1 + getRateMarkupFinal)</f>
        <v>#VALUE!</v>
      </c>
      <c r="GV190" s="30" t="e">
        <f>(CatTemplate[[#This Row],[CO6]]+CatTemplate[[#This Row],[CS6]]) * (1+ getRateOHFinal) * (1 + getRateMarkupFinal)</f>
        <v>#VALUE!</v>
      </c>
      <c r="GW190" s="30" t="e">
        <f>(CatTemplate[[#This Row],[CO7]]+CatTemplate[[#This Row],[CS7]]) * (1+ getRateOHFinal) * (1 + getRateMarkupFinal)</f>
        <v>#VALUE!</v>
      </c>
      <c r="GX190" s="30" t="e">
        <f>(CatTemplate[[#This Row],[CO8]]+CatTemplate[[#This Row],[CS8]]) * (1+ getRateOHFinal) * (1 + getRateMarkupFinal)</f>
        <v>#VALUE!</v>
      </c>
      <c r="GY190" s="30" t="e">
        <f>(CatTemplate[[#This Row],[CO9]]+CatTemplate[[#This Row],[CS9]]) * (1+ getRateOHFinal) * (1 + getRateMarkupFinal)</f>
        <v>#VALUE!</v>
      </c>
      <c r="GZ190" s="30" t="e">
        <f>(CatTemplate[[#This Row],[CO10]]+CatTemplate[[#This Row],[CS10]]) * (1+ getRateOHFinal) * (1 + getRateMarkupFinal)</f>
        <v>#VALUE!</v>
      </c>
      <c r="HA190" s="30" t="e">
        <f>(CatTemplate[[#This Row],[CO11]]+CatTemplate[[#This Row],[CS11]]) * (1+ getRateOHFinal) * (1 + getRateMarkupFinal)</f>
        <v>#VALUE!</v>
      </c>
      <c r="HB190" s="30" t="e">
        <f>(CatTemplate[[#This Row],[CO12]]+CatTemplate[[#This Row],[CS12]]) * (1+ getRateOHFinal) * (1 + getRateMarkupFinal)</f>
        <v>#VALUE!</v>
      </c>
      <c r="HC190" s="30" t="e">
        <f>(CatTemplate[[#This Row],[CO13]]+CatTemplate[[#This Row],[CS13]]) * (1+ getRateOHFinal) * (1 + getRateMarkupFinal)</f>
        <v>#VALUE!</v>
      </c>
      <c r="HD190" s="30" t="e">
        <f>(CatTemplate[[#This Row],[CO14]]+CatTemplate[[#This Row],[CS14]]) * (1+ getRateOHFinal) * (1 + getRateMarkupFinal)</f>
        <v>#VALUE!</v>
      </c>
      <c r="HE190" s="30" t="e">
        <f>(CatTemplate[[#This Row],[CO15]]+CatTemplate[[#This Row],[CS15]]) * (1+ getRateOHFinal) * (1 + getRateMarkupFinal)</f>
        <v>#VALUE!</v>
      </c>
      <c r="HF190" s="30" t="e">
        <f>(CatTemplate[[#This Row],[CO16]]+CatTemplate[[#This Row],[CS16]]) * (1+ getRateOHFinal) * (1 + getRateMarkupFinal)</f>
        <v>#VALUE!</v>
      </c>
      <c r="HG190" s="30" t="e">
        <f>(CatTemplate[[#This Row],[CO17]]+CatTemplate[[#This Row],[CS17]]) * (1+ getRateOHFinal) * (1 + getRateMarkupFinal)</f>
        <v>#VALUE!</v>
      </c>
      <c r="HH190" s="30" t="e">
        <f>(CatTemplate[[#This Row],[CO18]]+CatTemplate[[#This Row],[CS18]]) * (1+ getRateOHFinal) * (1 + getRateMarkupFinal)</f>
        <v>#VALUE!</v>
      </c>
      <c r="HI190" s="30" t="e">
        <f>(CatTemplate[[#This Row],[CO19]]+CatTemplate[[#This Row],[CS19]]) * (1+ getRateOHFinal) * (1 + getRateMarkupFinal)</f>
        <v>#VALUE!</v>
      </c>
      <c r="HJ190" s="30" t="e">
        <f>(CatTemplate[[#This Row],[CO20]]+CatTemplate[[#This Row],[CS20]]) * (1+ getRateOHFinal) * (1 + getRateMarkupFinal)</f>
        <v>#VALUE!</v>
      </c>
      <c r="HK190" s="39" t="e">
        <f>CatTemplate[[#This Row],[Total cost]]+CatTemplate[[#This Row],[OH Amount]]+CatTemplate[[#This Row],[Markup]]</f>
        <v>#VALUE!</v>
      </c>
      <c r="HL190" s="63">
        <f>IF(CatTemplate[[#This Row],[Units]]="Days",CatTemplate[[#This Row],[Project quantity]]*CatTemplate[[#This Row],[St. unit effort]],CatTemplate[[#This Row],[Project quantity]])</f>
        <v>0</v>
      </c>
      <c r="HM190" s="287">
        <f>IFERROR(CatTemplate[[#This Row],[Total Price]]/(CatTemplate[[#This Row],[Final Quantity]]),0)</f>
        <v>0</v>
      </c>
      <c r="HN190" s="261"/>
    </row>
    <row r="191" spans="2:222" x14ac:dyDescent="0.2">
      <c r="B191" s="9" t="s">
        <v>106</v>
      </c>
      <c r="C191" s="23">
        <v>3</v>
      </c>
      <c r="D191" s="10" t="s">
        <v>174</v>
      </c>
      <c r="E191" s="25">
        <v>4</v>
      </c>
      <c r="F191" s="19" t="s">
        <v>133</v>
      </c>
      <c r="G191" s="27">
        <v>4</v>
      </c>
      <c r="H191" s="18"/>
      <c r="I191" s="18"/>
      <c r="J191" s="15" t="s">
        <v>253</v>
      </c>
      <c r="K191" s="15"/>
      <c r="L191" s="15" t="s">
        <v>174</v>
      </c>
      <c r="M191" s="15" t="s">
        <v>207</v>
      </c>
      <c r="N191" s="15" t="s">
        <v>858</v>
      </c>
      <c r="O191" s="320"/>
      <c r="P191" s="71"/>
      <c r="Q191" s="108"/>
      <c r="R191" s="73"/>
      <c r="S191" s="97"/>
      <c r="T191" s="100">
        <f>getEqUnitCost</f>
        <v>0</v>
      </c>
      <c r="U191" s="73">
        <f>getEqUnitEffort</f>
        <v>0</v>
      </c>
      <c r="V191" s="101">
        <f>getEqQuantity</f>
        <v>0</v>
      </c>
      <c r="W191" s="320"/>
      <c r="X191" s="100">
        <f>getConsUnitCost</f>
        <v>0</v>
      </c>
      <c r="Y191" s="73">
        <f>getConsUnitEffort</f>
        <v>0</v>
      </c>
      <c r="Z191" s="14">
        <f>getConsQuantity</f>
        <v>0</v>
      </c>
      <c r="AA191" s="320"/>
      <c r="AB191" s="72"/>
      <c r="AC191" s="112"/>
      <c r="AD191" s="14">
        <f>getOthQuantity</f>
        <v>0</v>
      </c>
      <c r="AE191" s="320"/>
      <c r="AF191" s="28" t="str">
        <f>IF(ISBLANK(CatTemplate[[#This Row],[Resource type]]),"",CatTemplate[[#This Row],[Resource type]])</f>
        <v>BioRep Operator</v>
      </c>
      <c r="AG191" s="242">
        <f>getStaffUnitCost</f>
        <v>374.09540909748296</v>
      </c>
      <c r="AH191" s="113">
        <f>getStaffUnitEffort</f>
        <v>0</v>
      </c>
      <c r="AI191" s="40">
        <f>getStaffQuantity</f>
        <v>0</v>
      </c>
      <c r="AJ191" s="41">
        <f>CatTemplate[[#This Row],[St. quantity]]*8/ParRatePM</f>
        <v>0</v>
      </c>
      <c r="AK191" s="320"/>
      <c r="AL191" s="53" t="str">
        <f>CatTemplate[[#This Row],[Item type]]</f>
        <v>Kits</v>
      </c>
      <c r="AM191" s="12">
        <f>SUM(CatTemplate[[#This Row],[Year1]:[Year20]])</f>
        <v>0</v>
      </c>
      <c r="AN191" s="52"/>
      <c r="AO191" s="52"/>
      <c r="AP191" s="52"/>
      <c r="AQ191" s="8"/>
      <c r="AR191" s="8"/>
      <c r="AS191" s="8"/>
      <c r="AT191" s="8"/>
      <c r="AU191" s="8"/>
      <c r="AV191" s="8"/>
      <c r="AW191" s="8"/>
      <c r="AX191" s="8"/>
      <c r="AY191" s="8"/>
      <c r="AZ191" s="8"/>
      <c r="BA191" s="8"/>
      <c r="BB191" s="8"/>
      <c r="BC191" s="8"/>
      <c r="BD191" s="8"/>
      <c r="BE191" s="8"/>
      <c r="BF191" s="8"/>
      <c r="BG191" s="36"/>
      <c r="BH191" s="320"/>
      <c r="BI191" s="37" t="str">
        <f>getCostCategory</f>
        <v>06 Operating costs</v>
      </c>
      <c r="BJ191" s="37" t="str">
        <f>getSection</f>
        <v>03 Collection kits</v>
      </c>
      <c r="BK191" s="32" t="str">
        <f>getObject</f>
        <v>Collection kits</v>
      </c>
      <c r="BL191" s="30">
        <f>IFERROR(getUnitCost * IF(CatTemplate[[#This Row],[Cost Category Comp.]]="01 Staff costs", 1,1),0)</f>
        <v>374.09540909748296</v>
      </c>
      <c r="BM191" s="29">
        <f>IF(AND(ISBLANK(CatTemplate[[#This Row],[Eq. unit cost]]),ISBLANK(CatTemplate[[#This Row],[Cons. unit cost]]),ISBLANK(CatTemplate[[#This Row],[Oth. unit cost]])), 0, IF(getUnitEffort =0,1,getUnitEffort) * CatTemplate[[#This Row],[Year1]])</f>
        <v>0</v>
      </c>
      <c r="BN191" s="29">
        <f>IF(AND(ISBLANK(CatTemplate[[#This Row],[Eq. unit cost]]),ISBLANK(CatTemplate[[#This Row],[Cons. unit cost]]),ISBLANK(CatTemplate[[#This Row],[Oth. unit cost]])), 0, IF(getUnitEffort =0,1,getUnitEffort) * CatTemplate[[#This Row],[Year2]])</f>
        <v>0</v>
      </c>
      <c r="BO191" s="29">
        <f>IF(AND(ISBLANK(CatTemplate[[#This Row],[Eq. unit cost]]),ISBLANK(CatTemplate[[#This Row],[Cons. unit cost]]),ISBLANK(CatTemplate[[#This Row],[Oth. unit cost]])), 0, IF(getUnitEffort =0,1,getUnitEffort) * CatTemplate[[#This Row],[Year3]])</f>
        <v>0</v>
      </c>
      <c r="BP191" s="29">
        <f>IF(AND(ISBLANK(CatTemplate[[#This Row],[Eq. unit cost]]),ISBLANK(CatTemplate[[#This Row],[Cons. unit cost]]),ISBLANK(CatTemplate[[#This Row],[Oth. unit cost]])), 0, IF(getUnitEffort =0,1,getUnitEffort) * CatTemplate[[#This Row],[Year4]])</f>
        <v>0</v>
      </c>
      <c r="BQ191" s="29">
        <f>IF(AND(ISBLANK(CatTemplate[[#This Row],[Eq. unit cost]]),ISBLANK(CatTemplate[[#This Row],[Cons. unit cost]]),ISBLANK(CatTemplate[[#This Row],[Oth. unit cost]])), 0, IF(getUnitEffort =0,1,getUnitEffort) * CatTemplate[[#This Row],[Year5]])</f>
        <v>0</v>
      </c>
      <c r="BR191" s="29">
        <f>IF(AND(ISBLANK(CatTemplate[[#This Row],[Eq. unit cost]]),ISBLANK(CatTemplate[[#This Row],[Cons. unit cost]]),ISBLANK(CatTemplate[[#This Row],[Oth. unit cost]])), 0, IF(getUnitEffort =0,1,getUnitEffort) * CatTemplate[[#This Row],[Year6]])</f>
        <v>0</v>
      </c>
      <c r="BS191" s="29">
        <f>IF(AND(ISBLANK(CatTemplate[[#This Row],[Eq. unit cost]]),ISBLANK(CatTemplate[[#This Row],[Cons. unit cost]]),ISBLANK(CatTemplate[[#This Row],[Oth. unit cost]])), 0, IF(getUnitEffort =0,1,getUnitEffort) * CatTemplate[[#This Row],[Year7]])</f>
        <v>0</v>
      </c>
      <c r="BT191" s="29">
        <f>IF(AND(ISBLANK(CatTemplate[[#This Row],[Eq. unit cost]]),ISBLANK(CatTemplate[[#This Row],[Cons. unit cost]]),ISBLANK(CatTemplate[[#This Row],[Oth. unit cost]])), 0, IF(getUnitEffort =0,1,getUnitEffort) * CatTemplate[[#This Row],[Year8]])</f>
        <v>0</v>
      </c>
      <c r="BU191" s="29">
        <f>IF(AND(ISBLANK(CatTemplate[[#This Row],[Eq. unit cost]]),ISBLANK(CatTemplate[[#This Row],[Cons. unit cost]]),ISBLANK(CatTemplate[[#This Row],[Oth. unit cost]])), 0, IF(getUnitEffort =0,1,getUnitEffort) * CatTemplate[[#This Row],[Year9]])</f>
        <v>0</v>
      </c>
      <c r="BV191" s="29">
        <f>IF(AND(ISBLANK(CatTemplate[[#This Row],[Eq. unit cost]]),ISBLANK(CatTemplate[[#This Row],[Cons. unit cost]]),ISBLANK(CatTemplate[[#This Row],[Oth. unit cost]])), 0, IF(getUnitEffort =0,1,getUnitEffort) * CatTemplate[[#This Row],[Year10]])</f>
        <v>0</v>
      </c>
      <c r="BW191" s="29">
        <f>IF(AND(ISBLANK(CatTemplate[[#This Row],[Eq. unit cost]]),ISBLANK(CatTemplate[[#This Row],[Cons. unit cost]]),ISBLANK(CatTemplate[[#This Row],[Oth. unit cost]])), 0, IF(getUnitEffort =0,1,getUnitEffort) * CatTemplate[[#This Row],[Year11]])</f>
        <v>0</v>
      </c>
      <c r="BX191" s="29">
        <f>IF(AND(ISBLANK(CatTemplate[[#This Row],[Eq. unit cost]]),ISBLANK(CatTemplate[[#This Row],[Cons. unit cost]]),ISBLANK(CatTemplate[[#This Row],[Oth. unit cost]])), 0, IF(getUnitEffort =0,1,getUnitEffort) * CatTemplate[[#This Row],[Year12]])</f>
        <v>0</v>
      </c>
      <c r="BY191" s="29">
        <f>IF(AND(ISBLANK(CatTemplate[[#This Row],[Eq. unit cost]]),ISBLANK(CatTemplate[[#This Row],[Cons. unit cost]]),ISBLANK(CatTemplate[[#This Row],[Oth. unit cost]])), 0, IF(getUnitEffort =0,1,getUnitEffort) * CatTemplate[[#This Row],[Year13]])</f>
        <v>0</v>
      </c>
      <c r="BZ191" s="29">
        <f>IF(AND(ISBLANK(CatTemplate[[#This Row],[Eq. unit cost]]),ISBLANK(CatTemplate[[#This Row],[Cons. unit cost]]),ISBLANK(CatTemplate[[#This Row],[Oth. unit cost]])), 0, IF(getUnitEffort =0,1,getUnitEffort) * CatTemplate[[#This Row],[Year14]])</f>
        <v>0</v>
      </c>
      <c r="CA191" s="29">
        <f>IF(AND(ISBLANK(CatTemplate[[#This Row],[Eq. unit cost]]),ISBLANK(CatTemplate[[#This Row],[Cons. unit cost]]),ISBLANK(CatTemplate[[#This Row],[Oth. unit cost]])), 0, IF(getUnitEffort =0,1,getUnitEffort) * CatTemplate[[#This Row],[Year15]])</f>
        <v>0</v>
      </c>
      <c r="CB191" s="29">
        <f>IF(AND(ISBLANK(CatTemplate[[#This Row],[Eq. unit cost]]),ISBLANK(CatTemplate[[#This Row],[Cons. unit cost]]),ISBLANK(CatTemplate[[#This Row],[Oth. unit cost]])), 0, IF(getUnitEffort =0,1,getUnitEffort) * CatTemplate[[#This Row],[Year16]])</f>
        <v>0</v>
      </c>
      <c r="CC191" s="29">
        <f>IF(AND(ISBLANK(CatTemplate[[#This Row],[Eq. unit cost]]),ISBLANK(CatTemplate[[#This Row],[Cons. unit cost]]),ISBLANK(CatTemplate[[#This Row],[Oth. unit cost]])), 0, IF(getUnitEffort =0,1,getUnitEffort) * CatTemplate[[#This Row],[Year17]])</f>
        <v>0</v>
      </c>
      <c r="CD191" s="29">
        <f>IF(AND(ISBLANK(CatTemplate[[#This Row],[Eq. unit cost]]),ISBLANK(CatTemplate[[#This Row],[Cons. unit cost]]),ISBLANK(CatTemplate[[#This Row],[Oth. unit cost]])), 0, IF(getUnitEffort =0,1,getUnitEffort) * CatTemplate[[#This Row],[Year18]])</f>
        <v>0</v>
      </c>
      <c r="CE191" s="29">
        <f>IF(AND(ISBLANK(CatTemplate[[#This Row],[Eq. unit cost]]),ISBLANK(CatTemplate[[#This Row],[Cons. unit cost]]),ISBLANK(CatTemplate[[#This Row],[Oth. unit cost]])), 0, IF(getUnitEffort =0,1,getUnitEffort) * CatTemplate[[#This Row],[Year19]])</f>
        <v>0</v>
      </c>
      <c r="CF191" s="29">
        <f>IF(AND(ISBLANK(CatTemplate[[#This Row],[Eq. unit cost]]),ISBLANK(CatTemplate[[#This Row],[Cons. unit cost]]),ISBLANK(CatTemplate[[#This Row],[Oth. unit cost]])), 0, IF(getUnitEffort =0,1,getUnitEffort) * CatTemplate[[#This Row],[Year20]])</f>
        <v>0</v>
      </c>
      <c r="CG191" s="45">
        <f>SUM(CatTemplate[[#This Row],[Q1]:[Q20]])</f>
        <v>0</v>
      </c>
      <c r="CH191" s="29">
        <f>IF(ISBLANK(CatTemplate[[#This Row],[St. unit effort]]),0,(CatTemplate[[#This Row],[St. unit effort]] * CatTemplate[[#This Row],[Year1]]))</f>
        <v>0</v>
      </c>
      <c r="CI191" s="29">
        <f>IF(ISBLANK(CatTemplate[[#This Row],[St. unit effort]]),0,(CatTemplate[[#This Row],[St. unit effort]] * CatTemplate[[#This Row],[Year2]]))</f>
        <v>0</v>
      </c>
      <c r="CJ191" s="29">
        <f>IF(ISBLANK(CatTemplate[[#This Row],[St. unit effort]]),0,(CatTemplate[[#This Row],[St. unit effort]] * CatTemplate[[#This Row],[Year3]]))</f>
        <v>0</v>
      </c>
      <c r="CK191" s="29">
        <f>IF(ISBLANK(CatTemplate[[#This Row],[St. unit effort]]),0,(CatTemplate[[#This Row],[St. unit effort]] * CatTemplate[[#This Row],[Year4]]))</f>
        <v>0</v>
      </c>
      <c r="CL191" s="29">
        <f>IF(ISBLANK(CatTemplate[[#This Row],[St. unit effort]]),0,(CatTemplate[[#This Row],[St. unit effort]] * CatTemplate[[#This Row],[Year5]]))</f>
        <v>0</v>
      </c>
      <c r="CM191" s="29">
        <f>IF(ISBLANK(CatTemplate[[#This Row],[St. unit effort]]),0,(CatTemplate[[#This Row],[St. unit effort]] * CatTemplate[[#This Row],[Year6]]))</f>
        <v>0</v>
      </c>
      <c r="CN191" s="29">
        <f>IF(ISBLANK(CatTemplate[[#This Row],[St. unit effort]]),0,(CatTemplate[[#This Row],[St. unit effort]] * CatTemplate[[#This Row],[Year7]]))</f>
        <v>0</v>
      </c>
      <c r="CO191" s="29">
        <f>IF(ISBLANK(CatTemplate[[#This Row],[St. unit effort]]),0,(CatTemplate[[#This Row],[St. unit effort]] * CatTemplate[[#This Row],[Year8]]))</f>
        <v>0</v>
      </c>
      <c r="CP191" s="29">
        <f>IF(ISBLANK(CatTemplate[[#This Row],[St. unit effort]]),0,(CatTemplate[[#This Row],[St. unit effort]] * CatTemplate[[#This Row],[Year9]]))</f>
        <v>0</v>
      </c>
      <c r="CQ191" s="29">
        <f>IF(ISBLANK(CatTemplate[[#This Row],[St. unit effort]]),0,(CatTemplate[[#This Row],[St. unit effort]] * CatTemplate[[#This Row],[Year10]]))</f>
        <v>0</v>
      </c>
      <c r="CR191" s="29">
        <f>IF(ISBLANK(CatTemplate[[#This Row],[St. unit effort]]),0,(CatTemplate[[#This Row],[St. unit effort]] * CatTemplate[[#This Row],[Year11]]))</f>
        <v>0</v>
      </c>
      <c r="CS191" s="29">
        <f>IF(ISBLANK(CatTemplate[[#This Row],[St. unit effort]]),0,(CatTemplate[[#This Row],[St. unit effort]] * CatTemplate[[#This Row],[Year12]]))</f>
        <v>0</v>
      </c>
      <c r="CT191" s="29">
        <f>IF(ISBLANK(CatTemplate[[#This Row],[St. unit effort]]),0,(CatTemplate[[#This Row],[St. unit effort]] * CatTemplate[[#This Row],[Year13]]))</f>
        <v>0</v>
      </c>
      <c r="CU191" s="29">
        <f>IF(ISBLANK(CatTemplate[[#This Row],[St. unit effort]]),0,(CatTemplate[[#This Row],[St. unit effort]] * CatTemplate[[#This Row],[Year14]]))</f>
        <v>0</v>
      </c>
      <c r="CV191" s="29">
        <f>IF(ISBLANK(CatTemplate[[#This Row],[St. unit effort]]),0,(CatTemplate[[#This Row],[St. unit effort]] * CatTemplate[[#This Row],[Year15]]))</f>
        <v>0</v>
      </c>
      <c r="CW191" s="29">
        <f>IF(ISBLANK(CatTemplate[[#This Row],[St. unit effort]]),0,(CatTemplate[[#This Row],[St. unit effort]] * CatTemplate[[#This Row],[Year16]]))</f>
        <v>0</v>
      </c>
      <c r="CX191" s="29">
        <f>IF(ISBLANK(CatTemplate[[#This Row],[St. unit effort]]),0,(CatTemplate[[#This Row],[St. unit effort]] * CatTemplate[[#This Row],[Year17]]))</f>
        <v>0</v>
      </c>
      <c r="CY191" s="29">
        <f>IF(ISBLANK(CatTemplate[[#This Row],[St. unit effort]]),0,(CatTemplate[[#This Row],[St. unit effort]] * CatTemplate[[#This Row],[Year18]]))</f>
        <v>0</v>
      </c>
      <c r="CZ191" s="29">
        <f>IF(ISBLANK(CatTemplate[[#This Row],[St. unit effort]]),0,(CatTemplate[[#This Row],[St. unit effort]] * CatTemplate[[#This Row],[Year19]]))</f>
        <v>0</v>
      </c>
      <c r="DA191" s="29">
        <f>IF(ISBLANK(CatTemplate[[#This Row],[St. unit effort]]),0,(CatTemplate[[#This Row],[St. unit effort]] * CatTemplate[[#This Row],[Year20]]))</f>
        <v>0</v>
      </c>
      <c r="DB191" s="57">
        <f>IF(ISBLANK(CatTemplate[[#This Row],[St. unit effort]]),0,(CatTemplate[[#This Row],[St. unit effort]] * CatTemplate[[#This Row],[Year1]])*8/ParRatePM)</f>
        <v>0</v>
      </c>
      <c r="DC191" s="57">
        <f>IF(ISBLANK(CatTemplate[[#This Row],[St. unit effort]]),0,(CatTemplate[[#This Row],[St. unit effort]] * CatTemplate[[#This Row],[Year2]])*8/ParRatePM)</f>
        <v>0</v>
      </c>
      <c r="DD191" s="57">
        <f>IF(ISBLANK(CatTemplate[[#This Row],[St. unit effort]]),0,(CatTemplate[[#This Row],[St. unit effort]] * CatTemplate[[#This Row],[Year3]])*8/ParRatePM)</f>
        <v>0</v>
      </c>
      <c r="DE191" s="57">
        <f>IF(ISBLANK(CatTemplate[[#This Row],[St. unit effort]]),0,(CatTemplate[[#This Row],[St. unit effort]] * CatTemplate[[#This Row],[Year4]])*8/ParRatePM)</f>
        <v>0</v>
      </c>
      <c r="DF191" s="57">
        <f>IF(ISBLANK(CatTemplate[[#This Row],[St. unit effort]]),0,(CatTemplate[[#This Row],[St. unit effort]] * CatTemplate[[#This Row],[Year5]])*8/ParRatePM)</f>
        <v>0</v>
      </c>
      <c r="DG191" s="57">
        <f>IF(ISBLANK(CatTemplate[[#This Row],[St. unit effort]]),0,(CatTemplate[[#This Row],[St. unit effort]] * CatTemplate[[#This Row],[Year6]])*8/ParRatePM)</f>
        <v>0</v>
      </c>
      <c r="DH191" s="57">
        <f>IF(ISBLANK(CatTemplate[[#This Row],[St. unit effort]]),0,(CatTemplate[[#This Row],[St. unit effort]] * CatTemplate[[#This Row],[Year7]])*8/ParRatePM)</f>
        <v>0</v>
      </c>
      <c r="DI191" s="57">
        <f>IF(ISBLANK(CatTemplate[[#This Row],[St. unit effort]]),0,(CatTemplate[[#This Row],[St. unit effort]] * CatTemplate[[#This Row],[Year8]])*8/ParRatePM)</f>
        <v>0</v>
      </c>
      <c r="DJ191" s="57">
        <f>IF(ISBLANK(CatTemplate[[#This Row],[St. unit effort]]),0,(CatTemplate[[#This Row],[St. unit effort]] * CatTemplate[[#This Row],[Year9]])*8/ParRatePM)</f>
        <v>0</v>
      </c>
      <c r="DK191" s="57">
        <f>IF(ISBLANK(CatTemplate[[#This Row],[St. unit effort]]),0,(CatTemplate[[#This Row],[St. unit effort]] * CatTemplate[[#This Row],[Year10]])*8/ParRatePM)</f>
        <v>0</v>
      </c>
      <c r="DL191" s="57">
        <f>IF(ISBLANK(CatTemplate[[#This Row],[St. unit effort]]),0,(CatTemplate[[#This Row],[St. unit effort]] * CatTemplate[[#This Row],[Year11]])*8/ParRatePM)</f>
        <v>0</v>
      </c>
      <c r="DM191" s="57">
        <f>IF(ISBLANK(CatTemplate[[#This Row],[St. unit effort]]),0,(CatTemplate[[#This Row],[St. unit effort]] * CatTemplate[[#This Row],[Year12]])*8/ParRatePM)</f>
        <v>0</v>
      </c>
      <c r="DN191" s="57">
        <f>IF(ISBLANK(CatTemplate[[#This Row],[St. unit effort]]),0,(CatTemplate[[#This Row],[St. unit effort]] * CatTemplate[[#This Row],[Year13]])*8/ParRatePM)</f>
        <v>0</v>
      </c>
      <c r="DO191" s="57">
        <f>IF(ISBLANK(CatTemplate[[#This Row],[St. unit effort]]),0,(CatTemplate[[#This Row],[St. unit effort]] * CatTemplate[[#This Row],[Year14]])*8/ParRatePM)</f>
        <v>0</v>
      </c>
      <c r="DP191" s="57">
        <f>IF(ISBLANK(CatTemplate[[#This Row],[St. unit effort]]),0,(CatTemplate[[#This Row],[St. unit effort]] * CatTemplate[[#This Row],[Year15]])*8/ParRatePM)</f>
        <v>0</v>
      </c>
      <c r="DQ191" s="57">
        <f>IF(ISBLANK(CatTemplate[[#This Row],[St. unit effort]]),0,(CatTemplate[[#This Row],[St. unit effort]] * CatTemplate[[#This Row],[Year16]])*8/ParRatePM)</f>
        <v>0</v>
      </c>
      <c r="DR191" s="57">
        <f>IF(ISBLANK(CatTemplate[[#This Row],[St. unit effort]]),0,(CatTemplate[[#This Row],[St. unit effort]] * CatTemplate[[#This Row],[Year17]])*8/ParRatePM)</f>
        <v>0</v>
      </c>
      <c r="DS191" s="57">
        <f>IF(ISBLANK(CatTemplate[[#This Row],[St. unit effort]]),0,(CatTemplate[[#This Row],[St. unit effort]] * CatTemplate[[#This Row],[Year18]])*8/ParRatePM)</f>
        <v>0</v>
      </c>
      <c r="DT191" s="57">
        <f>IF(ISBLANK(CatTemplate[[#This Row],[St. unit effort]]),0,(CatTemplate[[#This Row],[St. unit effort]] * CatTemplate[[#This Row],[Year19]])*8/ParRatePM)</f>
        <v>0</v>
      </c>
      <c r="DU191" s="57">
        <f>IF(ISBLANK(CatTemplate[[#This Row],[St. unit effort]]),0,(CatTemplate[[#This Row],[St. unit effort]] * CatTemplate[[#This Row],[Year20]])*8/ParRatePM)</f>
        <v>0</v>
      </c>
      <c r="DV191" s="54">
        <f>SUM(CatTemplate[[#This Row],[PM1]:[PM20]])</f>
        <v>0</v>
      </c>
      <c r="DW191" s="56">
        <f t="shared" si="65"/>
        <v>0</v>
      </c>
      <c r="DX191" s="56">
        <f t="shared" si="65"/>
        <v>0</v>
      </c>
      <c r="DY191" s="56">
        <f t="shared" si="65"/>
        <v>0</v>
      </c>
      <c r="DZ191" s="56">
        <f t="shared" si="65"/>
        <v>0</v>
      </c>
      <c r="EA191" s="56">
        <f t="shared" si="65"/>
        <v>0</v>
      </c>
      <c r="EB191" s="56">
        <f t="shared" si="65"/>
        <v>0</v>
      </c>
      <c r="EC191" s="56">
        <f t="shared" si="65"/>
        <v>0</v>
      </c>
      <c r="ED191" s="56">
        <f t="shared" si="65"/>
        <v>0</v>
      </c>
      <c r="EE191" s="56">
        <f t="shared" si="65"/>
        <v>0</v>
      </c>
      <c r="EF191" s="56">
        <f t="shared" si="65"/>
        <v>0</v>
      </c>
      <c r="EG191" s="56">
        <f t="shared" si="65"/>
        <v>0</v>
      </c>
      <c r="EH191" s="56">
        <f t="shared" si="65"/>
        <v>0</v>
      </c>
      <c r="EI191" s="56">
        <f t="shared" si="65"/>
        <v>0</v>
      </c>
      <c r="EJ191" s="56">
        <f t="shared" si="65"/>
        <v>0</v>
      </c>
      <c r="EK191" s="56">
        <f t="shared" si="65"/>
        <v>0</v>
      </c>
      <c r="EL191" s="56">
        <f t="shared" si="65"/>
        <v>0</v>
      </c>
      <c r="EM191" s="56">
        <f t="shared" si="63"/>
        <v>0</v>
      </c>
      <c r="EN191" s="56">
        <f t="shared" si="63"/>
        <v>0</v>
      </c>
      <c r="EO191" s="56">
        <f t="shared" si="63"/>
        <v>0</v>
      </c>
      <c r="EP191" s="56">
        <f t="shared" si="63"/>
        <v>0</v>
      </c>
      <c r="EQ191" s="30">
        <f>CatTemplate[[#This Row],[Eq. unit cost]] * CatTemplate[[#This Row],[Eq. quantity]]</f>
        <v>0</v>
      </c>
      <c r="ER191" s="30">
        <f>CatTemplate[[#This Row],[Cons. unit cost]] *CatTemplate[[#This Row],[Cons. quantity]]</f>
        <v>0</v>
      </c>
      <c r="ES191" s="30">
        <f>CatTemplate[[#This Row],[Oth. unit cost]] *CatTemplate[[#This Row],[Oth. quantity]]</f>
        <v>0</v>
      </c>
      <c r="ET191" s="55">
        <f>SUM(CatTemplate[[#This Row],[CO1]:[CO20]])</f>
        <v>0</v>
      </c>
      <c r="EU191" s="56">
        <f t="shared" si="66"/>
        <v>0</v>
      </c>
      <c r="EV191" s="56">
        <f t="shared" si="66"/>
        <v>0</v>
      </c>
      <c r="EW191" s="56">
        <f t="shared" si="66"/>
        <v>0</v>
      </c>
      <c r="EX191" s="56">
        <f t="shared" si="66"/>
        <v>0</v>
      </c>
      <c r="EY191" s="56">
        <f t="shared" si="66"/>
        <v>0</v>
      </c>
      <c r="EZ191" s="56">
        <f t="shared" si="66"/>
        <v>0</v>
      </c>
      <c r="FA191" s="56">
        <f t="shared" si="66"/>
        <v>0</v>
      </c>
      <c r="FB191" s="56">
        <f t="shared" si="66"/>
        <v>0</v>
      </c>
      <c r="FC191" s="56">
        <f t="shared" si="66"/>
        <v>0</v>
      </c>
      <c r="FD191" s="56">
        <f t="shared" si="66"/>
        <v>0</v>
      </c>
      <c r="FE191" s="56">
        <f t="shared" si="66"/>
        <v>0</v>
      </c>
      <c r="FF191" s="56">
        <f t="shared" si="66"/>
        <v>0</v>
      </c>
      <c r="FG191" s="56">
        <f t="shared" si="66"/>
        <v>0</v>
      </c>
      <c r="FH191" s="56">
        <f t="shared" si="66"/>
        <v>0</v>
      </c>
      <c r="FI191" s="56">
        <f t="shared" si="66"/>
        <v>0</v>
      </c>
      <c r="FJ191" s="56">
        <f t="shared" si="66"/>
        <v>0</v>
      </c>
      <c r="FK191" s="56">
        <f t="shared" si="64"/>
        <v>0</v>
      </c>
      <c r="FL191" s="56">
        <f t="shared" si="64"/>
        <v>0</v>
      </c>
      <c r="FM191" s="56">
        <f t="shared" si="64"/>
        <v>0</v>
      </c>
      <c r="FN191" s="56">
        <f t="shared" si="64"/>
        <v>0</v>
      </c>
      <c r="FO191" s="58">
        <f>SUM(CatTemplate[[#This Row],[CS1]:[CS20]])</f>
        <v>0</v>
      </c>
      <c r="FP191" s="59">
        <f>CatTemplate[[#This Row],[Total Oth. cost]]+CatTemplate[[#This Row],[Total St. Cost]]</f>
        <v>0</v>
      </c>
      <c r="FQ191" s="33" t="e">
        <f t="shared" si="49"/>
        <v>#VALUE!</v>
      </c>
      <c r="FR191" s="33" t="e">
        <f t="shared" si="50"/>
        <v>#VALUE!</v>
      </c>
      <c r="FS191" s="30" t="e">
        <f>(CatTemplate[[#This Row],[CO1]] + CatTemplate[[#This Row],[CS1]]) * (1 + getRateOHFinal) * getRateMarkupFinal</f>
        <v>#VALUE!</v>
      </c>
      <c r="FT191" s="30" t="e">
        <f>(CatTemplate[[#This Row],[CO2]] + CatTemplate[[#This Row],[CS2]]) * (1 + getRateOHFinal) * getRateMarkupFinal</f>
        <v>#VALUE!</v>
      </c>
      <c r="FU191" s="30" t="e">
        <f>(CatTemplate[[#This Row],[CO3]] + CatTemplate[[#This Row],[CS3]]) * (1 + getRateOHFinal) * getRateMarkupFinal</f>
        <v>#VALUE!</v>
      </c>
      <c r="FV191" s="30" t="e">
        <f>(CatTemplate[[#This Row],[CO4]] + CatTemplate[[#This Row],[CS4]]) * (1 + getRateOHFinal) * getRateMarkupFinal</f>
        <v>#VALUE!</v>
      </c>
      <c r="FW191" s="30" t="e">
        <f>(CatTemplate[[#This Row],[CO5]] + CatTemplate[[#This Row],[CS5]]) * (1 + getRateOHFinal) * getRateMarkupFinal</f>
        <v>#VALUE!</v>
      </c>
      <c r="FX191" s="30" t="e">
        <f>(CatTemplate[[#This Row],[CO6]] + CatTemplate[[#This Row],[CS6]]) * (1 + getRateOHFinal) * getRateMarkupFinal</f>
        <v>#VALUE!</v>
      </c>
      <c r="FY191" s="30" t="e">
        <f>(CatTemplate[[#This Row],[CO7]] + CatTemplate[[#This Row],[CS7]]) * (1 + getRateOHFinal) * getRateMarkupFinal</f>
        <v>#VALUE!</v>
      </c>
      <c r="FZ191" s="30" t="e">
        <f>(CatTemplate[[#This Row],[CO8]] + CatTemplate[[#This Row],[CS8]]) * (1 + getRateOHFinal) * getRateMarkupFinal</f>
        <v>#VALUE!</v>
      </c>
      <c r="GA191" s="30" t="e">
        <f>(CatTemplate[[#This Row],[CO9]] + CatTemplate[[#This Row],[CS9]]) * (1 + getRateOHFinal) * getRateMarkupFinal</f>
        <v>#VALUE!</v>
      </c>
      <c r="GB191" s="30" t="e">
        <f>(CatTemplate[[#This Row],[CO10]] + CatTemplate[[#This Row],[CS10]]) * (1 + getRateOHFinal) * getRateMarkupFinal</f>
        <v>#VALUE!</v>
      </c>
      <c r="GC191" s="30" t="e">
        <f>(CatTemplate[[#This Row],[CO11]] + CatTemplate[[#This Row],[CS11]]) * (1 + getRateOHFinal) * getRateMarkupFinal</f>
        <v>#VALUE!</v>
      </c>
      <c r="GD191" s="30" t="e">
        <f>(CatTemplate[[#This Row],[CO12]] + CatTemplate[[#This Row],[CS12]]) * (1 + getRateOHFinal) * getRateMarkupFinal</f>
        <v>#VALUE!</v>
      </c>
      <c r="GE191" s="30" t="e">
        <f>(CatTemplate[[#This Row],[CO13]] + CatTemplate[[#This Row],[CS13]]) * (1 + getRateOHFinal) * getRateMarkupFinal</f>
        <v>#VALUE!</v>
      </c>
      <c r="GF191" s="30" t="e">
        <f>(CatTemplate[[#This Row],[CO14]] + CatTemplate[[#This Row],[CS14]]) * (1 + getRateOHFinal) * getRateMarkupFinal</f>
        <v>#VALUE!</v>
      </c>
      <c r="GG191" s="30" t="e">
        <f>(CatTemplate[[#This Row],[CO15]] + CatTemplate[[#This Row],[CS15]]) * (1 + getRateOHFinal) * getRateMarkupFinal</f>
        <v>#VALUE!</v>
      </c>
      <c r="GH191" s="30" t="e">
        <f>(CatTemplate[[#This Row],[CO16]] + CatTemplate[[#This Row],[CS16]]) * (1 + getRateOHFinal) * getRateMarkupFinal</f>
        <v>#VALUE!</v>
      </c>
      <c r="GI191" s="30" t="e">
        <f>(CatTemplate[[#This Row],[CO17]] + CatTemplate[[#This Row],[CS17]]) * (1 + getRateOHFinal) * getRateMarkupFinal</f>
        <v>#VALUE!</v>
      </c>
      <c r="GJ191" s="30" t="e">
        <f>(CatTemplate[[#This Row],[CO18]] + CatTemplate[[#This Row],[CS18]]) * (1 + getRateOHFinal) * getRateMarkupFinal</f>
        <v>#VALUE!</v>
      </c>
      <c r="GK191" s="30" t="e">
        <f>(CatTemplate[[#This Row],[CO19]] + CatTemplate[[#This Row],[CS19]]) * (1 + getRateOHFinal) * getRateMarkupFinal</f>
        <v>#VALUE!</v>
      </c>
      <c r="GL191" s="30" t="e">
        <f>(CatTemplate[[#This Row],[CO20]] + CatTemplate[[#This Row],[CS20]]) * (1 + getRateOHFinal) * getRateMarkupFinal</f>
        <v>#VALUE!</v>
      </c>
      <c r="GM191" s="30" t="e">
        <f t="shared" si="51"/>
        <v>#VALUE!</v>
      </c>
      <c r="GN191" s="30" t="e">
        <f t="shared" si="52"/>
        <v>#VALUE!</v>
      </c>
      <c r="GO191" s="30" t="e">
        <f t="shared" si="53"/>
        <v>#VALUE!</v>
      </c>
      <c r="GP191" s="30" t="e">
        <f t="shared" si="54"/>
        <v>#VALUE!</v>
      </c>
      <c r="GQ191" s="30" t="e">
        <f>(CatTemplate[[#This Row],[CO1]]+CatTemplate[[#This Row],[CS1]]) * (1+ getRateOHFinal) * (1 + getRateMarkupFinal)</f>
        <v>#VALUE!</v>
      </c>
      <c r="GR191" s="30" t="e">
        <f>(CatTemplate[[#This Row],[CO2]]+CatTemplate[[#This Row],[CS2]]) * (1+ getRateOHFinal) * (1 + getRateMarkupFinal)</f>
        <v>#VALUE!</v>
      </c>
      <c r="GS191" s="30" t="e">
        <f>(CatTemplate[[#This Row],[CO3]]+CatTemplate[[#This Row],[CS3]]) * (1+ getRateOHFinal) * (1 + getRateMarkupFinal)</f>
        <v>#VALUE!</v>
      </c>
      <c r="GT191" s="30" t="e">
        <f>(CatTemplate[[#This Row],[CO4]]+CatTemplate[[#This Row],[CS4]]) * (1+ getRateOHFinal) * (1 + getRateMarkupFinal)</f>
        <v>#VALUE!</v>
      </c>
      <c r="GU191" s="30" t="e">
        <f>(CatTemplate[[#This Row],[CO5]]+CatTemplate[[#This Row],[CS5]]) * (1+ getRateOHFinal) * (1 + getRateMarkupFinal)</f>
        <v>#VALUE!</v>
      </c>
      <c r="GV191" s="30" t="e">
        <f>(CatTemplate[[#This Row],[CO6]]+CatTemplate[[#This Row],[CS6]]) * (1+ getRateOHFinal) * (1 + getRateMarkupFinal)</f>
        <v>#VALUE!</v>
      </c>
      <c r="GW191" s="30" t="e">
        <f>(CatTemplate[[#This Row],[CO7]]+CatTemplate[[#This Row],[CS7]]) * (1+ getRateOHFinal) * (1 + getRateMarkupFinal)</f>
        <v>#VALUE!</v>
      </c>
      <c r="GX191" s="30" t="e">
        <f>(CatTemplate[[#This Row],[CO8]]+CatTemplate[[#This Row],[CS8]]) * (1+ getRateOHFinal) * (1 + getRateMarkupFinal)</f>
        <v>#VALUE!</v>
      </c>
      <c r="GY191" s="30" t="e">
        <f>(CatTemplate[[#This Row],[CO9]]+CatTemplate[[#This Row],[CS9]]) * (1+ getRateOHFinal) * (1 + getRateMarkupFinal)</f>
        <v>#VALUE!</v>
      </c>
      <c r="GZ191" s="30" t="e">
        <f>(CatTemplate[[#This Row],[CO10]]+CatTemplate[[#This Row],[CS10]]) * (1+ getRateOHFinal) * (1 + getRateMarkupFinal)</f>
        <v>#VALUE!</v>
      </c>
      <c r="HA191" s="30" t="e">
        <f>(CatTemplate[[#This Row],[CO11]]+CatTemplate[[#This Row],[CS11]]) * (1+ getRateOHFinal) * (1 + getRateMarkupFinal)</f>
        <v>#VALUE!</v>
      </c>
      <c r="HB191" s="30" t="e">
        <f>(CatTemplate[[#This Row],[CO12]]+CatTemplate[[#This Row],[CS12]]) * (1+ getRateOHFinal) * (1 + getRateMarkupFinal)</f>
        <v>#VALUE!</v>
      </c>
      <c r="HC191" s="30" t="e">
        <f>(CatTemplate[[#This Row],[CO13]]+CatTemplate[[#This Row],[CS13]]) * (1+ getRateOHFinal) * (1 + getRateMarkupFinal)</f>
        <v>#VALUE!</v>
      </c>
      <c r="HD191" s="30" t="e">
        <f>(CatTemplate[[#This Row],[CO14]]+CatTemplate[[#This Row],[CS14]]) * (1+ getRateOHFinal) * (1 + getRateMarkupFinal)</f>
        <v>#VALUE!</v>
      </c>
      <c r="HE191" s="30" t="e">
        <f>(CatTemplate[[#This Row],[CO15]]+CatTemplate[[#This Row],[CS15]]) * (1+ getRateOHFinal) * (1 + getRateMarkupFinal)</f>
        <v>#VALUE!</v>
      </c>
      <c r="HF191" s="30" t="e">
        <f>(CatTemplate[[#This Row],[CO16]]+CatTemplate[[#This Row],[CS16]]) * (1+ getRateOHFinal) * (1 + getRateMarkupFinal)</f>
        <v>#VALUE!</v>
      </c>
      <c r="HG191" s="30" t="e">
        <f>(CatTemplate[[#This Row],[CO17]]+CatTemplate[[#This Row],[CS17]]) * (1+ getRateOHFinal) * (1 + getRateMarkupFinal)</f>
        <v>#VALUE!</v>
      </c>
      <c r="HH191" s="30" t="e">
        <f>(CatTemplate[[#This Row],[CO18]]+CatTemplate[[#This Row],[CS18]]) * (1+ getRateOHFinal) * (1 + getRateMarkupFinal)</f>
        <v>#VALUE!</v>
      </c>
      <c r="HI191" s="30" t="e">
        <f>(CatTemplate[[#This Row],[CO19]]+CatTemplate[[#This Row],[CS19]]) * (1+ getRateOHFinal) * (1 + getRateMarkupFinal)</f>
        <v>#VALUE!</v>
      </c>
      <c r="HJ191" s="30" t="e">
        <f>(CatTemplate[[#This Row],[CO20]]+CatTemplate[[#This Row],[CS20]]) * (1+ getRateOHFinal) * (1 + getRateMarkupFinal)</f>
        <v>#VALUE!</v>
      </c>
      <c r="HK191" s="39" t="e">
        <f>CatTemplate[[#This Row],[Total cost]]+CatTemplate[[#This Row],[OH Amount]]+CatTemplate[[#This Row],[Markup]]</f>
        <v>#VALUE!</v>
      </c>
      <c r="HL191" s="63">
        <f>IF(CatTemplate[[#This Row],[Units]]="Days",CatTemplate[[#This Row],[Project quantity]]*CatTemplate[[#This Row],[St. unit effort]],CatTemplate[[#This Row],[Project quantity]])</f>
        <v>0</v>
      </c>
      <c r="HM191" s="287">
        <f>IFERROR(CatTemplate[[#This Row],[Total Price]]/(CatTemplate[[#This Row],[Final Quantity]]),0)</f>
        <v>0</v>
      </c>
      <c r="HN191" s="261"/>
    </row>
    <row r="192" spans="2:222" x14ac:dyDescent="0.2">
      <c r="B192" s="9" t="s">
        <v>106</v>
      </c>
      <c r="C192" s="23">
        <v>3</v>
      </c>
      <c r="D192" s="10" t="s">
        <v>174</v>
      </c>
      <c r="E192" s="25">
        <v>5</v>
      </c>
      <c r="F192" s="19" t="s">
        <v>134</v>
      </c>
      <c r="G192" s="27">
        <v>5</v>
      </c>
      <c r="H192" s="18"/>
      <c r="I192" s="18"/>
      <c r="J192" s="15" t="s">
        <v>253</v>
      </c>
      <c r="K192" s="15"/>
      <c r="L192" s="15" t="s">
        <v>174</v>
      </c>
      <c r="M192" s="15" t="s">
        <v>207</v>
      </c>
      <c r="N192" s="15" t="s">
        <v>858</v>
      </c>
      <c r="O192" s="320"/>
      <c r="P192" s="71"/>
      <c r="Q192" s="108"/>
      <c r="R192" s="73"/>
      <c r="S192" s="97"/>
      <c r="T192" s="100">
        <f>getEqUnitCost</f>
        <v>0</v>
      </c>
      <c r="U192" s="73">
        <f>getEqUnitEffort</f>
        <v>0</v>
      </c>
      <c r="V192" s="101">
        <f>getEqQuantity</f>
        <v>0</v>
      </c>
      <c r="W192" s="320"/>
      <c r="X192" s="100">
        <f>getConsUnitCost</f>
        <v>0</v>
      </c>
      <c r="Y192" s="73">
        <f>getConsUnitEffort</f>
        <v>0</v>
      </c>
      <c r="Z192" s="14">
        <f>getConsQuantity</f>
        <v>0</v>
      </c>
      <c r="AA192" s="320"/>
      <c r="AB192" s="72"/>
      <c r="AC192" s="112"/>
      <c r="AD192" s="14">
        <f>getOthQuantity</f>
        <v>0</v>
      </c>
      <c r="AE192" s="320"/>
      <c r="AF192" s="28" t="str">
        <f>IF(ISBLANK(CatTemplate[[#This Row],[Resource type]]),"",CatTemplate[[#This Row],[Resource type]])</f>
        <v>BioRep Operator</v>
      </c>
      <c r="AG192" s="242">
        <f>getStaffUnitCost</f>
        <v>374.09540909748296</v>
      </c>
      <c r="AH192" s="113">
        <f>getStaffUnitEffort</f>
        <v>0</v>
      </c>
      <c r="AI192" s="40">
        <f>getStaffQuantity</f>
        <v>0</v>
      </c>
      <c r="AJ192" s="41">
        <f>CatTemplate[[#This Row],[St. quantity]]*8/ParRatePM</f>
        <v>0</v>
      </c>
      <c r="AK192" s="320"/>
      <c r="AL192" s="53" t="str">
        <f>CatTemplate[[#This Row],[Item type]]</f>
        <v>Kits</v>
      </c>
      <c r="AM192" s="12">
        <f>SUM(CatTemplate[[#This Row],[Year1]:[Year20]])</f>
        <v>0</v>
      </c>
      <c r="AN192" s="52"/>
      <c r="AO192" s="52"/>
      <c r="AP192" s="52"/>
      <c r="AQ192" s="8"/>
      <c r="AR192" s="8"/>
      <c r="AS192" s="8"/>
      <c r="AT192" s="8"/>
      <c r="AU192" s="8"/>
      <c r="AV192" s="8"/>
      <c r="AW192" s="8"/>
      <c r="AX192" s="8"/>
      <c r="AY192" s="8"/>
      <c r="AZ192" s="8"/>
      <c r="BA192" s="8"/>
      <c r="BB192" s="8"/>
      <c r="BC192" s="8"/>
      <c r="BD192" s="8"/>
      <c r="BE192" s="8"/>
      <c r="BF192" s="8"/>
      <c r="BG192" s="36"/>
      <c r="BH192" s="320"/>
      <c r="BI192" s="37" t="str">
        <f>getCostCategory</f>
        <v>06 Operating costs</v>
      </c>
      <c r="BJ192" s="37" t="str">
        <f>getSection</f>
        <v>03 Collection kits</v>
      </c>
      <c r="BK192" s="32" t="str">
        <f>getObject</f>
        <v>Collection kits</v>
      </c>
      <c r="BL192" s="30">
        <f>IFERROR(getUnitCost * IF(CatTemplate[[#This Row],[Cost Category Comp.]]="01 Staff costs", 1,1),0)</f>
        <v>374.09540909748296</v>
      </c>
      <c r="BM192" s="29">
        <f>IF(AND(ISBLANK(CatTemplate[[#This Row],[Eq. unit cost]]),ISBLANK(CatTemplate[[#This Row],[Cons. unit cost]]),ISBLANK(CatTemplate[[#This Row],[Oth. unit cost]])), 0, IF(getUnitEffort =0,1,getUnitEffort) * CatTemplate[[#This Row],[Year1]])</f>
        <v>0</v>
      </c>
      <c r="BN192" s="29">
        <f>IF(AND(ISBLANK(CatTemplate[[#This Row],[Eq. unit cost]]),ISBLANK(CatTemplate[[#This Row],[Cons. unit cost]]),ISBLANK(CatTemplate[[#This Row],[Oth. unit cost]])), 0, IF(getUnitEffort =0,1,getUnitEffort) * CatTemplate[[#This Row],[Year2]])</f>
        <v>0</v>
      </c>
      <c r="BO192" s="29">
        <f>IF(AND(ISBLANK(CatTemplate[[#This Row],[Eq. unit cost]]),ISBLANK(CatTemplate[[#This Row],[Cons. unit cost]]),ISBLANK(CatTemplate[[#This Row],[Oth. unit cost]])), 0, IF(getUnitEffort =0,1,getUnitEffort) * CatTemplate[[#This Row],[Year3]])</f>
        <v>0</v>
      </c>
      <c r="BP192" s="29">
        <f>IF(AND(ISBLANK(CatTemplate[[#This Row],[Eq. unit cost]]),ISBLANK(CatTemplate[[#This Row],[Cons. unit cost]]),ISBLANK(CatTemplate[[#This Row],[Oth. unit cost]])), 0, IF(getUnitEffort =0,1,getUnitEffort) * CatTemplate[[#This Row],[Year4]])</f>
        <v>0</v>
      </c>
      <c r="BQ192" s="29">
        <f>IF(AND(ISBLANK(CatTemplate[[#This Row],[Eq. unit cost]]),ISBLANK(CatTemplate[[#This Row],[Cons. unit cost]]),ISBLANK(CatTemplate[[#This Row],[Oth. unit cost]])), 0, IF(getUnitEffort =0,1,getUnitEffort) * CatTemplate[[#This Row],[Year5]])</f>
        <v>0</v>
      </c>
      <c r="BR192" s="29">
        <f>IF(AND(ISBLANK(CatTemplate[[#This Row],[Eq. unit cost]]),ISBLANK(CatTemplate[[#This Row],[Cons. unit cost]]),ISBLANK(CatTemplate[[#This Row],[Oth. unit cost]])), 0, IF(getUnitEffort =0,1,getUnitEffort) * CatTemplate[[#This Row],[Year6]])</f>
        <v>0</v>
      </c>
      <c r="BS192" s="29">
        <f>IF(AND(ISBLANK(CatTemplate[[#This Row],[Eq. unit cost]]),ISBLANK(CatTemplate[[#This Row],[Cons. unit cost]]),ISBLANK(CatTemplate[[#This Row],[Oth. unit cost]])), 0, IF(getUnitEffort =0,1,getUnitEffort) * CatTemplate[[#This Row],[Year7]])</f>
        <v>0</v>
      </c>
      <c r="BT192" s="29">
        <f>IF(AND(ISBLANK(CatTemplate[[#This Row],[Eq. unit cost]]),ISBLANK(CatTemplate[[#This Row],[Cons. unit cost]]),ISBLANK(CatTemplate[[#This Row],[Oth. unit cost]])), 0, IF(getUnitEffort =0,1,getUnitEffort) * CatTemplate[[#This Row],[Year8]])</f>
        <v>0</v>
      </c>
      <c r="BU192" s="29">
        <f>IF(AND(ISBLANK(CatTemplate[[#This Row],[Eq. unit cost]]),ISBLANK(CatTemplate[[#This Row],[Cons. unit cost]]),ISBLANK(CatTemplate[[#This Row],[Oth. unit cost]])), 0, IF(getUnitEffort =0,1,getUnitEffort) * CatTemplate[[#This Row],[Year9]])</f>
        <v>0</v>
      </c>
      <c r="BV192" s="29">
        <f>IF(AND(ISBLANK(CatTemplate[[#This Row],[Eq. unit cost]]),ISBLANK(CatTemplate[[#This Row],[Cons. unit cost]]),ISBLANK(CatTemplate[[#This Row],[Oth. unit cost]])), 0, IF(getUnitEffort =0,1,getUnitEffort) * CatTemplate[[#This Row],[Year10]])</f>
        <v>0</v>
      </c>
      <c r="BW192" s="29">
        <f>IF(AND(ISBLANK(CatTemplate[[#This Row],[Eq. unit cost]]),ISBLANK(CatTemplate[[#This Row],[Cons. unit cost]]),ISBLANK(CatTemplate[[#This Row],[Oth. unit cost]])), 0, IF(getUnitEffort =0,1,getUnitEffort) * CatTemplate[[#This Row],[Year11]])</f>
        <v>0</v>
      </c>
      <c r="BX192" s="29">
        <f>IF(AND(ISBLANK(CatTemplate[[#This Row],[Eq. unit cost]]),ISBLANK(CatTemplate[[#This Row],[Cons. unit cost]]),ISBLANK(CatTemplate[[#This Row],[Oth. unit cost]])), 0, IF(getUnitEffort =0,1,getUnitEffort) * CatTemplate[[#This Row],[Year12]])</f>
        <v>0</v>
      </c>
      <c r="BY192" s="29">
        <f>IF(AND(ISBLANK(CatTemplate[[#This Row],[Eq. unit cost]]),ISBLANK(CatTemplate[[#This Row],[Cons. unit cost]]),ISBLANK(CatTemplate[[#This Row],[Oth. unit cost]])), 0, IF(getUnitEffort =0,1,getUnitEffort) * CatTemplate[[#This Row],[Year13]])</f>
        <v>0</v>
      </c>
      <c r="BZ192" s="29">
        <f>IF(AND(ISBLANK(CatTemplate[[#This Row],[Eq. unit cost]]),ISBLANK(CatTemplate[[#This Row],[Cons. unit cost]]),ISBLANK(CatTemplate[[#This Row],[Oth. unit cost]])), 0, IF(getUnitEffort =0,1,getUnitEffort) * CatTemplate[[#This Row],[Year14]])</f>
        <v>0</v>
      </c>
      <c r="CA192" s="29">
        <f>IF(AND(ISBLANK(CatTemplate[[#This Row],[Eq. unit cost]]),ISBLANK(CatTemplate[[#This Row],[Cons. unit cost]]),ISBLANK(CatTemplate[[#This Row],[Oth. unit cost]])), 0, IF(getUnitEffort =0,1,getUnitEffort) * CatTemplate[[#This Row],[Year15]])</f>
        <v>0</v>
      </c>
      <c r="CB192" s="29">
        <f>IF(AND(ISBLANK(CatTemplate[[#This Row],[Eq. unit cost]]),ISBLANK(CatTemplate[[#This Row],[Cons. unit cost]]),ISBLANK(CatTemplate[[#This Row],[Oth. unit cost]])), 0, IF(getUnitEffort =0,1,getUnitEffort) * CatTemplate[[#This Row],[Year16]])</f>
        <v>0</v>
      </c>
      <c r="CC192" s="29">
        <f>IF(AND(ISBLANK(CatTemplate[[#This Row],[Eq. unit cost]]),ISBLANK(CatTemplate[[#This Row],[Cons. unit cost]]),ISBLANK(CatTemplate[[#This Row],[Oth. unit cost]])), 0, IF(getUnitEffort =0,1,getUnitEffort) * CatTemplate[[#This Row],[Year17]])</f>
        <v>0</v>
      </c>
      <c r="CD192" s="29">
        <f>IF(AND(ISBLANK(CatTemplate[[#This Row],[Eq. unit cost]]),ISBLANK(CatTemplate[[#This Row],[Cons. unit cost]]),ISBLANK(CatTemplate[[#This Row],[Oth. unit cost]])), 0, IF(getUnitEffort =0,1,getUnitEffort) * CatTemplate[[#This Row],[Year18]])</f>
        <v>0</v>
      </c>
      <c r="CE192" s="29">
        <f>IF(AND(ISBLANK(CatTemplate[[#This Row],[Eq. unit cost]]),ISBLANK(CatTemplate[[#This Row],[Cons. unit cost]]),ISBLANK(CatTemplate[[#This Row],[Oth. unit cost]])), 0, IF(getUnitEffort =0,1,getUnitEffort) * CatTemplate[[#This Row],[Year19]])</f>
        <v>0</v>
      </c>
      <c r="CF192" s="29">
        <f>IF(AND(ISBLANK(CatTemplate[[#This Row],[Eq. unit cost]]),ISBLANK(CatTemplate[[#This Row],[Cons. unit cost]]),ISBLANK(CatTemplate[[#This Row],[Oth. unit cost]])), 0, IF(getUnitEffort =0,1,getUnitEffort) * CatTemplate[[#This Row],[Year20]])</f>
        <v>0</v>
      </c>
      <c r="CG192" s="45">
        <f>SUM(CatTemplate[[#This Row],[Q1]:[Q20]])</f>
        <v>0</v>
      </c>
      <c r="CH192" s="29">
        <f>IF(ISBLANK(CatTemplate[[#This Row],[St. unit effort]]),0,(CatTemplate[[#This Row],[St. unit effort]] * CatTemplate[[#This Row],[Year1]]))</f>
        <v>0</v>
      </c>
      <c r="CI192" s="29">
        <f>IF(ISBLANK(CatTemplate[[#This Row],[St. unit effort]]),0,(CatTemplate[[#This Row],[St. unit effort]] * CatTemplate[[#This Row],[Year2]]))</f>
        <v>0</v>
      </c>
      <c r="CJ192" s="29">
        <f>IF(ISBLANK(CatTemplate[[#This Row],[St. unit effort]]),0,(CatTemplate[[#This Row],[St. unit effort]] * CatTemplate[[#This Row],[Year3]]))</f>
        <v>0</v>
      </c>
      <c r="CK192" s="29">
        <f>IF(ISBLANK(CatTemplate[[#This Row],[St. unit effort]]),0,(CatTemplate[[#This Row],[St. unit effort]] * CatTemplate[[#This Row],[Year4]]))</f>
        <v>0</v>
      </c>
      <c r="CL192" s="29">
        <f>IF(ISBLANK(CatTemplate[[#This Row],[St. unit effort]]),0,(CatTemplate[[#This Row],[St. unit effort]] * CatTemplate[[#This Row],[Year5]]))</f>
        <v>0</v>
      </c>
      <c r="CM192" s="29">
        <f>IF(ISBLANK(CatTemplate[[#This Row],[St. unit effort]]),0,(CatTemplate[[#This Row],[St. unit effort]] * CatTemplate[[#This Row],[Year6]]))</f>
        <v>0</v>
      </c>
      <c r="CN192" s="29">
        <f>IF(ISBLANK(CatTemplate[[#This Row],[St. unit effort]]),0,(CatTemplate[[#This Row],[St. unit effort]] * CatTemplate[[#This Row],[Year7]]))</f>
        <v>0</v>
      </c>
      <c r="CO192" s="29">
        <f>IF(ISBLANK(CatTemplate[[#This Row],[St. unit effort]]),0,(CatTemplate[[#This Row],[St. unit effort]] * CatTemplate[[#This Row],[Year8]]))</f>
        <v>0</v>
      </c>
      <c r="CP192" s="29">
        <f>IF(ISBLANK(CatTemplate[[#This Row],[St. unit effort]]),0,(CatTemplate[[#This Row],[St. unit effort]] * CatTemplate[[#This Row],[Year9]]))</f>
        <v>0</v>
      </c>
      <c r="CQ192" s="29">
        <f>IF(ISBLANK(CatTemplate[[#This Row],[St. unit effort]]),0,(CatTemplate[[#This Row],[St. unit effort]] * CatTemplate[[#This Row],[Year10]]))</f>
        <v>0</v>
      </c>
      <c r="CR192" s="29">
        <f>IF(ISBLANK(CatTemplate[[#This Row],[St. unit effort]]),0,(CatTemplate[[#This Row],[St. unit effort]] * CatTemplate[[#This Row],[Year11]]))</f>
        <v>0</v>
      </c>
      <c r="CS192" s="29">
        <f>IF(ISBLANK(CatTemplate[[#This Row],[St. unit effort]]),0,(CatTemplate[[#This Row],[St. unit effort]] * CatTemplate[[#This Row],[Year12]]))</f>
        <v>0</v>
      </c>
      <c r="CT192" s="29">
        <f>IF(ISBLANK(CatTemplate[[#This Row],[St. unit effort]]),0,(CatTemplate[[#This Row],[St. unit effort]] * CatTemplate[[#This Row],[Year13]]))</f>
        <v>0</v>
      </c>
      <c r="CU192" s="29">
        <f>IF(ISBLANK(CatTemplate[[#This Row],[St. unit effort]]),0,(CatTemplate[[#This Row],[St. unit effort]] * CatTemplate[[#This Row],[Year14]]))</f>
        <v>0</v>
      </c>
      <c r="CV192" s="29">
        <f>IF(ISBLANK(CatTemplate[[#This Row],[St. unit effort]]),0,(CatTemplate[[#This Row],[St. unit effort]] * CatTemplate[[#This Row],[Year15]]))</f>
        <v>0</v>
      </c>
      <c r="CW192" s="29">
        <f>IF(ISBLANK(CatTemplate[[#This Row],[St. unit effort]]),0,(CatTemplate[[#This Row],[St. unit effort]] * CatTemplate[[#This Row],[Year16]]))</f>
        <v>0</v>
      </c>
      <c r="CX192" s="29">
        <f>IF(ISBLANK(CatTemplate[[#This Row],[St. unit effort]]),0,(CatTemplate[[#This Row],[St. unit effort]] * CatTemplate[[#This Row],[Year17]]))</f>
        <v>0</v>
      </c>
      <c r="CY192" s="29">
        <f>IF(ISBLANK(CatTemplate[[#This Row],[St. unit effort]]),0,(CatTemplate[[#This Row],[St. unit effort]] * CatTemplate[[#This Row],[Year18]]))</f>
        <v>0</v>
      </c>
      <c r="CZ192" s="29">
        <f>IF(ISBLANK(CatTemplate[[#This Row],[St. unit effort]]),0,(CatTemplate[[#This Row],[St. unit effort]] * CatTemplate[[#This Row],[Year19]]))</f>
        <v>0</v>
      </c>
      <c r="DA192" s="29">
        <f>IF(ISBLANK(CatTemplate[[#This Row],[St. unit effort]]),0,(CatTemplate[[#This Row],[St. unit effort]] * CatTemplate[[#This Row],[Year20]]))</f>
        <v>0</v>
      </c>
      <c r="DB192" s="57">
        <f>IF(ISBLANK(CatTemplate[[#This Row],[St. unit effort]]),0,(CatTemplate[[#This Row],[St. unit effort]] * CatTemplate[[#This Row],[Year1]])*8/ParRatePM)</f>
        <v>0</v>
      </c>
      <c r="DC192" s="57">
        <f>IF(ISBLANK(CatTemplate[[#This Row],[St. unit effort]]),0,(CatTemplate[[#This Row],[St. unit effort]] * CatTemplate[[#This Row],[Year2]])*8/ParRatePM)</f>
        <v>0</v>
      </c>
      <c r="DD192" s="57">
        <f>IF(ISBLANK(CatTemplate[[#This Row],[St. unit effort]]),0,(CatTemplate[[#This Row],[St. unit effort]] * CatTemplate[[#This Row],[Year3]])*8/ParRatePM)</f>
        <v>0</v>
      </c>
      <c r="DE192" s="57">
        <f>IF(ISBLANK(CatTemplate[[#This Row],[St. unit effort]]),0,(CatTemplate[[#This Row],[St. unit effort]] * CatTemplate[[#This Row],[Year4]])*8/ParRatePM)</f>
        <v>0</v>
      </c>
      <c r="DF192" s="57">
        <f>IF(ISBLANK(CatTemplate[[#This Row],[St. unit effort]]),0,(CatTemplate[[#This Row],[St. unit effort]] * CatTemplate[[#This Row],[Year5]])*8/ParRatePM)</f>
        <v>0</v>
      </c>
      <c r="DG192" s="57">
        <f>IF(ISBLANK(CatTemplate[[#This Row],[St. unit effort]]),0,(CatTemplate[[#This Row],[St. unit effort]] * CatTemplate[[#This Row],[Year6]])*8/ParRatePM)</f>
        <v>0</v>
      </c>
      <c r="DH192" s="57">
        <f>IF(ISBLANK(CatTemplate[[#This Row],[St. unit effort]]),0,(CatTemplate[[#This Row],[St. unit effort]] * CatTemplate[[#This Row],[Year7]])*8/ParRatePM)</f>
        <v>0</v>
      </c>
      <c r="DI192" s="57">
        <f>IF(ISBLANK(CatTemplate[[#This Row],[St. unit effort]]),0,(CatTemplate[[#This Row],[St. unit effort]] * CatTemplate[[#This Row],[Year8]])*8/ParRatePM)</f>
        <v>0</v>
      </c>
      <c r="DJ192" s="57">
        <f>IF(ISBLANK(CatTemplate[[#This Row],[St. unit effort]]),0,(CatTemplate[[#This Row],[St. unit effort]] * CatTemplate[[#This Row],[Year9]])*8/ParRatePM)</f>
        <v>0</v>
      </c>
      <c r="DK192" s="57">
        <f>IF(ISBLANK(CatTemplate[[#This Row],[St. unit effort]]),0,(CatTemplate[[#This Row],[St. unit effort]] * CatTemplate[[#This Row],[Year10]])*8/ParRatePM)</f>
        <v>0</v>
      </c>
      <c r="DL192" s="57">
        <f>IF(ISBLANK(CatTemplate[[#This Row],[St. unit effort]]),0,(CatTemplate[[#This Row],[St. unit effort]] * CatTemplate[[#This Row],[Year11]])*8/ParRatePM)</f>
        <v>0</v>
      </c>
      <c r="DM192" s="57">
        <f>IF(ISBLANK(CatTemplate[[#This Row],[St. unit effort]]),0,(CatTemplate[[#This Row],[St. unit effort]] * CatTemplate[[#This Row],[Year12]])*8/ParRatePM)</f>
        <v>0</v>
      </c>
      <c r="DN192" s="57">
        <f>IF(ISBLANK(CatTemplate[[#This Row],[St. unit effort]]),0,(CatTemplate[[#This Row],[St. unit effort]] * CatTemplate[[#This Row],[Year13]])*8/ParRatePM)</f>
        <v>0</v>
      </c>
      <c r="DO192" s="57">
        <f>IF(ISBLANK(CatTemplate[[#This Row],[St. unit effort]]),0,(CatTemplate[[#This Row],[St. unit effort]] * CatTemplate[[#This Row],[Year14]])*8/ParRatePM)</f>
        <v>0</v>
      </c>
      <c r="DP192" s="57">
        <f>IF(ISBLANK(CatTemplate[[#This Row],[St. unit effort]]),0,(CatTemplate[[#This Row],[St. unit effort]] * CatTemplate[[#This Row],[Year15]])*8/ParRatePM)</f>
        <v>0</v>
      </c>
      <c r="DQ192" s="57">
        <f>IF(ISBLANK(CatTemplate[[#This Row],[St. unit effort]]),0,(CatTemplate[[#This Row],[St. unit effort]] * CatTemplate[[#This Row],[Year16]])*8/ParRatePM)</f>
        <v>0</v>
      </c>
      <c r="DR192" s="57">
        <f>IF(ISBLANK(CatTemplate[[#This Row],[St. unit effort]]),0,(CatTemplate[[#This Row],[St. unit effort]] * CatTemplate[[#This Row],[Year17]])*8/ParRatePM)</f>
        <v>0</v>
      </c>
      <c r="DS192" s="57">
        <f>IF(ISBLANK(CatTemplate[[#This Row],[St. unit effort]]),0,(CatTemplate[[#This Row],[St. unit effort]] * CatTemplate[[#This Row],[Year18]])*8/ParRatePM)</f>
        <v>0</v>
      </c>
      <c r="DT192" s="57">
        <f>IF(ISBLANK(CatTemplate[[#This Row],[St. unit effort]]),0,(CatTemplate[[#This Row],[St. unit effort]] * CatTemplate[[#This Row],[Year19]])*8/ParRatePM)</f>
        <v>0</v>
      </c>
      <c r="DU192" s="57">
        <f>IF(ISBLANK(CatTemplate[[#This Row],[St. unit effort]]),0,(CatTemplate[[#This Row],[St. unit effort]] * CatTemplate[[#This Row],[Year20]])*8/ParRatePM)</f>
        <v>0</v>
      </c>
      <c r="DV192" s="54">
        <f>SUM(CatTemplate[[#This Row],[PM1]:[PM20]])</f>
        <v>0</v>
      </c>
      <c r="DW192" s="56">
        <f t="shared" si="65"/>
        <v>0</v>
      </c>
      <c r="DX192" s="56">
        <f t="shared" si="65"/>
        <v>0</v>
      </c>
      <c r="DY192" s="56">
        <f t="shared" si="65"/>
        <v>0</v>
      </c>
      <c r="DZ192" s="56">
        <f t="shared" si="65"/>
        <v>0</v>
      </c>
      <c r="EA192" s="56">
        <f t="shared" si="65"/>
        <v>0</v>
      </c>
      <c r="EB192" s="56">
        <f t="shared" si="65"/>
        <v>0</v>
      </c>
      <c r="EC192" s="56">
        <f t="shared" si="65"/>
        <v>0</v>
      </c>
      <c r="ED192" s="56">
        <f t="shared" si="65"/>
        <v>0</v>
      </c>
      <c r="EE192" s="56">
        <f t="shared" si="65"/>
        <v>0</v>
      </c>
      <c r="EF192" s="56">
        <f t="shared" si="65"/>
        <v>0</v>
      </c>
      <c r="EG192" s="56">
        <f t="shared" si="65"/>
        <v>0</v>
      </c>
      <c r="EH192" s="56">
        <f t="shared" si="65"/>
        <v>0</v>
      </c>
      <c r="EI192" s="56">
        <f t="shared" si="65"/>
        <v>0</v>
      </c>
      <c r="EJ192" s="56">
        <f t="shared" si="65"/>
        <v>0</v>
      </c>
      <c r="EK192" s="56">
        <f t="shared" si="65"/>
        <v>0</v>
      </c>
      <c r="EL192" s="56">
        <f t="shared" si="65"/>
        <v>0</v>
      </c>
      <c r="EM192" s="56">
        <f t="shared" si="63"/>
        <v>0</v>
      </c>
      <c r="EN192" s="56">
        <f t="shared" si="63"/>
        <v>0</v>
      </c>
      <c r="EO192" s="56">
        <f t="shared" si="63"/>
        <v>0</v>
      </c>
      <c r="EP192" s="56">
        <f t="shared" si="63"/>
        <v>0</v>
      </c>
      <c r="EQ192" s="30">
        <f>CatTemplate[[#This Row],[Eq. unit cost]] * CatTemplate[[#This Row],[Eq. quantity]]</f>
        <v>0</v>
      </c>
      <c r="ER192" s="30">
        <f>CatTemplate[[#This Row],[Cons. unit cost]] *CatTemplate[[#This Row],[Cons. quantity]]</f>
        <v>0</v>
      </c>
      <c r="ES192" s="30">
        <f>CatTemplate[[#This Row],[Oth. unit cost]] *CatTemplate[[#This Row],[Oth. quantity]]</f>
        <v>0</v>
      </c>
      <c r="ET192" s="55">
        <f>SUM(CatTemplate[[#This Row],[CO1]:[CO20]])</f>
        <v>0</v>
      </c>
      <c r="EU192" s="56">
        <f t="shared" si="66"/>
        <v>0</v>
      </c>
      <c r="EV192" s="56">
        <f t="shared" si="66"/>
        <v>0</v>
      </c>
      <c r="EW192" s="56">
        <f t="shared" si="66"/>
        <v>0</v>
      </c>
      <c r="EX192" s="56">
        <f t="shared" si="66"/>
        <v>0</v>
      </c>
      <c r="EY192" s="56">
        <f t="shared" si="66"/>
        <v>0</v>
      </c>
      <c r="EZ192" s="56">
        <f t="shared" si="66"/>
        <v>0</v>
      </c>
      <c r="FA192" s="56">
        <f t="shared" si="66"/>
        <v>0</v>
      </c>
      <c r="FB192" s="56">
        <f t="shared" si="66"/>
        <v>0</v>
      </c>
      <c r="FC192" s="56">
        <f t="shared" si="66"/>
        <v>0</v>
      </c>
      <c r="FD192" s="56">
        <f t="shared" si="66"/>
        <v>0</v>
      </c>
      <c r="FE192" s="56">
        <f t="shared" si="66"/>
        <v>0</v>
      </c>
      <c r="FF192" s="56">
        <f t="shared" si="66"/>
        <v>0</v>
      </c>
      <c r="FG192" s="56">
        <f t="shared" si="66"/>
        <v>0</v>
      </c>
      <c r="FH192" s="56">
        <f t="shared" si="66"/>
        <v>0</v>
      </c>
      <c r="FI192" s="56">
        <f t="shared" si="66"/>
        <v>0</v>
      </c>
      <c r="FJ192" s="56">
        <f t="shared" si="66"/>
        <v>0</v>
      </c>
      <c r="FK192" s="56">
        <f t="shared" si="64"/>
        <v>0</v>
      </c>
      <c r="FL192" s="56">
        <f t="shared" si="64"/>
        <v>0</v>
      </c>
      <c r="FM192" s="56">
        <f t="shared" si="64"/>
        <v>0</v>
      </c>
      <c r="FN192" s="56">
        <f t="shared" si="64"/>
        <v>0</v>
      </c>
      <c r="FO192" s="58">
        <f>SUM(CatTemplate[[#This Row],[CS1]:[CS20]])</f>
        <v>0</v>
      </c>
      <c r="FP192" s="59">
        <f>CatTemplate[[#This Row],[Total Oth. cost]]+CatTemplate[[#This Row],[Total St. Cost]]</f>
        <v>0</v>
      </c>
      <c r="FQ192" s="33" t="e">
        <f t="shared" si="49"/>
        <v>#VALUE!</v>
      </c>
      <c r="FR192" s="33" t="e">
        <f t="shared" si="50"/>
        <v>#VALUE!</v>
      </c>
      <c r="FS192" s="30" t="e">
        <f>(CatTemplate[[#This Row],[CO1]] + CatTemplate[[#This Row],[CS1]]) * (1 + getRateOHFinal) * getRateMarkupFinal</f>
        <v>#VALUE!</v>
      </c>
      <c r="FT192" s="30" t="e">
        <f>(CatTemplate[[#This Row],[CO2]] + CatTemplate[[#This Row],[CS2]]) * (1 + getRateOHFinal) * getRateMarkupFinal</f>
        <v>#VALUE!</v>
      </c>
      <c r="FU192" s="30" t="e">
        <f>(CatTemplate[[#This Row],[CO3]] + CatTemplate[[#This Row],[CS3]]) * (1 + getRateOHFinal) * getRateMarkupFinal</f>
        <v>#VALUE!</v>
      </c>
      <c r="FV192" s="30" t="e">
        <f>(CatTemplate[[#This Row],[CO4]] + CatTemplate[[#This Row],[CS4]]) * (1 + getRateOHFinal) * getRateMarkupFinal</f>
        <v>#VALUE!</v>
      </c>
      <c r="FW192" s="30" t="e">
        <f>(CatTemplate[[#This Row],[CO5]] + CatTemplate[[#This Row],[CS5]]) * (1 + getRateOHFinal) * getRateMarkupFinal</f>
        <v>#VALUE!</v>
      </c>
      <c r="FX192" s="30" t="e">
        <f>(CatTemplate[[#This Row],[CO6]] + CatTemplate[[#This Row],[CS6]]) * (1 + getRateOHFinal) * getRateMarkupFinal</f>
        <v>#VALUE!</v>
      </c>
      <c r="FY192" s="30" t="e">
        <f>(CatTemplate[[#This Row],[CO7]] + CatTemplate[[#This Row],[CS7]]) * (1 + getRateOHFinal) * getRateMarkupFinal</f>
        <v>#VALUE!</v>
      </c>
      <c r="FZ192" s="30" t="e">
        <f>(CatTemplate[[#This Row],[CO8]] + CatTemplate[[#This Row],[CS8]]) * (1 + getRateOHFinal) * getRateMarkupFinal</f>
        <v>#VALUE!</v>
      </c>
      <c r="GA192" s="30" t="e">
        <f>(CatTemplate[[#This Row],[CO9]] + CatTemplate[[#This Row],[CS9]]) * (1 + getRateOHFinal) * getRateMarkupFinal</f>
        <v>#VALUE!</v>
      </c>
      <c r="GB192" s="30" t="e">
        <f>(CatTemplate[[#This Row],[CO10]] + CatTemplate[[#This Row],[CS10]]) * (1 + getRateOHFinal) * getRateMarkupFinal</f>
        <v>#VALUE!</v>
      </c>
      <c r="GC192" s="30" t="e">
        <f>(CatTemplate[[#This Row],[CO11]] + CatTemplate[[#This Row],[CS11]]) * (1 + getRateOHFinal) * getRateMarkupFinal</f>
        <v>#VALUE!</v>
      </c>
      <c r="GD192" s="30" t="e">
        <f>(CatTemplate[[#This Row],[CO12]] + CatTemplate[[#This Row],[CS12]]) * (1 + getRateOHFinal) * getRateMarkupFinal</f>
        <v>#VALUE!</v>
      </c>
      <c r="GE192" s="30" t="e">
        <f>(CatTemplate[[#This Row],[CO13]] + CatTemplate[[#This Row],[CS13]]) * (1 + getRateOHFinal) * getRateMarkupFinal</f>
        <v>#VALUE!</v>
      </c>
      <c r="GF192" s="30" t="e">
        <f>(CatTemplate[[#This Row],[CO14]] + CatTemplate[[#This Row],[CS14]]) * (1 + getRateOHFinal) * getRateMarkupFinal</f>
        <v>#VALUE!</v>
      </c>
      <c r="GG192" s="30" t="e">
        <f>(CatTemplate[[#This Row],[CO15]] + CatTemplate[[#This Row],[CS15]]) * (1 + getRateOHFinal) * getRateMarkupFinal</f>
        <v>#VALUE!</v>
      </c>
      <c r="GH192" s="30" t="e">
        <f>(CatTemplate[[#This Row],[CO16]] + CatTemplate[[#This Row],[CS16]]) * (1 + getRateOHFinal) * getRateMarkupFinal</f>
        <v>#VALUE!</v>
      </c>
      <c r="GI192" s="30" t="e">
        <f>(CatTemplate[[#This Row],[CO17]] + CatTemplate[[#This Row],[CS17]]) * (1 + getRateOHFinal) * getRateMarkupFinal</f>
        <v>#VALUE!</v>
      </c>
      <c r="GJ192" s="30" t="e">
        <f>(CatTemplate[[#This Row],[CO18]] + CatTemplate[[#This Row],[CS18]]) * (1 + getRateOHFinal) * getRateMarkupFinal</f>
        <v>#VALUE!</v>
      </c>
      <c r="GK192" s="30" t="e">
        <f>(CatTemplate[[#This Row],[CO19]] + CatTemplate[[#This Row],[CS19]]) * (1 + getRateOHFinal) * getRateMarkupFinal</f>
        <v>#VALUE!</v>
      </c>
      <c r="GL192" s="30" t="e">
        <f>(CatTemplate[[#This Row],[CO20]] + CatTemplate[[#This Row],[CS20]]) * (1 + getRateOHFinal) * getRateMarkupFinal</f>
        <v>#VALUE!</v>
      </c>
      <c r="GM192" s="30" t="e">
        <f t="shared" si="51"/>
        <v>#VALUE!</v>
      </c>
      <c r="GN192" s="30" t="e">
        <f t="shared" si="52"/>
        <v>#VALUE!</v>
      </c>
      <c r="GO192" s="30" t="e">
        <f t="shared" si="53"/>
        <v>#VALUE!</v>
      </c>
      <c r="GP192" s="30" t="e">
        <f t="shared" si="54"/>
        <v>#VALUE!</v>
      </c>
      <c r="GQ192" s="30" t="e">
        <f>(CatTemplate[[#This Row],[CO1]]+CatTemplate[[#This Row],[CS1]]) * (1+ getRateOHFinal) * (1 + getRateMarkupFinal)</f>
        <v>#VALUE!</v>
      </c>
      <c r="GR192" s="30" t="e">
        <f>(CatTemplate[[#This Row],[CO2]]+CatTemplate[[#This Row],[CS2]]) * (1+ getRateOHFinal) * (1 + getRateMarkupFinal)</f>
        <v>#VALUE!</v>
      </c>
      <c r="GS192" s="30" t="e">
        <f>(CatTemplate[[#This Row],[CO3]]+CatTemplate[[#This Row],[CS3]]) * (1+ getRateOHFinal) * (1 + getRateMarkupFinal)</f>
        <v>#VALUE!</v>
      </c>
      <c r="GT192" s="30" t="e">
        <f>(CatTemplate[[#This Row],[CO4]]+CatTemplate[[#This Row],[CS4]]) * (1+ getRateOHFinal) * (1 + getRateMarkupFinal)</f>
        <v>#VALUE!</v>
      </c>
      <c r="GU192" s="30" t="e">
        <f>(CatTemplate[[#This Row],[CO5]]+CatTemplate[[#This Row],[CS5]]) * (1+ getRateOHFinal) * (1 + getRateMarkupFinal)</f>
        <v>#VALUE!</v>
      </c>
      <c r="GV192" s="30" t="e">
        <f>(CatTemplate[[#This Row],[CO6]]+CatTemplate[[#This Row],[CS6]]) * (1+ getRateOHFinal) * (1 + getRateMarkupFinal)</f>
        <v>#VALUE!</v>
      </c>
      <c r="GW192" s="30" t="e">
        <f>(CatTemplate[[#This Row],[CO7]]+CatTemplate[[#This Row],[CS7]]) * (1+ getRateOHFinal) * (1 + getRateMarkupFinal)</f>
        <v>#VALUE!</v>
      </c>
      <c r="GX192" s="30" t="e">
        <f>(CatTemplate[[#This Row],[CO8]]+CatTemplate[[#This Row],[CS8]]) * (1+ getRateOHFinal) * (1 + getRateMarkupFinal)</f>
        <v>#VALUE!</v>
      </c>
      <c r="GY192" s="30" t="e">
        <f>(CatTemplate[[#This Row],[CO9]]+CatTemplate[[#This Row],[CS9]]) * (1+ getRateOHFinal) * (1 + getRateMarkupFinal)</f>
        <v>#VALUE!</v>
      </c>
      <c r="GZ192" s="30" t="e">
        <f>(CatTemplate[[#This Row],[CO10]]+CatTemplate[[#This Row],[CS10]]) * (1+ getRateOHFinal) * (1 + getRateMarkupFinal)</f>
        <v>#VALUE!</v>
      </c>
      <c r="HA192" s="30" t="e">
        <f>(CatTemplate[[#This Row],[CO11]]+CatTemplate[[#This Row],[CS11]]) * (1+ getRateOHFinal) * (1 + getRateMarkupFinal)</f>
        <v>#VALUE!</v>
      </c>
      <c r="HB192" s="30" t="e">
        <f>(CatTemplate[[#This Row],[CO12]]+CatTemplate[[#This Row],[CS12]]) * (1+ getRateOHFinal) * (1 + getRateMarkupFinal)</f>
        <v>#VALUE!</v>
      </c>
      <c r="HC192" s="30" t="e">
        <f>(CatTemplate[[#This Row],[CO13]]+CatTemplate[[#This Row],[CS13]]) * (1+ getRateOHFinal) * (1 + getRateMarkupFinal)</f>
        <v>#VALUE!</v>
      </c>
      <c r="HD192" s="30" t="e">
        <f>(CatTemplate[[#This Row],[CO14]]+CatTemplate[[#This Row],[CS14]]) * (1+ getRateOHFinal) * (1 + getRateMarkupFinal)</f>
        <v>#VALUE!</v>
      </c>
      <c r="HE192" s="30" t="e">
        <f>(CatTemplate[[#This Row],[CO15]]+CatTemplate[[#This Row],[CS15]]) * (1+ getRateOHFinal) * (1 + getRateMarkupFinal)</f>
        <v>#VALUE!</v>
      </c>
      <c r="HF192" s="30" t="e">
        <f>(CatTemplate[[#This Row],[CO16]]+CatTemplate[[#This Row],[CS16]]) * (1+ getRateOHFinal) * (1 + getRateMarkupFinal)</f>
        <v>#VALUE!</v>
      </c>
      <c r="HG192" s="30" t="e">
        <f>(CatTemplate[[#This Row],[CO17]]+CatTemplate[[#This Row],[CS17]]) * (1+ getRateOHFinal) * (1 + getRateMarkupFinal)</f>
        <v>#VALUE!</v>
      </c>
      <c r="HH192" s="30" t="e">
        <f>(CatTemplate[[#This Row],[CO18]]+CatTemplate[[#This Row],[CS18]]) * (1+ getRateOHFinal) * (1 + getRateMarkupFinal)</f>
        <v>#VALUE!</v>
      </c>
      <c r="HI192" s="30" t="e">
        <f>(CatTemplate[[#This Row],[CO19]]+CatTemplate[[#This Row],[CS19]]) * (1+ getRateOHFinal) * (1 + getRateMarkupFinal)</f>
        <v>#VALUE!</v>
      </c>
      <c r="HJ192" s="30" t="e">
        <f>(CatTemplate[[#This Row],[CO20]]+CatTemplate[[#This Row],[CS20]]) * (1+ getRateOHFinal) * (1 + getRateMarkupFinal)</f>
        <v>#VALUE!</v>
      </c>
      <c r="HK192" s="39" t="e">
        <f>CatTemplate[[#This Row],[Total cost]]+CatTemplate[[#This Row],[OH Amount]]+CatTemplate[[#This Row],[Markup]]</f>
        <v>#VALUE!</v>
      </c>
      <c r="HL192" s="63">
        <f>IF(CatTemplate[[#This Row],[Units]]="Days",CatTemplate[[#This Row],[Project quantity]]*CatTemplate[[#This Row],[St. unit effort]],CatTemplate[[#This Row],[Project quantity]])</f>
        <v>0</v>
      </c>
      <c r="HM192" s="287">
        <f>IFERROR(CatTemplate[[#This Row],[Total Price]]/(CatTemplate[[#This Row],[Final Quantity]]),0)</f>
        <v>0</v>
      </c>
      <c r="HN192" s="261"/>
    </row>
    <row r="193" spans="2:222" x14ac:dyDescent="0.2">
      <c r="B193" s="9" t="s">
        <v>106</v>
      </c>
      <c r="C193" s="23">
        <v>3</v>
      </c>
      <c r="D193" s="10" t="s">
        <v>174</v>
      </c>
      <c r="E193" s="25">
        <v>6</v>
      </c>
      <c r="F193" s="19" t="s">
        <v>135</v>
      </c>
      <c r="G193" s="27">
        <v>6</v>
      </c>
      <c r="H193" s="18"/>
      <c r="I193" s="18"/>
      <c r="J193" s="15" t="s">
        <v>253</v>
      </c>
      <c r="K193" s="15"/>
      <c r="L193" s="15" t="s">
        <v>174</v>
      </c>
      <c r="M193" s="15" t="s">
        <v>207</v>
      </c>
      <c r="N193" s="15" t="s">
        <v>858</v>
      </c>
      <c r="O193" s="320"/>
      <c r="P193" s="71"/>
      <c r="Q193" s="108"/>
      <c r="R193" s="73"/>
      <c r="S193" s="97"/>
      <c r="T193" s="100">
        <f>getEqUnitCost</f>
        <v>0</v>
      </c>
      <c r="U193" s="73">
        <f>getEqUnitEffort</f>
        <v>0</v>
      </c>
      <c r="V193" s="101">
        <f>getEqQuantity</f>
        <v>0</v>
      </c>
      <c r="W193" s="320"/>
      <c r="X193" s="100">
        <f>getConsUnitCost</f>
        <v>0</v>
      </c>
      <c r="Y193" s="73">
        <f>getConsUnitEffort</f>
        <v>0</v>
      </c>
      <c r="Z193" s="14">
        <f>getConsQuantity</f>
        <v>0</v>
      </c>
      <c r="AA193" s="320"/>
      <c r="AB193" s="72"/>
      <c r="AC193" s="112"/>
      <c r="AD193" s="14">
        <f>getOthQuantity</f>
        <v>0</v>
      </c>
      <c r="AE193" s="320"/>
      <c r="AF193" s="28" t="str">
        <f>IF(ISBLANK(CatTemplate[[#This Row],[Resource type]]),"",CatTemplate[[#This Row],[Resource type]])</f>
        <v>BioRep Operator</v>
      </c>
      <c r="AG193" s="242">
        <f>getStaffUnitCost</f>
        <v>374.09540909748296</v>
      </c>
      <c r="AH193" s="113">
        <f>getStaffUnitEffort</f>
        <v>0</v>
      </c>
      <c r="AI193" s="40">
        <f>getStaffQuantity</f>
        <v>0</v>
      </c>
      <c r="AJ193" s="41">
        <f>CatTemplate[[#This Row],[St. quantity]]*8/ParRatePM</f>
        <v>0</v>
      </c>
      <c r="AK193" s="320"/>
      <c r="AL193" s="53" t="str">
        <f>CatTemplate[[#This Row],[Item type]]</f>
        <v>Kits</v>
      </c>
      <c r="AM193" s="12">
        <f>SUM(CatTemplate[[#This Row],[Year1]:[Year20]])</f>
        <v>0</v>
      </c>
      <c r="AN193" s="52"/>
      <c r="AO193" s="52"/>
      <c r="AP193" s="52"/>
      <c r="AQ193" s="52"/>
      <c r="AR193" s="52"/>
      <c r="AS193" s="8"/>
      <c r="AT193" s="8"/>
      <c r="AU193" s="8"/>
      <c r="AV193" s="8"/>
      <c r="AW193" s="8"/>
      <c r="AX193" s="8"/>
      <c r="AY193" s="8"/>
      <c r="AZ193" s="8"/>
      <c r="BA193" s="8"/>
      <c r="BB193" s="8"/>
      <c r="BC193" s="8"/>
      <c r="BD193" s="8"/>
      <c r="BE193" s="8"/>
      <c r="BF193" s="8"/>
      <c r="BG193" s="36"/>
      <c r="BH193" s="320"/>
      <c r="BI193" s="37" t="str">
        <f>getCostCategory</f>
        <v>06 Operating costs</v>
      </c>
      <c r="BJ193" s="37" t="str">
        <f>getSection</f>
        <v>03 Collection kits</v>
      </c>
      <c r="BK193" s="32" t="str">
        <f>getObject</f>
        <v>Collection kits</v>
      </c>
      <c r="BL193" s="30">
        <f>IFERROR(getUnitCost * IF(CatTemplate[[#This Row],[Cost Category Comp.]]="01 Staff costs", 1,1),0)</f>
        <v>374.09540909748296</v>
      </c>
      <c r="BM193" s="29">
        <f>IF(AND(ISBLANK(CatTemplate[[#This Row],[Eq. unit cost]]),ISBLANK(CatTemplate[[#This Row],[Cons. unit cost]]),ISBLANK(CatTemplate[[#This Row],[Oth. unit cost]])), 0, IF(getUnitEffort =0,1,getUnitEffort) * CatTemplate[[#This Row],[Year1]])</f>
        <v>0</v>
      </c>
      <c r="BN193" s="29">
        <f>IF(AND(ISBLANK(CatTemplate[[#This Row],[Eq. unit cost]]),ISBLANK(CatTemplate[[#This Row],[Cons. unit cost]]),ISBLANK(CatTemplate[[#This Row],[Oth. unit cost]])), 0, IF(getUnitEffort =0,1,getUnitEffort) * CatTemplate[[#This Row],[Year2]])</f>
        <v>0</v>
      </c>
      <c r="BO193" s="29">
        <f>IF(AND(ISBLANK(CatTemplate[[#This Row],[Eq. unit cost]]),ISBLANK(CatTemplate[[#This Row],[Cons. unit cost]]),ISBLANK(CatTemplate[[#This Row],[Oth. unit cost]])), 0, IF(getUnitEffort =0,1,getUnitEffort) * CatTemplate[[#This Row],[Year3]])</f>
        <v>0</v>
      </c>
      <c r="BP193" s="29">
        <f>IF(AND(ISBLANK(CatTemplate[[#This Row],[Eq. unit cost]]),ISBLANK(CatTemplate[[#This Row],[Cons. unit cost]]),ISBLANK(CatTemplate[[#This Row],[Oth. unit cost]])), 0, IF(getUnitEffort =0,1,getUnitEffort) * CatTemplate[[#This Row],[Year4]])</f>
        <v>0</v>
      </c>
      <c r="BQ193" s="29">
        <f>IF(AND(ISBLANK(CatTemplate[[#This Row],[Eq. unit cost]]),ISBLANK(CatTemplate[[#This Row],[Cons. unit cost]]),ISBLANK(CatTemplate[[#This Row],[Oth. unit cost]])), 0, IF(getUnitEffort =0,1,getUnitEffort) * CatTemplate[[#This Row],[Year5]])</f>
        <v>0</v>
      </c>
      <c r="BR193" s="29">
        <f>IF(AND(ISBLANK(CatTemplate[[#This Row],[Eq. unit cost]]),ISBLANK(CatTemplate[[#This Row],[Cons. unit cost]]),ISBLANK(CatTemplate[[#This Row],[Oth. unit cost]])), 0, IF(getUnitEffort =0,1,getUnitEffort) * CatTemplate[[#This Row],[Year6]])</f>
        <v>0</v>
      </c>
      <c r="BS193" s="29">
        <f>IF(AND(ISBLANK(CatTemplate[[#This Row],[Eq. unit cost]]),ISBLANK(CatTemplate[[#This Row],[Cons. unit cost]]),ISBLANK(CatTemplate[[#This Row],[Oth. unit cost]])), 0, IF(getUnitEffort =0,1,getUnitEffort) * CatTemplate[[#This Row],[Year7]])</f>
        <v>0</v>
      </c>
      <c r="BT193" s="29">
        <f>IF(AND(ISBLANK(CatTemplate[[#This Row],[Eq. unit cost]]),ISBLANK(CatTemplate[[#This Row],[Cons. unit cost]]),ISBLANK(CatTemplate[[#This Row],[Oth. unit cost]])), 0, IF(getUnitEffort =0,1,getUnitEffort) * CatTemplate[[#This Row],[Year8]])</f>
        <v>0</v>
      </c>
      <c r="BU193" s="29">
        <f>IF(AND(ISBLANK(CatTemplate[[#This Row],[Eq. unit cost]]),ISBLANK(CatTemplate[[#This Row],[Cons. unit cost]]),ISBLANK(CatTemplate[[#This Row],[Oth. unit cost]])), 0, IF(getUnitEffort =0,1,getUnitEffort) * CatTemplate[[#This Row],[Year9]])</f>
        <v>0</v>
      </c>
      <c r="BV193" s="29">
        <f>IF(AND(ISBLANK(CatTemplate[[#This Row],[Eq. unit cost]]),ISBLANK(CatTemplate[[#This Row],[Cons. unit cost]]),ISBLANK(CatTemplate[[#This Row],[Oth. unit cost]])), 0, IF(getUnitEffort =0,1,getUnitEffort) * CatTemplate[[#This Row],[Year10]])</f>
        <v>0</v>
      </c>
      <c r="BW193" s="29">
        <f>IF(AND(ISBLANK(CatTemplate[[#This Row],[Eq. unit cost]]),ISBLANK(CatTemplate[[#This Row],[Cons. unit cost]]),ISBLANK(CatTemplate[[#This Row],[Oth. unit cost]])), 0, IF(getUnitEffort =0,1,getUnitEffort) * CatTemplate[[#This Row],[Year11]])</f>
        <v>0</v>
      </c>
      <c r="BX193" s="29">
        <f>IF(AND(ISBLANK(CatTemplate[[#This Row],[Eq. unit cost]]),ISBLANK(CatTemplate[[#This Row],[Cons. unit cost]]),ISBLANK(CatTemplate[[#This Row],[Oth. unit cost]])), 0, IF(getUnitEffort =0,1,getUnitEffort) * CatTemplate[[#This Row],[Year12]])</f>
        <v>0</v>
      </c>
      <c r="BY193" s="29">
        <f>IF(AND(ISBLANK(CatTemplate[[#This Row],[Eq. unit cost]]),ISBLANK(CatTemplate[[#This Row],[Cons. unit cost]]),ISBLANK(CatTemplate[[#This Row],[Oth. unit cost]])), 0, IF(getUnitEffort =0,1,getUnitEffort) * CatTemplate[[#This Row],[Year13]])</f>
        <v>0</v>
      </c>
      <c r="BZ193" s="29">
        <f>IF(AND(ISBLANK(CatTemplate[[#This Row],[Eq. unit cost]]),ISBLANK(CatTemplate[[#This Row],[Cons. unit cost]]),ISBLANK(CatTemplate[[#This Row],[Oth. unit cost]])), 0, IF(getUnitEffort =0,1,getUnitEffort) * CatTemplate[[#This Row],[Year14]])</f>
        <v>0</v>
      </c>
      <c r="CA193" s="29">
        <f>IF(AND(ISBLANK(CatTemplate[[#This Row],[Eq. unit cost]]),ISBLANK(CatTemplate[[#This Row],[Cons. unit cost]]),ISBLANK(CatTemplate[[#This Row],[Oth. unit cost]])), 0, IF(getUnitEffort =0,1,getUnitEffort) * CatTemplate[[#This Row],[Year15]])</f>
        <v>0</v>
      </c>
      <c r="CB193" s="29">
        <f>IF(AND(ISBLANK(CatTemplate[[#This Row],[Eq. unit cost]]),ISBLANK(CatTemplate[[#This Row],[Cons. unit cost]]),ISBLANK(CatTemplate[[#This Row],[Oth. unit cost]])), 0, IF(getUnitEffort =0,1,getUnitEffort) * CatTemplate[[#This Row],[Year16]])</f>
        <v>0</v>
      </c>
      <c r="CC193" s="29">
        <f>IF(AND(ISBLANK(CatTemplate[[#This Row],[Eq. unit cost]]),ISBLANK(CatTemplate[[#This Row],[Cons. unit cost]]),ISBLANK(CatTemplate[[#This Row],[Oth. unit cost]])), 0, IF(getUnitEffort =0,1,getUnitEffort) * CatTemplate[[#This Row],[Year17]])</f>
        <v>0</v>
      </c>
      <c r="CD193" s="29">
        <f>IF(AND(ISBLANK(CatTemplate[[#This Row],[Eq. unit cost]]),ISBLANK(CatTemplate[[#This Row],[Cons. unit cost]]),ISBLANK(CatTemplate[[#This Row],[Oth. unit cost]])), 0, IF(getUnitEffort =0,1,getUnitEffort) * CatTemplate[[#This Row],[Year18]])</f>
        <v>0</v>
      </c>
      <c r="CE193" s="29">
        <f>IF(AND(ISBLANK(CatTemplate[[#This Row],[Eq. unit cost]]),ISBLANK(CatTemplate[[#This Row],[Cons. unit cost]]),ISBLANK(CatTemplate[[#This Row],[Oth. unit cost]])), 0, IF(getUnitEffort =0,1,getUnitEffort) * CatTemplate[[#This Row],[Year19]])</f>
        <v>0</v>
      </c>
      <c r="CF193" s="29">
        <f>IF(AND(ISBLANK(CatTemplate[[#This Row],[Eq. unit cost]]),ISBLANK(CatTemplate[[#This Row],[Cons. unit cost]]),ISBLANK(CatTemplate[[#This Row],[Oth. unit cost]])), 0, IF(getUnitEffort =0,1,getUnitEffort) * CatTemplate[[#This Row],[Year20]])</f>
        <v>0</v>
      </c>
      <c r="CG193" s="45">
        <f>SUM(CatTemplate[[#This Row],[Q1]:[Q20]])</f>
        <v>0</v>
      </c>
      <c r="CH193" s="29">
        <f>IF(ISBLANK(CatTemplate[[#This Row],[St. unit effort]]),0,(CatTemplate[[#This Row],[St. unit effort]] * CatTemplate[[#This Row],[Year1]]))</f>
        <v>0</v>
      </c>
      <c r="CI193" s="29">
        <f>IF(ISBLANK(CatTemplate[[#This Row],[St. unit effort]]),0,(CatTemplate[[#This Row],[St. unit effort]] * CatTemplate[[#This Row],[Year2]]))</f>
        <v>0</v>
      </c>
      <c r="CJ193" s="29">
        <f>IF(ISBLANK(CatTemplate[[#This Row],[St. unit effort]]),0,(CatTemplate[[#This Row],[St. unit effort]] * CatTemplate[[#This Row],[Year3]]))</f>
        <v>0</v>
      </c>
      <c r="CK193" s="29">
        <f>IF(ISBLANK(CatTemplate[[#This Row],[St. unit effort]]),0,(CatTemplate[[#This Row],[St. unit effort]] * CatTemplate[[#This Row],[Year4]]))</f>
        <v>0</v>
      </c>
      <c r="CL193" s="29">
        <f>IF(ISBLANK(CatTemplate[[#This Row],[St. unit effort]]),0,(CatTemplate[[#This Row],[St. unit effort]] * CatTemplate[[#This Row],[Year5]]))</f>
        <v>0</v>
      </c>
      <c r="CM193" s="29">
        <f>IF(ISBLANK(CatTemplate[[#This Row],[St. unit effort]]),0,(CatTemplate[[#This Row],[St. unit effort]] * CatTemplate[[#This Row],[Year6]]))</f>
        <v>0</v>
      </c>
      <c r="CN193" s="29">
        <f>IF(ISBLANK(CatTemplate[[#This Row],[St. unit effort]]),0,(CatTemplate[[#This Row],[St. unit effort]] * CatTemplate[[#This Row],[Year7]]))</f>
        <v>0</v>
      </c>
      <c r="CO193" s="29">
        <f>IF(ISBLANK(CatTemplate[[#This Row],[St. unit effort]]),0,(CatTemplate[[#This Row],[St. unit effort]] * CatTemplate[[#This Row],[Year8]]))</f>
        <v>0</v>
      </c>
      <c r="CP193" s="29">
        <f>IF(ISBLANK(CatTemplate[[#This Row],[St. unit effort]]),0,(CatTemplate[[#This Row],[St. unit effort]] * CatTemplate[[#This Row],[Year9]]))</f>
        <v>0</v>
      </c>
      <c r="CQ193" s="29">
        <f>IF(ISBLANK(CatTemplate[[#This Row],[St. unit effort]]),0,(CatTemplate[[#This Row],[St. unit effort]] * CatTemplate[[#This Row],[Year10]]))</f>
        <v>0</v>
      </c>
      <c r="CR193" s="29">
        <f>IF(ISBLANK(CatTemplate[[#This Row],[St. unit effort]]),0,(CatTemplate[[#This Row],[St. unit effort]] * CatTemplate[[#This Row],[Year11]]))</f>
        <v>0</v>
      </c>
      <c r="CS193" s="29">
        <f>IF(ISBLANK(CatTemplate[[#This Row],[St. unit effort]]),0,(CatTemplate[[#This Row],[St. unit effort]] * CatTemplate[[#This Row],[Year12]]))</f>
        <v>0</v>
      </c>
      <c r="CT193" s="29">
        <f>IF(ISBLANK(CatTemplate[[#This Row],[St. unit effort]]),0,(CatTemplate[[#This Row],[St. unit effort]] * CatTemplate[[#This Row],[Year13]]))</f>
        <v>0</v>
      </c>
      <c r="CU193" s="29">
        <f>IF(ISBLANK(CatTemplate[[#This Row],[St. unit effort]]),0,(CatTemplate[[#This Row],[St. unit effort]] * CatTemplate[[#This Row],[Year14]]))</f>
        <v>0</v>
      </c>
      <c r="CV193" s="29">
        <f>IF(ISBLANK(CatTemplate[[#This Row],[St. unit effort]]),0,(CatTemplate[[#This Row],[St. unit effort]] * CatTemplate[[#This Row],[Year15]]))</f>
        <v>0</v>
      </c>
      <c r="CW193" s="29">
        <f>IF(ISBLANK(CatTemplate[[#This Row],[St. unit effort]]),0,(CatTemplate[[#This Row],[St. unit effort]] * CatTemplate[[#This Row],[Year16]]))</f>
        <v>0</v>
      </c>
      <c r="CX193" s="29">
        <f>IF(ISBLANK(CatTemplate[[#This Row],[St. unit effort]]),0,(CatTemplate[[#This Row],[St. unit effort]] * CatTemplate[[#This Row],[Year17]]))</f>
        <v>0</v>
      </c>
      <c r="CY193" s="29">
        <f>IF(ISBLANK(CatTemplate[[#This Row],[St. unit effort]]),0,(CatTemplate[[#This Row],[St. unit effort]] * CatTemplate[[#This Row],[Year18]]))</f>
        <v>0</v>
      </c>
      <c r="CZ193" s="29">
        <f>IF(ISBLANK(CatTemplate[[#This Row],[St. unit effort]]),0,(CatTemplate[[#This Row],[St. unit effort]] * CatTemplate[[#This Row],[Year19]]))</f>
        <v>0</v>
      </c>
      <c r="DA193" s="29">
        <f>IF(ISBLANK(CatTemplate[[#This Row],[St. unit effort]]),0,(CatTemplate[[#This Row],[St. unit effort]] * CatTemplate[[#This Row],[Year20]]))</f>
        <v>0</v>
      </c>
      <c r="DB193" s="57">
        <f>IF(ISBLANK(CatTemplate[[#This Row],[St. unit effort]]),0,(CatTemplate[[#This Row],[St. unit effort]] * CatTemplate[[#This Row],[Year1]])*8/ParRatePM)</f>
        <v>0</v>
      </c>
      <c r="DC193" s="57">
        <f>IF(ISBLANK(CatTemplate[[#This Row],[St. unit effort]]),0,(CatTemplate[[#This Row],[St. unit effort]] * CatTemplate[[#This Row],[Year2]])*8/ParRatePM)</f>
        <v>0</v>
      </c>
      <c r="DD193" s="57">
        <f>IF(ISBLANK(CatTemplate[[#This Row],[St. unit effort]]),0,(CatTemplate[[#This Row],[St. unit effort]] * CatTemplate[[#This Row],[Year3]])*8/ParRatePM)</f>
        <v>0</v>
      </c>
      <c r="DE193" s="57">
        <f>IF(ISBLANK(CatTemplate[[#This Row],[St. unit effort]]),0,(CatTemplate[[#This Row],[St. unit effort]] * CatTemplate[[#This Row],[Year4]])*8/ParRatePM)</f>
        <v>0</v>
      </c>
      <c r="DF193" s="57">
        <f>IF(ISBLANK(CatTemplate[[#This Row],[St. unit effort]]),0,(CatTemplate[[#This Row],[St. unit effort]] * CatTemplate[[#This Row],[Year5]])*8/ParRatePM)</f>
        <v>0</v>
      </c>
      <c r="DG193" s="57">
        <f>IF(ISBLANK(CatTemplate[[#This Row],[St. unit effort]]),0,(CatTemplate[[#This Row],[St. unit effort]] * CatTemplate[[#This Row],[Year6]])*8/ParRatePM)</f>
        <v>0</v>
      </c>
      <c r="DH193" s="57">
        <f>IF(ISBLANK(CatTemplate[[#This Row],[St. unit effort]]),0,(CatTemplate[[#This Row],[St. unit effort]] * CatTemplate[[#This Row],[Year7]])*8/ParRatePM)</f>
        <v>0</v>
      </c>
      <c r="DI193" s="57">
        <f>IF(ISBLANK(CatTemplate[[#This Row],[St. unit effort]]),0,(CatTemplate[[#This Row],[St. unit effort]] * CatTemplate[[#This Row],[Year8]])*8/ParRatePM)</f>
        <v>0</v>
      </c>
      <c r="DJ193" s="57">
        <f>IF(ISBLANK(CatTemplate[[#This Row],[St. unit effort]]),0,(CatTemplate[[#This Row],[St. unit effort]] * CatTemplate[[#This Row],[Year9]])*8/ParRatePM)</f>
        <v>0</v>
      </c>
      <c r="DK193" s="57">
        <f>IF(ISBLANK(CatTemplate[[#This Row],[St. unit effort]]),0,(CatTemplate[[#This Row],[St. unit effort]] * CatTemplate[[#This Row],[Year10]])*8/ParRatePM)</f>
        <v>0</v>
      </c>
      <c r="DL193" s="57">
        <f>IF(ISBLANK(CatTemplate[[#This Row],[St. unit effort]]),0,(CatTemplate[[#This Row],[St. unit effort]] * CatTemplate[[#This Row],[Year11]])*8/ParRatePM)</f>
        <v>0</v>
      </c>
      <c r="DM193" s="57">
        <f>IF(ISBLANK(CatTemplate[[#This Row],[St. unit effort]]),0,(CatTemplate[[#This Row],[St. unit effort]] * CatTemplate[[#This Row],[Year12]])*8/ParRatePM)</f>
        <v>0</v>
      </c>
      <c r="DN193" s="57">
        <f>IF(ISBLANK(CatTemplate[[#This Row],[St. unit effort]]),0,(CatTemplate[[#This Row],[St. unit effort]] * CatTemplate[[#This Row],[Year13]])*8/ParRatePM)</f>
        <v>0</v>
      </c>
      <c r="DO193" s="57">
        <f>IF(ISBLANK(CatTemplate[[#This Row],[St. unit effort]]),0,(CatTemplate[[#This Row],[St. unit effort]] * CatTemplate[[#This Row],[Year14]])*8/ParRatePM)</f>
        <v>0</v>
      </c>
      <c r="DP193" s="57">
        <f>IF(ISBLANK(CatTemplate[[#This Row],[St. unit effort]]),0,(CatTemplate[[#This Row],[St. unit effort]] * CatTemplate[[#This Row],[Year15]])*8/ParRatePM)</f>
        <v>0</v>
      </c>
      <c r="DQ193" s="57">
        <f>IF(ISBLANK(CatTemplate[[#This Row],[St. unit effort]]),0,(CatTemplate[[#This Row],[St. unit effort]] * CatTemplate[[#This Row],[Year16]])*8/ParRatePM)</f>
        <v>0</v>
      </c>
      <c r="DR193" s="57">
        <f>IF(ISBLANK(CatTemplate[[#This Row],[St. unit effort]]),0,(CatTemplate[[#This Row],[St. unit effort]] * CatTemplate[[#This Row],[Year17]])*8/ParRatePM)</f>
        <v>0</v>
      </c>
      <c r="DS193" s="57">
        <f>IF(ISBLANK(CatTemplate[[#This Row],[St. unit effort]]),0,(CatTemplate[[#This Row],[St. unit effort]] * CatTemplate[[#This Row],[Year18]])*8/ParRatePM)</f>
        <v>0</v>
      </c>
      <c r="DT193" s="57">
        <f>IF(ISBLANK(CatTemplate[[#This Row],[St. unit effort]]),0,(CatTemplate[[#This Row],[St. unit effort]] * CatTemplate[[#This Row],[Year19]])*8/ParRatePM)</f>
        <v>0</v>
      </c>
      <c r="DU193" s="57">
        <f>IF(ISBLANK(CatTemplate[[#This Row],[St. unit effort]]),0,(CatTemplate[[#This Row],[St. unit effort]] * CatTemplate[[#This Row],[Year20]])*8/ParRatePM)</f>
        <v>0</v>
      </c>
      <c r="DV193" s="54">
        <f>SUM(CatTemplate[[#This Row],[PM1]:[PM20]])</f>
        <v>0</v>
      </c>
      <c r="DW193" s="56">
        <f t="shared" si="65"/>
        <v>0</v>
      </c>
      <c r="DX193" s="56">
        <f t="shared" si="65"/>
        <v>0</v>
      </c>
      <c r="DY193" s="56">
        <f t="shared" si="65"/>
        <v>0</v>
      </c>
      <c r="DZ193" s="56">
        <f t="shared" si="65"/>
        <v>0</v>
      </c>
      <c r="EA193" s="56">
        <f t="shared" si="65"/>
        <v>0</v>
      </c>
      <c r="EB193" s="56">
        <f t="shared" si="65"/>
        <v>0</v>
      </c>
      <c r="EC193" s="56">
        <f t="shared" si="65"/>
        <v>0</v>
      </c>
      <c r="ED193" s="56">
        <f t="shared" si="65"/>
        <v>0</v>
      </c>
      <c r="EE193" s="56">
        <f t="shared" si="65"/>
        <v>0</v>
      </c>
      <c r="EF193" s="56">
        <f t="shared" si="65"/>
        <v>0</v>
      </c>
      <c r="EG193" s="56">
        <f t="shared" si="65"/>
        <v>0</v>
      </c>
      <c r="EH193" s="56">
        <f t="shared" si="65"/>
        <v>0</v>
      </c>
      <c r="EI193" s="56">
        <f t="shared" si="65"/>
        <v>0</v>
      </c>
      <c r="EJ193" s="56">
        <f t="shared" si="65"/>
        <v>0</v>
      </c>
      <c r="EK193" s="56">
        <f t="shared" si="65"/>
        <v>0</v>
      </c>
      <c r="EL193" s="56">
        <f t="shared" si="65"/>
        <v>0</v>
      </c>
      <c r="EM193" s="56">
        <f t="shared" si="63"/>
        <v>0</v>
      </c>
      <c r="EN193" s="56">
        <f t="shared" si="63"/>
        <v>0</v>
      </c>
      <c r="EO193" s="56">
        <f t="shared" si="63"/>
        <v>0</v>
      </c>
      <c r="EP193" s="56">
        <f t="shared" si="63"/>
        <v>0</v>
      </c>
      <c r="EQ193" s="30">
        <f>CatTemplate[[#This Row],[Eq. unit cost]] * CatTemplate[[#This Row],[Eq. quantity]]</f>
        <v>0</v>
      </c>
      <c r="ER193" s="30">
        <f>CatTemplate[[#This Row],[Cons. unit cost]] *CatTemplate[[#This Row],[Cons. quantity]]</f>
        <v>0</v>
      </c>
      <c r="ES193" s="30">
        <f>CatTemplate[[#This Row],[Oth. unit cost]] *CatTemplate[[#This Row],[Oth. quantity]]</f>
        <v>0</v>
      </c>
      <c r="ET193" s="55">
        <f>SUM(CatTemplate[[#This Row],[CO1]:[CO20]])</f>
        <v>0</v>
      </c>
      <c r="EU193" s="56">
        <f t="shared" si="66"/>
        <v>0</v>
      </c>
      <c r="EV193" s="56">
        <f t="shared" si="66"/>
        <v>0</v>
      </c>
      <c r="EW193" s="56">
        <f t="shared" si="66"/>
        <v>0</v>
      </c>
      <c r="EX193" s="56">
        <f t="shared" si="66"/>
        <v>0</v>
      </c>
      <c r="EY193" s="56">
        <f t="shared" si="66"/>
        <v>0</v>
      </c>
      <c r="EZ193" s="56">
        <f t="shared" si="66"/>
        <v>0</v>
      </c>
      <c r="FA193" s="56">
        <f t="shared" si="66"/>
        <v>0</v>
      </c>
      <c r="FB193" s="56">
        <f t="shared" si="66"/>
        <v>0</v>
      </c>
      <c r="FC193" s="56">
        <f t="shared" si="66"/>
        <v>0</v>
      </c>
      <c r="FD193" s="56">
        <f t="shared" si="66"/>
        <v>0</v>
      </c>
      <c r="FE193" s="56">
        <f t="shared" si="66"/>
        <v>0</v>
      </c>
      <c r="FF193" s="56">
        <f t="shared" si="66"/>
        <v>0</v>
      </c>
      <c r="FG193" s="56">
        <f t="shared" si="66"/>
        <v>0</v>
      </c>
      <c r="FH193" s="56">
        <f t="shared" si="66"/>
        <v>0</v>
      </c>
      <c r="FI193" s="56">
        <f t="shared" si="66"/>
        <v>0</v>
      </c>
      <c r="FJ193" s="56">
        <f t="shared" si="66"/>
        <v>0</v>
      </c>
      <c r="FK193" s="56">
        <f t="shared" si="64"/>
        <v>0</v>
      </c>
      <c r="FL193" s="56">
        <f t="shared" si="64"/>
        <v>0</v>
      </c>
      <c r="FM193" s="56">
        <f t="shared" si="64"/>
        <v>0</v>
      </c>
      <c r="FN193" s="56">
        <f t="shared" si="64"/>
        <v>0</v>
      </c>
      <c r="FO193" s="58">
        <f>SUM(CatTemplate[[#This Row],[CS1]:[CS20]])</f>
        <v>0</v>
      </c>
      <c r="FP193" s="59">
        <f>CatTemplate[[#This Row],[Total Oth. cost]]+CatTemplate[[#This Row],[Total St. Cost]]</f>
        <v>0</v>
      </c>
      <c r="FQ193" s="33" t="e">
        <f t="shared" si="49"/>
        <v>#VALUE!</v>
      </c>
      <c r="FR193" s="33" t="e">
        <f t="shared" si="50"/>
        <v>#VALUE!</v>
      </c>
      <c r="FS193" s="30" t="e">
        <f>(CatTemplate[[#This Row],[CO1]] + CatTemplate[[#This Row],[CS1]]) * (1 + getRateOHFinal) * getRateMarkupFinal</f>
        <v>#VALUE!</v>
      </c>
      <c r="FT193" s="30" t="e">
        <f>(CatTemplate[[#This Row],[CO2]] + CatTemplate[[#This Row],[CS2]]) * (1 + getRateOHFinal) * getRateMarkupFinal</f>
        <v>#VALUE!</v>
      </c>
      <c r="FU193" s="30" t="e">
        <f>(CatTemplate[[#This Row],[CO3]] + CatTemplate[[#This Row],[CS3]]) * (1 + getRateOHFinal) * getRateMarkupFinal</f>
        <v>#VALUE!</v>
      </c>
      <c r="FV193" s="30" t="e">
        <f>(CatTemplate[[#This Row],[CO4]] + CatTemplate[[#This Row],[CS4]]) * (1 + getRateOHFinal) * getRateMarkupFinal</f>
        <v>#VALUE!</v>
      </c>
      <c r="FW193" s="30" t="e">
        <f>(CatTemplate[[#This Row],[CO5]] + CatTemplate[[#This Row],[CS5]]) * (1 + getRateOHFinal) * getRateMarkupFinal</f>
        <v>#VALUE!</v>
      </c>
      <c r="FX193" s="30" t="e">
        <f>(CatTemplate[[#This Row],[CO6]] + CatTemplate[[#This Row],[CS6]]) * (1 + getRateOHFinal) * getRateMarkupFinal</f>
        <v>#VALUE!</v>
      </c>
      <c r="FY193" s="30" t="e">
        <f>(CatTemplate[[#This Row],[CO7]] + CatTemplate[[#This Row],[CS7]]) * (1 + getRateOHFinal) * getRateMarkupFinal</f>
        <v>#VALUE!</v>
      </c>
      <c r="FZ193" s="30" t="e">
        <f>(CatTemplate[[#This Row],[CO8]] + CatTemplate[[#This Row],[CS8]]) * (1 + getRateOHFinal) * getRateMarkupFinal</f>
        <v>#VALUE!</v>
      </c>
      <c r="GA193" s="30" t="e">
        <f>(CatTemplate[[#This Row],[CO9]] + CatTemplate[[#This Row],[CS9]]) * (1 + getRateOHFinal) * getRateMarkupFinal</f>
        <v>#VALUE!</v>
      </c>
      <c r="GB193" s="30" t="e">
        <f>(CatTemplate[[#This Row],[CO10]] + CatTemplate[[#This Row],[CS10]]) * (1 + getRateOHFinal) * getRateMarkupFinal</f>
        <v>#VALUE!</v>
      </c>
      <c r="GC193" s="30" t="e">
        <f>(CatTemplate[[#This Row],[CO11]] + CatTemplate[[#This Row],[CS11]]) * (1 + getRateOHFinal) * getRateMarkupFinal</f>
        <v>#VALUE!</v>
      </c>
      <c r="GD193" s="30" t="e">
        <f>(CatTemplate[[#This Row],[CO12]] + CatTemplate[[#This Row],[CS12]]) * (1 + getRateOHFinal) * getRateMarkupFinal</f>
        <v>#VALUE!</v>
      </c>
      <c r="GE193" s="30" t="e">
        <f>(CatTemplate[[#This Row],[CO13]] + CatTemplate[[#This Row],[CS13]]) * (1 + getRateOHFinal) * getRateMarkupFinal</f>
        <v>#VALUE!</v>
      </c>
      <c r="GF193" s="30" t="e">
        <f>(CatTemplate[[#This Row],[CO14]] + CatTemplate[[#This Row],[CS14]]) * (1 + getRateOHFinal) * getRateMarkupFinal</f>
        <v>#VALUE!</v>
      </c>
      <c r="GG193" s="30" t="e">
        <f>(CatTemplate[[#This Row],[CO15]] + CatTemplate[[#This Row],[CS15]]) * (1 + getRateOHFinal) * getRateMarkupFinal</f>
        <v>#VALUE!</v>
      </c>
      <c r="GH193" s="30" t="e">
        <f>(CatTemplate[[#This Row],[CO16]] + CatTemplate[[#This Row],[CS16]]) * (1 + getRateOHFinal) * getRateMarkupFinal</f>
        <v>#VALUE!</v>
      </c>
      <c r="GI193" s="30" t="e">
        <f>(CatTemplate[[#This Row],[CO17]] + CatTemplate[[#This Row],[CS17]]) * (1 + getRateOHFinal) * getRateMarkupFinal</f>
        <v>#VALUE!</v>
      </c>
      <c r="GJ193" s="30" t="e">
        <f>(CatTemplate[[#This Row],[CO18]] + CatTemplate[[#This Row],[CS18]]) * (1 + getRateOHFinal) * getRateMarkupFinal</f>
        <v>#VALUE!</v>
      </c>
      <c r="GK193" s="30" t="e">
        <f>(CatTemplate[[#This Row],[CO19]] + CatTemplate[[#This Row],[CS19]]) * (1 + getRateOHFinal) * getRateMarkupFinal</f>
        <v>#VALUE!</v>
      </c>
      <c r="GL193" s="30" t="e">
        <f>(CatTemplate[[#This Row],[CO20]] + CatTemplate[[#This Row],[CS20]]) * (1 + getRateOHFinal) * getRateMarkupFinal</f>
        <v>#VALUE!</v>
      </c>
      <c r="GM193" s="30" t="e">
        <f t="shared" si="51"/>
        <v>#VALUE!</v>
      </c>
      <c r="GN193" s="30" t="e">
        <f t="shared" si="52"/>
        <v>#VALUE!</v>
      </c>
      <c r="GO193" s="30" t="e">
        <f t="shared" si="53"/>
        <v>#VALUE!</v>
      </c>
      <c r="GP193" s="30" t="e">
        <f t="shared" si="54"/>
        <v>#VALUE!</v>
      </c>
      <c r="GQ193" s="30" t="e">
        <f>(CatTemplate[[#This Row],[CO1]]+CatTemplate[[#This Row],[CS1]]) * (1+ getRateOHFinal) * (1 + getRateMarkupFinal)</f>
        <v>#VALUE!</v>
      </c>
      <c r="GR193" s="30" t="e">
        <f>(CatTemplate[[#This Row],[CO2]]+CatTemplate[[#This Row],[CS2]]) * (1+ getRateOHFinal) * (1 + getRateMarkupFinal)</f>
        <v>#VALUE!</v>
      </c>
      <c r="GS193" s="30" t="e">
        <f>(CatTemplate[[#This Row],[CO3]]+CatTemplate[[#This Row],[CS3]]) * (1+ getRateOHFinal) * (1 + getRateMarkupFinal)</f>
        <v>#VALUE!</v>
      </c>
      <c r="GT193" s="30" t="e">
        <f>(CatTemplate[[#This Row],[CO4]]+CatTemplate[[#This Row],[CS4]]) * (1+ getRateOHFinal) * (1 + getRateMarkupFinal)</f>
        <v>#VALUE!</v>
      </c>
      <c r="GU193" s="30" t="e">
        <f>(CatTemplate[[#This Row],[CO5]]+CatTemplate[[#This Row],[CS5]]) * (1+ getRateOHFinal) * (1 + getRateMarkupFinal)</f>
        <v>#VALUE!</v>
      </c>
      <c r="GV193" s="30" t="e">
        <f>(CatTemplate[[#This Row],[CO6]]+CatTemplate[[#This Row],[CS6]]) * (1+ getRateOHFinal) * (1 + getRateMarkupFinal)</f>
        <v>#VALUE!</v>
      </c>
      <c r="GW193" s="30" t="e">
        <f>(CatTemplate[[#This Row],[CO7]]+CatTemplate[[#This Row],[CS7]]) * (1+ getRateOHFinal) * (1 + getRateMarkupFinal)</f>
        <v>#VALUE!</v>
      </c>
      <c r="GX193" s="30" t="e">
        <f>(CatTemplate[[#This Row],[CO8]]+CatTemplate[[#This Row],[CS8]]) * (1+ getRateOHFinal) * (1 + getRateMarkupFinal)</f>
        <v>#VALUE!</v>
      </c>
      <c r="GY193" s="30" t="e">
        <f>(CatTemplate[[#This Row],[CO9]]+CatTemplate[[#This Row],[CS9]]) * (1+ getRateOHFinal) * (1 + getRateMarkupFinal)</f>
        <v>#VALUE!</v>
      </c>
      <c r="GZ193" s="30" t="e">
        <f>(CatTemplate[[#This Row],[CO10]]+CatTemplate[[#This Row],[CS10]]) * (1+ getRateOHFinal) * (1 + getRateMarkupFinal)</f>
        <v>#VALUE!</v>
      </c>
      <c r="HA193" s="30" t="e">
        <f>(CatTemplate[[#This Row],[CO11]]+CatTemplate[[#This Row],[CS11]]) * (1+ getRateOHFinal) * (1 + getRateMarkupFinal)</f>
        <v>#VALUE!</v>
      </c>
      <c r="HB193" s="30" t="e">
        <f>(CatTemplate[[#This Row],[CO12]]+CatTemplate[[#This Row],[CS12]]) * (1+ getRateOHFinal) * (1 + getRateMarkupFinal)</f>
        <v>#VALUE!</v>
      </c>
      <c r="HC193" s="30" t="e">
        <f>(CatTemplate[[#This Row],[CO13]]+CatTemplate[[#This Row],[CS13]]) * (1+ getRateOHFinal) * (1 + getRateMarkupFinal)</f>
        <v>#VALUE!</v>
      </c>
      <c r="HD193" s="30" t="e">
        <f>(CatTemplate[[#This Row],[CO14]]+CatTemplate[[#This Row],[CS14]]) * (1+ getRateOHFinal) * (1 + getRateMarkupFinal)</f>
        <v>#VALUE!</v>
      </c>
      <c r="HE193" s="30" t="e">
        <f>(CatTemplate[[#This Row],[CO15]]+CatTemplate[[#This Row],[CS15]]) * (1+ getRateOHFinal) * (1 + getRateMarkupFinal)</f>
        <v>#VALUE!</v>
      </c>
      <c r="HF193" s="30" t="e">
        <f>(CatTemplate[[#This Row],[CO16]]+CatTemplate[[#This Row],[CS16]]) * (1+ getRateOHFinal) * (1 + getRateMarkupFinal)</f>
        <v>#VALUE!</v>
      </c>
      <c r="HG193" s="30" t="e">
        <f>(CatTemplate[[#This Row],[CO17]]+CatTemplate[[#This Row],[CS17]]) * (1+ getRateOHFinal) * (1 + getRateMarkupFinal)</f>
        <v>#VALUE!</v>
      </c>
      <c r="HH193" s="30" t="e">
        <f>(CatTemplate[[#This Row],[CO18]]+CatTemplate[[#This Row],[CS18]]) * (1+ getRateOHFinal) * (1 + getRateMarkupFinal)</f>
        <v>#VALUE!</v>
      </c>
      <c r="HI193" s="30" t="e">
        <f>(CatTemplate[[#This Row],[CO19]]+CatTemplate[[#This Row],[CS19]]) * (1+ getRateOHFinal) * (1 + getRateMarkupFinal)</f>
        <v>#VALUE!</v>
      </c>
      <c r="HJ193" s="30" t="e">
        <f>(CatTemplate[[#This Row],[CO20]]+CatTemplate[[#This Row],[CS20]]) * (1+ getRateOHFinal) * (1 + getRateMarkupFinal)</f>
        <v>#VALUE!</v>
      </c>
      <c r="HK193" s="39" t="e">
        <f>CatTemplate[[#This Row],[Total cost]]+CatTemplate[[#This Row],[OH Amount]]+CatTemplate[[#This Row],[Markup]]</f>
        <v>#VALUE!</v>
      </c>
      <c r="HL193" s="63">
        <f>IF(CatTemplate[[#This Row],[Units]]="Days",CatTemplate[[#This Row],[Project quantity]]*CatTemplate[[#This Row],[St. unit effort]],CatTemplate[[#This Row],[Project quantity]])</f>
        <v>0</v>
      </c>
      <c r="HM193" s="287">
        <f>IFERROR(CatTemplate[[#This Row],[Total Price]]/(CatTemplate[[#This Row],[Final Quantity]]),0)</f>
        <v>0</v>
      </c>
      <c r="HN193" s="261"/>
    </row>
    <row r="194" spans="2:222" x14ac:dyDescent="0.2">
      <c r="B194" s="9" t="s">
        <v>106</v>
      </c>
      <c r="C194" s="23">
        <v>3</v>
      </c>
      <c r="D194" s="10" t="s">
        <v>174</v>
      </c>
      <c r="E194" s="25">
        <v>7</v>
      </c>
      <c r="F194" s="19" t="s">
        <v>136</v>
      </c>
      <c r="G194" s="27">
        <v>7</v>
      </c>
      <c r="H194" s="18"/>
      <c r="I194" s="18"/>
      <c r="J194" s="15" t="s">
        <v>253</v>
      </c>
      <c r="K194" s="15"/>
      <c r="L194" s="15" t="s">
        <v>174</v>
      </c>
      <c r="M194" s="15" t="s">
        <v>207</v>
      </c>
      <c r="N194" s="15" t="s">
        <v>858</v>
      </c>
      <c r="O194" s="320"/>
      <c r="P194" s="71"/>
      <c r="Q194" s="108"/>
      <c r="R194" s="73"/>
      <c r="S194" s="97"/>
      <c r="T194" s="100">
        <f>getEqUnitCost</f>
        <v>0</v>
      </c>
      <c r="U194" s="73">
        <f>getEqUnitEffort</f>
        <v>0</v>
      </c>
      <c r="V194" s="101">
        <f>getEqQuantity</f>
        <v>0</v>
      </c>
      <c r="W194" s="320"/>
      <c r="X194" s="100">
        <f>getConsUnitCost</f>
        <v>0</v>
      </c>
      <c r="Y194" s="73">
        <f>getConsUnitEffort</f>
        <v>0</v>
      </c>
      <c r="Z194" s="14">
        <f>getConsQuantity</f>
        <v>0</v>
      </c>
      <c r="AA194" s="320"/>
      <c r="AB194" s="72"/>
      <c r="AC194" s="112"/>
      <c r="AD194" s="14">
        <f>getOthQuantity</f>
        <v>0</v>
      </c>
      <c r="AE194" s="320"/>
      <c r="AF194" s="28" t="str">
        <f>IF(ISBLANK(CatTemplate[[#This Row],[Resource type]]),"",CatTemplate[[#This Row],[Resource type]])</f>
        <v>BioRep Operator</v>
      </c>
      <c r="AG194" s="242">
        <f>getStaffUnitCost</f>
        <v>374.09540909748296</v>
      </c>
      <c r="AH194" s="113">
        <f>getStaffUnitEffort</f>
        <v>0</v>
      </c>
      <c r="AI194" s="40">
        <f>getStaffQuantity</f>
        <v>0</v>
      </c>
      <c r="AJ194" s="41">
        <f>CatTemplate[[#This Row],[St. quantity]]*8/ParRatePM</f>
        <v>0</v>
      </c>
      <c r="AK194" s="320"/>
      <c r="AL194" s="53" t="str">
        <f>CatTemplate[[#This Row],[Item type]]</f>
        <v>Kits</v>
      </c>
      <c r="AM194" s="12">
        <f>SUM(CatTemplate[[#This Row],[Year1]:[Year20]])</f>
        <v>0</v>
      </c>
      <c r="AN194" s="52"/>
      <c r="AO194" s="52"/>
      <c r="AP194" s="52"/>
      <c r="AQ194" s="8"/>
      <c r="AR194" s="8"/>
      <c r="AS194" s="8"/>
      <c r="AT194" s="8"/>
      <c r="AU194" s="8"/>
      <c r="AV194" s="8"/>
      <c r="AW194" s="8"/>
      <c r="AX194" s="8"/>
      <c r="AY194" s="8"/>
      <c r="AZ194" s="8"/>
      <c r="BA194" s="8"/>
      <c r="BB194" s="8"/>
      <c r="BC194" s="8"/>
      <c r="BD194" s="8"/>
      <c r="BE194" s="8"/>
      <c r="BF194" s="8"/>
      <c r="BG194" s="36"/>
      <c r="BH194" s="320"/>
      <c r="BI194" s="37" t="str">
        <f>getCostCategory</f>
        <v>06 Operating costs</v>
      </c>
      <c r="BJ194" s="37" t="str">
        <f>getSection</f>
        <v>03 Collection kits</v>
      </c>
      <c r="BK194" s="32" t="str">
        <f>getObject</f>
        <v>Collection kits</v>
      </c>
      <c r="BL194" s="30">
        <f>IFERROR(getUnitCost * IF(CatTemplate[[#This Row],[Cost Category Comp.]]="01 Staff costs", 1,1),0)</f>
        <v>374.09540909748296</v>
      </c>
      <c r="BM194" s="29">
        <f>IF(AND(ISBLANK(CatTemplate[[#This Row],[Eq. unit cost]]),ISBLANK(CatTemplate[[#This Row],[Cons. unit cost]]),ISBLANK(CatTemplate[[#This Row],[Oth. unit cost]])), 0, IF(getUnitEffort =0,1,getUnitEffort) * CatTemplate[[#This Row],[Year1]])</f>
        <v>0</v>
      </c>
      <c r="BN194" s="29">
        <f>IF(AND(ISBLANK(CatTemplate[[#This Row],[Eq. unit cost]]),ISBLANK(CatTemplate[[#This Row],[Cons. unit cost]]),ISBLANK(CatTemplate[[#This Row],[Oth. unit cost]])), 0, IF(getUnitEffort =0,1,getUnitEffort) * CatTemplate[[#This Row],[Year2]])</f>
        <v>0</v>
      </c>
      <c r="BO194" s="29">
        <f>IF(AND(ISBLANK(CatTemplate[[#This Row],[Eq. unit cost]]),ISBLANK(CatTemplate[[#This Row],[Cons. unit cost]]),ISBLANK(CatTemplate[[#This Row],[Oth. unit cost]])), 0, IF(getUnitEffort =0,1,getUnitEffort) * CatTemplate[[#This Row],[Year3]])</f>
        <v>0</v>
      </c>
      <c r="BP194" s="29">
        <f>IF(AND(ISBLANK(CatTemplate[[#This Row],[Eq. unit cost]]),ISBLANK(CatTemplate[[#This Row],[Cons. unit cost]]),ISBLANK(CatTemplate[[#This Row],[Oth. unit cost]])), 0, IF(getUnitEffort =0,1,getUnitEffort) * CatTemplate[[#This Row],[Year4]])</f>
        <v>0</v>
      </c>
      <c r="BQ194" s="29">
        <f>IF(AND(ISBLANK(CatTemplate[[#This Row],[Eq. unit cost]]),ISBLANK(CatTemplate[[#This Row],[Cons. unit cost]]),ISBLANK(CatTemplate[[#This Row],[Oth. unit cost]])), 0, IF(getUnitEffort =0,1,getUnitEffort) * CatTemplate[[#This Row],[Year5]])</f>
        <v>0</v>
      </c>
      <c r="BR194" s="29">
        <f>IF(AND(ISBLANK(CatTemplate[[#This Row],[Eq. unit cost]]),ISBLANK(CatTemplate[[#This Row],[Cons. unit cost]]),ISBLANK(CatTemplate[[#This Row],[Oth. unit cost]])), 0, IF(getUnitEffort =0,1,getUnitEffort) * CatTemplate[[#This Row],[Year6]])</f>
        <v>0</v>
      </c>
      <c r="BS194" s="29">
        <f>IF(AND(ISBLANK(CatTemplate[[#This Row],[Eq. unit cost]]),ISBLANK(CatTemplate[[#This Row],[Cons. unit cost]]),ISBLANK(CatTemplate[[#This Row],[Oth. unit cost]])), 0, IF(getUnitEffort =0,1,getUnitEffort) * CatTemplate[[#This Row],[Year7]])</f>
        <v>0</v>
      </c>
      <c r="BT194" s="29">
        <f>IF(AND(ISBLANK(CatTemplate[[#This Row],[Eq. unit cost]]),ISBLANK(CatTemplate[[#This Row],[Cons. unit cost]]),ISBLANK(CatTemplate[[#This Row],[Oth. unit cost]])), 0, IF(getUnitEffort =0,1,getUnitEffort) * CatTemplate[[#This Row],[Year8]])</f>
        <v>0</v>
      </c>
      <c r="BU194" s="29">
        <f>IF(AND(ISBLANK(CatTemplate[[#This Row],[Eq. unit cost]]),ISBLANK(CatTemplate[[#This Row],[Cons. unit cost]]),ISBLANK(CatTemplate[[#This Row],[Oth. unit cost]])), 0, IF(getUnitEffort =0,1,getUnitEffort) * CatTemplate[[#This Row],[Year9]])</f>
        <v>0</v>
      </c>
      <c r="BV194" s="29">
        <f>IF(AND(ISBLANK(CatTemplate[[#This Row],[Eq. unit cost]]),ISBLANK(CatTemplate[[#This Row],[Cons. unit cost]]),ISBLANK(CatTemplate[[#This Row],[Oth. unit cost]])), 0, IF(getUnitEffort =0,1,getUnitEffort) * CatTemplate[[#This Row],[Year10]])</f>
        <v>0</v>
      </c>
      <c r="BW194" s="29">
        <f>IF(AND(ISBLANK(CatTemplate[[#This Row],[Eq. unit cost]]),ISBLANK(CatTemplate[[#This Row],[Cons. unit cost]]),ISBLANK(CatTemplate[[#This Row],[Oth. unit cost]])), 0, IF(getUnitEffort =0,1,getUnitEffort) * CatTemplate[[#This Row],[Year11]])</f>
        <v>0</v>
      </c>
      <c r="BX194" s="29">
        <f>IF(AND(ISBLANK(CatTemplate[[#This Row],[Eq. unit cost]]),ISBLANK(CatTemplate[[#This Row],[Cons. unit cost]]),ISBLANK(CatTemplate[[#This Row],[Oth. unit cost]])), 0, IF(getUnitEffort =0,1,getUnitEffort) * CatTemplate[[#This Row],[Year12]])</f>
        <v>0</v>
      </c>
      <c r="BY194" s="29">
        <f>IF(AND(ISBLANK(CatTemplate[[#This Row],[Eq. unit cost]]),ISBLANK(CatTemplate[[#This Row],[Cons. unit cost]]),ISBLANK(CatTemplate[[#This Row],[Oth. unit cost]])), 0, IF(getUnitEffort =0,1,getUnitEffort) * CatTemplate[[#This Row],[Year13]])</f>
        <v>0</v>
      </c>
      <c r="BZ194" s="29">
        <f>IF(AND(ISBLANK(CatTemplate[[#This Row],[Eq. unit cost]]),ISBLANK(CatTemplate[[#This Row],[Cons. unit cost]]),ISBLANK(CatTemplate[[#This Row],[Oth. unit cost]])), 0, IF(getUnitEffort =0,1,getUnitEffort) * CatTemplate[[#This Row],[Year14]])</f>
        <v>0</v>
      </c>
      <c r="CA194" s="29">
        <f>IF(AND(ISBLANK(CatTemplate[[#This Row],[Eq. unit cost]]),ISBLANK(CatTemplate[[#This Row],[Cons. unit cost]]),ISBLANK(CatTemplate[[#This Row],[Oth. unit cost]])), 0, IF(getUnitEffort =0,1,getUnitEffort) * CatTemplate[[#This Row],[Year15]])</f>
        <v>0</v>
      </c>
      <c r="CB194" s="29">
        <f>IF(AND(ISBLANK(CatTemplate[[#This Row],[Eq. unit cost]]),ISBLANK(CatTemplate[[#This Row],[Cons. unit cost]]),ISBLANK(CatTemplate[[#This Row],[Oth. unit cost]])), 0, IF(getUnitEffort =0,1,getUnitEffort) * CatTemplate[[#This Row],[Year16]])</f>
        <v>0</v>
      </c>
      <c r="CC194" s="29">
        <f>IF(AND(ISBLANK(CatTemplate[[#This Row],[Eq. unit cost]]),ISBLANK(CatTemplate[[#This Row],[Cons. unit cost]]),ISBLANK(CatTemplate[[#This Row],[Oth. unit cost]])), 0, IF(getUnitEffort =0,1,getUnitEffort) * CatTemplate[[#This Row],[Year17]])</f>
        <v>0</v>
      </c>
      <c r="CD194" s="29">
        <f>IF(AND(ISBLANK(CatTemplate[[#This Row],[Eq. unit cost]]),ISBLANK(CatTemplate[[#This Row],[Cons. unit cost]]),ISBLANK(CatTemplate[[#This Row],[Oth. unit cost]])), 0, IF(getUnitEffort =0,1,getUnitEffort) * CatTemplate[[#This Row],[Year18]])</f>
        <v>0</v>
      </c>
      <c r="CE194" s="29">
        <f>IF(AND(ISBLANK(CatTemplate[[#This Row],[Eq. unit cost]]),ISBLANK(CatTemplate[[#This Row],[Cons. unit cost]]),ISBLANK(CatTemplate[[#This Row],[Oth. unit cost]])), 0, IF(getUnitEffort =0,1,getUnitEffort) * CatTemplate[[#This Row],[Year19]])</f>
        <v>0</v>
      </c>
      <c r="CF194" s="29">
        <f>IF(AND(ISBLANK(CatTemplate[[#This Row],[Eq. unit cost]]),ISBLANK(CatTemplate[[#This Row],[Cons. unit cost]]),ISBLANK(CatTemplate[[#This Row],[Oth. unit cost]])), 0, IF(getUnitEffort =0,1,getUnitEffort) * CatTemplate[[#This Row],[Year20]])</f>
        <v>0</v>
      </c>
      <c r="CG194" s="45">
        <f>SUM(CatTemplate[[#This Row],[Q1]:[Q20]])</f>
        <v>0</v>
      </c>
      <c r="CH194" s="29">
        <f>IF(ISBLANK(CatTemplate[[#This Row],[St. unit effort]]),0,(CatTemplate[[#This Row],[St. unit effort]] * CatTemplate[[#This Row],[Year1]]))</f>
        <v>0</v>
      </c>
      <c r="CI194" s="29">
        <f>IF(ISBLANK(CatTemplate[[#This Row],[St. unit effort]]),0,(CatTemplate[[#This Row],[St. unit effort]] * CatTemplate[[#This Row],[Year2]]))</f>
        <v>0</v>
      </c>
      <c r="CJ194" s="29">
        <f>IF(ISBLANK(CatTemplate[[#This Row],[St. unit effort]]),0,(CatTemplate[[#This Row],[St. unit effort]] * CatTemplate[[#This Row],[Year3]]))</f>
        <v>0</v>
      </c>
      <c r="CK194" s="29">
        <f>IF(ISBLANK(CatTemplate[[#This Row],[St. unit effort]]),0,(CatTemplate[[#This Row],[St. unit effort]] * CatTemplate[[#This Row],[Year4]]))</f>
        <v>0</v>
      </c>
      <c r="CL194" s="29">
        <f>IF(ISBLANK(CatTemplate[[#This Row],[St. unit effort]]),0,(CatTemplate[[#This Row],[St. unit effort]] * CatTemplate[[#This Row],[Year5]]))</f>
        <v>0</v>
      </c>
      <c r="CM194" s="29">
        <f>IF(ISBLANK(CatTemplate[[#This Row],[St. unit effort]]),0,(CatTemplate[[#This Row],[St. unit effort]] * CatTemplate[[#This Row],[Year6]]))</f>
        <v>0</v>
      </c>
      <c r="CN194" s="29">
        <f>IF(ISBLANK(CatTemplate[[#This Row],[St. unit effort]]),0,(CatTemplate[[#This Row],[St. unit effort]] * CatTemplate[[#This Row],[Year7]]))</f>
        <v>0</v>
      </c>
      <c r="CO194" s="29">
        <f>IF(ISBLANK(CatTemplate[[#This Row],[St. unit effort]]),0,(CatTemplate[[#This Row],[St. unit effort]] * CatTemplate[[#This Row],[Year8]]))</f>
        <v>0</v>
      </c>
      <c r="CP194" s="29">
        <f>IF(ISBLANK(CatTemplate[[#This Row],[St. unit effort]]),0,(CatTemplate[[#This Row],[St. unit effort]] * CatTemplate[[#This Row],[Year9]]))</f>
        <v>0</v>
      </c>
      <c r="CQ194" s="29">
        <f>IF(ISBLANK(CatTemplate[[#This Row],[St. unit effort]]),0,(CatTemplate[[#This Row],[St. unit effort]] * CatTemplate[[#This Row],[Year10]]))</f>
        <v>0</v>
      </c>
      <c r="CR194" s="29">
        <f>IF(ISBLANK(CatTemplate[[#This Row],[St. unit effort]]),0,(CatTemplate[[#This Row],[St. unit effort]] * CatTemplate[[#This Row],[Year11]]))</f>
        <v>0</v>
      </c>
      <c r="CS194" s="29">
        <f>IF(ISBLANK(CatTemplate[[#This Row],[St. unit effort]]),0,(CatTemplate[[#This Row],[St. unit effort]] * CatTemplate[[#This Row],[Year12]]))</f>
        <v>0</v>
      </c>
      <c r="CT194" s="29">
        <f>IF(ISBLANK(CatTemplate[[#This Row],[St. unit effort]]),0,(CatTemplate[[#This Row],[St. unit effort]] * CatTemplate[[#This Row],[Year13]]))</f>
        <v>0</v>
      </c>
      <c r="CU194" s="29">
        <f>IF(ISBLANK(CatTemplate[[#This Row],[St. unit effort]]),0,(CatTemplate[[#This Row],[St. unit effort]] * CatTemplate[[#This Row],[Year14]]))</f>
        <v>0</v>
      </c>
      <c r="CV194" s="29">
        <f>IF(ISBLANK(CatTemplate[[#This Row],[St. unit effort]]),0,(CatTemplate[[#This Row],[St. unit effort]] * CatTemplate[[#This Row],[Year15]]))</f>
        <v>0</v>
      </c>
      <c r="CW194" s="29">
        <f>IF(ISBLANK(CatTemplate[[#This Row],[St. unit effort]]),0,(CatTemplate[[#This Row],[St. unit effort]] * CatTemplate[[#This Row],[Year16]]))</f>
        <v>0</v>
      </c>
      <c r="CX194" s="29">
        <f>IF(ISBLANK(CatTemplate[[#This Row],[St. unit effort]]),0,(CatTemplate[[#This Row],[St. unit effort]] * CatTemplate[[#This Row],[Year17]]))</f>
        <v>0</v>
      </c>
      <c r="CY194" s="29">
        <f>IF(ISBLANK(CatTemplate[[#This Row],[St. unit effort]]),0,(CatTemplate[[#This Row],[St. unit effort]] * CatTemplate[[#This Row],[Year18]]))</f>
        <v>0</v>
      </c>
      <c r="CZ194" s="29">
        <f>IF(ISBLANK(CatTemplate[[#This Row],[St. unit effort]]),0,(CatTemplate[[#This Row],[St. unit effort]] * CatTemplate[[#This Row],[Year19]]))</f>
        <v>0</v>
      </c>
      <c r="DA194" s="29">
        <f>IF(ISBLANK(CatTemplate[[#This Row],[St. unit effort]]),0,(CatTemplate[[#This Row],[St. unit effort]] * CatTemplate[[#This Row],[Year20]]))</f>
        <v>0</v>
      </c>
      <c r="DB194" s="57">
        <f>IF(ISBLANK(CatTemplate[[#This Row],[St. unit effort]]),0,(CatTemplate[[#This Row],[St. unit effort]] * CatTemplate[[#This Row],[Year1]])*8/ParRatePM)</f>
        <v>0</v>
      </c>
      <c r="DC194" s="57">
        <f>IF(ISBLANK(CatTemplate[[#This Row],[St. unit effort]]),0,(CatTemplate[[#This Row],[St. unit effort]] * CatTemplate[[#This Row],[Year2]])*8/ParRatePM)</f>
        <v>0</v>
      </c>
      <c r="DD194" s="57">
        <f>IF(ISBLANK(CatTemplate[[#This Row],[St. unit effort]]),0,(CatTemplate[[#This Row],[St. unit effort]] * CatTemplate[[#This Row],[Year3]])*8/ParRatePM)</f>
        <v>0</v>
      </c>
      <c r="DE194" s="57">
        <f>IF(ISBLANK(CatTemplate[[#This Row],[St. unit effort]]),0,(CatTemplate[[#This Row],[St. unit effort]] * CatTemplate[[#This Row],[Year4]])*8/ParRatePM)</f>
        <v>0</v>
      </c>
      <c r="DF194" s="57">
        <f>IF(ISBLANK(CatTemplate[[#This Row],[St. unit effort]]),0,(CatTemplate[[#This Row],[St. unit effort]] * CatTemplate[[#This Row],[Year5]])*8/ParRatePM)</f>
        <v>0</v>
      </c>
      <c r="DG194" s="57">
        <f>IF(ISBLANK(CatTemplate[[#This Row],[St. unit effort]]),0,(CatTemplate[[#This Row],[St. unit effort]] * CatTemplate[[#This Row],[Year6]])*8/ParRatePM)</f>
        <v>0</v>
      </c>
      <c r="DH194" s="57">
        <f>IF(ISBLANK(CatTemplate[[#This Row],[St. unit effort]]),0,(CatTemplate[[#This Row],[St. unit effort]] * CatTemplate[[#This Row],[Year7]])*8/ParRatePM)</f>
        <v>0</v>
      </c>
      <c r="DI194" s="57">
        <f>IF(ISBLANK(CatTemplate[[#This Row],[St. unit effort]]),0,(CatTemplate[[#This Row],[St. unit effort]] * CatTemplate[[#This Row],[Year8]])*8/ParRatePM)</f>
        <v>0</v>
      </c>
      <c r="DJ194" s="57">
        <f>IF(ISBLANK(CatTemplate[[#This Row],[St. unit effort]]),0,(CatTemplate[[#This Row],[St. unit effort]] * CatTemplate[[#This Row],[Year9]])*8/ParRatePM)</f>
        <v>0</v>
      </c>
      <c r="DK194" s="57">
        <f>IF(ISBLANK(CatTemplate[[#This Row],[St. unit effort]]),0,(CatTemplate[[#This Row],[St. unit effort]] * CatTemplate[[#This Row],[Year10]])*8/ParRatePM)</f>
        <v>0</v>
      </c>
      <c r="DL194" s="57">
        <f>IF(ISBLANK(CatTemplate[[#This Row],[St. unit effort]]),0,(CatTemplate[[#This Row],[St. unit effort]] * CatTemplate[[#This Row],[Year11]])*8/ParRatePM)</f>
        <v>0</v>
      </c>
      <c r="DM194" s="57">
        <f>IF(ISBLANK(CatTemplate[[#This Row],[St. unit effort]]),0,(CatTemplate[[#This Row],[St. unit effort]] * CatTemplate[[#This Row],[Year12]])*8/ParRatePM)</f>
        <v>0</v>
      </c>
      <c r="DN194" s="57">
        <f>IF(ISBLANK(CatTemplate[[#This Row],[St. unit effort]]),0,(CatTemplate[[#This Row],[St. unit effort]] * CatTemplate[[#This Row],[Year13]])*8/ParRatePM)</f>
        <v>0</v>
      </c>
      <c r="DO194" s="57">
        <f>IF(ISBLANK(CatTemplate[[#This Row],[St. unit effort]]),0,(CatTemplate[[#This Row],[St. unit effort]] * CatTemplate[[#This Row],[Year14]])*8/ParRatePM)</f>
        <v>0</v>
      </c>
      <c r="DP194" s="57">
        <f>IF(ISBLANK(CatTemplate[[#This Row],[St. unit effort]]),0,(CatTemplate[[#This Row],[St. unit effort]] * CatTemplate[[#This Row],[Year15]])*8/ParRatePM)</f>
        <v>0</v>
      </c>
      <c r="DQ194" s="57">
        <f>IF(ISBLANK(CatTemplate[[#This Row],[St. unit effort]]),0,(CatTemplate[[#This Row],[St. unit effort]] * CatTemplate[[#This Row],[Year16]])*8/ParRatePM)</f>
        <v>0</v>
      </c>
      <c r="DR194" s="57">
        <f>IF(ISBLANK(CatTemplate[[#This Row],[St. unit effort]]),0,(CatTemplate[[#This Row],[St. unit effort]] * CatTemplate[[#This Row],[Year17]])*8/ParRatePM)</f>
        <v>0</v>
      </c>
      <c r="DS194" s="57">
        <f>IF(ISBLANK(CatTemplate[[#This Row],[St. unit effort]]),0,(CatTemplate[[#This Row],[St. unit effort]] * CatTemplate[[#This Row],[Year18]])*8/ParRatePM)</f>
        <v>0</v>
      </c>
      <c r="DT194" s="57">
        <f>IF(ISBLANK(CatTemplate[[#This Row],[St. unit effort]]),0,(CatTemplate[[#This Row],[St. unit effort]] * CatTemplate[[#This Row],[Year19]])*8/ParRatePM)</f>
        <v>0</v>
      </c>
      <c r="DU194" s="57">
        <f>IF(ISBLANK(CatTemplate[[#This Row],[St. unit effort]]),0,(CatTemplate[[#This Row],[St. unit effort]] * CatTemplate[[#This Row],[Year20]])*8/ParRatePM)</f>
        <v>0</v>
      </c>
      <c r="DV194" s="54">
        <f>SUM(CatTemplate[[#This Row],[PM1]:[PM20]])</f>
        <v>0</v>
      </c>
      <c r="DW194" s="56">
        <f t="shared" si="65"/>
        <v>0</v>
      </c>
      <c r="DX194" s="56">
        <f t="shared" si="65"/>
        <v>0</v>
      </c>
      <c r="DY194" s="56">
        <f t="shared" si="65"/>
        <v>0</v>
      </c>
      <c r="DZ194" s="56">
        <f t="shared" si="65"/>
        <v>0</v>
      </c>
      <c r="EA194" s="56">
        <f t="shared" si="65"/>
        <v>0</v>
      </c>
      <c r="EB194" s="56">
        <f t="shared" si="65"/>
        <v>0</v>
      </c>
      <c r="EC194" s="56">
        <f t="shared" si="65"/>
        <v>0</v>
      </c>
      <c r="ED194" s="56">
        <f t="shared" si="65"/>
        <v>0</v>
      </c>
      <c r="EE194" s="56">
        <f t="shared" si="65"/>
        <v>0</v>
      </c>
      <c r="EF194" s="56">
        <f t="shared" si="65"/>
        <v>0</v>
      </c>
      <c r="EG194" s="56">
        <f t="shared" si="65"/>
        <v>0</v>
      </c>
      <c r="EH194" s="56">
        <f t="shared" si="65"/>
        <v>0</v>
      </c>
      <c r="EI194" s="56">
        <f t="shared" si="65"/>
        <v>0</v>
      </c>
      <c r="EJ194" s="56">
        <f t="shared" si="65"/>
        <v>0</v>
      </c>
      <c r="EK194" s="56">
        <f t="shared" si="65"/>
        <v>0</v>
      </c>
      <c r="EL194" s="56">
        <f t="shared" si="65"/>
        <v>0</v>
      </c>
      <c r="EM194" s="56">
        <f t="shared" si="63"/>
        <v>0</v>
      </c>
      <c r="EN194" s="56">
        <f t="shared" si="63"/>
        <v>0</v>
      </c>
      <c r="EO194" s="56">
        <f t="shared" si="63"/>
        <v>0</v>
      </c>
      <c r="EP194" s="56">
        <f t="shared" si="63"/>
        <v>0</v>
      </c>
      <c r="EQ194" s="30">
        <f>CatTemplate[[#This Row],[Eq. unit cost]] * CatTemplate[[#This Row],[Eq. quantity]]</f>
        <v>0</v>
      </c>
      <c r="ER194" s="30">
        <f>CatTemplate[[#This Row],[Cons. unit cost]] *CatTemplate[[#This Row],[Cons. quantity]]</f>
        <v>0</v>
      </c>
      <c r="ES194" s="30">
        <f>CatTemplate[[#This Row],[Oth. unit cost]] *CatTemplate[[#This Row],[Oth. quantity]]</f>
        <v>0</v>
      </c>
      <c r="ET194" s="55">
        <f>SUM(CatTemplate[[#This Row],[CO1]:[CO20]])</f>
        <v>0</v>
      </c>
      <c r="EU194" s="56">
        <f t="shared" si="66"/>
        <v>0</v>
      </c>
      <c r="EV194" s="56">
        <f t="shared" si="66"/>
        <v>0</v>
      </c>
      <c r="EW194" s="56">
        <f t="shared" si="66"/>
        <v>0</v>
      </c>
      <c r="EX194" s="56">
        <f t="shared" si="66"/>
        <v>0</v>
      </c>
      <c r="EY194" s="56">
        <f t="shared" si="66"/>
        <v>0</v>
      </c>
      <c r="EZ194" s="56">
        <f t="shared" si="66"/>
        <v>0</v>
      </c>
      <c r="FA194" s="56">
        <f t="shared" si="66"/>
        <v>0</v>
      </c>
      <c r="FB194" s="56">
        <f t="shared" si="66"/>
        <v>0</v>
      </c>
      <c r="FC194" s="56">
        <f t="shared" si="66"/>
        <v>0</v>
      </c>
      <c r="FD194" s="56">
        <f t="shared" si="66"/>
        <v>0</v>
      </c>
      <c r="FE194" s="56">
        <f t="shared" si="66"/>
        <v>0</v>
      </c>
      <c r="FF194" s="56">
        <f t="shared" si="66"/>
        <v>0</v>
      </c>
      <c r="FG194" s="56">
        <f t="shared" si="66"/>
        <v>0</v>
      </c>
      <c r="FH194" s="56">
        <f t="shared" si="66"/>
        <v>0</v>
      </c>
      <c r="FI194" s="56">
        <f t="shared" si="66"/>
        <v>0</v>
      </c>
      <c r="FJ194" s="56">
        <f t="shared" si="66"/>
        <v>0</v>
      </c>
      <c r="FK194" s="56">
        <f t="shared" si="64"/>
        <v>0</v>
      </c>
      <c r="FL194" s="56">
        <f t="shared" si="64"/>
        <v>0</v>
      </c>
      <c r="FM194" s="56">
        <f t="shared" si="64"/>
        <v>0</v>
      </c>
      <c r="FN194" s="56">
        <f t="shared" si="64"/>
        <v>0</v>
      </c>
      <c r="FO194" s="58">
        <f>SUM(CatTemplate[[#This Row],[CS1]:[CS20]])</f>
        <v>0</v>
      </c>
      <c r="FP194" s="59">
        <f>CatTemplate[[#This Row],[Total Oth. cost]]+CatTemplate[[#This Row],[Total St. Cost]]</f>
        <v>0</v>
      </c>
      <c r="FQ194" s="33" t="e">
        <f t="shared" si="49"/>
        <v>#VALUE!</v>
      </c>
      <c r="FR194" s="33" t="e">
        <f t="shared" si="50"/>
        <v>#VALUE!</v>
      </c>
      <c r="FS194" s="30" t="e">
        <f>(CatTemplate[[#This Row],[CO1]] + CatTemplate[[#This Row],[CS1]]) * (1 + getRateOHFinal) * getRateMarkupFinal</f>
        <v>#VALUE!</v>
      </c>
      <c r="FT194" s="30" t="e">
        <f>(CatTemplate[[#This Row],[CO2]] + CatTemplate[[#This Row],[CS2]]) * (1 + getRateOHFinal) * getRateMarkupFinal</f>
        <v>#VALUE!</v>
      </c>
      <c r="FU194" s="30" t="e">
        <f>(CatTemplate[[#This Row],[CO3]] + CatTemplate[[#This Row],[CS3]]) * (1 + getRateOHFinal) * getRateMarkupFinal</f>
        <v>#VALUE!</v>
      </c>
      <c r="FV194" s="30" t="e">
        <f>(CatTemplate[[#This Row],[CO4]] + CatTemplate[[#This Row],[CS4]]) * (1 + getRateOHFinal) * getRateMarkupFinal</f>
        <v>#VALUE!</v>
      </c>
      <c r="FW194" s="30" t="e">
        <f>(CatTemplate[[#This Row],[CO5]] + CatTemplate[[#This Row],[CS5]]) * (1 + getRateOHFinal) * getRateMarkupFinal</f>
        <v>#VALUE!</v>
      </c>
      <c r="FX194" s="30" t="e">
        <f>(CatTemplate[[#This Row],[CO6]] + CatTemplate[[#This Row],[CS6]]) * (1 + getRateOHFinal) * getRateMarkupFinal</f>
        <v>#VALUE!</v>
      </c>
      <c r="FY194" s="30" t="e">
        <f>(CatTemplate[[#This Row],[CO7]] + CatTemplate[[#This Row],[CS7]]) * (1 + getRateOHFinal) * getRateMarkupFinal</f>
        <v>#VALUE!</v>
      </c>
      <c r="FZ194" s="30" t="e">
        <f>(CatTemplate[[#This Row],[CO8]] + CatTemplate[[#This Row],[CS8]]) * (1 + getRateOHFinal) * getRateMarkupFinal</f>
        <v>#VALUE!</v>
      </c>
      <c r="GA194" s="30" t="e">
        <f>(CatTemplate[[#This Row],[CO9]] + CatTemplate[[#This Row],[CS9]]) * (1 + getRateOHFinal) * getRateMarkupFinal</f>
        <v>#VALUE!</v>
      </c>
      <c r="GB194" s="30" t="e">
        <f>(CatTemplate[[#This Row],[CO10]] + CatTemplate[[#This Row],[CS10]]) * (1 + getRateOHFinal) * getRateMarkupFinal</f>
        <v>#VALUE!</v>
      </c>
      <c r="GC194" s="30" t="e">
        <f>(CatTemplate[[#This Row],[CO11]] + CatTemplate[[#This Row],[CS11]]) * (1 + getRateOHFinal) * getRateMarkupFinal</f>
        <v>#VALUE!</v>
      </c>
      <c r="GD194" s="30" t="e">
        <f>(CatTemplate[[#This Row],[CO12]] + CatTemplate[[#This Row],[CS12]]) * (1 + getRateOHFinal) * getRateMarkupFinal</f>
        <v>#VALUE!</v>
      </c>
      <c r="GE194" s="30" t="e">
        <f>(CatTemplate[[#This Row],[CO13]] + CatTemplate[[#This Row],[CS13]]) * (1 + getRateOHFinal) * getRateMarkupFinal</f>
        <v>#VALUE!</v>
      </c>
      <c r="GF194" s="30" t="e">
        <f>(CatTemplate[[#This Row],[CO14]] + CatTemplate[[#This Row],[CS14]]) * (1 + getRateOHFinal) * getRateMarkupFinal</f>
        <v>#VALUE!</v>
      </c>
      <c r="GG194" s="30" t="e">
        <f>(CatTemplate[[#This Row],[CO15]] + CatTemplate[[#This Row],[CS15]]) * (1 + getRateOHFinal) * getRateMarkupFinal</f>
        <v>#VALUE!</v>
      </c>
      <c r="GH194" s="30" t="e">
        <f>(CatTemplate[[#This Row],[CO16]] + CatTemplate[[#This Row],[CS16]]) * (1 + getRateOHFinal) * getRateMarkupFinal</f>
        <v>#VALUE!</v>
      </c>
      <c r="GI194" s="30" t="e">
        <f>(CatTemplate[[#This Row],[CO17]] + CatTemplate[[#This Row],[CS17]]) * (1 + getRateOHFinal) * getRateMarkupFinal</f>
        <v>#VALUE!</v>
      </c>
      <c r="GJ194" s="30" t="e">
        <f>(CatTemplate[[#This Row],[CO18]] + CatTemplate[[#This Row],[CS18]]) * (1 + getRateOHFinal) * getRateMarkupFinal</f>
        <v>#VALUE!</v>
      </c>
      <c r="GK194" s="30" t="e">
        <f>(CatTemplate[[#This Row],[CO19]] + CatTemplate[[#This Row],[CS19]]) * (1 + getRateOHFinal) * getRateMarkupFinal</f>
        <v>#VALUE!</v>
      </c>
      <c r="GL194" s="30" t="e">
        <f>(CatTemplate[[#This Row],[CO20]] + CatTemplate[[#This Row],[CS20]]) * (1 + getRateOHFinal) * getRateMarkupFinal</f>
        <v>#VALUE!</v>
      </c>
      <c r="GM194" s="30" t="e">
        <f t="shared" si="51"/>
        <v>#VALUE!</v>
      </c>
      <c r="GN194" s="30" t="e">
        <f t="shared" si="52"/>
        <v>#VALUE!</v>
      </c>
      <c r="GO194" s="30" t="e">
        <f t="shared" si="53"/>
        <v>#VALUE!</v>
      </c>
      <c r="GP194" s="30" t="e">
        <f t="shared" si="54"/>
        <v>#VALUE!</v>
      </c>
      <c r="GQ194" s="30" t="e">
        <f>(CatTemplate[[#This Row],[CO1]]+CatTemplate[[#This Row],[CS1]]) * (1+ getRateOHFinal) * (1 + getRateMarkupFinal)</f>
        <v>#VALUE!</v>
      </c>
      <c r="GR194" s="30" t="e">
        <f>(CatTemplate[[#This Row],[CO2]]+CatTemplate[[#This Row],[CS2]]) * (1+ getRateOHFinal) * (1 + getRateMarkupFinal)</f>
        <v>#VALUE!</v>
      </c>
      <c r="GS194" s="30" t="e">
        <f>(CatTemplate[[#This Row],[CO3]]+CatTemplate[[#This Row],[CS3]]) * (1+ getRateOHFinal) * (1 + getRateMarkupFinal)</f>
        <v>#VALUE!</v>
      </c>
      <c r="GT194" s="30" t="e">
        <f>(CatTemplate[[#This Row],[CO4]]+CatTemplate[[#This Row],[CS4]]) * (1+ getRateOHFinal) * (1 + getRateMarkupFinal)</f>
        <v>#VALUE!</v>
      </c>
      <c r="GU194" s="30" t="e">
        <f>(CatTemplate[[#This Row],[CO5]]+CatTemplate[[#This Row],[CS5]]) * (1+ getRateOHFinal) * (1 + getRateMarkupFinal)</f>
        <v>#VALUE!</v>
      </c>
      <c r="GV194" s="30" t="e">
        <f>(CatTemplate[[#This Row],[CO6]]+CatTemplate[[#This Row],[CS6]]) * (1+ getRateOHFinal) * (1 + getRateMarkupFinal)</f>
        <v>#VALUE!</v>
      </c>
      <c r="GW194" s="30" t="e">
        <f>(CatTemplate[[#This Row],[CO7]]+CatTemplate[[#This Row],[CS7]]) * (1+ getRateOHFinal) * (1 + getRateMarkupFinal)</f>
        <v>#VALUE!</v>
      </c>
      <c r="GX194" s="30" t="e">
        <f>(CatTemplate[[#This Row],[CO8]]+CatTemplate[[#This Row],[CS8]]) * (1+ getRateOHFinal) * (1 + getRateMarkupFinal)</f>
        <v>#VALUE!</v>
      </c>
      <c r="GY194" s="30" t="e">
        <f>(CatTemplate[[#This Row],[CO9]]+CatTemplate[[#This Row],[CS9]]) * (1+ getRateOHFinal) * (1 + getRateMarkupFinal)</f>
        <v>#VALUE!</v>
      </c>
      <c r="GZ194" s="30" t="e">
        <f>(CatTemplate[[#This Row],[CO10]]+CatTemplate[[#This Row],[CS10]]) * (1+ getRateOHFinal) * (1 + getRateMarkupFinal)</f>
        <v>#VALUE!</v>
      </c>
      <c r="HA194" s="30" t="e">
        <f>(CatTemplate[[#This Row],[CO11]]+CatTemplate[[#This Row],[CS11]]) * (1+ getRateOHFinal) * (1 + getRateMarkupFinal)</f>
        <v>#VALUE!</v>
      </c>
      <c r="HB194" s="30" t="e">
        <f>(CatTemplate[[#This Row],[CO12]]+CatTemplate[[#This Row],[CS12]]) * (1+ getRateOHFinal) * (1 + getRateMarkupFinal)</f>
        <v>#VALUE!</v>
      </c>
      <c r="HC194" s="30" t="e">
        <f>(CatTemplate[[#This Row],[CO13]]+CatTemplate[[#This Row],[CS13]]) * (1+ getRateOHFinal) * (1 + getRateMarkupFinal)</f>
        <v>#VALUE!</v>
      </c>
      <c r="HD194" s="30" t="e">
        <f>(CatTemplate[[#This Row],[CO14]]+CatTemplate[[#This Row],[CS14]]) * (1+ getRateOHFinal) * (1 + getRateMarkupFinal)</f>
        <v>#VALUE!</v>
      </c>
      <c r="HE194" s="30" t="e">
        <f>(CatTemplate[[#This Row],[CO15]]+CatTemplate[[#This Row],[CS15]]) * (1+ getRateOHFinal) * (1 + getRateMarkupFinal)</f>
        <v>#VALUE!</v>
      </c>
      <c r="HF194" s="30" t="e">
        <f>(CatTemplate[[#This Row],[CO16]]+CatTemplate[[#This Row],[CS16]]) * (1+ getRateOHFinal) * (1 + getRateMarkupFinal)</f>
        <v>#VALUE!</v>
      </c>
      <c r="HG194" s="30" t="e">
        <f>(CatTemplate[[#This Row],[CO17]]+CatTemplate[[#This Row],[CS17]]) * (1+ getRateOHFinal) * (1 + getRateMarkupFinal)</f>
        <v>#VALUE!</v>
      </c>
      <c r="HH194" s="30" t="e">
        <f>(CatTemplate[[#This Row],[CO18]]+CatTemplate[[#This Row],[CS18]]) * (1+ getRateOHFinal) * (1 + getRateMarkupFinal)</f>
        <v>#VALUE!</v>
      </c>
      <c r="HI194" s="30" t="e">
        <f>(CatTemplate[[#This Row],[CO19]]+CatTemplate[[#This Row],[CS19]]) * (1+ getRateOHFinal) * (1 + getRateMarkupFinal)</f>
        <v>#VALUE!</v>
      </c>
      <c r="HJ194" s="30" t="e">
        <f>(CatTemplate[[#This Row],[CO20]]+CatTemplate[[#This Row],[CS20]]) * (1+ getRateOHFinal) * (1 + getRateMarkupFinal)</f>
        <v>#VALUE!</v>
      </c>
      <c r="HK194" s="39" t="e">
        <f>CatTemplate[[#This Row],[Total cost]]+CatTemplate[[#This Row],[OH Amount]]+CatTemplate[[#This Row],[Markup]]</f>
        <v>#VALUE!</v>
      </c>
      <c r="HL194" s="63">
        <f>IF(CatTemplate[[#This Row],[Units]]="Days",CatTemplate[[#This Row],[Project quantity]]*CatTemplate[[#This Row],[St. unit effort]],CatTemplate[[#This Row],[Project quantity]])</f>
        <v>0</v>
      </c>
      <c r="HM194" s="287">
        <f>IFERROR(CatTemplate[[#This Row],[Total Price]]/(CatTemplate[[#This Row],[Final Quantity]]),0)</f>
        <v>0</v>
      </c>
      <c r="HN194" s="261"/>
    </row>
    <row r="195" spans="2:222" x14ac:dyDescent="0.2">
      <c r="B195" s="9" t="s">
        <v>106</v>
      </c>
      <c r="C195" s="23">
        <v>3</v>
      </c>
      <c r="D195" s="10" t="s">
        <v>174</v>
      </c>
      <c r="E195" s="25">
        <v>8</v>
      </c>
      <c r="F195" s="19" t="s">
        <v>316</v>
      </c>
      <c r="G195" s="27">
        <v>8</v>
      </c>
      <c r="H195" s="18"/>
      <c r="I195" s="18"/>
      <c r="J195" s="15" t="s">
        <v>253</v>
      </c>
      <c r="K195" s="15"/>
      <c r="L195" s="15" t="s">
        <v>174</v>
      </c>
      <c r="M195" s="15" t="s">
        <v>207</v>
      </c>
      <c r="N195" s="15" t="s">
        <v>858</v>
      </c>
      <c r="O195" s="320"/>
      <c r="P195" s="71"/>
      <c r="Q195" s="108"/>
      <c r="R195" s="73"/>
      <c r="S195" s="97"/>
      <c r="T195" s="100">
        <f>getEqUnitCost</f>
        <v>0</v>
      </c>
      <c r="U195" s="73">
        <f>getEqUnitEffort</f>
        <v>0</v>
      </c>
      <c r="V195" s="101">
        <f>getEqQuantity</f>
        <v>0</v>
      </c>
      <c r="W195" s="320"/>
      <c r="X195" s="100">
        <f>getConsUnitCost</f>
        <v>0</v>
      </c>
      <c r="Y195" s="73">
        <f>getConsUnitEffort</f>
        <v>0</v>
      </c>
      <c r="Z195" s="14">
        <f>getConsQuantity</f>
        <v>0</v>
      </c>
      <c r="AA195" s="320"/>
      <c r="AB195" s="72"/>
      <c r="AC195" s="112"/>
      <c r="AD195" s="14">
        <f>getOthQuantity</f>
        <v>0</v>
      </c>
      <c r="AE195" s="320"/>
      <c r="AF195" s="28" t="str">
        <f>IF(ISBLANK(CatTemplate[[#This Row],[Resource type]]),"",CatTemplate[[#This Row],[Resource type]])</f>
        <v>BioRep Operator</v>
      </c>
      <c r="AG195" s="242">
        <f>getStaffUnitCost</f>
        <v>374.09540909748296</v>
      </c>
      <c r="AH195" s="113">
        <f>getStaffUnitEffort</f>
        <v>0</v>
      </c>
      <c r="AI195" s="40">
        <f>getStaffQuantity</f>
        <v>0</v>
      </c>
      <c r="AJ195" s="41">
        <f>CatTemplate[[#This Row],[St. quantity]]*8/ParRatePM</f>
        <v>0</v>
      </c>
      <c r="AK195" s="320"/>
      <c r="AL195" s="53" t="str">
        <f>CatTemplate[[#This Row],[Item type]]</f>
        <v>Kits</v>
      </c>
      <c r="AM195" s="12">
        <f>SUM(CatTemplate[[#This Row],[Year1]:[Year20]])</f>
        <v>0</v>
      </c>
      <c r="AN195" s="52"/>
      <c r="AO195" s="52"/>
      <c r="AP195" s="52"/>
      <c r="AQ195" s="8"/>
      <c r="AR195" s="8"/>
      <c r="AS195" s="8"/>
      <c r="AT195" s="8"/>
      <c r="AU195" s="8"/>
      <c r="AV195" s="8"/>
      <c r="AW195" s="8"/>
      <c r="AX195" s="8"/>
      <c r="AY195" s="8"/>
      <c r="AZ195" s="8"/>
      <c r="BA195" s="8"/>
      <c r="BB195" s="8"/>
      <c r="BC195" s="8"/>
      <c r="BD195" s="8"/>
      <c r="BE195" s="8"/>
      <c r="BF195" s="8"/>
      <c r="BG195" s="36"/>
      <c r="BH195" s="320"/>
      <c r="BI195" s="37" t="str">
        <f>getCostCategory</f>
        <v>06 Operating costs</v>
      </c>
      <c r="BJ195" s="37" t="str">
        <f>getSection</f>
        <v>03 Collection kits</v>
      </c>
      <c r="BK195" s="32" t="str">
        <f>getObject</f>
        <v>Collection kits</v>
      </c>
      <c r="BL195" s="30">
        <f>IFERROR(getUnitCost * IF(CatTemplate[[#This Row],[Cost Category Comp.]]="01 Staff costs", 1,1),0)</f>
        <v>374.09540909748296</v>
      </c>
      <c r="BM195" s="29">
        <f>IF(AND(ISBLANK(CatTemplate[[#This Row],[Eq. unit cost]]),ISBLANK(CatTemplate[[#This Row],[Cons. unit cost]]),ISBLANK(CatTemplate[[#This Row],[Oth. unit cost]])), 0, IF(getUnitEffort =0,1,getUnitEffort) * CatTemplate[[#This Row],[Year1]])</f>
        <v>0</v>
      </c>
      <c r="BN195" s="29">
        <f>IF(AND(ISBLANK(CatTemplate[[#This Row],[Eq. unit cost]]),ISBLANK(CatTemplate[[#This Row],[Cons. unit cost]]),ISBLANK(CatTemplate[[#This Row],[Oth. unit cost]])), 0, IF(getUnitEffort =0,1,getUnitEffort) * CatTemplate[[#This Row],[Year2]])</f>
        <v>0</v>
      </c>
      <c r="BO195" s="29">
        <f>IF(AND(ISBLANK(CatTemplate[[#This Row],[Eq. unit cost]]),ISBLANK(CatTemplate[[#This Row],[Cons. unit cost]]),ISBLANK(CatTemplate[[#This Row],[Oth. unit cost]])), 0, IF(getUnitEffort =0,1,getUnitEffort) * CatTemplate[[#This Row],[Year3]])</f>
        <v>0</v>
      </c>
      <c r="BP195" s="29">
        <f>IF(AND(ISBLANK(CatTemplate[[#This Row],[Eq. unit cost]]),ISBLANK(CatTemplate[[#This Row],[Cons. unit cost]]),ISBLANK(CatTemplate[[#This Row],[Oth. unit cost]])), 0, IF(getUnitEffort =0,1,getUnitEffort) * CatTemplate[[#This Row],[Year4]])</f>
        <v>0</v>
      </c>
      <c r="BQ195" s="29">
        <f>IF(AND(ISBLANK(CatTemplate[[#This Row],[Eq. unit cost]]),ISBLANK(CatTemplate[[#This Row],[Cons. unit cost]]),ISBLANK(CatTemplate[[#This Row],[Oth. unit cost]])), 0, IF(getUnitEffort =0,1,getUnitEffort) * CatTemplate[[#This Row],[Year5]])</f>
        <v>0</v>
      </c>
      <c r="BR195" s="29">
        <f>IF(AND(ISBLANK(CatTemplate[[#This Row],[Eq. unit cost]]),ISBLANK(CatTemplate[[#This Row],[Cons. unit cost]]),ISBLANK(CatTemplate[[#This Row],[Oth. unit cost]])), 0, IF(getUnitEffort =0,1,getUnitEffort) * CatTemplate[[#This Row],[Year6]])</f>
        <v>0</v>
      </c>
      <c r="BS195" s="29">
        <f>IF(AND(ISBLANK(CatTemplate[[#This Row],[Eq. unit cost]]),ISBLANK(CatTemplate[[#This Row],[Cons. unit cost]]),ISBLANK(CatTemplate[[#This Row],[Oth. unit cost]])), 0, IF(getUnitEffort =0,1,getUnitEffort) * CatTemplate[[#This Row],[Year7]])</f>
        <v>0</v>
      </c>
      <c r="BT195" s="29">
        <f>IF(AND(ISBLANK(CatTemplate[[#This Row],[Eq. unit cost]]),ISBLANK(CatTemplate[[#This Row],[Cons. unit cost]]),ISBLANK(CatTemplate[[#This Row],[Oth. unit cost]])), 0, IF(getUnitEffort =0,1,getUnitEffort) * CatTemplate[[#This Row],[Year8]])</f>
        <v>0</v>
      </c>
      <c r="BU195" s="29">
        <f>IF(AND(ISBLANK(CatTemplate[[#This Row],[Eq. unit cost]]),ISBLANK(CatTemplate[[#This Row],[Cons. unit cost]]),ISBLANK(CatTemplate[[#This Row],[Oth. unit cost]])), 0, IF(getUnitEffort =0,1,getUnitEffort) * CatTemplate[[#This Row],[Year9]])</f>
        <v>0</v>
      </c>
      <c r="BV195" s="29">
        <f>IF(AND(ISBLANK(CatTemplate[[#This Row],[Eq. unit cost]]),ISBLANK(CatTemplate[[#This Row],[Cons. unit cost]]),ISBLANK(CatTemplate[[#This Row],[Oth. unit cost]])), 0, IF(getUnitEffort =0,1,getUnitEffort) * CatTemplate[[#This Row],[Year10]])</f>
        <v>0</v>
      </c>
      <c r="BW195" s="29">
        <f>IF(AND(ISBLANK(CatTemplate[[#This Row],[Eq. unit cost]]),ISBLANK(CatTemplate[[#This Row],[Cons. unit cost]]),ISBLANK(CatTemplate[[#This Row],[Oth. unit cost]])), 0, IF(getUnitEffort =0,1,getUnitEffort) * CatTemplate[[#This Row],[Year11]])</f>
        <v>0</v>
      </c>
      <c r="BX195" s="29">
        <f>IF(AND(ISBLANK(CatTemplate[[#This Row],[Eq. unit cost]]),ISBLANK(CatTemplate[[#This Row],[Cons. unit cost]]),ISBLANK(CatTemplate[[#This Row],[Oth. unit cost]])), 0, IF(getUnitEffort =0,1,getUnitEffort) * CatTemplate[[#This Row],[Year12]])</f>
        <v>0</v>
      </c>
      <c r="BY195" s="29">
        <f>IF(AND(ISBLANK(CatTemplate[[#This Row],[Eq. unit cost]]),ISBLANK(CatTemplate[[#This Row],[Cons. unit cost]]),ISBLANK(CatTemplate[[#This Row],[Oth. unit cost]])), 0, IF(getUnitEffort =0,1,getUnitEffort) * CatTemplate[[#This Row],[Year13]])</f>
        <v>0</v>
      </c>
      <c r="BZ195" s="29">
        <f>IF(AND(ISBLANK(CatTemplate[[#This Row],[Eq. unit cost]]),ISBLANK(CatTemplate[[#This Row],[Cons. unit cost]]),ISBLANK(CatTemplate[[#This Row],[Oth. unit cost]])), 0, IF(getUnitEffort =0,1,getUnitEffort) * CatTemplate[[#This Row],[Year14]])</f>
        <v>0</v>
      </c>
      <c r="CA195" s="29">
        <f>IF(AND(ISBLANK(CatTemplate[[#This Row],[Eq. unit cost]]),ISBLANK(CatTemplate[[#This Row],[Cons. unit cost]]),ISBLANK(CatTemplate[[#This Row],[Oth. unit cost]])), 0, IF(getUnitEffort =0,1,getUnitEffort) * CatTemplate[[#This Row],[Year15]])</f>
        <v>0</v>
      </c>
      <c r="CB195" s="29">
        <f>IF(AND(ISBLANK(CatTemplate[[#This Row],[Eq. unit cost]]),ISBLANK(CatTemplate[[#This Row],[Cons. unit cost]]),ISBLANK(CatTemplate[[#This Row],[Oth. unit cost]])), 0, IF(getUnitEffort =0,1,getUnitEffort) * CatTemplate[[#This Row],[Year16]])</f>
        <v>0</v>
      </c>
      <c r="CC195" s="29">
        <f>IF(AND(ISBLANK(CatTemplate[[#This Row],[Eq. unit cost]]),ISBLANK(CatTemplate[[#This Row],[Cons. unit cost]]),ISBLANK(CatTemplate[[#This Row],[Oth. unit cost]])), 0, IF(getUnitEffort =0,1,getUnitEffort) * CatTemplate[[#This Row],[Year17]])</f>
        <v>0</v>
      </c>
      <c r="CD195" s="29">
        <f>IF(AND(ISBLANK(CatTemplate[[#This Row],[Eq. unit cost]]),ISBLANK(CatTemplate[[#This Row],[Cons. unit cost]]),ISBLANK(CatTemplate[[#This Row],[Oth. unit cost]])), 0, IF(getUnitEffort =0,1,getUnitEffort) * CatTemplate[[#This Row],[Year18]])</f>
        <v>0</v>
      </c>
      <c r="CE195" s="29">
        <f>IF(AND(ISBLANK(CatTemplate[[#This Row],[Eq. unit cost]]),ISBLANK(CatTemplate[[#This Row],[Cons. unit cost]]),ISBLANK(CatTemplate[[#This Row],[Oth. unit cost]])), 0, IF(getUnitEffort =0,1,getUnitEffort) * CatTemplate[[#This Row],[Year19]])</f>
        <v>0</v>
      </c>
      <c r="CF195" s="29">
        <f>IF(AND(ISBLANK(CatTemplate[[#This Row],[Eq. unit cost]]),ISBLANK(CatTemplate[[#This Row],[Cons. unit cost]]),ISBLANK(CatTemplate[[#This Row],[Oth. unit cost]])), 0, IF(getUnitEffort =0,1,getUnitEffort) * CatTemplate[[#This Row],[Year20]])</f>
        <v>0</v>
      </c>
      <c r="CG195" s="45">
        <f>SUM(CatTemplate[[#This Row],[Q1]:[Q20]])</f>
        <v>0</v>
      </c>
      <c r="CH195" s="29">
        <f>IF(ISBLANK(CatTemplate[[#This Row],[St. unit effort]]),0,(CatTemplate[[#This Row],[St. unit effort]] * CatTemplate[[#This Row],[Year1]]))</f>
        <v>0</v>
      </c>
      <c r="CI195" s="29">
        <f>IF(ISBLANK(CatTemplate[[#This Row],[St. unit effort]]),0,(CatTemplate[[#This Row],[St. unit effort]] * CatTemplate[[#This Row],[Year2]]))</f>
        <v>0</v>
      </c>
      <c r="CJ195" s="29">
        <f>IF(ISBLANK(CatTemplate[[#This Row],[St. unit effort]]),0,(CatTemplate[[#This Row],[St. unit effort]] * CatTemplate[[#This Row],[Year3]]))</f>
        <v>0</v>
      </c>
      <c r="CK195" s="29">
        <f>IF(ISBLANK(CatTemplate[[#This Row],[St. unit effort]]),0,(CatTemplate[[#This Row],[St. unit effort]] * CatTemplate[[#This Row],[Year4]]))</f>
        <v>0</v>
      </c>
      <c r="CL195" s="29">
        <f>IF(ISBLANK(CatTemplate[[#This Row],[St. unit effort]]),0,(CatTemplate[[#This Row],[St. unit effort]] * CatTemplate[[#This Row],[Year5]]))</f>
        <v>0</v>
      </c>
      <c r="CM195" s="29">
        <f>IF(ISBLANK(CatTemplate[[#This Row],[St. unit effort]]),0,(CatTemplate[[#This Row],[St. unit effort]] * CatTemplate[[#This Row],[Year6]]))</f>
        <v>0</v>
      </c>
      <c r="CN195" s="29">
        <f>IF(ISBLANK(CatTemplate[[#This Row],[St. unit effort]]),0,(CatTemplate[[#This Row],[St. unit effort]] * CatTemplate[[#This Row],[Year7]]))</f>
        <v>0</v>
      </c>
      <c r="CO195" s="29">
        <f>IF(ISBLANK(CatTemplate[[#This Row],[St. unit effort]]),0,(CatTemplate[[#This Row],[St. unit effort]] * CatTemplate[[#This Row],[Year8]]))</f>
        <v>0</v>
      </c>
      <c r="CP195" s="29">
        <f>IF(ISBLANK(CatTemplate[[#This Row],[St. unit effort]]),0,(CatTemplate[[#This Row],[St. unit effort]] * CatTemplate[[#This Row],[Year9]]))</f>
        <v>0</v>
      </c>
      <c r="CQ195" s="29">
        <f>IF(ISBLANK(CatTemplate[[#This Row],[St. unit effort]]),0,(CatTemplate[[#This Row],[St. unit effort]] * CatTemplate[[#This Row],[Year10]]))</f>
        <v>0</v>
      </c>
      <c r="CR195" s="29">
        <f>IF(ISBLANK(CatTemplate[[#This Row],[St. unit effort]]),0,(CatTemplate[[#This Row],[St. unit effort]] * CatTemplate[[#This Row],[Year11]]))</f>
        <v>0</v>
      </c>
      <c r="CS195" s="29">
        <f>IF(ISBLANK(CatTemplate[[#This Row],[St. unit effort]]),0,(CatTemplate[[#This Row],[St. unit effort]] * CatTemplate[[#This Row],[Year12]]))</f>
        <v>0</v>
      </c>
      <c r="CT195" s="29">
        <f>IF(ISBLANK(CatTemplate[[#This Row],[St. unit effort]]),0,(CatTemplate[[#This Row],[St. unit effort]] * CatTemplate[[#This Row],[Year13]]))</f>
        <v>0</v>
      </c>
      <c r="CU195" s="29">
        <f>IF(ISBLANK(CatTemplate[[#This Row],[St. unit effort]]),0,(CatTemplate[[#This Row],[St. unit effort]] * CatTemplate[[#This Row],[Year14]]))</f>
        <v>0</v>
      </c>
      <c r="CV195" s="29">
        <f>IF(ISBLANK(CatTemplate[[#This Row],[St. unit effort]]),0,(CatTemplate[[#This Row],[St. unit effort]] * CatTemplate[[#This Row],[Year15]]))</f>
        <v>0</v>
      </c>
      <c r="CW195" s="29">
        <f>IF(ISBLANK(CatTemplate[[#This Row],[St. unit effort]]),0,(CatTemplate[[#This Row],[St. unit effort]] * CatTemplate[[#This Row],[Year16]]))</f>
        <v>0</v>
      </c>
      <c r="CX195" s="29">
        <f>IF(ISBLANK(CatTemplate[[#This Row],[St. unit effort]]),0,(CatTemplate[[#This Row],[St. unit effort]] * CatTemplate[[#This Row],[Year17]]))</f>
        <v>0</v>
      </c>
      <c r="CY195" s="29">
        <f>IF(ISBLANK(CatTemplate[[#This Row],[St. unit effort]]),0,(CatTemplate[[#This Row],[St. unit effort]] * CatTemplate[[#This Row],[Year18]]))</f>
        <v>0</v>
      </c>
      <c r="CZ195" s="29">
        <f>IF(ISBLANK(CatTemplate[[#This Row],[St. unit effort]]),0,(CatTemplate[[#This Row],[St. unit effort]] * CatTemplate[[#This Row],[Year19]]))</f>
        <v>0</v>
      </c>
      <c r="DA195" s="29">
        <f>IF(ISBLANK(CatTemplate[[#This Row],[St. unit effort]]),0,(CatTemplate[[#This Row],[St. unit effort]] * CatTemplate[[#This Row],[Year20]]))</f>
        <v>0</v>
      </c>
      <c r="DB195" s="57">
        <f>IF(ISBLANK(CatTemplate[[#This Row],[St. unit effort]]),0,(CatTemplate[[#This Row],[St. unit effort]] * CatTemplate[[#This Row],[Year1]])*8/ParRatePM)</f>
        <v>0</v>
      </c>
      <c r="DC195" s="57">
        <f>IF(ISBLANK(CatTemplate[[#This Row],[St. unit effort]]),0,(CatTemplate[[#This Row],[St. unit effort]] * CatTemplate[[#This Row],[Year2]])*8/ParRatePM)</f>
        <v>0</v>
      </c>
      <c r="DD195" s="57">
        <f>IF(ISBLANK(CatTemplate[[#This Row],[St. unit effort]]),0,(CatTemplate[[#This Row],[St. unit effort]] * CatTemplate[[#This Row],[Year3]])*8/ParRatePM)</f>
        <v>0</v>
      </c>
      <c r="DE195" s="57">
        <f>IF(ISBLANK(CatTemplate[[#This Row],[St. unit effort]]),0,(CatTemplate[[#This Row],[St. unit effort]] * CatTemplate[[#This Row],[Year4]])*8/ParRatePM)</f>
        <v>0</v>
      </c>
      <c r="DF195" s="57">
        <f>IF(ISBLANK(CatTemplate[[#This Row],[St. unit effort]]),0,(CatTemplate[[#This Row],[St. unit effort]] * CatTemplate[[#This Row],[Year5]])*8/ParRatePM)</f>
        <v>0</v>
      </c>
      <c r="DG195" s="57">
        <f>IF(ISBLANK(CatTemplate[[#This Row],[St. unit effort]]),0,(CatTemplate[[#This Row],[St. unit effort]] * CatTemplate[[#This Row],[Year6]])*8/ParRatePM)</f>
        <v>0</v>
      </c>
      <c r="DH195" s="57">
        <f>IF(ISBLANK(CatTemplate[[#This Row],[St. unit effort]]),0,(CatTemplate[[#This Row],[St. unit effort]] * CatTemplate[[#This Row],[Year7]])*8/ParRatePM)</f>
        <v>0</v>
      </c>
      <c r="DI195" s="57">
        <f>IF(ISBLANK(CatTemplate[[#This Row],[St. unit effort]]),0,(CatTemplate[[#This Row],[St. unit effort]] * CatTemplate[[#This Row],[Year8]])*8/ParRatePM)</f>
        <v>0</v>
      </c>
      <c r="DJ195" s="57">
        <f>IF(ISBLANK(CatTemplate[[#This Row],[St. unit effort]]),0,(CatTemplate[[#This Row],[St. unit effort]] * CatTemplate[[#This Row],[Year9]])*8/ParRatePM)</f>
        <v>0</v>
      </c>
      <c r="DK195" s="57">
        <f>IF(ISBLANK(CatTemplate[[#This Row],[St. unit effort]]),0,(CatTemplate[[#This Row],[St. unit effort]] * CatTemplate[[#This Row],[Year10]])*8/ParRatePM)</f>
        <v>0</v>
      </c>
      <c r="DL195" s="57">
        <f>IF(ISBLANK(CatTemplate[[#This Row],[St. unit effort]]),0,(CatTemplate[[#This Row],[St. unit effort]] * CatTemplate[[#This Row],[Year11]])*8/ParRatePM)</f>
        <v>0</v>
      </c>
      <c r="DM195" s="57">
        <f>IF(ISBLANK(CatTemplate[[#This Row],[St. unit effort]]),0,(CatTemplate[[#This Row],[St. unit effort]] * CatTemplate[[#This Row],[Year12]])*8/ParRatePM)</f>
        <v>0</v>
      </c>
      <c r="DN195" s="57">
        <f>IF(ISBLANK(CatTemplate[[#This Row],[St. unit effort]]),0,(CatTemplate[[#This Row],[St. unit effort]] * CatTemplate[[#This Row],[Year13]])*8/ParRatePM)</f>
        <v>0</v>
      </c>
      <c r="DO195" s="57">
        <f>IF(ISBLANK(CatTemplate[[#This Row],[St. unit effort]]),0,(CatTemplate[[#This Row],[St. unit effort]] * CatTemplate[[#This Row],[Year14]])*8/ParRatePM)</f>
        <v>0</v>
      </c>
      <c r="DP195" s="57">
        <f>IF(ISBLANK(CatTemplate[[#This Row],[St. unit effort]]),0,(CatTemplate[[#This Row],[St. unit effort]] * CatTemplate[[#This Row],[Year15]])*8/ParRatePM)</f>
        <v>0</v>
      </c>
      <c r="DQ195" s="57">
        <f>IF(ISBLANK(CatTemplate[[#This Row],[St. unit effort]]),0,(CatTemplate[[#This Row],[St. unit effort]] * CatTemplate[[#This Row],[Year16]])*8/ParRatePM)</f>
        <v>0</v>
      </c>
      <c r="DR195" s="57">
        <f>IF(ISBLANK(CatTemplate[[#This Row],[St. unit effort]]),0,(CatTemplate[[#This Row],[St. unit effort]] * CatTemplate[[#This Row],[Year17]])*8/ParRatePM)</f>
        <v>0</v>
      </c>
      <c r="DS195" s="57">
        <f>IF(ISBLANK(CatTemplate[[#This Row],[St. unit effort]]),0,(CatTemplate[[#This Row],[St. unit effort]] * CatTemplate[[#This Row],[Year18]])*8/ParRatePM)</f>
        <v>0</v>
      </c>
      <c r="DT195" s="57">
        <f>IF(ISBLANK(CatTemplate[[#This Row],[St. unit effort]]),0,(CatTemplate[[#This Row],[St. unit effort]] * CatTemplate[[#This Row],[Year19]])*8/ParRatePM)</f>
        <v>0</v>
      </c>
      <c r="DU195" s="57">
        <f>IF(ISBLANK(CatTemplate[[#This Row],[St. unit effort]]),0,(CatTemplate[[#This Row],[St. unit effort]] * CatTemplate[[#This Row],[Year20]])*8/ParRatePM)</f>
        <v>0</v>
      </c>
      <c r="DV195" s="54">
        <f>SUM(CatTemplate[[#This Row],[PM1]:[PM20]])</f>
        <v>0</v>
      </c>
      <c r="DW195" s="56">
        <f t="shared" si="65"/>
        <v>0</v>
      </c>
      <c r="DX195" s="56">
        <f t="shared" si="65"/>
        <v>0</v>
      </c>
      <c r="DY195" s="56">
        <f t="shared" si="65"/>
        <v>0</v>
      </c>
      <c r="DZ195" s="56">
        <f t="shared" si="65"/>
        <v>0</v>
      </c>
      <c r="EA195" s="56">
        <f t="shared" si="65"/>
        <v>0</v>
      </c>
      <c r="EB195" s="56">
        <f t="shared" si="65"/>
        <v>0</v>
      </c>
      <c r="EC195" s="56">
        <f t="shared" si="65"/>
        <v>0</v>
      </c>
      <c r="ED195" s="56">
        <f t="shared" si="65"/>
        <v>0</v>
      </c>
      <c r="EE195" s="56">
        <f t="shared" si="65"/>
        <v>0</v>
      </c>
      <c r="EF195" s="56">
        <f t="shared" si="65"/>
        <v>0</v>
      </c>
      <c r="EG195" s="56">
        <f t="shared" si="65"/>
        <v>0</v>
      </c>
      <c r="EH195" s="56">
        <f t="shared" si="65"/>
        <v>0</v>
      </c>
      <c r="EI195" s="56">
        <f t="shared" si="65"/>
        <v>0</v>
      </c>
      <c r="EJ195" s="56">
        <f t="shared" si="65"/>
        <v>0</v>
      </c>
      <c r="EK195" s="56">
        <f t="shared" si="65"/>
        <v>0</v>
      </c>
      <c r="EL195" s="56">
        <f t="shared" si="65"/>
        <v>0</v>
      </c>
      <c r="EM195" s="56">
        <f t="shared" si="63"/>
        <v>0</v>
      </c>
      <c r="EN195" s="56">
        <f t="shared" si="63"/>
        <v>0</v>
      </c>
      <c r="EO195" s="56">
        <f t="shared" si="63"/>
        <v>0</v>
      </c>
      <c r="EP195" s="56">
        <f t="shared" si="63"/>
        <v>0</v>
      </c>
      <c r="EQ195" s="30">
        <f>CatTemplate[[#This Row],[Eq. unit cost]] * CatTemplate[[#This Row],[Eq. quantity]]</f>
        <v>0</v>
      </c>
      <c r="ER195" s="30">
        <f>CatTemplate[[#This Row],[Cons. unit cost]] *CatTemplate[[#This Row],[Cons. quantity]]</f>
        <v>0</v>
      </c>
      <c r="ES195" s="30">
        <f>CatTemplate[[#This Row],[Oth. unit cost]] *CatTemplate[[#This Row],[Oth. quantity]]</f>
        <v>0</v>
      </c>
      <c r="ET195" s="55">
        <f>SUM(CatTemplate[[#This Row],[CO1]:[CO20]])</f>
        <v>0</v>
      </c>
      <c r="EU195" s="56">
        <f t="shared" si="66"/>
        <v>0</v>
      </c>
      <c r="EV195" s="56">
        <f t="shared" si="66"/>
        <v>0</v>
      </c>
      <c r="EW195" s="56">
        <f t="shared" si="66"/>
        <v>0</v>
      </c>
      <c r="EX195" s="56">
        <f t="shared" si="66"/>
        <v>0</v>
      </c>
      <c r="EY195" s="56">
        <f t="shared" si="66"/>
        <v>0</v>
      </c>
      <c r="EZ195" s="56">
        <f t="shared" si="66"/>
        <v>0</v>
      </c>
      <c r="FA195" s="56">
        <f t="shared" si="66"/>
        <v>0</v>
      </c>
      <c r="FB195" s="56">
        <f t="shared" si="66"/>
        <v>0</v>
      </c>
      <c r="FC195" s="56">
        <f t="shared" si="66"/>
        <v>0</v>
      </c>
      <c r="FD195" s="56">
        <f t="shared" si="66"/>
        <v>0</v>
      </c>
      <c r="FE195" s="56">
        <f t="shared" si="66"/>
        <v>0</v>
      </c>
      <c r="FF195" s="56">
        <f t="shared" si="66"/>
        <v>0</v>
      </c>
      <c r="FG195" s="56">
        <f t="shared" si="66"/>
        <v>0</v>
      </c>
      <c r="FH195" s="56">
        <f t="shared" si="66"/>
        <v>0</v>
      </c>
      <c r="FI195" s="56">
        <f t="shared" si="66"/>
        <v>0</v>
      </c>
      <c r="FJ195" s="56">
        <f t="shared" si="66"/>
        <v>0</v>
      </c>
      <c r="FK195" s="56">
        <f t="shared" si="64"/>
        <v>0</v>
      </c>
      <c r="FL195" s="56">
        <f t="shared" si="64"/>
        <v>0</v>
      </c>
      <c r="FM195" s="56">
        <f t="shared" si="64"/>
        <v>0</v>
      </c>
      <c r="FN195" s="56">
        <f t="shared" si="64"/>
        <v>0</v>
      </c>
      <c r="FO195" s="58">
        <f>SUM(CatTemplate[[#This Row],[CS1]:[CS20]])</f>
        <v>0</v>
      </c>
      <c r="FP195" s="59">
        <f>CatTemplate[[#This Row],[Total Oth. cost]]+CatTemplate[[#This Row],[Total St. Cost]]</f>
        <v>0</v>
      </c>
      <c r="FQ195" s="33" t="e">
        <f t="shared" si="49"/>
        <v>#VALUE!</v>
      </c>
      <c r="FR195" s="33" t="e">
        <f t="shared" si="50"/>
        <v>#VALUE!</v>
      </c>
      <c r="FS195" s="30" t="e">
        <f>(CatTemplate[[#This Row],[CO1]] + CatTemplate[[#This Row],[CS1]]) * (1 + getRateOHFinal) * getRateMarkupFinal</f>
        <v>#VALUE!</v>
      </c>
      <c r="FT195" s="30" t="e">
        <f>(CatTemplate[[#This Row],[CO2]] + CatTemplate[[#This Row],[CS2]]) * (1 + getRateOHFinal) * getRateMarkupFinal</f>
        <v>#VALUE!</v>
      </c>
      <c r="FU195" s="30" t="e">
        <f>(CatTemplate[[#This Row],[CO3]] + CatTemplate[[#This Row],[CS3]]) * (1 + getRateOHFinal) * getRateMarkupFinal</f>
        <v>#VALUE!</v>
      </c>
      <c r="FV195" s="30" t="e">
        <f>(CatTemplate[[#This Row],[CO4]] + CatTemplate[[#This Row],[CS4]]) * (1 + getRateOHFinal) * getRateMarkupFinal</f>
        <v>#VALUE!</v>
      </c>
      <c r="FW195" s="30" t="e">
        <f>(CatTemplate[[#This Row],[CO5]] + CatTemplate[[#This Row],[CS5]]) * (1 + getRateOHFinal) * getRateMarkupFinal</f>
        <v>#VALUE!</v>
      </c>
      <c r="FX195" s="30" t="e">
        <f>(CatTemplate[[#This Row],[CO6]] + CatTemplate[[#This Row],[CS6]]) * (1 + getRateOHFinal) * getRateMarkupFinal</f>
        <v>#VALUE!</v>
      </c>
      <c r="FY195" s="30" t="e">
        <f>(CatTemplate[[#This Row],[CO7]] + CatTemplate[[#This Row],[CS7]]) * (1 + getRateOHFinal) * getRateMarkupFinal</f>
        <v>#VALUE!</v>
      </c>
      <c r="FZ195" s="30" t="e">
        <f>(CatTemplate[[#This Row],[CO8]] + CatTemplate[[#This Row],[CS8]]) * (1 + getRateOHFinal) * getRateMarkupFinal</f>
        <v>#VALUE!</v>
      </c>
      <c r="GA195" s="30" t="e">
        <f>(CatTemplate[[#This Row],[CO9]] + CatTemplate[[#This Row],[CS9]]) * (1 + getRateOHFinal) * getRateMarkupFinal</f>
        <v>#VALUE!</v>
      </c>
      <c r="GB195" s="30" t="e">
        <f>(CatTemplate[[#This Row],[CO10]] + CatTemplate[[#This Row],[CS10]]) * (1 + getRateOHFinal) * getRateMarkupFinal</f>
        <v>#VALUE!</v>
      </c>
      <c r="GC195" s="30" t="e">
        <f>(CatTemplate[[#This Row],[CO11]] + CatTemplate[[#This Row],[CS11]]) * (1 + getRateOHFinal) * getRateMarkupFinal</f>
        <v>#VALUE!</v>
      </c>
      <c r="GD195" s="30" t="e">
        <f>(CatTemplate[[#This Row],[CO12]] + CatTemplate[[#This Row],[CS12]]) * (1 + getRateOHFinal) * getRateMarkupFinal</f>
        <v>#VALUE!</v>
      </c>
      <c r="GE195" s="30" t="e">
        <f>(CatTemplate[[#This Row],[CO13]] + CatTemplate[[#This Row],[CS13]]) * (1 + getRateOHFinal) * getRateMarkupFinal</f>
        <v>#VALUE!</v>
      </c>
      <c r="GF195" s="30" t="e">
        <f>(CatTemplate[[#This Row],[CO14]] + CatTemplate[[#This Row],[CS14]]) * (1 + getRateOHFinal) * getRateMarkupFinal</f>
        <v>#VALUE!</v>
      </c>
      <c r="GG195" s="30" t="e">
        <f>(CatTemplate[[#This Row],[CO15]] + CatTemplate[[#This Row],[CS15]]) * (1 + getRateOHFinal) * getRateMarkupFinal</f>
        <v>#VALUE!</v>
      </c>
      <c r="GH195" s="30" t="e">
        <f>(CatTemplate[[#This Row],[CO16]] + CatTemplate[[#This Row],[CS16]]) * (1 + getRateOHFinal) * getRateMarkupFinal</f>
        <v>#VALUE!</v>
      </c>
      <c r="GI195" s="30" t="e">
        <f>(CatTemplate[[#This Row],[CO17]] + CatTemplate[[#This Row],[CS17]]) * (1 + getRateOHFinal) * getRateMarkupFinal</f>
        <v>#VALUE!</v>
      </c>
      <c r="GJ195" s="30" t="e">
        <f>(CatTemplate[[#This Row],[CO18]] + CatTemplate[[#This Row],[CS18]]) * (1 + getRateOHFinal) * getRateMarkupFinal</f>
        <v>#VALUE!</v>
      </c>
      <c r="GK195" s="30" t="e">
        <f>(CatTemplate[[#This Row],[CO19]] + CatTemplate[[#This Row],[CS19]]) * (1 + getRateOHFinal) * getRateMarkupFinal</f>
        <v>#VALUE!</v>
      </c>
      <c r="GL195" s="30" t="e">
        <f>(CatTemplate[[#This Row],[CO20]] + CatTemplate[[#This Row],[CS20]]) * (1 + getRateOHFinal) * getRateMarkupFinal</f>
        <v>#VALUE!</v>
      </c>
      <c r="GM195" s="30" t="e">
        <f t="shared" si="51"/>
        <v>#VALUE!</v>
      </c>
      <c r="GN195" s="30" t="e">
        <f t="shared" si="52"/>
        <v>#VALUE!</v>
      </c>
      <c r="GO195" s="30" t="e">
        <f t="shared" si="53"/>
        <v>#VALUE!</v>
      </c>
      <c r="GP195" s="30" t="e">
        <f t="shared" si="54"/>
        <v>#VALUE!</v>
      </c>
      <c r="GQ195" s="30" t="e">
        <f>(CatTemplate[[#This Row],[CO1]]+CatTemplate[[#This Row],[CS1]]) * (1+ getRateOHFinal) * (1 + getRateMarkupFinal)</f>
        <v>#VALUE!</v>
      </c>
      <c r="GR195" s="30" t="e">
        <f>(CatTemplate[[#This Row],[CO2]]+CatTemplate[[#This Row],[CS2]]) * (1+ getRateOHFinal) * (1 + getRateMarkupFinal)</f>
        <v>#VALUE!</v>
      </c>
      <c r="GS195" s="30" t="e">
        <f>(CatTemplate[[#This Row],[CO3]]+CatTemplate[[#This Row],[CS3]]) * (1+ getRateOHFinal) * (1 + getRateMarkupFinal)</f>
        <v>#VALUE!</v>
      </c>
      <c r="GT195" s="30" t="e">
        <f>(CatTemplate[[#This Row],[CO4]]+CatTemplate[[#This Row],[CS4]]) * (1+ getRateOHFinal) * (1 + getRateMarkupFinal)</f>
        <v>#VALUE!</v>
      </c>
      <c r="GU195" s="30" t="e">
        <f>(CatTemplate[[#This Row],[CO5]]+CatTemplate[[#This Row],[CS5]]) * (1+ getRateOHFinal) * (1 + getRateMarkupFinal)</f>
        <v>#VALUE!</v>
      </c>
      <c r="GV195" s="30" t="e">
        <f>(CatTemplate[[#This Row],[CO6]]+CatTemplate[[#This Row],[CS6]]) * (1+ getRateOHFinal) * (1 + getRateMarkupFinal)</f>
        <v>#VALUE!</v>
      </c>
      <c r="GW195" s="30" t="e">
        <f>(CatTemplate[[#This Row],[CO7]]+CatTemplate[[#This Row],[CS7]]) * (1+ getRateOHFinal) * (1 + getRateMarkupFinal)</f>
        <v>#VALUE!</v>
      </c>
      <c r="GX195" s="30" t="e">
        <f>(CatTemplate[[#This Row],[CO8]]+CatTemplate[[#This Row],[CS8]]) * (1+ getRateOHFinal) * (1 + getRateMarkupFinal)</f>
        <v>#VALUE!</v>
      </c>
      <c r="GY195" s="30" t="e">
        <f>(CatTemplate[[#This Row],[CO9]]+CatTemplate[[#This Row],[CS9]]) * (1+ getRateOHFinal) * (1 + getRateMarkupFinal)</f>
        <v>#VALUE!</v>
      </c>
      <c r="GZ195" s="30" t="e">
        <f>(CatTemplate[[#This Row],[CO10]]+CatTemplate[[#This Row],[CS10]]) * (1+ getRateOHFinal) * (1 + getRateMarkupFinal)</f>
        <v>#VALUE!</v>
      </c>
      <c r="HA195" s="30" t="e">
        <f>(CatTemplate[[#This Row],[CO11]]+CatTemplate[[#This Row],[CS11]]) * (1+ getRateOHFinal) * (1 + getRateMarkupFinal)</f>
        <v>#VALUE!</v>
      </c>
      <c r="HB195" s="30" t="e">
        <f>(CatTemplate[[#This Row],[CO12]]+CatTemplate[[#This Row],[CS12]]) * (1+ getRateOHFinal) * (1 + getRateMarkupFinal)</f>
        <v>#VALUE!</v>
      </c>
      <c r="HC195" s="30" t="e">
        <f>(CatTemplate[[#This Row],[CO13]]+CatTemplate[[#This Row],[CS13]]) * (1+ getRateOHFinal) * (1 + getRateMarkupFinal)</f>
        <v>#VALUE!</v>
      </c>
      <c r="HD195" s="30" t="e">
        <f>(CatTemplate[[#This Row],[CO14]]+CatTemplate[[#This Row],[CS14]]) * (1+ getRateOHFinal) * (1 + getRateMarkupFinal)</f>
        <v>#VALUE!</v>
      </c>
      <c r="HE195" s="30" t="e">
        <f>(CatTemplate[[#This Row],[CO15]]+CatTemplate[[#This Row],[CS15]]) * (1+ getRateOHFinal) * (1 + getRateMarkupFinal)</f>
        <v>#VALUE!</v>
      </c>
      <c r="HF195" s="30" t="e">
        <f>(CatTemplate[[#This Row],[CO16]]+CatTemplate[[#This Row],[CS16]]) * (1+ getRateOHFinal) * (1 + getRateMarkupFinal)</f>
        <v>#VALUE!</v>
      </c>
      <c r="HG195" s="30" t="e">
        <f>(CatTemplate[[#This Row],[CO17]]+CatTemplate[[#This Row],[CS17]]) * (1+ getRateOHFinal) * (1 + getRateMarkupFinal)</f>
        <v>#VALUE!</v>
      </c>
      <c r="HH195" s="30" t="e">
        <f>(CatTemplate[[#This Row],[CO18]]+CatTemplate[[#This Row],[CS18]]) * (1+ getRateOHFinal) * (1 + getRateMarkupFinal)</f>
        <v>#VALUE!</v>
      </c>
      <c r="HI195" s="30" t="e">
        <f>(CatTemplate[[#This Row],[CO19]]+CatTemplate[[#This Row],[CS19]]) * (1+ getRateOHFinal) * (1 + getRateMarkupFinal)</f>
        <v>#VALUE!</v>
      </c>
      <c r="HJ195" s="30" t="e">
        <f>(CatTemplate[[#This Row],[CO20]]+CatTemplate[[#This Row],[CS20]]) * (1+ getRateOHFinal) * (1 + getRateMarkupFinal)</f>
        <v>#VALUE!</v>
      </c>
      <c r="HK195" s="39" t="e">
        <f>CatTemplate[[#This Row],[Total cost]]+CatTemplate[[#This Row],[OH Amount]]+CatTemplate[[#This Row],[Markup]]</f>
        <v>#VALUE!</v>
      </c>
      <c r="HL195" s="63">
        <f>IF(CatTemplate[[#This Row],[Units]]="Days",CatTemplate[[#This Row],[Project quantity]]*CatTemplate[[#This Row],[St. unit effort]],CatTemplate[[#This Row],[Project quantity]])</f>
        <v>0</v>
      </c>
      <c r="HM195" s="287">
        <f>IFERROR(CatTemplate[[#This Row],[Total Price]]/(CatTemplate[[#This Row],[Final Quantity]]),0)</f>
        <v>0</v>
      </c>
      <c r="HN195" s="261"/>
    </row>
    <row r="196" spans="2:222" x14ac:dyDescent="0.2">
      <c r="B196" s="9" t="s">
        <v>106</v>
      </c>
      <c r="C196" s="23">
        <v>4</v>
      </c>
      <c r="D196" s="10" t="s">
        <v>175</v>
      </c>
      <c r="E196" s="25">
        <v>1</v>
      </c>
      <c r="F196" s="19" t="s">
        <v>103</v>
      </c>
      <c r="G196" s="27">
        <v>1</v>
      </c>
      <c r="H196" s="18" t="s">
        <v>176</v>
      </c>
      <c r="I196" s="18"/>
      <c r="J196" s="15"/>
      <c r="K196" s="15"/>
      <c r="L196" s="15" t="s">
        <v>422</v>
      </c>
      <c r="M196" s="15" t="s">
        <v>207</v>
      </c>
      <c r="N196" s="15" t="s">
        <v>858</v>
      </c>
      <c r="O196" s="320"/>
      <c r="P196" s="71"/>
      <c r="Q196" s="108"/>
      <c r="R196" s="73"/>
      <c r="S196" s="97"/>
      <c r="T196" s="100">
        <f>getEqUnitCost</f>
        <v>0</v>
      </c>
      <c r="U196" s="73">
        <f>getEqUnitEffort</f>
        <v>0</v>
      </c>
      <c r="V196" s="101">
        <f>getEqQuantity</f>
        <v>0</v>
      </c>
      <c r="W196" s="320"/>
      <c r="X196" s="100">
        <f>getConsUnitCost</f>
        <v>0</v>
      </c>
      <c r="Y196" s="73">
        <f>getConsUnitEffort</f>
        <v>0</v>
      </c>
      <c r="Z196" s="14">
        <f>getConsQuantity</f>
        <v>0</v>
      </c>
      <c r="AA196" s="320"/>
      <c r="AB196" s="72"/>
      <c r="AC196" s="112"/>
      <c r="AD196" s="14">
        <f>getOthQuantity</f>
        <v>0</v>
      </c>
      <c r="AE196" s="320"/>
      <c r="AF196" s="28" t="str">
        <f>IF(ISBLANK(CatTemplate[[#This Row],[Resource type]]),"",CatTemplate[[#This Row],[Resource type]])</f>
        <v/>
      </c>
      <c r="AG196" s="242">
        <f>getStaffUnitCost</f>
        <v>0</v>
      </c>
      <c r="AH196" s="113">
        <f>getStaffUnitEffort</f>
        <v>0</v>
      </c>
      <c r="AI196" s="40">
        <f>getStaffQuantity</f>
        <v>0</v>
      </c>
      <c r="AJ196" s="41">
        <f>CatTemplate[[#This Row],[St. quantity]]*8/ParRatePM</f>
        <v>0</v>
      </c>
      <c r="AK196" s="320"/>
      <c r="AL196" s="53" t="str">
        <f>CatTemplate[[#This Row],[Item type]]</f>
        <v>Items</v>
      </c>
      <c r="AM196" s="12">
        <f>SUM(CatTemplate[[#This Row],[Year1]:[Year20]])</f>
        <v>0</v>
      </c>
      <c r="AN196" s="52"/>
      <c r="AO196" s="52"/>
      <c r="AP196" s="52"/>
      <c r="AQ196" s="8"/>
      <c r="AR196" s="8"/>
      <c r="AS196" s="8"/>
      <c r="AT196" s="8"/>
      <c r="AU196" s="8"/>
      <c r="AV196" s="8"/>
      <c r="AW196" s="8"/>
      <c r="AX196" s="8"/>
      <c r="AY196" s="8"/>
      <c r="AZ196" s="8"/>
      <c r="BA196" s="8"/>
      <c r="BB196" s="8"/>
      <c r="BC196" s="8"/>
      <c r="BD196" s="8"/>
      <c r="BE196" s="8"/>
      <c r="BF196" s="8"/>
      <c r="BG196" s="36"/>
      <c r="BH196" s="320"/>
      <c r="BI196" s="37" t="str">
        <f>getCostCategory</f>
        <v>06 Operating costs</v>
      </c>
      <c r="BJ196" s="37" t="str">
        <f>getSection</f>
        <v>04 Transport</v>
      </c>
      <c r="BK196" s="32" t="str">
        <f>getObject</f>
        <v>Transport</v>
      </c>
      <c r="BL196" s="30">
        <f>IFERROR(getUnitCost * IF(CatTemplate[[#This Row],[Cost Category Comp.]]="01 Staff costs", 1,1),0)</f>
        <v>0</v>
      </c>
      <c r="BM196" s="29">
        <f>IF(AND(ISBLANK(CatTemplate[[#This Row],[Eq. unit cost]]),ISBLANK(CatTemplate[[#This Row],[Cons. unit cost]]),ISBLANK(CatTemplate[[#This Row],[Oth. unit cost]])), 0, IF(getUnitEffort =0,1,getUnitEffort) * CatTemplate[[#This Row],[Year1]])</f>
        <v>0</v>
      </c>
      <c r="BN196" s="29">
        <f>IF(AND(ISBLANK(CatTemplate[[#This Row],[Eq. unit cost]]),ISBLANK(CatTemplate[[#This Row],[Cons. unit cost]]),ISBLANK(CatTemplate[[#This Row],[Oth. unit cost]])), 0, IF(getUnitEffort =0,1,getUnitEffort) * CatTemplate[[#This Row],[Year2]])</f>
        <v>0</v>
      </c>
      <c r="BO196" s="29">
        <f>IF(AND(ISBLANK(CatTemplate[[#This Row],[Eq. unit cost]]),ISBLANK(CatTemplate[[#This Row],[Cons. unit cost]]),ISBLANK(CatTemplate[[#This Row],[Oth. unit cost]])), 0, IF(getUnitEffort =0,1,getUnitEffort) * CatTemplate[[#This Row],[Year3]])</f>
        <v>0</v>
      </c>
      <c r="BP196" s="29">
        <f>IF(AND(ISBLANK(CatTemplate[[#This Row],[Eq. unit cost]]),ISBLANK(CatTemplate[[#This Row],[Cons. unit cost]]),ISBLANK(CatTemplate[[#This Row],[Oth. unit cost]])), 0, IF(getUnitEffort =0,1,getUnitEffort) * CatTemplate[[#This Row],[Year4]])</f>
        <v>0</v>
      </c>
      <c r="BQ196" s="29">
        <f>IF(AND(ISBLANK(CatTemplate[[#This Row],[Eq. unit cost]]),ISBLANK(CatTemplate[[#This Row],[Cons. unit cost]]),ISBLANK(CatTemplate[[#This Row],[Oth. unit cost]])), 0, IF(getUnitEffort =0,1,getUnitEffort) * CatTemplate[[#This Row],[Year5]])</f>
        <v>0</v>
      </c>
      <c r="BR196" s="29">
        <f>IF(AND(ISBLANK(CatTemplate[[#This Row],[Eq. unit cost]]),ISBLANK(CatTemplate[[#This Row],[Cons. unit cost]]),ISBLANK(CatTemplate[[#This Row],[Oth. unit cost]])), 0, IF(getUnitEffort =0,1,getUnitEffort) * CatTemplate[[#This Row],[Year6]])</f>
        <v>0</v>
      </c>
      <c r="BS196" s="29">
        <f>IF(AND(ISBLANK(CatTemplate[[#This Row],[Eq. unit cost]]),ISBLANK(CatTemplate[[#This Row],[Cons. unit cost]]),ISBLANK(CatTemplate[[#This Row],[Oth. unit cost]])), 0, IF(getUnitEffort =0,1,getUnitEffort) * CatTemplate[[#This Row],[Year7]])</f>
        <v>0</v>
      </c>
      <c r="BT196" s="29">
        <f>IF(AND(ISBLANK(CatTemplate[[#This Row],[Eq. unit cost]]),ISBLANK(CatTemplate[[#This Row],[Cons. unit cost]]),ISBLANK(CatTemplate[[#This Row],[Oth. unit cost]])), 0, IF(getUnitEffort =0,1,getUnitEffort) * CatTemplate[[#This Row],[Year8]])</f>
        <v>0</v>
      </c>
      <c r="BU196" s="29">
        <f>IF(AND(ISBLANK(CatTemplate[[#This Row],[Eq. unit cost]]),ISBLANK(CatTemplate[[#This Row],[Cons. unit cost]]),ISBLANK(CatTemplate[[#This Row],[Oth. unit cost]])), 0, IF(getUnitEffort =0,1,getUnitEffort) * CatTemplate[[#This Row],[Year9]])</f>
        <v>0</v>
      </c>
      <c r="BV196" s="29">
        <f>IF(AND(ISBLANK(CatTemplate[[#This Row],[Eq. unit cost]]),ISBLANK(CatTemplate[[#This Row],[Cons. unit cost]]),ISBLANK(CatTemplate[[#This Row],[Oth. unit cost]])), 0, IF(getUnitEffort =0,1,getUnitEffort) * CatTemplate[[#This Row],[Year10]])</f>
        <v>0</v>
      </c>
      <c r="BW196" s="29">
        <f>IF(AND(ISBLANK(CatTemplate[[#This Row],[Eq. unit cost]]),ISBLANK(CatTemplate[[#This Row],[Cons. unit cost]]),ISBLANK(CatTemplate[[#This Row],[Oth. unit cost]])), 0, IF(getUnitEffort =0,1,getUnitEffort) * CatTemplate[[#This Row],[Year11]])</f>
        <v>0</v>
      </c>
      <c r="BX196" s="29">
        <f>IF(AND(ISBLANK(CatTemplate[[#This Row],[Eq. unit cost]]),ISBLANK(CatTemplate[[#This Row],[Cons. unit cost]]),ISBLANK(CatTemplate[[#This Row],[Oth. unit cost]])), 0, IF(getUnitEffort =0,1,getUnitEffort) * CatTemplate[[#This Row],[Year12]])</f>
        <v>0</v>
      </c>
      <c r="BY196" s="29">
        <f>IF(AND(ISBLANK(CatTemplate[[#This Row],[Eq. unit cost]]),ISBLANK(CatTemplate[[#This Row],[Cons. unit cost]]),ISBLANK(CatTemplate[[#This Row],[Oth. unit cost]])), 0, IF(getUnitEffort =0,1,getUnitEffort) * CatTemplate[[#This Row],[Year13]])</f>
        <v>0</v>
      </c>
      <c r="BZ196" s="29">
        <f>IF(AND(ISBLANK(CatTemplate[[#This Row],[Eq. unit cost]]),ISBLANK(CatTemplate[[#This Row],[Cons. unit cost]]),ISBLANK(CatTemplate[[#This Row],[Oth. unit cost]])), 0, IF(getUnitEffort =0,1,getUnitEffort) * CatTemplate[[#This Row],[Year14]])</f>
        <v>0</v>
      </c>
      <c r="CA196" s="29">
        <f>IF(AND(ISBLANK(CatTemplate[[#This Row],[Eq. unit cost]]),ISBLANK(CatTemplate[[#This Row],[Cons. unit cost]]),ISBLANK(CatTemplate[[#This Row],[Oth. unit cost]])), 0, IF(getUnitEffort =0,1,getUnitEffort) * CatTemplate[[#This Row],[Year15]])</f>
        <v>0</v>
      </c>
      <c r="CB196" s="29">
        <f>IF(AND(ISBLANK(CatTemplate[[#This Row],[Eq. unit cost]]),ISBLANK(CatTemplate[[#This Row],[Cons. unit cost]]),ISBLANK(CatTemplate[[#This Row],[Oth. unit cost]])), 0, IF(getUnitEffort =0,1,getUnitEffort) * CatTemplate[[#This Row],[Year16]])</f>
        <v>0</v>
      </c>
      <c r="CC196" s="29">
        <f>IF(AND(ISBLANK(CatTemplate[[#This Row],[Eq. unit cost]]),ISBLANK(CatTemplate[[#This Row],[Cons. unit cost]]),ISBLANK(CatTemplate[[#This Row],[Oth. unit cost]])), 0, IF(getUnitEffort =0,1,getUnitEffort) * CatTemplate[[#This Row],[Year17]])</f>
        <v>0</v>
      </c>
      <c r="CD196" s="29">
        <f>IF(AND(ISBLANK(CatTemplate[[#This Row],[Eq. unit cost]]),ISBLANK(CatTemplate[[#This Row],[Cons. unit cost]]),ISBLANK(CatTemplate[[#This Row],[Oth. unit cost]])), 0, IF(getUnitEffort =0,1,getUnitEffort) * CatTemplate[[#This Row],[Year18]])</f>
        <v>0</v>
      </c>
      <c r="CE196" s="29">
        <f>IF(AND(ISBLANK(CatTemplate[[#This Row],[Eq. unit cost]]),ISBLANK(CatTemplate[[#This Row],[Cons. unit cost]]),ISBLANK(CatTemplate[[#This Row],[Oth. unit cost]])), 0, IF(getUnitEffort =0,1,getUnitEffort) * CatTemplate[[#This Row],[Year19]])</f>
        <v>0</v>
      </c>
      <c r="CF196" s="29">
        <f>IF(AND(ISBLANK(CatTemplate[[#This Row],[Eq. unit cost]]),ISBLANK(CatTemplate[[#This Row],[Cons. unit cost]]),ISBLANK(CatTemplate[[#This Row],[Oth. unit cost]])), 0, IF(getUnitEffort =0,1,getUnitEffort) * CatTemplate[[#This Row],[Year20]])</f>
        <v>0</v>
      </c>
      <c r="CG196" s="45">
        <f>SUM(CatTemplate[[#This Row],[Q1]:[Q20]])</f>
        <v>0</v>
      </c>
      <c r="CH196" s="29">
        <f>IF(ISBLANK(CatTemplate[[#This Row],[St. unit effort]]),0,(CatTemplate[[#This Row],[St. unit effort]] * CatTemplate[[#This Row],[Year1]]))</f>
        <v>0</v>
      </c>
      <c r="CI196" s="29">
        <f>IF(ISBLANK(CatTemplate[[#This Row],[St. unit effort]]),0,(CatTemplate[[#This Row],[St. unit effort]] * CatTemplate[[#This Row],[Year2]]))</f>
        <v>0</v>
      </c>
      <c r="CJ196" s="29">
        <f>IF(ISBLANK(CatTemplate[[#This Row],[St. unit effort]]),0,(CatTemplate[[#This Row],[St. unit effort]] * CatTemplate[[#This Row],[Year3]]))</f>
        <v>0</v>
      </c>
      <c r="CK196" s="29">
        <f>IF(ISBLANK(CatTemplate[[#This Row],[St. unit effort]]),0,(CatTemplate[[#This Row],[St. unit effort]] * CatTemplate[[#This Row],[Year4]]))</f>
        <v>0</v>
      </c>
      <c r="CL196" s="29">
        <f>IF(ISBLANK(CatTemplate[[#This Row],[St. unit effort]]),0,(CatTemplate[[#This Row],[St. unit effort]] * CatTemplate[[#This Row],[Year5]]))</f>
        <v>0</v>
      </c>
      <c r="CM196" s="29">
        <f>IF(ISBLANK(CatTemplate[[#This Row],[St. unit effort]]),0,(CatTemplate[[#This Row],[St. unit effort]] * CatTemplate[[#This Row],[Year6]]))</f>
        <v>0</v>
      </c>
      <c r="CN196" s="29">
        <f>IF(ISBLANK(CatTemplate[[#This Row],[St. unit effort]]),0,(CatTemplate[[#This Row],[St. unit effort]] * CatTemplate[[#This Row],[Year7]]))</f>
        <v>0</v>
      </c>
      <c r="CO196" s="29">
        <f>IF(ISBLANK(CatTemplate[[#This Row],[St. unit effort]]),0,(CatTemplate[[#This Row],[St. unit effort]] * CatTemplate[[#This Row],[Year8]]))</f>
        <v>0</v>
      </c>
      <c r="CP196" s="29">
        <f>IF(ISBLANK(CatTemplate[[#This Row],[St. unit effort]]),0,(CatTemplate[[#This Row],[St. unit effort]] * CatTemplate[[#This Row],[Year9]]))</f>
        <v>0</v>
      </c>
      <c r="CQ196" s="29">
        <f>IF(ISBLANK(CatTemplate[[#This Row],[St. unit effort]]),0,(CatTemplate[[#This Row],[St. unit effort]] * CatTemplate[[#This Row],[Year10]]))</f>
        <v>0</v>
      </c>
      <c r="CR196" s="29">
        <f>IF(ISBLANK(CatTemplate[[#This Row],[St. unit effort]]),0,(CatTemplate[[#This Row],[St. unit effort]] * CatTemplate[[#This Row],[Year11]]))</f>
        <v>0</v>
      </c>
      <c r="CS196" s="29">
        <f>IF(ISBLANK(CatTemplate[[#This Row],[St. unit effort]]),0,(CatTemplate[[#This Row],[St. unit effort]] * CatTemplate[[#This Row],[Year12]]))</f>
        <v>0</v>
      </c>
      <c r="CT196" s="29">
        <f>IF(ISBLANK(CatTemplate[[#This Row],[St. unit effort]]),0,(CatTemplate[[#This Row],[St. unit effort]] * CatTemplate[[#This Row],[Year13]]))</f>
        <v>0</v>
      </c>
      <c r="CU196" s="29">
        <f>IF(ISBLANK(CatTemplate[[#This Row],[St. unit effort]]),0,(CatTemplate[[#This Row],[St. unit effort]] * CatTemplate[[#This Row],[Year14]]))</f>
        <v>0</v>
      </c>
      <c r="CV196" s="29">
        <f>IF(ISBLANK(CatTemplate[[#This Row],[St. unit effort]]),0,(CatTemplate[[#This Row],[St. unit effort]] * CatTemplate[[#This Row],[Year15]]))</f>
        <v>0</v>
      </c>
      <c r="CW196" s="29">
        <f>IF(ISBLANK(CatTemplate[[#This Row],[St. unit effort]]),0,(CatTemplate[[#This Row],[St. unit effort]] * CatTemplate[[#This Row],[Year16]]))</f>
        <v>0</v>
      </c>
      <c r="CX196" s="29">
        <f>IF(ISBLANK(CatTemplate[[#This Row],[St. unit effort]]),0,(CatTemplate[[#This Row],[St. unit effort]] * CatTemplate[[#This Row],[Year17]]))</f>
        <v>0</v>
      </c>
      <c r="CY196" s="29">
        <f>IF(ISBLANK(CatTemplate[[#This Row],[St. unit effort]]),0,(CatTemplate[[#This Row],[St. unit effort]] * CatTemplate[[#This Row],[Year18]]))</f>
        <v>0</v>
      </c>
      <c r="CZ196" s="29">
        <f>IF(ISBLANK(CatTemplate[[#This Row],[St. unit effort]]),0,(CatTemplate[[#This Row],[St. unit effort]] * CatTemplate[[#This Row],[Year19]]))</f>
        <v>0</v>
      </c>
      <c r="DA196" s="29">
        <f>IF(ISBLANK(CatTemplate[[#This Row],[St. unit effort]]),0,(CatTemplate[[#This Row],[St. unit effort]] * CatTemplate[[#This Row],[Year20]]))</f>
        <v>0</v>
      </c>
      <c r="DB196" s="57">
        <f>IF(ISBLANK(CatTemplate[[#This Row],[St. unit effort]]),0,(CatTemplate[[#This Row],[St. unit effort]] * CatTemplate[[#This Row],[Year1]])*8/ParRatePM)</f>
        <v>0</v>
      </c>
      <c r="DC196" s="57">
        <f>IF(ISBLANK(CatTemplate[[#This Row],[St. unit effort]]),0,(CatTemplate[[#This Row],[St. unit effort]] * CatTemplate[[#This Row],[Year2]])*8/ParRatePM)</f>
        <v>0</v>
      </c>
      <c r="DD196" s="57">
        <f>IF(ISBLANK(CatTemplate[[#This Row],[St. unit effort]]),0,(CatTemplate[[#This Row],[St. unit effort]] * CatTemplate[[#This Row],[Year3]])*8/ParRatePM)</f>
        <v>0</v>
      </c>
      <c r="DE196" s="57">
        <f>IF(ISBLANK(CatTemplate[[#This Row],[St. unit effort]]),0,(CatTemplate[[#This Row],[St. unit effort]] * CatTemplate[[#This Row],[Year4]])*8/ParRatePM)</f>
        <v>0</v>
      </c>
      <c r="DF196" s="57">
        <f>IF(ISBLANK(CatTemplate[[#This Row],[St. unit effort]]),0,(CatTemplate[[#This Row],[St. unit effort]] * CatTemplate[[#This Row],[Year5]])*8/ParRatePM)</f>
        <v>0</v>
      </c>
      <c r="DG196" s="57">
        <f>IF(ISBLANK(CatTemplate[[#This Row],[St. unit effort]]),0,(CatTemplate[[#This Row],[St. unit effort]] * CatTemplate[[#This Row],[Year6]])*8/ParRatePM)</f>
        <v>0</v>
      </c>
      <c r="DH196" s="57">
        <f>IF(ISBLANK(CatTemplate[[#This Row],[St. unit effort]]),0,(CatTemplate[[#This Row],[St. unit effort]] * CatTemplate[[#This Row],[Year7]])*8/ParRatePM)</f>
        <v>0</v>
      </c>
      <c r="DI196" s="57">
        <f>IF(ISBLANK(CatTemplate[[#This Row],[St. unit effort]]),0,(CatTemplate[[#This Row],[St. unit effort]] * CatTemplate[[#This Row],[Year8]])*8/ParRatePM)</f>
        <v>0</v>
      </c>
      <c r="DJ196" s="57">
        <f>IF(ISBLANK(CatTemplate[[#This Row],[St. unit effort]]),0,(CatTemplate[[#This Row],[St. unit effort]] * CatTemplate[[#This Row],[Year9]])*8/ParRatePM)</f>
        <v>0</v>
      </c>
      <c r="DK196" s="57">
        <f>IF(ISBLANK(CatTemplate[[#This Row],[St. unit effort]]),0,(CatTemplate[[#This Row],[St. unit effort]] * CatTemplate[[#This Row],[Year10]])*8/ParRatePM)</f>
        <v>0</v>
      </c>
      <c r="DL196" s="57">
        <f>IF(ISBLANK(CatTemplate[[#This Row],[St. unit effort]]),0,(CatTemplate[[#This Row],[St. unit effort]] * CatTemplate[[#This Row],[Year11]])*8/ParRatePM)</f>
        <v>0</v>
      </c>
      <c r="DM196" s="57">
        <f>IF(ISBLANK(CatTemplate[[#This Row],[St. unit effort]]),0,(CatTemplate[[#This Row],[St. unit effort]] * CatTemplate[[#This Row],[Year12]])*8/ParRatePM)</f>
        <v>0</v>
      </c>
      <c r="DN196" s="57">
        <f>IF(ISBLANK(CatTemplate[[#This Row],[St. unit effort]]),0,(CatTemplate[[#This Row],[St. unit effort]] * CatTemplate[[#This Row],[Year13]])*8/ParRatePM)</f>
        <v>0</v>
      </c>
      <c r="DO196" s="57">
        <f>IF(ISBLANK(CatTemplate[[#This Row],[St. unit effort]]),0,(CatTemplate[[#This Row],[St. unit effort]] * CatTemplate[[#This Row],[Year14]])*8/ParRatePM)</f>
        <v>0</v>
      </c>
      <c r="DP196" s="57">
        <f>IF(ISBLANK(CatTemplate[[#This Row],[St. unit effort]]),0,(CatTemplate[[#This Row],[St. unit effort]] * CatTemplate[[#This Row],[Year15]])*8/ParRatePM)</f>
        <v>0</v>
      </c>
      <c r="DQ196" s="57">
        <f>IF(ISBLANK(CatTemplate[[#This Row],[St. unit effort]]),0,(CatTemplate[[#This Row],[St. unit effort]] * CatTemplate[[#This Row],[Year16]])*8/ParRatePM)</f>
        <v>0</v>
      </c>
      <c r="DR196" s="57">
        <f>IF(ISBLANK(CatTemplate[[#This Row],[St. unit effort]]),0,(CatTemplate[[#This Row],[St. unit effort]] * CatTemplate[[#This Row],[Year17]])*8/ParRatePM)</f>
        <v>0</v>
      </c>
      <c r="DS196" s="57">
        <f>IF(ISBLANK(CatTemplate[[#This Row],[St. unit effort]]),0,(CatTemplate[[#This Row],[St. unit effort]] * CatTemplate[[#This Row],[Year18]])*8/ParRatePM)</f>
        <v>0</v>
      </c>
      <c r="DT196" s="57">
        <f>IF(ISBLANK(CatTemplate[[#This Row],[St. unit effort]]),0,(CatTemplate[[#This Row],[St. unit effort]] * CatTemplate[[#This Row],[Year19]])*8/ParRatePM)</f>
        <v>0</v>
      </c>
      <c r="DU196" s="57">
        <f>IF(ISBLANK(CatTemplate[[#This Row],[St. unit effort]]),0,(CatTemplate[[#This Row],[St. unit effort]] * CatTemplate[[#This Row],[Year20]])*8/ParRatePM)</f>
        <v>0</v>
      </c>
      <c r="DV196" s="54">
        <f>SUM(CatTemplate[[#This Row],[PM1]:[PM20]])</f>
        <v>0</v>
      </c>
      <c r="DW196" s="56">
        <f t="shared" si="65"/>
        <v>0</v>
      </c>
      <c r="DX196" s="56">
        <f t="shared" si="65"/>
        <v>0</v>
      </c>
      <c r="DY196" s="56">
        <f t="shared" si="65"/>
        <v>0</v>
      </c>
      <c r="DZ196" s="56">
        <f t="shared" si="65"/>
        <v>0</v>
      </c>
      <c r="EA196" s="56">
        <f t="shared" si="65"/>
        <v>0</v>
      </c>
      <c r="EB196" s="56">
        <f t="shared" si="65"/>
        <v>0</v>
      </c>
      <c r="EC196" s="56">
        <f t="shared" si="65"/>
        <v>0</v>
      </c>
      <c r="ED196" s="56">
        <f t="shared" si="65"/>
        <v>0</v>
      </c>
      <c r="EE196" s="56">
        <f t="shared" si="65"/>
        <v>0</v>
      </c>
      <c r="EF196" s="56">
        <f t="shared" si="65"/>
        <v>0</v>
      </c>
      <c r="EG196" s="56">
        <f t="shared" si="65"/>
        <v>0</v>
      </c>
      <c r="EH196" s="56">
        <f t="shared" si="65"/>
        <v>0</v>
      </c>
      <c r="EI196" s="56">
        <f t="shared" si="65"/>
        <v>0</v>
      </c>
      <c r="EJ196" s="56">
        <f t="shared" si="65"/>
        <v>0</v>
      </c>
      <c r="EK196" s="56">
        <f t="shared" si="65"/>
        <v>0</v>
      </c>
      <c r="EL196" s="56">
        <f t="shared" si="65"/>
        <v>0</v>
      </c>
      <c r="EM196" s="56">
        <f t="shared" si="63"/>
        <v>0</v>
      </c>
      <c r="EN196" s="56">
        <f t="shared" si="63"/>
        <v>0</v>
      </c>
      <c r="EO196" s="56">
        <f t="shared" si="63"/>
        <v>0</v>
      </c>
      <c r="EP196" s="56">
        <f t="shared" si="63"/>
        <v>0</v>
      </c>
      <c r="EQ196" s="30">
        <f>CatTemplate[[#This Row],[Eq. unit cost]] * CatTemplate[[#This Row],[Eq. quantity]]</f>
        <v>0</v>
      </c>
      <c r="ER196" s="30">
        <f>CatTemplate[[#This Row],[Cons. unit cost]] *CatTemplate[[#This Row],[Cons. quantity]]</f>
        <v>0</v>
      </c>
      <c r="ES196" s="30">
        <f>CatTemplate[[#This Row],[Oth. unit cost]] *CatTemplate[[#This Row],[Oth. quantity]]</f>
        <v>0</v>
      </c>
      <c r="ET196" s="55">
        <f>SUM(CatTemplate[[#This Row],[CO1]:[CO20]])</f>
        <v>0</v>
      </c>
      <c r="EU196" s="56">
        <f t="shared" si="66"/>
        <v>0</v>
      </c>
      <c r="EV196" s="56">
        <f t="shared" si="66"/>
        <v>0</v>
      </c>
      <c r="EW196" s="56">
        <f t="shared" si="66"/>
        <v>0</v>
      </c>
      <c r="EX196" s="56">
        <f t="shared" si="66"/>
        <v>0</v>
      </c>
      <c r="EY196" s="56">
        <f t="shared" si="66"/>
        <v>0</v>
      </c>
      <c r="EZ196" s="56">
        <f t="shared" si="66"/>
        <v>0</v>
      </c>
      <c r="FA196" s="56">
        <f t="shared" si="66"/>
        <v>0</v>
      </c>
      <c r="FB196" s="56">
        <f t="shared" si="66"/>
        <v>0</v>
      </c>
      <c r="FC196" s="56">
        <f t="shared" si="66"/>
        <v>0</v>
      </c>
      <c r="FD196" s="56">
        <f t="shared" si="66"/>
        <v>0</v>
      </c>
      <c r="FE196" s="56">
        <f t="shared" si="66"/>
        <v>0</v>
      </c>
      <c r="FF196" s="56">
        <f t="shared" si="66"/>
        <v>0</v>
      </c>
      <c r="FG196" s="56">
        <f t="shared" si="66"/>
        <v>0</v>
      </c>
      <c r="FH196" s="56">
        <f t="shared" si="66"/>
        <v>0</v>
      </c>
      <c r="FI196" s="56">
        <f t="shared" si="66"/>
        <v>0</v>
      </c>
      <c r="FJ196" s="56">
        <f t="shared" si="66"/>
        <v>0</v>
      </c>
      <c r="FK196" s="56">
        <f t="shared" si="64"/>
        <v>0</v>
      </c>
      <c r="FL196" s="56">
        <f t="shared" si="64"/>
        <v>0</v>
      </c>
      <c r="FM196" s="56">
        <f t="shared" si="64"/>
        <v>0</v>
      </c>
      <c r="FN196" s="56">
        <f t="shared" si="64"/>
        <v>0</v>
      </c>
      <c r="FO196" s="58">
        <f>SUM(CatTemplate[[#This Row],[CS1]:[CS20]])</f>
        <v>0</v>
      </c>
      <c r="FP196" s="59">
        <f>CatTemplate[[#This Row],[Total Oth. cost]]+CatTemplate[[#This Row],[Total St. Cost]]</f>
        <v>0</v>
      </c>
      <c r="FQ196" s="33" t="e">
        <f t="shared" si="49"/>
        <v>#VALUE!</v>
      </c>
      <c r="FR196" s="33" t="e">
        <f t="shared" si="50"/>
        <v>#VALUE!</v>
      </c>
      <c r="FS196" s="30" t="e">
        <f>(CatTemplate[[#This Row],[CO1]] + CatTemplate[[#This Row],[CS1]]) * (1 + getRateOHFinal) * getRateMarkupFinal</f>
        <v>#VALUE!</v>
      </c>
      <c r="FT196" s="30" t="e">
        <f>(CatTemplate[[#This Row],[CO2]] + CatTemplate[[#This Row],[CS2]]) * (1 + getRateOHFinal) * getRateMarkupFinal</f>
        <v>#VALUE!</v>
      </c>
      <c r="FU196" s="30" t="e">
        <f>(CatTemplate[[#This Row],[CO3]] + CatTemplate[[#This Row],[CS3]]) * (1 + getRateOHFinal) * getRateMarkupFinal</f>
        <v>#VALUE!</v>
      </c>
      <c r="FV196" s="30" t="e">
        <f>(CatTemplate[[#This Row],[CO4]] + CatTemplate[[#This Row],[CS4]]) * (1 + getRateOHFinal) * getRateMarkupFinal</f>
        <v>#VALUE!</v>
      </c>
      <c r="FW196" s="30" t="e">
        <f>(CatTemplate[[#This Row],[CO5]] + CatTemplate[[#This Row],[CS5]]) * (1 + getRateOHFinal) * getRateMarkupFinal</f>
        <v>#VALUE!</v>
      </c>
      <c r="FX196" s="30" t="e">
        <f>(CatTemplate[[#This Row],[CO6]] + CatTemplate[[#This Row],[CS6]]) * (1 + getRateOHFinal) * getRateMarkupFinal</f>
        <v>#VALUE!</v>
      </c>
      <c r="FY196" s="30" t="e">
        <f>(CatTemplate[[#This Row],[CO7]] + CatTemplate[[#This Row],[CS7]]) * (1 + getRateOHFinal) * getRateMarkupFinal</f>
        <v>#VALUE!</v>
      </c>
      <c r="FZ196" s="30" t="e">
        <f>(CatTemplate[[#This Row],[CO8]] + CatTemplate[[#This Row],[CS8]]) * (1 + getRateOHFinal) * getRateMarkupFinal</f>
        <v>#VALUE!</v>
      </c>
      <c r="GA196" s="30" t="e">
        <f>(CatTemplate[[#This Row],[CO9]] + CatTemplate[[#This Row],[CS9]]) * (1 + getRateOHFinal) * getRateMarkupFinal</f>
        <v>#VALUE!</v>
      </c>
      <c r="GB196" s="30" t="e">
        <f>(CatTemplate[[#This Row],[CO10]] + CatTemplate[[#This Row],[CS10]]) * (1 + getRateOHFinal) * getRateMarkupFinal</f>
        <v>#VALUE!</v>
      </c>
      <c r="GC196" s="30" t="e">
        <f>(CatTemplate[[#This Row],[CO11]] + CatTemplate[[#This Row],[CS11]]) * (1 + getRateOHFinal) * getRateMarkupFinal</f>
        <v>#VALUE!</v>
      </c>
      <c r="GD196" s="30" t="e">
        <f>(CatTemplate[[#This Row],[CO12]] + CatTemplate[[#This Row],[CS12]]) * (1 + getRateOHFinal) * getRateMarkupFinal</f>
        <v>#VALUE!</v>
      </c>
      <c r="GE196" s="30" t="e">
        <f>(CatTemplate[[#This Row],[CO13]] + CatTemplate[[#This Row],[CS13]]) * (1 + getRateOHFinal) * getRateMarkupFinal</f>
        <v>#VALUE!</v>
      </c>
      <c r="GF196" s="30" t="e">
        <f>(CatTemplate[[#This Row],[CO14]] + CatTemplate[[#This Row],[CS14]]) * (1 + getRateOHFinal) * getRateMarkupFinal</f>
        <v>#VALUE!</v>
      </c>
      <c r="GG196" s="30" t="e">
        <f>(CatTemplate[[#This Row],[CO15]] + CatTemplate[[#This Row],[CS15]]) * (1 + getRateOHFinal) * getRateMarkupFinal</f>
        <v>#VALUE!</v>
      </c>
      <c r="GH196" s="30" t="e">
        <f>(CatTemplate[[#This Row],[CO16]] + CatTemplate[[#This Row],[CS16]]) * (1 + getRateOHFinal) * getRateMarkupFinal</f>
        <v>#VALUE!</v>
      </c>
      <c r="GI196" s="30" t="e">
        <f>(CatTemplate[[#This Row],[CO17]] + CatTemplate[[#This Row],[CS17]]) * (1 + getRateOHFinal) * getRateMarkupFinal</f>
        <v>#VALUE!</v>
      </c>
      <c r="GJ196" s="30" t="e">
        <f>(CatTemplate[[#This Row],[CO18]] + CatTemplate[[#This Row],[CS18]]) * (1 + getRateOHFinal) * getRateMarkupFinal</f>
        <v>#VALUE!</v>
      </c>
      <c r="GK196" s="30" t="e">
        <f>(CatTemplate[[#This Row],[CO19]] + CatTemplate[[#This Row],[CS19]]) * (1 + getRateOHFinal) * getRateMarkupFinal</f>
        <v>#VALUE!</v>
      </c>
      <c r="GL196" s="30" t="e">
        <f>(CatTemplate[[#This Row],[CO20]] + CatTemplate[[#This Row],[CS20]]) * (1 + getRateOHFinal) * getRateMarkupFinal</f>
        <v>#VALUE!</v>
      </c>
      <c r="GM196" s="30" t="e">
        <f t="shared" si="51"/>
        <v>#VALUE!</v>
      </c>
      <c r="GN196" s="30" t="e">
        <f t="shared" si="52"/>
        <v>#VALUE!</v>
      </c>
      <c r="GO196" s="30" t="e">
        <f t="shared" si="53"/>
        <v>#VALUE!</v>
      </c>
      <c r="GP196" s="30" t="e">
        <f t="shared" si="54"/>
        <v>#VALUE!</v>
      </c>
      <c r="GQ196" s="30" t="e">
        <f>(CatTemplate[[#This Row],[CO1]]+CatTemplate[[#This Row],[CS1]]) * (1+ getRateOHFinal) * (1 + getRateMarkupFinal)</f>
        <v>#VALUE!</v>
      </c>
      <c r="GR196" s="30" t="e">
        <f>(CatTemplate[[#This Row],[CO2]]+CatTemplate[[#This Row],[CS2]]) * (1+ getRateOHFinal) * (1 + getRateMarkupFinal)</f>
        <v>#VALUE!</v>
      </c>
      <c r="GS196" s="30" t="e">
        <f>(CatTemplate[[#This Row],[CO3]]+CatTemplate[[#This Row],[CS3]]) * (1+ getRateOHFinal) * (1 + getRateMarkupFinal)</f>
        <v>#VALUE!</v>
      </c>
      <c r="GT196" s="30" t="e">
        <f>(CatTemplate[[#This Row],[CO4]]+CatTemplate[[#This Row],[CS4]]) * (1+ getRateOHFinal) * (1 + getRateMarkupFinal)</f>
        <v>#VALUE!</v>
      </c>
      <c r="GU196" s="30" t="e">
        <f>(CatTemplate[[#This Row],[CO5]]+CatTemplate[[#This Row],[CS5]]) * (1+ getRateOHFinal) * (1 + getRateMarkupFinal)</f>
        <v>#VALUE!</v>
      </c>
      <c r="GV196" s="30" t="e">
        <f>(CatTemplate[[#This Row],[CO6]]+CatTemplate[[#This Row],[CS6]]) * (1+ getRateOHFinal) * (1 + getRateMarkupFinal)</f>
        <v>#VALUE!</v>
      </c>
      <c r="GW196" s="30" t="e">
        <f>(CatTemplate[[#This Row],[CO7]]+CatTemplate[[#This Row],[CS7]]) * (1+ getRateOHFinal) * (1 + getRateMarkupFinal)</f>
        <v>#VALUE!</v>
      </c>
      <c r="GX196" s="30" t="e">
        <f>(CatTemplate[[#This Row],[CO8]]+CatTemplate[[#This Row],[CS8]]) * (1+ getRateOHFinal) * (1 + getRateMarkupFinal)</f>
        <v>#VALUE!</v>
      </c>
      <c r="GY196" s="30" t="e">
        <f>(CatTemplate[[#This Row],[CO9]]+CatTemplate[[#This Row],[CS9]]) * (1+ getRateOHFinal) * (1 + getRateMarkupFinal)</f>
        <v>#VALUE!</v>
      </c>
      <c r="GZ196" s="30" t="e">
        <f>(CatTemplate[[#This Row],[CO10]]+CatTemplate[[#This Row],[CS10]]) * (1+ getRateOHFinal) * (1 + getRateMarkupFinal)</f>
        <v>#VALUE!</v>
      </c>
      <c r="HA196" s="30" t="e">
        <f>(CatTemplate[[#This Row],[CO11]]+CatTemplate[[#This Row],[CS11]]) * (1+ getRateOHFinal) * (1 + getRateMarkupFinal)</f>
        <v>#VALUE!</v>
      </c>
      <c r="HB196" s="30" t="e">
        <f>(CatTemplate[[#This Row],[CO12]]+CatTemplate[[#This Row],[CS12]]) * (1+ getRateOHFinal) * (1 + getRateMarkupFinal)</f>
        <v>#VALUE!</v>
      </c>
      <c r="HC196" s="30" t="e">
        <f>(CatTemplate[[#This Row],[CO13]]+CatTemplate[[#This Row],[CS13]]) * (1+ getRateOHFinal) * (1 + getRateMarkupFinal)</f>
        <v>#VALUE!</v>
      </c>
      <c r="HD196" s="30" t="e">
        <f>(CatTemplate[[#This Row],[CO14]]+CatTemplate[[#This Row],[CS14]]) * (1+ getRateOHFinal) * (1 + getRateMarkupFinal)</f>
        <v>#VALUE!</v>
      </c>
      <c r="HE196" s="30" t="e">
        <f>(CatTemplate[[#This Row],[CO15]]+CatTemplate[[#This Row],[CS15]]) * (1+ getRateOHFinal) * (1 + getRateMarkupFinal)</f>
        <v>#VALUE!</v>
      </c>
      <c r="HF196" s="30" t="e">
        <f>(CatTemplate[[#This Row],[CO16]]+CatTemplate[[#This Row],[CS16]]) * (1+ getRateOHFinal) * (1 + getRateMarkupFinal)</f>
        <v>#VALUE!</v>
      </c>
      <c r="HG196" s="30" t="e">
        <f>(CatTemplate[[#This Row],[CO17]]+CatTemplate[[#This Row],[CS17]]) * (1+ getRateOHFinal) * (1 + getRateMarkupFinal)</f>
        <v>#VALUE!</v>
      </c>
      <c r="HH196" s="30" t="e">
        <f>(CatTemplate[[#This Row],[CO18]]+CatTemplate[[#This Row],[CS18]]) * (1+ getRateOHFinal) * (1 + getRateMarkupFinal)</f>
        <v>#VALUE!</v>
      </c>
      <c r="HI196" s="30" t="e">
        <f>(CatTemplate[[#This Row],[CO19]]+CatTemplate[[#This Row],[CS19]]) * (1+ getRateOHFinal) * (1 + getRateMarkupFinal)</f>
        <v>#VALUE!</v>
      </c>
      <c r="HJ196" s="30" t="e">
        <f>(CatTemplate[[#This Row],[CO20]]+CatTemplate[[#This Row],[CS20]]) * (1+ getRateOHFinal) * (1 + getRateMarkupFinal)</f>
        <v>#VALUE!</v>
      </c>
      <c r="HK196" s="39" t="e">
        <f>CatTemplate[[#This Row],[Total cost]]+CatTemplate[[#This Row],[OH Amount]]+CatTemplate[[#This Row],[Markup]]</f>
        <v>#VALUE!</v>
      </c>
      <c r="HL196" s="63">
        <f>IF(CatTemplate[[#This Row],[Units]]="Days",CatTemplate[[#This Row],[Project quantity]]*CatTemplate[[#This Row],[St. unit effort]],CatTemplate[[#This Row],[Project quantity]])</f>
        <v>0</v>
      </c>
      <c r="HM196" s="287">
        <f>IFERROR(CatTemplate[[#This Row],[Total Price]]/(CatTemplate[[#This Row],[Final Quantity]]),0)</f>
        <v>0</v>
      </c>
      <c r="HN196" s="261"/>
    </row>
    <row r="197" spans="2:222" x14ac:dyDescent="0.2">
      <c r="B197" s="9" t="s">
        <v>106</v>
      </c>
      <c r="C197" s="23">
        <v>4</v>
      </c>
      <c r="D197" s="10" t="s">
        <v>175</v>
      </c>
      <c r="E197" s="25">
        <v>1</v>
      </c>
      <c r="F197" s="19" t="s">
        <v>103</v>
      </c>
      <c r="G197" s="27">
        <v>2</v>
      </c>
      <c r="H197" s="18" t="s">
        <v>177</v>
      </c>
      <c r="I197" s="18" t="s">
        <v>1159</v>
      </c>
      <c r="J197" s="15"/>
      <c r="K197" s="15"/>
      <c r="L197" s="15" t="s">
        <v>422</v>
      </c>
      <c r="M197" s="15" t="s">
        <v>207</v>
      </c>
      <c r="N197" s="15" t="s">
        <v>858</v>
      </c>
      <c r="O197" s="320"/>
      <c r="P197" s="71"/>
      <c r="Q197" s="108"/>
      <c r="R197" s="73"/>
      <c r="S197" s="97"/>
      <c r="T197" s="100">
        <f>getEqUnitCost</f>
        <v>0</v>
      </c>
      <c r="U197" s="73">
        <f>getEqUnitEffort</f>
        <v>0</v>
      </c>
      <c r="V197" s="101">
        <f>getEqQuantity</f>
        <v>0</v>
      </c>
      <c r="W197" s="320"/>
      <c r="X197" s="100">
        <f>getConsUnitCost</f>
        <v>0</v>
      </c>
      <c r="Y197" s="73">
        <f>getConsUnitEffort</f>
        <v>0</v>
      </c>
      <c r="Z197" s="14">
        <f>getConsQuantity</f>
        <v>0</v>
      </c>
      <c r="AA197" s="320"/>
      <c r="AB197" s="72"/>
      <c r="AC197" s="112"/>
      <c r="AD197" s="14">
        <f>getOthQuantity</f>
        <v>0</v>
      </c>
      <c r="AE197" s="320"/>
      <c r="AF197" s="28" t="str">
        <f>IF(ISBLANK(CatTemplate[[#This Row],[Resource type]]),"",CatTemplate[[#This Row],[Resource type]])</f>
        <v/>
      </c>
      <c r="AG197" s="242">
        <f>getStaffUnitCost</f>
        <v>0</v>
      </c>
      <c r="AH197" s="113">
        <f>getStaffUnitEffort</f>
        <v>0</v>
      </c>
      <c r="AI197" s="40">
        <f>getStaffQuantity</f>
        <v>0</v>
      </c>
      <c r="AJ197" s="41">
        <f>CatTemplate[[#This Row],[St. quantity]]*8/ParRatePM</f>
        <v>0</v>
      </c>
      <c r="AK197" s="320"/>
      <c r="AL197" s="53" t="str">
        <f>CatTemplate[[#This Row],[Item type]]</f>
        <v>Items</v>
      </c>
      <c r="AM197" s="12">
        <f>SUM(CatTemplate[[#This Row],[Year1]:[Year20]])</f>
        <v>0</v>
      </c>
      <c r="AN197" s="52"/>
      <c r="AO197" s="52"/>
      <c r="AP197" s="52"/>
      <c r="AQ197" s="8"/>
      <c r="AR197" s="8"/>
      <c r="AS197" s="8"/>
      <c r="AT197" s="8"/>
      <c r="AU197" s="8"/>
      <c r="AV197" s="8"/>
      <c r="AW197" s="8"/>
      <c r="AX197" s="8"/>
      <c r="AY197" s="8"/>
      <c r="AZ197" s="8"/>
      <c r="BA197" s="8"/>
      <c r="BB197" s="8"/>
      <c r="BC197" s="8"/>
      <c r="BD197" s="8"/>
      <c r="BE197" s="8"/>
      <c r="BF197" s="8"/>
      <c r="BG197" s="36"/>
      <c r="BH197" s="320"/>
      <c r="BI197" s="37" t="str">
        <f>getCostCategory</f>
        <v>06 Operating costs</v>
      </c>
      <c r="BJ197" s="37" t="str">
        <f>getSection</f>
        <v>04 Transport</v>
      </c>
      <c r="BK197" s="32" t="str">
        <f>getObject</f>
        <v>Transport</v>
      </c>
      <c r="BL197" s="30">
        <f>IFERROR(getUnitCost * IF(CatTemplate[[#This Row],[Cost Category Comp.]]="01 Staff costs", 1,1),0)</f>
        <v>0</v>
      </c>
      <c r="BM197" s="29">
        <f>IF(AND(ISBLANK(CatTemplate[[#This Row],[Eq. unit cost]]),ISBLANK(CatTemplate[[#This Row],[Cons. unit cost]]),ISBLANK(CatTemplate[[#This Row],[Oth. unit cost]])), 0, IF(getUnitEffort =0,1,getUnitEffort) * CatTemplate[[#This Row],[Year1]])</f>
        <v>0</v>
      </c>
      <c r="BN197" s="29">
        <f>IF(AND(ISBLANK(CatTemplate[[#This Row],[Eq. unit cost]]),ISBLANK(CatTemplate[[#This Row],[Cons. unit cost]]),ISBLANK(CatTemplate[[#This Row],[Oth. unit cost]])), 0, IF(getUnitEffort =0,1,getUnitEffort) * CatTemplate[[#This Row],[Year2]])</f>
        <v>0</v>
      </c>
      <c r="BO197" s="29">
        <f>IF(AND(ISBLANK(CatTemplate[[#This Row],[Eq. unit cost]]),ISBLANK(CatTemplate[[#This Row],[Cons. unit cost]]),ISBLANK(CatTemplate[[#This Row],[Oth. unit cost]])), 0, IF(getUnitEffort =0,1,getUnitEffort) * CatTemplate[[#This Row],[Year3]])</f>
        <v>0</v>
      </c>
      <c r="BP197" s="29">
        <f>IF(AND(ISBLANK(CatTemplate[[#This Row],[Eq. unit cost]]),ISBLANK(CatTemplate[[#This Row],[Cons. unit cost]]),ISBLANK(CatTemplate[[#This Row],[Oth. unit cost]])), 0, IF(getUnitEffort =0,1,getUnitEffort) * CatTemplate[[#This Row],[Year4]])</f>
        <v>0</v>
      </c>
      <c r="BQ197" s="29">
        <f>IF(AND(ISBLANK(CatTemplate[[#This Row],[Eq. unit cost]]),ISBLANK(CatTemplate[[#This Row],[Cons. unit cost]]),ISBLANK(CatTemplate[[#This Row],[Oth. unit cost]])), 0, IF(getUnitEffort =0,1,getUnitEffort) * CatTemplate[[#This Row],[Year5]])</f>
        <v>0</v>
      </c>
      <c r="BR197" s="29">
        <f>IF(AND(ISBLANK(CatTemplate[[#This Row],[Eq. unit cost]]),ISBLANK(CatTemplate[[#This Row],[Cons. unit cost]]),ISBLANK(CatTemplate[[#This Row],[Oth. unit cost]])), 0, IF(getUnitEffort =0,1,getUnitEffort) * CatTemplate[[#This Row],[Year6]])</f>
        <v>0</v>
      </c>
      <c r="BS197" s="29">
        <f>IF(AND(ISBLANK(CatTemplate[[#This Row],[Eq. unit cost]]),ISBLANK(CatTemplate[[#This Row],[Cons. unit cost]]),ISBLANK(CatTemplate[[#This Row],[Oth. unit cost]])), 0, IF(getUnitEffort =0,1,getUnitEffort) * CatTemplate[[#This Row],[Year7]])</f>
        <v>0</v>
      </c>
      <c r="BT197" s="29">
        <f>IF(AND(ISBLANK(CatTemplate[[#This Row],[Eq. unit cost]]),ISBLANK(CatTemplate[[#This Row],[Cons. unit cost]]),ISBLANK(CatTemplate[[#This Row],[Oth. unit cost]])), 0, IF(getUnitEffort =0,1,getUnitEffort) * CatTemplate[[#This Row],[Year8]])</f>
        <v>0</v>
      </c>
      <c r="BU197" s="29">
        <f>IF(AND(ISBLANK(CatTemplate[[#This Row],[Eq. unit cost]]),ISBLANK(CatTemplate[[#This Row],[Cons. unit cost]]),ISBLANK(CatTemplate[[#This Row],[Oth. unit cost]])), 0, IF(getUnitEffort =0,1,getUnitEffort) * CatTemplate[[#This Row],[Year9]])</f>
        <v>0</v>
      </c>
      <c r="BV197" s="29">
        <f>IF(AND(ISBLANK(CatTemplate[[#This Row],[Eq. unit cost]]),ISBLANK(CatTemplate[[#This Row],[Cons. unit cost]]),ISBLANK(CatTemplate[[#This Row],[Oth. unit cost]])), 0, IF(getUnitEffort =0,1,getUnitEffort) * CatTemplate[[#This Row],[Year10]])</f>
        <v>0</v>
      </c>
      <c r="BW197" s="29">
        <f>IF(AND(ISBLANK(CatTemplate[[#This Row],[Eq. unit cost]]),ISBLANK(CatTemplate[[#This Row],[Cons. unit cost]]),ISBLANK(CatTemplate[[#This Row],[Oth. unit cost]])), 0, IF(getUnitEffort =0,1,getUnitEffort) * CatTemplate[[#This Row],[Year11]])</f>
        <v>0</v>
      </c>
      <c r="BX197" s="29">
        <f>IF(AND(ISBLANK(CatTemplate[[#This Row],[Eq. unit cost]]),ISBLANK(CatTemplate[[#This Row],[Cons. unit cost]]),ISBLANK(CatTemplate[[#This Row],[Oth. unit cost]])), 0, IF(getUnitEffort =0,1,getUnitEffort) * CatTemplate[[#This Row],[Year12]])</f>
        <v>0</v>
      </c>
      <c r="BY197" s="29">
        <f>IF(AND(ISBLANK(CatTemplate[[#This Row],[Eq. unit cost]]),ISBLANK(CatTemplate[[#This Row],[Cons. unit cost]]),ISBLANK(CatTemplate[[#This Row],[Oth. unit cost]])), 0, IF(getUnitEffort =0,1,getUnitEffort) * CatTemplate[[#This Row],[Year13]])</f>
        <v>0</v>
      </c>
      <c r="BZ197" s="29">
        <f>IF(AND(ISBLANK(CatTemplate[[#This Row],[Eq. unit cost]]),ISBLANK(CatTemplate[[#This Row],[Cons. unit cost]]),ISBLANK(CatTemplate[[#This Row],[Oth. unit cost]])), 0, IF(getUnitEffort =0,1,getUnitEffort) * CatTemplate[[#This Row],[Year14]])</f>
        <v>0</v>
      </c>
      <c r="CA197" s="29">
        <f>IF(AND(ISBLANK(CatTemplate[[#This Row],[Eq. unit cost]]),ISBLANK(CatTemplate[[#This Row],[Cons. unit cost]]),ISBLANK(CatTemplate[[#This Row],[Oth. unit cost]])), 0, IF(getUnitEffort =0,1,getUnitEffort) * CatTemplate[[#This Row],[Year15]])</f>
        <v>0</v>
      </c>
      <c r="CB197" s="29">
        <f>IF(AND(ISBLANK(CatTemplate[[#This Row],[Eq. unit cost]]),ISBLANK(CatTemplate[[#This Row],[Cons. unit cost]]),ISBLANK(CatTemplate[[#This Row],[Oth. unit cost]])), 0, IF(getUnitEffort =0,1,getUnitEffort) * CatTemplate[[#This Row],[Year16]])</f>
        <v>0</v>
      </c>
      <c r="CC197" s="29">
        <f>IF(AND(ISBLANK(CatTemplate[[#This Row],[Eq. unit cost]]),ISBLANK(CatTemplate[[#This Row],[Cons. unit cost]]),ISBLANK(CatTemplate[[#This Row],[Oth. unit cost]])), 0, IF(getUnitEffort =0,1,getUnitEffort) * CatTemplate[[#This Row],[Year17]])</f>
        <v>0</v>
      </c>
      <c r="CD197" s="29">
        <f>IF(AND(ISBLANK(CatTemplate[[#This Row],[Eq. unit cost]]),ISBLANK(CatTemplate[[#This Row],[Cons. unit cost]]),ISBLANK(CatTemplate[[#This Row],[Oth. unit cost]])), 0, IF(getUnitEffort =0,1,getUnitEffort) * CatTemplate[[#This Row],[Year18]])</f>
        <v>0</v>
      </c>
      <c r="CE197" s="29">
        <f>IF(AND(ISBLANK(CatTemplate[[#This Row],[Eq. unit cost]]),ISBLANK(CatTemplate[[#This Row],[Cons. unit cost]]),ISBLANK(CatTemplate[[#This Row],[Oth. unit cost]])), 0, IF(getUnitEffort =0,1,getUnitEffort) * CatTemplate[[#This Row],[Year19]])</f>
        <v>0</v>
      </c>
      <c r="CF197" s="29">
        <f>IF(AND(ISBLANK(CatTemplate[[#This Row],[Eq. unit cost]]),ISBLANK(CatTemplate[[#This Row],[Cons. unit cost]]),ISBLANK(CatTemplate[[#This Row],[Oth. unit cost]])), 0, IF(getUnitEffort =0,1,getUnitEffort) * CatTemplate[[#This Row],[Year20]])</f>
        <v>0</v>
      </c>
      <c r="CG197" s="45">
        <f>SUM(CatTemplate[[#This Row],[Q1]:[Q20]])</f>
        <v>0</v>
      </c>
      <c r="CH197" s="29">
        <f>IF(ISBLANK(CatTemplate[[#This Row],[St. unit effort]]),0,(CatTemplate[[#This Row],[St. unit effort]] * CatTemplate[[#This Row],[Year1]]))</f>
        <v>0</v>
      </c>
      <c r="CI197" s="29">
        <f>IF(ISBLANK(CatTemplate[[#This Row],[St. unit effort]]),0,(CatTemplate[[#This Row],[St. unit effort]] * CatTemplate[[#This Row],[Year2]]))</f>
        <v>0</v>
      </c>
      <c r="CJ197" s="29">
        <f>IF(ISBLANK(CatTemplate[[#This Row],[St. unit effort]]),0,(CatTemplate[[#This Row],[St. unit effort]] * CatTemplate[[#This Row],[Year3]]))</f>
        <v>0</v>
      </c>
      <c r="CK197" s="29">
        <f>IF(ISBLANK(CatTemplate[[#This Row],[St. unit effort]]),0,(CatTemplate[[#This Row],[St. unit effort]] * CatTemplate[[#This Row],[Year4]]))</f>
        <v>0</v>
      </c>
      <c r="CL197" s="29">
        <f>IF(ISBLANK(CatTemplate[[#This Row],[St. unit effort]]),0,(CatTemplate[[#This Row],[St. unit effort]] * CatTemplate[[#This Row],[Year5]]))</f>
        <v>0</v>
      </c>
      <c r="CM197" s="29">
        <f>IF(ISBLANK(CatTemplate[[#This Row],[St. unit effort]]),0,(CatTemplate[[#This Row],[St. unit effort]] * CatTemplate[[#This Row],[Year6]]))</f>
        <v>0</v>
      </c>
      <c r="CN197" s="29">
        <f>IF(ISBLANK(CatTemplate[[#This Row],[St. unit effort]]),0,(CatTemplate[[#This Row],[St. unit effort]] * CatTemplate[[#This Row],[Year7]]))</f>
        <v>0</v>
      </c>
      <c r="CO197" s="29">
        <f>IF(ISBLANK(CatTemplate[[#This Row],[St. unit effort]]),0,(CatTemplate[[#This Row],[St. unit effort]] * CatTemplate[[#This Row],[Year8]]))</f>
        <v>0</v>
      </c>
      <c r="CP197" s="29">
        <f>IF(ISBLANK(CatTemplate[[#This Row],[St. unit effort]]),0,(CatTemplate[[#This Row],[St. unit effort]] * CatTemplate[[#This Row],[Year9]]))</f>
        <v>0</v>
      </c>
      <c r="CQ197" s="29">
        <f>IF(ISBLANK(CatTemplate[[#This Row],[St. unit effort]]),0,(CatTemplate[[#This Row],[St. unit effort]] * CatTemplate[[#This Row],[Year10]]))</f>
        <v>0</v>
      </c>
      <c r="CR197" s="29">
        <f>IF(ISBLANK(CatTemplate[[#This Row],[St. unit effort]]),0,(CatTemplate[[#This Row],[St. unit effort]] * CatTemplate[[#This Row],[Year11]]))</f>
        <v>0</v>
      </c>
      <c r="CS197" s="29">
        <f>IF(ISBLANK(CatTemplate[[#This Row],[St. unit effort]]),0,(CatTemplate[[#This Row],[St. unit effort]] * CatTemplate[[#This Row],[Year12]]))</f>
        <v>0</v>
      </c>
      <c r="CT197" s="29">
        <f>IF(ISBLANK(CatTemplate[[#This Row],[St. unit effort]]),0,(CatTemplate[[#This Row],[St. unit effort]] * CatTemplate[[#This Row],[Year13]]))</f>
        <v>0</v>
      </c>
      <c r="CU197" s="29">
        <f>IF(ISBLANK(CatTemplate[[#This Row],[St. unit effort]]),0,(CatTemplate[[#This Row],[St. unit effort]] * CatTemplate[[#This Row],[Year14]]))</f>
        <v>0</v>
      </c>
      <c r="CV197" s="29">
        <f>IF(ISBLANK(CatTemplate[[#This Row],[St. unit effort]]),0,(CatTemplate[[#This Row],[St. unit effort]] * CatTemplate[[#This Row],[Year15]]))</f>
        <v>0</v>
      </c>
      <c r="CW197" s="29">
        <f>IF(ISBLANK(CatTemplate[[#This Row],[St. unit effort]]),0,(CatTemplate[[#This Row],[St. unit effort]] * CatTemplate[[#This Row],[Year16]]))</f>
        <v>0</v>
      </c>
      <c r="CX197" s="29">
        <f>IF(ISBLANK(CatTemplate[[#This Row],[St. unit effort]]),0,(CatTemplate[[#This Row],[St. unit effort]] * CatTemplate[[#This Row],[Year17]]))</f>
        <v>0</v>
      </c>
      <c r="CY197" s="29">
        <f>IF(ISBLANK(CatTemplate[[#This Row],[St. unit effort]]),0,(CatTemplate[[#This Row],[St. unit effort]] * CatTemplate[[#This Row],[Year18]]))</f>
        <v>0</v>
      </c>
      <c r="CZ197" s="29">
        <f>IF(ISBLANK(CatTemplate[[#This Row],[St. unit effort]]),0,(CatTemplate[[#This Row],[St. unit effort]] * CatTemplate[[#This Row],[Year19]]))</f>
        <v>0</v>
      </c>
      <c r="DA197" s="29">
        <f>IF(ISBLANK(CatTemplate[[#This Row],[St. unit effort]]),0,(CatTemplate[[#This Row],[St. unit effort]] * CatTemplate[[#This Row],[Year20]]))</f>
        <v>0</v>
      </c>
      <c r="DB197" s="57">
        <f>IF(ISBLANK(CatTemplate[[#This Row],[St. unit effort]]),0,(CatTemplate[[#This Row],[St. unit effort]] * CatTemplate[[#This Row],[Year1]])*8/ParRatePM)</f>
        <v>0</v>
      </c>
      <c r="DC197" s="57">
        <f>IF(ISBLANK(CatTemplate[[#This Row],[St. unit effort]]),0,(CatTemplate[[#This Row],[St. unit effort]] * CatTemplate[[#This Row],[Year2]])*8/ParRatePM)</f>
        <v>0</v>
      </c>
      <c r="DD197" s="57">
        <f>IF(ISBLANK(CatTemplate[[#This Row],[St. unit effort]]),0,(CatTemplate[[#This Row],[St. unit effort]] * CatTemplate[[#This Row],[Year3]])*8/ParRatePM)</f>
        <v>0</v>
      </c>
      <c r="DE197" s="57">
        <f>IF(ISBLANK(CatTemplate[[#This Row],[St. unit effort]]),0,(CatTemplate[[#This Row],[St. unit effort]] * CatTemplate[[#This Row],[Year4]])*8/ParRatePM)</f>
        <v>0</v>
      </c>
      <c r="DF197" s="57">
        <f>IF(ISBLANK(CatTemplate[[#This Row],[St. unit effort]]),0,(CatTemplate[[#This Row],[St. unit effort]] * CatTemplate[[#This Row],[Year5]])*8/ParRatePM)</f>
        <v>0</v>
      </c>
      <c r="DG197" s="57">
        <f>IF(ISBLANK(CatTemplate[[#This Row],[St. unit effort]]),0,(CatTemplate[[#This Row],[St. unit effort]] * CatTemplate[[#This Row],[Year6]])*8/ParRatePM)</f>
        <v>0</v>
      </c>
      <c r="DH197" s="57">
        <f>IF(ISBLANK(CatTemplate[[#This Row],[St. unit effort]]),0,(CatTemplate[[#This Row],[St. unit effort]] * CatTemplate[[#This Row],[Year7]])*8/ParRatePM)</f>
        <v>0</v>
      </c>
      <c r="DI197" s="57">
        <f>IF(ISBLANK(CatTemplate[[#This Row],[St. unit effort]]),0,(CatTemplate[[#This Row],[St. unit effort]] * CatTemplate[[#This Row],[Year8]])*8/ParRatePM)</f>
        <v>0</v>
      </c>
      <c r="DJ197" s="57">
        <f>IF(ISBLANK(CatTemplate[[#This Row],[St. unit effort]]),0,(CatTemplate[[#This Row],[St. unit effort]] * CatTemplate[[#This Row],[Year9]])*8/ParRatePM)</f>
        <v>0</v>
      </c>
      <c r="DK197" s="57">
        <f>IF(ISBLANK(CatTemplate[[#This Row],[St. unit effort]]),0,(CatTemplate[[#This Row],[St. unit effort]] * CatTemplate[[#This Row],[Year10]])*8/ParRatePM)</f>
        <v>0</v>
      </c>
      <c r="DL197" s="57">
        <f>IF(ISBLANK(CatTemplate[[#This Row],[St. unit effort]]),0,(CatTemplate[[#This Row],[St. unit effort]] * CatTemplate[[#This Row],[Year11]])*8/ParRatePM)</f>
        <v>0</v>
      </c>
      <c r="DM197" s="57">
        <f>IF(ISBLANK(CatTemplate[[#This Row],[St. unit effort]]),0,(CatTemplate[[#This Row],[St. unit effort]] * CatTemplate[[#This Row],[Year12]])*8/ParRatePM)</f>
        <v>0</v>
      </c>
      <c r="DN197" s="57">
        <f>IF(ISBLANK(CatTemplate[[#This Row],[St. unit effort]]),0,(CatTemplate[[#This Row],[St. unit effort]] * CatTemplate[[#This Row],[Year13]])*8/ParRatePM)</f>
        <v>0</v>
      </c>
      <c r="DO197" s="57">
        <f>IF(ISBLANK(CatTemplate[[#This Row],[St. unit effort]]),0,(CatTemplate[[#This Row],[St. unit effort]] * CatTemplate[[#This Row],[Year14]])*8/ParRatePM)</f>
        <v>0</v>
      </c>
      <c r="DP197" s="57">
        <f>IF(ISBLANK(CatTemplate[[#This Row],[St. unit effort]]),0,(CatTemplate[[#This Row],[St. unit effort]] * CatTemplate[[#This Row],[Year15]])*8/ParRatePM)</f>
        <v>0</v>
      </c>
      <c r="DQ197" s="57">
        <f>IF(ISBLANK(CatTemplate[[#This Row],[St. unit effort]]),0,(CatTemplate[[#This Row],[St. unit effort]] * CatTemplate[[#This Row],[Year16]])*8/ParRatePM)</f>
        <v>0</v>
      </c>
      <c r="DR197" s="57">
        <f>IF(ISBLANK(CatTemplate[[#This Row],[St. unit effort]]),0,(CatTemplate[[#This Row],[St. unit effort]] * CatTemplate[[#This Row],[Year17]])*8/ParRatePM)</f>
        <v>0</v>
      </c>
      <c r="DS197" s="57">
        <f>IF(ISBLANK(CatTemplate[[#This Row],[St. unit effort]]),0,(CatTemplate[[#This Row],[St. unit effort]] * CatTemplate[[#This Row],[Year18]])*8/ParRatePM)</f>
        <v>0</v>
      </c>
      <c r="DT197" s="57">
        <f>IF(ISBLANK(CatTemplate[[#This Row],[St. unit effort]]),0,(CatTemplate[[#This Row],[St. unit effort]] * CatTemplate[[#This Row],[Year19]])*8/ParRatePM)</f>
        <v>0</v>
      </c>
      <c r="DU197" s="57">
        <f>IF(ISBLANK(CatTemplate[[#This Row],[St. unit effort]]),0,(CatTemplate[[#This Row],[St. unit effort]] * CatTemplate[[#This Row],[Year20]])*8/ParRatePM)</f>
        <v>0</v>
      </c>
      <c r="DV197" s="54">
        <f>SUM(CatTemplate[[#This Row],[PM1]:[PM20]])</f>
        <v>0</v>
      </c>
      <c r="DW197" s="56">
        <f t="shared" si="65"/>
        <v>0</v>
      </c>
      <c r="DX197" s="56">
        <f t="shared" si="65"/>
        <v>0</v>
      </c>
      <c r="DY197" s="56">
        <f t="shared" si="65"/>
        <v>0</v>
      </c>
      <c r="DZ197" s="56">
        <f t="shared" si="65"/>
        <v>0</v>
      </c>
      <c r="EA197" s="56">
        <f t="shared" si="65"/>
        <v>0</v>
      </c>
      <c r="EB197" s="56">
        <f t="shared" si="65"/>
        <v>0</v>
      </c>
      <c r="EC197" s="56">
        <f t="shared" si="65"/>
        <v>0</v>
      </c>
      <c r="ED197" s="56">
        <f t="shared" si="65"/>
        <v>0</v>
      </c>
      <c r="EE197" s="56">
        <f t="shared" si="65"/>
        <v>0</v>
      </c>
      <c r="EF197" s="56">
        <f t="shared" si="65"/>
        <v>0</v>
      </c>
      <c r="EG197" s="56">
        <f t="shared" si="65"/>
        <v>0</v>
      </c>
      <c r="EH197" s="56">
        <f t="shared" si="65"/>
        <v>0</v>
      </c>
      <c r="EI197" s="56">
        <f t="shared" si="65"/>
        <v>0</v>
      </c>
      <c r="EJ197" s="56">
        <f t="shared" si="65"/>
        <v>0</v>
      </c>
      <c r="EK197" s="56">
        <f t="shared" si="65"/>
        <v>0</v>
      </c>
      <c r="EL197" s="56">
        <f t="shared" si="65"/>
        <v>0</v>
      </c>
      <c r="EM197" s="56">
        <f t="shared" si="63"/>
        <v>0</v>
      </c>
      <c r="EN197" s="56">
        <f t="shared" si="63"/>
        <v>0</v>
      </c>
      <c r="EO197" s="56">
        <f t="shared" si="63"/>
        <v>0</v>
      </c>
      <c r="EP197" s="56">
        <f t="shared" si="63"/>
        <v>0</v>
      </c>
      <c r="EQ197" s="30">
        <f>CatTemplate[[#This Row],[Eq. unit cost]] * CatTemplate[[#This Row],[Eq. quantity]]</f>
        <v>0</v>
      </c>
      <c r="ER197" s="30">
        <f>CatTemplate[[#This Row],[Cons. unit cost]] *CatTemplate[[#This Row],[Cons. quantity]]</f>
        <v>0</v>
      </c>
      <c r="ES197" s="30">
        <f>CatTemplate[[#This Row],[Oth. unit cost]] *CatTemplate[[#This Row],[Oth. quantity]]</f>
        <v>0</v>
      </c>
      <c r="ET197" s="55">
        <f>SUM(CatTemplate[[#This Row],[CO1]:[CO20]])</f>
        <v>0</v>
      </c>
      <c r="EU197" s="56">
        <f t="shared" si="66"/>
        <v>0</v>
      </c>
      <c r="EV197" s="56">
        <f t="shared" si="66"/>
        <v>0</v>
      </c>
      <c r="EW197" s="56">
        <f t="shared" si="66"/>
        <v>0</v>
      </c>
      <c r="EX197" s="56">
        <f t="shared" si="66"/>
        <v>0</v>
      </c>
      <c r="EY197" s="56">
        <f t="shared" si="66"/>
        <v>0</v>
      </c>
      <c r="EZ197" s="56">
        <f t="shared" si="66"/>
        <v>0</v>
      </c>
      <c r="FA197" s="56">
        <f t="shared" si="66"/>
        <v>0</v>
      </c>
      <c r="FB197" s="56">
        <f t="shared" si="66"/>
        <v>0</v>
      </c>
      <c r="FC197" s="56">
        <f t="shared" si="66"/>
        <v>0</v>
      </c>
      <c r="FD197" s="56">
        <f t="shared" si="66"/>
        <v>0</v>
      </c>
      <c r="FE197" s="56">
        <f t="shared" si="66"/>
        <v>0</v>
      </c>
      <c r="FF197" s="56">
        <f t="shared" si="66"/>
        <v>0</v>
      </c>
      <c r="FG197" s="56">
        <f t="shared" si="66"/>
        <v>0</v>
      </c>
      <c r="FH197" s="56">
        <f t="shared" si="66"/>
        <v>0</v>
      </c>
      <c r="FI197" s="56">
        <f t="shared" si="66"/>
        <v>0</v>
      </c>
      <c r="FJ197" s="56">
        <f t="shared" si="66"/>
        <v>0</v>
      </c>
      <c r="FK197" s="56">
        <f t="shared" si="64"/>
        <v>0</v>
      </c>
      <c r="FL197" s="56">
        <f t="shared" si="64"/>
        <v>0</v>
      </c>
      <c r="FM197" s="56">
        <f t="shared" si="64"/>
        <v>0</v>
      </c>
      <c r="FN197" s="56">
        <f t="shared" si="64"/>
        <v>0</v>
      </c>
      <c r="FO197" s="58">
        <f>SUM(CatTemplate[[#This Row],[CS1]:[CS20]])</f>
        <v>0</v>
      </c>
      <c r="FP197" s="59">
        <f>CatTemplate[[#This Row],[Total Oth. cost]]+CatTemplate[[#This Row],[Total St. Cost]]</f>
        <v>0</v>
      </c>
      <c r="FQ197" s="33" t="e">
        <f t="shared" si="49"/>
        <v>#VALUE!</v>
      </c>
      <c r="FR197" s="33" t="e">
        <f t="shared" si="50"/>
        <v>#VALUE!</v>
      </c>
      <c r="FS197" s="30" t="e">
        <f>(CatTemplate[[#This Row],[CO1]] + CatTemplate[[#This Row],[CS1]]) * (1 + getRateOHFinal) * getRateMarkupFinal</f>
        <v>#VALUE!</v>
      </c>
      <c r="FT197" s="30" t="e">
        <f>(CatTemplate[[#This Row],[CO2]] + CatTemplate[[#This Row],[CS2]]) * (1 + getRateOHFinal) * getRateMarkupFinal</f>
        <v>#VALUE!</v>
      </c>
      <c r="FU197" s="30" t="e">
        <f>(CatTemplate[[#This Row],[CO3]] + CatTemplate[[#This Row],[CS3]]) * (1 + getRateOHFinal) * getRateMarkupFinal</f>
        <v>#VALUE!</v>
      </c>
      <c r="FV197" s="30" t="e">
        <f>(CatTemplate[[#This Row],[CO4]] + CatTemplate[[#This Row],[CS4]]) * (1 + getRateOHFinal) * getRateMarkupFinal</f>
        <v>#VALUE!</v>
      </c>
      <c r="FW197" s="30" t="e">
        <f>(CatTemplate[[#This Row],[CO5]] + CatTemplate[[#This Row],[CS5]]) * (1 + getRateOHFinal) * getRateMarkupFinal</f>
        <v>#VALUE!</v>
      </c>
      <c r="FX197" s="30" t="e">
        <f>(CatTemplate[[#This Row],[CO6]] + CatTemplate[[#This Row],[CS6]]) * (1 + getRateOHFinal) * getRateMarkupFinal</f>
        <v>#VALUE!</v>
      </c>
      <c r="FY197" s="30" t="e">
        <f>(CatTemplate[[#This Row],[CO7]] + CatTemplate[[#This Row],[CS7]]) * (1 + getRateOHFinal) * getRateMarkupFinal</f>
        <v>#VALUE!</v>
      </c>
      <c r="FZ197" s="30" t="e">
        <f>(CatTemplate[[#This Row],[CO8]] + CatTemplate[[#This Row],[CS8]]) * (1 + getRateOHFinal) * getRateMarkupFinal</f>
        <v>#VALUE!</v>
      </c>
      <c r="GA197" s="30" t="e">
        <f>(CatTemplate[[#This Row],[CO9]] + CatTemplate[[#This Row],[CS9]]) * (1 + getRateOHFinal) * getRateMarkupFinal</f>
        <v>#VALUE!</v>
      </c>
      <c r="GB197" s="30" t="e">
        <f>(CatTemplate[[#This Row],[CO10]] + CatTemplate[[#This Row],[CS10]]) * (1 + getRateOHFinal) * getRateMarkupFinal</f>
        <v>#VALUE!</v>
      </c>
      <c r="GC197" s="30" t="e">
        <f>(CatTemplate[[#This Row],[CO11]] + CatTemplate[[#This Row],[CS11]]) * (1 + getRateOHFinal) * getRateMarkupFinal</f>
        <v>#VALUE!</v>
      </c>
      <c r="GD197" s="30" t="e">
        <f>(CatTemplate[[#This Row],[CO12]] + CatTemplate[[#This Row],[CS12]]) * (1 + getRateOHFinal) * getRateMarkupFinal</f>
        <v>#VALUE!</v>
      </c>
      <c r="GE197" s="30" t="e">
        <f>(CatTemplate[[#This Row],[CO13]] + CatTemplate[[#This Row],[CS13]]) * (1 + getRateOHFinal) * getRateMarkupFinal</f>
        <v>#VALUE!</v>
      </c>
      <c r="GF197" s="30" t="e">
        <f>(CatTemplate[[#This Row],[CO14]] + CatTemplate[[#This Row],[CS14]]) * (1 + getRateOHFinal) * getRateMarkupFinal</f>
        <v>#VALUE!</v>
      </c>
      <c r="GG197" s="30" t="e">
        <f>(CatTemplate[[#This Row],[CO15]] + CatTemplate[[#This Row],[CS15]]) * (1 + getRateOHFinal) * getRateMarkupFinal</f>
        <v>#VALUE!</v>
      </c>
      <c r="GH197" s="30" t="e">
        <f>(CatTemplate[[#This Row],[CO16]] + CatTemplate[[#This Row],[CS16]]) * (1 + getRateOHFinal) * getRateMarkupFinal</f>
        <v>#VALUE!</v>
      </c>
      <c r="GI197" s="30" t="e">
        <f>(CatTemplate[[#This Row],[CO17]] + CatTemplate[[#This Row],[CS17]]) * (1 + getRateOHFinal) * getRateMarkupFinal</f>
        <v>#VALUE!</v>
      </c>
      <c r="GJ197" s="30" t="e">
        <f>(CatTemplate[[#This Row],[CO18]] + CatTemplate[[#This Row],[CS18]]) * (1 + getRateOHFinal) * getRateMarkupFinal</f>
        <v>#VALUE!</v>
      </c>
      <c r="GK197" s="30" t="e">
        <f>(CatTemplate[[#This Row],[CO19]] + CatTemplate[[#This Row],[CS19]]) * (1 + getRateOHFinal) * getRateMarkupFinal</f>
        <v>#VALUE!</v>
      </c>
      <c r="GL197" s="30" t="e">
        <f>(CatTemplate[[#This Row],[CO20]] + CatTemplate[[#This Row],[CS20]]) * (1 + getRateOHFinal) * getRateMarkupFinal</f>
        <v>#VALUE!</v>
      </c>
      <c r="GM197" s="30" t="e">
        <f t="shared" si="51"/>
        <v>#VALUE!</v>
      </c>
      <c r="GN197" s="30" t="e">
        <f t="shared" si="52"/>
        <v>#VALUE!</v>
      </c>
      <c r="GO197" s="30" t="e">
        <f t="shared" si="53"/>
        <v>#VALUE!</v>
      </c>
      <c r="GP197" s="30" t="e">
        <f t="shared" si="54"/>
        <v>#VALUE!</v>
      </c>
      <c r="GQ197" s="30" t="e">
        <f>(CatTemplate[[#This Row],[CO1]]+CatTemplate[[#This Row],[CS1]]) * (1+ getRateOHFinal) * (1 + getRateMarkupFinal)</f>
        <v>#VALUE!</v>
      </c>
      <c r="GR197" s="30" t="e">
        <f>(CatTemplate[[#This Row],[CO2]]+CatTemplate[[#This Row],[CS2]]) * (1+ getRateOHFinal) * (1 + getRateMarkupFinal)</f>
        <v>#VALUE!</v>
      </c>
      <c r="GS197" s="30" t="e">
        <f>(CatTemplate[[#This Row],[CO3]]+CatTemplate[[#This Row],[CS3]]) * (1+ getRateOHFinal) * (1 + getRateMarkupFinal)</f>
        <v>#VALUE!</v>
      </c>
      <c r="GT197" s="30" t="e">
        <f>(CatTemplate[[#This Row],[CO4]]+CatTemplate[[#This Row],[CS4]]) * (1+ getRateOHFinal) * (1 + getRateMarkupFinal)</f>
        <v>#VALUE!</v>
      </c>
      <c r="GU197" s="30" t="e">
        <f>(CatTemplate[[#This Row],[CO5]]+CatTemplate[[#This Row],[CS5]]) * (1+ getRateOHFinal) * (1 + getRateMarkupFinal)</f>
        <v>#VALUE!</v>
      </c>
      <c r="GV197" s="30" t="e">
        <f>(CatTemplate[[#This Row],[CO6]]+CatTemplate[[#This Row],[CS6]]) * (1+ getRateOHFinal) * (1 + getRateMarkupFinal)</f>
        <v>#VALUE!</v>
      </c>
      <c r="GW197" s="30" t="e">
        <f>(CatTemplate[[#This Row],[CO7]]+CatTemplate[[#This Row],[CS7]]) * (1+ getRateOHFinal) * (1 + getRateMarkupFinal)</f>
        <v>#VALUE!</v>
      </c>
      <c r="GX197" s="30" t="e">
        <f>(CatTemplate[[#This Row],[CO8]]+CatTemplate[[#This Row],[CS8]]) * (1+ getRateOHFinal) * (1 + getRateMarkupFinal)</f>
        <v>#VALUE!</v>
      </c>
      <c r="GY197" s="30" t="e">
        <f>(CatTemplate[[#This Row],[CO9]]+CatTemplate[[#This Row],[CS9]]) * (1+ getRateOHFinal) * (1 + getRateMarkupFinal)</f>
        <v>#VALUE!</v>
      </c>
      <c r="GZ197" s="30" t="e">
        <f>(CatTemplate[[#This Row],[CO10]]+CatTemplate[[#This Row],[CS10]]) * (1+ getRateOHFinal) * (1 + getRateMarkupFinal)</f>
        <v>#VALUE!</v>
      </c>
      <c r="HA197" s="30" t="e">
        <f>(CatTemplate[[#This Row],[CO11]]+CatTemplate[[#This Row],[CS11]]) * (1+ getRateOHFinal) * (1 + getRateMarkupFinal)</f>
        <v>#VALUE!</v>
      </c>
      <c r="HB197" s="30" t="e">
        <f>(CatTemplate[[#This Row],[CO12]]+CatTemplate[[#This Row],[CS12]]) * (1+ getRateOHFinal) * (1 + getRateMarkupFinal)</f>
        <v>#VALUE!</v>
      </c>
      <c r="HC197" s="30" t="e">
        <f>(CatTemplate[[#This Row],[CO13]]+CatTemplate[[#This Row],[CS13]]) * (1+ getRateOHFinal) * (1 + getRateMarkupFinal)</f>
        <v>#VALUE!</v>
      </c>
      <c r="HD197" s="30" t="e">
        <f>(CatTemplate[[#This Row],[CO14]]+CatTemplate[[#This Row],[CS14]]) * (1+ getRateOHFinal) * (1 + getRateMarkupFinal)</f>
        <v>#VALUE!</v>
      </c>
      <c r="HE197" s="30" t="e">
        <f>(CatTemplate[[#This Row],[CO15]]+CatTemplate[[#This Row],[CS15]]) * (1+ getRateOHFinal) * (1 + getRateMarkupFinal)</f>
        <v>#VALUE!</v>
      </c>
      <c r="HF197" s="30" t="e">
        <f>(CatTemplate[[#This Row],[CO16]]+CatTemplate[[#This Row],[CS16]]) * (1+ getRateOHFinal) * (1 + getRateMarkupFinal)</f>
        <v>#VALUE!</v>
      </c>
      <c r="HG197" s="30" t="e">
        <f>(CatTemplate[[#This Row],[CO17]]+CatTemplate[[#This Row],[CS17]]) * (1+ getRateOHFinal) * (1 + getRateMarkupFinal)</f>
        <v>#VALUE!</v>
      </c>
      <c r="HH197" s="30" t="e">
        <f>(CatTemplate[[#This Row],[CO18]]+CatTemplate[[#This Row],[CS18]]) * (1+ getRateOHFinal) * (1 + getRateMarkupFinal)</f>
        <v>#VALUE!</v>
      </c>
      <c r="HI197" s="30" t="e">
        <f>(CatTemplate[[#This Row],[CO19]]+CatTemplate[[#This Row],[CS19]]) * (1+ getRateOHFinal) * (1 + getRateMarkupFinal)</f>
        <v>#VALUE!</v>
      </c>
      <c r="HJ197" s="30" t="e">
        <f>(CatTemplate[[#This Row],[CO20]]+CatTemplate[[#This Row],[CS20]]) * (1+ getRateOHFinal) * (1 + getRateMarkupFinal)</f>
        <v>#VALUE!</v>
      </c>
      <c r="HK197" s="39" t="e">
        <f>CatTemplate[[#This Row],[Total cost]]+CatTemplate[[#This Row],[OH Amount]]+CatTemplate[[#This Row],[Markup]]</f>
        <v>#VALUE!</v>
      </c>
      <c r="HL197" s="63">
        <f>IF(CatTemplate[[#This Row],[Units]]="Days",CatTemplate[[#This Row],[Project quantity]]*CatTemplate[[#This Row],[St. unit effort]],CatTemplate[[#This Row],[Project quantity]])</f>
        <v>0</v>
      </c>
      <c r="HM197" s="287">
        <f>IFERROR(CatTemplate[[#This Row],[Total Price]]/(CatTemplate[[#This Row],[Final Quantity]]),0)</f>
        <v>0</v>
      </c>
      <c r="HN197" s="261"/>
    </row>
    <row r="198" spans="2:222" x14ac:dyDescent="0.2">
      <c r="B198" s="9" t="s">
        <v>106</v>
      </c>
      <c r="C198" s="23">
        <v>4</v>
      </c>
      <c r="D198" s="10" t="s">
        <v>175</v>
      </c>
      <c r="E198" s="25">
        <v>1</v>
      </c>
      <c r="F198" s="19" t="s">
        <v>103</v>
      </c>
      <c r="G198" s="27">
        <v>3</v>
      </c>
      <c r="H198" s="18" t="s">
        <v>177</v>
      </c>
      <c r="I198" s="18" t="s">
        <v>1159</v>
      </c>
      <c r="J198" s="15"/>
      <c r="K198" s="15"/>
      <c r="L198" s="15" t="s">
        <v>422</v>
      </c>
      <c r="M198" s="15" t="s">
        <v>207</v>
      </c>
      <c r="N198" s="15" t="s">
        <v>858</v>
      </c>
      <c r="O198" s="320"/>
      <c r="P198" s="71"/>
      <c r="Q198" s="108"/>
      <c r="R198" s="73"/>
      <c r="S198" s="97"/>
      <c r="T198" s="100">
        <f>getEqUnitCost</f>
        <v>0</v>
      </c>
      <c r="U198" s="73">
        <f>getEqUnitEffort</f>
        <v>0</v>
      </c>
      <c r="V198" s="101">
        <f>getEqQuantity</f>
        <v>0</v>
      </c>
      <c r="W198" s="320"/>
      <c r="X198" s="100">
        <f>getConsUnitCost</f>
        <v>0</v>
      </c>
      <c r="Y198" s="73">
        <f>getConsUnitEffort</f>
        <v>0</v>
      </c>
      <c r="Z198" s="14">
        <f>getConsQuantity</f>
        <v>0</v>
      </c>
      <c r="AA198" s="320"/>
      <c r="AB198" s="72"/>
      <c r="AC198" s="112"/>
      <c r="AD198" s="14">
        <f>getOthQuantity</f>
        <v>0</v>
      </c>
      <c r="AE198" s="320"/>
      <c r="AF198" s="28" t="str">
        <f>IF(ISBLANK(CatTemplate[[#This Row],[Resource type]]),"",CatTemplate[[#This Row],[Resource type]])</f>
        <v/>
      </c>
      <c r="AG198" s="242">
        <f>getStaffUnitCost</f>
        <v>0</v>
      </c>
      <c r="AH198" s="113">
        <f>getStaffUnitEffort</f>
        <v>0</v>
      </c>
      <c r="AI198" s="40">
        <f>getStaffQuantity</f>
        <v>0</v>
      </c>
      <c r="AJ198" s="41">
        <f>CatTemplate[[#This Row],[St. quantity]]*8/ParRatePM</f>
        <v>0</v>
      </c>
      <c r="AK198" s="320"/>
      <c r="AL198" s="53" t="str">
        <f>CatTemplate[[#This Row],[Item type]]</f>
        <v>Items</v>
      </c>
      <c r="AM198" s="12">
        <f>SUM(CatTemplate[[#This Row],[Year1]:[Year20]])</f>
        <v>0</v>
      </c>
      <c r="AN198" s="52"/>
      <c r="AO198" s="52"/>
      <c r="AP198" s="52"/>
      <c r="AQ198" s="8"/>
      <c r="AR198" s="8"/>
      <c r="AS198" s="8"/>
      <c r="AT198" s="8"/>
      <c r="AU198" s="8"/>
      <c r="AV198" s="8"/>
      <c r="AW198" s="8"/>
      <c r="AX198" s="8"/>
      <c r="AY198" s="8"/>
      <c r="AZ198" s="8"/>
      <c r="BA198" s="8"/>
      <c r="BB198" s="8"/>
      <c r="BC198" s="8"/>
      <c r="BD198" s="8"/>
      <c r="BE198" s="8"/>
      <c r="BF198" s="8"/>
      <c r="BG198" s="36"/>
      <c r="BH198" s="320"/>
      <c r="BI198" s="37" t="str">
        <f>getCostCategory</f>
        <v>06 Operating costs</v>
      </c>
      <c r="BJ198" s="37" t="str">
        <f>getSection</f>
        <v>04 Transport</v>
      </c>
      <c r="BK198" s="32" t="str">
        <f>getObject</f>
        <v>Transport</v>
      </c>
      <c r="BL198" s="30">
        <f>IFERROR(getUnitCost * IF(CatTemplate[[#This Row],[Cost Category Comp.]]="01 Staff costs", 1,1),0)</f>
        <v>0</v>
      </c>
      <c r="BM198" s="29">
        <f>IF(AND(ISBLANK(CatTemplate[[#This Row],[Eq. unit cost]]),ISBLANK(CatTemplate[[#This Row],[Cons. unit cost]]),ISBLANK(CatTemplate[[#This Row],[Oth. unit cost]])), 0, IF(getUnitEffort =0,1,getUnitEffort) * CatTemplate[[#This Row],[Year1]])</f>
        <v>0</v>
      </c>
      <c r="BN198" s="29">
        <f>IF(AND(ISBLANK(CatTemplate[[#This Row],[Eq. unit cost]]),ISBLANK(CatTemplate[[#This Row],[Cons. unit cost]]),ISBLANK(CatTemplate[[#This Row],[Oth. unit cost]])), 0, IF(getUnitEffort =0,1,getUnitEffort) * CatTemplate[[#This Row],[Year2]])</f>
        <v>0</v>
      </c>
      <c r="BO198" s="29">
        <f>IF(AND(ISBLANK(CatTemplate[[#This Row],[Eq. unit cost]]),ISBLANK(CatTemplate[[#This Row],[Cons. unit cost]]),ISBLANK(CatTemplate[[#This Row],[Oth. unit cost]])), 0, IF(getUnitEffort =0,1,getUnitEffort) * CatTemplate[[#This Row],[Year3]])</f>
        <v>0</v>
      </c>
      <c r="BP198" s="29">
        <f>IF(AND(ISBLANK(CatTemplate[[#This Row],[Eq. unit cost]]),ISBLANK(CatTemplate[[#This Row],[Cons. unit cost]]),ISBLANK(CatTemplate[[#This Row],[Oth. unit cost]])), 0, IF(getUnitEffort =0,1,getUnitEffort) * CatTemplate[[#This Row],[Year4]])</f>
        <v>0</v>
      </c>
      <c r="BQ198" s="29">
        <f>IF(AND(ISBLANK(CatTemplate[[#This Row],[Eq. unit cost]]),ISBLANK(CatTemplate[[#This Row],[Cons. unit cost]]),ISBLANK(CatTemplate[[#This Row],[Oth. unit cost]])), 0, IF(getUnitEffort =0,1,getUnitEffort) * CatTemplate[[#This Row],[Year5]])</f>
        <v>0</v>
      </c>
      <c r="BR198" s="29">
        <f>IF(AND(ISBLANK(CatTemplate[[#This Row],[Eq. unit cost]]),ISBLANK(CatTemplate[[#This Row],[Cons. unit cost]]),ISBLANK(CatTemplate[[#This Row],[Oth. unit cost]])), 0, IF(getUnitEffort =0,1,getUnitEffort) * CatTemplate[[#This Row],[Year6]])</f>
        <v>0</v>
      </c>
      <c r="BS198" s="29">
        <f>IF(AND(ISBLANK(CatTemplate[[#This Row],[Eq. unit cost]]),ISBLANK(CatTemplate[[#This Row],[Cons. unit cost]]),ISBLANK(CatTemplate[[#This Row],[Oth. unit cost]])), 0, IF(getUnitEffort =0,1,getUnitEffort) * CatTemplate[[#This Row],[Year7]])</f>
        <v>0</v>
      </c>
      <c r="BT198" s="29">
        <f>IF(AND(ISBLANK(CatTemplate[[#This Row],[Eq. unit cost]]),ISBLANK(CatTemplate[[#This Row],[Cons. unit cost]]),ISBLANK(CatTemplate[[#This Row],[Oth. unit cost]])), 0, IF(getUnitEffort =0,1,getUnitEffort) * CatTemplate[[#This Row],[Year8]])</f>
        <v>0</v>
      </c>
      <c r="BU198" s="29">
        <f>IF(AND(ISBLANK(CatTemplate[[#This Row],[Eq. unit cost]]),ISBLANK(CatTemplate[[#This Row],[Cons. unit cost]]),ISBLANK(CatTemplate[[#This Row],[Oth. unit cost]])), 0, IF(getUnitEffort =0,1,getUnitEffort) * CatTemplate[[#This Row],[Year9]])</f>
        <v>0</v>
      </c>
      <c r="BV198" s="29">
        <f>IF(AND(ISBLANK(CatTemplate[[#This Row],[Eq. unit cost]]),ISBLANK(CatTemplate[[#This Row],[Cons. unit cost]]),ISBLANK(CatTemplate[[#This Row],[Oth. unit cost]])), 0, IF(getUnitEffort =0,1,getUnitEffort) * CatTemplate[[#This Row],[Year10]])</f>
        <v>0</v>
      </c>
      <c r="BW198" s="29">
        <f>IF(AND(ISBLANK(CatTemplate[[#This Row],[Eq. unit cost]]),ISBLANK(CatTemplate[[#This Row],[Cons. unit cost]]),ISBLANK(CatTemplate[[#This Row],[Oth. unit cost]])), 0, IF(getUnitEffort =0,1,getUnitEffort) * CatTemplate[[#This Row],[Year11]])</f>
        <v>0</v>
      </c>
      <c r="BX198" s="29">
        <f>IF(AND(ISBLANK(CatTemplate[[#This Row],[Eq. unit cost]]),ISBLANK(CatTemplate[[#This Row],[Cons. unit cost]]),ISBLANK(CatTemplate[[#This Row],[Oth. unit cost]])), 0, IF(getUnitEffort =0,1,getUnitEffort) * CatTemplate[[#This Row],[Year12]])</f>
        <v>0</v>
      </c>
      <c r="BY198" s="29">
        <f>IF(AND(ISBLANK(CatTemplate[[#This Row],[Eq. unit cost]]),ISBLANK(CatTemplate[[#This Row],[Cons. unit cost]]),ISBLANK(CatTemplate[[#This Row],[Oth. unit cost]])), 0, IF(getUnitEffort =0,1,getUnitEffort) * CatTemplate[[#This Row],[Year13]])</f>
        <v>0</v>
      </c>
      <c r="BZ198" s="29">
        <f>IF(AND(ISBLANK(CatTemplate[[#This Row],[Eq. unit cost]]),ISBLANK(CatTemplate[[#This Row],[Cons. unit cost]]),ISBLANK(CatTemplate[[#This Row],[Oth. unit cost]])), 0, IF(getUnitEffort =0,1,getUnitEffort) * CatTemplate[[#This Row],[Year14]])</f>
        <v>0</v>
      </c>
      <c r="CA198" s="29">
        <f>IF(AND(ISBLANK(CatTemplate[[#This Row],[Eq. unit cost]]),ISBLANK(CatTemplate[[#This Row],[Cons. unit cost]]),ISBLANK(CatTemplate[[#This Row],[Oth. unit cost]])), 0, IF(getUnitEffort =0,1,getUnitEffort) * CatTemplate[[#This Row],[Year15]])</f>
        <v>0</v>
      </c>
      <c r="CB198" s="29">
        <f>IF(AND(ISBLANK(CatTemplate[[#This Row],[Eq. unit cost]]),ISBLANK(CatTemplate[[#This Row],[Cons. unit cost]]),ISBLANK(CatTemplate[[#This Row],[Oth. unit cost]])), 0, IF(getUnitEffort =0,1,getUnitEffort) * CatTemplate[[#This Row],[Year16]])</f>
        <v>0</v>
      </c>
      <c r="CC198" s="29">
        <f>IF(AND(ISBLANK(CatTemplate[[#This Row],[Eq. unit cost]]),ISBLANK(CatTemplate[[#This Row],[Cons. unit cost]]),ISBLANK(CatTemplate[[#This Row],[Oth. unit cost]])), 0, IF(getUnitEffort =0,1,getUnitEffort) * CatTemplate[[#This Row],[Year17]])</f>
        <v>0</v>
      </c>
      <c r="CD198" s="29">
        <f>IF(AND(ISBLANK(CatTemplate[[#This Row],[Eq. unit cost]]),ISBLANK(CatTemplate[[#This Row],[Cons. unit cost]]),ISBLANK(CatTemplate[[#This Row],[Oth. unit cost]])), 0, IF(getUnitEffort =0,1,getUnitEffort) * CatTemplate[[#This Row],[Year18]])</f>
        <v>0</v>
      </c>
      <c r="CE198" s="29">
        <f>IF(AND(ISBLANK(CatTemplate[[#This Row],[Eq. unit cost]]),ISBLANK(CatTemplate[[#This Row],[Cons. unit cost]]),ISBLANK(CatTemplate[[#This Row],[Oth. unit cost]])), 0, IF(getUnitEffort =0,1,getUnitEffort) * CatTemplate[[#This Row],[Year19]])</f>
        <v>0</v>
      </c>
      <c r="CF198" s="29">
        <f>IF(AND(ISBLANK(CatTemplate[[#This Row],[Eq. unit cost]]),ISBLANK(CatTemplate[[#This Row],[Cons. unit cost]]),ISBLANK(CatTemplate[[#This Row],[Oth. unit cost]])), 0, IF(getUnitEffort =0,1,getUnitEffort) * CatTemplate[[#This Row],[Year20]])</f>
        <v>0</v>
      </c>
      <c r="CG198" s="45">
        <f>SUM(CatTemplate[[#This Row],[Q1]:[Q20]])</f>
        <v>0</v>
      </c>
      <c r="CH198" s="29">
        <f>IF(ISBLANK(CatTemplate[[#This Row],[St. unit effort]]),0,(CatTemplate[[#This Row],[St. unit effort]] * CatTemplate[[#This Row],[Year1]]))</f>
        <v>0</v>
      </c>
      <c r="CI198" s="29">
        <f>IF(ISBLANK(CatTemplate[[#This Row],[St. unit effort]]),0,(CatTemplate[[#This Row],[St. unit effort]] * CatTemplate[[#This Row],[Year2]]))</f>
        <v>0</v>
      </c>
      <c r="CJ198" s="29">
        <f>IF(ISBLANK(CatTemplate[[#This Row],[St. unit effort]]),0,(CatTemplate[[#This Row],[St. unit effort]] * CatTemplate[[#This Row],[Year3]]))</f>
        <v>0</v>
      </c>
      <c r="CK198" s="29">
        <f>IF(ISBLANK(CatTemplate[[#This Row],[St. unit effort]]),0,(CatTemplate[[#This Row],[St. unit effort]] * CatTemplate[[#This Row],[Year4]]))</f>
        <v>0</v>
      </c>
      <c r="CL198" s="29">
        <f>IF(ISBLANK(CatTemplate[[#This Row],[St. unit effort]]),0,(CatTemplate[[#This Row],[St. unit effort]] * CatTemplate[[#This Row],[Year5]]))</f>
        <v>0</v>
      </c>
      <c r="CM198" s="29">
        <f>IF(ISBLANK(CatTemplate[[#This Row],[St. unit effort]]),0,(CatTemplate[[#This Row],[St. unit effort]] * CatTemplate[[#This Row],[Year6]]))</f>
        <v>0</v>
      </c>
      <c r="CN198" s="29">
        <f>IF(ISBLANK(CatTemplate[[#This Row],[St. unit effort]]),0,(CatTemplate[[#This Row],[St. unit effort]] * CatTemplate[[#This Row],[Year7]]))</f>
        <v>0</v>
      </c>
      <c r="CO198" s="29">
        <f>IF(ISBLANK(CatTemplate[[#This Row],[St. unit effort]]),0,(CatTemplate[[#This Row],[St. unit effort]] * CatTemplate[[#This Row],[Year8]]))</f>
        <v>0</v>
      </c>
      <c r="CP198" s="29">
        <f>IF(ISBLANK(CatTemplate[[#This Row],[St. unit effort]]),0,(CatTemplate[[#This Row],[St. unit effort]] * CatTemplate[[#This Row],[Year9]]))</f>
        <v>0</v>
      </c>
      <c r="CQ198" s="29">
        <f>IF(ISBLANK(CatTemplate[[#This Row],[St. unit effort]]),0,(CatTemplate[[#This Row],[St. unit effort]] * CatTemplate[[#This Row],[Year10]]))</f>
        <v>0</v>
      </c>
      <c r="CR198" s="29">
        <f>IF(ISBLANK(CatTemplate[[#This Row],[St. unit effort]]),0,(CatTemplate[[#This Row],[St. unit effort]] * CatTemplate[[#This Row],[Year11]]))</f>
        <v>0</v>
      </c>
      <c r="CS198" s="29">
        <f>IF(ISBLANK(CatTemplate[[#This Row],[St. unit effort]]),0,(CatTemplate[[#This Row],[St. unit effort]] * CatTemplate[[#This Row],[Year12]]))</f>
        <v>0</v>
      </c>
      <c r="CT198" s="29">
        <f>IF(ISBLANK(CatTemplate[[#This Row],[St. unit effort]]),0,(CatTemplate[[#This Row],[St. unit effort]] * CatTemplate[[#This Row],[Year13]]))</f>
        <v>0</v>
      </c>
      <c r="CU198" s="29">
        <f>IF(ISBLANK(CatTemplate[[#This Row],[St. unit effort]]),0,(CatTemplate[[#This Row],[St. unit effort]] * CatTemplate[[#This Row],[Year14]]))</f>
        <v>0</v>
      </c>
      <c r="CV198" s="29">
        <f>IF(ISBLANK(CatTemplate[[#This Row],[St. unit effort]]),0,(CatTemplate[[#This Row],[St. unit effort]] * CatTemplate[[#This Row],[Year15]]))</f>
        <v>0</v>
      </c>
      <c r="CW198" s="29">
        <f>IF(ISBLANK(CatTemplate[[#This Row],[St. unit effort]]),0,(CatTemplate[[#This Row],[St. unit effort]] * CatTemplate[[#This Row],[Year16]]))</f>
        <v>0</v>
      </c>
      <c r="CX198" s="29">
        <f>IF(ISBLANK(CatTemplate[[#This Row],[St. unit effort]]),0,(CatTemplate[[#This Row],[St. unit effort]] * CatTemplate[[#This Row],[Year17]]))</f>
        <v>0</v>
      </c>
      <c r="CY198" s="29">
        <f>IF(ISBLANK(CatTemplate[[#This Row],[St. unit effort]]),0,(CatTemplate[[#This Row],[St. unit effort]] * CatTemplate[[#This Row],[Year18]]))</f>
        <v>0</v>
      </c>
      <c r="CZ198" s="29">
        <f>IF(ISBLANK(CatTemplate[[#This Row],[St. unit effort]]),0,(CatTemplate[[#This Row],[St. unit effort]] * CatTemplate[[#This Row],[Year19]]))</f>
        <v>0</v>
      </c>
      <c r="DA198" s="29">
        <f>IF(ISBLANK(CatTemplate[[#This Row],[St. unit effort]]),0,(CatTemplate[[#This Row],[St. unit effort]] * CatTemplate[[#This Row],[Year20]]))</f>
        <v>0</v>
      </c>
      <c r="DB198" s="57">
        <f>IF(ISBLANK(CatTemplate[[#This Row],[St. unit effort]]),0,(CatTemplate[[#This Row],[St. unit effort]] * CatTemplate[[#This Row],[Year1]])*8/ParRatePM)</f>
        <v>0</v>
      </c>
      <c r="DC198" s="57">
        <f>IF(ISBLANK(CatTemplate[[#This Row],[St. unit effort]]),0,(CatTemplate[[#This Row],[St. unit effort]] * CatTemplate[[#This Row],[Year2]])*8/ParRatePM)</f>
        <v>0</v>
      </c>
      <c r="DD198" s="57">
        <f>IF(ISBLANK(CatTemplate[[#This Row],[St. unit effort]]),0,(CatTemplate[[#This Row],[St. unit effort]] * CatTemplate[[#This Row],[Year3]])*8/ParRatePM)</f>
        <v>0</v>
      </c>
      <c r="DE198" s="57">
        <f>IF(ISBLANK(CatTemplate[[#This Row],[St. unit effort]]),0,(CatTemplate[[#This Row],[St. unit effort]] * CatTemplate[[#This Row],[Year4]])*8/ParRatePM)</f>
        <v>0</v>
      </c>
      <c r="DF198" s="57">
        <f>IF(ISBLANK(CatTemplate[[#This Row],[St. unit effort]]),0,(CatTemplate[[#This Row],[St. unit effort]] * CatTemplate[[#This Row],[Year5]])*8/ParRatePM)</f>
        <v>0</v>
      </c>
      <c r="DG198" s="57">
        <f>IF(ISBLANK(CatTemplate[[#This Row],[St. unit effort]]),0,(CatTemplate[[#This Row],[St. unit effort]] * CatTemplate[[#This Row],[Year6]])*8/ParRatePM)</f>
        <v>0</v>
      </c>
      <c r="DH198" s="57">
        <f>IF(ISBLANK(CatTemplate[[#This Row],[St. unit effort]]),0,(CatTemplate[[#This Row],[St. unit effort]] * CatTemplate[[#This Row],[Year7]])*8/ParRatePM)</f>
        <v>0</v>
      </c>
      <c r="DI198" s="57">
        <f>IF(ISBLANK(CatTemplate[[#This Row],[St. unit effort]]),0,(CatTemplate[[#This Row],[St. unit effort]] * CatTemplate[[#This Row],[Year8]])*8/ParRatePM)</f>
        <v>0</v>
      </c>
      <c r="DJ198" s="57">
        <f>IF(ISBLANK(CatTemplate[[#This Row],[St. unit effort]]),0,(CatTemplate[[#This Row],[St. unit effort]] * CatTemplate[[#This Row],[Year9]])*8/ParRatePM)</f>
        <v>0</v>
      </c>
      <c r="DK198" s="57">
        <f>IF(ISBLANK(CatTemplate[[#This Row],[St. unit effort]]),0,(CatTemplate[[#This Row],[St. unit effort]] * CatTemplate[[#This Row],[Year10]])*8/ParRatePM)</f>
        <v>0</v>
      </c>
      <c r="DL198" s="57">
        <f>IF(ISBLANK(CatTemplate[[#This Row],[St. unit effort]]),0,(CatTemplate[[#This Row],[St. unit effort]] * CatTemplate[[#This Row],[Year11]])*8/ParRatePM)</f>
        <v>0</v>
      </c>
      <c r="DM198" s="57">
        <f>IF(ISBLANK(CatTemplate[[#This Row],[St. unit effort]]),0,(CatTemplate[[#This Row],[St. unit effort]] * CatTemplate[[#This Row],[Year12]])*8/ParRatePM)</f>
        <v>0</v>
      </c>
      <c r="DN198" s="57">
        <f>IF(ISBLANK(CatTemplate[[#This Row],[St. unit effort]]),0,(CatTemplate[[#This Row],[St. unit effort]] * CatTemplate[[#This Row],[Year13]])*8/ParRatePM)</f>
        <v>0</v>
      </c>
      <c r="DO198" s="57">
        <f>IF(ISBLANK(CatTemplate[[#This Row],[St. unit effort]]),0,(CatTemplate[[#This Row],[St. unit effort]] * CatTemplate[[#This Row],[Year14]])*8/ParRatePM)</f>
        <v>0</v>
      </c>
      <c r="DP198" s="57">
        <f>IF(ISBLANK(CatTemplate[[#This Row],[St. unit effort]]),0,(CatTemplate[[#This Row],[St. unit effort]] * CatTemplate[[#This Row],[Year15]])*8/ParRatePM)</f>
        <v>0</v>
      </c>
      <c r="DQ198" s="57">
        <f>IF(ISBLANK(CatTemplate[[#This Row],[St. unit effort]]),0,(CatTemplate[[#This Row],[St. unit effort]] * CatTemplate[[#This Row],[Year16]])*8/ParRatePM)</f>
        <v>0</v>
      </c>
      <c r="DR198" s="57">
        <f>IF(ISBLANK(CatTemplate[[#This Row],[St. unit effort]]),0,(CatTemplate[[#This Row],[St. unit effort]] * CatTemplate[[#This Row],[Year17]])*8/ParRatePM)</f>
        <v>0</v>
      </c>
      <c r="DS198" s="57">
        <f>IF(ISBLANK(CatTemplate[[#This Row],[St. unit effort]]),0,(CatTemplate[[#This Row],[St. unit effort]] * CatTemplate[[#This Row],[Year18]])*8/ParRatePM)</f>
        <v>0</v>
      </c>
      <c r="DT198" s="57">
        <f>IF(ISBLANK(CatTemplate[[#This Row],[St. unit effort]]),0,(CatTemplate[[#This Row],[St. unit effort]] * CatTemplate[[#This Row],[Year19]])*8/ParRatePM)</f>
        <v>0</v>
      </c>
      <c r="DU198" s="57">
        <f>IF(ISBLANK(CatTemplate[[#This Row],[St. unit effort]]),0,(CatTemplate[[#This Row],[St. unit effort]] * CatTemplate[[#This Row],[Year20]])*8/ParRatePM)</f>
        <v>0</v>
      </c>
      <c r="DV198" s="54">
        <f>SUM(CatTemplate[[#This Row],[PM1]:[PM20]])</f>
        <v>0</v>
      </c>
      <c r="DW198" s="56">
        <f t="shared" si="65"/>
        <v>0</v>
      </c>
      <c r="DX198" s="56">
        <f t="shared" si="65"/>
        <v>0</v>
      </c>
      <c r="DY198" s="56">
        <f t="shared" si="65"/>
        <v>0</v>
      </c>
      <c r="DZ198" s="56">
        <f t="shared" si="65"/>
        <v>0</v>
      </c>
      <c r="EA198" s="56">
        <f t="shared" si="65"/>
        <v>0</v>
      </c>
      <c r="EB198" s="56">
        <f t="shared" si="65"/>
        <v>0</v>
      </c>
      <c r="EC198" s="56">
        <f t="shared" si="65"/>
        <v>0</v>
      </c>
      <c r="ED198" s="56">
        <f t="shared" si="65"/>
        <v>0</v>
      </c>
      <c r="EE198" s="56">
        <f t="shared" si="65"/>
        <v>0</v>
      </c>
      <c r="EF198" s="56">
        <f t="shared" si="65"/>
        <v>0</v>
      </c>
      <c r="EG198" s="56">
        <f t="shared" si="65"/>
        <v>0</v>
      </c>
      <c r="EH198" s="56">
        <f t="shared" si="65"/>
        <v>0</v>
      </c>
      <c r="EI198" s="56">
        <f t="shared" si="65"/>
        <v>0</v>
      </c>
      <c r="EJ198" s="56">
        <f t="shared" si="65"/>
        <v>0</v>
      </c>
      <c r="EK198" s="56">
        <f t="shared" si="65"/>
        <v>0</v>
      </c>
      <c r="EL198" s="56">
        <f t="shared" ref="EL198:EP213" si="67">getCost(COLUMN(), ROW(), "Other")</f>
        <v>0</v>
      </c>
      <c r="EM198" s="56">
        <f t="shared" si="67"/>
        <v>0</v>
      </c>
      <c r="EN198" s="56">
        <f t="shared" si="67"/>
        <v>0</v>
      </c>
      <c r="EO198" s="56">
        <f t="shared" si="67"/>
        <v>0</v>
      </c>
      <c r="EP198" s="56">
        <f t="shared" si="67"/>
        <v>0</v>
      </c>
      <c r="EQ198" s="30">
        <f>CatTemplate[[#This Row],[Eq. unit cost]] * CatTemplate[[#This Row],[Eq. quantity]]</f>
        <v>0</v>
      </c>
      <c r="ER198" s="30">
        <f>CatTemplate[[#This Row],[Cons. unit cost]] *CatTemplate[[#This Row],[Cons. quantity]]</f>
        <v>0</v>
      </c>
      <c r="ES198" s="30">
        <f>CatTemplate[[#This Row],[Oth. unit cost]] *CatTemplate[[#This Row],[Oth. quantity]]</f>
        <v>0</v>
      </c>
      <c r="ET198" s="55">
        <f>SUM(CatTemplate[[#This Row],[CO1]:[CO20]])</f>
        <v>0</v>
      </c>
      <c r="EU198" s="56">
        <f t="shared" si="66"/>
        <v>0</v>
      </c>
      <c r="EV198" s="56">
        <f t="shared" si="66"/>
        <v>0</v>
      </c>
      <c r="EW198" s="56">
        <f t="shared" si="66"/>
        <v>0</v>
      </c>
      <c r="EX198" s="56">
        <f t="shared" si="66"/>
        <v>0</v>
      </c>
      <c r="EY198" s="56">
        <f t="shared" si="66"/>
        <v>0</v>
      </c>
      <c r="EZ198" s="56">
        <f t="shared" si="66"/>
        <v>0</v>
      </c>
      <c r="FA198" s="56">
        <f t="shared" si="66"/>
        <v>0</v>
      </c>
      <c r="FB198" s="56">
        <f t="shared" si="66"/>
        <v>0</v>
      </c>
      <c r="FC198" s="56">
        <f t="shared" si="66"/>
        <v>0</v>
      </c>
      <c r="FD198" s="56">
        <f t="shared" si="66"/>
        <v>0</v>
      </c>
      <c r="FE198" s="56">
        <f t="shared" si="66"/>
        <v>0</v>
      </c>
      <c r="FF198" s="56">
        <f t="shared" si="66"/>
        <v>0</v>
      </c>
      <c r="FG198" s="56">
        <f t="shared" si="66"/>
        <v>0</v>
      </c>
      <c r="FH198" s="56">
        <f t="shared" si="66"/>
        <v>0</v>
      </c>
      <c r="FI198" s="56">
        <f t="shared" si="66"/>
        <v>0</v>
      </c>
      <c r="FJ198" s="56">
        <f t="shared" ref="FJ198:FN213" si="68">getCost(COLUMN(), ROW(), "Staff")</f>
        <v>0</v>
      </c>
      <c r="FK198" s="56">
        <f t="shared" si="68"/>
        <v>0</v>
      </c>
      <c r="FL198" s="56">
        <f t="shared" si="68"/>
        <v>0</v>
      </c>
      <c r="FM198" s="56">
        <f t="shared" si="68"/>
        <v>0</v>
      </c>
      <c r="FN198" s="56">
        <f t="shared" si="68"/>
        <v>0</v>
      </c>
      <c r="FO198" s="58">
        <f>SUM(CatTemplate[[#This Row],[CS1]:[CS20]])</f>
        <v>0</v>
      </c>
      <c r="FP198" s="59">
        <f>CatTemplate[[#This Row],[Total Oth. cost]]+CatTemplate[[#This Row],[Total St. Cost]]</f>
        <v>0</v>
      </c>
      <c r="FQ198" s="33" t="e">
        <f t="shared" si="49"/>
        <v>#VALUE!</v>
      </c>
      <c r="FR198" s="33" t="e">
        <f t="shared" si="50"/>
        <v>#VALUE!</v>
      </c>
      <c r="FS198" s="30" t="e">
        <f>(CatTemplate[[#This Row],[CO1]] + CatTemplate[[#This Row],[CS1]]) * (1 + getRateOHFinal) * getRateMarkupFinal</f>
        <v>#VALUE!</v>
      </c>
      <c r="FT198" s="30" t="e">
        <f>(CatTemplate[[#This Row],[CO2]] + CatTemplate[[#This Row],[CS2]]) * (1 + getRateOHFinal) * getRateMarkupFinal</f>
        <v>#VALUE!</v>
      </c>
      <c r="FU198" s="30" t="e">
        <f>(CatTemplate[[#This Row],[CO3]] + CatTemplate[[#This Row],[CS3]]) * (1 + getRateOHFinal) * getRateMarkupFinal</f>
        <v>#VALUE!</v>
      </c>
      <c r="FV198" s="30" t="e">
        <f>(CatTemplate[[#This Row],[CO4]] + CatTemplate[[#This Row],[CS4]]) * (1 + getRateOHFinal) * getRateMarkupFinal</f>
        <v>#VALUE!</v>
      </c>
      <c r="FW198" s="30" t="e">
        <f>(CatTemplate[[#This Row],[CO5]] + CatTemplate[[#This Row],[CS5]]) * (1 + getRateOHFinal) * getRateMarkupFinal</f>
        <v>#VALUE!</v>
      </c>
      <c r="FX198" s="30" t="e">
        <f>(CatTemplate[[#This Row],[CO6]] + CatTemplate[[#This Row],[CS6]]) * (1 + getRateOHFinal) * getRateMarkupFinal</f>
        <v>#VALUE!</v>
      </c>
      <c r="FY198" s="30" t="e">
        <f>(CatTemplate[[#This Row],[CO7]] + CatTemplate[[#This Row],[CS7]]) * (1 + getRateOHFinal) * getRateMarkupFinal</f>
        <v>#VALUE!</v>
      </c>
      <c r="FZ198" s="30" t="e">
        <f>(CatTemplate[[#This Row],[CO8]] + CatTemplate[[#This Row],[CS8]]) * (1 + getRateOHFinal) * getRateMarkupFinal</f>
        <v>#VALUE!</v>
      </c>
      <c r="GA198" s="30" t="e">
        <f>(CatTemplate[[#This Row],[CO9]] + CatTemplate[[#This Row],[CS9]]) * (1 + getRateOHFinal) * getRateMarkupFinal</f>
        <v>#VALUE!</v>
      </c>
      <c r="GB198" s="30" t="e">
        <f>(CatTemplate[[#This Row],[CO10]] + CatTemplate[[#This Row],[CS10]]) * (1 + getRateOHFinal) * getRateMarkupFinal</f>
        <v>#VALUE!</v>
      </c>
      <c r="GC198" s="30" t="e">
        <f>(CatTemplate[[#This Row],[CO11]] + CatTemplate[[#This Row],[CS11]]) * (1 + getRateOHFinal) * getRateMarkupFinal</f>
        <v>#VALUE!</v>
      </c>
      <c r="GD198" s="30" t="e">
        <f>(CatTemplate[[#This Row],[CO12]] + CatTemplate[[#This Row],[CS12]]) * (1 + getRateOHFinal) * getRateMarkupFinal</f>
        <v>#VALUE!</v>
      </c>
      <c r="GE198" s="30" t="e">
        <f>(CatTemplate[[#This Row],[CO13]] + CatTemplate[[#This Row],[CS13]]) * (1 + getRateOHFinal) * getRateMarkupFinal</f>
        <v>#VALUE!</v>
      </c>
      <c r="GF198" s="30" t="e">
        <f>(CatTemplate[[#This Row],[CO14]] + CatTemplate[[#This Row],[CS14]]) * (1 + getRateOHFinal) * getRateMarkupFinal</f>
        <v>#VALUE!</v>
      </c>
      <c r="GG198" s="30" t="e">
        <f>(CatTemplate[[#This Row],[CO15]] + CatTemplate[[#This Row],[CS15]]) * (1 + getRateOHFinal) * getRateMarkupFinal</f>
        <v>#VALUE!</v>
      </c>
      <c r="GH198" s="30" t="e">
        <f>(CatTemplate[[#This Row],[CO16]] + CatTemplate[[#This Row],[CS16]]) * (1 + getRateOHFinal) * getRateMarkupFinal</f>
        <v>#VALUE!</v>
      </c>
      <c r="GI198" s="30" t="e">
        <f>(CatTemplate[[#This Row],[CO17]] + CatTemplate[[#This Row],[CS17]]) * (1 + getRateOHFinal) * getRateMarkupFinal</f>
        <v>#VALUE!</v>
      </c>
      <c r="GJ198" s="30" t="e">
        <f>(CatTemplate[[#This Row],[CO18]] + CatTemplate[[#This Row],[CS18]]) * (1 + getRateOHFinal) * getRateMarkupFinal</f>
        <v>#VALUE!</v>
      </c>
      <c r="GK198" s="30" t="e">
        <f>(CatTemplate[[#This Row],[CO19]] + CatTemplate[[#This Row],[CS19]]) * (1 + getRateOHFinal) * getRateMarkupFinal</f>
        <v>#VALUE!</v>
      </c>
      <c r="GL198" s="30" t="e">
        <f>(CatTemplate[[#This Row],[CO20]] + CatTemplate[[#This Row],[CS20]]) * (1 + getRateOHFinal) * getRateMarkupFinal</f>
        <v>#VALUE!</v>
      </c>
      <c r="GM198" s="30" t="e">
        <f t="shared" si="51"/>
        <v>#VALUE!</v>
      </c>
      <c r="GN198" s="30" t="e">
        <f t="shared" si="52"/>
        <v>#VALUE!</v>
      </c>
      <c r="GO198" s="30" t="e">
        <f t="shared" si="53"/>
        <v>#VALUE!</v>
      </c>
      <c r="GP198" s="30" t="e">
        <f t="shared" si="54"/>
        <v>#VALUE!</v>
      </c>
      <c r="GQ198" s="30" t="e">
        <f>(CatTemplate[[#This Row],[CO1]]+CatTemplate[[#This Row],[CS1]]) * (1+ getRateOHFinal) * (1 + getRateMarkupFinal)</f>
        <v>#VALUE!</v>
      </c>
      <c r="GR198" s="30" t="e">
        <f>(CatTemplate[[#This Row],[CO2]]+CatTemplate[[#This Row],[CS2]]) * (1+ getRateOHFinal) * (1 + getRateMarkupFinal)</f>
        <v>#VALUE!</v>
      </c>
      <c r="GS198" s="30" t="e">
        <f>(CatTemplate[[#This Row],[CO3]]+CatTemplate[[#This Row],[CS3]]) * (1+ getRateOHFinal) * (1 + getRateMarkupFinal)</f>
        <v>#VALUE!</v>
      </c>
      <c r="GT198" s="30" t="e">
        <f>(CatTemplate[[#This Row],[CO4]]+CatTemplate[[#This Row],[CS4]]) * (1+ getRateOHFinal) * (1 + getRateMarkupFinal)</f>
        <v>#VALUE!</v>
      </c>
      <c r="GU198" s="30" t="e">
        <f>(CatTemplate[[#This Row],[CO5]]+CatTemplate[[#This Row],[CS5]]) * (1+ getRateOHFinal) * (1 + getRateMarkupFinal)</f>
        <v>#VALUE!</v>
      </c>
      <c r="GV198" s="30" t="e">
        <f>(CatTemplate[[#This Row],[CO6]]+CatTemplate[[#This Row],[CS6]]) * (1+ getRateOHFinal) * (1 + getRateMarkupFinal)</f>
        <v>#VALUE!</v>
      </c>
      <c r="GW198" s="30" t="e">
        <f>(CatTemplate[[#This Row],[CO7]]+CatTemplate[[#This Row],[CS7]]) * (1+ getRateOHFinal) * (1 + getRateMarkupFinal)</f>
        <v>#VALUE!</v>
      </c>
      <c r="GX198" s="30" t="e">
        <f>(CatTemplate[[#This Row],[CO8]]+CatTemplate[[#This Row],[CS8]]) * (1+ getRateOHFinal) * (1 + getRateMarkupFinal)</f>
        <v>#VALUE!</v>
      </c>
      <c r="GY198" s="30" t="e">
        <f>(CatTemplate[[#This Row],[CO9]]+CatTemplate[[#This Row],[CS9]]) * (1+ getRateOHFinal) * (1 + getRateMarkupFinal)</f>
        <v>#VALUE!</v>
      </c>
      <c r="GZ198" s="30" t="e">
        <f>(CatTemplate[[#This Row],[CO10]]+CatTemplate[[#This Row],[CS10]]) * (1+ getRateOHFinal) * (1 + getRateMarkupFinal)</f>
        <v>#VALUE!</v>
      </c>
      <c r="HA198" s="30" t="e">
        <f>(CatTemplate[[#This Row],[CO11]]+CatTemplate[[#This Row],[CS11]]) * (1+ getRateOHFinal) * (1 + getRateMarkupFinal)</f>
        <v>#VALUE!</v>
      </c>
      <c r="HB198" s="30" t="e">
        <f>(CatTemplate[[#This Row],[CO12]]+CatTemplate[[#This Row],[CS12]]) * (1+ getRateOHFinal) * (1 + getRateMarkupFinal)</f>
        <v>#VALUE!</v>
      </c>
      <c r="HC198" s="30" t="e">
        <f>(CatTemplate[[#This Row],[CO13]]+CatTemplate[[#This Row],[CS13]]) * (1+ getRateOHFinal) * (1 + getRateMarkupFinal)</f>
        <v>#VALUE!</v>
      </c>
      <c r="HD198" s="30" t="e">
        <f>(CatTemplate[[#This Row],[CO14]]+CatTemplate[[#This Row],[CS14]]) * (1+ getRateOHFinal) * (1 + getRateMarkupFinal)</f>
        <v>#VALUE!</v>
      </c>
      <c r="HE198" s="30" t="e">
        <f>(CatTemplate[[#This Row],[CO15]]+CatTemplate[[#This Row],[CS15]]) * (1+ getRateOHFinal) * (1 + getRateMarkupFinal)</f>
        <v>#VALUE!</v>
      </c>
      <c r="HF198" s="30" t="e">
        <f>(CatTemplate[[#This Row],[CO16]]+CatTemplate[[#This Row],[CS16]]) * (1+ getRateOHFinal) * (1 + getRateMarkupFinal)</f>
        <v>#VALUE!</v>
      </c>
      <c r="HG198" s="30" t="e">
        <f>(CatTemplate[[#This Row],[CO17]]+CatTemplate[[#This Row],[CS17]]) * (1+ getRateOHFinal) * (1 + getRateMarkupFinal)</f>
        <v>#VALUE!</v>
      </c>
      <c r="HH198" s="30" t="e">
        <f>(CatTemplate[[#This Row],[CO18]]+CatTemplate[[#This Row],[CS18]]) * (1+ getRateOHFinal) * (1 + getRateMarkupFinal)</f>
        <v>#VALUE!</v>
      </c>
      <c r="HI198" s="30" t="e">
        <f>(CatTemplate[[#This Row],[CO19]]+CatTemplate[[#This Row],[CS19]]) * (1+ getRateOHFinal) * (1 + getRateMarkupFinal)</f>
        <v>#VALUE!</v>
      </c>
      <c r="HJ198" s="30" t="e">
        <f>(CatTemplate[[#This Row],[CO20]]+CatTemplate[[#This Row],[CS20]]) * (1+ getRateOHFinal) * (1 + getRateMarkupFinal)</f>
        <v>#VALUE!</v>
      </c>
      <c r="HK198" s="39" t="e">
        <f>CatTemplate[[#This Row],[Total cost]]+CatTemplate[[#This Row],[OH Amount]]+CatTemplate[[#This Row],[Markup]]</f>
        <v>#VALUE!</v>
      </c>
      <c r="HL198" s="63">
        <f>IF(CatTemplate[[#This Row],[Units]]="Days",CatTemplate[[#This Row],[Project quantity]]*CatTemplate[[#This Row],[St. unit effort]],CatTemplate[[#This Row],[Project quantity]])</f>
        <v>0</v>
      </c>
      <c r="HM198" s="287">
        <f>IFERROR(CatTemplate[[#This Row],[Total Price]]/(CatTemplate[[#This Row],[Final Quantity]]),0)</f>
        <v>0</v>
      </c>
      <c r="HN198" s="261"/>
    </row>
    <row r="199" spans="2:222" x14ac:dyDescent="0.2">
      <c r="B199" s="9" t="s">
        <v>106</v>
      </c>
      <c r="C199" s="23">
        <v>4</v>
      </c>
      <c r="D199" s="10" t="s">
        <v>175</v>
      </c>
      <c r="E199" s="25">
        <v>1</v>
      </c>
      <c r="F199" s="19" t="s">
        <v>103</v>
      </c>
      <c r="G199" s="27">
        <v>4</v>
      </c>
      <c r="H199" s="18" t="s">
        <v>177</v>
      </c>
      <c r="I199" s="18" t="s">
        <v>1159</v>
      </c>
      <c r="J199" s="15"/>
      <c r="K199" s="15"/>
      <c r="L199" s="15" t="s">
        <v>422</v>
      </c>
      <c r="M199" s="15" t="s">
        <v>207</v>
      </c>
      <c r="N199" s="15" t="s">
        <v>858</v>
      </c>
      <c r="O199" s="320"/>
      <c r="P199" s="71"/>
      <c r="Q199" s="108"/>
      <c r="R199" s="73"/>
      <c r="S199" s="97"/>
      <c r="T199" s="100">
        <f>getEqUnitCost</f>
        <v>0</v>
      </c>
      <c r="U199" s="73">
        <f>getEqUnitEffort</f>
        <v>0</v>
      </c>
      <c r="V199" s="101">
        <f>getEqQuantity</f>
        <v>0</v>
      </c>
      <c r="W199" s="320"/>
      <c r="X199" s="100">
        <f>getConsUnitCost</f>
        <v>0</v>
      </c>
      <c r="Y199" s="73">
        <f>getConsUnitEffort</f>
        <v>0</v>
      </c>
      <c r="Z199" s="14">
        <f>getConsQuantity</f>
        <v>0</v>
      </c>
      <c r="AA199" s="320"/>
      <c r="AB199" s="72"/>
      <c r="AC199" s="112"/>
      <c r="AD199" s="14">
        <f>getOthQuantity</f>
        <v>0</v>
      </c>
      <c r="AE199" s="320"/>
      <c r="AF199" s="28" t="str">
        <f>IF(ISBLANK(CatTemplate[[#This Row],[Resource type]]),"",CatTemplate[[#This Row],[Resource type]])</f>
        <v/>
      </c>
      <c r="AG199" s="242">
        <f>getStaffUnitCost</f>
        <v>0</v>
      </c>
      <c r="AH199" s="113">
        <f>getStaffUnitEffort</f>
        <v>0</v>
      </c>
      <c r="AI199" s="40">
        <f>getStaffQuantity</f>
        <v>0</v>
      </c>
      <c r="AJ199" s="41">
        <f>CatTemplate[[#This Row],[St. quantity]]*8/ParRatePM</f>
        <v>0</v>
      </c>
      <c r="AK199" s="320"/>
      <c r="AL199" s="53" t="str">
        <f>CatTemplate[[#This Row],[Item type]]</f>
        <v>Items</v>
      </c>
      <c r="AM199" s="12">
        <f>SUM(CatTemplate[[#This Row],[Year1]:[Year20]])</f>
        <v>0</v>
      </c>
      <c r="AN199" s="52"/>
      <c r="AO199" s="52"/>
      <c r="AP199" s="52"/>
      <c r="AQ199" s="8"/>
      <c r="AR199" s="8"/>
      <c r="AS199" s="8"/>
      <c r="AT199" s="8"/>
      <c r="AU199" s="8"/>
      <c r="AV199" s="8"/>
      <c r="AW199" s="8"/>
      <c r="AX199" s="8"/>
      <c r="AY199" s="8"/>
      <c r="AZ199" s="8"/>
      <c r="BA199" s="8"/>
      <c r="BB199" s="8"/>
      <c r="BC199" s="8"/>
      <c r="BD199" s="8"/>
      <c r="BE199" s="8"/>
      <c r="BF199" s="8"/>
      <c r="BG199" s="36"/>
      <c r="BH199" s="320"/>
      <c r="BI199" s="37" t="str">
        <f>getCostCategory</f>
        <v>06 Operating costs</v>
      </c>
      <c r="BJ199" s="37" t="str">
        <f>getSection</f>
        <v>04 Transport</v>
      </c>
      <c r="BK199" s="32" t="str">
        <f>getObject</f>
        <v>Transport</v>
      </c>
      <c r="BL199" s="30">
        <f>IFERROR(getUnitCost * IF(CatTemplate[[#This Row],[Cost Category Comp.]]="01 Staff costs", 1,1),0)</f>
        <v>0</v>
      </c>
      <c r="BM199" s="29">
        <f>IF(AND(ISBLANK(CatTemplate[[#This Row],[Eq. unit cost]]),ISBLANK(CatTemplate[[#This Row],[Cons. unit cost]]),ISBLANK(CatTemplate[[#This Row],[Oth. unit cost]])), 0, IF(getUnitEffort =0,1,getUnitEffort) * CatTemplate[[#This Row],[Year1]])</f>
        <v>0</v>
      </c>
      <c r="BN199" s="29">
        <f>IF(AND(ISBLANK(CatTemplate[[#This Row],[Eq. unit cost]]),ISBLANK(CatTemplate[[#This Row],[Cons. unit cost]]),ISBLANK(CatTemplate[[#This Row],[Oth. unit cost]])), 0, IF(getUnitEffort =0,1,getUnitEffort) * CatTemplate[[#This Row],[Year2]])</f>
        <v>0</v>
      </c>
      <c r="BO199" s="29">
        <f>IF(AND(ISBLANK(CatTemplate[[#This Row],[Eq. unit cost]]),ISBLANK(CatTemplate[[#This Row],[Cons. unit cost]]),ISBLANK(CatTemplate[[#This Row],[Oth. unit cost]])), 0, IF(getUnitEffort =0,1,getUnitEffort) * CatTemplate[[#This Row],[Year3]])</f>
        <v>0</v>
      </c>
      <c r="BP199" s="29">
        <f>IF(AND(ISBLANK(CatTemplate[[#This Row],[Eq. unit cost]]),ISBLANK(CatTemplate[[#This Row],[Cons. unit cost]]),ISBLANK(CatTemplate[[#This Row],[Oth. unit cost]])), 0, IF(getUnitEffort =0,1,getUnitEffort) * CatTemplate[[#This Row],[Year4]])</f>
        <v>0</v>
      </c>
      <c r="BQ199" s="29">
        <f>IF(AND(ISBLANK(CatTemplate[[#This Row],[Eq. unit cost]]),ISBLANK(CatTemplate[[#This Row],[Cons. unit cost]]),ISBLANK(CatTemplate[[#This Row],[Oth. unit cost]])), 0, IF(getUnitEffort =0,1,getUnitEffort) * CatTemplate[[#This Row],[Year5]])</f>
        <v>0</v>
      </c>
      <c r="BR199" s="29">
        <f>IF(AND(ISBLANK(CatTemplate[[#This Row],[Eq. unit cost]]),ISBLANK(CatTemplate[[#This Row],[Cons. unit cost]]),ISBLANK(CatTemplate[[#This Row],[Oth. unit cost]])), 0, IF(getUnitEffort =0,1,getUnitEffort) * CatTemplate[[#This Row],[Year6]])</f>
        <v>0</v>
      </c>
      <c r="BS199" s="29">
        <f>IF(AND(ISBLANK(CatTemplate[[#This Row],[Eq. unit cost]]),ISBLANK(CatTemplate[[#This Row],[Cons. unit cost]]),ISBLANK(CatTemplate[[#This Row],[Oth. unit cost]])), 0, IF(getUnitEffort =0,1,getUnitEffort) * CatTemplate[[#This Row],[Year7]])</f>
        <v>0</v>
      </c>
      <c r="BT199" s="29">
        <f>IF(AND(ISBLANK(CatTemplate[[#This Row],[Eq. unit cost]]),ISBLANK(CatTemplate[[#This Row],[Cons. unit cost]]),ISBLANK(CatTemplate[[#This Row],[Oth. unit cost]])), 0, IF(getUnitEffort =0,1,getUnitEffort) * CatTemplate[[#This Row],[Year8]])</f>
        <v>0</v>
      </c>
      <c r="BU199" s="29">
        <f>IF(AND(ISBLANK(CatTemplate[[#This Row],[Eq. unit cost]]),ISBLANK(CatTemplate[[#This Row],[Cons. unit cost]]),ISBLANK(CatTemplate[[#This Row],[Oth. unit cost]])), 0, IF(getUnitEffort =0,1,getUnitEffort) * CatTemplate[[#This Row],[Year9]])</f>
        <v>0</v>
      </c>
      <c r="BV199" s="29">
        <f>IF(AND(ISBLANK(CatTemplate[[#This Row],[Eq. unit cost]]),ISBLANK(CatTemplate[[#This Row],[Cons. unit cost]]),ISBLANK(CatTemplate[[#This Row],[Oth. unit cost]])), 0, IF(getUnitEffort =0,1,getUnitEffort) * CatTemplate[[#This Row],[Year10]])</f>
        <v>0</v>
      </c>
      <c r="BW199" s="29">
        <f>IF(AND(ISBLANK(CatTemplate[[#This Row],[Eq. unit cost]]),ISBLANK(CatTemplate[[#This Row],[Cons. unit cost]]),ISBLANK(CatTemplate[[#This Row],[Oth. unit cost]])), 0, IF(getUnitEffort =0,1,getUnitEffort) * CatTemplate[[#This Row],[Year11]])</f>
        <v>0</v>
      </c>
      <c r="BX199" s="29">
        <f>IF(AND(ISBLANK(CatTemplate[[#This Row],[Eq. unit cost]]),ISBLANK(CatTemplate[[#This Row],[Cons. unit cost]]),ISBLANK(CatTemplate[[#This Row],[Oth. unit cost]])), 0, IF(getUnitEffort =0,1,getUnitEffort) * CatTemplate[[#This Row],[Year12]])</f>
        <v>0</v>
      </c>
      <c r="BY199" s="29">
        <f>IF(AND(ISBLANK(CatTemplate[[#This Row],[Eq. unit cost]]),ISBLANK(CatTemplate[[#This Row],[Cons. unit cost]]),ISBLANK(CatTemplate[[#This Row],[Oth. unit cost]])), 0, IF(getUnitEffort =0,1,getUnitEffort) * CatTemplate[[#This Row],[Year13]])</f>
        <v>0</v>
      </c>
      <c r="BZ199" s="29">
        <f>IF(AND(ISBLANK(CatTemplate[[#This Row],[Eq. unit cost]]),ISBLANK(CatTemplate[[#This Row],[Cons. unit cost]]),ISBLANK(CatTemplate[[#This Row],[Oth. unit cost]])), 0, IF(getUnitEffort =0,1,getUnitEffort) * CatTemplate[[#This Row],[Year14]])</f>
        <v>0</v>
      </c>
      <c r="CA199" s="29">
        <f>IF(AND(ISBLANK(CatTemplate[[#This Row],[Eq. unit cost]]),ISBLANK(CatTemplate[[#This Row],[Cons. unit cost]]),ISBLANK(CatTemplate[[#This Row],[Oth. unit cost]])), 0, IF(getUnitEffort =0,1,getUnitEffort) * CatTemplate[[#This Row],[Year15]])</f>
        <v>0</v>
      </c>
      <c r="CB199" s="29">
        <f>IF(AND(ISBLANK(CatTemplate[[#This Row],[Eq. unit cost]]),ISBLANK(CatTemplate[[#This Row],[Cons. unit cost]]),ISBLANK(CatTemplate[[#This Row],[Oth. unit cost]])), 0, IF(getUnitEffort =0,1,getUnitEffort) * CatTemplate[[#This Row],[Year16]])</f>
        <v>0</v>
      </c>
      <c r="CC199" s="29">
        <f>IF(AND(ISBLANK(CatTemplate[[#This Row],[Eq. unit cost]]),ISBLANK(CatTemplate[[#This Row],[Cons. unit cost]]),ISBLANK(CatTemplate[[#This Row],[Oth. unit cost]])), 0, IF(getUnitEffort =0,1,getUnitEffort) * CatTemplate[[#This Row],[Year17]])</f>
        <v>0</v>
      </c>
      <c r="CD199" s="29">
        <f>IF(AND(ISBLANK(CatTemplate[[#This Row],[Eq. unit cost]]),ISBLANK(CatTemplate[[#This Row],[Cons. unit cost]]),ISBLANK(CatTemplate[[#This Row],[Oth. unit cost]])), 0, IF(getUnitEffort =0,1,getUnitEffort) * CatTemplate[[#This Row],[Year18]])</f>
        <v>0</v>
      </c>
      <c r="CE199" s="29">
        <f>IF(AND(ISBLANK(CatTemplate[[#This Row],[Eq. unit cost]]),ISBLANK(CatTemplate[[#This Row],[Cons. unit cost]]),ISBLANK(CatTemplate[[#This Row],[Oth. unit cost]])), 0, IF(getUnitEffort =0,1,getUnitEffort) * CatTemplate[[#This Row],[Year19]])</f>
        <v>0</v>
      </c>
      <c r="CF199" s="29">
        <f>IF(AND(ISBLANK(CatTemplate[[#This Row],[Eq. unit cost]]),ISBLANK(CatTemplate[[#This Row],[Cons. unit cost]]),ISBLANK(CatTemplate[[#This Row],[Oth. unit cost]])), 0, IF(getUnitEffort =0,1,getUnitEffort) * CatTemplate[[#This Row],[Year20]])</f>
        <v>0</v>
      </c>
      <c r="CG199" s="45">
        <f>SUM(CatTemplate[[#This Row],[Q1]:[Q20]])</f>
        <v>0</v>
      </c>
      <c r="CH199" s="29">
        <f>IF(ISBLANK(CatTemplate[[#This Row],[St. unit effort]]),0,(CatTemplate[[#This Row],[St. unit effort]] * CatTemplate[[#This Row],[Year1]]))</f>
        <v>0</v>
      </c>
      <c r="CI199" s="29">
        <f>IF(ISBLANK(CatTemplate[[#This Row],[St. unit effort]]),0,(CatTemplate[[#This Row],[St. unit effort]] * CatTemplate[[#This Row],[Year2]]))</f>
        <v>0</v>
      </c>
      <c r="CJ199" s="29">
        <f>IF(ISBLANK(CatTemplate[[#This Row],[St. unit effort]]),0,(CatTemplate[[#This Row],[St. unit effort]] * CatTemplate[[#This Row],[Year3]]))</f>
        <v>0</v>
      </c>
      <c r="CK199" s="29">
        <f>IF(ISBLANK(CatTemplate[[#This Row],[St. unit effort]]),0,(CatTemplate[[#This Row],[St. unit effort]] * CatTemplate[[#This Row],[Year4]]))</f>
        <v>0</v>
      </c>
      <c r="CL199" s="29">
        <f>IF(ISBLANK(CatTemplate[[#This Row],[St. unit effort]]),0,(CatTemplate[[#This Row],[St. unit effort]] * CatTemplate[[#This Row],[Year5]]))</f>
        <v>0</v>
      </c>
      <c r="CM199" s="29">
        <f>IF(ISBLANK(CatTemplate[[#This Row],[St. unit effort]]),0,(CatTemplate[[#This Row],[St. unit effort]] * CatTemplate[[#This Row],[Year6]]))</f>
        <v>0</v>
      </c>
      <c r="CN199" s="29">
        <f>IF(ISBLANK(CatTemplate[[#This Row],[St. unit effort]]),0,(CatTemplate[[#This Row],[St. unit effort]] * CatTemplate[[#This Row],[Year7]]))</f>
        <v>0</v>
      </c>
      <c r="CO199" s="29">
        <f>IF(ISBLANK(CatTemplate[[#This Row],[St. unit effort]]),0,(CatTemplate[[#This Row],[St. unit effort]] * CatTemplate[[#This Row],[Year8]]))</f>
        <v>0</v>
      </c>
      <c r="CP199" s="29">
        <f>IF(ISBLANK(CatTemplate[[#This Row],[St. unit effort]]),0,(CatTemplate[[#This Row],[St. unit effort]] * CatTemplate[[#This Row],[Year9]]))</f>
        <v>0</v>
      </c>
      <c r="CQ199" s="29">
        <f>IF(ISBLANK(CatTemplate[[#This Row],[St. unit effort]]),0,(CatTemplate[[#This Row],[St. unit effort]] * CatTemplate[[#This Row],[Year10]]))</f>
        <v>0</v>
      </c>
      <c r="CR199" s="29">
        <f>IF(ISBLANK(CatTemplate[[#This Row],[St. unit effort]]),0,(CatTemplate[[#This Row],[St. unit effort]] * CatTemplate[[#This Row],[Year11]]))</f>
        <v>0</v>
      </c>
      <c r="CS199" s="29">
        <f>IF(ISBLANK(CatTemplate[[#This Row],[St. unit effort]]),0,(CatTemplate[[#This Row],[St. unit effort]] * CatTemplate[[#This Row],[Year12]]))</f>
        <v>0</v>
      </c>
      <c r="CT199" s="29">
        <f>IF(ISBLANK(CatTemplate[[#This Row],[St. unit effort]]),0,(CatTemplate[[#This Row],[St. unit effort]] * CatTemplate[[#This Row],[Year13]]))</f>
        <v>0</v>
      </c>
      <c r="CU199" s="29">
        <f>IF(ISBLANK(CatTemplate[[#This Row],[St. unit effort]]),0,(CatTemplate[[#This Row],[St. unit effort]] * CatTemplate[[#This Row],[Year14]]))</f>
        <v>0</v>
      </c>
      <c r="CV199" s="29">
        <f>IF(ISBLANK(CatTemplate[[#This Row],[St. unit effort]]),0,(CatTemplate[[#This Row],[St. unit effort]] * CatTemplate[[#This Row],[Year15]]))</f>
        <v>0</v>
      </c>
      <c r="CW199" s="29">
        <f>IF(ISBLANK(CatTemplate[[#This Row],[St. unit effort]]),0,(CatTemplate[[#This Row],[St. unit effort]] * CatTemplate[[#This Row],[Year16]]))</f>
        <v>0</v>
      </c>
      <c r="CX199" s="29">
        <f>IF(ISBLANK(CatTemplate[[#This Row],[St. unit effort]]),0,(CatTemplate[[#This Row],[St. unit effort]] * CatTemplate[[#This Row],[Year17]]))</f>
        <v>0</v>
      </c>
      <c r="CY199" s="29">
        <f>IF(ISBLANK(CatTemplate[[#This Row],[St. unit effort]]),0,(CatTemplate[[#This Row],[St. unit effort]] * CatTemplate[[#This Row],[Year18]]))</f>
        <v>0</v>
      </c>
      <c r="CZ199" s="29">
        <f>IF(ISBLANK(CatTemplate[[#This Row],[St. unit effort]]),0,(CatTemplate[[#This Row],[St. unit effort]] * CatTemplate[[#This Row],[Year19]]))</f>
        <v>0</v>
      </c>
      <c r="DA199" s="29">
        <f>IF(ISBLANK(CatTemplate[[#This Row],[St. unit effort]]),0,(CatTemplate[[#This Row],[St. unit effort]] * CatTemplate[[#This Row],[Year20]]))</f>
        <v>0</v>
      </c>
      <c r="DB199" s="57">
        <f>IF(ISBLANK(CatTemplate[[#This Row],[St. unit effort]]),0,(CatTemplate[[#This Row],[St. unit effort]] * CatTemplate[[#This Row],[Year1]])*8/ParRatePM)</f>
        <v>0</v>
      </c>
      <c r="DC199" s="57">
        <f>IF(ISBLANK(CatTemplate[[#This Row],[St. unit effort]]),0,(CatTemplate[[#This Row],[St. unit effort]] * CatTemplate[[#This Row],[Year2]])*8/ParRatePM)</f>
        <v>0</v>
      </c>
      <c r="DD199" s="57">
        <f>IF(ISBLANK(CatTemplate[[#This Row],[St. unit effort]]),0,(CatTemplate[[#This Row],[St. unit effort]] * CatTemplate[[#This Row],[Year3]])*8/ParRatePM)</f>
        <v>0</v>
      </c>
      <c r="DE199" s="57">
        <f>IF(ISBLANK(CatTemplate[[#This Row],[St. unit effort]]),0,(CatTemplate[[#This Row],[St. unit effort]] * CatTemplate[[#This Row],[Year4]])*8/ParRatePM)</f>
        <v>0</v>
      </c>
      <c r="DF199" s="57">
        <f>IF(ISBLANK(CatTemplate[[#This Row],[St. unit effort]]),0,(CatTemplate[[#This Row],[St. unit effort]] * CatTemplate[[#This Row],[Year5]])*8/ParRatePM)</f>
        <v>0</v>
      </c>
      <c r="DG199" s="57">
        <f>IF(ISBLANK(CatTemplate[[#This Row],[St. unit effort]]),0,(CatTemplate[[#This Row],[St. unit effort]] * CatTemplate[[#This Row],[Year6]])*8/ParRatePM)</f>
        <v>0</v>
      </c>
      <c r="DH199" s="57">
        <f>IF(ISBLANK(CatTemplate[[#This Row],[St. unit effort]]),0,(CatTemplate[[#This Row],[St. unit effort]] * CatTemplate[[#This Row],[Year7]])*8/ParRatePM)</f>
        <v>0</v>
      </c>
      <c r="DI199" s="57">
        <f>IF(ISBLANK(CatTemplate[[#This Row],[St. unit effort]]),0,(CatTemplate[[#This Row],[St. unit effort]] * CatTemplate[[#This Row],[Year8]])*8/ParRatePM)</f>
        <v>0</v>
      </c>
      <c r="DJ199" s="57">
        <f>IF(ISBLANK(CatTemplate[[#This Row],[St. unit effort]]),0,(CatTemplate[[#This Row],[St. unit effort]] * CatTemplate[[#This Row],[Year9]])*8/ParRatePM)</f>
        <v>0</v>
      </c>
      <c r="DK199" s="57">
        <f>IF(ISBLANK(CatTemplate[[#This Row],[St. unit effort]]),0,(CatTemplate[[#This Row],[St. unit effort]] * CatTemplate[[#This Row],[Year10]])*8/ParRatePM)</f>
        <v>0</v>
      </c>
      <c r="DL199" s="57">
        <f>IF(ISBLANK(CatTemplate[[#This Row],[St. unit effort]]),0,(CatTemplate[[#This Row],[St. unit effort]] * CatTemplate[[#This Row],[Year11]])*8/ParRatePM)</f>
        <v>0</v>
      </c>
      <c r="DM199" s="57">
        <f>IF(ISBLANK(CatTemplate[[#This Row],[St. unit effort]]),0,(CatTemplate[[#This Row],[St. unit effort]] * CatTemplate[[#This Row],[Year12]])*8/ParRatePM)</f>
        <v>0</v>
      </c>
      <c r="DN199" s="57">
        <f>IF(ISBLANK(CatTemplate[[#This Row],[St. unit effort]]),0,(CatTemplate[[#This Row],[St. unit effort]] * CatTemplate[[#This Row],[Year13]])*8/ParRatePM)</f>
        <v>0</v>
      </c>
      <c r="DO199" s="57">
        <f>IF(ISBLANK(CatTemplate[[#This Row],[St. unit effort]]),0,(CatTemplate[[#This Row],[St. unit effort]] * CatTemplate[[#This Row],[Year14]])*8/ParRatePM)</f>
        <v>0</v>
      </c>
      <c r="DP199" s="57">
        <f>IF(ISBLANK(CatTemplate[[#This Row],[St. unit effort]]),0,(CatTemplate[[#This Row],[St. unit effort]] * CatTemplate[[#This Row],[Year15]])*8/ParRatePM)</f>
        <v>0</v>
      </c>
      <c r="DQ199" s="57">
        <f>IF(ISBLANK(CatTemplate[[#This Row],[St. unit effort]]),0,(CatTemplate[[#This Row],[St. unit effort]] * CatTemplate[[#This Row],[Year16]])*8/ParRatePM)</f>
        <v>0</v>
      </c>
      <c r="DR199" s="57">
        <f>IF(ISBLANK(CatTemplate[[#This Row],[St. unit effort]]),0,(CatTemplate[[#This Row],[St. unit effort]] * CatTemplate[[#This Row],[Year17]])*8/ParRatePM)</f>
        <v>0</v>
      </c>
      <c r="DS199" s="57">
        <f>IF(ISBLANK(CatTemplate[[#This Row],[St. unit effort]]),0,(CatTemplate[[#This Row],[St. unit effort]] * CatTemplate[[#This Row],[Year18]])*8/ParRatePM)</f>
        <v>0</v>
      </c>
      <c r="DT199" s="57">
        <f>IF(ISBLANK(CatTemplate[[#This Row],[St. unit effort]]),0,(CatTemplate[[#This Row],[St. unit effort]] * CatTemplate[[#This Row],[Year19]])*8/ParRatePM)</f>
        <v>0</v>
      </c>
      <c r="DU199" s="57">
        <f>IF(ISBLANK(CatTemplate[[#This Row],[St. unit effort]]),0,(CatTemplate[[#This Row],[St. unit effort]] * CatTemplate[[#This Row],[Year20]])*8/ParRatePM)</f>
        <v>0</v>
      </c>
      <c r="DV199" s="54">
        <f>SUM(CatTemplate[[#This Row],[PM1]:[PM20]])</f>
        <v>0</v>
      </c>
      <c r="DW199" s="56">
        <f t="shared" ref="DW199:EL214" si="69">getCost(COLUMN(), ROW(), "Other")</f>
        <v>0</v>
      </c>
      <c r="DX199" s="56">
        <f t="shared" si="69"/>
        <v>0</v>
      </c>
      <c r="DY199" s="56">
        <f t="shared" si="69"/>
        <v>0</v>
      </c>
      <c r="DZ199" s="56">
        <f t="shared" si="69"/>
        <v>0</v>
      </c>
      <c r="EA199" s="56">
        <f t="shared" si="69"/>
        <v>0</v>
      </c>
      <c r="EB199" s="56">
        <f t="shared" si="69"/>
        <v>0</v>
      </c>
      <c r="EC199" s="56">
        <f t="shared" si="69"/>
        <v>0</v>
      </c>
      <c r="ED199" s="56">
        <f t="shared" si="69"/>
        <v>0</v>
      </c>
      <c r="EE199" s="56">
        <f t="shared" si="69"/>
        <v>0</v>
      </c>
      <c r="EF199" s="56">
        <f t="shared" si="69"/>
        <v>0</v>
      </c>
      <c r="EG199" s="56">
        <f t="shared" si="69"/>
        <v>0</v>
      </c>
      <c r="EH199" s="56">
        <f t="shared" si="69"/>
        <v>0</v>
      </c>
      <c r="EI199" s="56">
        <f t="shared" si="69"/>
        <v>0</v>
      </c>
      <c r="EJ199" s="56">
        <f t="shared" si="69"/>
        <v>0</v>
      </c>
      <c r="EK199" s="56">
        <f t="shared" si="69"/>
        <v>0</v>
      </c>
      <c r="EL199" s="56">
        <f t="shared" si="69"/>
        <v>0</v>
      </c>
      <c r="EM199" s="56">
        <f t="shared" si="67"/>
        <v>0</v>
      </c>
      <c r="EN199" s="56">
        <f t="shared" si="67"/>
        <v>0</v>
      </c>
      <c r="EO199" s="56">
        <f t="shared" si="67"/>
        <v>0</v>
      </c>
      <c r="EP199" s="56">
        <f t="shared" si="67"/>
        <v>0</v>
      </c>
      <c r="EQ199" s="30">
        <f>CatTemplate[[#This Row],[Eq. unit cost]] * CatTemplate[[#This Row],[Eq. quantity]]</f>
        <v>0</v>
      </c>
      <c r="ER199" s="30">
        <f>CatTemplate[[#This Row],[Cons. unit cost]] *CatTemplate[[#This Row],[Cons. quantity]]</f>
        <v>0</v>
      </c>
      <c r="ES199" s="30">
        <f>CatTemplate[[#This Row],[Oth. unit cost]] *CatTemplate[[#This Row],[Oth. quantity]]</f>
        <v>0</v>
      </c>
      <c r="ET199" s="55">
        <f>SUM(CatTemplate[[#This Row],[CO1]:[CO20]])</f>
        <v>0</v>
      </c>
      <c r="EU199" s="56">
        <f t="shared" ref="EU199:FJ214" si="70">getCost(COLUMN(), ROW(), "Staff")</f>
        <v>0</v>
      </c>
      <c r="EV199" s="56">
        <f t="shared" si="70"/>
        <v>0</v>
      </c>
      <c r="EW199" s="56">
        <f t="shared" si="70"/>
        <v>0</v>
      </c>
      <c r="EX199" s="56">
        <f t="shared" si="70"/>
        <v>0</v>
      </c>
      <c r="EY199" s="56">
        <f t="shared" si="70"/>
        <v>0</v>
      </c>
      <c r="EZ199" s="56">
        <f t="shared" si="70"/>
        <v>0</v>
      </c>
      <c r="FA199" s="56">
        <f t="shared" si="70"/>
        <v>0</v>
      </c>
      <c r="FB199" s="56">
        <f t="shared" si="70"/>
        <v>0</v>
      </c>
      <c r="FC199" s="56">
        <f t="shared" si="70"/>
        <v>0</v>
      </c>
      <c r="FD199" s="56">
        <f t="shared" si="70"/>
        <v>0</v>
      </c>
      <c r="FE199" s="56">
        <f t="shared" si="70"/>
        <v>0</v>
      </c>
      <c r="FF199" s="56">
        <f t="shared" si="70"/>
        <v>0</v>
      </c>
      <c r="FG199" s="56">
        <f t="shared" si="70"/>
        <v>0</v>
      </c>
      <c r="FH199" s="56">
        <f t="shared" si="70"/>
        <v>0</v>
      </c>
      <c r="FI199" s="56">
        <f t="shared" si="70"/>
        <v>0</v>
      </c>
      <c r="FJ199" s="56">
        <f t="shared" si="70"/>
        <v>0</v>
      </c>
      <c r="FK199" s="56">
        <f t="shared" si="68"/>
        <v>0</v>
      </c>
      <c r="FL199" s="56">
        <f t="shared" si="68"/>
        <v>0</v>
      </c>
      <c r="FM199" s="56">
        <f t="shared" si="68"/>
        <v>0</v>
      </c>
      <c r="FN199" s="56">
        <f t="shared" si="68"/>
        <v>0</v>
      </c>
      <c r="FO199" s="58">
        <f>SUM(CatTemplate[[#This Row],[CS1]:[CS20]])</f>
        <v>0</v>
      </c>
      <c r="FP199" s="59">
        <f>CatTemplate[[#This Row],[Total Oth. cost]]+CatTemplate[[#This Row],[Total St. Cost]]</f>
        <v>0</v>
      </c>
      <c r="FQ199" s="33" t="e">
        <f t="shared" si="49"/>
        <v>#VALUE!</v>
      </c>
      <c r="FR199" s="33" t="e">
        <f t="shared" si="50"/>
        <v>#VALUE!</v>
      </c>
      <c r="FS199" s="30" t="e">
        <f>(CatTemplate[[#This Row],[CO1]] + CatTemplate[[#This Row],[CS1]]) * (1 + getRateOHFinal) * getRateMarkupFinal</f>
        <v>#VALUE!</v>
      </c>
      <c r="FT199" s="30" t="e">
        <f>(CatTemplate[[#This Row],[CO2]] + CatTemplate[[#This Row],[CS2]]) * (1 + getRateOHFinal) * getRateMarkupFinal</f>
        <v>#VALUE!</v>
      </c>
      <c r="FU199" s="30" t="e">
        <f>(CatTemplate[[#This Row],[CO3]] + CatTemplate[[#This Row],[CS3]]) * (1 + getRateOHFinal) * getRateMarkupFinal</f>
        <v>#VALUE!</v>
      </c>
      <c r="FV199" s="30" t="e">
        <f>(CatTemplate[[#This Row],[CO4]] + CatTemplate[[#This Row],[CS4]]) * (1 + getRateOHFinal) * getRateMarkupFinal</f>
        <v>#VALUE!</v>
      </c>
      <c r="FW199" s="30" t="e">
        <f>(CatTemplate[[#This Row],[CO5]] + CatTemplate[[#This Row],[CS5]]) * (1 + getRateOHFinal) * getRateMarkupFinal</f>
        <v>#VALUE!</v>
      </c>
      <c r="FX199" s="30" t="e">
        <f>(CatTemplate[[#This Row],[CO6]] + CatTemplate[[#This Row],[CS6]]) * (1 + getRateOHFinal) * getRateMarkupFinal</f>
        <v>#VALUE!</v>
      </c>
      <c r="FY199" s="30" t="e">
        <f>(CatTemplate[[#This Row],[CO7]] + CatTemplate[[#This Row],[CS7]]) * (1 + getRateOHFinal) * getRateMarkupFinal</f>
        <v>#VALUE!</v>
      </c>
      <c r="FZ199" s="30" t="e">
        <f>(CatTemplate[[#This Row],[CO8]] + CatTemplate[[#This Row],[CS8]]) * (1 + getRateOHFinal) * getRateMarkupFinal</f>
        <v>#VALUE!</v>
      </c>
      <c r="GA199" s="30" t="e">
        <f>(CatTemplate[[#This Row],[CO9]] + CatTemplate[[#This Row],[CS9]]) * (1 + getRateOHFinal) * getRateMarkupFinal</f>
        <v>#VALUE!</v>
      </c>
      <c r="GB199" s="30" t="e">
        <f>(CatTemplate[[#This Row],[CO10]] + CatTemplate[[#This Row],[CS10]]) * (1 + getRateOHFinal) * getRateMarkupFinal</f>
        <v>#VALUE!</v>
      </c>
      <c r="GC199" s="30" t="e">
        <f>(CatTemplate[[#This Row],[CO11]] + CatTemplate[[#This Row],[CS11]]) * (1 + getRateOHFinal) * getRateMarkupFinal</f>
        <v>#VALUE!</v>
      </c>
      <c r="GD199" s="30" t="e">
        <f>(CatTemplate[[#This Row],[CO12]] + CatTemplate[[#This Row],[CS12]]) * (1 + getRateOHFinal) * getRateMarkupFinal</f>
        <v>#VALUE!</v>
      </c>
      <c r="GE199" s="30" t="e">
        <f>(CatTemplate[[#This Row],[CO13]] + CatTemplate[[#This Row],[CS13]]) * (1 + getRateOHFinal) * getRateMarkupFinal</f>
        <v>#VALUE!</v>
      </c>
      <c r="GF199" s="30" t="e">
        <f>(CatTemplate[[#This Row],[CO14]] + CatTemplate[[#This Row],[CS14]]) * (1 + getRateOHFinal) * getRateMarkupFinal</f>
        <v>#VALUE!</v>
      </c>
      <c r="GG199" s="30" t="e">
        <f>(CatTemplate[[#This Row],[CO15]] + CatTemplate[[#This Row],[CS15]]) * (1 + getRateOHFinal) * getRateMarkupFinal</f>
        <v>#VALUE!</v>
      </c>
      <c r="GH199" s="30" t="e">
        <f>(CatTemplate[[#This Row],[CO16]] + CatTemplate[[#This Row],[CS16]]) * (1 + getRateOHFinal) * getRateMarkupFinal</f>
        <v>#VALUE!</v>
      </c>
      <c r="GI199" s="30" t="e">
        <f>(CatTemplate[[#This Row],[CO17]] + CatTemplate[[#This Row],[CS17]]) * (1 + getRateOHFinal) * getRateMarkupFinal</f>
        <v>#VALUE!</v>
      </c>
      <c r="GJ199" s="30" t="e">
        <f>(CatTemplate[[#This Row],[CO18]] + CatTemplate[[#This Row],[CS18]]) * (1 + getRateOHFinal) * getRateMarkupFinal</f>
        <v>#VALUE!</v>
      </c>
      <c r="GK199" s="30" t="e">
        <f>(CatTemplate[[#This Row],[CO19]] + CatTemplate[[#This Row],[CS19]]) * (1 + getRateOHFinal) * getRateMarkupFinal</f>
        <v>#VALUE!</v>
      </c>
      <c r="GL199" s="30" t="e">
        <f>(CatTemplate[[#This Row],[CO20]] + CatTemplate[[#This Row],[CS20]]) * (1 + getRateOHFinal) * getRateMarkupFinal</f>
        <v>#VALUE!</v>
      </c>
      <c r="GM199" s="30" t="e">
        <f t="shared" si="51"/>
        <v>#VALUE!</v>
      </c>
      <c r="GN199" s="30" t="e">
        <f t="shared" si="52"/>
        <v>#VALUE!</v>
      </c>
      <c r="GO199" s="30" t="e">
        <f t="shared" si="53"/>
        <v>#VALUE!</v>
      </c>
      <c r="GP199" s="30" t="e">
        <f t="shared" si="54"/>
        <v>#VALUE!</v>
      </c>
      <c r="GQ199" s="30" t="e">
        <f>(CatTemplate[[#This Row],[CO1]]+CatTemplate[[#This Row],[CS1]]) * (1+ getRateOHFinal) * (1 + getRateMarkupFinal)</f>
        <v>#VALUE!</v>
      </c>
      <c r="GR199" s="30" t="e">
        <f>(CatTemplate[[#This Row],[CO2]]+CatTemplate[[#This Row],[CS2]]) * (1+ getRateOHFinal) * (1 + getRateMarkupFinal)</f>
        <v>#VALUE!</v>
      </c>
      <c r="GS199" s="30" t="e">
        <f>(CatTemplate[[#This Row],[CO3]]+CatTemplate[[#This Row],[CS3]]) * (1+ getRateOHFinal) * (1 + getRateMarkupFinal)</f>
        <v>#VALUE!</v>
      </c>
      <c r="GT199" s="30" t="e">
        <f>(CatTemplate[[#This Row],[CO4]]+CatTemplate[[#This Row],[CS4]]) * (1+ getRateOHFinal) * (1 + getRateMarkupFinal)</f>
        <v>#VALUE!</v>
      </c>
      <c r="GU199" s="30" t="e">
        <f>(CatTemplate[[#This Row],[CO5]]+CatTemplate[[#This Row],[CS5]]) * (1+ getRateOHFinal) * (1 + getRateMarkupFinal)</f>
        <v>#VALUE!</v>
      </c>
      <c r="GV199" s="30" t="e">
        <f>(CatTemplate[[#This Row],[CO6]]+CatTemplate[[#This Row],[CS6]]) * (1+ getRateOHFinal) * (1 + getRateMarkupFinal)</f>
        <v>#VALUE!</v>
      </c>
      <c r="GW199" s="30" t="e">
        <f>(CatTemplate[[#This Row],[CO7]]+CatTemplate[[#This Row],[CS7]]) * (1+ getRateOHFinal) * (1 + getRateMarkupFinal)</f>
        <v>#VALUE!</v>
      </c>
      <c r="GX199" s="30" t="e">
        <f>(CatTemplate[[#This Row],[CO8]]+CatTemplate[[#This Row],[CS8]]) * (1+ getRateOHFinal) * (1 + getRateMarkupFinal)</f>
        <v>#VALUE!</v>
      </c>
      <c r="GY199" s="30" t="e">
        <f>(CatTemplate[[#This Row],[CO9]]+CatTemplate[[#This Row],[CS9]]) * (1+ getRateOHFinal) * (1 + getRateMarkupFinal)</f>
        <v>#VALUE!</v>
      </c>
      <c r="GZ199" s="30" t="e">
        <f>(CatTemplate[[#This Row],[CO10]]+CatTemplate[[#This Row],[CS10]]) * (1+ getRateOHFinal) * (1 + getRateMarkupFinal)</f>
        <v>#VALUE!</v>
      </c>
      <c r="HA199" s="30" t="e">
        <f>(CatTemplate[[#This Row],[CO11]]+CatTemplate[[#This Row],[CS11]]) * (1+ getRateOHFinal) * (1 + getRateMarkupFinal)</f>
        <v>#VALUE!</v>
      </c>
      <c r="HB199" s="30" t="e">
        <f>(CatTemplate[[#This Row],[CO12]]+CatTemplate[[#This Row],[CS12]]) * (1+ getRateOHFinal) * (1 + getRateMarkupFinal)</f>
        <v>#VALUE!</v>
      </c>
      <c r="HC199" s="30" t="e">
        <f>(CatTemplate[[#This Row],[CO13]]+CatTemplate[[#This Row],[CS13]]) * (1+ getRateOHFinal) * (1 + getRateMarkupFinal)</f>
        <v>#VALUE!</v>
      </c>
      <c r="HD199" s="30" t="e">
        <f>(CatTemplate[[#This Row],[CO14]]+CatTemplate[[#This Row],[CS14]]) * (1+ getRateOHFinal) * (1 + getRateMarkupFinal)</f>
        <v>#VALUE!</v>
      </c>
      <c r="HE199" s="30" t="e">
        <f>(CatTemplate[[#This Row],[CO15]]+CatTemplate[[#This Row],[CS15]]) * (1+ getRateOHFinal) * (1 + getRateMarkupFinal)</f>
        <v>#VALUE!</v>
      </c>
      <c r="HF199" s="30" t="e">
        <f>(CatTemplate[[#This Row],[CO16]]+CatTemplate[[#This Row],[CS16]]) * (1+ getRateOHFinal) * (1 + getRateMarkupFinal)</f>
        <v>#VALUE!</v>
      </c>
      <c r="HG199" s="30" t="e">
        <f>(CatTemplate[[#This Row],[CO17]]+CatTemplate[[#This Row],[CS17]]) * (1+ getRateOHFinal) * (1 + getRateMarkupFinal)</f>
        <v>#VALUE!</v>
      </c>
      <c r="HH199" s="30" t="e">
        <f>(CatTemplate[[#This Row],[CO18]]+CatTemplate[[#This Row],[CS18]]) * (1+ getRateOHFinal) * (1 + getRateMarkupFinal)</f>
        <v>#VALUE!</v>
      </c>
      <c r="HI199" s="30" t="e">
        <f>(CatTemplate[[#This Row],[CO19]]+CatTemplate[[#This Row],[CS19]]) * (1+ getRateOHFinal) * (1 + getRateMarkupFinal)</f>
        <v>#VALUE!</v>
      </c>
      <c r="HJ199" s="30" t="e">
        <f>(CatTemplate[[#This Row],[CO20]]+CatTemplate[[#This Row],[CS20]]) * (1+ getRateOHFinal) * (1 + getRateMarkupFinal)</f>
        <v>#VALUE!</v>
      </c>
      <c r="HK199" s="39" t="e">
        <f>CatTemplate[[#This Row],[Total cost]]+CatTemplate[[#This Row],[OH Amount]]+CatTemplate[[#This Row],[Markup]]</f>
        <v>#VALUE!</v>
      </c>
      <c r="HL199" s="63">
        <f>IF(CatTemplate[[#This Row],[Units]]="Days",CatTemplate[[#This Row],[Project quantity]]*CatTemplate[[#This Row],[St. unit effort]],CatTemplate[[#This Row],[Project quantity]])</f>
        <v>0</v>
      </c>
      <c r="HM199" s="287">
        <f>IFERROR(CatTemplate[[#This Row],[Total Price]]/(CatTemplate[[#This Row],[Final Quantity]]),0)</f>
        <v>0</v>
      </c>
      <c r="HN199" s="261"/>
    </row>
    <row r="200" spans="2:222" x14ac:dyDescent="0.2">
      <c r="B200" s="9" t="s">
        <v>106</v>
      </c>
      <c r="C200" s="23">
        <v>4</v>
      </c>
      <c r="D200" s="10" t="s">
        <v>175</v>
      </c>
      <c r="E200" s="25">
        <v>1</v>
      </c>
      <c r="F200" s="19" t="s">
        <v>103</v>
      </c>
      <c r="G200" s="27">
        <v>5</v>
      </c>
      <c r="H200" s="18" t="s">
        <v>177</v>
      </c>
      <c r="I200" s="18" t="s">
        <v>1159</v>
      </c>
      <c r="J200" s="15"/>
      <c r="K200" s="15"/>
      <c r="L200" s="15" t="s">
        <v>422</v>
      </c>
      <c r="M200" s="15" t="s">
        <v>207</v>
      </c>
      <c r="N200" s="15" t="s">
        <v>858</v>
      </c>
      <c r="O200" s="320"/>
      <c r="P200" s="71"/>
      <c r="Q200" s="108"/>
      <c r="R200" s="73"/>
      <c r="S200" s="97"/>
      <c r="T200" s="100">
        <f>getEqUnitCost</f>
        <v>0</v>
      </c>
      <c r="U200" s="73">
        <f>getEqUnitEffort</f>
        <v>0</v>
      </c>
      <c r="V200" s="101">
        <f>getEqQuantity</f>
        <v>0</v>
      </c>
      <c r="W200" s="320"/>
      <c r="X200" s="100">
        <f>getConsUnitCost</f>
        <v>0</v>
      </c>
      <c r="Y200" s="73">
        <f>getConsUnitEffort</f>
        <v>0</v>
      </c>
      <c r="Z200" s="14">
        <f>getConsQuantity</f>
        <v>0</v>
      </c>
      <c r="AA200" s="320"/>
      <c r="AB200" s="72"/>
      <c r="AC200" s="112"/>
      <c r="AD200" s="14">
        <f>getOthQuantity</f>
        <v>0</v>
      </c>
      <c r="AE200" s="320"/>
      <c r="AF200" s="28" t="str">
        <f>IF(ISBLANK(CatTemplate[[#This Row],[Resource type]]),"",CatTemplate[[#This Row],[Resource type]])</f>
        <v/>
      </c>
      <c r="AG200" s="242">
        <f>getStaffUnitCost</f>
        <v>0</v>
      </c>
      <c r="AH200" s="113">
        <f>getStaffUnitEffort</f>
        <v>0</v>
      </c>
      <c r="AI200" s="40">
        <f>getStaffQuantity</f>
        <v>0</v>
      </c>
      <c r="AJ200" s="41">
        <f>CatTemplate[[#This Row],[St. quantity]]*8/ParRatePM</f>
        <v>0</v>
      </c>
      <c r="AK200" s="320"/>
      <c r="AL200" s="53" t="str">
        <f>CatTemplate[[#This Row],[Item type]]</f>
        <v>Items</v>
      </c>
      <c r="AM200" s="12">
        <f>SUM(CatTemplate[[#This Row],[Year1]:[Year20]])</f>
        <v>0</v>
      </c>
      <c r="AN200" s="52"/>
      <c r="AO200" s="52"/>
      <c r="AP200" s="52"/>
      <c r="AQ200" s="8"/>
      <c r="AR200" s="8"/>
      <c r="AS200" s="8"/>
      <c r="AT200" s="8"/>
      <c r="AU200" s="8"/>
      <c r="AV200" s="8"/>
      <c r="AW200" s="8"/>
      <c r="AX200" s="8"/>
      <c r="AY200" s="8"/>
      <c r="AZ200" s="8"/>
      <c r="BA200" s="8"/>
      <c r="BB200" s="8"/>
      <c r="BC200" s="8"/>
      <c r="BD200" s="8"/>
      <c r="BE200" s="8"/>
      <c r="BF200" s="8"/>
      <c r="BG200" s="36"/>
      <c r="BH200" s="320"/>
      <c r="BI200" s="37" t="str">
        <f>getCostCategory</f>
        <v>06 Operating costs</v>
      </c>
      <c r="BJ200" s="37" t="str">
        <f>getSection</f>
        <v>04 Transport</v>
      </c>
      <c r="BK200" s="32" t="str">
        <f>getObject</f>
        <v>Transport</v>
      </c>
      <c r="BL200" s="30">
        <f>IFERROR(getUnitCost * IF(CatTemplate[[#This Row],[Cost Category Comp.]]="01 Staff costs", 1,1),0)</f>
        <v>0</v>
      </c>
      <c r="BM200" s="29">
        <f>IF(AND(ISBLANK(CatTemplate[[#This Row],[Eq. unit cost]]),ISBLANK(CatTemplate[[#This Row],[Cons. unit cost]]),ISBLANK(CatTemplate[[#This Row],[Oth. unit cost]])), 0, IF(getUnitEffort =0,1,getUnitEffort) * CatTemplate[[#This Row],[Year1]])</f>
        <v>0</v>
      </c>
      <c r="BN200" s="29">
        <f>IF(AND(ISBLANK(CatTemplate[[#This Row],[Eq. unit cost]]),ISBLANK(CatTemplate[[#This Row],[Cons. unit cost]]),ISBLANK(CatTemplate[[#This Row],[Oth. unit cost]])), 0, IF(getUnitEffort =0,1,getUnitEffort) * CatTemplate[[#This Row],[Year2]])</f>
        <v>0</v>
      </c>
      <c r="BO200" s="29">
        <f>IF(AND(ISBLANK(CatTemplate[[#This Row],[Eq. unit cost]]),ISBLANK(CatTemplate[[#This Row],[Cons. unit cost]]),ISBLANK(CatTemplate[[#This Row],[Oth. unit cost]])), 0, IF(getUnitEffort =0,1,getUnitEffort) * CatTemplate[[#This Row],[Year3]])</f>
        <v>0</v>
      </c>
      <c r="BP200" s="29">
        <f>IF(AND(ISBLANK(CatTemplate[[#This Row],[Eq. unit cost]]),ISBLANK(CatTemplate[[#This Row],[Cons. unit cost]]),ISBLANK(CatTemplate[[#This Row],[Oth. unit cost]])), 0, IF(getUnitEffort =0,1,getUnitEffort) * CatTemplate[[#This Row],[Year4]])</f>
        <v>0</v>
      </c>
      <c r="BQ200" s="29">
        <f>IF(AND(ISBLANK(CatTemplate[[#This Row],[Eq. unit cost]]),ISBLANK(CatTemplate[[#This Row],[Cons. unit cost]]),ISBLANK(CatTemplate[[#This Row],[Oth. unit cost]])), 0, IF(getUnitEffort =0,1,getUnitEffort) * CatTemplate[[#This Row],[Year5]])</f>
        <v>0</v>
      </c>
      <c r="BR200" s="29">
        <f>IF(AND(ISBLANK(CatTemplate[[#This Row],[Eq. unit cost]]),ISBLANK(CatTemplate[[#This Row],[Cons. unit cost]]),ISBLANK(CatTemplate[[#This Row],[Oth. unit cost]])), 0, IF(getUnitEffort =0,1,getUnitEffort) * CatTemplate[[#This Row],[Year6]])</f>
        <v>0</v>
      </c>
      <c r="BS200" s="29">
        <f>IF(AND(ISBLANK(CatTemplate[[#This Row],[Eq. unit cost]]),ISBLANK(CatTemplate[[#This Row],[Cons. unit cost]]),ISBLANK(CatTemplate[[#This Row],[Oth. unit cost]])), 0, IF(getUnitEffort =0,1,getUnitEffort) * CatTemplate[[#This Row],[Year7]])</f>
        <v>0</v>
      </c>
      <c r="BT200" s="29">
        <f>IF(AND(ISBLANK(CatTemplate[[#This Row],[Eq. unit cost]]),ISBLANK(CatTemplate[[#This Row],[Cons. unit cost]]),ISBLANK(CatTemplate[[#This Row],[Oth. unit cost]])), 0, IF(getUnitEffort =0,1,getUnitEffort) * CatTemplate[[#This Row],[Year8]])</f>
        <v>0</v>
      </c>
      <c r="BU200" s="29">
        <f>IF(AND(ISBLANK(CatTemplate[[#This Row],[Eq. unit cost]]),ISBLANK(CatTemplate[[#This Row],[Cons. unit cost]]),ISBLANK(CatTemplate[[#This Row],[Oth. unit cost]])), 0, IF(getUnitEffort =0,1,getUnitEffort) * CatTemplate[[#This Row],[Year9]])</f>
        <v>0</v>
      </c>
      <c r="BV200" s="29">
        <f>IF(AND(ISBLANK(CatTemplate[[#This Row],[Eq. unit cost]]),ISBLANK(CatTemplate[[#This Row],[Cons. unit cost]]),ISBLANK(CatTemplate[[#This Row],[Oth. unit cost]])), 0, IF(getUnitEffort =0,1,getUnitEffort) * CatTemplate[[#This Row],[Year10]])</f>
        <v>0</v>
      </c>
      <c r="BW200" s="29">
        <f>IF(AND(ISBLANK(CatTemplate[[#This Row],[Eq. unit cost]]),ISBLANK(CatTemplate[[#This Row],[Cons. unit cost]]),ISBLANK(CatTemplate[[#This Row],[Oth. unit cost]])), 0, IF(getUnitEffort =0,1,getUnitEffort) * CatTemplate[[#This Row],[Year11]])</f>
        <v>0</v>
      </c>
      <c r="BX200" s="29">
        <f>IF(AND(ISBLANK(CatTemplate[[#This Row],[Eq. unit cost]]),ISBLANK(CatTemplate[[#This Row],[Cons. unit cost]]),ISBLANK(CatTemplate[[#This Row],[Oth. unit cost]])), 0, IF(getUnitEffort =0,1,getUnitEffort) * CatTemplate[[#This Row],[Year12]])</f>
        <v>0</v>
      </c>
      <c r="BY200" s="29">
        <f>IF(AND(ISBLANK(CatTemplate[[#This Row],[Eq. unit cost]]),ISBLANK(CatTemplate[[#This Row],[Cons. unit cost]]),ISBLANK(CatTemplate[[#This Row],[Oth. unit cost]])), 0, IF(getUnitEffort =0,1,getUnitEffort) * CatTemplate[[#This Row],[Year13]])</f>
        <v>0</v>
      </c>
      <c r="BZ200" s="29">
        <f>IF(AND(ISBLANK(CatTemplate[[#This Row],[Eq. unit cost]]),ISBLANK(CatTemplate[[#This Row],[Cons. unit cost]]),ISBLANK(CatTemplate[[#This Row],[Oth. unit cost]])), 0, IF(getUnitEffort =0,1,getUnitEffort) * CatTemplate[[#This Row],[Year14]])</f>
        <v>0</v>
      </c>
      <c r="CA200" s="29">
        <f>IF(AND(ISBLANK(CatTemplate[[#This Row],[Eq. unit cost]]),ISBLANK(CatTemplate[[#This Row],[Cons. unit cost]]),ISBLANK(CatTemplate[[#This Row],[Oth. unit cost]])), 0, IF(getUnitEffort =0,1,getUnitEffort) * CatTemplate[[#This Row],[Year15]])</f>
        <v>0</v>
      </c>
      <c r="CB200" s="29">
        <f>IF(AND(ISBLANK(CatTemplate[[#This Row],[Eq. unit cost]]),ISBLANK(CatTemplate[[#This Row],[Cons. unit cost]]),ISBLANK(CatTemplate[[#This Row],[Oth. unit cost]])), 0, IF(getUnitEffort =0,1,getUnitEffort) * CatTemplate[[#This Row],[Year16]])</f>
        <v>0</v>
      </c>
      <c r="CC200" s="29">
        <f>IF(AND(ISBLANK(CatTemplate[[#This Row],[Eq. unit cost]]),ISBLANK(CatTemplate[[#This Row],[Cons. unit cost]]),ISBLANK(CatTemplate[[#This Row],[Oth. unit cost]])), 0, IF(getUnitEffort =0,1,getUnitEffort) * CatTemplate[[#This Row],[Year17]])</f>
        <v>0</v>
      </c>
      <c r="CD200" s="29">
        <f>IF(AND(ISBLANK(CatTemplate[[#This Row],[Eq. unit cost]]),ISBLANK(CatTemplate[[#This Row],[Cons. unit cost]]),ISBLANK(CatTemplate[[#This Row],[Oth. unit cost]])), 0, IF(getUnitEffort =0,1,getUnitEffort) * CatTemplate[[#This Row],[Year18]])</f>
        <v>0</v>
      </c>
      <c r="CE200" s="29">
        <f>IF(AND(ISBLANK(CatTemplate[[#This Row],[Eq. unit cost]]),ISBLANK(CatTemplate[[#This Row],[Cons. unit cost]]),ISBLANK(CatTemplate[[#This Row],[Oth. unit cost]])), 0, IF(getUnitEffort =0,1,getUnitEffort) * CatTemplate[[#This Row],[Year19]])</f>
        <v>0</v>
      </c>
      <c r="CF200" s="29">
        <f>IF(AND(ISBLANK(CatTemplate[[#This Row],[Eq. unit cost]]),ISBLANK(CatTemplate[[#This Row],[Cons. unit cost]]),ISBLANK(CatTemplate[[#This Row],[Oth. unit cost]])), 0, IF(getUnitEffort =0,1,getUnitEffort) * CatTemplate[[#This Row],[Year20]])</f>
        <v>0</v>
      </c>
      <c r="CG200" s="45">
        <f>SUM(CatTemplate[[#This Row],[Q1]:[Q20]])</f>
        <v>0</v>
      </c>
      <c r="CH200" s="29">
        <f>IF(ISBLANK(CatTemplate[[#This Row],[St. unit effort]]),0,(CatTemplate[[#This Row],[St. unit effort]] * CatTemplate[[#This Row],[Year1]]))</f>
        <v>0</v>
      </c>
      <c r="CI200" s="29">
        <f>IF(ISBLANK(CatTemplate[[#This Row],[St. unit effort]]),0,(CatTemplate[[#This Row],[St. unit effort]] * CatTemplate[[#This Row],[Year2]]))</f>
        <v>0</v>
      </c>
      <c r="CJ200" s="29">
        <f>IF(ISBLANK(CatTemplate[[#This Row],[St. unit effort]]),0,(CatTemplate[[#This Row],[St. unit effort]] * CatTemplate[[#This Row],[Year3]]))</f>
        <v>0</v>
      </c>
      <c r="CK200" s="29">
        <f>IF(ISBLANK(CatTemplate[[#This Row],[St. unit effort]]),0,(CatTemplate[[#This Row],[St. unit effort]] * CatTemplate[[#This Row],[Year4]]))</f>
        <v>0</v>
      </c>
      <c r="CL200" s="29">
        <f>IF(ISBLANK(CatTemplate[[#This Row],[St. unit effort]]),0,(CatTemplate[[#This Row],[St. unit effort]] * CatTemplate[[#This Row],[Year5]]))</f>
        <v>0</v>
      </c>
      <c r="CM200" s="29">
        <f>IF(ISBLANK(CatTemplate[[#This Row],[St. unit effort]]),0,(CatTemplate[[#This Row],[St. unit effort]] * CatTemplate[[#This Row],[Year6]]))</f>
        <v>0</v>
      </c>
      <c r="CN200" s="29">
        <f>IF(ISBLANK(CatTemplate[[#This Row],[St. unit effort]]),0,(CatTemplate[[#This Row],[St. unit effort]] * CatTemplate[[#This Row],[Year7]]))</f>
        <v>0</v>
      </c>
      <c r="CO200" s="29">
        <f>IF(ISBLANK(CatTemplate[[#This Row],[St. unit effort]]),0,(CatTemplate[[#This Row],[St. unit effort]] * CatTemplate[[#This Row],[Year8]]))</f>
        <v>0</v>
      </c>
      <c r="CP200" s="29">
        <f>IF(ISBLANK(CatTemplate[[#This Row],[St. unit effort]]),0,(CatTemplate[[#This Row],[St. unit effort]] * CatTemplate[[#This Row],[Year9]]))</f>
        <v>0</v>
      </c>
      <c r="CQ200" s="29">
        <f>IF(ISBLANK(CatTemplate[[#This Row],[St. unit effort]]),0,(CatTemplate[[#This Row],[St. unit effort]] * CatTemplate[[#This Row],[Year10]]))</f>
        <v>0</v>
      </c>
      <c r="CR200" s="29">
        <f>IF(ISBLANK(CatTemplate[[#This Row],[St. unit effort]]),0,(CatTemplate[[#This Row],[St. unit effort]] * CatTemplate[[#This Row],[Year11]]))</f>
        <v>0</v>
      </c>
      <c r="CS200" s="29">
        <f>IF(ISBLANK(CatTemplate[[#This Row],[St. unit effort]]),0,(CatTemplate[[#This Row],[St. unit effort]] * CatTemplate[[#This Row],[Year12]]))</f>
        <v>0</v>
      </c>
      <c r="CT200" s="29">
        <f>IF(ISBLANK(CatTemplate[[#This Row],[St. unit effort]]),0,(CatTemplate[[#This Row],[St. unit effort]] * CatTemplate[[#This Row],[Year13]]))</f>
        <v>0</v>
      </c>
      <c r="CU200" s="29">
        <f>IF(ISBLANK(CatTemplate[[#This Row],[St. unit effort]]),0,(CatTemplate[[#This Row],[St. unit effort]] * CatTemplate[[#This Row],[Year14]]))</f>
        <v>0</v>
      </c>
      <c r="CV200" s="29">
        <f>IF(ISBLANK(CatTemplate[[#This Row],[St. unit effort]]),0,(CatTemplate[[#This Row],[St. unit effort]] * CatTemplate[[#This Row],[Year15]]))</f>
        <v>0</v>
      </c>
      <c r="CW200" s="29">
        <f>IF(ISBLANK(CatTemplate[[#This Row],[St. unit effort]]),0,(CatTemplate[[#This Row],[St. unit effort]] * CatTemplate[[#This Row],[Year16]]))</f>
        <v>0</v>
      </c>
      <c r="CX200" s="29">
        <f>IF(ISBLANK(CatTemplate[[#This Row],[St. unit effort]]),0,(CatTemplate[[#This Row],[St. unit effort]] * CatTemplate[[#This Row],[Year17]]))</f>
        <v>0</v>
      </c>
      <c r="CY200" s="29">
        <f>IF(ISBLANK(CatTemplate[[#This Row],[St. unit effort]]),0,(CatTemplate[[#This Row],[St. unit effort]] * CatTemplate[[#This Row],[Year18]]))</f>
        <v>0</v>
      </c>
      <c r="CZ200" s="29">
        <f>IF(ISBLANK(CatTemplate[[#This Row],[St. unit effort]]),0,(CatTemplate[[#This Row],[St. unit effort]] * CatTemplate[[#This Row],[Year19]]))</f>
        <v>0</v>
      </c>
      <c r="DA200" s="29">
        <f>IF(ISBLANK(CatTemplate[[#This Row],[St. unit effort]]),0,(CatTemplate[[#This Row],[St. unit effort]] * CatTemplate[[#This Row],[Year20]]))</f>
        <v>0</v>
      </c>
      <c r="DB200" s="57">
        <f>IF(ISBLANK(CatTemplate[[#This Row],[St. unit effort]]),0,(CatTemplate[[#This Row],[St. unit effort]] * CatTemplate[[#This Row],[Year1]])*8/ParRatePM)</f>
        <v>0</v>
      </c>
      <c r="DC200" s="57">
        <f>IF(ISBLANK(CatTemplate[[#This Row],[St. unit effort]]),0,(CatTemplate[[#This Row],[St. unit effort]] * CatTemplate[[#This Row],[Year2]])*8/ParRatePM)</f>
        <v>0</v>
      </c>
      <c r="DD200" s="57">
        <f>IF(ISBLANK(CatTemplate[[#This Row],[St. unit effort]]),0,(CatTemplate[[#This Row],[St. unit effort]] * CatTemplate[[#This Row],[Year3]])*8/ParRatePM)</f>
        <v>0</v>
      </c>
      <c r="DE200" s="57">
        <f>IF(ISBLANK(CatTemplate[[#This Row],[St. unit effort]]),0,(CatTemplate[[#This Row],[St. unit effort]] * CatTemplate[[#This Row],[Year4]])*8/ParRatePM)</f>
        <v>0</v>
      </c>
      <c r="DF200" s="57">
        <f>IF(ISBLANK(CatTemplate[[#This Row],[St. unit effort]]),0,(CatTemplate[[#This Row],[St. unit effort]] * CatTemplate[[#This Row],[Year5]])*8/ParRatePM)</f>
        <v>0</v>
      </c>
      <c r="DG200" s="57">
        <f>IF(ISBLANK(CatTemplate[[#This Row],[St. unit effort]]),0,(CatTemplate[[#This Row],[St. unit effort]] * CatTemplate[[#This Row],[Year6]])*8/ParRatePM)</f>
        <v>0</v>
      </c>
      <c r="DH200" s="57">
        <f>IF(ISBLANK(CatTemplate[[#This Row],[St. unit effort]]),0,(CatTemplate[[#This Row],[St. unit effort]] * CatTemplate[[#This Row],[Year7]])*8/ParRatePM)</f>
        <v>0</v>
      </c>
      <c r="DI200" s="57">
        <f>IF(ISBLANK(CatTemplate[[#This Row],[St. unit effort]]),0,(CatTemplate[[#This Row],[St. unit effort]] * CatTemplate[[#This Row],[Year8]])*8/ParRatePM)</f>
        <v>0</v>
      </c>
      <c r="DJ200" s="57">
        <f>IF(ISBLANK(CatTemplate[[#This Row],[St. unit effort]]),0,(CatTemplate[[#This Row],[St. unit effort]] * CatTemplate[[#This Row],[Year9]])*8/ParRatePM)</f>
        <v>0</v>
      </c>
      <c r="DK200" s="57">
        <f>IF(ISBLANK(CatTemplate[[#This Row],[St. unit effort]]),0,(CatTemplate[[#This Row],[St. unit effort]] * CatTemplate[[#This Row],[Year10]])*8/ParRatePM)</f>
        <v>0</v>
      </c>
      <c r="DL200" s="57">
        <f>IF(ISBLANK(CatTemplate[[#This Row],[St. unit effort]]),0,(CatTemplate[[#This Row],[St. unit effort]] * CatTemplate[[#This Row],[Year11]])*8/ParRatePM)</f>
        <v>0</v>
      </c>
      <c r="DM200" s="57">
        <f>IF(ISBLANK(CatTemplate[[#This Row],[St. unit effort]]),0,(CatTemplate[[#This Row],[St. unit effort]] * CatTemplate[[#This Row],[Year12]])*8/ParRatePM)</f>
        <v>0</v>
      </c>
      <c r="DN200" s="57">
        <f>IF(ISBLANK(CatTemplate[[#This Row],[St. unit effort]]),0,(CatTemplate[[#This Row],[St. unit effort]] * CatTemplate[[#This Row],[Year13]])*8/ParRatePM)</f>
        <v>0</v>
      </c>
      <c r="DO200" s="57">
        <f>IF(ISBLANK(CatTemplate[[#This Row],[St. unit effort]]),0,(CatTemplate[[#This Row],[St. unit effort]] * CatTemplate[[#This Row],[Year14]])*8/ParRatePM)</f>
        <v>0</v>
      </c>
      <c r="DP200" s="57">
        <f>IF(ISBLANK(CatTemplate[[#This Row],[St. unit effort]]),0,(CatTemplate[[#This Row],[St. unit effort]] * CatTemplate[[#This Row],[Year15]])*8/ParRatePM)</f>
        <v>0</v>
      </c>
      <c r="DQ200" s="57">
        <f>IF(ISBLANK(CatTemplate[[#This Row],[St. unit effort]]),0,(CatTemplate[[#This Row],[St. unit effort]] * CatTemplate[[#This Row],[Year16]])*8/ParRatePM)</f>
        <v>0</v>
      </c>
      <c r="DR200" s="57">
        <f>IF(ISBLANK(CatTemplate[[#This Row],[St. unit effort]]),0,(CatTemplate[[#This Row],[St. unit effort]] * CatTemplate[[#This Row],[Year17]])*8/ParRatePM)</f>
        <v>0</v>
      </c>
      <c r="DS200" s="57">
        <f>IF(ISBLANK(CatTemplate[[#This Row],[St. unit effort]]),0,(CatTemplate[[#This Row],[St. unit effort]] * CatTemplate[[#This Row],[Year18]])*8/ParRatePM)</f>
        <v>0</v>
      </c>
      <c r="DT200" s="57">
        <f>IF(ISBLANK(CatTemplate[[#This Row],[St. unit effort]]),0,(CatTemplate[[#This Row],[St. unit effort]] * CatTemplate[[#This Row],[Year19]])*8/ParRatePM)</f>
        <v>0</v>
      </c>
      <c r="DU200" s="57">
        <f>IF(ISBLANK(CatTemplate[[#This Row],[St. unit effort]]),0,(CatTemplate[[#This Row],[St. unit effort]] * CatTemplate[[#This Row],[Year20]])*8/ParRatePM)</f>
        <v>0</v>
      </c>
      <c r="DV200" s="54">
        <f>SUM(CatTemplate[[#This Row],[PM1]:[PM20]])</f>
        <v>0</v>
      </c>
      <c r="DW200" s="56">
        <f t="shared" si="69"/>
        <v>0</v>
      </c>
      <c r="DX200" s="56">
        <f t="shared" si="69"/>
        <v>0</v>
      </c>
      <c r="DY200" s="56">
        <f t="shared" si="69"/>
        <v>0</v>
      </c>
      <c r="DZ200" s="56">
        <f t="shared" si="69"/>
        <v>0</v>
      </c>
      <c r="EA200" s="56">
        <f t="shared" si="69"/>
        <v>0</v>
      </c>
      <c r="EB200" s="56">
        <f t="shared" si="69"/>
        <v>0</v>
      </c>
      <c r="EC200" s="56">
        <f t="shared" si="69"/>
        <v>0</v>
      </c>
      <c r="ED200" s="56">
        <f t="shared" si="69"/>
        <v>0</v>
      </c>
      <c r="EE200" s="56">
        <f t="shared" si="69"/>
        <v>0</v>
      </c>
      <c r="EF200" s="56">
        <f t="shared" si="69"/>
        <v>0</v>
      </c>
      <c r="EG200" s="56">
        <f t="shared" si="69"/>
        <v>0</v>
      </c>
      <c r="EH200" s="56">
        <f t="shared" si="69"/>
        <v>0</v>
      </c>
      <c r="EI200" s="56">
        <f t="shared" si="69"/>
        <v>0</v>
      </c>
      <c r="EJ200" s="56">
        <f t="shared" si="69"/>
        <v>0</v>
      </c>
      <c r="EK200" s="56">
        <f t="shared" si="69"/>
        <v>0</v>
      </c>
      <c r="EL200" s="56">
        <f t="shared" si="69"/>
        <v>0</v>
      </c>
      <c r="EM200" s="56">
        <f t="shared" si="67"/>
        <v>0</v>
      </c>
      <c r="EN200" s="56">
        <f t="shared" si="67"/>
        <v>0</v>
      </c>
      <c r="EO200" s="56">
        <f t="shared" si="67"/>
        <v>0</v>
      </c>
      <c r="EP200" s="56">
        <f t="shared" si="67"/>
        <v>0</v>
      </c>
      <c r="EQ200" s="30">
        <f>CatTemplate[[#This Row],[Eq. unit cost]] * CatTemplate[[#This Row],[Eq. quantity]]</f>
        <v>0</v>
      </c>
      <c r="ER200" s="30">
        <f>CatTemplate[[#This Row],[Cons. unit cost]] *CatTemplate[[#This Row],[Cons. quantity]]</f>
        <v>0</v>
      </c>
      <c r="ES200" s="30">
        <f>CatTemplate[[#This Row],[Oth. unit cost]] *CatTemplate[[#This Row],[Oth. quantity]]</f>
        <v>0</v>
      </c>
      <c r="ET200" s="55">
        <f>SUM(CatTemplate[[#This Row],[CO1]:[CO20]])</f>
        <v>0</v>
      </c>
      <c r="EU200" s="56">
        <f t="shared" si="70"/>
        <v>0</v>
      </c>
      <c r="EV200" s="56">
        <f t="shared" si="70"/>
        <v>0</v>
      </c>
      <c r="EW200" s="56">
        <f t="shared" si="70"/>
        <v>0</v>
      </c>
      <c r="EX200" s="56">
        <f t="shared" si="70"/>
        <v>0</v>
      </c>
      <c r="EY200" s="56">
        <f t="shared" si="70"/>
        <v>0</v>
      </c>
      <c r="EZ200" s="56">
        <f t="shared" si="70"/>
        <v>0</v>
      </c>
      <c r="FA200" s="56">
        <f t="shared" si="70"/>
        <v>0</v>
      </c>
      <c r="FB200" s="56">
        <f t="shared" si="70"/>
        <v>0</v>
      </c>
      <c r="FC200" s="56">
        <f t="shared" si="70"/>
        <v>0</v>
      </c>
      <c r="FD200" s="56">
        <f t="shared" si="70"/>
        <v>0</v>
      </c>
      <c r="FE200" s="56">
        <f t="shared" si="70"/>
        <v>0</v>
      </c>
      <c r="FF200" s="56">
        <f t="shared" si="70"/>
        <v>0</v>
      </c>
      <c r="FG200" s="56">
        <f t="shared" si="70"/>
        <v>0</v>
      </c>
      <c r="FH200" s="56">
        <f t="shared" si="70"/>
        <v>0</v>
      </c>
      <c r="FI200" s="56">
        <f t="shared" si="70"/>
        <v>0</v>
      </c>
      <c r="FJ200" s="56">
        <f t="shared" si="70"/>
        <v>0</v>
      </c>
      <c r="FK200" s="56">
        <f t="shared" si="68"/>
        <v>0</v>
      </c>
      <c r="FL200" s="56">
        <f t="shared" si="68"/>
        <v>0</v>
      </c>
      <c r="FM200" s="56">
        <f t="shared" si="68"/>
        <v>0</v>
      </c>
      <c r="FN200" s="56">
        <f t="shared" si="68"/>
        <v>0</v>
      </c>
      <c r="FO200" s="58">
        <f>SUM(CatTemplate[[#This Row],[CS1]:[CS20]])</f>
        <v>0</v>
      </c>
      <c r="FP200" s="59">
        <f>CatTemplate[[#This Row],[Total Oth. cost]]+CatTemplate[[#This Row],[Total St. Cost]]</f>
        <v>0</v>
      </c>
      <c r="FQ200" s="33" t="e">
        <f t="shared" si="49"/>
        <v>#VALUE!</v>
      </c>
      <c r="FR200" s="33" t="e">
        <f t="shared" si="50"/>
        <v>#VALUE!</v>
      </c>
      <c r="FS200" s="30" t="e">
        <f>(CatTemplate[[#This Row],[CO1]] + CatTemplate[[#This Row],[CS1]]) * (1 + getRateOHFinal) * getRateMarkupFinal</f>
        <v>#VALUE!</v>
      </c>
      <c r="FT200" s="30" t="e">
        <f>(CatTemplate[[#This Row],[CO2]] + CatTemplate[[#This Row],[CS2]]) * (1 + getRateOHFinal) * getRateMarkupFinal</f>
        <v>#VALUE!</v>
      </c>
      <c r="FU200" s="30" t="e">
        <f>(CatTemplate[[#This Row],[CO3]] + CatTemplate[[#This Row],[CS3]]) * (1 + getRateOHFinal) * getRateMarkupFinal</f>
        <v>#VALUE!</v>
      </c>
      <c r="FV200" s="30" t="e">
        <f>(CatTemplate[[#This Row],[CO4]] + CatTemplate[[#This Row],[CS4]]) * (1 + getRateOHFinal) * getRateMarkupFinal</f>
        <v>#VALUE!</v>
      </c>
      <c r="FW200" s="30" t="e">
        <f>(CatTemplate[[#This Row],[CO5]] + CatTemplate[[#This Row],[CS5]]) * (1 + getRateOHFinal) * getRateMarkupFinal</f>
        <v>#VALUE!</v>
      </c>
      <c r="FX200" s="30" t="e">
        <f>(CatTemplate[[#This Row],[CO6]] + CatTemplate[[#This Row],[CS6]]) * (1 + getRateOHFinal) * getRateMarkupFinal</f>
        <v>#VALUE!</v>
      </c>
      <c r="FY200" s="30" t="e">
        <f>(CatTemplate[[#This Row],[CO7]] + CatTemplate[[#This Row],[CS7]]) * (1 + getRateOHFinal) * getRateMarkupFinal</f>
        <v>#VALUE!</v>
      </c>
      <c r="FZ200" s="30" t="e">
        <f>(CatTemplate[[#This Row],[CO8]] + CatTemplate[[#This Row],[CS8]]) * (1 + getRateOHFinal) * getRateMarkupFinal</f>
        <v>#VALUE!</v>
      </c>
      <c r="GA200" s="30" t="e">
        <f>(CatTemplate[[#This Row],[CO9]] + CatTemplate[[#This Row],[CS9]]) * (1 + getRateOHFinal) * getRateMarkupFinal</f>
        <v>#VALUE!</v>
      </c>
      <c r="GB200" s="30" t="e">
        <f>(CatTemplate[[#This Row],[CO10]] + CatTemplate[[#This Row],[CS10]]) * (1 + getRateOHFinal) * getRateMarkupFinal</f>
        <v>#VALUE!</v>
      </c>
      <c r="GC200" s="30" t="e">
        <f>(CatTemplate[[#This Row],[CO11]] + CatTemplate[[#This Row],[CS11]]) * (1 + getRateOHFinal) * getRateMarkupFinal</f>
        <v>#VALUE!</v>
      </c>
      <c r="GD200" s="30" t="e">
        <f>(CatTemplate[[#This Row],[CO12]] + CatTemplate[[#This Row],[CS12]]) * (1 + getRateOHFinal) * getRateMarkupFinal</f>
        <v>#VALUE!</v>
      </c>
      <c r="GE200" s="30" t="e">
        <f>(CatTemplate[[#This Row],[CO13]] + CatTemplate[[#This Row],[CS13]]) * (1 + getRateOHFinal) * getRateMarkupFinal</f>
        <v>#VALUE!</v>
      </c>
      <c r="GF200" s="30" t="e">
        <f>(CatTemplate[[#This Row],[CO14]] + CatTemplate[[#This Row],[CS14]]) * (1 + getRateOHFinal) * getRateMarkupFinal</f>
        <v>#VALUE!</v>
      </c>
      <c r="GG200" s="30" t="e">
        <f>(CatTemplate[[#This Row],[CO15]] + CatTemplate[[#This Row],[CS15]]) * (1 + getRateOHFinal) * getRateMarkupFinal</f>
        <v>#VALUE!</v>
      </c>
      <c r="GH200" s="30" t="e">
        <f>(CatTemplate[[#This Row],[CO16]] + CatTemplate[[#This Row],[CS16]]) * (1 + getRateOHFinal) * getRateMarkupFinal</f>
        <v>#VALUE!</v>
      </c>
      <c r="GI200" s="30" t="e">
        <f>(CatTemplate[[#This Row],[CO17]] + CatTemplate[[#This Row],[CS17]]) * (1 + getRateOHFinal) * getRateMarkupFinal</f>
        <v>#VALUE!</v>
      </c>
      <c r="GJ200" s="30" t="e">
        <f>(CatTemplate[[#This Row],[CO18]] + CatTemplate[[#This Row],[CS18]]) * (1 + getRateOHFinal) * getRateMarkupFinal</f>
        <v>#VALUE!</v>
      </c>
      <c r="GK200" s="30" t="e">
        <f>(CatTemplate[[#This Row],[CO19]] + CatTemplate[[#This Row],[CS19]]) * (1 + getRateOHFinal) * getRateMarkupFinal</f>
        <v>#VALUE!</v>
      </c>
      <c r="GL200" s="30" t="e">
        <f>(CatTemplate[[#This Row],[CO20]] + CatTemplate[[#This Row],[CS20]]) * (1 + getRateOHFinal) * getRateMarkupFinal</f>
        <v>#VALUE!</v>
      </c>
      <c r="GM200" s="30" t="e">
        <f t="shared" si="51"/>
        <v>#VALUE!</v>
      </c>
      <c r="GN200" s="30" t="e">
        <f t="shared" si="52"/>
        <v>#VALUE!</v>
      </c>
      <c r="GO200" s="30" t="e">
        <f t="shared" si="53"/>
        <v>#VALUE!</v>
      </c>
      <c r="GP200" s="30" t="e">
        <f t="shared" si="54"/>
        <v>#VALUE!</v>
      </c>
      <c r="GQ200" s="30" t="e">
        <f>(CatTemplate[[#This Row],[CO1]]+CatTemplate[[#This Row],[CS1]]) * (1+ getRateOHFinal) * (1 + getRateMarkupFinal)</f>
        <v>#VALUE!</v>
      </c>
      <c r="GR200" s="30" t="e">
        <f>(CatTemplate[[#This Row],[CO2]]+CatTemplate[[#This Row],[CS2]]) * (1+ getRateOHFinal) * (1 + getRateMarkupFinal)</f>
        <v>#VALUE!</v>
      </c>
      <c r="GS200" s="30" t="e">
        <f>(CatTemplate[[#This Row],[CO3]]+CatTemplate[[#This Row],[CS3]]) * (1+ getRateOHFinal) * (1 + getRateMarkupFinal)</f>
        <v>#VALUE!</v>
      </c>
      <c r="GT200" s="30" t="e">
        <f>(CatTemplate[[#This Row],[CO4]]+CatTemplate[[#This Row],[CS4]]) * (1+ getRateOHFinal) * (1 + getRateMarkupFinal)</f>
        <v>#VALUE!</v>
      </c>
      <c r="GU200" s="30" t="e">
        <f>(CatTemplate[[#This Row],[CO5]]+CatTemplate[[#This Row],[CS5]]) * (1+ getRateOHFinal) * (1 + getRateMarkupFinal)</f>
        <v>#VALUE!</v>
      </c>
      <c r="GV200" s="30" t="e">
        <f>(CatTemplate[[#This Row],[CO6]]+CatTemplate[[#This Row],[CS6]]) * (1+ getRateOHFinal) * (1 + getRateMarkupFinal)</f>
        <v>#VALUE!</v>
      </c>
      <c r="GW200" s="30" t="e">
        <f>(CatTemplate[[#This Row],[CO7]]+CatTemplate[[#This Row],[CS7]]) * (1+ getRateOHFinal) * (1 + getRateMarkupFinal)</f>
        <v>#VALUE!</v>
      </c>
      <c r="GX200" s="30" t="e">
        <f>(CatTemplate[[#This Row],[CO8]]+CatTemplate[[#This Row],[CS8]]) * (1+ getRateOHFinal) * (1 + getRateMarkupFinal)</f>
        <v>#VALUE!</v>
      </c>
      <c r="GY200" s="30" t="e">
        <f>(CatTemplate[[#This Row],[CO9]]+CatTemplate[[#This Row],[CS9]]) * (1+ getRateOHFinal) * (1 + getRateMarkupFinal)</f>
        <v>#VALUE!</v>
      </c>
      <c r="GZ200" s="30" t="e">
        <f>(CatTemplate[[#This Row],[CO10]]+CatTemplate[[#This Row],[CS10]]) * (1+ getRateOHFinal) * (1 + getRateMarkupFinal)</f>
        <v>#VALUE!</v>
      </c>
      <c r="HA200" s="30" t="e">
        <f>(CatTemplate[[#This Row],[CO11]]+CatTemplate[[#This Row],[CS11]]) * (1+ getRateOHFinal) * (1 + getRateMarkupFinal)</f>
        <v>#VALUE!</v>
      </c>
      <c r="HB200" s="30" t="e">
        <f>(CatTemplate[[#This Row],[CO12]]+CatTemplate[[#This Row],[CS12]]) * (1+ getRateOHFinal) * (1 + getRateMarkupFinal)</f>
        <v>#VALUE!</v>
      </c>
      <c r="HC200" s="30" t="e">
        <f>(CatTemplate[[#This Row],[CO13]]+CatTemplate[[#This Row],[CS13]]) * (1+ getRateOHFinal) * (1 + getRateMarkupFinal)</f>
        <v>#VALUE!</v>
      </c>
      <c r="HD200" s="30" t="e">
        <f>(CatTemplate[[#This Row],[CO14]]+CatTemplate[[#This Row],[CS14]]) * (1+ getRateOHFinal) * (1 + getRateMarkupFinal)</f>
        <v>#VALUE!</v>
      </c>
      <c r="HE200" s="30" t="e">
        <f>(CatTemplate[[#This Row],[CO15]]+CatTemplate[[#This Row],[CS15]]) * (1+ getRateOHFinal) * (1 + getRateMarkupFinal)</f>
        <v>#VALUE!</v>
      </c>
      <c r="HF200" s="30" t="e">
        <f>(CatTemplate[[#This Row],[CO16]]+CatTemplate[[#This Row],[CS16]]) * (1+ getRateOHFinal) * (1 + getRateMarkupFinal)</f>
        <v>#VALUE!</v>
      </c>
      <c r="HG200" s="30" t="e">
        <f>(CatTemplate[[#This Row],[CO17]]+CatTemplate[[#This Row],[CS17]]) * (1+ getRateOHFinal) * (1 + getRateMarkupFinal)</f>
        <v>#VALUE!</v>
      </c>
      <c r="HH200" s="30" t="e">
        <f>(CatTemplate[[#This Row],[CO18]]+CatTemplate[[#This Row],[CS18]]) * (1+ getRateOHFinal) * (1 + getRateMarkupFinal)</f>
        <v>#VALUE!</v>
      </c>
      <c r="HI200" s="30" t="e">
        <f>(CatTemplate[[#This Row],[CO19]]+CatTemplate[[#This Row],[CS19]]) * (1+ getRateOHFinal) * (1 + getRateMarkupFinal)</f>
        <v>#VALUE!</v>
      </c>
      <c r="HJ200" s="30" t="e">
        <f>(CatTemplate[[#This Row],[CO20]]+CatTemplate[[#This Row],[CS20]]) * (1+ getRateOHFinal) * (1 + getRateMarkupFinal)</f>
        <v>#VALUE!</v>
      </c>
      <c r="HK200" s="39" t="e">
        <f>CatTemplate[[#This Row],[Total cost]]+CatTemplate[[#This Row],[OH Amount]]+CatTemplate[[#This Row],[Markup]]</f>
        <v>#VALUE!</v>
      </c>
      <c r="HL200" s="63">
        <f>IF(CatTemplate[[#This Row],[Units]]="Days",CatTemplate[[#This Row],[Project quantity]]*CatTemplate[[#This Row],[St. unit effort]],CatTemplate[[#This Row],[Project quantity]])</f>
        <v>0</v>
      </c>
      <c r="HM200" s="287">
        <f>IFERROR(CatTemplate[[#This Row],[Total Price]]/(CatTemplate[[#This Row],[Final Quantity]]),0)</f>
        <v>0</v>
      </c>
      <c r="HN200" s="261"/>
    </row>
    <row r="201" spans="2:222" x14ac:dyDescent="0.2">
      <c r="B201" s="9" t="s">
        <v>106</v>
      </c>
      <c r="C201" s="23">
        <v>4</v>
      </c>
      <c r="D201" s="10" t="s">
        <v>175</v>
      </c>
      <c r="E201" s="25">
        <v>1</v>
      </c>
      <c r="F201" s="19" t="s">
        <v>103</v>
      </c>
      <c r="G201" s="27">
        <v>6</v>
      </c>
      <c r="H201" s="18" t="s">
        <v>177</v>
      </c>
      <c r="I201" s="18" t="s">
        <v>1159</v>
      </c>
      <c r="J201" s="15"/>
      <c r="K201" s="15"/>
      <c r="L201" s="15" t="s">
        <v>422</v>
      </c>
      <c r="M201" s="15" t="s">
        <v>207</v>
      </c>
      <c r="N201" s="15" t="s">
        <v>858</v>
      </c>
      <c r="O201" s="320"/>
      <c r="P201" s="71"/>
      <c r="Q201" s="108"/>
      <c r="R201" s="73"/>
      <c r="S201" s="97"/>
      <c r="T201" s="100">
        <f>getEqUnitCost</f>
        <v>0</v>
      </c>
      <c r="U201" s="73">
        <f>getEqUnitEffort</f>
        <v>0</v>
      </c>
      <c r="V201" s="101">
        <f>getEqQuantity</f>
        <v>0</v>
      </c>
      <c r="W201" s="320"/>
      <c r="X201" s="100">
        <f>getConsUnitCost</f>
        <v>0</v>
      </c>
      <c r="Y201" s="73">
        <f>getConsUnitEffort</f>
        <v>0</v>
      </c>
      <c r="Z201" s="14">
        <f>getConsQuantity</f>
        <v>0</v>
      </c>
      <c r="AA201" s="320"/>
      <c r="AB201" s="72"/>
      <c r="AC201" s="112"/>
      <c r="AD201" s="14">
        <f>getOthQuantity</f>
        <v>0</v>
      </c>
      <c r="AE201" s="320"/>
      <c r="AF201" s="28" t="str">
        <f>IF(ISBLANK(CatTemplate[[#This Row],[Resource type]]),"",CatTemplate[[#This Row],[Resource type]])</f>
        <v/>
      </c>
      <c r="AG201" s="242">
        <f>getStaffUnitCost</f>
        <v>0</v>
      </c>
      <c r="AH201" s="113">
        <f>getStaffUnitEffort</f>
        <v>0</v>
      </c>
      <c r="AI201" s="40">
        <f>getStaffQuantity</f>
        <v>0</v>
      </c>
      <c r="AJ201" s="41">
        <f>CatTemplate[[#This Row],[St. quantity]]*8/ParRatePM</f>
        <v>0</v>
      </c>
      <c r="AK201" s="320"/>
      <c r="AL201" s="53" t="str">
        <f>CatTemplate[[#This Row],[Item type]]</f>
        <v>Items</v>
      </c>
      <c r="AM201" s="12">
        <f>SUM(CatTemplate[[#This Row],[Year1]:[Year20]])</f>
        <v>0</v>
      </c>
      <c r="AN201" s="52"/>
      <c r="AO201" s="52"/>
      <c r="AP201" s="52"/>
      <c r="AQ201" s="8"/>
      <c r="AR201" s="8"/>
      <c r="AS201" s="8"/>
      <c r="AT201" s="8"/>
      <c r="AU201" s="8"/>
      <c r="AV201" s="8"/>
      <c r="AW201" s="8"/>
      <c r="AX201" s="8"/>
      <c r="AY201" s="8"/>
      <c r="AZ201" s="8"/>
      <c r="BA201" s="8"/>
      <c r="BB201" s="8"/>
      <c r="BC201" s="8"/>
      <c r="BD201" s="8"/>
      <c r="BE201" s="8"/>
      <c r="BF201" s="8"/>
      <c r="BG201" s="36"/>
      <c r="BH201" s="320"/>
      <c r="BI201" s="37" t="str">
        <f>getCostCategory</f>
        <v>06 Operating costs</v>
      </c>
      <c r="BJ201" s="37" t="str">
        <f>getSection</f>
        <v>04 Transport</v>
      </c>
      <c r="BK201" s="32" t="str">
        <f>getObject</f>
        <v>Transport</v>
      </c>
      <c r="BL201" s="30">
        <f>IFERROR(getUnitCost * IF(CatTemplate[[#This Row],[Cost Category Comp.]]="01 Staff costs", 1,1),0)</f>
        <v>0</v>
      </c>
      <c r="BM201" s="29">
        <f>IF(AND(ISBLANK(CatTemplate[[#This Row],[Eq. unit cost]]),ISBLANK(CatTemplate[[#This Row],[Cons. unit cost]]),ISBLANK(CatTemplate[[#This Row],[Oth. unit cost]])), 0, IF(getUnitEffort =0,1,getUnitEffort) * CatTemplate[[#This Row],[Year1]])</f>
        <v>0</v>
      </c>
      <c r="BN201" s="29">
        <f>IF(AND(ISBLANK(CatTemplate[[#This Row],[Eq. unit cost]]),ISBLANK(CatTemplate[[#This Row],[Cons. unit cost]]),ISBLANK(CatTemplate[[#This Row],[Oth. unit cost]])), 0, IF(getUnitEffort =0,1,getUnitEffort) * CatTemplate[[#This Row],[Year2]])</f>
        <v>0</v>
      </c>
      <c r="BO201" s="29">
        <f>IF(AND(ISBLANK(CatTemplate[[#This Row],[Eq. unit cost]]),ISBLANK(CatTemplate[[#This Row],[Cons. unit cost]]),ISBLANK(CatTemplate[[#This Row],[Oth. unit cost]])), 0, IF(getUnitEffort =0,1,getUnitEffort) * CatTemplate[[#This Row],[Year3]])</f>
        <v>0</v>
      </c>
      <c r="BP201" s="29">
        <f>IF(AND(ISBLANK(CatTemplate[[#This Row],[Eq. unit cost]]),ISBLANK(CatTemplate[[#This Row],[Cons. unit cost]]),ISBLANK(CatTemplate[[#This Row],[Oth. unit cost]])), 0, IF(getUnitEffort =0,1,getUnitEffort) * CatTemplate[[#This Row],[Year4]])</f>
        <v>0</v>
      </c>
      <c r="BQ201" s="29">
        <f>IF(AND(ISBLANK(CatTemplate[[#This Row],[Eq. unit cost]]),ISBLANK(CatTemplate[[#This Row],[Cons. unit cost]]),ISBLANK(CatTemplate[[#This Row],[Oth. unit cost]])), 0, IF(getUnitEffort =0,1,getUnitEffort) * CatTemplate[[#This Row],[Year5]])</f>
        <v>0</v>
      </c>
      <c r="BR201" s="29">
        <f>IF(AND(ISBLANK(CatTemplate[[#This Row],[Eq. unit cost]]),ISBLANK(CatTemplate[[#This Row],[Cons. unit cost]]),ISBLANK(CatTemplate[[#This Row],[Oth. unit cost]])), 0, IF(getUnitEffort =0,1,getUnitEffort) * CatTemplate[[#This Row],[Year6]])</f>
        <v>0</v>
      </c>
      <c r="BS201" s="29">
        <f>IF(AND(ISBLANK(CatTemplate[[#This Row],[Eq. unit cost]]),ISBLANK(CatTemplate[[#This Row],[Cons. unit cost]]),ISBLANK(CatTemplate[[#This Row],[Oth. unit cost]])), 0, IF(getUnitEffort =0,1,getUnitEffort) * CatTemplate[[#This Row],[Year7]])</f>
        <v>0</v>
      </c>
      <c r="BT201" s="29">
        <f>IF(AND(ISBLANK(CatTemplate[[#This Row],[Eq. unit cost]]),ISBLANK(CatTemplate[[#This Row],[Cons. unit cost]]),ISBLANK(CatTemplate[[#This Row],[Oth. unit cost]])), 0, IF(getUnitEffort =0,1,getUnitEffort) * CatTemplate[[#This Row],[Year8]])</f>
        <v>0</v>
      </c>
      <c r="BU201" s="29">
        <f>IF(AND(ISBLANK(CatTemplate[[#This Row],[Eq. unit cost]]),ISBLANK(CatTemplate[[#This Row],[Cons. unit cost]]),ISBLANK(CatTemplate[[#This Row],[Oth. unit cost]])), 0, IF(getUnitEffort =0,1,getUnitEffort) * CatTemplate[[#This Row],[Year9]])</f>
        <v>0</v>
      </c>
      <c r="BV201" s="29">
        <f>IF(AND(ISBLANK(CatTemplate[[#This Row],[Eq. unit cost]]),ISBLANK(CatTemplate[[#This Row],[Cons. unit cost]]),ISBLANK(CatTemplate[[#This Row],[Oth. unit cost]])), 0, IF(getUnitEffort =0,1,getUnitEffort) * CatTemplate[[#This Row],[Year10]])</f>
        <v>0</v>
      </c>
      <c r="BW201" s="29">
        <f>IF(AND(ISBLANK(CatTemplate[[#This Row],[Eq. unit cost]]),ISBLANK(CatTemplate[[#This Row],[Cons. unit cost]]),ISBLANK(CatTemplate[[#This Row],[Oth. unit cost]])), 0, IF(getUnitEffort =0,1,getUnitEffort) * CatTemplate[[#This Row],[Year11]])</f>
        <v>0</v>
      </c>
      <c r="BX201" s="29">
        <f>IF(AND(ISBLANK(CatTemplate[[#This Row],[Eq. unit cost]]),ISBLANK(CatTemplate[[#This Row],[Cons. unit cost]]),ISBLANK(CatTemplate[[#This Row],[Oth. unit cost]])), 0, IF(getUnitEffort =0,1,getUnitEffort) * CatTemplate[[#This Row],[Year12]])</f>
        <v>0</v>
      </c>
      <c r="BY201" s="29">
        <f>IF(AND(ISBLANK(CatTemplate[[#This Row],[Eq. unit cost]]),ISBLANK(CatTemplate[[#This Row],[Cons. unit cost]]),ISBLANK(CatTemplate[[#This Row],[Oth. unit cost]])), 0, IF(getUnitEffort =0,1,getUnitEffort) * CatTemplate[[#This Row],[Year13]])</f>
        <v>0</v>
      </c>
      <c r="BZ201" s="29">
        <f>IF(AND(ISBLANK(CatTemplate[[#This Row],[Eq. unit cost]]),ISBLANK(CatTemplate[[#This Row],[Cons. unit cost]]),ISBLANK(CatTemplate[[#This Row],[Oth. unit cost]])), 0, IF(getUnitEffort =0,1,getUnitEffort) * CatTemplate[[#This Row],[Year14]])</f>
        <v>0</v>
      </c>
      <c r="CA201" s="29">
        <f>IF(AND(ISBLANK(CatTemplate[[#This Row],[Eq. unit cost]]),ISBLANK(CatTemplate[[#This Row],[Cons. unit cost]]),ISBLANK(CatTemplate[[#This Row],[Oth. unit cost]])), 0, IF(getUnitEffort =0,1,getUnitEffort) * CatTemplate[[#This Row],[Year15]])</f>
        <v>0</v>
      </c>
      <c r="CB201" s="29">
        <f>IF(AND(ISBLANK(CatTemplate[[#This Row],[Eq. unit cost]]),ISBLANK(CatTemplate[[#This Row],[Cons. unit cost]]),ISBLANK(CatTemplate[[#This Row],[Oth. unit cost]])), 0, IF(getUnitEffort =0,1,getUnitEffort) * CatTemplate[[#This Row],[Year16]])</f>
        <v>0</v>
      </c>
      <c r="CC201" s="29">
        <f>IF(AND(ISBLANK(CatTemplate[[#This Row],[Eq. unit cost]]),ISBLANK(CatTemplate[[#This Row],[Cons. unit cost]]),ISBLANK(CatTemplate[[#This Row],[Oth. unit cost]])), 0, IF(getUnitEffort =0,1,getUnitEffort) * CatTemplate[[#This Row],[Year17]])</f>
        <v>0</v>
      </c>
      <c r="CD201" s="29">
        <f>IF(AND(ISBLANK(CatTemplate[[#This Row],[Eq. unit cost]]),ISBLANK(CatTemplate[[#This Row],[Cons. unit cost]]),ISBLANK(CatTemplate[[#This Row],[Oth. unit cost]])), 0, IF(getUnitEffort =0,1,getUnitEffort) * CatTemplate[[#This Row],[Year18]])</f>
        <v>0</v>
      </c>
      <c r="CE201" s="29">
        <f>IF(AND(ISBLANK(CatTemplate[[#This Row],[Eq. unit cost]]),ISBLANK(CatTemplate[[#This Row],[Cons. unit cost]]),ISBLANK(CatTemplate[[#This Row],[Oth. unit cost]])), 0, IF(getUnitEffort =0,1,getUnitEffort) * CatTemplate[[#This Row],[Year19]])</f>
        <v>0</v>
      </c>
      <c r="CF201" s="29">
        <f>IF(AND(ISBLANK(CatTemplate[[#This Row],[Eq. unit cost]]),ISBLANK(CatTemplate[[#This Row],[Cons. unit cost]]),ISBLANK(CatTemplate[[#This Row],[Oth. unit cost]])), 0, IF(getUnitEffort =0,1,getUnitEffort) * CatTemplate[[#This Row],[Year20]])</f>
        <v>0</v>
      </c>
      <c r="CG201" s="45">
        <f>SUM(CatTemplate[[#This Row],[Q1]:[Q20]])</f>
        <v>0</v>
      </c>
      <c r="CH201" s="29">
        <f>IF(ISBLANK(CatTemplate[[#This Row],[St. unit effort]]),0,(CatTemplate[[#This Row],[St. unit effort]] * CatTemplate[[#This Row],[Year1]]))</f>
        <v>0</v>
      </c>
      <c r="CI201" s="29">
        <f>IF(ISBLANK(CatTemplate[[#This Row],[St. unit effort]]),0,(CatTemplate[[#This Row],[St. unit effort]] * CatTemplate[[#This Row],[Year2]]))</f>
        <v>0</v>
      </c>
      <c r="CJ201" s="29">
        <f>IF(ISBLANK(CatTemplate[[#This Row],[St. unit effort]]),0,(CatTemplate[[#This Row],[St. unit effort]] * CatTemplate[[#This Row],[Year3]]))</f>
        <v>0</v>
      </c>
      <c r="CK201" s="29">
        <f>IF(ISBLANK(CatTemplate[[#This Row],[St. unit effort]]),0,(CatTemplate[[#This Row],[St. unit effort]] * CatTemplate[[#This Row],[Year4]]))</f>
        <v>0</v>
      </c>
      <c r="CL201" s="29">
        <f>IF(ISBLANK(CatTemplate[[#This Row],[St. unit effort]]),0,(CatTemplate[[#This Row],[St. unit effort]] * CatTemplate[[#This Row],[Year5]]))</f>
        <v>0</v>
      </c>
      <c r="CM201" s="29">
        <f>IF(ISBLANK(CatTemplate[[#This Row],[St. unit effort]]),0,(CatTemplate[[#This Row],[St. unit effort]] * CatTemplate[[#This Row],[Year6]]))</f>
        <v>0</v>
      </c>
      <c r="CN201" s="29">
        <f>IF(ISBLANK(CatTemplate[[#This Row],[St. unit effort]]),0,(CatTemplate[[#This Row],[St. unit effort]] * CatTemplate[[#This Row],[Year7]]))</f>
        <v>0</v>
      </c>
      <c r="CO201" s="29">
        <f>IF(ISBLANK(CatTemplate[[#This Row],[St. unit effort]]),0,(CatTemplate[[#This Row],[St. unit effort]] * CatTemplate[[#This Row],[Year8]]))</f>
        <v>0</v>
      </c>
      <c r="CP201" s="29">
        <f>IF(ISBLANK(CatTemplate[[#This Row],[St. unit effort]]),0,(CatTemplate[[#This Row],[St. unit effort]] * CatTemplate[[#This Row],[Year9]]))</f>
        <v>0</v>
      </c>
      <c r="CQ201" s="29">
        <f>IF(ISBLANK(CatTemplate[[#This Row],[St. unit effort]]),0,(CatTemplate[[#This Row],[St. unit effort]] * CatTemplate[[#This Row],[Year10]]))</f>
        <v>0</v>
      </c>
      <c r="CR201" s="29">
        <f>IF(ISBLANK(CatTemplate[[#This Row],[St. unit effort]]),0,(CatTemplate[[#This Row],[St. unit effort]] * CatTemplate[[#This Row],[Year11]]))</f>
        <v>0</v>
      </c>
      <c r="CS201" s="29">
        <f>IF(ISBLANK(CatTemplate[[#This Row],[St. unit effort]]),0,(CatTemplate[[#This Row],[St. unit effort]] * CatTemplate[[#This Row],[Year12]]))</f>
        <v>0</v>
      </c>
      <c r="CT201" s="29">
        <f>IF(ISBLANK(CatTemplate[[#This Row],[St. unit effort]]),0,(CatTemplate[[#This Row],[St. unit effort]] * CatTemplate[[#This Row],[Year13]]))</f>
        <v>0</v>
      </c>
      <c r="CU201" s="29">
        <f>IF(ISBLANK(CatTemplate[[#This Row],[St. unit effort]]),0,(CatTemplate[[#This Row],[St. unit effort]] * CatTemplate[[#This Row],[Year14]]))</f>
        <v>0</v>
      </c>
      <c r="CV201" s="29">
        <f>IF(ISBLANK(CatTemplate[[#This Row],[St. unit effort]]),0,(CatTemplate[[#This Row],[St. unit effort]] * CatTemplate[[#This Row],[Year15]]))</f>
        <v>0</v>
      </c>
      <c r="CW201" s="29">
        <f>IF(ISBLANK(CatTemplate[[#This Row],[St. unit effort]]),0,(CatTemplate[[#This Row],[St. unit effort]] * CatTemplate[[#This Row],[Year16]]))</f>
        <v>0</v>
      </c>
      <c r="CX201" s="29">
        <f>IF(ISBLANK(CatTemplate[[#This Row],[St. unit effort]]),0,(CatTemplate[[#This Row],[St. unit effort]] * CatTemplate[[#This Row],[Year17]]))</f>
        <v>0</v>
      </c>
      <c r="CY201" s="29">
        <f>IF(ISBLANK(CatTemplate[[#This Row],[St. unit effort]]),0,(CatTemplate[[#This Row],[St. unit effort]] * CatTemplate[[#This Row],[Year18]]))</f>
        <v>0</v>
      </c>
      <c r="CZ201" s="29">
        <f>IF(ISBLANK(CatTemplate[[#This Row],[St. unit effort]]),0,(CatTemplate[[#This Row],[St. unit effort]] * CatTemplate[[#This Row],[Year19]]))</f>
        <v>0</v>
      </c>
      <c r="DA201" s="29">
        <f>IF(ISBLANK(CatTemplate[[#This Row],[St. unit effort]]),0,(CatTemplate[[#This Row],[St. unit effort]] * CatTemplate[[#This Row],[Year20]]))</f>
        <v>0</v>
      </c>
      <c r="DB201" s="57">
        <f>IF(ISBLANK(CatTemplate[[#This Row],[St. unit effort]]),0,(CatTemplate[[#This Row],[St. unit effort]] * CatTemplate[[#This Row],[Year1]])*8/ParRatePM)</f>
        <v>0</v>
      </c>
      <c r="DC201" s="57">
        <f>IF(ISBLANK(CatTemplate[[#This Row],[St. unit effort]]),0,(CatTemplate[[#This Row],[St. unit effort]] * CatTemplate[[#This Row],[Year2]])*8/ParRatePM)</f>
        <v>0</v>
      </c>
      <c r="DD201" s="57">
        <f>IF(ISBLANK(CatTemplate[[#This Row],[St. unit effort]]),0,(CatTemplate[[#This Row],[St. unit effort]] * CatTemplate[[#This Row],[Year3]])*8/ParRatePM)</f>
        <v>0</v>
      </c>
      <c r="DE201" s="57">
        <f>IF(ISBLANK(CatTemplate[[#This Row],[St. unit effort]]),0,(CatTemplate[[#This Row],[St. unit effort]] * CatTemplate[[#This Row],[Year4]])*8/ParRatePM)</f>
        <v>0</v>
      </c>
      <c r="DF201" s="57">
        <f>IF(ISBLANK(CatTemplate[[#This Row],[St. unit effort]]),0,(CatTemplate[[#This Row],[St. unit effort]] * CatTemplate[[#This Row],[Year5]])*8/ParRatePM)</f>
        <v>0</v>
      </c>
      <c r="DG201" s="57">
        <f>IF(ISBLANK(CatTemplate[[#This Row],[St. unit effort]]),0,(CatTemplate[[#This Row],[St. unit effort]] * CatTemplate[[#This Row],[Year6]])*8/ParRatePM)</f>
        <v>0</v>
      </c>
      <c r="DH201" s="57">
        <f>IF(ISBLANK(CatTemplate[[#This Row],[St. unit effort]]),0,(CatTemplate[[#This Row],[St. unit effort]] * CatTemplate[[#This Row],[Year7]])*8/ParRatePM)</f>
        <v>0</v>
      </c>
      <c r="DI201" s="57">
        <f>IF(ISBLANK(CatTemplate[[#This Row],[St. unit effort]]),0,(CatTemplate[[#This Row],[St. unit effort]] * CatTemplate[[#This Row],[Year8]])*8/ParRatePM)</f>
        <v>0</v>
      </c>
      <c r="DJ201" s="57">
        <f>IF(ISBLANK(CatTemplate[[#This Row],[St. unit effort]]),0,(CatTemplate[[#This Row],[St. unit effort]] * CatTemplate[[#This Row],[Year9]])*8/ParRatePM)</f>
        <v>0</v>
      </c>
      <c r="DK201" s="57">
        <f>IF(ISBLANK(CatTemplate[[#This Row],[St. unit effort]]),0,(CatTemplate[[#This Row],[St. unit effort]] * CatTemplate[[#This Row],[Year10]])*8/ParRatePM)</f>
        <v>0</v>
      </c>
      <c r="DL201" s="57">
        <f>IF(ISBLANK(CatTemplate[[#This Row],[St. unit effort]]),0,(CatTemplate[[#This Row],[St. unit effort]] * CatTemplate[[#This Row],[Year11]])*8/ParRatePM)</f>
        <v>0</v>
      </c>
      <c r="DM201" s="57">
        <f>IF(ISBLANK(CatTemplate[[#This Row],[St. unit effort]]),0,(CatTemplate[[#This Row],[St. unit effort]] * CatTemplate[[#This Row],[Year12]])*8/ParRatePM)</f>
        <v>0</v>
      </c>
      <c r="DN201" s="57">
        <f>IF(ISBLANK(CatTemplate[[#This Row],[St. unit effort]]),0,(CatTemplate[[#This Row],[St. unit effort]] * CatTemplate[[#This Row],[Year13]])*8/ParRatePM)</f>
        <v>0</v>
      </c>
      <c r="DO201" s="57">
        <f>IF(ISBLANK(CatTemplate[[#This Row],[St. unit effort]]),0,(CatTemplate[[#This Row],[St. unit effort]] * CatTemplate[[#This Row],[Year14]])*8/ParRatePM)</f>
        <v>0</v>
      </c>
      <c r="DP201" s="57">
        <f>IF(ISBLANK(CatTemplate[[#This Row],[St. unit effort]]),0,(CatTemplate[[#This Row],[St. unit effort]] * CatTemplate[[#This Row],[Year15]])*8/ParRatePM)</f>
        <v>0</v>
      </c>
      <c r="DQ201" s="57">
        <f>IF(ISBLANK(CatTemplate[[#This Row],[St. unit effort]]),0,(CatTemplate[[#This Row],[St. unit effort]] * CatTemplate[[#This Row],[Year16]])*8/ParRatePM)</f>
        <v>0</v>
      </c>
      <c r="DR201" s="57">
        <f>IF(ISBLANK(CatTemplate[[#This Row],[St. unit effort]]),0,(CatTemplate[[#This Row],[St. unit effort]] * CatTemplate[[#This Row],[Year17]])*8/ParRatePM)</f>
        <v>0</v>
      </c>
      <c r="DS201" s="57">
        <f>IF(ISBLANK(CatTemplate[[#This Row],[St. unit effort]]),0,(CatTemplate[[#This Row],[St. unit effort]] * CatTemplate[[#This Row],[Year18]])*8/ParRatePM)</f>
        <v>0</v>
      </c>
      <c r="DT201" s="57">
        <f>IF(ISBLANK(CatTemplate[[#This Row],[St. unit effort]]),0,(CatTemplate[[#This Row],[St. unit effort]] * CatTemplate[[#This Row],[Year19]])*8/ParRatePM)</f>
        <v>0</v>
      </c>
      <c r="DU201" s="57">
        <f>IF(ISBLANK(CatTemplate[[#This Row],[St. unit effort]]),0,(CatTemplate[[#This Row],[St. unit effort]] * CatTemplate[[#This Row],[Year20]])*8/ParRatePM)</f>
        <v>0</v>
      </c>
      <c r="DV201" s="54">
        <f>SUM(CatTemplate[[#This Row],[PM1]:[PM20]])</f>
        <v>0</v>
      </c>
      <c r="DW201" s="56">
        <f t="shared" si="69"/>
        <v>0</v>
      </c>
      <c r="DX201" s="56">
        <f t="shared" si="69"/>
        <v>0</v>
      </c>
      <c r="DY201" s="56">
        <f t="shared" si="69"/>
        <v>0</v>
      </c>
      <c r="DZ201" s="56">
        <f t="shared" si="69"/>
        <v>0</v>
      </c>
      <c r="EA201" s="56">
        <f t="shared" si="69"/>
        <v>0</v>
      </c>
      <c r="EB201" s="56">
        <f t="shared" si="69"/>
        <v>0</v>
      </c>
      <c r="EC201" s="56">
        <f t="shared" si="69"/>
        <v>0</v>
      </c>
      <c r="ED201" s="56">
        <f t="shared" si="69"/>
        <v>0</v>
      </c>
      <c r="EE201" s="56">
        <f t="shared" si="69"/>
        <v>0</v>
      </c>
      <c r="EF201" s="56">
        <f t="shared" si="69"/>
        <v>0</v>
      </c>
      <c r="EG201" s="56">
        <f t="shared" si="69"/>
        <v>0</v>
      </c>
      <c r="EH201" s="56">
        <f t="shared" si="69"/>
        <v>0</v>
      </c>
      <c r="EI201" s="56">
        <f t="shared" si="69"/>
        <v>0</v>
      </c>
      <c r="EJ201" s="56">
        <f t="shared" si="69"/>
        <v>0</v>
      </c>
      <c r="EK201" s="56">
        <f t="shared" si="69"/>
        <v>0</v>
      </c>
      <c r="EL201" s="56">
        <f t="shared" si="69"/>
        <v>0</v>
      </c>
      <c r="EM201" s="56">
        <f t="shared" si="67"/>
        <v>0</v>
      </c>
      <c r="EN201" s="56">
        <f t="shared" si="67"/>
        <v>0</v>
      </c>
      <c r="EO201" s="56">
        <f t="shared" si="67"/>
        <v>0</v>
      </c>
      <c r="EP201" s="56">
        <f t="shared" si="67"/>
        <v>0</v>
      </c>
      <c r="EQ201" s="30">
        <f>CatTemplate[[#This Row],[Eq. unit cost]] * CatTemplate[[#This Row],[Eq. quantity]]</f>
        <v>0</v>
      </c>
      <c r="ER201" s="30">
        <f>CatTemplate[[#This Row],[Cons. unit cost]] *CatTemplate[[#This Row],[Cons. quantity]]</f>
        <v>0</v>
      </c>
      <c r="ES201" s="30">
        <f>CatTemplate[[#This Row],[Oth. unit cost]] *CatTemplate[[#This Row],[Oth. quantity]]</f>
        <v>0</v>
      </c>
      <c r="ET201" s="55">
        <f>SUM(CatTemplate[[#This Row],[CO1]:[CO20]])</f>
        <v>0</v>
      </c>
      <c r="EU201" s="56">
        <f t="shared" si="70"/>
        <v>0</v>
      </c>
      <c r="EV201" s="56">
        <f t="shared" si="70"/>
        <v>0</v>
      </c>
      <c r="EW201" s="56">
        <f t="shared" si="70"/>
        <v>0</v>
      </c>
      <c r="EX201" s="56">
        <f t="shared" si="70"/>
        <v>0</v>
      </c>
      <c r="EY201" s="56">
        <f t="shared" si="70"/>
        <v>0</v>
      </c>
      <c r="EZ201" s="56">
        <f t="shared" si="70"/>
        <v>0</v>
      </c>
      <c r="FA201" s="56">
        <f t="shared" si="70"/>
        <v>0</v>
      </c>
      <c r="FB201" s="56">
        <f t="shared" si="70"/>
        <v>0</v>
      </c>
      <c r="FC201" s="56">
        <f t="shared" si="70"/>
        <v>0</v>
      </c>
      <c r="FD201" s="56">
        <f t="shared" si="70"/>
        <v>0</v>
      </c>
      <c r="FE201" s="56">
        <f t="shared" si="70"/>
        <v>0</v>
      </c>
      <c r="FF201" s="56">
        <f t="shared" si="70"/>
        <v>0</v>
      </c>
      <c r="FG201" s="56">
        <f t="shared" si="70"/>
        <v>0</v>
      </c>
      <c r="FH201" s="56">
        <f t="shared" si="70"/>
        <v>0</v>
      </c>
      <c r="FI201" s="56">
        <f t="shared" si="70"/>
        <v>0</v>
      </c>
      <c r="FJ201" s="56">
        <f t="shared" si="70"/>
        <v>0</v>
      </c>
      <c r="FK201" s="56">
        <f t="shared" si="68"/>
        <v>0</v>
      </c>
      <c r="FL201" s="56">
        <f t="shared" si="68"/>
        <v>0</v>
      </c>
      <c r="FM201" s="56">
        <f t="shared" si="68"/>
        <v>0</v>
      </c>
      <c r="FN201" s="56">
        <f t="shared" si="68"/>
        <v>0</v>
      </c>
      <c r="FO201" s="58">
        <f>SUM(CatTemplate[[#This Row],[CS1]:[CS20]])</f>
        <v>0</v>
      </c>
      <c r="FP201" s="59">
        <f>CatTemplate[[#This Row],[Total Oth. cost]]+CatTemplate[[#This Row],[Total St. Cost]]</f>
        <v>0</v>
      </c>
      <c r="FQ201" s="33" t="e">
        <f t="shared" ref="FQ201:FQ264" si="71">getOHAmount</f>
        <v>#VALUE!</v>
      </c>
      <c r="FR201" s="33" t="e">
        <f t="shared" ref="FR201:FR264" si="72">getMarkupAmount</f>
        <v>#VALUE!</v>
      </c>
      <c r="FS201" s="30" t="e">
        <f>(CatTemplate[[#This Row],[CO1]] + CatTemplate[[#This Row],[CS1]]) * (1 + getRateOHFinal) * getRateMarkupFinal</f>
        <v>#VALUE!</v>
      </c>
      <c r="FT201" s="30" t="e">
        <f>(CatTemplate[[#This Row],[CO2]] + CatTemplate[[#This Row],[CS2]]) * (1 + getRateOHFinal) * getRateMarkupFinal</f>
        <v>#VALUE!</v>
      </c>
      <c r="FU201" s="30" t="e">
        <f>(CatTemplate[[#This Row],[CO3]] + CatTemplate[[#This Row],[CS3]]) * (1 + getRateOHFinal) * getRateMarkupFinal</f>
        <v>#VALUE!</v>
      </c>
      <c r="FV201" s="30" t="e">
        <f>(CatTemplate[[#This Row],[CO4]] + CatTemplate[[#This Row],[CS4]]) * (1 + getRateOHFinal) * getRateMarkupFinal</f>
        <v>#VALUE!</v>
      </c>
      <c r="FW201" s="30" t="e">
        <f>(CatTemplate[[#This Row],[CO5]] + CatTemplate[[#This Row],[CS5]]) * (1 + getRateOHFinal) * getRateMarkupFinal</f>
        <v>#VALUE!</v>
      </c>
      <c r="FX201" s="30" t="e">
        <f>(CatTemplate[[#This Row],[CO6]] + CatTemplate[[#This Row],[CS6]]) * (1 + getRateOHFinal) * getRateMarkupFinal</f>
        <v>#VALUE!</v>
      </c>
      <c r="FY201" s="30" t="e">
        <f>(CatTemplate[[#This Row],[CO7]] + CatTemplate[[#This Row],[CS7]]) * (1 + getRateOHFinal) * getRateMarkupFinal</f>
        <v>#VALUE!</v>
      </c>
      <c r="FZ201" s="30" t="e">
        <f>(CatTemplate[[#This Row],[CO8]] + CatTemplate[[#This Row],[CS8]]) * (1 + getRateOHFinal) * getRateMarkupFinal</f>
        <v>#VALUE!</v>
      </c>
      <c r="GA201" s="30" t="e">
        <f>(CatTemplate[[#This Row],[CO9]] + CatTemplate[[#This Row],[CS9]]) * (1 + getRateOHFinal) * getRateMarkupFinal</f>
        <v>#VALUE!</v>
      </c>
      <c r="GB201" s="30" t="e">
        <f>(CatTemplate[[#This Row],[CO10]] + CatTemplate[[#This Row],[CS10]]) * (1 + getRateOHFinal) * getRateMarkupFinal</f>
        <v>#VALUE!</v>
      </c>
      <c r="GC201" s="30" t="e">
        <f>(CatTemplate[[#This Row],[CO11]] + CatTemplate[[#This Row],[CS11]]) * (1 + getRateOHFinal) * getRateMarkupFinal</f>
        <v>#VALUE!</v>
      </c>
      <c r="GD201" s="30" t="e">
        <f>(CatTemplate[[#This Row],[CO12]] + CatTemplate[[#This Row],[CS12]]) * (1 + getRateOHFinal) * getRateMarkupFinal</f>
        <v>#VALUE!</v>
      </c>
      <c r="GE201" s="30" t="e">
        <f>(CatTemplate[[#This Row],[CO13]] + CatTemplate[[#This Row],[CS13]]) * (1 + getRateOHFinal) * getRateMarkupFinal</f>
        <v>#VALUE!</v>
      </c>
      <c r="GF201" s="30" t="e">
        <f>(CatTemplate[[#This Row],[CO14]] + CatTemplate[[#This Row],[CS14]]) * (1 + getRateOHFinal) * getRateMarkupFinal</f>
        <v>#VALUE!</v>
      </c>
      <c r="GG201" s="30" t="e">
        <f>(CatTemplate[[#This Row],[CO15]] + CatTemplate[[#This Row],[CS15]]) * (1 + getRateOHFinal) * getRateMarkupFinal</f>
        <v>#VALUE!</v>
      </c>
      <c r="GH201" s="30" t="e">
        <f>(CatTemplate[[#This Row],[CO16]] + CatTemplate[[#This Row],[CS16]]) * (1 + getRateOHFinal) * getRateMarkupFinal</f>
        <v>#VALUE!</v>
      </c>
      <c r="GI201" s="30" t="e">
        <f>(CatTemplate[[#This Row],[CO17]] + CatTemplate[[#This Row],[CS17]]) * (1 + getRateOHFinal) * getRateMarkupFinal</f>
        <v>#VALUE!</v>
      </c>
      <c r="GJ201" s="30" t="e">
        <f>(CatTemplate[[#This Row],[CO18]] + CatTemplate[[#This Row],[CS18]]) * (1 + getRateOHFinal) * getRateMarkupFinal</f>
        <v>#VALUE!</v>
      </c>
      <c r="GK201" s="30" t="e">
        <f>(CatTemplate[[#This Row],[CO19]] + CatTemplate[[#This Row],[CS19]]) * (1 + getRateOHFinal) * getRateMarkupFinal</f>
        <v>#VALUE!</v>
      </c>
      <c r="GL201" s="30" t="e">
        <f>(CatTemplate[[#This Row],[CO20]] + CatTemplate[[#This Row],[CS20]]) * (1 + getRateOHFinal) * getRateMarkupFinal</f>
        <v>#VALUE!</v>
      </c>
      <c r="GM201" s="30" t="e">
        <f t="shared" ref="GM201:GM264" si="73">getEqPrice</f>
        <v>#VALUE!</v>
      </c>
      <c r="GN201" s="30" t="e">
        <f t="shared" ref="GN201:GN264" si="74">getConsPrice</f>
        <v>#VALUE!</v>
      </c>
      <c r="GO201" s="30" t="e">
        <f t="shared" ref="GO201:GO264" si="75">getOthPrice</f>
        <v>#VALUE!</v>
      </c>
      <c r="GP201" s="30" t="e">
        <f t="shared" ref="GP201:GP264" si="76">getStaffPrice</f>
        <v>#VALUE!</v>
      </c>
      <c r="GQ201" s="30" t="e">
        <f>(CatTemplate[[#This Row],[CO1]]+CatTemplate[[#This Row],[CS1]]) * (1+ getRateOHFinal) * (1 + getRateMarkupFinal)</f>
        <v>#VALUE!</v>
      </c>
      <c r="GR201" s="30" t="e">
        <f>(CatTemplate[[#This Row],[CO2]]+CatTemplate[[#This Row],[CS2]]) * (1+ getRateOHFinal) * (1 + getRateMarkupFinal)</f>
        <v>#VALUE!</v>
      </c>
      <c r="GS201" s="30" t="e">
        <f>(CatTemplate[[#This Row],[CO3]]+CatTemplate[[#This Row],[CS3]]) * (1+ getRateOHFinal) * (1 + getRateMarkupFinal)</f>
        <v>#VALUE!</v>
      </c>
      <c r="GT201" s="30" t="e">
        <f>(CatTemplate[[#This Row],[CO4]]+CatTemplate[[#This Row],[CS4]]) * (1+ getRateOHFinal) * (1 + getRateMarkupFinal)</f>
        <v>#VALUE!</v>
      </c>
      <c r="GU201" s="30" t="e">
        <f>(CatTemplate[[#This Row],[CO5]]+CatTemplate[[#This Row],[CS5]]) * (1+ getRateOHFinal) * (1 + getRateMarkupFinal)</f>
        <v>#VALUE!</v>
      </c>
      <c r="GV201" s="30" t="e">
        <f>(CatTemplate[[#This Row],[CO6]]+CatTemplate[[#This Row],[CS6]]) * (1+ getRateOHFinal) * (1 + getRateMarkupFinal)</f>
        <v>#VALUE!</v>
      </c>
      <c r="GW201" s="30" t="e">
        <f>(CatTemplate[[#This Row],[CO7]]+CatTemplate[[#This Row],[CS7]]) * (1+ getRateOHFinal) * (1 + getRateMarkupFinal)</f>
        <v>#VALUE!</v>
      </c>
      <c r="GX201" s="30" t="e">
        <f>(CatTemplate[[#This Row],[CO8]]+CatTemplate[[#This Row],[CS8]]) * (1+ getRateOHFinal) * (1 + getRateMarkupFinal)</f>
        <v>#VALUE!</v>
      </c>
      <c r="GY201" s="30" t="e">
        <f>(CatTemplate[[#This Row],[CO9]]+CatTemplate[[#This Row],[CS9]]) * (1+ getRateOHFinal) * (1 + getRateMarkupFinal)</f>
        <v>#VALUE!</v>
      </c>
      <c r="GZ201" s="30" t="e">
        <f>(CatTemplate[[#This Row],[CO10]]+CatTemplate[[#This Row],[CS10]]) * (1+ getRateOHFinal) * (1 + getRateMarkupFinal)</f>
        <v>#VALUE!</v>
      </c>
      <c r="HA201" s="30" t="e">
        <f>(CatTemplate[[#This Row],[CO11]]+CatTemplate[[#This Row],[CS11]]) * (1+ getRateOHFinal) * (1 + getRateMarkupFinal)</f>
        <v>#VALUE!</v>
      </c>
      <c r="HB201" s="30" t="e">
        <f>(CatTemplate[[#This Row],[CO12]]+CatTemplate[[#This Row],[CS12]]) * (1+ getRateOHFinal) * (1 + getRateMarkupFinal)</f>
        <v>#VALUE!</v>
      </c>
      <c r="HC201" s="30" t="e">
        <f>(CatTemplate[[#This Row],[CO13]]+CatTemplate[[#This Row],[CS13]]) * (1+ getRateOHFinal) * (1 + getRateMarkupFinal)</f>
        <v>#VALUE!</v>
      </c>
      <c r="HD201" s="30" t="e">
        <f>(CatTemplate[[#This Row],[CO14]]+CatTemplate[[#This Row],[CS14]]) * (1+ getRateOHFinal) * (1 + getRateMarkupFinal)</f>
        <v>#VALUE!</v>
      </c>
      <c r="HE201" s="30" t="e">
        <f>(CatTemplate[[#This Row],[CO15]]+CatTemplate[[#This Row],[CS15]]) * (1+ getRateOHFinal) * (1 + getRateMarkupFinal)</f>
        <v>#VALUE!</v>
      </c>
      <c r="HF201" s="30" t="e">
        <f>(CatTemplate[[#This Row],[CO16]]+CatTemplate[[#This Row],[CS16]]) * (1+ getRateOHFinal) * (1 + getRateMarkupFinal)</f>
        <v>#VALUE!</v>
      </c>
      <c r="HG201" s="30" t="e">
        <f>(CatTemplate[[#This Row],[CO17]]+CatTemplate[[#This Row],[CS17]]) * (1+ getRateOHFinal) * (1 + getRateMarkupFinal)</f>
        <v>#VALUE!</v>
      </c>
      <c r="HH201" s="30" t="e">
        <f>(CatTemplate[[#This Row],[CO18]]+CatTemplate[[#This Row],[CS18]]) * (1+ getRateOHFinal) * (1 + getRateMarkupFinal)</f>
        <v>#VALUE!</v>
      </c>
      <c r="HI201" s="30" t="e">
        <f>(CatTemplate[[#This Row],[CO19]]+CatTemplate[[#This Row],[CS19]]) * (1+ getRateOHFinal) * (1 + getRateMarkupFinal)</f>
        <v>#VALUE!</v>
      </c>
      <c r="HJ201" s="30" t="e">
        <f>(CatTemplate[[#This Row],[CO20]]+CatTemplate[[#This Row],[CS20]]) * (1+ getRateOHFinal) * (1 + getRateMarkupFinal)</f>
        <v>#VALUE!</v>
      </c>
      <c r="HK201" s="39" t="e">
        <f>CatTemplate[[#This Row],[Total cost]]+CatTemplate[[#This Row],[OH Amount]]+CatTemplate[[#This Row],[Markup]]</f>
        <v>#VALUE!</v>
      </c>
      <c r="HL201" s="63">
        <f>IF(CatTemplate[[#This Row],[Units]]="Days",CatTemplate[[#This Row],[Project quantity]]*CatTemplate[[#This Row],[St. unit effort]],CatTemplate[[#This Row],[Project quantity]])</f>
        <v>0</v>
      </c>
      <c r="HM201" s="287">
        <f>IFERROR(CatTemplate[[#This Row],[Total Price]]/(CatTemplate[[#This Row],[Final Quantity]]),0)</f>
        <v>0</v>
      </c>
      <c r="HN201" s="261"/>
    </row>
    <row r="202" spans="2:222" x14ac:dyDescent="0.2">
      <c r="B202" s="9" t="s">
        <v>106</v>
      </c>
      <c r="C202" s="23">
        <v>4</v>
      </c>
      <c r="D202" s="10" t="s">
        <v>175</v>
      </c>
      <c r="E202" s="25">
        <v>1</v>
      </c>
      <c r="F202" s="19" t="s">
        <v>103</v>
      </c>
      <c r="G202" s="27">
        <v>7</v>
      </c>
      <c r="H202" s="18" t="s">
        <v>178</v>
      </c>
      <c r="I202" s="18" t="s">
        <v>1160</v>
      </c>
      <c r="J202" s="15"/>
      <c r="K202" s="15"/>
      <c r="L202" s="15" t="s">
        <v>422</v>
      </c>
      <c r="M202" s="15" t="s">
        <v>207</v>
      </c>
      <c r="N202" s="15" t="s">
        <v>858</v>
      </c>
      <c r="O202" s="320"/>
      <c r="P202" s="71"/>
      <c r="Q202" s="108"/>
      <c r="R202" s="73"/>
      <c r="S202" s="97"/>
      <c r="T202" s="100">
        <f>getEqUnitCost</f>
        <v>0</v>
      </c>
      <c r="U202" s="73">
        <f>getEqUnitEffort</f>
        <v>0</v>
      </c>
      <c r="V202" s="101">
        <f>getEqQuantity</f>
        <v>0</v>
      </c>
      <c r="W202" s="320"/>
      <c r="X202" s="100">
        <f>getConsUnitCost</f>
        <v>0</v>
      </c>
      <c r="Y202" s="73">
        <f>getConsUnitEffort</f>
        <v>0</v>
      </c>
      <c r="Z202" s="14">
        <f>getConsQuantity</f>
        <v>0</v>
      </c>
      <c r="AA202" s="320"/>
      <c r="AB202" s="72"/>
      <c r="AC202" s="112"/>
      <c r="AD202" s="14">
        <f>getOthQuantity</f>
        <v>0</v>
      </c>
      <c r="AE202" s="320"/>
      <c r="AF202" s="28" t="str">
        <f>IF(ISBLANK(CatTemplate[[#This Row],[Resource type]]),"",CatTemplate[[#This Row],[Resource type]])</f>
        <v/>
      </c>
      <c r="AG202" s="242">
        <f>getStaffUnitCost</f>
        <v>0</v>
      </c>
      <c r="AH202" s="113">
        <f>getStaffUnitEffort</f>
        <v>0</v>
      </c>
      <c r="AI202" s="40">
        <f>getStaffQuantity</f>
        <v>0</v>
      </c>
      <c r="AJ202" s="41">
        <f>CatTemplate[[#This Row],[St. quantity]]*8/ParRatePM</f>
        <v>0</v>
      </c>
      <c r="AK202" s="320"/>
      <c r="AL202" s="53" t="str">
        <f>CatTemplate[[#This Row],[Item type]]</f>
        <v>Items</v>
      </c>
      <c r="AM202" s="12">
        <f>SUM(CatTemplate[[#This Row],[Year1]:[Year20]])</f>
        <v>0</v>
      </c>
      <c r="AN202" s="52"/>
      <c r="AO202" s="52"/>
      <c r="AP202" s="52"/>
      <c r="AQ202" s="8"/>
      <c r="AR202" s="8"/>
      <c r="AS202" s="8"/>
      <c r="AT202" s="8"/>
      <c r="AU202" s="8"/>
      <c r="AV202" s="8"/>
      <c r="AW202" s="8"/>
      <c r="AX202" s="8"/>
      <c r="AY202" s="8"/>
      <c r="AZ202" s="8"/>
      <c r="BA202" s="8"/>
      <c r="BB202" s="8"/>
      <c r="BC202" s="8"/>
      <c r="BD202" s="8"/>
      <c r="BE202" s="8"/>
      <c r="BF202" s="8"/>
      <c r="BG202" s="36"/>
      <c r="BH202" s="320"/>
      <c r="BI202" s="37" t="str">
        <f>getCostCategory</f>
        <v>06 Operating costs</v>
      </c>
      <c r="BJ202" s="37" t="str">
        <f>getSection</f>
        <v>04 Transport</v>
      </c>
      <c r="BK202" s="32" t="str">
        <f>getObject</f>
        <v>Transport</v>
      </c>
      <c r="BL202" s="30">
        <f>IFERROR(getUnitCost * IF(CatTemplate[[#This Row],[Cost Category Comp.]]="01 Staff costs", 1,1),0)</f>
        <v>0</v>
      </c>
      <c r="BM202" s="29">
        <f>IF(AND(ISBLANK(CatTemplate[[#This Row],[Eq. unit cost]]),ISBLANK(CatTemplate[[#This Row],[Cons. unit cost]]),ISBLANK(CatTemplate[[#This Row],[Oth. unit cost]])), 0, IF(getUnitEffort =0,1,getUnitEffort) * CatTemplate[[#This Row],[Year1]])</f>
        <v>0</v>
      </c>
      <c r="BN202" s="29">
        <f>IF(AND(ISBLANK(CatTemplate[[#This Row],[Eq. unit cost]]),ISBLANK(CatTemplate[[#This Row],[Cons. unit cost]]),ISBLANK(CatTemplate[[#This Row],[Oth. unit cost]])), 0, IF(getUnitEffort =0,1,getUnitEffort) * CatTemplate[[#This Row],[Year2]])</f>
        <v>0</v>
      </c>
      <c r="BO202" s="29">
        <f>IF(AND(ISBLANK(CatTemplate[[#This Row],[Eq. unit cost]]),ISBLANK(CatTemplate[[#This Row],[Cons. unit cost]]),ISBLANK(CatTemplate[[#This Row],[Oth. unit cost]])), 0, IF(getUnitEffort =0,1,getUnitEffort) * CatTemplate[[#This Row],[Year3]])</f>
        <v>0</v>
      </c>
      <c r="BP202" s="29">
        <f>IF(AND(ISBLANK(CatTemplate[[#This Row],[Eq. unit cost]]),ISBLANK(CatTemplate[[#This Row],[Cons. unit cost]]),ISBLANK(CatTemplate[[#This Row],[Oth. unit cost]])), 0, IF(getUnitEffort =0,1,getUnitEffort) * CatTemplate[[#This Row],[Year4]])</f>
        <v>0</v>
      </c>
      <c r="BQ202" s="29">
        <f>IF(AND(ISBLANK(CatTemplate[[#This Row],[Eq. unit cost]]),ISBLANK(CatTemplate[[#This Row],[Cons. unit cost]]),ISBLANK(CatTemplate[[#This Row],[Oth. unit cost]])), 0, IF(getUnitEffort =0,1,getUnitEffort) * CatTemplate[[#This Row],[Year5]])</f>
        <v>0</v>
      </c>
      <c r="BR202" s="29">
        <f>IF(AND(ISBLANK(CatTemplate[[#This Row],[Eq. unit cost]]),ISBLANK(CatTemplate[[#This Row],[Cons. unit cost]]),ISBLANK(CatTemplate[[#This Row],[Oth. unit cost]])), 0, IF(getUnitEffort =0,1,getUnitEffort) * CatTemplate[[#This Row],[Year6]])</f>
        <v>0</v>
      </c>
      <c r="BS202" s="29">
        <f>IF(AND(ISBLANK(CatTemplate[[#This Row],[Eq. unit cost]]),ISBLANK(CatTemplate[[#This Row],[Cons. unit cost]]),ISBLANK(CatTemplate[[#This Row],[Oth. unit cost]])), 0, IF(getUnitEffort =0,1,getUnitEffort) * CatTemplate[[#This Row],[Year7]])</f>
        <v>0</v>
      </c>
      <c r="BT202" s="29">
        <f>IF(AND(ISBLANK(CatTemplate[[#This Row],[Eq. unit cost]]),ISBLANK(CatTemplate[[#This Row],[Cons. unit cost]]),ISBLANK(CatTemplate[[#This Row],[Oth. unit cost]])), 0, IF(getUnitEffort =0,1,getUnitEffort) * CatTemplate[[#This Row],[Year8]])</f>
        <v>0</v>
      </c>
      <c r="BU202" s="29">
        <f>IF(AND(ISBLANK(CatTemplate[[#This Row],[Eq. unit cost]]),ISBLANK(CatTemplate[[#This Row],[Cons. unit cost]]),ISBLANK(CatTemplate[[#This Row],[Oth. unit cost]])), 0, IF(getUnitEffort =0,1,getUnitEffort) * CatTemplate[[#This Row],[Year9]])</f>
        <v>0</v>
      </c>
      <c r="BV202" s="29">
        <f>IF(AND(ISBLANK(CatTemplate[[#This Row],[Eq. unit cost]]),ISBLANK(CatTemplate[[#This Row],[Cons. unit cost]]),ISBLANK(CatTemplate[[#This Row],[Oth. unit cost]])), 0, IF(getUnitEffort =0,1,getUnitEffort) * CatTemplate[[#This Row],[Year10]])</f>
        <v>0</v>
      </c>
      <c r="BW202" s="29">
        <f>IF(AND(ISBLANK(CatTemplate[[#This Row],[Eq. unit cost]]),ISBLANK(CatTemplate[[#This Row],[Cons. unit cost]]),ISBLANK(CatTemplate[[#This Row],[Oth. unit cost]])), 0, IF(getUnitEffort =0,1,getUnitEffort) * CatTemplate[[#This Row],[Year11]])</f>
        <v>0</v>
      </c>
      <c r="BX202" s="29">
        <f>IF(AND(ISBLANK(CatTemplate[[#This Row],[Eq. unit cost]]),ISBLANK(CatTemplate[[#This Row],[Cons. unit cost]]),ISBLANK(CatTemplate[[#This Row],[Oth. unit cost]])), 0, IF(getUnitEffort =0,1,getUnitEffort) * CatTemplate[[#This Row],[Year12]])</f>
        <v>0</v>
      </c>
      <c r="BY202" s="29">
        <f>IF(AND(ISBLANK(CatTemplate[[#This Row],[Eq. unit cost]]),ISBLANK(CatTemplate[[#This Row],[Cons. unit cost]]),ISBLANK(CatTemplate[[#This Row],[Oth. unit cost]])), 0, IF(getUnitEffort =0,1,getUnitEffort) * CatTemplate[[#This Row],[Year13]])</f>
        <v>0</v>
      </c>
      <c r="BZ202" s="29">
        <f>IF(AND(ISBLANK(CatTemplate[[#This Row],[Eq. unit cost]]),ISBLANK(CatTemplate[[#This Row],[Cons. unit cost]]),ISBLANK(CatTemplate[[#This Row],[Oth. unit cost]])), 0, IF(getUnitEffort =0,1,getUnitEffort) * CatTemplate[[#This Row],[Year14]])</f>
        <v>0</v>
      </c>
      <c r="CA202" s="29">
        <f>IF(AND(ISBLANK(CatTemplate[[#This Row],[Eq. unit cost]]),ISBLANK(CatTemplate[[#This Row],[Cons. unit cost]]),ISBLANK(CatTemplate[[#This Row],[Oth. unit cost]])), 0, IF(getUnitEffort =0,1,getUnitEffort) * CatTemplate[[#This Row],[Year15]])</f>
        <v>0</v>
      </c>
      <c r="CB202" s="29">
        <f>IF(AND(ISBLANK(CatTemplate[[#This Row],[Eq. unit cost]]),ISBLANK(CatTemplate[[#This Row],[Cons. unit cost]]),ISBLANK(CatTemplate[[#This Row],[Oth. unit cost]])), 0, IF(getUnitEffort =0,1,getUnitEffort) * CatTemplate[[#This Row],[Year16]])</f>
        <v>0</v>
      </c>
      <c r="CC202" s="29">
        <f>IF(AND(ISBLANK(CatTemplate[[#This Row],[Eq. unit cost]]),ISBLANK(CatTemplate[[#This Row],[Cons. unit cost]]),ISBLANK(CatTemplate[[#This Row],[Oth. unit cost]])), 0, IF(getUnitEffort =0,1,getUnitEffort) * CatTemplate[[#This Row],[Year17]])</f>
        <v>0</v>
      </c>
      <c r="CD202" s="29">
        <f>IF(AND(ISBLANK(CatTemplate[[#This Row],[Eq. unit cost]]),ISBLANK(CatTemplate[[#This Row],[Cons. unit cost]]),ISBLANK(CatTemplate[[#This Row],[Oth. unit cost]])), 0, IF(getUnitEffort =0,1,getUnitEffort) * CatTemplate[[#This Row],[Year18]])</f>
        <v>0</v>
      </c>
      <c r="CE202" s="29">
        <f>IF(AND(ISBLANK(CatTemplate[[#This Row],[Eq. unit cost]]),ISBLANK(CatTemplate[[#This Row],[Cons. unit cost]]),ISBLANK(CatTemplate[[#This Row],[Oth. unit cost]])), 0, IF(getUnitEffort =0,1,getUnitEffort) * CatTemplate[[#This Row],[Year19]])</f>
        <v>0</v>
      </c>
      <c r="CF202" s="29">
        <f>IF(AND(ISBLANK(CatTemplate[[#This Row],[Eq. unit cost]]),ISBLANK(CatTemplate[[#This Row],[Cons. unit cost]]),ISBLANK(CatTemplate[[#This Row],[Oth. unit cost]])), 0, IF(getUnitEffort =0,1,getUnitEffort) * CatTemplate[[#This Row],[Year20]])</f>
        <v>0</v>
      </c>
      <c r="CG202" s="45">
        <f>SUM(CatTemplate[[#This Row],[Q1]:[Q20]])</f>
        <v>0</v>
      </c>
      <c r="CH202" s="29">
        <f>IF(ISBLANK(CatTemplate[[#This Row],[St. unit effort]]),0,(CatTemplate[[#This Row],[St. unit effort]] * CatTemplate[[#This Row],[Year1]]))</f>
        <v>0</v>
      </c>
      <c r="CI202" s="29">
        <f>IF(ISBLANK(CatTemplate[[#This Row],[St. unit effort]]),0,(CatTemplate[[#This Row],[St. unit effort]] * CatTemplate[[#This Row],[Year2]]))</f>
        <v>0</v>
      </c>
      <c r="CJ202" s="29">
        <f>IF(ISBLANK(CatTemplate[[#This Row],[St. unit effort]]),0,(CatTemplate[[#This Row],[St. unit effort]] * CatTemplate[[#This Row],[Year3]]))</f>
        <v>0</v>
      </c>
      <c r="CK202" s="29">
        <f>IF(ISBLANK(CatTemplate[[#This Row],[St. unit effort]]),0,(CatTemplate[[#This Row],[St. unit effort]] * CatTemplate[[#This Row],[Year4]]))</f>
        <v>0</v>
      </c>
      <c r="CL202" s="29">
        <f>IF(ISBLANK(CatTemplate[[#This Row],[St. unit effort]]),0,(CatTemplate[[#This Row],[St. unit effort]] * CatTemplate[[#This Row],[Year5]]))</f>
        <v>0</v>
      </c>
      <c r="CM202" s="29">
        <f>IF(ISBLANK(CatTemplate[[#This Row],[St. unit effort]]),0,(CatTemplate[[#This Row],[St. unit effort]] * CatTemplate[[#This Row],[Year6]]))</f>
        <v>0</v>
      </c>
      <c r="CN202" s="29">
        <f>IF(ISBLANK(CatTemplate[[#This Row],[St. unit effort]]),0,(CatTemplate[[#This Row],[St. unit effort]] * CatTemplate[[#This Row],[Year7]]))</f>
        <v>0</v>
      </c>
      <c r="CO202" s="29">
        <f>IF(ISBLANK(CatTemplate[[#This Row],[St. unit effort]]),0,(CatTemplate[[#This Row],[St. unit effort]] * CatTemplate[[#This Row],[Year8]]))</f>
        <v>0</v>
      </c>
      <c r="CP202" s="29">
        <f>IF(ISBLANK(CatTemplate[[#This Row],[St. unit effort]]),0,(CatTemplate[[#This Row],[St. unit effort]] * CatTemplate[[#This Row],[Year9]]))</f>
        <v>0</v>
      </c>
      <c r="CQ202" s="29">
        <f>IF(ISBLANK(CatTemplate[[#This Row],[St. unit effort]]),0,(CatTemplate[[#This Row],[St. unit effort]] * CatTemplate[[#This Row],[Year10]]))</f>
        <v>0</v>
      </c>
      <c r="CR202" s="29">
        <f>IF(ISBLANK(CatTemplate[[#This Row],[St. unit effort]]),0,(CatTemplate[[#This Row],[St. unit effort]] * CatTemplate[[#This Row],[Year11]]))</f>
        <v>0</v>
      </c>
      <c r="CS202" s="29">
        <f>IF(ISBLANK(CatTemplate[[#This Row],[St. unit effort]]),0,(CatTemplate[[#This Row],[St. unit effort]] * CatTemplate[[#This Row],[Year12]]))</f>
        <v>0</v>
      </c>
      <c r="CT202" s="29">
        <f>IF(ISBLANK(CatTemplate[[#This Row],[St. unit effort]]),0,(CatTemplate[[#This Row],[St. unit effort]] * CatTemplate[[#This Row],[Year13]]))</f>
        <v>0</v>
      </c>
      <c r="CU202" s="29">
        <f>IF(ISBLANK(CatTemplate[[#This Row],[St. unit effort]]),0,(CatTemplate[[#This Row],[St. unit effort]] * CatTemplate[[#This Row],[Year14]]))</f>
        <v>0</v>
      </c>
      <c r="CV202" s="29">
        <f>IF(ISBLANK(CatTemplate[[#This Row],[St. unit effort]]),0,(CatTemplate[[#This Row],[St. unit effort]] * CatTemplate[[#This Row],[Year15]]))</f>
        <v>0</v>
      </c>
      <c r="CW202" s="29">
        <f>IF(ISBLANK(CatTemplate[[#This Row],[St. unit effort]]),0,(CatTemplate[[#This Row],[St. unit effort]] * CatTemplate[[#This Row],[Year16]]))</f>
        <v>0</v>
      </c>
      <c r="CX202" s="29">
        <f>IF(ISBLANK(CatTemplate[[#This Row],[St. unit effort]]),0,(CatTemplate[[#This Row],[St. unit effort]] * CatTemplate[[#This Row],[Year17]]))</f>
        <v>0</v>
      </c>
      <c r="CY202" s="29">
        <f>IF(ISBLANK(CatTemplate[[#This Row],[St. unit effort]]),0,(CatTemplate[[#This Row],[St. unit effort]] * CatTemplate[[#This Row],[Year18]]))</f>
        <v>0</v>
      </c>
      <c r="CZ202" s="29">
        <f>IF(ISBLANK(CatTemplate[[#This Row],[St. unit effort]]),0,(CatTemplate[[#This Row],[St. unit effort]] * CatTemplate[[#This Row],[Year19]]))</f>
        <v>0</v>
      </c>
      <c r="DA202" s="29">
        <f>IF(ISBLANK(CatTemplate[[#This Row],[St. unit effort]]),0,(CatTemplate[[#This Row],[St. unit effort]] * CatTemplate[[#This Row],[Year20]]))</f>
        <v>0</v>
      </c>
      <c r="DB202" s="57">
        <f>IF(ISBLANK(CatTemplate[[#This Row],[St. unit effort]]),0,(CatTemplate[[#This Row],[St. unit effort]] * CatTemplate[[#This Row],[Year1]])*8/ParRatePM)</f>
        <v>0</v>
      </c>
      <c r="DC202" s="57">
        <f>IF(ISBLANK(CatTemplate[[#This Row],[St. unit effort]]),0,(CatTemplate[[#This Row],[St. unit effort]] * CatTemplate[[#This Row],[Year2]])*8/ParRatePM)</f>
        <v>0</v>
      </c>
      <c r="DD202" s="57">
        <f>IF(ISBLANK(CatTemplate[[#This Row],[St. unit effort]]),0,(CatTemplate[[#This Row],[St. unit effort]] * CatTemplate[[#This Row],[Year3]])*8/ParRatePM)</f>
        <v>0</v>
      </c>
      <c r="DE202" s="57">
        <f>IF(ISBLANK(CatTemplate[[#This Row],[St. unit effort]]),0,(CatTemplate[[#This Row],[St. unit effort]] * CatTemplate[[#This Row],[Year4]])*8/ParRatePM)</f>
        <v>0</v>
      </c>
      <c r="DF202" s="57">
        <f>IF(ISBLANK(CatTemplate[[#This Row],[St. unit effort]]),0,(CatTemplate[[#This Row],[St. unit effort]] * CatTemplate[[#This Row],[Year5]])*8/ParRatePM)</f>
        <v>0</v>
      </c>
      <c r="DG202" s="57">
        <f>IF(ISBLANK(CatTemplate[[#This Row],[St. unit effort]]),0,(CatTemplate[[#This Row],[St. unit effort]] * CatTemplate[[#This Row],[Year6]])*8/ParRatePM)</f>
        <v>0</v>
      </c>
      <c r="DH202" s="57">
        <f>IF(ISBLANK(CatTemplate[[#This Row],[St. unit effort]]),0,(CatTemplate[[#This Row],[St. unit effort]] * CatTemplate[[#This Row],[Year7]])*8/ParRatePM)</f>
        <v>0</v>
      </c>
      <c r="DI202" s="57">
        <f>IF(ISBLANK(CatTemplate[[#This Row],[St. unit effort]]),0,(CatTemplate[[#This Row],[St. unit effort]] * CatTemplate[[#This Row],[Year8]])*8/ParRatePM)</f>
        <v>0</v>
      </c>
      <c r="DJ202" s="57">
        <f>IF(ISBLANK(CatTemplate[[#This Row],[St. unit effort]]),0,(CatTemplate[[#This Row],[St. unit effort]] * CatTemplate[[#This Row],[Year9]])*8/ParRatePM)</f>
        <v>0</v>
      </c>
      <c r="DK202" s="57">
        <f>IF(ISBLANK(CatTemplate[[#This Row],[St. unit effort]]),0,(CatTemplate[[#This Row],[St. unit effort]] * CatTemplate[[#This Row],[Year10]])*8/ParRatePM)</f>
        <v>0</v>
      </c>
      <c r="DL202" s="57">
        <f>IF(ISBLANK(CatTemplate[[#This Row],[St. unit effort]]),0,(CatTemplate[[#This Row],[St. unit effort]] * CatTemplate[[#This Row],[Year11]])*8/ParRatePM)</f>
        <v>0</v>
      </c>
      <c r="DM202" s="57">
        <f>IF(ISBLANK(CatTemplate[[#This Row],[St. unit effort]]),0,(CatTemplate[[#This Row],[St. unit effort]] * CatTemplate[[#This Row],[Year12]])*8/ParRatePM)</f>
        <v>0</v>
      </c>
      <c r="DN202" s="57">
        <f>IF(ISBLANK(CatTemplate[[#This Row],[St. unit effort]]),0,(CatTemplate[[#This Row],[St. unit effort]] * CatTemplate[[#This Row],[Year13]])*8/ParRatePM)</f>
        <v>0</v>
      </c>
      <c r="DO202" s="57">
        <f>IF(ISBLANK(CatTemplate[[#This Row],[St. unit effort]]),0,(CatTemplate[[#This Row],[St. unit effort]] * CatTemplate[[#This Row],[Year14]])*8/ParRatePM)</f>
        <v>0</v>
      </c>
      <c r="DP202" s="57">
        <f>IF(ISBLANK(CatTemplate[[#This Row],[St. unit effort]]),0,(CatTemplate[[#This Row],[St. unit effort]] * CatTemplate[[#This Row],[Year15]])*8/ParRatePM)</f>
        <v>0</v>
      </c>
      <c r="DQ202" s="57">
        <f>IF(ISBLANK(CatTemplate[[#This Row],[St. unit effort]]),0,(CatTemplate[[#This Row],[St. unit effort]] * CatTemplate[[#This Row],[Year16]])*8/ParRatePM)</f>
        <v>0</v>
      </c>
      <c r="DR202" s="57">
        <f>IF(ISBLANK(CatTemplate[[#This Row],[St. unit effort]]),0,(CatTemplate[[#This Row],[St. unit effort]] * CatTemplate[[#This Row],[Year17]])*8/ParRatePM)</f>
        <v>0</v>
      </c>
      <c r="DS202" s="57">
        <f>IF(ISBLANK(CatTemplate[[#This Row],[St. unit effort]]),0,(CatTemplate[[#This Row],[St. unit effort]] * CatTemplate[[#This Row],[Year18]])*8/ParRatePM)</f>
        <v>0</v>
      </c>
      <c r="DT202" s="57">
        <f>IF(ISBLANK(CatTemplate[[#This Row],[St. unit effort]]),0,(CatTemplate[[#This Row],[St. unit effort]] * CatTemplate[[#This Row],[Year19]])*8/ParRatePM)</f>
        <v>0</v>
      </c>
      <c r="DU202" s="57">
        <f>IF(ISBLANK(CatTemplate[[#This Row],[St. unit effort]]),0,(CatTemplate[[#This Row],[St. unit effort]] * CatTemplate[[#This Row],[Year20]])*8/ParRatePM)</f>
        <v>0</v>
      </c>
      <c r="DV202" s="54">
        <f>SUM(CatTemplate[[#This Row],[PM1]:[PM20]])</f>
        <v>0</v>
      </c>
      <c r="DW202" s="56">
        <f t="shared" si="69"/>
        <v>0</v>
      </c>
      <c r="DX202" s="56">
        <f t="shared" si="69"/>
        <v>0</v>
      </c>
      <c r="DY202" s="56">
        <f t="shared" si="69"/>
        <v>0</v>
      </c>
      <c r="DZ202" s="56">
        <f t="shared" si="69"/>
        <v>0</v>
      </c>
      <c r="EA202" s="56">
        <f t="shared" si="69"/>
        <v>0</v>
      </c>
      <c r="EB202" s="56">
        <f t="shared" si="69"/>
        <v>0</v>
      </c>
      <c r="EC202" s="56">
        <f t="shared" si="69"/>
        <v>0</v>
      </c>
      <c r="ED202" s="56">
        <f t="shared" si="69"/>
        <v>0</v>
      </c>
      <c r="EE202" s="56">
        <f t="shared" si="69"/>
        <v>0</v>
      </c>
      <c r="EF202" s="56">
        <f t="shared" si="69"/>
        <v>0</v>
      </c>
      <c r="EG202" s="56">
        <f t="shared" si="69"/>
        <v>0</v>
      </c>
      <c r="EH202" s="56">
        <f t="shared" si="69"/>
        <v>0</v>
      </c>
      <c r="EI202" s="56">
        <f t="shared" si="69"/>
        <v>0</v>
      </c>
      <c r="EJ202" s="56">
        <f t="shared" si="69"/>
        <v>0</v>
      </c>
      <c r="EK202" s="56">
        <f t="shared" si="69"/>
        <v>0</v>
      </c>
      <c r="EL202" s="56">
        <f t="shared" si="69"/>
        <v>0</v>
      </c>
      <c r="EM202" s="56">
        <f t="shared" si="67"/>
        <v>0</v>
      </c>
      <c r="EN202" s="56">
        <f t="shared" si="67"/>
        <v>0</v>
      </c>
      <c r="EO202" s="56">
        <f t="shared" si="67"/>
        <v>0</v>
      </c>
      <c r="EP202" s="56">
        <f t="shared" si="67"/>
        <v>0</v>
      </c>
      <c r="EQ202" s="30">
        <f>CatTemplate[[#This Row],[Eq. unit cost]] * CatTemplate[[#This Row],[Eq. quantity]]</f>
        <v>0</v>
      </c>
      <c r="ER202" s="30">
        <f>CatTemplate[[#This Row],[Cons. unit cost]] *CatTemplate[[#This Row],[Cons. quantity]]</f>
        <v>0</v>
      </c>
      <c r="ES202" s="30">
        <f>CatTemplate[[#This Row],[Oth. unit cost]] *CatTemplate[[#This Row],[Oth. quantity]]</f>
        <v>0</v>
      </c>
      <c r="ET202" s="55">
        <f>SUM(CatTemplate[[#This Row],[CO1]:[CO20]])</f>
        <v>0</v>
      </c>
      <c r="EU202" s="56">
        <f t="shared" si="70"/>
        <v>0</v>
      </c>
      <c r="EV202" s="56">
        <f t="shared" si="70"/>
        <v>0</v>
      </c>
      <c r="EW202" s="56">
        <f t="shared" si="70"/>
        <v>0</v>
      </c>
      <c r="EX202" s="56">
        <f t="shared" si="70"/>
        <v>0</v>
      </c>
      <c r="EY202" s="56">
        <f t="shared" si="70"/>
        <v>0</v>
      </c>
      <c r="EZ202" s="56">
        <f t="shared" si="70"/>
        <v>0</v>
      </c>
      <c r="FA202" s="56">
        <f t="shared" si="70"/>
        <v>0</v>
      </c>
      <c r="FB202" s="56">
        <f t="shared" si="70"/>
        <v>0</v>
      </c>
      <c r="FC202" s="56">
        <f t="shared" si="70"/>
        <v>0</v>
      </c>
      <c r="FD202" s="56">
        <f t="shared" si="70"/>
        <v>0</v>
      </c>
      <c r="FE202" s="56">
        <f t="shared" si="70"/>
        <v>0</v>
      </c>
      <c r="FF202" s="56">
        <f t="shared" si="70"/>
        <v>0</v>
      </c>
      <c r="FG202" s="56">
        <f t="shared" si="70"/>
        <v>0</v>
      </c>
      <c r="FH202" s="56">
        <f t="shared" si="70"/>
        <v>0</v>
      </c>
      <c r="FI202" s="56">
        <f t="shared" si="70"/>
        <v>0</v>
      </c>
      <c r="FJ202" s="56">
        <f t="shared" si="70"/>
        <v>0</v>
      </c>
      <c r="FK202" s="56">
        <f t="shared" si="68"/>
        <v>0</v>
      </c>
      <c r="FL202" s="56">
        <f t="shared" si="68"/>
        <v>0</v>
      </c>
      <c r="FM202" s="56">
        <f t="shared" si="68"/>
        <v>0</v>
      </c>
      <c r="FN202" s="56">
        <f t="shared" si="68"/>
        <v>0</v>
      </c>
      <c r="FO202" s="58">
        <f>SUM(CatTemplate[[#This Row],[CS1]:[CS20]])</f>
        <v>0</v>
      </c>
      <c r="FP202" s="59">
        <f>CatTemplate[[#This Row],[Total Oth. cost]]+CatTemplate[[#This Row],[Total St. Cost]]</f>
        <v>0</v>
      </c>
      <c r="FQ202" s="33" t="e">
        <f t="shared" si="71"/>
        <v>#VALUE!</v>
      </c>
      <c r="FR202" s="33" t="e">
        <f t="shared" si="72"/>
        <v>#VALUE!</v>
      </c>
      <c r="FS202" s="30" t="e">
        <f>(CatTemplate[[#This Row],[CO1]] + CatTemplate[[#This Row],[CS1]]) * (1 + getRateOHFinal) * getRateMarkupFinal</f>
        <v>#VALUE!</v>
      </c>
      <c r="FT202" s="30" t="e">
        <f>(CatTemplate[[#This Row],[CO2]] + CatTemplate[[#This Row],[CS2]]) * (1 + getRateOHFinal) * getRateMarkupFinal</f>
        <v>#VALUE!</v>
      </c>
      <c r="FU202" s="30" t="e">
        <f>(CatTemplate[[#This Row],[CO3]] + CatTemplate[[#This Row],[CS3]]) * (1 + getRateOHFinal) * getRateMarkupFinal</f>
        <v>#VALUE!</v>
      </c>
      <c r="FV202" s="30" t="e">
        <f>(CatTemplate[[#This Row],[CO4]] + CatTemplate[[#This Row],[CS4]]) * (1 + getRateOHFinal) * getRateMarkupFinal</f>
        <v>#VALUE!</v>
      </c>
      <c r="FW202" s="30" t="e">
        <f>(CatTemplate[[#This Row],[CO5]] + CatTemplate[[#This Row],[CS5]]) * (1 + getRateOHFinal) * getRateMarkupFinal</f>
        <v>#VALUE!</v>
      </c>
      <c r="FX202" s="30" t="e">
        <f>(CatTemplate[[#This Row],[CO6]] + CatTemplate[[#This Row],[CS6]]) * (1 + getRateOHFinal) * getRateMarkupFinal</f>
        <v>#VALUE!</v>
      </c>
      <c r="FY202" s="30" t="e">
        <f>(CatTemplate[[#This Row],[CO7]] + CatTemplate[[#This Row],[CS7]]) * (1 + getRateOHFinal) * getRateMarkupFinal</f>
        <v>#VALUE!</v>
      </c>
      <c r="FZ202" s="30" t="e">
        <f>(CatTemplate[[#This Row],[CO8]] + CatTemplate[[#This Row],[CS8]]) * (1 + getRateOHFinal) * getRateMarkupFinal</f>
        <v>#VALUE!</v>
      </c>
      <c r="GA202" s="30" t="e">
        <f>(CatTemplate[[#This Row],[CO9]] + CatTemplate[[#This Row],[CS9]]) * (1 + getRateOHFinal) * getRateMarkupFinal</f>
        <v>#VALUE!</v>
      </c>
      <c r="GB202" s="30" t="e">
        <f>(CatTemplate[[#This Row],[CO10]] + CatTemplate[[#This Row],[CS10]]) * (1 + getRateOHFinal) * getRateMarkupFinal</f>
        <v>#VALUE!</v>
      </c>
      <c r="GC202" s="30" t="e">
        <f>(CatTemplate[[#This Row],[CO11]] + CatTemplate[[#This Row],[CS11]]) * (1 + getRateOHFinal) * getRateMarkupFinal</f>
        <v>#VALUE!</v>
      </c>
      <c r="GD202" s="30" t="e">
        <f>(CatTemplate[[#This Row],[CO12]] + CatTemplate[[#This Row],[CS12]]) * (1 + getRateOHFinal) * getRateMarkupFinal</f>
        <v>#VALUE!</v>
      </c>
      <c r="GE202" s="30" t="e">
        <f>(CatTemplate[[#This Row],[CO13]] + CatTemplate[[#This Row],[CS13]]) * (1 + getRateOHFinal) * getRateMarkupFinal</f>
        <v>#VALUE!</v>
      </c>
      <c r="GF202" s="30" t="e">
        <f>(CatTemplate[[#This Row],[CO14]] + CatTemplate[[#This Row],[CS14]]) * (1 + getRateOHFinal) * getRateMarkupFinal</f>
        <v>#VALUE!</v>
      </c>
      <c r="GG202" s="30" t="e">
        <f>(CatTemplate[[#This Row],[CO15]] + CatTemplate[[#This Row],[CS15]]) * (1 + getRateOHFinal) * getRateMarkupFinal</f>
        <v>#VALUE!</v>
      </c>
      <c r="GH202" s="30" t="e">
        <f>(CatTemplate[[#This Row],[CO16]] + CatTemplate[[#This Row],[CS16]]) * (1 + getRateOHFinal) * getRateMarkupFinal</f>
        <v>#VALUE!</v>
      </c>
      <c r="GI202" s="30" t="e">
        <f>(CatTemplate[[#This Row],[CO17]] + CatTemplate[[#This Row],[CS17]]) * (1 + getRateOHFinal) * getRateMarkupFinal</f>
        <v>#VALUE!</v>
      </c>
      <c r="GJ202" s="30" t="e">
        <f>(CatTemplate[[#This Row],[CO18]] + CatTemplate[[#This Row],[CS18]]) * (1 + getRateOHFinal) * getRateMarkupFinal</f>
        <v>#VALUE!</v>
      </c>
      <c r="GK202" s="30" t="e">
        <f>(CatTemplate[[#This Row],[CO19]] + CatTemplate[[#This Row],[CS19]]) * (1 + getRateOHFinal) * getRateMarkupFinal</f>
        <v>#VALUE!</v>
      </c>
      <c r="GL202" s="30" t="e">
        <f>(CatTemplate[[#This Row],[CO20]] + CatTemplate[[#This Row],[CS20]]) * (1 + getRateOHFinal) * getRateMarkupFinal</f>
        <v>#VALUE!</v>
      </c>
      <c r="GM202" s="30" t="e">
        <f t="shared" si="73"/>
        <v>#VALUE!</v>
      </c>
      <c r="GN202" s="30" t="e">
        <f t="shared" si="74"/>
        <v>#VALUE!</v>
      </c>
      <c r="GO202" s="30" t="e">
        <f t="shared" si="75"/>
        <v>#VALUE!</v>
      </c>
      <c r="GP202" s="30" t="e">
        <f t="shared" si="76"/>
        <v>#VALUE!</v>
      </c>
      <c r="GQ202" s="30" t="e">
        <f>(CatTemplate[[#This Row],[CO1]]+CatTemplate[[#This Row],[CS1]]) * (1+ getRateOHFinal) * (1 + getRateMarkupFinal)</f>
        <v>#VALUE!</v>
      </c>
      <c r="GR202" s="30" t="e">
        <f>(CatTemplate[[#This Row],[CO2]]+CatTemplate[[#This Row],[CS2]]) * (1+ getRateOHFinal) * (1 + getRateMarkupFinal)</f>
        <v>#VALUE!</v>
      </c>
      <c r="GS202" s="30" t="e">
        <f>(CatTemplate[[#This Row],[CO3]]+CatTemplate[[#This Row],[CS3]]) * (1+ getRateOHFinal) * (1 + getRateMarkupFinal)</f>
        <v>#VALUE!</v>
      </c>
      <c r="GT202" s="30" t="e">
        <f>(CatTemplate[[#This Row],[CO4]]+CatTemplate[[#This Row],[CS4]]) * (1+ getRateOHFinal) * (1 + getRateMarkupFinal)</f>
        <v>#VALUE!</v>
      </c>
      <c r="GU202" s="30" t="e">
        <f>(CatTemplate[[#This Row],[CO5]]+CatTemplate[[#This Row],[CS5]]) * (1+ getRateOHFinal) * (1 + getRateMarkupFinal)</f>
        <v>#VALUE!</v>
      </c>
      <c r="GV202" s="30" t="e">
        <f>(CatTemplate[[#This Row],[CO6]]+CatTemplate[[#This Row],[CS6]]) * (1+ getRateOHFinal) * (1 + getRateMarkupFinal)</f>
        <v>#VALUE!</v>
      </c>
      <c r="GW202" s="30" t="e">
        <f>(CatTemplate[[#This Row],[CO7]]+CatTemplate[[#This Row],[CS7]]) * (1+ getRateOHFinal) * (1 + getRateMarkupFinal)</f>
        <v>#VALUE!</v>
      </c>
      <c r="GX202" s="30" t="e">
        <f>(CatTemplate[[#This Row],[CO8]]+CatTemplate[[#This Row],[CS8]]) * (1+ getRateOHFinal) * (1 + getRateMarkupFinal)</f>
        <v>#VALUE!</v>
      </c>
      <c r="GY202" s="30" t="e">
        <f>(CatTemplate[[#This Row],[CO9]]+CatTemplate[[#This Row],[CS9]]) * (1+ getRateOHFinal) * (1 + getRateMarkupFinal)</f>
        <v>#VALUE!</v>
      </c>
      <c r="GZ202" s="30" t="e">
        <f>(CatTemplate[[#This Row],[CO10]]+CatTemplate[[#This Row],[CS10]]) * (1+ getRateOHFinal) * (1 + getRateMarkupFinal)</f>
        <v>#VALUE!</v>
      </c>
      <c r="HA202" s="30" t="e">
        <f>(CatTemplate[[#This Row],[CO11]]+CatTemplate[[#This Row],[CS11]]) * (1+ getRateOHFinal) * (1 + getRateMarkupFinal)</f>
        <v>#VALUE!</v>
      </c>
      <c r="HB202" s="30" t="e">
        <f>(CatTemplate[[#This Row],[CO12]]+CatTemplate[[#This Row],[CS12]]) * (1+ getRateOHFinal) * (1 + getRateMarkupFinal)</f>
        <v>#VALUE!</v>
      </c>
      <c r="HC202" s="30" t="e">
        <f>(CatTemplate[[#This Row],[CO13]]+CatTemplate[[#This Row],[CS13]]) * (1+ getRateOHFinal) * (1 + getRateMarkupFinal)</f>
        <v>#VALUE!</v>
      </c>
      <c r="HD202" s="30" t="e">
        <f>(CatTemplate[[#This Row],[CO14]]+CatTemplate[[#This Row],[CS14]]) * (1+ getRateOHFinal) * (1 + getRateMarkupFinal)</f>
        <v>#VALUE!</v>
      </c>
      <c r="HE202" s="30" t="e">
        <f>(CatTemplate[[#This Row],[CO15]]+CatTemplate[[#This Row],[CS15]]) * (1+ getRateOHFinal) * (1 + getRateMarkupFinal)</f>
        <v>#VALUE!</v>
      </c>
      <c r="HF202" s="30" t="e">
        <f>(CatTemplate[[#This Row],[CO16]]+CatTemplate[[#This Row],[CS16]]) * (1+ getRateOHFinal) * (1 + getRateMarkupFinal)</f>
        <v>#VALUE!</v>
      </c>
      <c r="HG202" s="30" t="e">
        <f>(CatTemplate[[#This Row],[CO17]]+CatTemplate[[#This Row],[CS17]]) * (1+ getRateOHFinal) * (1 + getRateMarkupFinal)</f>
        <v>#VALUE!</v>
      </c>
      <c r="HH202" s="30" t="e">
        <f>(CatTemplate[[#This Row],[CO18]]+CatTemplate[[#This Row],[CS18]]) * (1+ getRateOHFinal) * (1 + getRateMarkupFinal)</f>
        <v>#VALUE!</v>
      </c>
      <c r="HI202" s="30" t="e">
        <f>(CatTemplate[[#This Row],[CO19]]+CatTemplate[[#This Row],[CS19]]) * (1+ getRateOHFinal) * (1 + getRateMarkupFinal)</f>
        <v>#VALUE!</v>
      </c>
      <c r="HJ202" s="30" t="e">
        <f>(CatTemplate[[#This Row],[CO20]]+CatTemplate[[#This Row],[CS20]]) * (1+ getRateOHFinal) * (1 + getRateMarkupFinal)</f>
        <v>#VALUE!</v>
      </c>
      <c r="HK202" s="39" t="e">
        <f>CatTemplate[[#This Row],[Total cost]]+CatTemplate[[#This Row],[OH Amount]]+CatTemplate[[#This Row],[Markup]]</f>
        <v>#VALUE!</v>
      </c>
      <c r="HL202" s="63">
        <f>IF(CatTemplate[[#This Row],[Units]]="Days",CatTemplate[[#This Row],[Project quantity]]*CatTemplate[[#This Row],[St. unit effort]],CatTemplate[[#This Row],[Project quantity]])</f>
        <v>0</v>
      </c>
      <c r="HM202" s="287">
        <f>IFERROR(CatTemplate[[#This Row],[Total Price]]/(CatTemplate[[#This Row],[Final Quantity]]),0)</f>
        <v>0</v>
      </c>
      <c r="HN202" s="261"/>
    </row>
    <row r="203" spans="2:222" x14ac:dyDescent="0.2">
      <c r="B203" s="9" t="s">
        <v>106</v>
      </c>
      <c r="C203" s="23">
        <v>4</v>
      </c>
      <c r="D203" s="10" t="s">
        <v>175</v>
      </c>
      <c r="E203" s="25">
        <v>1</v>
      </c>
      <c r="F203" s="19" t="s">
        <v>103</v>
      </c>
      <c r="G203" s="27">
        <v>8</v>
      </c>
      <c r="H203" s="18" t="s">
        <v>178</v>
      </c>
      <c r="I203" s="18" t="s">
        <v>1160</v>
      </c>
      <c r="J203" s="15"/>
      <c r="K203" s="15"/>
      <c r="L203" s="15" t="s">
        <v>422</v>
      </c>
      <c r="M203" s="15" t="s">
        <v>207</v>
      </c>
      <c r="N203" s="15" t="s">
        <v>858</v>
      </c>
      <c r="O203" s="320"/>
      <c r="P203" s="71"/>
      <c r="Q203" s="108"/>
      <c r="R203" s="73"/>
      <c r="S203" s="97"/>
      <c r="T203" s="100">
        <f>getEqUnitCost</f>
        <v>0</v>
      </c>
      <c r="U203" s="73">
        <f>getEqUnitEffort</f>
        <v>0</v>
      </c>
      <c r="V203" s="101">
        <f>getEqQuantity</f>
        <v>0</v>
      </c>
      <c r="W203" s="320"/>
      <c r="X203" s="100">
        <f>getConsUnitCost</f>
        <v>0</v>
      </c>
      <c r="Y203" s="73">
        <f>getConsUnitEffort</f>
        <v>0</v>
      </c>
      <c r="Z203" s="14">
        <f>getConsQuantity</f>
        <v>0</v>
      </c>
      <c r="AA203" s="320"/>
      <c r="AB203" s="72"/>
      <c r="AC203" s="112"/>
      <c r="AD203" s="14">
        <f>getOthQuantity</f>
        <v>0</v>
      </c>
      <c r="AE203" s="320"/>
      <c r="AF203" s="28" t="str">
        <f>IF(ISBLANK(CatTemplate[[#This Row],[Resource type]]),"",CatTemplate[[#This Row],[Resource type]])</f>
        <v/>
      </c>
      <c r="AG203" s="242">
        <f>getStaffUnitCost</f>
        <v>0</v>
      </c>
      <c r="AH203" s="113">
        <f>getStaffUnitEffort</f>
        <v>0</v>
      </c>
      <c r="AI203" s="40">
        <f>getStaffQuantity</f>
        <v>0</v>
      </c>
      <c r="AJ203" s="41">
        <f>CatTemplate[[#This Row],[St. quantity]]*8/ParRatePM</f>
        <v>0</v>
      </c>
      <c r="AK203" s="320"/>
      <c r="AL203" s="53" t="str">
        <f>CatTemplate[[#This Row],[Item type]]</f>
        <v>Items</v>
      </c>
      <c r="AM203" s="12">
        <f>SUM(CatTemplate[[#This Row],[Year1]:[Year20]])</f>
        <v>0</v>
      </c>
      <c r="AN203" s="52"/>
      <c r="AO203" s="52"/>
      <c r="AP203" s="52"/>
      <c r="AQ203" s="8"/>
      <c r="AR203" s="8"/>
      <c r="AS203" s="8"/>
      <c r="AT203" s="8"/>
      <c r="AU203" s="8"/>
      <c r="AV203" s="8"/>
      <c r="AW203" s="8"/>
      <c r="AX203" s="8"/>
      <c r="AY203" s="8"/>
      <c r="AZ203" s="8"/>
      <c r="BA203" s="8"/>
      <c r="BB203" s="8"/>
      <c r="BC203" s="8"/>
      <c r="BD203" s="8"/>
      <c r="BE203" s="8"/>
      <c r="BF203" s="8"/>
      <c r="BG203" s="36"/>
      <c r="BH203" s="320"/>
      <c r="BI203" s="37" t="str">
        <f>getCostCategory</f>
        <v>06 Operating costs</v>
      </c>
      <c r="BJ203" s="37" t="str">
        <f>getSection</f>
        <v>04 Transport</v>
      </c>
      <c r="BK203" s="32" t="str">
        <f>getObject</f>
        <v>Transport</v>
      </c>
      <c r="BL203" s="30">
        <f>IFERROR(getUnitCost * IF(CatTemplate[[#This Row],[Cost Category Comp.]]="01 Staff costs", 1,1),0)</f>
        <v>0</v>
      </c>
      <c r="BM203" s="29">
        <f>IF(AND(ISBLANK(CatTemplate[[#This Row],[Eq. unit cost]]),ISBLANK(CatTemplate[[#This Row],[Cons. unit cost]]),ISBLANK(CatTemplate[[#This Row],[Oth. unit cost]])), 0, IF(getUnitEffort =0,1,getUnitEffort) * CatTemplate[[#This Row],[Year1]])</f>
        <v>0</v>
      </c>
      <c r="BN203" s="29">
        <f>IF(AND(ISBLANK(CatTemplate[[#This Row],[Eq. unit cost]]),ISBLANK(CatTemplate[[#This Row],[Cons. unit cost]]),ISBLANK(CatTemplate[[#This Row],[Oth. unit cost]])), 0, IF(getUnitEffort =0,1,getUnitEffort) * CatTemplate[[#This Row],[Year2]])</f>
        <v>0</v>
      </c>
      <c r="BO203" s="29">
        <f>IF(AND(ISBLANK(CatTemplate[[#This Row],[Eq. unit cost]]),ISBLANK(CatTemplate[[#This Row],[Cons. unit cost]]),ISBLANK(CatTemplate[[#This Row],[Oth. unit cost]])), 0, IF(getUnitEffort =0,1,getUnitEffort) * CatTemplate[[#This Row],[Year3]])</f>
        <v>0</v>
      </c>
      <c r="BP203" s="29">
        <f>IF(AND(ISBLANK(CatTemplate[[#This Row],[Eq. unit cost]]),ISBLANK(CatTemplate[[#This Row],[Cons. unit cost]]),ISBLANK(CatTemplate[[#This Row],[Oth. unit cost]])), 0, IF(getUnitEffort =0,1,getUnitEffort) * CatTemplate[[#This Row],[Year4]])</f>
        <v>0</v>
      </c>
      <c r="BQ203" s="29">
        <f>IF(AND(ISBLANK(CatTemplate[[#This Row],[Eq. unit cost]]),ISBLANK(CatTemplate[[#This Row],[Cons. unit cost]]),ISBLANK(CatTemplate[[#This Row],[Oth. unit cost]])), 0, IF(getUnitEffort =0,1,getUnitEffort) * CatTemplate[[#This Row],[Year5]])</f>
        <v>0</v>
      </c>
      <c r="BR203" s="29">
        <f>IF(AND(ISBLANK(CatTemplate[[#This Row],[Eq. unit cost]]),ISBLANK(CatTemplate[[#This Row],[Cons. unit cost]]),ISBLANK(CatTemplate[[#This Row],[Oth. unit cost]])), 0, IF(getUnitEffort =0,1,getUnitEffort) * CatTemplate[[#This Row],[Year6]])</f>
        <v>0</v>
      </c>
      <c r="BS203" s="29">
        <f>IF(AND(ISBLANK(CatTemplate[[#This Row],[Eq. unit cost]]),ISBLANK(CatTemplate[[#This Row],[Cons. unit cost]]),ISBLANK(CatTemplate[[#This Row],[Oth. unit cost]])), 0, IF(getUnitEffort =0,1,getUnitEffort) * CatTemplate[[#This Row],[Year7]])</f>
        <v>0</v>
      </c>
      <c r="BT203" s="29">
        <f>IF(AND(ISBLANK(CatTemplate[[#This Row],[Eq. unit cost]]),ISBLANK(CatTemplate[[#This Row],[Cons. unit cost]]),ISBLANK(CatTemplate[[#This Row],[Oth. unit cost]])), 0, IF(getUnitEffort =0,1,getUnitEffort) * CatTemplate[[#This Row],[Year8]])</f>
        <v>0</v>
      </c>
      <c r="BU203" s="29">
        <f>IF(AND(ISBLANK(CatTemplate[[#This Row],[Eq. unit cost]]),ISBLANK(CatTemplate[[#This Row],[Cons. unit cost]]),ISBLANK(CatTemplate[[#This Row],[Oth. unit cost]])), 0, IF(getUnitEffort =0,1,getUnitEffort) * CatTemplate[[#This Row],[Year9]])</f>
        <v>0</v>
      </c>
      <c r="BV203" s="29">
        <f>IF(AND(ISBLANK(CatTemplate[[#This Row],[Eq. unit cost]]),ISBLANK(CatTemplate[[#This Row],[Cons. unit cost]]),ISBLANK(CatTemplate[[#This Row],[Oth. unit cost]])), 0, IF(getUnitEffort =0,1,getUnitEffort) * CatTemplate[[#This Row],[Year10]])</f>
        <v>0</v>
      </c>
      <c r="BW203" s="29">
        <f>IF(AND(ISBLANK(CatTemplate[[#This Row],[Eq. unit cost]]),ISBLANK(CatTemplate[[#This Row],[Cons. unit cost]]),ISBLANK(CatTemplate[[#This Row],[Oth. unit cost]])), 0, IF(getUnitEffort =0,1,getUnitEffort) * CatTemplate[[#This Row],[Year11]])</f>
        <v>0</v>
      </c>
      <c r="BX203" s="29">
        <f>IF(AND(ISBLANK(CatTemplate[[#This Row],[Eq. unit cost]]),ISBLANK(CatTemplate[[#This Row],[Cons. unit cost]]),ISBLANK(CatTemplate[[#This Row],[Oth. unit cost]])), 0, IF(getUnitEffort =0,1,getUnitEffort) * CatTemplate[[#This Row],[Year12]])</f>
        <v>0</v>
      </c>
      <c r="BY203" s="29">
        <f>IF(AND(ISBLANK(CatTemplate[[#This Row],[Eq. unit cost]]),ISBLANK(CatTemplate[[#This Row],[Cons. unit cost]]),ISBLANK(CatTemplate[[#This Row],[Oth. unit cost]])), 0, IF(getUnitEffort =0,1,getUnitEffort) * CatTemplate[[#This Row],[Year13]])</f>
        <v>0</v>
      </c>
      <c r="BZ203" s="29">
        <f>IF(AND(ISBLANK(CatTemplate[[#This Row],[Eq. unit cost]]),ISBLANK(CatTemplate[[#This Row],[Cons. unit cost]]),ISBLANK(CatTemplate[[#This Row],[Oth. unit cost]])), 0, IF(getUnitEffort =0,1,getUnitEffort) * CatTemplate[[#This Row],[Year14]])</f>
        <v>0</v>
      </c>
      <c r="CA203" s="29">
        <f>IF(AND(ISBLANK(CatTemplate[[#This Row],[Eq. unit cost]]),ISBLANK(CatTemplate[[#This Row],[Cons. unit cost]]),ISBLANK(CatTemplate[[#This Row],[Oth. unit cost]])), 0, IF(getUnitEffort =0,1,getUnitEffort) * CatTemplate[[#This Row],[Year15]])</f>
        <v>0</v>
      </c>
      <c r="CB203" s="29">
        <f>IF(AND(ISBLANK(CatTemplate[[#This Row],[Eq. unit cost]]),ISBLANK(CatTemplate[[#This Row],[Cons. unit cost]]),ISBLANK(CatTemplate[[#This Row],[Oth. unit cost]])), 0, IF(getUnitEffort =0,1,getUnitEffort) * CatTemplate[[#This Row],[Year16]])</f>
        <v>0</v>
      </c>
      <c r="CC203" s="29">
        <f>IF(AND(ISBLANK(CatTemplate[[#This Row],[Eq. unit cost]]),ISBLANK(CatTemplate[[#This Row],[Cons. unit cost]]),ISBLANK(CatTemplate[[#This Row],[Oth. unit cost]])), 0, IF(getUnitEffort =0,1,getUnitEffort) * CatTemplate[[#This Row],[Year17]])</f>
        <v>0</v>
      </c>
      <c r="CD203" s="29">
        <f>IF(AND(ISBLANK(CatTemplate[[#This Row],[Eq. unit cost]]),ISBLANK(CatTemplate[[#This Row],[Cons. unit cost]]),ISBLANK(CatTemplate[[#This Row],[Oth. unit cost]])), 0, IF(getUnitEffort =0,1,getUnitEffort) * CatTemplate[[#This Row],[Year18]])</f>
        <v>0</v>
      </c>
      <c r="CE203" s="29">
        <f>IF(AND(ISBLANK(CatTemplate[[#This Row],[Eq. unit cost]]),ISBLANK(CatTemplate[[#This Row],[Cons. unit cost]]),ISBLANK(CatTemplate[[#This Row],[Oth. unit cost]])), 0, IF(getUnitEffort =0,1,getUnitEffort) * CatTemplate[[#This Row],[Year19]])</f>
        <v>0</v>
      </c>
      <c r="CF203" s="29">
        <f>IF(AND(ISBLANK(CatTemplate[[#This Row],[Eq. unit cost]]),ISBLANK(CatTemplate[[#This Row],[Cons. unit cost]]),ISBLANK(CatTemplate[[#This Row],[Oth. unit cost]])), 0, IF(getUnitEffort =0,1,getUnitEffort) * CatTemplate[[#This Row],[Year20]])</f>
        <v>0</v>
      </c>
      <c r="CG203" s="45">
        <f>SUM(CatTemplate[[#This Row],[Q1]:[Q20]])</f>
        <v>0</v>
      </c>
      <c r="CH203" s="29">
        <f>IF(ISBLANK(CatTemplate[[#This Row],[St. unit effort]]),0,(CatTemplate[[#This Row],[St. unit effort]] * CatTemplate[[#This Row],[Year1]]))</f>
        <v>0</v>
      </c>
      <c r="CI203" s="29">
        <f>IF(ISBLANK(CatTemplate[[#This Row],[St. unit effort]]),0,(CatTemplate[[#This Row],[St. unit effort]] * CatTemplate[[#This Row],[Year2]]))</f>
        <v>0</v>
      </c>
      <c r="CJ203" s="29">
        <f>IF(ISBLANK(CatTemplate[[#This Row],[St. unit effort]]),0,(CatTemplate[[#This Row],[St. unit effort]] * CatTemplate[[#This Row],[Year3]]))</f>
        <v>0</v>
      </c>
      <c r="CK203" s="29">
        <f>IF(ISBLANK(CatTemplate[[#This Row],[St. unit effort]]),0,(CatTemplate[[#This Row],[St. unit effort]] * CatTemplate[[#This Row],[Year4]]))</f>
        <v>0</v>
      </c>
      <c r="CL203" s="29">
        <f>IF(ISBLANK(CatTemplate[[#This Row],[St. unit effort]]),0,(CatTemplate[[#This Row],[St. unit effort]] * CatTemplate[[#This Row],[Year5]]))</f>
        <v>0</v>
      </c>
      <c r="CM203" s="29">
        <f>IF(ISBLANK(CatTemplate[[#This Row],[St. unit effort]]),0,(CatTemplate[[#This Row],[St. unit effort]] * CatTemplate[[#This Row],[Year6]]))</f>
        <v>0</v>
      </c>
      <c r="CN203" s="29">
        <f>IF(ISBLANK(CatTemplate[[#This Row],[St. unit effort]]),0,(CatTemplate[[#This Row],[St. unit effort]] * CatTemplate[[#This Row],[Year7]]))</f>
        <v>0</v>
      </c>
      <c r="CO203" s="29">
        <f>IF(ISBLANK(CatTemplate[[#This Row],[St. unit effort]]),0,(CatTemplate[[#This Row],[St. unit effort]] * CatTemplate[[#This Row],[Year8]]))</f>
        <v>0</v>
      </c>
      <c r="CP203" s="29">
        <f>IF(ISBLANK(CatTemplate[[#This Row],[St. unit effort]]),0,(CatTemplate[[#This Row],[St. unit effort]] * CatTemplate[[#This Row],[Year9]]))</f>
        <v>0</v>
      </c>
      <c r="CQ203" s="29">
        <f>IF(ISBLANK(CatTemplate[[#This Row],[St. unit effort]]),0,(CatTemplate[[#This Row],[St. unit effort]] * CatTemplate[[#This Row],[Year10]]))</f>
        <v>0</v>
      </c>
      <c r="CR203" s="29">
        <f>IF(ISBLANK(CatTemplate[[#This Row],[St. unit effort]]),0,(CatTemplate[[#This Row],[St. unit effort]] * CatTemplate[[#This Row],[Year11]]))</f>
        <v>0</v>
      </c>
      <c r="CS203" s="29">
        <f>IF(ISBLANK(CatTemplate[[#This Row],[St. unit effort]]),0,(CatTemplate[[#This Row],[St. unit effort]] * CatTemplate[[#This Row],[Year12]]))</f>
        <v>0</v>
      </c>
      <c r="CT203" s="29">
        <f>IF(ISBLANK(CatTemplate[[#This Row],[St. unit effort]]),0,(CatTemplate[[#This Row],[St. unit effort]] * CatTemplate[[#This Row],[Year13]]))</f>
        <v>0</v>
      </c>
      <c r="CU203" s="29">
        <f>IF(ISBLANK(CatTemplate[[#This Row],[St. unit effort]]),0,(CatTemplate[[#This Row],[St. unit effort]] * CatTemplate[[#This Row],[Year14]]))</f>
        <v>0</v>
      </c>
      <c r="CV203" s="29">
        <f>IF(ISBLANK(CatTemplate[[#This Row],[St. unit effort]]),0,(CatTemplate[[#This Row],[St. unit effort]] * CatTemplate[[#This Row],[Year15]]))</f>
        <v>0</v>
      </c>
      <c r="CW203" s="29">
        <f>IF(ISBLANK(CatTemplate[[#This Row],[St. unit effort]]),0,(CatTemplate[[#This Row],[St. unit effort]] * CatTemplate[[#This Row],[Year16]]))</f>
        <v>0</v>
      </c>
      <c r="CX203" s="29">
        <f>IF(ISBLANK(CatTemplate[[#This Row],[St. unit effort]]),0,(CatTemplate[[#This Row],[St. unit effort]] * CatTemplate[[#This Row],[Year17]]))</f>
        <v>0</v>
      </c>
      <c r="CY203" s="29">
        <f>IF(ISBLANK(CatTemplate[[#This Row],[St. unit effort]]),0,(CatTemplate[[#This Row],[St. unit effort]] * CatTemplate[[#This Row],[Year18]]))</f>
        <v>0</v>
      </c>
      <c r="CZ203" s="29">
        <f>IF(ISBLANK(CatTemplate[[#This Row],[St. unit effort]]),0,(CatTemplate[[#This Row],[St. unit effort]] * CatTemplate[[#This Row],[Year19]]))</f>
        <v>0</v>
      </c>
      <c r="DA203" s="29">
        <f>IF(ISBLANK(CatTemplate[[#This Row],[St. unit effort]]),0,(CatTemplate[[#This Row],[St. unit effort]] * CatTemplate[[#This Row],[Year20]]))</f>
        <v>0</v>
      </c>
      <c r="DB203" s="57">
        <f>IF(ISBLANK(CatTemplate[[#This Row],[St. unit effort]]),0,(CatTemplate[[#This Row],[St. unit effort]] * CatTemplate[[#This Row],[Year1]])*8/ParRatePM)</f>
        <v>0</v>
      </c>
      <c r="DC203" s="57">
        <f>IF(ISBLANK(CatTemplate[[#This Row],[St. unit effort]]),0,(CatTemplate[[#This Row],[St. unit effort]] * CatTemplate[[#This Row],[Year2]])*8/ParRatePM)</f>
        <v>0</v>
      </c>
      <c r="DD203" s="57">
        <f>IF(ISBLANK(CatTemplate[[#This Row],[St. unit effort]]),0,(CatTemplate[[#This Row],[St. unit effort]] * CatTemplate[[#This Row],[Year3]])*8/ParRatePM)</f>
        <v>0</v>
      </c>
      <c r="DE203" s="57">
        <f>IF(ISBLANK(CatTemplate[[#This Row],[St. unit effort]]),0,(CatTemplate[[#This Row],[St. unit effort]] * CatTemplate[[#This Row],[Year4]])*8/ParRatePM)</f>
        <v>0</v>
      </c>
      <c r="DF203" s="57">
        <f>IF(ISBLANK(CatTemplate[[#This Row],[St. unit effort]]),0,(CatTemplate[[#This Row],[St. unit effort]] * CatTemplate[[#This Row],[Year5]])*8/ParRatePM)</f>
        <v>0</v>
      </c>
      <c r="DG203" s="57">
        <f>IF(ISBLANK(CatTemplate[[#This Row],[St. unit effort]]),0,(CatTemplate[[#This Row],[St. unit effort]] * CatTemplate[[#This Row],[Year6]])*8/ParRatePM)</f>
        <v>0</v>
      </c>
      <c r="DH203" s="57">
        <f>IF(ISBLANK(CatTemplate[[#This Row],[St. unit effort]]),0,(CatTemplate[[#This Row],[St. unit effort]] * CatTemplate[[#This Row],[Year7]])*8/ParRatePM)</f>
        <v>0</v>
      </c>
      <c r="DI203" s="57">
        <f>IF(ISBLANK(CatTemplate[[#This Row],[St. unit effort]]),0,(CatTemplate[[#This Row],[St. unit effort]] * CatTemplate[[#This Row],[Year8]])*8/ParRatePM)</f>
        <v>0</v>
      </c>
      <c r="DJ203" s="57">
        <f>IF(ISBLANK(CatTemplate[[#This Row],[St. unit effort]]),0,(CatTemplate[[#This Row],[St. unit effort]] * CatTemplate[[#This Row],[Year9]])*8/ParRatePM)</f>
        <v>0</v>
      </c>
      <c r="DK203" s="57">
        <f>IF(ISBLANK(CatTemplate[[#This Row],[St. unit effort]]),0,(CatTemplate[[#This Row],[St. unit effort]] * CatTemplate[[#This Row],[Year10]])*8/ParRatePM)</f>
        <v>0</v>
      </c>
      <c r="DL203" s="57">
        <f>IF(ISBLANK(CatTemplate[[#This Row],[St. unit effort]]),0,(CatTemplate[[#This Row],[St. unit effort]] * CatTemplate[[#This Row],[Year11]])*8/ParRatePM)</f>
        <v>0</v>
      </c>
      <c r="DM203" s="57">
        <f>IF(ISBLANK(CatTemplate[[#This Row],[St. unit effort]]),0,(CatTemplate[[#This Row],[St. unit effort]] * CatTemplate[[#This Row],[Year12]])*8/ParRatePM)</f>
        <v>0</v>
      </c>
      <c r="DN203" s="57">
        <f>IF(ISBLANK(CatTemplate[[#This Row],[St. unit effort]]),0,(CatTemplate[[#This Row],[St. unit effort]] * CatTemplate[[#This Row],[Year13]])*8/ParRatePM)</f>
        <v>0</v>
      </c>
      <c r="DO203" s="57">
        <f>IF(ISBLANK(CatTemplate[[#This Row],[St. unit effort]]),0,(CatTemplate[[#This Row],[St. unit effort]] * CatTemplate[[#This Row],[Year14]])*8/ParRatePM)</f>
        <v>0</v>
      </c>
      <c r="DP203" s="57">
        <f>IF(ISBLANK(CatTemplate[[#This Row],[St. unit effort]]),0,(CatTemplate[[#This Row],[St. unit effort]] * CatTemplate[[#This Row],[Year15]])*8/ParRatePM)</f>
        <v>0</v>
      </c>
      <c r="DQ203" s="57">
        <f>IF(ISBLANK(CatTemplate[[#This Row],[St. unit effort]]),0,(CatTemplate[[#This Row],[St. unit effort]] * CatTemplate[[#This Row],[Year16]])*8/ParRatePM)</f>
        <v>0</v>
      </c>
      <c r="DR203" s="57">
        <f>IF(ISBLANK(CatTemplate[[#This Row],[St. unit effort]]),0,(CatTemplate[[#This Row],[St. unit effort]] * CatTemplate[[#This Row],[Year17]])*8/ParRatePM)</f>
        <v>0</v>
      </c>
      <c r="DS203" s="57">
        <f>IF(ISBLANK(CatTemplate[[#This Row],[St. unit effort]]),0,(CatTemplate[[#This Row],[St. unit effort]] * CatTemplate[[#This Row],[Year18]])*8/ParRatePM)</f>
        <v>0</v>
      </c>
      <c r="DT203" s="57">
        <f>IF(ISBLANK(CatTemplate[[#This Row],[St. unit effort]]),0,(CatTemplate[[#This Row],[St. unit effort]] * CatTemplate[[#This Row],[Year19]])*8/ParRatePM)</f>
        <v>0</v>
      </c>
      <c r="DU203" s="57">
        <f>IF(ISBLANK(CatTemplate[[#This Row],[St. unit effort]]),0,(CatTemplate[[#This Row],[St. unit effort]] * CatTemplate[[#This Row],[Year20]])*8/ParRatePM)</f>
        <v>0</v>
      </c>
      <c r="DV203" s="54">
        <f>SUM(CatTemplate[[#This Row],[PM1]:[PM20]])</f>
        <v>0</v>
      </c>
      <c r="DW203" s="56">
        <f t="shared" si="69"/>
        <v>0</v>
      </c>
      <c r="DX203" s="56">
        <f t="shared" si="69"/>
        <v>0</v>
      </c>
      <c r="DY203" s="56">
        <f t="shared" si="69"/>
        <v>0</v>
      </c>
      <c r="DZ203" s="56">
        <f t="shared" si="69"/>
        <v>0</v>
      </c>
      <c r="EA203" s="56">
        <f t="shared" si="69"/>
        <v>0</v>
      </c>
      <c r="EB203" s="56">
        <f t="shared" si="69"/>
        <v>0</v>
      </c>
      <c r="EC203" s="56">
        <f t="shared" si="69"/>
        <v>0</v>
      </c>
      <c r="ED203" s="56">
        <f t="shared" si="69"/>
        <v>0</v>
      </c>
      <c r="EE203" s="56">
        <f t="shared" si="69"/>
        <v>0</v>
      </c>
      <c r="EF203" s="56">
        <f t="shared" si="69"/>
        <v>0</v>
      </c>
      <c r="EG203" s="56">
        <f t="shared" si="69"/>
        <v>0</v>
      </c>
      <c r="EH203" s="56">
        <f t="shared" si="69"/>
        <v>0</v>
      </c>
      <c r="EI203" s="56">
        <f t="shared" si="69"/>
        <v>0</v>
      </c>
      <c r="EJ203" s="56">
        <f t="shared" si="69"/>
        <v>0</v>
      </c>
      <c r="EK203" s="56">
        <f t="shared" si="69"/>
        <v>0</v>
      </c>
      <c r="EL203" s="56">
        <f t="shared" si="69"/>
        <v>0</v>
      </c>
      <c r="EM203" s="56">
        <f t="shared" si="67"/>
        <v>0</v>
      </c>
      <c r="EN203" s="56">
        <f t="shared" si="67"/>
        <v>0</v>
      </c>
      <c r="EO203" s="56">
        <f t="shared" si="67"/>
        <v>0</v>
      </c>
      <c r="EP203" s="56">
        <f t="shared" si="67"/>
        <v>0</v>
      </c>
      <c r="EQ203" s="30">
        <f>CatTemplate[[#This Row],[Eq. unit cost]] * CatTemplate[[#This Row],[Eq. quantity]]</f>
        <v>0</v>
      </c>
      <c r="ER203" s="30">
        <f>CatTemplate[[#This Row],[Cons. unit cost]] *CatTemplate[[#This Row],[Cons. quantity]]</f>
        <v>0</v>
      </c>
      <c r="ES203" s="30">
        <f>CatTemplate[[#This Row],[Oth. unit cost]] *CatTemplate[[#This Row],[Oth. quantity]]</f>
        <v>0</v>
      </c>
      <c r="ET203" s="55">
        <f>SUM(CatTemplate[[#This Row],[CO1]:[CO20]])</f>
        <v>0</v>
      </c>
      <c r="EU203" s="56">
        <f t="shared" si="70"/>
        <v>0</v>
      </c>
      <c r="EV203" s="56">
        <f t="shared" si="70"/>
        <v>0</v>
      </c>
      <c r="EW203" s="56">
        <f t="shared" si="70"/>
        <v>0</v>
      </c>
      <c r="EX203" s="56">
        <f t="shared" si="70"/>
        <v>0</v>
      </c>
      <c r="EY203" s="56">
        <f t="shared" si="70"/>
        <v>0</v>
      </c>
      <c r="EZ203" s="56">
        <f t="shared" si="70"/>
        <v>0</v>
      </c>
      <c r="FA203" s="56">
        <f t="shared" si="70"/>
        <v>0</v>
      </c>
      <c r="FB203" s="56">
        <f t="shared" si="70"/>
        <v>0</v>
      </c>
      <c r="FC203" s="56">
        <f t="shared" si="70"/>
        <v>0</v>
      </c>
      <c r="FD203" s="56">
        <f t="shared" si="70"/>
        <v>0</v>
      </c>
      <c r="FE203" s="56">
        <f t="shared" si="70"/>
        <v>0</v>
      </c>
      <c r="FF203" s="56">
        <f t="shared" si="70"/>
        <v>0</v>
      </c>
      <c r="FG203" s="56">
        <f t="shared" si="70"/>
        <v>0</v>
      </c>
      <c r="FH203" s="56">
        <f t="shared" si="70"/>
        <v>0</v>
      </c>
      <c r="FI203" s="56">
        <f t="shared" si="70"/>
        <v>0</v>
      </c>
      <c r="FJ203" s="56">
        <f t="shared" si="70"/>
        <v>0</v>
      </c>
      <c r="FK203" s="56">
        <f t="shared" si="68"/>
        <v>0</v>
      </c>
      <c r="FL203" s="56">
        <f t="shared" si="68"/>
        <v>0</v>
      </c>
      <c r="FM203" s="56">
        <f t="shared" si="68"/>
        <v>0</v>
      </c>
      <c r="FN203" s="56">
        <f t="shared" si="68"/>
        <v>0</v>
      </c>
      <c r="FO203" s="58">
        <f>SUM(CatTemplate[[#This Row],[CS1]:[CS20]])</f>
        <v>0</v>
      </c>
      <c r="FP203" s="59">
        <f>CatTemplate[[#This Row],[Total Oth. cost]]+CatTemplate[[#This Row],[Total St. Cost]]</f>
        <v>0</v>
      </c>
      <c r="FQ203" s="33" t="e">
        <f t="shared" si="71"/>
        <v>#VALUE!</v>
      </c>
      <c r="FR203" s="33" t="e">
        <f t="shared" si="72"/>
        <v>#VALUE!</v>
      </c>
      <c r="FS203" s="30" t="e">
        <f>(CatTemplate[[#This Row],[CO1]] + CatTemplate[[#This Row],[CS1]]) * (1 + getRateOHFinal) * getRateMarkupFinal</f>
        <v>#VALUE!</v>
      </c>
      <c r="FT203" s="30" t="e">
        <f>(CatTemplate[[#This Row],[CO2]] + CatTemplate[[#This Row],[CS2]]) * (1 + getRateOHFinal) * getRateMarkupFinal</f>
        <v>#VALUE!</v>
      </c>
      <c r="FU203" s="30" t="e">
        <f>(CatTemplate[[#This Row],[CO3]] + CatTemplate[[#This Row],[CS3]]) * (1 + getRateOHFinal) * getRateMarkupFinal</f>
        <v>#VALUE!</v>
      </c>
      <c r="FV203" s="30" t="e">
        <f>(CatTemplate[[#This Row],[CO4]] + CatTemplate[[#This Row],[CS4]]) * (1 + getRateOHFinal) * getRateMarkupFinal</f>
        <v>#VALUE!</v>
      </c>
      <c r="FW203" s="30" t="e">
        <f>(CatTemplate[[#This Row],[CO5]] + CatTemplate[[#This Row],[CS5]]) * (1 + getRateOHFinal) * getRateMarkupFinal</f>
        <v>#VALUE!</v>
      </c>
      <c r="FX203" s="30" t="e">
        <f>(CatTemplate[[#This Row],[CO6]] + CatTemplate[[#This Row],[CS6]]) * (1 + getRateOHFinal) * getRateMarkupFinal</f>
        <v>#VALUE!</v>
      </c>
      <c r="FY203" s="30" t="e">
        <f>(CatTemplate[[#This Row],[CO7]] + CatTemplate[[#This Row],[CS7]]) * (1 + getRateOHFinal) * getRateMarkupFinal</f>
        <v>#VALUE!</v>
      </c>
      <c r="FZ203" s="30" t="e">
        <f>(CatTemplate[[#This Row],[CO8]] + CatTemplate[[#This Row],[CS8]]) * (1 + getRateOHFinal) * getRateMarkupFinal</f>
        <v>#VALUE!</v>
      </c>
      <c r="GA203" s="30" t="e">
        <f>(CatTemplate[[#This Row],[CO9]] + CatTemplate[[#This Row],[CS9]]) * (1 + getRateOHFinal) * getRateMarkupFinal</f>
        <v>#VALUE!</v>
      </c>
      <c r="GB203" s="30" t="e">
        <f>(CatTemplate[[#This Row],[CO10]] + CatTemplate[[#This Row],[CS10]]) * (1 + getRateOHFinal) * getRateMarkupFinal</f>
        <v>#VALUE!</v>
      </c>
      <c r="GC203" s="30" t="e">
        <f>(CatTemplate[[#This Row],[CO11]] + CatTemplate[[#This Row],[CS11]]) * (1 + getRateOHFinal) * getRateMarkupFinal</f>
        <v>#VALUE!</v>
      </c>
      <c r="GD203" s="30" t="e">
        <f>(CatTemplate[[#This Row],[CO12]] + CatTemplate[[#This Row],[CS12]]) * (1 + getRateOHFinal) * getRateMarkupFinal</f>
        <v>#VALUE!</v>
      </c>
      <c r="GE203" s="30" t="e">
        <f>(CatTemplate[[#This Row],[CO13]] + CatTemplate[[#This Row],[CS13]]) * (1 + getRateOHFinal) * getRateMarkupFinal</f>
        <v>#VALUE!</v>
      </c>
      <c r="GF203" s="30" t="e">
        <f>(CatTemplate[[#This Row],[CO14]] + CatTemplate[[#This Row],[CS14]]) * (1 + getRateOHFinal) * getRateMarkupFinal</f>
        <v>#VALUE!</v>
      </c>
      <c r="GG203" s="30" t="e">
        <f>(CatTemplate[[#This Row],[CO15]] + CatTemplate[[#This Row],[CS15]]) * (1 + getRateOHFinal) * getRateMarkupFinal</f>
        <v>#VALUE!</v>
      </c>
      <c r="GH203" s="30" t="e">
        <f>(CatTemplate[[#This Row],[CO16]] + CatTemplate[[#This Row],[CS16]]) * (1 + getRateOHFinal) * getRateMarkupFinal</f>
        <v>#VALUE!</v>
      </c>
      <c r="GI203" s="30" t="e">
        <f>(CatTemplate[[#This Row],[CO17]] + CatTemplate[[#This Row],[CS17]]) * (1 + getRateOHFinal) * getRateMarkupFinal</f>
        <v>#VALUE!</v>
      </c>
      <c r="GJ203" s="30" t="e">
        <f>(CatTemplate[[#This Row],[CO18]] + CatTemplate[[#This Row],[CS18]]) * (1 + getRateOHFinal) * getRateMarkupFinal</f>
        <v>#VALUE!</v>
      </c>
      <c r="GK203" s="30" t="e">
        <f>(CatTemplate[[#This Row],[CO19]] + CatTemplate[[#This Row],[CS19]]) * (1 + getRateOHFinal) * getRateMarkupFinal</f>
        <v>#VALUE!</v>
      </c>
      <c r="GL203" s="30" t="e">
        <f>(CatTemplate[[#This Row],[CO20]] + CatTemplate[[#This Row],[CS20]]) * (1 + getRateOHFinal) * getRateMarkupFinal</f>
        <v>#VALUE!</v>
      </c>
      <c r="GM203" s="30" t="e">
        <f t="shared" si="73"/>
        <v>#VALUE!</v>
      </c>
      <c r="GN203" s="30" t="e">
        <f t="shared" si="74"/>
        <v>#VALUE!</v>
      </c>
      <c r="GO203" s="30" t="e">
        <f t="shared" si="75"/>
        <v>#VALUE!</v>
      </c>
      <c r="GP203" s="30" t="e">
        <f t="shared" si="76"/>
        <v>#VALUE!</v>
      </c>
      <c r="GQ203" s="30" t="e">
        <f>(CatTemplate[[#This Row],[CO1]]+CatTemplate[[#This Row],[CS1]]) * (1+ getRateOHFinal) * (1 + getRateMarkupFinal)</f>
        <v>#VALUE!</v>
      </c>
      <c r="GR203" s="30" t="e">
        <f>(CatTemplate[[#This Row],[CO2]]+CatTemplate[[#This Row],[CS2]]) * (1+ getRateOHFinal) * (1 + getRateMarkupFinal)</f>
        <v>#VALUE!</v>
      </c>
      <c r="GS203" s="30" t="e">
        <f>(CatTemplate[[#This Row],[CO3]]+CatTemplate[[#This Row],[CS3]]) * (1+ getRateOHFinal) * (1 + getRateMarkupFinal)</f>
        <v>#VALUE!</v>
      </c>
      <c r="GT203" s="30" t="e">
        <f>(CatTemplate[[#This Row],[CO4]]+CatTemplate[[#This Row],[CS4]]) * (1+ getRateOHFinal) * (1 + getRateMarkupFinal)</f>
        <v>#VALUE!</v>
      </c>
      <c r="GU203" s="30" t="e">
        <f>(CatTemplate[[#This Row],[CO5]]+CatTemplate[[#This Row],[CS5]]) * (1+ getRateOHFinal) * (1 + getRateMarkupFinal)</f>
        <v>#VALUE!</v>
      </c>
      <c r="GV203" s="30" t="e">
        <f>(CatTemplate[[#This Row],[CO6]]+CatTemplate[[#This Row],[CS6]]) * (1+ getRateOHFinal) * (1 + getRateMarkupFinal)</f>
        <v>#VALUE!</v>
      </c>
      <c r="GW203" s="30" t="e">
        <f>(CatTemplate[[#This Row],[CO7]]+CatTemplate[[#This Row],[CS7]]) * (1+ getRateOHFinal) * (1 + getRateMarkupFinal)</f>
        <v>#VALUE!</v>
      </c>
      <c r="GX203" s="30" t="e">
        <f>(CatTemplate[[#This Row],[CO8]]+CatTemplate[[#This Row],[CS8]]) * (1+ getRateOHFinal) * (1 + getRateMarkupFinal)</f>
        <v>#VALUE!</v>
      </c>
      <c r="GY203" s="30" t="e">
        <f>(CatTemplate[[#This Row],[CO9]]+CatTemplate[[#This Row],[CS9]]) * (1+ getRateOHFinal) * (1 + getRateMarkupFinal)</f>
        <v>#VALUE!</v>
      </c>
      <c r="GZ203" s="30" t="e">
        <f>(CatTemplate[[#This Row],[CO10]]+CatTemplate[[#This Row],[CS10]]) * (1+ getRateOHFinal) * (1 + getRateMarkupFinal)</f>
        <v>#VALUE!</v>
      </c>
      <c r="HA203" s="30" t="e">
        <f>(CatTemplate[[#This Row],[CO11]]+CatTemplate[[#This Row],[CS11]]) * (1+ getRateOHFinal) * (1 + getRateMarkupFinal)</f>
        <v>#VALUE!</v>
      </c>
      <c r="HB203" s="30" t="e">
        <f>(CatTemplate[[#This Row],[CO12]]+CatTemplate[[#This Row],[CS12]]) * (1+ getRateOHFinal) * (1 + getRateMarkupFinal)</f>
        <v>#VALUE!</v>
      </c>
      <c r="HC203" s="30" t="e">
        <f>(CatTemplate[[#This Row],[CO13]]+CatTemplate[[#This Row],[CS13]]) * (1+ getRateOHFinal) * (1 + getRateMarkupFinal)</f>
        <v>#VALUE!</v>
      </c>
      <c r="HD203" s="30" t="e">
        <f>(CatTemplate[[#This Row],[CO14]]+CatTemplate[[#This Row],[CS14]]) * (1+ getRateOHFinal) * (1 + getRateMarkupFinal)</f>
        <v>#VALUE!</v>
      </c>
      <c r="HE203" s="30" t="e">
        <f>(CatTemplate[[#This Row],[CO15]]+CatTemplate[[#This Row],[CS15]]) * (1+ getRateOHFinal) * (1 + getRateMarkupFinal)</f>
        <v>#VALUE!</v>
      </c>
      <c r="HF203" s="30" t="e">
        <f>(CatTemplate[[#This Row],[CO16]]+CatTemplate[[#This Row],[CS16]]) * (1+ getRateOHFinal) * (1 + getRateMarkupFinal)</f>
        <v>#VALUE!</v>
      </c>
      <c r="HG203" s="30" t="e">
        <f>(CatTemplate[[#This Row],[CO17]]+CatTemplate[[#This Row],[CS17]]) * (1+ getRateOHFinal) * (1 + getRateMarkupFinal)</f>
        <v>#VALUE!</v>
      </c>
      <c r="HH203" s="30" t="e">
        <f>(CatTemplate[[#This Row],[CO18]]+CatTemplate[[#This Row],[CS18]]) * (1+ getRateOHFinal) * (1 + getRateMarkupFinal)</f>
        <v>#VALUE!</v>
      </c>
      <c r="HI203" s="30" t="e">
        <f>(CatTemplate[[#This Row],[CO19]]+CatTemplate[[#This Row],[CS19]]) * (1+ getRateOHFinal) * (1 + getRateMarkupFinal)</f>
        <v>#VALUE!</v>
      </c>
      <c r="HJ203" s="30" t="e">
        <f>(CatTemplate[[#This Row],[CO20]]+CatTemplate[[#This Row],[CS20]]) * (1+ getRateOHFinal) * (1 + getRateMarkupFinal)</f>
        <v>#VALUE!</v>
      </c>
      <c r="HK203" s="39" t="e">
        <f>CatTemplate[[#This Row],[Total cost]]+CatTemplate[[#This Row],[OH Amount]]+CatTemplate[[#This Row],[Markup]]</f>
        <v>#VALUE!</v>
      </c>
      <c r="HL203" s="63">
        <f>IF(CatTemplate[[#This Row],[Units]]="Days",CatTemplate[[#This Row],[Project quantity]]*CatTemplate[[#This Row],[St. unit effort]],CatTemplate[[#This Row],[Project quantity]])</f>
        <v>0</v>
      </c>
      <c r="HM203" s="287">
        <f>IFERROR(CatTemplate[[#This Row],[Total Price]]/(CatTemplate[[#This Row],[Final Quantity]]),0)</f>
        <v>0</v>
      </c>
      <c r="HN203" s="261"/>
    </row>
    <row r="204" spans="2:222" x14ac:dyDescent="0.2">
      <c r="B204" s="9" t="s">
        <v>106</v>
      </c>
      <c r="C204" s="23">
        <v>4</v>
      </c>
      <c r="D204" s="10" t="s">
        <v>175</v>
      </c>
      <c r="E204" s="25">
        <v>1</v>
      </c>
      <c r="F204" s="19" t="s">
        <v>103</v>
      </c>
      <c r="G204" s="27">
        <v>9</v>
      </c>
      <c r="H204" s="18" t="s">
        <v>178</v>
      </c>
      <c r="I204" s="18" t="s">
        <v>1160</v>
      </c>
      <c r="J204" s="15"/>
      <c r="K204" s="15"/>
      <c r="L204" s="15" t="s">
        <v>422</v>
      </c>
      <c r="M204" s="15" t="s">
        <v>207</v>
      </c>
      <c r="N204" s="15" t="s">
        <v>858</v>
      </c>
      <c r="O204" s="320"/>
      <c r="P204" s="71"/>
      <c r="Q204" s="108"/>
      <c r="R204" s="73"/>
      <c r="S204" s="97"/>
      <c r="T204" s="100">
        <f>getEqUnitCost</f>
        <v>0</v>
      </c>
      <c r="U204" s="73">
        <f>getEqUnitEffort</f>
        <v>0</v>
      </c>
      <c r="V204" s="101">
        <f>getEqQuantity</f>
        <v>0</v>
      </c>
      <c r="W204" s="320"/>
      <c r="X204" s="100">
        <f>getConsUnitCost</f>
        <v>0</v>
      </c>
      <c r="Y204" s="73">
        <f>getConsUnitEffort</f>
        <v>0</v>
      </c>
      <c r="Z204" s="14">
        <f>getConsQuantity</f>
        <v>0</v>
      </c>
      <c r="AA204" s="320"/>
      <c r="AB204" s="72"/>
      <c r="AC204" s="112"/>
      <c r="AD204" s="14">
        <f>getOthQuantity</f>
        <v>0</v>
      </c>
      <c r="AE204" s="320"/>
      <c r="AF204" s="28" t="str">
        <f>IF(ISBLANK(CatTemplate[[#This Row],[Resource type]]),"",CatTemplate[[#This Row],[Resource type]])</f>
        <v/>
      </c>
      <c r="AG204" s="242">
        <f>getStaffUnitCost</f>
        <v>0</v>
      </c>
      <c r="AH204" s="113">
        <f>getStaffUnitEffort</f>
        <v>0</v>
      </c>
      <c r="AI204" s="40">
        <f>getStaffQuantity</f>
        <v>0</v>
      </c>
      <c r="AJ204" s="41">
        <f>CatTemplate[[#This Row],[St. quantity]]*8/ParRatePM</f>
        <v>0</v>
      </c>
      <c r="AK204" s="320"/>
      <c r="AL204" s="53" t="str">
        <f>CatTemplate[[#This Row],[Item type]]</f>
        <v>Items</v>
      </c>
      <c r="AM204" s="12">
        <f>SUM(CatTemplate[[#This Row],[Year1]:[Year20]])</f>
        <v>0</v>
      </c>
      <c r="AN204" s="52"/>
      <c r="AO204" s="52"/>
      <c r="AP204" s="52"/>
      <c r="AQ204" s="8"/>
      <c r="AR204" s="8"/>
      <c r="AS204" s="8"/>
      <c r="AT204" s="8"/>
      <c r="AU204" s="8"/>
      <c r="AV204" s="8"/>
      <c r="AW204" s="8"/>
      <c r="AX204" s="8"/>
      <c r="AY204" s="8"/>
      <c r="AZ204" s="8"/>
      <c r="BA204" s="8"/>
      <c r="BB204" s="8"/>
      <c r="BC204" s="8"/>
      <c r="BD204" s="8"/>
      <c r="BE204" s="8"/>
      <c r="BF204" s="8"/>
      <c r="BG204" s="36"/>
      <c r="BH204" s="320"/>
      <c r="BI204" s="37" t="str">
        <f>getCostCategory</f>
        <v>06 Operating costs</v>
      </c>
      <c r="BJ204" s="37" t="str">
        <f>getSection</f>
        <v>04 Transport</v>
      </c>
      <c r="BK204" s="32" t="str">
        <f>getObject</f>
        <v>Transport</v>
      </c>
      <c r="BL204" s="30">
        <f>IFERROR(getUnitCost * IF(CatTemplate[[#This Row],[Cost Category Comp.]]="01 Staff costs", 1,1),0)</f>
        <v>0</v>
      </c>
      <c r="BM204" s="29">
        <f>IF(AND(ISBLANK(CatTemplate[[#This Row],[Eq. unit cost]]),ISBLANK(CatTemplate[[#This Row],[Cons. unit cost]]),ISBLANK(CatTemplate[[#This Row],[Oth. unit cost]])), 0, IF(getUnitEffort =0,1,getUnitEffort) * CatTemplate[[#This Row],[Year1]])</f>
        <v>0</v>
      </c>
      <c r="BN204" s="29">
        <f>IF(AND(ISBLANK(CatTemplate[[#This Row],[Eq. unit cost]]),ISBLANK(CatTemplate[[#This Row],[Cons. unit cost]]),ISBLANK(CatTemplate[[#This Row],[Oth. unit cost]])), 0, IF(getUnitEffort =0,1,getUnitEffort) * CatTemplate[[#This Row],[Year2]])</f>
        <v>0</v>
      </c>
      <c r="BO204" s="29">
        <f>IF(AND(ISBLANK(CatTemplate[[#This Row],[Eq. unit cost]]),ISBLANK(CatTemplate[[#This Row],[Cons. unit cost]]),ISBLANK(CatTemplate[[#This Row],[Oth. unit cost]])), 0, IF(getUnitEffort =0,1,getUnitEffort) * CatTemplate[[#This Row],[Year3]])</f>
        <v>0</v>
      </c>
      <c r="BP204" s="29">
        <f>IF(AND(ISBLANK(CatTemplate[[#This Row],[Eq. unit cost]]),ISBLANK(CatTemplate[[#This Row],[Cons. unit cost]]),ISBLANK(CatTemplate[[#This Row],[Oth. unit cost]])), 0, IF(getUnitEffort =0,1,getUnitEffort) * CatTemplate[[#This Row],[Year4]])</f>
        <v>0</v>
      </c>
      <c r="BQ204" s="29">
        <f>IF(AND(ISBLANK(CatTemplate[[#This Row],[Eq. unit cost]]),ISBLANK(CatTemplate[[#This Row],[Cons. unit cost]]),ISBLANK(CatTemplate[[#This Row],[Oth. unit cost]])), 0, IF(getUnitEffort =0,1,getUnitEffort) * CatTemplate[[#This Row],[Year5]])</f>
        <v>0</v>
      </c>
      <c r="BR204" s="29">
        <f>IF(AND(ISBLANK(CatTemplate[[#This Row],[Eq. unit cost]]),ISBLANK(CatTemplate[[#This Row],[Cons. unit cost]]),ISBLANK(CatTemplate[[#This Row],[Oth. unit cost]])), 0, IF(getUnitEffort =0,1,getUnitEffort) * CatTemplate[[#This Row],[Year6]])</f>
        <v>0</v>
      </c>
      <c r="BS204" s="29">
        <f>IF(AND(ISBLANK(CatTemplate[[#This Row],[Eq. unit cost]]),ISBLANK(CatTemplate[[#This Row],[Cons. unit cost]]),ISBLANK(CatTemplate[[#This Row],[Oth. unit cost]])), 0, IF(getUnitEffort =0,1,getUnitEffort) * CatTemplate[[#This Row],[Year7]])</f>
        <v>0</v>
      </c>
      <c r="BT204" s="29">
        <f>IF(AND(ISBLANK(CatTemplate[[#This Row],[Eq. unit cost]]),ISBLANK(CatTemplate[[#This Row],[Cons. unit cost]]),ISBLANK(CatTemplate[[#This Row],[Oth. unit cost]])), 0, IF(getUnitEffort =0,1,getUnitEffort) * CatTemplate[[#This Row],[Year8]])</f>
        <v>0</v>
      </c>
      <c r="BU204" s="29">
        <f>IF(AND(ISBLANK(CatTemplate[[#This Row],[Eq. unit cost]]),ISBLANK(CatTemplate[[#This Row],[Cons. unit cost]]),ISBLANK(CatTemplate[[#This Row],[Oth. unit cost]])), 0, IF(getUnitEffort =0,1,getUnitEffort) * CatTemplate[[#This Row],[Year9]])</f>
        <v>0</v>
      </c>
      <c r="BV204" s="29">
        <f>IF(AND(ISBLANK(CatTemplate[[#This Row],[Eq. unit cost]]),ISBLANK(CatTemplate[[#This Row],[Cons. unit cost]]),ISBLANK(CatTemplate[[#This Row],[Oth. unit cost]])), 0, IF(getUnitEffort =0,1,getUnitEffort) * CatTemplate[[#This Row],[Year10]])</f>
        <v>0</v>
      </c>
      <c r="BW204" s="29">
        <f>IF(AND(ISBLANK(CatTemplate[[#This Row],[Eq. unit cost]]),ISBLANK(CatTemplate[[#This Row],[Cons. unit cost]]),ISBLANK(CatTemplate[[#This Row],[Oth. unit cost]])), 0, IF(getUnitEffort =0,1,getUnitEffort) * CatTemplate[[#This Row],[Year11]])</f>
        <v>0</v>
      </c>
      <c r="BX204" s="29">
        <f>IF(AND(ISBLANK(CatTemplate[[#This Row],[Eq. unit cost]]),ISBLANK(CatTemplate[[#This Row],[Cons. unit cost]]),ISBLANK(CatTemplate[[#This Row],[Oth. unit cost]])), 0, IF(getUnitEffort =0,1,getUnitEffort) * CatTemplate[[#This Row],[Year12]])</f>
        <v>0</v>
      </c>
      <c r="BY204" s="29">
        <f>IF(AND(ISBLANK(CatTemplate[[#This Row],[Eq. unit cost]]),ISBLANK(CatTemplate[[#This Row],[Cons. unit cost]]),ISBLANK(CatTemplate[[#This Row],[Oth. unit cost]])), 0, IF(getUnitEffort =0,1,getUnitEffort) * CatTemplate[[#This Row],[Year13]])</f>
        <v>0</v>
      </c>
      <c r="BZ204" s="29">
        <f>IF(AND(ISBLANK(CatTemplate[[#This Row],[Eq. unit cost]]),ISBLANK(CatTemplate[[#This Row],[Cons. unit cost]]),ISBLANK(CatTemplate[[#This Row],[Oth. unit cost]])), 0, IF(getUnitEffort =0,1,getUnitEffort) * CatTemplate[[#This Row],[Year14]])</f>
        <v>0</v>
      </c>
      <c r="CA204" s="29">
        <f>IF(AND(ISBLANK(CatTemplate[[#This Row],[Eq. unit cost]]),ISBLANK(CatTemplate[[#This Row],[Cons. unit cost]]),ISBLANK(CatTemplate[[#This Row],[Oth. unit cost]])), 0, IF(getUnitEffort =0,1,getUnitEffort) * CatTemplate[[#This Row],[Year15]])</f>
        <v>0</v>
      </c>
      <c r="CB204" s="29">
        <f>IF(AND(ISBLANK(CatTemplate[[#This Row],[Eq. unit cost]]),ISBLANK(CatTemplate[[#This Row],[Cons. unit cost]]),ISBLANK(CatTemplate[[#This Row],[Oth. unit cost]])), 0, IF(getUnitEffort =0,1,getUnitEffort) * CatTemplate[[#This Row],[Year16]])</f>
        <v>0</v>
      </c>
      <c r="CC204" s="29">
        <f>IF(AND(ISBLANK(CatTemplate[[#This Row],[Eq. unit cost]]),ISBLANK(CatTemplate[[#This Row],[Cons. unit cost]]),ISBLANK(CatTemplate[[#This Row],[Oth. unit cost]])), 0, IF(getUnitEffort =0,1,getUnitEffort) * CatTemplate[[#This Row],[Year17]])</f>
        <v>0</v>
      </c>
      <c r="CD204" s="29">
        <f>IF(AND(ISBLANK(CatTemplate[[#This Row],[Eq. unit cost]]),ISBLANK(CatTemplate[[#This Row],[Cons. unit cost]]),ISBLANK(CatTemplate[[#This Row],[Oth. unit cost]])), 0, IF(getUnitEffort =0,1,getUnitEffort) * CatTemplate[[#This Row],[Year18]])</f>
        <v>0</v>
      </c>
      <c r="CE204" s="29">
        <f>IF(AND(ISBLANK(CatTemplate[[#This Row],[Eq. unit cost]]),ISBLANK(CatTemplate[[#This Row],[Cons. unit cost]]),ISBLANK(CatTemplate[[#This Row],[Oth. unit cost]])), 0, IF(getUnitEffort =0,1,getUnitEffort) * CatTemplate[[#This Row],[Year19]])</f>
        <v>0</v>
      </c>
      <c r="CF204" s="29">
        <f>IF(AND(ISBLANK(CatTemplate[[#This Row],[Eq. unit cost]]),ISBLANK(CatTemplate[[#This Row],[Cons. unit cost]]),ISBLANK(CatTemplate[[#This Row],[Oth. unit cost]])), 0, IF(getUnitEffort =0,1,getUnitEffort) * CatTemplate[[#This Row],[Year20]])</f>
        <v>0</v>
      </c>
      <c r="CG204" s="45">
        <f>SUM(CatTemplate[[#This Row],[Q1]:[Q20]])</f>
        <v>0</v>
      </c>
      <c r="CH204" s="29">
        <f>IF(ISBLANK(CatTemplate[[#This Row],[St. unit effort]]),0,(CatTemplate[[#This Row],[St. unit effort]] * CatTemplate[[#This Row],[Year1]]))</f>
        <v>0</v>
      </c>
      <c r="CI204" s="29">
        <f>IF(ISBLANK(CatTemplate[[#This Row],[St. unit effort]]),0,(CatTemplate[[#This Row],[St. unit effort]] * CatTemplate[[#This Row],[Year2]]))</f>
        <v>0</v>
      </c>
      <c r="CJ204" s="29">
        <f>IF(ISBLANK(CatTemplate[[#This Row],[St. unit effort]]),0,(CatTemplate[[#This Row],[St. unit effort]] * CatTemplate[[#This Row],[Year3]]))</f>
        <v>0</v>
      </c>
      <c r="CK204" s="29">
        <f>IF(ISBLANK(CatTemplate[[#This Row],[St. unit effort]]),0,(CatTemplate[[#This Row],[St. unit effort]] * CatTemplate[[#This Row],[Year4]]))</f>
        <v>0</v>
      </c>
      <c r="CL204" s="29">
        <f>IF(ISBLANK(CatTemplate[[#This Row],[St. unit effort]]),0,(CatTemplate[[#This Row],[St. unit effort]] * CatTemplate[[#This Row],[Year5]]))</f>
        <v>0</v>
      </c>
      <c r="CM204" s="29">
        <f>IF(ISBLANK(CatTemplate[[#This Row],[St. unit effort]]),0,(CatTemplate[[#This Row],[St. unit effort]] * CatTemplate[[#This Row],[Year6]]))</f>
        <v>0</v>
      </c>
      <c r="CN204" s="29">
        <f>IF(ISBLANK(CatTemplate[[#This Row],[St. unit effort]]),0,(CatTemplate[[#This Row],[St. unit effort]] * CatTemplate[[#This Row],[Year7]]))</f>
        <v>0</v>
      </c>
      <c r="CO204" s="29">
        <f>IF(ISBLANK(CatTemplate[[#This Row],[St. unit effort]]),0,(CatTemplate[[#This Row],[St. unit effort]] * CatTemplate[[#This Row],[Year8]]))</f>
        <v>0</v>
      </c>
      <c r="CP204" s="29">
        <f>IF(ISBLANK(CatTemplate[[#This Row],[St. unit effort]]),0,(CatTemplate[[#This Row],[St. unit effort]] * CatTemplate[[#This Row],[Year9]]))</f>
        <v>0</v>
      </c>
      <c r="CQ204" s="29">
        <f>IF(ISBLANK(CatTemplate[[#This Row],[St. unit effort]]),0,(CatTemplate[[#This Row],[St. unit effort]] * CatTemplate[[#This Row],[Year10]]))</f>
        <v>0</v>
      </c>
      <c r="CR204" s="29">
        <f>IF(ISBLANK(CatTemplate[[#This Row],[St. unit effort]]),0,(CatTemplate[[#This Row],[St. unit effort]] * CatTemplate[[#This Row],[Year11]]))</f>
        <v>0</v>
      </c>
      <c r="CS204" s="29">
        <f>IF(ISBLANK(CatTemplate[[#This Row],[St. unit effort]]),0,(CatTemplate[[#This Row],[St. unit effort]] * CatTemplate[[#This Row],[Year12]]))</f>
        <v>0</v>
      </c>
      <c r="CT204" s="29">
        <f>IF(ISBLANK(CatTemplate[[#This Row],[St. unit effort]]),0,(CatTemplate[[#This Row],[St. unit effort]] * CatTemplate[[#This Row],[Year13]]))</f>
        <v>0</v>
      </c>
      <c r="CU204" s="29">
        <f>IF(ISBLANK(CatTemplate[[#This Row],[St. unit effort]]),0,(CatTemplate[[#This Row],[St. unit effort]] * CatTemplate[[#This Row],[Year14]]))</f>
        <v>0</v>
      </c>
      <c r="CV204" s="29">
        <f>IF(ISBLANK(CatTemplate[[#This Row],[St. unit effort]]),0,(CatTemplate[[#This Row],[St. unit effort]] * CatTemplate[[#This Row],[Year15]]))</f>
        <v>0</v>
      </c>
      <c r="CW204" s="29">
        <f>IF(ISBLANK(CatTemplate[[#This Row],[St. unit effort]]),0,(CatTemplate[[#This Row],[St. unit effort]] * CatTemplate[[#This Row],[Year16]]))</f>
        <v>0</v>
      </c>
      <c r="CX204" s="29">
        <f>IF(ISBLANK(CatTemplate[[#This Row],[St. unit effort]]),0,(CatTemplate[[#This Row],[St. unit effort]] * CatTemplate[[#This Row],[Year17]]))</f>
        <v>0</v>
      </c>
      <c r="CY204" s="29">
        <f>IF(ISBLANK(CatTemplate[[#This Row],[St. unit effort]]),0,(CatTemplate[[#This Row],[St. unit effort]] * CatTemplate[[#This Row],[Year18]]))</f>
        <v>0</v>
      </c>
      <c r="CZ204" s="29">
        <f>IF(ISBLANK(CatTemplate[[#This Row],[St. unit effort]]),0,(CatTemplate[[#This Row],[St. unit effort]] * CatTemplate[[#This Row],[Year19]]))</f>
        <v>0</v>
      </c>
      <c r="DA204" s="29">
        <f>IF(ISBLANK(CatTemplate[[#This Row],[St. unit effort]]),0,(CatTemplate[[#This Row],[St. unit effort]] * CatTemplate[[#This Row],[Year20]]))</f>
        <v>0</v>
      </c>
      <c r="DB204" s="57">
        <f>IF(ISBLANK(CatTemplate[[#This Row],[St. unit effort]]),0,(CatTemplate[[#This Row],[St. unit effort]] * CatTemplate[[#This Row],[Year1]])*8/ParRatePM)</f>
        <v>0</v>
      </c>
      <c r="DC204" s="57">
        <f>IF(ISBLANK(CatTemplate[[#This Row],[St. unit effort]]),0,(CatTemplate[[#This Row],[St. unit effort]] * CatTemplate[[#This Row],[Year2]])*8/ParRatePM)</f>
        <v>0</v>
      </c>
      <c r="DD204" s="57">
        <f>IF(ISBLANK(CatTemplate[[#This Row],[St. unit effort]]),0,(CatTemplate[[#This Row],[St. unit effort]] * CatTemplate[[#This Row],[Year3]])*8/ParRatePM)</f>
        <v>0</v>
      </c>
      <c r="DE204" s="57">
        <f>IF(ISBLANK(CatTemplate[[#This Row],[St. unit effort]]),0,(CatTemplate[[#This Row],[St. unit effort]] * CatTemplate[[#This Row],[Year4]])*8/ParRatePM)</f>
        <v>0</v>
      </c>
      <c r="DF204" s="57">
        <f>IF(ISBLANK(CatTemplate[[#This Row],[St. unit effort]]),0,(CatTemplate[[#This Row],[St. unit effort]] * CatTemplate[[#This Row],[Year5]])*8/ParRatePM)</f>
        <v>0</v>
      </c>
      <c r="DG204" s="57">
        <f>IF(ISBLANK(CatTemplate[[#This Row],[St. unit effort]]),0,(CatTemplate[[#This Row],[St. unit effort]] * CatTemplate[[#This Row],[Year6]])*8/ParRatePM)</f>
        <v>0</v>
      </c>
      <c r="DH204" s="57">
        <f>IF(ISBLANK(CatTemplate[[#This Row],[St. unit effort]]),0,(CatTemplate[[#This Row],[St. unit effort]] * CatTemplate[[#This Row],[Year7]])*8/ParRatePM)</f>
        <v>0</v>
      </c>
      <c r="DI204" s="57">
        <f>IF(ISBLANK(CatTemplate[[#This Row],[St. unit effort]]),0,(CatTemplate[[#This Row],[St. unit effort]] * CatTemplate[[#This Row],[Year8]])*8/ParRatePM)</f>
        <v>0</v>
      </c>
      <c r="DJ204" s="57">
        <f>IF(ISBLANK(CatTemplate[[#This Row],[St. unit effort]]),0,(CatTemplate[[#This Row],[St. unit effort]] * CatTemplate[[#This Row],[Year9]])*8/ParRatePM)</f>
        <v>0</v>
      </c>
      <c r="DK204" s="57">
        <f>IF(ISBLANK(CatTemplate[[#This Row],[St. unit effort]]),0,(CatTemplate[[#This Row],[St. unit effort]] * CatTemplate[[#This Row],[Year10]])*8/ParRatePM)</f>
        <v>0</v>
      </c>
      <c r="DL204" s="57">
        <f>IF(ISBLANK(CatTemplate[[#This Row],[St. unit effort]]),0,(CatTemplate[[#This Row],[St. unit effort]] * CatTemplate[[#This Row],[Year11]])*8/ParRatePM)</f>
        <v>0</v>
      </c>
      <c r="DM204" s="57">
        <f>IF(ISBLANK(CatTemplate[[#This Row],[St. unit effort]]),0,(CatTemplate[[#This Row],[St. unit effort]] * CatTemplate[[#This Row],[Year12]])*8/ParRatePM)</f>
        <v>0</v>
      </c>
      <c r="DN204" s="57">
        <f>IF(ISBLANK(CatTemplate[[#This Row],[St. unit effort]]),0,(CatTemplate[[#This Row],[St. unit effort]] * CatTemplate[[#This Row],[Year13]])*8/ParRatePM)</f>
        <v>0</v>
      </c>
      <c r="DO204" s="57">
        <f>IF(ISBLANK(CatTemplate[[#This Row],[St. unit effort]]),0,(CatTemplate[[#This Row],[St. unit effort]] * CatTemplate[[#This Row],[Year14]])*8/ParRatePM)</f>
        <v>0</v>
      </c>
      <c r="DP204" s="57">
        <f>IF(ISBLANK(CatTemplate[[#This Row],[St. unit effort]]),0,(CatTemplate[[#This Row],[St. unit effort]] * CatTemplate[[#This Row],[Year15]])*8/ParRatePM)</f>
        <v>0</v>
      </c>
      <c r="DQ204" s="57">
        <f>IF(ISBLANK(CatTemplate[[#This Row],[St. unit effort]]),0,(CatTemplate[[#This Row],[St. unit effort]] * CatTemplate[[#This Row],[Year16]])*8/ParRatePM)</f>
        <v>0</v>
      </c>
      <c r="DR204" s="57">
        <f>IF(ISBLANK(CatTemplate[[#This Row],[St. unit effort]]),0,(CatTemplate[[#This Row],[St. unit effort]] * CatTemplate[[#This Row],[Year17]])*8/ParRatePM)</f>
        <v>0</v>
      </c>
      <c r="DS204" s="57">
        <f>IF(ISBLANK(CatTemplate[[#This Row],[St. unit effort]]),0,(CatTemplate[[#This Row],[St. unit effort]] * CatTemplate[[#This Row],[Year18]])*8/ParRatePM)</f>
        <v>0</v>
      </c>
      <c r="DT204" s="57">
        <f>IF(ISBLANK(CatTemplate[[#This Row],[St. unit effort]]),0,(CatTemplate[[#This Row],[St. unit effort]] * CatTemplate[[#This Row],[Year19]])*8/ParRatePM)</f>
        <v>0</v>
      </c>
      <c r="DU204" s="57">
        <f>IF(ISBLANK(CatTemplate[[#This Row],[St. unit effort]]),0,(CatTemplate[[#This Row],[St. unit effort]] * CatTemplate[[#This Row],[Year20]])*8/ParRatePM)</f>
        <v>0</v>
      </c>
      <c r="DV204" s="54">
        <f>SUM(CatTemplate[[#This Row],[PM1]:[PM20]])</f>
        <v>0</v>
      </c>
      <c r="DW204" s="56">
        <f t="shared" si="69"/>
        <v>0</v>
      </c>
      <c r="DX204" s="56">
        <f t="shared" si="69"/>
        <v>0</v>
      </c>
      <c r="DY204" s="56">
        <f t="shared" si="69"/>
        <v>0</v>
      </c>
      <c r="DZ204" s="56">
        <f t="shared" si="69"/>
        <v>0</v>
      </c>
      <c r="EA204" s="56">
        <f t="shared" si="69"/>
        <v>0</v>
      </c>
      <c r="EB204" s="56">
        <f t="shared" si="69"/>
        <v>0</v>
      </c>
      <c r="EC204" s="56">
        <f t="shared" si="69"/>
        <v>0</v>
      </c>
      <c r="ED204" s="56">
        <f t="shared" si="69"/>
        <v>0</v>
      </c>
      <c r="EE204" s="56">
        <f t="shared" si="69"/>
        <v>0</v>
      </c>
      <c r="EF204" s="56">
        <f t="shared" si="69"/>
        <v>0</v>
      </c>
      <c r="EG204" s="56">
        <f t="shared" si="69"/>
        <v>0</v>
      </c>
      <c r="EH204" s="56">
        <f t="shared" si="69"/>
        <v>0</v>
      </c>
      <c r="EI204" s="56">
        <f t="shared" si="69"/>
        <v>0</v>
      </c>
      <c r="EJ204" s="56">
        <f t="shared" si="69"/>
        <v>0</v>
      </c>
      <c r="EK204" s="56">
        <f t="shared" si="69"/>
        <v>0</v>
      </c>
      <c r="EL204" s="56">
        <f t="shared" si="69"/>
        <v>0</v>
      </c>
      <c r="EM204" s="56">
        <f t="shared" si="67"/>
        <v>0</v>
      </c>
      <c r="EN204" s="56">
        <f t="shared" si="67"/>
        <v>0</v>
      </c>
      <c r="EO204" s="56">
        <f t="shared" si="67"/>
        <v>0</v>
      </c>
      <c r="EP204" s="56">
        <f t="shared" si="67"/>
        <v>0</v>
      </c>
      <c r="EQ204" s="30">
        <f>CatTemplate[[#This Row],[Eq. unit cost]] * CatTemplate[[#This Row],[Eq. quantity]]</f>
        <v>0</v>
      </c>
      <c r="ER204" s="30">
        <f>CatTemplate[[#This Row],[Cons. unit cost]] *CatTemplate[[#This Row],[Cons. quantity]]</f>
        <v>0</v>
      </c>
      <c r="ES204" s="30">
        <f>CatTemplate[[#This Row],[Oth. unit cost]] *CatTemplate[[#This Row],[Oth. quantity]]</f>
        <v>0</v>
      </c>
      <c r="ET204" s="55">
        <f>SUM(CatTemplate[[#This Row],[CO1]:[CO20]])</f>
        <v>0</v>
      </c>
      <c r="EU204" s="56">
        <f t="shared" si="70"/>
        <v>0</v>
      </c>
      <c r="EV204" s="56">
        <f t="shared" si="70"/>
        <v>0</v>
      </c>
      <c r="EW204" s="56">
        <f t="shared" si="70"/>
        <v>0</v>
      </c>
      <c r="EX204" s="56">
        <f t="shared" si="70"/>
        <v>0</v>
      </c>
      <c r="EY204" s="56">
        <f t="shared" si="70"/>
        <v>0</v>
      </c>
      <c r="EZ204" s="56">
        <f t="shared" si="70"/>
        <v>0</v>
      </c>
      <c r="FA204" s="56">
        <f t="shared" si="70"/>
        <v>0</v>
      </c>
      <c r="FB204" s="56">
        <f t="shared" si="70"/>
        <v>0</v>
      </c>
      <c r="FC204" s="56">
        <f t="shared" si="70"/>
        <v>0</v>
      </c>
      <c r="FD204" s="56">
        <f t="shared" si="70"/>
        <v>0</v>
      </c>
      <c r="FE204" s="56">
        <f t="shared" si="70"/>
        <v>0</v>
      </c>
      <c r="FF204" s="56">
        <f t="shared" si="70"/>
        <v>0</v>
      </c>
      <c r="FG204" s="56">
        <f t="shared" si="70"/>
        <v>0</v>
      </c>
      <c r="FH204" s="56">
        <f t="shared" si="70"/>
        <v>0</v>
      </c>
      <c r="FI204" s="56">
        <f t="shared" si="70"/>
        <v>0</v>
      </c>
      <c r="FJ204" s="56">
        <f t="shared" si="70"/>
        <v>0</v>
      </c>
      <c r="FK204" s="56">
        <f t="shared" si="68"/>
        <v>0</v>
      </c>
      <c r="FL204" s="56">
        <f t="shared" si="68"/>
        <v>0</v>
      </c>
      <c r="FM204" s="56">
        <f t="shared" si="68"/>
        <v>0</v>
      </c>
      <c r="FN204" s="56">
        <f t="shared" si="68"/>
        <v>0</v>
      </c>
      <c r="FO204" s="58">
        <f>SUM(CatTemplate[[#This Row],[CS1]:[CS20]])</f>
        <v>0</v>
      </c>
      <c r="FP204" s="59">
        <f>CatTemplate[[#This Row],[Total Oth. cost]]+CatTemplate[[#This Row],[Total St. Cost]]</f>
        <v>0</v>
      </c>
      <c r="FQ204" s="33" t="e">
        <f t="shared" si="71"/>
        <v>#VALUE!</v>
      </c>
      <c r="FR204" s="33" t="e">
        <f t="shared" si="72"/>
        <v>#VALUE!</v>
      </c>
      <c r="FS204" s="30" t="e">
        <f>(CatTemplate[[#This Row],[CO1]] + CatTemplate[[#This Row],[CS1]]) * (1 + getRateOHFinal) * getRateMarkupFinal</f>
        <v>#VALUE!</v>
      </c>
      <c r="FT204" s="30" t="e">
        <f>(CatTemplate[[#This Row],[CO2]] + CatTemplate[[#This Row],[CS2]]) * (1 + getRateOHFinal) * getRateMarkupFinal</f>
        <v>#VALUE!</v>
      </c>
      <c r="FU204" s="30" t="e">
        <f>(CatTemplate[[#This Row],[CO3]] + CatTemplate[[#This Row],[CS3]]) * (1 + getRateOHFinal) * getRateMarkupFinal</f>
        <v>#VALUE!</v>
      </c>
      <c r="FV204" s="30" t="e">
        <f>(CatTemplate[[#This Row],[CO4]] + CatTemplate[[#This Row],[CS4]]) * (1 + getRateOHFinal) * getRateMarkupFinal</f>
        <v>#VALUE!</v>
      </c>
      <c r="FW204" s="30" t="e">
        <f>(CatTemplate[[#This Row],[CO5]] + CatTemplate[[#This Row],[CS5]]) * (1 + getRateOHFinal) * getRateMarkupFinal</f>
        <v>#VALUE!</v>
      </c>
      <c r="FX204" s="30" t="e">
        <f>(CatTemplate[[#This Row],[CO6]] + CatTemplate[[#This Row],[CS6]]) * (1 + getRateOHFinal) * getRateMarkupFinal</f>
        <v>#VALUE!</v>
      </c>
      <c r="FY204" s="30" t="e">
        <f>(CatTemplate[[#This Row],[CO7]] + CatTemplate[[#This Row],[CS7]]) * (1 + getRateOHFinal) * getRateMarkupFinal</f>
        <v>#VALUE!</v>
      </c>
      <c r="FZ204" s="30" t="e">
        <f>(CatTemplate[[#This Row],[CO8]] + CatTemplate[[#This Row],[CS8]]) * (1 + getRateOHFinal) * getRateMarkupFinal</f>
        <v>#VALUE!</v>
      </c>
      <c r="GA204" s="30" t="e">
        <f>(CatTemplate[[#This Row],[CO9]] + CatTemplate[[#This Row],[CS9]]) * (1 + getRateOHFinal) * getRateMarkupFinal</f>
        <v>#VALUE!</v>
      </c>
      <c r="GB204" s="30" t="e">
        <f>(CatTemplate[[#This Row],[CO10]] + CatTemplate[[#This Row],[CS10]]) * (1 + getRateOHFinal) * getRateMarkupFinal</f>
        <v>#VALUE!</v>
      </c>
      <c r="GC204" s="30" t="e">
        <f>(CatTemplate[[#This Row],[CO11]] + CatTemplate[[#This Row],[CS11]]) * (1 + getRateOHFinal) * getRateMarkupFinal</f>
        <v>#VALUE!</v>
      </c>
      <c r="GD204" s="30" t="e">
        <f>(CatTemplate[[#This Row],[CO12]] + CatTemplate[[#This Row],[CS12]]) * (1 + getRateOHFinal) * getRateMarkupFinal</f>
        <v>#VALUE!</v>
      </c>
      <c r="GE204" s="30" t="e">
        <f>(CatTemplate[[#This Row],[CO13]] + CatTemplate[[#This Row],[CS13]]) * (1 + getRateOHFinal) * getRateMarkupFinal</f>
        <v>#VALUE!</v>
      </c>
      <c r="GF204" s="30" t="e">
        <f>(CatTemplate[[#This Row],[CO14]] + CatTemplate[[#This Row],[CS14]]) * (1 + getRateOHFinal) * getRateMarkupFinal</f>
        <v>#VALUE!</v>
      </c>
      <c r="GG204" s="30" t="e">
        <f>(CatTemplate[[#This Row],[CO15]] + CatTemplate[[#This Row],[CS15]]) * (1 + getRateOHFinal) * getRateMarkupFinal</f>
        <v>#VALUE!</v>
      </c>
      <c r="GH204" s="30" t="e">
        <f>(CatTemplate[[#This Row],[CO16]] + CatTemplate[[#This Row],[CS16]]) * (1 + getRateOHFinal) * getRateMarkupFinal</f>
        <v>#VALUE!</v>
      </c>
      <c r="GI204" s="30" t="e">
        <f>(CatTemplate[[#This Row],[CO17]] + CatTemplate[[#This Row],[CS17]]) * (1 + getRateOHFinal) * getRateMarkupFinal</f>
        <v>#VALUE!</v>
      </c>
      <c r="GJ204" s="30" t="e">
        <f>(CatTemplate[[#This Row],[CO18]] + CatTemplate[[#This Row],[CS18]]) * (1 + getRateOHFinal) * getRateMarkupFinal</f>
        <v>#VALUE!</v>
      </c>
      <c r="GK204" s="30" t="e">
        <f>(CatTemplate[[#This Row],[CO19]] + CatTemplate[[#This Row],[CS19]]) * (1 + getRateOHFinal) * getRateMarkupFinal</f>
        <v>#VALUE!</v>
      </c>
      <c r="GL204" s="30" t="e">
        <f>(CatTemplate[[#This Row],[CO20]] + CatTemplate[[#This Row],[CS20]]) * (1 + getRateOHFinal) * getRateMarkupFinal</f>
        <v>#VALUE!</v>
      </c>
      <c r="GM204" s="30" t="e">
        <f t="shared" si="73"/>
        <v>#VALUE!</v>
      </c>
      <c r="GN204" s="30" t="e">
        <f t="shared" si="74"/>
        <v>#VALUE!</v>
      </c>
      <c r="GO204" s="30" t="e">
        <f t="shared" si="75"/>
        <v>#VALUE!</v>
      </c>
      <c r="GP204" s="30" t="e">
        <f t="shared" si="76"/>
        <v>#VALUE!</v>
      </c>
      <c r="GQ204" s="30" t="e">
        <f>(CatTemplate[[#This Row],[CO1]]+CatTemplate[[#This Row],[CS1]]) * (1+ getRateOHFinal) * (1 + getRateMarkupFinal)</f>
        <v>#VALUE!</v>
      </c>
      <c r="GR204" s="30" t="e">
        <f>(CatTemplate[[#This Row],[CO2]]+CatTemplate[[#This Row],[CS2]]) * (1+ getRateOHFinal) * (1 + getRateMarkupFinal)</f>
        <v>#VALUE!</v>
      </c>
      <c r="GS204" s="30" t="e">
        <f>(CatTemplate[[#This Row],[CO3]]+CatTemplate[[#This Row],[CS3]]) * (1+ getRateOHFinal) * (1 + getRateMarkupFinal)</f>
        <v>#VALUE!</v>
      </c>
      <c r="GT204" s="30" t="e">
        <f>(CatTemplate[[#This Row],[CO4]]+CatTemplate[[#This Row],[CS4]]) * (1+ getRateOHFinal) * (1 + getRateMarkupFinal)</f>
        <v>#VALUE!</v>
      </c>
      <c r="GU204" s="30" t="e">
        <f>(CatTemplate[[#This Row],[CO5]]+CatTemplate[[#This Row],[CS5]]) * (1+ getRateOHFinal) * (1 + getRateMarkupFinal)</f>
        <v>#VALUE!</v>
      </c>
      <c r="GV204" s="30" t="e">
        <f>(CatTemplate[[#This Row],[CO6]]+CatTemplate[[#This Row],[CS6]]) * (1+ getRateOHFinal) * (1 + getRateMarkupFinal)</f>
        <v>#VALUE!</v>
      </c>
      <c r="GW204" s="30" t="e">
        <f>(CatTemplate[[#This Row],[CO7]]+CatTemplate[[#This Row],[CS7]]) * (1+ getRateOHFinal) * (1 + getRateMarkupFinal)</f>
        <v>#VALUE!</v>
      </c>
      <c r="GX204" s="30" t="e">
        <f>(CatTemplate[[#This Row],[CO8]]+CatTemplate[[#This Row],[CS8]]) * (1+ getRateOHFinal) * (1 + getRateMarkupFinal)</f>
        <v>#VALUE!</v>
      </c>
      <c r="GY204" s="30" t="e">
        <f>(CatTemplate[[#This Row],[CO9]]+CatTemplate[[#This Row],[CS9]]) * (1+ getRateOHFinal) * (1 + getRateMarkupFinal)</f>
        <v>#VALUE!</v>
      </c>
      <c r="GZ204" s="30" t="e">
        <f>(CatTemplate[[#This Row],[CO10]]+CatTemplate[[#This Row],[CS10]]) * (1+ getRateOHFinal) * (1 + getRateMarkupFinal)</f>
        <v>#VALUE!</v>
      </c>
      <c r="HA204" s="30" t="e">
        <f>(CatTemplate[[#This Row],[CO11]]+CatTemplate[[#This Row],[CS11]]) * (1+ getRateOHFinal) * (1 + getRateMarkupFinal)</f>
        <v>#VALUE!</v>
      </c>
      <c r="HB204" s="30" t="e">
        <f>(CatTemplate[[#This Row],[CO12]]+CatTemplate[[#This Row],[CS12]]) * (1+ getRateOHFinal) * (1 + getRateMarkupFinal)</f>
        <v>#VALUE!</v>
      </c>
      <c r="HC204" s="30" t="e">
        <f>(CatTemplate[[#This Row],[CO13]]+CatTemplate[[#This Row],[CS13]]) * (1+ getRateOHFinal) * (1 + getRateMarkupFinal)</f>
        <v>#VALUE!</v>
      </c>
      <c r="HD204" s="30" t="e">
        <f>(CatTemplate[[#This Row],[CO14]]+CatTemplate[[#This Row],[CS14]]) * (1+ getRateOHFinal) * (1 + getRateMarkupFinal)</f>
        <v>#VALUE!</v>
      </c>
      <c r="HE204" s="30" t="e">
        <f>(CatTemplate[[#This Row],[CO15]]+CatTemplate[[#This Row],[CS15]]) * (1+ getRateOHFinal) * (1 + getRateMarkupFinal)</f>
        <v>#VALUE!</v>
      </c>
      <c r="HF204" s="30" t="e">
        <f>(CatTemplate[[#This Row],[CO16]]+CatTemplate[[#This Row],[CS16]]) * (1+ getRateOHFinal) * (1 + getRateMarkupFinal)</f>
        <v>#VALUE!</v>
      </c>
      <c r="HG204" s="30" t="e">
        <f>(CatTemplate[[#This Row],[CO17]]+CatTemplate[[#This Row],[CS17]]) * (1+ getRateOHFinal) * (1 + getRateMarkupFinal)</f>
        <v>#VALUE!</v>
      </c>
      <c r="HH204" s="30" t="e">
        <f>(CatTemplate[[#This Row],[CO18]]+CatTemplate[[#This Row],[CS18]]) * (1+ getRateOHFinal) * (1 + getRateMarkupFinal)</f>
        <v>#VALUE!</v>
      </c>
      <c r="HI204" s="30" t="e">
        <f>(CatTemplate[[#This Row],[CO19]]+CatTemplate[[#This Row],[CS19]]) * (1+ getRateOHFinal) * (1 + getRateMarkupFinal)</f>
        <v>#VALUE!</v>
      </c>
      <c r="HJ204" s="30" t="e">
        <f>(CatTemplate[[#This Row],[CO20]]+CatTemplate[[#This Row],[CS20]]) * (1+ getRateOHFinal) * (1 + getRateMarkupFinal)</f>
        <v>#VALUE!</v>
      </c>
      <c r="HK204" s="39" t="e">
        <f>CatTemplate[[#This Row],[Total cost]]+CatTemplate[[#This Row],[OH Amount]]+CatTemplate[[#This Row],[Markup]]</f>
        <v>#VALUE!</v>
      </c>
      <c r="HL204" s="63">
        <f>IF(CatTemplate[[#This Row],[Units]]="Days",CatTemplate[[#This Row],[Project quantity]]*CatTemplate[[#This Row],[St. unit effort]],CatTemplate[[#This Row],[Project quantity]])</f>
        <v>0</v>
      </c>
      <c r="HM204" s="287">
        <f>IFERROR(CatTemplate[[#This Row],[Total Price]]/(CatTemplate[[#This Row],[Final Quantity]]),0)</f>
        <v>0</v>
      </c>
      <c r="HN204" s="261"/>
    </row>
    <row r="205" spans="2:222" x14ac:dyDescent="0.2">
      <c r="B205" s="9" t="s">
        <v>106</v>
      </c>
      <c r="C205" s="23">
        <v>4</v>
      </c>
      <c r="D205" s="10" t="s">
        <v>175</v>
      </c>
      <c r="E205" s="25">
        <v>1</v>
      </c>
      <c r="F205" s="19" t="s">
        <v>103</v>
      </c>
      <c r="G205" s="27">
        <v>10</v>
      </c>
      <c r="H205" s="18" t="s">
        <v>178</v>
      </c>
      <c r="I205" s="18" t="s">
        <v>1160</v>
      </c>
      <c r="J205" s="15"/>
      <c r="K205" s="15"/>
      <c r="L205" s="15" t="s">
        <v>422</v>
      </c>
      <c r="M205" s="15" t="s">
        <v>207</v>
      </c>
      <c r="N205" s="15" t="s">
        <v>858</v>
      </c>
      <c r="O205" s="320"/>
      <c r="P205" s="71"/>
      <c r="Q205" s="108"/>
      <c r="R205" s="73"/>
      <c r="S205" s="97"/>
      <c r="T205" s="100">
        <f>getEqUnitCost</f>
        <v>0</v>
      </c>
      <c r="U205" s="73">
        <f>getEqUnitEffort</f>
        <v>0</v>
      </c>
      <c r="V205" s="101">
        <f>getEqQuantity</f>
        <v>0</v>
      </c>
      <c r="W205" s="320"/>
      <c r="X205" s="100">
        <f>getConsUnitCost</f>
        <v>0</v>
      </c>
      <c r="Y205" s="73">
        <f>getConsUnitEffort</f>
        <v>0</v>
      </c>
      <c r="Z205" s="14">
        <f>getConsQuantity</f>
        <v>0</v>
      </c>
      <c r="AA205" s="320"/>
      <c r="AB205" s="72"/>
      <c r="AC205" s="112"/>
      <c r="AD205" s="14">
        <f>getOthQuantity</f>
        <v>0</v>
      </c>
      <c r="AE205" s="320"/>
      <c r="AF205" s="28" t="str">
        <f>IF(ISBLANK(CatTemplate[[#This Row],[Resource type]]),"",CatTemplate[[#This Row],[Resource type]])</f>
        <v/>
      </c>
      <c r="AG205" s="242">
        <f>getStaffUnitCost</f>
        <v>0</v>
      </c>
      <c r="AH205" s="113">
        <f>getStaffUnitEffort</f>
        <v>0</v>
      </c>
      <c r="AI205" s="40">
        <f>getStaffQuantity</f>
        <v>0</v>
      </c>
      <c r="AJ205" s="41">
        <f>CatTemplate[[#This Row],[St. quantity]]*8/ParRatePM</f>
        <v>0</v>
      </c>
      <c r="AK205" s="320"/>
      <c r="AL205" s="53" t="str">
        <f>CatTemplate[[#This Row],[Item type]]</f>
        <v>Items</v>
      </c>
      <c r="AM205" s="12">
        <f>SUM(CatTemplate[[#This Row],[Year1]:[Year20]])</f>
        <v>0</v>
      </c>
      <c r="AN205" s="52"/>
      <c r="AO205" s="52"/>
      <c r="AP205" s="52"/>
      <c r="AQ205" s="8"/>
      <c r="AR205" s="8"/>
      <c r="AS205" s="8"/>
      <c r="AT205" s="8"/>
      <c r="AU205" s="8"/>
      <c r="AV205" s="8"/>
      <c r="AW205" s="8"/>
      <c r="AX205" s="8"/>
      <c r="AY205" s="8"/>
      <c r="AZ205" s="8"/>
      <c r="BA205" s="8"/>
      <c r="BB205" s="8"/>
      <c r="BC205" s="8"/>
      <c r="BD205" s="8"/>
      <c r="BE205" s="8"/>
      <c r="BF205" s="8"/>
      <c r="BG205" s="36"/>
      <c r="BH205" s="320"/>
      <c r="BI205" s="37" t="str">
        <f>getCostCategory</f>
        <v>06 Operating costs</v>
      </c>
      <c r="BJ205" s="37" t="str">
        <f>getSection</f>
        <v>04 Transport</v>
      </c>
      <c r="BK205" s="32" t="str">
        <f>getObject</f>
        <v>Transport</v>
      </c>
      <c r="BL205" s="30">
        <f>IFERROR(getUnitCost * IF(CatTemplate[[#This Row],[Cost Category Comp.]]="01 Staff costs", 1,1),0)</f>
        <v>0</v>
      </c>
      <c r="BM205" s="29">
        <f>IF(AND(ISBLANK(CatTemplate[[#This Row],[Eq. unit cost]]),ISBLANK(CatTemplate[[#This Row],[Cons. unit cost]]),ISBLANK(CatTemplate[[#This Row],[Oth. unit cost]])), 0, IF(getUnitEffort =0,1,getUnitEffort) * CatTemplate[[#This Row],[Year1]])</f>
        <v>0</v>
      </c>
      <c r="BN205" s="29">
        <f>IF(AND(ISBLANK(CatTemplate[[#This Row],[Eq. unit cost]]),ISBLANK(CatTemplate[[#This Row],[Cons. unit cost]]),ISBLANK(CatTemplate[[#This Row],[Oth. unit cost]])), 0, IF(getUnitEffort =0,1,getUnitEffort) * CatTemplate[[#This Row],[Year2]])</f>
        <v>0</v>
      </c>
      <c r="BO205" s="29">
        <f>IF(AND(ISBLANK(CatTemplate[[#This Row],[Eq. unit cost]]),ISBLANK(CatTemplate[[#This Row],[Cons. unit cost]]),ISBLANK(CatTemplate[[#This Row],[Oth. unit cost]])), 0, IF(getUnitEffort =0,1,getUnitEffort) * CatTemplate[[#This Row],[Year3]])</f>
        <v>0</v>
      </c>
      <c r="BP205" s="29">
        <f>IF(AND(ISBLANK(CatTemplate[[#This Row],[Eq. unit cost]]),ISBLANK(CatTemplate[[#This Row],[Cons. unit cost]]),ISBLANK(CatTemplate[[#This Row],[Oth. unit cost]])), 0, IF(getUnitEffort =0,1,getUnitEffort) * CatTemplate[[#This Row],[Year4]])</f>
        <v>0</v>
      </c>
      <c r="BQ205" s="29">
        <f>IF(AND(ISBLANK(CatTemplate[[#This Row],[Eq. unit cost]]),ISBLANK(CatTemplate[[#This Row],[Cons. unit cost]]),ISBLANK(CatTemplate[[#This Row],[Oth. unit cost]])), 0, IF(getUnitEffort =0,1,getUnitEffort) * CatTemplate[[#This Row],[Year5]])</f>
        <v>0</v>
      </c>
      <c r="BR205" s="29">
        <f>IF(AND(ISBLANK(CatTemplate[[#This Row],[Eq. unit cost]]),ISBLANK(CatTemplate[[#This Row],[Cons. unit cost]]),ISBLANK(CatTemplate[[#This Row],[Oth. unit cost]])), 0, IF(getUnitEffort =0,1,getUnitEffort) * CatTemplate[[#This Row],[Year6]])</f>
        <v>0</v>
      </c>
      <c r="BS205" s="29">
        <f>IF(AND(ISBLANK(CatTemplate[[#This Row],[Eq. unit cost]]),ISBLANK(CatTemplate[[#This Row],[Cons. unit cost]]),ISBLANK(CatTemplate[[#This Row],[Oth. unit cost]])), 0, IF(getUnitEffort =0,1,getUnitEffort) * CatTemplate[[#This Row],[Year7]])</f>
        <v>0</v>
      </c>
      <c r="BT205" s="29">
        <f>IF(AND(ISBLANK(CatTemplate[[#This Row],[Eq. unit cost]]),ISBLANK(CatTemplate[[#This Row],[Cons. unit cost]]),ISBLANK(CatTemplate[[#This Row],[Oth. unit cost]])), 0, IF(getUnitEffort =0,1,getUnitEffort) * CatTemplate[[#This Row],[Year8]])</f>
        <v>0</v>
      </c>
      <c r="BU205" s="29">
        <f>IF(AND(ISBLANK(CatTemplate[[#This Row],[Eq. unit cost]]),ISBLANK(CatTemplate[[#This Row],[Cons. unit cost]]),ISBLANK(CatTemplate[[#This Row],[Oth. unit cost]])), 0, IF(getUnitEffort =0,1,getUnitEffort) * CatTemplate[[#This Row],[Year9]])</f>
        <v>0</v>
      </c>
      <c r="BV205" s="29">
        <f>IF(AND(ISBLANK(CatTemplate[[#This Row],[Eq. unit cost]]),ISBLANK(CatTemplate[[#This Row],[Cons. unit cost]]),ISBLANK(CatTemplate[[#This Row],[Oth. unit cost]])), 0, IF(getUnitEffort =0,1,getUnitEffort) * CatTemplate[[#This Row],[Year10]])</f>
        <v>0</v>
      </c>
      <c r="BW205" s="29">
        <f>IF(AND(ISBLANK(CatTemplate[[#This Row],[Eq. unit cost]]),ISBLANK(CatTemplate[[#This Row],[Cons. unit cost]]),ISBLANK(CatTemplate[[#This Row],[Oth. unit cost]])), 0, IF(getUnitEffort =0,1,getUnitEffort) * CatTemplate[[#This Row],[Year11]])</f>
        <v>0</v>
      </c>
      <c r="BX205" s="29">
        <f>IF(AND(ISBLANK(CatTemplate[[#This Row],[Eq. unit cost]]),ISBLANK(CatTemplate[[#This Row],[Cons. unit cost]]),ISBLANK(CatTemplate[[#This Row],[Oth. unit cost]])), 0, IF(getUnitEffort =0,1,getUnitEffort) * CatTemplate[[#This Row],[Year12]])</f>
        <v>0</v>
      </c>
      <c r="BY205" s="29">
        <f>IF(AND(ISBLANK(CatTemplate[[#This Row],[Eq. unit cost]]),ISBLANK(CatTemplate[[#This Row],[Cons. unit cost]]),ISBLANK(CatTemplate[[#This Row],[Oth. unit cost]])), 0, IF(getUnitEffort =0,1,getUnitEffort) * CatTemplate[[#This Row],[Year13]])</f>
        <v>0</v>
      </c>
      <c r="BZ205" s="29">
        <f>IF(AND(ISBLANK(CatTemplate[[#This Row],[Eq. unit cost]]),ISBLANK(CatTemplate[[#This Row],[Cons. unit cost]]),ISBLANK(CatTemplate[[#This Row],[Oth. unit cost]])), 0, IF(getUnitEffort =0,1,getUnitEffort) * CatTemplate[[#This Row],[Year14]])</f>
        <v>0</v>
      </c>
      <c r="CA205" s="29">
        <f>IF(AND(ISBLANK(CatTemplate[[#This Row],[Eq. unit cost]]),ISBLANK(CatTemplate[[#This Row],[Cons. unit cost]]),ISBLANK(CatTemplate[[#This Row],[Oth. unit cost]])), 0, IF(getUnitEffort =0,1,getUnitEffort) * CatTemplate[[#This Row],[Year15]])</f>
        <v>0</v>
      </c>
      <c r="CB205" s="29">
        <f>IF(AND(ISBLANK(CatTemplate[[#This Row],[Eq. unit cost]]),ISBLANK(CatTemplate[[#This Row],[Cons. unit cost]]),ISBLANK(CatTemplate[[#This Row],[Oth. unit cost]])), 0, IF(getUnitEffort =0,1,getUnitEffort) * CatTemplate[[#This Row],[Year16]])</f>
        <v>0</v>
      </c>
      <c r="CC205" s="29">
        <f>IF(AND(ISBLANK(CatTemplate[[#This Row],[Eq. unit cost]]),ISBLANK(CatTemplate[[#This Row],[Cons. unit cost]]),ISBLANK(CatTemplate[[#This Row],[Oth. unit cost]])), 0, IF(getUnitEffort =0,1,getUnitEffort) * CatTemplate[[#This Row],[Year17]])</f>
        <v>0</v>
      </c>
      <c r="CD205" s="29">
        <f>IF(AND(ISBLANK(CatTemplate[[#This Row],[Eq. unit cost]]),ISBLANK(CatTemplate[[#This Row],[Cons. unit cost]]),ISBLANK(CatTemplate[[#This Row],[Oth. unit cost]])), 0, IF(getUnitEffort =0,1,getUnitEffort) * CatTemplate[[#This Row],[Year18]])</f>
        <v>0</v>
      </c>
      <c r="CE205" s="29">
        <f>IF(AND(ISBLANK(CatTemplate[[#This Row],[Eq. unit cost]]),ISBLANK(CatTemplate[[#This Row],[Cons. unit cost]]),ISBLANK(CatTemplate[[#This Row],[Oth. unit cost]])), 0, IF(getUnitEffort =0,1,getUnitEffort) * CatTemplate[[#This Row],[Year19]])</f>
        <v>0</v>
      </c>
      <c r="CF205" s="29">
        <f>IF(AND(ISBLANK(CatTemplate[[#This Row],[Eq. unit cost]]),ISBLANK(CatTemplate[[#This Row],[Cons. unit cost]]),ISBLANK(CatTemplate[[#This Row],[Oth. unit cost]])), 0, IF(getUnitEffort =0,1,getUnitEffort) * CatTemplate[[#This Row],[Year20]])</f>
        <v>0</v>
      </c>
      <c r="CG205" s="45">
        <f>SUM(CatTemplate[[#This Row],[Q1]:[Q20]])</f>
        <v>0</v>
      </c>
      <c r="CH205" s="29">
        <f>IF(ISBLANK(CatTemplate[[#This Row],[St. unit effort]]),0,(CatTemplate[[#This Row],[St. unit effort]] * CatTemplate[[#This Row],[Year1]]))</f>
        <v>0</v>
      </c>
      <c r="CI205" s="29">
        <f>IF(ISBLANK(CatTemplate[[#This Row],[St. unit effort]]),0,(CatTemplate[[#This Row],[St. unit effort]] * CatTemplate[[#This Row],[Year2]]))</f>
        <v>0</v>
      </c>
      <c r="CJ205" s="29">
        <f>IF(ISBLANK(CatTemplate[[#This Row],[St. unit effort]]),0,(CatTemplate[[#This Row],[St. unit effort]] * CatTemplate[[#This Row],[Year3]]))</f>
        <v>0</v>
      </c>
      <c r="CK205" s="29">
        <f>IF(ISBLANK(CatTemplate[[#This Row],[St. unit effort]]),0,(CatTemplate[[#This Row],[St. unit effort]] * CatTemplate[[#This Row],[Year4]]))</f>
        <v>0</v>
      </c>
      <c r="CL205" s="29">
        <f>IF(ISBLANK(CatTemplate[[#This Row],[St. unit effort]]),0,(CatTemplate[[#This Row],[St. unit effort]] * CatTemplate[[#This Row],[Year5]]))</f>
        <v>0</v>
      </c>
      <c r="CM205" s="29">
        <f>IF(ISBLANK(CatTemplate[[#This Row],[St. unit effort]]),0,(CatTemplate[[#This Row],[St. unit effort]] * CatTemplate[[#This Row],[Year6]]))</f>
        <v>0</v>
      </c>
      <c r="CN205" s="29">
        <f>IF(ISBLANK(CatTemplate[[#This Row],[St. unit effort]]),0,(CatTemplate[[#This Row],[St. unit effort]] * CatTemplate[[#This Row],[Year7]]))</f>
        <v>0</v>
      </c>
      <c r="CO205" s="29">
        <f>IF(ISBLANK(CatTemplate[[#This Row],[St. unit effort]]),0,(CatTemplate[[#This Row],[St. unit effort]] * CatTemplate[[#This Row],[Year8]]))</f>
        <v>0</v>
      </c>
      <c r="CP205" s="29">
        <f>IF(ISBLANK(CatTemplate[[#This Row],[St. unit effort]]),0,(CatTemplate[[#This Row],[St. unit effort]] * CatTemplate[[#This Row],[Year9]]))</f>
        <v>0</v>
      </c>
      <c r="CQ205" s="29">
        <f>IF(ISBLANK(CatTemplate[[#This Row],[St. unit effort]]),0,(CatTemplate[[#This Row],[St. unit effort]] * CatTemplate[[#This Row],[Year10]]))</f>
        <v>0</v>
      </c>
      <c r="CR205" s="29">
        <f>IF(ISBLANK(CatTemplate[[#This Row],[St. unit effort]]),0,(CatTemplate[[#This Row],[St. unit effort]] * CatTemplate[[#This Row],[Year11]]))</f>
        <v>0</v>
      </c>
      <c r="CS205" s="29">
        <f>IF(ISBLANK(CatTemplate[[#This Row],[St. unit effort]]),0,(CatTemplate[[#This Row],[St. unit effort]] * CatTemplate[[#This Row],[Year12]]))</f>
        <v>0</v>
      </c>
      <c r="CT205" s="29">
        <f>IF(ISBLANK(CatTemplate[[#This Row],[St. unit effort]]),0,(CatTemplate[[#This Row],[St. unit effort]] * CatTemplate[[#This Row],[Year13]]))</f>
        <v>0</v>
      </c>
      <c r="CU205" s="29">
        <f>IF(ISBLANK(CatTemplate[[#This Row],[St. unit effort]]),0,(CatTemplate[[#This Row],[St. unit effort]] * CatTemplate[[#This Row],[Year14]]))</f>
        <v>0</v>
      </c>
      <c r="CV205" s="29">
        <f>IF(ISBLANK(CatTemplate[[#This Row],[St. unit effort]]),0,(CatTemplate[[#This Row],[St. unit effort]] * CatTemplate[[#This Row],[Year15]]))</f>
        <v>0</v>
      </c>
      <c r="CW205" s="29">
        <f>IF(ISBLANK(CatTemplate[[#This Row],[St. unit effort]]),0,(CatTemplate[[#This Row],[St. unit effort]] * CatTemplate[[#This Row],[Year16]]))</f>
        <v>0</v>
      </c>
      <c r="CX205" s="29">
        <f>IF(ISBLANK(CatTemplate[[#This Row],[St. unit effort]]),0,(CatTemplate[[#This Row],[St. unit effort]] * CatTemplate[[#This Row],[Year17]]))</f>
        <v>0</v>
      </c>
      <c r="CY205" s="29">
        <f>IF(ISBLANK(CatTemplate[[#This Row],[St. unit effort]]),0,(CatTemplate[[#This Row],[St. unit effort]] * CatTemplate[[#This Row],[Year18]]))</f>
        <v>0</v>
      </c>
      <c r="CZ205" s="29">
        <f>IF(ISBLANK(CatTemplate[[#This Row],[St. unit effort]]),0,(CatTemplate[[#This Row],[St. unit effort]] * CatTemplate[[#This Row],[Year19]]))</f>
        <v>0</v>
      </c>
      <c r="DA205" s="29">
        <f>IF(ISBLANK(CatTemplate[[#This Row],[St. unit effort]]),0,(CatTemplate[[#This Row],[St. unit effort]] * CatTemplate[[#This Row],[Year20]]))</f>
        <v>0</v>
      </c>
      <c r="DB205" s="57">
        <f>IF(ISBLANK(CatTemplate[[#This Row],[St. unit effort]]),0,(CatTemplate[[#This Row],[St. unit effort]] * CatTemplate[[#This Row],[Year1]])*8/ParRatePM)</f>
        <v>0</v>
      </c>
      <c r="DC205" s="57">
        <f>IF(ISBLANK(CatTemplate[[#This Row],[St. unit effort]]),0,(CatTemplate[[#This Row],[St. unit effort]] * CatTemplate[[#This Row],[Year2]])*8/ParRatePM)</f>
        <v>0</v>
      </c>
      <c r="DD205" s="57">
        <f>IF(ISBLANK(CatTemplate[[#This Row],[St. unit effort]]),0,(CatTemplate[[#This Row],[St. unit effort]] * CatTemplate[[#This Row],[Year3]])*8/ParRatePM)</f>
        <v>0</v>
      </c>
      <c r="DE205" s="57">
        <f>IF(ISBLANK(CatTemplate[[#This Row],[St. unit effort]]),0,(CatTemplate[[#This Row],[St. unit effort]] * CatTemplate[[#This Row],[Year4]])*8/ParRatePM)</f>
        <v>0</v>
      </c>
      <c r="DF205" s="57">
        <f>IF(ISBLANK(CatTemplate[[#This Row],[St. unit effort]]),0,(CatTemplate[[#This Row],[St. unit effort]] * CatTemplate[[#This Row],[Year5]])*8/ParRatePM)</f>
        <v>0</v>
      </c>
      <c r="DG205" s="57">
        <f>IF(ISBLANK(CatTemplate[[#This Row],[St. unit effort]]),0,(CatTemplate[[#This Row],[St. unit effort]] * CatTemplate[[#This Row],[Year6]])*8/ParRatePM)</f>
        <v>0</v>
      </c>
      <c r="DH205" s="57">
        <f>IF(ISBLANK(CatTemplate[[#This Row],[St. unit effort]]),0,(CatTemplate[[#This Row],[St. unit effort]] * CatTemplate[[#This Row],[Year7]])*8/ParRatePM)</f>
        <v>0</v>
      </c>
      <c r="DI205" s="57">
        <f>IF(ISBLANK(CatTemplate[[#This Row],[St. unit effort]]),0,(CatTemplate[[#This Row],[St. unit effort]] * CatTemplate[[#This Row],[Year8]])*8/ParRatePM)</f>
        <v>0</v>
      </c>
      <c r="DJ205" s="57">
        <f>IF(ISBLANK(CatTemplate[[#This Row],[St. unit effort]]),0,(CatTemplate[[#This Row],[St. unit effort]] * CatTemplate[[#This Row],[Year9]])*8/ParRatePM)</f>
        <v>0</v>
      </c>
      <c r="DK205" s="57">
        <f>IF(ISBLANK(CatTemplate[[#This Row],[St. unit effort]]),0,(CatTemplate[[#This Row],[St. unit effort]] * CatTemplate[[#This Row],[Year10]])*8/ParRatePM)</f>
        <v>0</v>
      </c>
      <c r="DL205" s="57">
        <f>IF(ISBLANK(CatTemplate[[#This Row],[St. unit effort]]),0,(CatTemplate[[#This Row],[St. unit effort]] * CatTemplate[[#This Row],[Year11]])*8/ParRatePM)</f>
        <v>0</v>
      </c>
      <c r="DM205" s="57">
        <f>IF(ISBLANK(CatTemplate[[#This Row],[St. unit effort]]),0,(CatTemplate[[#This Row],[St. unit effort]] * CatTemplate[[#This Row],[Year12]])*8/ParRatePM)</f>
        <v>0</v>
      </c>
      <c r="DN205" s="57">
        <f>IF(ISBLANK(CatTemplate[[#This Row],[St. unit effort]]),0,(CatTemplate[[#This Row],[St. unit effort]] * CatTemplate[[#This Row],[Year13]])*8/ParRatePM)</f>
        <v>0</v>
      </c>
      <c r="DO205" s="57">
        <f>IF(ISBLANK(CatTemplate[[#This Row],[St. unit effort]]),0,(CatTemplate[[#This Row],[St. unit effort]] * CatTemplate[[#This Row],[Year14]])*8/ParRatePM)</f>
        <v>0</v>
      </c>
      <c r="DP205" s="57">
        <f>IF(ISBLANK(CatTemplate[[#This Row],[St. unit effort]]),0,(CatTemplate[[#This Row],[St. unit effort]] * CatTemplate[[#This Row],[Year15]])*8/ParRatePM)</f>
        <v>0</v>
      </c>
      <c r="DQ205" s="57">
        <f>IF(ISBLANK(CatTemplate[[#This Row],[St. unit effort]]),0,(CatTemplate[[#This Row],[St. unit effort]] * CatTemplate[[#This Row],[Year16]])*8/ParRatePM)</f>
        <v>0</v>
      </c>
      <c r="DR205" s="57">
        <f>IF(ISBLANK(CatTemplate[[#This Row],[St. unit effort]]),0,(CatTemplate[[#This Row],[St. unit effort]] * CatTemplate[[#This Row],[Year17]])*8/ParRatePM)</f>
        <v>0</v>
      </c>
      <c r="DS205" s="57">
        <f>IF(ISBLANK(CatTemplate[[#This Row],[St. unit effort]]),0,(CatTemplate[[#This Row],[St. unit effort]] * CatTemplate[[#This Row],[Year18]])*8/ParRatePM)</f>
        <v>0</v>
      </c>
      <c r="DT205" s="57">
        <f>IF(ISBLANK(CatTemplate[[#This Row],[St. unit effort]]),0,(CatTemplate[[#This Row],[St. unit effort]] * CatTemplate[[#This Row],[Year19]])*8/ParRatePM)</f>
        <v>0</v>
      </c>
      <c r="DU205" s="57">
        <f>IF(ISBLANK(CatTemplate[[#This Row],[St. unit effort]]),0,(CatTemplate[[#This Row],[St. unit effort]] * CatTemplate[[#This Row],[Year20]])*8/ParRatePM)</f>
        <v>0</v>
      </c>
      <c r="DV205" s="54">
        <f>SUM(CatTemplate[[#This Row],[PM1]:[PM20]])</f>
        <v>0</v>
      </c>
      <c r="DW205" s="56">
        <f t="shared" si="69"/>
        <v>0</v>
      </c>
      <c r="DX205" s="56">
        <f t="shared" si="69"/>
        <v>0</v>
      </c>
      <c r="DY205" s="56">
        <f t="shared" si="69"/>
        <v>0</v>
      </c>
      <c r="DZ205" s="56">
        <f t="shared" si="69"/>
        <v>0</v>
      </c>
      <c r="EA205" s="56">
        <f t="shared" si="69"/>
        <v>0</v>
      </c>
      <c r="EB205" s="56">
        <f t="shared" si="69"/>
        <v>0</v>
      </c>
      <c r="EC205" s="56">
        <f t="shared" si="69"/>
        <v>0</v>
      </c>
      <c r="ED205" s="56">
        <f t="shared" si="69"/>
        <v>0</v>
      </c>
      <c r="EE205" s="56">
        <f t="shared" si="69"/>
        <v>0</v>
      </c>
      <c r="EF205" s="56">
        <f t="shared" si="69"/>
        <v>0</v>
      </c>
      <c r="EG205" s="56">
        <f t="shared" si="69"/>
        <v>0</v>
      </c>
      <c r="EH205" s="56">
        <f t="shared" si="69"/>
        <v>0</v>
      </c>
      <c r="EI205" s="56">
        <f t="shared" si="69"/>
        <v>0</v>
      </c>
      <c r="EJ205" s="56">
        <f t="shared" si="69"/>
        <v>0</v>
      </c>
      <c r="EK205" s="56">
        <f t="shared" si="69"/>
        <v>0</v>
      </c>
      <c r="EL205" s="56">
        <f t="shared" si="69"/>
        <v>0</v>
      </c>
      <c r="EM205" s="56">
        <f t="shared" si="67"/>
        <v>0</v>
      </c>
      <c r="EN205" s="56">
        <f t="shared" si="67"/>
        <v>0</v>
      </c>
      <c r="EO205" s="56">
        <f t="shared" si="67"/>
        <v>0</v>
      </c>
      <c r="EP205" s="56">
        <f t="shared" si="67"/>
        <v>0</v>
      </c>
      <c r="EQ205" s="30">
        <f>CatTemplate[[#This Row],[Eq. unit cost]] * CatTemplate[[#This Row],[Eq. quantity]]</f>
        <v>0</v>
      </c>
      <c r="ER205" s="30">
        <f>CatTemplate[[#This Row],[Cons. unit cost]] *CatTemplate[[#This Row],[Cons. quantity]]</f>
        <v>0</v>
      </c>
      <c r="ES205" s="30">
        <f>CatTemplate[[#This Row],[Oth. unit cost]] *CatTemplate[[#This Row],[Oth. quantity]]</f>
        <v>0</v>
      </c>
      <c r="ET205" s="55">
        <f>SUM(CatTemplate[[#This Row],[CO1]:[CO20]])</f>
        <v>0</v>
      </c>
      <c r="EU205" s="56">
        <f t="shared" si="70"/>
        <v>0</v>
      </c>
      <c r="EV205" s="56">
        <f t="shared" si="70"/>
        <v>0</v>
      </c>
      <c r="EW205" s="56">
        <f t="shared" si="70"/>
        <v>0</v>
      </c>
      <c r="EX205" s="56">
        <f t="shared" si="70"/>
        <v>0</v>
      </c>
      <c r="EY205" s="56">
        <f t="shared" si="70"/>
        <v>0</v>
      </c>
      <c r="EZ205" s="56">
        <f t="shared" si="70"/>
        <v>0</v>
      </c>
      <c r="FA205" s="56">
        <f t="shared" si="70"/>
        <v>0</v>
      </c>
      <c r="FB205" s="56">
        <f t="shared" si="70"/>
        <v>0</v>
      </c>
      <c r="FC205" s="56">
        <f t="shared" si="70"/>
        <v>0</v>
      </c>
      <c r="FD205" s="56">
        <f t="shared" si="70"/>
        <v>0</v>
      </c>
      <c r="FE205" s="56">
        <f t="shared" si="70"/>
        <v>0</v>
      </c>
      <c r="FF205" s="56">
        <f t="shared" si="70"/>
        <v>0</v>
      </c>
      <c r="FG205" s="56">
        <f t="shared" si="70"/>
        <v>0</v>
      </c>
      <c r="FH205" s="56">
        <f t="shared" si="70"/>
        <v>0</v>
      </c>
      <c r="FI205" s="56">
        <f t="shared" si="70"/>
        <v>0</v>
      </c>
      <c r="FJ205" s="56">
        <f t="shared" si="70"/>
        <v>0</v>
      </c>
      <c r="FK205" s="56">
        <f t="shared" si="68"/>
        <v>0</v>
      </c>
      <c r="FL205" s="56">
        <f t="shared" si="68"/>
        <v>0</v>
      </c>
      <c r="FM205" s="56">
        <f t="shared" si="68"/>
        <v>0</v>
      </c>
      <c r="FN205" s="56">
        <f t="shared" si="68"/>
        <v>0</v>
      </c>
      <c r="FO205" s="58">
        <f>SUM(CatTemplate[[#This Row],[CS1]:[CS20]])</f>
        <v>0</v>
      </c>
      <c r="FP205" s="59">
        <f>CatTemplate[[#This Row],[Total Oth. cost]]+CatTemplate[[#This Row],[Total St. Cost]]</f>
        <v>0</v>
      </c>
      <c r="FQ205" s="33" t="e">
        <f t="shared" si="71"/>
        <v>#VALUE!</v>
      </c>
      <c r="FR205" s="33" t="e">
        <f t="shared" si="72"/>
        <v>#VALUE!</v>
      </c>
      <c r="FS205" s="30" t="e">
        <f>(CatTemplate[[#This Row],[CO1]] + CatTemplate[[#This Row],[CS1]]) * (1 + getRateOHFinal) * getRateMarkupFinal</f>
        <v>#VALUE!</v>
      </c>
      <c r="FT205" s="30" t="e">
        <f>(CatTemplate[[#This Row],[CO2]] + CatTemplate[[#This Row],[CS2]]) * (1 + getRateOHFinal) * getRateMarkupFinal</f>
        <v>#VALUE!</v>
      </c>
      <c r="FU205" s="30" t="e">
        <f>(CatTemplate[[#This Row],[CO3]] + CatTemplate[[#This Row],[CS3]]) * (1 + getRateOHFinal) * getRateMarkupFinal</f>
        <v>#VALUE!</v>
      </c>
      <c r="FV205" s="30" t="e">
        <f>(CatTemplate[[#This Row],[CO4]] + CatTemplate[[#This Row],[CS4]]) * (1 + getRateOHFinal) * getRateMarkupFinal</f>
        <v>#VALUE!</v>
      </c>
      <c r="FW205" s="30" t="e">
        <f>(CatTemplate[[#This Row],[CO5]] + CatTemplate[[#This Row],[CS5]]) * (1 + getRateOHFinal) * getRateMarkupFinal</f>
        <v>#VALUE!</v>
      </c>
      <c r="FX205" s="30" t="e">
        <f>(CatTemplate[[#This Row],[CO6]] + CatTemplate[[#This Row],[CS6]]) * (1 + getRateOHFinal) * getRateMarkupFinal</f>
        <v>#VALUE!</v>
      </c>
      <c r="FY205" s="30" t="e">
        <f>(CatTemplate[[#This Row],[CO7]] + CatTemplate[[#This Row],[CS7]]) * (1 + getRateOHFinal) * getRateMarkupFinal</f>
        <v>#VALUE!</v>
      </c>
      <c r="FZ205" s="30" t="e">
        <f>(CatTemplate[[#This Row],[CO8]] + CatTemplate[[#This Row],[CS8]]) * (1 + getRateOHFinal) * getRateMarkupFinal</f>
        <v>#VALUE!</v>
      </c>
      <c r="GA205" s="30" t="e">
        <f>(CatTemplate[[#This Row],[CO9]] + CatTemplate[[#This Row],[CS9]]) * (1 + getRateOHFinal) * getRateMarkupFinal</f>
        <v>#VALUE!</v>
      </c>
      <c r="GB205" s="30" t="e">
        <f>(CatTemplate[[#This Row],[CO10]] + CatTemplate[[#This Row],[CS10]]) * (1 + getRateOHFinal) * getRateMarkupFinal</f>
        <v>#VALUE!</v>
      </c>
      <c r="GC205" s="30" t="e">
        <f>(CatTemplate[[#This Row],[CO11]] + CatTemplate[[#This Row],[CS11]]) * (1 + getRateOHFinal) * getRateMarkupFinal</f>
        <v>#VALUE!</v>
      </c>
      <c r="GD205" s="30" t="e">
        <f>(CatTemplate[[#This Row],[CO12]] + CatTemplate[[#This Row],[CS12]]) * (1 + getRateOHFinal) * getRateMarkupFinal</f>
        <v>#VALUE!</v>
      </c>
      <c r="GE205" s="30" t="e">
        <f>(CatTemplate[[#This Row],[CO13]] + CatTemplate[[#This Row],[CS13]]) * (1 + getRateOHFinal) * getRateMarkupFinal</f>
        <v>#VALUE!</v>
      </c>
      <c r="GF205" s="30" t="e">
        <f>(CatTemplate[[#This Row],[CO14]] + CatTemplate[[#This Row],[CS14]]) * (1 + getRateOHFinal) * getRateMarkupFinal</f>
        <v>#VALUE!</v>
      </c>
      <c r="GG205" s="30" t="e">
        <f>(CatTemplate[[#This Row],[CO15]] + CatTemplate[[#This Row],[CS15]]) * (1 + getRateOHFinal) * getRateMarkupFinal</f>
        <v>#VALUE!</v>
      </c>
      <c r="GH205" s="30" t="e">
        <f>(CatTemplate[[#This Row],[CO16]] + CatTemplate[[#This Row],[CS16]]) * (1 + getRateOHFinal) * getRateMarkupFinal</f>
        <v>#VALUE!</v>
      </c>
      <c r="GI205" s="30" t="e">
        <f>(CatTemplate[[#This Row],[CO17]] + CatTemplate[[#This Row],[CS17]]) * (1 + getRateOHFinal) * getRateMarkupFinal</f>
        <v>#VALUE!</v>
      </c>
      <c r="GJ205" s="30" t="e">
        <f>(CatTemplate[[#This Row],[CO18]] + CatTemplate[[#This Row],[CS18]]) * (1 + getRateOHFinal) * getRateMarkupFinal</f>
        <v>#VALUE!</v>
      </c>
      <c r="GK205" s="30" t="e">
        <f>(CatTemplate[[#This Row],[CO19]] + CatTemplate[[#This Row],[CS19]]) * (1 + getRateOHFinal) * getRateMarkupFinal</f>
        <v>#VALUE!</v>
      </c>
      <c r="GL205" s="30" t="e">
        <f>(CatTemplate[[#This Row],[CO20]] + CatTemplate[[#This Row],[CS20]]) * (1 + getRateOHFinal) * getRateMarkupFinal</f>
        <v>#VALUE!</v>
      </c>
      <c r="GM205" s="30" t="e">
        <f t="shared" si="73"/>
        <v>#VALUE!</v>
      </c>
      <c r="GN205" s="30" t="e">
        <f t="shared" si="74"/>
        <v>#VALUE!</v>
      </c>
      <c r="GO205" s="30" t="e">
        <f t="shared" si="75"/>
        <v>#VALUE!</v>
      </c>
      <c r="GP205" s="30" t="e">
        <f t="shared" si="76"/>
        <v>#VALUE!</v>
      </c>
      <c r="GQ205" s="30" t="e">
        <f>(CatTemplate[[#This Row],[CO1]]+CatTemplate[[#This Row],[CS1]]) * (1+ getRateOHFinal) * (1 + getRateMarkupFinal)</f>
        <v>#VALUE!</v>
      </c>
      <c r="GR205" s="30" t="e">
        <f>(CatTemplate[[#This Row],[CO2]]+CatTemplate[[#This Row],[CS2]]) * (1+ getRateOHFinal) * (1 + getRateMarkupFinal)</f>
        <v>#VALUE!</v>
      </c>
      <c r="GS205" s="30" t="e">
        <f>(CatTemplate[[#This Row],[CO3]]+CatTemplate[[#This Row],[CS3]]) * (1+ getRateOHFinal) * (1 + getRateMarkupFinal)</f>
        <v>#VALUE!</v>
      </c>
      <c r="GT205" s="30" t="e">
        <f>(CatTemplate[[#This Row],[CO4]]+CatTemplate[[#This Row],[CS4]]) * (1+ getRateOHFinal) * (1 + getRateMarkupFinal)</f>
        <v>#VALUE!</v>
      </c>
      <c r="GU205" s="30" t="e">
        <f>(CatTemplate[[#This Row],[CO5]]+CatTemplate[[#This Row],[CS5]]) * (1+ getRateOHFinal) * (1 + getRateMarkupFinal)</f>
        <v>#VALUE!</v>
      </c>
      <c r="GV205" s="30" t="e">
        <f>(CatTemplate[[#This Row],[CO6]]+CatTemplate[[#This Row],[CS6]]) * (1+ getRateOHFinal) * (1 + getRateMarkupFinal)</f>
        <v>#VALUE!</v>
      </c>
      <c r="GW205" s="30" t="e">
        <f>(CatTemplate[[#This Row],[CO7]]+CatTemplate[[#This Row],[CS7]]) * (1+ getRateOHFinal) * (1 + getRateMarkupFinal)</f>
        <v>#VALUE!</v>
      </c>
      <c r="GX205" s="30" t="e">
        <f>(CatTemplate[[#This Row],[CO8]]+CatTemplate[[#This Row],[CS8]]) * (1+ getRateOHFinal) * (1 + getRateMarkupFinal)</f>
        <v>#VALUE!</v>
      </c>
      <c r="GY205" s="30" t="e">
        <f>(CatTemplate[[#This Row],[CO9]]+CatTemplate[[#This Row],[CS9]]) * (1+ getRateOHFinal) * (1 + getRateMarkupFinal)</f>
        <v>#VALUE!</v>
      </c>
      <c r="GZ205" s="30" t="e">
        <f>(CatTemplate[[#This Row],[CO10]]+CatTemplate[[#This Row],[CS10]]) * (1+ getRateOHFinal) * (1 + getRateMarkupFinal)</f>
        <v>#VALUE!</v>
      </c>
      <c r="HA205" s="30" t="e">
        <f>(CatTemplate[[#This Row],[CO11]]+CatTemplate[[#This Row],[CS11]]) * (1+ getRateOHFinal) * (1 + getRateMarkupFinal)</f>
        <v>#VALUE!</v>
      </c>
      <c r="HB205" s="30" t="e">
        <f>(CatTemplate[[#This Row],[CO12]]+CatTemplate[[#This Row],[CS12]]) * (1+ getRateOHFinal) * (1 + getRateMarkupFinal)</f>
        <v>#VALUE!</v>
      </c>
      <c r="HC205" s="30" t="e">
        <f>(CatTemplate[[#This Row],[CO13]]+CatTemplate[[#This Row],[CS13]]) * (1+ getRateOHFinal) * (1 + getRateMarkupFinal)</f>
        <v>#VALUE!</v>
      </c>
      <c r="HD205" s="30" t="e">
        <f>(CatTemplate[[#This Row],[CO14]]+CatTemplate[[#This Row],[CS14]]) * (1+ getRateOHFinal) * (1 + getRateMarkupFinal)</f>
        <v>#VALUE!</v>
      </c>
      <c r="HE205" s="30" t="e">
        <f>(CatTemplate[[#This Row],[CO15]]+CatTemplate[[#This Row],[CS15]]) * (1+ getRateOHFinal) * (1 + getRateMarkupFinal)</f>
        <v>#VALUE!</v>
      </c>
      <c r="HF205" s="30" t="e">
        <f>(CatTemplate[[#This Row],[CO16]]+CatTemplate[[#This Row],[CS16]]) * (1+ getRateOHFinal) * (1 + getRateMarkupFinal)</f>
        <v>#VALUE!</v>
      </c>
      <c r="HG205" s="30" t="e">
        <f>(CatTemplate[[#This Row],[CO17]]+CatTemplate[[#This Row],[CS17]]) * (1+ getRateOHFinal) * (1 + getRateMarkupFinal)</f>
        <v>#VALUE!</v>
      </c>
      <c r="HH205" s="30" t="e">
        <f>(CatTemplate[[#This Row],[CO18]]+CatTemplate[[#This Row],[CS18]]) * (1+ getRateOHFinal) * (1 + getRateMarkupFinal)</f>
        <v>#VALUE!</v>
      </c>
      <c r="HI205" s="30" t="e">
        <f>(CatTemplate[[#This Row],[CO19]]+CatTemplate[[#This Row],[CS19]]) * (1+ getRateOHFinal) * (1 + getRateMarkupFinal)</f>
        <v>#VALUE!</v>
      </c>
      <c r="HJ205" s="30" t="e">
        <f>(CatTemplate[[#This Row],[CO20]]+CatTemplate[[#This Row],[CS20]]) * (1+ getRateOHFinal) * (1 + getRateMarkupFinal)</f>
        <v>#VALUE!</v>
      </c>
      <c r="HK205" s="39" t="e">
        <f>CatTemplate[[#This Row],[Total cost]]+CatTemplate[[#This Row],[OH Amount]]+CatTemplate[[#This Row],[Markup]]</f>
        <v>#VALUE!</v>
      </c>
      <c r="HL205" s="63">
        <f>IF(CatTemplate[[#This Row],[Units]]="Days",CatTemplate[[#This Row],[Project quantity]]*CatTemplate[[#This Row],[St. unit effort]],CatTemplate[[#This Row],[Project quantity]])</f>
        <v>0</v>
      </c>
      <c r="HM205" s="287">
        <f>IFERROR(CatTemplate[[#This Row],[Total Price]]/(CatTemplate[[#This Row],[Final Quantity]]),0)</f>
        <v>0</v>
      </c>
      <c r="HN205" s="261"/>
    </row>
    <row r="206" spans="2:222" x14ac:dyDescent="0.2">
      <c r="B206" s="9" t="s">
        <v>106</v>
      </c>
      <c r="C206" s="23">
        <v>4</v>
      </c>
      <c r="D206" s="10" t="s">
        <v>175</v>
      </c>
      <c r="E206" s="25">
        <v>1</v>
      </c>
      <c r="F206" s="19" t="s">
        <v>103</v>
      </c>
      <c r="G206" s="27">
        <v>11</v>
      </c>
      <c r="H206" s="18" t="s">
        <v>178</v>
      </c>
      <c r="I206" s="18" t="s">
        <v>1160</v>
      </c>
      <c r="J206" s="15"/>
      <c r="K206" s="15"/>
      <c r="L206" s="15" t="s">
        <v>422</v>
      </c>
      <c r="M206" s="15" t="s">
        <v>207</v>
      </c>
      <c r="N206" s="15" t="s">
        <v>858</v>
      </c>
      <c r="O206" s="320"/>
      <c r="P206" s="71"/>
      <c r="Q206" s="108"/>
      <c r="R206" s="73"/>
      <c r="S206" s="97"/>
      <c r="T206" s="100">
        <f>getEqUnitCost</f>
        <v>0</v>
      </c>
      <c r="U206" s="73">
        <f>getEqUnitEffort</f>
        <v>0</v>
      </c>
      <c r="V206" s="101">
        <f>getEqQuantity</f>
        <v>0</v>
      </c>
      <c r="W206" s="320"/>
      <c r="X206" s="100">
        <f>getConsUnitCost</f>
        <v>0</v>
      </c>
      <c r="Y206" s="73">
        <f>getConsUnitEffort</f>
        <v>0</v>
      </c>
      <c r="Z206" s="14">
        <f>getConsQuantity</f>
        <v>0</v>
      </c>
      <c r="AA206" s="320"/>
      <c r="AB206" s="72"/>
      <c r="AC206" s="112"/>
      <c r="AD206" s="14">
        <f>getOthQuantity</f>
        <v>0</v>
      </c>
      <c r="AE206" s="320"/>
      <c r="AF206" s="28" t="str">
        <f>IF(ISBLANK(CatTemplate[[#This Row],[Resource type]]),"",CatTemplate[[#This Row],[Resource type]])</f>
        <v/>
      </c>
      <c r="AG206" s="242">
        <f>getStaffUnitCost</f>
        <v>0</v>
      </c>
      <c r="AH206" s="113">
        <f>getStaffUnitEffort</f>
        <v>0</v>
      </c>
      <c r="AI206" s="40">
        <f>getStaffQuantity</f>
        <v>0</v>
      </c>
      <c r="AJ206" s="41">
        <f>CatTemplate[[#This Row],[St. quantity]]*8/ParRatePM</f>
        <v>0</v>
      </c>
      <c r="AK206" s="320"/>
      <c r="AL206" s="53" t="str">
        <f>CatTemplate[[#This Row],[Item type]]</f>
        <v>Items</v>
      </c>
      <c r="AM206" s="12">
        <f>SUM(CatTemplate[[#This Row],[Year1]:[Year20]])</f>
        <v>0</v>
      </c>
      <c r="AN206" s="52"/>
      <c r="AO206" s="52"/>
      <c r="AP206" s="52"/>
      <c r="AQ206" s="8"/>
      <c r="AR206" s="8"/>
      <c r="AS206" s="8"/>
      <c r="AT206" s="8"/>
      <c r="AU206" s="8"/>
      <c r="AV206" s="8"/>
      <c r="AW206" s="8"/>
      <c r="AX206" s="8"/>
      <c r="AY206" s="8"/>
      <c r="AZ206" s="8"/>
      <c r="BA206" s="8"/>
      <c r="BB206" s="8"/>
      <c r="BC206" s="8"/>
      <c r="BD206" s="8"/>
      <c r="BE206" s="8"/>
      <c r="BF206" s="8"/>
      <c r="BG206" s="36"/>
      <c r="BH206" s="320"/>
      <c r="BI206" s="37" t="str">
        <f>getCostCategory</f>
        <v>06 Operating costs</v>
      </c>
      <c r="BJ206" s="37" t="str">
        <f>getSection</f>
        <v>04 Transport</v>
      </c>
      <c r="BK206" s="32" t="str">
        <f>getObject</f>
        <v>Transport</v>
      </c>
      <c r="BL206" s="30">
        <f>IFERROR(getUnitCost * IF(CatTemplate[[#This Row],[Cost Category Comp.]]="01 Staff costs", 1,1),0)</f>
        <v>0</v>
      </c>
      <c r="BM206" s="29">
        <f>IF(AND(ISBLANK(CatTemplate[[#This Row],[Eq. unit cost]]),ISBLANK(CatTemplate[[#This Row],[Cons. unit cost]]),ISBLANK(CatTemplate[[#This Row],[Oth. unit cost]])), 0, IF(getUnitEffort =0,1,getUnitEffort) * CatTemplate[[#This Row],[Year1]])</f>
        <v>0</v>
      </c>
      <c r="BN206" s="29">
        <f>IF(AND(ISBLANK(CatTemplate[[#This Row],[Eq. unit cost]]),ISBLANK(CatTemplate[[#This Row],[Cons. unit cost]]),ISBLANK(CatTemplate[[#This Row],[Oth. unit cost]])), 0, IF(getUnitEffort =0,1,getUnitEffort) * CatTemplate[[#This Row],[Year2]])</f>
        <v>0</v>
      </c>
      <c r="BO206" s="29">
        <f>IF(AND(ISBLANK(CatTemplate[[#This Row],[Eq. unit cost]]),ISBLANK(CatTemplate[[#This Row],[Cons. unit cost]]),ISBLANK(CatTemplate[[#This Row],[Oth. unit cost]])), 0, IF(getUnitEffort =0,1,getUnitEffort) * CatTemplate[[#This Row],[Year3]])</f>
        <v>0</v>
      </c>
      <c r="BP206" s="29">
        <f>IF(AND(ISBLANK(CatTemplate[[#This Row],[Eq. unit cost]]),ISBLANK(CatTemplate[[#This Row],[Cons. unit cost]]),ISBLANK(CatTemplate[[#This Row],[Oth. unit cost]])), 0, IF(getUnitEffort =0,1,getUnitEffort) * CatTemplate[[#This Row],[Year4]])</f>
        <v>0</v>
      </c>
      <c r="BQ206" s="29">
        <f>IF(AND(ISBLANK(CatTemplate[[#This Row],[Eq. unit cost]]),ISBLANK(CatTemplate[[#This Row],[Cons. unit cost]]),ISBLANK(CatTemplate[[#This Row],[Oth. unit cost]])), 0, IF(getUnitEffort =0,1,getUnitEffort) * CatTemplate[[#This Row],[Year5]])</f>
        <v>0</v>
      </c>
      <c r="BR206" s="29">
        <f>IF(AND(ISBLANK(CatTemplate[[#This Row],[Eq. unit cost]]),ISBLANK(CatTemplate[[#This Row],[Cons. unit cost]]),ISBLANK(CatTemplate[[#This Row],[Oth. unit cost]])), 0, IF(getUnitEffort =0,1,getUnitEffort) * CatTemplate[[#This Row],[Year6]])</f>
        <v>0</v>
      </c>
      <c r="BS206" s="29">
        <f>IF(AND(ISBLANK(CatTemplate[[#This Row],[Eq. unit cost]]),ISBLANK(CatTemplate[[#This Row],[Cons. unit cost]]),ISBLANK(CatTemplate[[#This Row],[Oth. unit cost]])), 0, IF(getUnitEffort =0,1,getUnitEffort) * CatTemplate[[#This Row],[Year7]])</f>
        <v>0</v>
      </c>
      <c r="BT206" s="29">
        <f>IF(AND(ISBLANK(CatTemplate[[#This Row],[Eq. unit cost]]),ISBLANK(CatTemplate[[#This Row],[Cons. unit cost]]),ISBLANK(CatTemplate[[#This Row],[Oth. unit cost]])), 0, IF(getUnitEffort =0,1,getUnitEffort) * CatTemplate[[#This Row],[Year8]])</f>
        <v>0</v>
      </c>
      <c r="BU206" s="29">
        <f>IF(AND(ISBLANK(CatTemplate[[#This Row],[Eq. unit cost]]),ISBLANK(CatTemplate[[#This Row],[Cons. unit cost]]),ISBLANK(CatTemplate[[#This Row],[Oth. unit cost]])), 0, IF(getUnitEffort =0,1,getUnitEffort) * CatTemplate[[#This Row],[Year9]])</f>
        <v>0</v>
      </c>
      <c r="BV206" s="29">
        <f>IF(AND(ISBLANK(CatTemplate[[#This Row],[Eq. unit cost]]),ISBLANK(CatTemplate[[#This Row],[Cons. unit cost]]),ISBLANK(CatTemplate[[#This Row],[Oth. unit cost]])), 0, IF(getUnitEffort =0,1,getUnitEffort) * CatTemplate[[#This Row],[Year10]])</f>
        <v>0</v>
      </c>
      <c r="BW206" s="29">
        <f>IF(AND(ISBLANK(CatTemplate[[#This Row],[Eq. unit cost]]),ISBLANK(CatTemplate[[#This Row],[Cons. unit cost]]),ISBLANK(CatTemplate[[#This Row],[Oth. unit cost]])), 0, IF(getUnitEffort =0,1,getUnitEffort) * CatTemplate[[#This Row],[Year11]])</f>
        <v>0</v>
      </c>
      <c r="BX206" s="29">
        <f>IF(AND(ISBLANK(CatTemplate[[#This Row],[Eq. unit cost]]),ISBLANK(CatTemplate[[#This Row],[Cons. unit cost]]),ISBLANK(CatTemplate[[#This Row],[Oth. unit cost]])), 0, IF(getUnitEffort =0,1,getUnitEffort) * CatTemplate[[#This Row],[Year12]])</f>
        <v>0</v>
      </c>
      <c r="BY206" s="29">
        <f>IF(AND(ISBLANK(CatTemplate[[#This Row],[Eq. unit cost]]),ISBLANK(CatTemplate[[#This Row],[Cons. unit cost]]),ISBLANK(CatTemplate[[#This Row],[Oth. unit cost]])), 0, IF(getUnitEffort =0,1,getUnitEffort) * CatTemplate[[#This Row],[Year13]])</f>
        <v>0</v>
      </c>
      <c r="BZ206" s="29">
        <f>IF(AND(ISBLANK(CatTemplate[[#This Row],[Eq. unit cost]]),ISBLANK(CatTemplate[[#This Row],[Cons. unit cost]]),ISBLANK(CatTemplate[[#This Row],[Oth. unit cost]])), 0, IF(getUnitEffort =0,1,getUnitEffort) * CatTemplate[[#This Row],[Year14]])</f>
        <v>0</v>
      </c>
      <c r="CA206" s="29">
        <f>IF(AND(ISBLANK(CatTemplate[[#This Row],[Eq. unit cost]]),ISBLANK(CatTemplate[[#This Row],[Cons. unit cost]]),ISBLANK(CatTemplate[[#This Row],[Oth. unit cost]])), 0, IF(getUnitEffort =0,1,getUnitEffort) * CatTemplate[[#This Row],[Year15]])</f>
        <v>0</v>
      </c>
      <c r="CB206" s="29">
        <f>IF(AND(ISBLANK(CatTemplate[[#This Row],[Eq. unit cost]]),ISBLANK(CatTemplate[[#This Row],[Cons. unit cost]]),ISBLANK(CatTemplate[[#This Row],[Oth. unit cost]])), 0, IF(getUnitEffort =0,1,getUnitEffort) * CatTemplate[[#This Row],[Year16]])</f>
        <v>0</v>
      </c>
      <c r="CC206" s="29">
        <f>IF(AND(ISBLANK(CatTemplate[[#This Row],[Eq. unit cost]]),ISBLANK(CatTemplate[[#This Row],[Cons. unit cost]]),ISBLANK(CatTemplate[[#This Row],[Oth. unit cost]])), 0, IF(getUnitEffort =0,1,getUnitEffort) * CatTemplate[[#This Row],[Year17]])</f>
        <v>0</v>
      </c>
      <c r="CD206" s="29">
        <f>IF(AND(ISBLANK(CatTemplate[[#This Row],[Eq. unit cost]]),ISBLANK(CatTemplate[[#This Row],[Cons. unit cost]]),ISBLANK(CatTemplate[[#This Row],[Oth. unit cost]])), 0, IF(getUnitEffort =0,1,getUnitEffort) * CatTemplate[[#This Row],[Year18]])</f>
        <v>0</v>
      </c>
      <c r="CE206" s="29">
        <f>IF(AND(ISBLANK(CatTemplate[[#This Row],[Eq. unit cost]]),ISBLANK(CatTemplate[[#This Row],[Cons. unit cost]]),ISBLANK(CatTemplate[[#This Row],[Oth. unit cost]])), 0, IF(getUnitEffort =0,1,getUnitEffort) * CatTemplate[[#This Row],[Year19]])</f>
        <v>0</v>
      </c>
      <c r="CF206" s="29">
        <f>IF(AND(ISBLANK(CatTemplate[[#This Row],[Eq. unit cost]]),ISBLANK(CatTemplate[[#This Row],[Cons. unit cost]]),ISBLANK(CatTemplate[[#This Row],[Oth. unit cost]])), 0, IF(getUnitEffort =0,1,getUnitEffort) * CatTemplate[[#This Row],[Year20]])</f>
        <v>0</v>
      </c>
      <c r="CG206" s="45">
        <f>SUM(CatTemplate[[#This Row],[Q1]:[Q20]])</f>
        <v>0</v>
      </c>
      <c r="CH206" s="29">
        <f>IF(ISBLANK(CatTemplate[[#This Row],[St. unit effort]]),0,(CatTemplate[[#This Row],[St. unit effort]] * CatTemplate[[#This Row],[Year1]]))</f>
        <v>0</v>
      </c>
      <c r="CI206" s="29">
        <f>IF(ISBLANK(CatTemplate[[#This Row],[St. unit effort]]),0,(CatTemplate[[#This Row],[St. unit effort]] * CatTemplate[[#This Row],[Year2]]))</f>
        <v>0</v>
      </c>
      <c r="CJ206" s="29">
        <f>IF(ISBLANK(CatTemplate[[#This Row],[St. unit effort]]),0,(CatTemplate[[#This Row],[St. unit effort]] * CatTemplate[[#This Row],[Year3]]))</f>
        <v>0</v>
      </c>
      <c r="CK206" s="29">
        <f>IF(ISBLANK(CatTemplate[[#This Row],[St. unit effort]]),0,(CatTemplate[[#This Row],[St. unit effort]] * CatTemplate[[#This Row],[Year4]]))</f>
        <v>0</v>
      </c>
      <c r="CL206" s="29">
        <f>IF(ISBLANK(CatTemplate[[#This Row],[St. unit effort]]),0,(CatTemplate[[#This Row],[St. unit effort]] * CatTemplate[[#This Row],[Year5]]))</f>
        <v>0</v>
      </c>
      <c r="CM206" s="29">
        <f>IF(ISBLANK(CatTemplate[[#This Row],[St. unit effort]]),0,(CatTemplate[[#This Row],[St. unit effort]] * CatTemplate[[#This Row],[Year6]]))</f>
        <v>0</v>
      </c>
      <c r="CN206" s="29">
        <f>IF(ISBLANK(CatTemplate[[#This Row],[St. unit effort]]),0,(CatTemplate[[#This Row],[St. unit effort]] * CatTemplate[[#This Row],[Year7]]))</f>
        <v>0</v>
      </c>
      <c r="CO206" s="29">
        <f>IF(ISBLANK(CatTemplate[[#This Row],[St. unit effort]]),0,(CatTemplate[[#This Row],[St. unit effort]] * CatTemplate[[#This Row],[Year8]]))</f>
        <v>0</v>
      </c>
      <c r="CP206" s="29">
        <f>IF(ISBLANK(CatTemplate[[#This Row],[St. unit effort]]),0,(CatTemplate[[#This Row],[St. unit effort]] * CatTemplate[[#This Row],[Year9]]))</f>
        <v>0</v>
      </c>
      <c r="CQ206" s="29">
        <f>IF(ISBLANK(CatTemplate[[#This Row],[St. unit effort]]),0,(CatTemplate[[#This Row],[St. unit effort]] * CatTemplate[[#This Row],[Year10]]))</f>
        <v>0</v>
      </c>
      <c r="CR206" s="29">
        <f>IF(ISBLANK(CatTemplate[[#This Row],[St. unit effort]]),0,(CatTemplate[[#This Row],[St. unit effort]] * CatTemplate[[#This Row],[Year11]]))</f>
        <v>0</v>
      </c>
      <c r="CS206" s="29">
        <f>IF(ISBLANK(CatTemplate[[#This Row],[St. unit effort]]),0,(CatTemplate[[#This Row],[St. unit effort]] * CatTemplate[[#This Row],[Year12]]))</f>
        <v>0</v>
      </c>
      <c r="CT206" s="29">
        <f>IF(ISBLANK(CatTemplate[[#This Row],[St. unit effort]]),0,(CatTemplate[[#This Row],[St. unit effort]] * CatTemplate[[#This Row],[Year13]]))</f>
        <v>0</v>
      </c>
      <c r="CU206" s="29">
        <f>IF(ISBLANK(CatTemplate[[#This Row],[St. unit effort]]),0,(CatTemplate[[#This Row],[St. unit effort]] * CatTemplate[[#This Row],[Year14]]))</f>
        <v>0</v>
      </c>
      <c r="CV206" s="29">
        <f>IF(ISBLANK(CatTemplate[[#This Row],[St. unit effort]]),0,(CatTemplate[[#This Row],[St. unit effort]] * CatTemplate[[#This Row],[Year15]]))</f>
        <v>0</v>
      </c>
      <c r="CW206" s="29">
        <f>IF(ISBLANK(CatTemplate[[#This Row],[St. unit effort]]),0,(CatTemplate[[#This Row],[St. unit effort]] * CatTemplate[[#This Row],[Year16]]))</f>
        <v>0</v>
      </c>
      <c r="CX206" s="29">
        <f>IF(ISBLANK(CatTemplate[[#This Row],[St. unit effort]]),0,(CatTemplate[[#This Row],[St. unit effort]] * CatTemplate[[#This Row],[Year17]]))</f>
        <v>0</v>
      </c>
      <c r="CY206" s="29">
        <f>IF(ISBLANK(CatTemplate[[#This Row],[St. unit effort]]),0,(CatTemplate[[#This Row],[St. unit effort]] * CatTemplate[[#This Row],[Year18]]))</f>
        <v>0</v>
      </c>
      <c r="CZ206" s="29">
        <f>IF(ISBLANK(CatTemplate[[#This Row],[St. unit effort]]),0,(CatTemplate[[#This Row],[St. unit effort]] * CatTemplate[[#This Row],[Year19]]))</f>
        <v>0</v>
      </c>
      <c r="DA206" s="29">
        <f>IF(ISBLANK(CatTemplate[[#This Row],[St. unit effort]]),0,(CatTemplate[[#This Row],[St. unit effort]] * CatTemplate[[#This Row],[Year20]]))</f>
        <v>0</v>
      </c>
      <c r="DB206" s="57">
        <f>IF(ISBLANK(CatTemplate[[#This Row],[St. unit effort]]),0,(CatTemplate[[#This Row],[St. unit effort]] * CatTemplate[[#This Row],[Year1]])*8/ParRatePM)</f>
        <v>0</v>
      </c>
      <c r="DC206" s="57">
        <f>IF(ISBLANK(CatTemplate[[#This Row],[St. unit effort]]),0,(CatTemplate[[#This Row],[St. unit effort]] * CatTemplate[[#This Row],[Year2]])*8/ParRatePM)</f>
        <v>0</v>
      </c>
      <c r="DD206" s="57">
        <f>IF(ISBLANK(CatTemplate[[#This Row],[St. unit effort]]),0,(CatTemplate[[#This Row],[St. unit effort]] * CatTemplate[[#This Row],[Year3]])*8/ParRatePM)</f>
        <v>0</v>
      </c>
      <c r="DE206" s="57">
        <f>IF(ISBLANK(CatTemplate[[#This Row],[St. unit effort]]),0,(CatTemplate[[#This Row],[St. unit effort]] * CatTemplate[[#This Row],[Year4]])*8/ParRatePM)</f>
        <v>0</v>
      </c>
      <c r="DF206" s="57">
        <f>IF(ISBLANK(CatTemplate[[#This Row],[St. unit effort]]),0,(CatTemplate[[#This Row],[St. unit effort]] * CatTemplate[[#This Row],[Year5]])*8/ParRatePM)</f>
        <v>0</v>
      </c>
      <c r="DG206" s="57">
        <f>IF(ISBLANK(CatTemplate[[#This Row],[St. unit effort]]),0,(CatTemplate[[#This Row],[St. unit effort]] * CatTemplate[[#This Row],[Year6]])*8/ParRatePM)</f>
        <v>0</v>
      </c>
      <c r="DH206" s="57">
        <f>IF(ISBLANK(CatTemplate[[#This Row],[St. unit effort]]),0,(CatTemplate[[#This Row],[St. unit effort]] * CatTemplate[[#This Row],[Year7]])*8/ParRatePM)</f>
        <v>0</v>
      </c>
      <c r="DI206" s="57">
        <f>IF(ISBLANK(CatTemplate[[#This Row],[St. unit effort]]),0,(CatTemplate[[#This Row],[St. unit effort]] * CatTemplate[[#This Row],[Year8]])*8/ParRatePM)</f>
        <v>0</v>
      </c>
      <c r="DJ206" s="57">
        <f>IF(ISBLANK(CatTemplate[[#This Row],[St. unit effort]]),0,(CatTemplate[[#This Row],[St. unit effort]] * CatTemplate[[#This Row],[Year9]])*8/ParRatePM)</f>
        <v>0</v>
      </c>
      <c r="DK206" s="57">
        <f>IF(ISBLANK(CatTemplate[[#This Row],[St. unit effort]]),0,(CatTemplate[[#This Row],[St. unit effort]] * CatTemplate[[#This Row],[Year10]])*8/ParRatePM)</f>
        <v>0</v>
      </c>
      <c r="DL206" s="57">
        <f>IF(ISBLANK(CatTemplate[[#This Row],[St. unit effort]]),0,(CatTemplate[[#This Row],[St. unit effort]] * CatTemplate[[#This Row],[Year11]])*8/ParRatePM)</f>
        <v>0</v>
      </c>
      <c r="DM206" s="57">
        <f>IF(ISBLANK(CatTemplate[[#This Row],[St. unit effort]]),0,(CatTemplate[[#This Row],[St. unit effort]] * CatTemplate[[#This Row],[Year12]])*8/ParRatePM)</f>
        <v>0</v>
      </c>
      <c r="DN206" s="57">
        <f>IF(ISBLANK(CatTemplate[[#This Row],[St. unit effort]]),0,(CatTemplate[[#This Row],[St. unit effort]] * CatTemplate[[#This Row],[Year13]])*8/ParRatePM)</f>
        <v>0</v>
      </c>
      <c r="DO206" s="57">
        <f>IF(ISBLANK(CatTemplate[[#This Row],[St. unit effort]]),0,(CatTemplate[[#This Row],[St. unit effort]] * CatTemplate[[#This Row],[Year14]])*8/ParRatePM)</f>
        <v>0</v>
      </c>
      <c r="DP206" s="57">
        <f>IF(ISBLANK(CatTemplate[[#This Row],[St. unit effort]]),0,(CatTemplate[[#This Row],[St. unit effort]] * CatTemplate[[#This Row],[Year15]])*8/ParRatePM)</f>
        <v>0</v>
      </c>
      <c r="DQ206" s="57">
        <f>IF(ISBLANK(CatTemplate[[#This Row],[St. unit effort]]),0,(CatTemplate[[#This Row],[St. unit effort]] * CatTemplate[[#This Row],[Year16]])*8/ParRatePM)</f>
        <v>0</v>
      </c>
      <c r="DR206" s="57">
        <f>IF(ISBLANK(CatTemplate[[#This Row],[St. unit effort]]),0,(CatTemplate[[#This Row],[St. unit effort]] * CatTemplate[[#This Row],[Year17]])*8/ParRatePM)</f>
        <v>0</v>
      </c>
      <c r="DS206" s="57">
        <f>IF(ISBLANK(CatTemplate[[#This Row],[St. unit effort]]),0,(CatTemplate[[#This Row],[St. unit effort]] * CatTemplate[[#This Row],[Year18]])*8/ParRatePM)</f>
        <v>0</v>
      </c>
      <c r="DT206" s="57">
        <f>IF(ISBLANK(CatTemplate[[#This Row],[St. unit effort]]),0,(CatTemplate[[#This Row],[St. unit effort]] * CatTemplate[[#This Row],[Year19]])*8/ParRatePM)</f>
        <v>0</v>
      </c>
      <c r="DU206" s="57">
        <f>IF(ISBLANK(CatTemplate[[#This Row],[St. unit effort]]),0,(CatTemplate[[#This Row],[St. unit effort]] * CatTemplate[[#This Row],[Year20]])*8/ParRatePM)</f>
        <v>0</v>
      </c>
      <c r="DV206" s="54">
        <f>SUM(CatTemplate[[#This Row],[PM1]:[PM20]])</f>
        <v>0</v>
      </c>
      <c r="DW206" s="56">
        <f t="shared" si="69"/>
        <v>0</v>
      </c>
      <c r="DX206" s="56">
        <f t="shared" si="69"/>
        <v>0</v>
      </c>
      <c r="DY206" s="56">
        <f t="shared" si="69"/>
        <v>0</v>
      </c>
      <c r="DZ206" s="56">
        <f t="shared" si="69"/>
        <v>0</v>
      </c>
      <c r="EA206" s="56">
        <f t="shared" si="69"/>
        <v>0</v>
      </c>
      <c r="EB206" s="56">
        <f t="shared" si="69"/>
        <v>0</v>
      </c>
      <c r="EC206" s="56">
        <f t="shared" si="69"/>
        <v>0</v>
      </c>
      <c r="ED206" s="56">
        <f t="shared" si="69"/>
        <v>0</v>
      </c>
      <c r="EE206" s="56">
        <f t="shared" si="69"/>
        <v>0</v>
      </c>
      <c r="EF206" s="56">
        <f t="shared" si="69"/>
        <v>0</v>
      </c>
      <c r="EG206" s="56">
        <f t="shared" si="69"/>
        <v>0</v>
      </c>
      <c r="EH206" s="56">
        <f t="shared" si="69"/>
        <v>0</v>
      </c>
      <c r="EI206" s="56">
        <f t="shared" si="69"/>
        <v>0</v>
      </c>
      <c r="EJ206" s="56">
        <f t="shared" si="69"/>
        <v>0</v>
      </c>
      <c r="EK206" s="56">
        <f t="shared" si="69"/>
        <v>0</v>
      </c>
      <c r="EL206" s="56">
        <f t="shared" si="69"/>
        <v>0</v>
      </c>
      <c r="EM206" s="56">
        <f t="shared" si="67"/>
        <v>0</v>
      </c>
      <c r="EN206" s="56">
        <f t="shared" si="67"/>
        <v>0</v>
      </c>
      <c r="EO206" s="56">
        <f t="shared" si="67"/>
        <v>0</v>
      </c>
      <c r="EP206" s="56">
        <f t="shared" si="67"/>
        <v>0</v>
      </c>
      <c r="EQ206" s="30">
        <f>CatTemplate[[#This Row],[Eq. unit cost]] * CatTemplate[[#This Row],[Eq. quantity]]</f>
        <v>0</v>
      </c>
      <c r="ER206" s="30">
        <f>CatTemplate[[#This Row],[Cons. unit cost]] *CatTemplate[[#This Row],[Cons. quantity]]</f>
        <v>0</v>
      </c>
      <c r="ES206" s="30">
        <f>CatTemplate[[#This Row],[Oth. unit cost]] *CatTemplate[[#This Row],[Oth. quantity]]</f>
        <v>0</v>
      </c>
      <c r="ET206" s="55">
        <f>SUM(CatTemplate[[#This Row],[CO1]:[CO20]])</f>
        <v>0</v>
      </c>
      <c r="EU206" s="56">
        <f t="shared" si="70"/>
        <v>0</v>
      </c>
      <c r="EV206" s="56">
        <f t="shared" si="70"/>
        <v>0</v>
      </c>
      <c r="EW206" s="56">
        <f t="shared" si="70"/>
        <v>0</v>
      </c>
      <c r="EX206" s="56">
        <f t="shared" si="70"/>
        <v>0</v>
      </c>
      <c r="EY206" s="56">
        <f t="shared" si="70"/>
        <v>0</v>
      </c>
      <c r="EZ206" s="56">
        <f t="shared" si="70"/>
        <v>0</v>
      </c>
      <c r="FA206" s="56">
        <f t="shared" si="70"/>
        <v>0</v>
      </c>
      <c r="FB206" s="56">
        <f t="shared" si="70"/>
        <v>0</v>
      </c>
      <c r="FC206" s="56">
        <f t="shared" si="70"/>
        <v>0</v>
      </c>
      <c r="FD206" s="56">
        <f t="shared" si="70"/>
        <v>0</v>
      </c>
      <c r="FE206" s="56">
        <f t="shared" si="70"/>
        <v>0</v>
      </c>
      <c r="FF206" s="56">
        <f t="shared" si="70"/>
        <v>0</v>
      </c>
      <c r="FG206" s="56">
        <f t="shared" si="70"/>
        <v>0</v>
      </c>
      <c r="FH206" s="56">
        <f t="shared" si="70"/>
        <v>0</v>
      </c>
      <c r="FI206" s="56">
        <f t="shared" si="70"/>
        <v>0</v>
      </c>
      <c r="FJ206" s="56">
        <f t="shared" si="70"/>
        <v>0</v>
      </c>
      <c r="FK206" s="56">
        <f t="shared" si="68"/>
        <v>0</v>
      </c>
      <c r="FL206" s="56">
        <f t="shared" si="68"/>
        <v>0</v>
      </c>
      <c r="FM206" s="56">
        <f t="shared" si="68"/>
        <v>0</v>
      </c>
      <c r="FN206" s="56">
        <f t="shared" si="68"/>
        <v>0</v>
      </c>
      <c r="FO206" s="58">
        <f>SUM(CatTemplate[[#This Row],[CS1]:[CS20]])</f>
        <v>0</v>
      </c>
      <c r="FP206" s="59">
        <f>CatTemplate[[#This Row],[Total Oth. cost]]+CatTemplate[[#This Row],[Total St. Cost]]</f>
        <v>0</v>
      </c>
      <c r="FQ206" s="33" t="e">
        <f t="shared" si="71"/>
        <v>#VALUE!</v>
      </c>
      <c r="FR206" s="33" t="e">
        <f t="shared" si="72"/>
        <v>#VALUE!</v>
      </c>
      <c r="FS206" s="30" t="e">
        <f>(CatTemplate[[#This Row],[CO1]] + CatTemplate[[#This Row],[CS1]]) * (1 + getRateOHFinal) * getRateMarkupFinal</f>
        <v>#VALUE!</v>
      </c>
      <c r="FT206" s="30" t="e">
        <f>(CatTemplate[[#This Row],[CO2]] + CatTemplate[[#This Row],[CS2]]) * (1 + getRateOHFinal) * getRateMarkupFinal</f>
        <v>#VALUE!</v>
      </c>
      <c r="FU206" s="30" t="e">
        <f>(CatTemplate[[#This Row],[CO3]] + CatTemplate[[#This Row],[CS3]]) * (1 + getRateOHFinal) * getRateMarkupFinal</f>
        <v>#VALUE!</v>
      </c>
      <c r="FV206" s="30" t="e">
        <f>(CatTemplate[[#This Row],[CO4]] + CatTemplate[[#This Row],[CS4]]) * (1 + getRateOHFinal) * getRateMarkupFinal</f>
        <v>#VALUE!</v>
      </c>
      <c r="FW206" s="30" t="e">
        <f>(CatTemplate[[#This Row],[CO5]] + CatTemplate[[#This Row],[CS5]]) * (1 + getRateOHFinal) * getRateMarkupFinal</f>
        <v>#VALUE!</v>
      </c>
      <c r="FX206" s="30" t="e">
        <f>(CatTemplate[[#This Row],[CO6]] + CatTemplate[[#This Row],[CS6]]) * (1 + getRateOHFinal) * getRateMarkupFinal</f>
        <v>#VALUE!</v>
      </c>
      <c r="FY206" s="30" t="e">
        <f>(CatTemplate[[#This Row],[CO7]] + CatTemplate[[#This Row],[CS7]]) * (1 + getRateOHFinal) * getRateMarkupFinal</f>
        <v>#VALUE!</v>
      </c>
      <c r="FZ206" s="30" t="e">
        <f>(CatTemplate[[#This Row],[CO8]] + CatTemplate[[#This Row],[CS8]]) * (1 + getRateOHFinal) * getRateMarkupFinal</f>
        <v>#VALUE!</v>
      </c>
      <c r="GA206" s="30" t="e">
        <f>(CatTemplate[[#This Row],[CO9]] + CatTemplate[[#This Row],[CS9]]) * (1 + getRateOHFinal) * getRateMarkupFinal</f>
        <v>#VALUE!</v>
      </c>
      <c r="GB206" s="30" t="e">
        <f>(CatTemplate[[#This Row],[CO10]] + CatTemplate[[#This Row],[CS10]]) * (1 + getRateOHFinal) * getRateMarkupFinal</f>
        <v>#VALUE!</v>
      </c>
      <c r="GC206" s="30" t="e">
        <f>(CatTemplate[[#This Row],[CO11]] + CatTemplate[[#This Row],[CS11]]) * (1 + getRateOHFinal) * getRateMarkupFinal</f>
        <v>#VALUE!</v>
      </c>
      <c r="GD206" s="30" t="e">
        <f>(CatTemplate[[#This Row],[CO12]] + CatTemplate[[#This Row],[CS12]]) * (1 + getRateOHFinal) * getRateMarkupFinal</f>
        <v>#VALUE!</v>
      </c>
      <c r="GE206" s="30" t="e">
        <f>(CatTemplate[[#This Row],[CO13]] + CatTemplate[[#This Row],[CS13]]) * (1 + getRateOHFinal) * getRateMarkupFinal</f>
        <v>#VALUE!</v>
      </c>
      <c r="GF206" s="30" t="e">
        <f>(CatTemplate[[#This Row],[CO14]] + CatTemplate[[#This Row],[CS14]]) * (1 + getRateOHFinal) * getRateMarkupFinal</f>
        <v>#VALUE!</v>
      </c>
      <c r="GG206" s="30" t="e">
        <f>(CatTemplate[[#This Row],[CO15]] + CatTemplate[[#This Row],[CS15]]) * (1 + getRateOHFinal) * getRateMarkupFinal</f>
        <v>#VALUE!</v>
      </c>
      <c r="GH206" s="30" t="e">
        <f>(CatTemplate[[#This Row],[CO16]] + CatTemplate[[#This Row],[CS16]]) * (1 + getRateOHFinal) * getRateMarkupFinal</f>
        <v>#VALUE!</v>
      </c>
      <c r="GI206" s="30" t="e">
        <f>(CatTemplate[[#This Row],[CO17]] + CatTemplate[[#This Row],[CS17]]) * (1 + getRateOHFinal) * getRateMarkupFinal</f>
        <v>#VALUE!</v>
      </c>
      <c r="GJ206" s="30" t="e">
        <f>(CatTemplate[[#This Row],[CO18]] + CatTemplate[[#This Row],[CS18]]) * (1 + getRateOHFinal) * getRateMarkupFinal</f>
        <v>#VALUE!</v>
      </c>
      <c r="GK206" s="30" t="e">
        <f>(CatTemplate[[#This Row],[CO19]] + CatTemplate[[#This Row],[CS19]]) * (1 + getRateOHFinal) * getRateMarkupFinal</f>
        <v>#VALUE!</v>
      </c>
      <c r="GL206" s="30" t="e">
        <f>(CatTemplate[[#This Row],[CO20]] + CatTemplate[[#This Row],[CS20]]) * (1 + getRateOHFinal) * getRateMarkupFinal</f>
        <v>#VALUE!</v>
      </c>
      <c r="GM206" s="30" t="e">
        <f t="shared" si="73"/>
        <v>#VALUE!</v>
      </c>
      <c r="GN206" s="30" t="e">
        <f t="shared" si="74"/>
        <v>#VALUE!</v>
      </c>
      <c r="GO206" s="30" t="e">
        <f t="shared" si="75"/>
        <v>#VALUE!</v>
      </c>
      <c r="GP206" s="30" t="e">
        <f t="shared" si="76"/>
        <v>#VALUE!</v>
      </c>
      <c r="GQ206" s="30" t="e">
        <f>(CatTemplate[[#This Row],[CO1]]+CatTemplate[[#This Row],[CS1]]) * (1+ getRateOHFinal) * (1 + getRateMarkupFinal)</f>
        <v>#VALUE!</v>
      </c>
      <c r="GR206" s="30" t="e">
        <f>(CatTemplate[[#This Row],[CO2]]+CatTemplate[[#This Row],[CS2]]) * (1+ getRateOHFinal) * (1 + getRateMarkupFinal)</f>
        <v>#VALUE!</v>
      </c>
      <c r="GS206" s="30" t="e">
        <f>(CatTemplate[[#This Row],[CO3]]+CatTemplate[[#This Row],[CS3]]) * (1+ getRateOHFinal) * (1 + getRateMarkupFinal)</f>
        <v>#VALUE!</v>
      </c>
      <c r="GT206" s="30" t="e">
        <f>(CatTemplate[[#This Row],[CO4]]+CatTemplate[[#This Row],[CS4]]) * (1+ getRateOHFinal) * (1 + getRateMarkupFinal)</f>
        <v>#VALUE!</v>
      </c>
      <c r="GU206" s="30" t="e">
        <f>(CatTemplate[[#This Row],[CO5]]+CatTemplate[[#This Row],[CS5]]) * (1+ getRateOHFinal) * (1 + getRateMarkupFinal)</f>
        <v>#VALUE!</v>
      </c>
      <c r="GV206" s="30" t="e">
        <f>(CatTemplate[[#This Row],[CO6]]+CatTemplate[[#This Row],[CS6]]) * (1+ getRateOHFinal) * (1 + getRateMarkupFinal)</f>
        <v>#VALUE!</v>
      </c>
      <c r="GW206" s="30" t="e">
        <f>(CatTemplate[[#This Row],[CO7]]+CatTemplate[[#This Row],[CS7]]) * (1+ getRateOHFinal) * (1 + getRateMarkupFinal)</f>
        <v>#VALUE!</v>
      </c>
      <c r="GX206" s="30" t="e">
        <f>(CatTemplate[[#This Row],[CO8]]+CatTemplate[[#This Row],[CS8]]) * (1+ getRateOHFinal) * (1 + getRateMarkupFinal)</f>
        <v>#VALUE!</v>
      </c>
      <c r="GY206" s="30" t="e">
        <f>(CatTemplate[[#This Row],[CO9]]+CatTemplate[[#This Row],[CS9]]) * (1+ getRateOHFinal) * (1 + getRateMarkupFinal)</f>
        <v>#VALUE!</v>
      </c>
      <c r="GZ206" s="30" t="e">
        <f>(CatTemplate[[#This Row],[CO10]]+CatTemplate[[#This Row],[CS10]]) * (1+ getRateOHFinal) * (1 + getRateMarkupFinal)</f>
        <v>#VALUE!</v>
      </c>
      <c r="HA206" s="30" t="e">
        <f>(CatTemplate[[#This Row],[CO11]]+CatTemplate[[#This Row],[CS11]]) * (1+ getRateOHFinal) * (1 + getRateMarkupFinal)</f>
        <v>#VALUE!</v>
      </c>
      <c r="HB206" s="30" t="e">
        <f>(CatTemplate[[#This Row],[CO12]]+CatTemplate[[#This Row],[CS12]]) * (1+ getRateOHFinal) * (1 + getRateMarkupFinal)</f>
        <v>#VALUE!</v>
      </c>
      <c r="HC206" s="30" t="e">
        <f>(CatTemplate[[#This Row],[CO13]]+CatTemplate[[#This Row],[CS13]]) * (1+ getRateOHFinal) * (1 + getRateMarkupFinal)</f>
        <v>#VALUE!</v>
      </c>
      <c r="HD206" s="30" t="e">
        <f>(CatTemplate[[#This Row],[CO14]]+CatTemplate[[#This Row],[CS14]]) * (1+ getRateOHFinal) * (1 + getRateMarkupFinal)</f>
        <v>#VALUE!</v>
      </c>
      <c r="HE206" s="30" t="e">
        <f>(CatTemplate[[#This Row],[CO15]]+CatTemplate[[#This Row],[CS15]]) * (1+ getRateOHFinal) * (1 + getRateMarkupFinal)</f>
        <v>#VALUE!</v>
      </c>
      <c r="HF206" s="30" t="e">
        <f>(CatTemplate[[#This Row],[CO16]]+CatTemplate[[#This Row],[CS16]]) * (1+ getRateOHFinal) * (1 + getRateMarkupFinal)</f>
        <v>#VALUE!</v>
      </c>
      <c r="HG206" s="30" t="e">
        <f>(CatTemplate[[#This Row],[CO17]]+CatTemplate[[#This Row],[CS17]]) * (1+ getRateOHFinal) * (1 + getRateMarkupFinal)</f>
        <v>#VALUE!</v>
      </c>
      <c r="HH206" s="30" t="e">
        <f>(CatTemplate[[#This Row],[CO18]]+CatTemplate[[#This Row],[CS18]]) * (1+ getRateOHFinal) * (1 + getRateMarkupFinal)</f>
        <v>#VALUE!</v>
      </c>
      <c r="HI206" s="30" t="e">
        <f>(CatTemplate[[#This Row],[CO19]]+CatTemplate[[#This Row],[CS19]]) * (1+ getRateOHFinal) * (1 + getRateMarkupFinal)</f>
        <v>#VALUE!</v>
      </c>
      <c r="HJ206" s="30" t="e">
        <f>(CatTemplate[[#This Row],[CO20]]+CatTemplate[[#This Row],[CS20]]) * (1+ getRateOHFinal) * (1 + getRateMarkupFinal)</f>
        <v>#VALUE!</v>
      </c>
      <c r="HK206" s="39" t="e">
        <f>CatTemplate[[#This Row],[Total cost]]+CatTemplate[[#This Row],[OH Amount]]+CatTemplate[[#This Row],[Markup]]</f>
        <v>#VALUE!</v>
      </c>
      <c r="HL206" s="63">
        <f>IF(CatTemplate[[#This Row],[Units]]="Days",CatTemplate[[#This Row],[Project quantity]]*CatTemplate[[#This Row],[St. unit effort]],CatTemplate[[#This Row],[Project quantity]])</f>
        <v>0</v>
      </c>
      <c r="HM206" s="287">
        <f>IFERROR(CatTemplate[[#This Row],[Total Price]]/(CatTemplate[[#This Row],[Final Quantity]]),0)</f>
        <v>0</v>
      </c>
      <c r="HN206" s="261"/>
    </row>
    <row r="207" spans="2:222" x14ac:dyDescent="0.2">
      <c r="B207" s="9" t="s">
        <v>106</v>
      </c>
      <c r="C207" s="23">
        <v>4</v>
      </c>
      <c r="D207" s="10" t="s">
        <v>175</v>
      </c>
      <c r="E207" s="25">
        <v>1</v>
      </c>
      <c r="F207" s="19" t="s">
        <v>103</v>
      </c>
      <c r="G207" s="27">
        <v>12</v>
      </c>
      <c r="H207" s="18" t="s">
        <v>436</v>
      </c>
      <c r="I207" s="18"/>
      <c r="J207" s="15" t="s">
        <v>253</v>
      </c>
      <c r="K207" s="15"/>
      <c r="L207" s="15" t="s">
        <v>422</v>
      </c>
      <c r="M207" s="15" t="s">
        <v>207</v>
      </c>
      <c r="N207" s="15" t="s">
        <v>858</v>
      </c>
      <c r="O207" s="320"/>
      <c r="P207" s="71"/>
      <c r="Q207" s="108"/>
      <c r="R207" s="73"/>
      <c r="S207" s="97"/>
      <c r="T207" s="100">
        <f>getEqUnitCost</f>
        <v>0</v>
      </c>
      <c r="U207" s="73">
        <f>getEqUnitEffort</f>
        <v>0</v>
      </c>
      <c r="V207" s="101">
        <f>getEqQuantity</f>
        <v>0</v>
      </c>
      <c r="W207" s="320"/>
      <c r="X207" s="100">
        <f>getConsUnitCost</f>
        <v>0</v>
      </c>
      <c r="Y207" s="73">
        <f>getConsUnitEffort</f>
        <v>0</v>
      </c>
      <c r="Z207" s="14">
        <f>getConsQuantity</f>
        <v>0</v>
      </c>
      <c r="AA207" s="320"/>
      <c r="AB207" s="72"/>
      <c r="AC207" s="112"/>
      <c r="AD207" s="14">
        <f>getOthQuantity</f>
        <v>0</v>
      </c>
      <c r="AE207" s="320"/>
      <c r="AF207" s="28" t="str">
        <f>IF(ISBLANK(CatTemplate[[#This Row],[Resource type]]),"",CatTemplate[[#This Row],[Resource type]])</f>
        <v>BioRep Operator</v>
      </c>
      <c r="AG207" s="242">
        <f>getStaffUnitCost</f>
        <v>374.09540909748296</v>
      </c>
      <c r="AH207" s="113">
        <f>getStaffUnitEffort</f>
        <v>0</v>
      </c>
      <c r="AI207" s="40">
        <f>getStaffQuantity</f>
        <v>0</v>
      </c>
      <c r="AJ207" s="41">
        <f>CatTemplate[[#This Row],[St. quantity]]*8/ParRatePM</f>
        <v>0</v>
      </c>
      <c r="AK207" s="320"/>
      <c r="AL207" s="53" t="str">
        <f>CatTemplate[[#This Row],[Item type]]</f>
        <v>Items</v>
      </c>
      <c r="AM207" s="12">
        <f>SUM(CatTemplate[[#This Row],[Year1]:[Year20]])</f>
        <v>0</v>
      </c>
      <c r="AN207" s="52"/>
      <c r="AO207" s="52"/>
      <c r="AP207" s="52"/>
      <c r="AQ207" s="8"/>
      <c r="AR207" s="8"/>
      <c r="AS207" s="8"/>
      <c r="AT207" s="8"/>
      <c r="AU207" s="8"/>
      <c r="AV207" s="8"/>
      <c r="AW207" s="8"/>
      <c r="AX207" s="8"/>
      <c r="AY207" s="8"/>
      <c r="AZ207" s="8"/>
      <c r="BA207" s="8"/>
      <c r="BB207" s="8"/>
      <c r="BC207" s="8"/>
      <c r="BD207" s="8"/>
      <c r="BE207" s="8"/>
      <c r="BF207" s="8"/>
      <c r="BG207" s="36"/>
      <c r="BH207" s="320"/>
      <c r="BI207" s="37" t="str">
        <f>getCostCategory</f>
        <v>06 Operating costs</v>
      </c>
      <c r="BJ207" s="37" t="str">
        <f>getSection</f>
        <v>04 Transport</v>
      </c>
      <c r="BK207" s="32" t="str">
        <f>getObject</f>
        <v>Transport</v>
      </c>
      <c r="BL207" s="30">
        <f>IFERROR(getUnitCost * IF(CatTemplate[[#This Row],[Cost Category Comp.]]="01 Staff costs", 1,1),0)</f>
        <v>374.09540909748296</v>
      </c>
      <c r="BM207" s="29">
        <f>IF(AND(ISBLANK(CatTemplate[[#This Row],[Eq. unit cost]]),ISBLANK(CatTemplate[[#This Row],[Cons. unit cost]]),ISBLANK(CatTemplate[[#This Row],[Oth. unit cost]])), 0, IF(getUnitEffort =0,1,getUnitEffort) * CatTemplate[[#This Row],[Year1]])</f>
        <v>0</v>
      </c>
      <c r="BN207" s="29">
        <f>IF(AND(ISBLANK(CatTemplate[[#This Row],[Eq. unit cost]]),ISBLANK(CatTemplate[[#This Row],[Cons. unit cost]]),ISBLANK(CatTemplate[[#This Row],[Oth. unit cost]])), 0, IF(getUnitEffort =0,1,getUnitEffort) * CatTemplate[[#This Row],[Year2]])</f>
        <v>0</v>
      </c>
      <c r="BO207" s="29">
        <f>IF(AND(ISBLANK(CatTemplate[[#This Row],[Eq. unit cost]]),ISBLANK(CatTemplate[[#This Row],[Cons. unit cost]]),ISBLANK(CatTemplate[[#This Row],[Oth. unit cost]])), 0, IF(getUnitEffort =0,1,getUnitEffort) * CatTemplate[[#This Row],[Year3]])</f>
        <v>0</v>
      </c>
      <c r="BP207" s="29">
        <f>IF(AND(ISBLANK(CatTemplate[[#This Row],[Eq. unit cost]]),ISBLANK(CatTemplate[[#This Row],[Cons. unit cost]]),ISBLANK(CatTemplate[[#This Row],[Oth. unit cost]])), 0, IF(getUnitEffort =0,1,getUnitEffort) * CatTemplate[[#This Row],[Year4]])</f>
        <v>0</v>
      </c>
      <c r="BQ207" s="29">
        <f>IF(AND(ISBLANK(CatTemplate[[#This Row],[Eq. unit cost]]),ISBLANK(CatTemplate[[#This Row],[Cons. unit cost]]),ISBLANK(CatTemplate[[#This Row],[Oth. unit cost]])), 0, IF(getUnitEffort =0,1,getUnitEffort) * CatTemplate[[#This Row],[Year5]])</f>
        <v>0</v>
      </c>
      <c r="BR207" s="29">
        <f>IF(AND(ISBLANK(CatTemplate[[#This Row],[Eq. unit cost]]),ISBLANK(CatTemplate[[#This Row],[Cons. unit cost]]),ISBLANK(CatTemplate[[#This Row],[Oth. unit cost]])), 0, IF(getUnitEffort =0,1,getUnitEffort) * CatTemplate[[#This Row],[Year6]])</f>
        <v>0</v>
      </c>
      <c r="BS207" s="29">
        <f>IF(AND(ISBLANK(CatTemplate[[#This Row],[Eq. unit cost]]),ISBLANK(CatTemplate[[#This Row],[Cons. unit cost]]),ISBLANK(CatTemplate[[#This Row],[Oth. unit cost]])), 0, IF(getUnitEffort =0,1,getUnitEffort) * CatTemplate[[#This Row],[Year7]])</f>
        <v>0</v>
      </c>
      <c r="BT207" s="29">
        <f>IF(AND(ISBLANK(CatTemplate[[#This Row],[Eq. unit cost]]),ISBLANK(CatTemplate[[#This Row],[Cons. unit cost]]),ISBLANK(CatTemplate[[#This Row],[Oth. unit cost]])), 0, IF(getUnitEffort =0,1,getUnitEffort) * CatTemplate[[#This Row],[Year8]])</f>
        <v>0</v>
      </c>
      <c r="BU207" s="29">
        <f>IF(AND(ISBLANK(CatTemplate[[#This Row],[Eq. unit cost]]),ISBLANK(CatTemplate[[#This Row],[Cons. unit cost]]),ISBLANK(CatTemplate[[#This Row],[Oth. unit cost]])), 0, IF(getUnitEffort =0,1,getUnitEffort) * CatTemplate[[#This Row],[Year9]])</f>
        <v>0</v>
      </c>
      <c r="BV207" s="29">
        <f>IF(AND(ISBLANK(CatTemplate[[#This Row],[Eq. unit cost]]),ISBLANK(CatTemplate[[#This Row],[Cons. unit cost]]),ISBLANK(CatTemplate[[#This Row],[Oth. unit cost]])), 0, IF(getUnitEffort =0,1,getUnitEffort) * CatTemplate[[#This Row],[Year10]])</f>
        <v>0</v>
      </c>
      <c r="BW207" s="29">
        <f>IF(AND(ISBLANK(CatTemplate[[#This Row],[Eq. unit cost]]),ISBLANK(CatTemplate[[#This Row],[Cons. unit cost]]),ISBLANK(CatTemplate[[#This Row],[Oth. unit cost]])), 0, IF(getUnitEffort =0,1,getUnitEffort) * CatTemplate[[#This Row],[Year11]])</f>
        <v>0</v>
      </c>
      <c r="BX207" s="29">
        <f>IF(AND(ISBLANK(CatTemplate[[#This Row],[Eq. unit cost]]),ISBLANK(CatTemplate[[#This Row],[Cons. unit cost]]),ISBLANK(CatTemplate[[#This Row],[Oth. unit cost]])), 0, IF(getUnitEffort =0,1,getUnitEffort) * CatTemplate[[#This Row],[Year12]])</f>
        <v>0</v>
      </c>
      <c r="BY207" s="29">
        <f>IF(AND(ISBLANK(CatTemplate[[#This Row],[Eq. unit cost]]),ISBLANK(CatTemplate[[#This Row],[Cons. unit cost]]),ISBLANK(CatTemplate[[#This Row],[Oth. unit cost]])), 0, IF(getUnitEffort =0,1,getUnitEffort) * CatTemplate[[#This Row],[Year13]])</f>
        <v>0</v>
      </c>
      <c r="BZ207" s="29">
        <f>IF(AND(ISBLANK(CatTemplate[[#This Row],[Eq. unit cost]]),ISBLANK(CatTemplate[[#This Row],[Cons. unit cost]]),ISBLANK(CatTemplate[[#This Row],[Oth. unit cost]])), 0, IF(getUnitEffort =0,1,getUnitEffort) * CatTemplate[[#This Row],[Year14]])</f>
        <v>0</v>
      </c>
      <c r="CA207" s="29">
        <f>IF(AND(ISBLANK(CatTemplate[[#This Row],[Eq. unit cost]]),ISBLANK(CatTemplate[[#This Row],[Cons. unit cost]]),ISBLANK(CatTemplate[[#This Row],[Oth. unit cost]])), 0, IF(getUnitEffort =0,1,getUnitEffort) * CatTemplate[[#This Row],[Year15]])</f>
        <v>0</v>
      </c>
      <c r="CB207" s="29">
        <f>IF(AND(ISBLANK(CatTemplate[[#This Row],[Eq. unit cost]]),ISBLANK(CatTemplate[[#This Row],[Cons. unit cost]]),ISBLANK(CatTemplate[[#This Row],[Oth. unit cost]])), 0, IF(getUnitEffort =0,1,getUnitEffort) * CatTemplate[[#This Row],[Year16]])</f>
        <v>0</v>
      </c>
      <c r="CC207" s="29">
        <f>IF(AND(ISBLANK(CatTemplate[[#This Row],[Eq. unit cost]]),ISBLANK(CatTemplate[[#This Row],[Cons. unit cost]]),ISBLANK(CatTemplate[[#This Row],[Oth. unit cost]])), 0, IF(getUnitEffort =0,1,getUnitEffort) * CatTemplate[[#This Row],[Year17]])</f>
        <v>0</v>
      </c>
      <c r="CD207" s="29">
        <f>IF(AND(ISBLANK(CatTemplate[[#This Row],[Eq. unit cost]]),ISBLANK(CatTemplate[[#This Row],[Cons. unit cost]]),ISBLANK(CatTemplate[[#This Row],[Oth. unit cost]])), 0, IF(getUnitEffort =0,1,getUnitEffort) * CatTemplate[[#This Row],[Year18]])</f>
        <v>0</v>
      </c>
      <c r="CE207" s="29">
        <f>IF(AND(ISBLANK(CatTemplate[[#This Row],[Eq. unit cost]]),ISBLANK(CatTemplate[[#This Row],[Cons. unit cost]]),ISBLANK(CatTemplate[[#This Row],[Oth. unit cost]])), 0, IF(getUnitEffort =0,1,getUnitEffort) * CatTemplate[[#This Row],[Year19]])</f>
        <v>0</v>
      </c>
      <c r="CF207" s="29">
        <f>IF(AND(ISBLANK(CatTemplate[[#This Row],[Eq. unit cost]]),ISBLANK(CatTemplate[[#This Row],[Cons. unit cost]]),ISBLANK(CatTemplate[[#This Row],[Oth. unit cost]])), 0, IF(getUnitEffort =0,1,getUnitEffort) * CatTemplate[[#This Row],[Year20]])</f>
        <v>0</v>
      </c>
      <c r="CG207" s="45">
        <f>SUM(CatTemplate[[#This Row],[Q1]:[Q20]])</f>
        <v>0</v>
      </c>
      <c r="CH207" s="29">
        <f>IF(ISBLANK(CatTemplate[[#This Row],[St. unit effort]]),0,(CatTemplate[[#This Row],[St. unit effort]] * CatTemplate[[#This Row],[Year1]]))</f>
        <v>0</v>
      </c>
      <c r="CI207" s="29">
        <f>IF(ISBLANK(CatTemplate[[#This Row],[St. unit effort]]),0,(CatTemplate[[#This Row],[St. unit effort]] * CatTemplate[[#This Row],[Year2]]))</f>
        <v>0</v>
      </c>
      <c r="CJ207" s="29">
        <f>IF(ISBLANK(CatTemplate[[#This Row],[St. unit effort]]),0,(CatTemplate[[#This Row],[St. unit effort]] * CatTemplate[[#This Row],[Year3]]))</f>
        <v>0</v>
      </c>
      <c r="CK207" s="29">
        <f>IF(ISBLANK(CatTemplate[[#This Row],[St. unit effort]]),0,(CatTemplate[[#This Row],[St. unit effort]] * CatTemplate[[#This Row],[Year4]]))</f>
        <v>0</v>
      </c>
      <c r="CL207" s="29">
        <f>IF(ISBLANK(CatTemplate[[#This Row],[St. unit effort]]),0,(CatTemplate[[#This Row],[St. unit effort]] * CatTemplate[[#This Row],[Year5]]))</f>
        <v>0</v>
      </c>
      <c r="CM207" s="29">
        <f>IF(ISBLANK(CatTemplate[[#This Row],[St. unit effort]]),0,(CatTemplate[[#This Row],[St. unit effort]] * CatTemplate[[#This Row],[Year6]]))</f>
        <v>0</v>
      </c>
      <c r="CN207" s="29">
        <f>IF(ISBLANK(CatTemplate[[#This Row],[St. unit effort]]),0,(CatTemplate[[#This Row],[St. unit effort]] * CatTemplate[[#This Row],[Year7]]))</f>
        <v>0</v>
      </c>
      <c r="CO207" s="29">
        <f>IF(ISBLANK(CatTemplate[[#This Row],[St. unit effort]]),0,(CatTemplate[[#This Row],[St. unit effort]] * CatTemplate[[#This Row],[Year8]]))</f>
        <v>0</v>
      </c>
      <c r="CP207" s="29">
        <f>IF(ISBLANK(CatTemplate[[#This Row],[St. unit effort]]),0,(CatTemplate[[#This Row],[St. unit effort]] * CatTemplate[[#This Row],[Year9]]))</f>
        <v>0</v>
      </c>
      <c r="CQ207" s="29">
        <f>IF(ISBLANK(CatTemplate[[#This Row],[St. unit effort]]),0,(CatTemplate[[#This Row],[St. unit effort]] * CatTemplate[[#This Row],[Year10]]))</f>
        <v>0</v>
      </c>
      <c r="CR207" s="29">
        <f>IF(ISBLANK(CatTemplate[[#This Row],[St. unit effort]]),0,(CatTemplate[[#This Row],[St. unit effort]] * CatTemplate[[#This Row],[Year11]]))</f>
        <v>0</v>
      </c>
      <c r="CS207" s="29">
        <f>IF(ISBLANK(CatTemplate[[#This Row],[St. unit effort]]),0,(CatTemplate[[#This Row],[St. unit effort]] * CatTemplate[[#This Row],[Year12]]))</f>
        <v>0</v>
      </c>
      <c r="CT207" s="29">
        <f>IF(ISBLANK(CatTemplate[[#This Row],[St. unit effort]]),0,(CatTemplate[[#This Row],[St. unit effort]] * CatTemplate[[#This Row],[Year13]]))</f>
        <v>0</v>
      </c>
      <c r="CU207" s="29">
        <f>IF(ISBLANK(CatTemplate[[#This Row],[St. unit effort]]),0,(CatTemplate[[#This Row],[St. unit effort]] * CatTemplate[[#This Row],[Year14]]))</f>
        <v>0</v>
      </c>
      <c r="CV207" s="29">
        <f>IF(ISBLANK(CatTemplate[[#This Row],[St. unit effort]]),0,(CatTemplate[[#This Row],[St. unit effort]] * CatTemplate[[#This Row],[Year15]]))</f>
        <v>0</v>
      </c>
      <c r="CW207" s="29">
        <f>IF(ISBLANK(CatTemplate[[#This Row],[St. unit effort]]),0,(CatTemplate[[#This Row],[St. unit effort]] * CatTemplate[[#This Row],[Year16]]))</f>
        <v>0</v>
      </c>
      <c r="CX207" s="29">
        <f>IF(ISBLANK(CatTemplate[[#This Row],[St. unit effort]]),0,(CatTemplate[[#This Row],[St. unit effort]] * CatTemplate[[#This Row],[Year17]]))</f>
        <v>0</v>
      </c>
      <c r="CY207" s="29">
        <f>IF(ISBLANK(CatTemplate[[#This Row],[St. unit effort]]),0,(CatTemplate[[#This Row],[St. unit effort]] * CatTemplate[[#This Row],[Year18]]))</f>
        <v>0</v>
      </c>
      <c r="CZ207" s="29">
        <f>IF(ISBLANK(CatTemplate[[#This Row],[St. unit effort]]),0,(CatTemplate[[#This Row],[St. unit effort]] * CatTemplate[[#This Row],[Year19]]))</f>
        <v>0</v>
      </c>
      <c r="DA207" s="29">
        <f>IF(ISBLANK(CatTemplate[[#This Row],[St. unit effort]]),0,(CatTemplate[[#This Row],[St. unit effort]] * CatTemplate[[#This Row],[Year20]]))</f>
        <v>0</v>
      </c>
      <c r="DB207" s="57">
        <f>IF(ISBLANK(CatTemplate[[#This Row],[St. unit effort]]),0,(CatTemplate[[#This Row],[St. unit effort]] * CatTemplate[[#This Row],[Year1]])*8/ParRatePM)</f>
        <v>0</v>
      </c>
      <c r="DC207" s="57">
        <f>IF(ISBLANK(CatTemplate[[#This Row],[St. unit effort]]),0,(CatTemplate[[#This Row],[St. unit effort]] * CatTemplate[[#This Row],[Year2]])*8/ParRatePM)</f>
        <v>0</v>
      </c>
      <c r="DD207" s="57">
        <f>IF(ISBLANK(CatTemplate[[#This Row],[St. unit effort]]),0,(CatTemplate[[#This Row],[St. unit effort]] * CatTemplate[[#This Row],[Year3]])*8/ParRatePM)</f>
        <v>0</v>
      </c>
      <c r="DE207" s="57">
        <f>IF(ISBLANK(CatTemplate[[#This Row],[St. unit effort]]),0,(CatTemplate[[#This Row],[St. unit effort]] * CatTemplate[[#This Row],[Year4]])*8/ParRatePM)</f>
        <v>0</v>
      </c>
      <c r="DF207" s="57">
        <f>IF(ISBLANK(CatTemplate[[#This Row],[St. unit effort]]),0,(CatTemplate[[#This Row],[St. unit effort]] * CatTemplate[[#This Row],[Year5]])*8/ParRatePM)</f>
        <v>0</v>
      </c>
      <c r="DG207" s="57">
        <f>IF(ISBLANK(CatTemplate[[#This Row],[St. unit effort]]),0,(CatTemplate[[#This Row],[St. unit effort]] * CatTemplate[[#This Row],[Year6]])*8/ParRatePM)</f>
        <v>0</v>
      </c>
      <c r="DH207" s="57">
        <f>IF(ISBLANK(CatTemplate[[#This Row],[St. unit effort]]),0,(CatTemplate[[#This Row],[St. unit effort]] * CatTemplate[[#This Row],[Year7]])*8/ParRatePM)</f>
        <v>0</v>
      </c>
      <c r="DI207" s="57">
        <f>IF(ISBLANK(CatTemplate[[#This Row],[St. unit effort]]),0,(CatTemplate[[#This Row],[St. unit effort]] * CatTemplate[[#This Row],[Year8]])*8/ParRatePM)</f>
        <v>0</v>
      </c>
      <c r="DJ207" s="57">
        <f>IF(ISBLANK(CatTemplate[[#This Row],[St. unit effort]]),0,(CatTemplate[[#This Row],[St. unit effort]] * CatTemplate[[#This Row],[Year9]])*8/ParRatePM)</f>
        <v>0</v>
      </c>
      <c r="DK207" s="57">
        <f>IF(ISBLANK(CatTemplate[[#This Row],[St. unit effort]]),0,(CatTemplate[[#This Row],[St. unit effort]] * CatTemplate[[#This Row],[Year10]])*8/ParRatePM)</f>
        <v>0</v>
      </c>
      <c r="DL207" s="57">
        <f>IF(ISBLANK(CatTemplate[[#This Row],[St. unit effort]]),0,(CatTemplate[[#This Row],[St. unit effort]] * CatTemplate[[#This Row],[Year11]])*8/ParRatePM)</f>
        <v>0</v>
      </c>
      <c r="DM207" s="57">
        <f>IF(ISBLANK(CatTemplate[[#This Row],[St. unit effort]]),0,(CatTemplate[[#This Row],[St. unit effort]] * CatTemplate[[#This Row],[Year12]])*8/ParRatePM)</f>
        <v>0</v>
      </c>
      <c r="DN207" s="57">
        <f>IF(ISBLANK(CatTemplate[[#This Row],[St. unit effort]]),0,(CatTemplate[[#This Row],[St. unit effort]] * CatTemplate[[#This Row],[Year13]])*8/ParRatePM)</f>
        <v>0</v>
      </c>
      <c r="DO207" s="57">
        <f>IF(ISBLANK(CatTemplate[[#This Row],[St. unit effort]]),0,(CatTemplate[[#This Row],[St. unit effort]] * CatTemplate[[#This Row],[Year14]])*8/ParRatePM)</f>
        <v>0</v>
      </c>
      <c r="DP207" s="57">
        <f>IF(ISBLANK(CatTemplate[[#This Row],[St. unit effort]]),0,(CatTemplate[[#This Row],[St. unit effort]] * CatTemplate[[#This Row],[Year15]])*8/ParRatePM)</f>
        <v>0</v>
      </c>
      <c r="DQ207" s="57">
        <f>IF(ISBLANK(CatTemplate[[#This Row],[St. unit effort]]),0,(CatTemplate[[#This Row],[St. unit effort]] * CatTemplate[[#This Row],[Year16]])*8/ParRatePM)</f>
        <v>0</v>
      </c>
      <c r="DR207" s="57">
        <f>IF(ISBLANK(CatTemplate[[#This Row],[St. unit effort]]),0,(CatTemplate[[#This Row],[St. unit effort]] * CatTemplate[[#This Row],[Year17]])*8/ParRatePM)</f>
        <v>0</v>
      </c>
      <c r="DS207" s="57">
        <f>IF(ISBLANK(CatTemplate[[#This Row],[St. unit effort]]),0,(CatTemplate[[#This Row],[St. unit effort]] * CatTemplate[[#This Row],[Year18]])*8/ParRatePM)</f>
        <v>0</v>
      </c>
      <c r="DT207" s="57">
        <f>IF(ISBLANK(CatTemplate[[#This Row],[St. unit effort]]),0,(CatTemplate[[#This Row],[St. unit effort]] * CatTemplate[[#This Row],[Year19]])*8/ParRatePM)</f>
        <v>0</v>
      </c>
      <c r="DU207" s="57">
        <f>IF(ISBLANK(CatTemplate[[#This Row],[St. unit effort]]),0,(CatTemplate[[#This Row],[St. unit effort]] * CatTemplate[[#This Row],[Year20]])*8/ParRatePM)</f>
        <v>0</v>
      </c>
      <c r="DV207" s="54">
        <f>SUM(CatTemplate[[#This Row],[PM1]:[PM20]])</f>
        <v>0</v>
      </c>
      <c r="DW207" s="56">
        <f t="shared" si="69"/>
        <v>0</v>
      </c>
      <c r="DX207" s="56">
        <f t="shared" si="69"/>
        <v>0</v>
      </c>
      <c r="DY207" s="56">
        <f t="shared" si="69"/>
        <v>0</v>
      </c>
      <c r="DZ207" s="56">
        <f t="shared" si="69"/>
        <v>0</v>
      </c>
      <c r="EA207" s="56">
        <f t="shared" si="69"/>
        <v>0</v>
      </c>
      <c r="EB207" s="56">
        <f t="shared" si="69"/>
        <v>0</v>
      </c>
      <c r="EC207" s="56">
        <f t="shared" si="69"/>
        <v>0</v>
      </c>
      <c r="ED207" s="56">
        <f t="shared" si="69"/>
        <v>0</v>
      </c>
      <c r="EE207" s="56">
        <f t="shared" si="69"/>
        <v>0</v>
      </c>
      <c r="EF207" s="56">
        <f t="shared" si="69"/>
        <v>0</v>
      </c>
      <c r="EG207" s="56">
        <f t="shared" si="69"/>
        <v>0</v>
      </c>
      <c r="EH207" s="56">
        <f t="shared" si="69"/>
        <v>0</v>
      </c>
      <c r="EI207" s="56">
        <f t="shared" si="69"/>
        <v>0</v>
      </c>
      <c r="EJ207" s="56">
        <f t="shared" si="69"/>
        <v>0</v>
      </c>
      <c r="EK207" s="56">
        <f t="shared" si="69"/>
        <v>0</v>
      </c>
      <c r="EL207" s="56">
        <f t="shared" si="69"/>
        <v>0</v>
      </c>
      <c r="EM207" s="56">
        <f t="shared" si="67"/>
        <v>0</v>
      </c>
      <c r="EN207" s="56">
        <f t="shared" si="67"/>
        <v>0</v>
      </c>
      <c r="EO207" s="56">
        <f t="shared" si="67"/>
        <v>0</v>
      </c>
      <c r="EP207" s="56">
        <f t="shared" si="67"/>
        <v>0</v>
      </c>
      <c r="EQ207" s="30">
        <f>CatTemplate[[#This Row],[Eq. unit cost]] * CatTemplate[[#This Row],[Eq. quantity]]</f>
        <v>0</v>
      </c>
      <c r="ER207" s="30">
        <f>CatTemplate[[#This Row],[Cons. unit cost]] *CatTemplate[[#This Row],[Cons. quantity]]</f>
        <v>0</v>
      </c>
      <c r="ES207" s="30">
        <f>CatTemplate[[#This Row],[Oth. unit cost]] *CatTemplate[[#This Row],[Oth. quantity]]</f>
        <v>0</v>
      </c>
      <c r="ET207" s="55">
        <f>SUM(CatTemplate[[#This Row],[CO1]:[CO20]])</f>
        <v>0</v>
      </c>
      <c r="EU207" s="56">
        <f t="shared" si="70"/>
        <v>0</v>
      </c>
      <c r="EV207" s="56">
        <f t="shared" si="70"/>
        <v>0</v>
      </c>
      <c r="EW207" s="56">
        <f t="shared" si="70"/>
        <v>0</v>
      </c>
      <c r="EX207" s="56">
        <f t="shared" si="70"/>
        <v>0</v>
      </c>
      <c r="EY207" s="56">
        <f t="shared" si="70"/>
        <v>0</v>
      </c>
      <c r="EZ207" s="56">
        <f t="shared" si="70"/>
        <v>0</v>
      </c>
      <c r="FA207" s="56">
        <f t="shared" si="70"/>
        <v>0</v>
      </c>
      <c r="FB207" s="56">
        <f t="shared" si="70"/>
        <v>0</v>
      </c>
      <c r="FC207" s="56">
        <f t="shared" si="70"/>
        <v>0</v>
      </c>
      <c r="FD207" s="56">
        <f t="shared" si="70"/>
        <v>0</v>
      </c>
      <c r="FE207" s="56">
        <f t="shared" si="70"/>
        <v>0</v>
      </c>
      <c r="FF207" s="56">
        <f t="shared" si="70"/>
        <v>0</v>
      </c>
      <c r="FG207" s="56">
        <f t="shared" si="70"/>
        <v>0</v>
      </c>
      <c r="FH207" s="56">
        <f t="shared" si="70"/>
        <v>0</v>
      </c>
      <c r="FI207" s="56">
        <f t="shared" si="70"/>
        <v>0</v>
      </c>
      <c r="FJ207" s="56">
        <f t="shared" si="70"/>
        <v>0</v>
      </c>
      <c r="FK207" s="56">
        <f t="shared" si="68"/>
        <v>0</v>
      </c>
      <c r="FL207" s="56">
        <f t="shared" si="68"/>
        <v>0</v>
      </c>
      <c r="FM207" s="56">
        <f t="shared" si="68"/>
        <v>0</v>
      </c>
      <c r="FN207" s="56">
        <f t="shared" si="68"/>
        <v>0</v>
      </c>
      <c r="FO207" s="58">
        <f>SUM(CatTemplate[[#This Row],[CS1]:[CS20]])</f>
        <v>0</v>
      </c>
      <c r="FP207" s="59">
        <f>CatTemplate[[#This Row],[Total Oth. cost]]+CatTemplate[[#This Row],[Total St. Cost]]</f>
        <v>0</v>
      </c>
      <c r="FQ207" s="33" t="e">
        <f t="shared" si="71"/>
        <v>#VALUE!</v>
      </c>
      <c r="FR207" s="33" t="e">
        <f t="shared" si="72"/>
        <v>#VALUE!</v>
      </c>
      <c r="FS207" s="30" t="e">
        <f>(CatTemplate[[#This Row],[CO1]] + CatTemplate[[#This Row],[CS1]]) * (1 + getRateOHFinal) * getRateMarkupFinal</f>
        <v>#VALUE!</v>
      </c>
      <c r="FT207" s="30" t="e">
        <f>(CatTemplate[[#This Row],[CO2]] + CatTemplate[[#This Row],[CS2]]) * (1 + getRateOHFinal) * getRateMarkupFinal</f>
        <v>#VALUE!</v>
      </c>
      <c r="FU207" s="30" t="e">
        <f>(CatTemplate[[#This Row],[CO3]] + CatTemplate[[#This Row],[CS3]]) * (1 + getRateOHFinal) * getRateMarkupFinal</f>
        <v>#VALUE!</v>
      </c>
      <c r="FV207" s="30" t="e">
        <f>(CatTemplate[[#This Row],[CO4]] + CatTemplate[[#This Row],[CS4]]) * (1 + getRateOHFinal) * getRateMarkupFinal</f>
        <v>#VALUE!</v>
      </c>
      <c r="FW207" s="30" t="e">
        <f>(CatTemplate[[#This Row],[CO5]] + CatTemplate[[#This Row],[CS5]]) * (1 + getRateOHFinal) * getRateMarkupFinal</f>
        <v>#VALUE!</v>
      </c>
      <c r="FX207" s="30" t="e">
        <f>(CatTemplate[[#This Row],[CO6]] + CatTemplate[[#This Row],[CS6]]) * (1 + getRateOHFinal) * getRateMarkupFinal</f>
        <v>#VALUE!</v>
      </c>
      <c r="FY207" s="30" t="e">
        <f>(CatTemplate[[#This Row],[CO7]] + CatTemplate[[#This Row],[CS7]]) * (1 + getRateOHFinal) * getRateMarkupFinal</f>
        <v>#VALUE!</v>
      </c>
      <c r="FZ207" s="30" t="e">
        <f>(CatTemplate[[#This Row],[CO8]] + CatTemplate[[#This Row],[CS8]]) * (1 + getRateOHFinal) * getRateMarkupFinal</f>
        <v>#VALUE!</v>
      </c>
      <c r="GA207" s="30" t="e">
        <f>(CatTemplate[[#This Row],[CO9]] + CatTemplate[[#This Row],[CS9]]) * (1 + getRateOHFinal) * getRateMarkupFinal</f>
        <v>#VALUE!</v>
      </c>
      <c r="GB207" s="30" t="e">
        <f>(CatTemplate[[#This Row],[CO10]] + CatTemplate[[#This Row],[CS10]]) * (1 + getRateOHFinal) * getRateMarkupFinal</f>
        <v>#VALUE!</v>
      </c>
      <c r="GC207" s="30" t="e">
        <f>(CatTemplate[[#This Row],[CO11]] + CatTemplate[[#This Row],[CS11]]) * (1 + getRateOHFinal) * getRateMarkupFinal</f>
        <v>#VALUE!</v>
      </c>
      <c r="GD207" s="30" t="e">
        <f>(CatTemplate[[#This Row],[CO12]] + CatTemplate[[#This Row],[CS12]]) * (1 + getRateOHFinal) * getRateMarkupFinal</f>
        <v>#VALUE!</v>
      </c>
      <c r="GE207" s="30" t="e">
        <f>(CatTemplate[[#This Row],[CO13]] + CatTemplate[[#This Row],[CS13]]) * (1 + getRateOHFinal) * getRateMarkupFinal</f>
        <v>#VALUE!</v>
      </c>
      <c r="GF207" s="30" t="e">
        <f>(CatTemplate[[#This Row],[CO14]] + CatTemplate[[#This Row],[CS14]]) * (1 + getRateOHFinal) * getRateMarkupFinal</f>
        <v>#VALUE!</v>
      </c>
      <c r="GG207" s="30" t="e">
        <f>(CatTemplate[[#This Row],[CO15]] + CatTemplate[[#This Row],[CS15]]) * (1 + getRateOHFinal) * getRateMarkupFinal</f>
        <v>#VALUE!</v>
      </c>
      <c r="GH207" s="30" t="e">
        <f>(CatTemplate[[#This Row],[CO16]] + CatTemplate[[#This Row],[CS16]]) * (1 + getRateOHFinal) * getRateMarkupFinal</f>
        <v>#VALUE!</v>
      </c>
      <c r="GI207" s="30" t="e">
        <f>(CatTemplate[[#This Row],[CO17]] + CatTemplate[[#This Row],[CS17]]) * (1 + getRateOHFinal) * getRateMarkupFinal</f>
        <v>#VALUE!</v>
      </c>
      <c r="GJ207" s="30" t="e">
        <f>(CatTemplate[[#This Row],[CO18]] + CatTemplate[[#This Row],[CS18]]) * (1 + getRateOHFinal) * getRateMarkupFinal</f>
        <v>#VALUE!</v>
      </c>
      <c r="GK207" s="30" t="e">
        <f>(CatTemplate[[#This Row],[CO19]] + CatTemplate[[#This Row],[CS19]]) * (1 + getRateOHFinal) * getRateMarkupFinal</f>
        <v>#VALUE!</v>
      </c>
      <c r="GL207" s="30" t="e">
        <f>(CatTemplate[[#This Row],[CO20]] + CatTemplate[[#This Row],[CS20]]) * (1 + getRateOHFinal) * getRateMarkupFinal</f>
        <v>#VALUE!</v>
      </c>
      <c r="GM207" s="30" t="e">
        <f t="shared" si="73"/>
        <v>#VALUE!</v>
      </c>
      <c r="GN207" s="30" t="e">
        <f t="shared" si="74"/>
        <v>#VALUE!</v>
      </c>
      <c r="GO207" s="30" t="e">
        <f t="shared" si="75"/>
        <v>#VALUE!</v>
      </c>
      <c r="GP207" s="30" t="e">
        <f t="shared" si="76"/>
        <v>#VALUE!</v>
      </c>
      <c r="GQ207" s="30" t="e">
        <f>(CatTemplate[[#This Row],[CO1]]+CatTemplate[[#This Row],[CS1]]) * (1+ getRateOHFinal) * (1 + getRateMarkupFinal)</f>
        <v>#VALUE!</v>
      </c>
      <c r="GR207" s="30" t="e">
        <f>(CatTemplate[[#This Row],[CO2]]+CatTemplate[[#This Row],[CS2]]) * (1+ getRateOHFinal) * (1 + getRateMarkupFinal)</f>
        <v>#VALUE!</v>
      </c>
      <c r="GS207" s="30" t="e">
        <f>(CatTemplate[[#This Row],[CO3]]+CatTemplate[[#This Row],[CS3]]) * (1+ getRateOHFinal) * (1 + getRateMarkupFinal)</f>
        <v>#VALUE!</v>
      </c>
      <c r="GT207" s="30" t="e">
        <f>(CatTemplate[[#This Row],[CO4]]+CatTemplate[[#This Row],[CS4]]) * (1+ getRateOHFinal) * (1 + getRateMarkupFinal)</f>
        <v>#VALUE!</v>
      </c>
      <c r="GU207" s="30" t="e">
        <f>(CatTemplate[[#This Row],[CO5]]+CatTemplate[[#This Row],[CS5]]) * (1+ getRateOHFinal) * (1 + getRateMarkupFinal)</f>
        <v>#VALUE!</v>
      </c>
      <c r="GV207" s="30" t="e">
        <f>(CatTemplate[[#This Row],[CO6]]+CatTemplate[[#This Row],[CS6]]) * (1+ getRateOHFinal) * (1 + getRateMarkupFinal)</f>
        <v>#VALUE!</v>
      </c>
      <c r="GW207" s="30" t="e">
        <f>(CatTemplate[[#This Row],[CO7]]+CatTemplate[[#This Row],[CS7]]) * (1+ getRateOHFinal) * (1 + getRateMarkupFinal)</f>
        <v>#VALUE!</v>
      </c>
      <c r="GX207" s="30" t="e">
        <f>(CatTemplate[[#This Row],[CO8]]+CatTemplate[[#This Row],[CS8]]) * (1+ getRateOHFinal) * (1 + getRateMarkupFinal)</f>
        <v>#VALUE!</v>
      </c>
      <c r="GY207" s="30" t="e">
        <f>(CatTemplate[[#This Row],[CO9]]+CatTemplate[[#This Row],[CS9]]) * (1+ getRateOHFinal) * (1 + getRateMarkupFinal)</f>
        <v>#VALUE!</v>
      </c>
      <c r="GZ207" s="30" t="e">
        <f>(CatTemplate[[#This Row],[CO10]]+CatTemplate[[#This Row],[CS10]]) * (1+ getRateOHFinal) * (1 + getRateMarkupFinal)</f>
        <v>#VALUE!</v>
      </c>
      <c r="HA207" s="30" t="e">
        <f>(CatTemplate[[#This Row],[CO11]]+CatTemplate[[#This Row],[CS11]]) * (1+ getRateOHFinal) * (1 + getRateMarkupFinal)</f>
        <v>#VALUE!</v>
      </c>
      <c r="HB207" s="30" t="e">
        <f>(CatTemplate[[#This Row],[CO12]]+CatTemplate[[#This Row],[CS12]]) * (1+ getRateOHFinal) * (1 + getRateMarkupFinal)</f>
        <v>#VALUE!</v>
      </c>
      <c r="HC207" s="30" t="e">
        <f>(CatTemplate[[#This Row],[CO13]]+CatTemplate[[#This Row],[CS13]]) * (1+ getRateOHFinal) * (1 + getRateMarkupFinal)</f>
        <v>#VALUE!</v>
      </c>
      <c r="HD207" s="30" t="e">
        <f>(CatTemplate[[#This Row],[CO14]]+CatTemplate[[#This Row],[CS14]]) * (1+ getRateOHFinal) * (1 + getRateMarkupFinal)</f>
        <v>#VALUE!</v>
      </c>
      <c r="HE207" s="30" t="e">
        <f>(CatTemplate[[#This Row],[CO15]]+CatTemplate[[#This Row],[CS15]]) * (1+ getRateOHFinal) * (1 + getRateMarkupFinal)</f>
        <v>#VALUE!</v>
      </c>
      <c r="HF207" s="30" t="e">
        <f>(CatTemplate[[#This Row],[CO16]]+CatTemplate[[#This Row],[CS16]]) * (1+ getRateOHFinal) * (1 + getRateMarkupFinal)</f>
        <v>#VALUE!</v>
      </c>
      <c r="HG207" s="30" t="e">
        <f>(CatTemplate[[#This Row],[CO17]]+CatTemplate[[#This Row],[CS17]]) * (1+ getRateOHFinal) * (1 + getRateMarkupFinal)</f>
        <v>#VALUE!</v>
      </c>
      <c r="HH207" s="30" t="e">
        <f>(CatTemplate[[#This Row],[CO18]]+CatTemplate[[#This Row],[CS18]]) * (1+ getRateOHFinal) * (1 + getRateMarkupFinal)</f>
        <v>#VALUE!</v>
      </c>
      <c r="HI207" s="30" t="e">
        <f>(CatTemplate[[#This Row],[CO19]]+CatTemplate[[#This Row],[CS19]]) * (1+ getRateOHFinal) * (1 + getRateMarkupFinal)</f>
        <v>#VALUE!</v>
      </c>
      <c r="HJ207" s="30" t="e">
        <f>(CatTemplate[[#This Row],[CO20]]+CatTemplate[[#This Row],[CS20]]) * (1+ getRateOHFinal) * (1 + getRateMarkupFinal)</f>
        <v>#VALUE!</v>
      </c>
      <c r="HK207" s="39" t="e">
        <f>CatTemplate[[#This Row],[Total cost]]+CatTemplate[[#This Row],[OH Amount]]+CatTemplate[[#This Row],[Markup]]</f>
        <v>#VALUE!</v>
      </c>
      <c r="HL207" s="63">
        <f>IF(CatTemplate[[#This Row],[Units]]="Days",CatTemplate[[#This Row],[Project quantity]]*CatTemplate[[#This Row],[St. unit effort]],CatTemplate[[#This Row],[Project quantity]])</f>
        <v>0</v>
      </c>
      <c r="HM207" s="287">
        <f>IFERROR(CatTemplate[[#This Row],[Total Price]]/(CatTemplate[[#This Row],[Final Quantity]]),0)</f>
        <v>0</v>
      </c>
      <c r="HN207" s="261"/>
    </row>
    <row r="208" spans="2:222" x14ac:dyDescent="0.2">
      <c r="B208" s="9" t="s">
        <v>106</v>
      </c>
      <c r="C208" s="23">
        <v>4</v>
      </c>
      <c r="D208" s="10" t="s">
        <v>175</v>
      </c>
      <c r="E208" s="25">
        <v>1</v>
      </c>
      <c r="F208" s="19" t="s">
        <v>103</v>
      </c>
      <c r="G208" s="27">
        <v>13</v>
      </c>
      <c r="H208" s="18" t="s">
        <v>951</v>
      </c>
      <c r="I208" s="18"/>
      <c r="J208" s="15"/>
      <c r="K208" s="15" t="s">
        <v>422</v>
      </c>
      <c r="L208" s="15" t="s">
        <v>422</v>
      </c>
      <c r="M208" s="15" t="s">
        <v>207</v>
      </c>
      <c r="N208" s="15" t="s">
        <v>858</v>
      </c>
      <c r="O208" s="320"/>
      <c r="P208" s="71"/>
      <c r="Q208" s="108"/>
      <c r="R208" s="73"/>
      <c r="S208" s="97"/>
      <c r="T208" s="100">
        <f>getEqUnitCost</f>
        <v>0</v>
      </c>
      <c r="U208" s="73">
        <f>getEqUnitEffort</f>
        <v>0</v>
      </c>
      <c r="V208" s="101">
        <f>getEqQuantity</f>
        <v>0</v>
      </c>
      <c r="W208" s="320"/>
      <c r="X208" s="100">
        <f>getConsUnitCost</f>
        <v>0</v>
      </c>
      <c r="Y208" s="73">
        <f>getConsUnitEffort</f>
        <v>0</v>
      </c>
      <c r="Z208" s="14">
        <f>getConsQuantity</f>
        <v>0</v>
      </c>
      <c r="AA208" s="320"/>
      <c r="AB208" s="72"/>
      <c r="AC208" s="112"/>
      <c r="AD208" s="14">
        <f>getOthQuantity</f>
        <v>0</v>
      </c>
      <c r="AE208" s="320"/>
      <c r="AF208" s="28" t="str">
        <f>IF(ISBLANK(CatTemplate[[#This Row],[Resource type]]),"",CatTemplate[[#This Row],[Resource type]])</f>
        <v/>
      </c>
      <c r="AG208" s="242">
        <f>getStaffUnitCost</f>
        <v>0</v>
      </c>
      <c r="AH208" s="113">
        <f>getStaffUnitEffort</f>
        <v>0</v>
      </c>
      <c r="AI208" s="40">
        <f>getStaffQuantity</f>
        <v>0</v>
      </c>
      <c r="AJ208" s="41">
        <f>CatTemplate[[#This Row],[St. quantity]]*8/ParRatePM</f>
        <v>0</v>
      </c>
      <c r="AK208" s="320"/>
      <c r="AL208" s="53" t="str">
        <f>CatTemplate[[#This Row],[Item type]]</f>
        <v>Items</v>
      </c>
      <c r="AM208" s="12">
        <f>SUM(CatTemplate[[#This Row],[Year1]:[Year20]])</f>
        <v>0</v>
      </c>
      <c r="AN208" s="52"/>
      <c r="AO208" s="52"/>
      <c r="AP208" s="52"/>
      <c r="AQ208" s="8"/>
      <c r="AR208" s="8"/>
      <c r="AS208" s="8"/>
      <c r="AT208" s="8"/>
      <c r="AU208" s="8"/>
      <c r="AV208" s="8"/>
      <c r="AW208" s="8"/>
      <c r="AX208" s="8"/>
      <c r="AY208" s="8"/>
      <c r="AZ208" s="8"/>
      <c r="BA208" s="8"/>
      <c r="BB208" s="8"/>
      <c r="BC208" s="8"/>
      <c r="BD208" s="8"/>
      <c r="BE208" s="8"/>
      <c r="BF208" s="8"/>
      <c r="BG208" s="36"/>
      <c r="BH208" s="320"/>
      <c r="BI208" s="37" t="str">
        <f>getCostCategory</f>
        <v>06 Operating costs</v>
      </c>
      <c r="BJ208" s="37" t="str">
        <f>getSection</f>
        <v>04 Transport</v>
      </c>
      <c r="BK208" s="32" t="str">
        <f>getObject</f>
        <v>Transport</v>
      </c>
      <c r="BL208" s="30">
        <f>IFERROR(getUnitCost * IF(CatTemplate[[#This Row],[Cost Category Comp.]]="01 Staff costs", 1,1),0)</f>
        <v>0</v>
      </c>
      <c r="BM208" s="29">
        <f>IF(AND(ISBLANK(CatTemplate[[#This Row],[Eq. unit cost]]),ISBLANK(CatTemplate[[#This Row],[Cons. unit cost]]),ISBLANK(CatTemplate[[#This Row],[Oth. unit cost]])), 0, IF(getUnitEffort =0,1,getUnitEffort) * CatTemplate[[#This Row],[Year1]])</f>
        <v>0</v>
      </c>
      <c r="BN208" s="29">
        <f>IF(AND(ISBLANK(CatTemplate[[#This Row],[Eq. unit cost]]),ISBLANK(CatTemplate[[#This Row],[Cons. unit cost]]),ISBLANK(CatTemplate[[#This Row],[Oth. unit cost]])), 0, IF(getUnitEffort =0,1,getUnitEffort) * CatTemplate[[#This Row],[Year2]])</f>
        <v>0</v>
      </c>
      <c r="BO208" s="29">
        <f>IF(AND(ISBLANK(CatTemplate[[#This Row],[Eq. unit cost]]),ISBLANK(CatTemplate[[#This Row],[Cons. unit cost]]),ISBLANK(CatTemplate[[#This Row],[Oth. unit cost]])), 0, IF(getUnitEffort =0,1,getUnitEffort) * CatTemplate[[#This Row],[Year3]])</f>
        <v>0</v>
      </c>
      <c r="BP208" s="29">
        <f>IF(AND(ISBLANK(CatTemplate[[#This Row],[Eq. unit cost]]),ISBLANK(CatTemplate[[#This Row],[Cons. unit cost]]),ISBLANK(CatTemplate[[#This Row],[Oth. unit cost]])), 0, IF(getUnitEffort =0,1,getUnitEffort) * CatTemplate[[#This Row],[Year4]])</f>
        <v>0</v>
      </c>
      <c r="BQ208" s="29">
        <f>IF(AND(ISBLANK(CatTemplate[[#This Row],[Eq. unit cost]]),ISBLANK(CatTemplate[[#This Row],[Cons. unit cost]]),ISBLANK(CatTemplate[[#This Row],[Oth. unit cost]])), 0, IF(getUnitEffort =0,1,getUnitEffort) * CatTemplate[[#This Row],[Year5]])</f>
        <v>0</v>
      </c>
      <c r="BR208" s="29">
        <f>IF(AND(ISBLANK(CatTemplate[[#This Row],[Eq. unit cost]]),ISBLANK(CatTemplate[[#This Row],[Cons. unit cost]]),ISBLANK(CatTemplate[[#This Row],[Oth. unit cost]])), 0, IF(getUnitEffort =0,1,getUnitEffort) * CatTemplate[[#This Row],[Year6]])</f>
        <v>0</v>
      </c>
      <c r="BS208" s="29">
        <f>IF(AND(ISBLANK(CatTemplate[[#This Row],[Eq. unit cost]]),ISBLANK(CatTemplate[[#This Row],[Cons. unit cost]]),ISBLANK(CatTemplate[[#This Row],[Oth. unit cost]])), 0, IF(getUnitEffort =0,1,getUnitEffort) * CatTemplate[[#This Row],[Year7]])</f>
        <v>0</v>
      </c>
      <c r="BT208" s="29">
        <f>IF(AND(ISBLANK(CatTemplate[[#This Row],[Eq. unit cost]]),ISBLANK(CatTemplate[[#This Row],[Cons. unit cost]]),ISBLANK(CatTemplate[[#This Row],[Oth. unit cost]])), 0, IF(getUnitEffort =0,1,getUnitEffort) * CatTemplate[[#This Row],[Year8]])</f>
        <v>0</v>
      </c>
      <c r="BU208" s="29">
        <f>IF(AND(ISBLANK(CatTemplate[[#This Row],[Eq. unit cost]]),ISBLANK(CatTemplate[[#This Row],[Cons. unit cost]]),ISBLANK(CatTemplate[[#This Row],[Oth. unit cost]])), 0, IF(getUnitEffort =0,1,getUnitEffort) * CatTemplate[[#This Row],[Year9]])</f>
        <v>0</v>
      </c>
      <c r="BV208" s="29">
        <f>IF(AND(ISBLANK(CatTemplate[[#This Row],[Eq. unit cost]]),ISBLANK(CatTemplate[[#This Row],[Cons. unit cost]]),ISBLANK(CatTemplate[[#This Row],[Oth. unit cost]])), 0, IF(getUnitEffort =0,1,getUnitEffort) * CatTemplate[[#This Row],[Year10]])</f>
        <v>0</v>
      </c>
      <c r="BW208" s="29">
        <f>IF(AND(ISBLANK(CatTemplate[[#This Row],[Eq. unit cost]]),ISBLANK(CatTemplate[[#This Row],[Cons. unit cost]]),ISBLANK(CatTemplate[[#This Row],[Oth. unit cost]])), 0, IF(getUnitEffort =0,1,getUnitEffort) * CatTemplate[[#This Row],[Year11]])</f>
        <v>0</v>
      </c>
      <c r="BX208" s="29">
        <f>IF(AND(ISBLANK(CatTemplate[[#This Row],[Eq. unit cost]]),ISBLANK(CatTemplate[[#This Row],[Cons. unit cost]]),ISBLANK(CatTemplate[[#This Row],[Oth. unit cost]])), 0, IF(getUnitEffort =0,1,getUnitEffort) * CatTemplate[[#This Row],[Year12]])</f>
        <v>0</v>
      </c>
      <c r="BY208" s="29">
        <f>IF(AND(ISBLANK(CatTemplate[[#This Row],[Eq. unit cost]]),ISBLANK(CatTemplate[[#This Row],[Cons. unit cost]]),ISBLANK(CatTemplate[[#This Row],[Oth. unit cost]])), 0, IF(getUnitEffort =0,1,getUnitEffort) * CatTemplate[[#This Row],[Year13]])</f>
        <v>0</v>
      </c>
      <c r="BZ208" s="29">
        <f>IF(AND(ISBLANK(CatTemplate[[#This Row],[Eq. unit cost]]),ISBLANK(CatTemplate[[#This Row],[Cons. unit cost]]),ISBLANK(CatTemplate[[#This Row],[Oth. unit cost]])), 0, IF(getUnitEffort =0,1,getUnitEffort) * CatTemplate[[#This Row],[Year14]])</f>
        <v>0</v>
      </c>
      <c r="CA208" s="29">
        <f>IF(AND(ISBLANK(CatTemplate[[#This Row],[Eq. unit cost]]),ISBLANK(CatTemplate[[#This Row],[Cons. unit cost]]),ISBLANK(CatTemplate[[#This Row],[Oth. unit cost]])), 0, IF(getUnitEffort =0,1,getUnitEffort) * CatTemplate[[#This Row],[Year15]])</f>
        <v>0</v>
      </c>
      <c r="CB208" s="29">
        <f>IF(AND(ISBLANK(CatTemplate[[#This Row],[Eq. unit cost]]),ISBLANK(CatTemplate[[#This Row],[Cons. unit cost]]),ISBLANK(CatTemplate[[#This Row],[Oth. unit cost]])), 0, IF(getUnitEffort =0,1,getUnitEffort) * CatTemplate[[#This Row],[Year16]])</f>
        <v>0</v>
      </c>
      <c r="CC208" s="29">
        <f>IF(AND(ISBLANK(CatTemplate[[#This Row],[Eq. unit cost]]),ISBLANK(CatTemplate[[#This Row],[Cons. unit cost]]),ISBLANK(CatTemplate[[#This Row],[Oth. unit cost]])), 0, IF(getUnitEffort =0,1,getUnitEffort) * CatTemplate[[#This Row],[Year17]])</f>
        <v>0</v>
      </c>
      <c r="CD208" s="29">
        <f>IF(AND(ISBLANK(CatTemplate[[#This Row],[Eq. unit cost]]),ISBLANK(CatTemplate[[#This Row],[Cons. unit cost]]),ISBLANK(CatTemplate[[#This Row],[Oth. unit cost]])), 0, IF(getUnitEffort =0,1,getUnitEffort) * CatTemplate[[#This Row],[Year18]])</f>
        <v>0</v>
      </c>
      <c r="CE208" s="29">
        <f>IF(AND(ISBLANK(CatTemplate[[#This Row],[Eq. unit cost]]),ISBLANK(CatTemplate[[#This Row],[Cons. unit cost]]),ISBLANK(CatTemplate[[#This Row],[Oth. unit cost]])), 0, IF(getUnitEffort =0,1,getUnitEffort) * CatTemplate[[#This Row],[Year19]])</f>
        <v>0</v>
      </c>
      <c r="CF208" s="29">
        <f>IF(AND(ISBLANK(CatTemplate[[#This Row],[Eq. unit cost]]),ISBLANK(CatTemplate[[#This Row],[Cons. unit cost]]),ISBLANK(CatTemplate[[#This Row],[Oth. unit cost]])), 0, IF(getUnitEffort =0,1,getUnitEffort) * CatTemplate[[#This Row],[Year20]])</f>
        <v>0</v>
      </c>
      <c r="CG208" s="45">
        <f>SUM(CatTemplate[[#This Row],[Q1]:[Q20]])</f>
        <v>0</v>
      </c>
      <c r="CH208" s="29">
        <f>IF(ISBLANK(CatTemplate[[#This Row],[St. unit effort]]),0,(CatTemplate[[#This Row],[St. unit effort]] * CatTemplate[[#This Row],[Year1]]))</f>
        <v>0</v>
      </c>
      <c r="CI208" s="29">
        <f>IF(ISBLANK(CatTemplate[[#This Row],[St. unit effort]]),0,(CatTemplate[[#This Row],[St. unit effort]] * CatTemplate[[#This Row],[Year2]]))</f>
        <v>0</v>
      </c>
      <c r="CJ208" s="29">
        <f>IF(ISBLANK(CatTemplate[[#This Row],[St. unit effort]]),0,(CatTemplate[[#This Row],[St. unit effort]] * CatTemplate[[#This Row],[Year3]]))</f>
        <v>0</v>
      </c>
      <c r="CK208" s="29">
        <f>IF(ISBLANK(CatTemplate[[#This Row],[St. unit effort]]),0,(CatTemplate[[#This Row],[St. unit effort]] * CatTemplate[[#This Row],[Year4]]))</f>
        <v>0</v>
      </c>
      <c r="CL208" s="29">
        <f>IF(ISBLANK(CatTemplate[[#This Row],[St. unit effort]]),0,(CatTemplate[[#This Row],[St. unit effort]] * CatTemplate[[#This Row],[Year5]]))</f>
        <v>0</v>
      </c>
      <c r="CM208" s="29">
        <f>IF(ISBLANK(CatTemplate[[#This Row],[St. unit effort]]),0,(CatTemplate[[#This Row],[St. unit effort]] * CatTemplate[[#This Row],[Year6]]))</f>
        <v>0</v>
      </c>
      <c r="CN208" s="29">
        <f>IF(ISBLANK(CatTemplate[[#This Row],[St. unit effort]]),0,(CatTemplate[[#This Row],[St. unit effort]] * CatTemplate[[#This Row],[Year7]]))</f>
        <v>0</v>
      </c>
      <c r="CO208" s="29">
        <f>IF(ISBLANK(CatTemplate[[#This Row],[St. unit effort]]),0,(CatTemplate[[#This Row],[St. unit effort]] * CatTemplate[[#This Row],[Year8]]))</f>
        <v>0</v>
      </c>
      <c r="CP208" s="29">
        <f>IF(ISBLANK(CatTemplate[[#This Row],[St. unit effort]]),0,(CatTemplate[[#This Row],[St. unit effort]] * CatTemplate[[#This Row],[Year9]]))</f>
        <v>0</v>
      </c>
      <c r="CQ208" s="29">
        <f>IF(ISBLANK(CatTemplate[[#This Row],[St. unit effort]]),0,(CatTemplate[[#This Row],[St. unit effort]] * CatTemplate[[#This Row],[Year10]]))</f>
        <v>0</v>
      </c>
      <c r="CR208" s="29">
        <f>IF(ISBLANK(CatTemplate[[#This Row],[St. unit effort]]),0,(CatTemplate[[#This Row],[St. unit effort]] * CatTemplate[[#This Row],[Year11]]))</f>
        <v>0</v>
      </c>
      <c r="CS208" s="29">
        <f>IF(ISBLANK(CatTemplate[[#This Row],[St. unit effort]]),0,(CatTemplate[[#This Row],[St. unit effort]] * CatTemplate[[#This Row],[Year12]]))</f>
        <v>0</v>
      </c>
      <c r="CT208" s="29">
        <f>IF(ISBLANK(CatTemplate[[#This Row],[St. unit effort]]),0,(CatTemplate[[#This Row],[St. unit effort]] * CatTemplate[[#This Row],[Year13]]))</f>
        <v>0</v>
      </c>
      <c r="CU208" s="29">
        <f>IF(ISBLANK(CatTemplate[[#This Row],[St. unit effort]]),0,(CatTemplate[[#This Row],[St. unit effort]] * CatTemplate[[#This Row],[Year14]]))</f>
        <v>0</v>
      </c>
      <c r="CV208" s="29">
        <f>IF(ISBLANK(CatTemplate[[#This Row],[St. unit effort]]),0,(CatTemplate[[#This Row],[St. unit effort]] * CatTemplate[[#This Row],[Year15]]))</f>
        <v>0</v>
      </c>
      <c r="CW208" s="29">
        <f>IF(ISBLANK(CatTemplate[[#This Row],[St. unit effort]]),0,(CatTemplate[[#This Row],[St. unit effort]] * CatTemplate[[#This Row],[Year16]]))</f>
        <v>0</v>
      </c>
      <c r="CX208" s="29">
        <f>IF(ISBLANK(CatTemplate[[#This Row],[St. unit effort]]),0,(CatTemplate[[#This Row],[St. unit effort]] * CatTemplate[[#This Row],[Year17]]))</f>
        <v>0</v>
      </c>
      <c r="CY208" s="29">
        <f>IF(ISBLANK(CatTemplate[[#This Row],[St. unit effort]]),0,(CatTemplate[[#This Row],[St. unit effort]] * CatTemplate[[#This Row],[Year18]]))</f>
        <v>0</v>
      </c>
      <c r="CZ208" s="29">
        <f>IF(ISBLANK(CatTemplate[[#This Row],[St. unit effort]]),0,(CatTemplate[[#This Row],[St. unit effort]] * CatTemplate[[#This Row],[Year19]]))</f>
        <v>0</v>
      </c>
      <c r="DA208" s="29">
        <f>IF(ISBLANK(CatTemplate[[#This Row],[St. unit effort]]),0,(CatTemplate[[#This Row],[St. unit effort]] * CatTemplate[[#This Row],[Year20]]))</f>
        <v>0</v>
      </c>
      <c r="DB208" s="57">
        <f>IF(ISBLANK(CatTemplate[[#This Row],[St. unit effort]]),0,(CatTemplate[[#This Row],[St. unit effort]] * CatTemplate[[#This Row],[Year1]])*8/ParRatePM)</f>
        <v>0</v>
      </c>
      <c r="DC208" s="57">
        <f>IF(ISBLANK(CatTemplate[[#This Row],[St. unit effort]]),0,(CatTemplate[[#This Row],[St. unit effort]] * CatTemplate[[#This Row],[Year2]])*8/ParRatePM)</f>
        <v>0</v>
      </c>
      <c r="DD208" s="57">
        <f>IF(ISBLANK(CatTemplate[[#This Row],[St. unit effort]]),0,(CatTemplate[[#This Row],[St. unit effort]] * CatTemplate[[#This Row],[Year3]])*8/ParRatePM)</f>
        <v>0</v>
      </c>
      <c r="DE208" s="57">
        <f>IF(ISBLANK(CatTemplate[[#This Row],[St. unit effort]]),0,(CatTemplate[[#This Row],[St. unit effort]] * CatTemplate[[#This Row],[Year4]])*8/ParRatePM)</f>
        <v>0</v>
      </c>
      <c r="DF208" s="57">
        <f>IF(ISBLANK(CatTemplate[[#This Row],[St. unit effort]]),0,(CatTemplate[[#This Row],[St. unit effort]] * CatTemplate[[#This Row],[Year5]])*8/ParRatePM)</f>
        <v>0</v>
      </c>
      <c r="DG208" s="57">
        <f>IF(ISBLANK(CatTemplate[[#This Row],[St. unit effort]]),0,(CatTemplate[[#This Row],[St. unit effort]] * CatTemplate[[#This Row],[Year6]])*8/ParRatePM)</f>
        <v>0</v>
      </c>
      <c r="DH208" s="57">
        <f>IF(ISBLANK(CatTemplate[[#This Row],[St. unit effort]]),0,(CatTemplate[[#This Row],[St. unit effort]] * CatTemplate[[#This Row],[Year7]])*8/ParRatePM)</f>
        <v>0</v>
      </c>
      <c r="DI208" s="57">
        <f>IF(ISBLANK(CatTemplate[[#This Row],[St. unit effort]]),0,(CatTemplate[[#This Row],[St. unit effort]] * CatTemplate[[#This Row],[Year8]])*8/ParRatePM)</f>
        <v>0</v>
      </c>
      <c r="DJ208" s="57">
        <f>IF(ISBLANK(CatTemplate[[#This Row],[St. unit effort]]),0,(CatTemplate[[#This Row],[St. unit effort]] * CatTemplate[[#This Row],[Year9]])*8/ParRatePM)</f>
        <v>0</v>
      </c>
      <c r="DK208" s="57">
        <f>IF(ISBLANK(CatTemplate[[#This Row],[St. unit effort]]),0,(CatTemplate[[#This Row],[St. unit effort]] * CatTemplate[[#This Row],[Year10]])*8/ParRatePM)</f>
        <v>0</v>
      </c>
      <c r="DL208" s="57">
        <f>IF(ISBLANK(CatTemplate[[#This Row],[St. unit effort]]),0,(CatTemplate[[#This Row],[St. unit effort]] * CatTemplate[[#This Row],[Year11]])*8/ParRatePM)</f>
        <v>0</v>
      </c>
      <c r="DM208" s="57">
        <f>IF(ISBLANK(CatTemplate[[#This Row],[St. unit effort]]),0,(CatTemplate[[#This Row],[St. unit effort]] * CatTemplate[[#This Row],[Year12]])*8/ParRatePM)</f>
        <v>0</v>
      </c>
      <c r="DN208" s="57">
        <f>IF(ISBLANK(CatTemplate[[#This Row],[St. unit effort]]),0,(CatTemplate[[#This Row],[St. unit effort]] * CatTemplate[[#This Row],[Year13]])*8/ParRatePM)</f>
        <v>0</v>
      </c>
      <c r="DO208" s="57">
        <f>IF(ISBLANK(CatTemplate[[#This Row],[St. unit effort]]),0,(CatTemplate[[#This Row],[St. unit effort]] * CatTemplate[[#This Row],[Year14]])*8/ParRatePM)</f>
        <v>0</v>
      </c>
      <c r="DP208" s="57">
        <f>IF(ISBLANK(CatTemplate[[#This Row],[St. unit effort]]),0,(CatTemplate[[#This Row],[St. unit effort]] * CatTemplate[[#This Row],[Year15]])*8/ParRatePM)</f>
        <v>0</v>
      </c>
      <c r="DQ208" s="57">
        <f>IF(ISBLANK(CatTemplate[[#This Row],[St. unit effort]]),0,(CatTemplate[[#This Row],[St. unit effort]] * CatTemplate[[#This Row],[Year16]])*8/ParRatePM)</f>
        <v>0</v>
      </c>
      <c r="DR208" s="57">
        <f>IF(ISBLANK(CatTemplate[[#This Row],[St. unit effort]]),0,(CatTemplate[[#This Row],[St. unit effort]] * CatTemplate[[#This Row],[Year17]])*8/ParRatePM)</f>
        <v>0</v>
      </c>
      <c r="DS208" s="57">
        <f>IF(ISBLANK(CatTemplate[[#This Row],[St. unit effort]]),0,(CatTemplate[[#This Row],[St. unit effort]] * CatTemplate[[#This Row],[Year18]])*8/ParRatePM)</f>
        <v>0</v>
      </c>
      <c r="DT208" s="57">
        <f>IF(ISBLANK(CatTemplate[[#This Row],[St. unit effort]]),0,(CatTemplate[[#This Row],[St. unit effort]] * CatTemplate[[#This Row],[Year19]])*8/ParRatePM)</f>
        <v>0</v>
      </c>
      <c r="DU208" s="57">
        <f>IF(ISBLANK(CatTemplate[[#This Row],[St. unit effort]]),0,(CatTemplate[[#This Row],[St. unit effort]] * CatTemplate[[#This Row],[Year20]])*8/ParRatePM)</f>
        <v>0</v>
      </c>
      <c r="DV208" s="54">
        <f>SUM(CatTemplate[[#This Row],[PM1]:[PM20]])</f>
        <v>0</v>
      </c>
      <c r="DW208" s="56">
        <f t="shared" si="69"/>
        <v>0</v>
      </c>
      <c r="DX208" s="56">
        <f t="shared" si="69"/>
        <v>0</v>
      </c>
      <c r="DY208" s="56">
        <f t="shared" si="69"/>
        <v>0</v>
      </c>
      <c r="DZ208" s="56">
        <f t="shared" si="69"/>
        <v>0</v>
      </c>
      <c r="EA208" s="56">
        <f t="shared" si="69"/>
        <v>0</v>
      </c>
      <c r="EB208" s="56">
        <f t="shared" si="69"/>
        <v>0</v>
      </c>
      <c r="EC208" s="56">
        <f t="shared" si="69"/>
        <v>0</v>
      </c>
      <c r="ED208" s="56">
        <f t="shared" si="69"/>
        <v>0</v>
      </c>
      <c r="EE208" s="56">
        <f t="shared" si="69"/>
        <v>0</v>
      </c>
      <c r="EF208" s="56">
        <f t="shared" si="69"/>
        <v>0</v>
      </c>
      <c r="EG208" s="56">
        <f t="shared" si="69"/>
        <v>0</v>
      </c>
      <c r="EH208" s="56">
        <f t="shared" si="69"/>
        <v>0</v>
      </c>
      <c r="EI208" s="56">
        <f t="shared" si="69"/>
        <v>0</v>
      </c>
      <c r="EJ208" s="56">
        <f t="shared" si="69"/>
        <v>0</v>
      </c>
      <c r="EK208" s="56">
        <f t="shared" si="69"/>
        <v>0</v>
      </c>
      <c r="EL208" s="56">
        <f t="shared" si="69"/>
        <v>0</v>
      </c>
      <c r="EM208" s="56">
        <f t="shared" si="67"/>
        <v>0</v>
      </c>
      <c r="EN208" s="56">
        <f t="shared" si="67"/>
        <v>0</v>
      </c>
      <c r="EO208" s="56">
        <f t="shared" si="67"/>
        <v>0</v>
      </c>
      <c r="EP208" s="56">
        <f t="shared" si="67"/>
        <v>0</v>
      </c>
      <c r="EQ208" s="30">
        <f>CatTemplate[[#This Row],[Eq. unit cost]] * CatTemplate[[#This Row],[Eq. quantity]]</f>
        <v>0</v>
      </c>
      <c r="ER208" s="30">
        <f>CatTemplate[[#This Row],[Cons. unit cost]] *CatTemplate[[#This Row],[Cons. quantity]]</f>
        <v>0</v>
      </c>
      <c r="ES208" s="30">
        <f>CatTemplate[[#This Row],[Oth. unit cost]] *CatTemplate[[#This Row],[Oth. quantity]]</f>
        <v>0</v>
      </c>
      <c r="ET208" s="55">
        <f>SUM(CatTemplate[[#This Row],[CO1]:[CO20]])</f>
        <v>0</v>
      </c>
      <c r="EU208" s="56">
        <f t="shared" si="70"/>
        <v>0</v>
      </c>
      <c r="EV208" s="56">
        <f t="shared" si="70"/>
        <v>0</v>
      </c>
      <c r="EW208" s="56">
        <f t="shared" si="70"/>
        <v>0</v>
      </c>
      <c r="EX208" s="56">
        <f t="shared" si="70"/>
        <v>0</v>
      </c>
      <c r="EY208" s="56">
        <f t="shared" si="70"/>
        <v>0</v>
      </c>
      <c r="EZ208" s="56">
        <f t="shared" si="70"/>
        <v>0</v>
      </c>
      <c r="FA208" s="56">
        <f t="shared" si="70"/>
        <v>0</v>
      </c>
      <c r="FB208" s="56">
        <f t="shared" si="70"/>
        <v>0</v>
      </c>
      <c r="FC208" s="56">
        <f t="shared" si="70"/>
        <v>0</v>
      </c>
      <c r="FD208" s="56">
        <f t="shared" si="70"/>
        <v>0</v>
      </c>
      <c r="FE208" s="56">
        <f t="shared" si="70"/>
        <v>0</v>
      </c>
      <c r="FF208" s="56">
        <f t="shared" si="70"/>
        <v>0</v>
      </c>
      <c r="FG208" s="56">
        <f t="shared" si="70"/>
        <v>0</v>
      </c>
      <c r="FH208" s="56">
        <f t="shared" si="70"/>
        <v>0</v>
      </c>
      <c r="FI208" s="56">
        <f t="shared" si="70"/>
        <v>0</v>
      </c>
      <c r="FJ208" s="56">
        <f t="shared" si="70"/>
        <v>0</v>
      </c>
      <c r="FK208" s="56">
        <f t="shared" si="68"/>
        <v>0</v>
      </c>
      <c r="FL208" s="56">
        <f t="shared" si="68"/>
        <v>0</v>
      </c>
      <c r="FM208" s="56">
        <f t="shared" si="68"/>
        <v>0</v>
      </c>
      <c r="FN208" s="56">
        <f t="shared" si="68"/>
        <v>0</v>
      </c>
      <c r="FO208" s="58">
        <f>SUM(CatTemplate[[#This Row],[CS1]:[CS20]])</f>
        <v>0</v>
      </c>
      <c r="FP208" s="59">
        <f>CatTemplate[[#This Row],[Total Oth. cost]]+CatTemplate[[#This Row],[Total St. Cost]]</f>
        <v>0</v>
      </c>
      <c r="FQ208" s="33" t="e">
        <f t="shared" si="71"/>
        <v>#VALUE!</v>
      </c>
      <c r="FR208" s="33" t="e">
        <f t="shared" si="72"/>
        <v>#VALUE!</v>
      </c>
      <c r="FS208" s="30" t="e">
        <f>(CatTemplate[[#This Row],[CO1]] + CatTemplate[[#This Row],[CS1]]) * (1 + getRateOHFinal) * getRateMarkupFinal</f>
        <v>#VALUE!</v>
      </c>
      <c r="FT208" s="30" t="e">
        <f>(CatTemplate[[#This Row],[CO2]] + CatTemplate[[#This Row],[CS2]]) * (1 + getRateOHFinal) * getRateMarkupFinal</f>
        <v>#VALUE!</v>
      </c>
      <c r="FU208" s="30" t="e">
        <f>(CatTemplate[[#This Row],[CO3]] + CatTemplate[[#This Row],[CS3]]) * (1 + getRateOHFinal) * getRateMarkupFinal</f>
        <v>#VALUE!</v>
      </c>
      <c r="FV208" s="30" t="e">
        <f>(CatTemplate[[#This Row],[CO4]] + CatTemplate[[#This Row],[CS4]]) * (1 + getRateOHFinal) * getRateMarkupFinal</f>
        <v>#VALUE!</v>
      </c>
      <c r="FW208" s="30" t="e">
        <f>(CatTemplate[[#This Row],[CO5]] + CatTemplate[[#This Row],[CS5]]) * (1 + getRateOHFinal) * getRateMarkupFinal</f>
        <v>#VALUE!</v>
      </c>
      <c r="FX208" s="30" t="e">
        <f>(CatTemplate[[#This Row],[CO6]] + CatTemplate[[#This Row],[CS6]]) * (1 + getRateOHFinal) * getRateMarkupFinal</f>
        <v>#VALUE!</v>
      </c>
      <c r="FY208" s="30" t="e">
        <f>(CatTemplate[[#This Row],[CO7]] + CatTemplate[[#This Row],[CS7]]) * (1 + getRateOHFinal) * getRateMarkupFinal</f>
        <v>#VALUE!</v>
      </c>
      <c r="FZ208" s="30" t="e">
        <f>(CatTemplate[[#This Row],[CO8]] + CatTemplate[[#This Row],[CS8]]) * (1 + getRateOHFinal) * getRateMarkupFinal</f>
        <v>#VALUE!</v>
      </c>
      <c r="GA208" s="30" t="e">
        <f>(CatTemplate[[#This Row],[CO9]] + CatTemplate[[#This Row],[CS9]]) * (1 + getRateOHFinal) * getRateMarkupFinal</f>
        <v>#VALUE!</v>
      </c>
      <c r="GB208" s="30" t="e">
        <f>(CatTemplate[[#This Row],[CO10]] + CatTemplate[[#This Row],[CS10]]) * (1 + getRateOHFinal) * getRateMarkupFinal</f>
        <v>#VALUE!</v>
      </c>
      <c r="GC208" s="30" t="e">
        <f>(CatTemplate[[#This Row],[CO11]] + CatTemplate[[#This Row],[CS11]]) * (1 + getRateOHFinal) * getRateMarkupFinal</f>
        <v>#VALUE!</v>
      </c>
      <c r="GD208" s="30" t="e">
        <f>(CatTemplate[[#This Row],[CO12]] + CatTemplate[[#This Row],[CS12]]) * (1 + getRateOHFinal) * getRateMarkupFinal</f>
        <v>#VALUE!</v>
      </c>
      <c r="GE208" s="30" t="e">
        <f>(CatTemplate[[#This Row],[CO13]] + CatTemplate[[#This Row],[CS13]]) * (1 + getRateOHFinal) * getRateMarkupFinal</f>
        <v>#VALUE!</v>
      </c>
      <c r="GF208" s="30" t="e">
        <f>(CatTemplate[[#This Row],[CO14]] + CatTemplate[[#This Row],[CS14]]) * (1 + getRateOHFinal) * getRateMarkupFinal</f>
        <v>#VALUE!</v>
      </c>
      <c r="GG208" s="30" t="e">
        <f>(CatTemplate[[#This Row],[CO15]] + CatTemplate[[#This Row],[CS15]]) * (1 + getRateOHFinal) * getRateMarkupFinal</f>
        <v>#VALUE!</v>
      </c>
      <c r="GH208" s="30" t="e">
        <f>(CatTemplate[[#This Row],[CO16]] + CatTemplate[[#This Row],[CS16]]) * (1 + getRateOHFinal) * getRateMarkupFinal</f>
        <v>#VALUE!</v>
      </c>
      <c r="GI208" s="30" t="e">
        <f>(CatTemplate[[#This Row],[CO17]] + CatTemplate[[#This Row],[CS17]]) * (1 + getRateOHFinal) * getRateMarkupFinal</f>
        <v>#VALUE!</v>
      </c>
      <c r="GJ208" s="30" t="e">
        <f>(CatTemplate[[#This Row],[CO18]] + CatTemplate[[#This Row],[CS18]]) * (1 + getRateOHFinal) * getRateMarkupFinal</f>
        <v>#VALUE!</v>
      </c>
      <c r="GK208" s="30" t="e">
        <f>(CatTemplate[[#This Row],[CO19]] + CatTemplate[[#This Row],[CS19]]) * (1 + getRateOHFinal) * getRateMarkupFinal</f>
        <v>#VALUE!</v>
      </c>
      <c r="GL208" s="30" t="e">
        <f>(CatTemplate[[#This Row],[CO20]] + CatTemplate[[#This Row],[CS20]]) * (1 + getRateOHFinal) * getRateMarkupFinal</f>
        <v>#VALUE!</v>
      </c>
      <c r="GM208" s="30" t="e">
        <f t="shared" si="73"/>
        <v>#VALUE!</v>
      </c>
      <c r="GN208" s="30" t="e">
        <f t="shared" si="74"/>
        <v>#VALUE!</v>
      </c>
      <c r="GO208" s="30" t="e">
        <f t="shared" si="75"/>
        <v>#VALUE!</v>
      </c>
      <c r="GP208" s="30" t="e">
        <f t="shared" si="76"/>
        <v>#VALUE!</v>
      </c>
      <c r="GQ208" s="30" t="e">
        <f>(CatTemplate[[#This Row],[CO1]]+CatTemplate[[#This Row],[CS1]]) * (1+ getRateOHFinal) * (1 + getRateMarkupFinal)</f>
        <v>#VALUE!</v>
      </c>
      <c r="GR208" s="30" t="e">
        <f>(CatTemplate[[#This Row],[CO2]]+CatTemplate[[#This Row],[CS2]]) * (1+ getRateOHFinal) * (1 + getRateMarkupFinal)</f>
        <v>#VALUE!</v>
      </c>
      <c r="GS208" s="30" t="e">
        <f>(CatTemplate[[#This Row],[CO3]]+CatTemplate[[#This Row],[CS3]]) * (1+ getRateOHFinal) * (1 + getRateMarkupFinal)</f>
        <v>#VALUE!</v>
      </c>
      <c r="GT208" s="30" t="e">
        <f>(CatTemplate[[#This Row],[CO4]]+CatTemplate[[#This Row],[CS4]]) * (1+ getRateOHFinal) * (1 + getRateMarkupFinal)</f>
        <v>#VALUE!</v>
      </c>
      <c r="GU208" s="30" t="e">
        <f>(CatTemplate[[#This Row],[CO5]]+CatTemplate[[#This Row],[CS5]]) * (1+ getRateOHFinal) * (1 + getRateMarkupFinal)</f>
        <v>#VALUE!</v>
      </c>
      <c r="GV208" s="30" t="e">
        <f>(CatTemplate[[#This Row],[CO6]]+CatTemplate[[#This Row],[CS6]]) * (1+ getRateOHFinal) * (1 + getRateMarkupFinal)</f>
        <v>#VALUE!</v>
      </c>
      <c r="GW208" s="30" t="e">
        <f>(CatTemplate[[#This Row],[CO7]]+CatTemplate[[#This Row],[CS7]]) * (1+ getRateOHFinal) * (1 + getRateMarkupFinal)</f>
        <v>#VALUE!</v>
      </c>
      <c r="GX208" s="30" t="e">
        <f>(CatTemplate[[#This Row],[CO8]]+CatTemplate[[#This Row],[CS8]]) * (1+ getRateOHFinal) * (1 + getRateMarkupFinal)</f>
        <v>#VALUE!</v>
      </c>
      <c r="GY208" s="30" t="e">
        <f>(CatTemplate[[#This Row],[CO9]]+CatTemplate[[#This Row],[CS9]]) * (1+ getRateOHFinal) * (1 + getRateMarkupFinal)</f>
        <v>#VALUE!</v>
      </c>
      <c r="GZ208" s="30" t="e">
        <f>(CatTemplate[[#This Row],[CO10]]+CatTemplate[[#This Row],[CS10]]) * (1+ getRateOHFinal) * (1 + getRateMarkupFinal)</f>
        <v>#VALUE!</v>
      </c>
      <c r="HA208" s="30" t="e">
        <f>(CatTemplate[[#This Row],[CO11]]+CatTemplate[[#This Row],[CS11]]) * (1+ getRateOHFinal) * (1 + getRateMarkupFinal)</f>
        <v>#VALUE!</v>
      </c>
      <c r="HB208" s="30" t="e">
        <f>(CatTemplate[[#This Row],[CO12]]+CatTemplate[[#This Row],[CS12]]) * (1+ getRateOHFinal) * (1 + getRateMarkupFinal)</f>
        <v>#VALUE!</v>
      </c>
      <c r="HC208" s="30" t="e">
        <f>(CatTemplate[[#This Row],[CO13]]+CatTemplate[[#This Row],[CS13]]) * (1+ getRateOHFinal) * (1 + getRateMarkupFinal)</f>
        <v>#VALUE!</v>
      </c>
      <c r="HD208" s="30" t="e">
        <f>(CatTemplate[[#This Row],[CO14]]+CatTemplate[[#This Row],[CS14]]) * (1+ getRateOHFinal) * (1 + getRateMarkupFinal)</f>
        <v>#VALUE!</v>
      </c>
      <c r="HE208" s="30" t="e">
        <f>(CatTemplate[[#This Row],[CO15]]+CatTemplate[[#This Row],[CS15]]) * (1+ getRateOHFinal) * (1 + getRateMarkupFinal)</f>
        <v>#VALUE!</v>
      </c>
      <c r="HF208" s="30" t="e">
        <f>(CatTemplate[[#This Row],[CO16]]+CatTemplate[[#This Row],[CS16]]) * (1+ getRateOHFinal) * (1 + getRateMarkupFinal)</f>
        <v>#VALUE!</v>
      </c>
      <c r="HG208" s="30" t="e">
        <f>(CatTemplate[[#This Row],[CO17]]+CatTemplate[[#This Row],[CS17]]) * (1+ getRateOHFinal) * (1 + getRateMarkupFinal)</f>
        <v>#VALUE!</v>
      </c>
      <c r="HH208" s="30" t="e">
        <f>(CatTemplate[[#This Row],[CO18]]+CatTemplate[[#This Row],[CS18]]) * (1+ getRateOHFinal) * (1 + getRateMarkupFinal)</f>
        <v>#VALUE!</v>
      </c>
      <c r="HI208" s="30" t="e">
        <f>(CatTemplate[[#This Row],[CO19]]+CatTemplate[[#This Row],[CS19]]) * (1+ getRateOHFinal) * (1 + getRateMarkupFinal)</f>
        <v>#VALUE!</v>
      </c>
      <c r="HJ208" s="30" t="e">
        <f>(CatTemplate[[#This Row],[CO20]]+CatTemplate[[#This Row],[CS20]]) * (1+ getRateOHFinal) * (1 + getRateMarkupFinal)</f>
        <v>#VALUE!</v>
      </c>
      <c r="HK208" s="39" t="e">
        <f>CatTemplate[[#This Row],[Total cost]]+CatTemplate[[#This Row],[OH Amount]]+CatTemplate[[#This Row],[Markup]]</f>
        <v>#VALUE!</v>
      </c>
      <c r="HL208" s="63">
        <f>IF(CatTemplate[[#This Row],[Units]]="Days",CatTemplate[[#This Row],[Project quantity]]*CatTemplate[[#This Row],[St. unit effort]],CatTemplate[[#This Row],[Project quantity]])</f>
        <v>0</v>
      </c>
      <c r="HM208" s="287">
        <f>IFERROR(CatTemplate[[#This Row],[Total Price]]/(CatTemplate[[#This Row],[Final Quantity]]),0)</f>
        <v>0</v>
      </c>
      <c r="HN208" s="261"/>
    </row>
    <row r="209" spans="2:222" x14ac:dyDescent="0.2">
      <c r="B209" s="9" t="s">
        <v>106</v>
      </c>
      <c r="C209" s="23">
        <v>5</v>
      </c>
      <c r="D209" s="10" t="s">
        <v>137</v>
      </c>
      <c r="E209" s="25">
        <v>1</v>
      </c>
      <c r="F209" s="19" t="s">
        <v>137</v>
      </c>
      <c r="G209" s="27">
        <v>1</v>
      </c>
      <c r="H209" s="18"/>
      <c r="I209" s="18"/>
      <c r="J209" s="15" t="s">
        <v>253</v>
      </c>
      <c r="K209" s="15"/>
      <c r="L209" s="15" t="s">
        <v>422</v>
      </c>
      <c r="M209" s="15" t="s">
        <v>207</v>
      </c>
      <c r="N209" s="15" t="s">
        <v>858</v>
      </c>
      <c r="O209" s="320"/>
      <c r="P209" s="71"/>
      <c r="Q209" s="108"/>
      <c r="R209" s="73"/>
      <c r="S209" s="97"/>
      <c r="T209" s="100">
        <f>getEqUnitCost</f>
        <v>0</v>
      </c>
      <c r="U209" s="73">
        <f>getEqUnitEffort</f>
        <v>0</v>
      </c>
      <c r="V209" s="101">
        <f>getEqQuantity</f>
        <v>0</v>
      </c>
      <c r="W209" s="320"/>
      <c r="X209" s="100">
        <f>getConsUnitCost</f>
        <v>0</v>
      </c>
      <c r="Y209" s="73">
        <f>getConsUnitEffort</f>
        <v>0</v>
      </c>
      <c r="Z209" s="14">
        <f>getConsQuantity</f>
        <v>0</v>
      </c>
      <c r="AA209" s="320"/>
      <c r="AB209" s="72"/>
      <c r="AC209" s="112"/>
      <c r="AD209" s="14">
        <f>getOthQuantity</f>
        <v>0</v>
      </c>
      <c r="AE209" s="320"/>
      <c r="AF209" s="28" t="str">
        <f>IF(ISBLANK(CatTemplate[[#This Row],[Resource type]]),"",CatTemplate[[#This Row],[Resource type]])</f>
        <v>BioRep Operator</v>
      </c>
      <c r="AG209" s="242">
        <f>getStaffUnitCost</f>
        <v>374.09540909748296</v>
      </c>
      <c r="AH209" s="113">
        <f>getStaffUnitEffort</f>
        <v>0</v>
      </c>
      <c r="AI209" s="40">
        <f>getStaffQuantity</f>
        <v>0</v>
      </c>
      <c r="AJ209" s="41">
        <f>CatTemplate[[#This Row],[St. quantity]]*8/ParRatePM</f>
        <v>0</v>
      </c>
      <c r="AK209" s="320"/>
      <c r="AL209" s="53" t="str">
        <f>CatTemplate[[#This Row],[Item type]]</f>
        <v>Items</v>
      </c>
      <c r="AM209" s="12">
        <f>SUM(CatTemplate[[#This Row],[Year1]:[Year20]])</f>
        <v>0</v>
      </c>
      <c r="AN209" s="52"/>
      <c r="AO209" s="52"/>
      <c r="AP209" s="52"/>
      <c r="AQ209" s="8"/>
      <c r="AR209" s="8"/>
      <c r="AS209" s="8"/>
      <c r="AT209" s="8"/>
      <c r="AU209" s="8"/>
      <c r="AV209" s="8"/>
      <c r="AW209" s="8"/>
      <c r="AX209" s="8"/>
      <c r="AY209" s="8"/>
      <c r="AZ209" s="8"/>
      <c r="BA209" s="8"/>
      <c r="BB209" s="8"/>
      <c r="BC209" s="8"/>
      <c r="BD209" s="8"/>
      <c r="BE209" s="8"/>
      <c r="BF209" s="8"/>
      <c r="BG209" s="36"/>
      <c r="BH209" s="320"/>
      <c r="BI209" s="37" t="str">
        <f>getCostCategory</f>
        <v>06 Operating costs</v>
      </c>
      <c r="BJ209" s="37" t="str">
        <f>getSection</f>
        <v>05 Sample reception</v>
      </c>
      <c r="BK209" s="32" t="str">
        <f>getObject</f>
        <v>Sample reception</v>
      </c>
      <c r="BL209" s="30">
        <f>IFERROR(getUnitCost * IF(CatTemplate[[#This Row],[Cost Category Comp.]]="01 Staff costs", 1,1),0)</f>
        <v>374.09540909748296</v>
      </c>
      <c r="BM209" s="29">
        <f>IF(AND(ISBLANK(CatTemplate[[#This Row],[Eq. unit cost]]),ISBLANK(CatTemplate[[#This Row],[Cons. unit cost]]),ISBLANK(CatTemplate[[#This Row],[Oth. unit cost]])), 0, IF(getUnitEffort =0,1,getUnitEffort) * CatTemplate[[#This Row],[Year1]])</f>
        <v>0</v>
      </c>
      <c r="BN209" s="29">
        <f>IF(AND(ISBLANK(CatTemplate[[#This Row],[Eq. unit cost]]),ISBLANK(CatTemplate[[#This Row],[Cons. unit cost]]),ISBLANK(CatTemplate[[#This Row],[Oth. unit cost]])), 0, IF(getUnitEffort =0,1,getUnitEffort) * CatTemplate[[#This Row],[Year2]])</f>
        <v>0</v>
      </c>
      <c r="BO209" s="29">
        <f>IF(AND(ISBLANK(CatTemplate[[#This Row],[Eq. unit cost]]),ISBLANK(CatTemplate[[#This Row],[Cons. unit cost]]),ISBLANK(CatTemplate[[#This Row],[Oth. unit cost]])), 0, IF(getUnitEffort =0,1,getUnitEffort) * CatTemplate[[#This Row],[Year3]])</f>
        <v>0</v>
      </c>
      <c r="BP209" s="29">
        <f>IF(AND(ISBLANK(CatTemplate[[#This Row],[Eq. unit cost]]),ISBLANK(CatTemplate[[#This Row],[Cons. unit cost]]),ISBLANK(CatTemplate[[#This Row],[Oth. unit cost]])), 0, IF(getUnitEffort =0,1,getUnitEffort) * CatTemplate[[#This Row],[Year4]])</f>
        <v>0</v>
      </c>
      <c r="BQ209" s="29">
        <f>IF(AND(ISBLANK(CatTemplate[[#This Row],[Eq. unit cost]]),ISBLANK(CatTemplate[[#This Row],[Cons. unit cost]]),ISBLANK(CatTemplate[[#This Row],[Oth. unit cost]])), 0, IF(getUnitEffort =0,1,getUnitEffort) * CatTemplate[[#This Row],[Year5]])</f>
        <v>0</v>
      </c>
      <c r="BR209" s="29">
        <f>IF(AND(ISBLANK(CatTemplate[[#This Row],[Eq. unit cost]]),ISBLANK(CatTemplate[[#This Row],[Cons. unit cost]]),ISBLANK(CatTemplate[[#This Row],[Oth. unit cost]])), 0, IF(getUnitEffort =0,1,getUnitEffort) * CatTemplate[[#This Row],[Year6]])</f>
        <v>0</v>
      </c>
      <c r="BS209" s="29">
        <f>IF(AND(ISBLANK(CatTemplate[[#This Row],[Eq. unit cost]]),ISBLANK(CatTemplate[[#This Row],[Cons. unit cost]]),ISBLANK(CatTemplate[[#This Row],[Oth. unit cost]])), 0, IF(getUnitEffort =0,1,getUnitEffort) * CatTemplate[[#This Row],[Year7]])</f>
        <v>0</v>
      </c>
      <c r="BT209" s="29">
        <f>IF(AND(ISBLANK(CatTemplate[[#This Row],[Eq. unit cost]]),ISBLANK(CatTemplate[[#This Row],[Cons. unit cost]]),ISBLANK(CatTemplate[[#This Row],[Oth. unit cost]])), 0, IF(getUnitEffort =0,1,getUnitEffort) * CatTemplate[[#This Row],[Year8]])</f>
        <v>0</v>
      </c>
      <c r="BU209" s="29">
        <f>IF(AND(ISBLANK(CatTemplate[[#This Row],[Eq. unit cost]]),ISBLANK(CatTemplate[[#This Row],[Cons. unit cost]]),ISBLANK(CatTemplate[[#This Row],[Oth. unit cost]])), 0, IF(getUnitEffort =0,1,getUnitEffort) * CatTemplate[[#This Row],[Year9]])</f>
        <v>0</v>
      </c>
      <c r="BV209" s="29">
        <f>IF(AND(ISBLANK(CatTemplate[[#This Row],[Eq. unit cost]]),ISBLANK(CatTemplate[[#This Row],[Cons. unit cost]]),ISBLANK(CatTemplate[[#This Row],[Oth. unit cost]])), 0, IF(getUnitEffort =0,1,getUnitEffort) * CatTemplate[[#This Row],[Year10]])</f>
        <v>0</v>
      </c>
      <c r="BW209" s="29">
        <f>IF(AND(ISBLANK(CatTemplate[[#This Row],[Eq. unit cost]]),ISBLANK(CatTemplate[[#This Row],[Cons. unit cost]]),ISBLANK(CatTemplate[[#This Row],[Oth. unit cost]])), 0, IF(getUnitEffort =0,1,getUnitEffort) * CatTemplate[[#This Row],[Year11]])</f>
        <v>0</v>
      </c>
      <c r="BX209" s="29">
        <f>IF(AND(ISBLANK(CatTemplate[[#This Row],[Eq. unit cost]]),ISBLANK(CatTemplate[[#This Row],[Cons. unit cost]]),ISBLANK(CatTemplate[[#This Row],[Oth. unit cost]])), 0, IF(getUnitEffort =0,1,getUnitEffort) * CatTemplate[[#This Row],[Year12]])</f>
        <v>0</v>
      </c>
      <c r="BY209" s="29">
        <f>IF(AND(ISBLANK(CatTemplate[[#This Row],[Eq. unit cost]]),ISBLANK(CatTemplate[[#This Row],[Cons. unit cost]]),ISBLANK(CatTemplate[[#This Row],[Oth. unit cost]])), 0, IF(getUnitEffort =0,1,getUnitEffort) * CatTemplate[[#This Row],[Year13]])</f>
        <v>0</v>
      </c>
      <c r="BZ209" s="29">
        <f>IF(AND(ISBLANK(CatTemplate[[#This Row],[Eq. unit cost]]),ISBLANK(CatTemplate[[#This Row],[Cons. unit cost]]),ISBLANK(CatTemplate[[#This Row],[Oth. unit cost]])), 0, IF(getUnitEffort =0,1,getUnitEffort) * CatTemplate[[#This Row],[Year14]])</f>
        <v>0</v>
      </c>
      <c r="CA209" s="29">
        <f>IF(AND(ISBLANK(CatTemplate[[#This Row],[Eq. unit cost]]),ISBLANK(CatTemplate[[#This Row],[Cons. unit cost]]),ISBLANK(CatTemplate[[#This Row],[Oth. unit cost]])), 0, IF(getUnitEffort =0,1,getUnitEffort) * CatTemplate[[#This Row],[Year15]])</f>
        <v>0</v>
      </c>
      <c r="CB209" s="29">
        <f>IF(AND(ISBLANK(CatTemplate[[#This Row],[Eq. unit cost]]),ISBLANK(CatTemplate[[#This Row],[Cons. unit cost]]),ISBLANK(CatTemplate[[#This Row],[Oth. unit cost]])), 0, IF(getUnitEffort =0,1,getUnitEffort) * CatTemplate[[#This Row],[Year16]])</f>
        <v>0</v>
      </c>
      <c r="CC209" s="29">
        <f>IF(AND(ISBLANK(CatTemplate[[#This Row],[Eq. unit cost]]),ISBLANK(CatTemplate[[#This Row],[Cons. unit cost]]),ISBLANK(CatTemplate[[#This Row],[Oth. unit cost]])), 0, IF(getUnitEffort =0,1,getUnitEffort) * CatTemplate[[#This Row],[Year17]])</f>
        <v>0</v>
      </c>
      <c r="CD209" s="29">
        <f>IF(AND(ISBLANK(CatTemplate[[#This Row],[Eq. unit cost]]),ISBLANK(CatTemplate[[#This Row],[Cons. unit cost]]),ISBLANK(CatTemplate[[#This Row],[Oth. unit cost]])), 0, IF(getUnitEffort =0,1,getUnitEffort) * CatTemplate[[#This Row],[Year18]])</f>
        <v>0</v>
      </c>
      <c r="CE209" s="29">
        <f>IF(AND(ISBLANK(CatTemplate[[#This Row],[Eq. unit cost]]),ISBLANK(CatTemplate[[#This Row],[Cons. unit cost]]),ISBLANK(CatTemplate[[#This Row],[Oth. unit cost]])), 0, IF(getUnitEffort =0,1,getUnitEffort) * CatTemplate[[#This Row],[Year19]])</f>
        <v>0</v>
      </c>
      <c r="CF209" s="29">
        <f>IF(AND(ISBLANK(CatTemplate[[#This Row],[Eq. unit cost]]),ISBLANK(CatTemplate[[#This Row],[Cons. unit cost]]),ISBLANK(CatTemplate[[#This Row],[Oth. unit cost]])), 0, IF(getUnitEffort =0,1,getUnitEffort) * CatTemplate[[#This Row],[Year20]])</f>
        <v>0</v>
      </c>
      <c r="CG209" s="45">
        <f>SUM(CatTemplate[[#This Row],[Q1]:[Q20]])</f>
        <v>0</v>
      </c>
      <c r="CH209" s="29">
        <f>IF(ISBLANK(CatTemplate[[#This Row],[St. unit effort]]),0,(CatTemplate[[#This Row],[St. unit effort]] * CatTemplate[[#This Row],[Year1]]))</f>
        <v>0</v>
      </c>
      <c r="CI209" s="29">
        <f>IF(ISBLANK(CatTemplate[[#This Row],[St. unit effort]]),0,(CatTemplate[[#This Row],[St. unit effort]] * CatTemplate[[#This Row],[Year2]]))</f>
        <v>0</v>
      </c>
      <c r="CJ209" s="29">
        <f>IF(ISBLANK(CatTemplate[[#This Row],[St. unit effort]]),0,(CatTemplate[[#This Row],[St. unit effort]] * CatTemplate[[#This Row],[Year3]]))</f>
        <v>0</v>
      </c>
      <c r="CK209" s="29">
        <f>IF(ISBLANK(CatTemplate[[#This Row],[St. unit effort]]),0,(CatTemplate[[#This Row],[St. unit effort]] * CatTemplate[[#This Row],[Year4]]))</f>
        <v>0</v>
      </c>
      <c r="CL209" s="29">
        <f>IF(ISBLANK(CatTemplate[[#This Row],[St. unit effort]]),0,(CatTemplate[[#This Row],[St. unit effort]] * CatTemplate[[#This Row],[Year5]]))</f>
        <v>0</v>
      </c>
      <c r="CM209" s="29">
        <f>IF(ISBLANK(CatTemplate[[#This Row],[St. unit effort]]),0,(CatTemplate[[#This Row],[St. unit effort]] * CatTemplate[[#This Row],[Year6]]))</f>
        <v>0</v>
      </c>
      <c r="CN209" s="29">
        <f>IF(ISBLANK(CatTemplate[[#This Row],[St. unit effort]]),0,(CatTemplate[[#This Row],[St. unit effort]] * CatTemplate[[#This Row],[Year7]]))</f>
        <v>0</v>
      </c>
      <c r="CO209" s="29">
        <f>IF(ISBLANK(CatTemplate[[#This Row],[St. unit effort]]),0,(CatTemplate[[#This Row],[St. unit effort]] * CatTemplate[[#This Row],[Year8]]))</f>
        <v>0</v>
      </c>
      <c r="CP209" s="29">
        <f>IF(ISBLANK(CatTemplate[[#This Row],[St. unit effort]]),0,(CatTemplate[[#This Row],[St. unit effort]] * CatTemplate[[#This Row],[Year9]]))</f>
        <v>0</v>
      </c>
      <c r="CQ209" s="29">
        <f>IF(ISBLANK(CatTemplate[[#This Row],[St. unit effort]]),0,(CatTemplate[[#This Row],[St. unit effort]] * CatTemplate[[#This Row],[Year10]]))</f>
        <v>0</v>
      </c>
      <c r="CR209" s="29">
        <f>IF(ISBLANK(CatTemplate[[#This Row],[St. unit effort]]),0,(CatTemplate[[#This Row],[St. unit effort]] * CatTemplate[[#This Row],[Year11]]))</f>
        <v>0</v>
      </c>
      <c r="CS209" s="29">
        <f>IF(ISBLANK(CatTemplate[[#This Row],[St. unit effort]]),0,(CatTemplate[[#This Row],[St. unit effort]] * CatTemplate[[#This Row],[Year12]]))</f>
        <v>0</v>
      </c>
      <c r="CT209" s="29">
        <f>IF(ISBLANK(CatTemplate[[#This Row],[St. unit effort]]),0,(CatTemplate[[#This Row],[St. unit effort]] * CatTemplate[[#This Row],[Year13]]))</f>
        <v>0</v>
      </c>
      <c r="CU209" s="29">
        <f>IF(ISBLANK(CatTemplate[[#This Row],[St. unit effort]]),0,(CatTemplate[[#This Row],[St. unit effort]] * CatTemplate[[#This Row],[Year14]]))</f>
        <v>0</v>
      </c>
      <c r="CV209" s="29">
        <f>IF(ISBLANK(CatTemplate[[#This Row],[St. unit effort]]),0,(CatTemplate[[#This Row],[St. unit effort]] * CatTemplate[[#This Row],[Year15]]))</f>
        <v>0</v>
      </c>
      <c r="CW209" s="29">
        <f>IF(ISBLANK(CatTemplate[[#This Row],[St. unit effort]]),0,(CatTemplate[[#This Row],[St. unit effort]] * CatTemplate[[#This Row],[Year16]]))</f>
        <v>0</v>
      </c>
      <c r="CX209" s="29">
        <f>IF(ISBLANK(CatTemplate[[#This Row],[St. unit effort]]),0,(CatTemplate[[#This Row],[St. unit effort]] * CatTemplate[[#This Row],[Year17]]))</f>
        <v>0</v>
      </c>
      <c r="CY209" s="29">
        <f>IF(ISBLANK(CatTemplate[[#This Row],[St. unit effort]]),0,(CatTemplate[[#This Row],[St. unit effort]] * CatTemplate[[#This Row],[Year18]]))</f>
        <v>0</v>
      </c>
      <c r="CZ209" s="29">
        <f>IF(ISBLANK(CatTemplate[[#This Row],[St. unit effort]]),0,(CatTemplate[[#This Row],[St. unit effort]] * CatTemplate[[#This Row],[Year19]]))</f>
        <v>0</v>
      </c>
      <c r="DA209" s="29">
        <f>IF(ISBLANK(CatTemplate[[#This Row],[St. unit effort]]),0,(CatTemplate[[#This Row],[St. unit effort]] * CatTemplate[[#This Row],[Year20]]))</f>
        <v>0</v>
      </c>
      <c r="DB209" s="57">
        <f>IF(ISBLANK(CatTemplate[[#This Row],[St. unit effort]]),0,(CatTemplate[[#This Row],[St. unit effort]] * CatTemplate[[#This Row],[Year1]])*8/ParRatePM)</f>
        <v>0</v>
      </c>
      <c r="DC209" s="57">
        <f>IF(ISBLANK(CatTemplate[[#This Row],[St. unit effort]]),0,(CatTemplate[[#This Row],[St. unit effort]] * CatTemplate[[#This Row],[Year2]])*8/ParRatePM)</f>
        <v>0</v>
      </c>
      <c r="DD209" s="57">
        <f>IF(ISBLANK(CatTemplate[[#This Row],[St. unit effort]]),0,(CatTemplate[[#This Row],[St. unit effort]] * CatTemplate[[#This Row],[Year3]])*8/ParRatePM)</f>
        <v>0</v>
      </c>
      <c r="DE209" s="57">
        <f>IF(ISBLANK(CatTemplate[[#This Row],[St. unit effort]]),0,(CatTemplate[[#This Row],[St. unit effort]] * CatTemplate[[#This Row],[Year4]])*8/ParRatePM)</f>
        <v>0</v>
      </c>
      <c r="DF209" s="57">
        <f>IF(ISBLANK(CatTemplate[[#This Row],[St. unit effort]]),0,(CatTemplate[[#This Row],[St. unit effort]] * CatTemplate[[#This Row],[Year5]])*8/ParRatePM)</f>
        <v>0</v>
      </c>
      <c r="DG209" s="57">
        <f>IF(ISBLANK(CatTemplate[[#This Row],[St. unit effort]]),0,(CatTemplate[[#This Row],[St. unit effort]] * CatTemplate[[#This Row],[Year6]])*8/ParRatePM)</f>
        <v>0</v>
      </c>
      <c r="DH209" s="57">
        <f>IF(ISBLANK(CatTemplate[[#This Row],[St. unit effort]]),0,(CatTemplate[[#This Row],[St. unit effort]] * CatTemplate[[#This Row],[Year7]])*8/ParRatePM)</f>
        <v>0</v>
      </c>
      <c r="DI209" s="57">
        <f>IF(ISBLANK(CatTemplate[[#This Row],[St. unit effort]]),0,(CatTemplate[[#This Row],[St. unit effort]] * CatTemplate[[#This Row],[Year8]])*8/ParRatePM)</f>
        <v>0</v>
      </c>
      <c r="DJ209" s="57">
        <f>IF(ISBLANK(CatTemplate[[#This Row],[St. unit effort]]),0,(CatTemplate[[#This Row],[St. unit effort]] * CatTemplate[[#This Row],[Year9]])*8/ParRatePM)</f>
        <v>0</v>
      </c>
      <c r="DK209" s="57">
        <f>IF(ISBLANK(CatTemplate[[#This Row],[St. unit effort]]),0,(CatTemplate[[#This Row],[St. unit effort]] * CatTemplate[[#This Row],[Year10]])*8/ParRatePM)</f>
        <v>0</v>
      </c>
      <c r="DL209" s="57">
        <f>IF(ISBLANK(CatTemplate[[#This Row],[St. unit effort]]),0,(CatTemplate[[#This Row],[St. unit effort]] * CatTemplate[[#This Row],[Year11]])*8/ParRatePM)</f>
        <v>0</v>
      </c>
      <c r="DM209" s="57">
        <f>IF(ISBLANK(CatTemplate[[#This Row],[St. unit effort]]),0,(CatTemplate[[#This Row],[St. unit effort]] * CatTemplate[[#This Row],[Year12]])*8/ParRatePM)</f>
        <v>0</v>
      </c>
      <c r="DN209" s="57">
        <f>IF(ISBLANK(CatTemplate[[#This Row],[St. unit effort]]),0,(CatTemplate[[#This Row],[St. unit effort]] * CatTemplate[[#This Row],[Year13]])*8/ParRatePM)</f>
        <v>0</v>
      </c>
      <c r="DO209" s="57">
        <f>IF(ISBLANK(CatTemplate[[#This Row],[St. unit effort]]),0,(CatTemplate[[#This Row],[St. unit effort]] * CatTemplate[[#This Row],[Year14]])*8/ParRatePM)</f>
        <v>0</v>
      </c>
      <c r="DP209" s="57">
        <f>IF(ISBLANK(CatTemplate[[#This Row],[St. unit effort]]),0,(CatTemplate[[#This Row],[St. unit effort]] * CatTemplate[[#This Row],[Year15]])*8/ParRatePM)</f>
        <v>0</v>
      </c>
      <c r="DQ209" s="57">
        <f>IF(ISBLANK(CatTemplate[[#This Row],[St. unit effort]]),0,(CatTemplate[[#This Row],[St. unit effort]] * CatTemplate[[#This Row],[Year16]])*8/ParRatePM)</f>
        <v>0</v>
      </c>
      <c r="DR209" s="57">
        <f>IF(ISBLANK(CatTemplate[[#This Row],[St. unit effort]]),0,(CatTemplate[[#This Row],[St. unit effort]] * CatTemplate[[#This Row],[Year17]])*8/ParRatePM)</f>
        <v>0</v>
      </c>
      <c r="DS209" s="57">
        <f>IF(ISBLANK(CatTemplate[[#This Row],[St. unit effort]]),0,(CatTemplate[[#This Row],[St. unit effort]] * CatTemplate[[#This Row],[Year18]])*8/ParRatePM)</f>
        <v>0</v>
      </c>
      <c r="DT209" s="57">
        <f>IF(ISBLANK(CatTemplate[[#This Row],[St. unit effort]]),0,(CatTemplate[[#This Row],[St. unit effort]] * CatTemplate[[#This Row],[Year19]])*8/ParRatePM)</f>
        <v>0</v>
      </c>
      <c r="DU209" s="57">
        <f>IF(ISBLANK(CatTemplate[[#This Row],[St. unit effort]]),0,(CatTemplate[[#This Row],[St. unit effort]] * CatTemplate[[#This Row],[Year20]])*8/ParRatePM)</f>
        <v>0</v>
      </c>
      <c r="DV209" s="54">
        <f>SUM(CatTemplate[[#This Row],[PM1]:[PM20]])</f>
        <v>0</v>
      </c>
      <c r="DW209" s="56">
        <f t="shared" si="69"/>
        <v>0</v>
      </c>
      <c r="DX209" s="56">
        <f t="shared" si="69"/>
        <v>0</v>
      </c>
      <c r="DY209" s="56">
        <f t="shared" si="69"/>
        <v>0</v>
      </c>
      <c r="DZ209" s="56">
        <f t="shared" si="69"/>
        <v>0</v>
      </c>
      <c r="EA209" s="56">
        <f t="shared" si="69"/>
        <v>0</v>
      </c>
      <c r="EB209" s="56">
        <f t="shared" si="69"/>
        <v>0</v>
      </c>
      <c r="EC209" s="56">
        <f t="shared" si="69"/>
        <v>0</v>
      </c>
      <c r="ED209" s="56">
        <f t="shared" si="69"/>
        <v>0</v>
      </c>
      <c r="EE209" s="56">
        <f t="shared" si="69"/>
        <v>0</v>
      </c>
      <c r="EF209" s="56">
        <f t="shared" si="69"/>
        <v>0</v>
      </c>
      <c r="EG209" s="56">
        <f t="shared" si="69"/>
        <v>0</v>
      </c>
      <c r="EH209" s="56">
        <f t="shared" si="69"/>
        <v>0</v>
      </c>
      <c r="EI209" s="56">
        <f t="shared" si="69"/>
        <v>0</v>
      </c>
      <c r="EJ209" s="56">
        <f t="shared" si="69"/>
        <v>0</v>
      </c>
      <c r="EK209" s="56">
        <f t="shared" si="69"/>
        <v>0</v>
      </c>
      <c r="EL209" s="56">
        <f t="shared" si="69"/>
        <v>0</v>
      </c>
      <c r="EM209" s="56">
        <f t="shared" si="67"/>
        <v>0</v>
      </c>
      <c r="EN209" s="56">
        <f t="shared" si="67"/>
        <v>0</v>
      </c>
      <c r="EO209" s="56">
        <f t="shared" si="67"/>
        <v>0</v>
      </c>
      <c r="EP209" s="56">
        <f t="shared" si="67"/>
        <v>0</v>
      </c>
      <c r="EQ209" s="30">
        <f>CatTemplate[[#This Row],[Eq. unit cost]] * CatTemplate[[#This Row],[Eq. quantity]]</f>
        <v>0</v>
      </c>
      <c r="ER209" s="30">
        <f>CatTemplate[[#This Row],[Cons. unit cost]] *CatTemplate[[#This Row],[Cons. quantity]]</f>
        <v>0</v>
      </c>
      <c r="ES209" s="30">
        <f>CatTemplate[[#This Row],[Oth. unit cost]] *CatTemplate[[#This Row],[Oth. quantity]]</f>
        <v>0</v>
      </c>
      <c r="ET209" s="55">
        <f>SUM(CatTemplate[[#This Row],[CO1]:[CO20]])</f>
        <v>0</v>
      </c>
      <c r="EU209" s="56">
        <f t="shared" si="70"/>
        <v>0</v>
      </c>
      <c r="EV209" s="56">
        <f t="shared" si="70"/>
        <v>0</v>
      </c>
      <c r="EW209" s="56">
        <f t="shared" si="70"/>
        <v>0</v>
      </c>
      <c r="EX209" s="56">
        <f t="shared" si="70"/>
        <v>0</v>
      </c>
      <c r="EY209" s="56">
        <f t="shared" si="70"/>
        <v>0</v>
      </c>
      <c r="EZ209" s="56">
        <f t="shared" si="70"/>
        <v>0</v>
      </c>
      <c r="FA209" s="56">
        <f t="shared" si="70"/>
        <v>0</v>
      </c>
      <c r="FB209" s="56">
        <f t="shared" si="70"/>
        <v>0</v>
      </c>
      <c r="FC209" s="56">
        <f t="shared" si="70"/>
        <v>0</v>
      </c>
      <c r="FD209" s="56">
        <f t="shared" si="70"/>
        <v>0</v>
      </c>
      <c r="FE209" s="56">
        <f t="shared" si="70"/>
        <v>0</v>
      </c>
      <c r="FF209" s="56">
        <f t="shared" si="70"/>
        <v>0</v>
      </c>
      <c r="FG209" s="56">
        <f t="shared" si="70"/>
        <v>0</v>
      </c>
      <c r="FH209" s="56">
        <f t="shared" si="70"/>
        <v>0</v>
      </c>
      <c r="FI209" s="56">
        <f t="shared" si="70"/>
        <v>0</v>
      </c>
      <c r="FJ209" s="56">
        <f t="shared" si="70"/>
        <v>0</v>
      </c>
      <c r="FK209" s="56">
        <f t="shared" si="68"/>
        <v>0</v>
      </c>
      <c r="FL209" s="56">
        <f t="shared" si="68"/>
        <v>0</v>
      </c>
      <c r="FM209" s="56">
        <f t="shared" si="68"/>
        <v>0</v>
      </c>
      <c r="FN209" s="56">
        <f t="shared" si="68"/>
        <v>0</v>
      </c>
      <c r="FO209" s="58">
        <f>SUM(CatTemplate[[#This Row],[CS1]:[CS20]])</f>
        <v>0</v>
      </c>
      <c r="FP209" s="59">
        <f>CatTemplate[[#This Row],[Total Oth. cost]]+CatTemplate[[#This Row],[Total St. Cost]]</f>
        <v>0</v>
      </c>
      <c r="FQ209" s="33" t="e">
        <f t="shared" si="71"/>
        <v>#VALUE!</v>
      </c>
      <c r="FR209" s="33" t="e">
        <f t="shared" si="72"/>
        <v>#VALUE!</v>
      </c>
      <c r="FS209" s="30" t="e">
        <f>(CatTemplate[[#This Row],[CO1]] + CatTemplate[[#This Row],[CS1]]) * (1 + getRateOHFinal) * getRateMarkupFinal</f>
        <v>#VALUE!</v>
      </c>
      <c r="FT209" s="30" t="e">
        <f>(CatTemplate[[#This Row],[CO2]] + CatTemplate[[#This Row],[CS2]]) * (1 + getRateOHFinal) * getRateMarkupFinal</f>
        <v>#VALUE!</v>
      </c>
      <c r="FU209" s="30" t="e">
        <f>(CatTemplate[[#This Row],[CO3]] + CatTemplate[[#This Row],[CS3]]) * (1 + getRateOHFinal) * getRateMarkupFinal</f>
        <v>#VALUE!</v>
      </c>
      <c r="FV209" s="30" t="e">
        <f>(CatTemplate[[#This Row],[CO4]] + CatTemplate[[#This Row],[CS4]]) * (1 + getRateOHFinal) * getRateMarkupFinal</f>
        <v>#VALUE!</v>
      </c>
      <c r="FW209" s="30" t="e">
        <f>(CatTemplate[[#This Row],[CO5]] + CatTemplate[[#This Row],[CS5]]) * (1 + getRateOHFinal) * getRateMarkupFinal</f>
        <v>#VALUE!</v>
      </c>
      <c r="FX209" s="30" t="e">
        <f>(CatTemplate[[#This Row],[CO6]] + CatTemplate[[#This Row],[CS6]]) * (1 + getRateOHFinal) * getRateMarkupFinal</f>
        <v>#VALUE!</v>
      </c>
      <c r="FY209" s="30" t="e">
        <f>(CatTemplate[[#This Row],[CO7]] + CatTemplate[[#This Row],[CS7]]) * (1 + getRateOHFinal) * getRateMarkupFinal</f>
        <v>#VALUE!</v>
      </c>
      <c r="FZ209" s="30" t="e">
        <f>(CatTemplate[[#This Row],[CO8]] + CatTemplate[[#This Row],[CS8]]) * (1 + getRateOHFinal) * getRateMarkupFinal</f>
        <v>#VALUE!</v>
      </c>
      <c r="GA209" s="30" t="e">
        <f>(CatTemplate[[#This Row],[CO9]] + CatTemplate[[#This Row],[CS9]]) * (1 + getRateOHFinal) * getRateMarkupFinal</f>
        <v>#VALUE!</v>
      </c>
      <c r="GB209" s="30" t="e">
        <f>(CatTemplate[[#This Row],[CO10]] + CatTemplate[[#This Row],[CS10]]) * (1 + getRateOHFinal) * getRateMarkupFinal</f>
        <v>#VALUE!</v>
      </c>
      <c r="GC209" s="30" t="e">
        <f>(CatTemplate[[#This Row],[CO11]] + CatTemplate[[#This Row],[CS11]]) * (1 + getRateOHFinal) * getRateMarkupFinal</f>
        <v>#VALUE!</v>
      </c>
      <c r="GD209" s="30" t="e">
        <f>(CatTemplate[[#This Row],[CO12]] + CatTemplate[[#This Row],[CS12]]) * (1 + getRateOHFinal) * getRateMarkupFinal</f>
        <v>#VALUE!</v>
      </c>
      <c r="GE209" s="30" t="e">
        <f>(CatTemplate[[#This Row],[CO13]] + CatTemplate[[#This Row],[CS13]]) * (1 + getRateOHFinal) * getRateMarkupFinal</f>
        <v>#VALUE!</v>
      </c>
      <c r="GF209" s="30" t="e">
        <f>(CatTemplate[[#This Row],[CO14]] + CatTemplate[[#This Row],[CS14]]) * (1 + getRateOHFinal) * getRateMarkupFinal</f>
        <v>#VALUE!</v>
      </c>
      <c r="GG209" s="30" t="e">
        <f>(CatTemplate[[#This Row],[CO15]] + CatTemplate[[#This Row],[CS15]]) * (1 + getRateOHFinal) * getRateMarkupFinal</f>
        <v>#VALUE!</v>
      </c>
      <c r="GH209" s="30" t="e">
        <f>(CatTemplate[[#This Row],[CO16]] + CatTemplate[[#This Row],[CS16]]) * (1 + getRateOHFinal) * getRateMarkupFinal</f>
        <v>#VALUE!</v>
      </c>
      <c r="GI209" s="30" t="e">
        <f>(CatTemplate[[#This Row],[CO17]] + CatTemplate[[#This Row],[CS17]]) * (1 + getRateOHFinal) * getRateMarkupFinal</f>
        <v>#VALUE!</v>
      </c>
      <c r="GJ209" s="30" t="e">
        <f>(CatTemplate[[#This Row],[CO18]] + CatTemplate[[#This Row],[CS18]]) * (1 + getRateOHFinal) * getRateMarkupFinal</f>
        <v>#VALUE!</v>
      </c>
      <c r="GK209" s="30" t="e">
        <f>(CatTemplate[[#This Row],[CO19]] + CatTemplate[[#This Row],[CS19]]) * (1 + getRateOHFinal) * getRateMarkupFinal</f>
        <v>#VALUE!</v>
      </c>
      <c r="GL209" s="30" t="e">
        <f>(CatTemplate[[#This Row],[CO20]] + CatTemplate[[#This Row],[CS20]]) * (1 + getRateOHFinal) * getRateMarkupFinal</f>
        <v>#VALUE!</v>
      </c>
      <c r="GM209" s="30" t="e">
        <f t="shared" si="73"/>
        <v>#VALUE!</v>
      </c>
      <c r="GN209" s="30" t="e">
        <f t="shared" si="74"/>
        <v>#VALUE!</v>
      </c>
      <c r="GO209" s="30" t="e">
        <f t="shared" si="75"/>
        <v>#VALUE!</v>
      </c>
      <c r="GP209" s="30" t="e">
        <f t="shared" si="76"/>
        <v>#VALUE!</v>
      </c>
      <c r="GQ209" s="30" t="e">
        <f>(CatTemplate[[#This Row],[CO1]]+CatTemplate[[#This Row],[CS1]]) * (1+ getRateOHFinal) * (1 + getRateMarkupFinal)</f>
        <v>#VALUE!</v>
      </c>
      <c r="GR209" s="30" t="e">
        <f>(CatTemplate[[#This Row],[CO2]]+CatTemplate[[#This Row],[CS2]]) * (1+ getRateOHFinal) * (1 + getRateMarkupFinal)</f>
        <v>#VALUE!</v>
      </c>
      <c r="GS209" s="30" t="e">
        <f>(CatTemplate[[#This Row],[CO3]]+CatTemplate[[#This Row],[CS3]]) * (1+ getRateOHFinal) * (1 + getRateMarkupFinal)</f>
        <v>#VALUE!</v>
      </c>
      <c r="GT209" s="30" t="e">
        <f>(CatTemplate[[#This Row],[CO4]]+CatTemplate[[#This Row],[CS4]]) * (1+ getRateOHFinal) * (1 + getRateMarkupFinal)</f>
        <v>#VALUE!</v>
      </c>
      <c r="GU209" s="30" t="e">
        <f>(CatTemplate[[#This Row],[CO5]]+CatTemplate[[#This Row],[CS5]]) * (1+ getRateOHFinal) * (1 + getRateMarkupFinal)</f>
        <v>#VALUE!</v>
      </c>
      <c r="GV209" s="30" t="e">
        <f>(CatTemplate[[#This Row],[CO6]]+CatTemplate[[#This Row],[CS6]]) * (1+ getRateOHFinal) * (1 + getRateMarkupFinal)</f>
        <v>#VALUE!</v>
      </c>
      <c r="GW209" s="30" t="e">
        <f>(CatTemplate[[#This Row],[CO7]]+CatTemplate[[#This Row],[CS7]]) * (1+ getRateOHFinal) * (1 + getRateMarkupFinal)</f>
        <v>#VALUE!</v>
      </c>
      <c r="GX209" s="30" t="e">
        <f>(CatTemplate[[#This Row],[CO8]]+CatTemplate[[#This Row],[CS8]]) * (1+ getRateOHFinal) * (1 + getRateMarkupFinal)</f>
        <v>#VALUE!</v>
      </c>
      <c r="GY209" s="30" t="e">
        <f>(CatTemplate[[#This Row],[CO9]]+CatTemplate[[#This Row],[CS9]]) * (1+ getRateOHFinal) * (1 + getRateMarkupFinal)</f>
        <v>#VALUE!</v>
      </c>
      <c r="GZ209" s="30" t="e">
        <f>(CatTemplate[[#This Row],[CO10]]+CatTemplate[[#This Row],[CS10]]) * (1+ getRateOHFinal) * (1 + getRateMarkupFinal)</f>
        <v>#VALUE!</v>
      </c>
      <c r="HA209" s="30" t="e">
        <f>(CatTemplate[[#This Row],[CO11]]+CatTemplate[[#This Row],[CS11]]) * (1+ getRateOHFinal) * (1 + getRateMarkupFinal)</f>
        <v>#VALUE!</v>
      </c>
      <c r="HB209" s="30" t="e">
        <f>(CatTemplate[[#This Row],[CO12]]+CatTemplate[[#This Row],[CS12]]) * (1+ getRateOHFinal) * (1 + getRateMarkupFinal)</f>
        <v>#VALUE!</v>
      </c>
      <c r="HC209" s="30" t="e">
        <f>(CatTemplate[[#This Row],[CO13]]+CatTemplate[[#This Row],[CS13]]) * (1+ getRateOHFinal) * (1 + getRateMarkupFinal)</f>
        <v>#VALUE!</v>
      </c>
      <c r="HD209" s="30" t="e">
        <f>(CatTemplate[[#This Row],[CO14]]+CatTemplate[[#This Row],[CS14]]) * (1+ getRateOHFinal) * (1 + getRateMarkupFinal)</f>
        <v>#VALUE!</v>
      </c>
      <c r="HE209" s="30" t="e">
        <f>(CatTemplate[[#This Row],[CO15]]+CatTemplate[[#This Row],[CS15]]) * (1+ getRateOHFinal) * (1 + getRateMarkupFinal)</f>
        <v>#VALUE!</v>
      </c>
      <c r="HF209" s="30" t="e">
        <f>(CatTemplate[[#This Row],[CO16]]+CatTemplate[[#This Row],[CS16]]) * (1+ getRateOHFinal) * (1 + getRateMarkupFinal)</f>
        <v>#VALUE!</v>
      </c>
      <c r="HG209" s="30" t="e">
        <f>(CatTemplate[[#This Row],[CO17]]+CatTemplate[[#This Row],[CS17]]) * (1+ getRateOHFinal) * (1 + getRateMarkupFinal)</f>
        <v>#VALUE!</v>
      </c>
      <c r="HH209" s="30" t="e">
        <f>(CatTemplate[[#This Row],[CO18]]+CatTemplate[[#This Row],[CS18]]) * (1+ getRateOHFinal) * (1 + getRateMarkupFinal)</f>
        <v>#VALUE!</v>
      </c>
      <c r="HI209" s="30" t="e">
        <f>(CatTemplate[[#This Row],[CO19]]+CatTemplate[[#This Row],[CS19]]) * (1+ getRateOHFinal) * (1 + getRateMarkupFinal)</f>
        <v>#VALUE!</v>
      </c>
      <c r="HJ209" s="30" t="e">
        <f>(CatTemplate[[#This Row],[CO20]]+CatTemplate[[#This Row],[CS20]]) * (1+ getRateOHFinal) * (1 + getRateMarkupFinal)</f>
        <v>#VALUE!</v>
      </c>
      <c r="HK209" s="39" t="e">
        <f>CatTemplate[[#This Row],[Total cost]]+CatTemplate[[#This Row],[OH Amount]]+CatTemplate[[#This Row],[Markup]]</f>
        <v>#VALUE!</v>
      </c>
      <c r="HL209" s="63">
        <f>IF(CatTemplate[[#This Row],[Units]]="Days",CatTemplate[[#This Row],[Project quantity]]*CatTemplate[[#This Row],[St. unit effort]],CatTemplate[[#This Row],[Project quantity]])</f>
        <v>0</v>
      </c>
      <c r="HM209" s="287">
        <f>IFERROR(CatTemplate[[#This Row],[Total Price]]/(CatTemplate[[#This Row],[Final Quantity]]),0)</f>
        <v>0</v>
      </c>
      <c r="HN209" s="261"/>
    </row>
    <row r="210" spans="2:222" x14ac:dyDescent="0.2">
      <c r="B210" s="9" t="s">
        <v>106</v>
      </c>
      <c r="C210" s="23">
        <v>5</v>
      </c>
      <c r="D210" s="10" t="s">
        <v>137</v>
      </c>
      <c r="E210" s="25">
        <v>2</v>
      </c>
      <c r="F210" s="19" t="s">
        <v>437</v>
      </c>
      <c r="G210" s="27">
        <v>2</v>
      </c>
      <c r="H210" s="18"/>
      <c r="I210" s="18"/>
      <c r="J210" s="15" t="s">
        <v>253</v>
      </c>
      <c r="K210" s="15"/>
      <c r="L210" s="15" t="s">
        <v>489</v>
      </c>
      <c r="M210" s="15" t="s">
        <v>207</v>
      </c>
      <c r="N210" s="15" t="s">
        <v>858</v>
      </c>
      <c r="O210" s="320"/>
      <c r="P210" s="71"/>
      <c r="Q210" s="108"/>
      <c r="R210" s="73"/>
      <c r="S210" s="97"/>
      <c r="T210" s="100">
        <f>getEqUnitCost</f>
        <v>0</v>
      </c>
      <c r="U210" s="73">
        <f>getEqUnitEffort</f>
        <v>0</v>
      </c>
      <c r="V210" s="101">
        <f>getEqQuantity</f>
        <v>0</v>
      </c>
      <c r="W210" s="320"/>
      <c r="X210" s="100">
        <f>getConsUnitCost</f>
        <v>0</v>
      </c>
      <c r="Y210" s="73">
        <f>getConsUnitEffort</f>
        <v>0</v>
      </c>
      <c r="Z210" s="14">
        <f>getConsQuantity</f>
        <v>0</v>
      </c>
      <c r="AA210" s="320"/>
      <c r="AB210" s="72"/>
      <c r="AC210" s="112"/>
      <c r="AD210" s="14">
        <f>getOthQuantity</f>
        <v>0</v>
      </c>
      <c r="AE210" s="320"/>
      <c r="AF210" s="28" t="str">
        <f>IF(ISBLANK(CatTemplate[[#This Row],[Resource type]]),"",CatTemplate[[#This Row],[Resource type]])</f>
        <v>BioRep Operator</v>
      </c>
      <c r="AG210" s="242">
        <f>getStaffUnitCost</f>
        <v>374.09540909748296</v>
      </c>
      <c r="AH210" s="113">
        <f>getStaffUnitEffort</f>
        <v>0</v>
      </c>
      <c r="AI210" s="40">
        <f>getStaffQuantity</f>
        <v>0</v>
      </c>
      <c r="AJ210" s="41">
        <f>CatTemplate[[#This Row],[St. quantity]]*8/ParRatePM</f>
        <v>0</v>
      </c>
      <c r="AK210" s="320"/>
      <c r="AL210" s="53" t="str">
        <f>CatTemplate[[#This Row],[Item type]]</f>
        <v>Samples</v>
      </c>
      <c r="AM210" s="12">
        <f>SUM(CatTemplate[[#This Row],[Year1]:[Year20]])</f>
        <v>0</v>
      </c>
      <c r="AN210" s="52"/>
      <c r="AO210" s="52"/>
      <c r="AP210" s="52"/>
      <c r="AQ210" s="8"/>
      <c r="AR210" s="8"/>
      <c r="AS210" s="8"/>
      <c r="AT210" s="8"/>
      <c r="AU210" s="8"/>
      <c r="AV210" s="8"/>
      <c r="AW210" s="8"/>
      <c r="AX210" s="8"/>
      <c r="AY210" s="8"/>
      <c r="AZ210" s="8"/>
      <c r="BA210" s="8"/>
      <c r="BB210" s="8"/>
      <c r="BC210" s="8"/>
      <c r="BD210" s="8"/>
      <c r="BE210" s="8"/>
      <c r="BF210" s="8"/>
      <c r="BG210" s="36"/>
      <c r="BH210" s="320"/>
      <c r="BI210" s="37" t="str">
        <f>getCostCategory</f>
        <v>06 Operating costs</v>
      </c>
      <c r="BJ210" s="37" t="str">
        <f>getSection</f>
        <v>05 Sample reception</v>
      </c>
      <c r="BK210" s="32" t="str">
        <f>getObject</f>
        <v>Sample reception</v>
      </c>
      <c r="BL210" s="30">
        <f>IFERROR(getUnitCost * IF(CatTemplate[[#This Row],[Cost Category Comp.]]="01 Staff costs", 1,1),0)</f>
        <v>374.09540909748296</v>
      </c>
      <c r="BM210" s="29">
        <f>IF(AND(ISBLANK(CatTemplate[[#This Row],[Eq. unit cost]]),ISBLANK(CatTemplate[[#This Row],[Cons. unit cost]]),ISBLANK(CatTemplate[[#This Row],[Oth. unit cost]])), 0, IF(getUnitEffort =0,1,getUnitEffort) * CatTemplate[[#This Row],[Year1]])</f>
        <v>0</v>
      </c>
      <c r="BN210" s="29">
        <f>IF(AND(ISBLANK(CatTemplate[[#This Row],[Eq. unit cost]]),ISBLANK(CatTemplate[[#This Row],[Cons. unit cost]]),ISBLANK(CatTemplate[[#This Row],[Oth. unit cost]])), 0, IF(getUnitEffort =0,1,getUnitEffort) * CatTemplate[[#This Row],[Year2]])</f>
        <v>0</v>
      </c>
      <c r="BO210" s="29">
        <f>IF(AND(ISBLANK(CatTemplate[[#This Row],[Eq. unit cost]]),ISBLANK(CatTemplate[[#This Row],[Cons. unit cost]]),ISBLANK(CatTemplate[[#This Row],[Oth. unit cost]])), 0, IF(getUnitEffort =0,1,getUnitEffort) * CatTemplate[[#This Row],[Year3]])</f>
        <v>0</v>
      </c>
      <c r="BP210" s="29">
        <f>IF(AND(ISBLANK(CatTemplate[[#This Row],[Eq. unit cost]]),ISBLANK(CatTemplate[[#This Row],[Cons. unit cost]]),ISBLANK(CatTemplate[[#This Row],[Oth. unit cost]])), 0, IF(getUnitEffort =0,1,getUnitEffort) * CatTemplate[[#This Row],[Year4]])</f>
        <v>0</v>
      </c>
      <c r="BQ210" s="29">
        <f>IF(AND(ISBLANK(CatTemplate[[#This Row],[Eq. unit cost]]),ISBLANK(CatTemplate[[#This Row],[Cons. unit cost]]),ISBLANK(CatTemplate[[#This Row],[Oth. unit cost]])), 0, IF(getUnitEffort =0,1,getUnitEffort) * CatTemplate[[#This Row],[Year5]])</f>
        <v>0</v>
      </c>
      <c r="BR210" s="29">
        <f>IF(AND(ISBLANK(CatTemplate[[#This Row],[Eq. unit cost]]),ISBLANK(CatTemplate[[#This Row],[Cons. unit cost]]),ISBLANK(CatTemplate[[#This Row],[Oth. unit cost]])), 0, IF(getUnitEffort =0,1,getUnitEffort) * CatTemplate[[#This Row],[Year6]])</f>
        <v>0</v>
      </c>
      <c r="BS210" s="29">
        <f>IF(AND(ISBLANK(CatTemplate[[#This Row],[Eq. unit cost]]),ISBLANK(CatTemplate[[#This Row],[Cons. unit cost]]),ISBLANK(CatTemplate[[#This Row],[Oth. unit cost]])), 0, IF(getUnitEffort =0,1,getUnitEffort) * CatTemplate[[#This Row],[Year7]])</f>
        <v>0</v>
      </c>
      <c r="BT210" s="29">
        <f>IF(AND(ISBLANK(CatTemplate[[#This Row],[Eq. unit cost]]),ISBLANK(CatTemplate[[#This Row],[Cons. unit cost]]),ISBLANK(CatTemplate[[#This Row],[Oth. unit cost]])), 0, IF(getUnitEffort =0,1,getUnitEffort) * CatTemplate[[#This Row],[Year8]])</f>
        <v>0</v>
      </c>
      <c r="BU210" s="29">
        <f>IF(AND(ISBLANK(CatTemplate[[#This Row],[Eq. unit cost]]),ISBLANK(CatTemplate[[#This Row],[Cons. unit cost]]),ISBLANK(CatTemplate[[#This Row],[Oth. unit cost]])), 0, IF(getUnitEffort =0,1,getUnitEffort) * CatTemplate[[#This Row],[Year9]])</f>
        <v>0</v>
      </c>
      <c r="BV210" s="29">
        <f>IF(AND(ISBLANK(CatTemplate[[#This Row],[Eq. unit cost]]),ISBLANK(CatTemplate[[#This Row],[Cons. unit cost]]),ISBLANK(CatTemplate[[#This Row],[Oth. unit cost]])), 0, IF(getUnitEffort =0,1,getUnitEffort) * CatTemplate[[#This Row],[Year10]])</f>
        <v>0</v>
      </c>
      <c r="BW210" s="29">
        <f>IF(AND(ISBLANK(CatTemplate[[#This Row],[Eq. unit cost]]),ISBLANK(CatTemplate[[#This Row],[Cons. unit cost]]),ISBLANK(CatTemplate[[#This Row],[Oth. unit cost]])), 0, IF(getUnitEffort =0,1,getUnitEffort) * CatTemplate[[#This Row],[Year11]])</f>
        <v>0</v>
      </c>
      <c r="BX210" s="29">
        <f>IF(AND(ISBLANK(CatTemplate[[#This Row],[Eq. unit cost]]),ISBLANK(CatTemplate[[#This Row],[Cons. unit cost]]),ISBLANK(CatTemplate[[#This Row],[Oth. unit cost]])), 0, IF(getUnitEffort =0,1,getUnitEffort) * CatTemplate[[#This Row],[Year12]])</f>
        <v>0</v>
      </c>
      <c r="BY210" s="29">
        <f>IF(AND(ISBLANK(CatTemplate[[#This Row],[Eq. unit cost]]),ISBLANK(CatTemplate[[#This Row],[Cons. unit cost]]),ISBLANK(CatTemplate[[#This Row],[Oth. unit cost]])), 0, IF(getUnitEffort =0,1,getUnitEffort) * CatTemplate[[#This Row],[Year13]])</f>
        <v>0</v>
      </c>
      <c r="BZ210" s="29">
        <f>IF(AND(ISBLANK(CatTemplate[[#This Row],[Eq. unit cost]]),ISBLANK(CatTemplate[[#This Row],[Cons. unit cost]]),ISBLANK(CatTemplate[[#This Row],[Oth. unit cost]])), 0, IF(getUnitEffort =0,1,getUnitEffort) * CatTemplate[[#This Row],[Year14]])</f>
        <v>0</v>
      </c>
      <c r="CA210" s="29">
        <f>IF(AND(ISBLANK(CatTemplate[[#This Row],[Eq. unit cost]]),ISBLANK(CatTemplate[[#This Row],[Cons. unit cost]]),ISBLANK(CatTemplate[[#This Row],[Oth. unit cost]])), 0, IF(getUnitEffort =0,1,getUnitEffort) * CatTemplate[[#This Row],[Year15]])</f>
        <v>0</v>
      </c>
      <c r="CB210" s="29">
        <f>IF(AND(ISBLANK(CatTemplate[[#This Row],[Eq. unit cost]]),ISBLANK(CatTemplate[[#This Row],[Cons. unit cost]]),ISBLANK(CatTemplate[[#This Row],[Oth. unit cost]])), 0, IF(getUnitEffort =0,1,getUnitEffort) * CatTemplate[[#This Row],[Year16]])</f>
        <v>0</v>
      </c>
      <c r="CC210" s="29">
        <f>IF(AND(ISBLANK(CatTemplate[[#This Row],[Eq. unit cost]]),ISBLANK(CatTemplate[[#This Row],[Cons. unit cost]]),ISBLANK(CatTemplate[[#This Row],[Oth. unit cost]])), 0, IF(getUnitEffort =0,1,getUnitEffort) * CatTemplate[[#This Row],[Year17]])</f>
        <v>0</v>
      </c>
      <c r="CD210" s="29">
        <f>IF(AND(ISBLANK(CatTemplate[[#This Row],[Eq. unit cost]]),ISBLANK(CatTemplate[[#This Row],[Cons. unit cost]]),ISBLANK(CatTemplate[[#This Row],[Oth. unit cost]])), 0, IF(getUnitEffort =0,1,getUnitEffort) * CatTemplate[[#This Row],[Year18]])</f>
        <v>0</v>
      </c>
      <c r="CE210" s="29">
        <f>IF(AND(ISBLANK(CatTemplate[[#This Row],[Eq. unit cost]]),ISBLANK(CatTemplate[[#This Row],[Cons. unit cost]]),ISBLANK(CatTemplate[[#This Row],[Oth. unit cost]])), 0, IF(getUnitEffort =0,1,getUnitEffort) * CatTemplate[[#This Row],[Year19]])</f>
        <v>0</v>
      </c>
      <c r="CF210" s="29">
        <f>IF(AND(ISBLANK(CatTemplate[[#This Row],[Eq. unit cost]]),ISBLANK(CatTemplate[[#This Row],[Cons. unit cost]]),ISBLANK(CatTemplate[[#This Row],[Oth. unit cost]])), 0, IF(getUnitEffort =0,1,getUnitEffort) * CatTemplate[[#This Row],[Year20]])</f>
        <v>0</v>
      </c>
      <c r="CG210" s="45">
        <f>SUM(CatTemplate[[#This Row],[Q1]:[Q20]])</f>
        <v>0</v>
      </c>
      <c r="CH210" s="29">
        <f>IF(ISBLANK(CatTemplate[[#This Row],[St. unit effort]]),0,(CatTemplate[[#This Row],[St. unit effort]] * CatTemplate[[#This Row],[Year1]]))</f>
        <v>0</v>
      </c>
      <c r="CI210" s="29">
        <f>IF(ISBLANK(CatTemplate[[#This Row],[St. unit effort]]),0,(CatTemplate[[#This Row],[St. unit effort]] * CatTemplate[[#This Row],[Year2]]))</f>
        <v>0</v>
      </c>
      <c r="CJ210" s="29">
        <f>IF(ISBLANK(CatTemplate[[#This Row],[St. unit effort]]),0,(CatTemplate[[#This Row],[St. unit effort]] * CatTemplate[[#This Row],[Year3]]))</f>
        <v>0</v>
      </c>
      <c r="CK210" s="29">
        <f>IF(ISBLANK(CatTemplate[[#This Row],[St. unit effort]]),0,(CatTemplate[[#This Row],[St. unit effort]] * CatTemplate[[#This Row],[Year4]]))</f>
        <v>0</v>
      </c>
      <c r="CL210" s="29">
        <f>IF(ISBLANK(CatTemplate[[#This Row],[St. unit effort]]),0,(CatTemplate[[#This Row],[St. unit effort]] * CatTemplate[[#This Row],[Year5]]))</f>
        <v>0</v>
      </c>
      <c r="CM210" s="29">
        <f>IF(ISBLANK(CatTemplate[[#This Row],[St. unit effort]]),0,(CatTemplate[[#This Row],[St. unit effort]] * CatTemplate[[#This Row],[Year6]]))</f>
        <v>0</v>
      </c>
      <c r="CN210" s="29">
        <f>IF(ISBLANK(CatTemplate[[#This Row],[St. unit effort]]),0,(CatTemplate[[#This Row],[St. unit effort]] * CatTemplate[[#This Row],[Year7]]))</f>
        <v>0</v>
      </c>
      <c r="CO210" s="29">
        <f>IF(ISBLANK(CatTemplate[[#This Row],[St. unit effort]]),0,(CatTemplate[[#This Row],[St. unit effort]] * CatTemplate[[#This Row],[Year8]]))</f>
        <v>0</v>
      </c>
      <c r="CP210" s="29">
        <f>IF(ISBLANK(CatTemplate[[#This Row],[St. unit effort]]),0,(CatTemplate[[#This Row],[St. unit effort]] * CatTemplate[[#This Row],[Year9]]))</f>
        <v>0</v>
      </c>
      <c r="CQ210" s="29">
        <f>IF(ISBLANK(CatTemplate[[#This Row],[St. unit effort]]),0,(CatTemplate[[#This Row],[St. unit effort]] * CatTemplate[[#This Row],[Year10]]))</f>
        <v>0</v>
      </c>
      <c r="CR210" s="29">
        <f>IF(ISBLANK(CatTemplate[[#This Row],[St. unit effort]]),0,(CatTemplate[[#This Row],[St. unit effort]] * CatTemplate[[#This Row],[Year11]]))</f>
        <v>0</v>
      </c>
      <c r="CS210" s="29">
        <f>IF(ISBLANK(CatTemplate[[#This Row],[St. unit effort]]),0,(CatTemplate[[#This Row],[St. unit effort]] * CatTemplate[[#This Row],[Year12]]))</f>
        <v>0</v>
      </c>
      <c r="CT210" s="29">
        <f>IF(ISBLANK(CatTemplate[[#This Row],[St. unit effort]]),0,(CatTemplate[[#This Row],[St. unit effort]] * CatTemplate[[#This Row],[Year13]]))</f>
        <v>0</v>
      </c>
      <c r="CU210" s="29">
        <f>IF(ISBLANK(CatTemplate[[#This Row],[St. unit effort]]),0,(CatTemplate[[#This Row],[St. unit effort]] * CatTemplate[[#This Row],[Year14]]))</f>
        <v>0</v>
      </c>
      <c r="CV210" s="29">
        <f>IF(ISBLANK(CatTemplate[[#This Row],[St. unit effort]]),0,(CatTemplate[[#This Row],[St. unit effort]] * CatTemplate[[#This Row],[Year15]]))</f>
        <v>0</v>
      </c>
      <c r="CW210" s="29">
        <f>IF(ISBLANK(CatTemplate[[#This Row],[St. unit effort]]),0,(CatTemplate[[#This Row],[St. unit effort]] * CatTemplate[[#This Row],[Year16]]))</f>
        <v>0</v>
      </c>
      <c r="CX210" s="29">
        <f>IF(ISBLANK(CatTemplate[[#This Row],[St. unit effort]]),0,(CatTemplate[[#This Row],[St. unit effort]] * CatTemplate[[#This Row],[Year17]]))</f>
        <v>0</v>
      </c>
      <c r="CY210" s="29">
        <f>IF(ISBLANK(CatTemplate[[#This Row],[St. unit effort]]),0,(CatTemplate[[#This Row],[St. unit effort]] * CatTemplate[[#This Row],[Year18]]))</f>
        <v>0</v>
      </c>
      <c r="CZ210" s="29">
        <f>IF(ISBLANK(CatTemplate[[#This Row],[St. unit effort]]),0,(CatTemplate[[#This Row],[St. unit effort]] * CatTemplate[[#This Row],[Year19]]))</f>
        <v>0</v>
      </c>
      <c r="DA210" s="29">
        <f>IF(ISBLANK(CatTemplate[[#This Row],[St. unit effort]]),0,(CatTemplate[[#This Row],[St. unit effort]] * CatTemplate[[#This Row],[Year20]]))</f>
        <v>0</v>
      </c>
      <c r="DB210" s="57">
        <f>IF(ISBLANK(CatTemplate[[#This Row],[St. unit effort]]),0,(CatTemplate[[#This Row],[St. unit effort]] * CatTemplate[[#This Row],[Year1]])*8/ParRatePM)</f>
        <v>0</v>
      </c>
      <c r="DC210" s="57">
        <f>IF(ISBLANK(CatTemplate[[#This Row],[St. unit effort]]),0,(CatTemplate[[#This Row],[St. unit effort]] * CatTemplate[[#This Row],[Year2]])*8/ParRatePM)</f>
        <v>0</v>
      </c>
      <c r="DD210" s="57">
        <f>IF(ISBLANK(CatTemplate[[#This Row],[St. unit effort]]),0,(CatTemplate[[#This Row],[St. unit effort]] * CatTemplate[[#This Row],[Year3]])*8/ParRatePM)</f>
        <v>0</v>
      </c>
      <c r="DE210" s="57">
        <f>IF(ISBLANK(CatTemplate[[#This Row],[St. unit effort]]),0,(CatTemplate[[#This Row],[St. unit effort]] * CatTemplate[[#This Row],[Year4]])*8/ParRatePM)</f>
        <v>0</v>
      </c>
      <c r="DF210" s="57">
        <f>IF(ISBLANK(CatTemplate[[#This Row],[St. unit effort]]),0,(CatTemplate[[#This Row],[St. unit effort]] * CatTemplate[[#This Row],[Year5]])*8/ParRatePM)</f>
        <v>0</v>
      </c>
      <c r="DG210" s="57">
        <f>IF(ISBLANK(CatTemplate[[#This Row],[St. unit effort]]),0,(CatTemplate[[#This Row],[St. unit effort]] * CatTemplate[[#This Row],[Year6]])*8/ParRatePM)</f>
        <v>0</v>
      </c>
      <c r="DH210" s="57">
        <f>IF(ISBLANK(CatTemplate[[#This Row],[St. unit effort]]),0,(CatTemplate[[#This Row],[St. unit effort]] * CatTemplate[[#This Row],[Year7]])*8/ParRatePM)</f>
        <v>0</v>
      </c>
      <c r="DI210" s="57">
        <f>IF(ISBLANK(CatTemplate[[#This Row],[St. unit effort]]),0,(CatTemplate[[#This Row],[St. unit effort]] * CatTemplate[[#This Row],[Year8]])*8/ParRatePM)</f>
        <v>0</v>
      </c>
      <c r="DJ210" s="57">
        <f>IF(ISBLANK(CatTemplate[[#This Row],[St. unit effort]]),0,(CatTemplate[[#This Row],[St. unit effort]] * CatTemplate[[#This Row],[Year9]])*8/ParRatePM)</f>
        <v>0</v>
      </c>
      <c r="DK210" s="57">
        <f>IF(ISBLANK(CatTemplate[[#This Row],[St. unit effort]]),0,(CatTemplate[[#This Row],[St. unit effort]] * CatTemplate[[#This Row],[Year10]])*8/ParRatePM)</f>
        <v>0</v>
      </c>
      <c r="DL210" s="57">
        <f>IF(ISBLANK(CatTemplate[[#This Row],[St. unit effort]]),0,(CatTemplate[[#This Row],[St. unit effort]] * CatTemplate[[#This Row],[Year11]])*8/ParRatePM)</f>
        <v>0</v>
      </c>
      <c r="DM210" s="57">
        <f>IF(ISBLANK(CatTemplate[[#This Row],[St. unit effort]]),0,(CatTemplate[[#This Row],[St. unit effort]] * CatTemplate[[#This Row],[Year12]])*8/ParRatePM)</f>
        <v>0</v>
      </c>
      <c r="DN210" s="57">
        <f>IF(ISBLANK(CatTemplate[[#This Row],[St. unit effort]]),0,(CatTemplate[[#This Row],[St. unit effort]] * CatTemplate[[#This Row],[Year13]])*8/ParRatePM)</f>
        <v>0</v>
      </c>
      <c r="DO210" s="57">
        <f>IF(ISBLANK(CatTemplate[[#This Row],[St. unit effort]]),0,(CatTemplate[[#This Row],[St. unit effort]] * CatTemplate[[#This Row],[Year14]])*8/ParRatePM)</f>
        <v>0</v>
      </c>
      <c r="DP210" s="57">
        <f>IF(ISBLANK(CatTemplate[[#This Row],[St. unit effort]]),0,(CatTemplate[[#This Row],[St. unit effort]] * CatTemplate[[#This Row],[Year15]])*8/ParRatePM)</f>
        <v>0</v>
      </c>
      <c r="DQ210" s="57">
        <f>IF(ISBLANK(CatTemplate[[#This Row],[St. unit effort]]),0,(CatTemplate[[#This Row],[St. unit effort]] * CatTemplate[[#This Row],[Year16]])*8/ParRatePM)</f>
        <v>0</v>
      </c>
      <c r="DR210" s="57">
        <f>IF(ISBLANK(CatTemplate[[#This Row],[St. unit effort]]),0,(CatTemplate[[#This Row],[St. unit effort]] * CatTemplate[[#This Row],[Year17]])*8/ParRatePM)</f>
        <v>0</v>
      </c>
      <c r="DS210" s="57">
        <f>IF(ISBLANK(CatTemplate[[#This Row],[St. unit effort]]),0,(CatTemplate[[#This Row],[St. unit effort]] * CatTemplate[[#This Row],[Year18]])*8/ParRatePM)</f>
        <v>0</v>
      </c>
      <c r="DT210" s="57">
        <f>IF(ISBLANK(CatTemplate[[#This Row],[St. unit effort]]),0,(CatTemplate[[#This Row],[St. unit effort]] * CatTemplate[[#This Row],[Year19]])*8/ParRatePM)</f>
        <v>0</v>
      </c>
      <c r="DU210" s="57">
        <f>IF(ISBLANK(CatTemplate[[#This Row],[St. unit effort]]),0,(CatTemplate[[#This Row],[St. unit effort]] * CatTemplate[[#This Row],[Year20]])*8/ParRatePM)</f>
        <v>0</v>
      </c>
      <c r="DV210" s="54">
        <f>SUM(CatTemplate[[#This Row],[PM1]:[PM20]])</f>
        <v>0</v>
      </c>
      <c r="DW210" s="56">
        <f t="shared" si="69"/>
        <v>0</v>
      </c>
      <c r="DX210" s="56">
        <f t="shared" si="69"/>
        <v>0</v>
      </c>
      <c r="DY210" s="56">
        <f t="shared" si="69"/>
        <v>0</v>
      </c>
      <c r="DZ210" s="56">
        <f t="shared" si="69"/>
        <v>0</v>
      </c>
      <c r="EA210" s="56">
        <f t="shared" si="69"/>
        <v>0</v>
      </c>
      <c r="EB210" s="56">
        <f t="shared" si="69"/>
        <v>0</v>
      </c>
      <c r="EC210" s="56">
        <f t="shared" si="69"/>
        <v>0</v>
      </c>
      <c r="ED210" s="56">
        <f t="shared" si="69"/>
        <v>0</v>
      </c>
      <c r="EE210" s="56">
        <f t="shared" si="69"/>
        <v>0</v>
      </c>
      <c r="EF210" s="56">
        <f t="shared" si="69"/>
        <v>0</v>
      </c>
      <c r="EG210" s="56">
        <f t="shared" si="69"/>
        <v>0</v>
      </c>
      <c r="EH210" s="56">
        <f t="shared" si="69"/>
        <v>0</v>
      </c>
      <c r="EI210" s="56">
        <f t="shared" si="69"/>
        <v>0</v>
      </c>
      <c r="EJ210" s="56">
        <f t="shared" si="69"/>
        <v>0</v>
      </c>
      <c r="EK210" s="56">
        <f t="shared" si="69"/>
        <v>0</v>
      </c>
      <c r="EL210" s="56">
        <f t="shared" si="69"/>
        <v>0</v>
      </c>
      <c r="EM210" s="56">
        <f t="shared" si="67"/>
        <v>0</v>
      </c>
      <c r="EN210" s="56">
        <f t="shared" si="67"/>
        <v>0</v>
      </c>
      <c r="EO210" s="56">
        <f t="shared" si="67"/>
        <v>0</v>
      </c>
      <c r="EP210" s="56">
        <f t="shared" si="67"/>
        <v>0</v>
      </c>
      <c r="EQ210" s="30">
        <f>CatTemplate[[#This Row],[Eq. unit cost]] * CatTemplate[[#This Row],[Eq. quantity]]</f>
        <v>0</v>
      </c>
      <c r="ER210" s="30">
        <f>CatTemplate[[#This Row],[Cons. unit cost]] *CatTemplate[[#This Row],[Cons. quantity]]</f>
        <v>0</v>
      </c>
      <c r="ES210" s="30">
        <f>CatTemplate[[#This Row],[Oth. unit cost]] *CatTemplate[[#This Row],[Oth. quantity]]</f>
        <v>0</v>
      </c>
      <c r="ET210" s="55">
        <f>SUM(CatTemplate[[#This Row],[CO1]:[CO20]])</f>
        <v>0</v>
      </c>
      <c r="EU210" s="56">
        <f t="shared" si="70"/>
        <v>0</v>
      </c>
      <c r="EV210" s="56">
        <f t="shared" si="70"/>
        <v>0</v>
      </c>
      <c r="EW210" s="56">
        <f t="shared" si="70"/>
        <v>0</v>
      </c>
      <c r="EX210" s="56">
        <f t="shared" si="70"/>
        <v>0</v>
      </c>
      <c r="EY210" s="56">
        <f t="shared" si="70"/>
        <v>0</v>
      </c>
      <c r="EZ210" s="56">
        <f t="shared" si="70"/>
        <v>0</v>
      </c>
      <c r="FA210" s="56">
        <f t="shared" si="70"/>
        <v>0</v>
      </c>
      <c r="FB210" s="56">
        <f t="shared" si="70"/>
        <v>0</v>
      </c>
      <c r="FC210" s="56">
        <f t="shared" si="70"/>
        <v>0</v>
      </c>
      <c r="FD210" s="56">
        <f t="shared" si="70"/>
        <v>0</v>
      </c>
      <c r="FE210" s="56">
        <f t="shared" si="70"/>
        <v>0</v>
      </c>
      <c r="FF210" s="56">
        <f t="shared" si="70"/>
        <v>0</v>
      </c>
      <c r="FG210" s="56">
        <f t="shared" si="70"/>
        <v>0</v>
      </c>
      <c r="FH210" s="56">
        <f t="shared" si="70"/>
        <v>0</v>
      </c>
      <c r="FI210" s="56">
        <f t="shared" si="70"/>
        <v>0</v>
      </c>
      <c r="FJ210" s="56">
        <f t="shared" si="70"/>
        <v>0</v>
      </c>
      <c r="FK210" s="56">
        <f t="shared" si="68"/>
        <v>0</v>
      </c>
      <c r="FL210" s="56">
        <f t="shared" si="68"/>
        <v>0</v>
      </c>
      <c r="FM210" s="56">
        <f t="shared" si="68"/>
        <v>0</v>
      </c>
      <c r="FN210" s="56">
        <f t="shared" si="68"/>
        <v>0</v>
      </c>
      <c r="FO210" s="58">
        <f>SUM(CatTemplate[[#This Row],[CS1]:[CS20]])</f>
        <v>0</v>
      </c>
      <c r="FP210" s="59">
        <f>CatTemplate[[#This Row],[Total Oth. cost]]+CatTemplate[[#This Row],[Total St. Cost]]</f>
        <v>0</v>
      </c>
      <c r="FQ210" s="33" t="e">
        <f t="shared" si="71"/>
        <v>#VALUE!</v>
      </c>
      <c r="FR210" s="33" t="e">
        <f t="shared" si="72"/>
        <v>#VALUE!</v>
      </c>
      <c r="FS210" s="30" t="e">
        <f>(CatTemplate[[#This Row],[CO1]] + CatTemplate[[#This Row],[CS1]]) * (1 + getRateOHFinal) * getRateMarkupFinal</f>
        <v>#VALUE!</v>
      </c>
      <c r="FT210" s="30" t="e">
        <f>(CatTemplate[[#This Row],[CO2]] + CatTemplate[[#This Row],[CS2]]) * (1 + getRateOHFinal) * getRateMarkupFinal</f>
        <v>#VALUE!</v>
      </c>
      <c r="FU210" s="30" t="e">
        <f>(CatTemplate[[#This Row],[CO3]] + CatTemplate[[#This Row],[CS3]]) * (1 + getRateOHFinal) * getRateMarkupFinal</f>
        <v>#VALUE!</v>
      </c>
      <c r="FV210" s="30" t="e">
        <f>(CatTemplate[[#This Row],[CO4]] + CatTemplate[[#This Row],[CS4]]) * (1 + getRateOHFinal) * getRateMarkupFinal</f>
        <v>#VALUE!</v>
      </c>
      <c r="FW210" s="30" t="e">
        <f>(CatTemplate[[#This Row],[CO5]] + CatTemplate[[#This Row],[CS5]]) * (1 + getRateOHFinal) * getRateMarkupFinal</f>
        <v>#VALUE!</v>
      </c>
      <c r="FX210" s="30" t="e">
        <f>(CatTemplate[[#This Row],[CO6]] + CatTemplate[[#This Row],[CS6]]) * (1 + getRateOHFinal) * getRateMarkupFinal</f>
        <v>#VALUE!</v>
      </c>
      <c r="FY210" s="30" t="e">
        <f>(CatTemplate[[#This Row],[CO7]] + CatTemplate[[#This Row],[CS7]]) * (1 + getRateOHFinal) * getRateMarkupFinal</f>
        <v>#VALUE!</v>
      </c>
      <c r="FZ210" s="30" t="e">
        <f>(CatTemplate[[#This Row],[CO8]] + CatTemplate[[#This Row],[CS8]]) * (1 + getRateOHFinal) * getRateMarkupFinal</f>
        <v>#VALUE!</v>
      </c>
      <c r="GA210" s="30" t="e">
        <f>(CatTemplate[[#This Row],[CO9]] + CatTemplate[[#This Row],[CS9]]) * (1 + getRateOHFinal) * getRateMarkupFinal</f>
        <v>#VALUE!</v>
      </c>
      <c r="GB210" s="30" t="e">
        <f>(CatTemplate[[#This Row],[CO10]] + CatTemplate[[#This Row],[CS10]]) * (1 + getRateOHFinal) * getRateMarkupFinal</f>
        <v>#VALUE!</v>
      </c>
      <c r="GC210" s="30" t="e">
        <f>(CatTemplate[[#This Row],[CO11]] + CatTemplate[[#This Row],[CS11]]) * (1 + getRateOHFinal) * getRateMarkupFinal</f>
        <v>#VALUE!</v>
      </c>
      <c r="GD210" s="30" t="e">
        <f>(CatTemplate[[#This Row],[CO12]] + CatTemplate[[#This Row],[CS12]]) * (1 + getRateOHFinal) * getRateMarkupFinal</f>
        <v>#VALUE!</v>
      </c>
      <c r="GE210" s="30" t="e">
        <f>(CatTemplate[[#This Row],[CO13]] + CatTemplate[[#This Row],[CS13]]) * (1 + getRateOHFinal) * getRateMarkupFinal</f>
        <v>#VALUE!</v>
      </c>
      <c r="GF210" s="30" t="e">
        <f>(CatTemplate[[#This Row],[CO14]] + CatTemplate[[#This Row],[CS14]]) * (1 + getRateOHFinal) * getRateMarkupFinal</f>
        <v>#VALUE!</v>
      </c>
      <c r="GG210" s="30" t="e">
        <f>(CatTemplate[[#This Row],[CO15]] + CatTemplate[[#This Row],[CS15]]) * (1 + getRateOHFinal) * getRateMarkupFinal</f>
        <v>#VALUE!</v>
      </c>
      <c r="GH210" s="30" t="e">
        <f>(CatTemplate[[#This Row],[CO16]] + CatTemplate[[#This Row],[CS16]]) * (1 + getRateOHFinal) * getRateMarkupFinal</f>
        <v>#VALUE!</v>
      </c>
      <c r="GI210" s="30" t="e">
        <f>(CatTemplate[[#This Row],[CO17]] + CatTemplate[[#This Row],[CS17]]) * (1 + getRateOHFinal) * getRateMarkupFinal</f>
        <v>#VALUE!</v>
      </c>
      <c r="GJ210" s="30" t="e">
        <f>(CatTemplate[[#This Row],[CO18]] + CatTemplate[[#This Row],[CS18]]) * (1 + getRateOHFinal) * getRateMarkupFinal</f>
        <v>#VALUE!</v>
      </c>
      <c r="GK210" s="30" t="e">
        <f>(CatTemplate[[#This Row],[CO19]] + CatTemplate[[#This Row],[CS19]]) * (1 + getRateOHFinal) * getRateMarkupFinal</f>
        <v>#VALUE!</v>
      </c>
      <c r="GL210" s="30" t="e">
        <f>(CatTemplate[[#This Row],[CO20]] + CatTemplate[[#This Row],[CS20]]) * (1 + getRateOHFinal) * getRateMarkupFinal</f>
        <v>#VALUE!</v>
      </c>
      <c r="GM210" s="30" t="e">
        <f t="shared" si="73"/>
        <v>#VALUE!</v>
      </c>
      <c r="GN210" s="30" t="e">
        <f t="shared" si="74"/>
        <v>#VALUE!</v>
      </c>
      <c r="GO210" s="30" t="e">
        <f t="shared" si="75"/>
        <v>#VALUE!</v>
      </c>
      <c r="GP210" s="30" t="e">
        <f t="shared" si="76"/>
        <v>#VALUE!</v>
      </c>
      <c r="GQ210" s="30" t="e">
        <f>(CatTemplate[[#This Row],[CO1]]+CatTemplate[[#This Row],[CS1]]) * (1+ getRateOHFinal) * (1 + getRateMarkupFinal)</f>
        <v>#VALUE!</v>
      </c>
      <c r="GR210" s="30" t="e">
        <f>(CatTemplate[[#This Row],[CO2]]+CatTemplate[[#This Row],[CS2]]) * (1+ getRateOHFinal) * (1 + getRateMarkupFinal)</f>
        <v>#VALUE!</v>
      </c>
      <c r="GS210" s="30" t="e">
        <f>(CatTemplate[[#This Row],[CO3]]+CatTemplate[[#This Row],[CS3]]) * (1+ getRateOHFinal) * (1 + getRateMarkupFinal)</f>
        <v>#VALUE!</v>
      </c>
      <c r="GT210" s="30" t="e">
        <f>(CatTemplate[[#This Row],[CO4]]+CatTemplate[[#This Row],[CS4]]) * (1+ getRateOHFinal) * (1 + getRateMarkupFinal)</f>
        <v>#VALUE!</v>
      </c>
      <c r="GU210" s="30" t="e">
        <f>(CatTemplate[[#This Row],[CO5]]+CatTemplate[[#This Row],[CS5]]) * (1+ getRateOHFinal) * (1 + getRateMarkupFinal)</f>
        <v>#VALUE!</v>
      </c>
      <c r="GV210" s="30" t="e">
        <f>(CatTemplate[[#This Row],[CO6]]+CatTemplate[[#This Row],[CS6]]) * (1+ getRateOHFinal) * (1 + getRateMarkupFinal)</f>
        <v>#VALUE!</v>
      </c>
      <c r="GW210" s="30" t="e">
        <f>(CatTemplate[[#This Row],[CO7]]+CatTemplate[[#This Row],[CS7]]) * (1+ getRateOHFinal) * (1 + getRateMarkupFinal)</f>
        <v>#VALUE!</v>
      </c>
      <c r="GX210" s="30" t="e">
        <f>(CatTemplate[[#This Row],[CO8]]+CatTemplate[[#This Row],[CS8]]) * (1+ getRateOHFinal) * (1 + getRateMarkupFinal)</f>
        <v>#VALUE!</v>
      </c>
      <c r="GY210" s="30" t="e">
        <f>(CatTemplate[[#This Row],[CO9]]+CatTemplate[[#This Row],[CS9]]) * (1+ getRateOHFinal) * (1 + getRateMarkupFinal)</f>
        <v>#VALUE!</v>
      </c>
      <c r="GZ210" s="30" t="e">
        <f>(CatTemplate[[#This Row],[CO10]]+CatTemplate[[#This Row],[CS10]]) * (1+ getRateOHFinal) * (1 + getRateMarkupFinal)</f>
        <v>#VALUE!</v>
      </c>
      <c r="HA210" s="30" t="e">
        <f>(CatTemplate[[#This Row],[CO11]]+CatTemplate[[#This Row],[CS11]]) * (1+ getRateOHFinal) * (1 + getRateMarkupFinal)</f>
        <v>#VALUE!</v>
      </c>
      <c r="HB210" s="30" t="e">
        <f>(CatTemplate[[#This Row],[CO12]]+CatTemplate[[#This Row],[CS12]]) * (1+ getRateOHFinal) * (1 + getRateMarkupFinal)</f>
        <v>#VALUE!</v>
      </c>
      <c r="HC210" s="30" t="e">
        <f>(CatTemplate[[#This Row],[CO13]]+CatTemplate[[#This Row],[CS13]]) * (1+ getRateOHFinal) * (1 + getRateMarkupFinal)</f>
        <v>#VALUE!</v>
      </c>
      <c r="HD210" s="30" t="e">
        <f>(CatTemplate[[#This Row],[CO14]]+CatTemplate[[#This Row],[CS14]]) * (1+ getRateOHFinal) * (1 + getRateMarkupFinal)</f>
        <v>#VALUE!</v>
      </c>
      <c r="HE210" s="30" t="e">
        <f>(CatTemplate[[#This Row],[CO15]]+CatTemplate[[#This Row],[CS15]]) * (1+ getRateOHFinal) * (1 + getRateMarkupFinal)</f>
        <v>#VALUE!</v>
      </c>
      <c r="HF210" s="30" t="e">
        <f>(CatTemplate[[#This Row],[CO16]]+CatTemplate[[#This Row],[CS16]]) * (1+ getRateOHFinal) * (1 + getRateMarkupFinal)</f>
        <v>#VALUE!</v>
      </c>
      <c r="HG210" s="30" t="e">
        <f>(CatTemplate[[#This Row],[CO17]]+CatTemplate[[#This Row],[CS17]]) * (1+ getRateOHFinal) * (1 + getRateMarkupFinal)</f>
        <v>#VALUE!</v>
      </c>
      <c r="HH210" s="30" t="e">
        <f>(CatTemplate[[#This Row],[CO18]]+CatTemplate[[#This Row],[CS18]]) * (1+ getRateOHFinal) * (1 + getRateMarkupFinal)</f>
        <v>#VALUE!</v>
      </c>
      <c r="HI210" s="30" t="e">
        <f>(CatTemplate[[#This Row],[CO19]]+CatTemplate[[#This Row],[CS19]]) * (1+ getRateOHFinal) * (1 + getRateMarkupFinal)</f>
        <v>#VALUE!</v>
      </c>
      <c r="HJ210" s="30" t="e">
        <f>(CatTemplate[[#This Row],[CO20]]+CatTemplate[[#This Row],[CS20]]) * (1+ getRateOHFinal) * (1 + getRateMarkupFinal)</f>
        <v>#VALUE!</v>
      </c>
      <c r="HK210" s="39" t="e">
        <f>CatTemplate[[#This Row],[Total cost]]+CatTemplate[[#This Row],[OH Amount]]+CatTemplate[[#This Row],[Markup]]</f>
        <v>#VALUE!</v>
      </c>
      <c r="HL210" s="63">
        <f>IF(CatTemplate[[#This Row],[Units]]="Days",CatTemplate[[#This Row],[Project quantity]]*CatTemplate[[#This Row],[St. unit effort]],CatTemplate[[#This Row],[Project quantity]])</f>
        <v>0</v>
      </c>
      <c r="HM210" s="287">
        <f>IFERROR(CatTemplate[[#This Row],[Total Price]]/(CatTemplate[[#This Row],[Final Quantity]]),0)</f>
        <v>0</v>
      </c>
      <c r="HN210" s="261"/>
    </row>
    <row r="211" spans="2:222" x14ac:dyDescent="0.2">
      <c r="B211" s="9" t="s">
        <v>106</v>
      </c>
      <c r="C211" s="23">
        <v>5</v>
      </c>
      <c r="D211" s="10" t="s">
        <v>137</v>
      </c>
      <c r="E211" s="25">
        <v>3</v>
      </c>
      <c r="F211" s="19" t="s">
        <v>138</v>
      </c>
      <c r="G211" s="27">
        <v>3</v>
      </c>
      <c r="H211" s="18"/>
      <c r="I211" s="18"/>
      <c r="J211" s="15" t="s">
        <v>253</v>
      </c>
      <c r="K211" s="15"/>
      <c r="L211" s="15" t="s">
        <v>489</v>
      </c>
      <c r="M211" s="15" t="s">
        <v>207</v>
      </c>
      <c r="N211" s="15" t="s">
        <v>858</v>
      </c>
      <c r="O211" s="320"/>
      <c r="P211" s="71"/>
      <c r="Q211" s="108"/>
      <c r="R211" s="73"/>
      <c r="S211" s="97"/>
      <c r="T211" s="100">
        <f>getEqUnitCost</f>
        <v>0</v>
      </c>
      <c r="U211" s="73">
        <f>getEqUnitEffort</f>
        <v>0</v>
      </c>
      <c r="V211" s="101">
        <f>getEqQuantity</f>
        <v>0</v>
      </c>
      <c r="W211" s="320"/>
      <c r="X211" s="100">
        <f>getConsUnitCost</f>
        <v>0</v>
      </c>
      <c r="Y211" s="73">
        <f>getConsUnitEffort</f>
        <v>0</v>
      </c>
      <c r="Z211" s="14">
        <f>getConsQuantity</f>
        <v>0</v>
      </c>
      <c r="AA211" s="320"/>
      <c r="AB211" s="72"/>
      <c r="AC211" s="112"/>
      <c r="AD211" s="14">
        <f>getOthQuantity</f>
        <v>0</v>
      </c>
      <c r="AE211" s="320"/>
      <c r="AF211" s="28" t="str">
        <f>IF(ISBLANK(CatTemplate[[#This Row],[Resource type]]),"",CatTemplate[[#This Row],[Resource type]])</f>
        <v>BioRep Operator</v>
      </c>
      <c r="AG211" s="242">
        <f>getStaffUnitCost</f>
        <v>374.09540909748296</v>
      </c>
      <c r="AH211" s="113">
        <f>getStaffUnitEffort</f>
        <v>0</v>
      </c>
      <c r="AI211" s="40">
        <f>getStaffQuantity</f>
        <v>0</v>
      </c>
      <c r="AJ211" s="41">
        <f>CatTemplate[[#This Row],[St. quantity]]*8/ParRatePM</f>
        <v>0</v>
      </c>
      <c r="AK211" s="320"/>
      <c r="AL211" s="53" t="str">
        <f>CatTemplate[[#This Row],[Item type]]</f>
        <v>Samples</v>
      </c>
      <c r="AM211" s="12">
        <f>SUM(CatTemplate[[#This Row],[Year1]:[Year20]])</f>
        <v>0</v>
      </c>
      <c r="AN211" s="52"/>
      <c r="AO211" s="52"/>
      <c r="AP211" s="52"/>
      <c r="AQ211" s="8"/>
      <c r="AR211" s="8"/>
      <c r="AS211" s="8"/>
      <c r="AT211" s="8"/>
      <c r="AU211" s="8"/>
      <c r="AV211" s="8"/>
      <c r="AW211" s="8"/>
      <c r="AX211" s="8"/>
      <c r="AY211" s="8"/>
      <c r="AZ211" s="8"/>
      <c r="BA211" s="8"/>
      <c r="BB211" s="8"/>
      <c r="BC211" s="8"/>
      <c r="BD211" s="8"/>
      <c r="BE211" s="8"/>
      <c r="BF211" s="8"/>
      <c r="BG211" s="36"/>
      <c r="BH211" s="320"/>
      <c r="BI211" s="37" t="str">
        <f>getCostCategory</f>
        <v>06 Operating costs</v>
      </c>
      <c r="BJ211" s="37" t="str">
        <f>getSection</f>
        <v>05 Sample reception</v>
      </c>
      <c r="BK211" s="32" t="str">
        <f>getObject</f>
        <v>Sample reception</v>
      </c>
      <c r="BL211" s="30">
        <f>IFERROR(getUnitCost * IF(CatTemplate[[#This Row],[Cost Category Comp.]]="01 Staff costs", 1,1),0)</f>
        <v>374.09540909748296</v>
      </c>
      <c r="BM211" s="29">
        <f>IF(AND(ISBLANK(CatTemplate[[#This Row],[Eq. unit cost]]),ISBLANK(CatTemplate[[#This Row],[Cons. unit cost]]),ISBLANK(CatTemplate[[#This Row],[Oth. unit cost]])), 0, IF(getUnitEffort =0,1,getUnitEffort) * CatTemplate[[#This Row],[Year1]])</f>
        <v>0</v>
      </c>
      <c r="BN211" s="29">
        <f>IF(AND(ISBLANK(CatTemplate[[#This Row],[Eq. unit cost]]),ISBLANK(CatTemplate[[#This Row],[Cons. unit cost]]),ISBLANK(CatTemplate[[#This Row],[Oth. unit cost]])), 0, IF(getUnitEffort =0,1,getUnitEffort) * CatTemplate[[#This Row],[Year2]])</f>
        <v>0</v>
      </c>
      <c r="BO211" s="29">
        <f>IF(AND(ISBLANK(CatTemplate[[#This Row],[Eq. unit cost]]),ISBLANK(CatTemplate[[#This Row],[Cons. unit cost]]),ISBLANK(CatTemplate[[#This Row],[Oth. unit cost]])), 0, IF(getUnitEffort =0,1,getUnitEffort) * CatTemplate[[#This Row],[Year3]])</f>
        <v>0</v>
      </c>
      <c r="BP211" s="29">
        <f>IF(AND(ISBLANK(CatTemplate[[#This Row],[Eq. unit cost]]),ISBLANK(CatTemplate[[#This Row],[Cons. unit cost]]),ISBLANK(CatTemplate[[#This Row],[Oth. unit cost]])), 0, IF(getUnitEffort =0,1,getUnitEffort) * CatTemplate[[#This Row],[Year4]])</f>
        <v>0</v>
      </c>
      <c r="BQ211" s="29">
        <f>IF(AND(ISBLANK(CatTemplate[[#This Row],[Eq. unit cost]]),ISBLANK(CatTemplate[[#This Row],[Cons. unit cost]]),ISBLANK(CatTemplate[[#This Row],[Oth. unit cost]])), 0, IF(getUnitEffort =0,1,getUnitEffort) * CatTemplate[[#This Row],[Year5]])</f>
        <v>0</v>
      </c>
      <c r="BR211" s="29">
        <f>IF(AND(ISBLANK(CatTemplate[[#This Row],[Eq. unit cost]]),ISBLANK(CatTemplate[[#This Row],[Cons. unit cost]]),ISBLANK(CatTemplate[[#This Row],[Oth. unit cost]])), 0, IF(getUnitEffort =0,1,getUnitEffort) * CatTemplate[[#This Row],[Year6]])</f>
        <v>0</v>
      </c>
      <c r="BS211" s="29">
        <f>IF(AND(ISBLANK(CatTemplate[[#This Row],[Eq. unit cost]]),ISBLANK(CatTemplate[[#This Row],[Cons. unit cost]]),ISBLANK(CatTemplate[[#This Row],[Oth. unit cost]])), 0, IF(getUnitEffort =0,1,getUnitEffort) * CatTemplate[[#This Row],[Year7]])</f>
        <v>0</v>
      </c>
      <c r="BT211" s="29">
        <f>IF(AND(ISBLANK(CatTemplate[[#This Row],[Eq. unit cost]]),ISBLANK(CatTemplate[[#This Row],[Cons. unit cost]]),ISBLANK(CatTemplate[[#This Row],[Oth. unit cost]])), 0, IF(getUnitEffort =0,1,getUnitEffort) * CatTemplate[[#This Row],[Year8]])</f>
        <v>0</v>
      </c>
      <c r="BU211" s="29">
        <f>IF(AND(ISBLANK(CatTemplate[[#This Row],[Eq. unit cost]]),ISBLANK(CatTemplate[[#This Row],[Cons. unit cost]]),ISBLANK(CatTemplate[[#This Row],[Oth. unit cost]])), 0, IF(getUnitEffort =0,1,getUnitEffort) * CatTemplate[[#This Row],[Year9]])</f>
        <v>0</v>
      </c>
      <c r="BV211" s="29">
        <f>IF(AND(ISBLANK(CatTemplate[[#This Row],[Eq. unit cost]]),ISBLANK(CatTemplate[[#This Row],[Cons. unit cost]]),ISBLANK(CatTemplate[[#This Row],[Oth. unit cost]])), 0, IF(getUnitEffort =0,1,getUnitEffort) * CatTemplate[[#This Row],[Year10]])</f>
        <v>0</v>
      </c>
      <c r="BW211" s="29">
        <f>IF(AND(ISBLANK(CatTemplate[[#This Row],[Eq. unit cost]]),ISBLANK(CatTemplate[[#This Row],[Cons. unit cost]]),ISBLANK(CatTemplate[[#This Row],[Oth. unit cost]])), 0, IF(getUnitEffort =0,1,getUnitEffort) * CatTemplate[[#This Row],[Year11]])</f>
        <v>0</v>
      </c>
      <c r="BX211" s="29">
        <f>IF(AND(ISBLANK(CatTemplate[[#This Row],[Eq. unit cost]]),ISBLANK(CatTemplate[[#This Row],[Cons. unit cost]]),ISBLANK(CatTemplate[[#This Row],[Oth. unit cost]])), 0, IF(getUnitEffort =0,1,getUnitEffort) * CatTemplate[[#This Row],[Year12]])</f>
        <v>0</v>
      </c>
      <c r="BY211" s="29">
        <f>IF(AND(ISBLANK(CatTemplate[[#This Row],[Eq. unit cost]]),ISBLANK(CatTemplate[[#This Row],[Cons. unit cost]]),ISBLANK(CatTemplate[[#This Row],[Oth. unit cost]])), 0, IF(getUnitEffort =0,1,getUnitEffort) * CatTemplate[[#This Row],[Year13]])</f>
        <v>0</v>
      </c>
      <c r="BZ211" s="29">
        <f>IF(AND(ISBLANK(CatTemplate[[#This Row],[Eq. unit cost]]),ISBLANK(CatTemplate[[#This Row],[Cons. unit cost]]),ISBLANK(CatTemplate[[#This Row],[Oth. unit cost]])), 0, IF(getUnitEffort =0,1,getUnitEffort) * CatTemplate[[#This Row],[Year14]])</f>
        <v>0</v>
      </c>
      <c r="CA211" s="29">
        <f>IF(AND(ISBLANK(CatTemplate[[#This Row],[Eq. unit cost]]),ISBLANK(CatTemplate[[#This Row],[Cons. unit cost]]),ISBLANK(CatTemplate[[#This Row],[Oth. unit cost]])), 0, IF(getUnitEffort =0,1,getUnitEffort) * CatTemplate[[#This Row],[Year15]])</f>
        <v>0</v>
      </c>
      <c r="CB211" s="29">
        <f>IF(AND(ISBLANK(CatTemplate[[#This Row],[Eq. unit cost]]),ISBLANK(CatTemplate[[#This Row],[Cons. unit cost]]),ISBLANK(CatTemplate[[#This Row],[Oth. unit cost]])), 0, IF(getUnitEffort =0,1,getUnitEffort) * CatTemplate[[#This Row],[Year16]])</f>
        <v>0</v>
      </c>
      <c r="CC211" s="29">
        <f>IF(AND(ISBLANK(CatTemplate[[#This Row],[Eq. unit cost]]),ISBLANK(CatTemplate[[#This Row],[Cons. unit cost]]),ISBLANK(CatTemplate[[#This Row],[Oth. unit cost]])), 0, IF(getUnitEffort =0,1,getUnitEffort) * CatTemplate[[#This Row],[Year17]])</f>
        <v>0</v>
      </c>
      <c r="CD211" s="29">
        <f>IF(AND(ISBLANK(CatTemplate[[#This Row],[Eq. unit cost]]),ISBLANK(CatTemplate[[#This Row],[Cons. unit cost]]),ISBLANK(CatTemplate[[#This Row],[Oth. unit cost]])), 0, IF(getUnitEffort =0,1,getUnitEffort) * CatTemplate[[#This Row],[Year18]])</f>
        <v>0</v>
      </c>
      <c r="CE211" s="29">
        <f>IF(AND(ISBLANK(CatTemplate[[#This Row],[Eq. unit cost]]),ISBLANK(CatTemplate[[#This Row],[Cons. unit cost]]),ISBLANK(CatTemplate[[#This Row],[Oth. unit cost]])), 0, IF(getUnitEffort =0,1,getUnitEffort) * CatTemplate[[#This Row],[Year19]])</f>
        <v>0</v>
      </c>
      <c r="CF211" s="29">
        <f>IF(AND(ISBLANK(CatTemplate[[#This Row],[Eq. unit cost]]),ISBLANK(CatTemplate[[#This Row],[Cons. unit cost]]),ISBLANK(CatTemplate[[#This Row],[Oth. unit cost]])), 0, IF(getUnitEffort =0,1,getUnitEffort) * CatTemplate[[#This Row],[Year20]])</f>
        <v>0</v>
      </c>
      <c r="CG211" s="45">
        <f>SUM(CatTemplate[[#This Row],[Q1]:[Q20]])</f>
        <v>0</v>
      </c>
      <c r="CH211" s="29">
        <f>IF(ISBLANK(CatTemplate[[#This Row],[St. unit effort]]),0,(CatTemplate[[#This Row],[St. unit effort]] * CatTemplate[[#This Row],[Year1]]))</f>
        <v>0</v>
      </c>
      <c r="CI211" s="29">
        <f>IF(ISBLANK(CatTemplate[[#This Row],[St. unit effort]]),0,(CatTemplate[[#This Row],[St. unit effort]] * CatTemplate[[#This Row],[Year2]]))</f>
        <v>0</v>
      </c>
      <c r="CJ211" s="29">
        <f>IF(ISBLANK(CatTemplate[[#This Row],[St. unit effort]]),0,(CatTemplate[[#This Row],[St. unit effort]] * CatTemplate[[#This Row],[Year3]]))</f>
        <v>0</v>
      </c>
      <c r="CK211" s="29">
        <f>IF(ISBLANK(CatTemplate[[#This Row],[St. unit effort]]),0,(CatTemplate[[#This Row],[St. unit effort]] * CatTemplate[[#This Row],[Year4]]))</f>
        <v>0</v>
      </c>
      <c r="CL211" s="29">
        <f>IF(ISBLANK(CatTemplate[[#This Row],[St. unit effort]]),0,(CatTemplate[[#This Row],[St. unit effort]] * CatTemplate[[#This Row],[Year5]]))</f>
        <v>0</v>
      </c>
      <c r="CM211" s="29">
        <f>IF(ISBLANK(CatTemplate[[#This Row],[St. unit effort]]),0,(CatTemplate[[#This Row],[St. unit effort]] * CatTemplate[[#This Row],[Year6]]))</f>
        <v>0</v>
      </c>
      <c r="CN211" s="29">
        <f>IF(ISBLANK(CatTemplate[[#This Row],[St. unit effort]]),0,(CatTemplate[[#This Row],[St. unit effort]] * CatTemplate[[#This Row],[Year7]]))</f>
        <v>0</v>
      </c>
      <c r="CO211" s="29">
        <f>IF(ISBLANK(CatTemplate[[#This Row],[St. unit effort]]),0,(CatTemplate[[#This Row],[St. unit effort]] * CatTemplate[[#This Row],[Year8]]))</f>
        <v>0</v>
      </c>
      <c r="CP211" s="29">
        <f>IF(ISBLANK(CatTemplate[[#This Row],[St. unit effort]]),0,(CatTemplate[[#This Row],[St. unit effort]] * CatTemplate[[#This Row],[Year9]]))</f>
        <v>0</v>
      </c>
      <c r="CQ211" s="29">
        <f>IF(ISBLANK(CatTemplate[[#This Row],[St. unit effort]]),0,(CatTemplate[[#This Row],[St. unit effort]] * CatTemplate[[#This Row],[Year10]]))</f>
        <v>0</v>
      </c>
      <c r="CR211" s="29">
        <f>IF(ISBLANK(CatTemplate[[#This Row],[St. unit effort]]),0,(CatTemplate[[#This Row],[St. unit effort]] * CatTemplate[[#This Row],[Year11]]))</f>
        <v>0</v>
      </c>
      <c r="CS211" s="29">
        <f>IF(ISBLANK(CatTemplate[[#This Row],[St. unit effort]]),0,(CatTemplate[[#This Row],[St. unit effort]] * CatTemplate[[#This Row],[Year12]]))</f>
        <v>0</v>
      </c>
      <c r="CT211" s="29">
        <f>IF(ISBLANK(CatTemplate[[#This Row],[St. unit effort]]),0,(CatTemplate[[#This Row],[St. unit effort]] * CatTemplate[[#This Row],[Year13]]))</f>
        <v>0</v>
      </c>
      <c r="CU211" s="29">
        <f>IF(ISBLANK(CatTemplate[[#This Row],[St. unit effort]]),0,(CatTemplate[[#This Row],[St. unit effort]] * CatTemplate[[#This Row],[Year14]]))</f>
        <v>0</v>
      </c>
      <c r="CV211" s="29">
        <f>IF(ISBLANK(CatTemplate[[#This Row],[St. unit effort]]),0,(CatTemplate[[#This Row],[St. unit effort]] * CatTemplate[[#This Row],[Year15]]))</f>
        <v>0</v>
      </c>
      <c r="CW211" s="29">
        <f>IF(ISBLANK(CatTemplate[[#This Row],[St. unit effort]]),0,(CatTemplate[[#This Row],[St. unit effort]] * CatTemplate[[#This Row],[Year16]]))</f>
        <v>0</v>
      </c>
      <c r="CX211" s="29">
        <f>IF(ISBLANK(CatTemplate[[#This Row],[St. unit effort]]),0,(CatTemplate[[#This Row],[St. unit effort]] * CatTemplate[[#This Row],[Year17]]))</f>
        <v>0</v>
      </c>
      <c r="CY211" s="29">
        <f>IF(ISBLANK(CatTemplate[[#This Row],[St. unit effort]]),0,(CatTemplate[[#This Row],[St. unit effort]] * CatTemplate[[#This Row],[Year18]]))</f>
        <v>0</v>
      </c>
      <c r="CZ211" s="29">
        <f>IF(ISBLANK(CatTemplate[[#This Row],[St. unit effort]]),0,(CatTemplate[[#This Row],[St. unit effort]] * CatTemplate[[#This Row],[Year19]]))</f>
        <v>0</v>
      </c>
      <c r="DA211" s="29">
        <f>IF(ISBLANK(CatTemplate[[#This Row],[St. unit effort]]),0,(CatTemplate[[#This Row],[St. unit effort]] * CatTemplate[[#This Row],[Year20]]))</f>
        <v>0</v>
      </c>
      <c r="DB211" s="57">
        <f>IF(ISBLANK(CatTemplate[[#This Row],[St. unit effort]]),0,(CatTemplate[[#This Row],[St. unit effort]] * CatTemplate[[#This Row],[Year1]])*8/ParRatePM)</f>
        <v>0</v>
      </c>
      <c r="DC211" s="57">
        <f>IF(ISBLANK(CatTemplate[[#This Row],[St. unit effort]]),0,(CatTemplate[[#This Row],[St. unit effort]] * CatTemplate[[#This Row],[Year2]])*8/ParRatePM)</f>
        <v>0</v>
      </c>
      <c r="DD211" s="57">
        <f>IF(ISBLANK(CatTemplate[[#This Row],[St. unit effort]]),0,(CatTemplate[[#This Row],[St. unit effort]] * CatTemplate[[#This Row],[Year3]])*8/ParRatePM)</f>
        <v>0</v>
      </c>
      <c r="DE211" s="57">
        <f>IF(ISBLANK(CatTemplate[[#This Row],[St. unit effort]]),0,(CatTemplate[[#This Row],[St. unit effort]] * CatTemplate[[#This Row],[Year4]])*8/ParRatePM)</f>
        <v>0</v>
      </c>
      <c r="DF211" s="57">
        <f>IF(ISBLANK(CatTemplate[[#This Row],[St. unit effort]]),0,(CatTemplate[[#This Row],[St. unit effort]] * CatTemplate[[#This Row],[Year5]])*8/ParRatePM)</f>
        <v>0</v>
      </c>
      <c r="DG211" s="57">
        <f>IF(ISBLANK(CatTemplate[[#This Row],[St. unit effort]]),0,(CatTemplate[[#This Row],[St. unit effort]] * CatTemplate[[#This Row],[Year6]])*8/ParRatePM)</f>
        <v>0</v>
      </c>
      <c r="DH211" s="57">
        <f>IF(ISBLANK(CatTemplate[[#This Row],[St. unit effort]]),0,(CatTemplate[[#This Row],[St. unit effort]] * CatTemplate[[#This Row],[Year7]])*8/ParRatePM)</f>
        <v>0</v>
      </c>
      <c r="DI211" s="57">
        <f>IF(ISBLANK(CatTemplate[[#This Row],[St. unit effort]]),0,(CatTemplate[[#This Row],[St. unit effort]] * CatTemplate[[#This Row],[Year8]])*8/ParRatePM)</f>
        <v>0</v>
      </c>
      <c r="DJ211" s="57">
        <f>IF(ISBLANK(CatTemplate[[#This Row],[St. unit effort]]),0,(CatTemplate[[#This Row],[St. unit effort]] * CatTemplate[[#This Row],[Year9]])*8/ParRatePM)</f>
        <v>0</v>
      </c>
      <c r="DK211" s="57">
        <f>IF(ISBLANK(CatTemplate[[#This Row],[St. unit effort]]),0,(CatTemplate[[#This Row],[St. unit effort]] * CatTemplate[[#This Row],[Year10]])*8/ParRatePM)</f>
        <v>0</v>
      </c>
      <c r="DL211" s="57">
        <f>IF(ISBLANK(CatTemplate[[#This Row],[St. unit effort]]),0,(CatTemplate[[#This Row],[St. unit effort]] * CatTemplate[[#This Row],[Year11]])*8/ParRatePM)</f>
        <v>0</v>
      </c>
      <c r="DM211" s="57">
        <f>IF(ISBLANK(CatTemplate[[#This Row],[St. unit effort]]),0,(CatTemplate[[#This Row],[St. unit effort]] * CatTemplate[[#This Row],[Year12]])*8/ParRatePM)</f>
        <v>0</v>
      </c>
      <c r="DN211" s="57">
        <f>IF(ISBLANK(CatTemplate[[#This Row],[St. unit effort]]),0,(CatTemplate[[#This Row],[St. unit effort]] * CatTemplate[[#This Row],[Year13]])*8/ParRatePM)</f>
        <v>0</v>
      </c>
      <c r="DO211" s="57">
        <f>IF(ISBLANK(CatTemplate[[#This Row],[St. unit effort]]),0,(CatTemplate[[#This Row],[St. unit effort]] * CatTemplate[[#This Row],[Year14]])*8/ParRatePM)</f>
        <v>0</v>
      </c>
      <c r="DP211" s="57">
        <f>IF(ISBLANK(CatTemplate[[#This Row],[St. unit effort]]),0,(CatTemplate[[#This Row],[St. unit effort]] * CatTemplate[[#This Row],[Year15]])*8/ParRatePM)</f>
        <v>0</v>
      </c>
      <c r="DQ211" s="57">
        <f>IF(ISBLANK(CatTemplate[[#This Row],[St. unit effort]]),0,(CatTemplate[[#This Row],[St. unit effort]] * CatTemplate[[#This Row],[Year16]])*8/ParRatePM)</f>
        <v>0</v>
      </c>
      <c r="DR211" s="57">
        <f>IF(ISBLANK(CatTemplate[[#This Row],[St. unit effort]]),0,(CatTemplate[[#This Row],[St. unit effort]] * CatTemplate[[#This Row],[Year17]])*8/ParRatePM)</f>
        <v>0</v>
      </c>
      <c r="DS211" s="57">
        <f>IF(ISBLANK(CatTemplate[[#This Row],[St. unit effort]]),0,(CatTemplate[[#This Row],[St. unit effort]] * CatTemplate[[#This Row],[Year18]])*8/ParRatePM)</f>
        <v>0</v>
      </c>
      <c r="DT211" s="57">
        <f>IF(ISBLANK(CatTemplate[[#This Row],[St. unit effort]]),0,(CatTemplate[[#This Row],[St. unit effort]] * CatTemplate[[#This Row],[Year19]])*8/ParRatePM)</f>
        <v>0</v>
      </c>
      <c r="DU211" s="57">
        <f>IF(ISBLANK(CatTemplate[[#This Row],[St. unit effort]]),0,(CatTemplate[[#This Row],[St. unit effort]] * CatTemplate[[#This Row],[Year20]])*8/ParRatePM)</f>
        <v>0</v>
      </c>
      <c r="DV211" s="54">
        <f>SUM(CatTemplate[[#This Row],[PM1]:[PM20]])</f>
        <v>0</v>
      </c>
      <c r="DW211" s="56">
        <f t="shared" si="69"/>
        <v>0</v>
      </c>
      <c r="DX211" s="56">
        <f t="shared" si="69"/>
        <v>0</v>
      </c>
      <c r="DY211" s="56">
        <f t="shared" si="69"/>
        <v>0</v>
      </c>
      <c r="DZ211" s="56">
        <f t="shared" si="69"/>
        <v>0</v>
      </c>
      <c r="EA211" s="56">
        <f t="shared" si="69"/>
        <v>0</v>
      </c>
      <c r="EB211" s="56">
        <f t="shared" si="69"/>
        <v>0</v>
      </c>
      <c r="EC211" s="56">
        <f t="shared" si="69"/>
        <v>0</v>
      </c>
      <c r="ED211" s="56">
        <f t="shared" si="69"/>
        <v>0</v>
      </c>
      <c r="EE211" s="56">
        <f t="shared" si="69"/>
        <v>0</v>
      </c>
      <c r="EF211" s="56">
        <f t="shared" si="69"/>
        <v>0</v>
      </c>
      <c r="EG211" s="56">
        <f t="shared" si="69"/>
        <v>0</v>
      </c>
      <c r="EH211" s="56">
        <f t="shared" si="69"/>
        <v>0</v>
      </c>
      <c r="EI211" s="56">
        <f t="shared" si="69"/>
        <v>0</v>
      </c>
      <c r="EJ211" s="56">
        <f t="shared" si="69"/>
        <v>0</v>
      </c>
      <c r="EK211" s="56">
        <f t="shared" si="69"/>
        <v>0</v>
      </c>
      <c r="EL211" s="56">
        <f t="shared" si="69"/>
        <v>0</v>
      </c>
      <c r="EM211" s="56">
        <f t="shared" si="67"/>
        <v>0</v>
      </c>
      <c r="EN211" s="56">
        <f t="shared" si="67"/>
        <v>0</v>
      </c>
      <c r="EO211" s="56">
        <f t="shared" si="67"/>
        <v>0</v>
      </c>
      <c r="EP211" s="56">
        <f t="shared" si="67"/>
        <v>0</v>
      </c>
      <c r="EQ211" s="30">
        <f>CatTemplate[[#This Row],[Eq. unit cost]] * CatTemplate[[#This Row],[Eq. quantity]]</f>
        <v>0</v>
      </c>
      <c r="ER211" s="30">
        <f>CatTemplate[[#This Row],[Cons. unit cost]] *CatTemplate[[#This Row],[Cons. quantity]]</f>
        <v>0</v>
      </c>
      <c r="ES211" s="30">
        <f>CatTemplate[[#This Row],[Oth. unit cost]] *CatTemplate[[#This Row],[Oth. quantity]]</f>
        <v>0</v>
      </c>
      <c r="ET211" s="55">
        <f>SUM(CatTemplate[[#This Row],[CO1]:[CO20]])</f>
        <v>0</v>
      </c>
      <c r="EU211" s="56">
        <f t="shared" si="70"/>
        <v>0</v>
      </c>
      <c r="EV211" s="56">
        <f t="shared" si="70"/>
        <v>0</v>
      </c>
      <c r="EW211" s="56">
        <f t="shared" si="70"/>
        <v>0</v>
      </c>
      <c r="EX211" s="56">
        <f t="shared" si="70"/>
        <v>0</v>
      </c>
      <c r="EY211" s="56">
        <f t="shared" si="70"/>
        <v>0</v>
      </c>
      <c r="EZ211" s="56">
        <f t="shared" si="70"/>
        <v>0</v>
      </c>
      <c r="FA211" s="56">
        <f t="shared" si="70"/>
        <v>0</v>
      </c>
      <c r="FB211" s="56">
        <f t="shared" si="70"/>
        <v>0</v>
      </c>
      <c r="FC211" s="56">
        <f t="shared" si="70"/>
        <v>0</v>
      </c>
      <c r="FD211" s="56">
        <f t="shared" si="70"/>
        <v>0</v>
      </c>
      <c r="FE211" s="56">
        <f t="shared" si="70"/>
        <v>0</v>
      </c>
      <c r="FF211" s="56">
        <f t="shared" si="70"/>
        <v>0</v>
      </c>
      <c r="FG211" s="56">
        <f t="shared" si="70"/>
        <v>0</v>
      </c>
      <c r="FH211" s="56">
        <f t="shared" si="70"/>
        <v>0</v>
      </c>
      <c r="FI211" s="56">
        <f t="shared" si="70"/>
        <v>0</v>
      </c>
      <c r="FJ211" s="56">
        <f t="shared" si="70"/>
        <v>0</v>
      </c>
      <c r="FK211" s="56">
        <f t="shared" si="68"/>
        <v>0</v>
      </c>
      <c r="FL211" s="56">
        <f t="shared" si="68"/>
        <v>0</v>
      </c>
      <c r="FM211" s="56">
        <f t="shared" si="68"/>
        <v>0</v>
      </c>
      <c r="FN211" s="56">
        <f t="shared" si="68"/>
        <v>0</v>
      </c>
      <c r="FO211" s="58">
        <f>SUM(CatTemplate[[#This Row],[CS1]:[CS20]])</f>
        <v>0</v>
      </c>
      <c r="FP211" s="59">
        <f>CatTemplate[[#This Row],[Total Oth. cost]]+CatTemplate[[#This Row],[Total St. Cost]]</f>
        <v>0</v>
      </c>
      <c r="FQ211" s="33" t="e">
        <f t="shared" si="71"/>
        <v>#VALUE!</v>
      </c>
      <c r="FR211" s="33" t="e">
        <f t="shared" si="72"/>
        <v>#VALUE!</v>
      </c>
      <c r="FS211" s="30" t="e">
        <f>(CatTemplate[[#This Row],[CO1]] + CatTemplate[[#This Row],[CS1]]) * (1 + getRateOHFinal) * getRateMarkupFinal</f>
        <v>#VALUE!</v>
      </c>
      <c r="FT211" s="30" t="e">
        <f>(CatTemplate[[#This Row],[CO2]] + CatTemplate[[#This Row],[CS2]]) * (1 + getRateOHFinal) * getRateMarkupFinal</f>
        <v>#VALUE!</v>
      </c>
      <c r="FU211" s="30" t="e">
        <f>(CatTemplate[[#This Row],[CO3]] + CatTemplate[[#This Row],[CS3]]) * (1 + getRateOHFinal) * getRateMarkupFinal</f>
        <v>#VALUE!</v>
      </c>
      <c r="FV211" s="30" t="e">
        <f>(CatTemplate[[#This Row],[CO4]] + CatTemplate[[#This Row],[CS4]]) * (1 + getRateOHFinal) * getRateMarkupFinal</f>
        <v>#VALUE!</v>
      </c>
      <c r="FW211" s="30" t="e">
        <f>(CatTemplate[[#This Row],[CO5]] + CatTemplate[[#This Row],[CS5]]) * (1 + getRateOHFinal) * getRateMarkupFinal</f>
        <v>#VALUE!</v>
      </c>
      <c r="FX211" s="30" t="e">
        <f>(CatTemplate[[#This Row],[CO6]] + CatTemplate[[#This Row],[CS6]]) * (1 + getRateOHFinal) * getRateMarkupFinal</f>
        <v>#VALUE!</v>
      </c>
      <c r="FY211" s="30" t="e">
        <f>(CatTemplate[[#This Row],[CO7]] + CatTemplate[[#This Row],[CS7]]) * (1 + getRateOHFinal) * getRateMarkupFinal</f>
        <v>#VALUE!</v>
      </c>
      <c r="FZ211" s="30" t="e">
        <f>(CatTemplate[[#This Row],[CO8]] + CatTemplate[[#This Row],[CS8]]) * (1 + getRateOHFinal) * getRateMarkupFinal</f>
        <v>#VALUE!</v>
      </c>
      <c r="GA211" s="30" t="e">
        <f>(CatTemplate[[#This Row],[CO9]] + CatTemplate[[#This Row],[CS9]]) * (1 + getRateOHFinal) * getRateMarkupFinal</f>
        <v>#VALUE!</v>
      </c>
      <c r="GB211" s="30" t="e">
        <f>(CatTemplate[[#This Row],[CO10]] + CatTemplate[[#This Row],[CS10]]) * (1 + getRateOHFinal) * getRateMarkupFinal</f>
        <v>#VALUE!</v>
      </c>
      <c r="GC211" s="30" t="e">
        <f>(CatTemplate[[#This Row],[CO11]] + CatTemplate[[#This Row],[CS11]]) * (1 + getRateOHFinal) * getRateMarkupFinal</f>
        <v>#VALUE!</v>
      </c>
      <c r="GD211" s="30" t="e">
        <f>(CatTemplate[[#This Row],[CO12]] + CatTemplate[[#This Row],[CS12]]) * (1 + getRateOHFinal) * getRateMarkupFinal</f>
        <v>#VALUE!</v>
      </c>
      <c r="GE211" s="30" t="e">
        <f>(CatTemplate[[#This Row],[CO13]] + CatTemplate[[#This Row],[CS13]]) * (1 + getRateOHFinal) * getRateMarkupFinal</f>
        <v>#VALUE!</v>
      </c>
      <c r="GF211" s="30" t="e">
        <f>(CatTemplate[[#This Row],[CO14]] + CatTemplate[[#This Row],[CS14]]) * (1 + getRateOHFinal) * getRateMarkupFinal</f>
        <v>#VALUE!</v>
      </c>
      <c r="GG211" s="30" t="e">
        <f>(CatTemplate[[#This Row],[CO15]] + CatTemplate[[#This Row],[CS15]]) * (1 + getRateOHFinal) * getRateMarkupFinal</f>
        <v>#VALUE!</v>
      </c>
      <c r="GH211" s="30" t="e">
        <f>(CatTemplate[[#This Row],[CO16]] + CatTemplate[[#This Row],[CS16]]) * (1 + getRateOHFinal) * getRateMarkupFinal</f>
        <v>#VALUE!</v>
      </c>
      <c r="GI211" s="30" t="e">
        <f>(CatTemplate[[#This Row],[CO17]] + CatTemplate[[#This Row],[CS17]]) * (1 + getRateOHFinal) * getRateMarkupFinal</f>
        <v>#VALUE!</v>
      </c>
      <c r="GJ211" s="30" t="e">
        <f>(CatTemplate[[#This Row],[CO18]] + CatTemplate[[#This Row],[CS18]]) * (1 + getRateOHFinal) * getRateMarkupFinal</f>
        <v>#VALUE!</v>
      </c>
      <c r="GK211" s="30" t="e">
        <f>(CatTemplate[[#This Row],[CO19]] + CatTemplate[[#This Row],[CS19]]) * (1 + getRateOHFinal) * getRateMarkupFinal</f>
        <v>#VALUE!</v>
      </c>
      <c r="GL211" s="30" t="e">
        <f>(CatTemplate[[#This Row],[CO20]] + CatTemplate[[#This Row],[CS20]]) * (1 + getRateOHFinal) * getRateMarkupFinal</f>
        <v>#VALUE!</v>
      </c>
      <c r="GM211" s="30" t="e">
        <f t="shared" si="73"/>
        <v>#VALUE!</v>
      </c>
      <c r="GN211" s="30" t="e">
        <f t="shared" si="74"/>
        <v>#VALUE!</v>
      </c>
      <c r="GO211" s="30" t="e">
        <f t="shared" si="75"/>
        <v>#VALUE!</v>
      </c>
      <c r="GP211" s="30" t="e">
        <f t="shared" si="76"/>
        <v>#VALUE!</v>
      </c>
      <c r="GQ211" s="30" t="e">
        <f>(CatTemplate[[#This Row],[CO1]]+CatTemplate[[#This Row],[CS1]]) * (1+ getRateOHFinal) * (1 + getRateMarkupFinal)</f>
        <v>#VALUE!</v>
      </c>
      <c r="GR211" s="30" t="e">
        <f>(CatTemplate[[#This Row],[CO2]]+CatTemplate[[#This Row],[CS2]]) * (1+ getRateOHFinal) * (1 + getRateMarkupFinal)</f>
        <v>#VALUE!</v>
      </c>
      <c r="GS211" s="30" t="e">
        <f>(CatTemplate[[#This Row],[CO3]]+CatTemplate[[#This Row],[CS3]]) * (1+ getRateOHFinal) * (1 + getRateMarkupFinal)</f>
        <v>#VALUE!</v>
      </c>
      <c r="GT211" s="30" t="e">
        <f>(CatTemplate[[#This Row],[CO4]]+CatTemplate[[#This Row],[CS4]]) * (1+ getRateOHFinal) * (1 + getRateMarkupFinal)</f>
        <v>#VALUE!</v>
      </c>
      <c r="GU211" s="30" t="e">
        <f>(CatTemplate[[#This Row],[CO5]]+CatTemplate[[#This Row],[CS5]]) * (1+ getRateOHFinal) * (1 + getRateMarkupFinal)</f>
        <v>#VALUE!</v>
      </c>
      <c r="GV211" s="30" t="e">
        <f>(CatTemplate[[#This Row],[CO6]]+CatTemplate[[#This Row],[CS6]]) * (1+ getRateOHFinal) * (1 + getRateMarkupFinal)</f>
        <v>#VALUE!</v>
      </c>
      <c r="GW211" s="30" t="e">
        <f>(CatTemplate[[#This Row],[CO7]]+CatTemplate[[#This Row],[CS7]]) * (1+ getRateOHFinal) * (1 + getRateMarkupFinal)</f>
        <v>#VALUE!</v>
      </c>
      <c r="GX211" s="30" t="e">
        <f>(CatTemplate[[#This Row],[CO8]]+CatTemplate[[#This Row],[CS8]]) * (1+ getRateOHFinal) * (1 + getRateMarkupFinal)</f>
        <v>#VALUE!</v>
      </c>
      <c r="GY211" s="30" t="e">
        <f>(CatTemplate[[#This Row],[CO9]]+CatTemplate[[#This Row],[CS9]]) * (1+ getRateOHFinal) * (1 + getRateMarkupFinal)</f>
        <v>#VALUE!</v>
      </c>
      <c r="GZ211" s="30" t="e">
        <f>(CatTemplate[[#This Row],[CO10]]+CatTemplate[[#This Row],[CS10]]) * (1+ getRateOHFinal) * (1 + getRateMarkupFinal)</f>
        <v>#VALUE!</v>
      </c>
      <c r="HA211" s="30" t="e">
        <f>(CatTemplate[[#This Row],[CO11]]+CatTemplate[[#This Row],[CS11]]) * (1+ getRateOHFinal) * (1 + getRateMarkupFinal)</f>
        <v>#VALUE!</v>
      </c>
      <c r="HB211" s="30" t="e">
        <f>(CatTemplate[[#This Row],[CO12]]+CatTemplate[[#This Row],[CS12]]) * (1+ getRateOHFinal) * (1 + getRateMarkupFinal)</f>
        <v>#VALUE!</v>
      </c>
      <c r="HC211" s="30" t="e">
        <f>(CatTemplate[[#This Row],[CO13]]+CatTemplate[[#This Row],[CS13]]) * (1+ getRateOHFinal) * (1 + getRateMarkupFinal)</f>
        <v>#VALUE!</v>
      </c>
      <c r="HD211" s="30" t="e">
        <f>(CatTemplate[[#This Row],[CO14]]+CatTemplate[[#This Row],[CS14]]) * (1+ getRateOHFinal) * (1 + getRateMarkupFinal)</f>
        <v>#VALUE!</v>
      </c>
      <c r="HE211" s="30" t="e">
        <f>(CatTemplate[[#This Row],[CO15]]+CatTemplate[[#This Row],[CS15]]) * (1+ getRateOHFinal) * (1 + getRateMarkupFinal)</f>
        <v>#VALUE!</v>
      </c>
      <c r="HF211" s="30" t="e">
        <f>(CatTemplate[[#This Row],[CO16]]+CatTemplate[[#This Row],[CS16]]) * (1+ getRateOHFinal) * (1 + getRateMarkupFinal)</f>
        <v>#VALUE!</v>
      </c>
      <c r="HG211" s="30" t="e">
        <f>(CatTemplate[[#This Row],[CO17]]+CatTemplate[[#This Row],[CS17]]) * (1+ getRateOHFinal) * (1 + getRateMarkupFinal)</f>
        <v>#VALUE!</v>
      </c>
      <c r="HH211" s="30" t="e">
        <f>(CatTemplate[[#This Row],[CO18]]+CatTemplate[[#This Row],[CS18]]) * (1+ getRateOHFinal) * (1 + getRateMarkupFinal)</f>
        <v>#VALUE!</v>
      </c>
      <c r="HI211" s="30" t="e">
        <f>(CatTemplate[[#This Row],[CO19]]+CatTemplate[[#This Row],[CS19]]) * (1+ getRateOHFinal) * (1 + getRateMarkupFinal)</f>
        <v>#VALUE!</v>
      </c>
      <c r="HJ211" s="30" t="e">
        <f>(CatTemplate[[#This Row],[CO20]]+CatTemplate[[#This Row],[CS20]]) * (1+ getRateOHFinal) * (1 + getRateMarkupFinal)</f>
        <v>#VALUE!</v>
      </c>
      <c r="HK211" s="39" t="e">
        <f>CatTemplate[[#This Row],[Total cost]]+CatTemplate[[#This Row],[OH Amount]]+CatTemplate[[#This Row],[Markup]]</f>
        <v>#VALUE!</v>
      </c>
      <c r="HL211" s="63">
        <f>IF(CatTemplate[[#This Row],[Units]]="Days",CatTemplate[[#This Row],[Project quantity]]*CatTemplate[[#This Row],[St. unit effort]],CatTemplate[[#This Row],[Project quantity]])</f>
        <v>0</v>
      </c>
      <c r="HM211" s="287">
        <f>IFERROR(CatTemplate[[#This Row],[Total Price]]/(CatTemplate[[#This Row],[Final Quantity]]),0)</f>
        <v>0</v>
      </c>
      <c r="HN211" s="261"/>
    </row>
    <row r="212" spans="2:222" x14ac:dyDescent="0.2">
      <c r="B212" s="9" t="s">
        <v>84</v>
      </c>
      <c r="C212" s="23">
        <v>6</v>
      </c>
      <c r="D212" s="10" t="s">
        <v>179</v>
      </c>
      <c r="E212" s="25">
        <v>1</v>
      </c>
      <c r="F212" s="19" t="s">
        <v>103</v>
      </c>
      <c r="G212" s="27">
        <v>2</v>
      </c>
      <c r="H212" s="18" t="s">
        <v>848</v>
      </c>
      <c r="I212" s="18"/>
      <c r="J212" s="15" t="s">
        <v>254</v>
      </c>
      <c r="K212" s="15"/>
      <c r="L212" s="15" t="s">
        <v>489</v>
      </c>
      <c r="M212" s="15" t="s">
        <v>207</v>
      </c>
      <c r="N212" s="15" t="s">
        <v>858</v>
      </c>
      <c r="O212" s="320"/>
      <c r="P212" s="71"/>
      <c r="Q212" s="108"/>
      <c r="R212" s="73"/>
      <c r="S212" s="97"/>
      <c r="T212" s="100">
        <f>getEqUnitCost</f>
        <v>0</v>
      </c>
      <c r="U212" s="73">
        <f>getEqUnitEffort</f>
        <v>0</v>
      </c>
      <c r="V212" s="101">
        <f>getEqQuantity</f>
        <v>0</v>
      </c>
      <c r="W212" s="320"/>
      <c r="X212" s="100">
        <f>getConsUnitCost</f>
        <v>9.1378999999999974E-2</v>
      </c>
      <c r="Y212" s="73">
        <f>getConsUnitEffort</f>
        <v>1</v>
      </c>
      <c r="Z212" s="14">
        <f>getConsQuantity</f>
        <v>1</v>
      </c>
      <c r="AA212" s="320"/>
      <c r="AB212" s="72"/>
      <c r="AC212" s="112"/>
      <c r="AD212" s="14">
        <f>getOthQuantity</f>
        <v>0</v>
      </c>
      <c r="AE212" s="320"/>
      <c r="AF212" s="28" t="str">
        <f>IF(ISBLANK(CatTemplate[[#This Row],[Resource type]]),"",CatTemplate[[#This Row],[Resource type]])</f>
        <v>BioRef Operator</v>
      </c>
      <c r="AG212" s="242">
        <f>getStaffUnitCost</f>
        <v>402.98497611162429</v>
      </c>
      <c r="AH212" s="113">
        <f>getStaffUnitEffort</f>
        <v>0</v>
      </c>
      <c r="AI212" s="40">
        <f>getStaffQuantity</f>
        <v>0</v>
      </c>
      <c r="AJ212" s="41">
        <f>CatTemplate[[#This Row],[St. quantity]]*8/ParRatePM</f>
        <v>0</v>
      </c>
      <c r="AK212" s="320"/>
      <c r="AL212" s="53" t="str">
        <f>CatTemplate[[#This Row],[Item type]]</f>
        <v>Samples</v>
      </c>
      <c r="AM212" s="12">
        <f>SUM(CatTemplate[[#This Row],[Year1]:[Year20]])</f>
        <v>0</v>
      </c>
      <c r="AN212" s="52"/>
      <c r="AO212" s="52"/>
      <c r="AP212" s="52"/>
      <c r="AQ212" s="8"/>
      <c r="AR212" s="8"/>
      <c r="AS212" s="8"/>
      <c r="AT212" s="8"/>
      <c r="AU212" s="8"/>
      <c r="AV212" s="8"/>
      <c r="AW212" s="8"/>
      <c r="AX212" s="8"/>
      <c r="AY212" s="8"/>
      <c r="AZ212" s="8"/>
      <c r="BA212" s="8"/>
      <c r="BB212" s="8"/>
      <c r="BC212" s="8"/>
      <c r="BD212" s="8"/>
      <c r="BE212" s="8"/>
      <c r="BF212" s="8"/>
      <c r="BG212" s="36"/>
      <c r="BH212" s="320"/>
      <c r="BI212" s="37" t="str">
        <f>getCostCategory</f>
        <v>06 Operating costs</v>
      </c>
      <c r="BJ212" s="37" t="str">
        <f>getSection</f>
        <v>06 Sample processing</v>
      </c>
      <c r="BK212" s="32" t="str">
        <f>getObject</f>
        <v>Sample processing</v>
      </c>
      <c r="BL212" s="30">
        <f>IFERROR(getUnitCost * IF(CatTemplate[[#This Row],[Cost Category Comp.]]="01 Staff costs", 1,1),0)</f>
        <v>403.07635511162431</v>
      </c>
      <c r="BM212" s="29">
        <f>IF(AND(ISBLANK(CatTemplate[[#This Row],[Eq. unit cost]]),ISBLANK(CatTemplate[[#This Row],[Cons. unit cost]]),ISBLANK(CatTemplate[[#This Row],[Oth. unit cost]])), 0, IF(getUnitEffort =0,1,getUnitEffort) * CatTemplate[[#This Row],[Year1]])</f>
        <v>0</v>
      </c>
      <c r="BN212" s="29">
        <f>IF(AND(ISBLANK(CatTemplate[[#This Row],[Eq. unit cost]]),ISBLANK(CatTemplate[[#This Row],[Cons. unit cost]]),ISBLANK(CatTemplate[[#This Row],[Oth. unit cost]])), 0, IF(getUnitEffort =0,1,getUnitEffort) * CatTemplate[[#This Row],[Year2]])</f>
        <v>0</v>
      </c>
      <c r="BO212" s="29">
        <f>IF(AND(ISBLANK(CatTemplate[[#This Row],[Eq. unit cost]]),ISBLANK(CatTemplate[[#This Row],[Cons. unit cost]]),ISBLANK(CatTemplate[[#This Row],[Oth. unit cost]])), 0, IF(getUnitEffort =0,1,getUnitEffort) * CatTemplate[[#This Row],[Year3]])</f>
        <v>0</v>
      </c>
      <c r="BP212" s="29">
        <f>IF(AND(ISBLANK(CatTemplate[[#This Row],[Eq. unit cost]]),ISBLANK(CatTemplate[[#This Row],[Cons. unit cost]]),ISBLANK(CatTemplate[[#This Row],[Oth. unit cost]])), 0, IF(getUnitEffort =0,1,getUnitEffort) * CatTemplate[[#This Row],[Year4]])</f>
        <v>0</v>
      </c>
      <c r="BQ212" s="29">
        <f>IF(AND(ISBLANK(CatTemplate[[#This Row],[Eq. unit cost]]),ISBLANK(CatTemplate[[#This Row],[Cons. unit cost]]),ISBLANK(CatTemplate[[#This Row],[Oth. unit cost]])), 0, IF(getUnitEffort =0,1,getUnitEffort) * CatTemplate[[#This Row],[Year5]])</f>
        <v>0</v>
      </c>
      <c r="BR212" s="29">
        <f>IF(AND(ISBLANK(CatTemplate[[#This Row],[Eq. unit cost]]),ISBLANK(CatTemplate[[#This Row],[Cons. unit cost]]),ISBLANK(CatTemplate[[#This Row],[Oth. unit cost]])), 0, IF(getUnitEffort =0,1,getUnitEffort) * CatTemplate[[#This Row],[Year6]])</f>
        <v>0</v>
      </c>
      <c r="BS212" s="29">
        <f>IF(AND(ISBLANK(CatTemplate[[#This Row],[Eq. unit cost]]),ISBLANK(CatTemplate[[#This Row],[Cons. unit cost]]),ISBLANK(CatTemplate[[#This Row],[Oth. unit cost]])), 0, IF(getUnitEffort =0,1,getUnitEffort) * CatTemplate[[#This Row],[Year7]])</f>
        <v>0</v>
      </c>
      <c r="BT212" s="29">
        <f>IF(AND(ISBLANK(CatTemplate[[#This Row],[Eq. unit cost]]),ISBLANK(CatTemplate[[#This Row],[Cons. unit cost]]),ISBLANK(CatTemplate[[#This Row],[Oth. unit cost]])), 0, IF(getUnitEffort =0,1,getUnitEffort) * CatTemplate[[#This Row],[Year8]])</f>
        <v>0</v>
      </c>
      <c r="BU212" s="29">
        <f>IF(AND(ISBLANK(CatTemplate[[#This Row],[Eq. unit cost]]),ISBLANK(CatTemplate[[#This Row],[Cons. unit cost]]),ISBLANK(CatTemplate[[#This Row],[Oth. unit cost]])), 0, IF(getUnitEffort =0,1,getUnitEffort) * CatTemplate[[#This Row],[Year9]])</f>
        <v>0</v>
      </c>
      <c r="BV212" s="29">
        <f>IF(AND(ISBLANK(CatTemplate[[#This Row],[Eq. unit cost]]),ISBLANK(CatTemplate[[#This Row],[Cons. unit cost]]),ISBLANK(CatTemplate[[#This Row],[Oth. unit cost]])), 0, IF(getUnitEffort =0,1,getUnitEffort) * CatTemplate[[#This Row],[Year10]])</f>
        <v>0</v>
      </c>
      <c r="BW212" s="29">
        <f>IF(AND(ISBLANK(CatTemplate[[#This Row],[Eq. unit cost]]),ISBLANK(CatTemplate[[#This Row],[Cons. unit cost]]),ISBLANK(CatTemplate[[#This Row],[Oth. unit cost]])), 0, IF(getUnitEffort =0,1,getUnitEffort) * CatTemplate[[#This Row],[Year11]])</f>
        <v>0</v>
      </c>
      <c r="BX212" s="29">
        <f>IF(AND(ISBLANK(CatTemplate[[#This Row],[Eq. unit cost]]),ISBLANK(CatTemplate[[#This Row],[Cons. unit cost]]),ISBLANK(CatTemplate[[#This Row],[Oth. unit cost]])), 0, IF(getUnitEffort =0,1,getUnitEffort) * CatTemplate[[#This Row],[Year12]])</f>
        <v>0</v>
      </c>
      <c r="BY212" s="29">
        <f>IF(AND(ISBLANK(CatTemplate[[#This Row],[Eq. unit cost]]),ISBLANK(CatTemplate[[#This Row],[Cons. unit cost]]),ISBLANK(CatTemplate[[#This Row],[Oth. unit cost]])), 0, IF(getUnitEffort =0,1,getUnitEffort) * CatTemplate[[#This Row],[Year13]])</f>
        <v>0</v>
      </c>
      <c r="BZ212" s="29">
        <f>IF(AND(ISBLANK(CatTemplate[[#This Row],[Eq. unit cost]]),ISBLANK(CatTemplate[[#This Row],[Cons. unit cost]]),ISBLANK(CatTemplate[[#This Row],[Oth. unit cost]])), 0, IF(getUnitEffort =0,1,getUnitEffort) * CatTemplate[[#This Row],[Year14]])</f>
        <v>0</v>
      </c>
      <c r="CA212" s="29">
        <f>IF(AND(ISBLANK(CatTemplate[[#This Row],[Eq. unit cost]]),ISBLANK(CatTemplate[[#This Row],[Cons. unit cost]]),ISBLANK(CatTemplate[[#This Row],[Oth. unit cost]])), 0, IF(getUnitEffort =0,1,getUnitEffort) * CatTemplate[[#This Row],[Year15]])</f>
        <v>0</v>
      </c>
      <c r="CB212" s="29">
        <f>IF(AND(ISBLANK(CatTemplate[[#This Row],[Eq. unit cost]]),ISBLANK(CatTemplate[[#This Row],[Cons. unit cost]]),ISBLANK(CatTemplate[[#This Row],[Oth. unit cost]])), 0, IF(getUnitEffort =0,1,getUnitEffort) * CatTemplate[[#This Row],[Year16]])</f>
        <v>0</v>
      </c>
      <c r="CC212" s="29">
        <f>IF(AND(ISBLANK(CatTemplate[[#This Row],[Eq. unit cost]]),ISBLANK(CatTemplate[[#This Row],[Cons. unit cost]]),ISBLANK(CatTemplate[[#This Row],[Oth. unit cost]])), 0, IF(getUnitEffort =0,1,getUnitEffort) * CatTemplate[[#This Row],[Year17]])</f>
        <v>0</v>
      </c>
      <c r="CD212" s="29">
        <f>IF(AND(ISBLANK(CatTemplate[[#This Row],[Eq. unit cost]]),ISBLANK(CatTemplate[[#This Row],[Cons. unit cost]]),ISBLANK(CatTemplate[[#This Row],[Oth. unit cost]])), 0, IF(getUnitEffort =0,1,getUnitEffort) * CatTemplate[[#This Row],[Year18]])</f>
        <v>0</v>
      </c>
      <c r="CE212" s="29">
        <f>IF(AND(ISBLANK(CatTemplate[[#This Row],[Eq. unit cost]]),ISBLANK(CatTemplate[[#This Row],[Cons. unit cost]]),ISBLANK(CatTemplate[[#This Row],[Oth. unit cost]])), 0, IF(getUnitEffort =0,1,getUnitEffort) * CatTemplate[[#This Row],[Year19]])</f>
        <v>0</v>
      </c>
      <c r="CF212" s="29">
        <f>IF(AND(ISBLANK(CatTemplate[[#This Row],[Eq. unit cost]]),ISBLANK(CatTemplate[[#This Row],[Cons. unit cost]]),ISBLANK(CatTemplate[[#This Row],[Oth. unit cost]])), 0, IF(getUnitEffort =0,1,getUnitEffort) * CatTemplate[[#This Row],[Year20]])</f>
        <v>0</v>
      </c>
      <c r="CG212" s="45">
        <f>SUM(CatTemplate[[#This Row],[Q1]:[Q20]])</f>
        <v>0</v>
      </c>
      <c r="CH212" s="29">
        <f>IF(ISBLANK(CatTemplate[[#This Row],[St. unit effort]]),0,(CatTemplate[[#This Row],[St. unit effort]] * CatTemplate[[#This Row],[Year1]]))</f>
        <v>0</v>
      </c>
      <c r="CI212" s="29">
        <f>IF(ISBLANK(CatTemplate[[#This Row],[St. unit effort]]),0,(CatTemplate[[#This Row],[St. unit effort]] * CatTemplate[[#This Row],[Year2]]))</f>
        <v>0</v>
      </c>
      <c r="CJ212" s="29">
        <f>IF(ISBLANK(CatTemplate[[#This Row],[St. unit effort]]),0,(CatTemplate[[#This Row],[St. unit effort]] * CatTemplate[[#This Row],[Year3]]))</f>
        <v>0</v>
      </c>
      <c r="CK212" s="29">
        <f>IF(ISBLANK(CatTemplate[[#This Row],[St. unit effort]]),0,(CatTemplate[[#This Row],[St. unit effort]] * CatTemplate[[#This Row],[Year4]]))</f>
        <v>0</v>
      </c>
      <c r="CL212" s="29">
        <f>IF(ISBLANK(CatTemplate[[#This Row],[St. unit effort]]),0,(CatTemplate[[#This Row],[St. unit effort]] * CatTemplate[[#This Row],[Year5]]))</f>
        <v>0</v>
      </c>
      <c r="CM212" s="29">
        <f>IF(ISBLANK(CatTemplate[[#This Row],[St. unit effort]]),0,(CatTemplate[[#This Row],[St. unit effort]] * CatTemplate[[#This Row],[Year6]]))</f>
        <v>0</v>
      </c>
      <c r="CN212" s="29">
        <f>IF(ISBLANK(CatTemplate[[#This Row],[St. unit effort]]),0,(CatTemplate[[#This Row],[St. unit effort]] * CatTemplate[[#This Row],[Year7]]))</f>
        <v>0</v>
      </c>
      <c r="CO212" s="29">
        <f>IF(ISBLANK(CatTemplate[[#This Row],[St. unit effort]]),0,(CatTemplate[[#This Row],[St. unit effort]] * CatTemplate[[#This Row],[Year8]]))</f>
        <v>0</v>
      </c>
      <c r="CP212" s="29">
        <f>IF(ISBLANK(CatTemplate[[#This Row],[St. unit effort]]),0,(CatTemplate[[#This Row],[St. unit effort]] * CatTemplate[[#This Row],[Year9]]))</f>
        <v>0</v>
      </c>
      <c r="CQ212" s="29">
        <f>IF(ISBLANK(CatTemplate[[#This Row],[St. unit effort]]),0,(CatTemplate[[#This Row],[St. unit effort]] * CatTemplate[[#This Row],[Year10]]))</f>
        <v>0</v>
      </c>
      <c r="CR212" s="29">
        <f>IF(ISBLANK(CatTemplate[[#This Row],[St. unit effort]]),0,(CatTemplate[[#This Row],[St. unit effort]] * CatTemplate[[#This Row],[Year11]]))</f>
        <v>0</v>
      </c>
      <c r="CS212" s="29">
        <f>IF(ISBLANK(CatTemplate[[#This Row],[St. unit effort]]),0,(CatTemplate[[#This Row],[St. unit effort]] * CatTemplate[[#This Row],[Year12]]))</f>
        <v>0</v>
      </c>
      <c r="CT212" s="29">
        <f>IF(ISBLANK(CatTemplate[[#This Row],[St. unit effort]]),0,(CatTemplate[[#This Row],[St. unit effort]] * CatTemplate[[#This Row],[Year13]]))</f>
        <v>0</v>
      </c>
      <c r="CU212" s="29">
        <f>IF(ISBLANK(CatTemplate[[#This Row],[St. unit effort]]),0,(CatTemplate[[#This Row],[St. unit effort]] * CatTemplate[[#This Row],[Year14]]))</f>
        <v>0</v>
      </c>
      <c r="CV212" s="29">
        <f>IF(ISBLANK(CatTemplate[[#This Row],[St. unit effort]]),0,(CatTemplate[[#This Row],[St. unit effort]] * CatTemplate[[#This Row],[Year15]]))</f>
        <v>0</v>
      </c>
      <c r="CW212" s="29">
        <f>IF(ISBLANK(CatTemplate[[#This Row],[St. unit effort]]),0,(CatTemplate[[#This Row],[St. unit effort]] * CatTemplate[[#This Row],[Year16]]))</f>
        <v>0</v>
      </c>
      <c r="CX212" s="29">
        <f>IF(ISBLANK(CatTemplate[[#This Row],[St. unit effort]]),0,(CatTemplate[[#This Row],[St. unit effort]] * CatTemplate[[#This Row],[Year17]]))</f>
        <v>0</v>
      </c>
      <c r="CY212" s="29">
        <f>IF(ISBLANK(CatTemplate[[#This Row],[St. unit effort]]),0,(CatTemplate[[#This Row],[St. unit effort]] * CatTemplate[[#This Row],[Year18]]))</f>
        <v>0</v>
      </c>
      <c r="CZ212" s="29">
        <f>IF(ISBLANK(CatTemplate[[#This Row],[St. unit effort]]),0,(CatTemplate[[#This Row],[St. unit effort]] * CatTemplate[[#This Row],[Year19]]))</f>
        <v>0</v>
      </c>
      <c r="DA212" s="29">
        <f>IF(ISBLANK(CatTemplate[[#This Row],[St. unit effort]]),0,(CatTemplate[[#This Row],[St. unit effort]] * CatTemplate[[#This Row],[Year20]]))</f>
        <v>0</v>
      </c>
      <c r="DB212" s="57">
        <f>IF(ISBLANK(CatTemplate[[#This Row],[St. unit effort]]),0,(CatTemplate[[#This Row],[St. unit effort]] * CatTemplate[[#This Row],[Year1]])*8/ParRatePM)</f>
        <v>0</v>
      </c>
      <c r="DC212" s="57">
        <f>IF(ISBLANK(CatTemplate[[#This Row],[St. unit effort]]),0,(CatTemplate[[#This Row],[St. unit effort]] * CatTemplate[[#This Row],[Year2]])*8/ParRatePM)</f>
        <v>0</v>
      </c>
      <c r="DD212" s="57">
        <f>IF(ISBLANK(CatTemplate[[#This Row],[St. unit effort]]),0,(CatTemplate[[#This Row],[St. unit effort]] * CatTemplate[[#This Row],[Year3]])*8/ParRatePM)</f>
        <v>0</v>
      </c>
      <c r="DE212" s="57">
        <f>IF(ISBLANK(CatTemplate[[#This Row],[St. unit effort]]),0,(CatTemplate[[#This Row],[St. unit effort]] * CatTemplate[[#This Row],[Year4]])*8/ParRatePM)</f>
        <v>0</v>
      </c>
      <c r="DF212" s="57">
        <f>IF(ISBLANK(CatTemplate[[#This Row],[St. unit effort]]),0,(CatTemplate[[#This Row],[St. unit effort]] * CatTemplate[[#This Row],[Year5]])*8/ParRatePM)</f>
        <v>0</v>
      </c>
      <c r="DG212" s="57">
        <f>IF(ISBLANK(CatTemplate[[#This Row],[St. unit effort]]),0,(CatTemplate[[#This Row],[St. unit effort]] * CatTemplate[[#This Row],[Year6]])*8/ParRatePM)</f>
        <v>0</v>
      </c>
      <c r="DH212" s="57">
        <f>IF(ISBLANK(CatTemplate[[#This Row],[St. unit effort]]),0,(CatTemplate[[#This Row],[St. unit effort]] * CatTemplate[[#This Row],[Year7]])*8/ParRatePM)</f>
        <v>0</v>
      </c>
      <c r="DI212" s="57">
        <f>IF(ISBLANK(CatTemplate[[#This Row],[St. unit effort]]),0,(CatTemplate[[#This Row],[St. unit effort]] * CatTemplate[[#This Row],[Year8]])*8/ParRatePM)</f>
        <v>0</v>
      </c>
      <c r="DJ212" s="57">
        <f>IF(ISBLANK(CatTemplate[[#This Row],[St. unit effort]]),0,(CatTemplate[[#This Row],[St. unit effort]] * CatTemplate[[#This Row],[Year9]])*8/ParRatePM)</f>
        <v>0</v>
      </c>
      <c r="DK212" s="57">
        <f>IF(ISBLANK(CatTemplate[[#This Row],[St. unit effort]]),0,(CatTemplate[[#This Row],[St. unit effort]] * CatTemplate[[#This Row],[Year10]])*8/ParRatePM)</f>
        <v>0</v>
      </c>
      <c r="DL212" s="57">
        <f>IF(ISBLANK(CatTemplate[[#This Row],[St. unit effort]]),0,(CatTemplate[[#This Row],[St. unit effort]] * CatTemplate[[#This Row],[Year11]])*8/ParRatePM)</f>
        <v>0</v>
      </c>
      <c r="DM212" s="57">
        <f>IF(ISBLANK(CatTemplate[[#This Row],[St. unit effort]]),0,(CatTemplate[[#This Row],[St. unit effort]] * CatTemplate[[#This Row],[Year12]])*8/ParRatePM)</f>
        <v>0</v>
      </c>
      <c r="DN212" s="57">
        <f>IF(ISBLANK(CatTemplate[[#This Row],[St. unit effort]]),0,(CatTemplate[[#This Row],[St. unit effort]] * CatTemplate[[#This Row],[Year13]])*8/ParRatePM)</f>
        <v>0</v>
      </c>
      <c r="DO212" s="57">
        <f>IF(ISBLANK(CatTemplate[[#This Row],[St. unit effort]]),0,(CatTemplate[[#This Row],[St. unit effort]] * CatTemplate[[#This Row],[Year14]])*8/ParRatePM)</f>
        <v>0</v>
      </c>
      <c r="DP212" s="57">
        <f>IF(ISBLANK(CatTemplate[[#This Row],[St. unit effort]]),0,(CatTemplate[[#This Row],[St. unit effort]] * CatTemplate[[#This Row],[Year15]])*8/ParRatePM)</f>
        <v>0</v>
      </c>
      <c r="DQ212" s="57">
        <f>IF(ISBLANK(CatTemplate[[#This Row],[St. unit effort]]),0,(CatTemplate[[#This Row],[St. unit effort]] * CatTemplate[[#This Row],[Year16]])*8/ParRatePM)</f>
        <v>0</v>
      </c>
      <c r="DR212" s="57">
        <f>IF(ISBLANK(CatTemplate[[#This Row],[St. unit effort]]),0,(CatTemplate[[#This Row],[St. unit effort]] * CatTemplate[[#This Row],[Year17]])*8/ParRatePM)</f>
        <v>0</v>
      </c>
      <c r="DS212" s="57">
        <f>IF(ISBLANK(CatTemplate[[#This Row],[St. unit effort]]),0,(CatTemplate[[#This Row],[St. unit effort]] * CatTemplate[[#This Row],[Year18]])*8/ParRatePM)</f>
        <v>0</v>
      </c>
      <c r="DT212" s="57">
        <f>IF(ISBLANK(CatTemplate[[#This Row],[St. unit effort]]),0,(CatTemplate[[#This Row],[St. unit effort]] * CatTemplate[[#This Row],[Year19]])*8/ParRatePM)</f>
        <v>0</v>
      </c>
      <c r="DU212" s="57">
        <f>IF(ISBLANK(CatTemplate[[#This Row],[St. unit effort]]),0,(CatTemplate[[#This Row],[St. unit effort]] * CatTemplate[[#This Row],[Year20]])*8/ParRatePM)</f>
        <v>0</v>
      </c>
      <c r="DV212" s="54">
        <f>SUM(CatTemplate[[#This Row],[PM1]:[PM20]])</f>
        <v>0</v>
      </c>
      <c r="DW212" s="56">
        <f t="shared" si="69"/>
        <v>0</v>
      </c>
      <c r="DX212" s="56">
        <f t="shared" si="69"/>
        <v>0</v>
      </c>
      <c r="DY212" s="56">
        <f t="shared" si="69"/>
        <v>0</v>
      </c>
      <c r="DZ212" s="56">
        <f t="shared" si="69"/>
        <v>0</v>
      </c>
      <c r="EA212" s="56">
        <f t="shared" si="69"/>
        <v>0</v>
      </c>
      <c r="EB212" s="56">
        <f t="shared" si="69"/>
        <v>0</v>
      </c>
      <c r="EC212" s="56">
        <f t="shared" si="69"/>
        <v>0</v>
      </c>
      <c r="ED212" s="56">
        <f t="shared" si="69"/>
        <v>0</v>
      </c>
      <c r="EE212" s="56">
        <f t="shared" si="69"/>
        <v>0</v>
      </c>
      <c r="EF212" s="56">
        <f t="shared" si="69"/>
        <v>0</v>
      </c>
      <c r="EG212" s="56">
        <f t="shared" si="69"/>
        <v>0</v>
      </c>
      <c r="EH212" s="56">
        <f t="shared" si="69"/>
        <v>0</v>
      </c>
      <c r="EI212" s="56">
        <f t="shared" si="69"/>
        <v>0</v>
      </c>
      <c r="EJ212" s="56">
        <f t="shared" si="69"/>
        <v>0</v>
      </c>
      <c r="EK212" s="56">
        <f t="shared" si="69"/>
        <v>0</v>
      </c>
      <c r="EL212" s="56">
        <f t="shared" si="69"/>
        <v>0</v>
      </c>
      <c r="EM212" s="56">
        <f t="shared" si="67"/>
        <v>0</v>
      </c>
      <c r="EN212" s="56">
        <f t="shared" si="67"/>
        <v>0</v>
      </c>
      <c r="EO212" s="56">
        <f t="shared" si="67"/>
        <v>0</v>
      </c>
      <c r="EP212" s="56">
        <f t="shared" si="67"/>
        <v>0</v>
      </c>
      <c r="EQ212" s="30">
        <f>CatTemplate[[#This Row],[Eq. unit cost]] * CatTemplate[[#This Row],[Eq. quantity]]</f>
        <v>0</v>
      </c>
      <c r="ER212" s="30">
        <f>CatTemplate[[#This Row],[Cons. unit cost]] *CatTemplate[[#This Row],[Cons. quantity]]</f>
        <v>9.1378999999999974E-2</v>
      </c>
      <c r="ES212" s="30">
        <f>CatTemplate[[#This Row],[Oth. unit cost]] *CatTemplate[[#This Row],[Oth. quantity]]</f>
        <v>0</v>
      </c>
      <c r="ET212" s="55">
        <f>SUM(CatTemplate[[#This Row],[CO1]:[CO20]])</f>
        <v>0</v>
      </c>
      <c r="EU212" s="56">
        <f t="shared" si="70"/>
        <v>0</v>
      </c>
      <c r="EV212" s="56">
        <f t="shared" si="70"/>
        <v>0</v>
      </c>
      <c r="EW212" s="56">
        <f t="shared" si="70"/>
        <v>0</v>
      </c>
      <c r="EX212" s="56">
        <f t="shared" si="70"/>
        <v>0</v>
      </c>
      <c r="EY212" s="56">
        <f t="shared" si="70"/>
        <v>0</v>
      </c>
      <c r="EZ212" s="56">
        <f t="shared" si="70"/>
        <v>0</v>
      </c>
      <c r="FA212" s="56">
        <f t="shared" si="70"/>
        <v>0</v>
      </c>
      <c r="FB212" s="56">
        <f t="shared" si="70"/>
        <v>0</v>
      </c>
      <c r="FC212" s="56">
        <f t="shared" si="70"/>
        <v>0</v>
      </c>
      <c r="FD212" s="56">
        <f t="shared" si="70"/>
        <v>0</v>
      </c>
      <c r="FE212" s="56">
        <f t="shared" si="70"/>
        <v>0</v>
      </c>
      <c r="FF212" s="56">
        <f t="shared" si="70"/>
        <v>0</v>
      </c>
      <c r="FG212" s="56">
        <f t="shared" si="70"/>
        <v>0</v>
      </c>
      <c r="FH212" s="56">
        <f t="shared" si="70"/>
        <v>0</v>
      </c>
      <c r="FI212" s="56">
        <f t="shared" si="70"/>
        <v>0</v>
      </c>
      <c r="FJ212" s="56">
        <f t="shared" si="70"/>
        <v>0</v>
      </c>
      <c r="FK212" s="56">
        <f t="shared" si="68"/>
        <v>0</v>
      </c>
      <c r="FL212" s="56">
        <f t="shared" si="68"/>
        <v>0</v>
      </c>
      <c r="FM212" s="56">
        <f t="shared" si="68"/>
        <v>0</v>
      </c>
      <c r="FN212" s="56">
        <f t="shared" si="68"/>
        <v>0</v>
      </c>
      <c r="FO212" s="58">
        <f>SUM(CatTemplate[[#This Row],[CS1]:[CS20]])</f>
        <v>0</v>
      </c>
      <c r="FP212" s="59">
        <f>CatTemplate[[#This Row],[Total Oth. cost]]+CatTemplate[[#This Row],[Total St. Cost]]</f>
        <v>0</v>
      </c>
      <c r="FQ212" s="33" t="e">
        <f t="shared" si="71"/>
        <v>#VALUE!</v>
      </c>
      <c r="FR212" s="33" t="e">
        <f t="shared" si="72"/>
        <v>#VALUE!</v>
      </c>
      <c r="FS212" s="30" t="e">
        <f>(CatTemplate[[#This Row],[CO1]] + CatTemplate[[#This Row],[CS1]]) * (1 + getRateOHFinal) * getRateMarkupFinal</f>
        <v>#VALUE!</v>
      </c>
      <c r="FT212" s="30" t="e">
        <f>(CatTemplate[[#This Row],[CO2]] + CatTemplate[[#This Row],[CS2]]) * (1 + getRateOHFinal) * getRateMarkupFinal</f>
        <v>#VALUE!</v>
      </c>
      <c r="FU212" s="30" t="e">
        <f>(CatTemplate[[#This Row],[CO3]] + CatTemplate[[#This Row],[CS3]]) * (1 + getRateOHFinal) * getRateMarkupFinal</f>
        <v>#VALUE!</v>
      </c>
      <c r="FV212" s="30" t="e">
        <f>(CatTemplate[[#This Row],[CO4]] + CatTemplate[[#This Row],[CS4]]) * (1 + getRateOHFinal) * getRateMarkupFinal</f>
        <v>#VALUE!</v>
      </c>
      <c r="FW212" s="30" t="e">
        <f>(CatTemplate[[#This Row],[CO5]] + CatTemplate[[#This Row],[CS5]]) * (1 + getRateOHFinal) * getRateMarkupFinal</f>
        <v>#VALUE!</v>
      </c>
      <c r="FX212" s="30" t="e">
        <f>(CatTemplate[[#This Row],[CO6]] + CatTemplate[[#This Row],[CS6]]) * (1 + getRateOHFinal) * getRateMarkupFinal</f>
        <v>#VALUE!</v>
      </c>
      <c r="FY212" s="30" t="e">
        <f>(CatTemplate[[#This Row],[CO7]] + CatTemplate[[#This Row],[CS7]]) * (1 + getRateOHFinal) * getRateMarkupFinal</f>
        <v>#VALUE!</v>
      </c>
      <c r="FZ212" s="30" t="e">
        <f>(CatTemplate[[#This Row],[CO8]] + CatTemplate[[#This Row],[CS8]]) * (1 + getRateOHFinal) * getRateMarkupFinal</f>
        <v>#VALUE!</v>
      </c>
      <c r="GA212" s="30" t="e">
        <f>(CatTemplate[[#This Row],[CO9]] + CatTemplate[[#This Row],[CS9]]) * (1 + getRateOHFinal) * getRateMarkupFinal</f>
        <v>#VALUE!</v>
      </c>
      <c r="GB212" s="30" t="e">
        <f>(CatTemplate[[#This Row],[CO10]] + CatTemplate[[#This Row],[CS10]]) * (1 + getRateOHFinal) * getRateMarkupFinal</f>
        <v>#VALUE!</v>
      </c>
      <c r="GC212" s="30" t="e">
        <f>(CatTemplate[[#This Row],[CO11]] + CatTemplate[[#This Row],[CS11]]) * (1 + getRateOHFinal) * getRateMarkupFinal</f>
        <v>#VALUE!</v>
      </c>
      <c r="GD212" s="30" t="e">
        <f>(CatTemplate[[#This Row],[CO12]] + CatTemplate[[#This Row],[CS12]]) * (1 + getRateOHFinal) * getRateMarkupFinal</f>
        <v>#VALUE!</v>
      </c>
      <c r="GE212" s="30" t="e">
        <f>(CatTemplate[[#This Row],[CO13]] + CatTemplate[[#This Row],[CS13]]) * (1 + getRateOHFinal) * getRateMarkupFinal</f>
        <v>#VALUE!</v>
      </c>
      <c r="GF212" s="30" t="e">
        <f>(CatTemplate[[#This Row],[CO14]] + CatTemplate[[#This Row],[CS14]]) * (1 + getRateOHFinal) * getRateMarkupFinal</f>
        <v>#VALUE!</v>
      </c>
      <c r="GG212" s="30" t="e">
        <f>(CatTemplate[[#This Row],[CO15]] + CatTemplate[[#This Row],[CS15]]) * (1 + getRateOHFinal) * getRateMarkupFinal</f>
        <v>#VALUE!</v>
      </c>
      <c r="GH212" s="30" t="e">
        <f>(CatTemplate[[#This Row],[CO16]] + CatTemplate[[#This Row],[CS16]]) * (1 + getRateOHFinal) * getRateMarkupFinal</f>
        <v>#VALUE!</v>
      </c>
      <c r="GI212" s="30" t="e">
        <f>(CatTemplate[[#This Row],[CO17]] + CatTemplate[[#This Row],[CS17]]) * (1 + getRateOHFinal) * getRateMarkupFinal</f>
        <v>#VALUE!</v>
      </c>
      <c r="GJ212" s="30" t="e">
        <f>(CatTemplate[[#This Row],[CO18]] + CatTemplate[[#This Row],[CS18]]) * (1 + getRateOHFinal) * getRateMarkupFinal</f>
        <v>#VALUE!</v>
      </c>
      <c r="GK212" s="30" t="e">
        <f>(CatTemplate[[#This Row],[CO19]] + CatTemplate[[#This Row],[CS19]]) * (1 + getRateOHFinal) * getRateMarkupFinal</f>
        <v>#VALUE!</v>
      </c>
      <c r="GL212" s="30" t="e">
        <f>(CatTemplate[[#This Row],[CO20]] + CatTemplate[[#This Row],[CS20]]) * (1 + getRateOHFinal) * getRateMarkupFinal</f>
        <v>#VALUE!</v>
      </c>
      <c r="GM212" s="30" t="e">
        <f t="shared" si="73"/>
        <v>#VALUE!</v>
      </c>
      <c r="GN212" s="30" t="e">
        <f t="shared" si="74"/>
        <v>#VALUE!</v>
      </c>
      <c r="GO212" s="30" t="e">
        <f t="shared" si="75"/>
        <v>#VALUE!</v>
      </c>
      <c r="GP212" s="30" t="e">
        <f t="shared" si="76"/>
        <v>#VALUE!</v>
      </c>
      <c r="GQ212" s="30" t="e">
        <f>(CatTemplate[[#This Row],[CO1]]+CatTemplate[[#This Row],[CS1]]) * (1+ getRateOHFinal) * (1 + getRateMarkupFinal)</f>
        <v>#VALUE!</v>
      </c>
      <c r="GR212" s="30" t="e">
        <f>(CatTemplate[[#This Row],[CO2]]+CatTemplate[[#This Row],[CS2]]) * (1+ getRateOHFinal) * (1 + getRateMarkupFinal)</f>
        <v>#VALUE!</v>
      </c>
      <c r="GS212" s="30" t="e">
        <f>(CatTemplate[[#This Row],[CO3]]+CatTemplate[[#This Row],[CS3]]) * (1+ getRateOHFinal) * (1 + getRateMarkupFinal)</f>
        <v>#VALUE!</v>
      </c>
      <c r="GT212" s="30" t="e">
        <f>(CatTemplate[[#This Row],[CO4]]+CatTemplate[[#This Row],[CS4]]) * (1+ getRateOHFinal) * (1 + getRateMarkupFinal)</f>
        <v>#VALUE!</v>
      </c>
      <c r="GU212" s="30" t="e">
        <f>(CatTemplate[[#This Row],[CO5]]+CatTemplate[[#This Row],[CS5]]) * (1+ getRateOHFinal) * (1 + getRateMarkupFinal)</f>
        <v>#VALUE!</v>
      </c>
      <c r="GV212" s="30" t="e">
        <f>(CatTemplate[[#This Row],[CO6]]+CatTemplate[[#This Row],[CS6]]) * (1+ getRateOHFinal) * (1 + getRateMarkupFinal)</f>
        <v>#VALUE!</v>
      </c>
      <c r="GW212" s="30" t="e">
        <f>(CatTemplate[[#This Row],[CO7]]+CatTemplate[[#This Row],[CS7]]) * (1+ getRateOHFinal) * (1 + getRateMarkupFinal)</f>
        <v>#VALUE!</v>
      </c>
      <c r="GX212" s="30" t="e">
        <f>(CatTemplate[[#This Row],[CO8]]+CatTemplate[[#This Row],[CS8]]) * (1+ getRateOHFinal) * (1 + getRateMarkupFinal)</f>
        <v>#VALUE!</v>
      </c>
      <c r="GY212" s="30" t="e">
        <f>(CatTemplate[[#This Row],[CO9]]+CatTemplate[[#This Row],[CS9]]) * (1+ getRateOHFinal) * (1 + getRateMarkupFinal)</f>
        <v>#VALUE!</v>
      </c>
      <c r="GZ212" s="30" t="e">
        <f>(CatTemplate[[#This Row],[CO10]]+CatTemplate[[#This Row],[CS10]]) * (1+ getRateOHFinal) * (1 + getRateMarkupFinal)</f>
        <v>#VALUE!</v>
      </c>
      <c r="HA212" s="30" t="e">
        <f>(CatTemplate[[#This Row],[CO11]]+CatTemplate[[#This Row],[CS11]]) * (1+ getRateOHFinal) * (1 + getRateMarkupFinal)</f>
        <v>#VALUE!</v>
      </c>
      <c r="HB212" s="30" t="e">
        <f>(CatTemplate[[#This Row],[CO12]]+CatTemplate[[#This Row],[CS12]]) * (1+ getRateOHFinal) * (1 + getRateMarkupFinal)</f>
        <v>#VALUE!</v>
      </c>
      <c r="HC212" s="30" t="e">
        <f>(CatTemplate[[#This Row],[CO13]]+CatTemplate[[#This Row],[CS13]]) * (1+ getRateOHFinal) * (1 + getRateMarkupFinal)</f>
        <v>#VALUE!</v>
      </c>
      <c r="HD212" s="30" t="e">
        <f>(CatTemplate[[#This Row],[CO14]]+CatTemplate[[#This Row],[CS14]]) * (1+ getRateOHFinal) * (1 + getRateMarkupFinal)</f>
        <v>#VALUE!</v>
      </c>
      <c r="HE212" s="30" t="e">
        <f>(CatTemplate[[#This Row],[CO15]]+CatTemplate[[#This Row],[CS15]]) * (1+ getRateOHFinal) * (1 + getRateMarkupFinal)</f>
        <v>#VALUE!</v>
      </c>
      <c r="HF212" s="30" t="e">
        <f>(CatTemplate[[#This Row],[CO16]]+CatTemplate[[#This Row],[CS16]]) * (1+ getRateOHFinal) * (1 + getRateMarkupFinal)</f>
        <v>#VALUE!</v>
      </c>
      <c r="HG212" s="30" t="e">
        <f>(CatTemplate[[#This Row],[CO17]]+CatTemplate[[#This Row],[CS17]]) * (1+ getRateOHFinal) * (1 + getRateMarkupFinal)</f>
        <v>#VALUE!</v>
      </c>
      <c r="HH212" s="30" t="e">
        <f>(CatTemplate[[#This Row],[CO18]]+CatTemplate[[#This Row],[CS18]]) * (1+ getRateOHFinal) * (1 + getRateMarkupFinal)</f>
        <v>#VALUE!</v>
      </c>
      <c r="HI212" s="30" t="e">
        <f>(CatTemplate[[#This Row],[CO19]]+CatTemplate[[#This Row],[CS19]]) * (1+ getRateOHFinal) * (1 + getRateMarkupFinal)</f>
        <v>#VALUE!</v>
      </c>
      <c r="HJ212" s="30" t="e">
        <f>(CatTemplate[[#This Row],[CO20]]+CatTemplate[[#This Row],[CS20]]) * (1+ getRateOHFinal) * (1 + getRateMarkupFinal)</f>
        <v>#VALUE!</v>
      </c>
      <c r="HK212" s="39" t="e">
        <f>CatTemplate[[#This Row],[Total cost]]+CatTemplate[[#This Row],[OH Amount]]+CatTemplate[[#This Row],[Markup]]</f>
        <v>#VALUE!</v>
      </c>
      <c r="HL212" s="63">
        <f>IF(CatTemplate[[#This Row],[Units]]="Days",CatTemplate[[#This Row],[Project quantity]]*CatTemplate[[#This Row],[St. unit effort]],CatTemplate[[#This Row],[Project quantity]])</f>
        <v>0</v>
      </c>
      <c r="HM212" s="287">
        <f>IFERROR(CatTemplate[[#This Row],[Total Price]]/(CatTemplate[[#This Row],[Final Quantity]]),0)</f>
        <v>0</v>
      </c>
      <c r="HN212" s="261"/>
    </row>
    <row r="213" spans="2:222" ht="51" x14ac:dyDescent="0.2">
      <c r="B213" s="9" t="s">
        <v>84</v>
      </c>
      <c r="C213" s="23">
        <v>6</v>
      </c>
      <c r="D213" s="10" t="s">
        <v>179</v>
      </c>
      <c r="E213" s="25">
        <v>1</v>
      </c>
      <c r="F213" s="19" t="s">
        <v>103</v>
      </c>
      <c r="G213" s="27">
        <v>3</v>
      </c>
      <c r="H213" s="18" t="s">
        <v>488</v>
      </c>
      <c r="I213" s="18"/>
      <c r="J213" s="15" t="s">
        <v>254</v>
      </c>
      <c r="K213" s="15"/>
      <c r="L213" s="15" t="s">
        <v>489</v>
      </c>
      <c r="M213" s="15" t="s">
        <v>207</v>
      </c>
      <c r="N213" s="15" t="s">
        <v>858</v>
      </c>
      <c r="O213" s="320"/>
      <c r="P213" s="71"/>
      <c r="Q213" s="108"/>
      <c r="R213" s="73"/>
      <c r="S213" s="97"/>
      <c r="T213" s="100">
        <f>getEqUnitCost</f>
        <v>1.1815487179487181</v>
      </c>
      <c r="U213" s="73">
        <f>getEqUnitEffort</f>
        <v>1</v>
      </c>
      <c r="V213" s="101">
        <f>getEqQuantity</f>
        <v>1</v>
      </c>
      <c r="W213" s="320"/>
      <c r="X213" s="100">
        <f>getConsUnitCost</f>
        <v>11.109640885416665</v>
      </c>
      <c r="Y213" s="73">
        <f>getConsUnitEffort</f>
        <v>1</v>
      </c>
      <c r="Z213" s="14">
        <f>getConsQuantity</f>
        <v>1</v>
      </c>
      <c r="AA213" s="320"/>
      <c r="AB213" s="72"/>
      <c r="AC213" s="112"/>
      <c r="AD213" s="14">
        <f>getOthQuantity</f>
        <v>0</v>
      </c>
      <c r="AE213" s="320"/>
      <c r="AF213" s="28" t="str">
        <f>IF(ISBLANK(CatTemplate[[#This Row],[Resource type]]),"",CatTemplate[[#This Row],[Resource type]])</f>
        <v>BioRef Operator</v>
      </c>
      <c r="AG213" s="242">
        <f>getStaffUnitCost</f>
        <v>402.98497611162429</v>
      </c>
      <c r="AH213" s="113">
        <f>getStaffUnitEffort</f>
        <v>1.6927083333333332E-2</v>
      </c>
      <c r="AI213" s="40">
        <f>getStaffQuantity</f>
        <v>0</v>
      </c>
      <c r="AJ213" s="41">
        <f>CatTemplate[[#This Row],[St. quantity]]*8/ParRatePM</f>
        <v>0</v>
      </c>
      <c r="AK213" s="320"/>
      <c r="AL213" s="53" t="str">
        <f>CatTemplate[[#This Row],[Item type]]</f>
        <v>Samples</v>
      </c>
      <c r="AM213" s="12">
        <f>SUM(CatTemplate[[#This Row],[Year1]:[Year20]])</f>
        <v>0</v>
      </c>
      <c r="AN213" s="52"/>
      <c r="AO213" s="52"/>
      <c r="AP213" s="52"/>
      <c r="AQ213" s="8"/>
      <c r="AR213" s="8"/>
      <c r="AS213" s="8"/>
      <c r="AT213" s="8"/>
      <c r="AU213" s="8"/>
      <c r="AV213" s="8"/>
      <c r="AW213" s="8"/>
      <c r="AX213" s="8"/>
      <c r="AY213" s="8"/>
      <c r="AZ213" s="8"/>
      <c r="BA213" s="8"/>
      <c r="BB213" s="8"/>
      <c r="BC213" s="8"/>
      <c r="BD213" s="8"/>
      <c r="BE213" s="8"/>
      <c r="BF213" s="8"/>
      <c r="BG213" s="36"/>
      <c r="BH213" s="320"/>
      <c r="BI213" s="37" t="str">
        <f>getCostCategory</f>
        <v>06 Operating costs</v>
      </c>
      <c r="BJ213" s="37" t="str">
        <f>getSection</f>
        <v>06 Sample processing</v>
      </c>
      <c r="BK213" s="32" t="str">
        <f>getObject</f>
        <v>Sample processing</v>
      </c>
      <c r="BL213" s="30">
        <f>IFERROR(getUnitCost * IF(CatTemplate[[#This Row],[Cost Category Comp.]]="01 Staff costs", 1,1),0)</f>
        <v>415.2761657149897</v>
      </c>
      <c r="BM213" s="29">
        <f>IF(AND(ISBLANK(CatTemplate[[#This Row],[Eq. unit cost]]),ISBLANK(CatTemplate[[#This Row],[Cons. unit cost]]),ISBLANK(CatTemplate[[#This Row],[Oth. unit cost]])), 0, IF(getUnitEffort =0,1,getUnitEffort) * CatTemplate[[#This Row],[Year1]])</f>
        <v>0</v>
      </c>
      <c r="BN213" s="29">
        <f>IF(AND(ISBLANK(CatTemplate[[#This Row],[Eq. unit cost]]),ISBLANK(CatTemplate[[#This Row],[Cons. unit cost]]),ISBLANK(CatTemplate[[#This Row],[Oth. unit cost]])), 0, IF(getUnitEffort =0,1,getUnitEffort) * CatTemplate[[#This Row],[Year2]])</f>
        <v>0</v>
      </c>
      <c r="BO213" s="29">
        <f>IF(AND(ISBLANK(CatTemplate[[#This Row],[Eq. unit cost]]),ISBLANK(CatTemplate[[#This Row],[Cons. unit cost]]),ISBLANK(CatTemplate[[#This Row],[Oth. unit cost]])), 0, IF(getUnitEffort =0,1,getUnitEffort) * CatTemplate[[#This Row],[Year3]])</f>
        <v>0</v>
      </c>
      <c r="BP213" s="29">
        <f>IF(AND(ISBLANK(CatTemplate[[#This Row],[Eq. unit cost]]),ISBLANK(CatTemplate[[#This Row],[Cons. unit cost]]),ISBLANK(CatTemplate[[#This Row],[Oth. unit cost]])), 0, IF(getUnitEffort =0,1,getUnitEffort) * CatTemplate[[#This Row],[Year4]])</f>
        <v>0</v>
      </c>
      <c r="BQ213" s="29">
        <f>IF(AND(ISBLANK(CatTemplate[[#This Row],[Eq. unit cost]]),ISBLANK(CatTemplate[[#This Row],[Cons. unit cost]]),ISBLANK(CatTemplate[[#This Row],[Oth. unit cost]])), 0, IF(getUnitEffort =0,1,getUnitEffort) * CatTemplate[[#This Row],[Year5]])</f>
        <v>0</v>
      </c>
      <c r="BR213" s="29">
        <f>IF(AND(ISBLANK(CatTemplate[[#This Row],[Eq. unit cost]]),ISBLANK(CatTemplate[[#This Row],[Cons. unit cost]]),ISBLANK(CatTemplate[[#This Row],[Oth. unit cost]])), 0, IF(getUnitEffort =0,1,getUnitEffort) * CatTemplate[[#This Row],[Year6]])</f>
        <v>0</v>
      </c>
      <c r="BS213" s="29">
        <f>IF(AND(ISBLANK(CatTemplate[[#This Row],[Eq. unit cost]]),ISBLANK(CatTemplate[[#This Row],[Cons. unit cost]]),ISBLANK(CatTemplate[[#This Row],[Oth. unit cost]])), 0, IF(getUnitEffort =0,1,getUnitEffort) * CatTemplate[[#This Row],[Year7]])</f>
        <v>0</v>
      </c>
      <c r="BT213" s="29">
        <f>IF(AND(ISBLANK(CatTemplate[[#This Row],[Eq. unit cost]]),ISBLANK(CatTemplate[[#This Row],[Cons. unit cost]]),ISBLANK(CatTemplate[[#This Row],[Oth. unit cost]])), 0, IF(getUnitEffort =0,1,getUnitEffort) * CatTemplate[[#This Row],[Year8]])</f>
        <v>0</v>
      </c>
      <c r="BU213" s="29">
        <f>IF(AND(ISBLANK(CatTemplate[[#This Row],[Eq. unit cost]]),ISBLANK(CatTemplate[[#This Row],[Cons. unit cost]]),ISBLANK(CatTemplate[[#This Row],[Oth. unit cost]])), 0, IF(getUnitEffort =0,1,getUnitEffort) * CatTemplate[[#This Row],[Year9]])</f>
        <v>0</v>
      </c>
      <c r="BV213" s="29">
        <f>IF(AND(ISBLANK(CatTemplate[[#This Row],[Eq. unit cost]]),ISBLANK(CatTemplate[[#This Row],[Cons. unit cost]]),ISBLANK(CatTemplate[[#This Row],[Oth. unit cost]])), 0, IF(getUnitEffort =0,1,getUnitEffort) * CatTemplate[[#This Row],[Year10]])</f>
        <v>0</v>
      </c>
      <c r="BW213" s="29">
        <f>IF(AND(ISBLANK(CatTemplate[[#This Row],[Eq. unit cost]]),ISBLANK(CatTemplate[[#This Row],[Cons. unit cost]]),ISBLANK(CatTemplate[[#This Row],[Oth. unit cost]])), 0, IF(getUnitEffort =0,1,getUnitEffort) * CatTemplate[[#This Row],[Year11]])</f>
        <v>0</v>
      </c>
      <c r="BX213" s="29">
        <f>IF(AND(ISBLANK(CatTemplate[[#This Row],[Eq. unit cost]]),ISBLANK(CatTemplate[[#This Row],[Cons. unit cost]]),ISBLANK(CatTemplate[[#This Row],[Oth. unit cost]])), 0, IF(getUnitEffort =0,1,getUnitEffort) * CatTemplate[[#This Row],[Year12]])</f>
        <v>0</v>
      </c>
      <c r="BY213" s="29">
        <f>IF(AND(ISBLANK(CatTemplate[[#This Row],[Eq. unit cost]]),ISBLANK(CatTemplate[[#This Row],[Cons. unit cost]]),ISBLANK(CatTemplate[[#This Row],[Oth. unit cost]])), 0, IF(getUnitEffort =0,1,getUnitEffort) * CatTemplate[[#This Row],[Year13]])</f>
        <v>0</v>
      </c>
      <c r="BZ213" s="29">
        <f>IF(AND(ISBLANK(CatTemplate[[#This Row],[Eq. unit cost]]),ISBLANK(CatTemplate[[#This Row],[Cons. unit cost]]),ISBLANK(CatTemplate[[#This Row],[Oth. unit cost]])), 0, IF(getUnitEffort =0,1,getUnitEffort) * CatTemplate[[#This Row],[Year14]])</f>
        <v>0</v>
      </c>
      <c r="CA213" s="29">
        <f>IF(AND(ISBLANK(CatTemplate[[#This Row],[Eq. unit cost]]),ISBLANK(CatTemplate[[#This Row],[Cons. unit cost]]),ISBLANK(CatTemplate[[#This Row],[Oth. unit cost]])), 0, IF(getUnitEffort =0,1,getUnitEffort) * CatTemplate[[#This Row],[Year15]])</f>
        <v>0</v>
      </c>
      <c r="CB213" s="29">
        <f>IF(AND(ISBLANK(CatTemplate[[#This Row],[Eq. unit cost]]),ISBLANK(CatTemplate[[#This Row],[Cons. unit cost]]),ISBLANK(CatTemplate[[#This Row],[Oth. unit cost]])), 0, IF(getUnitEffort =0,1,getUnitEffort) * CatTemplate[[#This Row],[Year16]])</f>
        <v>0</v>
      </c>
      <c r="CC213" s="29">
        <f>IF(AND(ISBLANK(CatTemplate[[#This Row],[Eq. unit cost]]),ISBLANK(CatTemplate[[#This Row],[Cons. unit cost]]),ISBLANK(CatTemplate[[#This Row],[Oth. unit cost]])), 0, IF(getUnitEffort =0,1,getUnitEffort) * CatTemplate[[#This Row],[Year17]])</f>
        <v>0</v>
      </c>
      <c r="CD213" s="29">
        <f>IF(AND(ISBLANK(CatTemplate[[#This Row],[Eq. unit cost]]),ISBLANK(CatTemplate[[#This Row],[Cons. unit cost]]),ISBLANK(CatTemplate[[#This Row],[Oth. unit cost]])), 0, IF(getUnitEffort =0,1,getUnitEffort) * CatTemplate[[#This Row],[Year18]])</f>
        <v>0</v>
      </c>
      <c r="CE213" s="29">
        <f>IF(AND(ISBLANK(CatTemplate[[#This Row],[Eq. unit cost]]),ISBLANK(CatTemplate[[#This Row],[Cons. unit cost]]),ISBLANK(CatTemplate[[#This Row],[Oth. unit cost]])), 0, IF(getUnitEffort =0,1,getUnitEffort) * CatTemplate[[#This Row],[Year19]])</f>
        <v>0</v>
      </c>
      <c r="CF213" s="29">
        <f>IF(AND(ISBLANK(CatTemplate[[#This Row],[Eq. unit cost]]),ISBLANK(CatTemplate[[#This Row],[Cons. unit cost]]),ISBLANK(CatTemplate[[#This Row],[Oth. unit cost]])), 0, IF(getUnitEffort =0,1,getUnitEffort) * CatTemplate[[#This Row],[Year20]])</f>
        <v>0</v>
      </c>
      <c r="CG213" s="45">
        <f>SUM(CatTemplate[[#This Row],[Q1]:[Q20]])</f>
        <v>0</v>
      </c>
      <c r="CH213" s="29">
        <f>IF(ISBLANK(CatTemplate[[#This Row],[St. unit effort]]),0,(CatTemplate[[#This Row],[St. unit effort]] * CatTemplate[[#This Row],[Year1]]))</f>
        <v>0</v>
      </c>
      <c r="CI213" s="29">
        <f>IF(ISBLANK(CatTemplate[[#This Row],[St. unit effort]]),0,(CatTemplate[[#This Row],[St. unit effort]] * CatTemplate[[#This Row],[Year2]]))</f>
        <v>0</v>
      </c>
      <c r="CJ213" s="29">
        <f>IF(ISBLANK(CatTemplate[[#This Row],[St. unit effort]]),0,(CatTemplate[[#This Row],[St. unit effort]] * CatTemplate[[#This Row],[Year3]]))</f>
        <v>0</v>
      </c>
      <c r="CK213" s="29">
        <f>IF(ISBLANK(CatTemplate[[#This Row],[St. unit effort]]),0,(CatTemplate[[#This Row],[St. unit effort]] * CatTemplate[[#This Row],[Year4]]))</f>
        <v>0</v>
      </c>
      <c r="CL213" s="29">
        <f>IF(ISBLANK(CatTemplate[[#This Row],[St. unit effort]]),0,(CatTemplate[[#This Row],[St. unit effort]] * CatTemplate[[#This Row],[Year5]]))</f>
        <v>0</v>
      </c>
      <c r="CM213" s="29">
        <f>IF(ISBLANK(CatTemplate[[#This Row],[St. unit effort]]),0,(CatTemplate[[#This Row],[St. unit effort]] * CatTemplate[[#This Row],[Year6]]))</f>
        <v>0</v>
      </c>
      <c r="CN213" s="29">
        <f>IF(ISBLANK(CatTemplate[[#This Row],[St. unit effort]]),0,(CatTemplate[[#This Row],[St. unit effort]] * CatTemplate[[#This Row],[Year7]]))</f>
        <v>0</v>
      </c>
      <c r="CO213" s="29">
        <f>IF(ISBLANK(CatTemplate[[#This Row],[St. unit effort]]),0,(CatTemplate[[#This Row],[St. unit effort]] * CatTemplate[[#This Row],[Year8]]))</f>
        <v>0</v>
      </c>
      <c r="CP213" s="29">
        <f>IF(ISBLANK(CatTemplate[[#This Row],[St. unit effort]]),0,(CatTemplate[[#This Row],[St. unit effort]] * CatTemplate[[#This Row],[Year9]]))</f>
        <v>0</v>
      </c>
      <c r="CQ213" s="29">
        <f>IF(ISBLANK(CatTemplate[[#This Row],[St. unit effort]]),0,(CatTemplate[[#This Row],[St. unit effort]] * CatTemplate[[#This Row],[Year10]]))</f>
        <v>0</v>
      </c>
      <c r="CR213" s="29">
        <f>IF(ISBLANK(CatTemplate[[#This Row],[St. unit effort]]),0,(CatTemplate[[#This Row],[St. unit effort]] * CatTemplate[[#This Row],[Year11]]))</f>
        <v>0</v>
      </c>
      <c r="CS213" s="29">
        <f>IF(ISBLANK(CatTemplate[[#This Row],[St. unit effort]]),0,(CatTemplate[[#This Row],[St. unit effort]] * CatTemplate[[#This Row],[Year12]]))</f>
        <v>0</v>
      </c>
      <c r="CT213" s="29">
        <f>IF(ISBLANK(CatTemplate[[#This Row],[St. unit effort]]),0,(CatTemplate[[#This Row],[St. unit effort]] * CatTemplate[[#This Row],[Year13]]))</f>
        <v>0</v>
      </c>
      <c r="CU213" s="29">
        <f>IF(ISBLANK(CatTemplate[[#This Row],[St. unit effort]]),0,(CatTemplate[[#This Row],[St. unit effort]] * CatTemplate[[#This Row],[Year14]]))</f>
        <v>0</v>
      </c>
      <c r="CV213" s="29">
        <f>IF(ISBLANK(CatTemplate[[#This Row],[St. unit effort]]),0,(CatTemplate[[#This Row],[St. unit effort]] * CatTemplate[[#This Row],[Year15]]))</f>
        <v>0</v>
      </c>
      <c r="CW213" s="29">
        <f>IF(ISBLANK(CatTemplate[[#This Row],[St. unit effort]]),0,(CatTemplate[[#This Row],[St. unit effort]] * CatTemplate[[#This Row],[Year16]]))</f>
        <v>0</v>
      </c>
      <c r="CX213" s="29">
        <f>IF(ISBLANK(CatTemplate[[#This Row],[St. unit effort]]),0,(CatTemplate[[#This Row],[St. unit effort]] * CatTemplate[[#This Row],[Year17]]))</f>
        <v>0</v>
      </c>
      <c r="CY213" s="29">
        <f>IF(ISBLANK(CatTemplate[[#This Row],[St. unit effort]]),0,(CatTemplate[[#This Row],[St. unit effort]] * CatTemplate[[#This Row],[Year18]]))</f>
        <v>0</v>
      </c>
      <c r="CZ213" s="29">
        <f>IF(ISBLANK(CatTemplate[[#This Row],[St. unit effort]]),0,(CatTemplate[[#This Row],[St. unit effort]] * CatTemplate[[#This Row],[Year19]]))</f>
        <v>0</v>
      </c>
      <c r="DA213" s="29">
        <f>IF(ISBLANK(CatTemplate[[#This Row],[St. unit effort]]),0,(CatTemplate[[#This Row],[St. unit effort]] * CatTemplate[[#This Row],[Year20]]))</f>
        <v>0</v>
      </c>
      <c r="DB213" s="57">
        <f>IF(ISBLANK(CatTemplate[[#This Row],[St. unit effort]]),0,(CatTemplate[[#This Row],[St. unit effort]] * CatTemplate[[#This Row],[Year1]])*8/ParRatePM)</f>
        <v>0</v>
      </c>
      <c r="DC213" s="57">
        <f>IF(ISBLANK(CatTemplate[[#This Row],[St. unit effort]]),0,(CatTemplate[[#This Row],[St. unit effort]] * CatTemplate[[#This Row],[Year2]])*8/ParRatePM)</f>
        <v>0</v>
      </c>
      <c r="DD213" s="57">
        <f>IF(ISBLANK(CatTemplate[[#This Row],[St. unit effort]]),0,(CatTemplate[[#This Row],[St. unit effort]] * CatTemplate[[#This Row],[Year3]])*8/ParRatePM)</f>
        <v>0</v>
      </c>
      <c r="DE213" s="57">
        <f>IF(ISBLANK(CatTemplate[[#This Row],[St. unit effort]]),0,(CatTemplate[[#This Row],[St. unit effort]] * CatTemplate[[#This Row],[Year4]])*8/ParRatePM)</f>
        <v>0</v>
      </c>
      <c r="DF213" s="57">
        <f>IF(ISBLANK(CatTemplate[[#This Row],[St. unit effort]]),0,(CatTemplate[[#This Row],[St. unit effort]] * CatTemplate[[#This Row],[Year5]])*8/ParRatePM)</f>
        <v>0</v>
      </c>
      <c r="DG213" s="57">
        <f>IF(ISBLANK(CatTemplate[[#This Row],[St. unit effort]]),0,(CatTemplate[[#This Row],[St. unit effort]] * CatTemplate[[#This Row],[Year6]])*8/ParRatePM)</f>
        <v>0</v>
      </c>
      <c r="DH213" s="57">
        <f>IF(ISBLANK(CatTemplate[[#This Row],[St. unit effort]]),0,(CatTemplate[[#This Row],[St. unit effort]] * CatTemplate[[#This Row],[Year7]])*8/ParRatePM)</f>
        <v>0</v>
      </c>
      <c r="DI213" s="57">
        <f>IF(ISBLANK(CatTemplate[[#This Row],[St. unit effort]]),0,(CatTemplate[[#This Row],[St. unit effort]] * CatTemplate[[#This Row],[Year8]])*8/ParRatePM)</f>
        <v>0</v>
      </c>
      <c r="DJ213" s="57">
        <f>IF(ISBLANK(CatTemplate[[#This Row],[St. unit effort]]),0,(CatTemplate[[#This Row],[St. unit effort]] * CatTemplate[[#This Row],[Year9]])*8/ParRatePM)</f>
        <v>0</v>
      </c>
      <c r="DK213" s="57">
        <f>IF(ISBLANK(CatTemplate[[#This Row],[St. unit effort]]),0,(CatTemplate[[#This Row],[St. unit effort]] * CatTemplate[[#This Row],[Year10]])*8/ParRatePM)</f>
        <v>0</v>
      </c>
      <c r="DL213" s="57">
        <f>IF(ISBLANK(CatTemplate[[#This Row],[St. unit effort]]),0,(CatTemplate[[#This Row],[St. unit effort]] * CatTemplate[[#This Row],[Year11]])*8/ParRatePM)</f>
        <v>0</v>
      </c>
      <c r="DM213" s="57">
        <f>IF(ISBLANK(CatTemplate[[#This Row],[St. unit effort]]),0,(CatTemplate[[#This Row],[St. unit effort]] * CatTemplate[[#This Row],[Year12]])*8/ParRatePM)</f>
        <v>0</v>
      </c>
      <c r="DN213" s="57">
        <f>IF(ISBLANK(CatTemplate[[#This Row],[St. unit effort]]),0,(CatTemplate[[#This Row],[St. unit effort]] * CatTemplate[[#This Row],[Year13]])*8/ParRatePM)</f>
        <v>0</v>
      </c>
      <c r="DO213" s="57">
        <f>IF(ISBLANK(CatTemplate[[#This Row],[St. unit effort]]),0,(CatTemplate[[#This Row],[St. unit effort]] * CatTemplate[[#This Row],[Year14]])*8/ParRatePM)</f>
        <v>0</v>
      </c>
      <c r="DP213" s="57">
        <f>IF(ISBLANK(CatTemplate[[#This Row],[St. unit effort]]),0,(CatTemplate[[#This Row],[St. unit effort]] * CatTemplate[[#This Row],[Year15]])*8/ParRatePM)</f>
        <v>0</v>
      </c>
      <c r="DQ213" s="57">
        <f>IF(ISBLANK(CatTemplate[[#This Row],[St. unit effort]]),0,(CatTemplate[[#This Row],[St. unit effort]] * CatTemplate[[#This Row],[Year16]])*8/ParRatePM)</f>
        <v>0</v>
      </c>
      <c r="DR213" s="57">
        <f>IF(ISBLANK(CatTemplate[[#This Row],[St. unit effort]]),0,(CatTemplate[[#This Row],[St. unit effort]] * CatTemplate[[#This Row],[Year17]])*8/ParRatePM)</f>
        <v>0</v>
      </c>
      <c r="DS213" s="57">
        <f>IF(ISBLANK(CatTemplate[[#This Row],[St. unit effort]]),0,(CatTemplate[[#This Row],[St. unit effort]] * CatTemplate[[#This Row],[Year18]])*8/ParRatePM)</f>
        <v>0</v>
      </c>
      <c r="DT213" s="57">
        <f>IF(ISBLANK(CatTemplate[[#This Row],[St. unit effort]]),0,(CatTemplate[[#This Row],[St. unit effort]] * CatTemplate[[#This Row],[Year19]])*8/ParRatePM)</f>
        <v>0</v>
      </c>
      <c r="DU213" s="57">
        <f>IF(ISBLANK(CatTemplate[[#This Row],[St. unit effort]]),0,(CatTemplate[[#This Row],[St. unit effort]] * CatTemplate[[#This Row],[Year20]])*8/ParRatePM)</f>
        <v>0</v>
      </c>
      <c r="DV213" s="54">
        <f>SUM(CatTemplate[[#This Row],[PM1]:[PM20]])</f>
        <v>0</v>
      </c>
      <c r="DW213" s="56">
        <f t="shared" si="69"/>
        <v>0</v>
      </c>
      <c r="DX213" s="56">
        <f t="shared" si="69"/>
        <v>0</v>
      </c>
      <c r="DY213" s="56">
        <f t="shared" si="69"/>
        <v>0</v>
      </c>
      <c r="DZ213" s="56">
        <f t="shared" si="69"/>
        <v>0</v>
      </c>
      <c r="EA213" s="56">
        <f t="shared" si="69"/>
        <v>0</v>
      </c>
      <c r="EB213" s="56">
        <f t="shared" si="69"/>
        <v>0</v>
      </c>
      <c r="EC213" s="56">
        <f t="shared" si="69"/>
        <v>0</v>
      </c>
      <c r="ED213" s="56">
        <f t="shared" si="69"/>
        <v>0</v>
      </c>
      <c r="EE213" s="56">
        <f t="shared" si="69"/>
        <v>0</v>
      </c>
      <c r="EF213" s="56">
        <f t="shared" si="69"/>
        <v>0</v>
      </c>
      <c r="EG213" s="56">
        <f t="shared" si="69"/>
        <v>0</v>
      </c>
      <c r="EH213" s="56">
        <f t="shared" si="69"/>
        <v>0</v>
      </c>
      <c r="EI213" s="56">
        <f t="shared" si="69"/>
        <v>0</v>
      </c>
      <c r="EJ213" s="56">
        <f t="shared" si="69"/>
        <v>0</v>
      </c>
      <c r="EK213" s="56">
        <f t="shared" si="69"/>
        <v>0</v>
      </c>
      <c r="EL213" s="56">
        <f t="shared" si="69"/>
        <v>0</v>
      </c>
      <c r="EM213" s="56">
        <f t="shared" si="67"/>
        <v>0</v>
      </c>
      <c r="EN213" s="56">
        <f t="shared" si="67"/>
        <v>0</v>
      </c>
      <c r="EO213" s="56">
        <f t="shared" si="67"/>
        <v>0</v>
      </c>
      <c r="EP213" s="56">
        <f t="shared" si="67"/>
        <v>0</v>
      </c>
      <c r="EQ213" s="30">
        <f>CatTemplate[[#This Row],[Eq. unit cost]] * CatTemplate[[#This Row],[Eq. quantity]]</f>
        <v>1.1815487179487181</v>
      </c>
      <c r="ER213" s="30">
        <f>CatTemplate[[#This Row],[Cons. unit cost]] *CatTemplate[[#This Row],[Cons. quantity]]</f>
        <v>11.109640885416665</v>
      </c>
      <c r="ES213" s="30">
        <f>CatTemplate[[#This Row],[Oth. unit cost]] *CatTemplate[[#This Row],[Oth. quantity]]</f>
        <v>0</v>
      </c>
      <c r="ET213" s="55">
        <f>SUM(CatTemplate[[#This Row],[CO1]:[CO20]])</f>
        <v>0</v>
      </c>
      <c r="EU213" s="56">
        <f t="shared" si="70"/>
        <v>0</v>
      </c>
      <c r="EV213" s="56">
        <f t="shared" si="70"/>
        <v>0</v>
      </c>
      <c r="EW213" s="56">
        <f t="shared" si="70"/>
        <v>0</v>
      </c>
      <c r="EX213" s="56">
        <f t="shared" si="70"/>
        <v>0</v>
      </c>
      <c r="EY213" s="56">
        <f t="shared" si="70"/>
        <v>0</v>
      </c>
      <c r="EZ213" s="56">
        <f t="shared" si="70"/>
        <v>0</v>
      </c>
      <c r="FA213" s="56">
        <f t="shared" si="70"/>
        <v>0</v>
      </c>
      <c r="FB213" s="56">
        <f t="shared" si="70"/>
        <v>0</v>
      </c>
      <c r="FC213" s="56">
        <f t="shared" si="70"/>
        <v>0</v>
      </c>
      <c r="FD213" s="56">
        <f t="shared" si="70"/>
        <v>0</v>
      </c>
      <c r="FE213" s="56">
        <f t="shared" si="70"/>
        <v>0</v>
      </c>
      <c r="FF213" s="56">
        <f t="shared" si="70"/>
        <v>0</v>
      </c>
      <c r="FG213" s="56">
        <f t="shared" si="70"/>
        <v>0</v>
      </c>
      <c r="FH213" s="56">
        <f t="shared" si="70"/>
        <v>0</v>
      </c>
      <c r="FI213" s="56">
        <f t="shared" si="70"/>
        <v>0</v>
      </c>
      <c r="FJ213" s="56">
        <f t="shared" si="70"/>
        <v>0</v>
      </c>
      <c r="FK213" s="56">
        <f t="shared" si="68"/>
        <v>0</v>
      </c>
      <c r="FL213" s="56">
        <f t="shared" si="68"/>
        <v>0</v>
      </c>
      <c r="FM213" s="56">
        <f t="shared" si="68"/>
        <v>0</v>
      </c>
      <c r="FN213" s="56">
        <f t="shared" si="68"/>
        <v>0</v>
      </c>
      <c r="FO213" s="58">
        <f>SUM(CatTemplate[[#This Row],[CS1]:[CS20]])</f>
        <v>0</v>
      </c>
      <c r="FP213" s="59">
        <f>CatTemplate[[#This Row],[Total Oth. cost]]+CatTemplate[[#This Row],[Total St. Cost]]</f>
        <v>0</v>
      </c>
      <c r="FQ213" s="33" t="e">
        <f t="shared" si="71"/>
        <v>#VALUE!</v>
      </c>
      <c r="FR213" s="33" t="e">
        <f t="shared" si="72"/>
        <v>#VALUE!</v>
      </c>
      <c r="FS213" s="30" t="e">
        <f>(CatTemplate[[#This Row],[CO1]] + CatTemplate[[#This Row],[CS1]]) * (1 + getRateOHFinal) * getRateMarkupFinal</f>
        <v>#VALUE!</v>
      </c>
      <c r="FT213" s="30" t="e">
        <f>(CatTemplate[[#This Row],[CO2]] + CatTemplate[[#This Row],[CS2]]) * (1 + getRateOHFinal) * getRateMarkupFinal</f>
        <v>#VALUE!</v>
      </c>
      <c r="FU213" s="30" t="e">
        <f>(CatTemplate[[#This Row],[CO3]] + CatTemplate[[#This Row],[CS3]]) * (1 + getRateOHFinal) * getRateMarkupFinal</f>
        <v>#VALUE!</v>
      </c>
      <c r="FV213" s="30" t="e">
        <f>(CatTemplate[[#This Row],[CO4]] + CatTemplate[[#This Row],[CS4]]) * (1 + getRateOHFinal) * getRateMarkupFinal</f>
        <v>#VALUE!</v>
      </c>
      <c r="FW213" s="30" t="e">
        <f>(CatTemplate[[#This Row],[CO5]] + CatTemplate[[#This Row],[CS5]]) * (1 + getRateOHFinal) * getRateMarkupFinal</f>
        <v>#VALUE!</v>
      </c>
      <c r="FX213" s="30" t="e">
        <f>(CatTemplate[[#This Row],[CO6]] + CatTemplate[[#This Row],[CS6]]) * (1 + getRateOHFinal) * getRateMarkupFinal</f>
        <v>#VALUE!</v>
      </c>
      <c r="FY213" s="30" t="e">
        <f>(CatTemplate[[#This Row],[CO7]] + CatTemplate[[#This Row],[CS7]]) * (1 + getRateOHFinal) * getRateMarkupFinal</f>
        <v>#VALUE!</v>
      </c>
      <c r="FZ213" s="30" t="e">
        <f>(CatTemplate[[#This Row],[CO8]] + CatTemplate[[#This Row],[CS8]]) * (1 + getRateOHFinal) * getRateMarkupFinal</f>
        <v>#VALUE!</v>
      </c>
      <c r="GA213" s="30" t="e">
        <f>(CatTemplate[[#This Row],[CO9]] + CatTemplate[[#This Row],[CS9]]) * (1 + getRateOHFinal) * getRateMarkupFinal</f>
        <v>#VALUE!</v>
      </c>
      <c r="GB213" s="30" t="e">
        <f>(CatTemplate[[#This Row],[CO10]] + CatTemplate[[#This Row],[CS10]]) * (1 + getRateOHFinal) * getRateMarkupFinal</f>
        <v>#VALUE!</v>
      </c>
      <c r="GC213" s="30" t="e">
        <f>(CatTemplate[[#This Row],[CO11]] + CatTemplate[[#This Row],[CS11]]) * (1 + getRateOHFinal) * getRateMarkupFinal</f>
        <v>#VALUE!</v>
      </c>
      <c r="GD213" s="30" t="e">
        <f>(CatTemplate[[#This Row],[CO12]] + CatTemplate[[#This Row],[CS12]]) * (1 + getRateOHFinal) * getRateMarkupFinal</f>
        <v>#VALUE!</v>
      </c>
      <c r="GE213" s="30" t="e">
        <f>(CatTemplate[[#This Row],[CO13]] + CatTemplate[[#This Row],[CS13]]) * (1 + getRateOHFinal) * getRateMarkupFinal</f>
        <v>#VALUE!</v>
      </c>
      <c r="GF213" s="30" t="e">
        <f>(CatTemplate[[#This Row],[CO14]] + CatTemplate[[#This Row],[CS14]]) * (1 + getRateOHFinal) * getRateMarkupFinal</f>
        <v>#VALUE!</v>
      </c>
      <c r="GG213" s="30" t="e">
        <f>(CatTemplate[[#This Row],[CO15]] + CatTemplate[[#This Row],[CS15]]) * (1 + getRateOHFinal) * getRateMarkupFinal</f>
        <v>#VALUE!</v>
      </c>
      <c r="GH213" s="30" t="e">
        <f>(CatTemplate[[#This Row],[CO16]] + CatTemplate[[#This Row],[CS16]]) * (1 + getRateOHFinal) * getRateMarkupFinal</f>
        <v>#VALUE!</v>
      </c>
      <c r="GI213" s="30" t="e">
        <f>(CatTemplate[[#This Row],[CO17]] + CatTemplate[[#This Row],[CS17]]) * (1 + getRateOHFinal) * getRateMarkupFinal</f>
        <v>#VALUE!</v>
      </c>
      <c r="GJ213" s="30" t="e">
        <f>(CatTemplate[[#This Row],[CO18]] + CatTemplate[[#This Row],[CS18]]) * (1 + getRateOHFinal) * getRateMarkupFinal</f>
        <v>#VALUE!</v>
      </c>
      <c r="GK213" s="30" t="e">
        <f>(CatTemplate[[#This Row],[CO19]] + CatTemplate[[#This Row],[CS19]]) * (1 + getRateOHFinal) * getRateMarkupFinal</f>
        <v>#VALUE!</v>
      </c>
      <c r="GL213" s="30" t="e">
        <f>(CatTemplate[[#This Row],[CO20]] + CatTemplate[[#This Row],[CS20]]) * (1 + getRateOHFinal) * getRateMarkupFinal</f>
        <v>#VALUE!</v>
      </c>
      <c r="GM213" s="30" t="e">
        <f t="shared" si="73"/>
        <v>#VALUE!</v>
      </c>
      <c r="GN213" s="30" t="e">
        <f t="shared" si="74"/>
        <v>#VALUE!</v>
      </c>
      <c r="GO213" s="30" t="e">
        <f t="shared" si="75"/>
        <v>#VALUE!</v>
      </c>
      <c r="GP213" s="30" t="e">
        <f t="shared" si="76"/>
        <v>#VALUE!</v>
      </c>
      <c r="GQ213" s="30" t="e">
        <f>(CatTemplate[[#This Row],[CO1]]+CatTemplate[[#This Row],[CS1]]) * (1+ getRateOHFinal) * (1 + getRateMarkupFinal)</f>
        <v>#VALUE!</v>
      </c>
      <c r="GR213" s="30" t="e">
        <f>(CatTemplate[[#This Row],[CO2]]+CatTemplate[[#This Row],[CS2]]) * (1+ getRateOHFinal) * (1 + getRateMarkupFinal)</f>
        <v>#VALUE!</v>
      </c>
      <c r="GS213" s="30" t="e">
        <f>(CatTemplate[[#This Row],[CO3]]+CatTemplate[[#This Row],[CS3]]) * (1+ getRateOHFinal) * (1 + getRateMarkupFinal)</f>
        <v>#VALUE!</v>
      </c>
      <c r="GT213" s="30" t="e">
        <f>(CatTemplate[[#This Row],[CO4]]+CatTemplate[[#This Row],[CS4]]) * (1+ getRateOHFinal) * (1 + getRateMarkupFinal)</f>
        <v>#VALUE!</v>
      </c>
      <c r="GU213" s="30" t="e">
        <f>(CatTemplate[[#This Row],[CO5]]+CatTemplate[[#This Row],[CS5]]) * (1+ getRateOHFinal) * (1 + getRateMarkupFinal)</f>
        <v>#VALUE!</v>
      </c>
      <c r="GV213" s="30" t="e">
        <f>(CatTemplate[[#This Row],[CO6]]+CatTemplate[[#This Row],[CS6]]) * (1+ getRateOHFinal) * (1 + getRateMarkupFinal)</f>
        <v>#VALUE!</v>
      </c>
      <c r="GW213" s="30" t="e">
        <f>(CatTemplate[[#This Row],[CO7]]+CatTemplate[[#This Row],[CS7]]) * (1+ getRateOHFinal) * (1 + getRateMarkupFinal)</f>
        <v>#VALUE!</v>
      </c>
      <c r="GX213" s="30" t="e">
        <f>(CatTemplate[[#This Row],[CO8]]+CatTemplate[[#This Row],[CS8]]) * (1+ getRateOHFinal) * (1 + getRateMarkupFinal)</f>
        <v>#VALUE!</v>
      </c>
      <c r="GY213" s="30" t="e">
        <f>(CatTemplate[[#This Row],[CO9]]+CatTemplate[[#This Row],[CS9]]) * (1+ getRateOHFinal) * (1 + getRateMarkupFinal)</f>
        <v>#VALUE!</v>
      </c>
      <c r="GZ213" s="30" t="e">
        <f>(CatTemplate[[#This Row],[CO10]]+CatTemplate[[#This Row],[CS10]]) * (1+ getRateOHFinal) * (1 + getRateMarkupFinal)</f>
        <v>#VALUE!</v>
      </c>
      <c r="HA213" s="30" t="e">
        <f>(CatTemplate[[#This Row],[CO11]]+CatTemplate[[#This Row],[CS11]]) * (1+ getRateOHFinal) * (1 + getRateMarkupFinal)</f>
        <v>#VALUE!</v>
      </c>
      <c r="HB213" s="30" t="e">
        <f>(CatTemplate[[#This Row],[CO12]]+CatTemplate[[#This Row],[CS12]]) * (1+ getRateOHFinal) * (1 + getRateMarkupFinal)</f>
        <v>#VALUE!</v>
      </c>
      <c r="HC213" s="30" t="e">
        <f>(CatTemplate[[#This Row],[CO13]]+CatTemplate[[#This Row],[CS13]]) * (1+ getRateOHFinal) * (1 + getRateMarkupFinal)</f>
        <v>#VALUE!</v>
      </c>
      <c r="HD213" s="30" t="e">
        <f>(CatTemplate[[#This Row],[CO14]]+CatTemplate[[#This Row],[CS14]]) * (1+ getRateOHFinal) * (1 + getRateMarkupFinal)</f>
        <v>#VALUE!</v>
      </c>
      <c r="HE213" s="30" t="e">
        <f>(CatTemplate[[#This Row],[CO15]]+CatTemplate[[#This Row],[CS15]]) * (1+ getRateOHFinal) * (1 + getRateMarkupFinal)</f>
        <v>#VALUE!</v>
      </c>
      <c r="HF213" s="30" t="e">
        <f>(CatTemplate[[#This Row],[CO16]]+CatTemplate[[#This Row],[CS16]]) * (1+ getRateOHFinal) * (1 + getRateMarkupFinal)</f>
        <v>#VALUE!</v>
      </c>
      <c r="HG213" s="30" t="e">
        <f>(CatTemplate[[#This Row],[CO17]]+CatTemplate[[#This Row],[CS17]]) * (1+ getRateOHFinal) * (1 + getRateMarkupFinal)</f>
        <v>#VALUE!</v>
      </c>
      <c r="HH213" s="30" t="e">
        <f>(CatTemplate[[#This Row],[CO18]]+CatTemplate[[#This Row],[CS18]]) * (1+ getRateOHFinal) * (1 + getRateMarkupFinal)</f>
        <v>#VALUE!</v>
      </c>
      <c r="HI213" s="30" t="e">
        <f>(CatTemplate[[#This Row],[CO19]]+CatTemplate[[#This Row],[CS19]]) * (1+ getRateOHFinal) * (1 + getRateMarkupFinal)</f>
        <v>#VALUE!</v>
      </c>
      <c r="HJ213" s="30" t="e">
        <f>(CatTemplate[[#This Row],[CO20]]+CatTemplate[[#This Row],[CS20]]) * (1+ getRateOHFinal) * (1 + getRateMarkupFinal)</f>
        <v>#VALUE!</v>
      </c>
      <c r="HK213" s="39" t="e">
        <f>CatTemplate[[#This Row],[Total cost]]+CatTemplate[[#This Row],[OH Amount]]+CatTemplate[[#This Row],[Markup]]</f>
        <v>#VALUE!</v>
      </c>
      <c r="HL213" s="63">
        <f>IF(CatTemplate[[#This Row],[Units]]="Days",CatTemplate[[#This Row],[Project quantity]]*CatTemplate[[#This Row],[St. unit effort]],CatTemplate[[#This Row],[Project quantity]])</f>
        <v>0</v>
      </c>
      <c r="HM213" s="287">
        <f>IFERROR(CatTemplate[[#This Row],[Total Price]]/(CatTemplate[[#This Row],[Final Quantity]]),0)</f>
        <v>0</v>
      </c>
      <c r="HN213" s="261"/>
    </row>
    <row r="214" spans="2:222" ht="76.5" x14ac:dyDescent="0.2">
      <c r="B214" s="9" t="s">
        <v>84</v>
      </c>
      <c r="C214" s="23">
        <v>6</v>
      </c>
      <c r="D214" s="10" t="s">
        <v>179</v>
      </c>
      <c r="E214" s="25">
        <v>1</v>
      </c>
      <c r="F214" s="19" t="s">
        <v>103</v>
      </c>
      <c r="G214" s="27">
        <v>4</v>
      </c>
      <c r="H214" s="18" t="s">
        <v>490</v>
      </c>
      <c r="I214" s="18"/>
      <c r="J214" s="15" t="s">
        <v>254</v>
      </c>
      <c r="K214" s="15"/>
      <c r="L214" s="15" t="s">
        <v>489</v>
      </c>
      <c r="M214" s="15" t="s">
        <v>207</v>
      </c>
      <c r="N214" s="15" t="s">
        <v>858</v>
      </c>
      <c r="O214" s="320"/>
      <c r="P214" s="71"/>
      <c r="Q214" s="108"/>
      <c r="R214" s="73"/>
      <c r="S214" s="97"/>
      <c r="T214" s="100">
        <f>getEqUnitCost</f>
        <v>1.1815487179487181</v>
      </c>
      <c r="U214" s="73">
        <f>getEqUnitEffort</f>
        <v>1</v>
      </c>
      <c r="V214" s="101">
        <f>getEqQuantity</f>
        <v>1</v>
      </c>
      <c r="W214" s="320"/>
      <c r="X214" s="100">
        <f>getConsUnitCost</f>
        <v>11.109640885416665</v>
      </c>
      <c r="Y214" s="73">
        <f>getConsUnitEffort</f>
        <v>1</v>
      </c>
      <c r="Z214" s="14">
        <f>getConsQuantity</f>
        <v>1</v>
      </c>
      <c r="AA214" s="320"/>
      <c r="AB214" s="72"/>
      <c r="AC214" s="112"/>
      <c r="AD214" s="14">
        <f>getOthQuantity</f>
        <v>0</v>
      </c>
      <c r="AE214" s="320"/>
      <c r="AF214" s="28" t="str">
        <f>IF(ISBLANK(CatTemplate[[#This Row],[Resource type]]),"",CatTemplate[[#This Row],[Resource type]])</f>
        <v>BioRef Operator</v>
      </c>
      <c r="AG214" s="242">
        <f>getStaffUnitCost</f>
        <v>402.98497611162429</v>
      </c>
      <c r="AH214" s="113">
        <f>getStaffUnitEffort</f>
        <v>1.6927083333333332E-2</v>
      </c>
      <c r="AI214" s="40">
        <f>getStaffQuantity</f>
        <v>0</v>
      </c>
      <c r="AJ214" s="41">
        <f>CatTemplate[[#This Row],[St. quantity]]*8/ParRatePM</f>
        <v>0</v>
      </c>
      <c r="AK214" s="320"/>
      <c r="AL214" s="53" t="str">
        <f>CatTemplate[[#This Row],[Item type]]</f>
        <v>Samples</v>
      </c>
      <c r="AM214" s="12">
        <f>SUM(CatTemplate[[#This Row],[Year1]:[Year20]])</f>
        <v>0</v>
      </c>
      <c r="AN214" s="52"/>
      <c r="AO214" s="52"/>
      <c r="AP214" s="52"/>
      <c r="AQ214" s="8"/>
      <c r="AR214" s="8"/>
      <c r="AS214" s="8"/>
      <c r="AT214" s="8"/>
      <c r="AU214" s="8"/>
      <c r="AV214" s="8"/>
      <c r="AW214" s="8"/>
      <c r="AX214" s="8"/>
      <c r="AY214" s="8"/>
      <c r="AZ214" s="8"/>
      <c r="BA214" s="8"/>
      <c r="BB214" s="8"/>
      <c r="BC214" s="8"/>
      <c r="BD214" s="8"/>
      <c r="BE214" s="8"/>
      <c r="BF214" s="8"/>
      <c r="BG214" s="36"/>
      <c r="BH214" s="320"/>
      <c r="BI214" s="37" t="str">
        <f>getCostCategory</f>
        <v>06 Operating costs</v>
      </c>
      <c r="BJ214" s="37" t="str">
        <f>getSection</f>
        <v>06 Sample processing</v>
      </c>
      <c r="BK214" s="32" t="str">
        <f>getObject</f>
        <v>Sample processing</v>
      </c>
      <c r="BL214" s="30">
        <f>IFERROR(getUnitCost * IF(CatTemplate[[#This Row],[Cost Category Comp.]]="01 Staff costs", 1,1),0)</f>
        <v>415.2761657149897</v>
      </c>
      <c r="BM214" s="29">
        <f>IF(AND(ISBLANK(CatTemplate[[#This Row],[Eq. unit cost]]),ISBLANK(CatTemplate[[#This Row],[Cons. unit cost]]),ISBLANK(CatTemplate[[#This Row],[Oth. unit cost]])), 0, IF(getUnitEffort =0,1,getUnitEffort) * CatTemplate[[#This Row],[Year1]])</f>
        <v>0</v>
      </c>
      <c r="BN214" s="29">
        <f>IF(AND(ISBLANK(CatTemplate[[#This Row],[Eq. unit cost]]),ISBLANK(CatTemplate[[#This Row],[Cons. unit cost]]),ISBLANK(CatTemplate[[#This Row],[Oth. unit cost]])), 0, IF(getUnitEffort =0,1,getUnitEffort) * CatTemplate[[#This Row],[Year2]])</f>
        <v>0</v>
      </c>
      <c r="BO214" s="29">
        <f>IF(AND(ISBLANK(CatTemplate[[#This Row],[Eq. unit cost]]),ISBLANK(CatTemplate[[#This Row],[Cons. unit cost]]),ISBLANK(CatTemplate[[#This Row],[Oth. unit cost]])), 0, IF(getUnitEffort =0,1,getUnitEffort) * CatTemplate[[#This Row],[Year3]])</f>
        <v>0</v>
      </c>
      <c r="BP214" s="29">
        <f>IF(AND(ISBLANK(CatTemplate[[#This Row],[Eq. unit cost]]),ISBLANK(CatTemplate[[#This Row],[Cons. unit cost]]),ISBLANK(CatTemplate[[#This Row],[Oth. unit cost]])), 0, IF(getUnitEffort =0,1,getUnitEffort) * CatTemplate[[#This Row],[Year4]])</f>
        <v>0</v>
      </c>
      <c r="BQ214" s="29">
        <f>IF(AND(ISBLANK(CatTemplate[[#This Row],[Eq. unit cost]]),ISBLANK(CatTemplate[[#This Row],[Cons. unit cost]]),ISBLANK(CatTemplate[[#This Row],[Oth. unit cost]])), 0, IF(getUnitEffort =0,1,getUnitEffort) * CatTemplate[[#This Row],[Year5]])</f>
        <v>0</v>
      </c>
      <c r="BR214" s="29">
        <f>IF(AND(ISBLANK(CatTemplate[[#This Row],[Eq. unit cost]]),ISBLANK(CatTemplate[[#This Row],[Cons. unit cost]]),ISBLANK(CatTemplate[[#This Row],[Oth. unit cost]])), 0, IF(getUnitEffort =0,1,getUnitEffort) * CatTemplate[[#This Row],[Year6]])</f>
        <v>0</v>
      </c>
      <c r="BS214" s="29">
        <f>IF(AND(ISBLANK(CatTemplate[[#This Row],[Eq. unit cost]]),ISBLANK(CatTemplate[[#This Row],[Cons. unit cost]]),ISBLANK(CatTemplate[[#This Row],[Oth. unit cost]])), 0, IF(getUnitEffort =0,1,getUnitEffort) * CatTemplate[[#This Row],[Year7]])</f>
        <v>0</v>
      </c>
      <c r="BT214" s="29">
        <f>IF(AND(ISBLANK(CatTemplate[[#This Row],[Eq. unit cost]]),ISBLANK(CatTemplate[[#This Row],[Cons. unit cost]]),ISBLANK(CatTemplate[[#This Row],[Oth. unit cost]])), 0, IF(getUnitEffort =0,1,getUnitEffort) * CatTemplate[[#This Row],[Year8]])</f>
        <v>0</v>
      </c>
      <c r="BU214" s="29">
        <f>IF(AND(ISBLANK(CatTemplate[[#This Row],[Eq. unit cost]]),ISBLANK(CatTemplate[[#This Row],[Cons. unit cost]]),ISBLANK(CatTemplate[[#This Row],[Oth. unit cost]])), 0, IF(getUnitEffort =0,1,getUnitEffort) * CatTemplate[[#This Row],[Year9]])</f>
        <v>0</v>
      </c>
      <c r="BV214" s="29">
        <f>IF(AND(ISBLANK(CatTemplate[[#This Row],[Eq. unit cost]]),ISBLANK(CatTemplate[[#This Row],[Cons. unit cost]]),ISBLANK(CatTemplate[[#This Row],[Oth. unit cost]])), 0, IF(getUnitEffort =0,1,getUnitEffort) * CatTemplate[[#This Row],[Year10]])</f>
        <v>0</v>
      </c>
      <c r="BW214" s="29">
        <f>IF(AND(ISBLANK(CatTemplate[[#This Row],[Eq. unit cost]]),ISBLANK(CatTemplate[[#This Row],[Cons. unit cost]]),ISBLANK(CatTemplate[[#This Row],[Oth. unit cost]])), 0, IF(getUnitEffort =0,1,getUnitEffort) * CatTemplate[[#This Row],[Year11]])</f>
        <v>0</v>
      </c>
      <c r="BX214" s="29">
        <f>IF(AND(ISBLANK(CatTemplate[[#This Row],[Eq. unit cost]]),ISBLANK(CatTemplate[[#This Row],[Cons. unit cost]]),ISBLANK(CatTemplate[[#This Row],[Oth. unit cost]])), 0, IF(getUnitEffort =0,1,getUnitEffort) * CatTemplate[[#This Row],[Year12]])</f>
        <v>0</v>
      </c>
      <c r="BY214" s="29">
        <f>IF(AND(ISBLANK(CatTemplate[[#This Row],[Eq. unit cost]]),ISBLANK(CatTemplate[[#This Row],[Cons. unit cost]]),ISBLANK(CatTemplate[[#This Row],[Oth. unit cost]])), 0, IF(getUnitEffort =0,1,getUnitEffort) * CatTemplate[[#This Row],[Year13]])</f>
        <v>0</v>
      </c>
      <c r="BZ214" s="29">
        <f>IF(AND(ISBLANK(CatTemplate[[#This Row],[Eq. unit cost]]),ISBLANK(CatTemplate[[#This Row],[Cons. unit cost]]),ISBLANK(CatTemplate[[#This Row],[Oth. unit cost]])), 0, IF(getUnitEffort =0,1,getUnitEffort) * CatTemplate[[#This Row],[Year14]])</f>
        <v>0</v>
      </c>
      <c r="CA214" s="29">
        <f>IF(AND(ISBLANK(CatTemplate[[#This Row],[Eq. unit cost]]),ISBLANK(CatTemplate[[#This Row],[Cons. unit cost]]),ISBLANK(CatTemplate[[#This Row],[Oth. unit cost]])), 0, IF(getUnitEffort =0,1,getUnitEffort) * CatTemplate[[#This Row],[Year15]])</f>
        <v>0</v>
      </c>
      <c r="CB214" s="29">
        <f>IF(AND(ISBLANK(CatTemplate[[#This Row],[Eq. unit cost]]),ISBLANK(CatTemplate[[#This Row],[Cons. unit cost]]),ISBLANK(CatTemplate[[#This Row],[Oth. unit cost]])), 0, IF(getUnitEffort =0,1,getUnitEffort) * CatTemplate[[#This Row],[Year16]])</f>
        <v>0</v>
      </c>
      <c r="CC214" s="29">
        <f>IF(AND(ISBLANK(CatTemplate[[#This Row],[Eq. unit cost]]),ISBLANK(CatTemplate[[#This Row],[Cons. unit cost]]),ISBLANK(CatTemplate[[#This Row],[Oth. unit cost]])), 0, IF(getUnitEffort =0,1,getUnitEffort) * CatTemplate[[#This Row],[Year17]])</f>
        <v>0</v>
      </c>
      <c r="CD214" s="29">
        <f>IF(AND(ISBLANK(CatTemplate[[#This Row],[Eq. unit cost]]),ISBLANK(CatTemplate[[#This Row],[Cons. unit cost]]),ISBLANK(CatTemplate[[#This Row],[Oth. unit cost]])), 0, IF(getUnitEffort =0,1,getUnitEffort) * CatTemplate[[#This Row],[Year18]])</f>
        <v>0</v>
      </c>
      <c r="CE214" s="29">
        <f>IF(AND(ISBLANK(CatTemplate[[#This Row],[Eq. unit cost]]),ISBLANK(CatTemplate[[#This Row],[Cons. unit cost]]),ISBLANK(CatTemplate[[#This Row],[Oth. unit cost]])), 0, IF(getUnitEffort =0,1,getUnitEffort) * CatTemplate[[#This Row],[Year19]])</f>
        <v>0</v>
      </c>
      <c r="CF214" s="29">
        <f>IF(AND(ISBLANK(CatTemplate[[#This Row],[Eq. unit cost]]),ISBLANK(CatTemplate[[#This Row],[Cons. unit cost]]),ISBLANK(CatTemplate[[#This Row],[Oth. unit cost]])), 0, IF(getUnitEffort =0,1,getUnitEffort) * CatTemplate[[#This Row],[Year20]])</f>
        <v>0</v>
      </c>
      <c r="CG214" s="45">
        <f>SUM(CatTemplate[[#This Row],[Q1]:[Q20]])</f>
        <v>0</v>
      </c>
      <c r="CH214" s="29">
        <f>IF(ISBLANK(CatTemplate[[#This Row],[St. unit effort]]),0,(CatTemplate[[#This Row],[St. unit effort]] * CatTemplate[[#This Row],[Year1]]))</f>
        <v>0</v>
      </c>
      <c r="CI214" s="29">
        <f>IF(ISBLANK(CatTemplate[[#This Row],[St. unit effort]]),0,(CatTemplate[[#This Row],[St. unit effort]] * CatTemplate[[#This Row],[Year2]]))</f>
        <v>0</v>
      </c>
      <c r="CJ214" s="29">
        <f>IF(ISBLANK(CatTemplate[[#This Row],[St. unit effort]]),0,(CatTemplate[[#This Row],[St. unit effort]] * CatTemplate[[#This Row],[Year3]]))</f>
        <v>0</v>
      </c>
      <c r="CK214" s="29">
        <f>IF(ISBLANK(CatTemplate[[#This Row],[St. unit effort]]),0,(CatTemplate[[#This Row],[St. unit effort]] * CatTemplate[[#This Row],[Year4]]))</f>
        <v>0</v>
      </c>
      <c r="CL214" s="29">
        <f>IF(ISBLANK(CatTemplate[[#This Row],[St. unit effort]]),0,(CatTemplate[[#This Row],[St. unit effort]] * CatTemplate[[#This Row],[Year5]]))</f>
        <v>0</v>
      </c>
      <c r="CM214" s="29">
        <f>IF(ISBLANK(CatTemplate[[#This Row],[St. unit effort]]),0,(CatTemplate[[#This Row],[St. unit effort]] * CatTemplate[[#This Row],[Year6]]))</f>
        <v>0</v>
      </c>
      <c r="CN214" s="29">
        <f>IF(ISBLANK(CatTemplate[[#This Row],[St. unit effort]]),0,(CatTemplate[[#This Row],[St. unit effort]] * CatTemplate[[#This Row],[Year7]]))</f>
        <v>0</v>
      </c>
      <c r="CO214" s="29">
        <f>IF(ISBLANK(CatTemplate[[#This Row],[St. unit effort]]),0,(CatTemplate[[#This Row],[St. unit effort]] * CatTemplate[[#This Row],[Year8]]))</f>
        <v>0</v>
      </c>
      <c r="CP214" s="29">
        <f>IF(ISBLANK(CatTemplate[[#This Row],[St. unit effort]]),0,(CatTemplate[[#This Row],[St. unit effort]] * CatTemplate[[#This Row],[Year9]]))</f>
        <v>0</v>
      </c>
      <c r="CQ214" s="29">
        <f>IF(ISBLANK(CatTemplate[[#This Row],[St. unit effort]]),0,(CatTemplate[[#This Row],[St. unit effort]] * CatTemplate[[#This Row],[Year10]]))</f>
        <v>0</v>
      </c>
      <c r="CR214" s="29">
        <f>IF(ISBLANK(CatTemplate[[#This Row],[St. unit effort]]),0,(CatTemplate[[#This Row],[St. unit effort]] * CatTemplate[[#This Row],[Year11]]))</f>
        <v>0</v>
      </c>
      <c r="CS214" s="29">
        <f>IF(ISBLANK(CatTemplate[[#This Row],[St. unit effort]]),0,(CatTemplate[[#This Row],[St. unit effort]] * CatTemplate[[#This Row],[Year12]]))</f>
        <v>0</v>
      </c>
      <c r="CT214" s="29">
        <f>IF(ISBLANK(CatTemplate[[#This Row],[St. unit effort]]),0,(CatTemplate[[#This Row],[St. unit effort]] * CatTemplate[[#This Row],[Year13]]))</f>
        <v>0</v>
      </c>
      <c r="CU214" s="29">
        <f>IF(ISBLANK(CatTemplate[[#This Row],[St. unit effort]]),0,(CatTemplate[[#This Row],[St. unit effort]] * CatTemplate[[#This Row],[Year14]]))</f>
        <v>0</v>
      </c>
      <c r="CV214" s="29">
        <f>IF(ISBLANK(CatTemplate[[#This Row],[St. unit effort]]),0,(CatTemplate[[#This Row],[St. unit effort]] * CatTemplate[[#This Row],[Year15]]))</f>
        <v>0</v>
      </c>
      <c r="CW214" s="29">
        <f>IF(ISBLANK(CatTemplate[[#This Row],[St. unit effort]]),0,(CatTemplate[[#This Row],[St. unit effort]] * CatTemplate[[#This Row],[Year16]]))</f>
        <v>0</v>
      </c>
      <c r="CX214" s="29">
        <f>IF(ISBLANK(CatTemplate[[#This Row],[St. unit effort]]),0,(CatTemplate[[#This Row],[St. unit effort]] * CatTemplate[[#This Row],[Year17]]))</f>
        <v>0</v>
      </c>
      <c r="CY214" s="29">
        <f>IF(ISBLANK(CatTemplate[[#This Row],[St. unit effort]]),0,(CatTemplate[[#This Row],[St. unit effort]] * CatTemplate[[#This Row],[Year18]]))</f>
        <v>0</v>
      </c>
      <c r="CZ214" s="29">
        <f>IF(ISBLANK(CatTemplate[[#This Row],[St. unit effort]]),0,(CatTemplate[[#This Row],[St. unit effort]] * CatTemplate[[#This Row],[Year19]]))</f>
        <v>0</v>
      </c>
      <c r="DA214" s="29">
        <f>IF(ISBLANK(CatTemplate[[#This Row],[St. unit effort]]),0,(CatTemplate[[#This Row],[St. unit effort]] * CatTemplate[[#This Row],[Year20]]))</f>
        <v>0</v>
      </c>
      <c r="DB214" s="57">
        <f>IF(ISBLANK(CatTemplate[[#This Row],[St. unit effort]]),0,(CatTemplate[[#This Row],[St. unit effort]] * CatTemplate[[#This Row],[Year1]])*8/ParRatePM)</f>
        <v>0</v>
      </c>
      <c r="DC214" s="57">
        <f>IF(ISBLANK(CatTemplate[[#This Row],[St. unit effort]]),0,(CatTemplate[[#This Row],[St. unit effort]] * CatTemplate[[#This Row],[Year2]])*8/ParRatePM)</f>
        <v>0</v>
      </c>
      <c r="DD214" s="57">
        <f>IF(ISBLANK(CatTemplate[[#This Row],[St. unit effort]]),0,(CatTemplate[[#This Row],[St. unit effort]] * CatTemplate[[#This Row],[Year3]])*8/ParRatePM)</f>
        <v>0</v>
      </c>
      <c r="DE214" s="57">
        <f>IF(ISBLANK(CatTemplate[[#This Row],[St. unit effort]]),0,(CatTemplate[[#This Row],[St. unit effort]] * CatTemplate[[#This Row],[Year4]])*8/ParRatePM)</f>
        <v>0</v>
      </c>
      <c r="DF214" s="57">
        <f>IF(ISBLANK(CatTemplate[[#This Row],[St. unit effort]]),0,(CatTemplate[[#This Row],[St. unit effort]] * CatTemplate[[#This Row],[Year5]])*8/ParRatePM)</f>
        <v>0</v>
      </c>
      <c r="DG214" s="57">
        <f>IF(ISBLANK(CatTemplate[[#This Row],[St. unit effort]]),0,(CatTemplate[[#This Row],[St. unit effort]] * CatTemplate[[#This Row],[Year6]])*8/ParRatePM)</f>
        <v>0</v>
      </c>
      <c r="DH214" s="57">
        <f>IF(ISBLANK(CatTemplate[[#This Row],[St. unit effort]]),0,(CatTemplate[[#This Row],[St. unit effort]] * CatTemplate[[#This Row],[Year7]])*8/ParRatePM)</f>
        <v>0</v>
      </c>
      <c r="DI214" s="57">
        <f>IF(ISBLANK(CatTemplate[[#This Row],[St. unit effort]]),0,(CatTemplate[[#This Row],[St. unit effort]] * CatTemplate[[#This Row],[Year8]])*8/ParRatePM)</f>
        <v>0</v>
      </c>
      <c r="DJ214" s="57">
        <f>IF(ISBLANK(CatTemplate[[#This Row],[St. unit effort]]),0,(CatTemplate[[#This Row],[St. unit effort]] * CatTemplate[[#This Row],[Year9]])*8/ParRatePM)</f>
        <v>0</v>
      </c>
      <c r="DK214" s="57">
        <f>IF(ISBLANK(CatTemplate[[#This Row],[St. unit effort]]),0,(CatTemplate[[#This Row],[St. unit effort]] * CatTemplate[[#This Row],[Year10]])*8/ParRatePM)</f>
        <v>0</v>
      </c>
      <c r="DL214" s="57">
        <f>IF(ISBLANK(CatTemplate[[#This Row],[St. unit effort]]),0,(CatTemplate[[#This Row],[St. unit effort]] * CatTemplate[[#This Row],[Year11]])*8/ParRatePM)</f>
        <v>0</v>
      </c>
      <c r="DM214" s="57">
        <f>IF(ISBLANK(CatTemplate[[#This Row],[St. unit effort]]),0,(CatTemplate[[#This Row],[St. unit effort]] * CatTemplate[[#This Row],[Year12]])*8/ParRatePM)</f>
        <v>0</v>
      </c>
      <c r="DN214" s="57">
        <f>IF(ISBLANK(CatTemplate[[#This Row],[St. unit effort]]),0,(CatTemplate[[#This Row],[St. unit effort]] * CatTemplate[[#This Row],[Year13]])*8/ParRatePM)</f>
        <v>0</v>
      </c>
      <c r="DO214" s="57">
        <f>IF(ISBLANK(CatTemplate[[#This Row],[St. unit effort]]),0,(CatTemplate[[#This Row],[St. unit effort]] * CatTemplate[[#This Row],[Year14]])*8/ParRatePM)</f>
        <v>0</v>
      </c>
      <c r="DP214" s="57">
        <f>IF(ISBLANK(CatTemplate[[#This Row],[St. unit effort]]),0,(CatTemplate[[#This Row],[St. unit effort]] * CatTemplate[[#This Row],[Year15]])*8/ParRatePM)</f>
        <v>0</v>
      </c>
      <c r="DQ214" s="57">
        <f>IF(ISBLANK(CatTemplate[[#This Row],[St. unit effort]]),0,(CatTemplate[[#This Row],[St. unit effort]] * CatTemplate[[#This Row],[Year16]])*8/ParRatePM)</f>
        <v>0</v>
      </c>
      <c r="DR214" s="57">
        <f>IF(ISBLANK(CatTemplate[[#This Row],[St. unit effort]]),0,(CatTemplate[[#This Row],[St. unit effort]] * CatTemplate[[#This Row],[Year17]])*8/ParRatePM)</f>
        <v>0</v>
      </c>
      <c r="DS214" s="57">
        <f>IF(ISBLANK(CatTemplate[[#This Row],[St. unit effort]]),0,(CatTemplate[[#This Row],[St. unit effort]] * CatTemplate[[#This Row],[Year18]])*8/ParRatePM)</f>
        <v>0</v>
      </c>
      <c r="DT214" s="57">
        <f>IF(ISBLANK(CatTemplate[[#This Row],[St. unit effort]]),0,(CatTemplate[[#This Row],[St. unit effort]] * CatTemplate[[#This Row],[Year19]])*8/ParRatePM)</f>
        <v>0</v>
      </c>
      <c r="DU214" s="57">
        <f>IF(ISBLANK(CatTemplate[[#This Row],[St. unit effort]]),0,(CatTemplate[[#This Row],[St. unit effort]] * CatTemplate[[#This Row],[Year20]])*8/ParRatePM)</f>
        <v>0</v>
      </c>
      <c r="DV214" s="54">
        <f>SUM(CatTemplate[[#This Row],[PM1]:[PM20]])</f>
        <v>0</v>
      </c>
      <c r="DW214" s="56">
        <f t="shared" si="69"/>
        <v>0</v>
      </c>
      <c r="DX214" s="56">
        <f t="shared" si="69"/>
        <v>0</v>
      </c>
      <c r="DY214" s="56">
        <f t="shared" si="69"/>
        <v>0</v>
      </c>
      <c r="DZ214" s="56">
        <f t="shared" si="69"/>
        <v>0</v>
      </c>
      <c r="EA214" s="56">
        <f t="shared" si="69"/>
        <v>0</v>
      </c>
      <c r="EB214" s="56">
        <f t="shared" si="69"/>
        <v>0</v>
      </c>
      <c r="EC214" s="56">
        <f t="shared" si="69"/>
        <v>0</v>
      </c>
      <c r="ED214" s="56">
        <f t="shared" si="69"/>
        <v>0</v>
      </c>
      <c r="EE214" s="56">
        <f t="shared" si="69"/>
        <v>0</v>
      </c>
      <c r="EF214" s="56">
        <f t="shared" si="69"/>
        <v>0</v>
      </c>
      <c r="EG214" s="56">
        <f t="shared" si="69"/>
        <v>0</v>
      </c>
      <c r="EH214" s="56">
        <f t="shared" si="69"/>
        <v>0</v>
      </c>
      <c r="EI214" s="56">
        <f t="shared" si="69"/>
        <v>0</v>
      </c>
      <c r="EJ214" s="56">
        <f t="shared" si="69"/>
        <v>0</v>
      </c>
      <c r="EK214" s="56">
        <f t="shared" si="69"/>
        <v>0</v>
      </c>
      <c r="EL214" s="56">
        <f t="shared" ref="EL214:EP229" si="77">getCost(COLUMN(), ROW(), "Other")</f>
        <v>0</v>
      </c>
      <c r="EM214" s="56">
        <f t="shared" si="77"/>
        <v>0</v>
      </c>
      <c r="EN214" s="56">
        <f t="shared" si="77"/>
        <v>0</v>
      </c>
      <c r="EO214" s="56">
        <f t="shared" si="77"/>
        <v>0</v>
      </c>
      <c r="EP214" s="56">
        <f t="shared" si="77"/>
        <v>0</v>
      </c>
      <c r="EQ214" s="30">
        <f>CatTemplate[[#This Row],[Eq. unit cost]] * CatTemplate[[#This Row],[Eq. quantity]]</f>
        <v>1.1815487179487181</v>
      </c>
      <c r="ER214" s="30">
        <f>CatTemplate[[#This Row],[Cons. unit cost]] *CatTemplate[[#This Row],[Cons. quantity]]</f>
        <v>11.109640885416665</v>
      </c>
      <c r="ES214" s="30">
        <f>CatTemplate[[#This Row],[Oth. unit cost]] *CatTemplate[[#This Row],[Oth. quantity]]</f>
        <v>0</v>
      </c>
      <c r="ET214" s="55">
        <f>SUM(CatTemplate[[#This Row],[CO1]:[CO20]])</f>
        <v>0</v>
      </c>
      <c r="EU214" s="56">
        <f t="shared" si="70"/>
        <v>0</v>
      </c>
      <c r="EV214" s="56">
        <f t="shared" si="70"/>
        <v>0</v>
      </c>
      <c r="EW214" s="56">
        <f t="shared" si="70"/>
        <v>0</v>
      </c>
      <c r="EX214" s="56">
        <f t="shared" si="70"/>
        <v>0</v>
      </c>
      <c r="EY214" s="56">
        <f t="shared" si="70"/>
        <v>0</v>
      </c>
      <c r="EZ214" s="56">
        <f t="shared" si="70"/>
        <v>0</v>
      </c>
      <c r="FA214" s="56">
        <f t="shared" si="70"/>
        <v>0</v>
      </c>
      <c r="FB214" s="56">
        <f t="shared" si="70"/>
        <v>0</v>
      </c>
      <c r="FC214" s="56">
        <f t="shared" si="70"/>
        <v>0</v>
      </c>
      <c r="FD214" s="56">
        <f t="shared" si="70"/>
        <v>0</v>
      </c>
      <c r="FE214" s="56">
        <f t="shared" si="70"/>
        <v>0</v>
      </c>
      <c r="FF214" s="56">
        <f t="shared" si="70"/>
        <v>0</v>
      </c>
      <c r="FG214" s="56">
        <f t="shared" si="70"/>
        <v>0</v>
      </c>
      <c r="FH214" s="56">
        <f t="shared" si="70"/>
        <v>0</v>
      </c>
      <c r="FI214" s="56">
        <f t="shared" si="70"/>
        <v>0</v>
      </c>
      <c r="FJ214" s="56">
        <f t="shared" ref="FJ214:FN229" si="78">getCost(COLUMN(), ROW(), "Staff")</f>
        <v>0</v>
      </c>
      <c r="FK214" s="56">
        <f t="shared" si="78"/>
        <v>0</v>
      </c>
      <c r="FL214" s="56">
        <f t="shared" si="78"/>
        <v>0</v>
      </c>
      <c r="FM214" s="56">
        <f t="shared" si="78"/>
        <v>0</v>
      </c>
      <c r="FN214" s="56">
        <f t="shared" si="78"/>
        <v>0</v>
      </c>
      <c r="FO214" s="58">
        <f>SUM(CatTemplate[[#This Row],[CS1]:[CS20]])</f>
        <v>0</v>
      </c>
      <c r="FP214" s="59">
        <f>CatTemplate[[#This Row],[Total Oth. cost]]+CatTemplate[[#This Row],[Total St. Cost]]</f>
        <v>0</v>
      </c>
      <c r="FQ214" s="33" t="e">
        <f t="shared" si="71"/>
        <v>#VALUE!</v>
      </c>
      <c r="FR214" s="33" t="e">
        <f t="shared" si="72"/>
        <v>#VALUE!</v>
      </c>
      <c r="FS214" s="30" t="e">
        <f>(CatTemplate[[#This Row],[CO1]] + CatTemplate[[#This Row],[CS1]]) * (1 + getRateOHFinal) * getRateMarkupFinal</f>
        <v>#VALUE!</v>
      </c>
      <c r="FT214" s="30" t="e">
        <f>(CatTemplate[[#This Row],[CO2]] + CatTemplate[[#This Row],[CS2]]) * (1 + getRateOHFinal) * getRateMarkupFinal</f>
        <v>#VALUE!</v>
      </c>
      <c r="FU214" s="30" t="e">
        <f>(CatTemplate[[#This Row],[CO3]] + CatTemplate[[#This Row],[CS3]]) * (1 + getRateOHFinal) * getRateMarkupFinal</f>
        <v>#VALUE!</v>
      </c>
      <c r="FV214" s="30" t="e">
        <f>(CatTemplate[[#This Row],[CO4]] + CatTemplate[[#This Row],[CS4]]) * (1 + getRateOHFinal) * getRateMarkupFinal</f>
        <v>#VALUE!</v>
      </c>
      <c r="FW214" s="30" t="e">
        <f>(CatTemplate[[#This Row],[CO5]] + CatTemplate[[#This Row],[CS5]]) * (1 + getRateOHFinal) * getRateMarkupFinal</f>
        <v>#VALUE!</v>
      </c>
      <c r="FX214" s="30" t="e">
        <f>(CatTemplate[[#This Row],[CO6]] + CatTemplate[[#This Row],[CS6]]) * (1 + getRateOHFinal) * getRateMarkupFinal</f>
        <v>#VALUE!</v>
      </c>
      <c r="FY214" s="30" t="e">
        <f>(CatTemplate[[#This Row],[CO7]] + CatTemplate[[#This Row],[CS7]]) * (1 + getRateOHFinal) * getRateMarkupFinal</f>
        <v>#VALUE!</v>
      </c>
      <c r="FZ214" s="30" t="e">
        <f>(CatTemplate[[#This Row],[CO8]] + CatTemplate[[#This Row],[CS8]]) * (1 + getRateOHFinal) * getRateMarkupFinal</f>
        <v>#VALUE!</v>
      </c>
      <c r="GA214" s="30" t="e">
        <f>(CatTemplate[[#This Row],[CO9]] + CatTemplate[[#This Row],[CS9]]) * (1 + getRateOHFinal) * getRateMarkupFinal</f>
        <v>#VALUE!</v>
      </c>
      <c r="GB214" s="30" t="e">
        <f>(CatTemplate[[#This Row],[CO10]] + CatTemplate[[#This Row],[CS10]]) * (1 + getRateOHFinal) * getRateMarkupFinal</f>
        <v>#VALUE!</v>
      </c>
      <c r="GC214" s="30" t="e">
        <f>(CatTemplate[[#This Row],[CO11]] + CatTemplate[[#This Row],[CS11]]) * (1 + getRateOHFinal) * getRateMarkupFinal</f>
        <v>#VALUE!</v>
      </c>
      <c r="GD214" s="30" t="e">
        <f>(CatTemplate[[#This Row],[CO12]] + CatTemplate[[#This Row],[CS12]]) * (1 + getRateOHFinal) * getRateMarkupFinal</f>
        <v>#VALUE!</v>
      </c>
      <c r="GE214" s="30" t="e">
        <f>(CatTemplate[[#This Row],[CO13]] + CatTemplate[[#This Row],[CS13]]) * (1 + getRateOHFinal) * getRateMarkupFinal</f>
        <v>#VALUE!</v>
      </c>
      <c r="GF214" s="30" t="e">
        <f>(CatTemplate[[#This Row],[CO14]] + CatTemplate[[#This Row],[CS14]]) * (1 + getRateOHFinal) * getRateMarkupFinal</f>
        <v>#VALUE!</v>
      </c>
      <c r="GG214" s="30" t="e">
        <f>(CatTemplate[[#This Row],[CO15]] + CatTemplate[[#This Row],[CS15]]) * (1 + getRateOHFinal) * getRateMarkupFinal</f>
        <v>#VALUE!</v>
      </c>
      <c r="GH214" s="30" t="e">
        <f>(CatTemplate[[#This Row],[CO16]] + CatTemplate[[#This Row],[CS16]]) * (1 + getRateOHFinal) * getRateMarkupFinal</f>
        <v>#VALUE!</v>
      </c>
      <c r="GI214" s="30" t="e">
        <f>(CatTemplate[[#This Row],[CO17]] + CatTemplate[[#This Row],[CS17]]) * (1 + getRateOHFinal) * getRateMarkupFinal</f>
        <v>#VALUE!</v>
      </c>
      <c r="GJ214" s="30" t="e">
        <f>(CatTemplate[[#This Row],[CO18]] + CatTemplate[[#This Row],[CS18]]) * (1 + getRateOHFinal) * getRateMarkupFinal</f>
        <v>#VALUE!</v>
      </c>
      <c r="GK214" s="30" t="e">
        <f>(CatTemplate[[#This Row],[CO19]] + CatTemplate[[#This Row],[CS19]]) * (1 + getRateOHFinal) * getRateMarkupFinal</f>
        <v>#VALUE!</v>
      </c>
      <c r="GL214" s="30" t="e">
        <f>(CatTemplate[[#This Row],[CO20]] + CatTemplate[[#This Row],[CS20]]) * (1 + getRateOHFinal) * getRateMarkupFinal</f>
        <v>#VALUE!</v>
      </c>
      <c r="GM214" s="30" t="e">
        <f t="shared" si="73"/>
        <v>#VALUE!</v>
      </c>
      <c r="GN214" s="30" t="e">
        <f t="shared" si="74"/>
        <v>#VALUE!</v>
      </c>
      <c r="GO214" s="30" t="e">
        <f t="shared" si="75"/>
        <v>#VALUE!</v>
      </c>
      <c r="GP214" s="30" t="e">
        <f t="shared" si="76"/>
        <v>#VALUE!</v>
      </c>
      <c r="GQ214" s="30" t="e">
        <f>(CatTemplate[[#This Row],[CO1]]+CatTemplate[[#This Row],[CS1]]) * (1+ getRateOHFinal) * (1 + getRateMarkupFinal)</f>
        <v>#VALUE!</v>
      </c>
      <c r="GR214" s="30" t="e">
        <f>(CatTemplate[[#This Row],[CO2]]+CatTemplate[[#This Row],[CS2]]) * (1+ getRateOHFinal) * (1 + getRateMarkupFinal)</f>
        <v>#VALUE!</v>
      </c>
      <c r="GS214" s="30" t="e">
        <f>(CatTemplate[[#This Row],[CO3]]+CatTemplate[[#This Row],[CS3]]) * (1+ getRateOHFinal) * (1 + getRateMarkupFinal)</f>
        <v>#VALUE!</v>
      </c>
      <c r="GT214" s="30" t="e">
        <f>(CatTemplate[[#This Row],[CO4]]+CatTemplate[[#This Row],[CS4]]) * (1+ getRateOHFinal) * (1 + getRateMarkupFinal)</f>
        <v>#VALUE!</v>
      </c>
      <c r="GU214" s="30" t="e">
        <f>(CatTemplate[[#This Row],[CO5]]+CatTemplate[[#This Row],[CS5]]) * (1+ getRateOHFinal) * (1 + getRateMarkupFinal)</f>
        <v>#VALUE!</v>
      </c>
      <c r="GV214" s="30" t="e">
        <f>(CatTemplate[[#This Row],[CO6]]+CatTemplate[[#This Row],[CS6]]) * (1+ getRateOHFinal) * (1 + getRateMarkupFinal)</f>
        <v>#VALUE!</v>
      </c>
      <c r="GW214" s="30" t="e">
        <f>(CatTemplate[[#This Row],[CO7]]+CatTemplate[[#This Row],[CS7]]) * (1+ getRateOHFinal) * (1 + getRateMarkupFinal)</f>
        <v>#VALUE!</v>
      </c>
      <c r="GX214" s="30" t="e">
        <f>(CatTemplate[[#This Row],[CO8]]+CatTemplate[[#This Row],[CS8]]) * (1+ getRateOHFinal) * (1 + getRateMarkupFinal)</f>
        <v>#VALUE!</v>
      </c>
      <c r="GY214" s="30" t="e">
        <f>(CatTemplate[[#This Row],[CO9]]+CatTemplate[[#This Row],[CS9]]) * (1+ getRateOHFinal) * (1 + getRateMarkupFinal)</f>
        <v>#VALUE!</v>
      </c>
      <c r="GZ214" s="30" t="e">
        <f>(CatTemplate[[#This Row],[CO10]]+CatTemplate[[#This Row],[CS10]]) * (1+ getRateOHFinal) * (1 + getRateMarkupFinal)</f>
        <v>#VALUE!</v>
      </c>
      <c r="HA214" s="30" t="e">
        <f>(CatTemplate[[#This Row],[CO11]]+CatTemplate[[#This Row],[CS11]]) * (1+ getRateOHFinal) * (1 + getRateMarkupFinal)</f>
        <v>#VALUE!</v>
      </c>
      <c r="HB214" s="30" t="e">
        <f>(CatTemplate[[#This Row],[CO12]]+CatTemplate[[#This Row],[CS12]]) * (1+ getRateOHFinal) * (1 + getRateMarkupFinal)</f>
        <v>#VALUE!</v>
      </c>
      <c r="HC214" s="30" t="e">
        <f>(CatTemplate[[#This Row],[CO13]]+CatTemplate[[#This Row],[CS13]]) * (1+ getRateOHFinal) * (1 + getRateMarkupFinal)</f>
        <v>#VALUE!</v>
      </c>
      <c r="HD214" s="30" t="e">
        <f>(CatTemplate[[#This Row],[CO14]]+CatTemplate[[#This Row],[CS14]]) * (1+ getRateOHFinal) * (1 + getRateMarkupFinal)</f>
        <v>#VALUE!</v>
      </c>
      <c r="HE214" s="30" t="e">
        <f>(CatTemplate[[#This Row],[CO15]]+CatTemplate[[#This Row],[CS15]]) * (1+ getRateOHFinal) * (1 + getRateMarkupFinal)</f>
        <v>#VALUE!</v>
      </c>
      <c r="HF214" s="30" t="e">
        <f>(CatTemplate[[#This Row],[CO16]]+CatTemplate[[#This Row],[CS16]]) * (1+ getRateOHFinal) * (1 + getRateMarkupFinal)</f>
        <v>#VALUE!</v>
      </c>
      <c r="HG214" s="30" t="e">
        <f>(CatTemplate[[#This Row],[CO17]]+CatTemplate[[#This Row],[CS17]]) * (1+ getRateOHFinal) * (1 + getRateMarkupFinal)</f>
        <v>#VALUE!</v>
      </c>
      <c r="HH214" s="30" t="e">
        <f>(CatTemplate[[#This Row],[CO18]]+CatTemplate[[#This Row],[CS18]]) * (1+ getRateOHFinal) * (1 + getRateMarkupFinal)</f>
        <v>#VALUE!</v>
      </c>
      <c r="HI214" s="30" t="e">
        <f>(CatTemplate[[#This Row],[CO19]]+CatTemplate[[#This Row],[CS19]]) * (1+ getRateOHFinal) * (1 + getRateMarkupFinal)</f>
        <v>#VALUE!</v>
      </c>
      <c r="HJ214" s="30" t="e">
        <f>(CatTemplate[[#This Row],[CO20]]+CatTemplate[[#This Row],[CS20]]) * (1+ getRateOHFinal) * (1 + getRateMarkupFinal)</f>
        <v>#VALUE!</v>
      </c>
      <c r="HK214" s="39" t="e">
        <f>CatTemplate[[#This Row],[Total cost]]+CatTemplate[[#This Row],[OH Amount]]+CatTemplate[[#This Row],[Markup]]</f>
        <v>#VALUE!</v>
      </c>
      <c r="HL214" s="63">
        <f>IF(CatTemplate[[#This Row],[Units]]="Days",CatTemplate[[#This Row],[Project quantity]]*CatTemplate[[#This Row],[St. unit effort]],CatTemplate[[#This Row],[Project quantity]])</f>
        <v>0</v>
      </c>
      <c r="HM214" s="287">
        <f>IFERROR(CatTemplate[[#This Row],[Total Price]]/(CatTemplate[[#This Row],[Final Quantity]]),0)</f>
        <v>0</v>
      </c>
      <c r="HN214" s="261"/>
    </row>
    <row r="215" spans="2:222" ht="76.5" x14ac:dyDescent="0.2">
      <c r="B215" s="9" t="s">
        <v>84</v>
      </c>
      <c r="C215" s="23">
        <v>6</v>
      </c>
      <c r="D215" s="10" t="s">
        <v>179</v>
      </c>
      <c r="E215" s="25">
        <v>1</v>
      </c>
      <c r="F215" s="19" t="s">
        <v>103</v>
      </c>
      <c r="G215" s="27">
        <v>5</v>
      </c>
      <c r="H215" s="18" t="s">
        <v>491</v>
      </c>
      <c r="I215" s="18"/>
      <c r="J215" s="15" t="s">
        <v>254</v>
      </c>
      <c r="K215" s="15"/>
      <c r="L215" s="15" t="s">
        <v>489</v>
      </c>
      <c r="M215" s="15" t="s">
        <v>207</v>
      </c>
      <c r="N215" s="15" t="s">
        <v>858</v>
      </c>
      <c r="O215" s="320"/>
      <c r="P215" s="71"/>
      <c r="Q215" s="108"/>
      <c r="R215" s="73"/>
      <c r="S215" s="97"/>
      <c r="T215" s="100">
        <f>getEqUnitCost</f>
        <v>0</v>
      </c>
      <c r="U215" s="73">
        <f>getEqUnitEffort</f>
        <v>0</v>
      </c>
      <c r="V215" s="101">
        <f>getEqQuantity</f>
        <v>0</v>
      </c>
      <c r="W215" s="320"/>
      <c r="X215" s="100">
        <f>getConsUnitCost</f>
        <v>0</v>
      </c>
      <c r="Y215" s="73">
        <f>getConsUnitEffort</f>
        <v>0</v>
      </c>
      <c r="Z215" s="14">
        <f>getConsQuantity</f>
        <v>0</v>
      </c>
      <c r="AA215" s="320"/>
      <c r="AB215" s="72"/>
      <c r="AC215" s="112"/>
      <c r="AD215" s="14">
        <f>getOthQuantity</f>
        <v>0</v>
      </c>
      <c r="AE215" s="320"/>
      <c r="AF215" s="28" t="str">
        <f>IF(ISBLANK(CatTemplate[[#This Row],[Resource type]]),"",CatTemplate[[#This Row],[Resource type]])</f>
        <v>BioRef Operator</v>
      </c>
      <c r="AG215" s="242">
        <f>getStaffUnitCost</f>
        <v>402.98497611162429</v>
      </c>
      <c r="AH215" s="113">
        <f>getStaffUnitEffort</f>
        <v>0</v>
      </c>
      <c r="AI215" s="40">
        <f>getStaffQuantity</f>
        <v>0</v>
      </c>
      <c r="AJ215" s="41">
        <f>CatTemplate[[#This Row],[St. quantity]]*8/ParRatePM</f>
        <v>0</v>
      </c>
      <c r="AK215" s="320"/>
      <c r="AL215" s="53" t="str">
        <f>CatTemplate[[#This Row],[Item type]]</f>
        <v>Samples</v>
      </c>
      <c r="AM215" s="12">
        <f>SUM(CatTemplate[[#This Row],[Year1]:[Year20]])</f>
        <v>0</v>
      </c>
      <c r="AN215" s="52"/>
      <c r="AO215" s="52"/>
      <c r="AP215" s="52"/>
      <c r="AQ215" s="8"/>
      <c r="AR215" s="8"/>
      <c r="AS215" s="8"/>
      <c r="AT215" s="8"/>
      <c r="AU215" s="8"/>
      <c r="AV215" s="8"/>
      <c r="AW215" s="8"/>
      <c r="AX215" s="8"/>
      <c r="AY215" s="8"/>
      <c r="AZ215" s="8"/>
      <c r="BA215" s="8"/>
      <c r="BB215" s="8"/>
      <c r="BC215" s="8"/>
      <c r="BD215" s="8"/>
      <c r="BE215" s="8"/>
      <c r="BF215" s="8"/>
      <c r="BG215" s="36"/>
      <c r="BH215" s="320"/>
      <c r="BI215" s="37" t="str">
        <f>getCostCategory</f>
        <v>06 Operating costs</v>
      </c>
      <c r="BJ215" s="37" t="str">
        <f>getSection</f>
        <v>06 Sample processing</v>
      </c>
      <c r="BK215" s="32" t="str">
        <f>getObject</f>
        <v>Sample processing</v>
      </c>
      <c r="BL215" s="30">
        <f>IFERROR(getUnitCost * IF(CatTemplate[[#This Row],[Cost Category Comp.]]="01 Staff costs", 1,1),0)</f>
        <v>402.98497611162429</v>
      </c>
      <c r="BM215" s="29">
        <f>IF(AND(ISBLANK(CatTemplate[[#This Row],[Eq. unit cost]]),ISBLANK(CatTemplate[[#This Row],[Cons. unit cost]]),ISBLANK(CatTemplate[[#This Row],[Oth. unit cost]])), 0, IF(getUnitEffort =0,1,getUnitEffort) * CatTemplate[[#This Row],[Year1]])</f>
        <v>0</v>
      </c>
      <c r="BN215" s="29">
        <f>IF(AND(ISBLANK(CatTemplate[[#This Row],[Eq. unit cost]]),ISBLANK(CatTemplate[[#This Row],[Cons. unit cost]]),ISBLANK(CatTemplate[[#This Row],[Oth. unit cost]])), 0, IF(getUnitEffort =0,1,getUnitEffort) * CatTemplate[[#This Row],[Year2]])</f>
        <v>0</v>
      </c>
      <c r="BO215" s="29">
        <f>IF(AND(ISBLANK(CatTemplate[[#This Row],[Eq. unit cost]]),ISBLANK(CatTemplate[[#This Row],[Cons. unit cost]]),ISBLANK(CatTemplate[[#This Row],[Oth. unit cost]])), 0, IF(getUnitEffort =0,1,getUnitEffort) * CatTemplate[[#This Row],[Year3]])</f>
        <v>0</v>
      </c>
      <c r="BP215" s="29">
        <f>IF(AND(ISBLANK(CatTemplate[[#This Row],[Eq. unit cost]]),ISBLANK(CatTemplate[[#This Row],[Cons. unit cost]]),ISBLANK(CatTemplate[[#This Row],[Oth. unit cost]])), 0, IF(getUnitEffort =0,1,getUnitEffort) * CatTemplate[[#This Row],[Year4]])</f>
        <v>0</v>
      </c>
      <c r="BQ215" s="29">
        <f>IF(AND(ISBLANK(CatTemplate[[#This Row],[Eq. unit cost]]),ISBLANK(CatTemplate[[#This Row],[Cons. unit cost]]),ISBLANK(CatTemplate[[#This Row],[Oth. unit cost]])), 0, IF(getUnitEffort =0,1,getUnitEffort) * CatTemplate[[#This Row],[Year5]])</f>
        <v>0</v>
      </c>
      <c r="BR215" s="29">
        <f>IF(AND(ISBLANK(CatTemplate[[#This Row],[Eq. unit cost]]),ISBLANK(CatTemplate[[#This Row],[Cons. unit cost]]),ISBLANK(CatTemplate[[#This Row],[Oth. unit cost]])), 0, IF(getUnitEffort =0,1,getUnitEffort) * CatTemplate[[#This Row],[Year6]])</f>
        <v>0</v>
      </c>
      <c r="BS215" s="29">
        <f>IF(AND(ISBLANK(CatTemplate[[#This Row],[Eq. unit cost]]),ISBLANK(CatTemplate[[#This Row],[Cons. unit cost]]),ISBLANK(CatTemplate[[#This Row],[Oth. unit cost]])), 0, IF(getUnitEffort =0,1,getUnitEffort) * CatTemplate[[#This Row],[Year7]])</f>
        <v>0</v>
      </c>
      <c r="BT215" s="29">
        <f>IF(AND(ISBLANK(CatTemplate[[#This Row],[Eq. unit cost]]),ISBLANK(CatTemplate[[#This Row],[Cons. unit cost]]),ISBLANK(CatTemplate[[#This Row],[Oth. unit cost]])), 0, IF(getUnitEffort =0,1,getUnitEffort) * CatTemplate[[#This Row],[Year8]])</f>
        <v>0</v>
      </c>
      <c r="BU215" s="29">
        <f>IF(AND(ISBLANK(CatTemplate[[#This Row],[Eq. unit cost]]),ISBLANK(CatTemplate[[#This Row],[Cons. unit cost]]),ISBLANK(CatTemplate[[#This Row],[Oth. unit cost]])), 0, IF(getUnitEffort =0,1,getUnitEffort) * CatTemplate[[#This Row],[Year9]])</f>
        <v>0</v>
      </c>
      <c r="BV215" s="29">
        <f>IF(AND(ISBLANK(CatTemplate[[#This Row],[Eq. unit cost]]),ISBLANK(CatTemplate[[#This Row],[Cons. unit cost]]),ISBLANK(CatTemplate[[#This Row],[Oth. unit cost]])), 0, IF(getUnitEffort =0,1,getUnitEffort) * CatTemplate[[#This Row],[Year10]])</f>
        <v>0</v>
      </c>
      <c r="BW215" s="29">
        <f>IF(AND(ISBLANK(CatTemplate[[#This Row],[Eq. unit cost]]),ISBLANK(CatTemplate[[#This Row],[Cons. unit cost]]),ISBLANK(CatTemplate[[#This Row],[Oth. unit cost]])), 0, IF(getUnitEffort =0,1,getUnitEffort) * CatTemplate[[#This Row],[Year11]])</f>
        <v>0</v>
      </c>
      <c r="BX215" s="29">
        <f>IF(AND(ISBLANK(CatTemplate[[#This Row],[Eq. unit cost]]),ISBLANK(CatTemplate[[#This Row],[Cons. unit cost]]),ISBLANK(CatTemplate[[#This Row],[Oth. unit cost]])), 0, IF(getUnitEffort =0,1,getUnitEffort) * CatTemplate[[#This Row],[Year12]])</f>
        <v>0</v>
      </c>
      <c r="BY215" s="29">
        <f>IF(AND(ISBLANK(CatTemplate[[#This Row],[Eq. unit cost]]),ISBLANK(CatTemplate[[#This Row],[Cons. unit cost]]),ISBLANK(CatTemplate[[#This Row],[Oth. unit cost]])), 0, IF(getUnitEffort =0,1,getUnitEffort) * CatTemplate[[#This Row],[Year13]])</f>
        <v>0</v>
      </c>
      <c r="BZ215" s="29">
        <f>IF(AND(ISBLANK(CatTemplate[[#This Row],[Eq. unit cost]]),ISBLANK(CatTemplate[[#This Row],[Cons. unit cost]]),ISBLANK(CatTemplate[[#This Row],[Oth. unit cost]])), 0, IF(getUnitEffort =0,1,getUnitEffort) * CatTemplate[[#This Row],[Year14]])</f>
        <v>0</v>
      </c>
      <c r="CA215" s="29">
        <f>IF(AND(ISBLANK(CatTemplate[[#This Row],[Eq. unit cost]]),ISBLANK(CatTemplate[[#This Row],[Cons. unit cost]]),ISBLANK(CatTemplate[[#This Row],[Oth. unit cost]])), 0, IF(getUnitEffort =0,1,getUnitEffort) * CatTemplate[[#This Row],[Year15]])</f>
        <v>0</v>
      </c>
      <c r="CB215" s="29">
        <f>IF(AND(ISBLANK(CatTemplate[[#This Row],[Eq. unit cost]]),ISBLANK(CatTemplate[[#This Row],[Cons. unit cost]]),ISBLANK(CatTemplate[[#This Row],[Oth. unit cost]])), 0, IF(getUnitEffort =0,1,getUnitEffort) * CatTemplate[[#This Row],[Year16]])</f>
        <v>0</v>
      </c>
      <c r="CC215" s="29">
        <f>IF(AND(ISBLANK(CatTemplate[[#This Row],[Eq. unit cost]]),ISBLANK(CatTemplate[[#This Row],[Cons. unit cost]]),ISBLANK(CatTemplate[[#This Row],[Oth. unit cost]])), 0, IF(getUnitEffort =0,1,getUnitEffort) * CatTemplate[[#This Row],[Year17]])</f>
        <v>0</v>
      </c>
      <c r="CD215" s="29">
        <f>IF(AND(ISBLANK(CatTemplate[[#This Row],[Eq. unit cost]]),ISBLANK(CatTemplate[[#This Row],[Cons. unit cost]]),ISBLANK(CatTemplate[[#This Row],[Oth. unit cost]])), 0, IF(getUnitEffort =0,1,getUnitEffort) * CatTemplate[[#This Row],[Year18]])</f>
        <v>0</v>
      </c>
      <c r="CE215" s="29">
        <f>IF(AND(ISBLANK(CatTemplate[[#This Row],[Eq. unit cost]]),ISBLANK(CatTemplate[[#This Row],[Cons. unit cost]]),ISBLANK(CatTemplate[[#This Row],[Oth. unit cost]])), 0, IF(getUnitEffort =0,1,getUnitEffort) * CatTemplate[[#This Row],[Year19]])</f>
        <v>0</v>
      </c>
      <c r="CF215" s="29">
        <f>IF(AND(ISBLANK(CatTemplate[[#This Row],[Eq. unit cost]]),ISBLANK(CatTemplate[[#This Row],[Cons. unit cost]]),ISBLANK(CatTemplate[[#This Row],[Oth. unit cost]])), 0, IF(getUnitEffort =0,1,getUnitEffort) * CatTemplate[[#This Row],[Year20]])</f>
        <v>0</v>
      </c>
      <c r="CG215" s="45">
        <f>SUM(CatTemplate[[#This Row],[Q1]:[Q20]])</f>
        <v>0</v>
      </c>
      <c r="CH215" s="29">
        <f>IF(ISBLANK(CatTemplate[[#This Row],[St. unit effort]]),0,(CatTemplate[[#This Row],[St. unit effort]] * CatTemplate[[#This Row],[Year1]]))</f>
        <v>0</v>
      </c>
      <c r="CI215" s="29">
        <f>IF(ISBLANK(CatTemplate[[#This Row],[St. unit effort]]),0,(CatTemplate[[#This Row],[St. unit effort]] * CatTemplate[[#This Row],[Year2]]))</f>
        <v>0</v>
      </c>
      <c r="CJ215" s="29">
        <f>IF(ISBLANK(CatTemplate[[#This Row],[St. unit effort]]),0,(CatTemplate[[#This Row],[St. unit effort]] * CatTemplate[[#This Row],[Year3]]))</f>
        <v>0</v>
      </c>
      <c r="CK215" s="29">
        <f>IF(ISBLANK(CatTemplate[[#This Row],[St. unit effort]]),0,(CatTemplate[[#This Row],[St. unit effort]] * CatTemplate[[#This Row],[Year4]]))</f>
        <v>0</v>
      </c>
      <c r="CL215" s="29">
        <f>IF(ISBLANK(CatTemplate[[#This Row],[St. unit effort]]),0,(CatTemplate[[#This Row],[St. unit effort]] * CatTemplate[[#This Row],[Year5]]))</f>
        <v>0</v>
      </c>
      <c r="CM215" s="29">
        <f>IF(ISBLANK(CatTemplate[[#This Row],[St. unit effort]]),0,(CatTemplate[[#This Row],[St. unit effort]] * CatTemplate[[#This Row],[Year6]]))</f>
        <v>0</v>
      </c>
      <c r="CN215" s="29">
        <f>IF(ISBLANK(CatTemplate[[#This Row],[St. unit effort]]),0,(CatTemplate[[#This Row],[St. unit effort]] * CatTemplate[[#This Row],[Year7]]))</f>
        <v>0</v>
      </c>
      <c r="CO215" s="29">
        <f>IF(ISBLANK(CatTemplate[[#This Row],[St. unit effort]]),0,(CatTemplate[[#This Row],[St. unit effort]] * CatTemplate[[#This Row],[Year8]]))</f>
        <v>0</v>
      </c>
      <c r="CP215" s="29">
        <f>IF(ISBLANK(CatTemplate[[#This Row],[St. unit effort]]),0,(CatTemplate[[#This Row],[St. unit effort]] * CatTemplate[[#This Row],[Year9]]))</f>
        <v>0</v>
      </c>
      <c r="CQ215" s="29">
        <f>IF(ISBLANK(CatTemplate[[#This Row],[St. unit effort]]),0,(CatTemplate[[#This Row],[St. unit effort]] * CatTemplate[[#This Row],[Year10]]))</f>
        <v>0</v>
      </c>
      <c r="CR215" s="29">
        <f>IF(ISBLANK(CatTemplate[[#This Row],[St. unit effort]]),0,(CatTemplate[[#This Row],[St. unit effort]] * CatTemplate[[#This Row],[Year11]]))</f>
        <v>0</v>
      </c>
      <c r="CS215" s="29">
        <f>IF(ISBLANK(CatTemplate[[#This Row],[St. unit effort]]),0,(CatTemplate[[#This Row],[St. unit effort]] * CatTemplate[[#This Row],[Year12]]))</f>
        <v>0</v>
      </c>
      <c r="CT215" s="29">
        <f>IF(ISBLANK(CatTemplate[[#This Row],[St. unit effort]]),0,(CatTemplate[[#This Row],[St. unit effort]] * CatTemplate[[#This Row],[Year13]]))</f>
        <v>0</v>
      </c>
      <c r="CU215" s="29">
        <f>IF(ISBLANK(CatTemplate[[#This Row],[St. unit effort]]),0,(CatTemplate[[#This Row],[St. unit effort]] * CatTemplate[[#This Row],[Year14]]))</f>
        <v>0</v>
      </c>
      <c r="CV215" s="29">
        <f>IF(ISBLANK(CatTemplate[[#This Row],[St. unit effort]]),0,(CatTemplate[[#This Row],[St. unit effort]] * CatTemplate[[#This Row],[Year15]]))</f>
        <v>0</v>
      </c>
      <c r="CW215" s="29">
        <f>IF(ISBLANK(CatTemplate[[#This Row],[St. unit effort]]),0,(CatTemplate[[#This Row],[St. unit effort]] * CatTemplate[[#This Row],[Year16]]))</f>
        <v>0</v>
      </c>
      <c r="CX215" s="29">
        <f>IF(ISBLANK(CatTemplate[[#This Row],[St. unit effort]]),0,(CatTemplate[[#This Row],[St. unit effort]] * CatTemplate[[#This Row],[Year17]]))</f>
        <v>0</v>
      </c>
      <c r="CY215" s="29">
        <f>IF(ISBLANK(CatTemplate[[#This Row],[St. unit effort]]),0,(CatTemplate[[#This Row],[St. unit effort]] * CatTemplate[[#This Row],[Year18]]))</f>
        <v>0</v>
      </c>
      <c r="CZ215" s="29">
        <f>IF(ISBLANK(CatTemplate[[#This Row],[St. unit effort]]),0,(CatTemplate[[#This Row],[St. unit effort]] * CatTemplate[[#This Row],[Year19]]))</f>
        <v>0</v>
      </c>
      <c r="DA215" s="29">
        <f>IF(ISBLANK(CatTemplate[[#This Row],[St. unit effort]]),0,(CatTemplate[[#This Row],[St. unit effort]] * CatTemplate[[#This Row],[Year20]]))</f>
        <v>0</v>
      </c>
      <c r="DB215" s="57">
        <f>IF(ISBLANK(CatTemplate[[#This Row],[St. unit effort]]),0,(CatTemplate[[#This Row],[St. unit effort]] * CatTemplate[[#This Row],[Year1]])*8/ParRatePM)</f>
        <v>0</v>
      </c>
      <c r="DC215" s="57">
        <f>IF(ISBLANK(CatTemplate[[#This Row],[St. unit effort]]),0,(CatTemplate[[#This Row],[St. unit effort]] * CatTemplate[[#This Row],[Year2]])*8/ParRatePM)</f>
        <v>0</v>
      </c>
      <c r="DD215" s="57">
        <f>IF(ISBLANK(CatTemplate[[#This Row],[St. unit effort]]),0,(CatTemplate[[#This Row],[St. unit effort]] * CatTemplate[[#This Row],[Year3]])*8/ParRatePM)</f>
        <v>0</v>
      </c>
      <c r="DE215" s="57">
        <f>IF(ISBLANK(CatTemplate[[#This Row],[St. unit effort]]),0,(CatTemplate[[#This Row],[St. unit effort]] * CatTemplate[[#This Row],[Year4]])*8/ParRatePM)</f>
        <v>0</v>
      </c>
      <c r="DF215" s="57">
        <f>IF(ISBLANK(CatTemplate[[#This Row],[St. unit effort]]),0,(CatTemplate[[#This Row],[St. unit effort]] * CatTemplate[[#This Row],[Year5]])*8/ParRatePM)</f>
        <v>0</v>
      </c>
      <c r="DG215" s="57">
        <f>IF(ISBLANK(CatTemplate[[#This Row],[St. unit effort]]),0,(CatTemplate[[#This Row],[St. unit effort]] * CatTemplate[[#This Row],[Year6]])*8/ParRatePM)</f>
        <v>0</v>
      </c>
      <c r="DH215" s="57">
        <f>IF(ISBLANK(CatTemplate[[#This Row],[St. unit effort]]),0,(CatTemplate[[#This Row],[St. unit effort]] * CatTemplate[[#This Row],[Year7]])*8/ParRatePM)</f>
        <v>0</v>
      </c>
      <c r="DI215" s="57">
        <f>IF(ISBLANK(CatTemplate[[#This Row],[St. unit effort]]),0,(CatTemplate[[#This Row],[St. unit effort]] * CatTemplate[[#This Row],[Year8]])*8/ParRatePM)</f>
        <v>0</v>
      </c>
      <c r="DJ215" s="57">
        <f>IF(ISBLANK(CatTemplate[[#This Row],[St. unit effort]]),0,(CatTemplate[[#This Row],[St. unit effort]] * CatTemplate[[#This Row],[Year9]])*8/ParRatePM)</f>
        <v>0</v>
      </c>
      <c r="DK215" s="57">
        <f>IF(ISBLANK(CatTemplate[[#This Row],[St. unit effort]]),0,(CatTemplate[[#This Row],[St. unit effort]] * CatTemplate[[#This Row],[Year10]])*8/ParRatePM)</f>
        <v>0</v>
      </c>
      <c r="DL215" s="57">
        <f>IF(ISBLANK(CatTemplate[[#This Row],[St. unit effort]]),0,(CatTemplate[[#This Row],[St. unit effort]] * CatTemplate[[#This Row],[Year11]])*8/ParRatePM)</f>
        <v>0</v>
      </c>
      <c r="DM215" s="57">
        <f>IF(ISBLANK(CatTemplate[[#This Row],[St. unit effort]]),0,(CatTemplate[[#This Row],[St. unit effort]] * CatTemplate[[#This Row],[Year12]])*8/ParRatePM)</f>
        <v>0</v>
      </c>
      <c r="DN215" s="57">
        <f>IF(ISBLANK(CatTemplate[[#This Row],[St. unit effort]]),0,(CatTemplate[[#This Row],[St. unit effort]] * CatTemplate[[#This Row],[Year13]])*8/ParRatePM)</f>
        <v>0</v>
      </c>
      <c r="DO215" s="57">
        <f>IF(ISBLANK(CatTemplate[[#This Row],[St. unit effort]]),0,(CatTemplate[[#This Row],[St. unit effort]] * CatTemplate[[#This Row],[Year14]])*8/ParRatePM)</f>
        <v>0</v>
      </c>
      <c r="DP215" s="57">
        <f>IF(ISBLANK(CatTemplate[[#This Row],[St. unit effort]]),0,(CatTemplate[[#This Row],[St. unit effort]] * CatTemplate[[#This Row],[Year15]])*8/ParRatePM)</f>
        <v>0</v>
      </c>
      <c r="DQ215" s="57">
        <f>IF(ISBLANK(CatTemplate[[#This Row],[St. unit effort]]),0,(CatTemplate[[#This Row],[St. unit effort]] * CatTemplate[[#This Row],[Year16]])*8/ParRatePM)</f>
        <v>0</v>
      </c>
      <c r="DR215" s="57">
        <f>IF(ISBLANK(CatTemplate[[#This Row],[St. unit effort]]),0,(CatTemplate[[#This Row],[St. unit effort]] * CatTemplate[[#This Row],[Year17]])*8/ParRatePM)</f>
        <v>0</v>
      </c>
      <c r="DS215" s="57">
        <f>IF(ISBLANK(CatTemplate[[#This Row],[St. unit effort]]),0,(CatTemplate[[#This Row],[St. unit effort]] * CatTemplate[[#This Row],[Year18]])*8/ParRatePM)</f>
        <v>0</v>
      </c>
      <c r="DT215" s="57">
        <f>IF(ISBLANK(CatTemplate[[#This Row],[St. unit effort]]),0,(CatTemplate[[#This Row],[St. unit effort]] * CatTemplate[[#This Row],[Year19]])*8/ParRatePM)</f>
        <v>0</v>
      </c>
      <c r="DU215" s="57">
        <f>IF(ISBLANK(CatTemplate[[#This Row],[St. unit effort]]),0,(CatTemplate[[#This Row],[St. unit effort]] * CatTemplate[[#This Row],[Year20]])*8/ParRatePM)</f>
        <v>0</v>
      </c>
      <c r="DV215" s="54">
        <f>SUM(CatTemplate[[#This Row],[PM1]:[PM20]])</f>
        <v>0</v>
      </c>
      <c r="DW215" s="56">
        <f t="shared" ref="DW215:EL230" si="79">getCost(COLUMN(), ROW(), "Other")</f>
        <v>0</v>
      </c>
      <c r="DX215" s="56">
        <f t="shared" si="79"/>
        <v>0</v>
      </c>
      <c r="DY215" s="56">
        <f t="shared" si="79"/>
        <v>0</v>
      </c>
      <c r="DZ215" s="56">
        <f t="shared" si="79"/>
        <v>0</v>
      </c>
      <c r="EA215" s="56">
        <f t="shared" si="79"/>
        <v>0</v>
      </c>
      <c r="EB215" s="56">
        <f t="shared" si="79"/>
        <v>0</v>
      </c>
      <c r="EC215" s="56">
        <f t="shared" si="79"/>
        <v>0</v>
      </c>
      <c r="ED215" s="56">
        <f t="shared" si="79"/>
        <v>0</v>
      </c>
      <c r="EE215" s="56">
        <f t="shared" si="79"/>
        <v>0</v>
      </c>
      <c r="EF215" s="56">
        <f t="shared" si="79"/>
        <v>0</v>
      </c>
      <c r="EG215" s="56">
        <f t="shared" si="79"/>
        <v>0</v>
      </c>
      <c r="EH215" s="56">
        <f t="shared" si="79"/>
        <v>0</v>
      </c>
      <c r="EI215" s="56">
        <f t="shared" si="79"/>
        <v>0</v>
      </c>
      <c r="EJ215" s="56">
        <f t="shared" si="79"/>
        <v>0</v>
      </c>
      <c r="EK215" s="56">
        <f t="shared" si="79"/>
        <v>0</v>
      </c>
      <c r="EL215" s="56">
        <f t="shared" si="79"/>
        <v>0</v>
      </c>
      <c r="EM215" s="56">
        <f t="shared" si="77"/>
        <v>0</v>
      </c>
      <c r="EN215" s="56">
        <f t="shared" si="77"/>
        <v>0</v>
      </c>
      <c r="EO215" s="56">
        <f t="shared" si="77"/>
        <v>0</v>
      </c>
      <c r="EP215" s="56">
        <f t="shared" si="77"/>
        <v>0</v>
      </c>
      <c r="EQ215" s="30">
        <f>CatTemplate[[#This Row],[Eq. unit cost]] * CatTemplate[[#This Row],[Eq. quantity]]</f>
        <v>0</v>
      </c>
      <c r="ER215" s="30">
        <f>CatTemplate[[#This Row],[Cons. unit cost]] *CatTemplate[[#This Row],[Cons. quantity]]</f>
        <v>0</v>
      </c>
      <c r="ES215" s="30">
        <f>CatTemplate[[#This Row],[Oth. unit cost]] *CatTemplate[[#This Row],[Oth. quantity]]</f>
        <v>0</v>
      </c>
      <c r="ET215" s="55">
        <f>SUM(CatTemplate[[#This Row],[CO1]:[CO20]])</f>
        <v>0</v>
      </c>
      <c r="EU215" s="56">
        <f t="shared" ref="EU215:FJ230" si="80">getCost(COLUMN(), ROW(), "Staff")</f>
        <v>0</v>
      </c>
      <c r="EV215" s="56">
        <f t="shared" si="80"/>
        <v>0</v>
      </c>
      <c r="EW215" s="56">
        <f t="shared" si="80"/>
        <v>0</v>
      </c>
      <c r="EX215" s="56">
        <f t="shared" si="80"/>
        <v>0</v>
      </c>
      <c r="EY215" s="56">
        <f t="shared" si="80"/>
        <v>0</v>
      </c>
      <c r="EZ215" s="56">
        <f t="shared" si="80"/>
        <v>0</v>
      </c>
      <c r="FA215" s="56">
        <f t="shared" si="80"/>
        <v>0</v>
      </c>
      <c r="FB215" s="56">
        <f t="shared" si="80"/>
        <v>0</v>
      </c>
      <c r="FC215" s="56">
        <f t="shared" si="80"/>
        <v>0</v>
      </c>
      <c r="FD215" s="56">
        <f t="shared" si="80"/>
        <v>0</v>
      </c>
      <c r="FE215" s="56">
        <f t="shared" si="80"/>
        <v>0</v>
      </c>
      <c r="FF215" s="56">
        <f t="shared" si="80"/>
        <v>0</v>
      </c>
      <c r="FG215" s="56">
        <f t="shared" si="80"/>
        <v>0</v>
      </c>
      <c r="FH215" s="56">
        <f t="shared" si="80"/>
        <v>0</v>
      </c>
      <c r="FI215" s="56">
        <f t="shared" si="80"/>
        <v>0</v>
      </c>
      <c r="FJ215" s="56">
        <f t="shared" si="80"/>
        <v>0</v>
      </c>
      <c r="FK215" s="56">
        <f t="shared" si="78"/>
        <v>0</v>
      </c>
      <c r="FL215" s="56">
        <f t="shared" si="78"/>
        <v>0</v>
      </c>
      <c r="FM215" s="56">
        <f t="shared" si="78"/>
        <v>0</v>
      </c>
      <c r="FN215" s="56">
        <f t="shared" si="78"/>
        <v>0</v>
      </c>
      <c r="FO215" s="58">
        <f>SUM(CatTemplate[[#This Row],[CS1]:[CS20]])</f>
        <v>0</v>
      </c>
      <c r="FP215" s="59">
        <f>CatTemplate[[#This Row],[Total Oth. cost]]+CatTemplate[[#This Row],[Total St. Cost]]</f>
        <v>0</v>
      </c>
      <c r="FQ215" s="33" t="e">
        <f t="shared" si="71"/>
        <v>#VALUE!</v>
      </c>
      <c r="FR215" s="33" t="e">
        <f t="shared" si="72"/>
        <v>#VALUE!</v>
      </c>
      <c r="FS215" s="30" t="e">
        <f>(CatTemplate[[#This Row],[CO1]] + CatTemplate[[#This Row],[CS1]]) * (1 + getRateOHFinal) * getRateMarkupFinal</f>
        <v>#VALUE!</v>
      </c>
      <c r="FT215" s="30" t="e">
        <f>(CatTemplate[[#This Row],[CO2]] + CatTemplate[[#This Row],[CS2]]) * (1 + getRateOHFinal) * getRateMarkupFinal</f>
        <v>#VALUE!</v>
      </c>
      <c r="FU215" s="30" t="e">
        <f>(CatTemplate[[#This Row],[CO3]] + CatTemplate[[#This Row],[CS3]]) * (1 + getRateOHFinal) * getRateMarkupFinal</f>
        <v>#VALUE!</v>
      </c>
      <c r="FV215" s="30" t="e">
        <f>(CatTemplate[[#This Row],[CO4]] + CatTemplate[[#This Row],[CS4]]) * (1 + getRateOHFinal) * getRateMarkupFinal</f>
        <v>#VALUE!</v>
      </c>
      <c r="FW215" s="30" t="e">
        <f>(CatTemplate[[#This Row],[CO5]] + CatTemplate[[#This Row],[CS5]]) * (1 + getRateOHFinal) * getRateMarkupFinal</f>
        <v>#VALUE!</v>
      </c>
      <c r="FX215" s="30" t="e">
        <f>(CatTemplate[[#This Row],[CO6]] + CatTemplate[[#This Row],[CS6]]) * (1 + getRateOHFinal) * getRateMarkupFinal</f>
        <v>#VALUE!</v>
      </c>
      <c r="FY215" s="30" t="e">
        <f>(CatTemplate[[#This Row],[CO7]] + CatTemplate[[#This Row],[CS7]]) * (1 + getRateOHFinal) * getRateMarkupFinal</f>
        <v>#VALUE!</v>
      </c>
      <c r="FZ215" s="30" t="e">
        <f>(CatTemplate[[#This Row],[CO8]] + CatTemplate[[#This Row],[CS8]]) * (1 + getRateOHFinal) * getRateMarkupFinal</f>
        <v>#VALUE!</v>
      </c>
      <c r="GA215" s="30" t="e">
        <f>(CatTemplate[[#This Row],[CO9]] + CatTemplate[[#This Row],[CS9]]) * (1 + getRateOHFinal) * getRateMarkupFinal</f>
        <v>#VALUE!</v>
      </c>
      <c r="GB215" s="30" t="e">
        <f>(CatTemplate[[#This Row],[CO10]] + CatTemplate[[#This Row],[CS10]]) * (1 + getRateOHFinal) * getRateMarkupFinal</f>
        <v>#VALUE!</v>
      </c>
      <c r="GC215" s="30" t="e">
        <f>(CatTemplate[[#This Row],[CO11]] + CatTemplate[[#This Row],[CS11]]) * (1 + getRateOHFinal) * getRateMarkupFinal</f>
        <v>#VALUE!</v>
      </c>
      <c r="GD215" s="30" t="e">
        <f>(CatTemplate[[#This Row],[CO12]] + CatTemplate[[#This Row],[CS12]]) * (1 + getRateOHFinal) * getRateMarkupFinal</f>
        <v>#VALUE!</v>
      </c>
      <c r="GE215" s="30" t="e">
        <f>(CatTemplate[[#This Row],[CO13]] + CatTemplate[[#This Row],[CS13]]) * (1 + getRateOHFinal) * getRateMarkupFinal</f>
        <v>#VALUE!</v>
      </c>
      <c r="GF215" s="30" t="e">
        <f>(CatTemplate[[#This Row],[CO14]] + CatTemplate[[#This Row],[CS14]]) * (1 + getRateOHFinal) * getRateMarkupFinal</f>
        <v>#VALUE!</v>
      </c>
      <c r="GG215" s="30" t="e">
        <f>(CatTemplate[[#This Row],[CO15]] + CatTemplate[[#This Row],[CS15]]) * (1 + getRateOHFinal) * getRateMarkupFinal</f>
        <v>#VALUE!</v>
      </c>
      <c r="GH215" s="30" t="e">
        <f>(CatTemplate[[#This Row],[CO16]] + CatTemplate[[#This Row],[CS16]]) * (1 + getRateOHFinal) * getRateMarkupFinal</f>
        <v>#VALUE!</v>
      </c>
      <c r="GI215" s="30" t="e">
        <f>(CatTemplate[[#This Row],[CO17]] + CatTemplate[[#This Row],[CS17]]) * (1 + getRateOHFinal) * getRateMarkupFinal</f>
        <v>#VALUE!</v>
      </c>
      <c r="GJ215" s="30" t="e">
        <f>(CatTemplate[[#This Row],[CO18]] + CatTemplate[[#This Row],[CS18]]) * (1 + getRateOHFinal) * getRateMarkupFinal</f>
        <v>#VALUE!</v>
      </c>
      <c r="GK215" s="30" t="e">
        <f>(CatTemplate[[#This Row],[CO19]] + CatTemplate[[#This Row],[CS19]]) * (1 + getRateOHFinal) * getRateMarkupFinal</f>
        <v>#VALUE!</v>
      </c>
      <c r="GL215" s="30" t="e">
        <f>(CatTemplate[[#This Row],[CO20]] + CatTemplate[[#This Row],[CS20]]) * (1 + getRateOHFinal) * getRateMarkupFinal</f>
        <v>#VALUE!</v>
      </c>
      <c r="GM215" s="30" t="e">
        <f t="shared" si="73"/>
        <v>#VALUE!</v>
      </c>
      <c r="GN215" s="30" t="e">
        <f t="shared" si="74"/>
        <v>#VALUE!</v>
      </c>
      <c r="GO215" s="30" t="e">
        <f t="shared" si="75"/>
        <v>#VALUE!</v>
      </c>
      <c r="GP215" s="30" t="e">
        <f t="shared" si="76"/>
        <v>#VALUE!</v>
      </c>
      <c r="GQ215" s="30" t="e">
        <f>(CatTemplate[[#This Row],[CO1]]+CatTemplate[[#This Row],[CS1]]) * (1+ getRateOHFinal) * (1 + getRateMarkupFinal)</f>
        <v>#VALUE!</v>
      </c>
      <c r="GR215" s="30" t="e">
        <f>(CatTemplate[[#This Row],[CO2]]+CatTemplate[[#This Row],[CS2]]) * (1+ getRateOHFinal) * (1 + getRateMarkupFinal)</f>
        <v>#VALUE!</v>
      </c>
      <c r="GS215" s="30" t="e">
        <f>(CatTemplate[[#This Row],[CO3]]+CatTemplate[[#This Row],[CS3]]) * (1+ getRateOHFinal) * (1 + getRateMarkupFinal)</f>
        <v>#VALUE!</v>
      </c>
      <c r="GT215" s="30" t="e">
        <f>(CatTemplate[[#This Row],[CO4]]+CatTemplate[[#This Row],[CS4]]) * (1+ getRateOHFinal) * (1 + getRateMarkupFinal)</f>
        <v>#VALUE!</v>
      </c>
      <c r="GU215" s="30" t="e">
        <f>(CatTemplate[[#This Row],[CO5]]+CatTemplate[[#This Row],[CS5]]) * (1+ getRateOHFinal) * (1 + getRateMarkupFinal)</f>
        <v>#VALUE!</v>
      </c>
      <c r="GV215" s="30" t="e">
        <f>(CatTemplate[[#This Row],[CO6]]+CatTemplate[[#This Row],[CS6]]) * (1+ getRateOHFinal) * (1 + getRateMarkupFinal)</f>
        <v>#VALUE!</v>
      </c>
      <c r="GW215" s="30" t="e">
        <f>(CatTemplate[[#This Row],[CO7]]+CatTemplate[[#This Row],[CS7]]) * (1+ getRateOHFinal) * (1 + getRateMarkupFinal)</f>
        <v>#VALUE!</v>
      </c>
      <c r="GX215" s="30" t="e">
        <f>(CatTemplate[[#This Row],[CO8]]+CatTemplate[[#This Row],[CS8]]) * (1+ getRateOHFinal) * (1 + getRateMarkupFinal)</f>
        <v>#VALUE!</v>
      </c>
      <c r="GY215" s="30" t="e">
        <f>(CatTemplate[[#This Row],[CO9]]+CatTemplate[[#This Row],[CS9]]) * (1+ getRateOHFinal) * (1 + getRateMarkupFinal)</f>
        <v>#VALUE!</v>
      </c>
      <c r="GZ215" s="30" t="e">
        <f>(CatTemplate[[#This Row],[CO10]]+CatTemplate[[#This Row],[CS10]]) * (1+ getRateOHFinal) * (1 + getRateMarkupFinal)</f>
        <v>#VALUE!</v>
      </c>
      <c r="HA215" s="30" t="e">
        <f>(CatTemplate[[#This Row],[CO11]]+CatTemplate[[#This Row],[CS11]]) * (1+ getRateOHFinal) * (1 + getRateMarkupFinal)</f>
        <v>#VALUE!</v>
      </c>
      <c r="HB215" s="30" t="e">
        <f>(CatTemplate[[#This Row],[CO12]]+CatTemplate[[#This Row],[CS12]]) * (1+ getRateOHFinal) * (1 + getRateMarkupFinal)</f>
        <v>#VALUE!</v>
      </c>
      <c r="HC215" s="30" t="e">
        <f>(CatTemplate[[#This Row],[CO13]]+CatTemplate[[#This Row],[CS13]]) * (1+ getRateOHFinal) * (1 + getRateMarkupFinal)</f>
        <v>#VALUE!</v>
      </c>
      <c r="HD215" s="30" t="e">
        <f>(CatTemplate[[#This Row],[CO14]]+CatTemplate[[#This Row],[CS14]]) * (1+ getRateOHFinal) * (1 + getRateMarkupFinal)</f>
        <v>#VALUE!</v>
      </c>
      <c r="HE215" s="30" t="e">
        <f>(CatTemplate[[#This Row],[CO15]]+CatTemplate[[#This Row],[CS15]]) * (1+ getRateOHFinal) * (1 + getRateMarkupFinal)</f>
        <v>#VALUE!</v>
      </c>
      <c r="HF215" s="30" t="e">
        <f>(CatTemplate[[#This Row],[CO16]]+CatTemplate[[#This Row],[CS16]]) * (1+ getRateOHFinal) * (1 + getRateMarkupFinal)</f>
        <v>#VALUE!</v>
      </c>
      <c r="HG215" s="30" t="e">
        <f>(CatTemplate[[#This Row],[CO17]]+CatTemplate[[#This Row],[CS17]]) * (1+ getRateOHFinal) * (1 + getRateMarkupFinal)</f>
        <v>#VALUE!</v>
      </c>
      <c r="HH215" s="30" t="e">
        <f>(CatTemplate[[#This Row],[CO18]]+CatTemplate[[#This Row],[CS18]]) * (1+ getRateOHFinal) * (1 + getRateMarkupFinal)</f>
        <v>#VALUE!</v>
      </c>
      <c r="HI215" s="30" t="e">
        <f>(CatTemplate[[#This Row],[CO19]]+CatTemplate[[#This Row],[CS19]]) * (1+ getRateOHFinal) * (1 + getRateMarkupFinal)</f>
        <v>#VALUE!</v>
      </c>
      <c r="HJ215" s="30" t="e">
        <f>(CatTemplate[[#This Row],[CO20]]+CatTemplate[[#This Row],[CS20]]) * (1+ getRateOHFinal) * (1 + getRateMarkupFinal)</f>
        <v>#VALUE!</v>
      </c>
      <c r="HK215" s="39" t="e">
        <f>CatTemplate[[#This Row],[Total cost]]+CatTemplate[[#This Row],[OH Amount]]+CatTemplate[[#This Row],[Markup]]</f>
        <v>#VALUE!</v>
      </c>
      <c r="HL215" s="63">
        <f>IF(CatTemplate[[#This Row],[Units]]="Days",CatTemplate[[#This Row],[Project quantity]]*CatTemplate[[#This Row],[St. unit effort]],CatTemplate[[#This Row],[Project quantity]])</f>
        <v>0</v>
      </c>
      <c r="HM215" s="287">
        <f>IFERROR(CatTemplate[[#This Row],[Total Price]]/(CatTemplate[[#This Row],[Final Quantity]]),0)</f>
        <v>0</v>
      </c>
      <c r="HN215" s="261"/>
    </row>
    <row r="216" spans="2:222" ht="63.75" x14ac:dyDescent="0.2">
      <c r="B216" s="9" t="s">
        <v>84</v>
      </c>
      <c r="C216" s="23">
        <v>6</v>
      </c>
      <c r="D216" s="10" t="s">
        <v>179</v>
      </c>
      <c r="E216" s="25">
        <v>1</v>
      </c>
      <c r="F216" s="19" t="s">
        <v>103</v>
      </c>
      <c r="G216" s="27">
        <v>6</v>
      </c>
      <c r="H216" s="18" t="s">
        <v>492</v>
      </c>
      <c r="I216" s="18"/>
      <c r="J216" s="15" t="s">
        <v>254</v>
      </c>
      <c r="K216" s="15"/>
      <c r="L216" s="15" t="s">
        <v>489</v>
      </c>
      <c r="M216" s="15" t="s">
        <v>207</v>
      </c>
      <c r="N216" s="15" t="s">
        <v>858</v>
      </c>
      <c r="O216" s="320"/>
      <c r="P216" s="71"/>
      <c r="Q216" s="108"/>
      <c r="R216" s="73"/>
      <c r="S216" s="97"/>
      <c r="T216" s="100">
        <f>getEqUnitCost</f>
        <v>0</v>
      </c>
      <c r="U216" s="73">
        <f>getEqUnitEffort</f>
        <v>0</v>
      </c>
      <c r="V216" s="101">
        <f>getEqQuantity</f>
        <v>0</v>
      </c>
      <c r="W216" s="320"/>
      <c r="X216" s="100">
        <f>getConsUnitCost</f>
        <v>0</v>
      </c>
      <c r="Y216" s="73">
        <f>getConsUnitEffort</f>
        <v>0</v>
      </c>
      <c r="Z216" s="14">
        <f>getConsQuantity</f>
        <v>0</v>
      </c>
      <c r="AA216" s="320"/>
      <c r="AB216" s="72"/>
      <c r="AC216" s="112"/>
      <c r="AD216" s="14">
        <f>getOthQuantity</f>
        <v>0</v>
      </c>
      <c r="AE216" s="320"/>
      <c r="AF216" s="28" t="str">
        <f>IF(ISBLANK(CatTemplate[[#This Row],[Resource type]]),"",CatTemplate[[#This Row],[Resource type]])</f>
        <v>BioRef Operator</v>
      </c>
      <c r="AG216" s="242">
        <f>getStaffUnitCost</f>
        <v>402.98497611162429</v>
      </c>
      <c r="AH216" s="113">
        <f>getStaffUnitEffort</f>
        <v>0</v>
      </c>
      <c r="AI216" s="40">
        <f>getStaffQuantity</f>
        <v>0</v>
      </c>
      <c r="AJ216" s="41">
        <f>CatTemplate[[#This Row],[St. quantity]]*8/ParRatePM</f>
        <v>0</v>
      </c>
      <c r="AK216" s="320"/>
      <c r="AL216" s="53" t="str">
        <f>CatTemplate[[#This Row],[Item type]]</f>
        <v>Samples</v>
      </c>
      <c r="AM216" s="12">
        <f>SUM(CatTemplate[[#This Row],[Year1]:[Year20]])</f>
        <v>0</v>
      </c>
      <c r="AN216" s="52"/>
      <c r="AO216" s="52"/>
      <c r="AP216" s="52"/>
      <c r="AQ216" s="8"/>
      <c r="AR216" s="8"/>
      <c r="AS216" s="8"/>
      <c r="AT216" s="8"/>
      <c r="AU216" s="8"/>
      <c r="AV216" s="8"/>
      <c r="AW216" s="8"/>
      <c r="AX216" s="8"/>
      <c r="AY216" s="8"/>
      <c r="AZ216" s="8"/>
      <c r="BA216" s="8"/>
      <c r="BB216" s="8"/>
      <c r="BC216" s="8"/>
      <c r="BD216" s="8"/>
      <c r="BE216" s="8"/>
      <c r="BF216" s="8"/>
      <c r="BG216" s="36"/>
      <c r="BH216" s="320"/>
      <c r="BI216" s="37" t="str">
        <f>getCostCategory</f>
        <v>06 Operating costs</v>
      </c>
      <c r="BJ216" s="37" t="str">
        <f>getSection</f>
        <v>06 Sample processing</v>
      </c>
      <c r="BK216" s="32" t="str">
        <f>getObject</f>
        <v>Sample processing</v>
      </c>
      <c r="BL216" s="30">
        <f>IFERROR(getUnitCost * IF(CatTemplate[[#This Row],[Cost Category Comp.]]="01 Staff costs", 1,1),0)</f>
        <v>402.98497611162429</v>
      </c>
      <c r="BM216" s="29">
        <f>IF(AND(ISBLANK(CatTemplate[[#This Row],[Eq. unit cost]]),ISBLANK(CatTemplate[[#This Row],[Cons. unit cost]]),ISBLANK(CatTemplate[[#This Row],[Oth. unit cost]])), 0, IF(getUnitEffort =0,1,getUnitEffort) * CatTemplate[[#This Row],[Year1]])</f>
        <v>0</v>
      </c>
      <c r="BN216" s="29">
        <f>IF(AND(ISBLANK(CatTemplate[[#This Row],[Eq. unit cost]]),ISBLANK(CatTemplate[[#This Row],[Cons. unit cost]]),ISBLANK(CatTemplate[[#This Row],[Oth. unit cost]])), 0, IF(getUnitEffort =0,1,getUnitEffort) * CatTemplate[[#This Row],[Year2]])</f>
        <v>0</v>
      </c>
      <c r="BO216" s="29">
        <f>IF(AND(ISBLANK(CatTemplate[[#This Row],[Eq. unit cost]]),ISBLANK(CatTemplate[[#This Row],[Cons. unit cost]]),ISBLANK(CatTemplate[[#This Row],[Oth. unit cost]])), 0, IF(getUnitEffort =0,1,getUnitEffort) * CatTemplate[[#This Row],[Year3]])</f>
        <v>0</v>
      </c>
      <c r="BP216" s="29">
        <f>IF(AND(ISBLANK(CatTemplate[[#This Row],[Eq. unit cost]]),ISBLANK(CatTemplate[[#This Row],[Cons. unit cost]]),ISBLANK(CatTemplate[[#This Row],[Oth. unit cost]])), 0, IF(getUnitEffort =0,1,getUnitEffort) * CatTemplate[[#This Row],[Year4]])</f>
        <v>0</v>
      </c>
      <c r="BQ216" s="29">
        <f>IF(AND(ISBLANK(CatTemplate[[#This Row],[Eq. unit cost]]),ISBLANK(CatTemplate[[#This Row],[Cons. unit cost]]),ISBLANK(CatTemplate[[#This Row],[Oth. unit cost]])), 0, IF(getUnitEffort =0,1,getUnitEffort) * CatTemplate[[#This Row],[Year5]])</f>
        <v>0</v>
      </c>
      <c r="BR216" s="29">
        <f>IF(AND(ISBLANK(CatTemplate[[#This Row],[Eq. unit cost]]),ISBLANK(CatTemplate[[#This Row],[Cons. unit cost]]),ISBLANK(CatTemplate[[#This Row],[Oth. unit cost]])), 0, IF(getUnitEffort =0,1,getUnitEffort) * CatTemplate[[#This Row],[Year6]])</f>
        <v>0</v>
      </c>
      <c r="BS216" s="29">
        <f>IF(AND(ISBLANK(CatTemplate[[#This Row],[Eq. unit cost]]),ISBLANK(CatTemplate[[#This Row],[Cons. unit cost]]),ISBLANK(CatTemplate[[#This Row],[Oth. unit cost]])), 0, IF(getUnitEffort =0,1,getUnitEffort) * CatTemplate[[#This Row],[Year7]])</f>
        <v>0</v>
      </c>
      <c r="BT216" s="29">
        <f>IF(AND(ISBLANK(CatTemplate[[#This Row],[Eq. unit cost]]),ISBLANK(CatTemplate[[#This Row],[Cons. unit cost]]),ISBLANK(CatTemplate[[#This Row],[Oth. unit cost]])), 0, IF(getUnitEffort =0,1,getUnitEffort) * CatTemplate[[#This Row],[Year8]])</f>
        <v>0</v>
      </c>
      <c r="BU216" s="29">
        <f>IF(AND(ISBLANK(CatTemplate[[#This Row],[Eq. unit cost]]),ISBLANK(CatTemplate[[#This Row],[Cons. unit cost]]),ISBLANK(CatTemplate[[#This Row],[Oth. unit cost]])), 0, IF(getUnitEffort =0,1,getUnitEffort) * CatTemplate[[#This Row],[Year9]])</f>
        <v>0</v>
      </c>
      <c r="BV216" s="29">
        <f>IF(AND(ISBLANK(CatTemplate[[#This Row],[Eq. unit cost]]),ISBLANK(CatTemplate[[#This Row],[Cons. unit cost]]),ISBLANK(CatTemplate[[#This Row],[Oth. unit cost]])), 0, IF(getUnitEffort =0,1,getUnitEffort) * CatTemplate[[#This Row],[Year10]])</f>
        <v>0</v>
      </c>
      <c r="BW216" s="29">
        <f>IF(AND(ISBLANK(CatTemplate[[#This Row],[Eq. unit cost]]),ISBLANK(CatTemplate[[#This Row],[Cons. unit cost]]),ISBLANK(CatTemplate[[#This Row],[Oth. unit cost]])), 0, IF(getUnitEffort =0,1,getUnitEffort) * CatTemplate[[#This Row],[Year11]])</f>
        <v>0</v>
      </c>
      <c r="BX216" s="29">
        <f>IF(AND(ISBLANK(CatTemplate[[#This Row],[Eq. unit cost]]),ISBLANK(CatTemplate[[#This Row],[Cons. unit cost]]),ISBLANK(CatTemplate[[#This Row],[Oth. unit cost]])), 0, IF(getUnitEffort =0,1,getUnitEffort) * CatTemplate[[#This Row],[Year12]])</f>
        <v>0</v>
      </c>
      <c r="BY216" s="29">
        <f>IF(AND(ISBLANK(CatTemplate[[#This Row],[Eq. unit cost]]),ISBLANK(CatTemplate[[#This Row],[Cons. unit cost]]),ISBLANK(CatTemplate[[#This Row],[Oth. unit cost]])), 0, IF(getUnitEffort =0,1,getUnitEffort) * CatTemplate[[#This Row],[Year13]])</f>
        <v>0</v>
      </c>
      <c r="BZ216" s="29">
        <f>IF(AND(ISBLANK(CatTemplate[[#This Row],[Eq. unit cost]]),ISBLANK(CatTemplate[[#This Row],[Cons. unit cost]]),ISBLANK(CatTemplate[[#This Row],[Oth. unit cost]])), 0, IF(getUnitEffort =0,1,getUnitEffort) * CatTemplate[[#This Row],[Year14]])</f>
        <v>0</v>
      </c>
      <c r="CA216" s="29">
        <f>IF(AND(ISBLANK(CatTemplate[[#This Row],[Eq. unit cost]]),ISBLANK(CatTemplate[[#This Row],[Cons. unit cost]]),ISBLANK(CatTemplate[[#This Row],[Oth. unit cost]])), 0, IF(getUnitEffort =0,1,getUnitEffort) * CatTemplate[[#This Row],[Year15]])</f>
        <v>0</v>
      </c>
      <c r="CB216" s="29">
        <f>IF(AND(ISBLANK(CatTemplate[[#This Row],[Eq. unit cost]]),ISBLANK(CatTemplate[[#This Row],[Cons. unit cost]]),ISBLANK(CatTemplate[[#This Row],[Oth. unit cost]])), 0, IF(getUnitEffort =0,1,getUnitEffort) * CatTemplate[[#This Row],[Year16]])</f>
        <v>0</v>
      </c>
      <c r="CC216" s="29">
        <f>IF(AND(ISBLANK(CatTemplate[[#This Row],[Eq. unit cost]]),ISBLANK(CatTemplate[[#This Row],[Cons. unit cost]]),ISBLANK(CatTemplate[[#This Row],[Oth. unit cost]])), 0, IF(getUnitEffort =0,1,getUnitEffort) * CatTemplate[[#This Row],[Year17]])</f>
        <v>0</v>
      </c>
      <c r="CD216" s="29">
        <f>IF(AND(ISBLANK(CatTemplate[[#This Row],[Eq. unit cost]]),ISBLANK(CatTemplate[[#This Row],[Cons. unit cost]]),ISBLANK(CatTemplate[[#This Row],[Oth. unit cost]])), 0, IF(getUnitEffort =0,1,getUnitEffort) * CatTemplate[[#This Row],[Year18]])</f>
        <v>0</v>
      </c>
      <c r="CE216" s="29">
        <f>IF(AND(ISBLANK(CatTemplate[[#This Row],[Eq. unit cost]]),ISBLANK(CatTemplate[[#This Row],[Cons. unit cost]]),ISBLANK(CatTemplate[[#This Row],[Oth. unit cost]])), 0, IF(getUnitEffort =0,1,getUnitEffort) * CatTemplate[[#This Row],[Year19]])</f>
        <v>0</v>
      </c>
      <c r="CF216" s="29">
        <f>IF(AND(ISBLANK(CatTemplate[[#This Row],[Eq. unit cost]]),ISBLANK(CatTemplate[[#This Row],[Cons. unit cost]]),ISBLANK(CatTemplate[[#This Row],[Oth. unit cost]])), 0, IF(getUnitEffort =0,1,getUnitEffort) * CatTemplate[[#This Row],[Year20]])</f>
        <v>0</v>
      </c>
      <c r="CG216" s="45">
        <f>SUM(CatTemplate[[#This Row],[Q1]:[Q20]])</f>
        <v>0</v>
      </c>
      <c r="CH216" s="29">
        <f>IF(ISBLANK(CatTemplate[[#This Row],[St. unit effort]]),0,(CatTemplate[[#This Row],[St. unit effort]] * CatTemplate[[#This Row],[Year1]]))</f>
        <v>0</v>
      </c>
      <c r="CI216" s="29">
        <f>IF(ISBLANK(CatTemplate[[#This Row],[St. unit effort]]),0,(CatTemplate[[#This Row],[St. unit effort]] * CatTemplate[[#This Row],[Year2]]))</f>
        <v>0</v>
      </c>
      <c r="CJ216" s="29">
        <f>IF(ISBLANK(CatTemplate[[#This Row],[St. unit effort]]),0,(CatTemplate[[#This Row],[St. unit effort]] * CatTemplate[[#This Row],[Year3]]))</f>
        <v>0</v>
      </c>
      <c r="CK216" s="29">
        <f>IF(ISBLANK(CatTemplate[[#This Row],[St. unit effort]]),0,(CatTemplate[[#This Row],[St. unit effort]] * CatTemplate[[#This Row],[Year4]]))</f>
        <v>0</v>
      </c>
      <c r="CL216" s="29">
        <f>IF(ISBLANK(CatTemplate[[#This Row],[St. unit effort]]),0,(CatTemplate[[#This Row],[St. unit effort]] * CatTemplate[[#This Row],[Year5]]))</f>
        <v>0</v>
      </c>
      <c r="CM216" s="29">
        <f>IF(ISBLANK(CatTemplate[[#This Row],[St. unit effort]]),0,(CatTemplate[[#This Row],[St. unit effort]] * CatTemplate[[#This Row],[Year6]]))</f>
        <v>0</v>
      </c>
      <c r="CN216" s="29">
        <f>IF(ISBLANK(CatTemplate[[#This Row],[St. unit effort]]),0,(CatTemplate[[#This Row],[St. unit effort]] * CatTemplate[[#This Row],[Year7]]))</f>
        <v>0</v>
      </c>
      <c r="CO216" s="29">
        <f>IF(ISBLANK(CatTemplate[[#This Row],[St. unit effort]]),0,(CatTemplate[[#This Row],[St. unit effort]] * CatTemplate[[#This Row],[Year8]]))</f>
        <v>0</v>
      </c>
      <c r="CP216" s="29">
        <f>IF(ISBLANK(CatTemplate[[#This Row],[St. unit effort]]),0,(CatTemplate[[#This Row],[St. unit effort]] * CatTemplate[[#This Row],[Year9]]))</f>
        <v>0</v>
      </c>
      <c r="CQ216" s="29">
        <f>IF(ISBLANK(CatTemplate[[#This Row],[St. unit effort]]),0,(CatTemplate[[#This Row],[St. unit effort]] * CatTemplate[[#This Row],[Year10]]))</f>
        <v>0</v>
      </c>
      <c r="CR216" s="29">
        <f>IF(ISBLANK(CatTemplate[[#This Row],[St. unit effort]]),0,(CatTemplate[[#This Row],[St. unit effort]] * CatTemplate[[#This Row],[Year11]]))</f>
        <v>0</v>
      </c>
      <c r="CS216" s="29">
        <f>IF(ISBLANK(CatTemplate[[#This Row],[St. unit effort]]),0,(CatTemplate[[#This Row],[St. unit effort]] * CatTemplate[[#This Row],[Year12]]))</f>
        <v>0</v>
      </c>
      <c r="CT216" s="29">
        <f>IF(ISBLANK(CatTemplate[[#This Row],[St. unit effort]]),0,(CatTemplate[[#This Row],[St. unit effort]] * CatTemplate[[#This Row],[Year13]]))</f>
        <v>0</v>
      </c>
      <c r="CU216" s="29">
        <f>IF(ISBLANK(CatTemplate[[#This Row],[St. unit effort]]),0,(CatTemplate[[#This Row],[St. unit effort]] * CatTemplate[[#This Row],[Year14]]))</f>
        <v>0</v>
      </c>
      <c r="CV216" s="29">
        <f>IF(ISBLANK(CatTemplate[[#This Row],[St. unit effort]]),0,(CatTemplate[[#This Row],[St. unit effort]] * CatTemplate[[#This Row],[Year15]]))</f>
        <v>0</v>
      </c>
      <c r="CW216" s="29">
        <f>IF(ISBLANK(CatTemplate[[#This Row],[St. unit effort]]),0,(CatTemplate[[#This Row],[St. unit effort]] * CatTemplate[[#This Row],[Year16]]))</f>
        <v>0</v>
      </c>
      <c r="CX216" s="29">
        <f>IF(ISBLANK(CatTemplate[[#This Row],[St. unit effort]]),0,(CatTemplate[[#This Row],[St. unit effort]] * CatTemplate[[#This Row],[Year17]]))</f>
        <v>0</v>
      </c>
      <c r="CY216" s="29">
        <f>IF(ISBLANK(CatTemplate[[#This Row],[St. unit effort]]),0,(CatTemplate[[#This Row],[St. unit effort]] * CatTemplate[[#This Row],[Year18]]))</f>
        <v>0</v>
      </c>
      <c r="CZ216" s="29">
        <f>IF(ISBLANK(CatTemplate[[#This Row],[St. unit effort]]),0,(CatTemplate[[#This Row],[St. unit effort]] * CatTemplate[[#This Row],[Year19]]))</f>
        <v>0</v>
      </c>
      <c r="DA216" s="29">
        <f>IF(ISBLANK(CatTemplate[[#This Row],[St. unit effort]]),0,(CatTemplate[[#This Row],[St. unit effort]] * CatTemplate[[#This Row],[Year20]]))</f>
        <v>0</v>
      </c>
      <c r="DB216" s="57">
        <f>IF(ISBLANK(CatTemplate[[#This Row],[St. unit effort]]),0,(CatTemplate[[#This Row],[St. unit effort]] * CatTemplate[[#This Row],[Year1]])*8/ParRatePM)</f>
        <v>0</v>
      </c>
      <c r="DC216" s="57">
        <f>IF(ISBLANK(CatTemplate[[#This Row],[St. unit effort]]),0,(CatTemplate[[#This Row],[St. unit effort]] * CatTemplate[[#This Row],[Year2]])*8/ParRatePM)</f>
        <v>0</v>
      </c>
      <c r="DD216" s="57">
        <f>IF(ISBLANK(CatTemplate[[#This Row],[St. unit effort]]),0,(CatTemplate[[#This Row],[St. unit effort]] * CatTemplate[[#This Row],[Year3]])*8/ParRatePM)</f>
        <v>0</v>
      </c>
      <c r="DE216" s="57">
        <f>IF(ISBLANK(CatTemplate[[#This Row],[St. unit effort]]),0,(CatTemplate[[#This Row],[St. unit effort]] * CatTemplate[[#This Row],[Year4]])*8/ParRatePM)</f>
        <v>0</v>
      </c>
      <c r="DF216" s="57">
        <f>IF(ISBLANK(CatTemplate[[#This Row],[St. unit effort]]),0,(CatTemplate[[#This Row],[St. unit effort]] * CatTemplate[[#This Row],[Year5]])*8/ParRatePM)</f>
        <v>0</v>
      </c>
      <c r="DG216" s="57">
        <f>IF(ISBLANK(CatTemplate[[#This Row],[St. unit effort]]),0,(CatTemplate[[#This Row],[St. unit effort]] * CatTemplate[[#This Row],[Year6]])*8/ParRatePM)</f>
        <v>0</v>
      </c>
      <c r="DH216" s="57">
        <f>IF(ISBLANK(CatTemplate[[#This Row],[St. unit effort]]),0,(CatTemplate[[#This Row],[St. unit effort]] * CatTemplate[[#This Row],[Year7]])*8/ParRatePM)</f>
        <v>0</v>
      </c>
      <c r="DI216" s="57">
        <f>IF(ISBLANK(CatTemplate[[#This Row],[St. unit effort]]),0,(CatTemplate[[#This Row],[St. unit effort]] * CatTemplate[[#This Row],[Year8]])*8/ParRatePM)</f>
        <v>0</v>
      </c>
      <c r="DJ216" s="57">
        <f>IF(ISBLANK(CatTemplate[[#This Row],[St. unit effort]]),0,(CatTemplate[[#This Row],[St. unit effort]] * CatTemplate[[#This Row],[Year9]])*8/ParRatePM)</f>
        <v>0</v>
      </c>
      <c r="DK216" s="57">
        <f>IF(ISBLANK(CatTemplate[[#This Row],[St. unit effort]]),0,(CatTemplate[[#This Row],[St. unit effort]] * CatTemplate[[#This Row],[Year10]])*8/ParRatePM)</f>
        <v>0</v>
      </c>
      <c r="DL216" s="57">
        <f>IF(ISBLANK(CatTemplate[[#This Row],[St. unit effort]]),0,(CatTemplate[[#This Row],[St. unit effort]] * CatTemplate[[#This Row],[Year11]])*8/ParRatePM)</f>
        <v>0</v>
      </c>
      <c r="DM216" s="57">
        <f>IF(ISBLANK(CatTemplate[[#This Row],[St. unit effort]]),0,(CatTemplate[[#This Row],[St. unit effort]] * CatTemplate[[#This Row],[Year12]])*8/ParRatePM)</f>
        <v>0</v>
      </c>
      <c r="DN216" s="57">
        <f>IF(ISBLANK(CatTemplate[[#This Row],[St. unit effort]]),0,(CatTemplate[[#This Row],[St. unit effort]] * CatTemplate[[#This Row],[Year13]])*8/ParRatePM)</f>
        <v>0</v>
      </c>
      <c r="DO216" s="57">
        <f>IF(ISBLANK(CatTemplate[[#This Row],[St. unit effort]]),0,(CatTemplate[[#This Row],[St. unit effort]] * CatTemplate[[#This Row],[Year14]])*8/ParRatePM)</f>
        <v>0</v>
      </c>
      <c r="DP216" s="57">
        <f>IF(ISBLANK(CatTemplate[[#This Row],[St. unit effort]]),0,(CatTemplate[[#This Row],[St. unit effort]] * CatTemplate[[#This Row],[Year15]])*8/ParRatePM)</f>
        <v>0</v>
      </c>
      <c r="DQ216" s="57">
        <f>IF(ISBLANK(CatTemplate[[#This Row],[St. unit effort]]),0,(CatTemplate[[#This Row],[St. unit effort]] * CatTemplate[[#This Row],[Year16]])*8/ParRatePM)</f>
        <v>0</v>
      </c>
      <c r="DR216" s="57">
        <f>IF(ISBLANK(CatTemplate[[#This Row],[St. unit effort]]),0,(CatTemplate[[#This Row],[St. unit effort]] * CatTemplate[[#This Row],[Year17]])*8/ParRatePM)</f>
        <v>0</v>
      </c>
      <c r="DS216" s="57">
        <f>IF(ISBLANK(CatTemplate[[#This Row],[St. unit effort]]),0,(CatTemplate[[#This Row],[St. unit effort]] * CatTemplate[[#This Row],[Year18]])*8/ParRatePM)</f>
        <v>0</v>
      </c>
      <c r="DT216" s="57">
        <f>IF(ISBLANK(CatTemplate[[#This Row],[St. unit effort]]),0,(CatTemplate[[#This Row],[St. unit effort]] * CatTemplate[[#This Row],[Year19]])*8/ParRatePM)</f>
        <v>0</v>
      </c>
      <c r="DU216" s="57">
        <f>IF(ISBLANK(CatTemplate[[#This Row],[St. unit effort]]),0,(CatTemplate[[#This Row],[St. unit effort]] * CatTemplate[[#This Row],[Year20]])*8/ParRatePM)</f>
        <v>0</v>
      </c>
      <c r="DV216" s="54">
        <f>SUM(CatTemplate[[#This Row],[PM1]:[PM20]])</f>
        <v>0</v>
      </c>
      <c r="DW216" s="56">
        <f t="shared" si="79"/>
        <v>0</v>
      </c>
      <c r="DX216" s="56">
        <f t="shared" si="79"/>
        <v>0</v>
      </c>
      <c r="DY216" s="56">
        <f t="shared" si="79"/>
        <v>0</v>
      </c>
      <c r="DZ216" s="56">
        <f t="shared" si="79"/>
        <v>0</v>
      </c>
      <c r="EA216" s="56">
        <f t="shared" si="79"/>
        <v>0</v>
      </c>
      <c r="EB216" s="56">
        <f t="shared" si="79"/>
        <v>0</v>
      </c>
      <c r="EC216" s="56">
        <f t="shared" si="79"/>
        <v>0</v>
      </c>
      <c r="ED216" s="56">
        <f t="shared" si="79"/>
        <v>0</v>
      </c>
      <c r="EE216" s="56">
        <f t="shared" si="79"/>
        <v>0</v>
      </c>
      <c r="EF216" s="56">
        <f t="shared" si="79"/>
        <v>0</v>
      </c>
      <c r="EG216" s="56">
        <f t="shared" si="79"/>
        <v>0</v>
      </c>
      <c r="EH216" s="56">
        <f t="shared" si="79"/>
        <v>0</v>
      </c>
      <c r="EI216" s="56">
        <f t="shared" si="79"/>
        <v>0</v>
      </c>
      <c r="EJ216" s="56">
        <f t="shared" si="79"/>
        <v>0</v>
      </c>
      <c r="EK216" s="56">
        <f t="shared" si="79"/>
        <v>0</v>
      </c>
      <c r="EL216" s="56">
        <f t="shared" si="79"/>
        <v>0</v>
      </c>
      <c r="EM216" s="56">
        <f t="shared" si="77"/>
        <v>0</v>
      </c>
      <c r="EN216" s="56">
        <f t="shared" si="77"/>
        <v>0</v>
      </c>
      <c r="EO216" s="56">
        <f t="shared" si="77"/>
        <v>0</v>
      </c>
      <c r="EP216" s="56">
        <f t="shared" si="77"/>
        <v>0</v>
      </c>
      <c r="EQ216" s="30">
        <f>CatTemplate[[#This Row],[Eq. unit cost]] * CatTemplate[[#This Row],[Eq. quantity]]</f>
        <v>0</v>
      </c>
      <c r="ER216" s="30">
        <f>CatTemplate[[#This Row],[Cons. unit cost]] *CatTemplate[[#This Row],[Cons. quantity]]</f>
        <v>0</v>
      </c>
      <c r="ES216" s="30">
        <f>CatTemplate[[#This Row],[Oth. unit cost]] *CatTemplate[[#This Row],[Oth. quantity]]</f>
        <v>0</v>
      </c>
      <c r="ET216" s="55">
        <f>SUM(CatTemplate[[#This Row],[CO1]:[CO20]])</f>
        <v>0</v>
      </c>
      <c r="EU216" s="56">
        <f t="shared" si="80"/>
        <v>0</v>
      </c>
      <c r="EV216" s="56">
        <f t="shared" si="80"/>
        <v>0</v>
      </c>
      <c r="EW216" s="56">
        <f t="shared" si="80"/>
        <v>0</v>
      </c>
      <c r="EX216" s="56">
        <f t="shared" si="80"/>
        <v>0</v>
      </c>
      <c r="EY216" s="56">
        <f t="shared" si="80"/>
        <v>0</v>
      </c>
      <c r="EZ216" s="56">
        <f t="shared" si="80"/>
        <v>0</v>
      </c>
      <c r="FA216" s="56">
        <f t="shared" si="80"/>
        <v>0</v>
      </c>
      <c r="FB216" s="56">
        <f t="shared" si="80"/>
        <v>0</v>
      </c>
      <c r="FC216" s="56">
        <f t="shared" si="80"/>
        <v>0</v>
      </c>
      <c r="FD216" s="56">
        <f t="shared" si="80"/>
        <v>0</v>
      </c>
      <c r="FE216" s="56">
        <f t="shared" si="80"/>
        <v>0</v>
      </c>
      <c r="FF216" s="56">
        <f t="shared" si="80"/>
        <v>0</v>
      </c>
      <c r="FG216" s="56">
        <f t="shared" si="80"/>
        <v>0</v>
      </c>
      <c r="FH216" s="56">
        <f t="shared" si="80"/>
        <v>0</v>
      </c>
      <c r="FI216" s="56">
        <f t="shared" si="80"/>
        <v>0</v>
      </c>
      <c r="FJ216" s="56">
        <f t="shared" si="80"/>
        <v>0</v>
      </c>
      <c r="FK216" s="56">
        <f t="shared" si="78"/>
        <v>0</v>
      </c>
      <c r="FL216" s="56">
        <f t="shared" si="78"/>
        <v>0</v>
      </c>
      <c r="FM216" s="56">
        <f t="shared" si="78"/>
        <v>0</v>
      </c>
      <c r="FN216" s="56">
        <f t="shared" si="78"/>
        <v>0</v>
      </c>
      <c r="FO216" s="58">
        <f>SUM(CatTemplate[[#This Row],[CS1]:[CS20]])</f>
        <v>0</v>
      </c>
      <c r="FP216" s="59">
        <f>CatTemplate[[#This Row],[Total Oth. cost]]+CatTemplate[[#This Row],[Total St. Cost]]</f>
        <v>0</v>
      </c>
      <c r="FQ216" s="33" t="e">
        <f t="shared" si="71"/>
        <v>#VALUE!</v>
      </c>
      <c r="FR216" s="33" t="e">
        <f t="shared" si="72"/>
        <v>#VALUE!</v>
      </c>
      <c r="FS216" s="30" t="e">
        <f>(CatTemplate[[#This Row],[CO1]] + CatTemplate[[#This Row],[CS1]]) * (1 + getRateOHFinal) * getRateMarkupFinal</f>
        <v>#VALUE!</v>
      </c>
      <c r="FT216" s="30" t="e">
        <f>(CatTemplate[[#This Row],[CO2]] + CatTemplate[[#This Row],[CS2]]) * (1 + getRateOHFinal) * getRateMarkupFinal</f>
        <v>#VALUE!</v>
      </c>
      <c r="FU216" s="30" t="e">
        <f>(CatTemplate[[#This Row],[CO3]] + CatTemplate[[#This Row],[CS3]]) * (1 + getRateOHFinal) * getRateMarkupFinal</f>
        <v>#VALUE!</v>
      </c>
      <c r="FV216" s="30" t="e">
        <f>(CatTemplate[[#This Row],[CO4]] + CatTemplate[[#This Row],[CS4]]) * (1 + getRateOHFinal) * getRateMarkupFinal</f>
        <v>#VALUE!</v>
      </c>
      <c r="FW216" s="30" t="e">
        <f>(CatTemplate[[#This Row],[CO5]] + CatTemplate[[#This Row],[CS5]]) * (1 + getRateOHFinal) * getRateMarkupFinal</f>
        <v>#VALUE!</v>
      </c>
      <c r="FX216" s="30" t="e">
        <f>(CatTemplate[[#This Row],[CO6]] + CatTemplate[[#This Row],[CS6]]) * (1 + getRateOHFinal) * getRateMarkupFinal</f>
        <v>#VALUE!</v>
      </c>
      <c r="FY216" s="30" t="e">
        <f>(CatTemplate[[#This Row],[CO7]] + CatTemplate[[#This Row],[CS7]]) * (1 + getRateOHFinal) * getRateMarkupFinal</f>
        <v>#VALUE!</v>
      </c>
      <c r="FZ216" s="30" t="e">
        <f>(CatTemplate[[#This Row],[CO8]] + CatTemplate[[#This Row],[CS8]]) * (1 + getRateOHFinal) * getRateMarkupFinal</f>
        <v>#VALUE!</v>
      </c>
      <c r="GA216" s="30" t="e">
        <f>(CatTemplate[[#This Row],[CO9]] + CatTemplate[[#This Row],[CS9]]) * (1 + getRateOHFinal) * getRateMarkupFinal</f>
        <v>#VALUE!</v>
      </c>
      <c r="GB216" s="30" t="e">
        <f>(CatTemplate[[#This Row],[CO10]] + CatTemplate[[#This Row],[CS10]]) * (1 + getRateOHFinal) * getRateMarkupFinal</f>
        <v>#VALUE!</v>
      </c>
      <c r="GC216" s="30" t="e">
        <f>(CatTemplate[[#This Row],[CO11]] + CatTemplate[[#This Row],[CS11]]) * (1 + getRateOHFinal) * getRateMarkupFinal</f>
        <v>#VALUE!</v>
      </c>
      <c r="GD216" s="30" t="e">
        <f>(CatTemplate[[#This Row],[CO12]] + CatTemplate[[#This Row],[CS12]]) * (1 + getRateOHFinal) * getRateMarkupFinal</f>
        <v>#VALUE!</v>
      </c>
      <c r="GE216" s="30" t="e">
        <f>(CatTemplate[[#This Row],[CO13]] + CatTemplate[[#This Row],[CS13]]) * (1 + getRateOHFinal) * getRateMarkupFinal</f>
        <v>#VALUE!</v>
      </c>
      <c r="GF216" s="30" t="e">
        <f>(CatTemplate[[#This Row],[CO14]] + CatTemplate[[#This Row],[CS14]]) * (1 + getRateOHFinal) * getRateMarkupFinal</f>
        <v>#VALUE!</v>
      </c>
      <c r="GG216" s="30" t="e">
        <f>(CatTemplate[[#This Row],[CO15]] + CatTemplate[[#This Row],[CS15]]) * (1 + getRateOHFinal) * getRateMarkupFinal</f>
        <v>#VALUE!</v>
      </c>
      <c r="GH216" s="30" t="e">
        <f>(CatTemplate[[#This Row],[CO16]] + CatTemplate[[#This Row],[CS16]]) * (1 + getRateOHFinal) * getRateMarkupFinal</f>
        <v>#VALUE!</v>
      </c>
      <c r="GI216" s="30" t="e">
        <f>(CatTemplate[[#This Row],[CO17]] + CatTemplate[[#This Row],[CS17]]) * (1 + getRateOHFinal) * getRateMarkupFinal</f>
        <v>#VALUE!</v>
      </c>
      <c r="GJ216" s="30" t="e">
        <f>(CatTemplate[[#This Row],[CO18]] + CatTemplate[[#This Row],[CS18]]) * (1 + getRateOHFinal) * getRateMarkupFinal</f>
        <v>#VALUE!</v>
      </c>
      <c r="GK216" s="30" t="e">
        <f>(CatTemplate[[#This Row],[CO19]] + CatTemplate[[#This Row],[CS19]]) * (1 + getRateOHFinal) * getRateMarkupFinal</f>
        <v>#VALUE!</v>
      </c>
      <c r="GL216" s="30" t="e">
        <f>(CatTemplate[[#This Row],[CO20]] + CatTemplate[[#This Row],[CS20]]) * (1 + getRateOHFinal) * getRateMarkupFinal</f>
        <v>#VALUE!</v>
      </c>
      <c r="GM216" s="30" t="e">
        <f t="shared" si="73"/>
        <v>#VALUE!</v>
      </c>
      <c r="GN216" s="30" t="e">
        <f t="shared" si="74"/>
        <v>#VALUE!</v>
      </c>
      <c r="GO216" s="30" t="e">
        <f t="shared" si="75"/>
        <v>#VALUE!</v>
      </c>
      <c r="GP216" s="30" t="e">
        <f t="shared" si="76"/>
        <v>#VALUE!</v>
      </c>
      <c r="GQ216" s="30" t="e">
        <f>(CatTemplate[[#This Row],[CO1]]+CatTemplate[[#This Row],[CS1]]) * (1+ getRateOHFinal) * (1 + getRateMarkupFinal)</f>
        <v>#VALUE!</v>
      </c>
      <c r="GR216" s="30" t="e">
        <f>(CatTemplate[[#This Row],[CO2]]+CatTemplate[[#This Row],[CS2]]) * (1+ getRateOHFinal) * (1 + getRateMarkupFinal)</f>
        <v>#VALUE!</v>
      </c>
      <c r="GS216" s="30" t="e">
        <f>(CatTemplate[[#This Row],[CO3]]+CatTemplate[[#This Row],[CS3]]) * (1+ getRateOHFinal) * (1 + getRateMarkupFinal)</f>
        <v>#VALUE!</v>
      </c>
      <c r="GT216" s="30" t="e">
        <f>(CatTemplate[[#This Row],[CO4]]+CatTemplate[[#This Row],[CS4]]) * (1+ getRateOHFinal) * (1 + getRateMarkupFinal)</f>
        <v>#VALUE!</v>
      </c>
      <c r="GU216" s="30" t="e">
        <f>(CatTemplate[[#This Row],[CO5]]+CatTemplate[[#This Row],[CS5]]) * (1+ getRateOHFinal) * (1 + getRateMarkupFinal)</f>
        <v>#VALUE!</v>
      </c>
      <c r="GV216" s="30" t="e">
        <f>(CatTemplate[[#This Row],[CO6]]+CatTemplate[[#This Row],[CS6]]) * (1+ getRateOHFinal) * (1 + getRateMarkupFinal)</f>
        <v>#VALUE!</v>
      </c>
      <c r="GW216" s="30" t="e">
        <f>(CatTemplate[[#This Row],[CO7]]+CatTemplate[[#This Row],[CS7]]) * (1+ getRateOHFinal) * (1 + getRateMarkupFinal)</f>
        <v>#VALUE!</v>
      </c>
      <c r="GX216" s="30" t="e">
        <f>(CatTemplate[[#This Row],[CO8]]+CatTemplate[[#This Row],[CS8]]) * (1+ getRateOHFinal) * (1 + getRateMarkupFinal)</f>
        <v>#VALUE!</v>
      </c>
      <c r="GY216" s="30" t="e">
        <f>(CatTemplate[[#This Row],[CO9]]+CatTemplate[[#This Row],[CS9]]) * (1+ getRateOHFinal) * (1 + getRateMarkupFinal)</f>
        <v>#VALUE!</v>
      </c>
      <c r="GZ216" s="30" t="e">
        <f>(CatTemplate[[#This Row],[CO10]]+CatTemplate[[#This Row],[CS10]]) * (1+ getRateOHFinal) * (1 + getRateMarkupFinal)</f>
        <v>#VALUE!</v>
      </c>
      <c r="HA216" s="30" t="e">
        <f>(CatTemplate[[#This Row],[CO11]]+CatTemplate[[#This Row],[CS11]]) * (1+ getRateOHFinal) * (1 + getRateMarkupFinal)</f>
        <v>#VALUE!</v>
      </c>
      <c r="HB216" s="30" t="e">
        <f>(CatTemplate[[#This Row],[CO12]]+CatTemplate[[#This Row],[CS12]]) * (1+ getRateOHFinal) * (1 + getRateMarkupFinal)</f>
        <v>#VALUE!</v>
      </c>
      <c r="HC216" s="30" t="e">
        <f>(CatTemplate[[#This Row],[CO13]]+CatTemplate[[#This Row],[CS13]]) * (1+ getRateOHFinal) * (1 + getRateMarkupFinal)</f>
        <v>#VALUE!</v>
      </c>
      <c r="HD216" s="30" t="e">
        <f>(CatTemplate[[#This Row],[CO14]]+CatTemplate[[#This Row],[CS14]]) * (1+ getRateOHFinal) * (1 + getRateMarkupFinal)</f>
        <v>#VALUE!</v>
      </c>
      <c r="HE216" s="30" t="e">
        <f>(CatTemplate[[#This Row],[CO15]]+CatTemplate[[#This Row],[CS15]]) * (1+ getRateOHFinal) * (1 + getRateMarkupFinal)</f>
        <v>#VALUE!</v>
      </c>
      <c r="HF216" s="30" t="e">
        <f>(CatTemplate[[#This Row],[CO16]]+CatTemplate[[#This Row],[CS16]]) * (1+ getRateOHFinal) * (1 + getRateMarkupFinal)</f>
        <v>#VALUE!</v>
      </c>
      <c r="HG216" s="30" t="e">
        <f>(CatTemplate[[#This Row],[CO17]]+CatTemplate[[#This Row],[CS17]]) * (1+ getRateOHFinal) * (1 + getRateMarkupFinal)</f>
        <v>#VALUE!</v>
      </c>
      <c r="HH216" s="30" t="e">
        <f>(CatTemplate[[#This Row],[CO18]]+CatTemplate[[#This Row],[CS18]]) * (1+ getRateOHFinal) * (1 + getRateMarkupFinal)</f>
        <v>#VALUE!</v>
      </c>
      <c r="HI216" s="30" t="e">
        <f>(CatTemplate[[#This Row],[CO19]]+CatTemplate[[#This Row],[CS19]]) * (1+ getRateOHFinal) * (1 + getRateMarkupFinal)</f>
        <v>#VALUE!</v>
      </c>
      <c r="HJ216" s="30" t="e">
        <f>(CatTemplate[[#This Row],[CO20]]+CatTemplate[[#This Row],[CS20]]) * (1+ getRateOHFinal) * (1 + getRateMarkupFinal)</f>
        <v>#VALUE!</v>
      </c>
      <c r="HK216" s="39" t="e">
        <f>CatTemplate[[#This Row],[Total cost]]+CatTemplate[[#This Row],[OH Amount]]+CatTemplate[[#This Row],[Markup]]</f>
        <v>#VALUE!</v>
      </c>
      <c r="HL216" s="63">
        <f>IF(CatTemplate[[#This Row],[Units]]="Days",CatTemplate[[#This Row],[Project quantity]]*CatTemplate[[#This Row],[St. unit effort]],CatTemplate[[#This Row],[Project quantity]])</f>
        <v>0</v>
      </c>
      <c r="HM216" s="287">
        <f>IFERROR(CatTemplate[[#This Row],[Total Price]]/(CatTemplate[[#This Row],[Final Quantity]]),0)</f>
        <v>0</v>
      </c>
      <c r="HN216" s="261"/>
    </row>
    <row r="217" spans="2:222" ht="76.5" x14ac:dyDescent="0.2">
      <c r="B217" s="9" t="s">
        <v>84</v>
      </c>
      <c r="C217" s="23">
        <v>6</v>
      </c>
      <c r="D217" s="10" t="s">
        <v>179</v>
      </c>
      <c r="E217" s="25">
        <v>1</v>
      </c>
      <c r="F217" s="19" t="s">
        <v>103</v>
      </c>
      <c r="G217" s="27">
        <v>7</v>
      </c>
      <c r="H217" s="18" t="s">
        <v>494</v>
      </c>
      <c r="I217" s="18"/>
      <c r="J217" s="15" t="s">
        <v>254</v>
      </c>
      <c r="K217" s="15"/>
      <c r="L217" s="15" t="s">
        <v>489</v>
      </c>
      <c r="M217" s="15" t="s">
        <v>207</v>
      </c>
      <c r="N217" s="15" t="s">
        <v>858</v>
      </c>
      <c r="O217" s="320"/>
      <c r="P217" s="71"/>
      <c r="Q217" s="108"/>
      <c r="R217" s="73"/>
      <c r="S217" s="97"/>
      <c r="T217" s="100">
        <f>getEqUnitCost</f>
        <v>0</v>
      </c>
      <c r="U217" s="73">
        <f>getEqUnitEffort</f>
        <v>0</v>
      </c>
      <c r="V217" s="101">
        <f>getEqQuantity</f>
        <v>0</v>
      </c>
      <c r="W217" s="320"/>
      <c r="X217" s="100">
        <f>getConsUnitCost</f>
        <v>0</v>
      </c>
      <c r="Y217" s="73">
        <f>getConsUnitEffort</f>
        <v>0</v>
      </c>
      <c r="Z217" s="14">
        <f>getConsQuantity</f>
        <v>0</v>
      </c>
      <c r="AA217" s="320"/>
      <c r="AB217" s="72"/>
      <c r="AC217" s="112"/>
      <c r="AD217" s="14">
        <f>getOthQuantity</f>
        <v>0</v>
      </c>
      <c r="AE217" s="320"/>
      <c r="AF217" s="28" t="str">
        <f>IF(ISBLANK(CatTemplate[[#This Row],[Resource type]]),"",CatTemplate[[#This Row],[Resource type]])</f>
        <v>BioRef Operator</v>
      </c>
      <c r="AG217" s="242">
        <f>getStaffUnitCost</f>
        <v>402.98497611162429</v>
      </c>
      <c r="AH217" s="113">
        <f>getStaffUnitEffort</f>
        <v>0</v>
      </c>
      <c r="AI217" s="40">
        <f>getStaffQuantity</f>
        <v>0</v>
      </c>
      <c r="AJ217" s="41">
        <f>CatTemplate[[#This Row],[St. quantity]]*8/ParRatePM</f>
        <v>0</v>
      </c>
      <c r="AK217" s="320"/>
      <c r="AL217" s="53" t="str">
        <f>CatTemplate[[#This Row],[Item type]]</f>
        <v>Samples</v>
      </c>
      <c r="AM217" s="12">
        <f>SUM(CatTemplate[[#This Row],[Year1]:[Year20]])</f>
        <v>0</v>
      </c>
      <c r="AN217" s="52"/>
      <c r="AO217" s="52"/>
      <c r="AP217" s="52"/>
      <c r="AQ217" s="8"/>
      <c r="AR217" s="8"/>
      <c r="AS217" s="8"/>
      <c r="AT217" s="8"/>
      <c r="AU217" s="8"/>
      <c r="AV217" s="8"/>
      <c r="AW217" s="8"/>
      <c r="AX217" s="8"/>
      <c r="AY217" s="8"/>
      <c r="AZ217" s="8"/>
      <c r="BA217" s="8"/>
      <c r="BB217" s="8"/>
      <c r="BC217" s="8"/>
      <c r="BD217" s="8"/>
      <c r="BE217" s="8"/>
      <c r="BF217" s="8"/>
      <c r="BG217" s="36"/>
      <c r="BH217" s="320"/>
      <c r="BI217" s="37" t="str">
        <f>getCostCategory</f>
        <v>06 Operating costs</v>
      </c>
      <c r="BJ217" s="37" t="str">
        <f>getSection</f>
        <v>06 Sample processing</v>
      </c>
      <c r="BK217" s="32" t="str">
        <f>getObject</f>
        <v>Sample processing</v>
      </c>
      <c r="BL217" s="30">
        <f>IFERROR(getUnitCost * IF(CatTemplate[[#This Row],[Cost Category Comp.]]="01 Staff costs", 1,1),0)</f>
        <v>402.98497611162429</v>
      </c>
      <c r="BM217" s="29">
        <f>IF(AND(ISBLANK(CatTemplate[[#This Row],[Eq. unit cost]]),ISBLANK(CatTemplate[[#This Row],[Cons. unit cost]]),ISBLANK(CatTemplate[[#This Row],[Oth. unit cost]])), 0, IF(getUnitEffort =0,1,getUnitEffort) * CatTemplate[[#This Row],[Year1]])</f>
        <v>0</v>
      </c>
      <c r="BN217" s="29">
        <f>IF(AND(ISBLANK(CatTemplate[[#This Row],[Eq. unit cost]]),ISBLANK(CatTemplate[[#This Row],[Cons. unit cost]]),ISBLANK(CatTemplate[[#This Row],[Oth. unit cost]])), 0, IF(getUnitEffort =0,1,getUnitEffort) * CatTemplate[[#This Row],[Year2]])</f>
        <v>0</v>
      </c>
      <c r="BO217" s="29">
        <f>IF(AND(ISBLANK(CatTemplate[[#This Row],[Eq. unit cost]]),ISBLANK(CatTemplate[[#This Row],[Cons. unit cost]]),ISBLANK(CatTemplate[[#This Row],[Oth. unit cost]])), 0, IF(getUnitEffort =0,1,getUnitEffort) * CatTemplate[[#This Row],[Year3]])</f>
        <v>0</v>
      </c>
      <c r="BP217" s="29">
        <f>IF(AND(ISBLANK(CatTemplate[[#This Row],[Eq. unit cost]]),ISBLANK(CatTemplate[[#This Row],[Cons. unit cost]]),ISBLANK(CatTemplate[[#This Row],[Oth. unit cost]])), 0, IF(getUnitEffort =0,1,getUnitEffort) * CatTemplate[[#This Row],[Year4]])</f>
        <v>0</v>
      </c>
      <c r="BQ217" s="29">
        <f>IF(AND(ISBLANK(CatTemplate[[#This Row],[Eq. unit cost]]),ISBLANK(CatTemplate[[#This Row],[Cons. unit cost]]),ISBLANK(CatTemplate[[#This Row],[Oth. unit cost]])), 0, IF(getUnitEffort =0,1,getUnitEffort) * CatTemplate[[#This Row],[Year5]])</f>
        <v>0</v>
      </c>
      <c r="BR217" s="29">
        <f>IF(AND(ISBLANK(CatTemplate[[#This Row],[Eq. unit cost]]),ISBLANK(CatTemplate[[#This Row],[Cons. unit cost]]),ISBLANK(CatTemplate[[#This Row],[Oth. unit cost]])), 0, IF(getUnitEffort =0,1,getUnitEffort) * CatTemplate[[#This Row],[Year6]])</f>
        <v>0</v>
      </c>
      <c r="BS217" s="29">
        <f>IF(AND(ISBLANK(CatTemplate[[#This Row],[Eq. unit cost]]),ISBLANK(CatTemplate[[#This Row],[Cons. unit cost]]),ISBLANK(CatTemplate[[#This Row],[Oth. unit cost]])), 0, IF(getUnitEffort =0,1,getUnitEffort) * CatTemplate[[#This Row],[Year7]])</f>
        <v>0</v>
      </c>
      <c r="BT217" s="29">
        <f>IF(AND(ISBLANK(CatTemplate[[#This Row],[Eq. unit cost]]),ISBLANK(CatTemplate[[#This Row],[Cons. unit cost]]),ISBLANK(CatTemplate[[#This Row],[Oth. unit cost]])), 0, IF(getUnitEffort =0,1,getUnitEffort) * CatTemplate[[#This Row],[Year8]])</f>
        <v>0</v>
      </c>
      <c r="BU217" s="29">
        <f>IF(AND(ISBLANK(CatTemplate[[#This Row],[Eq. unit cost]]),ISBLANK(CatTemplate[[#This Row],[Cons. unit cost]]),ISBLANK(CatTemplate[[#This Row],[Oth. unit cost]])), 0, IF(getUnitEffort =0,1,getUnitEffort) * CatTemplate[[#This Row],[Year9]])</f>
        <v>0</v>
      </c>
      <c r="BV217" s="29">
        <f>IF(AND(ISBLANK(CatTemplate[[#This Row],[Eq. unit cost]]),ISBLANK(CatTemplate[[#This Row],[Cons. unit cost]]),ISBLANK(CatTemplate[[#This Row],[Oth. unit cost]])), 0, IF(getUnitEffort =0,1,getUnitEffort) * CatTemplate[[#This Row],[Year10]])</f>
        <v>0</v>
      </c>
      <c r="BW217" s="29">
        <f>IF(AND(ISBLANK(CatTemplate[[#This Row],[Eq. unit cost]]),ISBLANK(CatTemplate[[#This Row],[Cons. unit cost]]),ISBLANK(CatTemplate[[#This Row],[Oth. unit cost]])), 0, IF(getUnitEffort =0,1,getUnitEffort) * CatTemplate[[#This Row],[Year11]])</f>
        <v>0</v>
      </c>
      <c r="BX217" s="29">
        <f>IF(AND(ISBLANK(CatTemplate[[#This Row],[Eq. unit cost]]),ISBLANK(CatTemplate[[#This Row],[Cons. unit cost]]),ISBLANK(CatTemplate[[#This Row],[Oth. unit cost]])), 0, IF(getUnitEffort =0,1,getUnitEffort) * CatTemplate[[#This Row],[Year12]])</f>
        <v>0</v>
      </c>
      <c r="BY217" s="29">
        <f>IF(AND(ISBLANK(CatTemplate[[#This Row],[Eq. unit cost]]),ISBLANK(CatTemplate[[#This Row],[Cons. unit cost]]),ISBLANK(CatTemplate[[#This Row],[Oth. unit cost]])), 0, IF(getUnitEffort =0,1,getUnitEffort) * CatTemplate[[#This Row],[Year13]])</f>
        <v>0</v>
      </c>
      <c r="BZ217" s="29">
        <f>IF(AND(ISBLANK(CatTemplate[[#This Row],[Eq. unit cost]]),ISBLANK(CatTemplate[[#This Row],[Cons. unit cost]]),ISBLANK(CatTemplate[[#This Row],[Oth. unit cost]])), 0, IF(getUnitEffort =0,1,getUnitEffort) * CatTemplate[[#This Row],[Year14]])</f>
        <v>0</v>
      </c>
      <c r="CA217" s="29">
        <f>IF(AND(ISBLANK(CatTemplate[[#This Row],[Eq. unit cost]]),ISBLANK(CatTemplate[[#This Row],[Cons. unit cost]]),ISBLANK(CatTemplate[[#This Row],[Oth. unit cost]])), 0, IF(getUnitEffort =0,1,getUnitEffort) * CatTemplate[[#This Row],[Year15]])</f>
        <v>0</v>
      </c>
      <c r="CB217" s="29">
        <f>IF(AND(ISBLANK(CatTemplate[[#This Row],[Eq. unit cost]]),ISBLANK(CatTemplate[[#This Row],[Cons. unit cost]]),ISBLANK(CatTemplate[[#This Row],[Oth. unit cost]])), 0, IF(getUnitEffort =0,1,getUnitEffort) * CatTemplate[[#This Row],[Year16]])</f>
        <v>0</v>
      </c>
      <c r="CC217" s="29">
        <f>IF(AND(ISBLANK(CatTemplate[[#This Row],[Eq. unit cost]]),ISBLANK(CatTemplate[[#This Row],[Cons. unit cost]]),ISBLANK(CatTemplate[[#This Row],[Oth. unit cost]])), 0, IF(getUnitEffort =0,1,getUnitEffort) * CatTemplate[[#This Row],[Year17]])</f>
        <v>0</v>
      </c>
      <c r="CD217" s="29">
        <f>IF(AND(ISBLANK(CatTemplate[[#This Row],[Eq. unit cost]]),ISBLANK(CatTemplate[[#This Row],[Cons. unit cost]]),ISBLANK(CatTemplate[[#This Row],[Oth. unit cost]])), 0, IF(getUnitEffort =0,1,getUnitEffort) * CatTemplate[[#This Row],[Year18]])</f>
        <v>0</v>
      </c>
      <c r="CE217" s="29">
        <f>IF(AND(ISBLANK(CatTemplate[[#This Row],[Eq. unit cost]]),ISBLANK(CatTemplate[[#This Row],[Cons. unit cost]]),ISBLANK(CatTemplate[[#This Row],[Oth. unit cost]])), 0, IF(getUnitEffort =0,1,getUnitEffort) * CatTemplate[[#This Row],[Year19]])</f>
        <v>0</v>
      </c>
      <c r="CF217" s="29">
        <f>IF(AND(ISBLANK(CatTemplate[[#This Row],[Eq. unit cost]]),ISBLANK(CatTemplate[[#This Row],[Cons. unit cost]]),ISBLANK(CatTemplate[[#This Row],[Oth. unit cost]])), 0, IF(getUnitEffort =0,1,getUnitEffort) * CatTemplate[[#This Row],[Year20]])</f>
        <v>0</v>
      </c>
      <c r="CG217" s="45">
        <f>SUM(CatTemplate[[#This Row],[Q1]:[Q20]])</f>
        <v>0</v>
      </c>
      <c r="CH217" s="29">
        <f>IF(ISBLANK(CatTemplate[[#This Row],[St. unit effort]]),0,(CatTemplate[[#This Row],[St. unit effort]] * CatTemplate[[#This Row],[Year1]]))</f>
        <v>0</v>
      </c>
      <c r="CI217" s="29">
        <f>IF(ISBLANK(CatTemplate[[#This Row],[St. unit effort]]),0,(CatTemplate[[#This Row],[St. unit effort]] * CatTemplate[[#This Row],[Year2]]))</f>
        <v>0</v>
      </c>
      <c r="CJ217" s="29">
        <f>IF(ISBLANK(CatTemplate[[#This Row],[St. unit effort]]),0,(CatTemplate[[#This Row],[St. unit effort]] * CatTemplate[[#This Row],[Year3]]))</f>
        <v>0</v>
      </c>
      <c r="CK217" s="29">
        <f>IF(ISBLANK(CatTemplate[[#This Row],[St. unit effort]]),0,(CatTemplate[[#This Row],[St. unit effort]] * CatTemplate[[#This Row],[Year4]]))</f>
        <v>0</v>
      </c>
      <c r="CL217" s="29">
        <f>IF(ISBLANK(CatTemplate[[#This Row],[St. unit effort]]),0,(CatTemplate[[#This Row],[St. unit effort]] * CatTemplate[[#This Row],[Year5]]))</f>
        <v>0</v>
      </c>
      <c r="CM217" s="29">
        <f>IF(ISBLANK(CatTemplate[[#This Row],[St. unit effort]]),0,(CatTemplate[[#This Row],[St. unit effort]] * CatTemplate[[#This Row],[Year6]]))</f>
        <v>0</v>
      </c>
      <c r="CN217" s="29">
        <f>IF(ISBLANK(CatTemplate[[#This Row],[St. unit effort]]),0,(CatTemplate[[#This Row],[St. unit effort]] * CatTemplate[[#This Row],[Year7]]))</f>
        <v>0</v>
      </c>
      <c r="CO217" s="29">
        <f>IF(ISBLANK(CatTemplate[[#This Row],[St. unit effort]]),0,(CatTemplate[[#This Row],[St. unit effort]] * CatTemplate[[#This Row],[Year8]]))</f>
        <v>0</v>
      </c>
      <c r="CP217" s="29">
        <f>IF(ISBLANK(CatTemplate[[#This Row],[St. unit effort]]),0,(CatTemplate[[#This Row],[St. unit effort]] * CatTemplate[[#This Row],[Year9]]))</f>
        <v>0</v>
      </c>
      <c r="CQ217" s="29">
        <f>IF(ISBLANK(CatTemplate[[#This Row],[St. unit effort]]),0,(CatTemplate[[#This Row],[St. unit effort]] * CatTemplate[[#This Row],[Year10]]))</f>
        <v>0</v>
      </c>
      <c r="CR217" s="29">
        <f>IF(ISBLANK(CatTemplate[[#This Row],[St. unit effort]]),0,(CatTemplate[[#This Row],[St. unit effort]] * CatTemplate[[#This Row],[Year11]]))</f>
        <v>0</v>
      </c>
      <c r="CS217" s="29">
        <f>IF(ISBLANK(CatTemplate[[#This Row],[St. unit effort]]),0,(CatTemplate[[#This Row],[St. unit effort]] * CatTemplate[[#This Row],[Year12]]))</f>
        <v>0</v>
      </c>
      <c r="CT217" s="29">
        <f>IF(ISBLANK(CatTemplate[[#This Row],[St. unit effort]]),0,(CatTemplate[[#This Row],[St. unit effort]] * CatTemplate[[#This Row],[Year13]]))</f>
        <v>0</v>
      </c>
      <c r="CU217" s="29">
        <f>IF(ISBLANK(CatTemplate[[#This Row],[St. unit effort]]),0,(CatTemplate[[#This Row],[St. unit effort]] * CatTemplate[[#This Row],[Year14]]))</f>
        <v>0</v>
      </c>
      <c r="CV217" s="29">
        <f>IF(ISBLANK(CatTemplate[[#This Row],[St. unit effort]]),0,(CatTemplate[[#This Row],[St. unit effort]] * CatTemplate[[#This Row],[Year15]]))</f>
        <v>0</v>
      </c>
      <c r="CW217" s="29">
        <f>IF(ISBLANK(CatTemplate[[#This Row],[St. unit effort]]),0,(CatTemplate[[#This Row],[St. unit effort]] * CatTemplate[[#This Row],[Year16]]))</f>
        <v>0</v>
      </c>
      <c r="CX217" s="29">
        <f>IF(ISBLANK(CatTemplate[[#This Row],[St. unit effort]]),0,(CatTemplate[[#This Row],[St. unit effort]] * CatTemplate[[#This Row],[Year17]]))</f>
        <v>0</v>
      </c>
      <c r="CY217" s="29">
        <f>IF(ISBLANK(CatTemplate[[#This Row],[St. unit effort]]),0,(CatTemplate[[#This Row],[St. unit effort]] * CatTemplate[[#This Row],[Year18]]))</f>
        <v>0</v>
      </c>
      <c r="CZ217" s="29">
        <f>IF(ISBLANK(CatTemplate[[#This Row],[St. unit effort]]),0,(CatTemplate[[#This Row],[St. unit effort]] * CatTemplate[[#This Row],[Year19]]))</f>
        <v>0</v>
      </c>
      <c r="DA217" s="29">
        <f>IF(ISBLANK(CatTemplate[[#This Row],[St. unit effort]]),0,(CatTemplate[[#This Row],[St. unit effort]] * CatTemplate[[#This Row],[Year20]]))</f>
        <v>0</v>
      </c>
      <c r="DB217" s="57">
        <f>IF(ISBLANK(CatTemplate[[#This Row],[St. unit effort]]),0,(CatTemplate[[#This Row],[St. unit effort]] * CatTemplate[[#This Row],[Year1]])*8/ParRatePM)</f>
        <v>0</v>
      </c>
      <c r="DC217" s="57">
        <f>IF(ISBLANK(CatTemplate[[#This Row],[St. unit effort]]),0,(CatTemplate[[#This Row],[St. unit effort]] * CatTemplate[[#This Row],[Year2]])*8/ParRatePM)</f>
        <v>0</v>
      </c>
      <c r="DD217" s="57">
        <f>IF(ISBLANK(CatTemplate[[#This Row],[St. unit effort]]),0,(CatTemplate[[#This Row],[St. unit effort]] * CatTemplate[[#This Row],[Year3]])*8/ParRatePM)</f>
        <v>0</v>
      </c>
      <c r="DE217" s="57">
        <f>IF(ISBLANK(CatTemplate[[#This Row],[St. unit effort]]),0,(CatTemplate[[#This Row],[St. unit effort]] * CatTemplate[[#This Row],[Year4]])*8/ParRatePM)</f>
        <v>0</v>
      </c>
      <c r="DF217" s="57">
        <f>IF(ISBLANK(CatTemplate[[#This Row],[St. unit effort]]),0,(CatTemplate[[#This Row],[St. unit effort]] * CatTemplate[[#This Row],[Year5]])*8/ParRatePM)</f>
        <v>0</v>
      </c>
      <c r="DG217" s="57">
        <f>IF(ISBLANK(CatTemplate[[#This Row],[St. unit effort]]),0,(CatTemplate[[#This Row],[St. unit effort]] * CatTemplate[[#This Row],[Year6]])*8/ParRatePM)</f>
        <v>0</v>
      </c>
      <c r="DH217" s="57">
        <f>IF(ISBLANK(CatTemplate[[#This Row],[St. unit effort]]),0,(CatTemplate[[#This Row],[St. unit effort]] * CatTemplate[[#This Row],[Year7]])*8/ParRatePM)</f>
        <v>0</v>
      </c>
      <c r="DI217" s="57">
        <f>IF(ISBLANK(CatTemplate[[#This Row],[St. unit effort]]),0,(CatTemplate[[#This Row],[St. unit effort]] * CatTemplate[[#This Row],[Year8]])*8/ParRatePM)</f>
        <v>0</v>
      </c>
      <c r="DJ217" s="57">
        <f>IF(ISBLANK(CatTemplate[[#This Row],[St. unit effort]]),0,(CatTemplate[[#This Row],[St. unit effort]] * CatTemplate[[#This Row],[Year9]])*8/ParRatePM)</f>
        <v>0</v>
      </c>
      <c r="DK217" s="57">
        <f>IF(ISBLANK(CatTemplate[[#This Row],[St. unit effort]]),0,(CatTemplate[[#This Row],[St. unit effort]] * CatTemplate[[#This Row],[Year10]])*8/ParRatePM)</f>
        <v>0</v>
      </c>
      <c r="DL217" s="57">
        <f>IF(ISBLANK(CatTemplate[[#This Row],[St. unit effort]]),0,(CatTemplate[[#This Row],[St. unit effort]] * CatTemplate[[#This Row],[Year11]])*8/ParRatePM)</f>
        <v>0</v>
      </c>
      <c r="DM217" s="57">
        <f>IF(ISBLANK(CatTemplate[[#This Row],[St. unit effort]]),0,(CatTemplate[[#This Row],[St. unit effort]] * CatTemplate[[#This Row],[Year12]])*8/ParRatePM)</f>
        <v>0</v>
      </c>
      <c r="DN217" s="57">
        <f>IF(ISBLANK(CatTemplate[[#This Row],[St. unit effort]]),0,(CatTemplate[[#This Row],[St. unit effort]] * CatTemplate[[#This Row],[Year13]])*8/ParRatePM)</f>
        <v>0</v>
      </c>
      <c r="DO217" s="57">
        <f>IF(ISBLANK(CatTemplate[[#This Row],[St. unit effort]]),0,(CatTemplate[[#This Row],[St. unit effort]] * CatTemplate[[#This Row],[Year14]])*8/ParRatePM)</f>
        <v>0</v>
      </c>
      <c r="DP217" s="57">
        <f>IF(ISBLANK(CatTemplate[[#This Row],[St. unit effort]]),0,(CatTemplate[[#This Row],[St. unit effort]] * CatTemplate[[#This Row],[Year15]])*8/ParRatePM)</f>
        <v>0</v>
      </c>
      <c r="DQ217" s="57">
        <f>IF(ISBLANK(CatTemplate[[#This Row],[St. unit effort]]),0,(CatTemplate[[#This Row],[St. unit effort]] * CatTemplate[[#This Row],[Year16]])*8/ParRatePM)</f>
        <v>0</v>
      </c>
      <c r="DR217" s="57">
        <f>IF(ISBLANK(CatTemplate[[#This Row],[St. unit effort]]),0,(CatTemplate[[#This Row],[St. unit effort]] * CatTemplate[[#This Row],[Year17]])*8/ParRatePM)</f>
        <v>0</v>
      </c>
      <c r="DS217" s="57">
        <f>IF(ISBLANK(CatTemplate[[#This Row],[St. unit effort]]),0,(CatTemplate[[#This Row],[St. unit effort]] * CatTemplate[[#This Row],[Year18]])*8/ParRatePM)</f>
        <v>0</v>
      </c>
      <c r="DT217" s="57">
        <f>IF(ISBLANK(CatTemplate[[#This Row],[St. unit effort]]),0,(CatTemplate[[#This Row],[St. unit effort]] * CatTemplate[[#This Row],[Year19]])*8/ParRatePM)</f>
        <v>0</v>
      </c>
      <c r="DU217" s="57">
        <f>IF(ISBLANK(CatTemplate[[#This Row],[St. unit effort]]),0,(CatTemplate[[#This Row],[St. unit effort]] * CatTemplate[[#This Row],[Year20]])*8/ParRatePM)</f>
        <v>0</v>
      </c>
      <c r="DV217" s="54">
        <f>SUM(CatTemplate[[#This Row],[PM1]:[PM20]])</f>
        <v>0</v>
      </c>
      <c r="DW217" s="56">
        <f t="shared" si="79"/>
        <v>0</v>
      </c>
      <c r="DX217" s="56">
        <f t="shared" si="79"/>
        <v>0</v>
      </c>
      <c r="DY217" s="56">
        <f t="shared" si="79"/>
        <v>0</v>
      </c>
      <c r="DZ217" s="56">
        <f t="shared" si="79"/>
        <v>0</v>
      </c>
      <c r="EA217" s="56">
        <f t="shared" si="79"/>
        <v>0</v>
      </c>
      <c r="EB217" s="56">
        <f t="shared" si="79"/>
        <v>0</v>
      </c>
      <c r="EC217" s="56">
        <f t="shared" si="79"/>
        <v>0</v>
      </c>
      <c r="ED217" s="56">
        <f t="shared" si="79"/>
        <v>0</v>
      </c>
      <c r="EE217" s="56">
        <f t="shared" si="79"/>
        <v>0</v>
      </c>
      <c r="EF217" s="56">
        <f t="shared" si="79"/>
        <v>0</v>
      </c>
      <c r="EG217" s="56">
        <f t="shared" si="79"/>
        <v>0</v>
      </c>
      <c r="EH217" s="56">
        <f t="shared" si="79"/>
        <v>0</v>
      </c>
      <c r="EI217" s="56">
        <f t="shared" si="79"/>
        <v>0</v>
      </c>
      <c r="EJ217" s="56">
        <f t="shared" si="79"/>
        <v>0</v>
      </c>
      <c r="EK217" s="56">
        <f t="shared" si="79"/>
        <v>0</v>
      </c>
      <c r="EL217" s="56">
        <f t="shared" si="79"/>
        <v>0</v>
      </c>
      <c r="EM217" s="56">
        <f t="shared" si="77"/>
        <v>0</v>
      </c>
      <c r="EN217" s="56">
        <f t="shared" si="77"/>
        <v>0</v>
      </c>
      <c r="EO217" s="56">
        <f t="shared" si="77"/>
        <v>0</v>
      </c>
      <c r="EP217" s="56">
        <f t="shared" si="77"/>
        <v>0</v>
      </c>
      <c r="EQ217" s="30">
        <f>CatTemplate[[#This Row],[Eq. unit cost]] * CatTemplate[[#This Row],[Eq. quantity]]</f>
        <v>0</v>
      </c>
      <c r="ER217" s="30">
        <f>CatTemplate[[#This Row],[Cons. unit cost]] *CatTemplate[[#This Row],[Cons. quantity]]</f>
        <v>0</v>
      </c>
      <c r="ES217" s="30">
        <f>CatTemplate[[#This Row],[Oth. unit cost]] *CatTemplate[[#This Row],[Oth. quantity]]</f>
        <v>0</v>
      </c>
      <c r="ET217" s="55">
        <f>SUM(CatTemplate[[#This Row],[CO1]:[CO20]])</f>
        <v>0</v>
      </c>
      <c r="EU217" s="56">
        <f t="shared" si="80"/>
        <v>0</v>
      </c>
      <c r="EV217" s="56">
        <f t="shared" si="80"/>
        <v>0</v>
      </c>
      <c r="EW217" s="56">
        <f t="shared" si="80"/>
        <v>0</v>
      </c>
      <c r="EX217" s="56">
        <f t="shared" si="80"/>
        <v>0</v>
      </c>
      <c r="EY217" s="56">
        <f t="shared" si="80"/>
        <v>0</v>
      </c>
      <c r="EZ217" s="56">
        <f t="shared" si="80"/>
        <v>0</v>
      </c>
      <c r="FA217" s="56">
        <f t="shared" si="80"/>
        <v>0</v>
      </c>
      <c r="FB217" s="56">
        <f t="shared" si="80"/>
        <v>0</v>
      </c>
      <c r="FC217" s="56">
        <f t="shared" si="80"/>
        <v>0</v>
      </c>
      <c r="FD217" s="56">
        <f t="shared" si="80"/>
        <v>0</v>
      </c>
      <c r="FE217" s="56">
        <f t="shared" si="80"/>
        <v>0</v>
      </c>
      <c r="FF217" s="56">
        <f t="shared" si="80"/>
        <v>0</v>
      </c>
      <c r="FG217" s="56">
        <f t="shared" si="80"/>
        <v>0</v>
      </c>
      <c r="FH217" s="56">
        <f t="shared" si="80"/>
        <v>0</v>
      </c>
      <c r="FI217" s="56">
        <f t="shared" si="80"/>
        <v>0</v>
      </c>
      <c r="FJ217" s="56">
        <f t="shared" si="80"/>
        <v>0</v>
      </c>
      <c r="FK217" s="56">
        <f t="shared" si="78"/>
        <v>0</v>
      </c>
      <c r="FL217" s="56">
        <f t="shared" si="78"/>
        <v>0</v>
      </c>
      <c r="FM217" s="56">
        <f t="shared" si="78"/>
        <v>0</v>
      </c>
      <c r="FN217" s="56">
        <f t="shared" si="78"/>
        <v>0</v>
      </c>
      <c r="FO217" s="58">
        <f>SUM(CatTemplate[[#This Row],[CS1]:[CS20]])</f>
        <v>0</v>
      </c>
      <c r="FP217" s="59">
        <f>CatTemplate[[#This Row],[Total Oth. cost]]+CatTemplate[[#This Row],[Total St. Cost]]</f>
        <v>0</v>
      </c>
      <c r="FQ217" s="33" t="e">
        <f t="shared" si="71"/>
        <v>#VALUE!</v>
      </c>
      <c r="FR217" s="33" t="e">
        <f t="shared" si="72"/>
        <v>#VALUE!</v>
      </c>
      <c r="FS217" s="30" t="e">
        <f>(CatTemplate[[#This Row],[CO1]] + CatTemplate[[#This Row],[CS1]]) * (1 + getRateOHFinal) * getRateMarkupFinal</f>
        <v>#VALUE!</v>
      </c>
      <c r="FT217" s="30" t="e">
        <f>(CatTemplate[[#This Row],[CO2]] + CatTemplate[[#This Row],[CS2]]) * (1 + getRateOHFinal) * getRateMarkupFinal</f>
        <v>#VALUE!</v>
      </c>
      <c r="FU217" s="30" t="e">
        <f>(CatTemplate[[#This Row],[CO3]] + CatTemplate[[#This Row],[CS3]]) * (1 + getRateOHFinal) * getRateMarkupFinal</f>
        <v>#VALUE!</v>
      </c>
      <c r="FV217" s="30" t="e">
        <f>(CatTemplate[[#This Row],[CO4]] + CatTemplate[[#This Row],[CS4]]) * (1 + getRateOHFinal) * getRateMarkupFinal</f>
        <v>#VALUE!</v>
      </c>
      <c r="FW217" s="30" t="e">
        <f>(CatTemplate[[#This Row],[CO5]] + CatTemplate[[#This Row],[CS5]]) * (1 + getRateOHFinal) * getRateMarkupFinal</f>
        <v>#VALUE!</v>
      </c>
      <c r="FX217" s="30" t="e">
        <f>(CatTemplate[[#This Row],[CO6]] + CatTemplate[[#This Row],[CS6]]) * (1 + getRateOHFinal) * getRateMarkupFinal</f>
        <v>#VALUE!</v>
      </c>
      <c r="FY217" s="30" t="e">
        <f>(CatTemplate[[#This Row],[CO7]] + CatTemplate[[#This Row],[CS7]]) * (1 + getRateOHFinal) * getRateMarkupFinal</f>
        <v>#VALUE!</v>
      </c>
      <c r="FZ217" s="30" t="e">
        <f>(CatTemplate[[#This Row],[CO8]] + CatTemplate[[#This Row],[CS8]]) * (1 + getRateOHFinal) * getRateMarkupFinal</f>
        <v>#VALUE!</v>
      </c>
      <c r="GA217" s="30" t="e">
        <f>(CatTemplate[[#This Row],[CO9]] + CatTemplate[[#This Row],[CS9]]) * (1 + getRateOHFinal) * getRateMarkupFinal</f>
        <v>#VALUE!</v>
      </c>
      <c r="GB217" s="30" t="e">
        <f>(CatTemplate[[#This Row],[CO10]] + CatTemplate[[#This Row],[CS10]]) * (1 + getRateOHFinal) * getRateMarkupFinal</f>
        <v>#VALUE!</v>
      </c>
      <c r="GC217" s="30" t="e">
        <f>(CatTemplate[[#This Row],[CO11]] + CatTemplate[[#This Row],[CS11]]) * (1 + getRateOHFinal) * getRateMarkupFinal</f>
        <v>#VALUE!</v>
      </c>
      <c r="GD217" s="30" t="e">
        <f>(CatTemplate[[#This Row],[CO12]] + CatTemplate[[#This Row],[CS12]]) * (1 + getRateOHFinal) * getRateMarkupFinal</f>
        <v>#VALUE!</v>
      </c>
      <c r="GE217" s="30" t="e">
        <f>(CatTemplate[[#This Row],[CO13]] + CatTemplate[[#This Row],[CS13]]) * (1 + getRateOHFinal) * getRateMarkupFinal</f>
        <v>#VALUE!</v>
      </c>
      <c r="GF217" s="30" t="e">
        <f>(CatTemplate[[#This Row],[CO14]] + CatTemplate[[#This Row],[CS14]]) * (1 + getRateOHFinal) * getRateMarkupFinal</f>
        <v>#VALUE!</v>
      </c>
      <c r="GG217" s="30" t="e">
        <f>(CatTemplate[[#This Row],[CO15]] + CatTemplate[[#This Row],[CS15]]) * (1 + getRateOHFinal) * getRateMarkupFinal</f>
        <v>#VALUE!</v>
      </c>
      <c r="GH217" s="30" t="e">
        <f>(CatTemplate[[#This Row],[CO16]] + CatTemplate[[#This Row],[CS16]]) * (1 + getRateOHFinal) * getRateMarkupFinal</f>
        <v>#VALUE!</v>
      </c>
      <c r="GI217" s="30" t="e">
        <f>(CatTemplate[[#This Row],[CO17]] + CatTemplate[[#This Row],[CS17]]) * (1 + getRateOHFinal) * getRateMarkupFinal</f>
        <v>#VALUE!</v>
      </c>
      <c r="GJ217" s="30" t="e">
        <f>(CatTemplate[[#This Row],[CO18]] + CatTemplate[[#This Row],[CS18]]) * (1 + getRateOHFinal) * getRateMarkupFinal</f>
        <v>#VALUE!</v>
      </c>
      <c r="GK217" s="30" t="e">
        <f>(CatTemplate[[#This Row],[CO19]] + CatTemplate[[#This Row],[CS19]]) * (1 + getRateOHFinal) * getRateMarkupFinal</f>
        <v>#VALUE!</v>
      </c>
      <c r="GL217" s="30" t="e">
        <f>(CatTemplate[[#This Row],[CO20]] + CatTemplate[[#This Row],[CS20]]) * (1 + getRateOHFinal) * getRateMarkupFinal</f>
        <v>#VALUE!</v>
      </c>
      <c r="GM217" s="30" t="e">
        <f t="shared" si="73"/>
        <v>#VALUE!</v>
      </c>
      <c r="GN217" s="30" t="e">
        <f t="shared" si="74"/>
        <v>#VALUE!</v>
      </c>
      <c r="GO217" s="30" t="e">
        <f t="shared" si="75"/>
        <v>#VALUE!</v>
      </c>
      <c r="GP217" s="30" t="e">
        <f t="shared" si="76"/>
        <v>#VALUE!</v>
      </c>
      <c r="GQ217" s="30" t="e">
        <f>(CatTemplate[[#This Row],[CO1]]+CatTemplate[[#This Row],[CS1]]) * (1+ getRateOHFinal) * (1 + getRateMarkupFinal)</f>
        <v>#VALUE!</v>
      </c>
      <c r="GR217" s="30" t="e">
        <f>(CatTemplate[[#This Row],[CO2]]+CatTemplate[[#This Row],[CS2]]) * (1+ getRateOHFinal) * (1 + getRateMarkupFinal)</f>
        <v>#VALUE!</v>
      </c>
      <c r="GS217" s="30" t="e">
        <f>(CatTemplate[[#This Row],[CO3]]+CatTemplate[[#This Row],[CS3]]) * (1+ getRateOHFinal) * (1 + getRateMarkupFinal)</f>
        <v>#VALUE!</v>
      </c>
      <c r="GT217" s="30" t="e">
        <f>(CatTemplate[[#This Row],[CO4]]+CatTemplate[[#This Row],[CS4]]) * (1+ getRateOHFinal) * (1 + getRateMarkupFinal)</f>
        <v>#VALUE!</v>
      </c>
      <c r="GU217" s="30" t="e">
        <f>(CatTemplate[[#This Row],[CO5]]+CatTemplate[[#This Row],[CS5]]) * (1+ getRateOHFinal) * (1 + getRateMarkupFinal)</f>
        <v>#VALUE!</v>
      </c>
      <c r="GV217" s="30" t="e">
        <f>(CatTemplate[[#This Row],[CO6]]+CatTemplate[[#This Row],[CS6]]) * (1+ getRateOHFinal) * (1 + getRateMarkupFinal)</f>
        <v>#VALUE!</v>
      </c>
      <c r="GW217" s="30" t="e">
        <f>(CatTemplate[[#This Row],[CO7]]+CatTemplate[[#This Row],[CS7]]) * (1+ getRateOHFinal) * (1 + getRateMarkupFinal)</f>
        <v>#VALUE!</v>
      </c>
      <c r="GX217" s="30" t="e">
        <f>(CatTemplate[[#This Row],[CO8]]+CatTemplate[[#This Row],[CS8]]) * (1+ getRateOHFinal) * (1 + getRateMarkupFinal)</f>
        <v>#VALUE!</v>
      </c>
      <c r="GY217" s="30" t="e">
        <f>(CatTemplate[[#This Row],[CO9]]+CatTemplate[[#This Row],[CS9]]) * (1+ getRateOHFinal) * (1 + getRateMarkupFinal)</f>
        <v>#VALUE!</v>
      </c>
      <c r="GZ217" s="30" t="e">
        <f>(CatTemplate[[#This Row],[CO10]]+CatTemplate[[#This Row],[CS10]]) * (1+ getRateOHFinal) * (1 + getRateMarkupFinal)</f>
        <v>#VALUE!</v>
      </c>
      <c r="HA217" s="30" t="e">
        <f>(CatTemplate[[#This Row],[CO11]]+CatTemplate[[#This Row],[CS11]]) * (1+ getRateOHFinal) * (1 + getRateMarkupFinal)</f>
        <v>#VALUE!</v>
      </c>
      <c r="HB217" s="30" t="e">
        <f>(CatTemplate[[#This Row],[CO12]]+CatTemplate[[#This Row],[CS12]]) * (1+ getRateOHFinal) * (1 + getRateMarkupFinal)</f>
        <v>#VALUE!</v>
      </c>
      <c r="HC217" s="30" t="e">
        <f>(CatTemplate[[#This Row],[CO13]]+CatTemplate[[#This Row],[CS13]]) * (1+ getRateOHFinal) * (1 + getRateMarkupFinal)</f>
        <v>#VALUE!</v>
      </c>
      <c r="HD217" s="30" t="e">
        <f>(CatTemplate[[#This Row],[CO14]]+CatTemplate[[#This Row],[CS14]]) * (1+ getRateOHFinal) * (1 + getRateMarkupFinal)</f>
        <v>#VALUE!</v>
      </c>
      <c r="HE217" s="30" t="e">
        <f>(CatTemplate[[#This Row],[CO15]]+CatTemplate[[#This Row],[CS15]]) * (1+ getRateOHFinal) * (1 + getRateMarkupFinal)</f>
        <v>#VALUE!</v>
      </c>
      <c r="HF217" s="30" t="e">
        <f>(CatTemplate[[#This Row],[CO16]]+CatTemplate[[#This Row],[CS16]]) * (1+ getRateOHFinal) * (1 + getRateMarkupFinal)</f>
        <v>#VALUE!</v>
      </c>
      <c r="HG217" s="30" t="e">
        <f>(CatTemplate[[#This Row],[CO17]]+CatTemplate[[#This Row],[CS17]]) * (1+ getRateOHFinal) * (1 + getRateMarkupFinal)</f>
        <v>#VALUE!</v>
      </c>
      <c r="HH217" s="30" t="e">
        <f>(CatTemplate[[#This Row],[CO18]]+CatTemplate[[#This Row],[CS18]]) * (1+ getRateOHFinal) * (1 + getRateMarkupFinal)</f>
        <v>#VALUE!</v>
      </c>
      <c r="HI217" s="30" t="e">
        <f>(CatTemplate[[#This Row],[CO19]]+CatTemplate[[#This Row],[CS19]]) * (1+ getRateOHFinal) * (1 + getRateMarkupFinal)</f>
        <v>#VALUE!</v>
      </c>
      <c r="HJ217" s="30" t="e">
        <f>(CatTemplate[[#This Row],[CO20]]+CatTemplate[[#This Row],[CS20]]) * (1+ getRateOHFinal) * (1 + getRateMarkupFinal)</f>
        <v>#VALUE!</v>
      </c>
      <c r="HK217" s="39" t="e">
        <f>CatTemplate[[#This Row],[Total cost]]+CatTemplate[[#This Row],[OH Amount]]+CatTemplate[[#This Row],[Markup]]</f>
        <v>#VALUE!</v>
      </c>
      <c r="HL217" s="63">
        <f>IF(CatTemplate[[#This Row],[Units]]="Days",CatTemplate[[#This Row],[Project quantity]]*CatTemplate[[#This Row],[St. unit effort]],CatTemplate[[#This Row],[Project quantity]])</f>
        <v>0</v>
      </c>
      <c r="HM217" s="287">
        <f>IFERROR(CatTemplate[[#This Row],[Total Price]]/(CatTemplate[[#This Row],[Final Quantity]]),0)</f>
        <v>0</v>
      </c>
      <c r="HN217" s="261"/>
    </row>
    <row r="218" spans="2:222" ht="63.75" x14ac:dyDescent="0.2">
      <c r="B218" s="9" t="s">
        <v>84</v>
      </c>
      <c r="C218" s="23">
        <v>6</v>
      </c>
      <c r="D218" s="10" t="s">
        <v>179</v>
      </c>
      <c r="E218" s="25">
        <v>1</v>
      </c>
      <c r="F218" s="19" t="s">
        <v>103</v>
      </c>
      <c r="G218" s="27">
        <v>7</v>
      </c>
      <c r="H218" s="18" t="s">
        <v>493</v>
      </c>
      <c r="I218" s="18"/>
      <c r="J218" s="15" t="s">
        <v>254</v>
      </c>
      <c r="K218" s="15"/>
      <c r="L218" s="15" t="s">
        <v>489</v>
      </c>
      <c r="M218" s="15" t="s">
        <v>207</v>
      </c>
      <c r="N218" s="15" t="s">
        <v>858</v>
      </c>
      <c r="O218" s="320"/>
      <c r="P218" s="71"/>
      <c r="Q218" s="108"/>
      <c r="R218" s="73"/>
      <c r="S218" s="97"/>
      <c r="T218" s="100">
        <f>getEqUnitCost</f>
        <v>0</v>
      </c>
      <c r="U218" s="73">
        <f>getEqUnitEffort</f>
        <v>0</v>
      </c>
      <c r="V218" s="101">
        <f>getEqQuantity</f>
        <v>0</v>
      </c>
      <c r="W218" s="320"/>
      <c r="X218" s="100">
        <f>getConsUnitCost</f>
        <v>0</v>
      </c>
      <c r="Y218" s="73">
        <f>getConsUnitEffort</f>
        <v>0</v>
      </c>
      <c r="Z218" s="14">
        <f>getConsQuantity</f>
        <v>0</v>
      </c>
      <c r="AA218" s="320"/>
      <c r="AB218" s="72"/>
      <c r="AC218" s="112"/>
      <c r="AD218" s="14">
        <f>getOthQuantity</f>
        <v>0</v>
      </c>
      <c r="AE218" s="320"/>
      <c r="AF218" s="28" t="str">
        <f>IF(ISBLANK(CatTemplate[[#This Row],[Resource type]]),"",CatTemplate[[#This Row],[Resource type]])</f>
        <v>BioRef Operator</v>
      </c>
      <c r="AG218" s="242">
        <f>getStaffUnitCost</f>
        <v>402.98497611162429</v>
      </c>
      <c r="AH218" s="113">
        <f>getStaffUnitEffort</f>
        <v>0</v>
      </c>
      <c r="AI218" s="40">
        <f>getStaffQuantity</f>
        <v>0</v>
      </c>
      <c r="AJ218" s="41">
        <f>CatTemplate[[#This Row],[St. quantity]]*8/ParRatePM</f>
        <v>0</v>
      </c>
      <c r="AK218" s="320"/>
      <c r="AL218" s="53" t="str">
        <f>CatTemplate[[#This Row],[Item type]]</f>
        <v>Samples</v>
      </c>
      <c r="AM218" s="12">
        <f>SUM(CatTemplate[[#This Row],[Year1]:[Year20]])</f>
        <v>0</v>
      </c>
      <c r="AN218" s="52"/>
      <c r="AO218" s="52"/>
      <c r="AP218" s="52"/>
      <c r="AQ218" s="8"/>
      <c r="AR218" s="8"/>
      <c r="AS218" s="8"/>
      <c r="AT218" s="8"/>
      <c r="AU218" s="8"/>
      <c r="AV218" s="8"/>
      <c r="AW218" s="8"/>
      <c r="AX218" s="8"/>
      <c r="AY218" s="8"/>
      <c r="AZ218" s="8"/>
      <c r="BA218" s="8"/>
      <c r="BB218" s="8"/>
      <c r="BC218" s="8"/>
      <c r="BD218" s="8"/>
      <c r="BE218" s="8"/>
      <c r="BF218" s="8"/>
      <c r="BG218" s="36"/>
      <c r="BH218" s="320"/>
      <c r="BI218" s="37" t="str">
        <f>getCostCategory</f>
        <v>06 Operating costs</v>
      </c>
      <c r="BJ218" s="37" t="str">
        <f>getSection</f>
        <v>06 Sample processing</v>
      </c>
      <c r="BK218" s="32" t="str">
        <f>getObject</f>
        <v>Sample processing</v>
      </c>
      <c r="BL218" s="30">
        <f>IFERROR(getUnitCost * IF(CatTemplate[[#This Row],[Cost Category Comp.]]="01 Staff costs", 1,1),0)</f>
        <v>402.98497611162429</v>
      </c>
      <c r="BM218" s="29">
        <f>IF(AND(ISBLANK(CatTemplate[[#This Row],[Eq. unit cost]]),ISBLANK(CatTemplate[[#This Row],[Cons. unit cost]]),ISBLANK(CatTemplate[[#This Row],[Oth. unit cost]])), 0, IF(getUnitEffort =0,1,getUnitEffort) * CatTemplate[[#This Row],[Year1]])</f>
        <v>0</v>
      </c>
      <c r="BN218" s="29">
        <f>IF(AND(ISBLANK(CatTemplate[[#This Row],[Eq. unit cost]]),ISBLANK(CatTemplate[[#This Row],[Cons. unit cost]]),ISBLANK(CatTemplate[[#This Row],[Oth. unit cost]])), 0, IF(getUnitEffort =0,1,getUnitEffort) * CatTemplate[[#This Row],[Year2]])</f>
        <v>0</v>
      </c>
      <c r="BO218" s="29">
        <f>IF(AND(ISBLANK(CatTemplate[[#This Row],[Eq. unit cost]]),ISBLANK(CatTemplate[[#This Row],[Cons. unit cost]]),ISBLANK(CatTemplate[[#This Row],[Oth. unit cost]])), 0, IF(getUnitEffort =0,1,getUnitEffort) * CatTemplate[[#This Row],[Year3]])</f>
        <v>0</v>
      </c>
      <c r="BP218" s="29">
        <f>IF(AND(ISBLANK(CatTemplate[[#This Row],[Eq. unit cost]]),ISBLANK(CatTemplate[[#This Row],[Cons. unit cost]]),ISBLANK(CatTemplate[[#This Row],[Oth. unit cost]])), 0, IF(getUnitEffort =0,1,getUnitEffort) * CatTemplate[[#This Row],[Year4]])</f>
        <v>0</v>
      </c>
      <c r="BQ218" s="29">
        <f>IF(AND(ISBLANK(CatTemplate[[#This Row],[Eq. unit cost]]),ISBLANK(CatTemplate[[#This Row],[Cons. unit cost]]),ISBLANK(CatTemplate[[#This Row],[Oth. unit cost]])), 0, IF(getUnitEffort =0,1,getUnitEffort) * CatTemplate[[#This Row],[Year5]])</f>
        <v>0</v>
      </c>
      <c r="BR218" s="29">
        <f>IF(AND(ISBLANK(CatTemplate[[#This Row],[Eq. unit cost]]),ISBLANK(CatTemplate[[#This Row],[Cons. unit cost]]),ISBLANK(CatTemplate[[#This Row],[Oth. unit cost]])), 0, IF(getUnitEffort =0,1,getUnitEffort) * CatTemplate[[#This Row],[Year6]])</f>
        <v>0</v>
      </c>
      <c r="BS218" s="29">
        <f>IF(AND(ISBLANK(CatTemplate[[#This Row],[Eq. unit cost]]),ISBLANK(CatTemplate[[#This Row],[Cons. unit cost]]),ISBLANK(CatTemplate[[#This Row],[Oth. unit cost]])), 0, IF(getUnitEffort =0,1,getUnitEffort) * CatTemplate[[#This Row],[Year7]])</f>
        <v>0</v>
      </c>
      <c r="BT218" s="29">
        <f>IF(AND(ISBLANK(CatTemplate[[#This Row],[Eq. unit cost]]),ISBLANK(CatTemplate[[#This Row],[Cons. unit cost]]),ISBLANK(CatTemplate[[#This Row],[Oth. unit cost]])), 0, IF(getUnitEffort =0,1,getUnitEffort) * CatTemplate[[#This Row],[Year8]])</f>
        <v>0</v>
      </c>
      <c r="BU218" s="29">
        <f>IF(AND(ISBLANK(CatTemplate[[#This Row],[Eq. unit cost]]),ISBLANK(CatTemplate[[#This Row],[Cons. unit cost]]),ISBLANK(CatTemplate[[#This Row],[Oth. unit cost]])), 0, IF(getUnitEffort =0,1,getUnitEffort) * CatTemplate[[#This Row],[Year9]])</f>
        <v>0</v>
      </c>
      <c r="BV218" s="29">
        <f>IF(AND(ISBLANK(CatTemplate[[#This Row],[Eq. unit cost]]),ISBLANK(CatTemplate[[#This Row],[Cons. unit cost]]),ISBLANK(CatTemplate[[#This Row],[Oth. unit cost]])), 0, IF(getUnitEffort =0,1,getUnitEffort) * CatTemplate[[#This Row],[Year10]])</f>
        <v>0</v>
      </c>
      <c r="BW218" s="29">
        <f>IF(AND(ISBLANK(CatTemplate[[#This Row],[Eq. unit cost]]),ISBLANK(CatTemplate[[#This Row],[Cons. unit cost]]),ISBLANK(CatTemplate[[#This Row],[Oth. unit cost]])), 0, IF(getUnitEffort =0,1,getUnitEffort) * CatTemplate[[#This Row],[Year11]])</f>
        <v>0</v>
      </c>
      <c r="BX218" s="29">
        <f>IF(AND(ISBLANK(CatTemplate[[#This Row],[Eq. unit cost]]),ISBLANK(CatTemplate[[#This Row],[Cons. unit cost]]),ISBLANK(CatTemplate[[#This Row],[Oth. unit cost]])), 0, IF(getUnitEffort =0,1,getUnitEffort) * CatTemplate[[#This Row],[Year12]])</f>
        <v>0</v>
      </c>
      <c r="BY218" s="29">
        <f>IF(AND(ISBLANK(CatTemplate[[#This Row],[Eq. unit cost]]),ISBLANK(CatTemplate[[#This Row],[Cons. unit cost]]),ISBLANK(CatTemplate[[#This Row],[Oth. unit cost]])), 0, IF(getUnitEffort =0,1,getUnitEffort) * CatTemplate[[#This Row],[Year13]])</f>
        <v>0</v>
      </c>
      <c r="BZ218" s="29">
        <f>IF(AND(ISBLANK(CatTemplate[[#This Row],[Eq. unit cost]]),ISBLANK(CatTemplate[[#This Row],[Cons. unit cost]]),ISBLANK(CatTemplate[[#This Row],[Oth. unit cost]])), 0, IF(getUnitEffort =0,1,getUnitEffort) * CatTemplate[[#This Row],[Year14]])</f>
        <v>0</v>
      </c>
      <c r="CA218" s="29">
        <f>IF(AND(ISBLANK(CatTemplate[[#This Row],[Eq. unit cost]]),ISBLANK(CatTemplate[[#This Row],[Cons. unit cost]]),ISBLANK(CatTemplate[[#This Row],[Oth. unit cost]])), 0, IF(getUnitEffort =0,1,getUnitEffort) * CatTemplate[[#This Row],[Year15]])</f>
        <v>0</v>
      </c>
      <c r="CB218" s="29">
        <f>IF(AND(ISBLANK(CatTemplate[[#This Row],[Eq. unit cost]]),ISBLANK(CatTemplate[[#This Row],[Cons. unit cost]]),ISBLANK(CatTemplate[[#This Row],[Oth. unit cost]])), 0, IF(getUnitEffort =0,1,getUnitEffort) * CatTemplate[[#This Row],[Year16]])</f>
        <v>0</v>
      </c>
      <c r="CC218" s="29">
        <f>IF(AND(ISBLANK(CatTemplate[[#This Row],[Eq. unit cost]]),ISBLANK(CatTemplate[[#This Row],[Cons. unit cost]]),ISBLANK(CatTemplate[[#This Row],[Oth. unit cost]])), 0, IF(getUnitEffort =0,1,getUnitEffort) * CatTemplate[[#This Row],[Year17]])</f>
        <v>0</v>
      </c>
      <c r="CD218" s="29">
        <f>IF(AND(ISBLANK(CatTemplate[[#This Row],[Eq. unit cost]]),ISBLANK(CatTemplate[[#This Row],[Cons. unit cost]]),ISBLANK(CatTemplate[[#This Row],[Oth. unit cost]])), 0, IF(getUnitEffort =0,1,getUnitEffort) * CatTemplate[[#This Row],[Year18]])</f>
        <v>0</v>
      </c>
      <c r="CE218" s="29">
        <f>IF(AND(ISBLANK(CatTemplate[[#This Row],[Eq. unit cost]]),ISBLANK(CatTemplate[[#This Row],[Cons. unit cost]]),ISBLANK(CatTemplate[[#This Row],[Oth. unit cost]])), 0, IF(getUnitEffort =0,1,getUnitEffort) * CatTemplate[[#This Row],[Year19]])</f>
        <v>0</v>
      </c>
      <c r="CF218" s="29">
        <f>IF(AND(ISBLANK(CatTemplate[[#This Row],[Eq. unit cost]]),ISBLANK(CatTemplate[[#This Row],[Cons. unit cost]]),ISBLANK(CatTemplate[[#This Row],[Oth. unit cost]])), 0, IF(getUnitEffort =0,1,getUnitEffort) * CatTemplate[[#This Row],[Year20]])</f>
        <v>0</v>
      </c>
      <c r="CG218" s="45">
        <f>SUM(CatTemplate[[#This Row],[Q1]:[Q20]])</f>
        <v>0</v>
      </c>
      <c r="CH218" s="29">
        <f>IF(ISBLANK(CatTemplate[[#This Row],[St. unit effort]]),0,(CatTemplate[[#This Row],[St. unit effort]] * CatTemplate[[#This Row],[Year1]]))</f>
        <v>0</v>
      </c>
      <c r="CI218" s="29">
        <f>IF(ISBLANK(CatTemplate[[#This Row],[St. unit effort]]),0,(CatTemplate[[#This Row],[St. unit effort]] * CatTemplate[[#This Row],[Year2]]))</f>
        <v>0</v>
      </c>
      <c r="CJ218" s="29">
        <f>IF(ISBLANK(CatTemplate[[#This Row],[St. unit effort]]),0,(CatTemplate[[#This Row],[St. unit effort]] * CatTemplate[[#This Row],[Year3]]))</f>
        <v>0</v>
      </c>
      <c r="CK218" s="29">
        <f>IF(ISBLANK(CatTemplate[[#This Row],[St. unit effort]]),0,(CatTemplate[[#This Row],[St. unit effort]] * CatTemplate[[#This Row],[Year4]]))</f>
        <v>0</v>
      </c>
      <c r="CL218" s="29">
        <f>IF(ISBLANK(CatTemplate[[#This Row],[St. unit effort]]),0,(CatTemplate[[#This Row],[St. unit effort]] * CatTemplate[[#This Row],[Year5]]))</f>
        <v>0</v>
      </c>
      <c r="CM218" s="29">
        <f>IF(ISBLANK(CatTemplate[[#This Row],[St. unit effort]]),0,(CatTemplate[[#This Row],[St. unit effort]] * CatTemplate[[#This Row],[Year6]]))</f>
        <v>0</v>
      </c>
      <c r="CN218" s="29">
        <f>IF(ISBLANK(CatTemplate[[#This Row],[St. unit effort]]),0,(CatTemplate[[#This Row],[St. unit effort]] * CatTemplate[[#This Row],[Year7]]))</f>
        <v>0</v>
      </c>
      <c r="CO218" s="29">
        <f>IF(ISBLANK(CatTemplate[[#This Row],[St. unit effort]]),0,(CatTemplate[[#This Row],[St. unit effort]] * CatTemplate[[#This Row],[Year8]]))</f>
        <v>0</v>
      </c>
      <c r="CP218" s="29">
        <f>IF(ISBLANK(CatTemplate[[#This Row],[St. unit effort]]),0,(CatTemplate[[#This Row],[St. unit effort]] * CatTemplate[[#This Row],[Year9]]))</f>
        <v>0</v>
      </c>
      <c r="CQ218" s="29">
        <f>IF(ISBLANK(CatTemplate[[#This Row],[St. unit effort]]),0,(CatTemplate[[#This Row],[St. unit effort]] * CatTemplate[[#This Row],[Year10]]))</f>
        <v>0</v>
      </c>
      <c r="CR218" s="29">
        <f>IF(ISBLANK(CatTemplate[[#This Row],[St. unit effort]]),0,(CatTemplate[[#This Row],[St. unit effort]] * CatTemplate[[#This Row],[Year11]]))</f>
        <v>0</v>
      </c>
      <c r="CS218" s="29">
        <f>IF(ISBLANK(CatTemplate[[#This Row],[St. unit effort]]),0,(CatTemplate[[#This Row],[St. unit effort]] * CatTemplate[[#This Row],[Year12]]))</f>
        <v>0</v>
      </c>
      <c r="CT218" s="29">
        <f>IF(ISBLANK(CatTemplate[[#This Row],[St. unit effort]]),0,(CatTemplate[[#This Row],[St. unit effort]] * CatTemplate[[#This Row],[Year13]]))</f>
        <v>0</v>
      </c>
      <c r="CU218" s="29">
        <f>IF(ISBLANK(CatTemplate[[#This Row],[St. unit effort]]),0,(CatTemplate[[#This Row],[St. unit effort]] * CatTemplate[[#This Row],[Year14]]))</f>
        <v>0</v>
      </c>
      <c r="CV218" s="29">
        <f>IF(ISBLANK(CatTemplate[[#This Row],[St. unit effort]]),0,(CatTemplate[[#This Row],[St. unit effort]] * CatTemplate[[#This Row],[Year15]]))</f>
        <v>0</v>
      </c>
      <c r="CW218" s="29">
        <f>IF(ISBLANK(CatTemplate[[#This Row],[St. unit effort]]),0,(CatTemplate[[#This Row],[St. unit effort]] * CatTemplate[[#This Row],[Year16]]))</f>
        <v>0</v>
      </c>
      <c r="CX218" s="29">
        <f>IF(ISBLANK(CatTemplate[[#This Row],[St. unit effort]]),0,(CatTemplate[[#This Row],[St. unit effort]] * CatTemplate[[#This Row],[Year17]]))</f>
        <v>0</v>
      </c>
      <c r="CY218" s="29">
        <f>IF(ISBLANK(CatTemplate[[#This Row],[St. unit effort]]),0,(CatTemplate[[#This Row],[St. unit effort]] * CatTemplate[[#This Row],[Year18]]))</f>
        <v>0</v>
      </c>
      <c r="CZ218" s="29">
        <f>IF(ISBLANK(CatTemplate[[#This Row],[St. unit effort]]),0,(CatTemplate[[#This Row],[St. unit effort]] * CatTemplate[[#This Row],[Year19]]))</f>
        <v>0</v>
      </c>
      <c r="DA218" s="29">
        <f>IF(ISBLANK(CatTemplate[[#This Row],[St. unit effort]]),0,(CatTemplate[[#This Row],[St. unit effort]] * CatTemplate[[#This Row],[Year20]]))</f>
        <v>0</v>
      </c>
      <c r="DB218" s="57">
        <f>IF(ISBLANK(CatTemplate[[#This Row],[St. unit effort]]),0,(CatTemplate[[#This Row],[St. unit effort]] * CatTemplate[[#This Row],[Year1]])*8/ParRatePM)</f>
        <v>0</v>
      </c>
      <c r="DC218" s="57">
        <f>IF(ISBLANK(CatTemplate[[#This Row],[St. unit effort]]),0,(CatTemplate[[#This Row],[St. unit effort]] * CatTemplate[[#This Row],[Year2]])*8/ParRatePM)</f>
        <v>0</v>
      </c>
      <c r="DD218" s="57">
        <f>IF(ISBLANK(CatTemplate[[#This Row],[St. unit effort]]),0,(CatTemplate[[#This Row],[St. unit effort]] * CatTemplate[[#This Row],[Year3]])*8/ParRatePM)</f>
        <v>0</v>
      </c>
      <c r="DE218" s="57">
        <f>IF(ISBLANK(CatTemplate[[#This Row],[St. unit effort]]),0,(CatTemplate[[#This Row],[St. unit effort]] * CatTemplate[[#This Row],[Year4]])*8/ParRatePM)</f>
        <v>0</v>
      </c>
      <c r="DF218" s="57">
        <f>IF(ISBLANK(CatTemplate[[#This Row],[St. unit effort]]),0,(CatTemplate[[#This Row],[St. unit effort]] * CatTemplate[[#This Row],[Year5]])*8/ParRatePM)</f>
        <v>0</v>
      </c>
      <c r="DG218" s="57">
        <f>IF(ISBLANK(CatTemplate[[#This Row],[St. unit effort]]),0,(CatTemplate[[#This Row],[St. unit effort]] * CatTemplate[[#This Row],[Year6]])*8/ParRatePM)</f>
        <v>0</v>
      </c>
      <c r="DH218" s="57">
        <f>IF(ISBLANK(CatTemplate[[#This Row],[St. unit effort]]),0,(CatTemplate[[#This Row],[St. unit effort]] * CatTemplate[[#This Row],[Year7]])*8/ParRatePM)</f>
        <v>0</v>
      </c>
      <c r="DI218" s="57">
        <f>IF(ISBLANK(CatTemplate[[#This Row],[St. unit effort]]),0,(CatTemplate[[#This Row],[St. unit effort]] * CatTemplate[[#This Row],[Year8]])*8/ParRatePM)</f>
        <v>0</v>
      </c>
      <c r="DJ218" s="57">
        <f>IF(ISBLANK(CatTemplate[[#This Row],[St. unit effort]]),0,(CatTemplate[[#This Row],[St. unit effort]] * CatTemplate[[#This Row],[Year9]])*8/ParRatePM)</f>
        <v>0</v>
      </c>
      <c r="DK218" s="57">
        <f>IF(ISBLANK(CatTemplate[[#This Row],[St. unit effort]]),0,(CatTemplate[[#This Row],[St. unit effort]] * CatTemplate[[#This Row],[Year10]])*8/ParRatePM)</f>
        <v>0</v>
      </c>
      <c r="DL218" s="57">
        <f>IF(ISBLANK(CatTemplate[[#This Row],[St. unit effort]]),0,(CatTemplate[[#This Row],[St. unit effort]] * CatTemplate[[#This Row],[Year11]])*8/ParRatePM)</f>
        <v>0</v>
      </c>
      <c r="DM218" s="57">
        <f>IF(ISBLANK(CatTemplate[[#This Row],[St. unit effort]]),0,(CatTemplate[[#This Row],[St. unit effort]] * CatTemplate[[#This Row],[Year12]])*8/ParRatePM)</f>
        <v>0</v>
      </c>
      <c r="DN218" s="57">
        <f>IF(ISBLANK(CatTemplate[[#This Row],[St. unit effort]]),0,(CatTemplate[[#This Row],[St. unit effort]] * CatTemplate[[#This Row],[Year13]])*8/ParRatePM)</f>
        <v>0</v>
      </c>
      <c r="DO218" s="57">
        <f>IF(ISBLANK(CatTemplate[[#This Row],[St. unit effort]]),0,(CatTemplate[[#This Row],[St. unit effort]] * CatTemplate[[#This Row],[Year14]])*8/ParRatePM)</f>
        <v>0</v>
      </c>
      <c r="DP218" s="57">
        <f>IF(ISBLANK(CatTemplate[[#This Row],[St. unit effort]]),0,(CatTemplate[[#This Row],[St. unit effort]] * CatTemplate[[#This Row],[Year15]])*8/ParRatePM)</f>
        <v>0</v>
      </c>
      <c r="DQ218" s="57">
        <f>IF(ISBLANK(CatTemplate[[#This Row],[St. unit effort]]),0,(CatTemplate[[#This Row],[St. unit effort]] * CatTemplate[[#This Row],[Year16]])*8/ParRatePM)</f>
        <v>0</v>
      </c>
      <c r="DR218" s="57">
        <f>IF(ISBLANK(CatTemplate[[#This Row],[St. unit effort]]),0,(CatTemplate[[#This Row],[St. unit effort]] * CatTemplate[[#This Row],[Year17]])*8/ParRatePM)</f>
        <v>0</v>
      </c>
      <c r="DS218" s="57">
        <f>IF(ISBLANK(CatTemplate[[#This Row],[St. unit effort]]),0,(CatTemplate[[#This Row],[St. unit effort]] * CatTemplate[[#This Row],[Year18]])*8/ParRatePM)</f>
        <v>0</v>
      </c>
      <c r="DT218" s="57">
        <f>IF(ISBLANK(CatTemplate[[#This Row],[St. unit effort]]),0,(CatTemplate[[#This Row],[St. unit effort]] * CatTemplate[[#This Row],[Year19]])*8/ParRatePM)</f>
        <v>0</v>
      </c>
      <c r="DU218" s="57">
        <f>IF(ISBLANK(CatTemplate[[#This Row],[St. unit effort]]),0,(CatTemplate[[#This Row],[St. unit effort]] * CatTemplate[[#This Row],[Year20]])*8/ParRatePM)</f>
        <v>0</v>
      </c>
      <c r="DV218" s="54">
        <f>SUM(CatTemplate[[#This Row],[PM1]:[PM20]])</f>
        <v>0</v>
      </c>
      <c r="DW218" s="56">
        <f t="shared" si="79"/>
        <v>0</v>
      </c>
      <c r="DX218" s="56">
        <f t="shared" si="79"/>
        <v>0</v>
      </c>
      <c r="DY218" s="56">
        <f t="shared" si="79"/>
        <v>0</v>
      </c>
      <c r="DZ218" s="56">
        <f t="shared" si="79"/>
        <v>0</v>
      </c>
      <c r="EA218" s="56">
        <f t="shared" si="79"/>
        <v>0</v>
      </c>
      <c r="EB218" s="56">
        <f t="shared" si="79"/>
        <v>0</v>
      </c>
      <c r="EC218" s="56">
        <f t="shared" si="79"/>
        <v>0</v>
      </c>
      <c r="ED218" s="56">
        <f t="shared" si="79"/>
        <v>0</v>
      </c>
      <c r="EE218" s="56">
        <f t="shared" si="79"/>
        <v>0</v>
      </c>
      <c r="EF218" s="56">
        <f t="shared" si="79"/>
        <v>0</v>
      </c>
      <c r="EG218" s="56">
        <f t="shared" si="79"/>
        <v>0</v>
      </c>
      <c r="EH218" s="56">
        <f t="shared" si="79"/>
        <v>0</v>
      </c>
      <c r="EI218" s="56">
        <f t="shared" si="79"/>
        <v>0</v>
      </c>
      <c r="EJ218" s="56">
        <f t="shared" si="79"/>
        <v>0</v>
      </c>
      <c r="EK218" s="56">
        <f t="shared" si="79"/>
        <v>0</v>
      </c>
      <c r="EL218" s="56">
        <f t="shared" si="79"/>
        <v>0</v>
      </c>
      <c r="EM218" s="56">
        <f t="shared" si="77"/>
        <v>0</v>
      </c>
      <c r="EN218" s="56">
        <f t="shared" si="77"/>
        <v>0</v>
      </c>
      <c r="EO218" s="56">
        <f t="shared" si="77"/>
        <v>0</v>
      </c>
      <c r="EP218" s="56">
        <f t="shared" si="77"/>
        <v>0</v>
      </c>
      <c r="EQ218" s="30">
        <f>CatTemplate[[#This Row],[Eq. unit cost]] * CatTemplate[[#This Row],[Eq. quantity]]</f>
        <v>0</v>
      </c>
      <c r="ER218" s="30">
        <f>CatTemplate[[#This Row],[Cons. unit cost]] *CatTemplate[[#This Row],[Cons. quantity]]</f>
        <v>0</v>
      </c>
      <c r="ES218" s="30">
        <f>CatTemplate[[#This Row],[Oth. unit cost]] *CatTemplate[[#This Row],[Oth. quantity]]</f>
        <v>0</v>
      </c>
      <c r="ET218" s="55">
        <f>SUM(CatTemplate[[#This Row],[CO1]:[CO20]])</f>
        <v>0</v>
      </c>
      <c r="EU218" s="56">
        <f t="shared" si="80"/>
        <v>0</v>
      </c>
      <c r="EV218" s="56">
        <f t="shared" si="80"/>
        <v>0</v>
      </c>
      <c r="EW218" s="56">
        <f t="shared" si="80"/>
        <v>0</v>
      </c>
      <c r="EX218" s="56">
        <f t="shared" si="80"/>
        <v>0</v>
      </c>
      <c r="EY218" s="56">
        <f t="shared" si="80"/>
        <v>0</v>
      </c>
      <c r="EZ218" s="56">
        <f t="shared" si="80"/>
        <v>0</v>
      </c>
      <c r="FA218" s="56">
        <f t="shared" si="80"/>
        <v>0</v>
      </c>
      <c r="FB218" s="56">
        <f t="shared" si="80"/>
        <v>0</v>
      </c>
      <c r="FC218" s="56">
        <f t="shared" si="80"/>
        <v>0</v>
      </c>
      <c r="FD218" s="56">
        <f t="shared" si="80"/>
        <v>0</v>
      </c>
      <c r="FE218" s="56">
        <f t="shared" si="80"/>
        <v>0</v>
      </c>
      <c r="FF218" s="56">
        <f t="shared" si="80"/>
        <v>0</v>
      </c>
      <c r="FG218" s="56">
        <f t="shared" si="80"/>
        <v>0</v>
      </c>
      <c r="FH218" s="56">
        <f t="shared" si="80"/>
        <v>0</v>
      </c>
      <c r="FI218" s="56">
        <f t="shared" si="80"/>
        <v>0</v>
      </c>
      <c r="FJ218" s="56">
        <f t="shared" si="80"/>
        <v>0</v>
      </c>
      <c r="FK218" s="56">
        <f t="shared" si="78"/>
        <v>0</v>
      </c>
      <c r="FL218" s="56">
        <f t="shared" si="78"/>
        <v>0</v>
      </c>
      <c r="FM218" s="56">
        <f t="shared" si="78"/>
        <v>0</v>
      </c>
      <c r="FN218" s="56">
        <f t="shared" si="78"/>
        <v>0</v>
      </c>
      <c r="FO218" s="58">
        <f>SUM(CatTemplate[[#This Row],[CS1]:[CS20]])</f>
        <v>0</v>
      </c>
      <c r="FP218" s="59">
        <f>CatTemplate[[#This Row],[Total Oth. cost]]+CatTemplate[[#This Row],[Total St. Cost]]</f>
        <v>0</v>
      </c>
      <c r="FQ218" s="33" t="e">
        <f t="shared" si="71"/>
        <v>#VALUE!</v>
      </c>
      <c r="FR218" s="33" t="e">
        <f t="shared" si="72"/>
        <v>#VALUE!</v>
      </c>
      <c r="FS218" s="30" t="e">
        <f>(CatTemplate[[#This Row],[CO1]] + CatTemplate[[#This Row],[CS1]]) * (1 + getRateOHFinal) * getRateMarkupFinal</f>
        <v>#VALUE!</v>
      </c>
      <c r="FT218" s="30" t="e">
        <f>(CatTemplate[[#This Row],[CO2]] + CatTemplate[[#This Row],[CS2]]) * (1 + getRateOHFinal) * getRateMarkupFinal</f>
        <v>#VALUE!</v>
      </c>
      <c r="FU218" s="30" t="e">
        <f>(CatTemplate[[#This Row],[CO3]] + CatTemplate[[#This Row],[CS3]]) * (1 + getRateOHFinal) * getRateMarkupFinal</f>
        <v>#VALUE!</v>
      </c>
      <c r="FV218" s="30" t="e">
        <f>(CatTemplate[[#This Row],[CO4]] + CatTemplate[[#This Row],[CS4]]) * (1 + getRateOHFinal) * getRateMarkupFinal</f>
        <v>#VALUE!</v>
      </c>
      <c r="FW218" s="30" t="e">
        <f>(CatTemplate[[#This Row],[CO5]] + CatTemplate[[#This Row],[CS5]]) * (1 + getRateOHFinal) * getRateMarkupFinal</f>
        <v>#VALUE!</v>
      </c>
      <c r="FX218" s="30" t="e">
        <f>(CatTemplate[[#This Row],[CO6]] + CatTemplate[[#This Row],[CS6]]) * (1 + getRateOHFinal) * getRateMarkupFinal</f>
        <v>#VALUE!</v>
      </c>
      <c r="FY218" s="30" t="e">
        <f>(CatTemplate[[#This Row],[CO7]] + CatTemplate[[#This Row],[CS7]]) * (1 + getRateOHFinal) * getRateMarkupFinal</f>
        <v>#VALUE!</v>
      </c>
      <c r="FZ218" s="30" t="e">
        <f>(CatTemplate[[#This Row],[CO8]] + CatTemplate[[#This Row],[CS8]]) * (1 + getRateOHFinal) * getRateMarkupFinal</f>
        <v>#VALUE!</v>
      </c>
      <c r="GA218" s="30" t="e">
        <f>(CatTemplate[[#This Row],[CO9]] + CatTemplate[[#This Row],[CS9]]) * (1 + getRateOHFinal) * getRateMarkupFinal</f>
        <v>#VALUE!</v>
      </c>
      <c r="GB218" s="30" t="e">
        <f>(CatTemplate[[#This Row],[CO10]] + CatTemplate[[#This Row],[CS10]]) * (1 + getRateOHFinal) * getRateMarkupFinal</f>
        <v>#VALUE!</v>
      </c>
      <c r="GC218" s="30" t="e">
        <f>(CatTemplate[[#This Row],[CO11]] + CatTemplate[[#This Row],[CS11]]) * (1 + getRateOHFinal) * getRateMarkupFinal</f>
        <v>#VALUE!</v>
      </c>
      <c r="GD218" s="30" t="e">
        <f>(CatTemplate[[#This Row],[CO12]] + CatTemplate[[#This Row],[CS12]]) * (1 + getRateOHFinal) * getRateMarkupFinal</f>
        <v>#VALUE!</v>
      </c>
      <c r="GE218" s="30" t="e">
        <f>(CatTemplate[[#This Row],[CO13]] + CatTemplate[[#This Row],[CS13]]) * (1 + getRateOHFinal) * getRateMarkupFinal</f>
        <v>#VALUE!</v>
      </c>
      <c r="GF218" s="30" t="e">
        <f>(CatTemplate[[#This Row],[CO14]] + CatTemplate[[#This Row],[CS14]]) * (1 + getRateOHFinal) * getRateMarkupFinal</f>
        <v>#VALUE!</v>
      </c>
      <c r="GG218" s="30" t="e">
        <f>(CatTemplate[[#This Row],[CO15]] + CatTemplate[[#This Row],[CS15]]) * (1 + getRateOHFinal) * getRateMarkupFinal</f>
        <v>#VALUE!</v>
      </c>
      <c r="GH218" s="30" t="e">
        <f>(CatTemplate[[#This Row],[CO16]] + CatTemplate[[#This Row],[CS16]]) * (1 + getRateOHFinal) * getRateMarkupFinal</f>
        <v>#VALUE!</v>
      </c>
      <c r="GI218" s="30" t="e">
        <f>(CatTemplate[[#This Row],[CO17]] + CatTemplate[[#This Row],[CS17]]) * (1 + getRateOHFinal) * getRateMarkupFinal</f>
        <v>#VALUE!</v>
      </c>
      <c r="GJ218" s="30" t="e">
        <f>(CatTemplate[[#This Row],[CO18]] + CatTemplate[[#This Row],[CS18]]) * (1 + getRateOHFinal) * getRateMarkupFinal</f>
        <v>#VALUE!</v>
      </c>
      <c r="GK218" s="30" t="e">
        <f>(CatTemplate[[#This Row],[CO19]] + CatTemplate[[#This Row],[CS19]]) * (1 + getRateOHFinal) * getRateMarkupFinal</f>
        <v>#VALUE!</v>
      </c>
      <c r="GL218" s="30" t="e">
        <f>(CatTemplate[[#This Row],[CO20]] + CatTemplate[[#This Row],[CS20]]) * (1 + getRateOHFinal) * getRateMarkupFinal</f>
        <v>#VALUE!</v>
      </c>
      <c r="GM218" s="30" t="e">
        <f t="shared" si="73"/>
        <v>#VALUE!</v>
      </c>
      <c r="GN218" s="30" t="e">
        <f t="shared" si="74"/>
        <v>#VALUE!</v>
      </c>
      <c r="GO218" s="30" t="e">
        <f t="shared" si="75"/>
        <v>#VALUE!</v>
      </c>
      <c r="GP218" s="30" t="e">
        <f t="shared" si="76"/>
        <v>#VALUE!</v>
      </c>
      <c r="GQ218" s="30" t="e">
        <f>(CatTemplate[[#This Row],[CO1]]+CatTemplate[[#This Row],[CS1]]) * (1+ getRateOHFinal) * (1 + getRateMarkupFinal)</f>
        <v>#VALUE!</v>
      </c>
      <c r="GR218" s="30" t="e">
        <f>(CatTemplate[[#This Row],[CO2]]+CatTemplate[[#This Row],[CS2]]) * (1+ getRateOHFinal) * (1 + getRateMarkupFinal)</f>
        <v>#VALUE!</v>
      </c>
      <c r="GS218" s="30" t="e">
        <f>(CatTemplate[[#This Row],[CO3]]+CatTemplate[[#This Row],[CS3]]) * (1+ getRateOHFinal) * (1 + getRateMarkupFinal)</f>
        <v>#VALUE!</v>
      </c>
      <c r="GT218" s="30" t="e">
        <f>(CatTemplate[[#This Row],[CO4]]+CatTemplate[[#This Row],[CS4]]) * (1+ getRateOHFinal) * (1 + getRateMarkupFinal)</f>
        <v>#VALUE!</v>
      </c>
      <c r="GU218" s="30" t="e">
        <f>(CatTemplate[[#This Row],[CO5]]+CatTemplate[[#This Row],[CS5]]) * (1+ getRateOHFinal) * (1 + getRateMarkupFinal)</f>
        <v>#VALUE!</v>
      </c>
      <c r="GV218" s="30" t="e">
        <f>(CatTemplate[[#This Row],[CO6]]+CatTemplate[[#This Row],[CS6]]) * (1+ getRateOHFinal) * (1 + getRateMarkupFinal)</f>
        <v>#VALUE!</v>
      </c>
      <c r="GW218" s="30" t="e">
        <f>(CatTemplate[[#This Row],[CO7]]+CatTemplate[[#This Row],[CS7]]) * (1+ getRateOHFinal) * (1 + getRateMarkupFinal)</f>
        <v>#VALUE!</v>
      </c>
      <c r="GX218" s="30" t="e">
        <f>(CatTemplate[[#This Row],[CO8]]+CatTemplate[[#This Row],[CS8]]) * (1+ getRateOHFinal) * (1 + getRateMarkupFinal)</f>
        <v>#VALUE!</v>
      </c>
      <c r="GY218" s="30" t="e">
        <f>(CatTemplate[[#This Row],[CO9]]+CatTemplate[[#This Row],[CS9]]) * (1+ getRateOHFinal) * (1 + getRateMarkupFinal)</f>
        <v>#VALUE!</v>
      </c>
      <c r="GZ218" s="30" t="e">
        <f>(CatTemplate[[#This Row],[CO10]]+CatTemplate[[#This Row],[CS10]]) * (1+ getRateOHFinal) * (1 + getRateMarkupFinal)</f>
        <v>#VALUE!</v>
      </c>
      <c r="HA218" s="30" t="e">
        <f>(CatTemplate[[#This Row],[CO11]]+CatTemplate[[#This Row],[CS11]]) * (1+ getRateOHFinal) * (1 + getRateMarkupFinal)</f>
        <v>#VALUE!</v>
      </c>
      <c r="HB218" s="30" t="e">
        <f>(CatTemplate[[#This Row],[CO12]]+CatTemplate[[#This Row],[CS12]]) * (1+ getRateOHFinal) * (1 + getRateMarkupFinal)</f>
        <v>#VALUE!</v>
      </c>
      <c r="HC218" s="30" t="e">
        <f>(CatTemplate[[#This Row],[CO13]]+CatTemplate[[#This Row],[CS13]]) * (1+ getRateOHFinal) * (1 + getRateMarkupFinal)</f>
        <v>#VALUE!</v>
      </c>
      <c r="HD218" s="30" t="e">
        <f>(CatTemplate[[#This Row],[CO14]]+CatTemplate[[#This Row],[CS14]]) * (1+ getRateOHFinal) * (1 + getRateMarkupFinal)</f>
        <v>#VALUE!</v>
      </c>
      <c r="HE218" s="30" t="e">
        <f>(CatTemplate[[#This Row],[CO15]]+CatTemplate[[#This Row],[CS15]]) * (1+ getRateOHFinal) * (1 + getRateMarkupFinal)</f>
        <v>#VALUE!</v>
      </c>
      <c r="HF218" s="30" t="e">
        <f>(CatTemplate[[#This Row],[CO16]]+CatTemplate[[#This Row],[CS16]]) * (1+ getRateOHFinal) * (1 + getRateMarkupFinal)</f>
        <v>#VALUE!</v>
      </c>
      <c r="HG218" s="30" t="e">
        <f>(CatTemplate[[#This Row],[CO17]]+CatTemplate[[#This Row],[CS17]]) * (1+ getRateOHFinal) * (1 + getRateMarkupFinal)</f>
        <v>#VALUE!</v>
      </c>
      <c r="HH218" s="30" t="e">
        <f>(CatTemplate[[#This Row],[CO18]]+CatTemplate[[#This Row],[CS18]]) * (1+ getRateOHFinal) * (1 + getRateMarkupFinal)</f>
        <v>#VALUE!</v>
      </c>
      <c r="HI218" s="30" t="e">
        <f>(CatTemplate[[#This Row],[CO19]]+CatTemplate[[#This Row],[CS19]]) * (1+ getRateOHFinal) * (1 + getRateMarkupFinal)</f>
        <v>#VALUE!</v>
      </c>
      <c r="HJ218" s="30" t="e">
        <f>(CatTemplate[[#This Row],[CO20]]+CatTemplate[[#This Row],[CS20]]) * (1+ getRateOHFinal) * (1 + getRateMarkupFinal)</f>
        <v>#VALUE!</v>
      </c>
      <c r="HK218" s="39" t="e">
        <f>CatTemplate[[#This Row],[Total cost]]+CatTemplate[[#This Row],[OH Amount]]+CatTemplate[[#This Row],[Markup]]</f>
        <v>#VALUE!</v>
      </c>
      <c r="HL218" s="63">
        <f>IF(CatTemplate[[#This Row],[Units]]="Days",CatTemplate[[#This Row],[Project quantity]]*CatTemplate[[#This Row],[St. unit effort]],CatTemplate[[#This Row],[Project quantity]])</f>
        <v>0</v>
      </c>
      <c r="HM218" s="287">
        <f>IFERROR(CatTemplate[[#This Row],[Total Price]]/(CatTemplate[[#This Row],[Final Quantity]]),0)</f>
        <v>0</v>
      </c>
      <c r="HN218" s="261"/>
    </row>
    <row r="219" spans="2:222" ht="76.5" x14ac:dyDescent="0.2">
      <c r="B219" s="9" t="s">
        <v>84</v>
      </c>
      <c r="C219" s="23">
        <v>6</v>
      </c>
      <c r="D219" s="10" t="s">
        <v>179</v>
      </c>
      <c r="E219" s="25">
        <v>1</v>
      </c>
      <c r="F219" s="19" t="s">
        <v>103</v>
      </c>
      <c r="G219" s="27">
        <v>8</v>
      </c>
      <c r="H219" s="18" t="s">
        <v>495</v>
      </c>
      <c r="I219" s="18"/>
      <c r="J219" s="15" t="s">
        <v>254</v>
      </c>
      <c r="K219" s="15"/>
      <c r="L219" s="15" t="s">
        <v>489</v>
      </c>
      <c r="M219" s="15" t="s">
        <v>207</v>
      </c>
      <c r="N219" s="15" t="s">
        <v>858</v>
      </c>
      <c r="O219" s="320"/>
      <c r="P219" s="71"/>
      <c r="Q219" s="108"/>
      <c r="R219" s="73"/>
      <c r="S219" s="97"/>
      <c r="T219" s="100">
        <f>getEqUnitCost</f>
        <v>0</v>
      </c>
      <c r="U219" s="73">
        <f>getEqUnitEffort</f>
        <v>0</v>
      </c>
      <c r="V219" s="101">
        <f>getEqQuantity</f>
        <v>0</v>
      </c>
      <c r="W219" s="320"/>
      <c r="X219" s="100">
        <f>getConsUnitCost</f>
        <v>0</v>
      </c>
      <c r="Y219" s="73">
        <f>getConsUnitEffort</f>
        <v>0</v>
      </c>
      <c r="Z219" s="14">
        <f>getConsQuantity</f>
        <v>0</v>
      </c>
      <c r="AA219" s="320"/>
      <c r="AB219" s="72"/>
      <c r="AC219" s="112"/>
      <c r="AD219" s="14">
        <f>getOthQuantity</f>
        <v>0</v>
      </c>
      <c r="AE219" s="320"/>
      <c r="AF219" s="28" t="str">
        <f>IF(ISBLANK(CatTemplate[[#This Row],[Resource type]]),"",CatTemplate[[#This Row],[Resource type]])</f>
        <v>BioRef Operator</v>
      </c>
      <c r="AG219" s="242">
        <f>getStaffUnitCost</f>
        <v>402.98497611162429</v>
      </c>
      <c r="AH219" s="113">
        <f>getStaffUnitEffort</f>
        <v>0</v>
      </c>
      <c r="AI219" s="40">
        <f>getStaffQuantity</f>
        <v>0</v>
      </c>
      <c r="AJ219" s="41">
        <f>CatTemplate[[#This Row],[St. quantity]]*8/ParRatePM</f>
        <v>0</v>
      </c>
      <c r="AK219" s="320"/>
      <c r="AL219" s="53" t="str">
        <f>CatTemplate[[#This Row],[Item type]]</f>
        <v>Samples</v>
      </c>
      <c r="AM219" s="12">
        <f>SUM(CatTemplate[[#This Row],[Year1]:[Year20]])</f>
        <v>0</v>
      </c>
      <c r="AN219" s="52"/>
      <c r="AO219" s="52"/>
      <c r="AP219" s="52"/>
      <c r="AQ219" s="8"/>
      <c r="AR219" s="8"/>
      <c r="AS219" s="8"/>
      <c r="AT219" s="8"/>
      <c r="AU219" s="8"/>
      <c r="AV219" s="8"/>
      <c r="AW219" s="8"/>
      <c r="AX219" s="8"/>
      <c r="AY219" s="8"/>
      <c r="AZ219" s="8"/>
      <c r="BA219" s="8"/>
      <c r="BB219" s="8"/>
      <c r="BC219" s="8"/>
      <c r="BD219" s="8"/>
      <c r="BE219" s="8"/>
      <c r="BF219" s="8"/>
      <c r="BG219" s="36"/>
      <c r="BH219" s="320"/>
      <c r="BI219" s="37" t="str">
        <f>getCostCategory</f>
        <v>06 Operating costs</v>
      </c>
      <c r="BJ219" s="37" t="str">
        <f>getSection</f>
        <v>06 Sample processing</v>
      </c>
      <c r="BK219" s="32" t="str">
        <f>getObject</f>
        <v>Sample processing</v>
      </c>
      <c r="BL219" s="30">
        <f>IFERROR(getUnitCost * IF(CatTemplate[[#This Row],[Cost Category Comp.]]="01 Staff costs", 1,1),0)</f>
        <v>402.98497611162429</v>
      </c>
      <c r="BM219" s="29">
        <f>IF(AND(ISBLANK(CatTemplate[[#This Row],[Eq. unit cost]]),ISBLANK(CatTemplate[[#This Row],[Cons. unit cost]]),ISBLANK(CatTemplate[[#This Row],[Oth. unit cost]])), 0, IF(getUnitEffort =0,1,getUnitEffort) * CatTemplate[[#This Row],[Year1]])</f>
        <v>0</v>
      </c>
      <c r="BN219" s="29">
        <f>IF(AND(ISBLANK(CatTemplate[[#This Row],[Eq. unit cost]]),ISBLANK(CatTemplate[[#This Row],[Cons. unit cost]]),ISBLANK(CatTemplate[[#This Row],[Oth. unit cost]])), 0, IF(getUnitEffort =0,1,getUnitEffort) * CatTemplate[[#This Row],[Year2]])</f>
        <v>0</v>
      </c>
      <c r="BO219" s="29">
        <f>IF(AND(ISBLANK(CatTemplate[[#This Row],[Eq. unit cost]]),ISBLANK(CatTemplate[[#This Row],[Cons. unit cost]]),ISBLANK(CatTemplate[[#This Row],[Oth. unit cost]])), 0, IF(getUnitEffort =0,1,getUnitEffort) * CatTemplate[[#This Row],[Year3]])</f>
        <v>0</v>
      </c>
      <c r="BP219" s="29">
        <f>IF(AND(ISBLANK(CatTemplate[[#This Row],[Eq. unit cost]]),ISBLANK(CatTemplate[[#This Row],[Cons. unit cost]]),ISBLANK(CatTemplate[[#This Row],[Oth. unit cost]])), 0, IF(getUnitEffort =0,1,getUnitEffort) * CatTemplate[[#This Row],[Year4]])</f>
        <v>0</v>
      </c>
      <c r="BQ219" s="29">
        <f>IF(AND(ISBLANK(CatTemplate[[#This Row],[Eq. unit cost]]),ISBLANK(CatTemplate[[#This Row],[Cons. unit cost]]),ISBLANK(CatTemplate[[#This Row],[Oth. unit cost]])), 0, IF(getUnitEffort =0,1,getUnitEffort) * CatTemplate[[#This Row],[Year5]])</f>
        <v>0</v>
      </c>
      <c r="BR219" s="29">
        <f>IF(AND(ISBLANK(CatTemplate[[#This Row],[Eq. unit cost]]),ISBLANK(CatTemplate[[#This Row],[Cons. unit cost]]),ISBLANK(CatTemplate[[#This Row],[Oth. unit cost]])), 0, IF(getUnitEffort =0,1,getUnitEffort) * CatTemplate[[#This Row],[Year6]])</f>
        <v>0</v>
      </c>
      <c r="BS219" s="29">
        <f>IF(AND(ISBLANK(CatTemplate[[#This Row],[Eq. unit cost]]),ISBLANK(CatTemplate[[#This Row],[Cons. unit cost]]),ISBLANK(CatTemplate[[#This Row],[Oth. unit cost]])), 0, IF(getUnitEffort =0,1,getUnitEffort) * CatTemplate[[#This Row],[Year7]])</f>
        <v>0</v>
      </c>
      <c r="BT219" s="29">
        <f>IF(AND(ISBLANK(CatTemplate[[#This Row],[Eq. unit cost]]),ISBLANK(CatTemplate[[#This Row],[Cons. unit cost]]),ISBLANK(CatTemplate[[#This Row],[Oth. unit cost]])), 0, IF(getUnitEffort =0,1,getUnitEffort) * CatTemplate[[#This Row],[Year8]])</f>
        <v>0</v>
      </c>
      <c r="BU219" s="29">
        <f>IF(AND(ISBLANK(CatTemplate[[#This Row],[Eq. unit cost]]),ISBLANK(CatTemplate[[#This Row],[Cons. unit cost]]),ISBLANK(CatTemplate[[#This Row],[Oth. unit cost]])), 0, IF(getUnitEffort =0,1,getUnitEffort) * CatTemplate[[#This Row],[Year9]])</f>
        <v>0</v>
      </c>
      <c r="BV219" s="29">
        <f>IF(AND(ISBLANK(CatTemplate[[#This Row],[Eq. unit cost]]),ISBLANK(CatTemplate[[#This Row],[Cons. unit cost]]),ISBLANK(CatTemplate[[#This Row],[Oth. unit cost]])), 0, IF(getUnitEffort =0,1,getUnitEffort) * CatTemplate[[#This Row],[Year10]])</f>
        <v>0</v>
      </c>
      <c r="BW219" s="29">
        <f>IF(AND(ISBLANK(CatTemplate[[#This Row],[Eq. unit cost]]),ISBLANK(CatTemplate[[#This Row],[Cons. unit cost]]),ISBLANK(CatTemplate[[#This Row],[Oth. unit cost]])), 0, IF(getUnitEffort =0,1,getUnitEffort) * CatTemplate[[#This Row],[Year11]])</f>
        <v>0</v>
      </c>
      <c r="BX219" s="29">
        <f>IF(AND(ISBLANK(CatTemplate[[#This Row],[Eq. unit cost]]),ISBLANK(CatTemplate[[#This Row],[Cons. unit cost]]),ISBLANK(CatTemplate[[#This Row],[Oth. unit cost]])), 0, IF(getUnitEffort =0,1,getUnitEffort) * CatTemplate[[#This Row],[Year12]])</f>
        <v>0</v>
      </c>
      <c r="BY219" s="29">
        <f>IF(AND(ISBLANK(CatTemplate[[#This Row],[Eq. unit cost]]),ISBLANK(CatTemplate[[#This Row],[Cons. unit cost]]),ISBLANK(CatTemplate[[#This Row],[Oth. unit cost]])), 0, IF(getUnitEffort =0,1,getUnitEffort) * CatTemplate[[#This Row],[Year13]])</f>
        <v>0</v>
      </c>
      <c r="BZ219" s="29">
        <f>IF(AND(ISBLANK(CatTemplate[[#This Row],[Eq. unit cost]]),ISBLANK(CatTemplate[[#This Row],[Cons. unit cost]]),ISBLANK(CatTemplate[[#This Row],[Oth. unit cost]])), 0, IF(getUnitEffort =0,1,getUnitEffort) * CatTemplate[[#This Row],[Year14]])</f>
        <v>0</v>
      </c>
      <c r="CA219" s="29">
        <f>IF(AND(ISBLANK(CatTemplate[[#This Row],[Eq. unit cost]]),ISBLANK(CatTemplate[[#This Row],[Cons. unit cost]]),ISBLANK(CatTemplate[[#This Row],[Oth. unit cost]])), 0, IF(getUnitEffort =0,1,getUnitEffort) * CatTemplate[[#This Row],[Year15]])</f>
        <v>0</v>
      </c>
      <c r="CB219" s="29">
        <f>IF(AND(ISBLANK(CatTemplate[[#This Row],[Eq. unit cost]]),ISBLANK(CatTemplate[[#This Row],[Cons. unit cost]]),ISBLANK(CatTemplate[[#This Row],[Oth. unit cost]])), 0, IF(getUnitEffort =0,1,getUnitEffort) * CatTemplate[[#This Row],[Year16]])</f>
        <v>0</v>
      </c>
      <c r="CC219" s="29">
        <f>IF(AND(ISBLANK(CatTemplate[[#This Row],[Eq. unit cost]]),ISBLANK(CatTemplate[[#This Row],[Cons. unit cost]]),ISBLANK(CatTemplate[[#This Row],[Oth. unit cost]])), 0, IF(getUnitEffort =0,1,getUnitEffort) * CatTemplate[[#This Row],[Year17]])</f>
        <v>0</v>
      </c>
      <c r="CD219" s="29">
        <f>IF(AND(ISBLANK(CatTemplate[[#This Row],[Eq. unit cost]]),ISBLANK(CatTemplate[[#This Row],[Cons. unit cost]]),ISBLANK(CatTemplate[[#This Row],[Oth. unit cost]])), 0, IF(getUnitEffort =0,1,getUnitEffort) * CatTemplate[[#This Row],[Year18]])</f>
        <v>0</v>
      </c>
      <c r="CE219" s="29">
        <f>IF(AND(ISBLANK(CatTemplate[[#This Row],[Eq. unit cost]]),ISBLANK(CatTemplate[[#This Row],[Cons. unit cost]]),ISBLANK(CatTemplate[[#This Row],[Oth. unit cost]])), 0, IF(getUnitEffort =0,1,getUnitEffort) * CatTemplate[[#This Row],[Year19]])</f>
        <v>0</v>
      </c>
      <c r="CF219" s="29">
        <f>IF(AND(ISBLANK(CatTemplate[[#This Row],[Eq. unit cost]]),ISBLANK(CatTemplate[[#This Row],[Cons. unit cost]]),ISBLANK(CatTemplate[[#This Row],[Oth. unit cost]])), 0, IF(getUnitEffort =0,1,getUnitEffort) * CatTemplate[[#This Row],[Year20]])</f>
        <v>0</v>
      </c>
      <c r="CG219" s="45">
        <f>SUM(CatTemplate[[#This Row],[Q1]:[Q20]])</f>
        <v>0</v>
      </c>
      <c r="CH219" s="29">
        <f>IF(ISBLANK(CatTemplate[[#This Row],[St. unit effort]]),0,(CatTemplate[[#This Row],[St. unit effort]] * CatTemplate[[#This Row],[Year1]]))</f>
        <v>0</v>
      </c>
      <c r="CI219" s="29">
        <f>IF(ISBLANK(CatTemplate[[#This Row],[St. unit effort]]),0,(CatTemplate[[#This Row],[St. unit effort]] * CatTemplate[[#This Row],[Year2]]))</f>
        <v>0</v>
      </c>
      <c r="CJ219" s="29">
        <f>IF(ISBLANK(CatTemplate[[#This Row],[St. unit effort]]),0,(CatTemplate[[#This Row],[St. unit effort]] * CatTemplate[[#This Row],[Year3]]))</f>
        <v>0</v>
      </c>
      <c r="CK219" s="29">
        <f>IF(ISBLANK(CatTemplate[[#This Row],[St. unit effort]]),0,(CatTemplate[[#This Row],[St. unit effort]] * CatTemplate[[#This Row],[Year4]]))</f>
        <v>0</v>
      </c>
      <c r="CL219" s="29">
        <f>IF(ISBLANK(CatTemplate[[#This Row],[St. unit effort]]),0,(CatTemplate[[#This Row],[St. unit effort]] * CatTemplate[[#This Row],[Year5]]))</f>
        <v>0</v>
      </c>
      <c r="CM219" s="29">
        <f>IF(ISBLANK(CatTemplate[[#This Row],[St. unit effort]]),0,(CatTemplate[[#This Row],[St. unit effort]] * CatTemplate[[#This Row],[Year6]]))</f>
        <v>0</v>
      </c>
      <c r="CN219" s="29">
        <f>IF(ISBLANK(CatTemplate[[#This Row],[St. unit effort]]),0,(CatTemplate[[#This Row],[St. unit effort]] * CatTemplate[[#This Row],[Year7]]))</f>
        <v>0</v>
      </c>
      <c r="CO219" s="29">
        <f>IF(ISBLANK(CatTemplate[[#This Row],[St. unit effort]]),0,(CatTemplate[[#This Row],[St. unit effort]] * CatTemplate[[#This Row],[Year8]]))</f>
        <v>0</v>
      </c>
      <c r="CP219" s="29">
        <f>IF(ISBLANK(CatTemplate[[#This Row],[St. unit effort]]),0,(CatTemplate[[#This Row],[St. unit effort]] * CatTemplate[[#This Row],[Year9]]))</f>
        <v>0</v>
      </c>
      <c r="CQ219" s="29">
        <f>IF(ISBLANK(CatTemplate[[#This Row],[St. unit effort]]),0,(CatTemplate[[#This Row],[St. unit effort]] * CatTemplate[[#This Row],[Year10]]))</f>
        <v>0</v>
      </c>
      <c r="CR219" s="29">
        <f>IF(ISBLANK(CatTemplate[[#This Row],[St. unit effort]]),0,(CatTemplate[[#This Row],[St. unit effort]] * CatTemplate[[#This Row],[Year11]]))</f>
        <v>0</v>
      </c>
      <c r="CS219" s="29">
        <f>IF(ISBLANK(CatTemplate[[#This Row],[St. unit effort]]),0,(CatTemplate[[#This Row],[St. unit effort]] * CatTemplate[[#This Row],[Year12]]))</f>
        <v>0</v>
      </c>
      <c r="CT219" s="29">
        <f>IF(ISBLANK(CatTemplate[[#This Row],[St. unit effort]]),0,(CatTemplate[[#This Row],[St. unit effort]] * CatTemplate[[#This Row],[Year13]]))</f>
        <v>0</v>
      </c>
      <c r="CU219" s="29">
        <f>IF(ISBLANK(CatTemplate[[#This Row],[St. unit effort]]),0,(CatTemplate[[#This Row],[St. unit effort]] * CatTemplate[[#This Row],[Year14]]))</f>
        <v>0</v>
      </c>
      <c r="CV219" s="29">
        <f>IF(ISBLANK(CatTemplate[[#This Row],[St. unit effort]]),0,(CatTemplate[[#This Row],[St. unit effort]] * CatTemplate[[#This Row],[Year15]]))</f>
        <v>0</v>
      </c>
      <c r="CW219" s="29">
        <f>IF(ISBLANK(CatTemplate[[#This Row],[St. unit effort]]),0,(CatTemplate[[#This Row],[St. unit effort]] * CatTemplate[[#This Row],[Year16]]))</f>
        <v>0</v>
      </c>
      <c r="CX219" s="29">
        <f>IF(ISBLANK(CatTemplate[[#This Row],[St. unit effort]]),0,(CatTemplate[[#This Row],[St. unit effort]] * CatTemplate[[#This Row],[Year17]]))</f>
        <v>0</v>
      </c>
      <c r="CY219" s="29">
        <f>IF(ISBLANK(CatTemplate[[#This Row],[St. unit effort]]),0,(CatTemplate[[#This Row],[St. unit effort]] * CatTemplate[[#This Row],[Year18]]))</f>
        <v>0</v>
      </c>
      <c r="CZ219" s="29">
        <f>IF(ISBLANK(CatTemplate[[#This Row],[St. unit effort]]),0,(CatTemplate[[#This Row],[St. unit effort]] * CatTemplate[[#This Row],[Year19]]))</f>
        <v>0</v>
      </c>
      <c r="DA219" s="29">
        <f>IF(ISBLANK(CatTemplate[[#This Row],[St. unit effort]]),0,(CatTemplate[[#This Row],[St. unit effort]] * CatTemplate[[#This Row],[Year20]]))</f>
        <v>0</v>
      </c>
      <c r="DB219" s="57">
        <f>IF(ISBLANK(CatTemplate[[#This Row],[St. unit effort]]),0,(CatTemplate[[#This Row],[St. unit effort]] * CatTemplate[[#This Row],[Year1]])*8/ParRatePM)</f>
        <v>0</v>
      </c>
      <c r="DC219" s="57">
        <f>IF(ISBLANK(CatTemplate[[#This Row],[St. unit effort]]),0,(CatTemplate[[#This Row],[St. unit effort]] * CatTemplate[[#This Row],[Year2]])*8/ParRatePM)</f>
        <v>0</v>
      </c>
      <c r="DD219" s="57">
        <f>IF(ISBLANK(CatTemplate[[#This Row],[St. unit effort]]),0,(CatTemplate[[#This Row],[St. unit effort]] * CatTemplate[[#This Row],[Year3]])*8/ParRatePM)</f>
        <v>0</v>
      </c>
      <c r="DE219" s="57">
        <f>IF(ISBLANK(CatTemplate[[#This Row],[St. unit effort]]),0,(CatTemplate[[#This Row],[St. unit effort]] * CatTemplate[[#This Row],[Year4]])*8/ParRatePM)</f>
        <v>0</v>
      </c>
      <c r="DF219" s="57">
        <f>IF(ISBLANK(CatTemplate[[#This Row],[St. unit effort]]),0,(CatTemplate[[#This Row],[St. unit effort]] * CatTemplate[[#This Row],[Year5]])*8/ParRatePM)</f>
        <v>0</v>
      </c>
      <c r="DG219" s="57">
        <f>IF(ISBLANK(CatTemplate[[#This Row],[St. unit effort]]),0,(CatTemplate[[#This Row],[St. unit effort]] * CatTemplate[[#This Row],[Year6]])*8/ParRatePM)</f>
        <v>0</v>
      </c>
      <c r="DH219" s="57">
        <f>IF(ISBLANK(CatTemplate[[#This Row],[St. unit effort]]),0,(CatTemplate[[#This Row],[St. unit effort]] * CatTemplate[[#This Row],[Year7]])*8/ParRatePM)</f>
        <v>0</v>
      </c>
      <c r="DI219" s="57">
        <f>IF(ISBLANK(CatTemplate[[#This Row],[St. unit effort]]),0,(CatTemplate[[#This Row],[St. unit effort]] * CatTemplate[[#This Row],[Year8]])*8/ParRatePM)</f>
        <v>0</v>
      </c>
      <c r="DJ219" s="57">
        <f>IF(ISBLANK(CatTemplate[[#This Row],[St. unit effort]]),0,(CatTemplate[[#This Row],[St. unit effort]] * CatTemplate[[#This Row],[Year9]])*8/ParRatePM)</f>
        <v>0</v>
      </c>
      <c r="DK219" s="57">
        <f>IF(ISBLANK(CatTemplate[[#This Row],[St. unit effort]]),0,(CatTemplate[[#This Row],[St. unit effort]] * CatTemplate[[#This Row],[Year10]])*8/ParRatePM)</f>
        <v>0</v>
      </c>
      <c r="DL219" s="57">
        <f>IF(ISBLANK(CatTemplate[[#This Row],[St. unit effort]]),0,(CatTemplate[[#This Row],[St. unit effort]] * CatTemplate[[#This Row],[Year11]])*8/ParRatePM)</f>
        <v>0</v>
      </c>
      <c r="DM219" s="57">
        <f>IF(ISBLANK(CatTemplate[[#This Row],[St. unit effort]]),0,(CatTemplate[[#This Row],[St. unit effort]] * CatTemplate[[#This Row],[Year12]])*8/ParRatePM)</f>
        <v>0</v>
      </c>
      <c r="DN219" s="57">
        <f>IF(ISBLANK(CatTemplate[[#This Row],[St. unit effort]]),0,(CatTemplate[[#This Row],[St. unit effort]] * CatTemplate[[#This Row],[Year13]])*8/ParRatePM)</f>
        <v>0</v>
      </c>
      <c r="DO219" s="57">
        <f>IF(ISBLANK(CatTemplate[[#This Row],[St. unit effort]]),0,(CatTemplate[[#This Row],[St. unit effort]] * CatTemplate[[#This Row],[Year14]])*8/ParRatePM)</f>
        <v>0</v>
      </c>
      <c r="DP219" s="57">
        <f>IF(ISBLANK(CatTemplate[[#This Row],[St. unit effort]]),0,(CatTemplate[[#This Row],[St. unit effort]] * CatTemplate[[#This Row],[Year15]])*8/ParRatePM)</f>
        <v>0</v>
      </c>
      <c r="DQ219" s="57">
        <f>IF(ISBLANK(CatTemplate[[#This Row],[St. unit effort]]),0,(CatTemplate[[#This Row],[St. unit effort]] * CatTemplate[[#This Row],[Year16]])*8/ParRatePM)</f>
        <v>0</v>
      </c>
      <c r="DR219" s="57">
        <f>IF(ISBLANK(CatTemplate[[#This Row],[St. unit effort]]),0,(CatTemplate[[#This Row],[St. unit effort]] * CatTemplate[[#This Row],[Year17]])*8/ParRatePM)</f>
        <v>0</v>
      </c>
      <c r="DS219" s="57">
        <f>IF(ISBLANK(CatTemplate[[#This Row],[St. unit effort]]),0,(CatTemplate[[#This Row],[St. unit effort]] * CatTemplate[[#This Row],[Year18]])*8/ParRatePM)</f>
        <v>0</v>
      </c>
      <c r="DT219" s="57">
        <f>IF(ISBLANK(CatTemplate[[#This Row],[St. unit effort]]),0,(CatTemplate[[#This Row],[St. unit effort]] * CatTemplate[[#This Row],[Year19]])*8/ParRatePM)</f>
        <v>0</v>
      </c>
      <c r="DU219" s="57">
        <f>IF(ISBLANK(CatTemplate[[#This Row],[St. unit effort]]),0,(CatTemplate[[#This Row],[St. unit effort]] * CatTemplate[[#This Row],[Year20]])*8/ParRatePM)</f>
        <v>0</v>
      </c>
      <c r="DV219" s="54">
        <f>SUM(CatTemplate[[#This Row],[PM1]:[PM20]])</f>
        <v>0</v>
      </c>
      <c r="DW219" s="56">
        <f t="shared" si="79"/>
        <v>0</v>
      </c>
      <c r="DX219" s="56">
        <f t="shared" si="79"/>
        <v>0</v>
      </c>
      <c r="DY219" s="56">
        <f t="shared" si="79"/>
        <v>0</v>
      </c>
      <c r="DZ219" s="56">
        <f t="shared" si="79"/>
        <v>0</v>
      </c>
      <c r="EA219" s="56">
        <f t="shared" si="79"/>
        <v>0</v>
      </c>
      <c r="EB219" s="56">
        <f t="shared" si="79"/>
        <v>0</v>
      </c>
      <c r="EC219" s="56">
        <f t="shared" si="79"/>
        <v>0</v>
      </c>
      <c r="ED219" s="56">
        <f t="shared" si="79"/>
        <v>0</v>
      </c>
      <c r="EE219" s="56">
        <f t="shared" si="79"/>
        <v>0</v>
      </c>
      <c r="EF219" s="56">
        <f t="shared" si="79"/>
        <v>0</v>
      </c>
      <c r="EG219" s="56">
        <f t="shared" si="79"/>
        <v>0</v>
      </c>
      <c r="EH219" s="56">
        <f t="shared" si="79"/>
        <v>0</v>
      </c>
      <c r="EI219" s="56">
        <f t="shared" si="79"/>
        <v>0</v>
      </c>
      <c r="EJ219" s="56">
        <f t="shared" si="79"/>
        <v>0</v>
      </c>
      <c r="EK219" s="56">
        <f t="shared" si="79"/>
        <v>0</v>
      </c>
      <c r="EL219" s="56">
        <f t="shared" si="79"/>
        <v>0</v>
      </c>
      <c r="EM219" s="56">
        <f t="shared" si="77"/>
        <v>0</v>
      </c>
      <c r="EN219" s="56">
        <f t="shared" si="77"/>
        <v>0</v>
      </c>
      <c r="EO219" s="56">
        <f t="shared" si="77"/>
        <v>0</v>
      </c>
      <c r="EP219" s="56">
        <f t="shared" si="77"/>
        <v>0</v>
      </c>
      <c r="EQ219" s="30">
        <f>CatTemplate[[#This Row],[Eq. unit cost]] * CatTemplate[[#This Row],[Eq. quantity]]</f>
        <v>0</v>
      </c>
      <c r="ER219" s="30">
        <f>CatTemplate[[#This Row],[Cons. unit cost]] *CatTemplate[[#This Row],[Cons. quantity]]</f>
        <v>0</v>
      </c>
      <c r="ES219" s="30">
        <f>CatTemplate[[#This Row],[Oth. unit cost]] *CatTemplate[[#This Row],[Oth. quantity]]</f>
        <v>0</v>
      </c>
      <c r="ET219" s="55">
        <f>SUM(CatTemplate[[#This Row],[CO1]:[CO20]])</f>
        <v>0</v>
      </c>
      <c r="EU219" s="56">
        <f t="shared" si="80"/>
        <v>0</v>
      </c>
      <c r="EV219" s="56">
        <f t="shared" si="80"/>
        <v>0</v>
      </c>
      <c r="EW219" s="56">
        <f t="shared" si="80"/>
        <v>0</v>
      </c>
      <c r="EX219" s="56">
        <f t="shared" si="80"/>
        <v>0</v>
      </c>
      <c r="EY219" s="56">
        <f t="shared" si="80"/>
        <v>0</v>
      </c>
      <c r="EZ219" s="56">
        <f t="shared" si="80"/>
        <v>0</v>
      </c>
      <c r="FA219" s="56">
        <f t="shared" si="80"/>
        <v>0</v>
      </c>
      <c r="FB219" s="56">
        <f t="shared" si="80"/>
        <v>0</v>
      </c>
      <c r="FC219" s="56">
        <f t="shared" si="80"/>
        <v>0</v>
      </c>
      <c r="FD219" s="56">
        <f t="shared" si="80"/>
        <v>0</v>
      </c>
      <c r="FE219" s="56">
        <f t="shared" si="80"/>
        <v>0</v>
      </c>
      <c r="FF219" s="56">
        <f t="shared" si="80"/>
        <v>0</v>
      </c>
      <c r="FG219" s="56">
        <f t="shared" si="80"/>
        <v>0</v>
      </c>
      <c r="FH219" s="56">
        <f t="shared" si="80"/>
        <v>0</v>
      </c>
      <c r="FI219" s="56">
        <f t="shared" si="80"/>
        <v>0</v>
      </c>
      <c r="FJ219" s="56">
        <f t="shared" si="80"/>
        <v>0</v>
      </c>
      <c r="FK219" s="56">
        <f t="shared" si="78"/>
        <v>0</v>
      </c>
      <c r="FL219" s="56">
        <f t="shared" si="78"/>
        <v>0</v>
      </c>
      <c r="FM219" s="56">
        <f t="shared" si="78"/>
        <v>0</v>
      </c>
      <c r="FN219" s="56">
        <f t="shared" si="78"/>
        <v>0</v>
      </c>
      <c r="FO219" s="58">
        <f>SUM(CatTemplate[[#This Row],[CS1]:[CS20]])</f>
        <v>0</v>
      </c>
      <c r="FP219" s="59">
        <f>CatTemplate[[#This Row],[Total Oth. cost]]+CatTemplate[[#This Row],[Total St. Cost]]</f>
        <v>0</v>
      </c>
      <c r="FQ219" s="33" t="e">
        <f t="shared" si="71"/>
        <v>#VALUE!</v>
      </c>
      <c r="FR219" s="33" t="e">
        <f t="shared" si="72"/>
        <v>#VALUE!</v>
      </c>
      <c r="FS219" s="30" t="e">
        <f>(CatTemplate[[#This Row],[CO1]] + CatTemplate[[#This Row],[CS1]]) * (1 + getRateOHFinal) * getRateMarkupFinal</f>
        <v>#VALUE!</v>
      </c>
      <c r="FT219" s="30" t="e">
        <f>(CatTemplate[[#This Row],[CO2]] + CatTemplate[[#This Row],[CS2]]) * (1 + getRateOHFinal) * getRateMarkupFinal</f>
        <v>#VALUE!</v>
      </c>
      <c r="FU219" s="30" t="e">
        <f>(CatTemplate[[#This Row],[CO3]] + CatTemplate[[#This Row],[CS3]]) * (1 + getRateOHFinal) * getRateMarkupFinal</f>
        <v>#VALUE!</v>
      </c>
      <c r="FV219" s="30" t="e">
        <f>(CatTemplate[[#This Row],[CO4]] + CatTemplate[[#This Row],[CS4]]) * (1 + getRateOHFinal) * getRateMarkupFinal</f>
        <v>#VALUE!</v>
      </c>
      <c r="FW219" s="30" t="e">
        <f>(CatTemplate[[#This Row],[CO5]] + CatTemplate[[#This Row],[CS5]]) * (1 + getRateOHFinal) * getRateMarkupFinal</f>
        <v>#VALUE!</v>
      </c>
      <c r="FX219" s="30" t="e">
        <f>(CatTemplate[[#This Row],[CO6]] + CatTemplate[[#This Row],[CS6]]) * (1 + getRateOHFinal) * getRateMarkupFinal</f>
        <v>#VALUE!</v>
      </c>
      <c r="FY219" s="30" t="e">
        <f>(CatTemplate[[#This Row],[CO7]] + CatTemplate[[#This Row],[CS7]]) * (1 + getRateOHFinal) * getRateMarkupFinal</f>
        <v>#VALUE!</v>
      </c>
      <c r="FZ219" s="30" t="e">
        <f>(CatTemplate[[#This Row],[CO8]] + CatTemplate[[#This Row],[CS8]]) * (1 + getRateOHFinal) * getRateMarkupFinal</f>
        <v>#VALUE!</v>
      </c>
      <c r="GA219" s="30" t="e">
        <f>(CatTemplate[[#This Row],[CO9]] + CatTemplate[[#This Row],[CS9]]) * (1 + getRateOHFinal) * getRateMarkupFinal</f>
        <v>#VALUE!</v>
      </c>
      <c r="GB219" s="30" t="e">
        <f>(CatTemplate[[#This Row],[CO10]] + CatTemplate[[#This Row],[CS10]]) * (1 + getRateOHFinal) * getRateMarkupFinal</f>
        <v>#VALUE!</v>
      </c>
      <c r="GC219" s="30" t="e">
        <f>(CatTemplate[[#This Row],[CO11]] + CatTemplate[[#This Row],[CS11]]) * (1 + getRateOHFinal) * getRateMarkupFinal</f>
        <v>#VALUE!</v>
      </c>
      <c r="GD219" s="30" t="e">
        <f>(CatTemplate[[#This Row],[CO12]] + CatTemplate[[#This Row],[CS12]]) * (1 + getRateOHFinal) * getRateMarkupFinal</f>
        <v>#VALUE!</v>
      </c>
      <c r="GE219" s="30" t="e">
        <f>(CatTemplate[[#This Row],[CO13]] + CatTemplate[[#This Row],[CS13]]) * (1 + getRateOHFinal) * getRateMarkupFinal</f>
        <v>#VALUE!</v>
      </c>
      <c r="GF219" s="30" t="e">
        <f>(CatTemplate[[#This Row],[CO14]] + CatTemplate[[#This Row],[CS14]]) * (1 + getRateOHFinal) * getRateMarkupFinal</f>
        <v>#VALUE!</v>
      </c>
      <c r="GG219" s="30" t="e">
        <f>(CatTemplate[[#This Row],[CO15]] + CatTemplate[[#This Row],[CS15]]) * (1 + getRateOHFinal) * getRateMarkupFinal</f>
        <v>#VALUE!</v>
      </c>
      <c r="GH219" s="30" t="e">
        <f>(CatTemplate[[#This Row],[CO16]] + CatTemplate[[#This Row],[CS16]]) * (1 + getRateOHFinal) * getRateMarkupFinal</f>
        <v>#VALUE!</v>
      </c>
      <c r="GI219" s="30" t="e">
        <f>(CatTemplate[[#This Row],[CO17]] + CatTemplate[[#This Row],[CS17]]) * (1 + getRateOHFinal) * getRateMarkupFinal</f>
        <v>#VALUE!</v>
      </c>
      <c r="GJ219" s="30" t="e">
        <f>(CatTemplate[[#This Row],[CO18]] + CatTemplate[[#This Row],[CS18]]) * (1 + getRateOHFinal) * getRateMarkupFinal</f>
        <v>#VALUE!</v>
      </c>
      <c r="GK219" s="30" t="e">
        <f>(CatTemplate[[#This Row],[CO19]] + CatTemplate[[#This Row],[CS19]]) * (1 + getRateOHFinal) * getRateMarkupFinal</f>
        <v>#VALUE!</v>
      </c>
      <c r="GL219" s="30" t="e">
        <f>(CatTemplate[[#This Row],[CO20]] + CatTemplate[[#This Row],[CS20]]) * (1 + getRateOHFinal) * getRateMarkupFinal</f>
        <v>#VALUE!</v>
      </c>
      <c r="GM219" s="30" t="e">
        <f t="shared" si="73"/>
        <v>#VALUE!</v>
      </c>
      <c r="GN219" s="30" t="e">
        <f t="shared" si="74"/>
        <v>#VALUE!</v>
      </c>
      <c r="GO219" s="30" t="e">
        <f t="shared" si="75"/>
        <v>#VALUE!</v>
      </c>
      <c r="GP219" s="30" t="e">
        <f t="shared" si="76"/>
        <v>#VALUE!</v>
      </c>
      <c r="GQ219" s="30" t="e">
        <f>(CatTemplate[[#This Row],[CO1]]+CatTemplate[[#This Row],[CS1]]) * (1+ getRateOHFinal) * (1 + getRateMarkupFinal)</f>
        <v>#VALUE!</v>
      </c>
      <c r="GR219" s="30" t="e">
        <f>(CatTemplate[[#This Row],[CO2]]+CatTemplate[[#This Row],[CS2]]) * (1+ getRateOHFinal) * (1 + getRateMarkupFinal)</f>
        <v>#VALUE!</v>
      </c>
      <c r="GS219" s="30" t="e">
        <f>(CatTemplate[[#This Row],[CO3]]+CatTemplate[[#This Row],[CS3]]) * (1+ getRateOHFinal) * (1 + getRateMarkupFinal)</f>
        <v>#VALUE!</v>
      </c>
      <c r="GT219" s="30" t="e">
        <f>(CatTemplate[[#This Row],[CO4]]+CatTemplate[[#This Row],[CS4]]) * (1+ getRateOHFinal) * (1 + getRateMarkupFinal)</f>
        <v>#VALUE!</v>
      </c>
      <c r="GU219" s="30" t="e">
        <f>(CatTemplate[[#This Row],[CO5]]+CatTemplate[[#This Row],[CS5]]) * (1+ getRateOHFinal) * (1 + getRateMarkupFinal)</f>
        <v>#VALUE!</v>
      </c>
      <c r="GV219" s="30" t="e">
        <f>(CatTemplate[[#This Row],[CO6]]+CatTemplate[[#This Row],[CS6]]) * (1+ getRateOHFinal) * (1 + getRateMarkupFinal)</f>
        <v>#VALUE!</v>
      </c>
      <c r="GW219" s="30" t="e">
        <f>(CatTemplate[[#This Row],[CO7]]+CatTemplate[[#This Row],[CS7]]) * (1+ getRateOHFinal) * (1 + getRateMarkupFinal)</f>
        <v>#VALUE!</v>
      </c>
      <c r="GX219" s="30" t="e">
        <f>(CatTemplate[[#This Row],[CO8]]+CatTemplate[[#This Row],[CS8]]) * (1+ getRateOHFinal) * (1 + getRateMarkupFinal)</f>
        <v>#VALUE!</v>
      </c>
      <c r="GY219" s="30" t="e">
        <f>(CatTemplate[[#This Row],[CO9]]+CatTemplate[[#This Row],[CS9]]) * (1+ getRateOHFinal) * (1 + getRateMarkupFinal)</f>
        <v>#VALUE!</v>
      </c>
      <c r="GZ219" s="30" t="e">
        <f>(CatTemplate[[#This Row],[CO10]]+CatTemplate[[#This Row],[CS10]]) * (1+ getRateOHFinal) * (1 + getRateMarkupFinal)</f>
        <v>#VALUE!</v>
      </c>
      <c r="HA219" s="30" t="e">
        <f>(CatTemplate[[#This Row],[CO11]]+CatTemplate[[#This Row],[CS11]]) * (1+ getRateOHFinal) * (1 + getRateMarkupFinal)</f>
        <v>#VALUE!</v>
      </c>
      <c r="HB219" s="30" t="e">
        <f>(CatTemplate[[#This Row],[CO12]]+CatTemplate[[#This Row],[CS12]]) * (1+ getRateOHFinal) * (1 + getRateMarkupFinal)</f>
        <v>#VALUE!</v>
      </c>
      <c r="HC219" s="30" t="e">
        <f>(CatTemplate[[#This Row],[CO13]]+CatTemplate[[#This Row],[CS13]]) * (1+ getRateOHFinal) * (1 + getRateMarkupFinal)</f>
        <v>#VALUE!</v>
      </c>
      <c r="HD219" s="30" t="e">
        <f>(CatTemplate[[#This Row],[CO14]]+CatTemplate[[#This Row],[CS14]]) * (1+ getRateOHFinal) * (1 + getRateMarkupFinal)</f>
        <v>#VALUE!</v>
      </c>
      <c r="HE219" s="30" t="e">
        <f>(CatTemplate[[#This Row],[CO15]]+CatTemplate[[#This Row],[CS15]]) * (1+ getRateOHFinal) * (1 + getRateMarkupFinal)</f>
        <v>#VALUE!</v>
      </c>
      <c r="HF219" s="30" t="e">
        <f>(CatTemplate[[#This Row],[CO16]]+CatTemplate[[#This Row],[CS16]]) * (1+ getRateOHFinal) * (1 + getRateMarkupFinal)</f>
        <v>#VALUE!</v>
      </c>
      <c r="HG219" s="30" t="e">
        <f>(CatTemplate[[#This Row],[CO17]]+CatTemplate[[#This Row],[CS17]]) * (1+ getRateOHFinal) * (1 + getRateMarkupFinal)</f>
        <v>#VALUE!</v>
      </c>
      <c r="HH219" s="30" t="e">
        <f>(CatTemplate[[#This Row],[CO18]]+CatTemplate[[#This Row],[CS18]]) * (1+ getRateOHFinal) * (1 + getRateMarkupFinal)</f>
        <v>#VALUE!</v>
      </c>
      <c r="HI219" s="30" t="e">
        <f>(CatTemplate[[#This Row],[CO19]]+CatTemplate[[#This Row],[CS19]]) * (1+ getRateOHFinal) * (1 + getRateMarkupFinal)</f>
        <v>#VALUE!</v>
      </c>
      <c r="HJ219" s="30" t="e">
        <f>(CatTemplate[[#This Row],[CO20]]+CatTemplate[[#This Row],[CS20]]) * (1+ getRateOHFinal) * (1 + getRateMarkupFinal)</f>
        <v>#VALUE!</v>
      </c>
      <c r="HK219" s="39" t="e">
        <f>CatTemplate[[#This Row],[Total cost]]+CatTemplate[[#This Row],[OH Amount]]+CatTemplate[[#This Row],[Markup]]</f>
        <v>#VALUE!</v>
      </c>
      <c r="HL219" s="63">
        <f>IF(CatTemplate[[#This Row],[Units]]="Days",CatTemplate[[#This Row],[Project quantity]]*CatTemplate[[#This Row],[St. unit effort]],CatTemplate[[#This Row],[Project quantity]])</f>
        <v>0</v>
      </c>
      <c r="HM219" s="287">
        <f>IFERROR(CatTemplate[[#This Row],[Total Price]]/(CatTemplate[[#This Row],[Final Quantity]]),0)</f>
        <v>0</v>
      </c>
      <c r="HN219" s="261"/>
    </row>
    <row r="220" spans="2:222" ht="63.75" x14ac:dyDescent="0.2">
      <c r="B220" s="9" t="s">
        <v>84</v>
      </c>
      <c r="C220" s="23">
        <v>6</v>
      </c>
      <c r="D220" s="10" t="s">
        <v>179</v>
      </c>
      <c r="E220" s="25">
        <v>1</v>
      </c>
      <c r="F220" s="19" t="s">
        <v>103</v>
      </c>
      <c r="G220" s="27">
        <v>9</v>
      </c>
      <c r="H220" s="18" t="s">
        <v>496</v>
      </c>
      <c r="I220" s="18"/>
      <c r="J220" s="15" t="s">
        <v>254</v>
      </c>
      <c r="K220" s="15"/>
      <c r="L220" s="15" t="s">
        <v>489</v>
      </c>
      <c r="M220" s="15" t="s">
        <v>207</v>
      </c>
      <c r="N220" s="15" t="s">
        <v>858</v>
      </c>
      <c r="O220" s="320"/>
      <c r="P220" s="71"/>
      <c r="Q220" s="108"/>
      <c r="R220" s="73"/>
      <c r="S220" s="97"/>
      <c r="T220" s="100">
        <f>getEqUnitCost</f>
        <v>0</v>
      </c>
      <c r="U220" s="73">
        <f>getEqUnitEffort</f>
        <v>0</v>
      </c>
      <c r="V220" s="101">
        <f>getEqQuantity</f>
        <v>0</v>
      </c>
      <c r="W220" s="320"/>
      <c r="X220" s="100">
        <f>getConsUnitCost</f>
        <v>0</v>
      </c>
      <c r="Y220" s="73">
        <f>getConsUnitEffort</f>
        <v>0</v>
      </c>
      <c r="Z220" s="14">
        <f>getConsQuantity</f>
        <v>0</v>
      </c>
      <c r="AA220" s="320"/>
      <c r="AB220" s="72"/>
      <c r="AC220" s="112"/>
      <c r="AD220" s="14">
        <f>getOthQuantity</f>
        <v>0</v>
      </c>
      <c r="AE220" s="320"/>
      <c r="AF220" s="28" t="str">
        <f>IF(ISBLANK(CatTemplate[[#This Row],[Resource type]]),"",CatTemplate[[#This Row],[Resource type]])</f>
        <v>BioRef Operator</v>
      </c>
      <c r="AG220" s="242">
        <f>getStaffUnitCost</f>
        <v>402.98497611162429</v>
      </c>
      <c r="AH220" s="113">
        <f>getStaffUnitEffort</f>
        <v>0</v>
      </c>
      <c r="AI220" s="40">
        <f>getStaffQuantity</f>
        <v>0</v>
      </c>
      <c r="AJ220" s="41">
        <f>CatTemplate[[#This Row],[St. quantity]]*8/ParRatePM</f>
        <v>0</v>
      </c>
      <c r="AK220" s="320"/>
      <c r="AL220" s="53" t="str">
        <f>CatTemplate[[#This Row],[Item type]]</f>
        <v>Samples</v>
      </c>
      <c r="AM220" s="12">
        <f>SUM(CatTemplate[[#This Row],[Year1]:[Year20]])</f>
        <v>0</v>
      </c>
      <c r="AN220" s="52"/>
      <c r="AO220" s="52"/>
      <c r="AP220" s="52"/>
      <c r="AQ220" s="8"/>
      <c r="AR220" s="8"/>
      <c r="AS220" s="8"/>
      <c r="AT220" s="8"/>
      <c r="AU220" s="8"/>
      <c r="AV220" s="8"/>
      <c r="AW220" s="8"/>
      <c r="AX220" s="8"/>
      <c r="AY220" s="8"/>
      <c r="AZ220" s="8"/>
      <c r="BA220" s="8"/>
      <c r="BB220" s="8"/>
      <c r="BC220" s="8"/>
      <c r="BD220" s="8"/>
      <c r="BE220" s="8"/>
      <c r="BF220" s="8"/>
      <c r="BG220" s="36"/>
      <c r="BH220" s="320"/>
      <c r="BI220" s="37" t="str">
        <f>getCostCategory</f>
        <v>06 Operating costs</v>
      </c>
      <c r="BJ220" s="37" t="str">
        <f>getSection</f>
        <v>06 Sample processing</v>
      </c>
      <c r="BK220" s="32" t="str">
        <f>getObject</f>
        <v>Sample processing</v>
      </c>
      <c r="BL220" s="30">
        <f>IFERROR(getUnitCost * IF(CatTemplate[[#This Row],[Cost Category Comp.]]="01 Staff costs", 1,1),0)</f>
        <v>402.98497611162429</v>
      </c>
      <c r="BM220" s="29">
        <f>IF(AND(ISBLANK(CatTemplate[[#This Row],[Eq. unit cost]]),ISBLANK(CatTemplate[[#This Row],[Cons. unit cost]]),ISBLANK(CatTemplate[[#This Row],[Oth. unit cost]])), 0, IF(getUnitEffort =0,1,getUnitEffort) * CatTemplate[[#This Row],[Year1]])</f>
        <v>0</v>
      </c>
      <c r="BN220" s="29">
        <f>IF(AND(ISBLANK(CatTemplate[[#This Row],[Eq. unit cost]]),ISBLANK(CatTemplate[[#This Row],[Cons. unit cost]]),ISBLANK(CatTemplate[[#This Row],[Oth. unit cost]])), 0, IF(getUnitEffort =0,1,getUnitEffort) * CatTemplate[[#This Row],[Year2]])</f>
        <v>0</v>
      </c>
      <c r="BO220" s="29">
        <f>IF(AND(ISBLANK(CatTemplate[[#This Row],[Eq. unit cost]]),ISBLANK(CatTemplate[[#This Row],[Cons. unit cost]]),ISBLANK(CatTemplate[[#This Row],[Oth. unit cost]])), 0, IF(getUnitEffort =0,1,getUnitEffort) * CatTemplate[[#This Row],[Year3]])</f>
        <v>0</v>
      </c>
      <c r="BP220" s="29">
        <f>IF(AND(ISBLANK(CatTemplate[[#This Row],[Eq. unit cost]]),ISBLANK(CatTemplate[[#This Row],[Cons. unit cost]]),ISBLANK(CatTemplate[[#This Row],[Oth. unit cost]])), 0, IF(getUnitEffort =0,1,getUnitEffort) * CatTemplate[[#This Row],[Year4]])</f>
        <v>0</v>
      </c>
      <c r="BQ220" s="29">
        <f>IF(AND(ISBLANK(CatTemplate[[#This Row],[Eq. unit cost]]),ISBLANK(CatTemplate[[#This Row],[Cons. unit cost]]),ISBLANK(CatTemplate[[#This Row],[Oth. unit cost]])), 0, IF(getUnitEffort =0,1,getUnitEffort) * CatTemplate[[#This Row],[Year5]])</f>
        <v>0</v>
      </c>
      <c r="BR220" s="29">
        <f>IF(AND(ISBLANK(CatTemplate[[#This Row],[Eq. unit cost]]),ISBLANK(CatTemplate[[#This Row],[Cons. unit cost]]),ISBLANK(CatTemplate[[#This Row],[Oth. unit cost]])), 0, IF(getUnitEffort =0,1,getUnitEffort) * CatTemplate[[#This Row],[Year6]])</f>
        <v>0</v>
      </c>
      <c r="BS220" s="29">
        <f>IF(AND(ISBLANK(CatTemplate[[#This Row],[Eq. unit cost]]),ISBLANK(CatTemplate[[#This Row],[Cons. unit cost]]),ISBLANK(CatTemplate[[#This Row],[Oth. unit cost]])), 0, IF(getUnitEffort =0,1,getUnitEffort) * CatTemplate[[#This Row],[Year7]])</f>
        <v>0</v>
      </c>
      <c r="BT220" s="29">
        <f>IF(AND(ISBLANK(CatTemplate[[#This Row],[Eq. unit cost]]),ISBLANK(CatTemplate[[#This Row],[Cons. unit cost]]),ISBLANK(CatTemplate[[#This Row],[Oth. unit cost]])), 0, IF(getUnitEffort =0,1,getUnitEffort) * CatTemplate[[#This Row],[Year8]])</f>
        <v>0</v>
      </c>
      <c r="BU220" s="29">
        <f>IF(AND(ISBLANK(CatTemplate[[#This Row],[Eq. unit cost]]),ISBLANK(CatTemplate[[#This Row],[Cons. unit cost]]),ISBLANK(CatTemplate[[#This Row],[Oth. unit cost]])), 0, IF(getUnitEffort =0,1,getUnitEffort) * CatTemplate[[#This Row],[Year9]])</f>
        <v>0</v>
      </c>
      <c r="BV220" s="29">
        <f>IF(AND(ISBLANK(CatTemplate[[#This Row],[Eq. unit cost]]),ISBLANK(CatTemplate[[#This Row],[Cons. unit cost]]),ISBLANK(CatTemplate[[#This Row],[Oth. unit cost]])), 0, IF(getUnitEffort =0,1,getUnitEffort) * CatTemplate[[#This Row],[Year10]])</f>
        <v>0</v>
      </c>
      <c r="BW220" s="29">
        <f>IF(AND(ISBLANK(CatTemplate[[#This Row],[Eq. unit cost]]),ISBLANK(CatTemplate[[#This Row],[Cons. unit cost]]),ISBLANK(CatTemplate[[#This Row],[Oth. unit cost]])), 0, IF(getUnitEffort =0,1,getUnitEffort) * CatTemplate[[#This Row],[Year11]])</f>
        <v>0</v>
      </c>
      <c r="BX220" s="29">
        <f>IF(AND(ISBLANK(CatTemplate[[#This Row],[Eq. unit cost]]),ISBLANK(CatTemplate[[#This Row],[Cons. unit cost]]),ISBLANK(CatTemplate[[#This Row],[Oth. unit cost]])), 0, IF(getUnitEffort =0,1,getUnitEffort) * CatTemplate[[#This Row],[Year12]])</f>
        <v>0</v>
      </c>
      <c r="BY220" s="29">
        <f>IF(AND(ISBLANK(CatTemplate[[#This Row],[Eq. unit cost]]),ISBLANK(CatTemplate[[#This Row],[Cons. unit cost]]),ISBLANK(CatTemplate[[#This Row],[Oth. unit cost]])), 0, IF(getUnitEffort =0,1,getUnitEffort) * CatTemplate[[#This Row],[Year13]])</f>
        <v>0</v>
      </c>
      <c r="BZ220" s="29">
        <f>IF(AND(ISBLANK(CatTemplate[[#This Row],[Eq. unit cost]]),ISBLANK(CatTemplate[[#This Row],[Cons. unit cost]]),ISBLANK(CatTemplate[[#This Row],[Oth. unit cost]])), 0, IF(getUnitEffort =0,1,getUnitEffort) * CatTemplate[[#This Row],[Year14]])</f>
        <v>0</v>
      </c>
      <c r="CA220" s="29">
        <f>IF(AND(ISBLANK(CatTemplate[[#This Row],[Eq. unit cost]]),ISBLANK(CatTemplate[[#This Row],[Cons. unit cost]]),ISBLANK(CatTemplate[[#This Row],[Oth. unit cost]])), 0, IF(getUnitEffort =0,1,getUnitEffort) * CatTemplate[[#This Row],[Year15]])</f>
        <v>0</v>
      </c>
      <c r="CB220" s="29">
        <f>IF(AND(ISBLANK(CatTemplate[[#This Row],[Eq. unit cost]]),ISBLANK(CatTemplate[[#This Row],[Cons. unit cost]]),ISBLANK(CatTemplate[[#This Row],[Oth. unit cost]])), 0, IF(getUnitEffort =0,1,getUnitEffort) * CatTemplate[[#This Row],[Year16]])</f>
        <v>0</v>
      </c>
      <c r="CC220" s="29">
        <f>IF(AND(ISBLANK(CatTemplate[[#This Row],[Eq. unit cost]]),ISBLANK(CatTemplate[[#This Row],[Cons. unit cost]]),ISBLANK(CatTemplate[[#This Row],[Oth. unit cost]])), 0, IF(getUnitEffort =0,1,getUnitEffort) * CatTemplate[[#This Row],[Year17]])</f>
        <v>0</v>
      </c>
      <c r="CD220" s="29">
        <f>IF(AND(ISBLANK(CatTemplate[[#This Row],[Eq. unit cost]]),ISBLANK(CatTemplate[[#This Row],[Cons. unit cost]]),ISBLANK(CatTemplate[[#This Row],[Oth. unit cost]])), 0, IF(getUnitEffort =0,1,getUnitEffort) * CatTemplate[[#This Row],[Year18]])</f>
        <v>0</v>
      </c>
      <c r="CE220" s="29">
        <f>IF(AND(ISBLANK(CatTemplate[[#This Row],[Eq. unit cost]]),ISBLANK(CatTemplate[[#This Row],[Cons. unit cost]]),ISBLANK(CatTemplate[[#This Row],[Oth. unit cost]])), 0, IF(getUnitEffort =0,1,getUnitEffort) * CatTemplate[[#This Row],[Year19]])</f>
        <v>0</v>
      </c>
      <c r="CF220" s="29">
        <f>IF(AND(ISBLANK(CatTemplate[[#This Row],[Eq. unit cost]]),ISBLANK(CatTemplate[[#This Row],[Cons. unit cost]]),ISBLANK(CatTemplate[[#This Row],[Oth. unit cost]])), 0, IF(getUnitEffort =0,1,getUnitEffort) * CatTemplate[[#This Row],[Year20]])</f>
        <v>0</v>
      </c>
      <c r="CG220" s="45">
        <f>SUM(CatTemplate[[#This Row],[Q1]:[Q20]])</f>
        <v>0</v>
      </c>
      <c r="CH220" s="29">
        <f>IF(ISBLANK(CatTemplate[[#This Row],[St. unit effort]]),0,(CatTemplate[[#This Row],[St. unit effort]] * CatTemplate[[#This Row],[Year1]]))</f>
        <v>0</v>
      </c>
      <c r="CI220" s="29">
        <f>IF(ISBLANK(CatTemplate[[#This Row],[St. unit effort]]),0,(CatTemplate[[#This Row],[St. unit effort]] * CatTemplate[[#This Row],[Year2]]))</f>
        <v>0</v>
      </c>
      <c r="CJ220" s="29">
        <f>IF(ISBLANK(CatTemplate[[#This Row],[St. unit effort]]),0,(CatTemplate[[#This Row],[St. unit effort]] * CatTemplate[[#This Row],[Year3]]))</f>
        <v>0</v>
      </c>
      <c r="CK220" s="29">
        <f>IF(ISBLANK(CatTemplate[[#This Row],[St. unit effort]]),0,(CatTemplate[[#This Row],[St. unit effort]] * CatTemplate[[#This Row],[Year4]]))</f>
        <v>0</v>
      </c>
      <c r="CL220" s="29">
        <f>IF(ISBLANK(CatTemplate[[#This Row],[St. unit effort]]),0,(CatTemplate[[#This Row],[St. unit effort]] * CatTemplate[[#This Row],[Year5]]))</f>
        <v>0</v>
      </c>
      <c r="CM220" s="29">
        <f>IF(ISBLANK(CatTemplate[[#This Row],[St. unit effort]]),0,(CatTemplate[[#This Row],[St. unit effort]] * CatTemplate[[#This Row],[Year6]]))</f>
        <v>0</v>
      </c>
      <c r="CN220" s="29">
        <f>IF(ISBLANK(CatTemplate[[#This Row],[St. unit effort]]),0,(CatTemplate[[#This Row],[St. unit effort]] * CatTemplate[[#This Row],[Year7]]))</f>
        <v>0</v>
      </c>
      <c r="CO220" s="29">
        <f>IF(ISBLANK(CatTemplate[[#This Row],[St. unit effort]]),0,(CatTemplate[[#This Row],[St. unit effort]] * CatTemplate[[#This Row],[Year8]]))</f>
        <v>0</v>
      </c>
      <c r="CP220" s="29">
        <f>IF(ISBLANK(CatTemplate[[#This Row],[St. unit effort]]),0,(CatTemplate[[#This Row],[St. unit effort]] * CatTemplate[[#This Row],[Year9]]))</f>
        <v>0</v>
      </c>
      <c r="CQ220" s="29">
        <f>IF(ISBLANK(CatTemplate[[#This Row],[St. unit effort]]),0,(CatTemplate[[#This Row],[St. unit effort]] * CatTemplate[[#This Row],[Year10]]))</f>
        <v>0</v>
      </c>
      <c r="CR220" s="29">
        <f>IF(ISBLANK(CatTemplate[[#This Row],[St. unit effort]]),0,(CatTemplate[[#This Row],[St. unit effort]] * CatTemplate[[#This Row],[Year11]]))</f>
        <v>0</v>
      </c>
      <c r="CS220" s="29">
        <f>IF(ISBLANK(CatTemplate[[#This Row],[St. unit effort]]),0,(CatTemplate[[#This Row],[St. unit effort]] * CatTemplate[[#This Row],[Year12]]))</f>
        <v>0</v>
      </c>
      <c r="CT220" s="29">
        <f>IF(ISBLANK(CatTemplate[[#This Row],[St. unit effort]]),0,(CatTemplate[[#This Row],[St. unit effort]] * CatTemplate[[#This Row],[Year13]]))</f>
        <v>0</v>
      </c>
      <c r="CU220" s="29">
        <f>IF(ISBLANK(CatTemplate[[#This Row],[St. unit effort]]),0,(CatTemplate[[#This Row],[St. unit effort]] * CatTemplate[[#This Row],[Year14]]))</f>
        <v>0</v>
      </c>
      <c r="CV220" s="29">
        <f>IF(ISBLANK(CatTemplate[[#This Row],[St. unit effort]]),0,(CatTemplate[[#This Row],[St. unit effort]] * CatTemplate[[#This Row],[Year15]]))</f>
        <v>0</v>
      </c>
      <c r="CW220" s="29">
        <f>IF(ISBLANK(CatTemplate[[#This Row],[St. unit effort]]),0,(CatTemplate[[#This Row],[St. unit effort]] * CatTemplate[[#This Row],[Year16]]))</f>
        <v>0</v>
      </c>
      <c r="CX220" s="29">
        <f>IF(ISBLANK(CatTemplate[[#This Row],[St. unit effort]]),0,(CatTemplate[[#This Row],[St. unit effort]] * CatTemplate[[#This Row],[Year17]]))</f>
        <v>0</v>
      </c>
      <c r="CY220" s="29">
        <f>IF(ISBLANK(CatTemplate[[#This Row],[St. unit effort]]),0,(CatTemplate[[#This Row],[St. unit effort]] * CatTemplate[[#This Row],[Year18]]))</f>
        <v>0</v>
      </c>
      <c r="CZ220" s="29">
        <f>IF(ISBLANK(CatTemplate[[#This Row],[St. unit effort]]),0,(CatTemplate[[#This Row],[St. unit effort]] * CatTemplate[[#This Row],[Year19]]))</f>
        <v>0</v>
      </c>
      <c r="DA220" s="29">
        <f>IF(ISBLANK(CatTemplate[[#This Row],[St. unit effort]]),0,(CatTemplate[[#This Row],[St. unit effort]] * CatTemplate[[#This Row],[Year20]]))</f>
        <v>0</v>
      </c>
      <c r="DB220" s="57">
        <f>IF(ISBLANK(CatTemplate[[#This Row],[St. unit effort]]),0,(CatTemplate[[#This Row],[St. unit effort]] * CatTemplate[[#This Row],[Year1]])*8/ParRatePM)</f>
        <v>0</v>
      </c>
      <c r="DC220" s="57">
        <f>IF(ISBLANK(CatTemplate[[#This Row],[St. unit effort]]),0,(CatTemplate[[#This Row],[St. unit effort]] * CatTemplate[[#This Row],[Year2]])*8/ParRatePM)</f>
        <v>0</v>
      </c>
      <c r="DD220" s="57">
        <f>IF(ISBLANK(CatTemplate[[#This Row],[St. unit effort]]),0,(CatTemplate[[#This Row],[St. unit effort]] * CatTemplate[[#This Row],[Year3]])*8/ParRatePM)</f>
        <v>0</v>
      </c>
      <c r="DE220" s="57">
        <f>IF(ISBLANK(CatTemplate[[#This Row],[St. unit effort]]),0,(CatTemplate[[#This Row],[St. unit effort]] * CatTemplate[[#This Row],[Year4]])*8/ParRatePM)</f>
        <v>0</v>
      </c>
      <c r="DF220" s="57">
        <f>IF(ISBLANK(CatTemplate[[#This Row],[St. unit effort]]),0,(CatTemplate[[#This Row],[St. unit effort]] * CatTemplate[[#This Row],[Year5]])*8/ParRatePM)</f>
        <v>0</v>
      </c>
      <c r="DG220" s="57">
        <f>IF(ISBLANK(CatTemplate[[#This Row],[St. unit effort]]),0,(CatTemplate[[#This Row],[St. unit effort]] * CatTemplate[[#This Row],[Year6]])*8/ParRatePM)</f>
        <v>0</v>
      </c>
      <c r="DH220" s="57">
        <f>IF(ISBLANK(CatTemplate[[#This Row],[St. unit effort]]),0,(CatTemplate[[#This Row],[St. unit effort]] * CatTemplate[[#This Row],[Year7]])*8/ParRatePM)</f>
        <v>0</v>
      </c>
      <c r="DI220" s="57">
        <f>IF(ISBLANK(CatTemplate[[#This Row],[St. unit effort]]),0,(CatTemplate[[#This Row],[St. unit effort]] * CatTemplate[[#This Row],[Year8]])*8/ParRatePM)</f>
        <v>0</v>
      </c>
      <c r="DJ220" s="57">
        <f>IF(ISBLANK(CatTemplate[[#This Row],[St. unit effort]]),0,(CatTemplate[[#This Row],[St. unit effort]] * CatTemplate[[#This Row],[Year9]])*8/ParRatePM)</f>
        <v>0</v>
      </c>
      <c r="DK220" s="57">
        <f>IF(ISBLANK(CatTemplate[[#This Row],[St. unit effort]]),0,(CatTemplate[[#This Row],[St. unit effort]] * CatTemplate[[#This Row],[Year10]])*8/ParRatePM)</f>
        <v>0</v>
      </c>
      <c r="DL220" s="57">
        <f>IF(ISBLANK(CatTemplate[[#This Row],[St. unit effort]]),0,(CatTemplate[[#This Row],[St. unit effort]] * CatTemplate[[#This Row],[Year11]])*8/ParRatePM)</f>
        <v>0</v>
      </c>
      <c r="DM220" s="57">
        <f>IF(ISBLANK(CatTemplate[[#This Row],[St. unit effort]]),0,(CatTemplate[[#This Row],[St. unit effort]] * CatTemplate[[#This Row],[Year12]])*8/ParRatePM)</f>
        <v>0</v>
      </c>
      <c r="DN220" s="57">
        <f>IF(ISBLANK(CatTemplate[[#This Row],[St. unit effort]]),0,(CatTemplate[[#This Row],[St. unit effort]] * CatTemplate[[#This Row],[Year13]])*8/ParRatePM)</f>
        <v>0</v>
      </c>
      <c r="DO220" s="57">
        <f>IF(ISBLANK(CatTemplate[[#This Row],[St. unit effort]]),0,(CatTemplate[[#This Row],[St. unit effort]] * CatTemplate[[#This Row],[Year14]])*8/ParRatePM)</f>
        <v>0</v>
      </c>
      <c r="DP220" s="57">
        <f>IF(ISBLANK(CatTemplate[[#This Row],[St. unit effort]]),0,(CatTemplate[[#This Row],[St. unit effort]] * CatTemplate[[#This Row],[Year15]])*8/ParRatePM)</f>
        <v>0</v>
      </c>
      <c r="DQ220" s="57">
        <f>IF(ISBLANK(CatTemplate[[#This Row],[St. unit effort]]),0,(CatTemplate[[#This Row],[St. unit effort]] * CatTemplate[[#This Row],[Year16]])*8/ParRatePM)</f>
        <v>0</v>
      </c>
      <c r="DR220" s="57">
        <f>IF(ISBLANK(CatTemplate[[#This Row],[St. unit effort]]),0,(CatTemplate[[#This Row],[St. unit effort]] * CatTemplate[[#This Row],[Year17]])*8/ParRatePM)</f>
        <v>0</v>
      </c>
      <c r="DS220" s="57">
        <f>IF(ISBLANK(CatTemplate[[#This Row],[St. unit effort]]),0,(CatTemplate[[#This Row],[St. unit effort]] * CatTemplate[[#This Row],[Year18]])*8/ParRatePM)</f>
        <v>0</v>
      </c>
      <c r="DT220" s="57">
        <f>IF(ISBLANK(CatTemplate[[#This Row],[St. unit effort]]),0,(CatTemplate[[#This Row],[St. unit effort]] * CatTemplate[[#This Row],[Year19]])*8/ParRatePM)</f>
        <v>0</v>
      </c>
      <c r="DU220" s="57">
        <f>IF(ISBLANK(CatTemplate[[#This Row],[St. unit effort]]),0,(CatTemplate[[#This Row],[St. unit effort]] * CatTemplate[[#This Row],[Year20]])*8/ParRatePM)</f>
        <v>0</v>
      </c>
      <c r="DV220" s="54">
        <f>SUM(CatTemplate[[#This Row],[PM1]:[PM20]])</f>
        <v>0</v>
      </c>
      <c r="DW220" s="56">
        <f t="shared" si="79"/>
        <v>0</v>
      </c>
      <c r="DX220" s="56">
        <f t="shared" si="79"/>
        <v>0</v>
      </c>
      <c r="DY220" s="56">
        <f t="shared" si="79"/>
        <v>0</v>
      </c>
      <c r="DZ220" s="56">
        <f t="shared" si="79"/>
        <v>0</v>
      </c>
      <c r="EA220" s="56">
        <f t="shared" si="79"/>
        <v>0</v>
      </c>
      <c r="EB220" s="56">
        <f t="shared" si="79"/>
        <v>0</v>
      </c>
      <c r="EC220" s="56">
        <f t="shared" si="79"/>
        <v>0</v>
      </c>
      <c r="ED220" s="56">
        <f t="shared" si="79"/>
        <v>0</v>
      </c>
      <c r="EE220" s="56">
        <f t="shared" si="79"/>
        <v>0</v>
      </c>
      <c r="EF220" s="56">
        <f t="shared" si="79"/>
        <v>0</v>
      </c>
      <c r="EG220" s="56">
        <f t="shared" si="79"/>
        <v>0</v>
      </c>
      <c r="EH220" s="56">
        <f t="shared" si="79"/>
        <v>0</v>
      </c>
      <c r="EI220" s="56">
        <f t="shared" si="79"/>
        <v>0</v>
      </c>
      <c r="EJ220" s="56">
        <f t="shared" si="79"/>
        <v>0</v>
      </c>
      <c r="EK220" s="56">
        <f t="shared" si="79"/>
        <v>0</v>
      </c>
      <c r="EL220" s="56">
        <f t="shared" si="79"/>
        <v>0</v>
      </c>
      <c r="EM220" s="56">
        <f t="shared" si="77"/>
        <v>0</v>
      </c>
      <c r="EN220" s="56">
        <f t="shared" si="77"/>
        <v>0</v>
      </c>
      <c r="EO220" s="56">
        <f t="shared" si="77"/>
        <v>0</v>
      </c>
      <c r="EP220" s="56">
        <f t="shared" si="77"/>
        <v>0</v>
      </c>
      <c r="EQ220" s="30">
        <f>CatTemplate[[#This Row],[Eq. unit cost]] * CatTemplate[[#This Row],[Eq. quantity]]</f>
        <v>0</v>
      </c>
      <c r="ER220" s="30">
        <f>CatTemplate[[#This Row],[Cons. unit cost]] *CatTemplate[[#This Row],[Cons. quantity]]</f>
        <v>0</v>
      </c>
      <c r="ES220" s="30">
        <f>CatTemplate[[#This Row],[Oth. unit cost]] *CatTemplate[[#This Row],[Oth. quantity]]</f>
        <v>0</v>
      </c>
      <c r="ET220" s="55">
        <f>SUM(CatTemplate[[#This Row],[CO1]:[CO20]])</f>
        <v>0</v>
      </c>
      <c r="EU220" s="56">
        <f t="shared" si="80"/>
        <v>0</v>
      </c>
      <c r="EV220" s="56">
        <f t="shared" si="80"/>
        <v>0</v>
      </c>
      <c r="EW220" s="56">
        <f t="shared" si="80"/>
        <v>0</v>
      </c>
      <c r="EX220" s="56">
        <f t="shared" si="80"/>
        <v>0</v>
      </c>
      <c r="EY220" s="56">
        <f t="shared" si="80"/>
        <v>0</v>
      </c>
      <c r="EZ220" s="56">
        <f t="shared" si="80"/>
        <v>0</v>
      </c>
      <c r="FA220" s="56">
        <f t="shared" si="80"/>
        <v>0</v>
      </c>
      <c r="FB220" s="56">
        <f t="shared" si="80"/>
        <v>0</v>
      </c>
      <c r="FC220" s="56">
        <f t="shared" si="80"/>
        <v>0</v>
      </c>
      <c r="FD220" s="56">
        <f t="shared" si="80"/>
        <v>0</v>
      </c>
      <c r="FE220" s="56">
        <f t="shared" si="80"/>
        <v>0</v>
      </c>
      <c r="FF220" s="56">
        <f t="shared" si="80"/>
        <v>0</v>
      </c>
      <c r="FG220" s="56">
        <f t="shared" si="80"/>
        <v>0</v>
      </c>
      <c r="FH220" s="56">
        <f t="shared" si="80"/>
        <v>0</v>
      </c>
      <c r="FI220" s="56">
        <f t="shared" si="80"/>
        <v>0</v>
      </c>
      <c r="FJ220" s="56">
        <f t="shared" si="80"/>
        <v>0</v>
      </c>
      <c r="FK220" s="56">
        <f t="shared" si="78"/>
        <v>0</v>
      </c>
      <c r="FL220" s="56">
        <f t="shared" si="78"/>
        <v>0</v>
      </c>
      <c r="FM220" s="56">
        <f t="shared" si="78"/>
        <v>0</v>
      </c>
      <c r="FN220" s="56">
        <f t="shared" si="78"/>
        <v>0</v>
      </c>
      <c r="FO220" s="58">
        <f>SUM(CatTemplate[[#This Row],[CS1]:[CS20]])</f>
        <v>0</v>
      </c>
      <c r="FP220" s="59">
        <f>CatTemplate[[#This Row],[Total Oth. cost]]+CatTemplate[[#This Row],[Total St. Cost]]</f>
        <v>0</v>
      </c>
      <c r="FQ220" s="33" t="e">
        <f t="shared" si="71"/>
        <v>#VALUE!</v>
      </c>
      <c r="FR220" s="33" t="e">
        <f t="shared" si="72"/>
        <v>#VALUE!</v>
      </c>
      <c r="FS220" s="30" t="e">
        <f>(CatTemplate[[#This Row],[CO1]] + CatTemplate[[#This Row],[CS1]]) * (1 + getRateOHFinal) * getRateMarkupFinal</f>
        <v>#VALUE!</v>
      </c>
      <c r="FT220" s="30" t="e">
        <f>(CatTemplate[[#This Row],[CO2]] + CatTemplate[[#This Row],[CS2]]) * (1 + getRateOHFinal) * getRateMarkupFinal</f>
        <v>#VALUE!</v>
      </c>
      <c r="FU220" s="30" t="e">
        <f>(CatTemplate[[#This Row],[CO3]] + CatTemplate[[#This Row],[CS3]]) * (1 + getRateOHFinal) * getRateMarkupFinal</f>
        <v>#VALUE!</v>
      </c>
      <c r="FV220" s="30" t="e">
        <f>(CatTemplate[[#This Row],[CO4]] + CatTemplate[[#This Row],[CS4]]) * (1 + getRateOHFinal) * getRateMarkupFinal</f>
        <v>#VALUE!</v>
      </c>
      <c r="FW220" s="30" t="e">
        <f>(CatTemplate[[#This Row],[CO5]] + CatTemplate[[#This Row],[CS5]]) * (1 + getRateOHFinal) * getRateMarkupFinal</f>
        <v>#VALUE!</v>
      </c>
      <c r="FX220" s="30" t="e">
        <f>(CatTemplate[[#This Row],[CO6]] + CatTemplate[[#This Row],[CS6]]) * (1 + getRateOHFinal) * getRateMarkupFinal</f>
        <v>#VALUE!</v>
      </c>
      <c r="FY220" s="30" t="e">
        <f>(CatTemplate[[#This Row],[CO7]] + CatTemplate[[#This Row],[CS7]]) * (1 + getRateOHFinal) * getRateMarkupFinal</f>
        <v>#VALUE!</v>
      </c>
      <c r="FZ220" s="30" t="e">
        <f>(CatTemplate[[#This Row],[CO8]] + CatTemplate[[#This Row],[CS8]]) * (1 + getRateOHFinal) * getRateMarkupFinal</f>
        <v>#VALUE!</v>
      </c>
      <c r="GA220" s="30" t="e">
        <f>(CatTemplate[[#This Row],[CO9]] + CatTemplate[[#This Row],[CS9]]) * (1 + getRateOHFinal) * getRateMarkupFinal</f>
        <v>#VALUE!</v>
      </c>
      <c r="GB220" s="30" t="e">
        <f>(CatTemplate[[#This Row],[CO10]] + CatTemplate[[#This Row],[CS10]]) * (1 + getRateOHFinal) * getRateMarkupFinal</f>
        <v>#VALUE!</v>
      </c>
      <c r="GC220" s="30" t="e">
        <f>(CatTemplate[[#This Row],[CO11]] + CatTemplate[[#This Row],[CS11]]) * (1 + getRateOHFinal) * getRateMarkupFinal</f>
        <v>#VALUE!</v>
      </c>
      <c r="GD220" s="30" t="e">
        <f>(CatTemplate[[#This Row],[CO12]] + CatTemplate[[#This Row],[CS12]]) * (1 + getRateOHFinal) * getRateMarkupFinal</f>
        <v>#VALUE!</v>
      </c>
      <c r="GE220" s="30" t="e">
        <f>(CatTemplate[[#This Row],[CO13]] + CatTemplate[[#This Row],[CS13]]) * (1 + getRateOHFinal) * getRateMarkupFinal</f>
        <v>#VALUE!</v>
      </c>
      <c r="GF220" s="30" t="e">
        <f>(CatTemplate[[#This Row],[CO14]] + CatTemplate[[#This Row],[CS14]]) * (1 + getRateOHFinal) * getRateMarkupFinal</f>
        <v>#VALUE!</v>
      </c>
      <c r="GG220" s="30" t="e">
        <f>(CatTemplate[[#This Row],[CO15]] + CatTemplate[[#This Row],[CS15]]) * (1 + getRateOHFinal) * getRateMarkupFinal</f>
        <v>#VALUE!</v>
      </c>
      <c r="GH220" s="30" t="e">
        <f>(CatTemplate[[#This Row],[CO16]] + CatTemplate[[#This Row],[CS16]]) * (1 + getRateOHFinal) * getRateMarkupFinal</f>
        <v>#VALUE!</v>
      </c>
      <c r="GI220" s="30" t="e">
        <f>(CatTemplate[[#This Row],[CO17]] + CatTemplate[[#This Row],[CS17]]) * (1 + getRateOHFinal) * getRateMarkupFinal</f>
        <v>#VALUE!</v>
      </c>
      <c r="GJ220" s="30" t="e">
        <f>(CatTemplate[[#This Row],[CO18]] + CatTemplate[[#This Row],[CS18]]) * (1 + getRateOHFinal) * getRateMarkupFinal</f>
        <v>#VALUE!</v>
      </c>
      <c r="GK220" s="30" t="e">
        <f>(CatTemplate[[#This Row],[CO19]] + CatTemplate[[#This Row],[CS19]]) * (1 + getRateOHFinal) * getRateMarkupFinal</f>
        <v>#VALUE!</v>
      </c>
      <c r="GL220" s="30" t="e">
        <f>(CatTemplate[[#This Row],[CO20]] + CatTemplate[[#This Row],[CS20]]) * (1 + getRateOHFinal) * getRateMarkupFinal</f>
        <v>#VALUE!</v>
      </c>
      <c r="GM220" s="30" t="e">
        <f t="shared" si="73"/>
        <v>#VALUE!</v>
      </c>
      <c r="GN220" s="30" t="e">
        <f t="shared" si="74"/>
        <v>#VALUE!</v>
      </c>
      <c r="GO220" s="30" t="e">
        <f t="shared" si="75"/>
        <v>#VALUE!</v>
      </c>
      <c r="GP220" s="30" t="e">
        <f t="shared" si="76"/>
        <v>#VALUE!</v>
      </c>
      <c r="GQ220" s="30" t="e">
        <f>(CatTemplate[[#This Row],[CO1]]+CatTemplate[[#This Row],[CS1]]) * (1+ getRateOHFinal) * (1 + getRateMarkupFinal)</f>
        <v>#VALUE!</v>
      </c>
      <c r="GR220" s="30" t="e">
        <f>(CatTemplate[[#This Row],[CO2]]+CatTemplate[[#This Row],[CS2]]) * (1+ getRateOHFinal) * (1 + getRateMarkupFinal)</f>
        <v>#VALUE!</v>
      </c>
      <c r="GS220" s="30" t="e">
        <f>(CatTemplate[[#This Row],[CO3]]+CatTemplate[[#This Row],[CS3]]) * (1+ getRateOHFinal) * (1 + getRateMarkupFinal)</f>
        <v>#VALUE!</v>
      </c>
      <c r="GT220" s="30" t="e">
        <f>(CatTemplate[[#This Row],[CO4]]+CatTemplate[[#This Row],[CS4]]) * (1+ getRateOHFinal) * (1 + getRateMarkupFinal)</f>
        <v>#VALUE!</v>
      </c>
      <c r="GU220" s="30" t="e">
        <f>(CatTemplate[[#This Row],[CO5]]+CatTemplate[[#This Row],[CS5]]) * (1+ getRateOHFinal) * (1 + getRateMarkupFinal)</f>
        <v>#VALUE!</v>
      </c>
      <c r="GV220" s="30" t="e">
        <f>(CatTemplate[[#This Row],[CO6]]+CatTemplate[[#This Row],[CS6]]) * (1+ getRateOHFinal) * (1 + getRateMarkupFinal)</f>
        <v>#VALUE!</v>
      </c>
      <c r="GW220" s="30" t="e">
        <f>(CatTemplate[[#This Row],[CO7]]+CatTemplate[[#This Row],[CS7]]) * (1+ getRateOHFinal) * (1 + getRateMarkupFinal)</f>
        <v>#VALUE!</v>
      </c>
      <c r="GX220" s="30" t="e">
        <f>(CatTemplate[[#This Row],[CO8]]+CatTemplate[[#This Row],[CS8]]) * (1+ getRateOHFinal) * (1 + getRateMarkupFinal)</f>
        <v>#VALUE!</v>
      </c>
      <c r="GY220" s="30" t="e">
        <f>(CatTemplate[[#This Row],[CO9]]+CatTemplate[[#This Row],[CS9]]) * (1+ getRateOHFinal) * (1 + getRateMarkupFinal)</f>
        <v>#VALUE!</v>
      </c>
      <c r="GZ220" s="30" t="e">
        <f>(CatTemplate[[#This Row],[CO10]]+CatTemplate[[#This Row],[CS10]]) * (1+ getRateOHFinal) * (1 + getRateMarkupFinal)</f>
        <v>#VALUE!</v>
      </c>
      <c r="HA220" s="30" t="e">
        <f>(CatTemplate[[#This Row],[CO11]]+CatTemplate[[#This Row],[CS11]]) * (1+ getRateOHFinal) * (1 + getRateMarkupFinal)</f>
        <v>#VALUE!</v>
      </c>
      <c r="HB220" s="30" t="e">
        <f>(CatTemplate[[#This Row],[CO12]]+CatTemplate[[#This Row],[CS12]]) * (1+ getRateOHFinal) * (1 + getRateMarkupFinal)</f>
        <v>#VALUE!</v>
      </c>
      <c r="HC220" s="30" t="e">
        <f>(CatTemplate[[#This Row],[CO13]]+CatTemplate[[#This Row],[CS13]]) * (1+ getRateOHFinal) * (1 + getRateMarkupFinal)</f>
        <v>#VALUE!</v>
      </c>
      <c r="HD220" s="30" t="e">
        <f>(CatTemplate[[#This Row],[CO14]]+CatTemplate[[#This Row],[CS14]]) * (1+ getRateOHFinal) * (1 + getRateMarkupFinal)</f>
        <v>#VALUE!</v>
      </c>
      <c r="HE220" s="30" t="e">
        <f>(CatTemplate[[#This Row],[CO15]]+CatTemplate[[#This Row],[CS15]]) * (1+ getRateOHFinal) * (1 + getRateMarkupFinal)</f>
        <v>#VALUE!</v>
      </c>
      <c r="HF220" s="30" t="e">
        <f>(CatTemplate[[#This Row],[CO16]]+CatTemplate[[#This Row],[CS16]]) * (1+ getRateOHFinal) * (1 + getRateMarkupFinal)</f>
        <v>#VALUE!</v>
      </c>
      <c r="HG220" s="30" t="e">
        <f>(CatTemplate[[#This Row],[CO17]]+CatTemplate[[#This Row],[CS17]]) * (1+ getRateOHFinal) * (1 + getRateMarkupFinal)</f>
        <v>#VALUE!</v>
      </c>
      <c r="HH220" s="30" t="e">
        <f>(CatTemplate[[#This Row],[CO18]]+CatTemplate[[#This Row],[CS18]]) * (1+ getRateOHFinal) * (1 + getRateMarkupFinal)</f>
        <v>#VALUE!</v>
      </c>
      <c r="HI220" s="30" t="e">
        <f>(CatTemplate[[#This Row],[CO19]]+CatTemplate[[#This Row],[CS19]]) * (1+ getRateOHFinal) * (1 + getRateMarkupFinal)</f>
        <v>#VALUE!</v>
      </c>
      <c r="HJ220" s="30" t="e">
        <f>(CatTemplate[[#This Row],[CO20]]+CatTemplate[[#This Row],[CS20]]) * (1+ getRateOHFinal) * (1 + getRateMarkupFinal)</f>
        <v>#VALUE!</v>
      </c>
      <c r="HK220" s="39" t="e">
        <f>CatTemplate[[#This Row],[Total cost]]+CatTemplate[[#This Row],[OH Amount]]+CatTemplate[[#This Row],[Markup]]</f>
        <v>#VALUE!</v>
      </c>
      <c r="HL220" s="63">
        <f>IF(CatTemplate[[#This Row],[Units]]="Days",CatTemplate[[#This Row],[Project quantity]]*CatTemplate[[#This Row],[St. unit effort]],CatTemplate[[#This Row],[Project quantity]])</f>
        <v>0</v>
      </c>
      <c r="HM220" s="287">
        <f>IFERROR(CatTemplate[[#This Row],[Total Price]]/(CatTemplate[[#This Row],[Final Quantity]]),0)</f>
        <v>0</v>
      </c>
      <c r="HN220" s="261"/>
    </row>
    <row r="221" spans="2:222" ht="63.75" x14ac:dyDescent="0.2">
      <c r="B221" s="9" t="s">
        <v>84</v>
      </c>
      <c r="C221" s="23">
        <v>6</v>
      </c>
      <c r="D221" s="10" t="s">
        <v>179</v>
      </c>
      <c r="E221" s="25">
        <v>1</v>
      </c>
      <c r="F221" s="19" t="s">
        <v>103</v>
      </c>
      <c r="G221" s="27">
        <v>10</v>
      </c>
      <c r="H221" s="18" t="s">
        <v>497</v>
      </c>
      <c r="I221" s="18" t="s">
        <v>498</v>
      </c>
      <c r="J221" s="15" t="s">
        <v>254</v>
      </c>
      <c r="K221" s="15"/>
      <c r="L221" s="15" t="s">
        <v>489</v>
      </c>
      <c r="M221" s="15" t="s">
        <v>207</v>
      </c>
      <c r="N221" s="15" t="s">
        <v>858</v>
      </c>
      <c r="O221" s="320"/>
      <c r="P221" s="71"/>
      <c r="Q221" s="108"/>
      <c r="R221" s="73"/>
      <c r="S221" s="97"/>
      <c r="T221" s="100">
        <f>getEqUnitCost</f>
        <v>9.2062193126022901E-2</v>
      </c>
      <c r="U221" s="73">
        <f>getEqUnitEffort</f>
        <v>1</v>
      </c>
      <c r="V221" s="101">
        <f>getEqQuantity</f>
        <v>1</v>
      </c>
      <c r="W221" s="320"/>
      <c r="X221" s="100">
        <f>getConsUnitCost</f>
        <v>21.268407380319147</v>
      </c>
      <c r="Y221" s="73">
        <f>getConsUnitEffort</f>
        <v>1</v>
      </c>
      <c r="Z221" s="14">
        <f>getConsQuantity</f>
        <v>1</v>
      </c>
      <c r="AA221" s="320"/>
      <c r="AB221" s="72"/>
      <c r="AC221" s="112"/>
      <c r="AD221" s="14">
        <f>getOthQuantity</f>
        <v>0</v>
      </c>
      <c r="AE221" s="320"/>
      <c r="AF221" s="28" t="str">
        <f>IF(ISBLANK(CatTemplate[[#This Row],[Resource type]]),"",CatTemplate[[#This Row],[Resource type]])</f>
        <v>BioRef Operator</v>
      </c>
      <c r="AG221" s="242">
        <f>getStaffUnitCost</f>
        <v>402.98497611162429</v>
      </c>
      <c r="AH221" s="113">
        <f>getStaffUnitEffort</f>
        <v>6.648936170212766E-3</v>
      </c>
      <c r="AI221" s="40">
        <f>getStaffQuantity</f>
        <v>0</v>
      </c>
      <c r="AJ221" s="41">
        <f>CatTemplate[[#This Row],[St. quantity]]*8/ParRatePM</f>
        <v>0</v>
      </c>
      <c r="AK221" s="320"/>
      <c r="AL221" s="53" t="str">
        <f>CatTemplate[[#This Row],[Item type]]</f>
        <v>Samples</v>
      </c>
      <c r="AM221" s="12">
        <f>SUM(CatTemplate[[#This Row],[Year1]:[Year20]])</f>
        <v>0</v>
      </c>
      <c r="AN221" s="52"/>
      <c r="AO221" s="52"/>
      <c r="AP221" s="52"/>
      <c r="AQ221" s="8"/>
      <c r="AR221" s="8"/>
      <c r="AS221" s="8"/>
      <c r="AT221" s="8"/>
      <c r="AU221" s="8"/>
      <c r="AV221" s="8"/>
      <c r="AW221" s="8"/>
      <c r="AX221" s="8"/>
      <c r="AY221" s="8"/>
      <c r="AZ221" s="8"/>
      <c r="BA221" s="8"/>
      <c r="BB221" s="8"/>
      <c r="BC221" s="8"/>
      <c r="BD221" s="8"/>
      <c r="BE221" s="8"/>
      <c r="BF221" s="8"/>
      <c r="BG221" s="36"/>
      <c r="BH221" s="320"/>
      <c r="BI221" s="37" t="str">
        <f>getCostCategory</f>
        <v>06 Operating costs</v>
      </c>
      <c r="BJ221" s="37" t="str">
        <f>getSection</f>
        <v>06 Sample processing</v>
      </c>
      <c r="BK221" s="32" t="str">
        <f>getObject</f>
        <v>Sample processing</v>
      </c>
      <c r="BL221" s="30">
        <f>IFERROR(getUnitCost * IF(CatTemplate[[#This Row],[Cost Category Comp.]]="01 Staff costs", 1,1),0)</f>
        <v>424.34544568506948</v>
      </c>
      <c r="BM221" s="29">
        <f>IF(AND(ISBLANK(CatTemplate[[#This Row],[Eq. unit cost]]),ISBLANK(CatTemplate[[#This Row],[Cons. unit cost]]),ISBLANK(CatTemplate[[#This Row],[Oth. unit cost]])), 0, IF(getUnitEffort =0,1,getUnitEffort) * CatTemplate[[#This Row],[Year1]])</f>
        <v>0</v>
      </c>
      <c r="BN221" s="29">
        <f>IF(AND(ISBLANK(CatTemplate[[#This Row],[Eq. unit cost]]),ISBLANK(CatTemplate[[#This Row],[Cons. unit cost]]),ISBLANK(CatTemplate[[#This Row],[Oth. unit cost]])), 0, IF(getUnitEffort =0,1,getUnitEffort) * CatTemplate[[#This Row],[Year2]])</f>
        <v>0</v>
      </c>
      <c r="BO221" s="29">
        <f>IF(AND(ISBLANK(CatTemplate[[#This Row],[Eq. unit cost]]),ISBLANK(CatTemplate[[#This Row],[Cons. unit cost]]),ISBLANK(CatTemplate[[#This Row],[Oth. unit cost]])), 0, IF(getUnitEffort =0,1,getUnitEffort) * CatTemplate[[#This Row],[Year3]])</f>
        <v>0</v>
      </c>
      <c r="BP221" s="29">
        <f>IF(AND(ISBLANK(CatTemplate[[#This Row],[Eq. unit cost]]),ISBLANK(CatTemplate[[#This Row],[Cons. unit cost]]),ISBLANK(CatTemplate[[#This Row],[Oth. unit cost]])), 0, IF(getUnitEffort =0,1,getUnitEffort) * CatTemplate[[#This Row],[Year4]])</f>
        <v>0</v>
      </c>
      <c r="BQ221" s="29">
        <f>IF(AND(ISBLANK(CatTemplate[[#This Row],[Eq. unit cost]]),ISBLANK(CatTemplate[[#This Row],[Cons. unit cost]]),ISBLANK(CatTemplate[[#This Row],[Oth. unit cost]])), 0, IF(getUnitEffort =0,1,getUnitEffort) * CatTemplate[[#This Row],[Year5]])</f>
        <v>0</v>
      </c>
      <c r="BR221" s="29">
        <f>IF(AND(ISBLANK(CatTemplate[[#This Row],[Eq. unit cost]]),ISBLANK(CatTemplate[[#This Row],[Cons. unit cost]]),ISBLANK(CatTemplate[[#This Row],[Oth. unit cost]])), 0, IF(getUnitEffort =0,1,getUnitEffort) * CatTemplate[[#This Row],[Year6]])</f>
        <v>0</v>
      </c>
      <c r="BS221" s="29">
        <f>IF(AND(ISBLANK(CatTemplate[[#This Row],[Eq. unit cost]]),ISBLANK(CatTemplate[[#This Row],[Cons. unit cost]]),ISBLANK(CatTemplate[[#This Row],[Oth. unit cost]])), 0, IF(getUnitEffort =0,1,getUnitEffort) * CatTemplate[[#This Row],[Year7]])</f>
        <v>0</v>
      </c>
      <c r="BT221" s="29">
        <f>IF(AND(ISBLANK(CatTemplate[[#This Row],[Eq. unit cost]]),ISBLANK(CatTemplate[[#This Row],[Cons. unit cost]]),ISBLANK(CatTemplate[[#This Row],[Oth. unit cost]])), 0, IF(getUnitEffort =0,1,getUnitEffort) * CatTemplate[[#This Row],[Year8]])</f>
        <v>0</v>
      </c>
      <c r="BU221" s="29">
        <f>IF(AND(ISBLANK(CatTemplate[[#This Row],[Eq. unit cost]]),ISBLANK(CatTemplate[[#This Row],[Cons. unit cost]]),ISBLANK(CatTemplate[[#This Row],[Oth. unit cost]])), 0, IF(getUnitEffort =0,1,getUnitEffort) * CatTemplate[[#This Row],[Year9]])</f>
        <v>0</v>
      </c>
      <c r="BV221" s="29">
        <f>IF(AND(ISBLANK(CatTemplate[[#This Row],[Eq. unit cost]]),ISBLANK(CatTemplate[[#This Row],[Cons. unit cost]]),ISBLANK(CatTemplate[[#This Row],[Oth. unit cost]])), 0, IF(getUnitEffort =0,1,getUnitEffort) * CatTemplate[[#This Row],[Year10]])</f>
        <v>0</v>
      </c>
      <c r="BW221" s="29">
        <f>IF(AND(ISBLANK(CatTemplate[[#This Row],[Eq. unit cost]]),ISBLANK(CatTemplate[[#This Row],[Cons. unit cost]]),ISBLANK(CatTemplate[[#This Row],[Oth. unit cost]])), 0, IF(getUnitEffort =0,1,getUnitEffort) * CatTemplate[[#This Row],[Year11]])</f>
        <v>0</v>
      </c>
      <c r="BX221" s="29">
        <f>IF(AND(ISBLANK(CatTemplate[[#This Row],[Eq. unit cost]]),ISBLANK(CatTemplate[[#This Row],[Cons. unit cost]]),ISBLANK(CatTemplate[[#This Row],[Oth. unit cost]])), 0, IF(getUnitEffort =0,1,getUnitEffort) * CatTemplate[[#This Row],[Year12]])</f>
        <v>0</v>
      </c>
      <c r="BY221" s="29">
        <f>IF(AND(ISBLANK(CatTemplate[[#This Row],[Eq. unit cost]]),ISBLANK(CatTemplate[[#This Row],[Cons. unit cost]]),ISBLANK(CatTemplate[[#This Row],[Oth. unit cost]])), 0, IF(getUnitEffort =0,1,getUnitEffort) * CatTemplate[[#This Row],[Year13]])</f>
        <v>0</v>
      </c>
      <c r="BZ221" s="29">
        <f>IF(AND(ISBLANK(CatTemplate[[#This Row],[Eq. unit cost]]),ISBLANK(CatTemplate[[#This Row],[Cons. unit cost]]),ISBLANK(CatTemplate[[#This Row],[Oth. unit cost]])), 0, IF(getUnitEffort =0,1,getUnitEffort) * CatTemplate[[#This Row],[Year14]])</f>
        <v>0</v>
      </c>
      <c r="CA221" s="29">
        <f>IF(AND(ISBLANK(CatTemplate[[#This Row],[Eq. unit cost]]),ISBLANK(CatTemplate[[#This Row],[Cons. unit cost]]),ISBLANK(CatTemplate[[#This Row],[Oth. unit cost]])), 0, IF(getUnitEffort =0,1,getUnitEffort) * CatTemplate[[#This Row],[Year15]])</f>
        <v>0</v>
      </c>
      <c r="CB221" s="29">
        <f>IF(AND(ISBLANK(CatTemplate[[#This Row],[Eq. unit cost]]),ISBLANK(CatTemplate[[#This Row],[Cons. unit cost]]),ISBLANK(CatTemplate[[#This Row],[Oth. unit cost]])), 0, IF(getUnitEffort =0,1,getUnitEffort) * CatTemplate[[#This Row],[Year16]])</f>
        <v>0</v>
      </c>
      <c r="CC221" s="29">
        <f>IF(AND(ISBLANK(CatTemplate[[#This Row],[Eq. unit cost]]),ISBLANK(CatTemplate[[#This Row],[Cons. unit cost]]),ISBLANK(CatTemplate[[#This Row],[Oth. unit cost]])), 0, IF(getUnitEffort =0,1,getUnitEffort) * CatTemplate[[#This Row],[Year17]])</f>
        <v>0</v>
      </c>
      <c r="CD221" s="29">
        <f>IF(AND(ISBLANK(CatTemplate[[#This Row],[Eq. unit cost]]),ISBLANK(CatTemplate[[#This Row],[Cons. unit cost]]),ISBLANK(CatTemplate[[#This Row],[Oth. unit cost]])), 0, IF(getUnitEffort =0,1,getUnitEffort) * CatTemplate[[#This Row],[Year18]])</f>
        <v>0</v>
      </c>
      <c r="CE221" s="29">
        <f>IF(AND(ISBLANK(CatTemplate[[#This Row],[Eq. unit cost]]),ISBLANK(CatTemplate[[#This Row],[Cons. unit cost]]),ISBLANK(CatTemplate[[#This Row],[Oth. unit cost]])), 0, IF(getUnitEffort =0,1,getUnitEffort) * CatTemplate[[#This Row],[Year19]])</f>
        <v>0</v>
      </c>
      <c r="CF221" s="29">
        <f>IF(AND(ISBLANK(CatTemplate[[#This Row],[Eq. unit cost]]),ISBLANK(CatTemplate[[#This Row],[Cons. unit cost]]),ISBLANK(CatTemplate[[#This Row],[Oth. unit cost]])), 0, IF(getUnitEffort =0,1,getUnitEffort) * CatTemplate[[#This Row],[Year20]])</f>
        <v>0</v>
      </c>
      <c r="CG221" s="45">
        <f>SUM(CatTemplate[[#This Row],[Q1]:[Q20]])</f>
        <v>0</v>
      </c>
      <c r="CH221" s="29">
        <f>IF(ISBLANK(CatTemplate[[#This Row],[St. unit effort]]),0,(CatTemplate[[#This Row],[St. unit effort]] * CatTemplate[[#This Row],[Year1]]))</f>
        <v>0</v>
      </c>
      <c r="CI221" s="29">
        <f>IF(ISBLANK(CatTemplate[[#This Row],[St. unit effort]]),0,(CatTemplate[[#This Row],[St. unit effort]] * CatTemplate[[#This Row],[Year2]]))</f>
        <v>0</v>
      </c>
      <c r="CJ221" s="29">
        <f>IF(ISBLANK(CatTemplate[[#This Row],[St. unit effort]]),0,(CatTemplate[[#This Row],[St. unit effort]] * CatTemplate[[#This Row],[Year3]]))</f>
        <v>0</v>
      </c>
      <c r="CK221" s="29">
        <f>IF(ISBLANK(CatTemplate[[#This Row],[St. unit effort]]),0,(CatTemplate[[#This Row],[St. unit effort]] * CatTemplate[[#This Row],[Year4]]))</f>
        <v>0</v>
      </c>
      <c r="CL221" s="29">
        <f>IF(ISBLANK(CatTemplate[[#This Row],[St. unit effort]]),0,(CatTemplate[[#This Row],[St. unit effort]] * CatTemplate[[#This Row],[Year5]]))</f>
        <v>0</v>
      </c>
      <c r="CM221" s="29">
        <f>IF(ISBLANK(CatTemplate[[#This Row],[St. unit effort]]),0,(CatTemplate[[#This Row],[St. unit effort]] * CatTemplate[[#This Row],[Year6]]))</f>
        <v>0</v>
      </c>
      <c r="CN221" s="29">
        <f>IF(ISBLANK(CatTemplate[[#This Row],[St. unit effort]]),0,(CatTemplate[[#This Row],[St. unit effort]] * CatTemplate[[#This Row],[Year7]]))</f>
        <v>0</v>
      </c>
      <c r="CO221" s="29">
        <f>IF(ISBLANK(CatTemplate[[#This Row],[St. unit effort]]),0,(CatTemplate[[#This Row],[St. unit effort]] * CatTemplate[[#This Row],[Year8]]))</f>
        <v>0</v>
      </c>
      <c r="CP221" s="29">
        <f>IF(ISBLANK(CatTemplate[[#This Row],[St. unit effort]]),0,(CatTemplate[[#This Row],[St. unit effort]] * CatTemplate[[#This Row],[Year9]]))</f>
        <v>0</v>
      </c>
      <c r="CQ221" s="29">
        <f>IF(ISBLANK(CatTemplate[[#This Row],[St. unit effort]]),0,(CatTemplate[[#This Row],[St. unit effort]] * CatTemplate[[#This Row],[Year10]]))</f>
        <v>0</v>
      </c>
      <c r="CR221" s="29">
        <f>IF(ISBLANK(CatTemplate[[#This Row],[St. unit effort]]),0,(CatTemplate[[#This Row],[St. unit effort]] * CatTemplate[[#This Row],[Year11]]))</f>
        <v>0</v>
      </c>
      <c r="CS221" s="29">
        <f>IF(ISBLANK(CatTemplate[[#This Row],[St. unit effort]]),0,(CatTemplate[[#This Row],[St. unit effort]] * CatTemplate[[#This Row],[Year12]]))</f>
        <v>0</v>
      </c>
      <c r="CT221" s="29">
        <f>IF(ISBLANK(CatTemplate[[#This Row],[St. unit effort]]),0,(CatTemplate[[#This Row],[St. unit effort]] * CatTemplate[[#This Row],[Year13]]))</f>
        <v>0</v>
      </c>
      <c r="CU221" s="29">
        <f>IF(ISBLANK(CatTemplate[[#This Row],[St. unit effort]]),0,(CatTemplate[[#This Row],[St. unit effort]] * CatTemplate[[#This Row],[Year14]]))</f>
        <v>0</v>
      </c>
      <c r="CV221" s="29">
        <f>IF(ISBLANK(CatTemplate[[#This Row],[St. unit effort]]),0,(CatTemplate[[#This Row],[St. unit effort]] * CatTemplate[[#This Row],[Year15]]))</f>
        <v>0</v>
      </c>
      <c r="CW221" s="29">
        <f>IF(ISBLANK(CatTemplate[[#This Row],[St. unit effort]]),0,(CatTemplate[[#This Row],[St. unit effort]] * CatTemplate[[#This Row],[Year16]]))</f>
        <v>0</v>
      </c>
      <c r="CX221" s="29">
        <f>IF(ISBLANK(CatTemplate[[#This Row],[St. unit effort]]),0,(CatTemplate[[#This Row],[St. unit effort]] * CatTemplate[[#This Row],[Year17]]))</f>
        <v>0</v>
      </c>
      <c r="CY221" s="29">
        <f>IF(ISBLANK(CatTemplate[[#This Row],[St. unit effort]]),0,(CatTemplate[[#This Row],[St. unit effort]] * CatTemplate[[#This Row],[Year18]]))</f>
        <v>0</v>
      </c>
      <c r="CZ221" s="29">
        <f>IF(ISBLANK(CatTemplate[[#This Row],[St. unit effort]]),0,(CatTemplate[[#This Row],[St. unit effort]] * CatTemplate[[#This Row],[Year19]]))</f>
        <v>0</v>
      </c>
      <c r="DA221" s="29">
        <f>IF(ISBLANK(CatTemplate[[#This Row],[St. unit effort]]),0,(CatTemplate[[#This Row],[St. unit effort]] * CatTemplate[[#This Row],[Year20]]))</f>
        <v>0</v>
      </c>
      <c r="DB221" s="57">
        <f>IF(ISBLANK(CatTemplate[[#This Row],[St. unit effort]]),0,(CatTemplate[[#This Row],[St. unit effort]] * CatTemplate[[#This Row],[Year1]])*8/ParRatePM)</f>
        <v>0</v>
      </c>
      <c r="DC221" s="57">
        <f>IF(ISBLANK(CatTemplate[[#This Row],[St. unit effort]]),0,(CatTemplate[[#This Row],[St. unit effort]] * CatTemplate[[#This Row],[Year2]])*8/ParRatePM)</f>
        <v>0</v>
      </c>
      <c r="DD221" s="57">
        <f>IF(ISBLANK(CatTemplate[[#This Row],[St. unit effort]]),0,(CatTemplate[[#This Row],[St. unit effort]] * CatTemplate[[#This Row],[Year3]])*8/ParRatePM)</f>
        <v>0</v>
      </c>
      <c r="DE221" s="57">
        <f>IF(ISBLANK(CatTemplate[[#This Row],[St. unit effort]]),0,(CatTemplate[[#This Row],[St. unit effort]] * CatTemplate[[#This Row],[Year4]])*8/ParRatePM)</f>
        <v>0</v>
      </c>
      <c r="DF221" s="57">
        <f>IF(ISBLANK(CatTemplate[[#This Row],[St. unit effort]]),0,(CatTemplate[[#This Row],[St. unit effort]] * CatTemplate[[#This Row],[Year5]])*8/ParRatePM)</f>
        <v>0</v>
      </c>
      <c r="DG221" s="57">
        <f>IF(ISBLANK(CatTemplate[[#This Row],[St. unit effort]]),0,(CatTemplate[[#This Row],[St. unit effort]] * CatTemplate[[#This Row],[Year6]])*8/ParRatePM)</f>
        <v>0</v>
      </c>
      <c r="DH221" s="57">
        <f>IF(ISBLANK(CatTemplate[[#This Row],[St. unit effort]]),0,(CatTemplate[[#This Row],[St. unit effort]] * CatTemplate[[#This Row],[Year7]])*8/ParRatePM)</f>
        <v>0</v>
      </c>
      <c r="DI221" s="57">
        <f>IF(ISBLANK(CatTemplate[[#This Row],[St. unit effort]]),0,(CatTemplate[[#This Row],[St. unit effort]] * CatTemplate[[#This Row],[Year8]])*8/ParRatePM)</f>
        <v>0</v>
      </c>
      <c r="DJ221" s="57">
        <f>IF(ISBLANK(CatTemplate[[#This Row],[St. unit effort]]),0,(CatTemplate[[#This Row],[St. unit effort]] * CatTemplate[[#This Row],[Year9]])*8/ParRatePM)</f>
        <v>0</v>
      </c>
      <c r="DK221" s="57">
        <f>IF(ISBLANK(CatTemplate[[#This Row],[St. unit effort]]),0,(CatTemplate[[#This Row],[St. unit effort]] * CatTemplate[[#This Row],[Year10]])*8/ParRatePM)</f>
        <v>0</v>
      </c>
      <c r="DL221" s="57">
        <f>IF(ISBLANK(CatTemplate[[#This Row],[St. unit effort]]),0,(CatTemplate[[#This Row],[St. unit effort]] * CatTemplate[[#This Row],[Year11]])*8/ParRatePM)</f>
        <v>0</v>
      </c>
      <c r="DM221" s="57">
        <f>IF(ISBLANK(CatTemplate[[#This Row],[St. unit effort]]),0,(CatTemplate[[#This Row],[St. unit effort]] * CatTemplate[[#This Row],[Year12]])*8/ParRatePM)</f>
        <v>0</v>
      </c>
      <c r="DN221" s="57">
        <f>IF(ISBLANK(CatTemplate[[#This Row],[St. unit effort]]),0,(CatTemplate[[#This Row],[St. unit effort]] * CatTemplate[[#This Row],[Year13]])*8/ParRatePM)</f>
        <v>0</v>
      </c>
      <c r="DO221" s="57">
        <f>IF(ISBLANK(CatTemplate[[#This Row],[St. unit effort]]),0,(CatTemplate[[#This Row],[St. unit effort]] * CatTemplate[[#This Row],[Year14]])*8/ParRatePM)</f>
        <v>0</v>
      </c>
      <c r="DP221" s="57">
        <f>IF(ISBLANK(CatTemplate[[#This Row],[St. unit effort]]),0,(CatTemplate[[#This Row],[St. unit effort]] * CatTemplate[[#This Row],[Year15]])*8/ParRatePM)</f>
        <v>0</v>
      </c>
      <c r="DQ221" s="57">
        <f>IF(ISBLANK(CatTemplate[[#This Row],[St. unit effort]]),0,(CatTemplate[[#This Row],[St. unit effort]] * CatTemplate[[#This Row],[Year16]])*8/ParRatePM)</f>
        <v>0</v>
      </c>
      <c r="DR221" s="57">
        <f>IF(ISBLANK(CatTemplate[[#This Row],[St. unit effort]]),0,(CatTemplate[[#This Row],[St. unit effort]] * CatTemplate[[#This Row],[Year17]])*8/ParRatePM)</f>
        <v>0</v>
      </c>
      <c r="DS221" s="57">
        <f>IF(ISBLANK(CatTemplate[[#This Row],[St. unit effort]]),0,(CatTemplate[[#This Row],[St. unit effort]] * CatTemplate[[#This Row],[Year18]])*8/ParRatePM)</f>
        <v>0</v>
      </c>
      <c r="DT221" s="57">
        <f>IF(ISBLANK(CatTemplate[[#This Row],[St. unit effort]]),0,(CatTemplate[[#This Row],[St. unit effort]] * CatTemplate[[#This Row],[Year19]])*8/ParRatePM)</f>
        <v>0</v>
      </c>
      <c r="DU221" s="57">
        <f>IF(ISBLANK(CatTemplate[[#This Row],[St. unit effort]]),0,(CatTemplate[[#This Row],[St. unit effort]] * CatTemplate[[#This Row],[Year20]])*8/ParRatePM)</f>
        <v>0</v>
      </c>
      <c r="DV221" s="54">
        <f>SUM(CatTemplate[[#This Row],[PM1]:[PM20]])</f>
        <v>0</v>
      </c>
      <c r="DW221" s="56">
        <f t="shared" si="79"/>
        <v>0</v>
      </c>
      <c r="DX221" s="56">
        <f t="shared" si="79"/>
        <v>0</v>
      </c>
      <c r="DY221" s="56">
        <f t="shared" si="79"/>
        <v>0</v>
      </c>
      <c r="DZ221" s="56">
        <f t="shared" si="79"/>
        <v>0</v>
      </c>
      <c r="EA221" s="56">
        <f t="shared" si="79"/>
        <v>0</v>
      </c>
      <c r="EB221" s="56">
        <f t="shared" si="79"/>
        <v>0</v>
      </c>
      <c r="EC221" s="56">
        <f t="shared" si="79"/>
        <v>0</v>
      </c>
      <c r="ED221" s="56">
        <f t="shared" si="79"/>
        <v>0</v>
      </c>
      <c r="EE221" s="56">
        <f t="shared" si="79"/>
        <v>0</v>
      </c>
      <c r="EF221" s="56">
        <f t="shared" si="79"/>
        <v>0</v>
      </c>
      <c r="EG221" s="56">
        <f t="shared" si="79"/>
        <v>0</v>
      </c>
      <c r="EH221" s="56">
        <f t="shared" si="79"/>
        <v>0</v>
      </c>
      <c r="EI221" s="56">
        <f t="shared" si="79"/>
        <v>0</v>
      </c>
      <c r="EJ221" s="56">
        <f t="shared" si="79"/>
        <v>0</v>
      </c>
      <c r="EK221" s="56">
        <f t="shared" si="79"/>
        <v>0</v>
      </c>
      <c r="EL221" s="56">
        <f t="shared" si="79"/>
        <v>0</v>
      </c>
      <c r="EM221" s="56">
        <f t="shared" si="77"/>
        <v>0</v>
      </c>
      <c r="EN221" s="56">
        <f t="shared" si="77"/>
        <v>0</v>
      </c>
      <c r="EO221" s="56">
        <f t="shared" si="77"/>
        <v>0</v>
      </c>
      <c r="EP221" s="56">
        <f t="shared" si="77"/>
        <v>0</v>
      </c>
      <c r="EQ221" s="30">
        <f>CatTemplate[[#This Row],[Eq. unit cost]] * CatTemplate[[#This Row],[Eq. quantity]]</f>
        <v>9.2062193126022901E-2</v>
      </c>
      <c r="ER221" s="30">
        <f>CatTemplate[[#This Row],[Cons. unit cost]] *CatTemplate[[#This Row],[Cons. quantity]]</f>
        <v>21.268407380319147</v>
      </c>
      <c r="ES221" s="30">
        <f>CatTemplate[[#This Row],[Oth. unit cost]] *CatTemplate[[#This Row],[Oth. quantity]]</f>
        <v>0</v>
      </c>
      <c r="ET221" s="55">
        <f>SUM(CatTemplate[[#This Row],[CO1]:[CO20]])</f>
        <v>0</v>
      </c>
      <c r="EU221" s="56">
        <f t="shared" si="80"/>
        <v>0</v>
      </c>
      <c r="EV221" s="56">
        <f t="shared" si="80"/>
        <v>0</v>
      </c>
      <c r="EW221" s="56">
        <f t="shared" si="80"/>
        <v>0</v>
      </c>
      <c r="EX221" s="56">
        <f t="shared" si="80"/>
        <v>0</v>
      </c>
      <c r="EY221" s="56">
        <f t="shared" si="80"/>
        <v>0</v>
      </c>
      <c r="EZ221" s="56">
        <f t="shared" si="80"/>
        <v>0</v>
      </c>
      <c r="FA221" s="56">
        <f t="shared" si="80"/>
        <v>0</v>
      </c>
      <c r="FB221" s="56">
        <f t="shared" si="80"/>
        <v>0</v>
      </c>
      <c r="FC221" s="56">
        <f t="shared" si="80"/>
        <v>0</v>
      </c>
      <c r="FD221" s="56">
        <f t="shared" si="80"/>
        <v>0</v>
      </c>
      <c r="FE221" s="56">
        <f t="shared" si="80"/>
        <v>0</v>
      </c>
      <c r="FF221" s="56">
        <f t="shared" si="80"/>
        <v>0</v>
      </c>
      <c r="FG221" s="56">
        <f t="shared" si="80"/>
        <v>0</v>
      </c>
      <c r="FH221" s="56">
        <f t="shared" si="80"/>
        <v>0</v>
      </c>
      <c r="FI221" s="56">
        <f t="shared" si="80"/>
        <v>0</v>
      </c>
      <c r="FJ221" s="56">
        <f t="shared" si="80"/>
        <v>0</v>
      </c>
      <c r="FK221" s="56">
        <f t="shared" si="78"/>
        <v>0</v>
      </c>
      <c r="FL221" s="56">
        <f t="shared" si="78"/>
        <v>0</v>
      </c>
      <c r="FM221" s="56">
        <f t="shared" si="78"/>
        <v>0</v>
      </c>
      <c r="FN221" s="56">
        <f t="shared" si="78"/>
        <v>0</v>
      </c>
      <c r="FO221" s="58">
        <f>SUM(CatTemplate[[#This Row],[CS1]:[CS20]])</f>
        <v>0</v>
      </c>
      <c r="FP221" s="59">
        <f>CatTemplate[[#This Row],[Total Oth. cost]]+CatTemplate[[#This Row],[Total St. Cost]]</f>
        <v>0</v>
      </c>
      <c r="FQ221" s="33" t="e">
        <f t="shared" si="71"/>
        <v>#VALUE!</v>
      </c>
      <c r="FR221" s="33" t="e">
        <f t="shared" si="72"/>
        <v>#VALUE!</v>
      </c>
      <c r="FS221" s="30" t="e">
        <f>(CatTemplate[[#This Row],[CO1]] + CatTemplate[[#This Row],[CS1]]) * (1 + getRateOHFinal) * getRateMarkupFinal</f>
        <v>#VALUE!</v>
      </c>
      <c r="FT221" s="30" t="e">
        <f>(CatTemplate[[#This Row],[CO2]] + CatTemplate[[#This Row],[CS2]]) * (1 + getRateOHFinal) * getRateMarkupFinal</f>
        <v>#VALUE!</v>
      </c>
      <c r="FU221" s="30" t="e">
        <f>(CatTemplate[[#This Row],[CO3]] + CatTemplate[[#This Row],[CS3]]) * (1 + getRateOHFinal) * getRateMarkupFinal</f>
        <v>#VALUE!</v>
      </c>
      <c r="FV221" s="30" t="e">
        <f>(CatTemplate[[#This Row],[CO4]] + CatTemplate[[#This Row],[CS4]]) * (1 + getRateOHFinal) * getRateMarkupFinal</f>
        <v>#VALUE!</v>
      </c>
      <c r="FW221" s="30" t="e">
        <f>(CatTemplate[[#This Row],[CO5]] + CatTemplate[[#This Row],[CS5]]) * (1 + getRateOHFinal) * getRateMarkupFinal</f>
        <v>#VALUE!</v>
      </c>
      <c r="FX221" s="30" t="e">
        <f>(CatTemplate[[#This Row],[CO6]] + CatTemplate[[#This Row],[CS6]]) * (1 + getRateOHFinal) * getRateMarkupFinal</f>
        <v>#VALUE!</v>
      </c>
      <c r="FY221" s="30" t="e">
        <f>(CatTemplate[[#This Row],[CO7]] + CatTemplate[[#This Row],[CS7]]) * (1 + getRateOHFinal) * getRateMarkupFinal</f>
        <v>#VALUE!</v>
      </c>
      <c r="FZ221" s="30" t="e">
        <f>(CatTemplate[[#This Row],[CO8]] + CatTemplate[[#This Row],[CS8]]) * (1 + getRateOHFinal) * getRateMarkupFinal</f>
        <v>#VALUE!</v>
      </c>
      <c r="GA221" s="30" t="e">
        <f>(CatTemplate[[#This Row],[CO9]] + CatTemplate[[#This Row],[CS9]]) * (1 + getRateOHFinal) * getRateMarkupFinal</f>
        <v>#VALUE!</v>
      </c>
      <c r="GB221" s="30" t="e">
        <f>(CatTemplate[[#This Row],[CO10]] + CatTemplate[[#This Row],[CS10]]) * (1 + getRateOHFinal) * getRateMarkupFinal</f>
        <v>#VALUE!</v>
      </c>
      <c r="GC221" s="30" t="e">
        <f>(CatTemplate[[#This Row],[CO11]] + CatTemplate[[#This Row],[CS11]]) * (1 + getRateOHFinal) * getRateMarkupFinal</f>
        <v>#VALUE!</v>
      </c>
      <c r="GD221" s="30" t="e">
        <f>(CatTemplate[[#This Row],[CO12]] + CatTemplate[[#This Row],[CS12]]) * (1 + getRateOHFinal) * getRateMarkupFinal</f>
        <v>#VALUE!</v>
      </c>
      <c r="GE221" s="30" t="e">
        <f>(CatTemplate[[#This Row],[CO13]] + CatTemplate[[#This Row],[CS13]]) * (1 + getRateOHFinal) * getRateMarkupFinal</f>
        <v>#VALUE!</v>
      </c>
      <c r="GF221" s="30" t="e">
        <f>(CatTemplate[[#This Row],[CO14]] + CatTemplate[[#This Row],[CS14]]) * (1 + getRateOHFinal) * getRateMarkupFinal</f>
        <v>#VALUE!</v>
      </c>
      <c r="GG221" s="30" t="e">
        <f>(CatTemplate[[#This Row],[CO15]] + CatTemplate[[#This Row],[CS15]]) * (1 + getRateOHFinal) * getRateMarkupFinal</f>
        <v>#VALUE!</v>
      </c>
      <c r="GH221" s="30" t="e">
        <f>(CatTemplate[[#This Row],[CO16]] + CatTemplate[[#This Row],[CS16]]) * (1 + getRateOHFinal) * getRateMarkupFinal</f>
        <v>#VALUE!</v>
      </c>
      <c r="GI221" s="30" t="e">
        <f>(CatTemplate[[#This Row],[CO17]] + CatTemplate[[#This Row],[CS17]]) * (1 + getRateOHFinal) * getRateMarkupFinal</f>
        <v>#VALUE!</v>
      </c>
      <c r="GJ221" s="30" t="e">
        <f>(CatTemplate[[#This Row],[CO18]] + CatTemplate[[#This Row],[CS18]]) * (1 + getRateOHFinal) * getRateMarkupFinal</f>
        <v>#VALUE!</v>
      </c>
      <c r="GK221" s="30" t="e">
        <f>(CatTemplate[[#This Row],[CO19]] + CatTemplate[[#This Row],[CS19]]) * (1 + getRateOHFinal) * getRateMarkupFinal</f>
        <v>#VALUE!</v>
      </c>
      <c r="GL221" s="30" t="e">
        <f>(CatTemplate[[#This Row],[CO20]] + CatTemplate[[#This Row],[CS20]]) * (1 + getRateOHFinal) * getRateMarkupFinal</f>
        <v>#VALUE!</v>
      </c>
      <c r="GM221" s="30" t="e">
        <f t="shared" si="73"/>
        <v>#VALUE!</v>
      </c>
      <c r="GN221" s="30" t="e">
        <f t="shared" si="74"/>
        <v>#VALUE!</v>
      </c>
      <c r="GO221" s="30" t="e">
        <f t="shared" si="75"/>
        <v>#VALUE!</v>
      </c>
      <c r="GP221" s="30" t="e">
        <f t="shared" si="76"/>
        <v>#VALUE!</v>
      </c>
      <c r="GQ221" s="30" t="e">
        <f>(CatTemplate[[#This Row],[CO1]]+CatTemplate[[#This Row],[CS1]]) * (1+ getRateOHFinal) * (1 + getRateMarkupFinal)</f>
        <v>#VALUE!</v>
      </c>
      <c r="GR221" s="30" t="e">
        <f>(CatTemplate[[#This Row],[CO2]]+CatTemplate[[#This Row],[CS2]]) * (1+ getRateOHFinal) * (1 + getRateMarkupFinal)</f>
        <v>#VALUE!</v>
      </c>
      <c r="GS221" s="30" t="e">
        <f>(CatTemplate[[#This Row],[CO3]]+CatTemplate[[#This Row],[CS3]]) * (1+ getRateOHFinal) * (1 + getRateMarkupFinal)</f>
        <v>#VALUE!</v>
      </c>
      <c r="GT221" s="30" t="e">
        <f>(CatTemplate[[#This Row],[CO4]]+CatTemplate[[#This Row],[CS4]]) * (1+ getRateOHFinal) * (1 + getRateMarkupFinal)</f>
        <v>#VALUE!</v>
      </c>
      <c r="GU221" s="30" t="e">
        <f>(CatTemplate[[#This Row],[CO5]]+CatTemplate[[#This Row],[CS5]]) * (1+ getRateOHFinal) * (1 + getRateMarkupFinal)</f>
        <v>#VALUE!</v>
      </c>
      <c r="GV221" s="30" t="e">
        <f>(CatTemplate[[#This Row],[CO6]]+CatTemplate[[#This Row],[CS6]]) * (1+ getRateOHFinal) * (1 + getRateMarkupFinal)</f>
        <v>#VALUE!</v>
      </c>
      <c r="GW221" s="30" t="e">
        <f>(CatTemplate[[#This Row],[CO7]]+CatTemplate[[#This Row],[CS7]]) * (1+ getRateOHFinal) * (1 + getRateMarkupFinal)</f>
        <v>#VALUE!</v>
      </c>
      <c r="GX221" s="30" t="e">
        <f>(CatTemplate[[#This Row],[CO8]]+CatTemplate[[#This Row],[CS8]]) * (1+ getRateOHFinal) * (1 + getRateMarkupFinal)</f>
        <v>#VALUE!</v>
      </c>
      <c r="GY221" s="30" t="e">
        <f>(CatTemplate[[#This Row],[CO9]]+CatTemplate[[#This Row],[CS9]]) * (1+ getRateOHFinal) * (1 + getRateMarkupFinal)</f>
        <v>#VALUE!</v>
      </c>
      <c r="GZ221" s="30" t="e">
        <f>(CatTemplate[[#This Row],[CO10]]+CatTemplate[[#This Row],[CS10]]) * (1+ getRateOHFinal) * (1 + getRateMarkupFinal)</f>
        <v>#VALUE!</v>
      </c>
      <c r="HA221" s="30" t="e">
        <f>(CatTemplate[[#This Row],[CO11]]+CatTemplate[[#This Row],[CS11]]) * (1+ getRateOHFinal) * (1 + getRateMarkupFinal)</f>
        <v>#VALUE!</v>
      </c>
      <c r="HB221" s="30" t="e">
        <f>(CatTemplate[[#This Row],[CO12]]+CatTemplate[[#This Row],[CS12]]) * (1+ getRateOHFinal) * (1 + getRateMarkupFinal)</f>
        <v>#VALUE!</v>
      </c>
      <c r="HC221" s="30" t="e">
        <f>(CatTemplate[[#This Row],[CO13]]+CatTemplate[[#This Row],[CS13]]) * (1+ getRateOHFinal) * (1 + getRateMarkupFinal)</f>
        <v>#VALUE!</v>
      </c>
      <c r="HD221" s="30" t="e">
        <f>(CatTemplate[[#This Row],[CO14]]+CatTemplate[[#This Row],[CS14]]) * (1+ getRateOHFinal) * (1 + getRateMarkupFinal)</f>
        <v>#VALUE!</v>
      </c>
      <c r="HE221" s="30" t="e">
        <f>(CatTemplate[[#This Row],[CO15]]+CatTemplate[[#This Row],[CS15]]) * (1+ getRateOHFinal) * (1 + getRateMarkupFinal)</f>
        <v>#VALUE!</v>
      </c>
      <c r="HF221" s="30" t="e">
        <f>(CatTemplate[[#This Row],[CO16]]+CatTemplate[[#This Row],[CS16]]) * (1+ getRateOHFinal) * (1 + getRateMarkupFinal)</f>
        <v>#VALUE!</v>
      </c>
      <c r="HG221" s="30" t="e">
        <f>(CatTemplate[[#This Row],[CO17]]+CatTemplate[[#This Row],[CS17]]) * (1+ getRateOHFinal) * (1 + getRateMarkupFinal)</f>
        <v>#VALUE!</v>
      </c>
      <c r="HH221" s="30" t="e">
        <f>(CatTemplate[[#This Row],[CO18]]+CatTemplate[[#This Row],[CS18]]) * (1+ getRateOHFinal) * (1 + getRateMarkupFinal)</f>
        <v>#VALUE!</v>
      </c>
      <c r="HI221" s="30" t="e">
        <f>(CatTemplate[[#This Row],[CO19]]+CatTemplate[[#This Row],[CS19]]) * (1+ getRateOHFinal) * (1 + getRateMarkupFinal)</f>
        <v>#VALUE!</v>
      </c>
      <c r="HJ221" s="30" t="e">
        <f>(CatTemplate[[#This Row],[CO20]]+CatTemplate[[#This Row],[CS20]]) * (1+ getRateOHFinal) * (1 + getRateMarkupFinal)</f>
        <v>#VALUE!</v>
      </c>
      <c r="HK221" s="39" t="e">
        <f>CatTemplate[[#This Row],[Total cost]]+CatTemplate[[#This Row],[OH Amount]]+CatTemplate[[#This Row],[Markup]]</f>
        <v>#VALUE!</v>
      </c>
      <c r="HL221" s="63">
        <f>IF(CatTemplate[[#This Row],[Units]]="Days",CatTemplate[[#This Row],[Project quantity]]*CatTemplate[[#This Row],[St. unit effort]],CatTemplate[[#This Row],[Project quantity]])</f>
        <v>0</v>
      </c>
      <c r="HM221" s="287">
        <f>IFERROR(CatTemplate[[#This Row],[Total Price]]/(CatTemplate[[#This Row],[Final Quantity]]),0)</f>
        <v>0</v>
      </c>
      <c r="HN221" s="261"/>
    </row>
    <row r="222" spans="2:222" ht="38.25" x14ac:dyDescent="0.2">
      <c r="B222" s="9" t="s">
        <v>84</v>
      </c>
      <c r="C222" s="23">
        <v>6</v>
      </c>
      <c r="D222" s="10" t="s">
        <v>179</v>
      </c>
      <c r="E222" s="25">
        <v>1</v>
      </c>
      <c r="F222" s="19" t="s">
        <v>103</v>
      </c>
      <c r="G222" s="27">
        <v>11</v>
      </c>
      <c r="H222" s="18" t="s">
        <v>499</v>
      </c>
      <c r="I222" s="18" t="s">
        <v>498</v>
      </c>
      <c r="J222" s="15" t="s">
        <v>254</v>
      </c>
      <c r="K222" s="15"/>
      <c r="L222" s="15" t="s">
        <v>489</v>
      </c>
      <c r="M222" s="15" t="s">
        <v>207</v>
      </c>
      <c r="N222" s="15" t="s">
        <v>858</v>
      </c>
      <c r="O222" s="320"/>
      <c r="P222" s="71"/>
      <c r="Q222" s="108"/>
      <c r="R222" s="73"/>
      <c r="S222" s="97"/>
      <c r="T222" s="100">
        <f>getEqUnitCost</f>
        <v>0.76644551282051288</v>
      </c>
      <c r="U222" s="73">
        <f>getEqUnitEffort</f>
        <v>1</v>
      </c>
      <c r="V222" s="101">
        <f>getEqQuantity</f>
        <v>1</v>
      </c>
      <c r="W222" s="320"/>
      <c r="X222" s="100">
        <f>getConsUnitCost</f>
        <v>9.2971202336458347</v>
      </c>
      <c r="Y222" s="73">
        <f>getConsUnitEffort</f>
        <v>1</v>
      </c>
      <c r="Z222" s="14">
        <f>getConsQuantity</f>
        <v>1</v>
      </c>
      <c r="AA222" s="320"/>
      <c r="AB222" s="72"/>
      <c r="AC222" s="112"/>
      <c r="AD222" s="14">
        <f>getOthQuantity</f>
        <v>0</v>
      </c>
      <c r="AE222" s="320"/>
      <c r="AF222" s="28" t="str">
        <f>IF(ISBLANK(CatTemplate[[#This Row],[Resource type]]),"",CatTemplate[[#This Row],[Resource type]])</f>
        <v>BioRef Operator</v>
      </c>
      <c r="AG222" s="242">
        <f>getStaffUnitCost</f>
        <v>402.98497611162429</v>
      </c>
      <c r="AH222" s="113">
        <f>getStaffUnitEffort</f>
        <v>4.4791666666666667E-2</v>
      </c>
      <c r="AI222" s="40">
        <f>getStaffQuantity</f>
        <v>0</v>
      </c>
      <c r="AJ222" s="41">
        <f>CatTemplate[[#This Row],[St. quantity]]*8/ParRatePM</f>
        <v>0</v>
      </c>
      <c r="AK222" s="320"/>
      <c r="AL222" s="53" t="str">
        <f>CatTemplate[[#This Row],[Item type]]</f>
        <v>Samples</v>
      </c>
      <c r="AM222" s="12">
        <f>SUM(CatTemplate[[#This Row],[Year1]:[Year20]])</f>
        <v>0</v>
      </c>
      <c r="AN222" s="52"/>
      <c r="AO222" s="52"/>
      <c r="AP222" s="52"/>
      <c r="AQ222" s="8"/>
      <c r="AR222" s="8"/>
      <c r="AS222" s="8"/>
      <c r="AT222" s="8"/>
      <c r="AU222" s="8"/>
      <c r="AV222" s="8"/>
      <c r="AW222" s="8"/>
      <c r="AX222" s="8"/>
      <c r="AY222" s="8"/>
      <c r="AZ222" s="8"/>
      <c r="BA222" s="8"/>
      <c r="BB222" s="8"/>
      <c r="BC222" s="8"/>
      <c r="BD222" s="8"/>
      <c r="BE222" s="8"/>
      <c r="BF222" s="8"/>
      <c r="BG222" s="36"/>
      <c r="BH222" s="320"/>
      <c r="BI222" s="37" t="str">
        <f>getCostCategory</f>
        <v>06 Operating costs</v>
      </c>
      <c r="BJ222" s="37" t="str">
        <f>getSection</f>
        <v>06 Sample processing</v>
      </c>
      <c r="BK222" s="32" t="str">
        <f>getObject</f>
        <v>Sample processing</v>
      </c>
      <c r="BL222" s="30">
        <f>IFERROR(getUnitCost * IF(CatTemplate[[#This Row],[Cost Category Comp.]]="01 Staff costs", 1,1),0)</f>
        <v>413.04854185809063</v>
      </c>
      <c r="BM222" s="29">
        <f>IF(AND(ISBLANK(CatTemplate[[#This Row],[Eq. unit cost]]),ISBLANK(CatTemplate[[#This Row],[Cons. unit cost]]),ISBLANK(CatTemplate[[#This Row],[Oth. unit cost]])), 0, IF(getUnitEffort =0,1,getUnitEffort) * CatTemplate[[#This Row],[Year1]])</f>
        <v>0</v>
      </c>
      <c r="BN222" s="29">
        <f>IF(AND(ISBLANK(CatTemplate[[#This Row],[Eq. unit cost]]),ISBLANK(CatTemplate[[#This Row],[Cons. unit cost]]),ISBLANK(CatTemplate[[#This Row],[Oth. unit cost]])), 0, IF(getUnitEffort =0,1,getUnitEffort) * CatTemplate[[#This Row],[Year2]])</f>
        <v>0</v>
      </c>
      <c r="BO222" s="29">
        <f>IF(AND(ISBLANK(CatTemplate[[#This Row],[Eq. unit cost]]),ISBLANK(CatTemplate[[#This Row],[Cons. unit cost]]),ISBLANK(CatTemplate[[#This Row],[Oth. unit cost]])), 0, IF(getUnitEffort =0,1,getUnitEffort) * CatTemplate[[#This Row],[Year3]])</f>
        <v>0</v>
      </c>
      <c r="BP222" s="29">
        <f>IF(AND(ISBLANK(CatTemplate[[#This Row],[Eq. unit cost]]),ISBLANK(CatTemplate[[#This Row],[Cons. unit cost]]),ISBLANK(CatTemplate[[#This Row],[Oth. unit cost]])), 0, IF(getUnitEffort =0,1,getUnitEffort) * CatTemplate[[#This Row],[Year4]])</f>
        <v>0</v>
      </c>
      <c r="BQ222" s="29">
        <f>IF(AND(ISBLANK(CatTemplate[[#This Row],[Eq. unit cost]]),ISBLANK(CatTemplate[[#This Row],[Cons. unit cost]]),ISBLANK(CatTemplate[[#This Row],[Oth. unit cost]])), 0, IF(getUnitEffort =0,1,getUnitEffort) * CatTemplate[[#This Row],[Year5]])</f>
        <v>0</v>
      </c>
      <c r="BR222" s="29">
        <f>IF(AND(ISBLANK(CatTemplate[[#This Row],[Eq. unit cost]]),ISBLANK(CatTemplate[[#This Row],[Cons. unit cost]]),ISBLANK(CatTemplate[[#This Row],[Oth. unit cost]])), 0, IF(getUnitEffort =0,1,getUnitEffort) * CatTemplate[[#This Row],[Year6]])</f>
        <v>0</v>
      </c>
      <c r="BS222" s="29">
        <f>IF(AND(ISBLANK(CatTemplate[[#This Row],[Eq. unit cost]]),ISBLANK(CatTemplate[[#This Row],[Cons. unit cost]]),ISBLANK(CatTemplate[[#This Row],[Oth. unit cost]])), 0, IF(getUnitEffort =0,1,getUnitEffort) * CatTemplate[[#This Row],[Year7]])</f>
        <v>0</v>
      </c>
      <c r="BT222" s="29">
        <f>IF(AND(ISBLANK(CatTemplate[[#This Row],[Eq. unit cost]]),ISBLANK(CatTemplate[[#This Row],[Cons. unit cost]]),ISBLANK(CatTemplate[[#This Row],[Oth. unit cost]])), 0, IF(getUnitEffort =0,1,getUnitEffort) * CatTemplate[[#This Row],[Year8]])</f>
        <v>0</v>
      </c>
      <c r="BU222" s="29">
        <f>IF(AND(ISBLANK(CatTemplate[[#This Row],[Eq. unit cost]]),ISBLANK(CatTemplate[[#This Row],[Cons. unit cost]]),ISBLANK(CatTemplate[[#This Row],[Oth. unit cost]])), 0, IF(getUnitEffort =0,1,getUnitEffort) * CatTemplate[[#This Row],[Year9]])</f>
        <v>0</v>
      </c>
      <c r="BV222" s="29">
        <f>IF(AND(ISBLANK(CatTemplate[[#This Row],[Eq. unit cost]]),ISBLANK(CatTemplate[[#This Row],[Cons. unit cost]]),ISBLANK(CatTemplate[[#This Row],[Oth. unit cost]])), 0, IF(getUnitEffort =0,1,getUnitEffort) * CatTemplate[[#This Row],[Year10]])</f>
        <v>0</v>
      </c>
      <c r="BW222" s="29">
        <f>IF(AND(ISBLANK(CatTemplate[[#This Row],[Eq. unit cost]]),ISBLANK(CatTemplate[[#This Row],[Cons. unit cost]]),ISBLANK(CatTemplate[[#This Row],[Oth. unit cost]])), 0, IF(getUnitEffort =0,1,getUnitEffort) * CatTemplate[[#This Row],[Year11]])</f>
        <v>0</v>
      </c>
      <c r="BX222" s="29">
        <f>IF(AND(ISBLANK(CatTemplate[[#This Row],[Eq. unit cost]]),ISBLANK(CatTemplate[[#This Row],[Cons. unit cost]]),ISBLANK(CatTemplate[[#This Row],[Oth. unit cost]])), 0, IF(getUnitEffort =0,1,getUnitEffort) * CatTemplate[[#This Row],[Year12]])</f>
        <v>0</v>
      </c>
      <c r="BY222" s="29">
        <f>IF(AND(ISBLANK(CatTemplate[[#This Row],[Eq. unit cost]]),ISBLANK(CatTemplate[[#This Row],[Cons. unit cost]]),ISBLANK(CatTemplate[[#This Row],[Oth. unit cost]])), 0, IF(getUnitEffort =0,1,getUnitEffort) * CatTemplate[[#This Row],[Year13]])</f>
        <v>0</v>
      </c>
      <c r="BZ222" s="29">
        <f>IF(AND(ISBLANK(CatTemplate[[#This Row],[Eq. unit cost]]),ISBLANK(CatTemplate[[#This Row],[Cons. unit cost]]),ISBLANK(CatTemplate[[#This Row],[Oth. unit cost]])), 0, IF(getUnitEffort =0,1,getUnitEffort) * CatTemplate[[#This Row],[Year14]])</f>
        <v>0</v>
      </c>
      <c r="CA222" s="29">
        <f>IF(AND(ISBLANK(CatTemplate[[#This Row],[Eq. unit cost]]),ISBLANK(CatTemplate[[#This Row],[Cons. unit cost]]),ISBLANK(CatTemplate[[#This Row],[Oth. unit cost]])), 0, IF(getUnitEffort =0,1,getUnitEffort) * CatTemplate[[#This Row],[Year15]])</f>
        <v>0</v>
      </c>
      <c r="CB222" s="29">
        <f>IF(AND(ISBLANK(CatTemplate[[#This Row],[Eq. unit cost]]),ISBLANK(CatTemplate[[#This Row],[Cons. unit cost]]),ISBLANK(CatTemplate[[#This Row],[Oth. unit cost]])), 0, IF(getUnitEffort =0,1,getUnitEffort) * CatTemplate[[#This Row],[Year16]])</f>
        <v>0</v>
      </c>
      <c r="CC222" s="29">
        <f>IF(AND(ISBLANK(CatTemplate[[#This Row],[Eq. unit cost]]),ISBLANK(CatTemplate[[#This Row],[Cons. unit cost]]),ISBLANK(CatTemplate[[#This Row],[Oth. unit cost]])), 0, IF(getUnitEffort =0,1,getUnitEffort) * CatTemplate[[#This Row],[Year17]])</f>
        <v>0</v>
      </c>
      <c r="CD222" s="29">
        <f>IF(AND(ISBLANK(CatTemplate[[#This Row],[Eq. unit cost]]),ISBLANK(CatTemplate[[#This Row],[Cons. unit cost]]),ISBLANK(CatTemplate[[#This Row],[Oth. unit cost]])), 0, IF(getUnitEffort =0,1,getUnitEffort) * CatTemplate[[#This Row],[Year18]])</f>
        <v>0</v>
      </c>
      <c r="CE222" s="29">
        <f>IF(AND(ISBLANK(CatTemplate[[#This Row],[Eq. unit cost]]),ISBLANK(CatTemplate[[#This Row],[Cons. unit cost]]),ISBLANK(CatTemplate[[#This Row],[Oth. unit cost]])), 0, IF(getUnitEffort =0,1,getUnitEffort) * CatTemplate[[#This Row],[Year19]])</f>
        <v>0</v>
      </c>
      <c r="CF222" s="29">
        <f>IF(AND(ISBLANK(CatTemplate[[#This Row],[Eq. unit cost]]),ISBLANK(CatTemplate[[#This Row],[Cons. unit cost]]),ISBLANK(CatTemplate[[#This Row],[Oth. unit cost]])), 0, IF(getUnitEffort =0,1,getUnitEffort) * CatTemplate[[#This Row],[Year20]])</f>
        <v>0</v>
      </c>
      <c r="CG222" s="45">
        <f>SUM(CatTemplate[[#This Row],[Q1]:[Q20]])</f>
        <v>0</v>
      </c>
      <c r="CH222" s="29">
        <f>IF(ISBLANK(CatTemplate[[#This Row],[St. unit effort]]),0,(CatTemplate[[#This Row],[St. unit effort]] * CatTemplate[[#This Row],[Year1]]))</f>
        <v>0</v>
      </c>
      <c r="CI222" s="29">
        <f>IF(ISBLANK(CatTemplate[[#This Row],[St. unit effort]]),0,(CatTemplate[[#This Row],[St. unit effort]] * CatTemplate[[#This Row],[Year2]]))</f>
        <v>0</v>
      </c>
      <c r="CJ222" s="29">
        <f>IF(ISBLANK(CatTemplate[[#This Row],[St. unit effort]]),0,(CatTemplate[[#This Row],[St. unit effort]] * CatTemplate[[#This Row],[Year3]]))</f>
        <v>0</v>
      </c>
      <c r="CK222" s="29">
        <f>IF(ISBLANK(CatTemplate[[#This Row],[St. unit effort]]),0,(CatTemplate[[#This Row],[St. unit effort]] * CatTemplate[[#This Row],[Year4]]))</f>
        <v>0</v>
      </c>
      <c r="CL222" s="29">
        <f>IF(ISBLANK(CatTemplate[[#This Row],[St. unit effort]]),0,(CatTemplate[[#This Row],[St. unit effort]] * CatTemplate[[#This Row],[Year5]]))</f>
        <v>0</v>
      </c>
      <c r="CM222" s="29">
        <f>IF(ISBLANK(CatTemplate[[#This Row],[St. unit effort]]),0,(CatTemplate[[#This Row],[St. unit effort]] * CatTemplate[[#This Row],[Year6]]))</f>
        <v>0</v>
      </c>
      <c r="CN222" s="29">
        <f>IF(ISBLANK(CatTemplate[[#This Row],[St. unit effort]]),0,(CatTemplate[[#This Row],[St. unit effort]] * CatTemplate[[#This Row],[Year7]]))</f>
        <v>0</v>
      </c>
      <c r="CO222" s="29">
        <f>IF(ISBLANK(CatTemplate[[#This Row],[St. unit effort]]),0,(CatTemplate[[#This Row],[St. unit effort]] * CatTemplate[[#This Row],[Year8]]))</f>
        <v>0</v>
      </c>
      <c r="CP222" s="29">
        <f>IF(ISBLANK(CatTemplate[[#This Row],[St. unit effort]]),0,(CatTemplate[[#This Row],[St. unit effort]] * CatTemplate[[#This Row],[Year9]]))</f>
        <v>0</v>
      </c>
      <c r="CQ222" s="29">
        <f>IF(ISBLANK(CatTemplate[[#This Row],[St. unit effort]]),0,(CatTemplate[[#This Row],[St. unit effort]] * CatTemplate[[#This Row],[Year10]]))</f>
        <v>0</v>
      </c>
      <c r="CR222" s="29">
        <f>IF(ISBLANK(CatTemplate[[#This Row],[St. unit effort]]),0,(CatTemplate[[#This Row],[St. unit effort]] * CatTemplate[[#This Row],[Year11]]))</f>
        <v>0</v>
      </c>
      <c r="CS222" s="29">
        <f>IF(ISBLANK(CatTemplate[[#This Row],[St. unit effort]]),0,(CatTemplate[[#This Row],[St. unit effort]] * CatTemplate[[#This Row],[Year12]]))</f>
        <v>0</v>
      </c>
      <c r="CT222" s="29">
        <f>IF(ISBLANK(CatTemplate[[#This Row],[St. unit effort]]),0,(CatTemplate[[#This Row],[St. unit effort]] * CatTemplate[[#This Row],[Year13]]))</f>
        <v>0</v>
      </c>
      <c r="CU222" s="29">
        <f>IF(ISBLANK(CatTemplate[[#This Row],[St. unit effort]]),0,(CatTemplate[[#This Row],[St. unit effort]] * CatTemplate[[#This Row],[Year14]]))</f>
        <v>0</v>
      </c>
      <c r="CV222" s="29">
        <f>IF(ISBLANK(CatTemplate[[#This Row],[St. unit effort]]),0,(CatTemplate[[#This Row],[St. unit effort]] * CatTemplate[[#This Row],[Year15]]))</f>
        <v>0</v>
      </c>
      <c r="CW222" s="29">
        <f>IF(ISBLANK(CatTemplate[[#This Row],[St. unit effort]]),0,(CatTemplate[[#This Row],[St. unit effort]] * CatTemplate[[#This Row],[Year16]]))</f>
        <v>0</v>
      </c>
      <c r="CX222" s="29">
        <f>IF(ISBLANK(CatTemplate[[#This Row],[St. unit effort]]),0,(CatTemplate[[#This Row],[St. unit effort]] * CatTemplate[[#This Row],[Year17]]))</f>
        <v>0</v>
      </c>
      <c r="CY222" s="29">
        <f>IF(ISBLANK(CatTemplate[[#This Row],[St. unit effort]]),0,(CatTemplate[[#This Row],[St. unit effort]] * CatTemplate[[#This Row],[Year18]]))</f>
        <v>0</v>
      </c>
      <c r="CZ222" s="29">
        <f>IF(ISBLANK(CatTemplate[[#This Row],[St. unit effort]]),0,(CatTemplate[[#This Row],[St. unit effort]] * CatTemplate[[#This Row],[Year19]]))</f>
        <v>0</v>
      </c>
      <c r="DA222" s="29">
        <f>IF(ISBLANK(CatTemplate[[#This Row],[St. unit effort]]),0,(CatTemplate[[#This Row],[St. unit effort]] * CatTemplate[[#This Row],[Year20]]))</f>
        <v>0</v>
      </c>
      <c r="DB222" s="57">
        <f>IF(ISBLANK(CatTemplate[[#This Row],[St. unit effort]]),0,(CatTemplate[[#This Row],[St. unit effort]] * CatTemplate[[#This Row],[Year1]])*8/ParRatePM)</f>
        <v>0</v>
      </c>
      <c r="DC222" s="57">
        <f>IF(ISBLANK(CatTemplate[[#This Row],[St. unit effort]]),0,(CatTemplate[[#This Row],[St. unit effort]] * CatTemplate[[#This Row],[Year2]])*8/ParRatePM)</f>
        <v>0</v>
      </c>
      <c r="DD222" s="57">
        <f>IF(ISBLANK(CatTemplate[[#This Row],[St. unit effort]]),0,(CatTemplate[[#This Row],[St. unit effort]] * CatTemplate[[#This Row],[Year3]])*8/ParRatePM)</f>
        <v>0</v>
      </c>
      <c r="DE222" s="57">
        <f>IF(ISBLANK(CatTemplate[[#This Row],[St. unit effort]]),0,(CatTemplate[[#This Row],[St. unit effort]] * CatTemplate[[#This Row],[Year4]])*8/ParRatePM)</f>
        <v>0</v>
      </c>
      <c r="DF222" s="57">
        <f>IF(ISBLANK(CatTemplate[[#This Row],[St. unit effort]]),0,(CatTemplate[[#This Row],[St. unit effort]] * CatTemplate[[#This Row],[Year5]])*8/ParRatePM)</f>
        <v>0</v>
      </c>
      <c r="DG222" s="57">
        <f>IF(ISBLANK(CatTemplate[[#This Row],[St. unit effort]]),0,(CatTemplate[[#This Row],[St. unit effort]] * CatTemplate[[#This Row],[Year6]])*8/ParRatePM)</f>
        <v>0</v>
      </c>
      <c r="DH222" s="57">
        <f>IF(ISBLANK(CatTemplate[[#This Row],[St. unit effort]]),0,(CatTemplate[[#This Row],[St. unit effort]] * CatTemplate[[#This Row],[Year7]])*8/ParRatePM)</f>
        <v>0</v>
      </c>
      <c r="DI222" s="57">
        <f>IF(ISBLANK(CatTemplate[[#This Row],[St. unit effort]]),0,(CatTemplate[[#This Row],[St. unit effort]] * CatTemplate[[#This Row],[Year8]])*8/ParRatePM)</f>
        <v>0</v>
      </c>
      <c r="DJ222" s="57">
        <f>IF(ISBLANK(CatTemplate[[#This Row],[St. unit effort]]),0,(CatTemplate[[#This Row],[St. unit effort]] * CatTemplate[[#This Row],[Year9]])*8/ParRatePM)</f>
        <v>0</v>
      </c>
      <c r="DK222" s="57">
        <f>IF(ISBLANK(CatTemplate[[#This Row],[St. unit effort]]),0,(CatTemplate[[#This Row],[St. unit effort]] * CatTemplate[[#This Row],[Year10]])*8/ParRatePM)</f>
        <v>0</v>
      </c>
      <c r="DL222" s="57">
        <f>IF(ISBLANK(CatTemplate[[#This Row],[St. unit effort]]),0,(CatTemplate[[#This Row],[St. unit effort]] * CatTemplate[[#This Row],[Year11]])*8/ParRatePM)</f>
        <v>0</v>
      </c>
      <c r="DM222" s="57">
        <f>IF(ISBLANK(CatTemplate[[#This Row],[St. unit effort]]),0,(CatTemplate[[#This Row],[St. unit effort]] * CatTemplate[[#This Row],[Year12]])*8/ParRatePM)</f>
        <v>0</v>
      </c>
      <c r="DN222" s="57">
        <f>IF(ISBLANK(CatTemplate[[#This Row],[St. unit effort]]),0,(CatTemplate[[#This Row],[St. unit effort]] * CatTemplate[[#This Row],[Year13]])*8/ParRatePM)</f>
        <v>0</v>
      </c>
      <c r="DO222" s="57">
        <f>IF(ISBLANK(CatTemplate[[#This Row],[St. unit effort]]),0,(CatTemplate[[#This Row],[St. unit effort]] * CatTemplate[[#This Row],[Year14]])*8/ParRatePM)</f>
        <v>0</v>
      </c>
      <c r="DP222" s="57">
        <f>IF(ISBLANK(CatTemplate[[#This Row],[St. unit effort]]),0,(CatTemplate[[#This Row],[St. unit effort]] * CatTemplate[[#This Row],[Year15]])*8/ParRatePM)</f>
        <v>0</v>
      </c>
      <c r="DQ222" s="57">
        <f>IF(ISBLANK(CatTemplate[[#This Row],[St. unit effort]]),0,(CatTemplate[[#This Row],[St. unit effort]] * CatTemplate[[#This Row],[Year16]])*8/ParRatePM)</f>
        <v>0</v>
      </c>
      <c r="DR222" s="57">
        <f>IF(ISBLANK(CatTemplate[[#This Row],[St. unit effort]]),0,(CatTemplate[[#This Row],[St. unit effort]] * CatTemplate[[#This Row],[Year17]])*8/ParRatePM)</f>
        <v>0</v>
      </c>
      <c r="DS222" s="57">
        <f>IF(ISBLANK(CatTemplate[[#This Row],[St. unit effort]]),0,(CatTemplate[[#This Row],[St. unit effort]] * CatTemplate[[#This Row],[Year18]])*8/ParRatePM)</f>
        <v>0</v>
      </c>
      <c r="DT222" s="57">
        <f>IF(ISBLANK(CatTemplate[[#This Row],[St. unit effort]]),0,(CatTemplate[[#This Row],[St. unit effort]] * CatTemplate[[#This Row],[Year19]])*8/ParRatePM)</f>
        <v>0</v>
      </c>
      <c r="DU222" s="57">
        <f>IF(ISBLANK(CatTemplate[[#This Row],[St. unit effort]]),0,(CatTemplate[[#This Row],[St. unit effort]] * CatTemplate[[#This Row],[Year20]])*8/ParRatePM)</f>
        <v>0</v>
      </c>
      <c r="DV222" s="54">
        <f>SUM(CatTemplate[[#This Row],[PM1]:[PM20]])</f>
        <v>0</v>
      </c>
      <c r="DW222" s="56">
        <f t="shared" si="79"/>
        <v>0</v>
      </c>
      <c r="DX222" s="56">
        <f t="shared" si="79"/>
        <v>0</v>
      </c>
      <c r="DY222" s="56">
        <f t="shared" si="79"/>
        <v>0</v>
      </c>
      <c r="DZ222" s="56">
        <f t="shared" si="79"/>
        <v>0</v>
      </c>
      <c r="EA222" s="56">
        <f t="shared" si="79"/>
        <v>0</v>
      </c>
      <c r="EB222" s="56">
        <f t="shared" si="79"/>
        <v>0</v>
      </c>
      <c r="EC222" s="56">
        <f t="shared" si="79"/>
        <v>0</v>
      </c>
      <c r="ED222" s="56">
        <f t="shared" si="79"/>
        <v>0</v>
      </c>
      <c r="EE222" s="56">
        <f t="shared" si="79"/>
        <v>0</v>
      </c>
      <c r="EF222" s="56">
        <f t="shared" si="79"/>
        <v>0</v>
      </c>
      <c r="EG222" s="56">
        <f t="shared" si="79"/>
        <v>0</v>
      </c>
      <c r="EH222" s="56">
        <f t="shared" si="79"/>
        <v>0</v>
      </c>
      <c r="EI222" s="56">
        <f t="shared" si="79"/>
        <v>0</v>
      </c>
      <c r="EJ222" s="56">
        <f t="shared" si="79"/>
        <v>0</v>
      </c>
      <c r="EK222" s="56">
        <f t="shared" si="79"/>
        <v>0</v>
      </c>
      <c r="EL222" s="56">
        <f t="shared" si="79"/>
        <v>0</v>
      </c>
      <c r="EM222" s="56">
        <f t="shared" si="77"/>
        <v>0</v>
      </c>
      <c r="EN222" s="56">
        <f t="shared" si="77"/>
        <v>0</v>
      </c>
      <c r="EO222" s="56">
        <f t="shared" si="77"/>
        <v>0</v>
      </c>
      <c r="EP222" s="56">
        <f t="shared" si="77"/>
        <v>0</v>
      </c>
      <c r="EQ222" s="30">
        <f>CatTemplate[[#This Row],[Eq. unit cost]] * CatTemplate[[#This Row],[Eq. quantity]]</f>
        <v>0.76644551282051288</v>
      </c>
      <c r="ER222" s="30">
        <f>CatTemplate[[#This Row],[Cons. unit cost]] *CatTemplate[[#This Row],[Cons. quantity]]</f>
        <v>9.2971202336458347</v>
      </c>
      <c r="ES222" s="30">
        <f>CatTemplate[[#This Row],[Oth. unit cost]] *CatTemplate[[#This Row],[Oth. quantity]]</f>
        <v>0</v>
      </c>
      <c r="ET222" s="55">
        <f>SUM(CatTemplate[[#This Row],[CO1]:[CO20]])</f>
        <v>0</v>
      </c>
      <c r="EU222" s="56">
        <f t="shared" si="80"/>
        <v>0</v>
      </c>
      <c r="EV222" s="56">
        <f t="shared" si="80"/>
        <v>0</v>
      </c>
      <c r="EW222" s="56">
        <f t="shared" si="80"/>
        <v>0</v>
      </c>
      <c r="EX222" s="56">
        <f t="shared" si="80"/>
        <v>0</v>
      </c>
      <c r="EY222" s="56">
        <f t="shared" si="80"/>
        <v>0</v>
      </c>
      <c r="EZ222" s="56">
        <f t="shared" si="80"/>
        <v>0</v>
      </c>
      <c r="FA222" s="56">
        <f t="shared" si="80"/>
        <v>0</v>
      </c>
      <c r="FB222" s="56">
        <f t="shared" si="80"/>
        <v>0</v>
      </c>
      <c r="FC222" s="56">
        <f t="shared" si="80"/>
        <v>0</v>
      </c>
      <c r="FD222" s="56">
        <f t="shared" si="80"/>
        <v>0</v>
      </c>
      <c r="FE222" s="56">
        <f t="shared" si="80"/>
        <v>0</v>
      </c>
      <c r="FF222" s="56">
        <f t="shared" si="80"/>
        <v>0</v>
      </c>
      <c r="FG222" s="56">
        <f t="shared" si="80"/>
        <v>0</v>
      </c>
      <c r="FH222" s="56">
        <f t="shared" si="80"/>
        <v>0</v>
      </c>
      <c r="FI222" s="56">
        <f t="shared" si="80"/>
        <v>0</v>
      </c>
      <c r="FJ222" s="56">
        <f t="shared" si="80"/>
        <v>0</v>
      </c>
      <c r="FK222" s="56">
        <f t="shared" si="78"/>
        <v>0</v>
      </c>
      <c r="FL222" s="56">
        <f t="shared" si="78"/>
        <v>0</v>
      </c>
      <c r="FM222" s="56">
        <f t="shared" si="78"/>
        <v>0</v>
      </c>
      <c r="FN222" s="56">
        <f t="shared" si="78"/>
        <v>0</v>
      </c>
      <c r="FO222" s="58">
        <f>SUM(CatTemplate[[#This Row],[CS1]:[CS20]])</f>
        <v>0</v>
      </c>
      <c r="FP222" s="59">
        <f>CatTemplate[[#This Row],[Total Oth. cost]]+CatTemplate[[#This Row],[Total St. Cost]]</f>
        <v>0</v>
      </c>
      <c r="FQ222" s="33" t="e">
        <f t="shared" si="71"/>
        <v>#VALUE!</v>
      </c>
      <c r="FR222" s="33" t="e">
        <f t="shared" si="72"/>
        <v>#VALUE!</v>
      </c>
      <c r="FS222" s="30" t="e">
        <f>(CatTemplate[[#This Row],[CO1]] + CatTemplate[[#This Row],[CS1]]) * (1 + getRateOHFinal) * getRateMarkupFinal</f>
        <v>#VALUE!</v>
      </c>
      <c r="FT222" s="30" t="e">
        <f>(CatTemplate[[#This Row],[CO2]] + CatTemplate[[#This Row],[CS2]]) * (1 + getRateOHFinal) * getRateMarkupFinal</f>
        <v>#VALUE!</v>
      </c>
      <c r="FU222" s="30" t="e">
        <f>(CatTemplate[[#This Row],[CO3]] + CatTemplate[[#This Row],[CS3]]) * (1 + getRateOHFinal) * getRateMarkupFinal</f>
        <v>#VALUE!</v>
      </c>
      <c r="FV222" s="30" t="e">
        <f>(CatTemplate[[#This Row],[CO4]] + CatTemplate[[#This Row],[CS4]]) * (1 + getRateOHFinal) * getRateMarkupFinal</f>
        <v>#VALUE!</v>
      </c>
      <c r="FW222" s="30" t="e">
        <f>(CatTemplate[[#This Row],[CO5]] + CatTemplate[[#This Row],[CS5]]) * (1 + getRateOHFinal) * getRateMarkupFinal</f>
        <v>#VALUE!</v>
      </c>
      <c r="FX222" s="30" t="e">
        <f>(CatTemplate[[#This Row],[CO6]] + CatTemplate[[#This Row],[CS6]]) * (1 + getRateOHFinal) * getRateMarkupFinal</f>
        <v>#VALUE!</v>
      </c>
      <c r="FY222" s="30" t="e">
        <f>(CatTemplate[[#This Row],[CO7]] + CatTemplate[[#This Row],[CS7]]) * (1 + getRateOHFinal) * getRateMarkupFinal</f>
        <v>#VALUE!</v>
      </c>
      <c r="FZ222" s="30" t="e">
        <f>(CatTemplate[[#This Row],[CO8]] + CatTemplate[[#This Row],[CS8]]) * (1 + getRateOHFinal) * getRateMarkupFinal</f>
        <v>#VALUE!</v>
      </c>
      <c r="GA222" s="30" t="e">
        <f>(CatTemplate[[#This Row],[CO9]] + CatTemplate[[#This Row],[CS9]]) * (1 + getRateOHFinal) * getRateMarkupFinal</f>
        <v>#VALUE!</v>
      </c>
      <c r="GB222" s="30" t="e">
        <f>(CatTemplate[[#This Row],[CO10]] + CatTemplate[[#This Row],[CS10]]) * (1 + getRateOHFinal) * getRateMarkupFinal</f>
        <v>#VALUE!</v>
      </c>
      <c r="GC222" s="30" t="e">
        <f>(CatTemplate[[#This Row],[CO11]] + CatTemplate[[#This Row],[CS11]]) * (1 + getRateOHFinal) * getRateMarkupFinal</f>
        <v>#VALUE!</v>
      </c>
      <c r="GD222" s="30" t="e">
        <f>(CatTemplate[[#This Row],[CO12]] + CatTemplate[[#This Row],[CS12]]) * (1 + getRateOHFinal) * getRateMarkupFinal</f>
        <v>#VALUE!</v>
      </c>
      <c r="GE222" s="30" t="e">
        <f>(CatTemplate[[#This Row],[CO13]] + CatTemplate[[#This Row],[CS13]]) * (1 + getRateOHFinal) * getRateMarkupFinal</f>
        <v>#VALUE!</v>
      </c>
      <c r="GF222" s="30" t="e">
        <f>(CatTemplate[[#This Row],[CO14]] + CatTemplate[[#This Row],[CS14]]) * (1 + getRateOHFinal) * getRateMarkupFinal</f>
        <v>#VALUE!</v>
      </c>
      <c r="GG222" s="30" t="e">
        <f>(CatTemplate[[#This Row],[CO15]] + CatTemplate[[#This Row],[CS15]]) * (1 + getRateOHFinal) * getRateMarkupFinal</f>
        <v>#VALUE!</v>
      </c>
      <c r="GH222" s="30" t="e">
        <f>(CatTemplate[[#This Row],[CO16]] + CatTemplate[[#This Row],[CS16]]) * (1 + getRateOHFinal) * getRateMarkupFinal</f>
        <v>#VALUE!</v>
      </c>
      <c r="GI222" s="30" t="e">
        <f>(CatTemplate[[#This Row],[CO17]] + CatTemplate[[#This Row],[CS17]]) * (1 + getRateOHFinal) * getRateMarkupFinal</f>
        <v>#VALUE!</v>
      </c>
      <c r="GJ222" s="30" t="e">
        <f>(CatTemplate[[#This Row],[CO18]] + CatTemplate[[#This Row],[CS18]]) * (1 + getRateOHFinal) * getRateMarkupFinal</f>
        <v>#VALUE!</v>
      </c>
      <c r="GK222" s="30" t="e">
        <f>(CatTemplate[[#This Row],[CO19]] + CatTemplate[[#This Row],[CS19]]) * (1 + getRateOHFinal) * getRateMarkupFinal</f>
        <v>#VALUE!</v>
      </c>
      <c r="GL222" s="30" t="e">
        <f>(CatTemplate[[#This Row],[CO20]] + CatTemplate[[#This Row],[CS20]]) * (1 + getRateOHFinal) * getRateMarkupFinal</f>
        <v>#VALUE!</v>
      </c>
      <c r="GM222" s="30" t="e">
        <f t="shared" si="73"/>
        <v>#VALUE!</v>
      </c>
      <c r="GN222" s="30" t="e">
        <f t="shared" si="74"/>
        <v>#VALUE!</v>
      </c>
      <c r="GO222" s="30" t="e">
        <f t="shared" si="75"/>
        <v>#VALUE!</v>
      </c>
      <c r="GP222" s="30" t="e">
        <f t="shared" si="76"/>
        <v>#VALUE!</v>
      </c>
      <c r="GQ222" s="30" t="e">
        <f>(CatTemplate[[#This Row],[CO1]]+CatTemplate[[#This Row],[CS1]]) * (1+ getRateOHFinal) * (1 + getRateMarkupFinal)</f>
        <v>#VALUE!</v>
      </c>
      <c r="GR222" s="30" t="e">
        <f>(CatTemplate[[#This Row],[CO2]]+CatTemplate[[#This Row],[CS2]]) * (1+ getRateOHFinal) * (1 + getRateMarkupFinal)</f>
        <v>#VALUE!</v>
      </c>
      <c r="GS222" s="30" t="e">
        <f>(CatTemplate[[#This Row],[CO3]]+CatTemplate[[#This Row],[CS3]]) * (1+ getRateOHFinal) * (1 + getRateMarkupFinal)</f>
        <v>#VALUE!</v>
      </c>
      <c r="GT222" s="30" t="e">
        <f>(CatTemplate[[#This Row],[CO4]]+CatTemplate[[#This Row],[CS4]]) * (1+ getRateOHFinal) * (1 + getRateMarkupFinal)</f>
        <v>#VALUE!</v>
      </c>
      <c r="GU222" s="30" t="e">
        <f>(CatTemplate[[#This Row],[CO5]]+CatTemplate[[#This Row],[CS5]]) * (1+ getRateOHFinal) * (1 + getRateMarkupFinal)</f>
        <v>#VALUE!</v>
      </c>
      <c r="GV222" s="30" t="e">
        <f>(CatTemplate[[#This Row],[CO6]]+CatTemplate[[#This Row],[CS6]]) * (1+ getRateOHFinal) * (1 + getRateMarkupFinal)</f>
        <v>#VALUE!</v>
      </c>
      <c r="GW222" s="30" t="e">
        <f>(CatTemplate[[#This Row],[CO7]]+CatTemplate[[#This Row],[CS7]]) * (1+ getRateOHFinal) * (1 + getRateMarkupFinal)</f>
        <v>#VALUE!</v>
      </c>
      <c r="GX222" s="30" t="e">
        <f>(CatTemplate[[#This Row],[CO8]]+CatTemplate[[#This Row],[CS8]]) * (1+ getRateOHFinal) * (1 + getRateMarkupFinal)</f>
        <v>#VALUE!</v>
      </c>
      <c r="GY222" s="30" t="e">
        <f>(CatTemplate[[#This Row],[CO9]]+CatTemplate[[#This Row],[CS9]]) * (1+ getRateOHFinal) * (1 + getRateMarkupFinal)</f>
        <v>#VALUE!</v>
      </c>
      <c r="GZ222" s="30" t="e">
        <f>(CatTemplate[[#This Row],[CO10]]+CatTemplate[[#This Row],[CS10]]) * (1+ getRateOHFinal) * (1 + getRateMarkupFinal)</f>
        <v>#VALUE!</v>
      </c>
      <c r="HA222" s="30" t="e">
        <f>(CatTemplate[[#This Row],[CO11]]+CatTemplate[[#This Row],[CS11]]) * (1+ getRateOHFinal) * (1 + getRateMarkupFinal)</f>
        <v>#VALUE!</v>
      </c>
      <c r="HB222" s="30" t="e">
        <f>(CatTemplate[[#This Row],[CO12]]+CatTemplate[[#This Row],[CS12]]) * (1+ getRateOHFinal) * (1 + getRateMarkupFinal)</f>
        <v>#VALUE!</v>
      </c>
      <c r="HC222" s="30" t="e">
        <f>(CatTemplate[[#This Row],[CO13]]+CatTemplate[[#This Row],[CS13]]) * (1+ getRateOHFinal) * (1 + getRateMarkupFinal)</f>
        <v>#VALUE!</v>
      </c>
      <c r="HD222" s="30" t="e">
        <f>(CatTemplate[[#This Row],[CO14]]+CatTemplate[[#This Row],[CS14]]) * (1+ getRateOHFinal) * (1 + getRateMarkupFinal)</f>
        <v>#VALUE!</v>
      </c>
      <c r="HE222" s="30" t="e">
        <f>(CatTemplate[[#This Row],[CO15]]+CatTemplate[[#This Row],[CS15]]) * (1+ getRateOHFinal) * (1 + getRateMarkupFinal)</f>
        <v>#VALUE!</v>
      </c>
      <c r="HF222" s="30" t="e">
        <f>(CatTemplate[[#This Row],[CO16]]+CatTemplate[[#This Row],[CS16]]) * (1+ getRateOHFinal) * (1 + getRateMarkupFinal)</f>
        <v>#VALUE!</v>
      </c>
      <c r="HG222" s="30" t="e">
        <f>(CatTemplate[[#This Row],[CO17]]+CatTemplate[[#This Row],[CS17]]) * (1+ getRateOHFinal) * (1 + getRateMarkupFinal)</f>
        <v>#VALUE!</v>
      </c>
      <c r="HH222" s="30" t="e">
        <f>(CatTemplate[[#This Row],[CO18]]+CatTemplate[[#This Row],[CS18]]) * (1+ getRateOHFinal) * (1 + getRateMarkupFinal)</f>
        <v>#VALUE!</v>
      </c>
      <c r="HI222" s="30" t="e">
        <f>(CatTemplate[[#This Row],[CO19]]+CatTemplate[[#This Row],[CS19]]) * (1+ getRateOHFinal) * (1 + getRateMarkupFinal)</f>
        <v>#VALUE!</v>
      </c>
      <c r="HJ222" s="30" t="e">
        <f>(CatTemplate[[#This Row],[CO20]]+CatTemplate[[#This Row],[CS20]]) * (1+ getRateOHFinal) * (1 + getRateMarkupFinal)</f>
        <v>#VALUE!</v>
      </c>
      <c r="HK222" s="39" t="e">
        <f>CatTemplate[[#This Row],[Total cost]]+CatTemplate[[#This Row],[OH Amount]]+CatTemplate[[#This Row],[Markup]]</f>
        <v>#VALUE!</v>
      </c>
      <c r="HL222" s="63">
        <f>IF(CatTemplate[[#This Row],[Units]]="Days",CatTemplate[[#This Row],[Project quantity]]*CatTemplate[[#This Row],[St. unit effort]],CatTemplate[[#This Row],[Project quantity]])</f>
        <v>0</v>
      </c>
      <c r="HM222" s="287">
        <f>IFERROR(CatTemplate[[#This Row],[Total Price]]/(CatTemplate[[#This Row],[Final Quantity]]),0)</f>
        <v>0</v>
      </c>
      <c r="HN222" s="261"/>
    </row>
    <row r="223" spans="2:222" ht="25.5" x14ac:dyDescent="0.2">
      <c r="B223" s="9" t="s">
        <v>84</v>
      </c>
      <c r="C223" s="23">
        <v>6</v>
      </c>
      <c r="D223" s="10" t="s">
        <v>179</v>
      </c>
      <c r="E223" s="25">
        <v>1</v>
      </c>
      <c r="F223" s="19" t="s">
        <v>103</v>
      </c>
      <c r="G223" s="27">
        <v>12</v>
      </c>
      <c r="H223" s="18" t="s">
        <v>500</v>
      </c>
      <c r="I223" s="18" t="s">
        <v>498</v>
      </c>
      <c r="J223" s="15" t="s">
        <v>254</v>
      </c>
      <c r="K223" s="15"/>
      <c r="L223" s="15" t="s">
        <v>489</v>
      </c>
      <c r="M223" s="15" t="s">
        <v>207</v>
      </c>
      <c r="N223" s="15" t="s">
        <v>858</v>
      </c>
      <c r="O223" s="320"/>
      <c r="P223" s="71"/>
      <c r="Q223" s="108"/>
      <c r="R223" s="73"/>
      <c r="S223" s="97"/>
      <c r="T223" s="100">
        <f>getEqUnitCost</f>
        <v>0.13958974358974358</v>
      </c>
      <c r="U223" s="73">
        <f>getEqUnitEffort</f>
        <v>1</v>
      </c>
      <c r="V223" s="101">
        <f>getEqQuantity</f>
        <v>1</v>
      </c>
      <c r="W223" s="320"/>
      <c r="X223" s="100">
        <f>getConsUnitCost</f>
        <v>8.553604045277778</v>
      </c>
      <c r="Y223" s="73">
        <f>getConsUnitEffort</f>
        <v>1</v>
      </c>
      <c r="Z223" s="14">
        <f>getConsQuantity</f>
        <v>1</v>
      </c>
      <c r="AA223" s="320"/>
      <c r="AB223" s="72"/>
      <c r="AC223" s="112"/>
      <c r="AD223" s="14">
        <f>getOthQuantity</f>
        <v>0</v>
      </c>
      <c r="AE223" s="320"/>
      <c r="AF223" s="28" t="str">
        <f>IF(ISBLANK(CatTemplate[[#This Row],[Resource type]]),"",CatTemplate[[#This Row],[Resource type]])</f>
        <v>BioRef Operator</v>
      </c>
      <c r="AG223" s="242">
        <f>getStaffUnitCost</f>
        <v>402.98497611162429</v>
      </c>
      <c r="AH223" s="113">
        <f>getStaffUnitEffort</f>
        <v>3.2812500000000001E-2</v>
      </c>
      <c r="AI223" s="40">
        <f>getStaffQuantity</f>
        <v>0</v>
      </c>
      <c r="AJ223" s="41">
        <f>CatTemplate[[#This Row],[St. quantity]]*8/ParRatePM</f>
        <v>0</v>
      </c>
      <c r="AK223" s="320"/>
      <c r="AL223" s="53" t="str">
        <f>CatTemplate[[#This Row],[Item type]]</f>
        <v>Samples</v>
      </c>
      <c r="AM223" s="12">
        <f>SUM(CatTemplate[[#This Row],[Year1]:[Year20]])</f>
        <v>0</v>
      </c>
      <c r="AN223" s="52"/>
      <c r="AO223" s="52"/>
      <c r="AP223" s="52"/>
      <c r="AQ223" s="8"/>
      <c r="AR223" s="8"/>
      <c r="AS223" s="8"/>
      <c r="AT223" s="8"/>
      <c r="AU223" s="8"/>
      <c r="AV223" s="8"/>
      <c r="AW223" s="8"/>
      <c r="AX223" s="8"/>
      <c r="AY223" s="8"/>
      <c r="AZ223" s="8"/>
      <c r="BA223" s="8"/>
      <c r="BB223" s="8"/>
      <c r="BC223" s="8"/>
      <c r="BD223" s="8"/>
      <c r="BE223" s="8"/>
      <c r="BF223" s="8"/>
      <c r="BG223" s="36"/>
      <c r="BH223" s="320"/>
      <c r="BI223" s="37" t="str">
        <f>getCostCategory</f>
        <v>06 Operating costs</v>
      </c>
      <c r="BJ223" s="37" t="str">
        <f>getSection</f>
        <v>06 Sample processing</v>
      </c>
      <c r="BK223" s="32" t="str">
        <f>getObject</f>
        <v>Sample processing</v>
      </c>
      <c r="BL223" s="30">
        <f>IFERROR(getUnitCost * IF(CatTemplate[[#This Row],[Cost Category Comp.]]="01 Staff costs", 1,1),0)</f>
        <v>411.67816990049181</v>
      </c>
      <c r="BM223" s="29">
        <f>IF(AND(ISBLANK(CatTemplate[[#This Row],[Eq. unit cost]]),ISBLANK(CatTemplate[[#This Row],[Cons. unit cost]]),ISBLANK(CatTemplate[[#This Row],[Oth. unit cost]])), 0, IF(getUnitEffort =0,1,getUnitEffort) * CatTemplate[[#This Row],[Year1]])</f>
        <v>0</v>
      </c>
      <c r="BN223" s="29">
        <f>IF(AND(ISBLANK(CatTemplate[[#This Row],[Eq. unit cost]]),ISBLANK(CatTemplate[[#This Row],[Cons. unit cost]]),ISBLANK(CatTemplate[[#This Row],[Oth. unit cost]])), 0, IF(getUnitEffort =0,1,getUnitEffort) * CatTemplate[[#This Row],[Year2]])</f>
        <v>0</v>
      </c>
      <c r="BO223" s="29">
        <f>IF(AND(ISBLANK(CatTemplate[[#This Row],[Eq. unit cost]]),ISBLANK(CatTemplate[[#This Row],[Cons. unit cost]]),ISBLANK(CatTemplate[[#This Row],[Oth. unit cost]])), 0, IF(getUnitEffort =0,1,getUnitEffort) * CatTemplate[[#This Row],[Year3]])</f>
        <v>0</v>
      </c>
      <c r="BP223" s="29">
        <f>IF(AND(ISBLANK(CatTemplate[[#This Row],[Eq. unit cost]]),ISBLANK(CatTemplate[[#This Row],[Cons. unit cost]]),ISBLANK(CatTemplate[[#This Row],[Oth. unit cost]])), 0, IF(getUnitEffort =0,1,getUnitEffort) * CatTemplate[[#This Row],[Year4]])</f>
        <v>0</v>
      </c>
      <c r="BQ223" s="29">
        <f>IF(AND(ISBLANK(CatTemplate[[#This Row],[Eq. unit cost]]),ISBLANK(CatTemplate[[#This Row],[Cons. unit cost]]),ISBLANK(CatTemplate[[#This Row],[Oth. unit cost]])), 0, IF(getUnitEffort =0,1,getUnitEffort) * CatTemplate[[#This Row],[Year5]])</f>
        <v>0</v>
      </c>
      <c r="BR223" s="29">
        <f>IF(AND(ISBLANK(CatTemplate[[#This Row],[Eq. unit cost]]),ISBLANK(CatTemplate[[#This Row],[Cons. unit cost]]),ISBLANK(CatTemplate[[#This Row],[Oth. unit cost]])), 0, IF(getUnitEffort =0,1,getUnitEffort) * CatTemplate[[#This Row],[Year6]])</f>
        <v>0</v>
      </c>
      <c r="BS223" s="29">
        <f>IF(AND(ISBLANK(CatTemplate[[#This Row],[Eq. unit cost]]),ISBLANK(CatTemplate[[#This Row],[Cons. unit cost]]),ISBLANK(CatTemplate[[#This Row],[Oth. unit cost]])), 0, IF(getUnitEffort =0,1,getUnitEffort) * CatTemplate[[#This Row],[Year7]])</f>
        <v>0</v>
      </c>
      <c r="BT223" s="29">
        <f>IF(AND(ISBLANK(CatTemplate[[#This Row],[Eq. unit cost]]),ISBLANK(CatTemplate[[#This Row],[Cons. unit cost]]),ISBLANK(CatTemplate[[#This Row],[Oth. unit cost]])), 0, IF(getUnitEffort =0,1,getUnitEffort) * CatTemplate[[#This Row],[Year8]])</f>
        <v>0</v>
      </c>
      <c r="BU223" s="29">
        <f>IF(AND(ISBLANK(CatTemplate[[#This Row],[Eq. unit cost]]),ISBLANK(CatTemplate[[#This Row],[Cons. unit cost]]),ISBLANK(CatTemplate[[#This Row],[Oth. unit cost]])), 0, IF(getUnitEffort =0,1,getUnitEffort) * CatTemplate[[#This Row],[Year9]])</f>
        <v>0</v>
      </c>
      <c r="BV223" s="29">
        <f>IF(AND(ISBLANK(CatTemplate[[#This Row],[Eq. unit cost]]),ISBLANK(CatTemplate[[#This Row],[Cons. unit cost]]),ISBLANK(CatTemplate[[#This Row],[Oth. unit cost]])), 0, IF(getUnitEffort =0,1,getUnitEffort) * CatTemplate[[#This Row],[Year10]])</f>
        <v>0</v>
      </c>
      <c r="BW223" s="29">
        <f>IF(AND(ISBLANK(CatTemplate[[#This Row],[Eq. unit cost]]),ISBLANK(CatTemplate[[#This Row],[Cons. unit cost]]),ISBLANK(CatTemplate[[#This Row],[Oth. unit cost]])), 0, IF(getUnitEffort =0,1,getUnitEffort) * CatTemplate[[#This Row],[Year11]])</f>
        <v>0</v>
      </c>
      <c r="BX223" s="29">
        <f>IF(AND(ISBLANK(CatTemplate[[#This Row],[Eq. unit cost]]),ISBLANK(CatTemplate[[#This Row],[Cons. unit cost]]),ISBLANK(CatTemplate[[#This Row],[Oth. unit cost]])), 0, IF(getUnitEffort =0,1,getUnitEffort) * CatTemplate[[#This Row],[Year12]])</f>
        <v>0</v>
      </c>
      <c r="BY223" s="29">
        <f>IF(AND(ISBLANK(CatTemplate[[#This Row],[Eq. unit cost]]),ISBLANK(CatTemplate[[#This Row],[Cons. unit cost]]),ISBLANK(CatTemplate[[#This Row],[Oth. unit cost]])), 0, IF(getUnitEffort =0,1,getUnitEffort) * CatTemplate[[#This Row],[Year13]])</f>
        <v>0</v>
      </c>
      <c r="BZ223" s="29">
        <f>IF(AND(ISBLANK(CatTemplate[[#This Row],[Eq. unit cost]]),ISBLANK(CatTemplate[[#This Row],[Cons. unit cost]]),ISBLANK(CatTemplate[[#This Row],[Oth. unit cost]])), 0, IF(getUnitEffort =0,1,getUnitEffort) * CatTemplate[[#This Row],[Year14]])</f>
        <v>0</v>
      </c>
      <c r="CA223" s="29">
        <f>IF(AND(ISBLANK(CatTemplate[[#This Row],[Eq. unit cost]]),ISBLANK(CatTemplate[[#This Row],[Cons. unit cost]]),ISBLANK(CatTemplate[[#This Row],[Oth. unit cost]])), 0, IF(getUnitEffort =0,1,getUnitEffort) * CatTemplate[[#This Row],[Year15]])</f>
        <v>0</v>
      </c>
      <c r="CB223" s="29">
        <f>IF(AND(ISBLANK(CatTemplate[[#This Row],[Eq. unit cost]]),ISBLANK(CatTemplate[[#This Row],[Cons. unit cost]]),ISBLANK(CatTemplate[[#This Row],[Oth. unit cost]])), 0, IF(getUnitEffort =0,1,getUnitEffort) * CatTemplate[[#This Row],[Year16]])</f>
        <v>0</v>
      </c>
      <c r="CC223" s="29">
        <f>IF(AND(ISBLANK(CatTemplate[[#This Row],[Eq. unit cost]]),ISBLANK(CatTemplate[[#This Row],[Cons. unit cost]]),ISBLANK(CatTemplate[[#This Row],[Oth. unit cost]])), 0, IF(getUnitEffort =0,1,getUnitEffort) * CatTemplate[[#This Row],[Year17]])</f>
        <v>0</v>
      </c>
      <c r="CD223" s="29">
        <f>IF(AND(ISBLANK(CatTemplate[[#This Row],[Eq. unit cost]]),ISBLANK(CatTemplate[[#This Row],[Cons. unit cost]]),ISBLANK(CatTemplate[[#This Row],[Oth. unit cost]])), 0, IF(getUnitEffort =0,1,getUnitEffort) * CatTemplate[[#This Row],[Year18]])</f>
        <v>0</v>
      </c>
      <c r="CE223" s="29">
        <f>IF(AND(ISBLANK(CatTemplate[[#This Row],[Eq. unit cost]]),ISBLANK(CatTemplate[[#This Row],[Cons. unit cost]]),ISBLANK(CatTemplate[[#This Row],[Oth. unit cost]])), 0, IF(getUnitEffort =0,1,getUnitEffort) * CatTemplate[[#This Row],[Year19]])</f>
        <v>0</v>
      </c>
      <c r="CF223" s="29">
        <f>IF(AND(ISBLANK(CatTemplate[[#This Row],[Eq. unit cost]]),ISBLANK(CatTemplate[[#This Row],[Cons. unit cost]]),ISBLANK(CatTemplate[[#This Row],[Oth. unit cost]])), 0, IF(getUnitEffort =0,1,getUnitEffort) * CatTemplate[[#This Row],[Year20]])</f>
        <v>0</v>
      </c>
      <c r="CG223" s="45">
        <f>SUM(CatTemplate[[#This Row],[Q1]:[Q20]])</f>
        <v>0</v>
      </c>
      <c r="CH223" s="29">
        <f>IF(ISBLANK(CatTemplate[[#This Row],[St. unit effort]]),0,(CatTemplate[[#This Row],[St. unit effort]] * CatTemplate[[#This Row],[Year1]]))</f>
        <v>0</v>
      </c>
      <c r="CI223" s="29">
        <f>IF(ISBLANK(CatTemplate[[#This Row],[St. unit effort]]),0,(CatTemplate[[#This Row],[St. unit effort]] * CatTemplate[[#This Row],[Year2]]))</f>
        <v>0</v>
      </c>
      <c r="CJ223" s="29">
        <f>IF(ISBLANK(CatTemplate[[#This Row],[St. unit effort]]),0,(CatTemplate[[#This Row],[St. unit effort]] * CatTemplate[[#This Row],[Year3]]))</f>
        <v>0</v>
      </c>
      <c r="CK223" s="29">
        <f>IF(ISBLANK(CatTemplate[[#This Row],[St. unit effort]]),0,(CatTemplate[[#This Row],[St. unit effort]] * CatTemplate[[#This Row],[Year4]]))</f>
        <v>0</v>
      </c>
      <c r="CL223" s="29">
        <f>IF(ISBLANK(CatTemplate[[#This Row],[St. unit effort]]),0,(CatTemplate[[#This Row],[St. unit effort]] * CatTemplate[[#This Row],[Year5]]))</f>
        <v>0</v>
      </c>
      <c r="CM223" s="29">
        <f>IF(ISBLANK(CatTemplate[[#This Row],[St. unit effort]]),0,(CatTemplate[[#This Row],[St. unit effort]] * CatTemplate[[#This Row],[Year6]]))</f>
        <v>0</v>
      </c>
      <c r="CN223" s="29">
        <f>IF(ISBLANK(CatTemplate[[#This Row],[St. unit effort]]),0,(CatTemplate[[#This Row],[St. unit effort]] * CatTemplate[[#This Row],[Year7]]))</f>
        <v>0</v>
      </c>
      <c r="CO223" s="29">
        <f>IF(ISBLANK(CatTemplate[[#This Row],[St. unit effort]]),0,(CatTemplate[[#This Row],[St. unit effort]] * CatTemplate[[#This Row],[Year8]]))</f>
        <v>0</v>
      </c>
      <c r="CP223" s="29">
        <f>IF(ISBLANK(CatTemplate[[#This Row],[St. unit effort]]),0,(CatTemplate[[#This Row],[St. unit effort]] * CatTemplate[[#This Row],[Year9]]))</f>
        <v>0</v>
      </c>
      <c r="CQ223" s="29">
        <f>IF(ISBLANK(CatTemplate[[#This Row],[St. unit effort]]),0,(CatTemplate[[#This Row],[St. unit effort]] * CatTemplate[[#This Row],[Year10]]))</f>
        <v>0</v>
      </c>
      <c r="CR223" s="29">
        <f>IF(ISBLANK(CatTemplate[[#This Row],[St. unit effort]]),0,(CatTemplate[[#This Row],[St. unit effort]] * CatTemplate[[#This Row],[Year11]]))</f>
        <v>0</v>
      </c>
      <c r="CS223" s="29">
        <f>IF(ISBLANK(CatTemplate[[#This Row],[St. unit effort]]),0,(CatTemplate[[#This Row],[St. unit effort]] * CatTemplate[[#This Row],[Year12]]))</f>
        <v>0</v>
      </c>
      <c r="CT223" s="29">
        <f>IF(ISBLANK(CatTemplate[[#This Row],[St. unit effort]]),0,(CatTemplate[[#This Row],[St. unit effort]] * CatTemplate[[#This Row],[Year13]]))</f>
        <v>0</v>
      </c>
      <c r="CU223" s="29">
        <f>IF(ISBLANK(CatTemplate[[#This Row],[St. unit effort]]),0,(CatTemplate[[#This Row],[St. unit effort]] * CatTemplate[[#This Row],[Year14]]))</f>
        <v>0</v>
      </c>
      <c r="CV223" s="29">
        <f>IF(ISBLANK(CatTemplate[[#This Row],[St. unit effort]]),0,(CatTemplate[[#This Row],[St. unit effort]] * CatTemplate[[#This Row],[Year15]]))</f>
        <v>0</v>
      </c>
      <c r="CW223" s="29">
        <f>IF(ISBLANK(CatTemplate[[#This Row],[St. unit effort]]),0,(CatTemplate[[#This Row],[St. unit effort]] * CatTemplate[[#This Row],[Year16]]))</f>
        <v>0</v>
      </c>
      <c r="CX223" s="29">
        <f>IF(ISBLANK(CatTemplate[[#This Row],[St. unit effort]]),0,(CatTemplate[[#This Row],[St. unit effort]] * CatTemplate[[#This Row],[Year17]]))</f>
        <v>0</v>
      </c>
      <c r="CY223" s="29">
        <f>IF(ISBLANK(CatTemplate[[#This Row],[St. unit effort]]),0,(CatTemplate[[#This Row],[St. unit effort]] * CatTemplate[[#This Row],[Year18]]))</f>
        <v>0</v>
      </c>
      <c r="CZ223" s="29">
        <f>IF(ISBLANK(CatTemplate[[#This Row],[St. unit effort]]),0,(CatTemplate[[#This Row],[St. unit effort]] * CatTemplate[[#This Row],[Year19]]))</f>
        <v>0</v>
      </c>
      <c r="DA223" s="29">
        <f>IF(ISBLANK(CatTemplate[[#This Row],[St. unit effort]]),0,(CatTemplate[[#This Row],[St. unit effort]] * CatTemplate[[#This Row],[Year20]]))</f>
        <v>0</v>
      </c>
      <c r="DB223" s="57">
        <f>IF(ISBLANK(CatTemplate[[#This Row],[St. unit effort]]),0,(CatTemplate[[#This Row],[St. unit effort]] * CatTemplate[[#This Row],[Year1]])*8/ParRatePM)</f>
        <v>0</v>
      </c>
      <c r="DC223" s="57">
        <f>IF(ISBLANK(CatTemplate[[#This Row],[St. unit effort]]),0,(CatTemplate[[#This Row],[St. unit effort]] * CatTemplate[[#This Row],[Year2]])*8/ParRatePM)</f>
        <v>0</v>
      </c>
      <c r="DD223" s="57">
        <f>IF(ISBLANK(CatTemplate[[#This Row],[St. unit effort]]),0,(CatTemplate[[#This Row],[St. unit effort]] * CatTemplate[[#This Row],[Year3]])*8/ParRatePM)</f>
        <v>0</v>
      </c>
      <c r="DE223" s="57">
        <f>IF(ISBLANK(CatTemplate[[#This Row],[St. unit effort]]),0,(CatTemplate[[#This Row],[St. unit effort]] * CatTemplate[[#This Row],[Year4]])*8/ParRatePM)</f>
        <v>0</v>
      </c>
      <c r="DF223" s="57">
        <f>IF(ISBLANK(CatTemplate[[#This Row],[St. unit effort]]),0,(CatTemplate[[#This Row],[St. unit effort]] * CatTemplate[[#This Row],[Year5]])*8/ParRatePM)</f>
        <v>0</v>
      </c>
      <c r="DG223" s="57">
        <f>IF(ISBLANK(CatTemplate[[#This Row],[St. unit effort]]),0,(CatTemplate[[#This Row],[St. unit effort]] * CatTemplate[[#This Row],[Year6]])*8/ParRatePM)</f>
        <v>0</v>
      </c>
      <c r="DH223" s="57">
        <f>IF(ISBLANK(CatTemplate[[#This Row],[St. unit effort]]),0,(CatTemplate[[#This Row],[St. unit effort]] * CatTemplate[[#This Row],[Year7]])*8/ParRatePM)</f>
        <v>0</v>
      </c>
      <c r="DI223" s="57">
        <f>IF(ISBLANK(CatTemplate[[#This Row],[St. unit effort]]),0,(CatTemplate[[#This Row],[St. unit effort]] * CatTemplate[[#This Row],[Year8]])*8/ParRatePM)</f>
        <v>0</v>
      </c>
      <c r="DJ223" s="57">
        <f>IF(ISBLANK(CatTemplate[[#This Row],[St. unit effort]]),0,(CatTemplate[[#This Row],[St. unit effort]] * CatTemplate[[#This Row],[Year9]])*8/ParRatePM)</f>
        <v>0</v>
      </c>
      <c r="DK223" s="57">
        <f>IF(ISBLANK(CatTemplate[[#This Row],[St. unit effort]]),0,(CatTemplate[[#This Row],[St. unit effort]] * CatTemplate[[#This Row],[Year10]])*8/ParRatePM)</f>
        <v>0</v>
      </c>
      <c r="DL223" s="57">
        <f>IF(ISBLANK(CatTemplate[[#This Row],[St. unit effort]]),0,(CatTemplate[[#This Row],[St. unit effort]] * CatTemplate[[#This Row],[Year11]])*8/ParRatePM)</f>
        <v>0</v>
      </c>
      <c r="DM223" s="57">
        <f>IF(ISBLANK(CatTemplate[[#This Row],[St. unit effort]]),0,(CatTemplate[[#This Row],[St. unit effort]] * CatTemplate[[#This Row],[Year12]])*8/ParRatePM)</f>
        <v>0</v>
      </c>
      <c r="DN223" s="57">
        <f>IF(ISBLANK(CatTemplate[[#This Row],[St. unit effort]]),0,(CatTemplate[[#This Row],[St. unit effort]] * CatTemplate[[#This Row],[Year13]])*8/ParRatePM)</f>
        <v>0</v>
      </c>
      <c r="DO223" s="57">
        <f>IF(ISBLANK(CatTemplate[[#This Row],[St. unit effort]]),0,(CatTemplate[[#This Row],[St. unit effort]] * CatTemplate[[#This Row],[Year14]])*8/ParRatePM)</f>
        <v>0</v>
      </c>
      <c r="DP223" s="57">
        <f>IF(ISBLANK(CatTemplate[[#This Row],[St. unit effort]]),0,(CatTemplate[[#This Row],[St. unit effort]] * CatTemplate[[#This Row],[Year15]])*8/ParRatePM)</f>
        <v>0</v>
      </c>
      <c r="DQ223" s="57">
        <f>IF(ISBLANK(CatTemplate[[#This Row],[St. unit effort]]),0,(CatTemplate[[#This Row],[St. unit effort]] * CatTemplate[[#This Row],[Year16]])*8/ParRatePM)</f>
        <v>0</v>
      </c>
      <c r="DR223" s="57">
        <f>IF(ISBLANK(CatTemplate[[#This Row],[St. unit effort]]),0,(CatTemplate[[#This Row],[St. unit effort]] * CatTemplate[[#This Row],[Year17]])*8/ParRatePM)</f>
        <v>0</v>
      </c>
      <c r="DS223" s="57">
        <f>IF(ISBLANK(CatTemplate[[#This Row],[St. unit effort]]),0,(CatTemplate[[#This Row],[St. unit effort]] * CatTemplate[[#This Row],[Year18]])*8/ParRatePM)</f>
        <v>0</v>
      </c>
      <c r="DT223" s="57">
        <f>IF(ISBLANK(CatTemplate[[#This Row],[St. unit effort]]),0,(CatTemplate[[#This Row],[St. unit effort]] * CatTemplate[[#This Row],[Year19]])*8/ParRatePM)</f>
        <v>0</v>
      </c>
      <c r="DU223" s="57">
        <f>IF(ISBLANK(CatTemplate[[#This Row],[St. unit effort]]),0,(CatTemplate[[#This Row],[St. unit effort]] * CatTemplate[[#This Row],[Year20]])*8/ParRatePM)</f>
        <v>0</v>
      </c>
      <c r="DV223" s="54">
        <f>SUM(CatTemplate[[#This Row],[PM1]:[PM20]])</f>
        <v>0</v>
      </c>
      <c r="DW223" s="56">
        <f t="shared" si="79"/>
        <v>0</v>
      </c>
      <c r="DX223" s="56">
        <f t="shared" si="79"/>
        <v>0</v>
      </c>
      <c r="DY223" s="56">
        <f t="shared" si="79"/>
        <v>0</v>
      </c>
      <c r="DZ223" s="56">
        <f t="shared" si="79"/>
        <v>0</v>
      </c>
      <c r="EA223" s="56">
        <f t="shared" si="79"/>
        <v>0</v>
      </c>
      <c r="EB223" s="56">
        <f t="shared" si="79"/>
        <v>0</v>
      </c>
      <c r="EC223" s="56">
        <f t="shared" si="79"/>
        <v>0</v>
      </c>
      <c r="ED223" s="56">
        <f t="shared" si="79"/>
        <v>0</v>
      </c>
      <c r="EE223" s="56">
        <f t="shared" si="79"/>
        <v>0</v>
      </c>
      <c r="EF223" s="56">
        <f t="shared" si="79"/>
        <v>0</v>
      </c>
      <c r="EG223" s="56">
        <f t="shared" si="79"/>
        <v>0</v>
      </c>
      <c r="EH223" s="56">
        <f t="shared" si="79"/>
        <v>0</v>
      </c>
      <c r="EI223" s="56">
        <f t="shared" si="79"/>
        <v>0</v>
      </c>
      <c r="EJ223" s="56">
        <f t="shared" si="79"/>
        <v>0</v>
      </c>
      <c r="EK223" s="56">
        <f t="shared" si="79"/>
        <v>0</v>
      </c>
      <c r="EL223" s="56">
        <f t="shared" si="79"/>
        <v>0</v>
      </c>
      <c r="EM223" s="56">
        <f t="shared" si="77"/>
        <v>0</v>
      </c>
      <c r="EN223" s="56">
        <f t="shared" si="77"/>
        <v>0</v>
      </c>
      <c r="EO223" s="56">
        <f t="shared" si="77"/>
        <v>0</v>
      </c>
      <c r="EP223" s="56">
        <f t="shared" si="77"/>
        <v>0</v>
      </c>
      <c r="EQ223" s="30">
        <f>CatTemplate[[#This Row],[Eq. unit cost]] * CatTemplate[[#This Row],[Eq. quantity]]</f>
        <v>0.13958974358974358</v>
      </c>
      <c r="ER223" s="30">
        <f>CatTemplate[[#This Row],[Cons. unit cost]] *CatTemplate[[#This Row],[Cons. quantity]]</f>
        <v>8.553604045277778</v>
      </c>
      <c r="ES223" s="30">
        <f>CatTemplate[[#This Row],[Oth. unit cost]] *CatTemplate[[#This Row],[Oth. quantity]]</f>
        <v>0</v>
      </c>
      <c r="ET223" s="55">
        <f>SUM(CatTemplate[[#This Row],[CO1]:[CO20]])</f>
        <v>0</v>
      </c>
      <c r="EU223" s="56">
        <f t="shared" si="80"/>
        <v>0</v>
      </c>
      <c r="EV223" s="56">
        <f t="shared" si="80"/>
        <v>0</v>
      </c>
      <c r="EW223" s="56">
        <f t="shared" si="80"/>
        <v>0</v>
      </c>
      <c r="EX223" s="56">
        <f t="shared" si="80"/>
        <v>0</v>
      </c>
      <c r="EY223" s="56">
        <f t="shared" si="80"/>
        <v>0</v>
      </c>
      <c r="EZ223" s="56">
        <f t="shared" si="80"/>
        <v>0</v>
      </c>
      <c r="FA223" s="56">
        <f t="shared" si="80"/>
        <v>0</v>
      </c>
      <c r="FB223" s="56">
        <f t="shared" si="80"/>
        <v>0</v>
      </c>
      <c r="FC223" s="56">
        <f t="shared" si="80"/>
        <v>0</v>
      </c>
      <c r="FD223" s="56">
        <f t="shared" si="80"/>
        <v>0</v>
      </c>
      <c r="FE223" s="56">
        <f t="shared" si="80"/>
        <v>0</v>
      </c>
      <c r="FF223" s="56">
        <f t="shared" si="80"/>
        <v>0</v>
      </c>
      <c r="FG223" s="56">
        <f t="shared" si="80"/>
        <v>0</v>
      </c>
      <c r="FH223" s="56">
        <f t="shared" si="80"/>
        <v>0</v>
      </c>
      <c r="FI223" s="56">
        <f t="shared" si="80"/>
        <v>0</v>
      </c>
      <c r="FJ223" s="56">
        <f t="shared" si="80"/>
        <v>0</v>
      </c>
      <c r="FK223" s="56">
        <f t="shared" si="78"/>
        <v>0</v>
      </c>
      <c r="FL223" s="56">
        <f t="shared" si="78"/>
        <v>0</v>
      </c>
      <c r="FM223" s="56">
        <f t="shared" si="78"/>
        <v>0</v>
      </c>
      <c r="FN223" s="56">
        <f t="shared" si="78"/>
        <v>0</v>
      </c>
      <c r="FO223" s="58">
        <f>SUM(CatTemplate[[#This Row],[CS1]:[CS20]])</f>
        <v>0</v>
      </c>
      <c r="FP223" s="59">
        <f>CatTemplate[[#This Row],[Total Oth. cost]]+CatTemplate[[#This Row],[Total St. Cost]]</f>
        <v>0</v>
      </c>
      <c r="FQ223" s="33" t="e">
        <f t="shared" si="71"/>
        <v>#VALUE!</v>
      </c>
      <c r="FR223" s="33" t="e">
        <f t="shared" si="72"/>
        <v>#VALUE!</v>
      </c>
      <c r="FS223" s="30" t="e">
        <f>(CatTemplate[[#This Row],[CO1]] + CatTemplate[[#This Row],[CS1]]) * (1 + getRateOHFinal) * getRateMarkupFinal</f>
        <v>#VALUE!</v>
      </c>
      <c r="FT223" s="30" t="e">
        <f>(CatTemplate[[#This Row],[CO2]] + CatTemplate[[#This Row],[CS2]]) * (1 + getRateOHFinal) * getRateMarkupFinal</f>
        <v>#VALUE!</v>
      </c>
      <c r="FU223" s="30" t="e">
        <f>(CatTemplate[[#This Row],[CO3]] + CatTemplate[[#This Row],[CS3]]) * (1 + getRateOHFinal) * getRateMarkupFinal</f>
        <v>#VALUE!</v>
      </c>
      <c r="FV223" s="30" t="e">
        <f>(CatTemplate[[#This Row],[CO4]] + CatTemplate[[#This Row],[CS4]]) * (1 + getRateOHFinal) * getRateMarkupFinal</f>
        <v>#VALUE!</v>
      </c>
      <c r="FW223" s="30" t="e">
        <f>(CatTemplate[[#This Row],[CO5]] + CatTemplate[[#This Row],[CS5]]) * (1 + getRateOHFinal) * getRateMarkupFinal</f>
        <v>#VALUE!</v>
      </c>
      <c r="FX223" s="30" t="e">
        <f>(CatTemplate[[#This Row],[CO6]] + CatTemplate[[#This Row],[CS6]]) * (1 + getRateOHFinal) * getRateMarkupFinal</f>
        <v>#VALUE!</v>
      </c>
      <c r="FY223" s="30" t="e">
        <f>(CatTemplate[[#This Row],[CO7]] + CatTemplate[[#This Row],[CS7]]) * (1 + getRateOHFinal) * getRateMarkupFinal</f>
        <v>#VALUE!</v>
      </c>
      <c r="FZ223" s="30" t="e">
        <f>(CatTemplate[[#This Row],[CO8]] + CatTemplate[[#This Row],[CS8]]) * (1 + getRateOHFinal) * getRateMarkupFinal</f>
        <v>#VALUE!</v>
      </c>
      <c r="GA223" s="30" t="e">
        <f>(CatTemplate[[#This Row],[CO9]] + CatTemplate[[#This Row],[CS9]]) * (1 + getRateOHFinal) * getRateMarkupFinal</f>
        <v>#VALUE!</v>
      </c>
      <c r="GB223" s="30" t="e">
        <f>(CatTemplate[[#This Row],[CO10]] + CatTemplate[[#This Row],[CS10]]) * (1 + getRateOHFinal) * getRateMarkupFinal</f>
        <v>#VALUE!</v>
      </c>
      <c r="GC223" s="30" t="e">
        <f>(CatTemplate[[#This Row],[CO11]] + CatTemplate[[#This Row],[CS11]]) * (1 + getRateOHFinal) * getRateMarkupFinal</f>
        <v>#VALUE!</v>
      </c>
      <c r="GD223" s="30" t="e">
        <f>(CatTemplate[[#This Row],[CO12]] + CatTemplate[[#This Row],[CS12]]) * (1 + getRateOHFinal) * getRateMarkupFinal</f>
        <v>#VALUE!</v>
      </c>
      <c r="GE223" s="30" t="e">
        <f>(CatTemplate[[#This Row],[CO13]] + CatTemplate[[#This Row],[CS13]]) * (1 + getRateOHFinal) * getRateMarkupFinal</f>
        <v>#VALUE!</v>
      </c>
      <c r="GF223" s="30" t="e">
        <f>(CatTemplate[[#This Row],[CO14]] + CatTemplate[[#This Row],[CS14]]) * (1 + getRateOHFinal) * getRateMarkupFinal</f>
        <v>#VALUE!</v>
      </c>
      <c r="GG223" s="30" t="e">
        <f>(CatTemplate[[#This Row],[CO15]] + CatTemplate[[#This Row],[CS15]]) * (1 + getRateOHFinal) * getRateMarkupFinal</f>
        <v>#VALUE!</v>
      </c>
      <c r="GH223" s="30" t="e">
        <f>(CatTemplate[[#This Row],[CO16]] + CatTemplate[[#This Row],[CS16]]) * (1 + getRateOHFinal) * getRateMarkupFinal</f>
        <v>#VALUE!</v>
      </c>
      <c r="GI223" s="30" t="e">
        <f>(CatTemplate[[#This Row],[CO17]] + CatTemplate[[#This Row],[CS17]]) * (1 + getRateOHFinal) * getRateMarkupFinal</f>
        <v>#VALUE!</v>
      </c>
      <c r="GJ223" s="30" t="e">
        <f>(CatTemplate[[#This Row],[CO18]] + CatTemplate[[#This Row],[CS18]]) * (1 + getRateOHFinal) * getRateMarkupFinal</f>
        <v>#VALUE!</v>
      </c>
      <c r="GK223" s="30" t="e">
        <f>(CatTemplate[[#This Row],[CO19]] + CatTemplate[[#This Row],[CS19]]) * (1 + getRateOHFinal) * getRateMarkupFinal</f>
        <v>#VALUE!</v>
      </c>
      <c r="GL223" s="30" t="e">
        <f>(CatTemplate[[#This Row],[CO20]] + CatTemplate[[#This Row],[CS20]]) * (1 + getRateOHFinal) * getRateMarkupFinal</f>
        <v>#VALUE!</v>
      </c>
      <c r="GM223" s="30" t="e">
        <f t="shared" si="73"/>
        <v>#VALUE!</v>
      </c>
      <c r="GN223" s="30" t="e">
        <f t="shared" si="74"/>
        <v>#VALUE!</v>
      </c>
      <c r="GO223" s="30" t="e">
        <f t="shared" si="75"/>
        <v>#VALUE!</v>
      </c>
      <c r="GP223" s="30" t="e">
        <f t="shared" si="76"/>
        <v>#VALUE!</v>
      </c>
      <c r="GQ223" s="30" t="e">
        <f>(CatTemplate[[#This Row],[CO1]]+CatTemplate[[#This Row],[CS1]]) * (1+ getRateOHFinal) * (1 + getRateMarkupFinal)</f>
        <v>#VALUE!</v>
      </c>
      <c r="GR223" s="30" t="e">
        <f>(CatTemplate[[#This Row],[CO2]]+CatTemplate[[#This Row],[CS2]]) * (1+ getRateOHFinal) * (1 + getRateMarkupFinal)</f>
        <v>#VALUE!</v>
      </c>
      <c r="GS223" s="30" t="e">
        <f>(CatTemplate[[#This Row],[CO3]]+CatTemplate[[#This Row],[CS3]]) * (1+ getRateOHFinal) * (1 + getRateMarkupFinal)</f>
        <v>#VALUE!</v>
      </c>
      <c r="GT223" s="30" t="e">
        <f>(CatTemplate[[#This Row],[CO4]]+CatTemplate[[#This Row],[CS4]]) * (1+ getRateOHFinal) * (1 + getRateMarkupFinal)</f>
        <v>#VALUE!</v>
      </c>
      <c r="GU223" s="30" t="e">
        <f>(CatTemplate[[#This Row],[CO5]]+CatTemplate[[#This Row],[CS5]]) * (1+ getRateOHFinal) * (1 + getRateMarkupFinal)</f>
        <v>#VALUE!</v>
      </c>
      <c r="GV223" s="30" t="e">
        <f>(CatTemplate[[#This Row],[CO6]]+CatTemplate[[#This Row],[CS6]]) * (1+ getRateOHFinal) * (1 + getRateMarkupFinal)</f>
        <v>#VALUE!</v>
      </c>
      <c r="GW223" s="30" t="e">
        <f>(CatTemplate[[#This Row],[CO7]]+CatTemplate[[#This Row],[CS7]]) * (1+ getRateOHFinal) * (1 + getRateMarkupFinal)</f>
        <v>#VALUE!</v>
      </c>
      <c r="GX223" s="30" t="e">
        <f>(CatTemplate[[#This Row],[CO8]]+CatTemplate[[#This Row],[CS8]]) * (1+ getRateOHFinal) * (1 + getRateMarkupFinal)</f>
        <v>#VALUE!</v>
      </c>
      <c r="GY223" s="30" t="e">
        <f>(CatTemplate[[#This Row],[CO9]]+CatTemplate[[#This Row],[CS9]]) * (1+ getRateOHFinal) * (1 + getRateMarkupFinal)</f>
        <v>#VALUE!</v>
      </c>
      <c r="GZ223" s="30" t="e">
        <f>(CatTemplate[[#This Row],[CO10]]+CatTemplate[[#This Row],[CS10]]) * (1+ getRateOHFinal) * (1 + getRateMarkupFinal)</f>
        <v>#VALUE!</v>
      </c>
      <c r="HA223" s="30" t="e">
        <f>(CatTemplate[[#This Row],[CO11]]+CatTemplate[[#This Row],[CS11]]) * (1+ getRateOHFinal) * (1 + getRateMarkupFinal)</f>
        <v>#VALUE!</v>
      </c>
      <c r="HB223" s="30" t="e">
        <f>(CatTemplate[[#This Row],[CO12]]+CatTemplate[[#This Row],[CS12]]) * (1+ getRateOHFinal) * (1 + getRateMarkupFinal)</f>
        <v>#VALUE!</v>
      </c>
      <c r="HC223" s="30" t="e">
        <f>(CatTemplate[[#This Row],[CO13]]+CatTemplate[[#This Row],[CS13]]) * (1+ getRateOHFinal) * (1 + getRateMarkupFinal)</f>
        <v>#VALUE!</v>
      </c>
      <c r="HD223" s="30" t="e">
        <f>(CatTemplate[[#This Row],[CO14]]+CatTemplate[[#This Row],[CS14]]) * (1+ getRateOHFinal) * (1 + getRateMarkupFinal)</f>
        <v>#VALUE!</v>
      </c>
      <c r="HE223" s="30" t="e">
        <f>(CatTemplate[[#This Row],[CO15]]+CatTemplate[[#This Row],[CS15]]) * (1+ getRateOHFinal) * (1 + getRateMarkupFinal)</f>
        <v>#VALUE!</v>
      </c>
      <c r="HF223" s="30" t="e">
        <f>(CatTemplate[[#This Row],[CO16]]+CatTemplate[[#This Row],[CS16]]) * (1+ getRateOHFinal) * (1 + getRateMarkupFinal)</f>
        <v>#VALUE!</v>
      </c>
      <c r="HG223" s="30" t="e">
        <f>(CatTemplate[[#This Row],[CO17]]+CatTemplate[[#This Row],[CS17]]) * (1+ getRateOHFinal) * (1 + getRateMarkupFinal)</f>
        <v>#VALUE!</v>
      </c>
      <c r="HH223" s="30" t="e">
        <f>(CatTemplate[[#This Row],[CO18]]+CatTemplate[[#This Row],[CS18]]) * (1+ getRateOHFinal) * (1 + getRateMarkupFinal)</f>
        <v>#VALUE!</v>
      </c>
      <c r="HI223" s="30" t="e">
        <f>(CatTemplate[[#This Row],[CO19]]+CatTemplate[[#This Row],[CS19]]) * (1+ getRateOHFinal) * (1 + getRateMarkupFinal)</f>
        <v>#VALUE!</v>
      </c>
      <c r="HJ223" s="30" t="e">
        <f>(CatTemplate[[#This Row],[CO20]]+CatTemplate[[#This Row],[CS20]]) * (1+ getRateOHFinal) * (1 + getRateMarkupFinal)</f>
        <v>#VALUE!</v>
      </c>
      <c r="HK223" s="39" t="e">
        <f>CatTemplate[[#This Row],[Total cost]]+CatTemplate[[#This Row],[OH Amount]]+CatTemplate[[#This Row],[Markup]]</f>
        <v>#VALUE!</v>
      </c>
      <c r="HL223" s="63">
        <f>IF(CatTemplate[[#This Row],[Units]]="Days",CatTemplate[[#This Row],[Project quantity]]*CatTemplate[[#This Row],[St. unit effort]],CatTemplate[[#This Row],[Project quantity]])</f>
        <v>0</v>
      </c>
      <c r="HM223" s="287">
        <f>IFERROR(CatTemplate[[#This Row],[Total Price]]/(CatTemplate[[#This Row],[Final Quantity]]),0)</f>
        <v>0</v>
      </c>
      <c r="HN223" s="261"/>
    </row>
    <row r="224" spans="2:222" ht="25.5" x14ac:dyDescent="0.2">
      <c r="B224" s="9" t="s">
        <v>84</v>
      </c>
      <c r="C224" s="23">
        <v>6</v>
      </c>
      <c r="D224" s="10" t="s">
        <v>179</v>
      </c>
      <c r="E224" s="25">
        <v>1</v>
      </c>
      <c r="F224" s="19" t="s">
        <v>103</v>
      </c>
      <c r="G224" s="27">
        <v>13</v>
      </c>
      <c r="H224" s="18" t="s">
        <v>501</v>
      </c>
      <c r="I224" s="18"/>
      <c r="J224" s="15" t="s">
        <v>254</v>
      </c>
      <c r="K224" s="15"/>
      <c r="L224" s="15" t="s">
        <v>489</v>
      </c>
      <c r="M224" s="15" t="s">
        <v>207</v>
      </c>
      <c r="N224" s="15" t="s">
        <v>858</v>
      </c>
      <c r="O224" s="320"/>
      <c r="P224" s="71"/>
      <c r="Q224" s="108"/>
      <c r="R224" s="73"/>
      <c r="S224" s="97"/>
      <c r="T224" s="100">
        <f>getEqUnitCost</f>
        <v>0.74281826923076921</v>
      </c>
      <c r="U224" s="73">
        <f>getEqUnitEffort</f>
        <v>1</v>
      </c>
      <c r="V224" s="101">
        <f>getEqQuantity</f>
        <v>1</v>
      </c>
      <c r="W224" s="320"/>
      <c r="X224" s="100">
        <f>getConsUnitCost</f>
        <v>9.3095374999999994</v>
      </c>
      <c r="Y224" s="73">
        <f>getConsUnitEffort</f>
        <v>1</v>
      </c>
      <c r="Z224" s="14">
        <f>getConsQuantity</f>
        <v>1</v>
      </c>
      <c r="AA224" s="320"/>
      <c r="AB224" s="72"/>
      <c r="AC224" s="112"/>
      <c r="AD224" s="14">
        <f>getOthQuantity</f>
        <v>0</v>
      </c>
      <c r="AE224" s="320"/>
      <c r="AF224" s="28" t="str">
        <f>IF(ISBLANK(CatTemplate[[#This Row],[Resource type]]),"",CatTemplate[[#This Row],[Resource type]])</f>
        <v>BioRef Operator</v>
      </c>
      <c r="AG224" s="242">
        <f>getStaffUnitCost</f>
        <v>402.98497611162429</v>
      </c>
      <c r="AH224" s="113">
        <f>getStaffUnitEffort</f>
        <v>1.8124999999999999E-2</v>
      </c>
      <c r="AI224" s="40">
        <f>getStaffQuantity</f>
        <v>0</v>
      </c>
      <c r="AJ224" s="41">
        <f>CatTemplate[[#This Row],[St. quantity]]*8/ParRatePM</f>
        <v>0</v>
      </c>
      <c r="AK224" s="320"/>
      <c r="AL224" s="53" t="str">
        <f>CatTemplate[[#This Row],[Item type]]</f>
        <v>Samples</v>
      </c>
      <c r="AM224" s="12">
        <f>SUM(CatTemplate[[#This Row],[Year1]:[Year20]])</f>
        <v>0</v>
      </c>
      <c r="AN224" s="52"/>
      <c r="AO224" s="52"/>
      <c r="AP224" s="52"/>
      <c r="AQ224" s="8"/>
      <c r="AR224" s="8"/>
      <c r="AS224" s="8"/>
      <c r="AT224" s="8"/>
      <c r="AU224" s="8"/>
      <c r="AV224" s="8"/>
      <c r="AW224" s="8"/>
      <c r="AX224" s="8"/>
      <c r="AY224" s="8"/>
      <c r="AZ224" s="8"/>
      <c r="BA224" s="8"/>
      <c r="BB224" s="8"/>
      <c r="BC224" s="8"/>
      <c r="BD224" s="8"/>
      <c r="BE224" s="8"/>
      <c r="BF224" s="8"/>
      <c r="BG224" s="36"/>
      <c r="BH224" s="320"/>
      <c r="BI224" s="37" t="str">
        <f>getCostCategory</f>
        <v>06 Operating costs</v>
      </c>
      <c r="BJ224" s="37" t="str">
        <f>getSection</f>
        <v>06 Sample processing</v>
      </c>
      <c r="BK224" s="32" t="str">
        <f>getObject</f>
        <v>Sample processing</v>
      </c>
      <c r="BL224" s="30">
        <f>IFERROR(getUnitCost * IF(CatTemplate[[#This Row],[Cost Category Comp.]]="01 Staff costs", 1,1),0)</f>
        <v>413.03733188085505</v>
      </c>
      <c r="BM224" s="29">
        <f>IF(AND(ISBLANK(CatTemplate[[#This Row],[Eq. unit cost]]),ISBLANK(CatTemplate[[#This Row],[Cons. unit cost]]),ISBLANK(CatTemplate[[#This Row],[Oth. unit cost]])), 0, IF(getUnitEffort =0,1,getUnitEffort) * CatTemplate[[#This Row],[Year1]])</f>
        <v>0</v>
      </c>
      <c r="BN224" s="29">
        <f>IF(AND(ISBLANK(CatTemplate[[#This Row],[Eq. unit cost]]),ISBLANK(CatTemplate[[#This Row],[Cons. unit cost]]),ISBLANK(CatTemplate[[#This Row],[Oth. unit cost]])), 0, IF(getUnitEffort =0,1,getUnitEffort) * CatTemplate[[#This Row],[Year2]])</f>
        <v>0</v>
      </c>
      <c r="BO224" s="29">
        <f>IF(AND(ISBLANK(CatTemplate[[#This Row],[Eq. unit cost]]),ISBLANK(CatTemplate[[#This Row],[Cons. unit cost]]),ISBLANK(CatTemplate[[#This Row],[Oth. unit cost]])), 0, IF(getUnitEffort =0,1,getUnitEffort) * CatTemplate[[#This Row],[Year3]])</f>
        <v>0</v>
      </c>
      <c r="BP224" s="29">
        <f>IF(AND(ISBLANK(CatTemplate[[#This Row],[Eq. unit cost]]),ISBLANK(CatTemplate[[#This Row],[Cons. unit cost]]),ISBLANK(CatTemplate[[#This Row],[Oth. unit cost]])), 0, IF(getUnitEffort =0,1,getUnitEffort) * CatTemplate[[#This Row],[Year4]])</f>
        <v>0</v>
      </c>
      <c r="BQ224" s="29">
        <f>IF(AND(ISBLANK(CatTemplate[[#This Row],[Eq. unit cost]]),ISBLANK(CatTemplate[[#This Row],[Cons. unit cost]]),ISBLANK(CatTemplate[[#This Row],[Oth. unit cost]])), 0, IF(getUnitEffort =0,1,getUnitEffort) * CatTemplate[[#This Row],[Year5]])</f>
        <v>0</v>
      </c>
      <c r="BR224" s="29">
        <f>IF(AND(ISBLANK(CatTemplate[[#This Row],[Eq. unit cost]]),ISBLANK(CatTemplate[[#This Row],[Cons. unit cost]]),ISBLANK(CatTemplate[[#This Row],[Oth. unit cost]])), 0, IF(getUnitEffort =0,1,getUnitEffort) * CatTemplate[[#This Row],[Year6]])</f>
        <v>0</v>
      </c>
      <c r="BS224" s="29">
        <f>IF(AND(ISBLANK(CatTemplate[[#This Row],[Eq. unit cost]]),ISBLANK(CatTemplate[[#This Row],[Cons. unit cost]]),ISBLANK(CatTemplate[[#This Row],[Oth. unit cost]])), 0, IF(getUnitEffort =0,1,getUnitEffort) * CatTemplate[[#This Row],[Year7]])</f>
        <v>0</v>
      </c>
      <c r="BT224" s="29">
        <f>IF(AND(ISBLANK(CatTemplate[[#This Row],[Eq. unit cost]]),ISBLANK(CatTemplate[[#This Row],[Cons. unit cost]]),ISBLANK(CatTemplate[[#This Row],[Oth. unit cost]])), 0, IF(getUnitEffort =0,1,getUnitEffort) * CatTemplate[[#This Row],[Year8]])</f>
        <v>0</v>
      </c>
      <c r="BU224" s="29">
        <f>IF(AND(ISBLANK(CatTemplate[[#This Row],[Eq. unit cost]]),ISBLANK(CatTemplate[[#This Row],[Cons. unit cost]]),ISBLANK(CatTemplate[[#This Row],[Oth. unit cost]])), 0, IF(getUnitEffort =0,1,getUnitEffort) * CatTemplate[[#This Row],[Year9]])</f>
        <v>0</v>
      </c>
      <c r="BV224" s="29">
        <f>IF(AND(ISBLANK(CatTemplate[[#This Row],[Eq. unit cost]]),ISBLANK(CatTemplate[[#This Row],[Cons. unit cost]]),ISBLANK(CatTemplate[[#This Row],[Oth. unit cost]])), 0, IF(getUnitEffort =0,1,getUnitEffort) * CatTemplate[[#This Row],[Year10]])</f>
        <v>0</v>
      </c>
      <c r="BW224" s="29">
        <f>IF(AND(ISBLANK(CatTemplate[[#This Row],[Eq. unit cost]]),ISBLANK(CatTemplate[[#This Row],[Cons. unit cost]]),ISBLANK(CatTemplate[[#This Row],[Oth. unit cost]])), 0, IF(getUnitEffort =0,1,getUnitEffort) * CatTemplate[[#This Row],[Year11]])</f>
        <v>0</v>
      </c>
      <c r="BX224" s="29">
        <f>IF(AND(ISBLANK(CatTemplate[[#This Row],[Eq. unit cost]]),ISBLANK(CatTemplate[[#This Row],[Cons. unit cost]]),ISBLANK(CatTemplate[[#This Row],[Oth. unit cost]])), 0, IF(getUnitEffort =0,1,getUnitEffort) * CatTemplate[[#This Row],[Year12]])</f>
        <v>0</v>
      </c>
      <c r="BY224" s="29">
        <f>IF(AND(ISBLANK(CatTemplate[[#This Row],[Eq. unit cost]]),ISBLANK(CatTemplate[[#This Row],[Cons. unit cost]]),ISBLANK(CatTemplate[[#This Row],[Oth. unit cost]])), 0, IF(getUnitEffort =0,1,getUnitEffort) * CatTemplate[[#This Row],[Year13]])</f>
        <v>0</v>
      </c>
      <c r="BZ224" s="29">
        <f>IF(AND(ISBLANK(CatTemplate[[#This Row],[Eq. unit cost]]),ISBLANK(CatTemplate[[#This Row],[Cons. unit cost]]),ISBLANK(CatTemplate[[#This Row],[Oth. unit cost]])), 0, IF(getUnitEffort =0,1,getUnitEffort) * CatTemplate[[#This Row],[Year14]])</f>
        <v>0</v>
      </c>
      <c r="CA224" s="29">
        <f>IF(AND(ISBLANK(CatTemplate[[#This Row],[Eq. unit cost]]),ISBLANK(CatTemplate[[#This Row],[Cons. unit cost]]),ISBLANK(CatTemplate[[#This Row],[Oth. unit cost]])), 0, IF(getUnitEffort =0,1,getUnitEffort) * CatTemplate[[#This Row],[Year15]])</f>
        <v>0</v>
      </c>
      <c r="CB224" s="29">
        <f>IF(AND(ISBLANK(CatTemplate[[#This Row],[Eq. unit cost]]),ISBLANK(CatTemplate[[#This Row],[Cons. unit cost]]),ISBLANK(CatTemplate[[#This Row],[Oth. unit cost]])), 0, IF(getUnitEffort =0,1,getUnitEffort) * CatTemplate[[#This Row],[Year16]])</f>
        <v>0</v>
      </c>
      <c r="CC224" s="29">
        <f>IF(AND(ISBLANK(CatTemplate[[#This Row],[Eq. unit cost]]),ISBLANK(CatTemplate[[#This Row],[Cons. unit cost]]),ISBLANK(CatTemplate[[#This Row],[Oth. unit cost]])), 0, IF(getUnitEffort =0,1,getUnitEffort) * CatTemplate[[#This Row],[Year17]])</f>
        <v>0</v>
      </c>
      <c r="CD224" s="29">
        <f>IF(AND(ISBLANK(CatTemplate[[#This Row],[Eq. unit cost]]),ISBLANK(CatTemplate[[#This Row],[Cons. unit cost]]),ISBLANK(CatTemplate[[#This Row],[Oth. unit cost]])), 0, IF(getUnitEffort =0,1,getUnitEffort) * CatTemplate[[#This Row],[Year18]])</f>
        <v>0</v>
      </c>
      <c r="CE224" s="29">
        <f>IF(AND(ISBLANK(CatTemplate[[#This Row],[Eq. unit cost]]),ISBLANK(CatTemplate[[#This Row],[Cons. unit cost]]),ISBLANK(CatTemplate[[#This Row],[Oth. unit cost]])), 0, IF(getUnitEffort =0,1,getUnitEffort) * CatTemplate[[#This Row],[Year19]])</f>
        <v>0</v>
      </c>
      <c r="CF224" s="29">
        <f>IF(AND(ISBLANK(CatTemplate[[#This Row],[Eq. unit cost]]),ISBLANK(CatTemplate[[#This Row],[Cons. unit cost]]),ISBLANK(CatTemplate[[#This Row],[Oth. unit cost]])), 0, IF(getUnitEffort =0,1,getUnitEffort) * CatTemplate[[#This Row],[Year20]])</f>
        <v>0</v>
      </c>
      <c r="CG224" s="45">
        <f>SUM(CatTemplate[[#This Row],[Q1]:[Q20]])</f>
        <v>0</v>
      </c>
      <c r="CH224" s="29">
        <f>IF(ISBLANK(CatTemplate[[#This Row],[St. unit effort]]),0,(CatTemplate[[#This Row],[St. unit effort]] * CatTemplate[[#This Row],[Year1]]))</f>
        <v>0</v>
      </c>
      <c r="CI224" s="29">
        <f>IF(ISBLANK(CatTemplate[[#This Row],[St. unit effort]]),0,(CatTemplate[[#This Row],[St. unit effort]] * CatTemplate[[#This Row],[Year2]]))</f>
        <v>0</v>
      </c>
      <c r="CJ224" s="29">
        <f>IF(ISBLANK(CatTemplate[[#This Row],[St. unit effort]]),0,(CatTemplate[[#This Row],[St. unit effort]] * CatTemplate[[#This Row],[Year3]]))</f>
        <v>0</v>
      </c>
      <c r="CK224" s="29">
        <f>IF(ISBLANK(CatTemplate[[#This Row],[St. unit effort]]),0,(CatTemplate[[#This Row],[St. unit effort]] * CatTemplate[[#This Row],[Year4]]))</f>
        <v>0</v>
      </c>
      <c r="CL224" s="29">
        <f>IF(ISBLANK(CatTemplate[[#This Row],[St. unit effort]]),0,(CatTemplate[[#This Row],[St. unit effort]] * CatTemplate[[#This Row],[Year5]]))</f>
        <v>0</v>
      </c>
      <c r="CM224" s="29">
        <f>IF(ISBLANK(CatTemplate[[#This Row],[St. unit effort]]),0,(CatTemplate[[#This Row],[St. unit effort]] * CatTemplate[[#This Row],[Year6]]))</f>
        <v>0</v>
      </c>
      <c r="CN224" s="29">
        <f>IF(ISBLANK(CatTemplate[[#This Row],[St. unit effort]]),0,(CatTemplate[[#This Row],[St. unit effort]] * CatTemplate[[#This Row],[Year7]]))</f>
        <v>0</v>
      </c>
      <c r="CO224" s="29">
        <f>IF(ISBLANK(CatTemplate[[#This Row],[St. unit effort]]),0,(CatTemplate[[#This Row],[St. unit effort]] * CatTemplate[[#This Row],[Year8]]))</f>
        <v>0</v>
      </c>
      <c r="CP224" s="29">
        <f>IF(ISBLANK(CatTemplate[[#This Row],[St. unit effort]]),0,(CatTemplate[[#This Row],[St. unit effort]] * CatTemplate[[#This Row],[Year9]]))</f>
        <v>0</v>
      </c>
      <c r="CQ224" s="29">
        <f>IF(ISBLANK(CatTemplate[[#This Row],[St. unit effort]]),0,(CatTemplate[[#This Row],[St. unit effort]] * CatTemplate[[#This Row],[Year10]]))</f>
        <v>0</v>
      </c>
      <c r="CR224" s="29">
        <f>IF(ISBLANK(CatTemplate[[#This Row],[St. unit effort]]),0,(CatTemplate[[#This Row],[St. unit effort]] * CatTemplate[[#This Row],[Year11]]))</f>
        <v>0</v>
      </c>
      <c r="CS224" s="29">
        <f>IF(ISBLANK(CatTemplate[[#This Row],[St. unit effort]]),0,(CatTemplate[[#This Row],[St. unit effort]] * CatTemplate[[#This Row],[Year12]]))</f>
        <v>0</v>
      </c>
      <c r="CT224" s="29">
        <f>IF(ISBLANK(CatTemplate[[#This Row],[St. unit effort]]),0,(CatTemplate[[#This Row],[St. unit effort]] * CatTemplate[[#This Row],[Year13]]))</f>
        <v>0</v>
      </c>
      <c r="CU224" s="29">
        <f>IF(ISBLANK(CatTemplate[[#This Row],[St. unit effort]]),0,(CatTemplate[[#This Row],[St. unit effort]] * CatTemplate[[#This Row],[Year14]]))</f>
        <v>0</v>
      </c>
      <c r="CV224" s="29">
        <f>IF(ISBLANK(CatTemplate[[#This Row],[St. unit effort]]),0,(CatTemplate[[#This Row],[St. unit effort]] * CatTemplate[[#This Row],[Year15]]))</f>
        <v>0</v>
      </c>
      <c r="CW224" s="29">
        <f>IF(ISBLANK(CatTemplate[[#This Row],[St. unit effort]]),0,(CatTemplate[[#This Row],[St. unit effort]] * CatTemplate[[#This Row],[Year16]]))</f>
        <v>0</v>
      </c>
      <c r="CX224" s="29">
        <f>IF(ISBLANK(CatTemplate[[#This Row],[St. unit effort]]),0,(CatTemplate[[#This Row],[St. unit effort]] * CatTemplate[[#This Row],[Year17]]))</f>
        <v>0</v>
      </c>
      <c r="CY224" s="29">
        <f>IF(ISBLANK(CatTemplate[[#This Row],[St. unit effort]]),0,(CatTemplate[[#This Row],[St. unit effort]] * CatTemplate[[#This Row],[Year18]]))</f>
        <v>0</v>
      </c>
      <c r="CZ224" s="29">
        <f>IF(ISBLANK(CatTemplate[[#This Row],[St. unit effort]]),0,(CatTemplate[[#This Row],[St. unit effort]] * CatTemplate[[#This Row],[Year19]]))</f>
        <v>0</v>
      </c>
      <c r="DA224" s="29">
        <f>IF(ISBLANK(CatTemplate[[#This Row],[St. unit effort]]),0,(CatTemplate[[#This Row],[St. unit effort]] * CatTemplate[[#This Row],[Year20]]))</f>
        <v>0</v>
      </c>
      <c r="DB224" s="57">
        <f>IF(ISBLANK(CatTemplate[[#This Row],[St. unit effort]]),0,(CatTemplate[[#This Row],[St. unit effort]] * CatTemplate[[#This Row],[Year1]])*8/ParRatePM)</f>
        <v>0</v>
      </c>
      <c r="DC224" s="57">
        <f>IF(ISBLANK(CatTemplate[[#This Row],[St. unit effort]]),0,(CatTemplate[[#This Row],[St. unit effort]] * CatTemplate[[#This Row],[Year2]])*8/ParRatePM)</f>
        <v>0</v>
      </c>
      <c r="DD224" s="57">
        <f>IF(ISBLANK(CatTemplate[[#This Row],[St. unit effort]]),0,(CatTemplate[[#This Row],[St. unit effort]] * CatTemplate[[#This Row],[Year3]])*8/ParRatePM)</f>
        <v>0</v>
      </c>
      <c r="DE224" s="57">
        <f>IF(ISBLANK(CatTemplate[[#This Row],[St. unit effort]]),0,(CatTemplate[[#This Row],[St. unit effort]] * CatTemplate[[#This Row],[Year4]])*8/ParRatePM)</f>
        <v>0</v>
      </c>
      <c r="DF224" s="57">
        <f>IF(ISBLANK(CatTemplate[[#This Row],[St. unit effort]]),0,(CatTemplate[[#This Row],[St. unit effort]] * CatTemplate[[#This Row],[Year5]])*8/ParRatePM)</f>
        <v>0</v>
      </c>
      <c r="DG224" s="57">
        <f>IF(ISBLANK(CatTemplate[[#This Row],[St. unit effort]]),0,(CatTemplate[[#This Row],[St. unit effort]] * CatTemplate[[#This Row],[Year6]])*8/ParRatePM)</f>
        <v>0</v>
      </c>
      <c r="DH224" s="57">
        <f>IF(ISBLANK(CatTemplate[[#This Row],[St. unit effort]]),0,(CatTemplate[[#This Row],[St. unit effort]] * CatTemplate[[#This Row],[Year7]])*8/ParRatePM)</f>
        <v>0</v>
      </c>
      <c r="DI224" s="57">
        <f>IF(ISBLANK(CatTemplate[[#This Row],[St. unit effort]]),0,(CatTemplate[[#This Row],[St. unit effort]] * CatTemplate[[#This Row],[Year8]])*8/ParRatePM)</f>
        <v>0</v>
      </c>
      <c r="DJ224" s="57">
        <f>IF(ISBLANK(CatTemplate[[#This Row],[St. unit effort]]),0,(CatTemplate[[#This Row],[St. unit effort]] * CatTemplate[[#This Row],[Year9]])*8/ParRatePM)</f>
        <v>0</v>
      </c>
      <c r="DK224" s="57">
        <f>IF(ISBLANK(CatTemplate[[#This Row],[St. unit effort]]),0,(CatTemplate[[#This Row],[St. unit effort]] * CatTemplate[[#This Row],[Year10]])*8/ParRatePM)</f>
        <v>0</v>
      </c>
      <c r="DL224" s="57">
        <f>IF(ISBLANK(CatTemplate[[#This Row],[St. unit effort]]),0,(CatTemplate[[#This Row],[St. unit effort]] * CatTemplate[[#This Row],[Year11]])*8/ParRatePM)</f>
        <v>0</v>
      </c>
      <c r="DM224" s="57">
        <f>IF(ISBLANK(CatTemplate[[#This Row],[St. unit effort]]),0,(CatTemplate[[#This Row],[St. unit effort]] * CatTemplate[[#This Row],[Year12]])*8/ParRatePM)</f>
        <v>0</v>
      </c>
      <c r="DN224" s="57">
        <f>IF(ISBLANK(CatTemplate[[#This Row],[St. unit effort]]),0,(CatTemplate[[#This Row],[St. unit effort]] * CatTemplate[[#This Row],[Year13]])*8/ParRatePM)</f>
        <v>0</v>
      </c>
      <c r="DO224" s="57">
        <f>IF(ISBLANK(CatTemplate[[#This Row],[St. unit effort]]),0,(CatTemplate[[#This Row],[St. unit effort]] * CatTemplate[[#This Row],[Year14]])*8/ParRatePM)</f>
        <v>0</v>
      </c>
      <c r="DP224" s="57">
        <f>IF(ISBLANK(CatTemplate[[#This Row],[St. unit effort]]),0,(CatTemplate[[#This Row],[St. unit effort]] * CatTemplate[[#This Row],[Year15]])*8/ParRatePM)</f>
        <v>0</v>
      </c>
      <c r="DQ224" s="57">
        <f>IF(ISBLANK(CatTemplate[[#This Row],[St. unit effort]]),0,(CatTemplate[[#This Row],[St. unit effort]] * CatTemplate[[#This Row],[Year16]])*8/ParRatePM)</f>
        <v>0</v>
      </c>
      <c r="DR224" s="57">
        <f>IF(ISBLANK(CatTemplate[[#This Row],[St. unit effort]]),0,(CatTemplate[[#This Row],[St. unit effort]] * CatTemplate[[#This Row],[Year17]])*8/ParRatePM)</f>
        <v>0</v>
      </c>
      <c r="DS224" s="57">
        <f>IF(ISBLANK(CatTemplate[[#This Row],[St. unit effort]]),0,(CatTemplate[[#This Row],[St. unit effort]] * CatTemplate[[#This Row],[Year18]])*8/ParRatePM)</f>
        <v>0</v>
      </c>
      <c r="DT224" s="57">
        <f>IF(ISBLANK(CatTemplate[[#This Row],[St. unit effort]]),0,(CatTemplate[[#This Row],[St. unit effort]] * CatTemplate[[#This Row],[Year19]])*8/ParRatePM)</f>
        <v>0</v>
      </c>
      <c r="DU224" s="57">
        <f>IF(ISBLANK(CatTemplate[[#This Row],[St. unit effort]]),0,(CatTemplate[[#This Row],[St. unit effort]] * CatTemplate[[#This Row],[Year20]])*8/ParRatePM)</f>
        <v>0</v>
      </c>
      <c r="DV224" s="54">
        <f>SUM(CatTemplate[[#This Row],[PM1]:[PM20]])</f>
        <v>0</v>
      </c>
      <c r="DW224" s="56">
        <f t="shared" si="79"/>
        <v>0</v>
      </c>
      <c r="DX224" s="56">
        <f t="shared" si="79"/>
        <v>0</v>
      </c>
      <c r="DY224" s="56">
        <f t="shared" si="79"/>
        <v>0</v>
      </c>
      <c r="DZ224" s="56">
        <f t="shared" si="79"/>
        <v>0</v>
      </c>
      <c r="EA224" s="56">
        <f t="shared" si="79"/>
        <v>0</v>
      </c>
      <c r="EB224" s="56">
        <f t="shared" si="79"/>
        <v>0</v>
      </c>
      <c r="EC224" s="56">
        <f t="shared" si="79"/>
        <v>0</v>
      </c>
      <c r="ED224" s="56">
        <f t="shared" si="79"/>
        <v>0</v>
      </c>
      <c r="EE224" s="56">
        <f t="shared" si="79"/>
        <v>0</v>
      </c>
      <c r="EF224" s="56">
        <f t="shared" si="79"/>
        <v>0</v>
      </c>
      <c r="EG224" s="56">
        <f t="shared" si="79"/>
        <v>0</v>
      </c>
      <c r="EH224" s="56">
        <f t="shared" si="79"/>
        <v>0</v>
      </c>
      <c r="EI224" s="56">
        <f t="shared" si="79"/>
        <v>0</v>
      </c>
      <c r="EJ224" s="56">
        <f t="shared" si="79"/>
        <v>0</v>
      </c>
      <c r="EK224" s="56">
        <f t="shared" si="79"/>
        <v>0</v>
      </c>
      <c r="EL224" s="56">
        <f t="shared" si="79"/>
        <v>0</v>
      </c>
      <c r="EM224" s="56">
        <f t="shared" si="77"/>
        <v>0</v>
      </c>
      <c r="EN224" s="56">
        <f t="shared" si="77"/>
        <v>0</v>
      </c>
      <c r="EO224" s="56">
        <f t="shared" si="77"/>
        <v>0</v>
      </c>
      <c r="EP224" s="56">
        <f t="shared" si="77"/>
        <v>0</v>
      </c>
      <c r="EQ224" s="30">
        <f>CatTemplate[[#This Row],[Eq. unit cost]] * CatTemplate[[#This Row],[Eq. quantity]]</f>
        <v>0.74281826923076921</v>
      </c>
      <c r="ER224" s="30">
        <f>CatTemplate[[#This Row],[Cons. unit cost]] *CatTemplate[[#This Row],[Cons. quantity]]</f>
        <v>9.3095374999999994</v>
      </c>
      <c r="ES224" s="30">
        <f>CatTemplate[[#This Row],[Oth. unit cost]] *CatTemplate[[#This Row],[Oth. quantity]]</f>
        <v>0</v>
      </c>
      <c r="ET224" s="55">
        <f>SUM(CatTemplate[[#This Row],[CO1]:[CO20]])</f>
        <v>0</v>
      </c>
      <c r="EU224" s="56">
        <f t="shared" si="80"/>
        <v>0</v>
      </c>
      <c r="EV224" s="56">
        <f t="shared" si="80"/>
        <v>0</v>
      </c>
      <c r="EW224" s="56">
        <f t="shared" si="80"/>
        <v>0</v>
      </c>
      <c r="EX224" s="56">
        <f t="shared" si="80"/>
        <v>0</v>
      </c>
      <c r="EY224" s="56">
        <f t="shared" si="80"/>
        <v>0</v>
      </c>
      <c r="EZ224" s="56">
        <f t="shared" si="80"/>
        <v>0</v>
      </c>
      <c r="FA224" s="56">
        <f t="shared" si="80"/>
        <v>0</v>
      </c>
      <c r="FB224" s="56">
        <f t="shared" si="80"/>
        <v>0</v>
      </c>
      <c r="FC224" s="56">
        <f t="shared" si="80"/>
        <v>0</v>
      </c>
      <c r="FD224" s="56">
        <f t="shared" si="80"/>
        <v>0</v>
      </c>
      <c r="FE224" s="56">
        <f t="shared" si="80"/>
        <v>0</v>
      </c>
      <c r="FF224" s="56">
        <f t="shared" si="80"/>
        <v>0</v>
      </c>
      <c r="FG224" s="56">
        <f t="shared" si="80"/>
        <v>0</v>
      </c>
      <c r="FH224" s="56">
        <f t="shared" si="80"/>
        <v>0</v>
      </c>
      <c r="FI224" s="56">
        <f t="shared" si="80"/>
        <v>0</v>
      </c>
      <c r="FJ224" s="56">
        <f t="shared" si="80"/>
        <v>0</v>
      </c>
      <c r="FK224" s="56">
        <f t="shared" si="78"/>
        <v>0</v>
      </c>
      <c r="FL224" s="56">
        <f t="shared" si="78"/>
        <v>0</v>
      </c>
      <c r="FM224" s="56">
        <f t="shared" si="78"/>
        <v>0</v>
      </c>
      <c r="FN224" s="56">
        <f t="shared" si="78"/>
        <v>0</v>
      </c>
      <c r="FO224" s="58">
        <f>SUM(CatTemplate[[#This Row],[CS1]:[CS20]])</f>
        <v>0</v>
      </c>
      <c r="FP224" s="59">
        <f>CatTemplate[[#This Row],[Total Oth. cost]]+CatTemplate[[#This Row],[Total St. Cost]]</f>
        <v>0</v>
      </c>
      <c r="FQ224" s="33" t="e">
        <f t="shared" si="71"/>
        <v>#VALUE!</v>
      </c>
      <c r="FR224" s="33" t="e">
        <f t="shared" si="72"/>
        <v>#VALUE!</v>
      </c>
      <c r="FS224" s="30" t="e">
        <f>(CatTemplate[[#This Row],[CO1]] + CatTemplate[[#This Row],[CS1]]) * (1 + getRateOHFinal) * getRateMarkupFinal</f>
        <v>#VALUE!</v>
      </c>
      <c r="FT224" s="30" t="e">
        <f>(CatTemplate[[#This Row],[CO2]] + CatTemplate[[#This Row],[CS2]]) * (1 + getRateOHFinal) * getRateMarkupFinal</f>
        <v>#VALUE!</v>
      </c>
      <c r="FU224" s="30" t="e">
        <f>(CatTemplate[[#This Row],[CO3]] + CatTemplate[[#This Row],[CS3]]) * (1 + getRateOHFinal) * getRateMarkupFinal</f>
        <v>#VALUE!</v>
      </c>
      <c r="FV224" s="30" t="e">
        <f>(CatTemplate[[#This Row],[CO4]] + CatTemplate[[#This Row],[CS4]]) * (1 + getRateOHFinal) * getRateMarkupFinal</f>
        <v>#VALUE!</v>
      </c>
      <c r="FW224" s="30" t="e">
        <f>(CatTemplate[[#This Row],[CO5]] + CatTemplate[[#This Row],[CS5]]) * (1 + getRateOHFinal) * getRateMarkupFinal</f>
        <v>#VALUE!</v>
      </c>
      <c r="FX224" s="30" t="e">
        <f>(CatTemplate[[#This Row],[CO6]] + CatTemplate[[#This Row],[CS6]]) * (1 + getRateOHFinal) * getRateMarkupFinal</f>
        <v>#VALUE!</v>
      </c>
      <c r="FY224" s="30" t="e">
        <f>(CatTemplate[[#This Row],[CO7]] + CatTemplate[[#This Row],[CS7]]) * (1 + getRateOHFinal) * getRateMarkupFinal</f>
        <v>#VALUE!</v>
      </c>
      <c r="FZ224" s="30" t="e">
        <f>(CatTemplate[[#This Row],[CO8]] + CatTemplate[[#This Row],[CS8]]) * (1 + getRateOHFinal) * getRateMarkupFinal</f>
        <v>#VALUE!</v>
      </c>
      <c r="GA224" s="30" t="e">
        <f>(CatTemplate[[#This Row],[CO9]] + CatTemplate[[#This Row],[CS9]]) * (1 + getRateOHFinal) * getRateMarkupFinal</f>
        <v>#VALUE!</v>
      </c>
      <c r="GB224" s="30" t="e">
        <f>(CatTemplate[[#This Row],[CO10]] + CatTemplate[[#This Row],[CS10]]) * (1 + getRateOHFinal) * getRateMarkupFinal</f>
        <v>#VALUE!</v>
      </c>
      <c r="GC224" s="30" t="e">
        <f>(CatTemplate[[#This Row],[CO11]] + CatTemplate[[#This Row],[CS11]]) * (1 + getRateOHFinal) * getRateMarkupFinal</f>
        <v>#VALUE!</v>
      </c>
      <c r="GD224" s="30" t="e">
        <f>(CatTemplate[[#This Row],[CO12]] + CatTemplate[[#This Row],[CS12]]) * (1 + getRateOHFinal) * getRateMarkupFinal</f>
        <v>#VALUE!</v>
      </c>
      <c r="GE224" s="30" t="e">
        <f>(CatTemplate[[#This Row],[CO13]] + CatTemplate[[#This Row],[CS13]]) * (1 + getRateOHFinal) * getRateMarkupFinal</f>
        <v>#VALUE!</v>
      </c>
      <c r="GF224" s="30" t="e">
        <f>(CatTemplate[[#This Row],[CO14]] + CatTemplate[[#This Row],[CS14]]) * (1 + getRateOHFinal) * getRateMarkupFinal</f>
        <v>#VALUE!</v>
      </c>
      <c r="GG224" s="30" t="e">
        <f>(CatTemplate[[#This Row],[CO15]] + CatTemplate[[#This Row],[CS15]]) * (1 + getRateOHFinal) * getRateMarkupFinal</f>
        <v>#VALUE!</v>
      </c>
      <c r="GH224" s="30" t="e">
        <f>(CatTemplate[[#This Row],[CO16]] + CatTemplate[[#This Row],[CS16]]) * (1 + getRateOHFinal) * getRateMarkupFinal</f>
        <v>#VALUE!</v>
      </c>
      <c r="GI224" s="30" t="e">
        <f>(CatTemplate[[#This Row],[CO17]] + CatTemplate[[#This Row],[CS17]]) * (1 + getRateOHFinal) * getRateMarkupFinal</f>
        <v>#VALUE!</v>
      </c>
      <c r="GJ224" s="30" t="e">
        <f>(CatTemplate[[#This Row],[CO18]] + CatTemplate[[#This Row],[CS18]]) * (1 + getRateOHFinal) * getRateMarkupFinal</f>
        <v>#VALUE!</v>
      </c>
      <c r="GK224" s="30" t="e">
        <f>(CatTemplate[[#This Row],[CO19]] + CatTemplate[[#This Row],[CS19]]) * (1 + getRateOHFinal) * getRateMarkupFinal</f>
        <v>#VALUE!</v>
      </c>
      <c r="GL224" s="30" t="e">
        <f>(CatTemplate[[#This Row],[CO20]] + CatTemplate[[#This Row],[CS20]]) * (1 + getRateOHFinal) * getRateMarkupFinal</f>
        <v>#VALUE!</v>
      </c>
      <c r="GM224" s="30" t="e">
        <f t="shared" si="73"/>
        <v>#VALUE!</v>
      </c>
      <c r="GN224" s="30" t="e">
        <f t="shared" si="74"/>
        <v>#VALUE!</v>
      </c>
      <c r="GO224" s="30" t="e">
        <f t="shared" si="75"/>
        <v>#VALUE!</v>
      </c>
      <c r="GP224" s="30" t="e">
        <f t="shared" si="76"/>
        <v>#VALUE!</v>
      </c>
      <c r="GQ224" s="30" t="e">
        <f>(CatTemplate[[#This Row],[CO1]]+CatTemplate[[#This Row],[CS1]]) * (1+ getRateOHFinal) * (1 + getRateMarkupFinal)</f>
        <v>#VALUE!</v>
      </c>
      <c r="GR224" s="30" t="e">
        <f>(CatTemplate[[#This Row],[CO2]]+CatTemplate[[#This Row],[CS2]]) * (1+ getRateOHFinal) * (1 + getRateMarkupFinal)</f>
        <v>#VALUE!</v>
      </c>
      <c r="GS224" s="30" t="e">
        <f>(CatTemplate[[#This Row],[CO3]]+CatTemplate[[#This Row],[CS3]]) * (1+ getRateOHFinal) * (1 + getRateMarkupFinal)</f>
        <v>#VALUE!</v>
      </c>
      <c r="GT224" s="30" t="e">
        <f>(CatTemplate[[#This Row],[CO4]]+CatTemplate[[#This Row],[CS4]]) * (1+ getRateOHFinal) * (1 + getRateMarkupFinal)</f>
        <v>#VALUE!</v>
      </c>
      <c r="GU224" s="30" t="e">
        <f>(CatTemplate[[#This Row],[CO5]]+CatTemplate[[#This Row],[CS5]]) * (1+ getRateOHFinal) * (1 + getRateMarkupFinal)</f>
        <v>#VALUE!</v>
      </c>
      <c r="GV224" s="30" t="e">
        <f>(CatTemplate[[#This Row],[CO6]]+CatTemplate[[#This Row],[CS6]]) * (1+ getRateOHFinal) * (1 + getRateMarkupFinal)</f>
        <v>#VALUE!</v>
      </c>
      <c r="GW224" s="30" t="e">
        <f>(CatTemplate[[#This Row],[CO7]]+CatTemplate[[#This Row],[CS7]]) * (1+ getRateOHFinal) * (1 + getRateMarkupFinal)</f>
        <v>#VALUE!</v>
      </c>
      <c r="GX224" s="30" t="e">
        <f>(CatTemplate[[#This Row],[CO8]]+CatTemplate[[#This Row],[CS8]]) * (1+ getRateOHFinal) * (1 + getRateMarkupFinal)</f>
        <v>#VALUE!</v>
      </c>
      <c r="GY224" s="30" t="e">
        <f>(CatTemplate[[#This Row],[CO9]]+CatTemplate[[#This Row],[CS9]]) * (1+ getRateOHFinal) * (1 + getRateMarkupFinal)</f>
        <v>#VALUE!</v>
      </c>
      <c r="GZ224" s="30" t="e">
        <f>(CatTemplate[[#This Row],[CO10]]+CatTemplate[[#This Row],[CS10]]) * (1+ getRateOHFinal) * (1 + getRateMarkupFinal)</f>
        <v>#VALUE!</v>
      </c>
      <c r="HA224" s="30" t="e">
        <f>(CatTemplate[[#This Row],[CO11]]+CatTemplate[[#This Row],[CS11]]) * (1+ getRateOHFinal) * (1 + getRateMarkupFinal)</f>
        <v>#VALUE!</v>
      </c>
      <c r="HB224" s="30" t="e">
        <f>(CatTemplate[[#This Row],[CO12]]+CatTemplate[[#This Row],[CS12]]) * (1+ getRateOHFinal) * (1 + getRateMarkupFinal)</f>
        <v>#VALUE!</v>
      </c>
      <c r="HC224" s="30" t="e">
        <f>(CatTemplate[[#This Row],[CO13]]+CatTemplate[[#This Row],[CS13]]) * (1+ getRateOHFinal) * (1 + getRateMarkupFinal)</f>
        <v>#VALUE!</v>
      </c>
      <c r="HD224" s="30" t="e">
        <f>(CatTemplate[[#This Row],[CO14]]+CatTemplate[[#This Row],[CS14]]) * (1+ getRateOHFinal) * (1 + getRateMarkupFinal)</f>
        <v>#VALUE!</v>
      </c>
      <c r="HE224" s="30" t="e">
        <f>(CatTemplate[[#This Row],[CO15]]+CatTemplate[[#This Row],[CS15]]) * (1+ getRateOHFinal) * (1 + getRateMarkupFinal)</f>
        <v>#VALUE!</v>
      </c>
      <c r="HF224" s="30" t="e">
        <f>(CatTemplate[[#This Row],[CO16]]+CatTemplate[[#This Row],[CS16]]) * (1+ getRateOHFinal) * (1 + getRateMarkupFinal)</f>
        <v>#VALUE!</v>
      </c>
      <c r="HG224" s="30" t="e">
        <f>(CatTemplate[[#This Row],[CO17]]+CatTemplate[[#This Row],[CS17]]) * (1+ getRateOHFinal) * (1 + getRateMarkupFinal)</f>
        <v>#VALUE!</v>
      </c>
      <c r="HH224" s="30" t="e">
        <f>(CatTemplate[[#This Row],[CO18]]+CatTemplate[[#This Row],[CS18]]) * (1+ getRateOHFinal) * (1 + getRateMarkupFinal)</f>
        <v>#VALUE!</v>
      </c>
      <c r="HI224" s="30" t="e">
        <f>(CatTemplate[[#This Row],[CO19]]+CatTemplate[[#This Row],[CS19]]) * (1+ getRateOHFinal) * (1 + getRateMarkupFinal)</f>
        <v>#VALUE!</v>
      </c>
      <c r="HJ224" s="30" t="e">
        <f>(CatTemplate[[#This Row],[CO20]]+CatTemplate[[#This Row],[CS20]]) * (1+ getRateOHFinal) * (1 + getRateMarkupFinal)</f>
        <v>#VALUE!</v>
      </c>
      <c r="HK224" s="39" t="e">
        <f>CatTemplate[[#This Row],[Total cost]]+CatTemplate[[#This Row],[OH Amount]]+CatTemplate[[#This Row],[Markup]]</f>
        <v>#VALUE!</v>
      </c>
      <c r="HL224" s="63">
        <f>IF(CatTemplate[[#This Row],[Units]]="Days",CatTemplate[[#This Row],[Project quantity]]*CatTemplate[[#This Row],[St. unit effort]],CatTemplate[[#This Row],[Project quantity]])</f>
        <v>0</v>
      </c>
      <c r="HM224" s="287">
        <f>IFERROR(CatTemplate[[#This Row],[Total Price]]/(CatTemplate[[#This Row],[Final Quantity]]),0)</f>
        <v>0</v>
      </c>
      <c r="HN224" s="261"/>
    </row>
    <row r="225" spans="2:222" ht="38.25" x14ac:dyDescent="0.2">
      <c r="B225" s="9" t="s">
        <v>84</v>
      </c>
      <c r="C225" s="23">
        <v>6</v>
      </c>
      <c r="D225" s="10" t="s">
        <v>179</v>
      </c>
      <c r="E225" s="25">
        <v>1</v>
      </c>
      <c r="F225" s="19" t="s">
        <v>103</v>
      </c>
      <c r="G225" s="27">
        <v>15</v>
      </c>
      <c r="H225" s="18" t="s">
        <v>502</v>
      </c>
      <c r="I225" s="18"/>
      <c r="J225" s="15" t="s">
        <v>254</v>
      </c>
      <c r="K225" s="15"/>
      <c r="L225" s="15" t="s">
        <v>489</v>
      </c>
      <c r="M225" s="15" t="s">
        <v>207</v>
      </c>
      <c r="N225" s="15" t="s">
        <v>858</v>
      </c>
      <c r="O225" s="320"/>
      <c r="P225" s="71"/>
      <c r="Q225" s="108"/>
      <c r="R225" s="73"/>
      <c r="S225" s="97"/>
      <c r="T225" s="100">
        <f>getEqUnitCost</f>
        <v>1.7938673076923075</v>
      </c>
      <c r="U225" s="73">
        <f>getEqUnitEffort</f>
        <v>1</v>
      </c>
      <c r="V225" s="101">
        <f>getEqQuantity</f>
        <v>1</v>
      </c>
      <c r="W225" s="320"/>
      <c r="X225" s="100">
        <f>getConsUnitCost</f>
        <v>15.326320249999998</v>
      </c>
      <c r="Y225" s="73">
        <f>getConsUnitEffort</f>
        <v>1</v>
      </c>
      <c r="Z225" s="14">
        <f>getConsQuantity</f>
        <v>1</v>
      </c>
      <c r="AA225" s="320"/>
      <c r="AB225" s="72"/>
      <c r="AC225" s="112"/>
      <c r="AD225" s="14">
        <f>getOthQuantity</f>
        <v>0</v>
      </c>
      <c r="AE225" s="320"/>
      <c r="AF225" s="28" t="str">
        <f>IF(ISBLANK(CatTemplate[[#This Row],[Resource type]]),"",CatTemplate[[#This Row],[Resource type]])</f>
        <v>BioRef Operator</v>
      </c>
      <c r="AG225" s="242">
        <f>getStaffUnitCost</f>
        <v>402.98497611162429</v>
      </c>
      <c r="AH225" s="113">
        <f>getStaffUnitEffort</f>
        <v>2.8124999999999997E-2</v>
      </c>
      <c r="AI225" s="40">
        <f>getStaffQuantity</f>
        <v>0</v>
      </c>
      <c r="AJ225" s="41">
        <f>CatTemplate[[#This Row],[St. quantity]]*8/ParRatePM</f>
        <v>0</v>
      </c>
      <c r="AK225" s="320"/>
      <c r="AL225" s="53" t="str">
        <f>CatTemplate[[#This Row],[Item type]]</f>
        <v>Samples</v>
      </c>
      <c r="AM225" s="12">
        <f>SUM(CatTemplate[[#This Row],[Year1]:[Year20]])</f>
        <v>0</v>
      </c>
      <c r="AN225" s="52"/>
      <c r="AO225" s="52"/>
      <c r="AP225" s="52"/>
      <c r="AQ225" s="52"/>
      <c r="AR225" s="52"/>
      <c r="AS225" s="8"/>
      <c r="AT225" s="8"/>
      <c r="AU225" s="8"/>
      <c r="AV225" s="8"/>
      <c r="AW225" s="8"/>
      <c r="AX225" s="8"/>
      <c r="AY225" s="8"/>
      <c r="AZ225" s="8"/>
      <c r="BA225" s="8"/>
      <c r="BB225" s="8"/>
      <c r="BC225" s="8"/>
      <c r="BD225" s="8"/>
      <c r="BE225" s="8"/>
      <c r="BF225" s="8"/>
      <c r="BG225" s="36"/>
      <c r="BH225" s="320"/>
      <c r="BI225" s="37" t="str">
        <f>getCostCategory</f>
        <v>06 Operating costs</v>
      </c>
      <c r="BJ225" s="37" t="str">
        <f>getSection</f>
        <v>06 Sample processing</v>
      </c>
      <c r="BK225" s="32" t="str">
        <f>getObject</f>
        <v>Sample processing</v>
      </c>
      <c r="BL225" s="30">
        <f>IFERROR(getUnitCost * IF(CatTemplate[[#This Row],[Cost Category Comp.]]="01 Staff costs", 1,1),0)</f>
        <v>420.1051636693166</v>
      </c>
      <c r="BM225" s="29">
        <f>IF(AND(ISBLANK(CatTemplate[[#This Row],[Eq. unit cost]]),ISBLANK(CatTemplate[[#This Row],[Cons. unit cost]]),ISBLANK(CatTemplate[[#This Row],[Oth. unit cost]])), 0, IF(getUnitEffort =0,1,getUnitEffort) * CatTemplate[[#This Row],[Year1]])</f>
        <v>0</v>
      </c>
      <c r="BN225" s="29">
        <f>IF(AND(ISBLANK(CatTemplate[[#This Row],[Eq. unit cost]]),ISBLANK(CatTemplate[[#This Row],[Cons. unit cost]]),ISBLANK(CatTemplate[[#This Row],[Oth. unit cost]])), 0, IF(getUnitEffort =0,1,getUnitEffort) * CatTemplate[[#This Row],[Year2]])</f>
        <v>0</v>
      </c>
      <c r="BO225" s="29">
        <f>IF(AND(ISBLANK(CatTemplate[[#This Row],[Eq. unit cost]]),ISBLANK(CatTemplate[[#This Row],[Cons. unit cost]]),ISBLANK(CatTemplate[[#This Row],[Oth. unit cost]])), 0, IF(getUnitEffort =0,1,getUnitEffort) * CatTemplate[[#This Row],[Year3]])</f>
        <v>0</v>
      </c>
      <c r="BP225" s="29">
        <f>IF(AND(ISBLANK(CatTemplate[[#This Row],[Eq. unit cost]]),ISBLANK(CatTemplate[[#This Row],[Cons. unit cost]]),ISBLANK(CatTemplate[[#This Row],[Oth. unit cost]])), 0, IF(getUnitEffort =0,1,getUnitEffort) * CatTemplate[[#This Row],[Year4]])</f>
        <v>0</v>
      </c>
      <c r="BQ225" s="29">
        <f>IF(AND(ISBLANK(CatTemplate[[#This Row],[Eq. unit cost]]),ISBLANK(CatTemplate[[#This Row],[Cons. unit cost]]),ISBLANK(CatTemplate[[#This Row],[Oth. unit cost]])), 0, IF(getUnitEffort =0,1,getUnitEffort) * CatTemplate[[#This Row],[Year5]])</f>
        <v>0</v>
      </c>
      <c r="BR225" s="29">
        <f>IF(AND(ISBLANK(CatTemplate[[#This Row],[Eq. unit cost]]),ISBLANK(CatTemplate[[#This Row],[Cons. unit cost]]),ISBLANK(CatTemplate[[#This Row],[Oth. unit cost]])), 0, IF(getUnitEffort =0,1,getUnitEffort) * CatTemplate[[#This Row],[Year6]])</f>
        <v>0</v>
      </c>
      <c r="BS225" s="29">
        <f>IF(AND(ISBLANK(CatTemplate[[#This Row],[Eq. unit cost]]),ISBLANK(CatTemplate[[#This Row],[Cons. unit cost]]),ISBLANK(CatTemplate[[#This Row],[Oth. unit cost]])), 0, IF(getUnitEffort =0,1,getUnitEffort) * CatTemplate[[#This Row],[Year7]])</f>
        <v>0</v>
      </c>
      <c r="BT225" s="29">
        <f>IF(AND(ISBLANK(CatTemplate[[#This Row],[Eq. unit cost]]),ISBLANK(CatTemplate[[#This Row],[Cons. unit cost]]),ISBLANK(CatTemplate[[#This Row],[Oth. unit cost]])), 0, IF(getUnitEffort =0,1,getUnitEffort) * CatTemplate[[#This Row],[Year8]])</f>
        <v>0</v>
      </c>
      <c r="BU225" s="29">
        <f>IF(AND(ISBLANK(CatTemplate[[#This Row],[Eq. unit cost]]),ISBLANK(CatTemplate[[#This Row],[Cons. unit cost]]),ISBLANK(CatTemplate[[#This Row],[Oth. unit cost]])), 0, IF(getUnitEffort =0,1,getUnitEffort) * CatTemplate[[#This Row],[Year9]])</f>
        <v>0</v>
      </c>
      <c r="BV225" s="29">
        <f>IF(AND(ISBLANK(CatTemplate[[#This Row],[Eq. unit cost]]),ISBLANK(CatTemplate[[#This Row],[Cons. unit cost]]),ISBLANK(CatTemplate[[#This Row],[Oth. unit cost]])), 0, IF(getUnitEffort =0,1,getUnitEffort) * CatTemplate[[#This Row],[Year10]])</f>
        <v>0</v>
      </c>
      <c r="BW225" s="29">
        <f>IF(AND(ISBLANK(CatTemplate[[#This Row],[Eq. unit cost]]),ISBLANK(CatTemplate[[#This Row],[Cons. unit cost]]),ISBLANK(CatTemplate[[#This Row],[Oth. unit cost]])), 0, IF(getUnitEffort =0,1,getUnitEffort) * CatTemplate[[#This Row],[Year11]])</f>
        <v>0</v>
      </c>
      <c r="BX225" s="29">
        <f>IF(AND(ISBLANK(CatTemplate[[#This Row],[Eq. unit cost]]),ISBLANK(CatTemplate[[#This Row],[Cons. unit cost]]),ISBLANK(CatTemplate[[#This Row],[Oth. unit cost]])), 0, IF(getUnitEffort =0,1,getUnitEffort) * CatTemplate[[#This Row],[Year12]])</f>
        <v>0</v>
      </c>
      <c r="BY225" s="29">
        <f>IF(AND(ISBLANK(CatTemplate[[#This Row],[Eq. unit cost]]),ISBLANK(CatTemplate[[#This Row],[Cons. unit cost]]),ISBLANK(CatTemplate[[#This Row],[Oth. unit cost]])), 0, IF(getUnitEffort =0,1,getUnitEffort) * CatTemplate[[#This Row],[Year13]])</f>
        <v>0</v>
      </c>
      <c r="BZ225" s="29">
        <f>IF(AND(ISBLANK(CatTemplate[[#This Row],[Eq. unit cost]]),ISBLANK(CatTemplate[[#This Row],[Cons. unit cost]]),ISBLANK(CatTemplate[[#This Row],[Oth. unit cost]])), 0, IF(getUnitEffort =0,1,getUnitEffort) * CatTemplate[[#This Row],[Year14]])</f>
        <v>0</v>
      </c>
      <c r="CA225" s="29">
        <f>IF(AND(ISBLANK(CatTemplate[[#This Row],[Eq. unit cost]]),ISBLANK(CatTemplate[[#This Row],[Cons. unit cost]]),ISBLANK(CatTemplate[[#This Row],[Oth. unit cost]])), 0, IF(getUnitEffort =0,1,getUnitEffort) * CatTemplate[[#This Row],[Year15]])</f>
        <v>0</v>
      </c>
      <c r="CB225" s="29">
        <f>IF(AND(ISBLANK(CatTemplate[[#This Row],[Eq. unit cost]]),ISBLANK(CatTemplate[[#This Row],[Cons. unit cost]]),ISBLANK(CatTemplate[[#This Row],[Oth. unit cost]])), 0, IF(getUnitEffort =0,1,getUnitEffort) * CatTemplate[[#This Row],[Year16]])</f>
        <v>0</v>
      </c>
      <c r="CC225" s="29">
        <f>IF(AND(ISBLANK(CatTemplate[[#This Row],[Eq. unit cost]]),ISBLANK(CatTemplate[[#This Row],[Cons. unit cost]]),ISBLANK(CatTemplate[[#This Row],[Oth. unit cost]])), 0, IF(getUnitEffort =0,1,getUnitEffort) * CatTemplate[[#This Row],[Year17]])</f>
        <v>0</v>
      </c>
      <c r="CD225" s="29">
        <f>IF(AND(ISBLANK(CatTemplate[[#This Row],[Eq. unit cost]]),ISBLANK(CatTemplate[[#This Row],[Cons. unit cost]]),ISBLANK(CatTemplate[[#This Row],[Oth. unit cost]])), 0, IF(getUnitEffort =0,1,getUnitEffort) * CatTemplate[[#This Row],[Year18]])</f>
        <v>0</v>
      </c>
      <c r="CE225" s="29">
        <f>IF(AND(ISBLANK(CatTemplate[[#This Row],[Eq. unit cost]]),ISBLANK(CatTemplate[[#This Row],[Cons. unit cost]]),ISBLANK(CatTemplate[[#This Row],[Oth. unit cost]])), 0, IF(getUnitEffort =0,1,getUnitEffort) * CatTemplate[[#This Row],[Year19]])</f>
        <v>0</v>
      </c>
      <c r="CF225" s="29">
        <f>IF(AND(ISBLANK(CatTemplate[[#This Row],[Eq. unit cost]]),ISBLANK(CatTemplate[[#This Row],[Cons. unit cost]]),ISBLANK(CatTemplate[[#This Row],[Oth. unit cost]])), 0, IF(getUnitEffort =0,1,getUnitEffort) * CatTemplate[[#This Row],[Year20]])</f>
        <v>0</v>
      </c>
      <c r="CG225" s="45">
        <f>SUM(CatTemplate[[#This Row],[Q1]:[Q20]])</f>
        <v>0</v>
      </c>
      <c r="CH225" s="29">
        <f>IF(ISBLANK(CatTemplate[[#This Row],[St. unit effort]]),0,(CatTemplate[[#This Row],[St. unit effort]] * CatTemplate[[#This Row],[Year1]]))</f>
        <v>0</v>
      </c>
      <c r="CI225" s="29">
        <f>IF(ISBLANK(CatTemplate[[#This Row],[St. unit effort]]),0,(CatTemplate[[#This Row],[St. unit effort]] * CatTemplate[[#This Row],[Year2]]))</f>
        <v>0</v>
      </c>
      <c r="CJ225" s="29">
        <f>IF(ISBLANK(CatTemplate[[#This Row],[St. unit effort]]),0,(CatTemplate[[#This Row],[St. unit effort]] * CatTemplate[[#This Row],[Year3]]))</f>
        <v>0</v>
      </c>
      <c r="CK225" s="29">
        <f>IF(ISBLANK(CatTemplate[[#This Row],[St. unit effort]]),0,(CatTemplate[[#This Row],[St. unit effort]] * CatTemplate[[#This Row],[Year4]]))</f>
        <v>0</v>
      </c>
      <c r="CL225" s="29">
        <f>IF(ISBLANK(CatTemplate[[#This Row],[St. unit effort]]),0,(CatTemplate[[#This Row],[St. unit effort]] * CatTemplate[[#This Row],[Year5]]))</f>
        <v>0</v>
      </c>
      <c r="CM225" s="29">
        <f>IF(ISBLANK(CatTemplate[[#This Row],[St. unit effort]]),0,(CatTemplate[[#This Row],[St. unit effort]] * CatTemplate[[#This Row],[Year6]]))</f>
        <v>0</v>
      </c>
      <c r="CN225" s="29">
        <f>IF(ISBLANK(CatTemplate[[#This Row],[St. unit effort]]),0,(CatTemplate[[#This Row],[St. unit effort]] * CatTemplate[[#This Row],[Year7]]))</f>
        <v>0</v>
      </c>
      <c r="CO225" s="29">
        <f>IF(ISBLANK(CatTemplate[[#This Row],[St. unit effort]]),0,(CatTemplate[[#This Row],[St. unit effort]] * CatTemplate[[#This Row],[Year8]]))</f>
        <v>0</v>
      </c>
      <c r="CP225" s="29">
        <f>IF(ISBLANK(CatTemplate[[#This Row],[St. unit effort]]),0,(CatTemplate[[#This Row],[St. unit effort]] * CatTemplate[[#This Row],[Year9]]))</f>
        <v>0</v>
      </c>
      <c r="CQ225" s="29">
        <f>IF(ISBLANK(CatTemplate[[#This Row],[St. unit effort]]),0,(CatTemplate[[#This Row],[St. unit effort]] * CatTemplate[[#This Row],[Year10]]))</f>
        <v>0</v>
      </c>
      <c r="CR225" s="29">
        <f>IF(ISBLANK(CatTemplate[[#This Row],[St. unit effort]]),0,(CatTemplate[[#This Row],[St. unit effort]] * CatTemplate[[#This Row],[Year11]]))</f>
        <v>0</v>
      </c>
      <c r="CS225" s="29">
        <f>IF(ISBLANK(CatTemplate[[#This Row],[St. unit effort]]),0,(CatTemplate[[#This Row],[St. unit effort]] * CatTemplate[[#This Row],[Year12]]))</f>
        <v>0</v>
      </c>
      <c r="CT225" s="29">
        <f>IF(ISBLANK(CatTemplate[[#This Row],[St. unit effort]]),0,(CatTemplate[[#This Row],[St. unit effort]] * CatTemplate[[#This Row],[Year13]]))</f>
        <v>0</v>
      </c>
      <c r="CU225" s="29">
        <f>IF(ISBLANK(CatTemplate[[#This Row],[St. unit effort]]),0,(CatTemplate[[#This Row],[St. unit effort]] * CatTemplate[[#This Row],[Year14]]))</f>
        <v>0</v>
      </c>
      <c r="CV225" s="29">
        <f>IF(ISBLANK(CatTemplate[[#This Row],[St. unit effort]]),0,(CatTemplate[[#This Row],[St. unit effort]] * CatTemplate[[#This Row],[Year15]]))</f>
        <v>0</v>
      </c>
      <c r="CW225" s="29">
        <f>IF(ISBLANK(CatTemplate[[#This Row],[St. unit effort]]),0,(CatTemplate[[#This Row],[St. unit effort]] * CatTemplate[[#This Row],[Year16]]))</f>
        <v>0</v>
      </c>
      <c r="CX225" s="29">
        <f>IF(ISBLANK(CatTemplate[[#This Row],[St. unit effort]]),0,(CatTemplate[[#This Row],[St. unit effort]] * CatTemplate[[#This Row],[Year17]]))</f>
        <v>0</v>
      </c>
      <c r="CY225" s="29">
        <f>IF(ISBLANK(CatTemplate[[#This Row],[St. unit effort]]),0,(CatTemplate[[#This Row],[St. unit effort]] * CatTemplate[[#This Row],[Year18]]))</f>
        <v>0</v>
      </c>
      <c r="CZ225" s="29">
        <f>IF(ISBLANK(CatTemplate[[#This Row],[St. unit effort]]),0,(CatTemplate[[#This Row],[St. unit effort]] * CatTemplate[[#This Row],[Year19]]))</f>
        <v>0</v>
      </c>
      <c r="DA225" s="29">
        <f>IF(ISBLANK(CatTemplate[[#This Row],[St. unit effort]]),0,(CatTemplate[[#This Row],[St. unit effort]] * CatTemplate[[#This Row],[Year20]]))</f>
        <v>0</v>
      </c>
      <c r="DB225" s="57">
        <f>IF(ISBLANK(CatTemplate[[#This Row],[St. unit effort]]),0,(CatTemplate[[#This Row],[St. unit effort]] * CatTemplate[[#This Row],[Year1]])*8/ParRatePM)</f>
        <v>0</v>
      </c>
      <c r="DC225" s="57">
        <f>IF(ISBLANK(CatTemplate[[#This Row],[St. unit effort]]),0,(CatTemplate[[#This Row],[St. unit effort]] * CatTemplate[[#This Row],[Year2]])*8/ParRatePM)</f>
        <v>0</v>
      </c>
      <c r="DD225" s="57">
        <f>IF(ISBLANK(CatTemplate[[#This Row],[St. unit effort]]),0,(CatTemplate[[#This Row],[St. unit effort]] * CatTemplate[[#This Row],[Year3]])*8/ParRatePM)</f>
        <v>0</v>
      </c>
      <c r="DE225" s="57">
        <f>IF(ISBLANK(CatTemplate[[#This Row],[St. unit effort]]),0,(CatTemplate[[#This Row],[St. unit effort]] * CatTemplate[[#This Row],[Year4]])*8/ParRatePM)</f>
        <v>0</v>
      </c>
      <c r="DF225" s="57">
        <f>IF(ISBLANK(CatTemplate[[#This Row],[St. unit effort]]),0,(CatTemplate[[#This Row],[St. unit effort]] * CatTemplate[[#This Row],[Year5]])*8/ParRatePM)</f>
        <v>0</v>
      </c>
      <c r="DG225" s="57">
        <f>IF(ISBLANK(CatTemplate[[#This Row],[St. unit effort]]),0,(CatTemplate[[#This Row],[St. unit effort]] * CatTemplate[[#This Row],[Year6]])*8/ParRatePM)</f>
        <v>0</v>
      </c>
      <c r="DH225" s="57">
        <f>IF(ISBLANK(CatTemplate[[#This Row],[St. unit effort]]),0,(CatTemplate[[#This Row],[St. unit effort]] * CatTemplate[[#This Row],[Year7]])*8/ParRatePM)</f>
        <v>0</v>
      </c>
      <c r="DI225" s="57">
        <f>IF(ISBLANK(CatTemplate[[#This Row],[St. unit effort]]),0,(CatTemplate[[#This Row],[St. unit effort]] * CatTemplate[[#This Row],[Year8]])*8/ParRatePM)</f>
        <v>0</v>
      </c>
      <c r="DJ225" s="57">
        <f>IF(ISBLANK(CatTemplate[[#This Row],[St. unit effort]]),0,(CatTemplate[[#This Row],[St. unit effort]] * CatTemplate[[#This Row],[Year9]])*8/ParRatePM)</f>
        <v>0</v>
      </c>
      <c r="DK225" s="57">
        <f>IF(ISBLANK(CatTemplate[[#This Row],[St. unit effort]]),0,(CatTemplate[[#This Row],[St. unit effort]] * CatTemplate[[#This Row],[Year10]])*8/ParRatePM)</f>
        <v>0</v>
      </c>
      <c r="DL225" s="57">
        <f>IF(ISBLANK(CatTemplate[[#This Row],[St. unit effort]]),0,(CatTemplate[[#This Row],[St. unit effort]] * CatTemplate[[#This Row],[Year11]])*8/ParRatePM)</f>
        <v>0</v>
      </c>
      <c r="DM225" s="57">
        <f>IF(ISBLANK(CatTemplate[[#This Row],[St. unit effort]]),0,(CatTemplate[[#This Row],[St. unit effort]] * CatTemplate[[#This Row],[Year12]])*8/ParRatePM)</f>
        <v>0</v>
      </c>
      <c r="DN225" s="57">
        <f>IF(ISBLANK(CatTemplate[[#This Row],[St. unit effort]]),0,(CatTemplate[[#This Row],[St. unit effort]] * CatTemplate[[#This Row],[Year13]])*8/ParRatePM)</f>
        <v>0</v>
      </c>
      <c r="DO225" s="57">
        <f>IF(ISBLANK(CatTemplate[[#This Row],[St. unit effort]]),0,(CatTemplate[[#This Row],[St. unit effort]] * CatTemplate[[#This Row],[Year14]])*8/ParRatePM)</f>
        <v>0</v>
      </c>
      <c r="DP225" s="57">
        <f>IF(ISBLANK(CatTemplate[[#This Row],[St. unit effort]]),0,(CatTemplate[[#This Row],[St. unit effort]] * CatTemplate[[#This Row],[Year15]])*8/ParRatePM)</f>
        <v>0</v>
      </c>
      <c r="DQ225" s="57">
        <f>IF(ISBLANK(CatTemplate[[#This Row],[St. unit effort]]),0,(CatTemplate[[#This Row],[St. unit effort]] * CatTemplate[[#This Row],[Year16]])*8/ParRatePM)</f>
        <v>0</v>
      </c>
      <c r="DR225" s="57">
        <f>IF(ISBLANK(CatTemplate[[#This Row],[St. unit effort]]),0,(CatTemplate[[#This Row],[St. unit effort]] * CatTemplate[[#This Row],[Year17]])*8/ParRatePM)</f>
        <v>0</v>
      </c>
      <c r="DS225" s="57">
        <f>IF(ISBLANK(CatTemplate[[#This Row],[St. unit effort]]),0,(CatTemplate[[#This Row],[St. unit effort]] * CatTemplate[[#This Row],[Year18]])*8/ParRatePM)</f>
        <v>0</v>
      </c>
      <c r="DT225" s="57">
        <f>IF(ISBLANK(CatTemplate[[#This Row],[St. unit effort]]),0,(CatTemplate[[#This Row],[St. unit effort]] * CatTemplate[[#This Row],[Year19]])*8/ParRatePM)</f>
        <v>0</v>
      </c>
      <c r="DU225" s="57">
        <f>IF(ISBLANK(CatTemplate[[#This Row],[St. unit effort]]),0,(CatTemplate[[#This Row],[St. unit effort]] * CatTemplate[[#This Row],[Year20]])*8/ParRatePM)</f>
        <v>0</v>
      </c>
      <c r="DV225" s="54">
        <f>SUM(CatTemplate[[#This Row],[PM1]:[PM20]])</f>
        <v>0</v>
      </c>
      <c r="DW225" s="56">
        <f t="shared" si="79"/>
        <v>0</v>
      </c>
      <c r="DX225" s="56">
        <f t="shared" si="79"/>
        <v>0</v>
      </c>
      <c r="DY225" s="56">
        <f t="shared" si="79"/>
        <v>0</v>
      </c>
      <c r="DZ225" s="56">
        <f t="shared" si="79"/>
        <v>0</v>
      </c>
      <c r="EA225" s="56">
        <f t="shared" si="79"/>
        <v>0</v>
      </c>
      <c r="EB225" s="56">
        <f t="shared" si="79"/>
        <v>0</v>
      </c>
      <c r="EC225" s="56">
        <f t="shared" si="79"/>
        <v>0</v>
      </c>
      <c r="ED225" s="56">
        <f t="shared" si="79"/>
        <v>0</v>
      </c>
      <c r="EE225" s="56">
        <f t="shared" si="79"/>
        <v>0</v>
      </c>
      <c r="EF225" s="56">
        <f t="shared" si="79"/>
        <v>0</v>
      </c>
      <c r="EG225" s="56">
        <f t="shared" si="79"/>
        <v>0</v>
      </c>
      <c r="EH225" s="56">
        <f t="shared" si="79"/>
        <v>0</v>
      </c>
      <c r="EI225" s="56">
        <f t="shared" si="79"/>
        <v>0</v>
      </c>
      <c r="EJ225" s="56">
        <f t="shared" si="79"/>
        <v>0</v>
      </c>
      <c r="EK225" s="56">
        <f t="shared" si="79"/>
        <v>0</v>
      </c>
      <c r="EL225" s="56">
        <f t="shared" si="79"/>
        <v>0</v>
      </c>
      <c r="EM225" s="56">
        <f t="shared" si="77"/>
        <v>0</v>
      </c>
      <c r="EN225" s="56">
        <f t="shared" si="77"/>
        <v>0</v>
      </c>
      <c r="EO225" s="56">
        <f t="shared" si="77"/>
        <v>0</v>
      </c>
      <c r="EP225" s="56">
        <f t="shared" si="77"/>
        <v>0</v>
      </c>
      <c r="EQ225" s="30">
        <f>CatTemplate[[#This Row],[Eq. unit cost]] * CatTemplate[[#This Row],[Eq. quantity]]</f>
        <v>1.7938673076923075</v>
      </c>
      <c r="ER225" s="30">
        <f>CatTemplate[[#This Row],[Cons. unit cost]] *CatTemplate[[#This Row],[Cons. quantity]]</f>
        <v>15.326320249999998</v>
      </c>
      <c r="ES225" s="30">
        <f>CatTemplate[[#This Row],[Oth. unit cost]] *CatTemplate[[#This Row],[Oth. quantity]]</f>
        <v>0</v>
      </c>
      <c r="ET225" s="55">
        <f>SUM(CatTemplate[[#This Row],[CO1]:[CO20]])</f>
        <v>0</v>
      </c>
      <c r="EU225" s="56">
        <f t="shared" si="80"/>
        <v>0</v>
      </c>
      <c r="EV225" s="56">
        <f t="shared" si="80"/>
        <v>0</v>
      </c>
      <c r="EW225" s="56">
        <f t="shared" si="80"/>
        <v>0</v>
      </c>
      <c r="EX225" s="56">
        <f t="shared" si="80"/>
        <v>0</v>
      </c>
      <c r="EY225" s="56">
        <f t="shared" si="80"/>
        <v>0</v>
      </c>
      <c r="EZ225" s="56">
        <f t="shared" si="80"/>
        <v>0</v>
      </c>
      <c r="FA225" s="56">
        <f t="shared" si="80"/>
        <v>0</v>
      </c>
      <c r="FB225" s="56">
        <f t="shared" si="80"/>
        <v>0</v>
      </c>
      <c r="FC225" s="56">
        <f t="shared" si="80"/>
        <v>0</v>
      </c>
      <c r="FD225" s="56">
        <f t="shared" si="80"/>
        <v>0</v>
      </c>
      <c r="FE225" s="56">
        <f t="shared" si="80"/>
        <v>0</v>
      </c>
      <c r="FF225" s="56">
        <f t="shared" si="80"/>
        <v>0</v>
      </c>
      <c r="FG225" s="56">
        <f t="shared" si="80"/>
        <v>0</v>
      </c>
      <c r="FH225" s="56">
        <f t="shared" si="80"/>
        <v>0</v>
      </c>
      <c r="FI225" s="56">
        <f t="shared" si="80"/>
        <v>0</v>
      </c>
      <c r="FJ225" s="56">
        <f t="shared" si="80"/>
        <v>0</v>
      </c>
      <c r="FK225" s="56">
        <f t="shared" si="78"/>
        <v>0</v>
      </c>
      <c r="FL225" s="56">
        <f t="shared" si="78"/>
        <v>0</v>
      </c>
      <c r="FM225" s="56">
        <f t="shared" si="78"/>
        <v>0</v>
      </c>
      <c r="FN225" s="56">
        <f t="shared" si="78"/>
        <v>0</v>
      </c>
      <c r="FO225" s="58">
        <f>SUM(CatTemplate[[#This Row],[CS1]:[CS20]])</f>
        <v>0</v>
      </c>
      <c r="FP225" s="59">
        <f>CatTemplate[[#This Row],[Total Oth. cost]]+CatTemplate[[#This Row],[Total St. Cost]]</f>
        <v>0</v>
      </c>
      <c r="FQ225" s="33" t="e">
        <f t="shared" si="71"/>
        <v>#VALUE!</v>
      </c>
      <c r="FR225" s="33" t="e">
        <f t="shared" si="72"/>
        <v>#VALUE!</v>
      </c>
      <c r="FS225" s="30" t="e">
        <f>(CatTemplate[[#This Row],[CO1]] + CatTemplate[[#This Row],[CS1]]) * (1 + getRateOHFinal) * getRateMarkupFinal</f>
        <v>#VALUE!</v>
      </c>
      <c r="FT225" s="30" t="e">
        <f>(CatTemplate[[#This Row],[CO2]] + CatTemplate[[#This Row],[CS2]]) * (1 + getRateOHFinal) * getRateMarkupFinal</f>
        <v>#VALUE!</v>
      </c>
      <c r="FU225" s="30" t="e">
        <f>(CatTemplate[[#This Row],[CO3]] + CatTemplate[[#This Row],[CS3]]) * (1 + getRateOHFinal) * getRateMarkupFinal</f>
        <v>#VALUE!</v>
      </c>
      <c r="FV225" s="30" t="e">
        <f>(CatTemplate[[#This Row],[CO4]] + CatTemplate[[#This Row],[CS4]]) * (1 + getRateOHFinal) * getRateMarkupFinal</f>
        <v>#VALUE!</v>
      </c>
      <c r="FW225" s="30" t="e">
        <f>(CatTemplate[[#This Row],[CO5]] + CatTemplate[[#This Row],[CS5]]) * (1 + getRateOHFinal) * getRateMarkupFinal</f>
        <v>#VALUE!</v>
      </c>
      <c r="FX225" s="30" t="e">
        <f>(CatTemplate[[#This Row],[CO6]] + CatTemplate[[#This Row],[CS6]]) * (1 + getRateOHFinal) * getRateMarkupFinal</f>
        <v>#VALUE!</v>
      </c>
      <c r="FY225" s="30" t="e">
        <f>(CatTemplate[[#This Row],[CO7]] + CatTemplate[[#This Row],[CS7]]) * (1 + getRateOHFinal) * getRateMarkupFinal</f>
        <v>#VALUE!</v>
      </c>
      <c r="FZ225" s="30" t="e">
        <f>(CatTemplate[[#This Row],[CO8]] + CatTemplate[[#This Row],[CS8]]) * (1 + getRateOHFinal) * getRateMarkupFinal</f>
        <v>#VALUE!</v>
      </c>
      <c r="GA225" s="30" t="e">
        <f>(CatTemplate[[#This Row],[CO9]] + CatTemplate[[#This Row],[CS9]]) * (1 + getRateOHFinal) * getRateMarkupFinal</f>
        <v>#VALUE!</v>
      </c>
      <c r="GB225" s="30" t="e">
        <f>(CatTemplate[[#This Row],[CO10]] + CatTemplate[[#This Row],[CS10]]) * (1 + getRateOHFinal) * getRateMarkupFinal</f>
        <v>#VALUE!</v>
      </c>
      <c r="GC225" s="30" t="e">
        <f>(CatTemplate[[#This Row],[CO11]] + CatTemplate[[#This Row],[CS11]]) * (1 + getRateOHFinal) * getRateMarkupFinal</f>
        <v>#VALUE!</v>
      </c>
      <c r="GD225" s="30" t="e">
        <f>(CatTemplate[[#This Row],[CO12]] + CatTemplate[[#This Row],[CS12]]) * (1 + getRateOHFinal) * getRateMarkupFinal</f>
        <v>#VALUE!</v>
      </c>
      <c r="GE225" s="30" t="e">
        <f>(CatTemplate[[#This Row],[CO13]] + CatTemplate[[#This Row],[CS13]]) * (1 + getRateOHFinal) * getRateMarkupFinal</f>
        <v>#VALUE!</v>
      </c>
      <c r="GF225" s="30" t="e">
        <f>(CatTemplate[[#This Row],[CO14]] + CatTemplate[[#This Row],[CS14]]) * (1 + getRateOHFinal) * getRateMarkupFinal</f>
        <v>#VALUE!</v>
      </c>
      <c r="GG225" s="30" t="e">
        <f>(CatTemplate[[#This Row],[CO15]] + CatTemplate[[#This Row],[CS15]]) * (1 + getRateOHFinal) * getRateMarkupFinal</f>
        <v>#VALUE!</v>
      </c>
      <c r="GH225" s="30" t="e">
        <f>(CatTemplate[[#This Row],[CO16]] + CatTemplate[[#This Row],[CS16]]) * (1 + getRateOHFinal) * getRateMarkupFinal</f>
        <v>#VALUE!</v>
      </c>
      <c r="GI225" s="30" t="e">
        <f>(CatTemplate[[#This Row],[CO17]] + CatTemplate[[#This Row],[CS17]]) * (1 + getRateOHFinal) * getRateMarkupFinal</f>
        <v>#VALUE!</v>
      </c>
      <c r="GJ225" s="30" t="e">
        <f>(CatTemplate[[#This Row],[CO18]] + CatTemplate[[#This Row],[CS18]]) * (1 + getRateOHFinal) * getRateMarkupFinal</f>
        <v>#VALUE!</v>
      </c>
      <c r="GK225" s="30" t="e">
        <f>(CatTemplate[[#This Row],[CO19]] + CatTemplate[[#This Row],[CS19]]) * (1 + getRateOHFinal) * getRateMarkupFinal</f>
        <v>#VALUE!</v>
      </c>
      <c r="GL225" s="30" t="e">
        <f>(CatTemplate[[#This Row],[CO20]] + CatTemplate[[#This Row],[CS20]]) * (1 + getRateOHFinal) * getRateMarkupFinal</f>
        <v>#VALUE!</v>
      </c>
      <c r="GM225" s="30" t="e">
        <f t="shared" si="73"/>
        <v>#VALUE!</v>
      </c>
      <c r="GN225" s="30" t="e">
        <f t="shared" si="74"/>
        <v>#VALUE!</v>
      </c>
      <c r="GO225" s="30" t="e">
        <f t="shared" si="75"/>
        <v>#VALUE!</v>
      </c>
      <c r="GP225" s="30" t="e">
        <f t="shared" si="76"/>
        <v>#VALUE!</v>
      </c>
      <c r="GQ225" s="30" t="e">
        <f>(CatTemplate[[#This Row],[CO1]]+CatTemplate[[#This Row],[CS1]]) * (1+ getRateOHFinal) * (1 + getRateMarkupFinal)</f>
        <v>#VALUE!</v>
      </c>
      <c r="GR225" s="30" t="e">
        <f>(CatTemplate[[#This Row],[CO2]]+CatTemplate[[#This Row],[CS2]]) * (1+ getRateOHFinal) * (1 + getRateMarkupFinal)</f>
        <v>#VALUE!</v>
      </c>
      <c r="GS225" s="30" t="e">
        <f>(CatTemplate[[#This Row],[CO3]]+CatTemplate[[#This Row],[CS3]]) * (1+ getRateOHFinal) * (1 + getRateMarkupFinal)</f>
        <v>#VALUE!</v>
      </c>
      <c r="GT225" s="30" t="e">
        <f>(CatTemplate[[#This Row],[CO4]]+CatTemplate[[#This Row],[CS4]]) * (1+ getRateOHFinal) * (1 + getRateMarkupFinal)</f>
        <v>#VALUE!</v>
      </c>
      <c r="GU225" s="30" t="e">
        <f>(CatTemplate[[#This Row],[CO5]]+CatTemplate[[#This Row],[CS5]]) * (1+ getRateOHFinal) * (1 + getRateMarkupFinal)</f>
        <v>#VALUE!</v>
      </c>
      <c r="GV225" s="30" t="e">
        <f>(CatTemplate[[#This Row],[CO6]]+CatTemplate[[#This Row],[CS6]]) * (1+ getRateOHFinal) * (1 + getRateMarkupFinal)</f>
        <v>#VALUE!</v>
      </c>
      <c r="GW225" s="30" t="e">
        <f>(CatTemplate[[#This Row],[CO7]]+CatTemplate[[#This Row],[CS7]]) * (1+ getRateOHFinal) * (1 + getRateMarkupFinal)</f>
        <v>#VALUE!</v>
      </c>
      <c r="GX225" s="30" t="e">
        <f>(CatTemplate[[#This Row],[CO8]]+CatTemplate[[#This Row],[CS8]]) * (1+ getRateOHFinal) * (1 + getRateMarkupFinal)</f>
        <v>#VALUE!</v>
      </c>
      <c r="GY225" s="30" t="e">
        <f>(CatTemplate[[#This Row],[CO9]]+CatTemplate[[#This Row],[CS9]]) * (1+ getRateOHFinal) * (1 + getRateMarkupFinal)</f>
        <v>#VALUE!</v>
      </c>
      <c r="GZ225" s="30" t="e">
        <f>(CatTemplate[[#This Row],[CO10]]+CatTemplate[[#This Row],[CS10]]) * (1+ getRateOHFinal) * (1 + getRateMarkupFinal)</f>
        <v>#VALUE!</v>
      </c>
      <c r="HA225" s="30" t="e">
        <f>(CatTemplate[[#This Row],[CO11]]+CatTemplate[[#This Row],[CS11]]) * (1+ getRateOHFinal) * (1 + getRateMarkupFinal)</f>
        <v>#VALUE!</v>
      </c>
      <c r="HB225" s="30" t="e">
        <f>(CatTemplate[[#This Row],[CO12]]+CatTemplate[[#This Row],[CS12]]) * (1+ getRateOHFinal) * (1 + getRateMarkupFinal)</f>
        <v>#VALUE!</v>
      </c>
      <c r="HC225" s="30" t="e">
        <f>(CatTemplate[[#This Row],[CO13]]+CatTemplate[[#This Row],[CS13]]) * (1+ getRateOHFinal) * (1 + getRateMarkupFinal)</f>
        <v>#VALUE!</v>
      </c>
      <c r="HD225" s="30" t="e">
        <f>(CatTemplate[[#This Row],[CO14]]+CatTemplate[[#This Row],[CS14]]) * (1+ getRateOHFinal) * (1 + getRateMarkupFinal)</f>
        <v>#VALUE!</v>
      </c>
      <c r="HE225" s="30" t="e">
        <f>(CatTemplate[[#This Row],[CO15]]+CatTemplate[[#This Row],[CS15]]) * (1+ getRateOHFinal) * (1 + getRateMarkupFinal)</f>
        <v>#VALUE!</v>
      </c>
      <c r="HF225" s="30" t="e">
        <f>(CatTemplate[[#This Row],[CO16]]+CatTemplate[[#This Row],[CS16]]) * (1+ getRateOHFinal) * (1 + getRateMarkupFinal)</f>
        <v>#VALUE!</v>
      </c>
      <c r="HG225" s="30" t="e">
        <f>(CatTemplate[[#This Row],[CO17]]+CatTemplate[[#This Row],[CS17]]) * (1+ getRateOHFinal) * (1 + getRateMarkupFinal)</f>
        <v>#VALUE!</v>
      </c>
      <c r="HH225" s="30" t="e">
        <f>(CatTemplate[[#This Row],[CO18]]+CatTemplate[[#This Row],[CS18]]) * (1+ getRateOHFinal) * (1 + getRateMarkupFinal)</f>
        <v>#VALUE!</v>
      </c>
      <c r="HI225" s="30" t="e">
        <f>(CatTemplate[[#This Row],[CO19]]+CatTemplate[[#This Row],[CS19]]) * (1+ getRateOHFinal) * (1 + getRateMarkupFinal)</f>
        <v>#VALUE!</v>
      </c>
      <c r="HJ225" s="30" t="e">
        <f>(CatTemplate[[#This Row],[CO20]]+CatTemplate[[#This Row],[CS20]]) * (1+ getRateOHFinal) * (1 + getRateMarkupFinal)</f>
        <v>#VALUE!</v>
      </c>
      <c r="HK225" s="39" t="e">
        <f>CatTemplate[[#This Row],[Total cost]]+CatTemplate[[#This Row],[OH Amount]]+CatTemplate[[#This Row],[Markup]]</f>
        <v>#VALUE!</v>
      </c>
      <c r="HL225" s="63">
        <f>IF(CatTemplate[[#This Row],[Units]]="Days",CatTemplate[[#This Row],[Project quantity]]*CatTemplate[[#This Row],[St. unit effort]],CatTemplate[[#This Row],[Project quantity]])</f>
        <v>0</v>
      </c>
      <c r="HM225" s="287">
        <f>IFERROR(CatTemplate[[#This Row],[Total Price]]/(CatTemplate[[#This Row],[Final Quantity]]),0)</f>
        <v>0</v>
      </c>
      <c r="HN225" s="261"/>
    </row>
    <row r="226" spans="2:222" ht="25.5" x14ac:dyDescent="0.2">
      <c r="B226" s="9" t="s">
        <v>84</v>
      </c>
      <c r="C226" s="23">
        <v>6</v>
      </c>
      <c r="D226" s="10" t="s">
        <v>179</v>
      </c>
      <c r="E226" s="25">
        <v>1</v>
      </c>
      <c r="F226" s="19" t="s">
        <v>103</v>
      </c>
      <c r="G226" s="27">
        <v>16</v>
      </c>
      <c r="H226" s="19" t="s">
        <v>1114</v>
      </c>
      <c r="I226" s="19"/>
      <c r="J226" s="16" t="s">
        <v>254</v>
      </c>
      <c r="K226" s="16"/>
      <c r="L226" s="16" t="s">
        <v>489</v>
      </c>
      <c r="M226" s="16" t="s">
        <v>207</v>
      </c>
      <c r="N226" s="16" t="s">
        <v>858</v>
      </c>
      <c r="O226" s="320"/>
      <c r="P226" s="71"/>
      <c r="Q226" s="108"/>
      <c r="R226" s="73"/>
      <c r="S226" s="97"/>
      <c r="T226" s="100">
        <f>getEqUnitCost</f>
        <v>0.5166346153846153</v>
      </c>
      <c r="U226" s="73">
        <f>getEqUnitEffort</f>
        <v>1</v>
      </c>
      <c r="V226" s="101">
        <f>getEqQuantity</f>
        <v>1</v>
      </c>
      <c r="W226" s="320"/>
      <c r="X226" s="100">
        <f>getConsUnitCost</f>
        <v>10.658221083333332</v>
      </c>
      <c r="Y226" s="73">
        <f>getConsUnitEffort</f>
        <v>1</v>
      </c>
      <c r="Z226" s="14">
        <f>getConsQuantity</f>
        <v>1</v>
      </c>
      <c r="AA226" s="320"/>
      <c r="AB226" s="72"/>
      <c r="AC226" s="112"/>
      <c r="AD226" s="14">
        <f>getOthQuantity</f>
        <v>0</v>
      </c>
      <c r="AE226" s="320"/>
      <c r="AF226" s="28" t="str">
        <f>IF(ISBLANK(CatTemplate[[#This Row],[Resource type]]),"",CatTemplate[[#This Row],[Resource type]])</f>
        <v>BioRef Operator</v>
      </c>
      <c r="AG226" s="242">
        <f>getStaffUnitCost</f>
        <v>402.98497611162429</v>
      </c>
      <c r="AH226" s="113">
        <f>getStaffUnitEffort</f>
        <v>9.375E-2</v>
      </c>
      <c r="AI226" s="40">
        <f>getStaffQuantity</f>
        <v>0</v>
      </c>
      <c r="AJ226" s="41">
        <f>CatTemplate[[#This Row],[St. quantity]]*8/ParRatePM</f>
        <v>0</v>
      </c>
      <c r="AK226" s="320"/>
      <c r="AL226" s="53" t="str">
        <f>CatTemplate[[#This Row],[Item type]]</f>
        <v>Samples</v>
      </c>
      <c r="AM226" s="12">
        <f>SUM(CatTemplate[[#This Row],[Year1]:[Year20]])</f>
        <v>0</v>
      </c>
      <c r="AN226" s="52"/>
      <c r="AO226" s="52"/>
      <c r="AP226" s="52"/>
      <c r="AQ226" s="8"/>
      <c r="AR226" s="8"/>
      <c r="AS226" s="8"/>
      <c r="AT226" s="8"/>
      <c r="AU226" s="8"/>
      <c r="AV226" s="8"/>
      <c r="AW226" s="8"/>
      <c r="AX226" s="8"/>
      <c r="AY226" s="8"/>
      <c r="AZ226" s="8"/>
      <c r="BA226" s="8"/>
      <c r="BB226" s="8"/>
      <c r="BC226" s="8"/>
      <c r="BD226" s="8"/>
      <c r="BE226" s="8"/>
      <c r="BF226" s="8"/>
      <c r="BG226" s="36"/>
      <c r="BH226" s="320"/>
      <c r="BI226" s="37" t="str">
        <f>getCostCategory</f>
        <v>06 Operating costs</v>
      </c>
      <c r="BJ226" s="37" t="str">
        <f>getSection</f>
        <v>06 Sample processing</v>
      </c>
      <c r="BK226" s="32" t="str">
        <f>getObject</f>
        <v>Sample processing</v>
      </c>
      <c r="BL226" s="30">
        <f>IFERROR(getUnitCost * IF(CatTemplate[[#This Row],[Cost Category Comp.]]="01 Staff costs", 1,1),0)</f>
        <v>414.15983181034221</v>
      </c>
      <c r="BM226" s="29">
        <f>IF(AND(ISBLANK(CatTemplate[[#This Row],[Eq. unit cost]]),ISBLANK(CatTemplate[[#This Row],[Cons. unit cost]]),ISBLANK(CatTemplate[[#This Row],[Oth. unit cost]])), 0, IF(getUnitEffort =0,1,getUnitEffort) * CatTemplate[[#This Row],[Year1]])</f>
        <v>0</v>
      </c>
      <c r="BN226" s="29">
        <f>IF(AND(ISBLANK(CatTemplate[[#This Row],[Eq. unit cost]]),ISBLANK(CatTemplate[[#This Row],[Cons. unit cost]]),ISBLANK(CatTemplate[[#This Row],[Oth. unit cost]])), 0, IF(getUnitEffort =0,1,getUnitEffort) * CatTemplate[[#This Row],[Year2]])</f>
        <v>0</v>
      </c>
      <c r="BO226" s="29">
        <f>IF(AND(ISBLANK(CatTemplate[[#This Row],[Eq. unit cost]]),ISBLANK(CatTemplate[[#This Row],[Cons. unit cost]]),ISBLANK(CatTemplate[[#This Row],[Oth. unit cost]])), 0, IF(getUnitEffort =0,1,getUnitEffort) * CatTemplate[[#This Row],[Year3]])</f>
        <v>0</v>
      </c>
      <c r="BP226" s="29">
        <f>IF(AND(ISBLANK(CatTemplate[[#This Row],[Eq. unit cost]]),ISBLANK(CatTemplate[[#This Row],[Cons. unit cost]]),ISBLANK(CatTemplate[[#This Row],[Oth. unit cost]])), 0, IF(getUnitEffort =0,1,getUnitEffort) * CatTemplate[[#This Row],[Year4]])</f>
        <v>0</v>
      </c>
      <c r="BQ226" s="29">
        <f>IF(AND(ISBLANK(CatTemplate[[#This Row],[Eq. unit cost]]),ISBLANK(CatTemplate[[#This Row],[Cons. unit cost]]),ISBLANK(CatTemplate[[#This Row],[Oth. unit cost]])), 0, IF(getUnitEffort =0,1,getUnitEffort) * CatTemplate[[#This Row],[Year5]])</f>
        <v>0</v>
      </c>
      <c r="BR226" s="29">
        <f>IF(AND(ISBLANK(CatTemplate[[#This Row],[Eq. unit cost]]),ISBLANK(CatTemplate[[#This Row],[Cons. unit cost]]),ISBLANK(CatTemplate[[#This Row],[Oth. unit cost]])), 0, IF(getUnitEffort =0,1,getUnitEffort) * CatTemplate[[#This Row],[Year6]])</f>
        <v>0</v>
      </c>
      <c r="BS226" s="29">
        <f>IF(AND(ISBLANK(CatTemplate[[#This Row],[Eq. unit cost]]),ISBLANK(CatTemplate[[#This Row],[Cons. unit cost]]),ISBLANK(CatTemplate[[#This Row],[Oth. unit cost]])), 0, IF(getUnitEffort =0,1,getUnitEffort) * CatTemplate[[#This Row],[Year7]])</f>
        <v>0</v>
      </c>
      <c r="BT226" s="29">
        <f>IF(AND(ISBLANK(CatTemplate[[#This Row],[Eq. unit cost]]),ISBLANK(CatTemplate[[#This Row],[Cons. unit cost]]),ISBLANK(CatTemplate[[#This Row],[Oth. unit cost]])), 0, IF(getUnitEffort =0,1,getUnitEffort) * CatTemplate[[#This Row],[Year8]])</f>
        <v>0</v>
      </c>
      <c r="BU226" s="29">
        <f>IF(AND(ISBLANK(CatTemplate[[#This Row],[Eq. unit cost]]),ISBLANK(CatTemplate[[#This Row],[Cons. unit cost]]),ISBLANK(CatTemplate[[#This Row],[Oth. unit cost]])), 0, IF(getUnitEffort =0,1,getUnitEffort) * CatTemplate[[#This Row],[Year9]])</f>
        <v>0</v>
      </c>
      <c r="BV226" s="29">
        <f>IF(AND(ISBLANK(CatTemplate[[#This Row],[Eq. unit cost]]),ISBLANK(CatTemplate[[#This Row],[Cons. unit cost]]),ISBLANK(CatTemplate[[#This Row],[Oth. unit cost]])), 0, IF(getUnitEffort =0,1,getUnitEffort) * CatTemplate[[#This Row],[Year10]])</f>
        <v>0</v>
      </c>
      <c r="BW226" s="29">
        <f>IF(AND(ISBLANK(CatTemplate[[#This Row],[Eq. unit cost]]),ISBLANK(CatTemplate[[#This Row],[Cons. unit cost]]),ISBLANK(CatTemplate[[#This Row],[Oth. unit cost]])), 0, IF(getUnitEffort =0,1,getUnitEffort) * CatTemplate[[#This Row],[Year11]])</f>
        <v>0</v>
      </c>
      <c r="BX226" s="29">
        <f>IF(AND(ISBLANK(CatTemplate[[#This Row],[Eq. unit cost]]),ISBLANK(CatTemplate[[#This Row],[Cons. unit cost]]),ISBLANK(CatTemplate[[#This Row],[Oth. unit cost]])), 0, IF(getUnitEffort =0,1,getUnitEffort) * CatTemplate[[#This Row],[Year12]])</f>
        <v>0</v>
      </c>
      <c r="BY226" s="29">
        <f>IF(AND(ISBLANK(CatTemplate[[#This Row],[Eq. unit cost]]),ISBLANK(CatTemplate[[#This Row],[Cons. unit cost]]),ISBLANK(CatTemplate[[#This Row],[Oth. unit cost]])), 0, IF(getUnitEffort =0,1,getUnitEffort) * CatTemplate[[#This Row],[Year13]])</f>
        <v>0</v>
      </c>
      <c r="BZ226" s="29">
        <f>IF(AND(ISBLANK(CatTemplate[[#This Row],[Eq. unit cost]]),ISBLANK(CatTemplate[[#This Row],[Cons. unit cost]]),ISBLANK(CatTemplate[[#This Row],[Oth. unit cost]])), 0, IF(getUnitEffort =0,1,getUnitEffort) * CatTemplate[[#This Row],[Year14]])</f>
        <v>0</v>
      </c>
      <c r="CA226" s="29">
        <f>IF(AND(ISBLANK(CatTemplate[[#This Row],[Eq. unit cost]]),ISBLANK(CatTemplate[[#This Row],[Cons. unit cost]]),ISBLANK(CatTemplate[[#This Row],[Oth. unit cost]])), 0, IF(getUnitEffort =0,1,getUnitEffort) * CatTemplate[[#This Row],[Year15]])</f>
        <v>0</v>
      </c>
      <c r="CB226" s="29">
        <f>IF(AND(ISBLANK(CatTemplate[[#This Row],[Eq. unit cost]]),ISBLANK(CatTemplate[[#This Row],[Cons. unit cost]]),ISBLANK(CatTemplate[[#This Row],[Oth. unit cost]])), 0, IF(getUnitEffort =0,1,getUnitEffort) * CatTemplate[[#This Row],[Year16]])</f>
        <v>0</v>
      </c>
      <c r="CC226" s="29">
        <f>IF(AND(ISBLANK(CatTemplate[[#This Row],[Eq. unit cost]]),ISBLANK(CatTemplate[[#This Row],[Cons. unit cost]]),ISBLANK(CatTemplate[[#This Row],[Oth. unit cost]])), 0, IF(getUnitEffort =0,1,getUnitEffort) * CatTemplate[[#This Row],[Year17]])</f>
        <v>0</v>
      </c>
      <c r="CD226" s="29">
        <f>IF(AND(ISBLANK(CatTemplate[[#This Row],[Eq. unit cost]]),ISBLANK(CatTemplate[[#This Row],[Cons. unit cost]]),ISBLANK(CatTemplate[[#This Row],[Oth. unit cost]])), 0, IF(getUnitEffort =0,1,getUnitEffort) * CatTemplate[[#This Row],[Year18]])</f>
        <v>0</v>
      </c>
      <c r="CE226" s="29">
        <f>IF(AND(ISBLANK(CatTemplate[[#This Row],[Eq. unit cost]]),ISBLANK(CatTemplate[[#This Row],[Cons. unit cost]]),ISBLANK(CatTemplate[[#This Row],[Oth. unit cost]])), 0, IF(getUnitEffort =0,1,getUnitEffort) * CatTemplate[[#This Row],[Year19]])</f>
        <v>0</v>
      </c>
      <c r="CF226" s="29">
        <f>IF(AND(ISBLANK(CatTemplate[[#This Row],[Eq. unit cost]]),ISBLANK(CatTemplate[[#This Row],[Cons. unit cost]]),ISBLANK(CatTemplate[[#This Row],[Oth. unit cost]])), 0, IF(getUnitEffort =0,1,getUnitEffort) * CatTemplate[[#This Row],[Year20]])</f>
        <v>0</v>
      </c>
      <c r="CG226" s="45">
        <f>SUM(CatTemplate[[#This Row],[Q1]:[Q20]])</f>
        <v>0</v>
      </c>
      <c r="CH226" s="29">
        <f>IF(ISBLANK(CatTemplate[[#This Row],[St. unit effort]]),0,(CatTemplate[[#This Row],[St. unit effort]] * CatTemplate[[#This Row],[Year1]]))</f>
        <v>0</v>
      </c>
      <c r="CI226" s="29">
        <f>IF(ISBLANK(CatTemplate[[#This Row],[St. unit effort]]),0,(CatTemplate[[#This Row],[St. unit effort]] * CatTemplate[[#This Row],[Year2]]))</f>
        <v>0</v>
      </c>
      <c r="CJ226" s="29">
        <f>IF(ISBLANK(CatTemplate[[#This Row],[St. unit effort]]),0,(CatTemplate[[#This Row],[St. unit effort]] * CatTemplate[[#This Row],[Year3]]))</f>
        <v>0</v>
      </c>
      <c r="CK226" s="29">
        <f>IF(ISBLANK(CatTemplate[[#This Row],[St. unit effort]]),0,(CatTemplate[[#This Row],[St. unit effort]] * CatTemplate[[#This Row],[Year4]]))</f>
        <v>0</v>
      </c>
      <c r="CL226" s="29">
        <f>IF(ISBLANK(CatTemplate[[#This Row],[St. unit effort]]),0,(CatTemplate[[#This Row],[St. unit effort]] * CatTemplate[[#This Row],[Year5]]))</f>
        <v>0</v>
      </c>
      <c r="CM226" s="29">
        <f>IF(ISBLANK(CatTemplate[[#This Row],[St. unit effort]]),0,(CatTemplate[[#This Row],[St. unit effort]] * CatTemplate[[#This Row],[Year6]]))</f>
        <v>0</v>
      </c>
      <c r="CN226" s="29">
        <f>IF(ISBLANK(CatTemplate[[#This Row],[St. unit effort]]),0,(CatTemplate[[#This Row],[St. unit effort]] * CatTemplate[[#This Row],[Year7]]))</f>
        <v>0</v>
      </c>
      <c r="CO226" s="29">
        <f>IF(ISBLANK(CatTemplate[[#This Row],[St. unit effort]]),0,(CatTemplate[[#This Row],[St. unit effort]] * CatTemplate[[#This Row],[Year8]]))</f>
        <v>0</v>
      </c>
      <c r="CP226" s="29">
        <f>IF(ISBLANK(CatTemplate[[#This Row],[St. unit effort]]),0,(CatTemplate[[#This Row],[St. unit effort]] * CatTemplate[[#This Row],[Year9]]))</f>
        <v>0</v>
      </c>
      <c r="CQ226" s="29">
        <f>IF(ISBLANK(CatTemplate[[#This Row],[St. unit effort]]),0,(CatTemplate[[#This Row],[St. unit effort]] * CatTemplate[[#This Row],[Year10]]))</f>
        <v>0</v>
      </c>
      <c r="CR226" s="29">
        <f>IF(ISBLANK(CatTemplate[[#This Row],[St. unit effort]]),0,(CatTemplate[[#This Row],[St. unit effort]] * CatTemplate[[#This Row],[Year11]]))</f>
        <v>0</v>
      </c>
      <c r="CS226" s="29">
        <f>IF(ISBLANK(CatTemplate[[#This Row],[St. unit effort]]),0,(CatTemplate[[#This Row],[St. unit effort]] * CatTemplate[[#This Row],[Year12]]))</f>
        <v>0</v>
      </c>
      <c r="CT226" s="29">
        <f>IF(ISBLANK(CatTemplate[[#This Row],[St. unit effort]]),0,(CatTemplate[[#This Row],[St. unit effort]] * CatTemplate[[#This Row],[Year13]]))</f>
        <v>0</v>
      </c>
      <c r="CU226" s="29">
        <f>IF(ISBLANK(CatTemplate[[#This Row],[St. unit effort]]),0,(CatTemplate[[#This Row],[St. unit effort]] * CatTemplate[[#This Row],[Year14]]))</f>
        <v>0</v>
      </c>
      <c r="CV226" s="29">
        <f>IF(ISBLANK(CatTemplate[[#This Row],[St. unit effort]]),0,(CatTemplate[[#This Row],[St. unit effort]] * CatTemplate[[#This Row],[Year15]]))</f>
        <v>0</v>
      </c>
      <c r="CW226" s="29">
        <f>IF(ISBLANK(CatTemplate[[#This Row],[St. unit effort]]),0,(CatTemplate[[#This Row],[St. unit effort]] * CatTemplate[[#This Row],[Year16]]))</f>
        <v>0</v>
      </c>
      <c r="CX226" s="29">
        <f>IF(ISBLANK(CatTemplate[[#This Row],[St. unit effort]]),0,(CatTemplate[[#This Row],[St. unit effort]] * CatTemplate[[#This Row],[Year17]]))</f>
        <v>0</v>
      </c>
      <c r="CY226" s="29">
        <f>IF(ISBLANK(CatTemplate[[#This Row],[St. unit effort]]),0,(CatTemplate[[#This Row],[St. unit effort]] * CatTemplate[[#This Row],[Year18]]))</f>
        <v>0</v>
      </c>
      <c r="CZ226" s="29">
        <f>IF(ISBLANK(CatTemplate[[#This Row],[St. unit effort]]),0,(CatTemplate[[#This Row],[St. unit effort]] * CatTemplate[[#This Row],[Year19]]))</f>
        <v>0</v>
      </c>
      <c r="DA226" s="29">
        <f>IF(ISBLANK(CatTemplate[[#This Row],[St. unit effort]]),0,(CatTemplate[[#This Row],[St. unit effort]] * CatTemplate[[#This Row],[Year20]]))</f>
        <v>0</v>
      </c>
      <c r="DB226" s="57">
        <f>IF(ISBLANK(CatTemplate[[#This Row],[St. unit effort]]),0,(CatTemplate[[#This Row],[St. unit effort]] * CatTemplate[[#This Row],[Year1]])*8/ParRatePM)</f>
        <v>0</v>
      </c>
      <c r="DC226" s="57">
        <f>IF(ISBLANK(CatTemplate[[#This Row],[St. unit effort]]),0,(CatTemplate[[#This Row],[St. unit effort]] * CatTemplate[[#This Row],[Year2]])*8/ParRatePM)</f>
        <v>0</v>
      </c>
      <c r="DD226" s="57">
        <f>IF(ISBLANK(CatTemplate[[#This Row],[St. unit effort]]),0,(CatTemplate[[#This Row],[St. unit effort]] * CatTemplate[[#This Row],[Year3]])*8/ParRatePM)</f>
        <v>0</v>
      </c>
      <c r="DE226" s="57">
        <f>IF(ISBLANK(CatTemplate[[#This Row],[St. unit effort]]),0,(CatTemplate[[#This Row],[St. unit effort]] * CatTemplate[[#This Row],[Year4]])*8/ParRatePM)</f>
        <v>0</v>
      </c>
      <c r="DF226" s="57">
        <f>IF(ISBLANK(CatTemplate[[#This Row],[St. unit effort]]),0,(CatTemplate[[#This Row],[St. unit effort]] * CatTemplate[[#This Row],[Year5]])*8/ParRatePM)</f>
        <v>0</v>
      </c>
      <c r="DG226" s="57">
        <f>IF(ISBLANK(CatTemplate[[#This Row],[St. unit effort]]),0,(CatTemplate[[#This Row],[St. unit effort]] * CatTemplate[[#This Row],[Year6]])*8/ParRatePM)</f>
        <v>0</v>
      </c>
      <c r="DH226" s="57">
        <f>IF(ISBLANK(CatTemplate[[#This Row],[St. unit effort]]),0,(CatTemplate[[#This Row],[St. unit effort]] * CatTemplate[[#This Row],[Year7]])*8/ParRatePM)</f>
        <v>0</v>
      </c>
      <c r="DI226" s="57">
        <f>IF(ISBLANK(CatTemplate[[#This Row],[St. unit effort]]),0,(CatTemplate[[#This Row],[St. unit effort]] * CatTemplate[[#This Row],[Year8]])*8/ParRatePM)</f>
        <v>0</v>
      </c>
      <c r="DJ226" s="57">
        <f>IF(ISBLANK(CatTemplate[[#This Row],[St. unit effort]]),0,(CatTemplate[[#This Row],[St. unit effort]] * CatTemplate[[#This Row],[Year9]])*8/ParRatePM)</f>
        <v>0</v>
      </c>
      <c r="DK226" s="57">
        <f>IF(ISBLANK(CatTemplate[[#This Row],[St. unit effort]]),0,(CatTemplate[[#This Row],[St. unit effort]] * CatTemplate[[#This Row],[Year10]])*8/ParRatePM)</f>
        <v>0</v>
      </c>
      <c r="DL226" s="57">
        <f>IF(ISBLANK(CatTemplate[[#This Row],[St. unit effort]]),0,(CatTemplate[[#This Row],[St. unit effort]] * CatTemplate[[#This Row],[Year11]])*8/ParRatePM)</f>
        <v>0</v>
      </c>
      <c r="DM226" s="57">
        <f>IF(ISBLANK(CatTemplate[[#This Row],[St. unit effort]]),0,(CatTemplate[[#This Row],[St. unit effort]] * CatTemplate[[#This Row],[Year12]])*8/ParRatePM)</f>
        <v>0</v>
      </c>
      <c r="DN226" s="57">
        <f>IF(ISBLANK(CatTemplate[[#This Row],[St. unit effort]]),0,(CatTemplate[[#This Row],[St. unit effort]] * CatTemplate[[#This Row],[Year13]])*8/ParRatePM)</f>
        <v>0</v>
      </c>
      <c r="DO226" s="57">
        <f>IF(ISBLANK(CatTemplate[[#This Row],[St. unit effort]]),0,(CatTemplate[[#This Row],[St. unit effort]] * CatTemplate[[#This Row],[Year14]])*8/ParRatePM)</f>
        <v>0</v>
      </c>
      <c r="DP226" s="57">
        <f>IF(ISBLANK(CatTemplate[[#This Row],[St. unit effort]]),0,(CatTemplate[[#This Row],[St. unit effort]] * CatTemplate[[#This Row],[Year15]])*8/ParRatePM)</f>
        <v>0</v>
      </c>
      <c r="DQ226" s="57">
        <f>IF(ISBLANK(CatTemplate[[#This Row],[St. unit effort]]),0,(CatTemplate[[#This Row],[St. unit effort]] * CatTemplate[[#This Row],[Year16]])*8/ParRatePM)</f>
        <v>0</v>
      </c>
      <c r="DR226" s="57">
        <f>IF(ISBLANK(CatTemplate[[#This Row],[St. unit effort]]),0,(CatTemplate[[#This Row],[St. unit effort]] * CatTemplate[[#This Row],[Year17]])*8/ParRatePM)</f>
        <v>0</v>
      </c>
      <c r="DS226" s="57">
        <f>IF(ISBLANK(CatTemplate[[#This Row],[St. unit effort]]),0,(CatTemplate[[#This Row],[St. unit effort]] * CatTemplate[[#This Row],[Year18]])*8/ParRatePM)</f>
        <v>0</v>
      </c>
      <c r="DT226" s="57">
        <f>IF(ISBLANK(CatTemplate[[#This Row],[St. unit effort]]),0,(CatTemplate[[#This Row],[St. unit effort]] * CatTemplate[[#This Row],[Year19]])*8/ParRatePM)</f>
        <v>0</v>
      </c>
      <c r="DU226" s="57">
        <f>IF(ISBLANK(CatTemplate[[#This Row],[St. unit effort]]),0,(CatTemplate[[#This Row],[St. unit effort]] * CatTemplate[[#This Row],[Year20]])*8/ParRatePM)</f>
        <v>0</v>
      </c>
      <c r="DV226" s="54">
        <f>SUM(CatTemplate[[#This Row],[PM1]:[PM20]])</f>
        <v>0</v>
      </c>
      <c r="DW226" s="56">
        <f t="shared" si="79"/>
        <v>0</v>
      </c>
      <c r="DX226" s="56">
        <f t="shared" si="79"/>
        <v>0</v>
      </c>
      <c r="DY226" s="56">
        <f t="shared" si="79"/>
        <v>0</v>
      </c>
      <c r="DZ226" s="56">
        <f t="shared" si="79"/>
        <v>0</v>
      </c>
      <c r="EA226" s="56">
        <f t="shared" si="79"/>
        <v>0</v>
      </c>
      <c r="EB226" s="56">
        <f t="shared" si="79"/>
        <v>0</v>
      </c>
      <c r="EC226" s="56">
        <f t="shared" si="79"/>
        <v>0</v>
      </c>
      <c r="ED226" s="56">
        <f t="shared" si="79"/>
        <v>0</v>
      </c>
      <c r="EE226" s="56">
        <f t="shared" si="79"/>
        <v>0</v>
      </c>
      <c r="EF226" s="56">
        <f t="shared" si="79"/>
        <v>0</v>
      </c>
      <c r="EG226" s="56">
        <f t="shared" si="79"/>
        <v>0</v>
      </c>
      <c r="EH226" s="56">
        <f t="shared" si="79"/>
        <v>0</v>
      </c>
      <c r="EI226" s="56">
        <f t="shared" si="79"/>
        <v>0</v>
      </c>
      <c r="EJ226" s="56">
        <f t="shared" si="79"/>
        <v>0</v>
      </c>
      <c r="EK226" s="56">
        <f t="shared" si="79"/>
        <v>0</v>
      </c>
      <c r="EL226" s="56">
        <f t="shared" si="79"/>
        <v>0</v>
      </c>
      <c r="EM226" s="56">
        <f t="shared" si="77"/>
        <v>0</v>
      </c>
      <c r="EN226" s="56">
        <f t="shared" si="77"/>
        <v>0</v>
      </c>
      <c r="EO226" s="56">
        <f t="shared" si="77"/>
        <v>0</v>
      </c>
      <c r="EP226" s="56">
        <f t="shared" si="77"/>
        <v>0</v>
      </c>
      <c r="EQ226" s="30">
        <f>CatTemplate[[#This Row],[Eq. unit cost]] * CatTemplate[[#This Row],[Eq. quantity]]</f>
        <v>0.5166346153846153</v>
      </c>
      <c r="ER226" s="30">
        <f>CatTemplate[[#This Row],[Cons. unit cost]] *CatTemplate[[#This Row],[Cons. quantity]]</f>
        <v>10.658221083333332</v>
      </c>
      <c r="ES226" s="30">
        <f>CatTemplate[[#This Row],[Oth. unit cost]] *CatTemplate[[#This Row],[Oth. quantity]]</f>
        <v>0</v>
      </c>
      <c r="ET226" s="55">
        <f>SUM(CatTemplate[[#This Row],[CO1]:[CO20]])</f>
        <v>0</v>
      </c>
      <c r="EU226" s="56">
        <f t="shared" si="80"/>
        <v>0</v>
      </c>
      <c r="EV226" s="56">
        <f t="shared" si="80"/>
        <v>0</v>
      </c>
      <c r="EW226" s="56">
        <f t="shared" si="80"/>
        <v>0</v>
      </c>
      <c r="EX226" s="56">
        <f t="shared" si="80"/>
        <v>0</v>
      </c>
      <c r="EY226" s="56">
        <f t="shared" si="80"/>
        <v>0</v>
      </c>
      <c r="EZ226" s="56">
        <f t="shared" si="80"/>
        <v>0</v>
      </c>
      <c r="FA226" s="56">
        <f t="shared" si="80"/>
        <v>0</v>
      </c>
      <c r="FB226" s="56">
        <f t="shared" si="80"/>
        <v>0</v>
      </c>
      <c r="FC226" s="56">
        <f t="shared" si="80"/>
        <v>0</v>
      </c>
      <c r="FD226" s="56">
        <f t="shared" si="80"/>
        <v>0</v>
      </c>
      <c r="FE226" s="56">
        <f t="shared" si="80"/>
        <v>0</v>
      </c>
      <c r="FF226" s="56">
        <f t="shared" si="80"/>
        <v>0</v>
      </c>
      <c r="FG226" s="56">
        <f t="shared" si="80"/>
        <v>0</v>
      </c>
      <c r="FH226" s="56">
        <f t="shared" si="80"/>
        <v>0</v>
      </c>
      <c r="FI226" s="56">
        <f t="shared" si="80"/>
        <v>0</v>
      </c>
      <c r="FJ226" s="56">
        <f t="shared" si="80"/>
        <v>0</v>
      </c>
      <c r="FK226" s="56">
        <f t="shared" si="78"/>
        <v>0</v>
      </c>
      <c r="FL226" s="56">
        <f t="shared" si="78"/>
        <v>0</v>
      </c>
      <c r="FM226" s="56">
        <f t="shared" si="78"/>
        <v>0</v>
      </c>
      <c r="FN226" s="56">
        <f t="shared" si="78"/>
        <v>0</v>
      </c>
      <c r="FO226" s="58">
        <f>SUM(CatTemplate[[#This Row],[CS1]:[CS20]])</f>
        <v>0</v>
      </c>
      <c r="FP226" s="59">
        <f>CatTemplate[[#This Row],[Total Oth. cost]]+CatTemplate[[#This Row],[Total St. Cost]]</f>
        <v>0</v>
      </c>
      <c r="FQ226" s="33" t="e">
        <f t="shared" si="71"/>
        <v>#VALUE!</v>
      </c>
      <c r="FR226" s="33" t="e">
        <f t="shared" si="72"/>
        <v>#VALUE!</v>
      </c>
      <c r="FS226" s="30" t="e">
        <f>(CatTemplate[[#This Row],[CO1]] + CatTemplate[[#This Row],[CS1]]) * (1 + getRateOHFinal) * getRateMarkupFinal</f>
        <v>#VALUE!</v>
      </c>
      <c r="FT226" s="30" t="e">
        <f>(CatTemplate[[#This Row],[CO2]] + CatTemplate[[#This Row],[CS2]]) * (1 + getRateOHFinal) * getRateMarkupFinal</f>
        <v>#VALUE!</v>
      </c>
      <c r="FU226" s="30" t="e">
        <f>(CatTemplate[[#This Row],[CO3]] + CatTemplate[[#This Row],[CS3]]) * (1 + getRateOHFinal) * getRateMarkupFinal</f>
        <v>#VALUE!</v>
      </c>
      <c r="FV226" s="30" t="e">
        <f>(CatTemplate[[#This Row],[CO4]] + CatTemplate[[#This Row],[CS4]]) * (1 + getRateOHFinal) * getRateMarkupFinal</f>
        <v>#VALUE!</v>
      </c>
      <c r="FW226" s="30" t="e">
        <f>(CatTemplate[[#This Row],[CO5]] + CatTemplate[[#This Row],[CS5]]) * (1 + getRateOHFinal) * getRateMarkupFinal</f>
        <v>#VALUE!</v>
      </c>
      <c r="FX226" s="30" t="e">
        <f>(CatTemplate[[#This Row],[CO6]] + CatTemplate[[#This Row],[CS6]]) * (1 + getRateOHFinal) * getRateMarkupFinal</f>
        <v>#VALUE!</v>
      </c>
      <c r="FY226" s="30" t="e">
        <f>(CatTemplate[[#This Row],[CO7]] + CatTemplate[[#This Row],[CS7]]) * (1 + getRateOHFinal) * getRateMarkupFinal</f>
        <v>#VALUE!</v>
      </c>
      <c r="FZ226" s="30" t="e">
        <f>(CatTemplate[[#This Row],[CO8]] + CatTemplate[[#This Row],[CS8]]) * (1 + getRateOHFinal) * getRateMarkupFinal</f>
        <v>#VALUE!</v>
      </c>
      <c r="GA226" s="30" t="e">
        <f>(CatTemplate[[#This Row],[CO9]] + CatTemplate[[#This Row],[CS9]]) * (1 + getRateOHFinal) * getRateMarkupFinal</f>
        <v>#VALUE!</v>
      </c>
      <c r="GB226" s="30" t="e">
        <f>(CatTemplate[[#This Row],[CO10]] + CatTemplate[[#This Row],[CS10]]) * (1 + getRateOHFinal) * getRateMarkupFinal</f>
        <v>#VALUE!</v>
      </c>
      <c r="GC226" s="30" t="e">
        <f>(CatTemplate[[#This Row],[CO11]] + CatTemplate[[#This Row],[CS11]]) * (1 + getRateOHFinal) * getRateMarkupFinal</f>
        <v>#VALUE!</v>
      </c>
      <c r="GD226" s="30" t="e">
        <f>(CatTemplate[[#This Row],[CO12]] + CatTemplate[[#This Row],[CS12]]) * (1 + getRateOHFinal) * getRateMarkupFinal</f>
        <v>#VALUE!</v>
      </c>
      <c r="GE226" s="30" t="e">
        <f>(CatTemplate[[#This Row],[CO13]] + CatTemplate[[#This Row],[CS13]]) * (1 + getRateOHFinal) * getRateMarkupFinal</f>
        <v>#VALUE!</v>
      </c>
      <c r="GF226" s="30" t="e">
        <f>(CatTemplate[[#This Row],[CO14]] + CatTemplate[[#This Row],[CS14]]) * (1 + getRateOHFinal) * getRateMarkupFinal</f>
        <v>#VALUE!</v>
      </c>
      <c r="GG226" s="30" t="e">
        <f>(CatTemplate[[#This Row],[CO15]] + CatTemplate[[#This Row],[CS15]]) * (1 + getRateOHFinal) * getRateMarkupFinal</f>
        <v>#VALUE!</v>
      </c>
      <c r="GH226" s="30" t="e">
        <f>(CatTemplate[[#This Row],[CO16]] + CatTemplate[[#This Row],[CS16]]) * (1 + getRateOHFinal) * getRateMarkupFinal</f>
        <v>#VALUE!</v>
      </c>
      <c r="GI226" s="30" t="e">
        <f>(CatTemplate[[#This Row],[CO17]] + CatTemplate[[#This Row],[CS17]]) * (1 + getRateOHFinal) * getRateMarkupFinal</f>
        <v>#VALUE!</v>
      </c>
      <c r="GJ226" s="30" t="e">
        <f>(CatTemplate[[#This Row],[CO18]] + CatTemplate[[#This Row],[CS18]]) * (1 + getRateOHFinal) * getRateMarkupFinal</f>
        <v>#VALUE!</v>
      </c>
      <c r="GK226" s="30" t="e">
        <f>(CatTemplate[[#This Row],[CO19]] + CatTemplate[[#This Row],[CS19]]) * (1 + getRateOHFinal) * getRateMarkupFinal</f>
        <v>#VALUE!</v>
      </c>
      <c r="GL226" s="30" t="e">
        <f>(CatTemplate[[#This Row],[CO20]] + CatTemplate[[#This Row],[CS20]]) * (1 + getRateOHFinal) * getRateMarkupFinal</f>
        <v>#VALUE!</v>
      </c>
      <c r="GM226" s="30" t="e">
        <f t="shared" si="73"/>
        <v>#VALUE!</v>
      </c>
      <c r="GN226" s="30" t="e">
        <f t="shared" si="74"/>
        <v>#VALUE!</v>
      </c>
      <c r="GO226" s="30" t="e">
        <f t="shared" si="75"/>
        <v>#VALUE!</v>
      </c>
      <c r="GP226" s="30" t="e">
        <f t="shared" si="76"/>
        <v>#VALUE!</v>
      </c>
      <c r="GQ226" s="30" t="e">
        <f>(CatTemplate[[#This Row],[CO1]]+CatTemplate[[#This Row],[CS1]]) * (1+ getRateOHFinal) * (1 + getRateMarkupFinal)</f>
        <v>#VALUE!</v>
      </c>
      <c r="GR226" s="30" t="e">
        <f>(CatTemplate[[#This Row],[CO2]]+CatTemplate[[#This Row],[CS2]]) * (1+ getRateOHFinal) * (1 + getRateMarkupFinal)</f>
        <v>#VALUE!</v>
      </c>
      <c r="GS226" s="30" t="e">
        <f>(CatTemplate[[#This Row],[CO3]]+CatTemplate[[#This Row],[CS3]]) * (1+ getRateOHFinal) * (1 + getRateMarkupFinal)</f>
        <v>#VALUE!</v>
      </c>
      <c r="GT226" s="30" t="e">
        <f>(CatTemplate[[#This Row],[CO4]]+CatTemplate[[#This Row],[CS4]]) * (1+ getRateOHFinal) * (1 + getRateMarkupFinal)</f>
        <v>#VALUE!</v>
      </c>
      <c r="GU226" s="30" t="e">
        <f>(CatTemplate[[#This Row],[CO5]]+CatTemplate[[#This Row],[CS5]]) * (1+ getRateOHFinal) * (1 + getRateMarkupFinal)</f>
        <v>#VALUE!</v>
      </c>
      <c r="GV226" s="30" t="e">
        <f>(CatTemplate[[#This Row],[CO6]]+CatTemplate[[#This Row],[CS6]]) * (1+ getRateOHFinal) * (1 + getRateMarkupFinal)</f>
        <v>#VALUE!</v>
      </c>
      <c r="GW226" s="30" t="e">
        <f>(CatTemplate[[#This Row],[CO7]]+CatTemplate[[#This Row],[CS7]]) * (1+ getRateOHFinal) * (1 + getRateMarkupFinal)</f>
        <v>#VALUE!</v>
      </c>
      <c r="GX226" s="30" t="e">
        <f>(CatTemplate[[#This Row],[CO8]]+CatTemplate[[#This Row],[CS8]]) * (1+ getRateOHFinal) * (1 + getRateMarkupFinal)</f>
        <v>#VALUE!</v>
      </c>
      <c r="GY226" s="30" t="e">
        <f>(CatTemplate[[#This Row],[CO9]]+CatTemplate[[#This Row],[CS9]]) * (1+ getRateOHFinal) * (1 + getRateMarkupFinal)</f>
        <v>#VALUE!</v>
      </c>
      <c r="GZ226" s="30" t="e">
        <f>(CatTemplate[[#This Row],[CO10]]+CatTemplate[[#This Row],[CS10]]) * (1+ getRateOHFinal) * (1 + getRateMarkupFinal)</f>
        <v>#VALUE!</v>
      </c>
      <c r="HA226" s="30" t="e">
        <f>(CatTemplate[[#This Row],[CO11]]+CatTemplate[[#This Row],[CS11]]) * (1+ getRateOHFinal) * (1 + getRateMarkupFinal)</f>
        <v>#VALUE!</v>
      </c>
      <c r="HB226" s="30" t="e">
        <f>(CatTemplate[[#This Row],[CO12]]+CatTemplate[[#This Row],[CS12]]) * (1+ getRateOHFinal) * (1 + getRateMarkupFinal)</f>
        <v>#VALUE!</v>
      </c>
      <c r="HC226" s="30" t="e">
        <f>(CatTemplate[[#This Row],[CO13]]+CatTemplate[[#This Row],[CS13]]) * (1+ getRateOHFinal) * (1 + getRateMarkupFinal)</f>
        <v>#VALUE!</v>
      </c>
      <c r="HD226" s="30" t="e">
        <f>(CatTemplate[[#This Row],[CO14]]+CatTemplate[[#This Row],[CS14]]) * (1+ getRateOHFinal) * (1 + getRateMarkupFinal)</f>
        <v>#VALUE!</v>
      </c>
      <c r="HE226" s="30" t="e">
        <f>(CatTemplate[[#This Row],[CO15]]+CatTemplate[[#This Row],[CS15]]) * (1+ getRateOHFinal) * (1 + getRateMarkupFinal)</f>
        <v>#VALUE!</v>
      </c>
      <c r="HF226" s="30" t="e">
        <f>(CatTemplate[[#This Row],[CO16]]+CatTemplate[[#This Row],[CS16]]) * (1+ getRateOHFinal) * (1 + getRateMarkupFinal)</f>
        <v>#VALUE!</v>
      </c>
      <c r="HG226" s="30" t="e">
        <f>(CatTemplate[[#This Row],[CO17]]+CatTemplate[[#This Row],[CS17]]) * (1+ getRateOHFinal) * (1 + getRateMarkupFinal)</f>
        <v>#VALUE!</v>
      </c>
      <c r="HH226" s="30" t="e">
        <f>(CatTemplate[[#This Row],[CO18]]+CatTemplate[[#This Row],[CS18]]) * (1+ getRateOHFinal) * (1 + getRateMarkupFinal)</f>
        <v>#VALUE!</v>
      </c>
      <c r="HI226" s="30" t="e">
        <f>(CatTemplate[[#This Row],[CO19]]+CatTemplate[[#This Row],[CS19]]) * (1+ getRateOHFinal) * (1 + getRateMarkupFinal)</f>
        <v>#VALUE!</v>
      </c>
      <c r="HJ226" s="30" t="e">
        <f>(CatTemplate[[#This Row],[CO20]]+CatTemplate[[#This Row],[CS20]]) * (1+ getRateOHFinal) * (1 + getRateMarkupFinal)</f>
        <v>#VALUE!</v>
      </c>
      <c r="HK226" s="39" t="e">
        <f>CatTemplate[[#This Row],[Total cost]]+CatTemplate[[#This Row],[OH Amount]]+CatTemplate[[#This Row],[Markup]]</f>
        <v>#VALUE!</v>
      </c>
      <c r="HL226" s="63">
        <f>IF(CatTemplate[[#This Row],[Units]]="Days",CatTemplate[[#This Row],[Project quantity]]*CatTemplate[[#This Row],[St. unit effort]],CatTemplate[[#This Row],[Project quantity]])</f>
        <v>0</v>
      </c>
      <c r="HM226" s="287">
        <f>IFERROR(CatTemplate[[#This Row],[Total Price]]/(CatTemplate[[#This Row],[Final Quantity]]),0)</f>
        <v>0</v>
      </c>
      <c r="HN226" s="261"/>
    </row>
    <row r="227" spans="2:222" ht="25.5" x14ac:dyDescent="0.2">
      <c r="B227" s="9" t="s">
        <v>84</v>
      </c>
      <c r="C227" s="23">
        <v>6</v>
      </c>
      <c r="D227" s="10" t="s">
        <v>179</v>
      </c>
      <c r="E227" s="25">
        <v>1</v>
      </c>
      <c r="F227" s="19" t="s">
        <v>103</v>
      </c>
      <c r="G227" s="27">
        <v>17</v>
      </c>
      <c r="H227" s="19" t="s">
        <v>595</v>
      </c>
      <c r="I227" s="19"/>
      <c r="J227" s="16" t="s">
        <v>254</v>
      </c>
      <c r="K227" s="16"/>
      <c r="L227" s="16" t="s">
        <v>489</v>
      </c>
      <c r="M227" s="16" t="s">
        <v>207</v>
      </c>
      <c r="N227" s="16" t="s">
        <v>858</v>
      </c>
      <c r="O227" s="320"/>
      <c r="P227" s="71"/>
      <c r="Q227" s="108"/>
      <c r="R227" s="73"/>
      <c r="S227" s="97"/>
      <c r="T227" s="100">
        <f>getEqUnitCost</f>
        <v>0</v>
      </c>
      <c r="U227" s="73">
        <f>getEqUnitEffort</f>
        <v>0</v>
      </c>
      <c r="V227" s="101">
        <f>getEqQuantity</f>
        <v>0</v>
      </c>
      <c r="W227" s="320"/>
      <c r="X227" s="100">
        <f>getConsUnitCost</f>
        <v>0</v>
      </c>
      <c r="Y227" s="73">
        <f>getConsUnitEffort</f>
        <v>0</v>
      </c>
      <c r="Z227" s="14">
        <f>getConsQuantity</f>
        <v>0</v>
      </c>
      <c r="AA227" s="320"/>
      <c r="AB227" s="72"/>
      <c r="AC227" s="112"/>
      <c r="AD227" s="14">
        <f>getOthQuantity</f>
        <v>0</v>
      </c>
      <c r="AE227" s="320"/>
      <c r="AF227" s="28" t="str">
        <f>IF(ISBLANK(CatTemplate[[#This Row],[Resource type]]),"",CatTemplate[[#This Row],[Resource type]])</f>
        <v>BioRef Operator</v>
      </c>
      <c r="AG227" s="242">
        <f>getStaffUnitCost</f>
        <v>402.98497611162429</v>
      </c>
      <c r="AH227" s="113">
        <f>getStaffUnitEffort</f>
        <v>0</v>
      </c>
      <c r="AI227" s="40">
        <f>getStaffQuantity</f>
        <v>0</v>
      </c>
      <c r="AJ227" s="41">
        <f>CatTemplate[[#This Row],[St. quantity]]*8/ParRatePM</f>
        <v>0</v>
      </c>
      <c r="AK227" s="320"/>
      <c r="AL227" s="53" t="str">
        <f>CatTemplate[[#This Row],[Item type]]</f>
        <v>Samples</v>
      </c>
      <c r="AM227" s="12">
        <f>SUM(CatTemplate[[#This Row],[Year1]:[Year20]])</f>
        <v>0</v>
      </c>
      <c r="AN227" s="52"/>
      <c r="AO227" s="52"/>
      <c r="AP227" s="52"/>
      <c r="AQ227" s="8"/>
      <c r="AR227" s="8"/>
      <c r="AS227" s="8"/>
      <c r="AT227" s="8"/>
      <c r="AU227" s="8"/>
      <c r="AV227" s="8"/>
      <c r="AW227" s="8"/>
      <c r="AX227" s="8"/>
      <c r="AY227" s="8"/>
      <c r="AZ227" s="8"/>
      <c r="BA227" s="8"/>
      <c r="BB227" s="8"/>
      <c r="BC227" s="8"/>
      <c r="BD227" s="8"/>
      <c r="BE227" s="8"/>
      <c r="BF227" s="8"/>
      <c r="BG227" s="36"/>
      <c r="BH227" s="320"/>
      <c r="BI227" s="37" t="str">
        <f>getCostCategory</f>
        <v>06 Operating costs</v>
      </c>
      <c r="BJ227" s="37" t="str">
        <f>getSection</f>
        <v>06 Sample processing</v>
      </c>
      <c r="BK227" s="32" t="str">
        <f>getObject</f>
        <v>Sample processing</v>
      </c>
      <c r="BL227" s="30">
        <f>IFERROR(getUnitCost * IF(CatTemplate[[#This Row],[Cost Category Comp.]]="01 Staff costs", 1,1),0)</f>
        <v>402.98497611162429</v>
      </c>
      <c r="BM227" s="29">
        <f>IF(AND(ISBLANK(CatTemplate[[#This Row],[Eq. unit cost]]),ISBLANK(CatTemplate[[#This Row],[Cons. unit cost]]),ISBLANK(CatTemplate[[#This Row],[Oth. unit cost]])), 0, IF(getUnitEffort =0,1,getUnitEffort) * CatTemplate[[#This Row],[Year1]])</f>
        <v>0</v>
      </c>
      <c r="BN227" s="29">
        <f>IF(AND(ISBLANK(CatTemplate[[#This Row],[Eq. unit cost]]),ISBLANK(CatTemplate[[#This Row],[Cons. unit cost]]),ISBLANK(CatTemplate[[#This Row],[Oth. unit cost]])), 0, IF(getUnitEffort =0,1,getUnitEffort) * CatTemplate[[#This Row],[Year2]])</f>
        <v>0</v>
      </c>
      <c r="BO227" s="29">
        <f>IF(AND(ISBLANK(CatTemplate[[#This Row],[Eq. unit cost]]),ISBLANK(CatTemplate[[#This Row],[Cons. unit cost]]),ISBLANK(CatTemplate[[#This Row],[Oth. unit cost]])), 0, IF(getUnitEffort =0,1,getUnitEffort) * CatTemplate[[#This Row],[Year3]])</f>
        <v>0</v>
      </c>
      <c r="BP227" s="29">
        <f>IF(AND(ISBLANK(CatTemplate[[#This Row],[Eq. unit cost]]),ISBLANK(CatTemplate[[#This Row],[Cons. unit cost]]),ISBLANK(CatTemplate[[#This Row],[Oth. unit cost]])), 0, IF(getUnitEffort =0,1,getUnitEffort) * CatTemplate[[#This Row],[Year4]])</f>
        <v>0</v>
      </c>
      <c r="BQ227" s="29">
        <f>IF(AND(ISBLANK(CatTemplate[[#This Row],[Eq. unit cost]]),ISBLANK(CatTemplate[[#This Row],[Cons. unit cost]]),ISBLANK(CatTemplate[[#This Row],[Oth. unit cost]])), 0, IF(getUnitEffort =0,1,getUnitEffort) * CatTemplate[[#This Row],[Year5]])</f>
        <v>0</v>
      </c>
      <c r="BR227" s="29">
        <f>IF(AND(ISBLANK(CatTemplate[[#This Row],[Eq. unit cost]]),ISBLANK(CatTemplate[[#This Row],[Cons. unit cost]]),ISBLANK(CatTemplate[[#This Row],[Oth. unit cost]])), 0, IF(getUnitEffort =0,1,getUnitEffort) * CatTemplate[[#This Row],[Year6]])</f>
        <v>0</v>
      </c>
      <c r="BS227" s="29">
        <f>IF(AND(ISBLANK(CatTemplate[[#This Row],[Eq. unit cost]]),ISBLANK(CatTemplate[[#This Row],[Cons. unit cost]]),ISBLANK(CatTemplate[[#This Row],[Oth. unit cost]])), 0, IF(getUnitEffort =0,1,getUnitEffort) * CatTemplate[[#This Row],[Year7]])</f>
        <v>0</v>
      </c>
      <c r="BT227" s="29">
        <f>IF(AND(ISBLANK(CatTemplate[[#This Row],[Eq. unit cost]]),ISBLANK(CatTemplate[[#This Row],[Cons. unit cost]]),ISBLANK(CatTemplate[[#This Row],[Oth. unit cost]])), 0, IF(getUnitEffort =0,1,getUnitEffort) * CatTemplate[[#This Row],[Year8]])</f>
        <v>0</v>
      </c>
      <c r="BU227" s="29">
        <f>IF(AND(ISBLANK(CatTemplate[[#This Row],[Eq. unit cost]]),ISBLANK(CatTemplate[[#This Row],[Cons. unit cost]]),ISBLANK(CatTemplate[[#This Row],[Oth. unit cost]])), 0, IF(getUnitEffort =0,1,getUnitEffort) * CatTemplate[[#This Row],[Year9]])</f>
        <v>0</v>
      </c>
      <c r="BV227" s="29">
        <f>IF(AND(ISBLANK(CatTemplate[[#This Row],[Eq. unit cost]]),ISBLANK(CatTemplate[[#This Row],[Cons. unit cost]]),ISBLANK(CatTemplate[[#This Row],[Oth. unit cost]])), 0, IF(getUnitEffort =0,1,getUnitEffort) * CatTemplate[[#This Row],[Year10]])</f>
        <v>0</v>
      </c>
      <c r="BW227" s="29">
        <f>IF(AND(ISBLANK(CatTemplate[[#This Row],[Eq. unit cost]]),ISBLANK(CatTemplate[[#This Row],[Cons. unit cost]]),ISBLANK(CatTemplate[[#This Row],[Oth. unit cost]])), 0, IF(getUnitEffort =0,1,getUnitEffort) * CatTemplate[[#This Row],[Year11]])</f>
        <v>0</v>
      </c>
      <c r="BX227" s="29">
        <f>IF(AND(ISBLANK(CatTemplate[[#This Row],[Eq. unit cost]]),ISBLANK(CatTemplate[[#This Row],[Cons. unit cost]]),ISBLANK(CatTemplate[[#This Row],[Oth. unit cost]])), 0, IF(getUnitEffort =0,1,getUnitEffort) * CatTemplate[[#This Row],[Year12]])</f>
        <v>0</v>
      </c>
      <c r="BY227" s="29">
        <f>IF(AND(ISBLANK(CatTemplate[[#This Row],[Eq. unit cost]]),ISBLANK(CatTemplate[[#This Row],[Cons. unit cost]]),ISBLANK(CatTemplate[[#This Row],[Oth. unit cost]])), 0, IF(getUnitEffort =0,1,getUnitEffort) * CatTemplate[[#This Row],[Year13]])</f>
        <v>0</v>
      </c>
      <c r="BZ227" s="29">
        <f>IF(AND(ISBLANK(CatTemplate[[#This Row],[Eq. unit cost]]),ISBLANK(CatTemplate[[#This Row],[Cons. unit cost]]),ISBLANK(CatTemplate[[#This Row],[Oth. unit cost]])), 0, IF(getUnitEffort =0,1,getUnitEffort) * CatTemplate[[#This Row],[Year14]])</f>
        <v>0</v>
      </c>
      <c r="CA227" s="29">
        <f>IF(AND(ISBLANK(CatTemplate[[#This Row],[Eq. unit cost]]),ISBLANK(CatTemplate[[#This Row],[Cons. unit cost]]),ISBLANK(CatTemplate[[#This Row],[Oth. unit cost]])), 0, IF(getUnitEffort =0,1,getUnitEffort) * CatTemplate[[#This Row],[Year15]])</f>
        <v>0</v>
      </c>
      <c r="CB227" s="29">
        <f>IF(AND(ISBLANK(CatTemplate[[#This Row],[Eq. unit cost]]),ISBLANK(CatTemplate[[#This Row],[Cons. unit cost]]),ISBLANK(CatTemplate[[#This Row],[Oth. unit cost]])), 0, IF(getUnitEffort =0,1,getUnitEffort) * CatTemplate[[#This Row],[Year16]])</f>
        <v>0</v>
      </c>
      <c r="CC227" s="29">
        <f>IF(AND(ISBLANK(CatTemplate[[#This Row],[Eq. unit cost]]),ISBLANK(CatTemplate[[#This Row],[Cons. unit cost]]),ISBLANK(CatTemplate[[#This Row],[Oth. unit cost]])), 0, IF(getUnitEffort =0,1,getUnitEffort) * CatTemplate[[#This Row],[Year17]])</f>
        <v>0</v>
      </c>
      <c r="CD227" s="29">
        <f>IF(AND(ISBLANK(CatTemplate[[#This Row],[Eq. unit cost]]),ISBLANK(CatTemplate[[#This Row],[Cons. unit cost]]),ISBLANK(CatTemplate[[#This Row],[Oth. unit cost]])), 0, IF(getUnitEffort =0,1,getUnitEffort) * CatTemplate[[#This Row],[Year18]])</f>
        <v>0</v>
      </c>
      <c r="CE227" s="29">
        <f>IF(AND(ISBLANK(CatTemplate[[#This Row],[Eq. unit cost]]),ISBLANK(CatTemplate[[#This Row],[Cons. unit cost]]),ISBLANK(CatTemplate[[#This Row],[Oth. unit cost]])), 0, IF(getUnitEffort =0,1,getUnitEffort) * CatTemplate[[#This Row],[Year19]])</f>
        <v>0</v>
      </c>
      <c r="CF227" s="29">
        <f>IF(AND(ISBLANK(CatTemplate[[#This Row],[Eq. unit cost]]),ISBLANK(CatTemplate[[#This Row],[Cons. unit cost]]),ISBLANK(CatTemplate[[#This Row],[Oth. unit cost]])), 0, IF(getUnitEffort =0,1,getUnitEffort) * CatTemplate[[#This Row],[Year20]])</f>
        <v>0</v>
      </c>
      <c r="CG227" s="45">
        <f>SUM(CatTemplate[[#This Row],[Q1]:[Q20]])</f>
        <v>0</v>
      </c>
      <c r="CH227" s="29">
        <f>IF(ISBLANK(CatTemplate[[#This Row],[St. unit effort]]),0,(CatTemplate[[#This Row],[St. unit effort]] * CatTemplate[[#This Row],[Year1]]))</f>
        <v>0</v>
      </c>
      <c r="CI227" s="29">
        <f>IF(ISBLANK(CatTemplate[[#This Row],[St. unit effort]]),0,(CatTemplate[[#This Row],[St. unit effort]] * CatTemplate[[#This Row],[Year2]]))</f>
        <v>0</v>
      </c>
      <c r="CJ227" s="29">
        <f>IF(ISBLANK(CatTemplate[[#This Row],[St. unit effort]]),0,(CatTemplate[[#This Row],[St. unit effort]] * CatTemplate[[#This Row],[Year3]]))</f>
        <v>0</v>
      </c>
      <c r="CK227" s="29">
        <f>IF(ISBLANK(CatTemplate[[#This Row],[St. unit effort]]),0,(CatTemplate[[#This Row],[St. unit effort]] * CatTemplate[[#This Row],[Year4]]))</f>
        <v>0</v>
      </c>
      <c r="CL227" s="29">
        <f>IF(ISBLANK(CatTemplate[[#This Row],[St. unit effort]]),0,(CatTemplate[[#This Row],[St. unit effort]] * CatTemplate[[#This Row],[Year5]]))</f>
        <v>0</v>
      </c>
      <c r="CM227" s="29">
        <f>IF(ISBLANK(CatTemplate[[#This Row],[St. unit effort]]),0,(CatTemplate[[#This Row],[St. unit effort]] * CatTemplate[[#This Row],[Year6]]))</f>
        <v>0</v>
      </c>
      <c r="CN227" s="29">
        <f>IF(ISBLANK(CatTemplate[[#This Row],[St. unit effort]]),0,(CatTemplate[[#This Row],[St. unit effort]] * CatTemplate[[#This Row],[Year7]]))</f>
        <v>0</v>
      </c>
      <c r="CO227" s="29">
        <f>IF(ISBLANK(CatTemplate[[#This Row],[St. unit effort]]),0,(CatTemplate[[#This Row],[St. unit effort]] * CatTemplate[[#This Row],[Year8]]))</f>
        <v>0</v>
      </c>
      <c r="CP227" s="29">
        <f>IF(ISBLANK(CatTemplate[[#This Row],[St. unit effort]]),0,(CatTemplate[[#This Row],[St. unit effort]] * CatTemplate[[#This Row],[Year9]]))</f>
        <v>0</v>
      </c>
      <c r="CQ227" s="29">
        <f>IF(ISBLANK(CatTemplate[[#This Row],[St. unit effort]]),0,(CatTemplate[[#This Row],[St. unit effort]] * CatTemplate[[#This Row],[Year10]]))</f>
        <v>0</v>
      </c>
      <c r="CR227" s="29">
        <f>IF(ISBLANK(CatTemplate[[#This Row],[St. unit effort]]),0,(CatTemplate[[#This Row],[St. unit effort]] * CatTemplate[[#This Row],[Year11]]))</f>
        <v>0</v>
      </c>
      <c r="CS227" s="29">
        <f>IF(ISBLANK(CatTemplate[[#This Row],[St. unit effort]]),0,(CatTemplate[[#This Row],[St. unit effort]] * CatTemplate[[#This Row],[Year12]]))</f>
        <v>0</v>
      </c>
      <c r="CT227" s="29">
        <f>IF(ISBLANK(CatTemplate[[#This Row],[St. unit effort]]),0,(CatTemplate[[#This Row],[St. unit effort]] * CatTemplate[[#This Row],[Year13]]))</f>
        <v>0</v>
      </c>
      <c r="CU227" s="29">
        <f>IF(ISBLANK(CatTemplate[[#This Row],[St. unit effort]]),0,(CatTemplate[[#This Row],[St. unit effort]] * CatTemplate[[#This Row],[Year14]]))</f>
        <v>0</v>
      </c>
      <c r="CV227" s="29">
        <f>IF(ISBLANK(CatTemplate[[#This Row],[St. unit effort]]),0,(CatTemplate[[#This Row],[St. unit effort]] * CatTemplate[[#This Row],[Year15]]))</f>
        <v>0</v>
      </c>
      <c r="CW227" s="29">
        <f>IF(ISBLANK(CatTemplate[[#This Row],[St. unit effort]]),0,(CatTemplate[[#This Row],[St. unit effort]] * CatTemplate[[#This Row],[Year16]]))</f>
        <v>0</v>
      </c>
      <c r="CX227" s="29">
        <f>IF(ISBLANK(CatTemplate[[#This Row],[St. unit effort]]),0,(CatTemplate[[#This Row],[St. unit effort]] * CatTemplate[[#This Row],[Year17]]))</f>
        <v>0</v>
      </c>
      <c r="CY227" s="29">
        <f>IF(ISBLANK(CatTemplate[[#This Row],[St. unit effort]]),0,(CatTemplate[[#This Row],[St. unit effort]] * CatTemplate[[#This Row],[Year18]]))</f>
        <v>0</v>
      </c>
      <c r="CZ227" s="29">
        <f>IF(ISBLANK(CatTemplate[[#This Row],[St. unit effort]]),0,(CatTemplate[[#This Row],[St. unit effort]] * CatTemplate[[#This Row],[Year19]]))</f>
        <v>0</v>
      </c>
      <c r="DA227" s="29">
        <f>IF(ISBLANK(CatTemplate[[#This Row],[St. unit effort]]),0,(CatTemplate[[#This Row],[St. unit effort]] * CatTemplate[[#This Row],[Year20]]))</f>
        <v>0</v>
      </c>
      <c r="DB227" s="57">
        <f>IF(ISBLANK(CatTemplate[[#This Row],[St. unit effort]]),0,(CatTemplate[[#This Row],[St. unit effort]] * CatTemplate[[#This Row],[Year1]])*8/ParRatePM)</f>
        <v>0</v>
      </c>
      <c r="DC227" s="57">
        <f>IF(ISBLANK(CatTemplate[[#This Row],[St. unit effort]]),0,(CatTemplate[[#This Row],[St. unit effort]] * CatTemplate[[#This Row],[Year2]])*8/ParRatePM)</f>
        <v>0</v>
      </c>
      <c r="DD227" s="57">
        <f>IF(ISBLANK(CatTemplate[[#This Row],[St. unit effort]]),0,(CatTemplate[[#This Row],[St. unit effort]] * CatTemplate[[#This Row],[Year3]])*8/ParRatePM)</f>
        <v>0</v>
      </c>
      <c r="DE227" s="57">
        <f>IF(ISBLANK(CatTemplate[[#This Row],[St. unit effort]]),0,(CatTemplate[[#This Row],[St. unit effort]] * CatTemplate[[#This Row],[Year4]])*8/ParRatePM)</f>
        <v>0</v>
      </c>
      <c r="DF227" s="57">
        <f>IF(ISBLANK(CatTemplate[[#This Row],[St. unit effort]]),0,(CatTemplate[[#This Row],[St. unit effort]] * CatTemplate[[#This Row],[Year5]])*8/ParRatePM)</f>
        <v>0</v>
      </c>
      <c r="DG227" s="57">
        <f>IF(ISBLANK(CatTemplate[[#This Row],[St. unit effort]]),0,(CatTemplate[[#This Row],[St. unit effort]] * CatTemplate[[#This Row],[Year6]])*8/ParRatePM)</f>
        <v>0</v>
      </c>
      <c r="DH227" s="57">
        <f>IF(ISBLANK(CatTemplate[[#This Row],[St. unit effort]]),0,(CatTemplate[[#This Row],[St. unit effort]] * CatTemplate[[#This Row],[Year7]])*8/ParRatePM)</f>
        <v>0</v>
      </c>
      <c r="DI227" s="57">
        <f>IF(ISBLANK(CatTemplate[[#This Row],[St. unit effort]]),0,(CatTemplate[[#This Row],[St. unit effort]] * CatTemplate[[#This Row],[Year8]])*8/ParRatePM)</f>
        <v>0</v>
      </c>
      <c r="DJ227" s="57">
        <f>IF(ISBLANK(CatTemplate[[#This Row],[St. unit effort]]),0,(CatTemplate[[#This Row],[St. unit effort]] * CatTemplate[[#This Row],[Year9]])*8/ParRatePM)</f>
        <v>0</v>
      </c>
      <c r="DK227" s="57">
        <f>IF(ISBLANK(CatTemplate[[#This Row],[St. unit effort]]),0,(CatTemplate[[#This Row],[St. unit effort]] * CatTemplate[[#This Row],[Year10]])*8/ParRatePM)</f>
        <v>0</v>
      </c>
      <c r="DL227" s="57">
        <f>IF(ISBLANK(CatTemplate[[#This Row],[St. unit effort]]),0,(CatTemplate[[#This Row],[St. unit effort]] * CatTemplate[[#This Row],[Year11]])*8/ParRatePM)</f>
        <v>0</v>
      </c>
      <c r="DM227" s="57">
        <f>IF(ISBLANK(CatTemplate[[#This Row],[St. unit effort]]),0,(CatTemplate[[#This Row],[St. unit effort]] * CatTemplate[[#This Row],[Year12]])*8/ParRatePM)</f>
        <v>0</v>
      </c>
      <c r="DN227" s="57">
        <f>IF(ISBLANK(CatTemplate[[#This Row],[St. unit effort]]),0,(CatTemplate[[#This Row],[St. unit effort]] * CatTemplate[[#This Row],[Year13]])*8/ParRatePM)</f>
        <v>0</v>
      </c>
      <c r="DO227" s="57">
        <f>IF(ISBLANK(CatTemplate[[#This Row],[St. unit effort]]),0,(CatTemplate[[#This Row],[St. unit effort]] * CatTemplate[[#This Row],[Year14]])*8/ParRatePM)</f>
        <v>0</v>
      </c>
      <c r="DP227" s="57">
        <f>IF(ISBLANK(CatTemplate[[#This Row],[St. unit effort]]),0,(CatTemplate[[#This Row],[St. unit effort]] * CatTemplate[[#This Row],[Year15]])*8/ParRatePM)</f>
        <v>0</v>
      </c>
      <c r="DQ227" s="57">
        <f>IF(ISBLANK(CatTemplate[[#This Row],[St. unit effort]]),0,(CatTemplate[[#This Row],[St. unit effort]] * CatTemplate[[#This Row],[Year16]])*8/ParRatePM)</f>
        <v>0</v>
      </c>
      <c r="DR227" s="57">
        <f>IF(ISBLANK(CatTemplate[[#This Row],[St. unit effort]]),0,(CatTemplate[[#This Row],[St. unit effort]] * CatTemplate[[#This Row],[Year17]])*8/ParRatePM)</f>
        <v>0</v>
      </c>
      <c r="DS227" s="57">
        <f>IF(ISBLANK(CatTemplate[[#This Row],[St. unit effort]]),0,(CatTemplate[[#This Row],[St. unit effort]] * CatTemplate[[#This Row],[Year18]])*8/ParRatePM)</f>
        <v>0</v>
      </c>
      <c r="DT227" s="57">
        <f>IF(ISBLANK(CatTemplate[[#This Row],[St. unit effort]]),0,(CatTemplate[[#This Row],[St. unit effort]] * CatTemplate[[#This Row],[Year19]])*8/ParRatePM)</f>
        <v>0</v>
      </c>
      <c r="DU227" s="57">
        <f>IF(ISBLANK(CatTemplate[[#This Row],[St. unit effort]]),0,(CatTemplate[[#This Row],[St. unit effort]] * CatTemplate[[#This Row],[Year20]])*8/ParRatePM)</f>
        <v>0</v>
      </c>
      <c r="DV227" s="54">
        <f>SUM(CatTemplate[[#This Row],[PM1]:[PM20]])</f>
        <v>0</v>
      </c>
      <c r="DW227" s="56">
        <f t="shared" si="79"/>
        <v>0</v>
      </c>
      <c r="DX227" s="56">
        <f t="shared" si="79"/>
        <v>0</v>
      </c>
      <c r="DY227" s="56">
        <f t="shared" si="79"/>
        <v>0</v>
      </c>
      <c r="DZ227" s="56">
        <f t="shared" si="79"/>
        <v>0</v>
      </c>
      <c r="EA227" s="56">
        <f t="shared" si="79"/>
        <v>0</v>
      </c>
      <c r="EB227" s="56">
        <f t="shared" si="79"/>
        <v>0</v>
      </c>
      <c r="EC227" s="56">
        <f t="shared" si="79"/>
        <v>0</v>
      </c>
      <c r="ED227" s="56">
        <f t="shared" si="79"/>
        <v>0</v>
      </c>
      <c r="EE227" s="56">
        <f t="shared" si="79"/>
        <v>0</v>
      </c>
      <c r="EF227" s="56">
        <f t="shared" si="79"/>
        <v>0</v>
      </c>
      <c r="EG227" s="56">
        <f t="shared" si="79"/>
        <v>0</v>
      </c>
      <c r="EH227" s="56">
        <f t="shared" si="79"/>
        <v>0</v>
      </c>
      <c r="EI227" s="56">
        <f t="shared" si="79"/>
        <v>0</v>
      </c>
      <c r="EJ227" s="56">
        <f t="shared" si="79"/>
        <v>0</v>
      </c>
      <c r="EK227" s="56">
        <f t="shared" si="79"/>
        <v>0</v>
      </c>
      <c r="EL227" s="56">
        <f t="shared" si="79"/>
        <v>0</v>
      </c>
      <c r="EM227" s="56">
        <f t="shared" si="77"/>
        <v>0</v>
      </c>
      <c r="EN227" s="56">
        <f t="shared" si="77"/>
        <v>0</v>
      </c>
      <c r="EO227" s="56">
        <f t="shared" si="77"/>
        <v>0</v>
      </c>
      <c r="EP227" s="56">
        <f t="shared" si="77"/>
        <v>0</v>
      </c>
      <c r="EQ227" s="30">
        <f>CatTemplate[[#This Row],[Eq. unit cost]] * CatTemplate[[#This Row],[Eq. quantity]]</f>
        <v>0</v>
      </c>
      <c r="ER227" s="30">
        <f>CatTemplate[[#This Row],[Cons. unit cost]] *CatTemplate[[#This Row],[Cons. quantity]]</f>
        <v>0</v>
      </c>
      <c r="ES227" s="30">
        <f>CatTemplate[[#This Row],[Oth. unit cost]] *CatTemplate[[#This Row],[Oth. quantity]]</f>
        <v>0</v>
      </c>
      <c r="ET227" s="55">
        <f>SUM(CatTemplate[[#This Row],[CO1]:[CO20]])</f>
        <v>0</v>
      </c>
      <c r="EU227" s="56">
        <f t="shared" si="80"/>
        <v>0</v>
      </c>
      <c r="EV227" s="56">
        <f t="shared" si="80"/>
        <v>0</v>
      </c>
      <c r="EW227" s="56">
        <f t="shared" si="80"/>
        <v>0</v>
      </c>
      <c r="EX227" s="56">
        <f t="shared" si="80"/>
        <v>0</v>
      </c>
      <c r="EY227" s="56">
        <f t="shared" si="80"/>
        <v>0</v>
      </c>
      <c r="EZ227" s="56">
        <f t="shared" si="80"/>
        <v>0</v>
      </c>
      <c r="FA227" s="56">
        <f t="shared" si="80"/>
        <v>0</v>
      </c>
      <c r="FB227" s="56">
        <f t="shared" si="80"/>
        <v>0</v>
      </c>
      <c r="FC227" s="56">
        <f t="shared" si="80"/>
        <v>0</v>
      </c>
      <c r="FD227" s="56">
        <f t="shared" si="80"/>
        <v>0</v>
      </c>
      <c r="FE227" s="56">
        <f t="shared" si="80"/>
        <v>0</v>
      </c>
      <c r="FF227" s="56">
        <f t="shared" si="80"/>
        <v>0</v>
      </c>
      <c r="FG227" s="56">
        <f t="shared" si="80"/>
        <v>0</v>
      </c>
      <c r="FH227" s="56">
        <f t="shared" si="80"/>
        <v>0</v>
      </c>
      <c r="FI227" s="56">
        <f t="shared" si="80"/>
        <v>0</v>
      </c>
      <c r="FJ227" s="56">
        <f t="shared" si="80"/>
        <v>0</v>
      </c>
      <c r="FK227" s="56">
        <f t="shared" si="78"/>
        <v>0</v>
      </c>
      <c r="FL227" s="56">
        <f t="shared" si="78"/>
        <v>0</v>
      </c>
      <c r="FM227" s="56">
        <f t="shared" si="78"/>
        <v>0</v>
      </c>
      <c r="FN227" s="56">
        <f t="shared" si="78"/>
        <v>0</v>
      </c>
      <c r="FO227" s="58">
        <f>SUM(CatTemplate[[#This Row],[CS1]:[CS20]])</f>
        <v>0</v>
      </c>
      <c r="FP227" s="59">
        <f>CatTemplate[[#This Row],[Total Oth. cost]]+CatTemplate[[#This Row],[Total St. Cost]]</f>
        <v>0</v>
      </c>
      <c r="FQ227" s="33" t="e">
        <f t="shared" si="71"/>
        <v>#VALUE!</v>
      </c>
      <c r="FR227" s="33" t="e">
        <f t="shared" si="72"/>
        <v>#VALUE!</v>
      </c>
      <c r="FS227" s="30" t="e">
        <f>(CatTemplate[[#This Row],[CO1]] + CatTemplate[[#This Row],[CS1]]) * (1 + getRateOHFinal) * getRateMarkupFinal</f>
        <v>#VALUE!</v>
      </c>
      <c r="FT227" s="30" t="e">
        <f>(CatTemplate[[#This Row],[CO2]] + CatTemplate[[#This Row],[CS2]]) * (1 + getRateOHFinal) * getRateMarkupFinal</f>
        <v>#VALUE!</v>
      </c>
      <c r="FU227" s="30" t="e">
        <f>(CatTemplate[[#This Row],[CO3]] + CatTemplate[[#This Row],[CS3]]) * (1 + getRateOHFinal) * getRateMarkupFinal</f>
        <v>#VALUE!</v>
      </c>
      <c r="FV227" s="30" t="e">
        <f>(CatTemplate[[#This Row],[CO4]] + CatTemplate[[#This Row],[CS4]]) * (1 + getRateOHFinal) * getRateMarkupFinal</f>
        <v>#VALUE!</v>
      </c>
      <c r="FW227" s="30" t="e">
        <f>(CatTemplate[[#This Row],[CO5]] + CatTemplate[[#This Row],[CS5]]) * (1 + getRateOHFinal) * getRateMarkupFinal</f>
        <v>#VALUE!</v>
      </c>
      <c r="FX227" s="30" t="e">
        <f>(CatTemplate[[#This Row],[CO6]] + CatTemplate[[#This Row],[CS6]]) * (1 + getRateOHFinal) * getRateMarkupFinal</f>
        <v>#VALUE!</v>
      </c>
      <c r="FY227" s="30" t="e">
        <f>(CatTemplate[[#This Row],[CO7]] + CatTemplate[[#This Row],[CS7]]) * (1 + getRateOHFinal) * getRateMarkupFinal</f>
        <v>#VALUE!</v>
      </c>
      <c r="FZ227" s="30" t="e">
        <f>(CatTemplate[[#This Row],[CO8]] + CatTemplate[[#This Row],[CS8]]) * (1 + getRateOHFinal) * getRateMarkupFinal</f>
        <v>#VALUE!</v>
      </c>
      <c r="GA227" s="30" t="e">
        <f>(CatTemplate[[#This Row],[CO9]] + CatTemplate[[#This Row],[CS9]]) * (1 + getRateOHFinal) * getRateMarkupFinal</f>
        <v>#VALUE!</v>
      </c>
      <c r="GB227" s="30" t="e">
        <f>(CatTemplate[[#This Row],[CO10]] + CatTemplate[[#This Row],[CS10]]) * (1 + getRateOHFinal) * getRateMarkupFinal</f>
        <v>#VALUE!</v>
      </c>
      <c r="GC227" s="30" t="e">
        <f>(CatTemplate[[#This Row],[CO11]] + CatTemplate[[#This Row],[CS11]]) * (1 + getRateOHFinal) * getRateMarkupFinal</f>
        <v>#VALUE!</v>
      </c>
      <c r="GD227" s="30" t="e">
        <f>(CatTemplate[[#This Row],[CO12]] + CatTemplate[[#This Row],[CS12]]) * (1 + getRateOHFinal) * getRateMarkupFinal</f>
        <v>#VALUE!</v>
      </c>
      <c r="GE227" s="30" t="e">
        <f>(CatTemplate[[#This Row],[CO13]] + CatTemplate[[#This Row],[CS13]]) * (1 + getRateOHFinal) * getRateMarkupFinal</f>
        <v>#VALUE!</v>
      </c>
      <c r="GF227" s="30" t="e">
        <f>(CatTemplate[[#This Row],[CO14]] + CatTemplate[[#This Row],[CS14]]) * (1 + getRateOHFinal) * getRateMarkupFinal</f>
        <v>#VALUE!</v>
      </c>
      <c r="GG227" s="30" t="e">
        <f>(CatTemplate[[#This Row],[CO15]] + CatTemplate[[#This Row],[CS15]]) * (1 + getRateOHFinal) * getRateMarkupFinal</f>
        <v>#VALUE!</v>
      </c>
      <c r="GH227" s="30" t="e">
        <f>(CatTemplate[[#This Row],[CO16]] + CatTemplate[[#This Row],[CS16]]) * (1 + getRateOHFinal) * getRateMarkupFinal</f>
        <v>#VALUE!</v>
      </c>
      <c r="GI227" s="30" t="e">
        <f>(CatTemplate[[#This Row],[CO17]] + CatTemplate[[#This Row],[CS17]]) * (1 + getRateOHFinal) * getRateMarkupFinal</f>
        <v>#VALUE!</v>
      </c>
      <c r="GJ227" s="30" t="e">
        <f>(CatTemplate[[#This Row],[CO18]] + CatTemplate[[#This Row],[CS18]]) * (1 + getRateOHFinal) * getRateMarkupFinal</f>
        <v>#VALUE!</v>
      </c>
      <c r="GK227" s="30" t="e">
        <f>(CatTemplate[[#This Row],[CO19]] + CatTemplate[[#This Row],[CS19]]) * (1 + getRateOHFinal) * getRateMarkupFinal</f>
        <v>#VALUE!</v>
      </c>
      <c r="GL227" s="30" t="e">
        <f>(CatTemplate[[#This Row],[CO20]] + CatTemplate[[#This Row],[CS20]]) * (1 + getRateOHFinal) * getRateMarkupFinal</f>
        <v>#VALUE!</v>
      </c>
      <c r="GM227" s="30" t="e">
        <f t="shared" si="73"/>
        <v>#VALUE!</v>
      </c>
      <c r="GN227" s="30" t="e">
        <f t="shared" si="74"/>
        <v>#VALUE!</v>
      </c>
      <c r="GO227" s="30" t="e">
        <f t="shared" si="75"/>
        <v>#VALUE!</v>
      </c>
      <c r="GP227" s="30" t="e">
        <f t="shared" si="76"/>
        <v>#VALUE!</v>
      </c>
      <c r="GQ227" s="30" t="e">
        <f>(CatTemplate[[#This Row],[CO1]]+CatTemplate[[#This Row],[CS1]]) * (1+ getRateOHFinal) * (1 + getRateMarkupFinal)</f>
        <v>#VALUE!</v>
      </c>
      <c r="GR227" s="30" t="e">
        <f>(CatTemplate[[#This Row],[CO2]]+CatTemplate[[#This Row],[CS2]]) * (1+ getRateOHFinal) * (1 + getRateMarkupFinal)</f>
        <v>#VALUE!</v>
      </c>
      <c r="GS227" s="30" t="e">
        <f>(CatTemplate[[#This Row],[CO3]]+CatTemplate[[#This Row],[CS3]]) * (1+ getRateOHFinal) * (1 + getRateMarkupFinal)</f>
        <v>#VALUE!</v>
      </c>
      <c r="GT227" s="30" t="e">
        <f>(CatTemplate[[#This Row],[CO4]]+CatTemplate[[#This Row],[CS4]]) * (1+ getRateOHFinal) * (1 + getRateMarkupFinal)</f>
        <v>#VALUE!</v>
      </c>
      <c r="GU227" s="30" t="e">
        <f>(CatTemplate[[#This Row],[CO5]]+CatTemplate[[#This Row],[CS5]]) * (1+ getRateOHFinal) * (1 + getRateMarkupFinal)</f>
        <v>#VALUE!</v>
      </c>
      <c r="GV227" s="30" t="e">
        <f>(CatTemplate[[#This Row],[CO6]]+CatTemplate[[#This Row],[CS6]]) * (1+ getRateOHFinal) * (1 + getRateMarkupFinal)</f>
        <v>#VALUE!</v>
      </c>
      <c r="GW227" s="30" t="e">
        <f>(CatTemplate[[#This Row],[CO7]]+CatTemplate[[#This Row],[CS7]]) * (1+ getRateOHFinal) * (1 + getRateMarkupFinal)</f>
        <v>#VALUE!</v>
      </c>
      <c r="GX227" s="30" t="e">
        <f>(CatTemplate[[#This Row],[CO8]]+CatTemplate[[#This Row],[CS8]]) * (1+ getRateOHFinal) * (1 + getRateMarkupFinal)</f>
        <v>#VALUE!</v>
      </c>
      <c r="GY227" s="30" t="e">
        <f>(CatTemplate[[#This Row],[CO9]]+CatTemplate[[#This Row],[CS9]]) * (1+ getRateOHFinal) * (1 + getRateMarkupFinal)</f>
        <v>#VALUE!</v>
      </c>
      <c r="GZ227" s="30" t="e">
        <f>(CatTemplate[[#This Row],[CO10]]+CatTemplate[[#This Row],[CS10]]) * (1+ getRateOHFinal) * (1 + getRateMarkupFinal)</f>
        <v>#VALUE!</v>
      </c>
      <c r="HA227" s="30" t="e">
        <f>(CatTemplate[[#This Row],[CO11]]+CatTemplate[[#This Row],[CS11]]) * (1+ getRateOHFinal) * (1 + getRateMarkupFinal)</f>
        <v>#VALUE!</v>
      </c>
      <c r="HB227" s="30" t="e">
        <f>(CatTemplate[[#This Row],[CO12]]+CatTemplate[[#This Row],[CS12]]) * (1+ getRateOHFinal) * (1 + getRateMarkupFinal)</f>
        <v>#VALUE!</v>
      </c>
      <c r="HC227" s="30" t="e">
        <f>(CatTemplate[[#This Row],[CO13]]+CatTemplate[[#This Row],[CS13]]) * (1+ getRateOHFinal) * (1 + getRateMarkupFinal)</f>
        <v>#VALUE!</v>
      </c>
      <c r="HD227" s="30" t="e">
        <f>(CatTemplate[[#This Row],[CO14]]+CatTemplate[[#This Row],[CS14]]) * (1+ getRateOHFinal) * (1 + getRateMarkupFinal)</f>
        <v>#VALUE!</v>
      </c>
      <c r="HE227" s="30" t="e">
        <f>(CatTemplate[[#This Row],[CO15]]+CatTemplate[[#This Row],[CS15]]) * (1+ getRateOHFinal) * (1 + getRateMarkupFinal)</f>
        <v>#VALUE!</v>
      </c>
      <c r="HF227" s="30" t="e">
        <f>(CatTemplate[[#This Row],[CO16]]+CatTemplate[[#This Row],[CS16]]) * (1+ getRateOHFinal) * (1 + getRateMarkupFinal)</f>
        <v>#VALUE!</v>
      </c>
      <c r="HG227" s="30" t="e">
        <f>(CatTemplate[[#This Row],[CO17]]+CatTemplate[[#This Row],[CS17]]) * (1+ getRateOHFinal) * (1 + getRateMarkupFinal)</f>
        <v>#VALUE!</v>
      </c>
      <c r="HH227" s="30" t="e">
        <f>(CatTemplate[[#This Row],[CO18]]+CatTemplate[[#This Row],[CS18]]) * (1+ getRateOHFinal) * (1 + getRateMarkupFinal)</f>
        <v>#VALUE!</v>
      </c>
      <c r="HI227" s="30" t="e">
        <f>(CatTemplate[[#This Row],[CO19]]+CatTemplate[[#This Row],[CS19]]) * (1+ getRateOHFinal) * (1 + getRateMarkupFinal)</f>
        <v>#VALUE!</v>
      </c>
      <c r="HJ227" s="30" t="e">
        <f>(CatTemplate[[#This Row],[CO20]]+CatTemplate[[#This Row],[CS20]]) * (1+ getRateOHFinal) * (1 + getRateMarkupFinal)</f>
        <v>#VALUE!</v>
      </c>
      <c r="HK227" s="39" t="e">
        <f>CatTemplate[[#This Row],[Total cost]]+CatTemplate[[#This Row],[OH Amount]]+CatTemplate[[#This Row],[Markup]]</f>
        <v>#VALUE!</v>
      </c>
      <c r="HL227" s="63">
        <f>IF(CatTemplate[[#This Row],[Units]]="Days",CatTemplate[[#This Row],[Project quantity]]*CatTemplate[[#This Row],[St. unit effort]],CatTemplate[[#This Row],[Project quantity]])</f>
        <v>0</v>
      </c>
      <c r="HM227" s="287">
        <f>IFERROR(CatTemplate[[#This Row],[Total Price]]/(CatTemplate[[#This Row],[Final Quantity]]),0)</f>
        <v>0</v>
      </c>
      <c r="HN227" s="261"/>
    </row>
    <row r="228" spans="2:222" ht="25.5" x14ac:dyDescent="0.2">
      <c r="B228" s="9" t="s">
        <v>84</v>
      </c>
      <c r="C228" s="23">
        <v>6</v>
      </c>
      <c r="D228" s="10" t="s">
        <v>179</v>
      </c>
      <c r="E228" s="25">
        <v>1</v>
      </c>
      <c r="F228" s="19" t="s">
        <v>103</v>
      </c>
      <c r="G228" s="27">
        <v>17</v>
      </c>
      <c r="H228" s="19" t="s">
        <v>503</v>
      </c>
      <c r="I228" s="19"/>
      <c r="J228" s="16" t="s">
        <v>254</v>
      </c>
      <c r="K228" s="16"/>
      <c r="L228" s="16" t="s">
        <v>489</v>
      </c>
      <c r="M228" s="16" t="s">
        <v>207</v>
      </c>
      <c r="N228" s="16" t="s">
        <v>858</v>
      </c>
      <c r="O228" s="320"/>
      <c r="P228" s="71"/>
      <c r="Q228" s="108"/>
      <c r="R228" s="73"/>
      <c r="S228" s="97"/>
      <c r="T228" s="100">
        <f>getEqUnitCost</f>
        <v>0.40238974358974361</v>
      </c>
      <c r="U228" s="73">
        <f>getEqUnitEffort</f>
        <v>1</v>
      </c>
      <c r="V228" s="101">
        <f>getEqQuantity</f>
        <v>1</v>
      </c>
      <c r="W228" s="320"/>
      <c r="X228" s="100">
        <f>getConsUnitCost</f>
        <v>9.415702624999998</v>
      </c>
      <c r="Y228" s="73">
        <f>getConsUnitEffort</f>
        <v>1</v>
      </c>
      <c r="Z228" s="14">
        <f>getConsQuantity</f>
        <v>1</v>
      </c>
      <c r="AA228" s="320"/>
      <c r="AB228" s="72"/>
      <c r="AC228" s="112"/>
      <c r="AD228" s="14">
        <f>getOthQuantity</f>
        <v>0</v>
      </c>
      <c r="AE228" s="320"/>
      <c r="AF228" s="28" t="str">
        <f>IF(ISBLANK(CatTemplate[[#This Row],[Resource type]]),"",CatTemplate[[#This Row],[Resource type]])</f>
        <v>BioRef Operator</v>
      </c>
      <c r="AG228" s="242">
        <f>getStaffUnitCost</f>
        <v>402.98497611162429</v>
      </c>
      <c r="AH228" s="113">
        <f>getStaffUnitEffort</f>
        <v>4.1666666666666664E-2</v>
      </c>
      <c r="AI228" s="40">
        <f>getStaffQuantity</f>
        <v>0</v>
      </c>
      <c r="AJ228" s="41">
        <f>CatTemplate[[#This Row],[St. quantity]]*8/ParRatePM</f>
        <v>0</v>
      </c>
      <c r="AK228" s="320"/>
      <c r="AL228" s="53" t="str">
        <f>CatTemplate[[#This Row],[Item type]]</f>
        <v>Samples</v>
      </c>
      <c r="AM228" s="12">
        <f>SUM(CatTemplate[[#This Row],[Year1]:[Year20]])</f>
        <v>0</v>
      </c>
      <c r="AN228" s="52"/>
      <c r="AO228" s="52"/>
      <c r="AP228" s="52"/>
      <c r="AQ228" s="8"/>
      <c r="AR228" s="8"/>
      <c r="AS228" s="8"/>
      <c r="AT228" s="8"/>
      <c r="AU228" s="8"/>
      <c r="AV228" s="8"/>
      <c r="AW228" s="8"/>
      <c r="AX228" s="8"/>
      <c r="AY228" s="8"/>
      <c r="AZ228" s="8"/>
      <c r="BA228" s="8"/>
      <c r="BB228" s="8"/>
      <c r="BC228" s="8"/>
      <c r="BD228" s="8"/>
      <c r="BE228" s="8"/>
      <c r="BF228" s="8"/>
      <c r="BG228" s="36"/>
      <c r="BH228" s="320"/>
      <c r="BI228" s="37" t="str">
        <f>getCostCategory</f>
        <v>06 Operating costs</v>
      </c>
      <c r="BJ228" s="37" t="str">
        <f>getSection</f>
        <v>06 Sample processing</v>
      </c>
      <c r="BK228" s="32" t="str">
        <f>getObject</f>
        <v>Sample processing</v>
      </c>
      <c r="BL228" s="30">
        <f>IFERROR(getUnitCost * IF(CatTemplate[[#This Row],[Cost Category Comp.]]="01 Staff costs", 1,1),0)</f>
        <v>412.80306848021405</v>
      </c>
      <c r="BM228" s="29">
        <f>IF(AND(ISBLANK(CatTemplate[[#This Row],[Eq. unit cost]]),ISBLANK(CatTemplate[[#This Row],[Cons. unit cost]]),ISBLANK(CatTemplate[[#This Row],[Oth. unit cost]])), 0, IF(getUnitEffort =0,1,getUnitEffort) * CatTemplate[[#This Row],[Year1]])</f>
        <v>0</v>
      </c>
      <c r="BN228" s="29">
        <f>IF(AND(ISBLANK(CatTemplate[[#This Row],[Eq. unit cost]]),ISBLANK(CatTemplate[[#This Row],[Cons. unit cost]]),ISBLANK(CatTemplate[[#This Row],[Oth. unit cost]])), 0, IF(getUnitEffort =0,1,getUnitEffort) * CatTemplate[[#This Row],[Year2]])</f>
        <v>0</v>
      </c>
      <c r="BO228" s="29">
        <f>IF(AND(ISBLANK(CatTemplate[[#This Row],[Eq. unit cost]]),ISBLANK(CatTemplate[[#This Row],[Cons. unit cost]]),ISBLANK(CatTemplate[[#This Row],[Oth. unit cost]])), 0, IF(getUnitEffort =0,1,getUnitEffort) * CatTemplate[[#This Row],[Year3]])</f>
        <v>0</v>
      </c>
      <c r="BP228" s="29">
        <f>IF(AND(ISBLANK(CatTemplate[[#This Row],[Eq. unit cost]]),ISBLANK(CatTemplate[[#This Row],[Cons. unit cost]]),ISBLANK(CatTemplate[[#This Row],[Oth. unit cost]])), 0, IF(getUnitEffort =0,1,getUnitEffort) * CatTemplate[[#This Row],[Year4]])</f>
        <v>0</v>
      </c>
      <c r="BQ228" s="29">
        <f>IF(AND(ISBLANK(CatTemplate[[#This Row],[Eq. unit cost]]),ISBLANK(CatTemplate[[#This Row],[Cons. unit cost]]),ISBLANK(CatTemplate[[#This Row],[Oth. unit cost]])), 0, IF(getUnitEffort =0,1,getUnitEffort) * CatTemplate[[#This Row],[Year5]])</f>
        <v>0</v>
      </c>
      <c r="BR228" s="29">
        <f>IF(AND(ISBLANK(CatTemplate[[#This Row],[Eq. unit cost]]),ISBLANK(CatTemplate[[#This Row],[Cons. unit cost]]),ISBLANK(CatTemplate[[#This Row],[Oth. unit cost]])), 0, IF(getUnitEffort =0,1,getUnitEffort) * CatTemplate[[#This Row],[Year6]])</f>
        <v>0</v>
      </c>
      <c r="BS228" s="29">
        <f>IF(AND(ISBLANK(CatTemplate[[#This Row],[Eq. unit cost]]),ISBLANK(CatTemplate[[#This Row],[Cons. unit cost]]),ISBLANK(CatTemplate[[#This Row],[Oth. unit cost]])), 0, IF(getUnitEffort =0,1,getUnitEffort) * CatTemplate[[#This Row],[Year7]])</f>
        <v>0</v>
      </c>
      <c r="BT228" s="29">
        <f>IF(AND(ISBLANK(CatTemplate[[#This Row],[Eq. unit cost]]),ISBLANK(CatTemplate[[#This Row],[Cons. unit cost]]),ISBLANK(CatTemplate[[#This Row],[Oth. unit cost]])), 0, IF(getUnitEffort =0,1,getUnitEffort) * CatTemplate[[#This Row],[Year8]])</f>
        <v>0</v>
      </c>
      <c r="BU228" s="29">
        <f>IF(AND(ISBLANK(CatTemplate[[#This Row],[Eq. unit cost]]),ISBLANK(CatTemplate[[#This Row],[Cons. unit cost]]),ISBLANK(CatTemplate[[#This Row],[Oth. unit cost]])), 0, IF(getUnitEffort =0,1,getUnitEffort) * CatTemplate[[#This Row],[Year9]])</f>
        <v>0</v>
      </c>
      <c r="BV228" s="29">
        <f>IF(AND(ISBLANK(CatTemplate[[#This Row],[Eq. unit cost]]),ISBLANK(CatTemplate[[#This Row],[Cons. unit cost]]),ISBLANK(CatTemplate[[#This Row],[Oth. unit cost]])), 0, IF(getUnitEffort =0,1,getUnitEffort) * CatTemplate[[#This Row],[Year10]])</f>
        <v>0</v>
      </c>
      <c r="BW228" s="29">
        <f>IF(AND(ISBLANK(CatTemplate[[#This Row],[Eq. unit cost]]),ISBLANK(CatTemplate[[#This Row],[Cons. unit cost]]),ISBLANK(CatTemplate[[#This Row],[Oth. unit cost]])), 0, IF(getUnitEffort =0,1,getUnitEffort) * CatTemplate[[#This Row],[Year11]])</f>
        <v>0</v>
      </c>
      <c r="BX228" s="29">
        <f>IF(AND(ISBLANK(CatTemplate[[#This Row],[Eq. unit cost]]),ISBLANK(CatTemplate[[#This Row],[Cons. unit cost]]),ISBLANK(CatTemplate[[#This Row],[Oth. unit cost]])), 0, IF(getUnitEffort =0,1,getUnitEffort) * CatTemplate[[#This Row],[Year12]])</f>
        <v>0</v>
      </c>
      <c r="BY228" s="29">
        <f>IF(AND(ISBLANK(CatTemplate[[#This Row],[Eq. unit cost]]),ISBLANK(CatTemplate[[#This Row],[Cons. unit cost]]),ISBLANK(CatTemplate[[#This Row],[Oth. unit cost]])), 0, IF(getUnitEffort =0,1,getUnitEffort) * CatTemplate[[#This Row],[Year13]])</f>
        <v>0</v>
      </c>
      <c r="BZ228" s="29">
        <f>IF(AND(ISBLANK(CatTemplate[[#This Row],[Eq. unit cost]]),ISBLANK(CatTemplate[[#This Row],[Cons. unit cost]]),ISBLANK(CatTemplate[[#This Row],[Oth. unit cost]])), 0, IF(getUnitEffort =0,1,getUnitEffort) * CatTemplate[[#This Row],[Year14]])</f>
        <v>0</v>
      </c>
      <c r="CA228" s="29">
        <f>IF(AND(ISBLANK(CatTemplate[[#This Row],[Eq. unit cost]]),ISBLANK(CatTemplate[[#This Row],[Cons. unit cost]]),ISBLANK(CatTemplate[[#This Row],[Oth. unit cost]])), 0, IF(getUnitEffort =0,1,getUnitEffort) * CatTemplate[[#This Row],[Year15]])</f>
        <v>0</v>
      </c>
      <c r="CB228" s="29">
        <f>IF(AND(ISBLANK(CatTemplate[[#This Row],[Eq. unit cost]]),ISBLANK(CatTemplate[[#This Row],[Cons. unit cost]]),ISBLANK(CatTemplate[[#This Row],[Oth. unit cost]])), 0, IF(getUnitEffort =0,1,getUnitEffort) * CatTemplate[[#This Row],[Year16]])</f>
        <v>0</v>
      </c>
      <c r="CC228" s="29">
        <f>IF(AND(ISBLANK(CatTemplate[[#This Row],[Eq. unit cost]]),ISBLANK(CatTemplate[[#This Row],[Cons. unit cost]]),ISBLANK(CatTemplate[[#This Row],[Oth. unit cost]])), 0, IF(getUnitEffort =0,1,getUnitEffort) * CatTemplate[[#This Row],[Year17]])</f>
        <v>0</v>
      </c>
      <c r="CD228" s="29">
        <f>IF(AND(ISBLANK(CatTemplate[[#This Row],[Eq. unit cost]]),ISBLANK(CatTemplate[[#This Row],[Cons. unit cost]]),ISBLANK(CatTemplate[[#This Row],[Oth. unit cost]])), 0, IF(getUnitEffort =0,1,getUnitEffort) * CatTemplate[[#This Row],[Year18]])</f>
        <v>0</v>
      </c>
      <c r="CE228" s="29">
        <f>IF(AND(ISBLANK(CatTemplate[[#This Row],[Eq. unit cost]]),ISBLANK(CatTemplate[[#This Row],[Cons. unit cost]]),ISBLANK(CatTemplate[[#This Row],[Oth. unit cost]])), 0, IF(getUnitEffort =0,1,getUnitEffort) * CatTemplate[[#This Row],[Year19]])</f>
        <v>0</v>
      </c>
      <c r="CF228" s="29">
        <f>IF(AND(ISBLANK(CatTemplate[[#This Row],[Eq. unit cost]]),ISBLANK(CatTemplate[[#This Row],[Cons. unit cost]]),ISBLANK(CatTemplate[[#This Row],[Oth. unit cost]])), 0, IF(getUnitEffort =0,1,getUnitEffort) * CatTemplate[[#This Row],[Year20]])</f>
        <v>0</v>
      </c>
      <c r="CG228" s="45">
        <f>SUM(CatTemplate[[#This Row],[Q1]:[Q20]])</f>
        <v>0</v>
      </c>
      <c r="CH228" s="29">
        <f>IF(ISBLANK(CatTemplate[[#This Row],[St. unit effort]]),0,(CatTemplate[[#This Row],[St. unit effort]] * CatTemplate[[#This Row],[Year1]]))</f>
        <v>0</v>
      </c>
      <c r="CI228" s="29">
        <f>IF(ISBLANK(CatTemplate[[#This Row],[St. unit effort]]),0,(CatTemplate[[#This Row],[St. unit effort]] * CatTemplate[[#This Row],[Year2]]))</f>
        <v>0</v>
      </c>
      <c r="CJ228" s="29">
        <f>IF(ISBLANK(CatTemplate[[#This Row],[St. unit effort]]),0,(CatTemplate[[#This Row],[St. unit effort]] * CatTemplate[[#This Row],[Year3]]))</f>
        <v>0</v>
      </c>
      <c r="CK228" s="29">
        <f>IF(ISBLANK(CatTemplate[[#This Row],[St. unit effort]]),0,(CatTemplate[[#This Row],[St. unit effort]] * CatTemplate[[#This Row],[Year4]]))</f>
        <v>0</v>
      </c>
      <c r="CL228" s="29">
        <f>IF(ISBLANK(CatTemplate[[#This Row],[St. unit effort]]),0,(CatTemplate[[#This Row],[St. unit effort]] * CatTemplate[[#This Row],[Year5]]))</f>
        <v>0</v>
      </c>
      <c r="CM228" s="29">
        <f>IF(ISBLANK(CatTemplate[[#This Row],[St. unit effort]]),0,(CatTemplate[[#This Row],[St. unit effort]] * CatTemplate[[#This Row],[Year6]]))</f>
        <v>0</v>
      </c>
      <c r="CN228" s="29">
        <f>IF(ISBLANK(CatTemplate[[#This Row],[St. unit effort]]),0,(CatTemplate[[#This Row],[St. unit effort]] * CatTemplate[[#This Row],[Year7]]))</f>
        <v>0</v>
      </c>
      <c r="CO228" s="29">
        <f>IF(ISBLANK(CatTemplate[[#This Row],[St. unit effort]]),0,(CatTemplate[[#This Row],[St. unit effort]] * CatTemplate[[#This Row],[Year8]]))</f>
        <v>0</v>
      </c>
      <c r="CP228" s="29">
        <f>IF(ISBLANK(CatTemplate[[#This Row],[St. unit effort]]),0,(CatTemplate[[#This Row],[St. unit effort]] * CatTemplate[[#This Row],[Year9]]))</f>
        <v>0</v>
      </c>
      <c r="CQ228" s="29">
        <f>IF(ISBLANK(CatTemplate[[#This Row],[St. unit effort]]),0,(CatTemplate[[#This Row],[St. unit effort]] * CatTemplate[[#This Row],[Year10]]))</f>
        <v>0</v>
      </c>
      <c r="CR228" s="29">
        <f>IF(ISBLANK(CatTemplate[[#This Row],[St. unit effort]]),0,(CatTemplate[[#This Row],[St. unit effort]] * CatTemplate[[#This Row],[Year11]]))</f>
        <v>0</v>
      </c>
      <c r="CS228" s="29">
        <f>IF(ISBLANK(CatTemplate[[#This Row],[St. unit effort]]),0,(CatTemplate[[#This Row],[St. unit effort]] * CatTemplate[[#This Row],[Year12]]))</f>
        <v>0</v>
      </c>
      <c r="CT228" s="29">
        <f>IF(ISBLANK(CatTemplate[[#This Row],[St. unit effort]]),0,(CatTemplate[[#This Row],[St. unit effort]] * CatTemplate[[#This Row],[Year13]]))</f>
        <v>0</v>
      </c>
      <c r="CU228" s="29">
        <f>IF(ISBLANK(CatTemplate[[#This Row],[St. unit effort]]),0,(CatTemplate[[#This Row],[St. unit effort]] * CatTemplate[[#This Row],[Year14]]))</f>
        <v>0</v>
      </c>
      <c r="CV228" s="29">
        <f>IF(ISBLANK(CatTemplate[[#This Row],[St. unit effort]]),0,(CatTemplate[[#This Row],[St. unit effort]] * CatTemplate[[#This Row],[Year15]]))</f>
        <v>0</v>
      </c>
      <c r="CW228" s="29">
        <f>IF(ISBLANK(CatTemplate[[#This Row],[St. unit effort]]),0,(CatTemplate[[#This Row],[St. unit effort]] * CatTemplate[[#This Row],[Year16]]))</f>
        <v>0</v>
      </c>
      <c r="CX228" s="29">
        <f>IF(ISBLANK(CatTemplate[[#This Row],[St. unit effort]]),0,(CatTemplate[[#This Row],[St. unit effort]] * CatTemplate[[#This Row],[Year17]]))</f>
        <v>0</v>
      </c>
      <c r="CY228" s="29">
        <f>IF(ISBLANK(CatTemplate[[#This Row],[St. unit effort]]),0,(CatTemplate[[#This Row],[St. unit effort]] * CatTemplate[[#This Row],[Year18]]))</f>
        <v>0</v>
      </c>
      <c r="CZ228" s="29">
        <f>IF(ISBLANK(CatTemplate[[#This Row],[St. unit effort]]),0,(CatTemplate[[#This Row],[St. unit effort]] * CatTemplate[[#This Row],[Year19]]))</f>
        <v>0</v>
      </c>
      <c r="DA228" s="29">
        <f>IF(ISBLANK(CatTemplate[[#This Row],[St. unit effort]]),0,(CatTemplate[[#This Row],[St. unit effort]] * CatTemplate[[#This Row],[Year20]]))</f>
        <v>0</v>
      </c>
      <c r="DB228" s="57">
        <f>IF(ISBLANK(CatTemplate[[#This Row],[St. unit effort]]),0,(CatTemplate[[#This Row],[St. unit effort]] * CatTemplate[[#This Row],[Year1]])*8/ParRatePM)</f>
        <v>0</v>
      </c>
      <c r="DC228" s="57">
        <f>IF(ISBLANK(CatTemplate[[#This Row],[St. unit effort]]),0,(CatTemplate[[#This Row],[St. unit effort]] * CatTemplate[[#This Row],[Year2]])*8/ParRatePM)</f>
        <v>0</v>
      </c>
      <c r="DD228" s="57">
        <f>IF(ISBLANK(CatTemplate[[#This Row],[St. unit effort]]),0,(CatTemplate[[#This Row],[St. unit effort]] * CatTemplate[[#This Row],[Year3]])*8/ParRatePM)</f>
        <v>0</v>
      </c>
      <c r="DE228" s="57">
        <f>IF(ISBLANK(CatTemplate[[#This Row],[St. unit effort]]),0,(CatTemplate[[#This Row],[St. unit effort]] * CatTemplate[[#This Row],[Year4]])*8/ParRatePM)</f>
        <v>0</v>
      </c>
      <c r="DF228" s="57">
        <f>IF(ISBLANK(CatTemplate[[#This Row],[St. unit effort]]),0,(CatTemplate[[#This Row],[St. unit effort]] * CatTemplate[[#This Row],[Year5]])*8/ParRatePM)</f>
        <v>0</v>
      </c>
      <c r="DG228" s="57">
        <f>IF(ISBLANK(CatTemplate[[#This Row],[St. unit effort]]),0,(CatTemplate[[#This Row],[St. unit effort]] * CatTemplate[[#This Row],[Year6]])*8/ParRatePM)</f>
        <v>0</v>
      </c>
      <c r="DH228" s="57">
        <f>IF(ISBLANK(CatTemplate[[#This Row],[St. unit effort]]),0,(CatTemplate[[#This Row],[St. unit effort]] * CatTemplate[[#This Row],[Year7]])*8/ParRatePM)</f>
        <v>0</v>
      </c>
      <c r="DI228" s="57">
        <f>IF(ISBLANK(CatTemplate[[#This Row],[St. unit effort]]),0,(CatTemplate[[#This Row],[St. unit effort]] * CatTemplate[[#This Row],[Year8]])*8/ParRatePM)</f>
        <v>0</v>
      </c>
      <c r="DJ228" s="57">
        <f>IF(ISBLANK(CatTemplate[[#This Row],[St. unit effort]]),0,(CatTemplate[[#This Row],[St. unit effort]] * CatTemplate[[#This Row],[Year9]])*8/ParRatePM)</f>
        <v>0</v>
      </c>
      <c r="DK228" s="57">
        <f>IF(ISBLANK(CatTemplate[[#This Row],[St. unit effort]]),0,(CatTemplate[[#This Row],[St. unit effort]] * CatTemplate[[#This Row],[Year10]])*8/ParRatePM)</f>
        <v>0</v>
      </c>
      <c r="DL228" s="57">
        <f>IF(ISBLANK(CatTemplate[[#This Row],[St. unit effort]]),0,(CatTemplate[[#This Row],[St. unit effort]] * CatTemplate[[#This Row],[Year11]])*8/ParRatePM)</f>
        <v>0</v>
      </c>
      <c r="DM228" s="57">
        <f>IF(ISBLANK(CatTemplate[[#This Row],[St. unit effort]]),0,(CatTemplate[[#This Row],[St. unit effort]] * CatTemplate[[#This Row],[Year12]])*8/ParRatePM)</f>
        <v>0</v>
      </c>
      <c r="DN228" s="57">
        <f>IF(ISBLANK(CatTemplate[[#This Row],[St. unit effort]]),0,(CatTemplate[[#This Row],[St. unit effort]] * CatTemplate[[#This Row],[Year13]])*8/ParRatePM)</f>
        <v>0</v>
      </c>
      <c r="DO228" s="57">
        <f>IF(ISBLANK(CatTemplate[[#This Row],[St. unit effort]]),0,(CatTemplate[[#This Row],[St. unit effort]] * CatTemplate[[#This Row],[Year14]])*8/ParRatePM)</f>
        <v>0</v>
      </c>
      <c r="DP228" s="57">
        <f>IF(ISBLANK(CatTemplate[[#This Row],[St. unit effort]]),0,(CatTemplate[[#This Row],[St. unit effort]] * CatTemplate[[#This Row],[Year15]])*8/ParRatePM)</f>
        <v>0</v>
      </c>
      <c r="DQ228" s="57">
        <f>IF(ISBLANK(CatTemplate[[#This Row],[St. unit effort]]),0,(CatTemplate[[#This Row],[St. unit effort]] * CatTemplate[[#This Row],[Year16]])*8/ParRatePM)</f>
        <v>0</v>
      </c>
      <c r="DR228" s="57">
        <f>IF(ISBLANK(CatTemplate[[#This Row],[St. unit effort]]),0,(CatTemplate[[#This Row],[St. unit effort]] * CatTemplate[[#This Row],[Year17]])*8/ParRatePM)</f>
        <v>0</v>
      </c>
      <c r="DS228" s="57">
        <f>IF(ISBLANK(CatTemplate[[#This Row],[St. unit effort]]),0,(CatTemplate[[#This Row],[St. unit effort]] * CatTemplate[[#This Row],[Year18]])*8/ParRatePM)</f>
        <v>0</v>
      </c>
      <c r="DT228" s="57">
        <f>IF(ISBLANK(CatTemplate[[#This Row],[St. unit effort]]),0,(CatTemplate[[#This Row],[St. unit effort]] * CatTemplate[[#This Row],[Year19]])*8/ParRatePM)</f>
        <v>0</v>
      </c>
      <c r="DU228" s="57">
        <f>IF(ISBLANK(CatTemplate[[#This Row],[St. unit effort]]),0,(CatTemplate[[#This Row],[St. unit effort]] * CatTemplate[[#This Row],[Year20]])*8/ParRatePM)</f>
        <v>0</v>
      </c>
      <c r="DV228" s="54">
        <f>SUM(CatTemplate[[#This Row],[PM1]:[PM20]])</f>
        <v>0</v>
      </c>
      <c r="DW228" s="56">
        <f t="shared" si="79"/>
        <v>0</v>
      </c>
      <c r="DX228" s="56">
        <f t="shared" si="79"/>
        <v>0</v>
      </c>
      <c r="DY228" s="56">
        <f t="shared" si="79"/>
        <v>0</v>
      </c>
      <c r="DZ228" s="56">
        <f t="shared" si="79"/>
        <v>0</v>
      </c>
      <c r="EA228" s="56">
        <f t="shared" si="79"/>
        <v>0</v>
      </c>
      <c r="EB228" s="56">
        <f t="shared" si="79"/>
        <v>0</v>
      </c>
      <c r="EC228" s="56">
        <f t="shared" si="79"/>
        <v>0</v>
      </c>
      <c r="ED228" s="56">
        <f t="shared" si="79"/>
        <v>0</v>
      </c>
      <c r="EE228" s="56">
        <f t="shared" si="79"/>
        <v>0</v>
      </c>
      <c r="EF228" s="56">
        <f t="shared" si="79"/>
        <v>0</v>
      </c>
      <c r="EG228" s="56">
        <f t="shared" si="79"/>
        <v>0</v>
      </c>
      <c r="EH228" s="56">
        <f t="shared" si="79"/>
        <v>0</v>
      </c>
      <c r="EI228" s="56">
        <f t="shared" si="79"/>
        <v>0</v>
      </c>
      <c r="EJ228" s="56">
        <f t="shared" si="79"/>
        <v>0</v>
      </c>
      <c r="EK228" s="56">
        <f t="shared" si="79"/>
        <v>0</v>
      </c>
      <c r="EL228" s="56">
        <f t="shared" si="79"/>
        <v>0</v>
      </c>
      <c r="EM228" s="56">
        <f t="shared" si="77"/>
        <v>0</v>
      </c>
      <c r="EN228" s="56">
        <f t="shared" si="77"/>
        <v>0</v>
      </c>
      <c r="EO228" s="56">
        <f t="shared" si="77"/>
        <v>0</v>
      </c>
      <c r="EP228" s="56">
        <f t="shared" si="77"/>
        <v>0</v>
      </c>
      <c r="EQ228" s="30">
        <f>CatTemplate[[#This Row],[Eq. unit cost]] * CatTemplate[[#This Row],[Eq. quantity]]</f>
        <v>0.40238974358974361</v>
      </c>
      <c r="ER228" s="30">
        <f>CatTemplate[[#This Row],[Cons. unit cost]] *CatTemplate[[#This Row],[Cons. quantity]]</f>
        <v>9.415702624999998</v>
      </c>
      <c r="ES228" s="30">
        <f>CatTemplate[[#This Row],[Oth. unit cost]] *CatTemplate[[#This Row],[Oth. quantity]]</f>
        <v>0</v>
      </c>
      <c r="ET228" s="55">
        <f>SUM(CatTemplate[[#This Row],[CO1]:[CO20]])</f>
        <v>0</v>
      </c>
      <c r="EU228" s="56">
        <f t="shared" si="80"/>
        <v>0</v>
      </c>
      <c r="EV228" s="56">
        <f t="shared" si="80"/>
        <v>0</v>
      </c>
      <c r="EW228" s="56">
        <f t="shared" si="80"/>
        <v>0</v>
      </c>
      <c r="EX228" s="56">
        <f t="shared" si="80"/>
        <v>0</v>
      </c>
      <c r="EY228" s="56">
        <f t="shared" si="80"/>
        <v>0</v>
      </c>
      <c r="EZ228" s="56">
        <f t="shared" si="80"/>
        <v>0</v>
      </c>
      <c r="FA228" s="56">
        <f t="shared" si="80"/>
        <v>0</v>
      </c>
      <c r="FB228" s="56">
        <f t="shared" si="80"/>
        <v>0</v>
      </c>
      <c r="FC228" s="56">
        <f t="shared" si="80"/>
        <v>0</v>
      </c>
      <c r="FD228" s="56">
        <f t="shared" si="80"/>
        <v>0</v>
      </c>
      <c r="FE228" s="56">
        <f t="shared" si="80"/>
        <v>0</v>
      </c>
      <c r="FF228" s="56">
        <f t="shared" si="80"/>
        <v>0</v>
      </c>
      <c r="FG228" s="56">
        <f t="shared" si="80"/>
        <v>0</v>
      </c>
      <c r="FH228" s="56">
        <f t="shared" si="80"/>
        <v>0</v>
      </c>
      <c r="FI228" s="56">
        <f t="shared" si="80"/>
        <v>0</v>
      </c>
      <c r="FJ228" s="56">
        <f t="shared" si="80"/>
        <v>0</v>
      </c>
      <c r="FK228" s="56">
        <f t="shared" si="78"/>
        <v>0</v>
      </c>
      <c r="FL228" s="56">
        <f t="shared" si="78"/>
        <v>0</v>
      </c>
      <c r="FM228" s="56">
        <f t="shared" si="78"/>
        <v>0</v>
      </c>
      <c r="FN228" s="56">
        <f t="shared" si="78"/>
        <v>0</v>
      </c>
      <c r="FO228" s="58">
        <f>SUM(CatTemplate[[#This Row],[CS1]:[CS20]])</f>
        <v>0</v>
      </c>
      <c r="FP228" s="59">
        <f>CatTemplate[[#This Row],[Total Oth. cost]]+CatTemplate[[#This Row],[Total St. Cost]]</f>
        <v>0</v>
      </c>
      <c r="FQ228" s="33" t="e">
        <f t="shared" si="71"/>
        <v>#VALUE!</v>
      </c>
      <c r="FR228" s="33" t="e">
        <f t="shared" si="72"/>
        <v>#VALUE!</v>
      </c>
      <c r="FS228" s="30" t="e">
        <f>(CatTemplate[[#This Row],[CO1]] + CatTemplate[[#This Row],[CS1]]) * (1 + getRateOHFinal) * getRateMarkupFinal</f>
        <v>#VALUE!</v>
      </c>
      <c r="FT228" s="30" t="e">
        <f>(CatTemplate[[#This Row],[CO2]] + CatTemplate[[#This Row],[CS2]]) * (1 + getRateOHFinal) * getRateMarkupFinal</f>
        <v>#VALUE!</v>
      </c>
      <c r="FU228" s="30" t="e">
        <f>(CatTemplate[[#This Row],[CO3]] + CatTemplate[[#This Row],[CS3]]) * (1 + getRateOHFinal) * getRateMarkupFinal</f>
        <v>#VALUE!</v>
      </c>
      <c r="FV228" s="30" t="e">
        <f>(CatTemplate[[#This Row],[CO4]] + CatTemplate[[#This Row],[CS4]]) * (1 + getRateOHFinal) * getRateMarkupFinal</f>
        <v>#VALUE!</v>
      </c>
      <c r="FW228" s="30" t="e">
        <f>(CatTemplate[[#This Row],[CO5]] + CatTemplate[[#This Row],[CS5]]) * (1 + getRateOHFinal) * getRateMarkupFinal</f>
        <v>#VALUE!</v>
      </c>
      <c r="FX228" s="30" t="e">
        <f>(CatTemplate[[#This Row],[CO6]] + CatTemplate[[#This Row],[CS6]]) * (1 + getRateOHFinal) * getRateMarkupFinal</f>
        <v>#VALUE!</v>
      </c>
      <c r="FY228" s="30" t="e">
        <f>(CatTemplate[[#This Row],[CO7]] + CatTemplate[[#This Row],[CS7]]) * (1 + getRateOHFinal) * getRateMarkupFinal</f>
        <v>#VALUE!</v>
      </c>
      <c r="FZ228" s="30" t="e">
        <f>(CatTemplate[[#This Row],[CO8]] + CatTemplate[[#This Row],[CS8]]) * (1 + getRateOHFinal) * getRateMarkupFinal</f>
        <v>#VALUE!</v>
      </c>
      <c r="GA228" s="30" t="e">
        <f>(CatTemplate[[#This Row],[CO9]] + CatTemplate[[#This Row],[CS9]]) * (1 + getRateOHFinal) * getRateMarkupFinal</f>
        <v>#VALUE!</v>
      </c>
      <c r="GB228" s="30" t="e">
        <f>(CatTemplate[[#This Row],[CO10]] + CatTemplate[[#This Row],[CS10]]) * (1 + getRateOHFinal) * getRateMarkupFinal</f>
        <v>#VALUE!</v>
      </c>
      <c r="GC228" s="30" t="e">
        <f>(CatTemplate[[#This Row],[CO11]] + CatTemplate[[#This Row],[CS11]]) * (1 + getRateOHFinal) * getRateMarkupFinal</f>
        <v>#VALUE!</v>
      </c>
      <c r="GD228" s="30" t="e">
        <f>(CatTemplate[[#This Row],[CO12]] + CatTemplate[[#This Row],[CS12]]) * (1 + getRateOHFinal) * getRateMarkupFinal</f>
        <v>#VALUE!</v>
      </c>
      <c r="GE228" s="30" t="e">
        <f>(CatTemplate[[#This Row],[CO13]] + CatTemplate[[#This Row],[CS13]]) * (1 + getRateOHFinal) * getRateMarkupFinal</f>
        <v>#VALUE!</v>
      </c>
      <c r="GF228" s="30" t="e">
        <f>(CatTemplate[[#This Row],[CO14]] + CatTemplate[[#This Row],[CS14]]) * (1 + getRateOHFinal) * getRateMarkupFinal</f>
        <v>#VALUE!</v>
      </c>
      <c r="GG228" s="30" t="e">
        <f>(CatTemplate[[#This Row],[CO15]] + CatTemplate[[#This Row],[CS15]]) * (1 + getRateOHFinal) * getRateMarkupFinal</f>
        <v>#VALUE!</v>
      </c>
      <c r="GH228" s="30" t="e">
        <f>(CatTemplate[[#This Row],[CO16]] + CatTemplate[[#This Row],[CS16]]) * (1 + getRateOHFinal) * getRateMarkupFinal</f>
        <v>#VALUE!</v>
      </c>
      <c r="GI228" s="30" t="e">
        <f>(CatTemplate[[#This Row],[CO17]] + CatTemplate[[#This Row],[CS17]]) * (1 + getRateOHFinal) * getRateMarkupFinal</f>
        <v>#VALUE!</v>
      </c>
      <c r="GJ228" s="30" t="e">
        <f>(CatTemplate[[#This Row],[CO18]] + CatTemplate[[#This Row],[CS18]]) * (1 + getRateOHFinal) * getRateMarkupFinal</f>
        <v>#VALUE!</v>
      </c>
      <c r="GK228" s="30" t="e">
        <f>(CatTemplate[[#This Row],[CO19]] + CatTemplate[[#This Row],[CS19]]) * (1 + getRateOHFinal) * getRateMarkupFinal</f>
        <v>#VALUE!</v>
      </c>
      <c r="GL228" s="30" t="e">
        <f>(CatTemplate[[#This Row],[CO20]] + CatTemplate[[#This Row],[CS20]]) * (1 + getRateOHFinal) * getRateMarkupFinal</f>
        <v>#VALUE!</v>
      </c>
      <c r="GM228" s="30" t="e">
        <f t="shared" si="73"/>
        <v>#VALUE!</v>
      </c>
      <c r="GN228" s="30" t="e">
        <f t="shared" si="74"/>
        <v>#VALUE!</v>
      </c>
      <c r="GO228" s="30" t="e">
        <f t="shared" si="75"/>
        <v>#VALUE!</v>
      </c>
      <c r="GP228" s="30" t="e">
        <f t="shared" si="76"/>
        <v>#VALUE!</v>
      </c>
      <c r="GQ228" s="30" t="e">
        <f>(CatTemplate[[#This Row],[CO1]]+CatTemplate[[#This Row],[CS1]]) * (1+ getRateOHFinal) * (1 + getRateMarkupFinal)</f>
        <v>#VALUE!</v>
      </c>
      <c r="GR228" s="30" t="e">
        <f>(CatTemplate[[#This Row],[CO2]]+CatTemplate[[#This Row],[CS2]]) * (1+ getRateOHFinal) * (1 + getRateMarkupFinal)</f>
        <v>#VALUE!</v>
      </c>
      <c r="GS228" s="30" t="e">
        <f>(CatTemplate[[#This Row],[CO3]]+CatTemplate[[#This Row],[CS3]]) * (1+ getRateOHFinal) * (1 + getRateMarkupFinal)</f>
        <v>#VALUE!</v>
      </c>
      <c r="GT228" s="30" t="e">
        <f>(CatTemplate[[#This Row],[CO4]]+CatTemplate[[#This Row],[CS4]]) * (1+ getRateOHFinal) * (1 + getRateMarkupFinal)</f>
        <v>#VALUE!</v>
      </c>
      <c r="GU228" s="30" t="e">
        <f>(CatTemplate[[#This Row],[CO5]]+CatTemplate[[#This Row],[CS5]]) * (1+ getRateOHFinal) * (1 + getRateMarkupFinal)</f>
        <v>#VALUE!</v>
      </c>
      <c r="GV228" s="30" t="e">
        <f>(CatTemplate[[#This Row],[CO6]]+CatTemplate[[#This Row],[CS6]]) * (1+ getRateOHFinal) * (1 + getRateMarkupFinal)</f>
        <v>#VALUE!</v>
      </c>
      <c r="GW228" s="30" t="e">
        <f>(CatTemplate[[#This Row],[CO7]]+CatTemplate[[#This Row],[CS7]]) * (1+ getRateOHFinal) * (1 + getRateMarkupFinal)</f>
        <v>#VALUE!</v>
      </c>
      <c r="GX228" s="30" t="e">
        <f>(CatTemplate[[#This Row],[CO8]]+CatTemplate[[#This Row],[CS8]]) * (1+ getRateOHFinal) * (1 + getRateMarkupFinal)</f>
        <v>#VALUE!</v>
      </c>
      <c r="GY228" s="30" t="e">
        <f>(CatTemplate[[#This Row],[CO9]]+CatTemplate[[#This Row],[CS9]]) * (1+ getRateOHFinal) * (1 + getRateMarkupFinal)</f>
        <v>#VALUE!</v>
      </c>
      <c r="GZ228" s="30" t="e">
        <f>(CatTemplate[[#This Row],[CO10]]+CatTemplate[[#This Row],[CS10]]) * (1+ getRateOHFinal) * (1 + getRateMarkupFinal)</f>
        <v>#VALUE!</v>
      </c>
      <c r="HA228" s="30" t="e">
        <f>(CatTemplate[[#This Row],[CO11]]+CatTemplate[[#This Row],[CS11]]) * (1+ getRateOHFinal) * (1 + getRateMarkupFinal)</f>
        <v>#VALUE!</v>
      </c>
      <c r="HB228" s="30" t="e">
        <f>(CatTemplate[[#This Row],[CO12]]+CatTemplate[[#This Row],[CS12]]) * (1+ getRateOHFinal) * (1 + getRateMarkupFinal)</f>
        <v>#VALUE!</v>
      </c>
      <c r="HC228" s="30" t="e">
        <f>(CatTemplate[[#This Row],[CO13]]+CatTemplate[[#This Row],[CS13]]) * (1+ getRateOHFinal) * (1 + getRateMarkupFinal)</f>
        <v>#VALUE!</v>
      </c>
      <c r="HD228" s="30" t="e">
        <f>(CatTemplate[[#This Row],[CO14]]+CatTemplate[[#This Row],[CS14]]) * (1+ getRateOHFinal) * (1 + getRateMarkupFinal)</f>
        <v>#VALUE!</v>
      </c>
      <c r="HE228" s="30" t="e">
        <f>(CatTemplate[[#This Row],[CO15]]+CatTemplate[[#This Row],[CS15]]) * (1+ getRateOHFinal) * (1 + getRateMarkupFinal)</f>
        <v>#VALUE!</v>
      </c>
      <c r="HF228" s="30" t="e">
        <f>(CatTemplate[[#This Row],[CO16]]+CatTemplate[[#This Row],[CS16]]) * (1+ getRateOHFinal) * (1 + getRateMarkupFinal)</f>
        <v>#VALUE!</v>
      </c>
      <c r="HG228" s="30" t="e">
        <f>(CatTemplate[[#This Row],[CO17]]+CatTemplate[[#This Row],[CS17]]) * (1+ getRateOHFinal) * (1 + getRateMarkupFinal)</f>
        <v>#VALUE!</v>
      </c>
      <c r="HH228" s="30" t="e">
        <f>(CatTemplate[[#This Row],[CO18]]+CatTemplate[[#This Row],[CS18]]) * (1+ getRateOHFinal) * (1 + getRateMarkupFinal)</f>
        <v>#VALUE!</v>
      </c>
      <c r="HI228" s="30" t="e">
        <f>(CatTemplate[[#This Row],[CO19]]+CatTemplate[[#This Row],[CS19]]) * (1+ getRateOHFinal) * (1 + getRateMarkupFinal)</f>
        <v>#VALUE!</v>
      </c>
      <c r="HJ228" s="30" t="e">
        <f>(CatTemplate[[#This Row],[CO20]]+CatTemplate[[#This Row],[CS20]]) * (1+ getRateOHFinal) * (1 + getRateMarkupFinal)</f>
        <v>#VALUE!</v>
      </c>
      <c r="HK228" s="39" t="e">
        <f>CatTemplate[[#This Row],[Total cost]]+CatTemplate[[#This Row],[OH Amount]]+CatTemplate[[#This Row],[Markup]]</f>
        <v>#VALUE!</v>
      </c>
      <c r="HL228" s="63">
        <f>IF(CatTemplate[[#This Row],[Units]]="Days",CatTemplate[[#This Row],[Project quantity]]*CatTemplate[[#This Row],[St. unit effort]],CatTemplate[[#This Row],[Project quantity]])</f>
        <v>0</v>
      </c>
      <c r="HM228" s="287">
        <f>IFERROR(CatTemplate[[#This Row],[Total Price]]/(CatTemplate[[#This Row],[Final Quantity]]),0)</f>
        <v>0</v>
      </c>
      <c r="HN228" s="261"/>
    </row>
    <row r="229" spans="2:222" ht="25.5" x14ac:dyDescent="0.2">
      <c r="B229" s="9" t="s">
        <v>84</v>
      </c>
      <c r="C229" s="23">
        <v>6</v>
      </c>
      <c r="D229" s="10" t="s">
        <v>179</v>
      </c>
      <c r="E229" s="25">
        <v>1</v>
      </c>
      <c r="F229" s="19" t="s">
        <v>103</v>
      </c>
      <c r="G229" s="27">
        <v>18</v>
      </c>
      <c r="H229" s="19" t="s">
        <v>504</v>
      </c>
      <c r="I229" s="19"/>
      <c r="J229" s="16" t="s">
        <v>254</v>
      </c>
      <c r="K229" s="16"/>
      <c r="L229" s="16" t="s">
        <v>489</v>
      </c>
      <c r="M229" s="16" t="s">
        <v>207</v>
      </c>
      <c r="N229" s="16" t="s">
        <v>858</v>
      </c>
      <c r="O229" s="320"/>
      <c r="P229" s="71"/>
      <c r="Q229" s="108"/>
      <c r="R229" s="73"/>
      <c r="S229" s="97"/>
      <c r="T229" s="100">
        <f>getEqUnitCost</f>
        <v>0.82802884615384609</v>
      </c>
      <c r="U229" s="73">
        <f>getEqUnitEffort</f>
        <v>1</v>
      </c>
      <c r="V229" s="101">
        <f>getEqQuantity</f>
        <v>1</v>
      </c>
      <c r="W229" s="320"/>
      <c r="X229" s="100">
        <f>getConsUnitCost</f>
        <v>25.871630499999998</v>
      </c>
      <c r="Y229" s="73">
        <f>getConsUnitEffort</f>
        <v>1</v>
      </c>
      <c r="Z229" s="14">
        <f>getConsQuantity</f>
        <v>1</v>
      </c>
      <c r="AA229" s="320"/>
      <c r="AB229" s="72"/>
      <c r="AC229" s="112"/>
      <c r="AD229" s="14">
        <f>getOthQuantity</f>
        <v>0</v>
      </c>
      <c r="AE229" s="320"/>
      <c r="AF229" s="28" t="str">
        <f>IF(ISBLANK(CatTemplate[[#This Row],[Resource type]]),"",CatTemplate[[#This Row],[Resource type]])</f>
        <v>BioRef Operator</v>
      </c>
      <c r="AG229" s="242">
        <f>getStaffUnitCost</f>
        <v>402.98497611162429</v>
      </c>
      <c r="AH229" s="113">
        <f>getStaffUnitEffort</f>
        <v>8.2812499999999997E-2</v>
      </c>
      <c r="AI229" s="40">
        <f>getStaffQuantity</f>
        <v>0</v>
      </c>
      <c r="AJ229" s="41">
        <f>CatTemplate[[#This Row],[St. quantity]]*8/ParRatePM</f>
        <v>0</v>
      </c>
      <c r="AK229" s="320"/>
      <c r="AL229" s="53" t="str">
        <f>CatTemplate[[#This Row],[Item type]]</f>
        <v>Samples</v>
      </c>
      <c r="AM229" s="12">
        <f>SUM(CatTemplate[[#This Row],[Year1]:[Year20]])</f>
        <v>0</v>
      </c>
      <c r="AN229" s="52"/>
      <c r="AO229" s="52"/>
      <c r="AP229" s="52"/>
      <c r="AQ229" s="8"/>
      <c r="AR229" s="8"/>
      <c r="AS229" s="8"/>
      <c r="AT229" s="8"/>
      <c r="AU229" s="8"/>
      <c r="AV229" s="8"/>
      <c r="AW229" s="8"/>
      <c r="AX229" s="8"/>
      <c r="AY229" s="8"/>
      <c r="AZ229" s="8"/>
      <c r="BA229" s="8"/>
      <c r="BB229" s="8"/>
      <c r="BC229" s="8"/>
      <c r="BD229" s="8"/>
      <c r="BE229" s="8"/>
      <c r="BF229" s="8"/>
      <c r="BG229" s="36"/>
      <c r="BH229" s="320"/>
      <c r="BI229" s="37" t="str">
        <f>getCostCategory</f>
        <v>06 Operating costs</v>
      </c>
      <c r="BJ229" s="37" t="str">
        <f>getSection</f>
        <v>06 Sample processing</v>
      </c>
      <c r="BK229" s="32" t="str">
        <f>getObject</f>
        <v>Sample processing</v>
      </c>
      <c r="BL229" s="30">
        <f>IFERROR(getUnitCost * IF(CatTemplate[[#This Row],[Cost Category Comp.]]="01 Staff costs", 1,1),0)</f>
        <v>429.68463545777814</v>
      </c>
      <c r="BM229" s="29">
        <f>IF(AND(ISBLANK(CatTemplate[[#This Row],[Eq. unit cost]]),ISBLANK(CatTemplate[[#This Row],[Cons. unit cost]]),ISBLANK(CatTemplate[[#This Row],[Oth. unit cost]])), 0, IF(getUnitEffort =0,1,getUnitEffort) * CatTemplate[[#This Row],[Year1]])</f>
        <v>0</v>
      </c>
      <c r="BN229" s="29">
        <f>IF(AND(ISBLANK(CatTemplate[[#This Row],[Eq. unit cost]]),ISBLANK(CatTemplate[[#This Row],[Cons. unit cost]]),ISBLANK(CatTemplate[[#This Row],[Oth. unit cost]])), 0, IF(getUnitEffort =0,1,getUnitEffort) * CatTemplate[[#This Row],[Year2]])</f>
        <v>0</v>
      </c>
      <c r="BO229" s="29">
        <f>IF(AND(ISBLANK(CatTemplate[[#This Row],[Eq. unit cost]]),ISBLANK(CatTemplate[[#This Row],[Cons. unit cost]]),ISBLANK(CatTemplate[[#This Row],[Oth. unit cost]])), 0, IF(getUnitEffort =0,1,getUnitEffort) * CatTemplate[[#This Row],[Year3]])</f>
        <v>0</v>
      </c>
      <c r="BP229" s="29">
        <f>IF(AND(ISBLANK(CatTemplate[[#This Row],[Eq. unit cost]]),ISBLANK(CatTemplate[[#This Row],[Cons. unit cost]]),ISBLANK(CatTemplate[[#This Row],[Oth. unit cost]])), 0, IF(getUnitEffort =0,1,getUnitEffort) * CatTemplate[[#This Row],[Year4]])</f>
        <v>0</v>
      </c>
      <c r="BQ229" s="29">
        <f>IF(AND(ISBLANK(CatTemplate[[#This Row],[Eq. unit cost]]),ISBLANK(CatTemplate[[#This Row],[Cons. unit cost]]),ISBLANK(CatTemplate[[#This Row],[Oth. unit cost]])), 0, IF(getUnitEffort =0,1,getUnitEffort) * CatTemplate[[#This Row],[Year5]])</f>
        <v>0</v>
      </c>
      <c r="BR229" s="29">
        <f>IF(AND(ISBLANK(CatTemplate[[#This Row],[Eq. unit cost]]),ISBLANK(CatTemplate[[#This Row],[Cons. unit cost]]),ISBLANK(CatTemplate[[#This Row],[Oth. unit cost]])), 0, IF(getUnitEffort =0,1,getUnitEffort) * CatTemplate[[#This Row],[Year6]])</f>
        <v>0</v>
      </c>
      <c r="BS229" s="29">
        <f>IF(AND(ISBLANK(CatTemplate[[#This Row],[Eq. unit cost]]),ISBLANK(CatTemplate[[#This Row],[Cons. unit cost]]),ISBLANK(CatTemplate[[#This Row],[Oth. unit cost]])), 0, IF(getUnitEffort =0,1,getUnitEffort) * CatTemplate[[#This Row],[Year7]])</f>
        <v>0</v>
      </c>
      <c r="BT229" s="29">
        <f>IF(AND(ISBLANK(CatTemplate[[#This Row],[Eq. unit cost]]),ISBLANK(CatTemplate[[#This Row],[Cons. unit cost]]),ISBLANK(CatTemplate[[#This Row],[Oth. unit cost]])), 0, IF(getUnitEffort =0,1,getUnitEffort) * CatTemplate[[#This Row],[Year8]])</f>
        <v>0</v>
      </c>
      <c r="BU229" s="29">
        <f>IF(AND(ISBLANK(CatTemplate[[#This Row],[Eq. unit cost]]),ISBLANK(CatTemplate[[#This Row],[Cons. unit cost]]),ISBLANK(CatTemplate[[#This Row],[Oth. unit cost]])), 0, IF(getUnitEffort =0,1,getUnitEffort) * CatTemplate[[#This Row],[Year9]])</f>
        <v>0</v>
      </c>
      <c r="BV229" s="29">
        <f>IF(AND(ISBLANK(CatTemplate[[#This Row],[Eq. unit cost]]),ISBLANK(CatTemplate[[#This Row],[Cons. unit cost]]),ISBLANK(CatTemplate[[#This Row],[Oth. unit cost]])), 0, IF(getUnitEffort =0,1,getUnitEffort) * CatTemplate[[#This Row],[Year10]])</f>
        <v>0</v>
      </c>
      <c r="BW229" s="29">
        <f>IF(AND(ISBLANK(CatTemplate[[#This Row],[Eq. unit cost]]),ISBLANK(CatTemplate[[#This Row],[Cons. unit cost]]),ISBLANK(CatTemplate[[#This Row],[Oth. unit cost]])), 0, IF(getUnitEffort =0,1,getUnitEffort) * CatTemplate[[#This Row],[Year11]])</f>
        <v>0</v>
      </c>
      <c r="BX229" s="29">
        <f>IF(AND(ISBLANK(CatTemplate[[#This Row],[Eq. unit cost]]),ISBLANK(CatTemplate[[#This Row],[Cons. unit cost]]),ISBLANK(CatTemplate[[#This Row],[Oth. unit cost]])), 0, IF(getUnitEffort =0,1,getUnitEffort) * CatTemplate[[#This Row],[Year12]])</f>
        <v>0</v>
      </c>
      <c r="BY229" s="29">
        <f>IF(AND(ISBLANK(CatTemplate[[#This Row],[Eq. unit cost]]),ISBLANK(CatTemplate[[#This Row],[Cons. unit cost]]),ISBLANK(CatTemplate[[#This Row],[Oth. unit cost]])), 0, IF(getUnitEffort =0,1,getUnitEffort) * CatTemplate[[#This Row],[Year13]])</f>
        <v>0</v>
      </c>
      <c r="BZ229" s="29">
        <f>IF(AND(ISBLANK(CatTemplate[[#This Row],[Eq. unit cost]]),ISBLANK(CatTemplate[[#This Row],[Cons. unit cost]]),ISBLANK(CatTemplate[[#This Row],[Oth. unit cost]])), 0, IF(getUnitEffort =0,1,getUnitEffort) * CatTemplate[[#This Row],[Year14]])</f>
        <v>0</v>
      </c>
      <c r="CA229" s="29">
        <f>IF(AND(ISBLANK(CatTemplate[[#This Row],[Eq. unit cost]]),ISBLANK(CatTemplate[[#This Row],[Cons. unit cost]]),ISBLANK(CatTemplate[[#This Row],[Oth. unit cost]])), 0, IF(getUnitEffort =0,1,getUnitEffort) * CatTemplate[[#This Row],[Year15]])</f>
        <v>0</v>
      </c>
      <c r="CB229" s="29">
        <f>IF(AND(ISBLANK(CatTemplate[[#This Row],[Eq. unit cost]]),ISBLANK(CatTemplate[[#This Row],[Cons. unit cost]]),ISBLANK(CatTemplate[[#This Row],[Oth. unit cost]])), 0, IF(getUnitEffort =0,1,getUnitEffort) * CatTemplate[[#This Row],[Year16]])</f>
        <v>0</v>
      </c>
      <c r="CC229" s="29">
        <f>IF(AND(ISBLANK(CatTemplate[[#This Row],[Eq. unit cost]]),ISBLANK(CatTemplate[[#This Row],[Cons. unit cost]]),ISBLANK(CatTemplate[[#This Row],[Oth. unit cost]])), 0, IF(getUnitEffort =0,1,getUnitEffort) * CatTemplate[[#This Row],[Year17]])</f>
        <v>0</v>
      </c>
      <c r="CD229" s="29">
        <f>IF(AND(ISBLANK(CatTemplate[[#This Row],[Eq. unit cost]]),ISBLANK(CatTemplate[[#This Row],[Cons. unit cost]]),ISBLANK(CatTemplate[[#This Row],[Oth. unit cost]])), 0, IF(getUnitEffort =0,1,getUnitEffort) * CatTemplate[[#This Row],[Year18]])</f>
        <v>0</v>
      </c>
      <c r="CE229" s="29">
        <f>IF(AND(ISBLANK(CatTemplate[[#This Row],[Eq. unit cost]]),ISBLANK(CatTemplate[[#This Row],[Cons. unit cost]]),ISBLANK(CatTemplate[[#This Row],[Oth. unit cost]])), 0, IF(getUnitEffort =0,1,getUnitEffort) * CatTemplate[[#This Row],[Year19]])</f>
        <v>0</v>
      </c>
      <c r="CF229" s="29">
        <f>IF(AND(ISBLANK(CatTemplate[[#This Row],[Eq. unit cost]]),ISBLANK(CatTemplate[[#This Row],[Cons. unit cost]]),ISBLANK(CatTemplate[[#This Row],[Oth. unit cost]])), 0, IF(getUnitEffort =0,1,getUnitEffort) * CatTemplate[[#This Row],[Year20]])</f>
        <v>0</v>
      </c>
      <c r="CG229" s="45">
        <f>SUM(CatTemplate[[#This Row],[Q1]:[Q20]])</f>
        <v>0</v>
      </c>
      <c r="CH229" s="29">
        <f>IF(ISBLANK(CatTemplate[[#This Row],[St. unit effort]]),0,(CatTemplate[[#This Row],[St. unit effort]] * CatTemplate[[#This Row],[Year1]]))</f>
        <v>0</v>
      </c>
      <c r="CI229" s="29">
        <f>IF(ISBLANK(CatTemplate[[#This Row],[St. unit effort]]),0,(CatTemplate[[#This Row],[St. unit effort]] * CatTemplate[[#This Row],[Year2]]))</f>
        <v>0</v>
      </c>
      <c r="CJ229" s="29">
        <f>IF(ISBLANK(CatTemplate[[#This Row],[St. unit effort]]),0,(CatTemplate[[#This Row],[St. unit effort]] * CatTemplate[[#This Row],[Year3]]))</f>
        <v>0</v>
      </c>
      <c r="CK229" s="29">
        <f>IF(ISBLANK(CatTemplate[[#This Row],[St. unit effort]]),0,(CatTemplate[[#This Row],[St. unit effort]] * CatTemplate[[#This Row],[Year4]]))</f>
        <v>0</v>
      </c>
      <c r="CL229" s="29">
        <f>IF(ISBLANK(CatTemplate[[#This Row],[St. unit effort]]),0,(CatTemplate[[#This Row],[St. unit effort]] * CatTemplate[[#This Row],[Year5]]))</f>
        <v>0</v>
      </c>
      <c r="CM229" s="29">
        <f>IF(ISBLANK(CatTemplate[[#This Row],[St. unit effort]]),0,(CatTemplate[[#This Row],[St. unit effort]] * CatTemplate[[#This Row],[Year6]]))</f>
        <v>0</v>
      </c>
      <c r="CN229" s="29">
        <f>IF(ISBLANK(CatTemplate[[#This Row],[St. unit effort]]),0,(CatTemplate[[#This Row],[St. unit effort]] * CatTemplate[[#This Row],[Year7]]))</f>
        <v>0</v>
      </c>
      <c r="CO229" s="29">
        <f>IF(ISBLANK(CatTemplate[[#This Row],[St. unit effort]]),0,(CatTemplate[[#This Row],[St. unit effort]] * CatTemplate[[#This Row],[Year8]]))</f>
        <v>0</v>
      </c>
      <c r="CP229" s="29">
        <f>IF(ISBLANK(CatTemplate[[#This Row],[St. unit effort]]),0,(CatTemplate[[#This Row],[St. unit effort]] * CatTemplate[[#This Row],[Year9]]))</f>
        <v>0</v>
      </c>
      <c r="CQ229" s="29">
        <f>IF(ISBLANK(CatTemplate[[#This Row],[St. unit effort]]),0,(CatTemplate[[#This Row],[St. unit effort]] * CatTemplate[[#This Row],[Year10]]))</f>
        <v>0</v>
      </c>
      <c r="CR229" s="29">
        <f>IF(ISBLANK(CatTemplate[[#This Row],[St. unit effort]]),0,(CatTemplate[[#This Row],[St. unit effort]] * CatTemplate[[#This Row],[Year11]]))</f>
        <v>0</v>
      </c>
      <c r="CS229" s="29">
        <f>IF(ISBLANK(CatTemplate[[#This Row],[St. unit effort]]),0,(CatTemplate[[#This Row],[St. unit effort]] * CatTemplate[[#This Row],[Year12]]))</f>
        <v>0</v>
      </c>
      <c r="CT229" s="29">
        <f>IF(ISBLANK(CatTemplate[[#This Row],[St. unit effort]]),0,(CatTemplate[[#This Row],[St. unit effort]] * CatTemplate[[#This Row],[Year13]]))</f>
        <v>0</v>
      </c>
      <c r="CU229" s="29">
        <f>IF(ISBLANK(CatTemplate[[#This Row],[St. unit effort]]),0,(CatTemplate[[#This Row],[St. unit effort]] * CatTemplate[[#This Row],[Year14]]))</f>
        <v>0</v>
      </c>
      <c r="CV229" s="29">
        <f>IF(ISBLANK(CatTemplate[[#This Row],[St. unit effort]]),0,(CatTemplate[[#This Row],[St. unit effort]] * CatTemplate[[#This Row],[Year15]]))</f>
        <v>0</v>
      </c>
      <c r="CW229" s="29">
        <f>IF(ISBLANK(CatTemplate[[#This Row],[St. unit effort]]),0,(CatTemplate[[#This Row],[St. unit effort]] * CatTemplate[[#This Row],[Year16]]))</f>
        <v>0</v>
      </c>
      <c r="CX229" s="29">
        <f>IF(ISBLANK(CatTemplate[[#This Row],[St. unit effort]]),0,(CatTemplate[[#This Row],[St. unit effort]] * CatTemplate[[#This Row],[Year17]]))</f>
        <v>0</v>
      </c>
      <c r="CY229" s="29">
        <f>IF(ISBLANK(CatTemplate[[#This Row],[St. unit effort]]),0,(CatTemplate[[#This Row],[St. unit effort]] * CatTemplate[[#This Row],[Year18]]))</f>
        <v>0</v>
      </c>
      <c r="CZ229" s="29">
        <f>IF(ISBLANK(CatTemplate[[#This Row],[St. unit effort]]),0,(CatTemplate[[#This Row],[St. unit effort]] * CatTemplate[[#This Row],[Year19]]))</f>
        <v>0</v>
      </c>
      <c r="DA229" s="29">
        <f>IF(ISBLANK(CatTemplate[[#This Row],[St. unit effort]]),0,(CatTemplate[[#This Row],[St. unit effort]] * CatTemplate[[#This Row],[Year20]]))</f>
        <v>0</v>
      </c>
      <c r="DB229" s="57">
        <f>IF(ISBLANK(CatTemplate[[#This Row],[St. unit effort]]),0,(CatTemplate[[#This Row],[St. unit effort]] * CatTemplate[[#This Row],[Year1]])*8/ParRatePM)</f>
        <v>0</v>
      </c>
      <c r="DC229" s="57">
        <f>IF(ISBLANK(CatTemplate[[#This Row],[St. unit effort]]),0,(CatTemplate[[#This Row],[St. unit effort]] * CatTemplate[[#This Row],[Year2]])*8/ParRatePM)</f>
        <v>0</v>
      </c>
      <c r="DD229" s="57">
        <f>IF(ISBLANK(CatTemplate[[#This Row],[St. unit effort]]),0,(CatTemplate[[#This Row],[St. unit effort]] * CatTemplate[[#This Row],[Year3]])*8/ParRatePM)</f>
        <v>0</v>
      </c>
      <c r="DE229" s="57">
        <f>IF(ISBLANK(CatTemplate[[#This Row],[St. unit effort]]),0,(CatTemplate[[#This Row],[St. unit effort]] * CatTemplate[[#This Row],[Year4]])*8/ParRatePM)</f>
        <v>0</v>
      </c>
      <c r="DF229" s="57">
        <f>IF(ISBLANK(CatTemplate[[#This Row],[St. unit effort]]),0,(CatTemplate[[#This Row],[St. unit effort]] * CatTemplate[[#This Row],[Year5]])*8/ParRatePM)</f>
        <v>0</v>
      </c>
      <c r="DG229" s="57">
        <f>IF(ISBLANK(CatTemplate[[#This Row],[St. unit effort]]),0,(CatTemplate[[#This Row],[St. unit effort]] * CatTemplate[[#This Row],[Year6]])*8/ParRatePM)</f>
        <v>0</v>
      </c>
      <c r="DH229" s="57">
        <f>IF(ISBLANK(CatTemplate[[#This Row],[St. unit effort]]),0,(CatTemplate[[#This Row],[St. unit effort]] * CatTemplate[[#This Row],[Year7]])*8/ParRatePM)</f>
        <v>0</v>
      </c>
      <c r="DI229" s="57">
        <f>IF(ISBLANK(CatTemplate[[#This Row],[St. unit effort]]),0,(CatTemplate[[#This Row],[St. unit effort]] * CatTemplate[[#This Row],[Year8]])*8/ParRatePM)</f>
        <v>0</v>
      </c>
      <c r="DJ229" s="57">
        <f>IF(ISBLANK(CatTemplate[[#This Row],[St. unit effort]]),0,(CatTemplate[[#This Row],[St. unit effort]] * CatTemplate[[#This Row],[Year9]])*8/ParRatePM)</f>
        <v>0</v>
      </c>
      <c r="DK229" s="57">
        <f>IF(ISBLANK(CatTemplate[[#This Row],[St. unit effort]]),0,(CatTemplate[[#This Row],[St. unit effort]] * CatTemplate[[#This Row],[Year10]])*8/ParRatePM)</f>
        <v>0</v>
      </c>
      <c r="DL229" s="57">
        <f>IF(ISBLANK(CatTemplate[[#This Row],[St. unit effort]]),0,(CatTemplate[[#This Row],[St. unit effort]] * CatTemplate[[#This Row],[Year11]])*8/ParRatePM)</f>
        <v>0</v>
      </c>
      <c r="DM229" s="57">
        <f>IF(ISBLANK(CatTemplate[[#This Row],[St. unit effort]]),0,(CatTemplate[[#This Row],[St. unit effort]] * CatTemplate[[#This Row],[Year12]])*8/ParRatePM)</f>
        <v>0</v>
      </c>
      <c r="DN229" s="57">
        <f>IF(ISBLANK(CatTemplate[[#This Row],[St. unit effort]]),0,(CatTemplate[[#This Row],[St. unit effort]] * CatTemplate[[#This Row],[Year13]])*8/ParRatePM)</f>
        <v>0</v>
      </c>
      <c r="DO229" s="57">
        <f>IF(ISBLANK(CatTemplate[[#This Row],[St. unit effort]]),0,(CatTemplate[[#This Row],[St. unit effort]] * CatTemplate[[#This Row],[Year14]])*8/ParRatePM)</f>
        <v>0</v>
      </c>
      <c r="DP229" s="57">
        <f>IF(ISBLANK(CatTemplate[[#This Row],[St. unit effort]]),0,(CatTemplate[[#This Row],[St. unit effort]] * CatTemplate[[#This Row],[Year15]])*8/ParRatePM)</f>
        <v>0</v>
      </c>
      <c r="DQ229" s="57">
        <f>IF(ISBLANK(CatTemplate[[#This Row],[St. unit effort]]),0,(CatTemplate[[#This Row],[St. unit effort]] * CatTemplate[[#This Row],[Year16]])*8/ParRatePM)</f>
        <v>0</v>
      </c>
      <c r="DR229" s="57">
        <f>IF(ISBLANK(CatTemplate[[#This Row],[St. unit effort]]),0,(CatTemplate[[#This Row],[St. unit effort]] * CatTemplate[[#This Row],[Year17]])*8/ParRatePM)</f>
        <v>0</v>
      </c>
      <c r="DS229" s="57">
        <f>IF(ISBLANK(CatTemplate[[#This Row],[St. unit effort]]),0,(CatTemplate[[#This Row],[St. unit effort]] * CatTemplate[[#This Row],[Year18]])*8/ParRatePM)</f>
        <v>0</v>
      </c>
      <c r="DT229" s="57">
        <f>IF(ISBLANK(CatTemplate[[#This Row],[St. unit effort]]),0,(CatTemplate[[#This Row],[St. unit effort]] * CatTemplate[[#This Row],[Year19]])*8/ParRatePM)</f>
        <v>0</v>
      </c>
      <c r="DU229" s="57">
        <f>IF(ISBLANK(CatTemplate[[#This Row],[St. unit effort]]),0,(CatTemplate[[#This Row],[St. unit effort]] * CatTemplate[[#This Row],[Year20]])*8/ParRatePM)</f>
        <v>0</v>
      </c>
      <c r="DV229" s="54">
        <f>SUM(CatTemplate[[#This Row],[PM1]:[PM20]])</f>
        <v>0</v>
      </c>
      <c r="DW229" s="56">
        <f t="shared" si="79"/>
        <v>0</v>
      </c>
      <c r="DX229" s="56">
        <f t="shared" si="79"/>
        <v>0</v>
      </c>
      <c r="DY229" s="56">
        <f t="shared" si="79"/>
        <v>0</v>
      </c>
      <c r="DZ229" s="56">
        <f t="shared" si="79"/>
        <v>0</v>
      </c>
      <c r="EA229" s="56">
        <f t="shared" si="79"/>
        <v>0</v>
      </c>
      <c r="EB229" s="56">
        <f t="shared" si="79"/>
        <v>0</v>
      </c>
      <c r="EC229" s="56">
        <f t="shared" si="79"/>
        <v>0</v>
      </c>
      <c r="ED229" s="56">
        <f t="shared" si="79"/>
        <v>0</v>
      </c>
      <c r="EE229" s="56">
        <f t="shared" si="79"/>
        <v>0</v>
      </c>
      <c r="EF229" s="56">
        <f t="shared" si="79"/>
        <v>0</v>
      </c>
      <c r="EG229" s="56">
        <f t="shared" si="79"/>
        <v>0</v>
      </c>
      <c r="EH229" s="56">
        <f t="shared" si="79"/>
        <v>0</v>
      </c>
      <c r="EI229" s="56">
        <f t="shared" si="79"/>
        <v>0</v>
      </c>
      <c r="EJ229" s="56">
        <f t="shared" si="79"/>
        <v>0</v>
      </c>
      <c r="EK229" s="56">
        <f t="shared" si="79"/>
        <v>0</v>
      </c>
      <c r="EL229" s="56">
        <f t="shared" si="79"/>
        <v>0</v>
      </c>
      <c r="EM229" s="56">
        <f t="shared" si="77"/>
        <v>0</v>
      </c>
      <c r="EN229" s="56">
        <f t="shared" si="77"/>
        <v>0</v>
      </c>
      <c r="EO229" s="56">
        <f t="shared" si="77"/>
        <v>0</v>
      </c>
      <c r="EP229" s="56">
        <f t="shared" si="77"/>
        <v>0</v>
      </c>
      <c r="EQ229" s="30">
        <f>CatTemplate[[#This Row],[Eq. unit cost]] * CatTemplate[[#This Row],[Eq. quantity]]</f>
        <v>0.82802884615384609</v>
      </c>
      <c r="ER229" s="30">
        <f>CatTemplate[[#This Row],[Cons. unit cost]] *CatTemplate[[#This Row],[Cons. quantity]]</f>
        <v>25.871630499999998</v>
      </c>
      <c r="ES229" s="30">
        <f>CatTemplate[[#This Row],[Oth. unit cost]] *CatTemplate[[#This Row],[Oth. quantity]]</f>
        <v>0</v>
      </c>
      <c r="ET229" s="55">
        <f>SUM(CatTemplate[[#This Row],[CO1]:[CO20]])</f>
        <v>0</v>
      </c>
      <c r="EU229" s="56">
        <f t="shared" si="80"/>
        <v>0</v>
      </c>
      <c r="EV229" s="56">
        <f t="shared" si="80"/>
        <v>0</v>
      </c>
      <c r="EW229" s="56">
        <f t="shared" si="80"/>
        <v>0</v>
      </c>
      <c r="EX229" s="56">
        <f t="shared" si="80"/>
        <v>0</v>
      </c>
      <c r="EY229" s="56">
        <f t="shared" si="80"/>
        <v>0</v>
      </c>
      <c r="EZ229" s="56">
        <f t="shared" si="80"/>
        <v>0</v>
      </c>
      <c r="FA229" s="56">
        <f t="shared" si="80"/>
        <v>0</v>
      </c>
      <c r="FB229" s="56">
        <f t="shared" si="80"/>
        <v>0</v>
      </c>
      <c r="FC229" s="56">
        <f t="shared" si="80"/>
        <v>0</v>
      </c>
      <c r="FD229" s="56">
        <f t="shared" si="80"/>
        <v>0</v>
      </c>
      <c r="FE229" s="56">
        <f t="shared" si="80"/>
        <v>0</v>
      </c>
      <c r="FF229" s="56">
        <f t="shared" si="80"/>
        <v>0</v>
      </c>
      <c r="FG229" s="56">
        <f t="shared" si="80"/>
        <v>0</v>
      </c>
      <c r="FH229" s="56">
        <f t="shared" si="80"/>
        <v>0</v>
      </c>
      <c r="FI229" s="56">
        <f t="shared" si="80"/>
        <v>0</v>
      </c>
      <c r="FJ229" s="56">
        <f t="shared" si="80"/>
        <v>0</v>
      </c>
      <c r="FK229" s="56">
        <f t="shared" si="78"/>
        <v>0</v>
      </c>
      <c r="FL229" s="56">
        <f t="shared" si="78"/>
        <v>0</v>
      </c>
      <c r="FM229" s="56">
        <f t="shared" si="78"/>
        <v>0</v>
      </c>
      <c r="FN229" s="56">
        <f t="shared" si="78"/>
        <v>0</v>
      </c>
      <c r="FO229" s="58">
        <f>SUM(CatTemplate[[#This Row],[CS1]:[CS20]])</f>
        <v>0</v>
      </c>
      <c r="FP229" s="59">
        <f>CatTemplate[[#This Row],[Total Oth. cost]]+CatTemplate[[#This Row],[Total St. Cost]]</f>
        <v>0</v>
      </c>
      <c r="FQ229" s="33" t="e">
        <f t="shared" si="71"/>
        <v>#VALUE!</v>
      </c>
      <c r="FR229" s="33" t="e">
        <f t="shared" si="72"/>
        <v>#VALUE!</v>
      </c>
      <c r="FS229" s="30" t="e">
        <f>(CatTemplate[[#This Row],[CO1]] + CatTemplate[[#This Row],[CS1]]) * (1 + getRateOHFinal) * getRateMarkupFinal</f>
        <v>#VALUE!</v>
      </c>
      <c r="FT229" s="30" t="e">
        <f>(CatTemplate[[#This Row],[CO2]] + CatTemplate[[#This Row],[CS2]]) * (1 + getRateOHFinal) * getRateMarkupFinal</f>
        <v>#VALUE!</v>
      </c>
      <c r="FU229" s="30" t="e">
        <f>(CatTemplate[[#This Row],[CO3]] + CatTemplate[[#This Row],[CS3]]) * (1 + getRateOHFinal) * getRateMarkupFinal</f>
        <v>#VALUE!</v>
      </c>
      <c r="FV229" s="30" t="e">
        <f>(CatTemplate[[#This Row],[CO4]] + CatTemplate[[#This Row],[CS4]]) * (1 + getRateOHFinal) * getRateMarkupFinal</f>
        <v>#VALUE!</v>
      </c>
      <c r="FW229" s="30" t="e">
        <f>(CatTemplate[[#This Row],[CO5]] + CatTemplate[[#This Row],[CS5]]) * (1 + getRateOHFinal) * getRateMarkupFinal</f>
        <v>#VALUE!</v>
      </c>
      <c r="FX229" s="30" t="e">
        <f>(CatTemplate[[#This Row],[CO6]] + CatTemplate[[#This Row],[CS6]]) * (1 + getRateOHFinal) * getRateMarkupFinal</f>
        <v>#VALUE!</v>
      </c>
      <c r="FY229" s="30" t="e">
        <f>(CatTemplate[[#This Row],[CO7]] + CatTemplate[[#This Row],[CS7]]) * (1 + getRateOHFinal) * getRateMarkupFinal</f>
        <v>#VALUE!</v>
      </c>
      <c r="FZ229" s="30" t="e">
        <f>(CatTemplate[[#This Row],[CO8]] + CatTemplate[[#This Row],[CS8]]) * (1 + getRateOHFinal) * getRateMarkupFinal</f>
        <v>#VALUE!</v>
      </c>
      <c r="GA229" s="30" t="e">
        <f>(CatTemplate[[#This Row],[CO9]] + CatTemplate[[#This Row],[CS9]]) * (1 + getRateOHFinal) * getRateMarkupFinal</f>
        <v>#VALUE!</v>
      </c>
      <c r="GB229" s="30" t="e">
        <f>(CatTemplate[[#This Row],[CO10]] + CatTemplate[[#This Row],[CS10]]) * (1 + getRateOHFinal) * getRateMarkupFinal</f>
        <v>#VALUE!</v>
      </c>
      <c r="GC229" s="30" t="e">
        <f>(CatTemplate[[#This Row],[CO11]] + CatTemplate[[#This Row],[CS11]]) * (1 + getRateOHFinal) * getRateMarkupFinal</f>
        <v>#VALUE!</v>
      </c>
      <c r="GD229" s="30" t="e">
        <f>(CatTemplate[[#This Row],[CO12]] + CatTemplate[[#This Row],[CS12]]) * (1 + getRateOHFinal) * getRateMarkupFinal</f>
        <v>#VALUE!</v>
      </c>
      <c r="GE229" s="30" t="e">
        <f>(CatTemplate[[#This Row],[CO13]] + CatTemplate[[#This Row],[CS13]]) * (1 + getRateOHFinal) * getRateMarkupFinal</f>
        <v>#VALUE!</v>
      </c>
      <c r="GF229" s="30" t="e">
        <f>(CatTemplate[[#This Row],[CO14]] + CatTemplate[[#This Row],[CS14]]) * (1 + getRateOHFinal) * getRateMarkupFinal</f>
        <v>#VALUE!</v>
      </c>
      <c r="GG229" s="30" t="e">
        <f>(CatTemplate[[#This Row],[CO15]] + CatTemplate[[#This Row],[CS15]]) * (1 + getRateOHFinal) * getRateMarkupFinal</f>
        <v>#VALUE!</v>
      </c>
      <c r="GH229" s="30" t="e">
        <f>(CatTemplate[[#This Row],[CO16]] + CatTemplate[[#This Row],[CS16]]) * (1 + getRateOHFinal) * getRateMarkupFinal</f>
        <v>#VALUE!</v>
      </c>
      <c r="GI229" s="30" t="e">
        <f>(CatTemplate[[#This Row],[CO17]] + CatTemplate[[#This Row],[CS17]]) * (1 + getRateOHFinal) * getRateMarkupFinal</f>
        <v>#VALUE!</v>
      </c>
      <c r="GJ229" s="30" t="e">
        <f>(CatTemplate[[#This Row],[CO18]] + CatTemplate[[#This Row],[CS18]]) * (1 + getRateOHFinal) * getRateMarkupFinal</f>
        <v>#VALUE!</v>
      </c>
      <c r="GK229" s="30" t="e">
        <f>(CatTemplate[[#This Row],[CO19]] + CatTemplate[[#This Row],[CS19]]) * (1 + getRateOHFinal) * getRateMarkupFinal</f>
        <v>#VALUE!</v>
      </c>
      <c r="GL229" s="30" t="e">
        <f>(CatTemplate[[#This Row],[CO20]] + CatTemplate[[#This Row],[CS20]]) * (1 + getRateOHFinal) * getRateMarkupFinal</f>
        <v>#VALUE!</v>
      </c>
      <c r="GM229" s="30" t="e">
        <f t="shared" si="73"/>
        <v>#VALUE!</v>
      </c>
      <c r="GN229" s="30" t="e">
        <f t="shared" si="74"/>
        <v>#VALUE!</v>
      </c>
      <c r="GO229" s="30" t="e">
        <f t="shared" si="75"/>
        <v>#VALUE!</v>
      </c>
      <c r="GP229" s="30" t="e">
        <f t="shared" si="76"/>
        <v>#VALUE!</v>
      </c>
      <c r="GQ229" s="30" t="e">
        <f>(CatTemplate[[#This Row],[CO1]]+CatTemplate[[#This Row],[CS1]]) * (1+ getRateOHFinal) * (1 + getRateMarkupFinal)</f>
        <v>#VALUE!</v>
      </c>
      <c r="GR229" s="30" t="e">
        <f>(CatTemplate[[#This Row],[CO2]]+CatTemplate[[#This Row],[CS2]]) * (1+ getRateOHFinal) * (1 + getRateMarkupFinal)</f>
        <v>#VALUE!</v>
      </c>
      <c r="GS229" s="30" t="e">
        <f>(CatTemplate[[#This Row],[CO3]]+CatTemplate[[#This Row],[CS3]]) * (1+ getRateOHFinal) * (1 + getRateMarkupFinal)</f>
        <v>#VALUE!</v>
      </c>
      <c r="GT229" s="30" t="e">
        <f>(CatTemplate[[#This Row],[CO4]]+CatTemplate[[#This Row],[CS4]]) * (1+ getRateOHFinal) * (1 + getRateMarkupFinal)</f>
        <v>#VALUE!</v>
      </c>
      <c r="GU229" s="30" t="e">
        <f>(CatTemplate[[#This Row],[CO5]]+CatTemplate[[#This Row],[CS5]]) * (1+ getRateOHFinal) * (1 + getRateMarkupFinal)</f>
        <v>#VALUE!</v>
      </c>
      <c r="GV229" s="30" t="e">
        <f>(CatTemplate[[#This Row],[CO6]]+CatTemplate[[#This Row],[CS6]]) * (1+ getRateOHFinal) * (1 + getRateMarkupFinal)</f>
        <v>#VALUE!</v>
      </c>
      <c r="GW229" s="30" t="e">
        <f>(CatTemplate[[#This Row],[CO7]]+CatTemplate[[#This Row],[CS7]]) * (1+ getRateOHFinal) * (1 + getRateMarkupFinal)</f>
        <v>#VALUE!</v>
      </c>
      <c r="GX229" s="30" t="e">
        <f>(CatTemplate[[#This Row],[CO8]]+CatTemplate[[#This Row],[CS8]]) * (1+ getRateOHFinal) * (1 + getRateMarkupFinal)</f>
        <v>#VALUE!</v>
      </c>
      <c r="GY229" s="30" t="e">
        <f>(CatTemplate[[#This Row],[CO9]]+CatTemplate[[#This Row],[CS9]]) * (1+ getRateOHFinal) * (1 + getRateMarkupFinal)</f>
        <v>#VALUE!</v>
      </c>
      <c r="GZ229" s="30" t="e">
        <f>(CatTemplate[[#This Row],[CO10]]+CatTemplate[[#This Row],[CS10]]) * (1+ getRateOHFinal) * (1 + getRateMarkupFinal)</f>
        <v>#VALUE!</v>
      </c>
      <c r="HA229" s="30" t="e">
        <f>(CatTemplate[[#This Row],[CO11]]+CatTemplate[[#This Row],[CS11]]) * (1+ getRateOHFinal) * (1 + getRateMarkupFinal)</f>
        <v>#VALUE!</v>
      </c>
      <c r="HB229" s="30" t="e">
        <f>(CatTemplate[[#This Row],[CO12]]+CatTemplate[[#This Row],[CS12]]) * (1+ getRateOHFinal) * (1 + getRateMarkupFinal)</f>
        <v>#VALUE!</v>
      </c>
      <c r="HC229" s="30" t="e">
        <f>(CatTemplate[[#This Row],[CO13]]+CatTemplate[[#This Row],[CS13]]) * (1+ getRateOHFinal) * (1 + getRateMarkupFinal)</f>
        <v>#VALUE!</v>
      </c>
      <c r="HD229" s="30" t="e">
        <f>(CatTemplate[[#This Row],[CO14]]+CatTemplate[[#This Row],[CS14]]) * (1+ getRateOHFinal) * (1 + getRateMarkupFinal)</f>
        <v>#VALUE!</v>
      </c>
      <c r="HE229" s="30" t="e">
        <f>(CatTemplate[[#This Row],[CO15]]+CatTemplate[[#This Row],[CS15]]) * (1+ getRateOHFinal) * (1 + getRateMarkupFinal)</f>
        <v>#VALUE!</v>
      </c>
      <c r="HF229" s="30" t="e">
        <f>(CatTemplate[[#This Row],[CO16]]+CatTemplate[[#This Row],[CS16]]) * (1+ getRateOHFinal) * (1 + getRateMarkupFinal)</f>
        <v>#VALUE!</v>
      </c>
      <c r="HG229" s="30" t="e">
        <f>(CatTemplate[[#This Row],[CO17]]+CatTemplate[[#This Row],[CS17]]) * (1+ getRateOHFinal) * (1 + getRateMarkupFinal)</f>
        <v>#VALUE!</v>
      </c>
      <c r="HH229" s="30" t="e">
        <f>(CatTemplate[[#This Row],[CO18]]+CatTemplate[[#This Row],[CS18]]) * (1+ getRateOHFinal) * (1 + getRateMarkupFinal)</f>
        <v>#VALUE!</v>
      </c>
      <c r="HI229" s="30" t="e">
        <f>(CatTemplate[[#This Row],[CO19]]+CatTemplate[[#This Row],[CS19]]) * (1+ getRateOHFinal) * (1 + getRateMarkupFinal)</f>
        <v>#VALUE!</v>
      </c>
      <c r="HJ229" s="30" t="e">
        <f>(CatTemplate[[#This Row],[CO20]]+CatTemplate[[#This Row],[CS20]]) * (1+ getRateOHFinal) * (1 + getRateMarkupFinal)</f>
        <v>#VALUE!</v>
      </c>
      <c r="HK229" s="39" t="e">
        <f>CatTemplate[[#This Row],[Total cost]]+CatTemplate[[#This Row],[OH Amount]]+CatTemplate[[#This Row],[Markup]]</f>
        <v>#VALUE!</v>
      </c>
      <c r="HL229" s="63">
        <f>IF(CatTemplate[[#This Row],[Units]]="Days",CatTemplate[[#This Row],[Project quantity]]*CatTemplate[[#This Row],[St. unit effort]],CatTemplate[[#This Row],[Project quantity]])</f>
        <v>0</v>
      </c>
      <c r="HM229" s="287">
        <f>IFERROR(CatTemplate[[#This Row],[Total Price]]/(CatTemplate[[#This Row],[Final Quantity]]),0)</f>
        <v>0</v>
      </c>
      <c r="HN229" s="261"/>
    </row>
    <row r="230" spans="2:222" ht="38.25" x14ac:dyDescent="0.2">
      <c r="B230" s="9" t="s">
        <v>84</v>
      </c>
      <c r="C230" s="23">
        <v>6</v>
      </c>
      <c r="D230" s="10" t="s">
        <v>179</v>
      </c>
      <c r="E230" s="25">
        <v>1</v>
      </c>
      <c r="F230" s="19" t="s">
        <v>103</v>
      </c>
      <c r="G230" s="27">
        <v>19</v>
      </c>
      <c r="H230" s="19" t="s">
        <v>505</v>
      </c>
      <c r="I230" s="19"/>
      <c r="J230" s="16" t="s">
        <v>254</v>
      </c>
      <c r="K230" s="16"/>
      <c r="L230" s="16" t="s">
        <v>489</v>
      </c>
      <c r="M230" s="16" t="s">
        <v>207</v>
      </c>
      <c r="N230" s="16" t="s">
        <v>858</v>
      </c>
      <c r="O230" s="320"/>
      <c r="P230" s="71"/>
      <c r="Q230" s="108"/>
      <c r="R230" s="73"/>
      <c r="S230" s="97"/>
      <c r="T230" s="100">
        <f>getEqUnitCost</f>
        <v>3.2889615384615385</v>
      </c>
      <c r="U230" s="73">
        <f>getEqUnitEffort</f>
        <v>1</v>
      </c>
      <c r="V230" s="101">
        <f>getEqQuantity</f>
        <v>1</v>
      </c>
      <c r="W230" s="320"/>
      <c r="X230" s="100">
        <f>getConsUnitCost</f>
        <v>20.155555499999998</v>
      </c>
      <c r="Y230" s="73">
        <f>getConsUnitEffort</f>
        <v>1</v>
      </c>
      <c r="Z230" s="14">
        <f>getConsQuantity</f>
        <v>1</v>
      </c>
      <c r="AA230" s="320"/>
      <c r="AB230" s="72"/>
      <c r="AC230" s="112"/>
      <c r="AD230" s="14">
        <f>getOthQuantity</f>
        <v>0</v>
      </c>
      <c r="AE230" s="320"/>
      <c r="AF230" s="28" t="str">
        <f>IF(ISBLANK(CatTemplate[[#This Row],[Resource type]]),"",CatTemplate[[#This Row],[Resource type]])</f>
        <v>BioRef Operator</v>
      </c>
      <c r="AG230" s="242">
        <f>getStaffUnitCost</f>
        <v>402.98497611162429</v>
      </c>
      <c r="AH230" s="113">
        <f>getStaffUnitEffort</f>
        <v>2.1874999999999999E-2</v>
      </c>
      <c r="AI230" s="40">
        <f>getStaffQuantity</f>
        <v>0</v>
      </c>
      <c r="AJ230" s="41">
        <f>CatTemplate[[#This Row],[St. quantity]]*8/ParRatePM</f>
        <v>0</v>
      </c>
      <c r="AK230" s="320"/>
      <c r="AL230" s="53" t="str">
        <f>CatTemplate[[#This Row],[Item type]]</f>
        <v>Samples</v>
      </c>
      <c r="AM230" s="12">
        <f>SUM(CatTemplate[[#This Row],[Year1]:[Year20]])</f>
        <v>0</v>
      </c>
      <c r="AN230" s="52"/>
      <c r="AO230" s="52"/>
      <c r="AP230" s="52"/>
      <c r="AQ230" s="8"/>
      <c r="AR230" s="8"/>
      <c r="AS230" s="8"/>
      <c r="AT230" s="8"/>
      <c r="AU230" s="8"/>
      <c r="AV230" s="8"/>
      <c r="AW230" s="8"/>
      <c r="AX230" s="8"/>
      <c r="AY230" s="8"/>
      <c r="AZ230" s="8"/>
      <c r="BA230" s="8"/>
      <c r="BB230" s="8"/>
      <c r="BC230" s="8"/>
      <c r="BD230" s="8"/>
      <c r="BE230" s="8"/>
      <c r="BF230" s="8"/>
      <c r="BG230" s="36"/>
      <c r="BH230" s="320"/>
      <c r="BI230" s="37" t="str">
        <f>getCostCategory</f>
        <v>06 Operating costs</v>
      </c>
      <c r="BJ230" s="37" t="str">
        <f>getSection</f>
        <v>06 Sample processing</v>
      </c>
      <c r="BK230" s="32" t="str">
        <f>getObject</f>
        <v>Sample processing</v>
      </c>
      <c r="BL230" s="30">
        <f>IFERROR(getUnitCost * IF(CatTemplate[[#This Row],[Cost Category Comp.]]="01 Staff costs", 1,1),0)</f>
        <v>426.42949315008582</v>
      </c>
      <c r="BM230" s="29">
        <f>IF(AND(ISBLANK(CatTemplate[[#This Row],[Eq. unit cost]]),ISBLANK(CatTemplate[[#This Row],[Cons. unit cost]]),ISBLANK(CatTemplate[[#This Row],[Oth. unit cost]])), 0, IF(getUnitEffort =0,1,getUnitEffort) * CatTemplate[[#This Row],[Year1]])</f>
        <v>0</v>
      </c>
      <c r="BN230" s="29">
        <f>IF(AND(ISBLANK(CatTemplate[[#This Row],[Eq. unit cost]]),ISBLANK(CatTemplate[[#This Row],[Cons. unit cost]]),ISBLANK(CatTemplate[[#This Row],[Oth. unit cost]])), 0, IF(getUnitEffort =0,1,getUnitEffort) * CatTemplate[[#This Row],[Year2]])</f>
        <v>0</v>
      </c>
      <c r="BO230" s="29">
        <f>IF(AND(ISBLANK(CatTemplate[[#This Row],[Eq. unit cost]]),ISBLANK(CatTemplate[[#This Row],[Cons. unit cost]]),ISBLANK(CatTemplate[[#This Row],[Oth. unit cost]])), 0, IF(getUnitEffort =0,1,getUnitEffort) * CatTemplate[[#This Row],[Year3]])</f>
        <v>0</v>
      </c>
      <c r="BP230" s="29">
        <f>IF(AND(ISBLANK(CatTemplate[[#This Row],[Eq. unit cost]]),ISBLANK(CatTemplate[[#This Row],[Cons. unit cost]]),ISBLANK(CatTemplate[[#This Row],[Oth. unit cost]])), 0, IF(getUnitEffort =0,1,getUnitEffort) * CatTemplate[[#This Row],[Year4]])</f>
        <v>0</v>
      </c>
      <c r="BQ230" s="29">
        <f>IF(AND(ISBLANK(CatTemplate[[#This Row],[Eq. unit cost]]),ISBLANK(CatTemplate[[#This Row],[Cons. unit cost]]),ISBLANK(CatTemplate[[#This Row],[Oth. unit cost]])), 0, IF(getUnitEffort =0,1,getUnitEffort) * CatTemplate[[#This Row],[Year5]])</f>
        <v>0</v>
      </c>
      <c r="BR230" s="29">
        <f>IF(AND(ISBLANK(CatTemplate[[#This Row],[Eq. unit cost]]),ISBLANK(CatTemplate[[#This Row],[Cons. unit cost]]),ISBLANK(CatTemplate[[#This Row],[Oth. unit cost]])), 0, IF(getUnitEffort =0,1,getUnitEffort) * CatTemplate[[#This Row],[Year6]])</f>
        <v>0</v>
      </c>
      <c r="BS230" s="29">
        <f>IF(AND(ISBLANK(CatTemplate[[#This Row],[Eq. unit cost]]),ISBLANK(CatTemplate[[#This Row],[Cons. unit cost]]),ISBLANK(CatTemplate[[#This Row],[Oth. unit cost]])), 0, IF(getUnitEffort =0,1,getUnitEffort) * CatTemplate[[#This Row],[Year7]])</f>
        <v>0</v>
      </c>
      <c r="BT230" s="29">
        <f>IF(AND(ISBLANK(CatTemplate[[#This Row],[Eq. unit cost]]),ISBLANK(CatTemplate[[#This Row],[Cons. unit cost]]),ISBLANK(CatTemplate[[#This Row],[Oth. unit cost]])), 0, IF(getUnitEffort =0,1,getUnitEffort) * CatTemplate[[#This Row],[Year8]])</f>
        <v>0</v>
      </c>
      <c r="BU230" s="29">
        <f>IF(AND(ISBLANK(CatTemplate[[#This Row],[Eq. unit cost]]),ISBLANK(CatTemplate[[#This Row],[Cons. unit cost]]),ISBLANK(CatTemplate[[#This Row],[Oth. unit cost]])), 0, IF(getUnitEffort =0,1,getUnitEffort) * CatTemplate[[#This Row],[Year9]])</f>
        <v>0</v>
      </c>
      <c r="BV230" s="29">
        <f>IF(AND(ISBLANK(CatTemplate[[#This Row],[Eq. unit cost]]),ISBLANK(CatTemplate[[#This Row],[Cons. unit cost]]),ISBLANK(CatTemplate[[#This Row],[Oth. unit cost]])), 0, IF(getUnitEffort =0,1,getUnitEffort) * CatTemplate[[#This Row],[Year10]])</f>
        <v>0</v>
      </c>
      <c r="BW230" s="29">
        <f>IF(AND(ISBLANK(CatTemplate[[#This Row],[Eq. unit cost]]),ISBLANK(CatTemplate[[#This Row],[Cons. unit cost]]),ISBLANK(CatTemplate[[#This Row],[Oth. unit cost]])), 0, IF(getUnitEffort =0,1,getUnitEffort) * CatTemplate[[#This Row],[Year11]])</f>
        <v>0</v>
      </c>
      <c r="BX230" s="29">
        <f>IF(AND(ISBLANK(CatTemplate[[#This Row],[Eq. unit cost]]),ISBLANK(CatTemplate[[#This Row],[Cons. unit cost]]),ISBLANK(CatTemplate[[#This Row],[Oth. unit cost]])), 0, IF(getUnitEffort =0,1,getUnitEffort) * CatTemplate[[#This Row],[Year12]])</f>
        <v>0</v>
      </c>
      <c r="BY230" s="29">
        <f>IF(AND(ISBLANK(CatTemplate[[#This Row],[Eq. unit cost]]),ISBLANK(CatTemplate[[#This Row],[Cons. unit cost]]),ISBLANK(CatTemplate[[#This Row],[Oth. unit cost]])), 0, IF(getUnitEffort =0,1,getUnitEffort) * CatTemplate[[#This Row],[Year13]])</f>
        <v>0</v>
      </c>
      <c r="BZ230" s="29">
        <f>IF(AND(ISBLANK(CatTemplate[[#This Row],[Eq. unit cost]]),ISBLANK(CatTemplate[[#This Row],[Cons. unit cost]]),ISBLANK(CatTemplate[[#This Row],[Oth. unit cost]])), 0, IF(getUnitEffort =0,1,getUnitEffort) * CatTemplate[[#This Row],[Year14]])</f>
        <v>0</v>
      </c>
      <c r="CA230" s="29">
        <f>IF(AND(ISBLANK(CatTemplate[[#This Row],[Eq. unit cost]]),ISBLANK(CatTemplate[[#This Row],[Cons. unit cost]]),ISBLANK(CatTemplate[[#This Row],[Oth. unit cost]])), 0, IF(getUnitEffort =0,1,getUnitEffort) * CatTemplate[[#This Row],[Year15]])</f>
        <v>0</v>
      </c>
      <c r="CB230" s="29">
        <f>IF(AND(ISBLANK(CatTemplate[[#This Row],[Eq. unit cost]]),ISBLANK(CatTemplate[[#This Row],[Cons. unit cost]]),ISBLANK(CatTemplate[[#This Row],[Oth. unit cost]])), 0, IF(getUnitEffort =0,1,getUnitEffort) * CatTemplate[[#This Row],[Year16]])</f>
        <v>0</v>
      </c>
      <c r="CC230" s="29">
        <f>IF(AND(ISBLANK(CatTemplate[[#This Row],[Eq. unit cost]]),ISBLANK(CatTemplate[[#This Row],[Cons. unit cost]]),ISBLANK(CatTemplate[[#This Row],[Oth. unit cost]])), 0, IF(getUnitEffort =0,1,getUnitEffort) * CatTemplate[[#This Row],[Year17]])</f>
        <v>0</v>
      </c>
      <c r="CD230" s="29">
        <f>IF(AND(ISBLANK(CatTemplate[[#This Row],[Eq. unit cost]]),ISBLANK(CatTemplate[[#This Row],[Cons. unit cost]]),ISBLANK(CatTemplate[[#This Row],[Oth. unit cost]])), 0, IF(getUnitEffort =0,1,getUnitEffort) * CatTemplate[[#This Row],[Year18]])</f>
        <v>0</v>
      </c>
      <c r="CE230" s="29">
        <f>IF(AND(ISBLANK(CatTemplate[[#This Row],[Eq. unit cost]]),ISBLANK(CatTemplate[[#This Row],[Cons. unit cost]]),ISBLANK(CatTemplate[[#This Row],[Oth. unit cost]])), 0, IF(getUnitEffort =0,1,getUnitEffort) * CatTemplate[[#This Row],[Year19]])</f>
        <v>0</v>
      </c>
      <c r="CF230" s="29">
        <f>IF(AND(ISBLANK(CatTemplate[[#This Row],[Eq. unit cost]]),ISBLANK(CatTemplate[[#This Row],[Cons. unit cost]]),ISBLANK(CatTemplate[[#This Row],[Oth. unit cost]])), 0, IF(getUnitEffort =0,1,getUnitEffort) * CatTemplate[[#This Row],[Year20]])</f>
        <v>0</v>
      </c>
      <c r="CG230" s="45">
        <f>SUM(CatTemplate[[#This Row],[Q1]:[Q20]])</f>
        <v>0</v>
      </c>
      <c r="CH230" s="29">
        <f>IF(ISBLANK(CatTemplate[[#This Row],[St. unit effort]]),0,(CatTemplate[[#This Row],[St. unit effort]] * CatTemplate[[#This Row],[Year1]]))</f>
        <v>0</v>
      </c>
      <c r="CI230" s="29">
        <f>IF(ISBLANK(CatTemplate[[#This Row],[St. unit effort]]),0,(CatTemplate[[#This Row],[St. unit effort]] * CatTemplate[[#This Row],[Year2]]))</f>
        <v>0</v>
      </c>
      <c r="CJ230" s="29">
        <f>IF(ISBLANK(CatTemplate[[#This Row],[St. unit effort]]),0,(CatTemplate[[#This Row],[St. unit effort]] * CatTemplate[[#This Row],[Year3]]))</f>
        <v>0</v>
      </c>
      <c r="CK230" s="29">
        <f>IF(ISBLANK(CatTemplate[[#This Row],[St. unit effort]]),0,(CatTemplate[[#This Row],[St. unit effort]] * CatTemplate[[#This Row],[Year4]]))</f>
        <v>0</v>
      </c>
      <c r="CL230" s="29">
        <f>IF(ISBLANK(CatTemplate[[#This Row],[St. unit effort]]),0,(CatTemplate[[#This Row],[St. unit effort]] * CatTemplate[[#This Row],[Year5]]))</f>
        <v>0</v>
      </c>
      <c r="CM230" s="29">
        <f>IF(ISBLANK(CatTemplate[[#This Row],[St. unit effort]]),0,(CatTemplate[[#This Row],[St. unit effort]] * CatTemplate[[#This Row],[Year6]]))</f>
        <v>0</v>
      </c>
      <c r="CN230" s="29">
        <f>IF(ISBLANK(CatTemplate[[#This Row],[St. unit effort]]),0,(CatTemplate[[#This Row],[St. unit effort]] * CatTemplate[[#This Row],[Year7]]))</f>
        <v>0</v>
      </c>
      <c r="CO230" s="29">
        <f>IF(ISBLANK(CatTemplate[[#This Row],[St. unit effort]]),0,(CatTemplate[[#This Row],[St. unit effort]] * CatTemplate[[#This Row],[Year8]]))</f>
        <v>0</v>
      </c>
      <c r="CP230" s="29">
        <f>IF(ISBLANK(CatTemplate[[#This Row],[St. unit effort]]),0,(CatTemplate[[#This Row],[St. unit effort]] * CatTemplate[[#This Row],[Year9]]))</f>
        <v>0</v>
      </c>
      <c r="CQ230" s="29">
        <f>IF(ISBLANK(CatTemplate[[#This Row],[St. unit effort]]),0,(CatTemplate[[#This Row],[St. unit effort]] * CatTemplate[[#This Row],[Year10]]))</f>
        <v>0</v>
      </c>
      <c r="CR230" s="29">
        <f>IF(ISBLANK(CatTemplate[[#This Row],[St. unit effort]]),0,(CatTemplate[[#This Row],[St. unit effort]] * CatTemplate[[#This Row],[Year11]]))</f>
        <v>0</v>
      </c>
      <c r="CS230" s="29">
        <f>IF(ISBLANK(CatTemplate[[#This Row],[St. unit effort]]),0,(CatTemplate[[#This Row],[St. unit effort]] * CatTemplate[[#This Row],[Year12]]))</f>
        <v>0</v>
      </c>
      <c r="CT230" s="29">
        <f>IF(ISBLANK(CatTemplate[[#This Row],[St. unit effort]]),0,(CatTemplate[[#This Row],[St. unit effort]] * CatTemplate[[#This Row],[Year13]]))</f>
        <v>0</v>
      </c>
      <c r="CU230" s="29">
        <f>IF(ISBLANK(CatTemplate[[#This Row],[St. unit effort]]),0,(CatTemplate[[#This Row],[St. unit effort]] * CatTemplate[[#This Row],[Year14]]))</f>
        <v>0</v>
      </c>
      <c r="CV230" s="29">
        <f>IF(ISBLANK(CatTemplate[[#This Row],[St. unit effort]]),0,(CatTemplate[[#This Row],[St. unit effort]] * CatTemplate[[#This Row],[Year15]]))</f>
        <v>0</v>
      </c>
      <c r="CW230" s="29">
        <f>IF(ISBLANK(CatTemplate[[#This Row],[St. unit effort]]),0,(CatTemplate[[#This Row],[St. unit effort]] * CatTemplate[[#This Row],[Year16]]))</f>
        <v>0</v>
      </c>
      <c r="CX230" s="29">
        <f>IF(ISBLANK(CatTemplate[[#This Row],[St. unit effort]]),0,(CatTemplate[[#This Row],[St. unit effort]] * CatTemplate[[#This Row],[Year17]]))</f>
        <v>0</v>
      </c>
      <c r="CY230" s="29">
        <f>IF(ISBLANK(CatTemplate[[#This Row],[St. unit effort]]),0,(CatTemplate[[#This Row],[St. unit effort]] * CatTemplate[[#This Row],[Year18]]))</f>
        <v>0</v>
      </c>
      <c r="CZ230" s="29">
        <f>IF(ISBLANK(CatTemplate[[#This Row],[St. unit effort]]),0,(CatTemplate[[#This Row],[St. unit effort]] * CatTemplate[[#This Row],[Year19]]))</f>
        <v>0</v>
      </c>
      <c r="DA230" s="29">
        <f>IF(ISBLANK(CatTemplate[[#This Row],[St. unit effort]]),0,(CatTemplate[[#This Row],[St. unit effort]] * CatTemplate[[#This Row],[Year20]]))</f>
        <v>0</v>
      </c>
      <c r="DB230" s="57">
        <f>IF(ISBLANK(CatTemplate[[#This Row],[St. unit effort]]),0,(CatTemplate[[#This Row],[St. unit effort]] * CatTemplate[[#This Row],[Year1]])*8/ParRatePM)</f>
        <v>0</v>
      </c>
      <c r="DC230" s="57">
        <f>IF(ISBLANK(CatTemplate[[#This Row],[St. unit effort]]),0,(CatTemplate[[#This Row],[St. unit effort]] * CatTemplate[[#This Row],[Year2]])*8/ParRatePM)</f>
        <v>0</v>
      </c>
      <c r="DD230" s="57">
        <f>IF(ISBLANK(CatTemplate[[#This Row],[St. unit effort]]),0,(CatTemplate[[#This Row],[St. unit effort]] * CatTemplate[[#This Row],[Year3]])*8/ParRatePM)</f>
        <v>0</v>
      </c>
      <c r="DE230" s="57">
        <f>IF(ISBLANK(CatTemplate[[#This Row],[St. unit effort]]),0,(CatTemplate[[#This Row],[St. unit effort]] * CatTemplate[[#This Row],[Year4]])*8/ParRatePM)</f>
        <v>0</v>
      </c>
      <c r="DF230" s="57">
        <f>IF(ISBLANK(CatTemplate[[#This Row],[St. unit effort]]),0,(CatTemplate[[#This Row],[St. unit effort]] * CatTemplate[[#This Row],[Year5]])*8/ParRatePM)</f>
        <v>0</v>
      </c>
      <c r="DG230" s="57">
        <f>IF(ISBLANK(CatTemplate[[#This Row],[St. unit effort]]),0,(CatTemplate[[#This Row],[St. unit effort]] * CatTemplate[[#This Row],[Year6]])*8/ParRatePM)</f>
        <v>0</v>
      </c>
      <c r="DH230" s="57">
        <f>IF(ISBLANK(CatTemplate[[#This Row],[St. unit effort]]),0,(CatTemplate[[#This Row],[St. unit effort]] * CatTemplate[[#This Row],[Year7]])*8/ParRatePM)</f>
        <v>0</v>
      </c>
      <c r="DI230" s="57">
        <f>IF(ISBLANK(CatTemplate[[#This Row],[St. unit effort]]),0,(CatTemplate[[#This Row],[St. unit effort]] * CatTemplate[[#This Row],[Year8]])*8/ParRatePM)</f>
        <v>0</v>
      </c>
      <c r="DJ230" s="57">
        <f>IF(ISBLANK(CatTemplate[[#This Row],[St. unit effort]]),0,(CatTemplate[[#This Row],[St. unit effort]] * CatTemplate[[#This Row],[Year9]])*8/ParRatePM)</f>
        <v>0</v>
      </c>
      <c r="DK230" s="57">
        <f>IF(ISBLANK(CatTemplate[[#This Row],[St. unit effort]]),0,(CatTemplate[[#This Row],[St. unit effort]] * CatTemplate[[#This Row],[Year10]])*8/ParRatePM)</f>
        <v>0</v>
      </c>
      <c r="DL230" s="57">
        <f>IF(ISBLANK(CatTemplate[[#This Row],[St. unit effort]]),0,(CatTemplate[[#This Row],[St. unit effort]] * CatTemplate[[#This Row],[Year11]])*8/ParRatePM)</f>
        <v>0</v>
      </c>
      <c r="DM230" s="57">
        <f>IF(ISBLANK(CatTemplate[[#This Row],[St. unit effort]]),0,(CatTemplate[[#This Row],[St. unit effort]] * CatTemplate[[#This Row],[Year12]])*8/ParRatePM)</f>
        <v>0</v>
      </c>
      <c r="DN230" s="57">
        <f>IF(ISBLANK(CatTemplate[[#This Row],[St. unit effort]]),0,(CatTemplate[[#This Row],[St. unit effort]] * CatTemplate[[#This Row],[Year13]])*8/ParRatePM)</f>
        <v>0</v>
      </c>
      <c r="DO230" s="57">
        <f>IF(ISBLANK(CatTemplate[[#This Row],[St. unit effort]]),0,(CatTemplate[[#This Row],[St. unit effort]] * CatTemplate[[#This Row],[Year14]])*8/ParRatePM)</f>
        <v>0</v>
      </c>
      <c r="DP230" s="57">
        <f>IF(ISBLANK(CatTemplate[[#This Row],[St. unit effort]]),0,(CatTemplate[[#This Row],[St. unit effort]] * CatTemplate[[#This Row],[Year15]])*8/ParRatePM)</f>
        <v>0</v>
      </c>
      <c r="DQ230" s="57">
        <f>IF(ISBLANK(CatTemplate[[#This Row],[St. unit effort]]),0,(CatTemplate[[#This Row],[St. unit effort]] * CatTemplate[[#This Row],[Year16]])*8/ParRatePM)</f>
        <v>0</v>
      </c>
      <c r="DR230" s="57">
        <f>IF(ISBLANK(CatTemplate[[#This Row],[St. unit effort]]),0,(CatTemplate[[#This Row],[St. unit effort]] * CatTemplate[[#This Row],[Year17]])*8/ParRatePM)</f>
        <v>0</v>
      </c>
      <c r="DS230" s="57">
        <f>IF(ISBLANK(CatTemplate[[#This Row],[St. unit effort]]),0,(CatTemplate[[#This Row],[St. unit effort]] * CatTemplate[[#This Row],[Year18]])*8/ParRatePM)</f>
        <v>0</v>
      </c>
      <c r="DT230" s="57">
        <f>IF(ISBLANK(CatTemplate[[#This Row],[St. unit effort]]),0,(CatTemplate[[#This Row],[St. unit effort]] * CatTemplate[[#This Row],[Year19]])*8/ParRatePM)</f>
        <v>0</v>
      </c>
      <c r="DU230" s="57">
        <f>IF(ISBLANK(CatTemplate[[#This Row],[St. unit effort]]),0,(CatTemplate[[#This Row],[St. unit effort]] * CatTemplate[[#This Row],[Year20]])*8/ParRatePM)</f>
        <v>0</v>
      </c>
      <c r="DV230" s="54">
        <f>SUM(CatTemplate[[#This Row],[PM1]:[PM20]])</f>
        <v>0</v>
      </c>
      <c r="DW230" s="56">
        <f t="shared" si="79"/>
        <v>0</v>
      </c>
      <c r="DX230" s="56">
        <f t="shared" si="79"/>
        <v>0</v>
      </c>
      <c r="DY230" s="56">
        <f t="shared" si="79"/>
        <v>0</v>
      </c>
      <c r="DZ230" s="56">
        <f t="shared" si="79"/>
        <v>0</v>
      </c>
      <c r="EA230" s="56">
        <f t="shared" si="79"/>
        <v>0</v>
      </c>
      <c r="EB230" s="56">
        <f t="shared" si="79"/>
        <v>0</v>
      </c>
      <c r="EC230" s="56">
        <f t="shared" si="79"/>
        <v>0</v>
      </c>
      <c r="ED230" s="56">
        <f t="shared" si="79"/>
        <v>0</v>
      </c>
      <c r="EE230" s="56">
        <f t="shared" si="79"/>
        <v>0</v>
      </c>
      <c r="EF230" s="56">
        <f t="shared" si="79"/>
        <v>0</v>
      </c>
      <c r="EG230" s="56">
        <f t="shared" si="79"/>
        <v>0</v>
      </c>
      <c r="EH230" s="56">
        <f t="shared" si="79"/>
        <v>0</v>
      </c>
      <c r="EI230" s="56">
        <f t="shared" si="79"/>
        <v>0</v>
      </c>
      <c r="EJ230" s="56">
        <f t="shared" si="79"/>
        <v>0</v>
      </c>
      <c r="EK230" s="56">
        <f t="shared" si="79"/>
        <v>0</v>
      </c>
      <c r="EL230" s="56">
        <f t="shared" ref="EL230:EP245" si="81">getCost(COLUMN(), ROW(), "Other")</f>
        <v>0</v>
      </c>
      <c r="EM230" s="56">
        <f t="shared" si="81"/>
        <v>0</v>
      </c>
      <c r="EN230" s="56">
        <f t="shared" si="81"/>
        <v>0</v>
      </c>
      <c r="EO230" s="56">
        <f t="shared" si="81"/>
        <v>0</v>
      </c>
      <c r="EP230" s="56">
        <f t="shared" si="81"/>
        <v>0</v>
      </c>
      <c r="EQ230" s="30">
        <f>CatTemplate[[#This Row],[Eq. unit cost]] * CatTemplate[[#This Row],[Eq. quantity]]</f>
        <v>3.2889615384615385</v>
      </c>
      <c r="ER230" s="30">
        <f>CatTemplate[[#This Row],[Cons. unit cost]] *CatTemplate[[#This Row],[Cons. quantity]]</f>
        <v>20.155555499999998</v>
      </c>
      <c r="ES230" s="30">
        <f>CatTemplate[[#This Row],[Oth. unit cost]] *CatTemplate[[#This Row],[Oth. quantity]]</f>
        <v>0</v>
      </c>
      <c r="ET230" s="55">
        <f>SUM(CatTemplate[[#This Row],[CO1]:[CO20]])</f>
        <v>0</v>
      </c>
      <c r="EU230" s="56">
        <f t="shared" si="80"/>
        <v>0</v>
      </c>
      <c r="EV230" s="56">
        <f t="shared" si="80"/>
        <v>0</v>
      </c>
      <c r="EW230" s="56">
        <f t="shared" si="80"/>
        <v>0</v>
      </c>
      <c r="EX230" s="56">
        <f t="shared" si="80"/>
        <v>0</v>
      </c>
      <c r="EY230" s="56">
        <f t="shared" si="80"/>
        <v>0</v>
      </c>
      <c r="EZ230" s="56">
        <f t="shared" si="80"/>
        <v>0</v>
      </c>
      <c r="FA230" s="56">
        <f t="shared" si="80"/>
        <v>0</v>
      </c>
      <c r="FB230" s="56">
        <f t="shared" si="80"/>
        <v>0</v>
      </c>
      <c r="FC230" s="56">
        <f t="shared" si="80"/>
        <v>0</v>
      </c>
      <c r="FD230" s="56">
        <f t="shared" si="80"/>
        <v>0</v>
      </c>
      <c r="FE230" s="56">
        <f t="shared" si="80"/>
        <v>0</v>
      </c>
      <c r="FF230" s="56">
        <f t="shared" si="80"/>
        <v>0</v>
      </c>
      <c r="FG230" s="56">
        <f t="shared" si="80"/>
        <v>0</v>
      </c>
      <c r="FH230" s="56">
        <f t="shared" si="80"/>
        <v>0</v>
      </c>
      <c r="FI230" s="56">
        <f t="shared" si="80"/>
        <v>0</v>
      </c>
      <c r="FJ230" s="56">
        <f t="shared" ref="FJ230:FN245" si="82">getCost(COLUMN(), ROW(), "Staff")</f>
        <v>0</v>
      </c>
      <c r="FK230" s="56">
        <f t="shared" si="82"/>
        <v>0</v>
      </c>
      <c r="FL230" s="56">
        <f t="shared" si="82"/>
        <v>0</v>
      </c>
      <c r="FM230" s="56">
        <f t="shared" si="82"/>
        <v>0</v>
      </c>
      <c r="FN230" s="56">
        <f t="shared" si="82"/>
        <v>0</v>
      </c>
      <c r="FO230" s="58">
        <f>SUM(CatTemplate[[#This Row],[CS1]:[CS20]])</f>
        <v>0</v>
      </c>
      <c r="FP230" s="59">
        <f>CatTemplate[[#This Row],[Total Oth. cost]]+CatTemplate[[#This Row],[Total St. Cost]]</f>
        <v>0</v>
      </c>
      <c r="FQ230" s="33" t="e">
        <f t="shared" si="71"/>
        <v>#VALUE!</v>
      </c>
      <c r="FR230" s="33" t="e">
        <f t="shared" si="72"/>
        <v>#VALUE!</v>
      </c>
      <c r="FS230" s="30" t="e">
        <f>(CatTemplate[[#This Row],[CO1]] + CatTemplate[[#This Row],[CS1]]) * (1 + getRateOHFinal) * getRateMarkupFinal</f>
        <v>#VALUE!</v>
      </c>
      <c r="FT230" s="30" t="e">
        <f>(CatTemplate[[#This Row],[CO2]] + CatTemplate[[#This Row],[CS2]]) * (1 + getRateOHFinal) * getRateMarkupFinal</f>
        <v>#VALUE!</v>
      </c>
      <c r="FU230" s="30" t="e">
        <f>(CatTemplate[[#This Row],[CO3]] + CatTemplate[[#This Row],[CS3]]) * (1 + getRateOHFinal) * getRateMarkupFinal</f>
        <v>#VALUE!</v>
      </c>
      <c r="FV230" s="30" t="e">
        <f>(CatTemplate[[#This Row],[CO4]] + CatTemplate[[#This Row],[CS4]]) * (1 + getRateOHFinal) * getRateMarkupFinal</f>
        <v>#VALUE!</v>
      </c>
      <c r="FW230" s="30" t="e">
        <f>(CatTemplate[[#This Row],[CO5]] + CatTemplate[[#This Row],[CS5]]) * (1 + getRateOHFinal) * getRateMarkupFinal</f>
        <v>#VALUE!</v>
      </c>
      <c r="FX230" s="30" t="e">
        <f>(CatTemplate[[#This Row],[CO6]] + CatTemplate[[#This Row],[CS6]]) * (1 + getRateOHFinal) * getRateMarkupFinal</f>
        <v>#VALUE!</v>
      </c>
      <c r="FY230" s="30" t="e">
        <f>(CatTemplate[[#This Row],[CO7]] + CatTemplate[[#This Row],[CS7]]) * (1 + getRateOHFinal) * getRateMarkupFinal</f>
        <v>#VALUE!</v>
      </c>
      <c r="FZ230" s="30" t="e">
        <f>(CatTemplate[[#This Row],[CO8]] + CatTemplate[[#This Row],[CS8]]) * (1 + getRateOHFinal) * getRateMarkupFinal</f>
        <v>#VALUE!</v>
      </c>
      <c r="GA230" s="30" t="e">
        <f>(CatTemplate[[#This Row],[CO9]] + CatTemplate[[#This Row],[CS9]]) * (1 + getRateOHFinal) * getRateMarkupFinal</f>
        <v>#VALUE!</v>
      </c>
      <c r="GB230" s="30" t="e">
        <f>(CatTemplate[[#This Row],[CO10]] + CatTemplate[[#This Row],[CS10]]) * (1 + getRateOHFinal) * getRateMarkupFinal</f>
        <v>#VALUE!</v>
      </c>
      <c r="GC230" s="30" t="e">
        <f>(CatTemplate[[#This Row],[CO11]] + CatTemplate[[#This Row],[CS11]]) * (1 + getRateOHFinal) * getRateMarkupFinal</f>
        <v>#VALUE!</v>
      </c>
      <c r="GD230" s="30" t="e">
        <f>(CatTemplate[[#This Row],[CO12]] + CatTemplate[[#This Row],[CS12]]) * (1 + getRateOHFinal) * getRateMarkupFinal</f>
        <v>#VALUE!</v>
      </c>
      <c r="GE230" s="30" t="e">
        <f>(CatTemplate[[#This Row],[CO13]] + CatTemplate[[#This Row],[CS13]]) * (1 + getRateOHFinal) * getRateMarkupFinal</f>
        <v>#VALUE!</v>
      </c>
      <c r="GF230" s="30" t="e">
        <f>(CatTemplate[[#This Row],[CO14]] + CatTemplate[[#This Row],[CS14]]) * (1 + getRateOHFinal) * getRateMarkupFinal</f>
        <v>#VALUE!</v>
      </c>
      <c r="GG230" s="30" t="e">
        <f>(CatTemplate[[#This Row],[CO15]] + CatTemplate[[#This Row],[CS15]]) * (1 + getRateOHFinal) * getRateMarkupFinal</f>
        <v>#VALUE!</v>
      </c>
      <c r="GH230" s="30" t="e">
        <f>(CatTemplate[[#This Row],[CO16]] + CatTemplate[[#This Row],[CS16]]) * (1 + getRateOHFinal) * getRateMarkupFinal</f>
        <v>#VALUE!</v>
      </c>
      <c r="GI230" s="30" t="e">
        <f>(CatTemplate[[#This Row],[CO17]] + CatTemplate[[#This Row],[CS17]]) * (1 + getRateOHFinal) * getRateMarkupFinal</f>
        <v>#VALUE!</v>
      </c>
      <c r="GJ230" s="30" t="e">
        <f>(CatTemplate[[#This Row],[CO18]] + CatTemplate[[#This Row],[CS18]]) * (1 + getRateOHFinal) * getRateMarkupFinal</f>
        <v>#VALUE!</v>
      </c>
      <c r="GK230" s="30" t="e">
        <f>(CatTemplate[[#This Row],[CO19]] + CatTemplate[[#This Row],[CS19]]) * (1 + getRateOHFinal) * getRateMarkupFinal</f>
        <v>#VALUE!</v>
      </c>
      <c r="GL230" s="30" t="e">
        <f>(CatTemplate[[#This Row],[CO20]] + CatTemplate[[#This Row],[CS20]]) * (1 + getRateOHFinal) * getRateMarkupFinal</f>
        <v>#VALUE!</v>
      </c>
      <c r="GM230" s="30" t="e">
        <f t="shared" si="73"/>
        <v>#VALUE!</v>
      </c>
      <c r="GN230" s="30" t="e">
        <f t="shared" si="74"/>
        <v>#VALUE!</v>
      </c>
      <c r="GO230" s="30" t="e">
        <f t="shared" si="75"/>
        <v>#VALUE!</v>
      </c>
      <c r="GP230" s="30" t="e">
        <f t="shared" si="76"/>
        <v>#VALUE!</v>
      </c>
      <c r="GQ230" s="30" t="e">
        <f>(CatTemplate[[#This Row],[CO1]]+CatTemplate[[#This Row],[CS1]]) * (1+ getRateOHFinal) * (1 + getRateMarkupFinal)</f>
        <v>#VALUE!</v>
      </c>
      <c r="GR230" s="30" t="e">
        <f>(CatTemplate[[#This Row],[CO2]]+CatTemplate[[#This Row],[CS2]]) * (1+ getRateOHFinal) * (1 + getRateMarkupFinal)</f>
        <v>#VALUE!</v>
      </c>
      <c r="GS230" s="30" t="e">
        <f>(CatTemplate[[#This Row],[CO3]]+CatTemplate[[#This Row],[CS3]]) * (1+ getRateOHFinal) * (1 + getRateMarkupFinal)</f>
        <v>#VALUE!</v>
      </c>
      <c r="GT230" s="30" t="e">
        <f>(CatTemplate[[#This Row],[CO4]]+CatTemplate[[#This Row],[CS4]]) * (1+ getRateOHFinal) * (1 + getRateMarkupFinal)</f>
        <v>#VALUE!</v>
      </c>
      <c r="GU230" s="30" t="e">
        <f>(CatTemplate[[#This Row],[CO5]]+CatTemplate[[#This Row],[CS5]]) * (1+ getRateOHFinal) * (1 + getRateMarkupFinal)</f>
        <v>#VALUE!</v>
      </c>
      <c r="GV230" s="30" t="e">
        <f>(CatTemplate[[#This Row],[CO6]]+CatTemplate[[#This Row],[CS6]]) * (1+ getRateOHFinal) * (1 + getRateMarkupFinal)</f>
        <v>#VALUE!</v>
      </c>
      <c r="GW230" s="30" t="e">
        <f>(CatTemplate[[#This Row],[CO7]]+CatTemplate[[#This Row],[CS7]]) * (1+ getRateOHFinal) * (1 + getRateMarkupFinal)</f>
        <v>#VALUE!</v>
      </c>
      <c r="GX230" s="30" t="e">
        <f>(CatTemplate[[#This Row],[CO8]]+CatTemplate[[#This Row],[CS8]]) * (1+ getRateOHFinal) * (1 + getRateMarkupFinal)</f>
        <v>#VALUE!</v>
      </c>
      <c r="GY230" s="30" t="e">
        <f>(CatTemplate[[#This Row],[CO9]]+CatTemplate[[#This Row],[CS9]]) * (1+ getRateOHFinal) * (1 + getRateMarkupFinal)</f>
        <v>#VALUE!</v>
      </c>
      <c r="GZ230" s="30" t="e">
        <f>(CatTemplate[[#This Row],[CO10]]+CatTemplate[[#This Row],[CS10]]) * (1+ getRateOHFinal) * (1 + getRateMarkupFinal)</f>
        <v>#VALUE!</v>
      </c>
      <c r="HA230" s="30" t="e">
        <f>(CatTemplate[[#This Row],[CO11]]+CatTemplate[[#This Row],[CS11]]) * (1+ getRateOHFinal) * (1 + getRateMarkupFinal)</f>
        <v>#VALUE!</v>
      </c>
      <c r="HB230" s="30" t="e">
        <f>(CatTemplate[[#This Row],[CO12]]+CatTemplate[[#This Row],[CS12]]) * (1+ getRateOHFinal) * (1 + getRateMarkupFinal)</f>
        <v>#VALUE!</v>
      </c>
      <c r="HC230" s="30" t="e">
        <f>(CatTemplate[[#This Row],[CO13]]+CatTemplate[[#This Row],[CS13]]) * (1+ getRateOHFinal) * (1 + getRateMarkupFinal)</f>
        <v>#VALUE!</v>
      </c>
      <c r="HD230" s="30" t="e">
        <f>(CatTemplate[[#This Row],[CO14]]+CatTemplate[[#This Row],[CS14]]) * (1+ getRateOHFinal) * (1 + getRateMarkupFinal)</f>
        <v>#VALUE!</v>
      </c>
      <c r="HE230" s="30" t="e">
        <f>(CatTemplate[[#This Row],[CO15]]+CatTemplate[[#This Row],[CS15]]) * (1+ getRateOHFinal) * (1 + getRateMarkupFinal)</f>
        <v>#VALUE!</v>
      </c>
      <c r="HF230" s="30" t="e">
        <f>(CatTemplate[[#This Row],[CO16]]+CatTemplate[[#This Row],[CS16]]) * (1+ getRateOHFinal) * (1 + getRateMarkupFinal)</f>
        <v>#VALUE!</v>
      </c>
      <c r="HG230" s="30" t="e">
        <f>(CatTemplate[[#This Row],[CO17]]+CatTemplate[[#This Row],[CS17]]) * (1+ getRateOHFinal) * (1 + getRateMarkupFinal)</f>
        <v>#VALUE!</v>
      </c>
      <c r="HH230" s="30" t="e">
        <f>(CatTemplate[[#This Row],[CO18]]+CatTemplate[[#This Row],[CS18]]) * (1+ getRateOHFinal) * (1 + getRateMarkupFinal)</f>
        <v>#VALUE!</v>
      </c>
      <c r="HI230" s="30" t="e">
        <f>(CatTemplate[[#This Row],[CO19]]+CatTemplate[[#This Row],[CS19]]) * (1+ getRateOHFinal) * (1 + getRateMarkupFinal)</f>
        <v>#VALUE!</v>
      </c>
      <c r="HJ230" s="30" t="e">
        <f>(CatTemplate[[#This Row],[CO20]]+CatTemplate[[#This Row],[CS20]]) * (1+ getRateOHFinal) * (1 + getRateMarkupFinal)</f>
        <v>#VALUE!</v>
      </c>
      <c r="HK230" s="39" t="e">
        <f>CatTemplate[[#This Row],[Total cost]]+CatTemplate[[#This Row],[OH Amount]]+CatTemplate[[#This Row],[Markup]]</f>
        <v>#VALUE!</v>
      </c>
      <c r="HL230" s="63">
        <f>IF(CatTemplate[[#This Row],[Units]]="Days",CatTemplate[[#This Row],[Project quantity]]*CatTemplate[[#This Row],[St. unit effort]],CatTemplate[[#This Row],[Project quantity]])</f>
        <v>0</v>
      </c>
      <c r="HM230" s="287">
        <f>IFERROR(CatTemplate[[#This Row],[Total Price]]/(CatTemplate[[#This Row],[Final Quantity]]),0)</f>
        <v>0</v>
      </c>
      <c r="HN230" s="261"/>
    </row>
    <row r="231" spans="2:222" ht="25.5" x14ac:dyDescent="0.2">
      <c r="B231" s="9" t="s">
        <v>84</v>
      </c>
      <c r="C231" s="23">
        <v>6</v>
      </c>
      <c r="D231" s="10" t="s">
        <v>179</v>
      </c>
      <c r="E231" s="25">
        <v>1</v>
      </c>
      <c r="F231" s="19" t="s">
        <v>103</v>
      </c>
      <c r="G231" s="27">
        <v>20</v>
      </c>
      <c r="H231" s="19" t="s">
        <v>506</v>
      </c>
      <c r="I231" s="19"/>
      <c r="J231" s="16" t="s">
        <v>254</v>
      </c>
      <c r="K231" s="16"/>
      <c r="L231" s="16" t="s">
        <v>489</v>
      </c>
      <c r="M231" s="16" t="s">
        <v>207</v>
      </c>
      <c r="N231" s="16" t="s">
        <v>858</v>
      </c>
      <c r="O231" s="320"/>
      <c r="P231" s="71"/>
      <c r="Q231" s="108"/>
      <c r="R231" s="73"/>
      <c r="S231" s="97"/>
      <c r="T231" s="100">
        <f>getEqUnitCost</f>
        <v>1.4316346153846151</v>
      </c>
      <c r="U231" s="73">
        <f>getEqUnitEffort</f>
        <v>1</v>
      </c>
      <c r="V231" s="101">
        <f>getEqQuantity</f>
        <v>1</v>
      </c>
      <c r="W231" s="320"/>
      <c r="X231" s="100">
        <f>getConsUnitCost</f>
        <v>22.422567749999999</v>
      </c>
      <c r="Y231" s="73">
        <f>getConsUnitEffort</f>
        <v>1</v>
      </c>
      <c r="Z231" s="14">
        <f>getConsQuantity</f>
        <v>1</v>
      </c>
      <c r="AA231" s="320"/>
      <c r="AB231" s="72"/>
      <c r="AC231" s="112"/>
      <c r="AD231" s="14">
        <f>getOthQuantity</f>
        <v>0</v>
      </c>
      <c r="AE231" s="320"/>
      <c r="AF231" s="28" t="str">
        <f>IF(ISBLANK(CatTemplate[[#This Row],[Resource type]]),"",CatTemplate[[#This Row],[Resource type]])</f>
        <v>BioRef Operator</v>
      </c>
      <c r="AG231" s="242">
        <f>getStaffUnitCost</f>
        <v>402.98497611162429</v>
      </c>
      <c r="AH231" s="113">
        <f>getStaffUnitEffort</f>
        <v>8.4375000000000006E-2</v>
      </c>
      <c r="AI231" s="40">
        <f>getStaffQuantity</f>
        <v>0</v>
      </c>
      <c r="AJ231" s="41">
        <f>CatTemplate[[#This Row],[St. quantity]]*8/ParRatePM</f>
        <v>0</v>
      </c>
      <c r="AK231" s="320"/>
      <c r="AL231" s="53" t="str">
        <f>CatTemplate[[#This Row],[Item type]]</f>
        <v>Samples</v>
      </c>
      <c r="AM231" s="12">
        <f>SUM(CatTemplate[[#This Row],[Year1]:[Year20]])</f>
        <v>0</v>
      </c>
      <c r="AN231" s="52"/>
      <c r="AO231" s="52"/>
      <c r="AP231" s="52"/>
      <c r="AQ231" s="8"/>
      <c r="AR231" s="8"/>
      <c r="AS231" s="8"/>
      <c r="AT231" s="8"/>
      <c r="AU231" s="8"/>
      <c r="AV231" s="8"/>
      <c r="AW231" s="8"/>
      <c r="AX231" s="8"/>
      <c r="AY231" s="8"/>
      <c r="AZ231" s="8"/>
      <c r="BA231" s="8"/>
      <c r="BB231" s="8"/>
      <c r="BC231" s="8"/>
      <c r="BD231" s="8"/>
      <c r="BE231" s="8"/>
      <c r="BF231" s="8"/>
      <c r="BG231" s="36"/>
      <c r="BH231" s="320"/>
      <c r="BI231" s="37" t="str">
        <f>getCostCategory</f>
        <v>06 Operating costs</v>
      </c>
      <c r="BJ231" s="37" t="str">
        <f>getSection</f>
        <v>06 Sample processing</v>
      </c>
      <c r="BK231" s="32" t="str">
        <f>getObject</f>
        <v>Sample processing</v>
      </c>
      <c r="BL231" s="30">
        <f>IFERROR(getUnitCost * IF(CatTemplate[[#This Row],[Cost Category Comp.]]="01 Staff costs", 1,1),0)</f>
        <v>426.83917847700889</v>
      </c>
      <c r="BM231" s="29">
        <f>IF(AND(ISBLANK(CatTemplate[[#This Row],[Eq. unit cost]]),ISBLANK(CatTemplate[[#This Row],[Cons. unit cost]]),ISBLANK(CatTemplate[[#This Row],[Oth. unit cost]])), 0, IF(getUnitEffort =0,1,getUnitEffort) * CatTemplate[[#This Row],[Year1]])</f>
        <v>0</v>
      </c>
      <c r="BN231" s="29">
        <f>IF(AND(ISBLANK(CatTemplate[[#This Row],[Eq. unit cost]]),ISBLANK(CatTemplate[[#This Row],[Cons. unit cost]]),ISBLANK(CatTemplate[[#This Row],[Oth. unit cost]])), 0, IF(getUnitEffort =0,1,getUnitEffort) * CatTemplate[[#This Row],[Year2]])</f>
        <v>0</v>
      </c>
      <c r="BO231" s="29">
        <f>IF(AND(ISBLANK(CatTemplate[[#This Row],[Eq. unit cost]]),ISBLANK(CatTemplate[[#This Row],[Cons. unit cost]]),ISBLANK(CatTemplate[[#This Row],[Oth. unit cost]])), 0, IF(getUnitEffort =0,1,getUnitEffort) * CatTemplate[[#This Row],[Year3]])</f>
        <v>0</v>
      </c>
      <c r="BP231" s="29">
        <f>IF(AND(ISBLANK(CatTemplate[[#This Row],[Eq. unit cost]]),ISBLANK(CatTemplate[[#This Row],[Cons. unit cost]]),ISBLANK(CatTemplate[[#This Row],[Oth. unit cost]])), 0, IF(getUnitEffort =0,1,getUnitEffort) * CatTemplate[[#This Row],[Year4]])</f>
        <v>0</v>
      </c>
      <c r="BQ231" s="29">
        <f>IF(AND(ISBLANK(CatTemplate[[#This Row],[Eq. unit cost]]),ISBLANK(CatTemplate[[#This Row],[Cons. unit cost]]),ISBLANK(CatTemplate[[#This Row],[Oth. unit cost]])), 0, IF(getUnitEffort =0,1,getUnitEffort) * CatTemplate[[#This Row],[Year5]])</f>
        <v>0</v>
      </c>
      <c r="BR231" s="29">
        <f>IF(AND(ISBLANK(CatTemplate[[#This Row],[Eq. unit cost]]),ISBLANK(CatTemplate[[#This Row],[Cons. unit cost]]),ISBLANK(CatTemplate[[#This Row],[Oth. unit cost]])), 0, IF(getUnitEffort =0,1,getUnitEffort) * CatTemplate[[#This Row],[Year6]])</f>
        <v>0</v>
      </c>
      <c r="BS231" s="29">
        <f>IF(AND(ISBLANK(CatTemplate[[#This Row],[Eq. unit cost]]),ISBLANK(CatTemplate[[#This Row],[Cons. unit cost]]),ISBLANK(CatTemplate[[#This Row],[Oth. unit cost]])), 0, IF(getUnitEffort =0,1,getUnitEffort) * CatTemplate[[#This Row],[Year7]])</f>
        <v>0</v>
      </c>
      <c r="BT231" s="29">
        <f>IF(AND(ISBLANK(CatTemplate[[#This Row],[Eq. unit cost]]),ISBLANK(CatTemplate[[#This Row],[Cons. unit cost]]),ISBLANK(CatTemplate[[#This Row],[Oth. unit cost]])), 0, IF(getUnitEffort =0,1,getUnitEffort) * CatTemplate[[#This Row],[Year8]])</f>
        <v>0</v>
      </c>
      <c r="BU231" s="29">
        <f>IF(AND(ISBLANK(CatTemplate[[#This Row],[Eq. unit cost]]),ISBLANK(CatTemplate[[#This Row],[Cons. unit cost]]),ISBLANK(CatTemplate[[#This Row],[Oth. unit cost]])), 0, IF(getUnitEffort =0,1,getUnitEffort) * CatTemplate[[#This Row],[Year9]])</f>
        <v>0</v>
      </c>
      <c r="BV231" s="29">
        <f>IF(AND(ISBLANK(CatTemplate[[#This Row],[Eq. unit cost]]),ISBLANK(CatTemplate[[#This Row],[Cons. unit cost]]),ISBLANK(CatTemplate[[#This Row],[Oth. unit cost]])), 0, IF(getUnitEffort =0,1,getUnitEffort) * CatTemplate[[#This Row],[Year10]])</f>
        <v>0</v>
      </c>
      <c r="BW231" s="29">
        <f>IF(AND(ISBLANK(CatTemplate[[#This Row],[Eq. unit cost]]),ISBLANK(CatTemplate[[#This Row],[Cons. unit cost]]),ISBLANK(CatTemplate[[#This Row],[Oth. unit cost]])), 0, IF(getUnitEffort =0,1,getUnitEffort) * CatTemplate[[#This Row],[Year11]])</f>
        <v>0</v>
      </c>
      <c r="BX231" s="29">
        <f>IF(AND(ISBLANK(CatTemplate[[#This Row],[Eq. unit cost]]),ISBLANK(CatTemplate[[#This Row],[Cons. unit cost]]),ISBLANK(CatTemplate[[#This Row],[Oth. unit cost]])), 0, IF(getUnitEffort =0,1,getUnitEffort) * CatTemplate[[#This Row],[Year12]])</f>
        <v>0</v>
      </c>
      <c r="BY231" s="29">
        <f>IF(AND(ISBLANK(CatTemplate[[#This Row],[Eq. unit cost]]),ISBLANK(CatTemplate[[#This Row],[Cons. unit cost]]),ISBLANK(CatTemplate[[#This Row],[Oth. unit cost]])), 0, IF(getUnitEffort =0,1,getUnitEffort) * CatTemplate[[#This Row],[Year13]])</f>
        <v>0</v>
      </c>
      <c r="BZ231" s="29">
        <f>IF(AND(ISBLANK(CatTemplate[[#This Row],[Eq. unit cost]]),ISBLANK(CatTemplate[[#This Row],[Cons. unit cost]]),ISBLANK(CatTemplate[[#This Row],[Oth. unit cost]])), 0, IF(getUnitEffort =0,1,getUnitEffort) * CatTemplate[[#This Row],[Year14]])</f>
        <v>0</v>
      </c>
      <c r="CA231" s="29">
        <f>IF(AND(ISBLANK(CatTemplate[[#This Row],[Eq. unit cost]]),ISBLANK(CatTemplate[[#This Row],[Cons. unit cost]]),ISBLANK(CatTemplate[[#This Row],[Oth. unit cost]])), 0, IF(getUnitEffort =0,1,getUnitEffort) * CatTemplate[[#This Row],[Year15]])</f>
        <v>0</v>
      </c>
      <c r="CB231" s="29">
        <f>IF(AND(ISBLANK(CatTemplate[[#This Row],[Eq. unit cost]]),ISBLANK(CatTemplate[[#This Row],[Cons. unit cost]]),ISBLANK(CatTemplate[[#This Row],[Oth. unit cost]])), 0, IF(getUnitEffort =0,1,getUnitEffort) * CatTemplate[[#This Row],[Year16]])</f>
        <v>0</v>
      </c>
      <c r="CC231" s="29">
        <f>IF(AND(ISBLANK(CatTemplate[[#This Row],[Eq. unit cost]]),ISBLANK(CatTemplate[[#This Row],[Cons. unit cost]]),ISBLANK(CatTemplate[[#This Row],[Oth. unit cost]])), 0, IF(getUnitEffort =0,1,getUnitEffort) * CatTemplate[[#This Row],[Year17]])</f>
        <v>0</v>
      </c>
      <c r="CD231" s="29">
        <f>IF(AND(ISBLANK(CatTemplate[[#This Row],[Eq. unit cost]]),ISBLANK(CatTemplate[[#This Row],[Cons. unit cost]]),ISBLANK(CatTemplate[[#This Row],[Oth. unit cost]])), 0, IF(getUnitEffort =0,1,getUnitEffort) * CatTemplate[[#This Row],[Year18]])</f>
        <v>0</v>
      </c>
      <c r="CE231" s="29">
        <f>IF(AND(ISBLANK(CatTemplate[[#This Row],[Eq. unit cost]]),ISBLANK(CatTemplate[[#This Row],[Cons. unit cost]]),ISBLANK(CatTemplate[[#This Row],[Oth. unit cost]])), 0, IF(getUnitEffort =0,1,getUnitEffort) * CatTemplate[[#This Row],[Year19]])</f>
        <v>0</v>
      </c>
      <c r="CF231" s="29">
        <f>IF(AND(ISBLANK(CatTemplate[[#This Row],[Eq. unit cost]]),ISBLANK(CatTemplate[[#This Row],[Cons. unit cost]]),ISBLANK(CatTemplate[[#This Row],[Oth. unit cost]])), 0, IF(getUnitEffort =0,1,getUnitEffort) * CatTemplate[[#This Row],[Year20]])</f>
        <v>0</v>
      </c>
      <c r="CG231" s="45">
        <f>SUM(CatTemplate[[#This Row],[Q1]:[Q20]])</f>
        <v>0</v>
      </c>
      <c r="CH231" s="29">
        <f>IF(ISBLANK(CatTemplate[[#This Row],[St. unit effort]]),0,(CatTemplate[[#This Row],[St. unit effort]] * CatTemplate[[#This Row],[Year1]]))</f>
        <v>0</v>
      </c>
      <c r="CI231" s="29">
        <f>IF(ISBLANK(CatTemplate[[#This Row],[St. unit effort]]),0,(CatTemplate[[#This Row],[St. unit effort]] * CatTemplate[[#This Row],[Year2]]))</f>
        <v>0</v>
      </c>
      <c r="CJ231" s="29">
        <f>IF(ISBLANK(CatTemplate[[#This Row],[St. unit effort]]),0,(CatTemplate[[#This Row],[St. unit effort]] * CatTemplate[[#This Row],[Year3]]))</f>
        <v>0</v>
      </c>
      <c r="CK231" s="29">
        <f>IF(ISBLANK(CatTemplate[[#This Row],[St. unit effort]]),0,(CatTemplate[[#This Row],[St. unit effort]] * CatTemplate[[#This Row],[Year4]]))</f>
        <v>0</v>
      </c>
      <c r="CL231" s="29">
        <f>IF(ISBLANK(CatTemplate[[#This Row],[St. unit effort]]),0,(CatTemplate[[#This Row],[St. unit effort]] * CatTemplate[[#This Row],[Year5]]))</f>
        <v>0</v>
      </c>
      <c r="CM231" s="29">
        <f>IF(ISBLANK(CatTemplate[[#This Row],[St. unit effort]]),0,(CatTemplate[[#This Row],[St. unit effort]] * CatTemplate[[#This Row],[Year6]]))</f>
        <v>0</v>
      </c>
      <c r="CN231" s="29">
        <f>IF(ISBLANK(CatTemplate[[#This Row],[St. unit effort]]),0,(CatTemplate[[#This Row],[St. unit effort]] * CatTemplate[[#This Row],[Year7]]))</f>
        <v>0</v>
      </c>
      <c r="CO231" s="29">
        <f>IF(ISBLANK(CatTemplate[[#This Row],[St. unit effort]]),0,(CatTemplate[[#This Row],[St. unit effort]] * CatTemplate[[#This Row],[Year8]]))</f>
        <v>0</v>
      </c>
      <c r="CP231" s="29">
        <f>IF(ISBLANK(CatTemplate[[#This Row],[St. unit effort]]),0,(CatTemplate[[#This Row],[St. unit effort]] * CatTemplate[[#This Row],[Year9]]))</f>
        <v>0</v>
      </c>
      <c r="CQ231" s="29">
        <f>IF(ISBLANK(CatTemplate[[#This Row],[St. unit effort]]),0,(CatTemplate[[#This Row],[St. unit effort]] * CatTemplate[[#This Row],[Year10]]))</f>
        <v>0</v>
      </c>
      <c r="CR231" s="29">
        <f>IF(ISBLANK(CatTemplate[[#This Row],[St. unit effort]]),0,(CatTemplate[[#This Row],[St. unit effort]] * CatTemplate[[#This Row],[Year11]]))</f>
        <v>0</v>
      </c>
      <c r="CS231" s="29">
        <f>IF(ISBLANK(CatTemplate[[#This Row],[St. unit effort]]),0,(CatTemplate[[#This Row],[St. unit effort]] * CatTemplate[[#This Row],[Year12]]))</f>
        <v>0</v>
      </c>
      <c r="CT231" s="29">
        <f>IF(ISBLANK(CatTemplate[[#This Row],[St. unit effort]]),0,(CatTemplate[[#This Row],[St. unit effort]] * CatTemplate[[#This Row],[Year13]]))</f>
        <v>0</v>
      </c>
      <c r="CU231" s="29">
        <f>IF(ISBLANK(CatTemplate[[#This Row],[St. unit effort]]),0,(CatTemplate[[#This Row],[St. unit effort]] * CatTemplate[[#This Row],[Year14]]))</f>
        <v>0</v>
      </c>
      <c r="CV231" s="29">
        <f>IF(ISBLANK(CatTemplate[[#This Row],[St. unit effort]]),0,(CatTemplate[[#This Row],[St. unit effort]] * CatTemplate[[#This Row],[Year15]]))</f>
        <v>0</v>
      </c>
      <c r="CW231" s="29">
        <f>IF(ISBLANK(CatTemplate[[#This Row],[St. unit effort]]),0,(CatTemplate[[#This Row],[St. unit effort]] * CatTemplate[[#This Row],[Year16]]))</f>
        <v>0</v>
      </c>
      <c r="CX231" s="29">
        <f>IF(ISBLANK(CatTemplate[[#This Row],[St. unit effort]]),0,(CatTemplate[[#This Row],[St. unit effort]] * CatTemplate[[#This Row],[Year17]]))</f>
        <v>0</v>
      </c>
      <c r="CY231" s="29">
        <f>IF(ISBLANK(CatTemplate[[#This Row],[St. unit effort]]),0,(CatTemplate[[#This Row],[St. unit effort]] * CatTemplate[[#This Row],[Year18]]))</f>
        <v>0</v>
      </c>
      <c r="CZ231" s="29">
        <f>IF(ISBLANK(CatTemplate[[#This Row],[St. unit effort]]),0,(CatTemplate[[#This Row],[St. unit effort]] * CatTemplate[[#This Row],[Year19]]))</f>
        <v>0</v>
      </c>
      <c r="DA231" s="29">
        <f>IF(ISBLANK(CatTemplate[[#This Row],[St. unit effort]]),0,(CatTemplate[[#This Row],[St. unit effort]] * CatTemplate[[#This Row],[Year20]]))</f>
        <v>0</v>
      </c>
      <c r="DB231" s="57">
        <f>IF(ISBLANK(CatTemplate[[#This Row],[St. unit effort]]),0,(CatTemplate[[#This Row],[St. unit effort]] * CatTemplate[[#This Row],[Year1]])*8/ParRatePM)</f>
        <v>0</v>
      </c>
      <c r="DC231" s="57">
        <f>IF(ISBLANK(CatTemplate[[#This Row],[St. unit effort]]),0,(CatTemplate[[#This Row],[St. unit effort]] * CatTemplate[[#This Row],[Year2]])*8/ParRatePM)</f>
        <v>0</v>
      </c>
      <c r="DD231" s="57">
        <f>IF(ISBLANK(CatTemplate[[#This Row],[St. unit effort]]),0,(CatTemplate[[#This Row],[St. unit effort]] * CatTemplate[[#This Row],[Year3]])*8/ParRatePM)</f>
        <v>0</v>
      </c>
      <c r="DE231" s="57">
        <f>IF(ISBLANK(CatTemplate[[#This Row],[St. unit effort]]),0,(CatTemplate[[#This Row],[St. unit effort]] * CatTemplate[[#This Row],[Year4]])*8/ParRatePM)</f>
        <v>0</v>
      </c>
      <c r="DF231" s="57">
        <f>IF(ISBLANK(CatTemplate[[#This Row],[St. unit effort]]),0,(CatTemplate[[#This Row],[St. unit effort]] * CatTemplate[[#This Row],[Year5]])*8/ParRatePM)</f>
        <v>0</v>
      </c>
      <c r="DG231" s="57">
        <f>IF(ISBLANK(CatTemplate[[#This Row],[St. unit effort]]),0,(CatTemplate[[#This Row],[St. unit effort]] * CatTemplate[[#This Row],[Year6]])*8/ParRatePM)</f>
        <v>0</v>
      </c>
      <c r="DH231" s="57">
        <f>IF(ISBLANK(CatTemplate[[#This Row],[St. unit effort]]),0,(CatTemplate[[#This Row],[St. unit effort]] * CatTemplate[[#This Row],[Year7]])*8/ParRatePM)</f>
        <v>0</v>
      </c>
      <c r="DI231" s="57">
        <f>IF(ISBLANK(CatTemplate[[#This Row],[St. unit effort]]),0,(CatTemplate[[#This Row],[St. unit effort]] * CatTemplate[[#This Row],[Year8]])*8/ParRatePM)</f>
        <v>0</v>
      </c>
      <c r="DJ231" s="57">
        <f>IF(ISBLANK(CatTemplate[[#This Row],[St. unit effort]]),0,(CatTemplate[[#This Row],[St. unit effort]] * CatTemplate[[#This Row],[Year9]])*8/ParRatePM)</f>
        <v>0</v>
      </c>
      <c r="DK231" s="57">
        <f>IF(ISBLANK(CatTemplate[[#This Row],[St. unit effort]]),0,(CatTemplate[[#This Row],[St. unit effort]] * CatTemplate[[#This Row],[Year10]])*8/ParRatePM)</f>
        <v>0</v>
      </c>
      <c r="DL231" s="57">
        <f>IF(ISBLANK(CatTemplate[[#This Row],[St. unit effort]]),0,(CatTemplate[[#This Row],[St. unit effort]] * CatTemplate[[#This Row],[Year11]])*8/ParRatePM)</f>
        <v>0</v>
      </c>
      <c r="DM231" s="57">
        <f>IF(ISBLANK(CatTemplate[[#This Row],[St. unit effort]]),0,(CatTemplate[[#This Row],[St. unit effort]] * CatTemplate[[#This Row],[Year12]])*8/ParRatePM)</f>
        <v>0</v>
      </c>
      <c r="DN231" s="57">
        <f>IF(ISBLANK(CatTemplate[[#This Row],[St. unit effort]]),0,(CatTemplate[[#This Row],[St. unit effort]] * CatTemplate[[#This Row],[Year13]])*8/ParRatePM)</f>
        <v>0</v>
      </c>
      <c r="DO231" s="57">
        <f>IF(ISBLANK(CatTemplate[[#This Row],[St. unit effort]]),0,(CatTemplate[[#This Row],[St. unit effort]] * CatTemplate[[#This Row],[Year14]])*8/ParRatePM)</f>
        <v>0</v>
      </c>
      <c r="DP231" s="57">
        <f>IF(ISBLANK(CatTemplate[[#This Row],[St. unit effort]]),0,(CatTemplate[[#This Row],[St. unit effort]] * CatTemplate[[#This Row],[Year15]])*8/ParRatePM)</f>
        <v>0</v>
      </c>
      <c r="DQ231" s="57">
        <f>IF(ISBLANK(CatTemplate[[#This Row],[St. unit effort]]),0,(CatTemplate[[#This Row],[St. unit effort]] * CatTemplate[[#This Row],[Year16]])*8/ParRatePM)</f>
        <v>0</v>
      </c>
      <c r="DR231" s="57">
        <f>IF(ISBLANK(CatTemplate[[#This Row],[St. unit effort]]),0,(CatTemplate[[#This Row],[St. unit effort]] * CatTemplate[[#This Row],[Year17]])*8/ParRatePM)</f>
        <v>0</v>
      </c>
      <c r="DS231" s="57">
        <f>IF(ISBLANK(CatTemplate[[#This Row],[St. unit effort]]),0,(CatTemplate[[#This Row],[St. unit effort]] * CatTemplate[[#This Row],[Year18]])*8/ParRatePM)</f>
        <v>0</v>
      </c>
      <c r="DT231" s="57">
        <f>IF(ISBLANK(CatTemplate[[#This Row],[St. unit effort]]),0,(CatTemplate[[#This Row],[St. unit effort]] * CatTemplate[[#This Row],[Year19]])*8/ParRatePM)</f>
        <v>0</v>
      </c>
      <c r="DU231" s="57">
        <f>IF(ISBLANK(CatTemplate[[#This Row],[St. unit effort]]),0,(CatTemplate[[#This Row],[St. unit effort]] * CatTemplate[[#This Row],[Year20]])*8/ParRatePM)</f>
        <v>0</v>
      </c>
      <c r="DV231" s="54">
        <f>SUM(CatTemplate[[#This Row],[PM1]:[PM20]])</f>
        <v>0</v>
      </c>
      <c r="DW231" s="56">
        <f t="shared" ref="DW231:EL246" si="83">getCost(COLUMN(), ROW(), "Other")</f>
        <v>0</v>
      </c>
      <c r="DX231" s="56">
        <f t="shared" si="83"/>
        <v>0</v>
      </c>
      <c r="DY231" s="56">
        <f t="shared" si="83"/>
        <v>0</v>
      </c>
      <c r="DZ231" s="56">
        <f t="shared" si="83"/>
        <v>0</v>
      </c>
      <c r="EA231" s="56">
        <f t="shared" si="83"/>
        <v>0</v>
      </c>
      <c r="EB231" s="56">
        <f t="shared" si="83"/>
        <v>0</v>
      </c>
      <c r="EC231" s="56">
        <f t="shared" si="83"/>
        <v>0</v>
      </c>
      <c r="ED231" s="56">
        <f t="shared" si="83"/>
        <v>0</v>
      </c>
      <c r="EE231" s="56">
        <f t="shared" si="83"/>
        <v>0</v>
      </c>
      <c r="EF231" s="56">
        <f t="shared" si="83"/>
        <v>0</v>
      </c>
      <c r="EG231" s="56">
        <f t="shared" si="83"/>
        <v>0</v>
      </c>
      <c r="EH231" s="56">
        <f t="shared" si="83"/>
        <v>0</v>
      </c>
      <c r="EI231" s="56">
        <f t="shared" si="83"/>
        <v>0</v>
      </c>
      <c r="EJ231" s="56">
        <f t="shared" si="83"/>
        <v>0</v>
      </c>
      <c r="EK231" s="56">
        <f t="shared" si="83"/>
        <v>0</v>
      </c>
      <c r="EL231" s="56">
        <f t="shared" si="83"/>
        <v>0</v>
      </c>
      <c r="EM231" s="56">
        <f t="shared" si="81"/>
        <v>0</v>
      </c>
      <c r="EN231" s="56">
        <f t="shared" si="81"/>
        <v>0</v>
      </c>
      <c r="EO231" s="56">
        <f t="shared" si="81"/>
        <v>0</v>
      </c>
      <c r="EP231" s="56">
        <f t="shared" si="81"/>
        <v>0</v>
      </c>
      <c r="EQ231" s="30">
        <f>CatTemplate[[#This Row],[Eq. unit cost]] * CatTemplate[[#This Row],[Eq. quantity]]</f>
        <v>1.4316346153846151</v>
      </c>
      <c r="ER231" s="30">
        <f>CatTemplate[[#This Row],[Cons. unit cost]] *CatTemplate[[#This Row],[Cons. quantity]]</f>
        <v>22.422567749999999</v>
      </c>
      <c r="ES231" s="30">
        <f>CatTemplate[[#This Row],[Oth. unit cost]] *CatTemplate[[#This Row],[Oth. quantity]]</f>
        <v>0</v>
      </c>
      <c r="ET231" s="55">
        <f>SUM(CatTemplate[[#This Row],[CO1]:[CO20]])</f>
        <v>0</v>
      </c>
      <c r="EU231" s="56">
        <f t="shared" ref="EU231:FJ246" si="84">getCost(COLUMN(), ROW(), "Staff")</f>
        <v>0</v>
      </c>
      <c r="EV231" s="56">
        <f t="shared" si="84"/>
        <v>0</v>
      </c>
      <c r="EW231" s="56">
        <f t="shared" si="84"/>
        <v>0</v>
      </c>
      <c r="EX231" s="56">
        <f t="shared" si="84"/>
        <v>0</v>
      </c>
      <c r="EY231" s="56">
        <f t="shared" si="84"/>
        <v>0</v>
      </c>
      <c r="EZ231" s="56">
        <f t="shared" si="84"/>
        <v>0</v>
      </c>
      <c r="FA231" s="56">
        <f t="shared" si="84"/>
        <v>0</v>
      </c>
      <c r="FB231" s="56">
        <f t="shared" si="84"/>
        <v>0</v>
      </c>
      <c r="FC231" s="56">
        <f t="shared" si="84"/>
        <v>0</v>
      </c>
      <c r="FD231" s="56">
        <f t="shared" si="84"/>
        <v>0</v>
      </c>
      <c r="FE231" s="56">
        <f t="shared" si="84"/>
        <v>0</v>
      </c>
      <c r="FF231" s="56">
        <f t="shared" si="84"/>
        <v>0</v>
      </c>
      <c r="FG231" s="56">
        <f t="shared" si="84"/>
        <v>0</v>
      </c>
      <c r="FH231" s="56">
        <f t="shared" si="84"/>
        <v>0</v>
      </c>
      <c r="FI231" s="56">
        <f t="shared" si="84"/>
        <v>0</v>
      </c>
      <c r="FJ231" s="56">
        <f t="shared" si="84"/>
        <v>0</v>
      </c>
      <c r="FK231" s="56">
        <f t="shared" si="82"/>
        <v>0</v>
      </c>
      <c r="FL231" s="56">
        <f t="shared" si="82"/>
        <v>0</v>
      </c>
      <c r="FM231" s="56">
        <f t="shared" si="82"/>
        <v>0</v>
      </c>
      <c r="FN231" s="56">
        <f t="shared" si="82"/>
        <v>0</v>
      </c>
      <c r="FO231" s="58">
        <f>SUM(CatTemplate[[#This Row],[CS1]:[CS20]])</f>
        <v>0</v>
      </c>
      <c r="FP231" s="59">
        <f>CatTemplate[[#This Row],[Total Oth. cost]]+CatTemplate[[#This Row],[Total St. Cost]]</f>
        <v>0</v>
      </c>
      <c r="FQ231" s="33" t="e">
        <f t="shared" si="71"/>
        <v>#VALUE!</v>
      </c>
      <c r="FR231" s="33" t="e">
        <f t="shared" si="72"/>
        <v>#VALUE!</v>
      </c>
      <c r="FS231" s="30" t="e">
        <f>(CatTemplate[[#This Row],[CO1]] + CatTemplate[[#This Row],[CS1]]) * (1 + getRateOHFinal) * getRateMarkupFinal</f>
        <v>#VALUE!</v>
      </c>
      <c r="FT231" s="30" t="e">
        <f>(CatTemplate[[#This Row],[CO2]] + CatTemplate[[#This Row],[CS2]]) * (1 + getRateOHFinal) * getRateMarkupFinal</f>
        <v>#VALUE!</v>
      </c>
      <c r="FU231" s="30" t="e">
        <f>(CatTemplate[[#This Row],[CO3]] + CatTemplate[[#This Row],[CS3]]) * (1 + getRateOHFinal) * getRateMarkupFinal</f>
        <v>#VALUE!</v>
      </c>
      <c r="FV231" s="30" t="e">
        <f>(CatTemplate[[#This Row],[CO4]] + CatTemplate[[#This Row],[CS4]]) * (1 + getRateOHFinal) * getRateMarkupFinal</f>
        <v>#VALUE!</v>
      </c>
      <c r="FW231" s="30" t="e">
        <f>(CatTemplate[[#This Row],[CO5]] + CatTemplate[[#This Row],[CS5]]) * (1 + getRateOHFinal) * getRateMarkupFinal</f>
        <v>#VALUE!</v>
      </c>
      <c r="FX231" s="30" t="e">
        <f>(CatTemplate[[#This Row],[CO6]] + CatTemplate[[#This Row],[CS6]]) * (1 + getRateOHFinal) * getRateMarkupFinal</f>
        <v>#VALUE!</v>
      </c>
      <c r="FY231" s="30" t="e">
        <f>(CatTemplate[[#This Row],[CO7]] + CatTemplate[[#This Row],[CS7]]) * (1 + getRateOHFinal) * getRateMarkupFinal</f>
        <v>#VALUE!</v>
      </c>
      <c r="FZ231" s="30" t="e">
        <f>(CatTemplate[[#This Row],[CO8]] + CatTemplate[[#This Row],[CS8]]) * (1 + getRateOHFinal) * getRateMarkupFinal</f>
        <v>#VALUE!</v>
      </c>
      <c r="GA231" s="30" t="e">
        <f>(CatTemplate[[#This Row],[CO9]] + CatTemplate[[#This Row],[CS9]]) * (1 + getRateOHFinal) * getRateMarkupFinal</f>
        <v>#VALUE!</v>
      </c>
      <c r="GB231" s="30" t="e">
        <f>(CatTemplate[[#This Row],[CO10]] + CatTemplate[[#This Row],[CS10]]) * (1 + getRateOHFinal) * getRateMarkupFinal</f>
        <v>#VALUE!</v>
      </c>
      <c r="GC231" s="30" t="e">
        <f>(CatTemplate[[#This Row],[CO11]] + CatTemplate[[#This Row],[CS11]]) * (1 + getRateOHFinal) * getRateMarkupFinal</f>
        <v>#VALUE!</v>
      </c>
      <c r="GD231" s="30" t="e">
        <f>(CatTemplate[[#This Row],[CO12]] + CatTemplate[[#This Row],[CS12]]) * (1 + getRateOHFinal) * getRateMarkupFinal</f>
        <v>#VALUE!</v>
      </c>
      <c r="GE231" s="30" t="e">
        <f>(CatTemplate[[#This Row],[CO13]] + CatTemplate[[#This Row],[CS13]]) * (1 + getRateOHFinal) * getRateMarkupFinal</f>
        <v>#VALUE!</v>
      </c>
      <c r="GF231" s="30" t="e">
        <f>(CatTemplate[[#This Row],[CO14]] + CatTemplate[[#This Row],[CS14]]) * (1 + getRateOHFinal) * getRateMarkupFinal</f>
        <v>#VALUE!</v>
      </c>
      <c r="GG231" s="30" t="e">
        <f>(CatTemplate[[#This Row],[CO15]] + CatTemplate[[#This Row],[CS15]]) * (1 + getRateOHFinal) * getRateMarkupFinal</f>
        <v>#VALUE!</v>
      </c>
      <c r="GH231" s="30" t="e">
        <f>(CatTemplate[[#This Row],[CO16]] + CatTemplate[[#This Row],[CS16]]) * (1 + getRateOHFinal) * getRateMarkupFinal</f>
        <v>#VALUE!</v>
      </c>
      <c r="GI231" s="30" t="e">
        <f>(CatTemplate[[#This Row],[CO17]] + CatTemplate[[#This Row],[CS17]]) * (1 + getRateOHFinal) * getRateMarkupFinal</f>
        <v>#VALUE!</v>
      </c>
      <c r="GJ231" s="30" t="e">
        <f>(CatTemplate[[#This Row],[CO18]] + CatTemplate[[#This Row],[CS18]]) * (1 + getRateOHFinal) * getRateMarkupFinal</f>
        <v>#VALUE!</v>
      </c>
      <c r="GK231" s="30" t="e">
        <f>(CatTemplate[[#This Row],[CO19]] + CatTemplate[[#This Row],[CS19]]) * (1 + getRateOHFinal) * getRateMarkupFinal</f>
        <v>#VALUE!</v>
      </c>
      <c r="GL231" s="30" t="e">
        <f>(CatTemplate[[#This Row],[CO20]] + CatTemplate[[#This Row],[CS20]]) * (1 + getRateOHFinal) * getRateMarkupFinal</f>
        <v>#VALUE!</v>
      </c>
      <c r="GM231" s="30" t="e">
        <f t="shared" si="73"/>
        <v>#VALUE!</v>
      </c>
      <c r="GN231" s="30" t="e">
        <f t="shared" si="74"/>
        <v>#VALUE!</v>
      </c>
      <c r="GO231" s="30" t="e">
        <f t="shared" si="75"/>
        <v>#VALUE!</v>
      </c>
      <c r="GP231" s="30" t="e">
        <f t="shared" si="76"/>
        <v>#VALUE!</v>
      </c>
      <c r="GQ231" s="30" t="e">
        <f>(CatTemplate[[#This Row],[CO1]]+CatTemplate[[#This Row],[CS1]]) * (1+ getRateOHFinal) * (1 + getRateMarkupFinal)</f>
        <v>#VALUE!</v>
      </c>
      <c r="GR231" s="30" t="e">
        <f>(CatTemplate[[#This Row],[CO2]]+CatTemplate[[#This Row],[CS2]]) * (1+ getRateOHFinal) * (1 + getRateMarkupFinal)</f>
        <v>#VALUE!</v>
      </c>
      <c r="GS231" s="30" t="e">
        <f>(CatTemplate[[#This Row],[CO3]]+CatTemplate[[#This Row],[CS3]]) * (1+ getRateOHFinal) * (1 + getRateMarkupFinal)</f>
        <v>#VALUE!</v>
      </c>
      <c r="GT231" s="30" t="e">
        <f>(CatTemplate[[#This Row],[CO4]]+CatTemplate[[#This Row],[CS4]]) * (1+ getRateOHFinal) * (1 + getRateMarkupFinal)</f>
        <v>#VALUE!</v>
      </c>
      <c r="GU231" s="30" t="e">
        <f>(CatTemplate[[#This Row],[CO5]]+CatTemplate[[#This Row],[CS5]]) * (1+ getRateOHFinal) * (1 + getRateMarkupFinal)</f>
        <v>#VALUE!</v>
      </c>
      <c r="GV231" s="30" t="e">
        <f>(CatTemplate[[#This Row],[CO6]]+CatTemplate[[#This Row],[CS6]]) * (1+ getRateOHFinal) * (1 + getRateMarkupFinal)</f>
        <v>#VALUE!</v>
      </c>
      <c r="GW231" s="30" t="e">
        <f>(CatTemplate[[#This Row],[CO7]]+CatTemplate[[#This Row],[CS7]]) * (1+ getRateOHFinal) * (1 + getRateMarkupFinal)</f>
        <v>#VALUE!</v>
      </c>
      <c r="GX231" s="30" t="e">
        <f>(CatTemplate[[#This Row],[CO8]]+CatTemplate[[#This Row],[CS8]]) * (1+ getRateOHFinal) * (1 + getRateMarkupFinal)</f>
        <v>#VALUE!</v>
      </c>
      <c r="GY231" s="30" t="e">
        <f>(CatTemplate[[#This Row],[CO9]]+CatTemplate[[#This Row],[CS9]]) * (1+ getRateOHFinal) * (1 + getRateMarkupFinal)</f>
        <v>#VALUE!</v>
      </c>
      <c r="GZ231" s="30" t="e">
        <f>(CatTemplate[[#This Row],[CO10]]+CatTemplate[[#This Row],[CS10]]) * (1+ getRateOHFinal) * (1 + getRateMarkupFinal)</f>
        <v>#VALUE!</v>
      </c>
      <c r="HA231" s="30" t="e">
        <f>(CatTemplate[[#This Row],[CO11]]+CatTemplate[[#This Row],[CS11]]) * (1+ getRateOHFinal) * (1 + getRateMarkupFinal)</f>
        <v>#VALUE!</v>
      </c>
      <c r="HB231" s="30" t="e">
        <f>(CatTemplate[[#This Row],[CO12]]+CatTemplate[[#This Row],[CS12]]) * (1+ getRateOHFinal) * (1 + getRateMarkupFinal)</f>
        <v>#VALUE!</v>
      </c>
      <c r="HC231" s="30" t="e">
        <f>(CatTemplate[[#This Row],[CO13]]+CatTemplate[[#This Row],[CS13]]) * (1+ getRateOHFinal) * (1 + getRateMarkupFinal)</f>
        <v>#VALUE!</v>
      </c>
      <c r="HD231" s="30" t="e">
        <f>(CatTemplate[[#This Row],[CO14]]+CatTemplate[[#This Row],[CS14]]) * (1+ getRateOHFinal) * (1 + getRateMarkupFinal)</f>
        <v>#VALUE!</v>
      </c>
      <c r="HE231" s="30" t="e">
        <f>(CatTemplate[[#This Row],[CO15]]+CatTemplate[[#This Row],[CS15]]) * (1+ getRateOHFinal) * (1 + getRateMarkupFinal)</f>
        <v>#VALUE!</v>
      </c>
      <c r="HF231" s="30" t="e">
        <f>(CatTemplate[[#This Row],[CO16]]+CatTemplate[[#This Row],[CS16]]) * (1+ getRateOHFinal) * (1 + getRateMarkupFinal)</f>
        <v>#VALUE!</v>
      </c>
      <c r="HG231" s="30" t="e">
        <f>(CatTemplate[[#This Row],[CO17]]+CatTemplate[[#This Row],[CS17]]) * (1+ getRateOHFinal) * (1 + getRateMarkupFinal)</f>
        <v>#VALUE!</v>
      </c>
      <c r="HH231" s="30" t="e">
        <f>(CatTemplate[[#This Row],[CO18]]+CatTemplate[[#This Row],[CS18]]) * (1+ getRateOHFinal) * (1 + getRateMarkupFinal)</f>
        <v>#VALUE!</v>
      </c>
      <c r="HI231" s="30" t="e">
        <f>(CatTemplate[[#This Row],[CO19]]+CatTemplate[[#This Row],[CS19]]) * (1+ getRateOHFinal) * (1 + getRateMarkupFinal)</f>
        <v>#VALUE!</v>
      </c>
      <c r="HJ231" s="30" t="e">
        <f>(CatTemplate[[#This Row],[CO20]]+CatTemplate[[#This Row],[CS20]]) * (1+ getRateOHFinal) * (1 + getRateMarkupFinal)</f>
        <v>#VALUE!</v>
      </c>
      <c r="HK231" s="39" t="e">
        <f>CatTemplate[[#This Row],[Total cost]]+CatTemplate[[#This Row],[OH Amount]]+CatTemplate[[#This Row],[Markup]]</f>
        <v>#VALUE!</v>
      </c>
      <c r="HL231" s="63">
        <f>IF(CatTemplate[[#This Row],[Units]]="Days",CatTemplate[[#This Row],[Project quantity]]*CatTemplate[[#This Row],[St. unit effort]],CatTemplate[[#This Row],[Project quantity]])</f>
        <v>0</v>
      </c>
      <c r="HM231" s="287">
        <f>IFERROR(CatTemplate[[#This Row],[Total Price]]/(CatTemplate[[#This Row],[Final Quantity]]),0)</f>
        <v>0</v>
      </c>
      <c r="HN231" s="261"/>
    </row>
    <row r="232" spans="2:222" ht="25.5" x14ac:dyDescent="0.2">
      <c r="B232" s="9" t="s">
        <v>84</v>
      </c>
      <c r="C232" s="23">
        <v>6</v>
      </c>
      <c r="D232" s="10" t="s">
        <v>179</v>
      </c>
      <c r="E232" s="25">
        <v>1</v>
      </c>
      <c r="F232" s="19" t="s">
        <v>103</v>
      </c>
      <c r="G232" s="27">
        <v>21</v>
      </c>
      <c r="H232" s="19" t="s">
        <v>507</v>
      </c>
      <c r="I232" s="19"/>
      <c r="J232" s="16" t="s">
        <v>254</v>
      </c>
      <c r="K232" s="16"/>
      <c r="L232" s="16" t="s">
        <v>489</v>
      </c>
      <c r="M232" s="16" t="s">
        <v>207</v>
      </c>
      <c r="N232" s="16" t="s">
        <v>858</v>
      </c>
      <c r="O232" s="320"/>
      <c r="P232" s="71"/>
      <c r="Q232" s="108"/>
      <c r="R232" s="73"/>
      <c r="S232" s="97"/>
      <c r="T232" s="100">
        <f>getEqUnitCost</f>
        <v>0.7521923076923076</v>
      </c>
      <c r="U232" s="73">
        <f>getEqUnitEffort</f>
        <v>1</v>
      </c>
      <c r="V232" s="101">
        <f>getEqQuantity</f>
        <v>1</v>
      </c>
      <c r="W232" s="320"/>
      <c r="X232" s="100">
        <f>getConsUnitCost</f>
        <v>11.24600525</v>
      </c>
      <c r="Y232" s="73">
        <f>getConsUnitEffort</f>
        <v>1</v>
      </c>
      <c r="Z232" s="14">
        <f>getConsQuantity</f>
        <v>1</v>
      </c>
      <c r="AA232" s="320"/>
      <c r="AB232" s="72"/>
      <c r="AC232" s="112"/>
      <c r="AD232" s="14">
        <f>getOthQuantity</f>
        <v>0</v>
      </c>
      <c r="AE232" s="320"/>
      <c r="AF232" s="28" t="str">
        <f>IF(ISBLANK(CatTemplate[[#This Row],[Resource type]]),"",CatTemplate[[#This Row],[Resource type]])</f>
        <v>BioRef Operator</v>
      </c>
      <c r="AG232" s="242">
        <f>getStaffUnitCost</f>
        <v>402.98497611162429</v>
      </c>
      <c r="AH232" s="113">
        <f>getStaffUnitEffort</f>
        <v>6.6250000000000003E-2</v>
      </c>
      <c r="AI232" s="40">
        <f>getStaffQuantity</f>
        <v>0</v>
      </c>
      <c r="AJ232" s="41">
        <f>CatTemplate[[#This Row],[St. quantity]]*8/ParRatePM</f>
        <v>0</v>
      </c>
      <c r="AK232" s="320"/>
      <c r="AL232" s="53" t="str">
        <f>CatTemplate[[#This Row],[Item type]]</f>
        <v>Samples</v>
      </c>
      <c r="AM232" s="12">
        <f>SUM(CatTemplate[[#This Row],[Year1]:[Year20]])</f>
        <v>0</v>
      </c>
      <c r="AN232" s="52"/>
      <c r="AO232" s="52"/>
      <c r="AP232" s="52"/>
      <c r="AQ232" s="8"/>
      <c r="AR232" s="8"/>
      <c r="AS232" s="8"/>
      <c r="AT232" s="8"/>
      <c r="AU232" s="8"/>
      <c r="AV232" s="8"/>
      <c r="AW232" s="8"/>
      <c r="AX232" s="8"/>
      <c r="AY232" s="8"/>
      <c r="AZ232" s="8"/>
      <c r="BA232" s="8"/>
      <c r="BB232" s="8"/>
      <c r="BC232" s="8"/>
      <c r="BD232" s="8"/>
      <c r="BE232" s="8"/>
      <c r="BF232" s="8"/>
      <c r="BG232" s="36"/>
      <c r="BH232" s="320"/>
      <c r="BI232" s="37" t="str">
        <f>getCostCategory</f>
        <v>06 Operating costs</v>
      </c>
      <c r="BJ232" s="37" t="str">
        <f>getSection</f>
        <v>06 Sample processing</v>
      </c>
      <c r="BK232" s="32" t="str">
        <f>getObject</f>
        <v>Sample processing</v>
      </c>
      <c r="BL232" s="30">
        <f>IFERROR(getUnitCost * IF(CatTemplate[[#This Row],[Cost Category Comp.]]="01 Staff costs", 1,1),0)</f>
        <v>414.98317366931661</v>
      </c>
      <c r="BM232" s="29">
        <f>IF(AND(ISBLANK(CatTemplate[[#This Row],[Eq. unit cost]]),ISBLANK(CatTemplate[[#This Row],[Cons. unit cost]]),ISBLANK(CatTemplate[[#This Row],[Oth. unit cost]])), 0, IF(getUnitEffort =0,1,getUnitEffort) * CatTemplate[[#This Row],[Year1]])</f>
        <v>0</v>
      </c>
      <c r="BN232" s="29">
        <f>IF(AND(ISBLANK(CatTemplate[[#This Row],[Eq. unit cost]]),ISBLANK(CatTemplate[[#This Row],[Cons. unit cost]]),ISBLANK(CatTemplate[[#This Row],[Oth. unit cost]])), 0, IF(getUnitEffort =0,1,getUnitEffort) * CatTemplate[[#This Row],[Year2]])</f>
        <v>0</v>
      </c>
      <c r="BO232" s="29">
        <f>IF(AND(ISBLANK(CatTemplate[[#This Row],[Eq. unit cost]]),ISBLANK(CatTemplate[[#This Row],[Cons. unit cost]]),ISBLANK(CatTemplate[[#This Row],[Oth. unit cost]])), 0, IF(getUnitEffort =0,1,getUnitEffort) * CatTemplate[[#This Row],[Year3]])</f>
        <v>0</v>
      </c>
      <c r="BP232" s="29">
        <f>IF(AND(ISBLANK(CatTemplate[[#This Row],[Eq. unit cost]]),ISBLANK(CatTemplate[[#This Row],[Cons. unit cost]]),ISBLANK(CatTemplate[[#This Row],[Oth. unit cost]])), 0, IF(getUnitEffort =0,1,getUnitEffort) * CatTemplate[[#This Row],[Year4]])</f>
        <v>0</v>
      </c>
      <c r="BQ232" s="29">
        <f>IF(AND(ISBLANK(CatTemplate[[#This Row],[Eq. unit cost]]),ISBLANK(CatTemplate[[#This Row],[Cons. unit cost]]),ISBLANK(CatTemplate[[#This Row],[Oth. unit cost]])), 0, IF(getUnitEffort =0,1,getUnitEffort) * CatTemplate[[#This Row],[Year5]])</f>
        <v>0</v>
      </c>
      <c r="BR232" s="29">
        <f>IF(AND(ISBLANK(CatTemplate[[#This Row],[Eq. unit cost]]),ISBLANK(CatTemplate[[#This Row],[Cons. unit cost]]),ISBLANK(CatTemplate[[#This Row],[Oth. unit cost]])), 0, IF(getUnitEffort =0,1,getUnitEffort) * CatTemplate[[#This Row],[Year6]])</f>
        <v>0</v>
      </c>
      <c r="BS232" s="29">
        <f>IF(AND(ISBLANK(CatTemplate[[#This Row],[Eq. unit cost]]),ISBLANK(CatTemplate[[#This Row],[Cons. unit cost]]),ISBLANK(CatTemplate[[#This Row],[Oth. unit cost]])), 0, IF(getUnitEffort =0,1,getUnitEffort) * CatTemplate[[#This Row],[Year7]])</f>
        <v>0</v>
      </c>
      <c r="BT232" s="29">
        <f>IF(AND(ISBLANK(CatTemplate[[#This Row],[Eq. unit cost]]),ISBLANK(CatTemplate[[#This Row],[Cons. unit cost]]),ISBLANK(CatTemplate[[#This Row],[Oth. unit cost]])), 0, IF(getUnitEffort =0,1,getUnitEffort) * CatTemplate[[#This Row],[Year8]])</f>
        <v>0</v>
      </c>
      <c r="BU232" s="29">
        <f>IF(AND(ISBLANK(CatTemplate[[#This Row],[Eq. unit cost]]),ISBLANK(CatTemplate[[#This Row],[Cons. unit cost]]),ISBLANK(CatTemplate[[#This Row],[Oth. unit cost]])), 0, IF(getUnitEffort =0,1,getUnitEffort) * CatTemplate[[#This Row],[Year9]])</f>
        <v>0</v>
      </c>
      <c r="BV232" s="29">
        <f>IF(AND(ISBLANK(CatTemplate[[#This Row],[Eq. unit cost]]),ISBLANK(CatTemplate[[#This Row],[Cons. unit cost]]),ISBLANK(CatTemplate[[#This Row],[Oth. unit cost]])), 0, IF(getUnitEffort =0,1,getUnitEffort) * CatTemplate[[#This Row],[Year10]])</f>
        <v>0</v>
      </c>
      <c r="BW232" s="29">
        <f>IF(AND(ISBLANK(CatTemplate[[#This Row],[Eq. unit cost]]),ISBLANK(CatTemplate[[#This Row],[Cons. unit cost]]),ISBLANK(CatTemplate[[#This Row],[Oth. unit cost]])), 0, IF(getUnitEffort =0,1,getUnitEffort) * CatTemplate[[#This Row],[Year11]])</f>
        <v>0</v>
      </c>
      <c r="BX232" s="29">
        <f>IF(AND(ISBLANK(CatTemplate[[#This Row],[Eq. unit cost]]),ISBLANK(CatTemplate[[#This Row],[Cons. unit cost]]),ISBLANK(CatTemplate[[#This Row],[Oth. unit cost]])), 0, IF(getUnitEffort =0,1,getUnitEffort) * CatTemplate[[#This Row],[Year12]])</f>
        <v>0</v>
      </c>
      <c r="BY232" s="29">
        <f>IF(AND(ISBLANK(CatTemplate[[#This Row],[Eq. unit cost]]),ISBLANK(CatTemplate[[#This Row],[Cons. unit cost]]),ISBLANK(CatTemplate[[#This Row],[Oth. unit cost]])), 0, IF(getUnitEffort =0,1,getUnitEffort) * CatTemplate[[#This Row],[Year13]])</f>
        <v>0</v>
      </c>
      <c r="BZ232" s="29">
        <f>IF(AND(ISBLANK(CatTemplate[[#This Row],[Eq. unit cost]]),ISBLANK(CatTemplate[[#This Row],[Cons. unit cost]]),ISBLANK(CatTemplate[[#This Row],[Oth. unit cost]])), 0, IF(getUnitEffort =0,1,getUnitEffort) * CatTemplate[[#This Row],[Year14]])</f>
        <v>0</v>
      </c>
      <c r="CA232" s="29">
        <f>IF(AND(ISBLANK(CatTemplate[[#This Row],[Eq. unit cost]]),ISBLANK(CatTemplate[[#This Row],[Cons. unit cost]]),ISBLANK(CatTemplate[[#This Row],[Oth. unit cost]])), 0, IF(getUnitEffort =0,1,getUnitEffort) * CatTemplate[[#This Row],[Year15]])</f>
        <v>0</v>
      </c>
      <c r="CB232" s="29">
        <f>IF(AND(ISBLANK(CatTemplate[[#This Row],[Eq. unit cost]]),ISBLANK(CatTemplate[[#This Row],[Cons. unit cost]]),ISBLANK(CatTemplate[[#This Row],[Oth. unit cost]])), 0, IF(getUnitEffort =0,1,getUnitEffort) * CatTemplate[[#This Row],[Year16]])</f>
        <v>0</v>
      </c>
      <c r="CC232" s="29">
        <f>IF(AND(ISBLANK(CatTemplate[[#This Row],[Eq. unit cost]]),ISBLANK(CatTemplate[[#This Row],[Cons. unit cost]]),ISBLANK(CatTemplate[[#This Row],[Oth. unit cost]])), 0, IF(getUnitEffort =0,1,getUnitEffort) * CatTemplate[[#This Row],[Year17]])</f>
        <v>0</v>
      </c>
      <c r="CD232" s="29">
        <f>IF(AND(ISBLANK(CatTemplate[[#This Row],[Eq. unit cost]]),ISBLANK(CatTemplate[[#This Row],[Cons. unit cost]]),ISBLANK(CatTemplate[[#This Row],[Oth. unit cost]])), 0, IF(getUnitEffort =0,1,getUnitEffort) * CatTemplate[[#This Row],[Year18]])</f>
        <v>0</v>
      </c>
      <c r="CE232" s="29">
        <f>IF(AND(ISBLANK(CatTemplate[[#This Row],[Eq. unit cost]]),ISBLANK(CatTemplate[[#This Row],[Cons. unit cost]]),ISBLANK(CatTemplate[[#This Row],[Oth. unit cost]])), 0, IF(getUnitEffort =0,1,getUnitEffort) * CatTemplate[[#This Row],[Year19]])</f>
        <v>0</v>
      </c>
      <c r="CF232" s="29">
        <f>IF(AND(ISBLANK(CatTemplate[[#This Row],[Eq. unit cost]]),ISBLANK(CatTemplate[[#This Row],[Cons. unit cost]]),ISBLANK(CatTemplate[[#This Row],[Oth. unit cost]])), 0, IF(getUnitEffort =0,1,getUnitEffort) * CatTemplate[[#This Row],[Year20]])</f>
        <v>0</v>
      </c>
      <c r="CG232" s="45">
        <f>SUM(CatTemplate[[#This Row],[Q1]:[Q20]])</f>
        <v>0</v>
      </c>
      <c r="CH232" s="29">
        <f>IF(ISBLANK(CatTemplate[[#This Row],[St. unit effort]]),0,(CatTemplate[[#This Row],[St. unit effort]] * CatTemplate[[#This Row],[Year1]]))</f>
        <v>0</v>
      </c>
      <c r="CI232" s="29">
        <f>IF(ISBLANK(CatTemplate[[#This Row],[St. unit effort]]),0,(CatTemplate[[#This Row],[St. unit effort]] * CatTemplate[[#This Row],[Year2]]))</f>
        <v>0</v>
      </c>
      <c r="CJ232" s="29">
        <f>IF(ISBLANK(CatTemplate[[#This Row],[St. unit effort]]),0,(CatTemplate[[#This Row],[St. unit effort]] * CatTemplate[[#This Row],[Year3]]))</f>
        <v>0</v>
      </c>
      <c r="CK232" s="29">
        <f>IF(ISBLANK(CatTemplate[[#This Row],[St. unit effort]]),0,(CatTemplate[[#This Row],[St. unit effort]] * CatTemplate[[#This Row],[Year4]]))</f>
        <v>0</v>
      </c>
      <c r="CL232" s="29">
        <f>IF(ISBLANK(CatTemplate[[#This Row],[St. unit effort]]),0,(CatTemplate[[#This Row],[St. unit effort]] * CatTemplate[[#This Row],[Year5]]))</f>
        <v>0</v>
      </c>
      <c r="CM232" s="29">
        <f>IF(ISBLANK(CatTemplate[[#This Row],[St. unit effort]]),0,(CatTemplate[[#This Row],[St. unit effort]] * CatTemplate[[#This Row],[Year6]]))</f>
        <v>0</v>
      </c>
      <c r="CN232" s="29">
        <f>IF(ISBLANK(CatTemplate[[#This Row],[St. unit effort]]),0,(CatTemplate[[#This Row],[St. unit effort]] * CatTemplate[[#This Row],[Year7]]))</f>
        <v>0</v>
      </c>
      <c r="CO232" s="29">
        <f>IF(ISBLANK(CatTemplate[[#This Row],[St. unit effort]]),0,(CatTemplate[[#This Row],[St. unit effort]] * CatTemplate[[#This Row],[Year8]]))</f>
        <v>0</v>
      </c>
      <c r="CP232" s="29">
        <f>IF(ISBLANK(CatTemplate[[#This Row],[St. unit effort]]),0,(CatTemplate[[#This Row],[St. unit effort]] * CatTemplate[[#This Row],[Year9]]))</f>
        <v>0</v>
      </c>
      <c r="CQ232" s="29">
        <f>IF(ISBLANK(CatTemplate[[#This Row],[St. unit effort]]),0,(CatTemplate[[#This Row],[St. unit effort]] * CatTemplate[[#This Row],[Year10]]))</f>
        <v>0</v>
      </c>
      <c r="CR232" s="29">
        <f>IF(ISBLANK(CatTemplate[[#This Row],[St. unit effort]]),0,(CatTemplate[[#This Row],[St. unit effort]] * CatTemplate[[#This Row],[Year11]]))</f>
        <v>0</v>
      </c>
      <c r="CS232" s="29">
        <f>IF(ISBLANK(CatTemplate[[#This Row],[St. unit effort]]),0,(CatTemplate[[#This Row],[St. unit effort]] * CatTemplate[[#This Row],[Year12]]))</f>
        <v>0</v>
      </c>
      <c r="CT232" s="29">
        <f>IF(ISBLANK(CatTemplate[[#This Row],[St. unit effort]]),0,(CatTemplate[[#This Row],[St. unit effort]] * CatTemplate[[#This Row],[Year13]]))</f>
        <v>0</v>
      </c>
      <c r="CU232" s="29">
        <f>IF(ISBLANK(CatTemplate[[#This Row],[St. unit effort]]),0,(CatTemplate[[#This Row],[St. unit effort]] * CatTemplate[[#This Row],[Year14]]))</f>
        <v>0</v>
      </c>
      <c r="CV232" s="29">
        <f>IF(ISBLANK(CatTemplate[[#This Row],[St. unit effort]]),0,(CatTemplate[[#This Row],[St. unit effort]] * CatTemplate[[#This Row],[Year15]]))</f>
        <v>0</v>
      </c>
      <c r="CW232" s="29">
        <f>IF(ISBLANK(CatTemplate[[#This Row],[St. unit effort]]),0,(CatTemplate[[#This Row],[St. unit effort]] * CatTemplate[[#This Row],[Year16]]))</f>
        <v>0</v>
      </c>
      <c r="CX232" s="29">
        <f>IF(ISBLANK(CatTemplate[[#This Row],[St. unit effort]]),0,(CatTemplate[[#This Row],[St. unit effort]] * CatTemplate[[#This Row],[Year17]]))</f>
        <v>0</v>
      </c>
      <c r="CY232" s="29">
        <f>IF(ISBLANK(CatTemplate[[#This Row],[St. unit effort]]),0,(CatTemplate[[#This Row],[St. unit effort]] * CatTemplate[[#This Row],[Year18]]))</f>
        <v>0</v>
      </c>
      <c r="CZ232" s="29">
        <f>IF(ISBLANK(CatTemplate[[#This Row],[St. unit effort]]),0,(CatTemplate[[#This Row],[St. unit effort]] * CatTemplate[[#This Row],[Year19]]))</f>
        <v>0</v>
      </c>
      <c r="DA232" s="29">
        <f>IF(ISBLANK(CatTemplate[[#This Row],[St. unit effort]]),0,(CatTemplate[[#This Row],[St. unit effort]] * CatTemplate[[#This Row],[Year20]]))</f>
        <v>0</v>
      </c>
      <c r="DB232" s="57">
        <f>IF(ISBLANK(CatTemplate[[#This Row],[St. unit effort]]),0,(CatTemplate[[#This Row],[St. unit effort]] * CatTemplate[[#This Row],[Year1]])*8/ParRatePM)</f>
        <v>0</v>
      </c>
      <c r="DC232" s="57">
        <f>IF(ISBLANK(CatTemplate[[#This Row],[St. unit effort]]),0,(CatTemplate[[#This Row],[St. unit effort]] * CatTemplate[[#This Row],[Year2]])*8/ParRatePM)</f>
        <v>0</v>
      </c>
      <c r="DD232" s="57">
        <f>IF(ISBLANK(CatTemplate[[#This Row],[St. unit effort]]),0,(CatTemplate[[#This Row],[St. unit effort]] * CatTemplate[[#This Row],[Year3]])*8/ParRatePM)</f>
        <v>0</v>
      </c>
      <c r="DE232" s="57">
        <f>IF(ISBLANK(CatTemplate[[#This Row],[St. unit effort]]),0,(CatTemplate[[#This Row],[St. unit effort]] * CatTemplate[[#This Row],[Year4]])*8/ParRatePM)</f>
        <v>0</v>
      </c>
      <c r="DF232" s="57">
        <f>IF(ISBLANK(CatTemplate[[#This Row],[St. unit effort]]),0,(CatTemplate[[#This Row],[St. unit effort]] * CatTemplate[[#This Row],[Year5]])*8/ParRatePM)</f>
        <v>0</v>
      </c>
      <c r="DG232" s="57">
        <f>IF(ISBLANK(CatTemplate[[#This Row],[St. unit effort]]),0,(CatTemplate[[#This Row],[St. unit effort]] * CatTemplate[[#This Row],[Year6]])*8/ParRatePM)</f>
        <v>0</v>
      </c>
      <c r="DH232" s="57">
        <f>IF(ISBLANK(CatTemplate[[#This Row],[St. unit effort]]),0,(CatTemplate[[#This Row],[St. unit effort]] * CatTemplate[[#This Row],[Year7]])*8/ParRatePM)</f>
        <v>0</v>
      </c>
      <c r="DI232" s="57">
        <f>IF(ISBLANK(CatTemplate[[#This Row],[St. unit effort]]),0,(CatTemplate[[#This Row],[St. unit effort]] * CatTemplate[[#This Row],[Year8]])*8/ParRatePM)</f>
        <v>0</v>
      </c>
      <c r="DJ232" s="57">
        <f>IF(ISBLANK(CatTemplate[[#This Row],[St. unit effort]]),0,(CatTemplate[[#This Row],[St. unit effort]] * CatTemplate[[#This Row],[Year9]])*8/ParRatePM)</f>
        <v>0</v>
      </c>
      <c r="DK232" s="57">
        <f>IF(ISBLANK(CatTemplate[[#This Row],[St. unit effort]]),0,(CatTemplate[[#This Row],[St. unit effort]] * CatTemplate[[#This Row],[Year10]])*8/ParRatePM)</f>
        <v>0</v>
      </c>
      <c r="DL232" s="57">
        <f>IF(ISBLANK(CatTemplate[[#This Row],[St. unit effort]]),0,(CatTemplate[[#This Row],[St. unit effort]] * CatTemplate[[#This Row],[Year11]])*8/ParRatePM)</f>
        <v>0</v>
      </c>
      <c r="DM232" s="57">
        <f>IF(ISBLANK(CatTemplate[[#This Row],[St. unit effort]]),0,(CatTemplate[[#This Row],[St. unit effort]] * CatTemplate[[#This Row],[Year12]])*8/ParRatePM)</f>
        <v>0</v>
      </c>
      <c r="DN232" s="57">
        <f>IF(ISBLANK(CatTemplate[[#This Row],[St. unit effort]]),0,(CatTemplate[[#This Row],[St. unit effort]] * CatTemplate[[#This Row],[Year13]])*8/ParRatePM)</f>
        <v>0</v>
      </c>
      <c r="DO232" s="57">
        <f>IF(ISBLANK(CatTemplate[[#This Row],[St. unit effort]]),0,(CatTemplate[[#This Row],[St. unit effort]] * CatTemplate[[#This Row],[Year14]])*8/ParRatePM)</f>
        <v>0</v>
      </c>
      <c r="DP232" s="57">
        <f>IF(ISBLANK(CatTemplate[[#This Row],[St. unit effort]]),0,(CatTemplate[[#This Row],[St. unit effort]] * CatTemplate[[#This Row],[Year15]])*8/ParRatePM)</f>
        <v>0</v>
      </c>
      <c r="DQ232" s="57">
        <f>IF(ISBLANK(CatTemplate[[#This Row],[St. unit effort]]),0,(CatTemplate[[#This Row],[St. unit effort]] * CatTemplate[[#This Row],[Year16]])*8/ParRatePM)</f>
        <v>0</v>
      </c>
      <c r="DR232" s="57">
        <f>IF(ISBLANK(CatTemplate[[#This Row],[St. unit effort]]),0,(CatTemplate[[#This Row],[St. unit effort]] * CatTemplate[[#This Row],[Year17]])*8/ParRatePM)</f>
        <v>0</v>
      </c>
      <c r="DS232" s="57">
        <f>IF(ISBLANK(CatTemplate[[#This Row],[St. unit effort]]),0,(CatTemplate[[#This Row],[St. unit effort]] * CatTemplate[[#This Row],[Year18]])*8/ParRatePM)</f>
        <v>0</v>
      </c>
      <c r="DT232" s="57">
        <f>IF(ISBLANK(CatTemplate[[#This Row],[St. unit effort]]),0,(CatTemplate[[#This Row],[St. unit effort]] * CatTemplate[[#This Row],[Year19]])*8/ParRatePM)</f>
        <v>0</v>
      </c>
      <c r="DU232" s="57">
        <f>IF(ISBLANK(CatTemplate[[#This Row],[St. unit effort]]),0,(CatTemplate[[#This Row],[St. unit effort]] * CatTemplate[[#This Row],[Year20]])*8/ParRatePM)</f>
        <v>0</v>
      </c>
      <c r="DV232" s="54">
        <f>SUM(CatTemplate[[#This Row],[PM1]:[PM20]])</f>
        <v>0</v>
      </c>
      <c r="DW232" s="56">
        <f t="shared" si="83"/>
        <v>0</v>
      </c>
      <c r="DX232" s="56">
        <f t="shared" si="83"/>
        <v>0</v>
      </c>
      <c r="DY232" s="56">
        <f t="shared" si="83"/>
        <v>0</v>
      </c>
      <c r="DZ232" s="56">
        <f t="shared" si="83"/>
        <v>0</v>
      </c>
      <c r="EA232" s="56">
        <f t="shared" si="83"/>
        <v>0</v>
      </c>
      <c r="EB232" s="56">
        <f t="shared" si="83"/>
        <v>0</v>
      </c>
      <c r="EC232" s="56">
        <f t="shared" si="83"/>
        <v>0</v>
      </c>
      <c r="ED232" s="56">
        <f t="shared" si="83"/>
        <v>0</v>
      </c>
      <c r="EE232" s="56">
        <f t="shared" si="83"/>
        <v>0</v>
      </c>
      <c r="EF232" s="56">
        <f t="shared" si="83"/>
        <v>0</v>
      </c>
      <c r="EG232" s="56">
        <f t="shared" si="83"/>
        <v>0</v>
      </c>
      <c r="EH232" s="56">
        <f t="shared" si="83"/>
        <v>0</v>
      </c>
      <c r="EI232" s="56">
        <f t="shared" si="83"/>
        <v>0</v>
      </c>
      <c r="EJ232" s="56">
        <f t="shared" si="83"/>
        <v>0</v>
      </c>
      <c r="EK232" s="56">
        <f t="shared" si="83"/>
        <v>0</v>
      </c>
      <c r="EL232" s="56">
        <f t="shared" si="83"/>
        <v>0</v>
      </c>
      <c r="EM232" s="56">
        <f t="shared" si="81"/>
        <v>0</v>
      </c>
      <c r="EN232" s="56">
        <f t="shared" si="81"/>
        <v>0</v>
      </c>
      <c r="EO232" s="56">
        <f t="shared" si="81"/>
        <v>0</v>
      </c>
      <c r="EP232" s="56">
        <f t="shared" si="81"/>
        <v>0</v>
      </c>
      <c r="EQ232" s="30">
        <f>CatTemplate[[#This Row],[Eq. unit cost]] * CatTemplate[[#This Row],[Eq. quantity]]</f>
        <v>0.7521923076923076</v>
      </c>
      <c r="ER232" s="30">
        <f>CatTemplate[[#This Row],[Cons. unit cost]] *CatTemplate[[#This Row],[Cons. quantity]]</f>
        <v>11.24600525</v>
      </c>
      <c r="ES232" s="30">
        <f>CatTemplate[[#This Row],[Oth. unit cost]] *CatTemplate[[#This Row],[Oth. quantity]]</f>
        <v>0</v>
      </c>
      <c r="ET232" s="55">
        <f>SUM(CatTemplate[[#This Row],[CO1]:[CO20]])</f>
        <v>0</v>
      </c>
      <c r="EU232" s="56">
        <f t="shared" si="84"/>
        <v>0</v>
      </c>
      <c r="EV232" s="56">
        <f t="shared" si="84"/>
        <v>0</v>
      </c>
      <c r="EW232" s="56">
        <f t="shared" si="84"/>
        <v>0</v>
      </c>
      <c r="EX232" s="56">
        <f t="shared" si="84"/>
        <v>0</v>
      </c>
      <c r="EY232" s="56">
        <f t="shared" si="84"/>
        <v>0</v>
      </c>
      <c r="EZ232" s="56">
        <f t="shared" si="84"/>
        <v>0</v>
      </c>
      <c r="FA232" s="56">
        <f t="shared" si="84"/>
        <v>0</v>
      </c>
      <c r="FB232" s="56">
        <f t="shared" si="84"/>
        <v>0</v>
      </c>
      <c r="FC232" s="56">
        <f t="shared" si="84"/>
        <v>0</v>
      </c>
      <c r="FD232" s="56">
        <f t="shared" si="84"/>
        <v>0</v>
      </c>
      <c r="FE232" s="56">
        <f t="shared" si="84"/>
        <v>0</v>
      </c>
      <c r="FF232" s="56">
        <f t="shared" si="84"/>
        <v>0</v>
      </c>
      <c r="FG232" s="56">
        <f t="shared" si="84"/>
        <v>0</v>
      </c>
      <c r="FH232" s="56">
        <f t="shared" si="84"/>
        <v>0</v>
      </c>
      <c r="FI232" s="56">
        <f t="shared" si="84"/>
        <v>0</v>
      </c>
      <c r="FJ232" s="56">
        <f t="shared" si="84"/>
        <v>0</v>
      </c>
      <c r="FK232" s="56">
        <f t="shared" si="82"/>
        <v>0</v>
      </c>
      <c r="FL232" s="56">
        <f t="shared" si="82"/>
        <v>0</v>
      </c>
      <c r="FM232" s="56">
        <f t="shared" si="82"/>
        <v>0</v>
      </c>
      <c r="FN232" s="56">
        <f t="shared" si="82"/>
        <v>0</v>
      </c>
      <c r="FO232" s="58">
        <f>SUM(CatTemplate[[#This Row],[CS1]:[CS20]])</f>
        <v>0</v>
      </c>
      <c r="FP232" s="59">
        <f>CatTemplate[[#This Row],[Total Oth. cost]]+CatTemplate[[#This Row],[Total St. Cost]]</f>
        <v>0</v>
      </c>
      <c r="FQ232" s="33" t="e">
        <f t="shared" si="71"/>
        <v>#VALUE!</v>
      </c>
      <c r="FR232" s="33" t="e">
        <f t="shared" si="72"/>
        <v>#VALUE!</v>
      </c>
      <c r="FS232" s="30" t="e">
        <f>(CatTemplate[[#This Row],[CO1]] + CatTemplate[[#This Row],[CS1]]) * (1 + getRateOHFinal) * getRateMarkupFinal</f>
        <v>#VALUE!</v>
      </c>
      <c r="FT232" s="30" t="e">
        <f>(CatTemplate[[#This Row],[CO2]] + CatTemplate[[#This Row],[CS2]]) * (1 + getRateOHFinal) * getRateMarkupFinal</f>
        <v>#VALUE!</v>
      </c>
      <c r="FU232" s="30" t="e">
        <f>(CatTemplate[[#This Row],[CO3]] + CatTemplate[[#This Row],[CS3]]) * (1 + getRateOHFinal) * getRateMarkupFinal</f>
        <v>#VALUE!</v>
      </c>
      <c r="FV232" s="30" t="e">
        <f>(CatTemplate[[#This Row],[CO4]] + CatTemplate[[#This Row],[CS4]]) * (1 + getRateOHFinal) * getRateMarkupFinal</f>
        <v>#VALUE!</v>
      </c>
      <c r="FW232" s="30" t="e">
        <f>(CatTemplate[[#This Row],[CO5]] + CatTemplate[[#This Row],[CS5]]) * (1 + getRateOHFinal) * getRateMarkupFinal</f>
        <v>#VALUE!</v>
      </c>
      <c r="FX232" s="30" t="e">
        <f>(CatTemplate[[#This Row],[CO6]] + CatTemplate[[#This Row],[CS6]]) * (1 + getRateOHFinal) * getRateMarkupFinal</f>
        <v>#VALUE!</v>
      </c>
      <c r="FY232" s="30" t="e">
        <f>(CatTemplate[[#This Row],[CO7]] + CatTemplate[[#This Row],[CS7]]) * (1 + getRateOHFinal) * getRateMarkupFinal</f>
        <v>#VALUE!</v>
      </c>
      <c r="FZ232" s="30" t="e">
        <f>(CatTemplate[[#This Row],[CO8]] + CatTemplate[[#This Row],[CS8]]) * (1 + getRateOHFinal) * getRateMarkupFinal</f>
        <v>#VALUE!</v>
      </c>
      <c r="GA232" s="30" t="e">
        <f>(CatTemplate[[#This Row],[CO9]] + CatTemplate[[#This Row],[CS9]]) * (1 + getRateOHFinal) * getRateMarkupFinal</f>
        <v>#VALUE!</v>
      </c>
      <c r="GB232" s="30" t="e">
        <f>(CatTemplate[[#This Row],[CO10]] + CatTemplate[[#This Row],[CS10]]) * (1 + getRateOHFinal) * getRateMarkupFinal</f>
        <v>#VALUE!</v>
      </c>
      <c r="GC232" s="30" t="e">
        <f>(CatTemplate[[#This Row],[CO11]] + CatTemplate[[#This Row],[CS11]]) * (1 + getRateOHFinal) * getRateMarkupFinal</f>
        <v>#VALUE!</v>
      </c>
      <c r="GD232" s="30" t="e">
        <f>(CatTemplate[[#This Row],[CO12]] + CatTemplate[[#This Row],[CS12]]) * (1 + getRateOHFinal) * getRateMarkupFinal</f>
        <v>#VALUE!</v>
      </c>
      <c r="GE232" s="30" t="e">
        <f>(CatTemplate[[#This Row],[CO13]] + CatTemplate[[#This Row],[CS13]]) * (1 + getRateOHFinal) * getRateMarkupFinal</f>
        <v>#VALUE!</v>
      </c>
      <c r="GF232" s="30" t="e">
        <f>(CatTemplate[[#This Row],[CO14]] + CatTemplate[[#This Row],[CS14]]) * (1 + getRateOHFinal) * getRateMarkupFinal</f>
        <v>#VALUE!</v>
      </c>
      <c r="GG232" s="30" t="e">
        <f>(CatTemplate[[#This Row],[CO15]] + CatTemplate[[#This Row],[CS15]]) * (1 + getRateOHFinal) * getRateMarkupFinal</f>
        <v>#VALUE!</v>
      </c>
      <c r="GH232" s="30" t="e">
        <f>(CatTemplate[[#This Row],[CO16]] + CatTemplate[[#This Row],[CS16]]) * (1 + getRateOHFinal) * getRateMarkupFinal</f>
        <v>#VALUE!</v>
      </c>
      <c r="GI232" s="30" t="e">
        <f>(CatTemplate[[#This Row],[CO17]] + CatTemplate[[#This Row],[CS17]]) * (1 + getRateOHFinal) * getRateMarkupFinal</f>
        <v>#VALUE!</v>
      </c>
      <c r="GJ232" s="30" t="e">
        <f>(CatTemplate[[#This Row],[CO18]] + CatTemplate[[#This Row],[CS18]]) * (1 + getRateOHFinal) * getRateMarkupFinal</f>
        <v>#VALUE!</v>
      </c>
      <c r="GK232" s="30" t="e">
        <f>(CatTemplate[[#This Row],[CO19]] + CatTemplate[[#This Row],[CS19]]) * (1 + getRateOHFinal) * getRateMarkupFinal</f>
        <v>#VALUE!</v>
      </c>
      <c r="GL232" s="30" t="e">
        <f>(CatTemplate[[#This Row],[CO20]] + CatTemplate[[#This Row],[CS20]]) * (1 + getRateOHFinal) * getRateMarkupFinal</f>
        <v>#VALUE!</v>
      </c>
      <c r="GM232" s="30" t="e">
        <f t="shared" si="73"/>
        <v>#VALUE!</v>
      </c>
      <c r="GN232" s="30" t="e">
        <f t="shared" si="74"/>
        <v>#VALUE!</v>
      </c>
      <c r="GO232" s="30" t="e">
        <f t="shared" si="75"/>
        <v>#VALUE!</v>
      </c>
      <c r="GP232" s="30" t="e">
        <f t="shared" si="76"/>
        <v>#VALUE!</v>
      </c>
      <c r="GQ232" s="30" t="e">
        <f>(CatTemplate[[#This Row],[CO1]]+CatTemplate[[#This Row],[CS1]]) * (1+ getRateOHFinal) * (1 + getRateMarkupFinal)</f>
        <v>#VALUE!</v>
      </c>
      <c r="GR232" s="30" t="e">
        <f>(CatTemplate[[#This Row],[CO2]]+CatTemplate[[#This Row],[CS2]]) * (1+ getRateOHFinal) * (1 + getRateMarkupFinal)</f>
        <v>#VALUE!</v>
      </c>
      <c r="GS232" s="30" t="e">
        <f>(CatTemplate[[#This Row],[CO3]]+CatTemplate[[#This Row],[CS3]]) * (1+ getRateOHFinal) * (1 + getRateMarkupFinal)</f>
        <v>#VALUE!</v>
      </c>
      <c r="GT232" s="30" t="e">
        <f>(CatTemplate[[#This Row],[CO4]]+CatTemplate[[#This Row],[CS4]]) * (1+ getRateOHFinal) * (1 + getRateMarkupFinal)</f>
        <v>#VALUE!</v>
      </c>
      <c r="GU232" s="30" t="e">
        <f>(CatTemplate[[#This Row],[CO5]]+CatTemplate[[#This Row],[CS5]]) * (1+ getRateOHFinal) * (1 + getRateMarkupFinal)</f>
        <v>#VALUE!</v>
      </c>
      <c r="GV232" s="30" t="e">
        <f>(CatTemplate[[#This Row],[CO6]]+CatTemplate[[#This Row],[CS6]]) * (1+ getRateOHFinal) * (1 + getRateMarkupFinal)</f>
        <v>#VALUE!</v>
      </c>
      <c r="GW232" s="30" t="e">
        <f>(CatTemplate[[#This Row],[CO7]]+CatTemplate[[#This Row],[CS7]]) * (1+ getRateOHFinal) * (1 + getRateMarkupFinal)</f>
        <v>#VALUE!</v>
      </c>
      <c r="GX232" s="30" t="e">
        <f>(CatTemplate[[#This Row],[CO8]]+CatTemplate[[#This Row],[CS8]]) * (1+ getRateOHFinal) * (1 + getRateMarkupFinal)</f>
        <v>#VALUE!</v>
      </c>
      <c r="GY232" s="30" t="e">
        <f>(CatTemplate[[#This Row],[CO9]]+CatTemplate[[#This Row],[CS9]]) * (1+ getRateOHFinal) * (1 + getRateMarkupFinal)</f>
        <v>#VALUE!</v>
      </c>
      <c r="GZ232" s="30" t="e">
        <f>(CatTemplate[[#This Row],[CO10]]+CatTemplate[[#This Row],[CS10]]) * (1+ getRateOHFinal) * (1 + getRateMarkupFinal)</f>
        <v>#VALUE!</v>
      </c>
      <c r="HA232" s="30" t="e">
        <f>(CatTemplate[[#This Row],[CO11]]+CatTemplate[[#This Row],[CS11]]) * (1+ getRateOHFinal) * (1 + getRateMarkupFinal)</f>
        <v>#VALUE!</v>
      </c>
      <c r="HB232" s="30" t="e">
        <f>(CatTemplate[[#This Row],[CO12]]+CatTemplate[[#This Row],[CS12]]) * (1+ getRateOHFinal) * (1 + getRateMarkupFinal)</f>
        <v>#VALUE!</v>
      </c>
      <c r="HC232" s="30" t="e">
        <f>(CatTemplate[[#This Row],[CO13]]+CatTemplate[[#This Row],[CS13]]) * (1+ getRateOHFinal) * (1 + getRateMarkupFinal)</f>
        <v>#VALUE!</v>
      </c>
      <c r="HD232" s="30" t="e">
        <f>(CatTemplate[[#This Row],[CO14]]+CatTemplate[[#This Row],[CS14]]) * (1+ getRateOHFinal) * (1 + getRateMarkupFinal)</f>
        <v>#VALUE!</v>
      </c>
      <c r="HE232" s="30" t="e">
        <f>(CatTemplate[[#This Row],[CO15]]+CatTemplate[[#This Row],[CS15]]) * (1+ getRateOHFinal) * (1 + getRateMarkupFinal)</f>
        <v>#VALUE!</v>
      </c>
      <c r="HF232" s="30" t="e">
        <f>(CatTemplate[[#This Row],[CO16]]+CatTemplate[[#This Row],[CS16]]) * (1+ getRateOHFinal) * (1 + getRateMarkupFinal)</f>
        <v>#VALUE!</v>
      </c>
      <c r="HG232" s="30" t="e">
        <f>(CatTemplate[[#This Row],[CO17]]+CatTemplate[[#This Row],[CS17]]) * (1+ getRateOHFinal) * (1 + getRateMarkupFinal)</f>
        <v>#VALUE!</v>
      </c>
      <c r="HH232" s="30" t="e">
        <f>(CatTemplate[[#This Row],[CO18]]+CatTemplate[[#This Row],[CS18]]) * (1+ getRateOHFinal) * (1 + getRateMarkupFinal)</f>
        <v>#VALUE!</v>
      </c>
      <c r="HI232" s="30" t="e">
        <f>(CatTemplate[[#This Row],[CO19]]+CatTemplate[[#This Row],[CS19]]) * (1+ getRateOHFinal) * (1 + getRateMarkupFinal)</f>
        <v>#VALUE!</v>
      </c>
      <c r="HJ232" s="30" t="e">
        <f>(CatTemplate[[#This Row],[CO20]]+CatTemplate[[#This Row],[CS20]]) * (1+ getRateOHFinal) * (1 + getRateMarkupFinal)</f>
        <v>#VALUE!</v>
      </c>
      <c r="HK232" s="39" t="e">
        <f>CatTemplate[[#This Row],[Total cost]]+CatTemplate[[#This Row],[OH Amount]]+CatTemplate[[#This Row],[Markup]]</f>
        <v>#VALUE!</v>
      </c>
      <c r="HL232" s="63">
        <f>IF(CatTemplate[[#This Row],[Units]]="Days",CatTemplate[[#This Row],[Project quantity]]*CatTemplate[[#This Row],[St. unit effort]],CatTemplate[[#This Row],[Project quantity]])</f>
        <v>0</v>
      </c>
      <c r="HM232" s="287">
        <f>IFERROR(CatTemplate[[#This Row],[Total Price]]/(CatTemplate[[#This Row],[Final Quantity]]),0)</f>
        <v>0</v>
      </c>
      <c r="HN232" s="261"/>
    </row>
    <row r="233" spans="2:222" ht="25.5" x14ac:dyDescent="0.2">
      <c r="B233" s="9" t="s">
        <v>84</v>
      </c>
      <c r="C233" s="23">
        <v>6</v>
      </c>
      <c r="D233" s="10" t="s">
        <v>179</v>
      </c>
      <c r="E233" s="25">
        <v>1</v>
      </c>
      <c r="F233" s="19" t="s">
        <v>103</v>
      </c>
      <c r="G233" s="27">
        <v>22</v>
      </c>
      <c r="H233" s="19" t="s">
        <v>508</v>
      </c>
      <c r="I233" s="19"/>
      <c r="J233" s="16" t="s">
        <v>254</v>
      </c>
      <c r="K233" s="16"/>
      <c r="L233" s="16" t="s">
        <v>489</v>
      </c>
      <c r="M233" s="16" t="s">
        <v>207</v>
      </c>
      <c r="N233" s="16" t="s">
        <v>858</v>
      </c>
      <c r="O233" s="320"/>
      <c r="P233" s="71"/>
      <c r="Q233" s="108"/>
      <c r="R233" s="73"/>
      <c r="S233" s="97"/>
      <c r="T233" s="100">
        <f>getEqUnitCost</f>
        <v>0.49436858974358966</v>
      </c>
      <c r="U233" s="73">
        <f>getEqUnitEffort</f>
        <v>1</v>
      </c>
      <c r="V233" s="101">
        <f>getEqQuantity</f>
        <v>1</v>
      </c>
      <c r="W233" s="320"/>
      <c r="X233" s="100">
        <f>getConsUnitCost</f>
        <v>30.042737999999996</v>
      </c>
      <c r="Y233" s="73">
        <f>getConsUnitEffort</f>
        <v>1</v>
      </c>
      <c r="Z233" s="14">
        <f>getConsQuantity</f>
        <v>1</v>
      </c>
      <c r="AA233" s="320"/>
      <c r="AB233" s="72"/>
      <c r="AC233" s="112"/>
      <c r="AD233" s="14">
        <f>getOthQuantity</f>
        <v>0</v>
      </c>
      <c r="AE233" s="320"/>
      <c r="AF233" s="28" t="str">
        <f>IF(ISBLANK(CatTemplate[[#This Row],[Resource type]]),"",CatTemplate[[#This Row],[Resource type]])</f>
        <v>BioRef Operator</v>
      </c>
      <c r="AG233" s="242">
        <f>getStaffUnitCost</f>
        <v>402.98497611162429</v>
      </c>
      <c r="AH233" s="113">
        <f>getStaffUnitEffort</f>
        <v>4.0625000000000001E-2</v>
      </c>
      <c r="AI233" s="40">
        <f>getStaffQuantity</f>
        <v>0</v>
      </c>
      <c r="AJ233" s="41">
        <f>CatTemplate[[#This Row],[St. quantity]]*8/ParRatePM</f>
        <v>0</v>
      </c>
      <c r="AK233" s="320"/>
      <c r="AL233" s="53" t="str">
        <f>CatTemplate[[#This Row],[Item type]]</f>
        <v>Samples</v>
      </c>
      <c r="AM233" s="12">
        <f>SUM(CatTemplate[[#This Row],[Year1]:[Year20]])</f>
        <v>0</v>
      </c>
      <c r="AN233" s="52"/>
      <c r="AO233" s="52"/>
      <c r="AP233" s="52"/>
      <c r="AQ233" s="8"/>
      <c r="AR233" s="8"/>
      <c r="AS233" s="8"/>
      <c r="AT233" s="8"/>
      <c r="AU233" s="8"/>
      <c r="AV233" s="8"/>
      <c r="AW233" s="8"/>
      <c r="AX233" s="8"/>
      <c r="AY233" s="8"/>
      <c r="AZ233" s="8"/>
      <c r="BA233" s="8"/>
      <c r="BB233" s="8"/>
      <c r="BC233" s="8"/>
      <c r="BD233" s="8"/>
      <c r="BE233" s="8"/>
      <c r="BF233" s="8"/>
      <c r="BG233" s="36"/>
      <c r="BH233" s="320"/>
      <c r="BI233" s="37" t="str">
        <f>getCostCategory</f>
        <v>06 Operating costs</v>
      </c>
      <c r="BJ233" s="37" t="str">
        <f>getSection</f>
        <v>06 Sample processing</v>
      </c>
      <c r="BK233" s="32" t="str">
        <f>getObject</f>
        <v>Sample processing</v>
      </c>
      <c r="BL233" s="30">
        <f>IFERROR(getUnitCost * IF(CatTemplate[[#This Row],[Cost Category Comp.]]="01 Staff costs", 1,1),0)</f>
        <v>433.52208270136788</v>
      </c>
      <c r="BM233" s="29">
        <f>IF(AND(ISBLANK(CatTemplate[[#This Row],[Eq. unit cost]]),ISBLANK(CatTemplate[[#This Row],[Cons. unit cost]]),ISBLANK(CatTemplate[[#This Row],[Oth. unit cost]])), 0, IF(getUnitEffort =0,1,getUnitEffort) * CatTemplate[[#This Row],[Year1]])</f>
        <v>0</v>
      </c>
      <c r="BN233" s="29">
        <f>IF(AND(ISBLANK(CatTemplate[[#This Row],[Eq. unit cost]]),ISBLANK(CatTemplate[[#This Row],[Cons. unit cost]]),ISBLANK(CatTemplate[[#This Row],[Oth. unit cost]])), 0, IF(getUnitEffort =0,1,getUnitEffort) * CatTemplate[[#This Row],[Year2]])</f>
        <v>0</v>
      </c>
      <c r="BO233" s="29">
        <f>IF(AND(ISBLANK(CatTemplate[[#This Row],[Eq. unit cost]]),ISBLANK(CatTemplate[[#This Row],[Cons. unit cost]]),ISBLANK(CatTemplate[[#This Row],[Oth. unit cost]])), 0, IF(getUnitEffort =0,1,getUnitEffort) * CatTemplate[[#This Row],[Year3]])</f>
        <v>0</v>
      </c>
      <c r="BP233" s="29">
        <f>IF(AND(ISBLANK(CatTemplate[[#This Row],[Eq. unit cost]]),ISBLANK(CatTemplate[[#This Row],[Cons. unit cost]]),ISBLANK(CatTemplate[[#This Row],[Oth. unit cost]])), 0, IF(getUnitEffort =0,1,getUnitEffort) * CatTemplate[[#This Row],[Year4]])</f>
        <v>0</v>
      </c>
      <c r="BQ233" s="29">
        <f>IF(AND(ISBLANK(CatTemplate[[#This Row],[Eq. unit cost]]),ISBLANK(CatTemplate[[#This Row],[Cons. unit cost]]),ISBLANK(CatTemplate[[#This Row],[Oth. unit cost]])), 0, IF(getUnitEffort =0,1,getUnitEffort) * CatTemplate[[#This Row],[Year5]])</f>
        <v>0</v>
      </c>
      <c r="BR233" s="29">
        <f>IF(AND(ISBLANK(CatTemplate[[#This Row],[Eq. unit cost]]),ISBLANK(CatTemplate[[#This Row],[Cons. unit cost]]),ISBLANK(CatTemplate[[#This Row],[Oth. unit cost]])), 0, IF(getUnitEffort =0,1,getUnitEffort) * CatTemplate[[#This Row],[Year6]])</f>
        <v>0</v>
      </c>
      <c r="BS233" s="29">
        <f>IF(AND(ISBLANK(CatTemplate[[#This Row],[Eq. unit cost]]),ISBLANK(CatTemplate[[#This Row],[Cons. unit cost]]),ISBLANK(CatTemplate[[#This Row],[Oth. unit cost]])), 0, IF(getUnitEffort =0,1,getUnitEffort) * CatTemplate[[#This Row],[Year7]])</f>
        <v>0</v>
      </c>
      <c r="BT233" s="29">
        <f>IF(AND(ISBLANK(CatTemplate[[#This Row],[Eq. unit cost]]),ISBLANK(CatTemplate[[#This Row],[Cons. unit cost]]),ISBLANK(CatTemplate[[#This Row],[Oth. unit cost]])), 0, IF(getUnitEffort =0,1,getUnitEffort) * CatTemplate[[#This Row],[Year8]])</f>
        <v>0</v>
      </c>
      <c r="BU233" s="29">
        <f>IF(AND(ISBLANK(CatTemplate[[#This Row],[Eq. unit cost]]),ISBLANK(CatTemplate[[#This Row],[Cons. unit cost]]),ISBLANK(CatTemplate[[#This Row],[Oth. unit cost]])), 0, IF(getUnitEffort =0,1,getUnitEffort) * CatTemplate[[#This Row],[Year9]])</f>
        <v>0</v>
      </c>
      <c r="BV233" s="29">
        <f>IF(AND(ISBLANK(CatTemplate[[#This Row],[Eq. unit cost]]),ISBLANK(CatTemplate[[#This Row],[Cons. unit cost]]),ISBLANK(CatTemplate[[#This Row],[Oth. unit cost]])), 0, IF(getUnitEffort =0,1,getUnitEffort) * CatTemplate[[#This Row],[Year10]])</f>
        <v>0</v>
      </c>
      <c r="BW233" s="29">
        <f>IF(AND(ISBLANK(CatTemplate[[#This Row],[Eq. unit cost]]),ISBLANK(CatTemplate[[#This Row],[Cons. unit cost]]),ISBLANK(CatTemplate[[#This Row],[Oth. unit cost]])), 0, IF(getUnitEffort =0,1,getUnitEffort) * CatTemplate[[#This Row],[Year11]])</f>
        <v>0</v>
      </c>
      <c r="BX233" s="29">
        <f>IF(AND(ISBLANK(CatTemplate[[#This Row],[Eq. unit cost]]),ISBLANK(CatTemplate[[#This Row],[Cons. unit cost]]),ISBLANK(CatTemplate[[#This Row],[Oth. unit cost]])), 0, IF(getUnitEffort =0,1,getUnitEffort) * CatTemplate[[#This Row],[Year12]])</f>
        <v>0</v>
      </c>
      <c r="BY233" s="29">
        <f>IF(AND(ISBLANK(CatTemplate[[#This Row],[Eq. unit cost]]),ISBLANK(CatTemplate[[#This Row],[Cons. unit cost]]),ISBLANK(CatTemplate[[#This Row],[Oth. unit cost]])), 0, IF(getUnitEffort =0,1,getUnitEffort) * CatTemplate[[#This Row],[Year13]])</f>
        <v>0</v>
      </c>
      <c r="BZ233" s="29">
        <f>IF(AND(ISBLANK(CatTemplate[[#This Row],[Eq. unit cost]]),ISBLANK(CatTemplate[[#This Row],[Cons. unit cost]]),ISBLANK(CatTemplate[[#This Row],[Oth. unit cost]])), 0, IF(getUnitEffort =0,1,getUnitEffort) * CatTemplate[[#This Row],[Year14]])</f>
        <v>0</v>
      </c>
      <c r="CA233" s="29">
        <f>IF(AND(ISBLANK(CatTemplate[[#This Row],[Eq. unit cost]]),ISBLANK(CatTemplate[[#This Row],[Cons. unit cost]]),ISBLANK(CatTemplate[[#This Row],[Oth. unit cost]])), 0, IF(getUnitEffort =0,1,getUnitEffort) * CatTemplate[[#This Row],[Year15]])</f>
        <v>0</v>
      </c>
      <c r="CB233" s="29">
        <f>IF(AND(ISBLANK(CatTemplate[[#This Row],[Eq. unit cost]]),ISBLANK(CatTemplate[[#This Row],[Cons. unit cost]]),ISBLANK(CatTemplate[[#This Row],[Oth. unit cost]])), 0, IF(getUnitEffort =0,1,getUnitEffort) * CatTemplate[[#This Row],[Year16]])</f>
        <v>0</v>
      </c>
      <c r="CC233" s="29">
        <f>IF(AND(ISBLANK(CatTemplate[[#This Row],[Eq. unit cost]]),ISBLANK(CatTemplate[[#This Row],[Cons. unit cost]]),ISBLANK(CatTemplate[[#This Row],[Oth. unit cost]])), 0, IF(getUnitEffort =0,1,getUnitEffort) * CatTemplate[[#This Row],[Year17]])</f>
        <v>0</v>
      </c>
      <c r="CD233" s="29">
        <f>IF(AND(ISBLANK(CatTemplate[[#This Row],[Eq. unit cost]]),ISBLANK(CatTemplate[[#This Row],[Cons. unit cost]]),ISBLANK(CatTemplate[[#This Row],[Oth. unit cost]])), 0, IF(getUnitEffort =0,1,getUnitEffort) * CatTemplate[[#This Row],[Year18]])</f>
        <v>0</v>
      </c>
      <c r="CE233" s="29">
        <f>IF(AND(ISBLANK(CatTemplate[[#This Row],[Eq. unit cost]]),ISBLANK(CatTemplate[[#This Row],[Cons. unit cost]]),ISBLANK(CatTemplate[[#This Row],[Oth. unit cost]])), 0, IF(getUnitEffort =0,1,getUnitEffort) * CatTemplate[[#This Row],[Year19]])</f>
        <v>0</v>
      </c>
      <c r="CF233" s="29">
        <f>IF(AND(ISBLANK(CatTemplate[[#This Row],[Eq. unit cost]]),ISBLANK(CatTemplate[[#This Row],[Cons. unit cost]]),ISBLANK(CatTemplate[[#This Row],[Oth. unit cost]])), 0, IF(getUnitEffort =0,1,getUnitEffort) * CatTemplate[[#This Row],[Year20]])</f>
        <v>0</v>
      </c>
      <c r="CG233" s="45">
        <f>SUM(CatTemplate[[#This Row],[Q1]:[Q20]])</f>
        <v>0</v>
      </c>
      <c r="CH233" s="29">
        <f>IF(ISBLANK(CatTemplate[[#This Row],[St. unit effort]]),0,(CatTemplate[[#This Row],[St. unit effort]] * CatTemplate[[#This Row],[Year1]]))</f>
        <v>0</v>
      </c>
      <c r="CI233" s="29">
        <f>IF(ISBLANK(CatTemplate[[#This Row],[St. unit effort]]),0,(CatTemplate[[#This Row],[St. unit effort]] * CatTemplate[[#This Row],[Year2]]))</f>
        <v>0</v>
      </c>
      <c r="CJ233" s="29">
        <f>IF(ISBLANK(CatTemplate[[#This Row],[St. unit effort]]),0,(CatTemplate[[#This Row],[St. unit effort]] * CatTemplate[[#This Row],[Year3]]))</f>
        <v>0</v>
      </c>
      <c r="CK233" s="29">
        <f>IF(ISBLANK(CatTemplate[[#This Row],[St. unit effort]]),0,(CatTemplate[[#This Row],[St. unit effort]] * CatTemplate[[#This Row],[Year4]]))</f>
        <v>0</v>
      </c>
      <c r="CL233" s="29">
        <f>IF(ISBLANK(CatTemplate[[#This Row],[St. unit effort]]),0,(CatTemplate[[#This Row],[St. unit effort]] * CatTemplate[[#This Row],[Year5]]))</f>
        <v>0</v>
      </c>
      <c r="CM233" s="29">
        <f>IF(ISBLANK(CatTemplate[[#This Row],[St. unit effort]]),0,(CatTemplate[[#This Row],[St. unit effort]] * CatTemplate[[#This Row],[Year6]]))</f>
        <v>0</v>
      </c>
      <c r="CN233" s="29">
        <f>IF(ISBLANK(CatTemplate[[#This Row],[St. unit effort]]),0,(CatTemplate[[#This Row],[St. unit effort]] * CatTemplate[[#This Row],[Year7]]))</f>
        <v>0</v>
      </c>
      <c r="CO233" s="29">
        <f>IF(ISBLANK(CatTemplate[[#This Row],[St. unit effort]]),0,(CatTemplate[[#This Row],[St. unit effort]] * CatTemplate[[#This Row],[Year8]]))</f>
        <v>0</v>
      </c>
      <c r="CP233" s="29">
        <f>IF(ISBLANK(CatTemplate[[#This Row],[St. unit effort]]),0,(CatTemplate[[#This Row],[St. unit effort]] * CatTemplate[[#This Row],[Year9]]))</f>
        <v>0</v>
      </c>
      <c r="CQ233" s="29">
        <f>IF(ISBLANK(CatTemplate[[#This Row],[St. unit effort]]),0,(CatTemplate[[#This Row],[St. unit effort]] * CatTemplate[[#This Row],[Year10]]))</f>
        <v>0</v>
      </c>
      <c r="CR233" s="29">
        <f>IF(ISBLANK(CatTemplate[[#This Row],[St. unit effort]]),0,(CatTemplate[[#This Row],[St. unit effort]] * CatTemplate[[#This Row],[Year11]]))</f>
        <v>0</v>
      </c>
      <c r="CS233" s="29">
        <f>IF(ISBLANK(CatTemplate[[#This Row],[St. unit effort]]),0,(CatTemplate[[#This Row],[St. unit effort]] * CatTemplate[[#This Row],[Year12]]))</f>
        <v>0</v>
      </c>
      <c r="CT233" s="29">
        <f>IF(ISBLANK(CatTemplate[[#This Row],[St. unit effort]]),0,(CatTemplate[[#This Row],[St. unit effort]] * CatTemplate[[#This Row],[Year13]]))</f>
        <v>0</v>
      </c>
      <c r="CU233" s="29">
        <f>IF(ISBLANK(CatTemplate[[#This Row],[St. unit effort]]),0,(CatTemplate[[#This Row],[St. unit effort]] * CatTemplate[[#This Row],[Year14]]))</f>
        <v>0</v>
      </c>
      <c r="CV233" s="29">
        <f>IF(ISBLANK(CatTemplate[[#This Row],[St. unit effort]]),0,(CatTemplate[[#This Row],[St. unit effort]] * CatTemplate[[#This Row],[Year15]]))</f>
        <v>0</v>
      </c>
      <c r="CW233" s="29">
        <f>IF(ISBLANK(CatTemplate[[#This Row],[St. unit effort]]),0,(CatTemplate[[#This Row],[St. unit effort]] * CatTemplate[[#This Row],[Year16]]))</f>
        <v>0</v>
      </c>
      <c r="CX233" s="29">
        <f>IF(ISBLANK(CatTemplate[[#This Row],[St. unit effort]]),0,(CatTemplate[[#This Row],[St. unit effort]] * CatTemplate[[#This Row],[Year17]]))</f>
        <v>0</v>
      </c>
      <c r="CY233" s="29">
        <f>IF(ISBLANK(CatTemplate[[#This Row],[St. unit effort]]),0,(CatTemplate[[#This Row],[St. unit effort]] * CatTemplate[[#This Row],[Year18]]))</f>
        <v>0</v>
      </c>
      <c r="CZ233" s="29">
        <f>IF(ISBLANK(CatTemplate[[#This Row],[St. unit effort]]),0,(CatTemplate[[#This Row],[St. unit effort]] * CatTemplate[[#This Row],[Year19]]))</f>
        <v>0</v>
      </c>
      <c r="DA233" s="29">
        <f>IF(ISBLANK(CatTemplate[[#This Row],[St. unit effort]]),0,(CatTemplate[[#This Row],[St. unit effort]] * CatTemplate[[#This Row],[Year20]]))</f>
        <v>0</v>
      </c>
      <c r="DB233" s="57">
        <f>IF(ISBLANK(CatTemplate[[#This Row],[St. unit effort]]),0,(CatTemplate[[#This Row],[St. unit effort]] * CatTemplate[[#This Row],[Year1]])*8/ParRatePM)</f>
        <v>0</v>
      </c>
      <c r="DC233" s="57">
        <f>IF(ISBLANK(CatTemplate[[#This Row],[St. unit effort]]),0,(CatTemplate[[#This Row],[St. unit effort]] * CatTemplate[[#This Row],[Year2]])*8/ParRatePM)</f>
        <v>0</v>
      </c>
      <c r="DD233" s="57">
        <f>IF(ISBLANK(CatTemplate[[#This Row],[St. unit effort]]),0,(CatTemplate[[#This Row],[St. unit effort]] * CatTemplate[[#This Row],[Year3]])*8/ParRatePM)</f>
        <v>0</v>
      </c>
      <c r="DE233" s="57">
        <f>IF(ISBLANK(CatTemplate[[#This Row],[St. unit effort]]),0,(CatTemplate[[#This Row],[St. unit effort]] * CatTemplate[[#This Row],[Year4]])*8/ParRatePM)</f>
        <v>0</v>
      </c>
      <c r="DF233" s="57">
        <f>IF(ISBLANK(CatTemplate[[#This Row],[St. unit effort]]),0,(CatTemplate[[#This Row],[St. unit effort]] * CatTemplate[[#This Row],[Year5]])*8/ParRatePM)</f>
        <v>0</v>
      </c>
      <c r="DG233" s="57">
        <f>IF(ISBLANK(CatTemplate[[#This Row],[St. unit effort]]),0,(CatTemplate[[#This Row],[St. unit effort]] * CatTemplate[[#This Row],[Year6]])*8/ParRatePM)</f>
        <v>0</v>
      </c>
      <c r="DH233" s="57">
        <f>IF(ISBLANK(CatTemplate[[#This Row],[St. unit effort]]),0,(CatTemplate[[#This Row],[St. unit effort]] * CatTemplate[[#This Row],[Year7]])*8/ParRatePM)</f>
        <v>0</v>
      </c>
      <c r="DI233" s="57">
        <f>IF(ISBLANK(CatTemplate[[#This Row],[St. unit effort]]),0,(CatTemplate[[#This Row],[St. unit effort]] * CatTemplate[[#This Row],[Year8]])*8/ParRatePM)</f>
        <v>0</v>
      </c>
      <c r="DJ233" s="57">
        <f>IF(ISBLANK(CatTemplate[[#This Row],[St. unit effort]]),0,(CatTemplate[[#This Row],[St. unit effort]] * CatTemplate[[#This Row],[Year9]])*8/ParRatePM)</f>
        <v>0</v>
      </c>
      <c r="DK233" s="57">
        <f>IF(ISBLANK(CatTemplate[[#This Row],[St. unit effort]]),0,(CatTemplate[[#This Row],[St. unit effort]] * CatTemplate[[#This Row],[Year10]])*8/ParRatePM)</f>
        <v>0</v>
      </c>
      <c r="DL233" s="57">
        <f>IF(ISBLANK(CatTemplate[[#This Row],[St. unit effort]]),0,(CatTemplate[[#This Row],[St. unit effort]] * CatTemplate[[#This Row],[Year11]])*8/ParRatePM)</f>
        <v>0</v>
      </c>
      <c r="DM233" s="57">
        <f>IF(ISBLANK(CatTemplate[[#This Row],[St. unit effort]]),0,(CatTemplate[[#This Row],[St. unit effort]] * CatTemplate[[#This Row],[Year12]])*8/ParRatePM)</f>
        <v>0</v>
      </c>
      <c r="DN233" s="57">
        <f>IF(ISBLANK(CatTemplate[[#This Row],[St. unit effort]]),0,(CatTemplate[[#This Row],[St. unit effort]] * CatTemplate[[#This Row],[Year13]])*8/ParRatePM)</f>
        <v>0</v>
      </c>
      <c r="DO233" s="57">
        <f>IF(ISBLANK(CatTemplate[[#This Row],[St. unit effort]]),0,(CatTemplate[[#This Row],[St. unit effort]] * CatTemplate[[#This Row],[Year14]])*8/ParRatePM)</f>
        <v>0</v>
      </c>
      <c r="DP233" s="57">
        <f>IF(ISBLANK(CatTemplate[[#This Row],[St. unit effort]]),0,(CatTemplate[[#This Row],[St. unit effort]] * CatTemplate[[#This Row],[Year15]])*8/ParRatePM)</f>
        <v>0</v>
      </c>
      <c r="DQ233" s="57">
        <f>IF(ISBLANK(CatTemplate[[#This Row],[St. unit effort]]),0,(CatTemplate[[#This Row],[St. unit effort]] * CatTemplate[[#This Row],[Year16]])*8/ParRatePM)</f>
        <v>0</v>
      </c>
      <c r="DR233" s="57">
        <f>IF(ISBLANK(CatTemplate[[#This Row],[St. unit effort]]),0,(CatTemplate[[#This Row],[St. unit effort]] * CatTemplate[[#This Row],[Year17]])*8/ParRatePM)</f>
        <v>0</v>
      </c>
      <c r="DS233" s="57">
        <f>IF(ISBLANK(CatTemplate[[#This Row],[St. unit effort]]),0,(CatTemplate[[#This Row],[St. unit effort]] * CatTemplate[[#This Row],[Year18]])*8/ParRatePM)</f>
        <v>0</v>
      </c>
      <c r="DT233" s="57">
        <f>IF(ISBLANK(CatTemplate[[#This Row],[St. unit effort]]),0,(CatTemplate[[#This Row],[St. unit effort]] * CatTemplate[[#This Row],[Year19]])*8/ParRatePM)</f>
        <v>0</v>
      </c>
      <c r="DU233" s="57">
        <f>IF(ISBLANK(CatTemplate[[#This Row],[St. unit effort]]),0,(CatTemplate[[#This Row],[St. unit effort]] * CatTemplate[[#This Row],[Year20]])*8/ParRatePM)</f>
        <v>0</v>
      </c>
      <c r="DV233" s="54">
        <f>SUM(CatTemplate[[#This Row],[PM1]:[PM20]])</f>
        <v>0</v>
      </c>
      <c r="DW233" s="56">
        <f t="shared" si="83"/>
        <v>0</v>
      </c>
      <c r="DX233" s="56">
        <f t="shared" si="83"/>
        <v>0</v>
      </c>
      <c r="DY233" s="56">
        <f t="shared" si="83"/>
        <v>0</v>
      </c>
      <c r="DZ233" s="56">
        <f t="shared" si="83"/>
        <v>0</v>
      </c>
      <c r="EA233" s="56">
        <f t="shared" si="83"/>
        <v>0</v>
      </c>
      <c r="EB233" s="56">
        <f t="shared" si="83"/>
        <v>0</v>
      </c>
      <c r="EC233" s="56">
        <f t="shared" si="83"/>
        <v>0</v>
      </c>
      <c r="ED233" s="56">
        <f t="shared" si="83"/>
        <v>0</v>
      </c>
      <c r="EE233" s="56">
        <f t="shared" si="83"/>
        <v>0</v>
      </c>
      <c r="EF233" s="56">
        <f t="shared" si="83"/>
        <v>0</v>
      </c>
      <c r="EG233" s="56">
        <f t="shared" si="83"/>
        <v>0</v>
      </c>
      <c r="EH233" s="56">
        <f t="shared" si="83"/>
        <v>0</v>
      </c>
      <c r="EI233" s="56">
        <f t="shared" si="83"/>
        <v>0</v>
      </c>
      <c r="EJ233" s="56">
        <f t="shared" si="83"/>
        <v>0</v>
      </c>
      <c r="EK233" s="56">
        <f t="shared" si="83"/>
        <v>0</v>
      </c>
      <c r="EL233" s="56">
        <f t="shared" si="83"/>
        <v>0</v>
      </c>
      <c r="EM233" s="56">
        <f t="shared" si="81"/>
        <v>0</v>
      </c>
      <c r="EN233" s="56">
        <f t="shared" si="81"/>
        <v>0</v>
      </c>
      <c r="EO233" s="56">
        <f t="shared" si="81"/>
        <v>0</v>
      </c>
      <c r="EP233" s="56">
        <f t="shared" si="81"/>
        <v>0</v>
      </c>
      <c r="EQ233" s="30">
        <f>CatTemplate[[#This Row],[Eq. unit cost]] * CatTemplate[[#This Row],[Eq. quantity]]</f>
        <v>0.49436858974358966</v>
      </c>
      <c r="ER233" s="30">
        <f>CatTemplate[[#This Row],[Cons. unit cost]] *CatTemplate[[#This Row],[Cons. quantity]]</f>
        <v>30.042737999999996</v>
      </c>
      <c r="ES233" s="30">
        <f>CatTemplate[[#This Row],[Oth. unit cost]] *CatTemplate[[#This Row],[Oth. quantity]]</f>
        <v>0</v>
      </c>
      <c r="ET233" s="55">
        <f>SUM(CatTemplate[[#This Row],[CO1]:[CO20]])</f>
        <v>0</v>
      </c>
      <c r="EU233" s="56">
        <f t="shared" si="84"/>
        <v>0</v>
      </c>
      <c r="EV233" s="56">
        <f t="shared" si="84"/>
        <v>0</v>
      </c>
      <c r="EW233" s="56">
        <f t="shared" si="84"/>
        <v>0</v>
      </c>
      <c r="EX233" s="56">
        <f t="shared" si="84"/>
        <v>0</v>
      </c>
      <c r="EY233" s="56">
        <f t="shared" si="84"/>
        <v>0</v>
      </c>
      <c r="EZ233" s="56">
        <f t="shared" si="84"/>
        <v>0</v>
      </c>
      <c r="FA233" s="56">
        <f t="shared" si="84"/>
        <v>0</v>
      </c>
      <c r="FB233" s="56">
        <f t="shared" si="84"/>
        <v>0</v>
      </c>
      <c r="FC233" s="56">
        <f t="shared" si="84"/>
        <v>0</v>
      </c>
      <c r="FD233" s="56">
        <f t="shared" si="84"/>
        <v>0</v>
      </c>
      <c r="FE233" s="56">
        <f t="shared" si="84"/>
        <v>0</v>
      </c>
      <c r="FF233" s="56">
        <f t="shared" si="84"/>
        <v>0</v>
      </c>
      <c r="FG233" s="56">
        <f t="shared" si="84"/>
        <v>0</v>
      </c>
      <c r="FH233" s="56">
        <f t="shared" si="84"/>
        <v>0</v>
      </c>
      <c r="FI233" s="56">
        <f t="shared" si="84"/>
        <v>0</v>
      </c>
      <c r="FJ233" s="56">
        <f t="shared" si="84"/>
        <v>0</v>
      </c>
      <c r="FK233" s="56">
        <f t="shared" si="82"/>
        <v>0</v>
      </c>
      <c r="FL233" s="56">
        <f t="shared" si="82"/>
        <v>0</v>
      </c>
      <c r="FM233" s="56">
        <f t="shared" si="82"/>
        <v>0</v>
      </c>
      <c r="FN233" s="56">
        <f t="shared" si="82"/>
        <v>0</v>
      </c>
      <c r="FO233" s="58">
        <f>SUM(CatTemplate[[#This Row],[CS1]:[CS20]])</f>
        <v>0</v>
      </c>
      <c r="FP233" s="59">
        <f>CatTemplate[[#This Row],[Total Oth. cost]]+CatTemplate[[#This Row],[Total St. Cost]]</f>
        <v>0</v>
      </c>
      <c r="FQ233" s="33" t="e">
        <f t="shared" si="71"/>
        <v>#VALUE!</v>
      </c>
      <c r="FR233" s="33" t="e">
        <f t="shared" si="72"/>
        <v>#VALUE!</v>
      </c>
      <c r="FS233" s="30" t="e">
        <f>(CatTemplate[[#This Row],[CO1]] + CatTemplate[[#This Row],[CS1]]) * (1 + getRateOHFinal) * getRateMarkupFinal</f>
        <v>#VALUE!</v>
      </c>
      <c r="FT233" s="30" t="e">
        <f>(CatTemplate[[#This Row],[CO2]] + CatTemplate[[#This Row],[CS2]]) * (1 + getRateOHFinal) * getRateMarkupFinal</f>
        <v>#VALUE!</v>
      </c>
      <c r="FU233" s="30" t="e">
        <f>(CatTemplate[[#This Row],[CO3]] + CatTemplate[[#This Row],[CS3]]) * (1 + getRateOHFinal) * getRateMarkupFinal</f>
        <v>#VALUE!</v>
      </c>
      <c r="FV233" s="30" t="e">
        <f>(CatTemplate[[#This Row],[CO4]] + CatTemplate[[#This Row],[CS4]]) * (1 + getRateOHFinal) * getRateMarkupFinal</f>
        <v>#VALUE!</v>
      </c>
      <c r="FW233" s="30" t="e">
        <f>(CatTemplate[[#This Row],[CO5]] + CatTemplate[[#This Row],[CS5]]) * (1 + getRateOHFinal) * getRateMarkupFinal</f>
        <v>#VALUE!</v>
      </c>
      <c r="FX233" s="30" t="e">
        <f>(CatTemplate[[#This Row],[CO6]] + CatTemplate[[#This Row],[CS6]]) * (1 + getRateOHFinal) * getRateMarkupFinal</f>
        <v>#VALUE!</v>
      </c>
      <c r="FY233" s="30" t="e">
        <f>(CatTemplate[[#This Row],[CO7]] + CatTemplate[[#This Row],[CS7]]) * (1 + getRateOHFinal) * getRateMarkupFinal</f>
        <v>#VALUE!</v>
      </c>
      <c r="FZ233" s="30" t="e">
        <f>(CatTemplate[[#This Row],[CO8]] + CatTemplate[[#This Row],[CS8]]) * (1 + getRateOHFinal) * getRateMarkupFinal</f>
        <v>#VALUE!</v>
      </c>
      <c r="GA233" s="30" t="e">
        <f>(CatTemplate[[#This Row],[CO9]] + CatTemplate[[#This Row],[CS9]]) * (1 + getRateOHFinal) * getRateMarkupFinal</f>
        <v>#VALUE!</v>
      </c>
      <c r="GB233" s="30" t="e">
        <f>(CatTemplate[[#This Row],[CO10]] + CatTemplate[[#This Row],[CS10]]) * (1 + getRateOHFinal) * getRateMarkupFinal</f>
        <v>#VALUE!</v>
      </c>
      <c r="GC233" s="30" t="e">
        <f>(CatTemplate[[#This Row],[CO11]] + CatTemplate[[#This Row],[CS11]]) * (1 + getRateOHFinal) * getRateMarkupFinal</f>
        <v>#VALUE!</v>
      </c>
      <c r="GD233" s="30" t="e">
        <f>(CatTemplate[[#This Row],[CO12]] + CatTemplate[[#This Row],[CS12]]) * (1 + getRateOHFinal) * getRateMarkupFinal</f>
        <v>#VALUE!</v>
      </c>
      <c r="GE233" s="30" t="e">
        <f>(CatTemplate[[#This Row],[CO13]] + CatTemplate[[#This Row],[CS13]]) * (1 + getRateOHFinal) * getRateMarkupFinal</f>
        <v>#VALUE!</v>
      </c>
      <c r="GF233" s="30" t="e">
        <f>(CatTemplate[[#This Row],[CO14]] + CatTemplate[[#This Row],[CS14]]) * (1 + getRateOHFinal) * getRateMarkupFinal</f>
        <v>#VALUE!</v>
      </c>
      <c r="GG233" s="30" t="e">
        <f>(CatTemplate[[#This Row],[CO15]] + CatTemplate[[#This Row],[CS15]]) * (1 + getRateOHFinal) * getRateMarkupFinal</f>
        <v>#VALUE!</v>
      </c>
      <c r="GH233" s="30" t="e">
        <f>(CatTemplate[[#This Row],[CO16]] + CatTemplate[[#This Row],[CS16]]) * (1 + getRateOHFinal) * getRateMarkupFinal</f>
        <v>#VALUE!</v>
      </c>
      <c r="GI233" s="30" t="e">
        <f>(CatTemplate[[#This Row],[CO17]] + CatTemplate[[#This Row],[CS17]]) * (1 + getRateOHFinal) * getRateMarkupFinal</f>
        <v>#VALUE!</v>
      </c>
      <c r="GJ233" s="30" t="e">
        <f>(CatTemplate[[#This Row],[CO18]] + CatTemplate[[#This Row],[CS18]]) * (1 + getRateOHFinal) * getRateMarkupFinal</f>
        <v>#VALUE!</v>
      </c>
      <c r="GK233" s="30" t="e">
        <f>(CatTemplate[[#This Row],[CO19]] + CatTemplate[[#This Row],[CS19]]) * (1 + getRateOHFinal) * getRateMarkupFinal</f>
        <v>#VALUE!</v>
      </c>
      <c r="GL233" s="30" t="e">
        <f>(CatTemplate[[#This Row],[CO20]] + CatTemplate[[#This Row],[CS20]]) * (1 + getRateOHFinal) * getRateMarkupFinal</f>
        <v>#VALUE!</v>
      </c>
      <c r="GM233" s="30" t="e">
        <f t="shared" si="73"/>
        <v>#VALUE!</v>
      </c>
      <c r="GN233" s="30" t="e">
        <f t="shared" si="74"/>
        <v>#VALUE!</v>
      </c>
      <c r="GO233" s="30" t="e">
        <f t="shared" si="75"/>
        <v>#VALUE!</v>
      </c>
      <c r="GP233" s="30" t="e">
        <f t="shared" si="76"/>
        <v>#VALUE!</v>
      </c>
      <c r="GQ233" s="30" t="e">
        <f>(CatTemplate[[#This Row],[CO1]]+CatTemplate[[#This Row],[CS1]]) * (1+ getRateOHFinal) * (1 + getRateMarkupFinal)</f>
        <v>#VALUE!</v>
      </c>
      <c r="GR233" s="30" t="e">
        <f>(CatTemplate[[#This Row],[CO2]]+CatTemplate[[#This Row],[CS2]]) * (1+ getRateOHFinal) * (1 + getRateMarkupFinal)</f>
        <v>#VALUE!</v>
      </c>
      <c r="GS233" s="30" t="e">
        <f>(CatTemplate[[#This Row],[CO3]]+CatTemplate[[#This Row],[CS3]]) * (1+ getRateOHFinal) * (1 + getRateMarkupFinal)</f>
        <v>#VALUE!</v>
      </c>
      <c r="GT233" s="30" t="e">
        <f>(CatTemplate[[#This Row],[CO4]]+CatTemplate[[#This Row],[CS4]]) * (1+ getRateOHFinal) * (1 + getRateMarkupFinal)</f>
        <v>#VALUE!</v>
      </c>
      <c r="GU233" s="30" t="e">
        <f>(CatTemplate[[#This Row],[CO5]]+CatTemplate[[#This Row],[CS5]]) * (1+ getRateOHFinal) * (1 + getRateMarkupFinal)</f>
        <v>#VALUE!</v>
      </c>
      <c r="GV233" s="30" t="e">
        <f>(CatTemplate[[#This Row],[CO6]]+CatTemplate[[#This Row],[CS6]]) * (1+ getRateOHFinal) * (1 + getRateMarkupFinal)</f>
        <v>#VALUE!</v>
      </c>
      <c r="GW233" s="30" t="e">
        <f>(CatTemplate[[#This Row],[CO7]]+CatTemplate[[#This Row],[CS7]]) * (1+ getRateOHFinal) * (1 + getRateMarkupFinal)</f>
        <v>#VALUE!</v>
      </c>
      <c r="GX233" s="30" t="e">
        <f>(CatTemplate[[#This Row],[CO8]]+CatTemplate[[#This Row],[CS8]]) * (1+ getRateOHFinal) * (1 + getRateMarkupFinal)</f>
        <v>#VALUE!</v>
      </c>
      <c r="GY233" s="30" t="e">
        <f>(CatTemplate[[#This Row],[CO9]]+CatTemplate[[#This Row],[CS9]]) * (1+ getRateOHFinal) * (1 + getRateMarkupFinal)</f>
        <v>#VALUE!</v>
      </c>
      <c r="GZ233" s="30" t="e">
        <f>(CatTemplate[[#This Row],[CO10]]+CatTemplate[[#This Row],[CS10]]) * (1+ getRateOHFinal) * (1 + getRateMarkupFinal)</f>
        <v>#VALUE!</v>
      </c>
      <c r="HA233" s="30" t="e">
        <f>(CatTemplate[[#This Row],[CO11]]+CatTemplate[[#This Row],[CS11]]) * (1+ getRateOHFinal) * (1 + getRateMarkupFinal)</f>
        <v>#VALUE!</v>
      </c>
      <c r="HB233" s="30" t="e">
        <f>(CatTemplate[[#This Row],[CO12]]+CatTemplate[[#This Row],[CS12]]) * (1+ getRateOHFinal) * (1 + getRateMarkupFinal)</f>
        <v>#VALUE!</v>
      </c>
      <c r="HC233" s="30" t="e">
        <f>(CatTemplate[[#This Row],[CO13]]+CatTemplate[[#This Row],[CS13]]) * (1+ getRateOHFinal) * (1 + getRateMarkupFinal)</f>
        <v>#VALUE!</v>
      </c>
      <c r="HD233" s="30" t="e">
        <f>(CatTemplate[[#This Row],[CO14]]+CatTemplate[[#This Row],[CS14]]) * (1+ getRateOHFinal) * (1 + getRateMarkupFinal)</f>
        <v>#VALUE!</v>
      </c>
      <c r="HE233" s="30" t="e">
        <f>(CatTemplate[[#This Row],[CO15]]+CatTemplate[[#This Row],[CS15]]) * (1+ getRateOHFinal) * (1 + getRateMarkupFinal)</f>
        <v>#VALUE!</v>
      </c>
      <c r="HF233" s="30" t="e">
        <f>(CatTemplate[[#This Row],[CO16]]+CatTemplate[[#This Row],[CS16]]) * (1+ getRateOHFinal) * (1 + getRateMarkupFinal)</f>
        <v>#VALUE!</v>
      </c>
      <c r="HG233" s="30" t="e">
        <f>(CatTemplate[[#This Row],[CO17]]+CatTemplate[[#This Row],[CS17]]) * (1+ getRateOHFinal) * (1 + getRateMarkupFinal)</f>
        <v>#VALUE!</v>
      </c>
      <c r="HH233" s="30" t="e">
        <f>(CatTemplate[[#This Row],[CO18]]+CatTemplate[[#This Row],[CS18]]) * (1+ getRateOHFinal) * (1 + getRateMarkupFinal)</f>
        <v>#VALUE!</v>
      </c>
      <c r="HI233" s="30" t="e">
        <f>(CatTemplate[[#This Row],[CO19]]+CatTemplate[[#This Row],[CS19]]) * (1+ getRateOHFinal) * (1 + getRateMarkupFinal)</f>
        <v>#VALUE!</v>
      </c>
      <c r="HJ233" s="30" t="e">
        <f>(CatTemplate[[#This Row],[CO20]]+CatTemplate[[#This Row],[CS20]]) * (1+ getRateOHFinal) * (1 + getRateMarkupFinal)</f>
        <v>#VALUE!</v>
      </c>
      <c r="HK233" s="39" t="e">
        <f>CatTemplate[[#This Row],[Total cost]]+CatTemplate[[#This Row],[OH Amount]]+CatTemplate[[#This Row],[Markup]]</f>
        <v>#VALUE!</v>
      </c>
      <c r="HL233" s="63">
        <f>IF(CatTemplate[[#This Row],[Units]]="Days",CatTemplate[[#This Row],[Project quantity]]*CatTemplate[[#This Row],[St. unit effort]],CatTemplate[[#This Row],[Project quantity]])</f>
        <v>0</v>
      </c>
      <c r="HM233" s="287">
        <f>IFERROR(CatTemplate[[#This Row],[Total Price]]/(CatTemplate[[#This Row],[Final Quantity]]),0)</f>
        <v>0</v>
      </c>
      <c r="HN233" s="261"/>
    </row>
    <row r="234" spans="2:222" x14ac:dyDescent="0.2">
      <c r="B234" s="9" t="s">
        <v>84</v>
      </c>
      <c r="C234" s="23">
        <v>6</v>
      </c>
      <c r="D234" s="10" t="s">
        <v>179</v>
      </c>
      <c r="E234" s="25">
        <v>1</v>
      </c>
      <c r="F234" s="19" t="s">
        <v>103</v>
      </c>
      <c r="G234" s="27">
        <v>23</v>
      </c>
      <c r="H234" s="19" t="s">
        <v>509</v>
      </c>
      <c r="I234" s="19"/>
      <c r="J234" s="16" t="s">
        <v>254</v>
      </c>
      <c r="K234" s="16"/>
      <c r="L234" s="16" t="s">
        <v>489</v>
      </c>
      <c r="M234" s="16" t="s">
        <v>207</v>
      </c>
      <c r="N234" s="16" t="s">
        <v>858</v>
      </c>
      <c r="O234" s="320"/>
      <c r="P234" s="71"/>
      <c r="Q234" s="108"/>
      <c r="R234" s="73"/>
      <c r="S234" s="97"/>
      <c r="T234" s="100">
        <f>getEqUnitCost</f>
        <v>0</v>
      </c>
      <c r="U234" s="73">
        <f>getEqUnitEffort</f>
        <v>0</v>
      </c>
      <c r="V234" s="101">
        <f>getEqQuantity</f>
        <v>0</v>
      </c>
      <c r="W234" s="320"/>
      <c r="X234" s="100">
        <f>getConsUnitCost</f>
        <v>0</v>
      </c>
      <c r="Y234" s="73">
        <f>getConsUnitEffort</f>
        <v>0</v>
      </c>
      <c r="Z234" s="14">
        <f>getConsQuantity</f>
        <v>0</v>
      </c>
      <c r="AA234" s="320"/>
      <c r="AB234" s="72"/>
      <c r="AC234" s="112"/>
      <c r="AD234" s="14">
        <f>getOthQuantity</f>
        <v>0</v>
      </c>
      <c r="AE234" s="320"/>
      <c r="AF234" s="28" t="str">
        <f>IF(ISBLANK(CatTemplate[[#This Row],[Resource type]]),"",CatTemplate[[#This Row],[Resource type]])</f>
        <v>BioRef Operator</v>
      </c>
      <c r="AG234" s="242">
        <f>getStaffUnitCost</f>
        <v>402.98497611162429</v>
      </c>
      <c r="AH234" s="113">
        <f>getStaffUnitEffort</f>
        <v>0</v>
      </c>
      <c r="AI234" s="40">
        <f>getStaffQuantity</f>
        <v>0</v>
      </c>
      <c r="AJ234" s="41">
        <f>CatTemplate[[#This Row],[St. quantity]]*8/ParRatePM</f>
        <v>0</v>
      </c>
      <c r="AK234" s="320"/>
      <c r="AL234" s="53" t="str">
        <f>CatTemplate[[#This Row],[Item type]]</f>
        <v>Samples</v>
      </c>
      <c r="AM234" s="12">
        <f>SUM(CatTemplate[[#This Row],[Year1]:[Year20]])</f>
        <v>0</v>
      </c>
      <c r="AN234" s="52"/>
      <c r="AO234" s="52"/>
      <c r="AP234" s="52"/>
      <c r="AQ234" s="8"/>
      <c r="AR234" s="8"/>
      <c r="AS234" s="8"/>
      <c r="AT234" s="8"/>
      <c r="AU234" s="8"/>
      <c r="AV234" s="8"/>
      <c r="AW234" s="8"/>
      <c r="AX234" s="8"/>
      <c r="AY234" s="8"/>
      <c r="AZ234" s="8"/>
      <c r="BA234" s="8"/>
      <c r="BB234" s="8"/>
      <c r="BC234" s="8"/>
      <c r="BD234" s="8"/>
      <c r="BE234" s="8"/>
      <c r="BF234" s="8"/>
      <c r="BG234" s="36"/>
      <c r="BH234" s="320"/>
      <c r="BI234" s="37" t="str">
        <f>getCostCategory</f>
        <v>06 Operating costs</v>
      </c>
      <c r="BJ234" s="37" t="str">
        <f>getSection</f>
        <v>06 Sample processing</v>
      </c>
      <c r="BK234" s="32" t="str">
        <f>getObject</f>
        <v>Sample processing</v>
      </c>
      <c r="BL234" s="30">
        <f>IFERROR(getUnitCost * IF(CatTemplate[[#This Row],[Cost Category Comp.]]="01 Staff costs", 1,1),0)</f>
        <v>402.98497611162429</v>
      </c>
      <c r="BM234" s="29">
        <f>IF(AND(ISBLANK(CatTemplate[[#This Row],[Eq. unit cost]]),ISBLANK(CatTemplate[[#This Row],[Cons. unit cost]]),ISBLANK(CatTemplate[[#This Row],[Oth. unit cost]])), 0, IF(getUnitEffort =0,1,getUnitEffort) * CatTemplate[[#This Row],[Year1]])</f>
        <v>0</v>
      </c>
      <c r="BN234" s="29">
        <f>IF(AND(ISBLANK(CatTemplate[[#This Row],[Eq. unit cost]]),ISBLANK(CatTemplate[[#This Row],[Cons. unit cost]]),ISBLANK(CatTemplate[[#This Row],[Oth. unit cost]])), 0, IF(getUnitEffort =0,1,getUnitEffort) * CatTemplate[[#This Row],[Year2]])</f>
        <v>0</v>
      </c>
      <c r="BO234" s="29">
        <f>IF(AND(ISBLANK(CatTemplate[[#This Row],[Eq. unit cost]]),ISBLANK(CatTemplate[[#This Row],[Cons. unit cost]]),ISBLANK(CatTemplate[[#This Row],[Oth. unit cost]])), 0, IF(getUnitEffort =0,1,getUnitEffort) * CatTemplate[[#This Row],[Year3]])</f>
        <v>0</v>
      </c>
      <c r="BP234" s="29">
        <f>IF(AND(ISBLANK(CatTemplate[[#This Row],[Eq. unit cost]]),ISBLANK(CatTemplate[[#This Row],[Cons. unit cost]]),ISBLANK(CatTemplate[[#This Row],[Oth. unit cost]])), 0, IF(getUnitEffort =0,1,getUnitEffort) * CatTemplate[[#This Row],[Year4]])</f>
        <v>0</v>
      </c>
      <c r="BQ234" s="29">
        <f>IF(AND(ISBLANK(CatTemplate[[#This Row],[Eq. unit cost]]),ISBLANK(CatTemplate[[#This Row],[Cons. unit cost]]),ISBLANK(CatTemplate[[#This Row],[Oth. unit cost]])), 0, IF(getUnitEffort =0,1,getUnitEffort) * CatTemplate[[#This Row],[Year5]])</f>
        <v>0</v>
      </c>
      <c r="BR234" s="29">
        <f>IF(AND(ISBLANK(CatTemplate[[#This Row],[Eq. unit cost]]),ISBLANK(CatTemplate[[#This Row],[Cons. unit cost]]),ISBLANK(CatTemplate[[#This Row],[Oth. unit cost]])), 0, IF(getUnitEffort =0,1,getUnitEffort) * CatTemplate[[#This Row],[Year6]])</f>
        <v>0</v>
      </c>
      <c r="BS234" s="29">
        <f>IF(AND(ISBLANK(CatTemplate[[#This Row],[Eq. unit cost]]),ISBLANK(CatTemplate[[#This Row],[Cons. unit cost]]),ISBLANK(CatTemplate[[#This Row],[Oth. unit cost]])), 0, IF(getUnitEffort =0,1,getUnitEffort) * CatTemplate[[#This Row],[Year7]])</f>
        <v>0</v>
      </c>
      <c r="BT234" s="29">
        <f>IF(AND(ISBLANK(CatTemplate[[#This Row],[Eq. unit cost]]),ISBLANK(CatTemplate[[#This Row],[Cons. unit cost]]),ISBLANK(CatTemplate[[#This Row],[Oth. unit cost]])), 0, IF(getUnitEffort =0,1,getUnitEffort) * CatTemplate[[#This Row],[Year8]])</f>
        <v>0</v>
      </c>
      <c r="BU234" s="29">
        <f>IF(AND(ISBLANK(CatTemplate[[#This Row],[Eq. unit cost]]),ISBLANK(CatTemplate[[#This Row],[Cons. unit cost]]),ISBLANK(CatTemplate[[#This Row],[Oth. unit cost]])), 0, IF(getUnitEffort =0,1,getUnitEffort) * CatTemplate[[#This Row],[Year9]])</f>
        <v>0</v>
      </c>
      <c r="BV234" s="29">
        <f>IF(AND(ISBLANK(CatTemplate[[#This Row],[Eq. unit cost]]),ISBLANK(CatTemplate[[#This Row],[Cons. unit cost]]),ISBLANK(CatTemplate[[#This Row],[Oth. unit cost]])), 0, IF(getUnitEffort =0,1,getUnitEffort) * CatTemplate[[#This Row],[Year10]])</f>
        <v>0</v>
      </c>
      <c r="BW234" s="29">
        <f>IF(AND(ISBLANK(CatTemplate[[#This Row],[Eq. unit cost]]),ISBLANK(CatTemplate[[#This Row],[Cons. unit cost]]),ISBLANK(CatTemplate[[#This Row],[Oth. unit cost]])), 0, IF(getUnitEffort =0,1,getUnitEffort) * CatTemplate[[#This Row],[Year11]])</f>
        <v>0</v>
      </c>
      <c r="BX234" s="29">
        <f>IF(AND(ISBLANK(CatTemplate[[#This Row],[Eq. unit cost]]),ISBLANK(CatTemplate[[#This Row],[Cons. unit cost]]),ISBLANK(CatTemplate[[#This Row],[Oth. unit cost]])), 0, IF(getUnitEffort =0,1,getUnitEffort) * CatTemplate[[#This Row],[Year12]])</f>
        <v>0</v>
      </c>
      <c r="BY234" s="29">
        <f>IF(AND(ISBLANK(CatTemplate[[#This Row],[Eq. unit cost]]),ISBLANK(CatTemplate[[#This Row],[Cons. unit cost]]),ISBLANK(CatTemplate[[#This Row],[Oth. unit cost]])), 0, IF(getUnitEffort =0,1,getUnitEffort) * CatTemplate[[#This Row],[Year13]])</f>
        <v>0</v>
      </c>
      <c r="BZ234" s="29">
        <f>IF(AND(ISBLANK(CatTemplate[[#This Row],[Eq. unit cost]]),ISBLANK(CatTemplate[[#This Row],[Cons. unit cost]]),ISBLANK(CatTemplate[[#This Row],[Oth. unit cost]])), 0, IF(getUnitEffort =0,1,getUnitEffort) * CatTemplate[[#This Row],[Year14]])</f>
        <v>0</v>
      </c>
      <c r="CA234" s="29">
        <f>IF(AND(ISBLANK(CatTemplate[[#This Row],[Eq. unit cost]]),ISBLANK(CatTemplate[[#This Row],[Cons. unit cost]]),ISBLANK(CatTemplate[[#This Row],[Oth. unit cost]])), 0, IF(getUnitEffort =0,1,getUnitEffort) * CatTemplate[[#This Row],[Year15]])</f>
        <v>0</v>
      </c>
      <c r="CB234" s="29">
        <f>IF(AND(ISBLANK(CatTemplate[[#This Row],[Eq. unit cost]]),ISBLANK(CatTemplate[[#This Row],[Cons. unit cost]]),ISBLANK(CatTemplate[[#This Row],[Oth. unit cost]])), 0, IF(getUnitEffort =0,1,getUnitEffort) * CatTemplate[[#This Row],[Year16]])</f>
        <v>0</v>
      </c>
      <c r="CC234" s="29">
        <f>IF(AND(ISBLANK(CatTemplate[[#This Row],[Eq. unit cost]]),ISBLANK(CatTemplate[[#This Row],[Cons. unit cost]]),ISBLANK(CatTemplate[[#This Row],[Oth. unit cost]])), 0, IF(getUnitEffort =0,1,getUnitEffort) * CatTemplate[[#This Row],[Year17]])</f>
        <v>0</v>
      </c>
      <c r="CD234" s="29">
        <f>IF(AND(ISBLANK(CatTemplate[[#This Row],[Eq. unit cost]]),ISBLANK(CatTemplate[[#This Row],[Cons. unit cost]]),ISBLANK(CatTemplate[[#This Row],[Oth. unit cost]])), 0, IF(getUnitEffort =0,1,getUnitEffort) * CatTemplate[[#This Row],[Year18]])</f>
        <v>0</v>
      </c>
      <c r="CE234" s="29">
        <f>IF(AND(ISBLANK(CatTemplate[[#This Row],[Eq. unit cost]]),ISBLANK(CatTemplate[[#This Row],[Cons. unit cost]]),ISBLANK(CatTemplate[[#This Row],[Oth. unit cost]])), 0, IF(getUnitEffort =0,1,getUnitEffort) * CatTemplate[[#This Row],[Year19]])</f>
        <v>0</v>
      </c>
      <c r="CF234" s="29">
        <f>IF(AND(ISBLANK(CatTemplate[[#This Row],[Eq. unit cost]]),ISBLANK(CatTemplate[[#This Row],[Cons. unit cost]]),ISBLANK(CatTemplate[[#This Row],[Oth. unit cost]])), 0, IF(getUnitEffort =0,1,getUnitEffort) * CatTemplate[[#This Row],[Year20]])</f>
        <v>0</v>
      </c>
      <c r="CG234" s="45">
        <f>SUM(CatTemplate[[#This Row],[Q1]:[Q20]])</f>
        <v>0</v>
      </c>
      <c r="CH234" s="29">
        <f>IF(ISBLANK(CatTemplate[[#This Row],[St. unit effort]]),0,(CatTemplate[[#This Row],[St. unit effort]] * CatTemplate[[#This Row],[Year1]]))</f>
        <v>0</v>
      </c>
      <c r="CI234" s="29">
        <f>IF(ISBLANK(CatTemplate[[#This Row],[St. unit effort]]),0,(CatTemplate[[#This Row],[St. unit effort]] * CatTemplate[[#This Row],[Year2]]))</f>
        <v>0</v>
      </c>
      <c r="CJ234" s="29">
        <f>IF(ISBLANK(CatTemplate[[#This Row],[St. unit effort]]),0,(CatTemplate[[#This Row],[St. unit effort]] * CatTemplate[[#This Row],[Year3]]))</f>
        <v>0</v>
      </c>
      <c r="CK234" s="29">
        <f>IF(ISBLANK(CatTemplate[[#This Row],[St. unit effort]]),0,(CatTemplate[[#This Row],[St. unit effort]] * CatTemplate[[#This Row],[Year4]]))</f>
        <v>0</v>
      </c>
      <c r="CL234" s="29">
        <f>IF(ISBLANK(CatTemplate[[#This Row],[St. unit effort]]),0,(CatTemplate[[#This Row],[St. unit effort]] * CatTemplate[[#This Row],[Year5]]))</f>
        <v>0</v>
      </c>
      <c r="CM234" s="29">
        <f>IF(ISBLANK(CatTemplate[[#This Row],[St. unit effort]]),0,(CatTemplate[[#This Row],[St. unit effort]] * CatTemplate[[#This Row],[Year6]]))</f>
        <v>0</v>
      </c>
      <c r="CN234" s="29">
        <f>IF(ISBLANK(CatTemplate[[#This Row],[St. unit effort]]),0,(CatTemplate[[#This Row],[St. unit effort]] * CatTemplate[[#This Row],[Year7]]))</f>
        <v>0</v>
      </c>
      <c r="CO234" s="29">
        <f>IF(ISBLANK(CatTemplate[[#This Row],[St. unit effort]]),0,(CatTemplate[[#This Row],[St. unit effort]] * CatTemplate[[#This Row],[Year8]]))</f>
        <v>0</v>
      </c>
      <c r="CP234" s="29">
        <f>IF(ISBLANK(CatTemplate[[#This Row],[St. unit effort]]),0,(CatTemplate[[#This Row],[St. unit effort]] * CatTemplate[[#This Row],[Year9]]))</f>
        <v>0</v>
      </c>
      <c r="CQ234" s="29">
        <f>IF(ISBLANK(CatTemplate[[#This Row],[St. unit effort]]),0,(CatTemplate[[#This Row],[St. unit effort]] * CatTemplate[[#This Row],[Year10]]))</f>
        <v>0</v>
      </c>
      <c r="CR234" s="29">
        <f>IF(ISBLANK(CatTemplate[[#This Row],[St. unit effort]]),0,(CatTemplate[[#This Row],[St. unit effort]] * CatTemplate[[#This Row],[Year11]]))</f>
        <v>0</v>
      </c>
      <c r="CS234" s="29">
        <f>IF(ISBLANK(CatTemplate[[#This Row],[St. unit effort]]),0,(CatTemplate[[#This Row],[St. unit effort]] * CatTemplate[[#This Row],[Year12]]))</f>
        <v>0</v>
      </c>
      <c r="CT234" s="29">
        <f>IF(ISBLANK(CatTemplate[[#This Row],[St. unit effort]]),0,(CatTemplate[[#This Row],[St. unit effort]] * CatTemplate[[#This Row],[Year13]]))</f>
        <v>0</v>
      </c>
      <c r="CU234" s="29">
        <f>IF(ISBLANK(CatTemplate[[#This Row],[St. unit effort]]),0,(CatTemplate[[#This Row],[St. unit effort]] * CatTemplate[[#This Row],[Year14]]))</f>
        <v>0</v>
      </c>
      <c r="CV234" s="29">
        <f>IF(ISBLANK(CatTemplate[[#This Row],[St. unit effort]]),0,(CatTemplate[[#This Row],[St. unit effort]] * CatTemplate[[#This Row],[Year15]]))</f>
        <v>0</v>
      </c>
      <c r="CW234" s="29">
        <f>IF(ISBLANK(CatTemplate[[#This Row],[St. unit effort]]),0,(CatTemplate[[#This Row],[St. unit effort]] * CatTemplate[[#This Row],[Year16]]))</f>
        <v>0</v>
      </c>
      <c r="CX234" s="29">
        <f>IF(ISBLANK(CatTemplate[[#This Row],[St. unit effort]]),0,(CatTemplate[[#This Row],[St. unit effort]] * CatTemplate[[#This Row],[Year17]]))</f>
        <v>0</v>
      </c>
      <c r="CY234" s="29">
        <f>IF(ISBLANK(CatTemplate[[#This Row],[St. unit effort]]),0,(CatTemplate[[#This Row],[St. unit effort]] * CatTemplate[[#This Row],[Year18]]))</f>
        <v>0</v>
      </c>
      <c r="CZ234" s="29">
        <f>IF(ISBLANK(CatTemplate[[#This Row],[St. unit effort]]),0,(CatTemplate[[#This Row],[St. unit effort]] * CatTemplate[[#This Row],[Year19]]))</f>
        <v>0</v>
      </c>
      <c r="DA234" s="29">
        <f>IF(ISBLANK(CatTemplate[[#This Row],[St. unit effort]]),0,(CatTemplate[[#This Row],[St. unit effort]] * CatTemplate[[#This Row],[Year20]]))</f>
        <v>0</v>
      </c>
      <c r="DB234" s="57">
        <f>IF(ISBLANK(CatTemplate[[#This Row],[St. unit effort]]),0,(CatTemplate[[#This Row],[St. unit effort]] * CatTemplate[[#This Row],[Year1]])*8/ParRatePM)</f>
        <v>0</v>
      </c>
      <c r="DC234" s="57">
        <f>IF(ISBLANK(CatTemplate[[#This Row],[St. unit effort]]),0,(CatTemplate[[#This Row],[St. unit effort]] * CatTemplate[[#This Row],[Year2]])*8/ParRatePM)</f>
        <v>0</v>
      </c>
      <c r="DD234" s="57">
        <f>IF(ISBLANK(CatTemplate[[#This Row],[St. unit effort]]),0,(CatTemplate[[#This Row],[St. unit effort]] * CatTemplate[[#This Row],[Year3]])*8/ParRatePM)</f>
        <v>0</v>
      </c>
      <c r="DE234" s="57">
        <f>IF(ISBLANK(CatTemplate[[#This Row],[St. unit effort]]),0,(CatTemplate[[#This Row],[St. unit effort]] * CatTemplate[[#This Row],[Year4]])*8/ParRatePM)</f>
        <v>0</v>
      </c>
      <c r="DF234" s="57">
        <f>IF(ISBLANK(CatTemplate[[#This Row],[St. unit effort]]),0,(CatTemplate[[#This Row],[St. unit effort]] * CatTemplate[[#This Row],[Year5]])*8/ParRatePM)</f>
        <v>0</v>
      </c>
      <c r="DG234" s="57">
        <f>IF(ISBLANK(CatTemplate[[#This Row],[St. unit effort]]),0,(CatTemplate[[#This Row],[St. unit effort]] * CatTemplate[[#This Row],[Year6]])*8/ParRatePM)</f>
        <v>0</v>
      </c>
      <c r="DH234" s="57">
        <f>IF(ISBLANK(CatTemplate[[#This Row],[St. unit effort]]),0,(CatTemplate[[#This Row],[St. unit effort]] * CatTemplate[[#This Row],[Year7]])*8/ParRatePM)</f>
        <v>0</v>
      </c>
      <c r="DI234" s="57">
        <f>IF(ISBLANK(CatTemplate[[#This Row],[St. unit effort]]),0,(CatTemplate[[#This Row],[St. unit effort]] * CatTemplate[[#This Row],[Year8]])*8/ParRatePM)</f>
        <v>0</v>
      </c>
      <c r="DJ234" s="57">
        <f>IF(ISBLANK(CatTemplate[[#This Row],[St. unit effort]]),0,(CatTemplate[[#This Row],[St. unit effort]] * CatTemplate[[#This Row],[Year9]])*8/ParRatePM)</f>
        <v>0</v>
      </c>
      <c r="DK234" s="57">
        <f>IF(ISBLANK(CatTemplate[[#This Row],[St. unit effort]]),0,(CatTemplate[[#This Row],[St. unit effort]] * CatTemplate[[#This Row],[Year10]])*8/ParRatePM)</f>
        <v>0</v>
      </c>
      <c r="DL234" s="57">
        <f>IF(ISBLANK(CatTemplate[[#This Row],[St. unit effort]]),0,(CatTemplate[[#This Row],[St. unit effort]] * CatTemplate[[#This Row],[Year11]])*8/ParRatePM)</f>
        <v>0</v>
      </c>
      <c r="DM234" s="57">
        <f>IF(ISBLANK(CatTemplate[[#This Row],[St. unit effort]]),0,(CatTemplate[[#This Row],[St. unit effort]] * CatTemplate[[#This Row],[Year12]])*8/ParRatePM)</f>
        <v>0</v>
      </c>
      <c r="DN234" s="57">
        <f>IF(ISBLANK(CatTemplate[[#This Row],[St. unit effort]]),0,(CatTemplate[[#This Row],[St. unit effort]] * CatTemplate[[#This Row],[Year13]])*8/ParRatePM)</f>
        <v>0</v>
      </c>
      <c r="DO234" s="57">
        <f>IF(ISBLANK(CatTemplate[[#This Row],[St. unit effort]]),0,(CatTemplate[[#This Row],[St. unit effort]] * CatTemplate[[#This Row],[Year14]])*8/ParRatePM)</f>
        <v>0</v>
      </c>
      <c r="DP234" s="57">
        <f>IF(ISBLANK(CatTemplate[[#This Row],[St. unit effort]]),0,(CatTemplate[[#This Row],[St. unit effort]] * CatTemplate[[#This Row],[Year15]])*8/ParRatePM)</f>
        <v>0</v>
      </c>
      <c r="DQ234" s="57">
        <f>IF(ISBLANK(CatTemplate[[#This Row],[St. unit effort]]),0,(CatTemplate[[#This Row],[St. unit effort]] * CatTemplate[[#This Row],[Year16]])*8/ParRatePM)</f>
        <v>0</v>
      </c>
      <c r="DR234" s="57">
        <f>IF(ISBLANK(CatTemplate[[#This Row],[St. unit effort]]),0,(CatTemplate[[#This Row],[St. unit effort]] * CatTemplate[[#This Row],[Year17]])*8/ParRatePM)</f>
        <v>0</v>
      </c>
      <c r="DS234" s="57">
        <f>IF(ISBLANK(CatTemplate[[#This Row],[St. unit effort]]),0,(CatTemplate[[#This Row],[St. unit effort]] * CatTemplate[[#This Row],[Year18]])*8/ParRatePM)</f>
        <v>0</v>
      </c>
      <c r="DT234" s="57">
        <f>IF(ISBLANK(CatTemplate[[#This Row],[St. unit effort]]),0,(CatTemplate[[#This Row],[St. unit effort]] * CatTemplate[[#This Row],[Year19]])*8/ParRatePM)</f>
        <v>0</v>
      </c>
      <c r="DU234" s="57">
        <f>IF(ISBLANK(CatTemplate[[#This Row],[St. unit effort]]),0,(CatTemplate[[#This Row],[St. unit effort]] * CatTemplate[[#This Row],[Year20]])*8/ParRatePM)</f>
        <v>0</v>
      </c>
      <c r="DV234" s="54">
        <f>SUM(CatTemplate[[#This Row],[PM1]:[PM20]])</f>
        <v>0</v>
      </c>
      <c r="DW234" s="56">
        <f t="shared" si="83"/>
        <v>0</v>
      </c>
      <c r="DX234" s="56">
        <f t="shared" si="83"/>
        <v>0</v>
      </c>
      <c r="DY234" s="56">
        <f t="shared" si="83"/>
        <v>0</v>
      </c>
      <c r="DZ234" s="56">
        <f t="shared" si="83"/>
        <v>0</v>
      </c>
      <c r="EA234" s="56">
        <f t="shared" si="83"/>
        <v>0</v>
      </c>
      <c r="EB234" s="56">
        <f t="shared" si="83"/>
        <v>0</v>
      </c>
      <c r="EC234" s="56">
        <f t="shared" si="83"/>
        <v>0</v>
      </c>
      <c r="ED234" s="56">
        <f t="shared" si="83"/>
        <v>0</v>
      </c>
      <c r="EE234" s="56">
        <f t="shared" si="83"/>
        <v>0</v>
      </c>
      <c r="EF234" s="56">
        <f t="shared" si="83"/>
        <v>0</v>
      </c>
      <c r="EG234" s="56">
        <f t="shared" si="83"/>
        <v>0</v>
      </c>
      <c r="EH234" s="56">
        <f t="shared" si="83"/>
        <v>0</v>
      </c>
      <c r="EI234" s="56">
        <f t="shared" si="83"/>
        <v>0</v>
      </c>
      <c r="EJ234" s="56">
        <f t="shared" si="83"/>
        <v>0</v>
      </c>
      <c r="EK234" s="56">
        <f t="shared" si="83"/>
        <v>0</v>
      </c>
      <c r="EL234" s="56">
        <f t="shared" si="83"/>
        <v>0</v>
      </c>
      <c r="EM234" s="56">
        <f t="shared" si="81"/>
        <v>0</v>
      </c>
      <c r="EN234" s="56">
        <f t="shared" si="81"/>
        <v>0</v>
      </c>
      <c r="EO234" s="56">
        <f t="shared" si="81"/>
        <v>0</v>
      </c>
      <c r="EP234" s="56">
        <f t="shared" si="81"/>
        <v>0</v>
      </c>
      <c r="EQ234" s="30">
        <f>CatTemplate[[#This Row],[Eq. unit cost]] * CatTemplate[[#This Row],[Eq. quantity]]</f>
        <v>0</v>
      </c>
      <c r="ER234" s="30">
        <f>CatTemplate[[#This Row],[Cons. unit cost]] *CatTemplate[[#This Row],[Cons. quantity]]</f>
        <v>0</v>
      </c>
      <c r="ES234" s="30">
        <f>CatTemplate[[#This Row],[Oth. unit cost]] *CatTemplate[[#This Row],[Oth. quantity]]</f>
        <v>0</v>
      </c>
      <c r="ET234" s="55">
        <f>SUM(CatTemplate[[#This Row],[CO1]:[CO20]])</f>
        <v>0</v>
      </c>
      <c r="EU234" s="56">
        <f t="shared" si="84"/>
        <v>0</v>
      </c>
      <c r="EV234" s="56">
        <f t="shared" si="84"/>
        <v>0</v>
      </c>
      <c r="EW234" s="56">
        <f t="shared" si="84"/>
        <v>0</v>
      </c>
      <c r="EX234" s="56">
        <f t="shared" si="84"/>
        <v>0</v>
      </c>
      <c r="EY234" s="56">
        <f t="shared" si="84"/>
        <v>0</v>
      </c>
      <c r="EZ234" s="56">
        <f t="shared" si="84"/>
        <v>0</v>
      </c>
      <c r="FA234" s="56">
        <f t="shared" si="84"/>
        <v>0</v>
      </c>
      <c r="FB234" s="56">
        <f t="shared" si="84"/>
        <v>0</v>
      </c>
      <c r="FC234" s="56">
        <f t="shared" si="84"/>
        <v>0</v>
      </c>
      <c r="FD234" s="56">
        <f t="shared" si="84"/>
        <v>0</v>
      </c>
      <c r="FE234" s="56">
        <f t="shared" si="84"/>
        <v>0</v>
      </c>
      <c r="FF234" s="56">
        <f t="shared" si="84"/>
        <v>0</v>
      </c>
      <c r="FG234" s="56">
        <f t="shared" si="84"/>
        <v>0</v>
      </c>
      <c r="FH234" s="56">
        <f t="shared" si="84"/>
        <v>0</v>
      </c>
      <c r="FI234" s="56">
        <f t="shared" si="84"/>
        <v>0</v>
      </c>
      <c r="FJ234" s="56">
        <f t="shared" si="84"/>
        <v>0</v>
      </c>
      <c r="FK234" s="56">
        <f t="shared" si="82"/>
        <v>0</v>
      </c>
      <c r="FL234" s="56">
        <f t="shared" si="82"/>
        <v>0</v>
      </c>
      <c r="FM234" s="56">
        <f t="shared" si="82"/>
        <v>0</v>
      </c>
      <c r="FN234" s="56">
        <f t="shared" si="82"/>
        <v>0</v>
      </c>
      <c r="FO234" s="58">
        <f>SUM(CatTemplate[[#This Row],[CS1]:[CS20]])</f>
        <v>0</v>
      </c>
      <c r="FP234" s="59">
        <f>CatTemplate[[#This Row],[Total Oth. cost]]+CatTemplate[[#This Row],[Total St. Cost]]</f>
        <v>0</v>
      </c>
      <c r="FQ234" s="33" t="e">
        <f t="shared" si="71"/>
        <v>#VALUE!</v>
      </c>
      <c r="FR234" s="33" t="e">
        <f t="shared" si="72"/>
        <v>#VALUE!</v>
      </c>
      <c r="FS234" s="30" t="e">
        <f>(CatTemplate[[#This Row],[CO1]] + CatTemplate[[#This Row],[CS1]]) * (1 + getRateOHFinal) * getRateMarkupFinal</f>
        <v>#VALUE!</v>
      </c>
      <c r="FT234" s="30" t="e">
        <f>(CatTemplate[[#This Row],[CO2]] + CatTemplate[[#This Row],[CS2]]) * (1 + getRateOHFinal) * getRateMarkupFinal</f>
        <v>#VALUE!</v>
      </c>
      <c r="FU234" s="30" t="e">
        <f>(CatTemplate[[#This Row],[CO3]] + CatTemplate[[#This Row],[CS3]]) * (1 + getRateOHFinal) * getRateMarkupFinal</f>
        <v>#VALUE!</v>
      </c>
      <c r="FV234" s="30" t="e">
        <f>(CatTemplate[[#This Row],[CO4]] + CatTemplate[[#This Row],[CS4]]) * (1 + getRateOHFinal) * getRateMarkupFinal</f>
        <v>#VALUE!</v>
      </c>
      <c r="FW234" s="30" t="e">
        <f>(CatTemplate[[#This Row],[CO5]] + CatTemplate[[#This Row],[CS5]]) * (1 + getRateOHFinal) * getRateMarkupFinal</f>
        <v>#VALUE!</v>
      </c>
      <c r="FX234" s="30" t="e">
        <f>(CatTemplate[[#This Row],[CO6]] + CatTemplate[[#This Row],[CS6]]) * (1 + getRateOHFinal) * getRateMarkupFinal</f>
        <v>#VALUE!</v>
      </c>
      <c r="FY234" s="30" t="e">
        <f>(CatTemplate[[#This Row],[CO7]] + CatTemplate[[#This Row],[CS7]]) * (1 + getRateOHFinal) * getRateMarkupFinal</f>
        <v>#VALUE!</v>
      </c>
      <c r="FZ234" s="30" t="e">
        <f>(CatTemplate[[#This Row],[CO8]] + CatTemplate[[#This Row],[CS8]]) * (1 + getRateOHFinal) * getRateMarkupFinal</f>
        <v>#VALUE!</v>
      </c>
      <c r="GA234" s="30" t="e">
        <f>(CatTemplate[[#This Row],[CO9]] + CatTemplate[[#This Row],[CS9]]) * (1 + getRateOHFinal) * getRateMarkupFinal</f>
        <v>#VALUE!</v>
      </c>
      <c r="GB234" s="30" t="e">
        <f>(CatTemplate[[#This Row],[CO10]] + CatTemplate[[#This Row],[CS10]]) * (1 + getRateOHFinal) * getRateMarkupFinal</f>
        <v>#VALUE!</v>
      </c>
      <c r="GC234" s="30" t="e">
        <f>(CatTemplate[[#This Row],[CO11]] + CatTemplate[[#This Row],[CS11]]) * (1 + getRateOHFinal) * getRateMarkupFinal</f>
        <v>#VALUE!</v>
      </c>
      <c r="GD234" s="30" t="e">
        <f>(CatTemplate[[#This Row],[CO12]] + CatTemplate[[#This Row],[CS12]]) * (1 + getRateOHFinal) * getRateMarkupFinal</f>
        <v>#VALUE!</v>
      </c>
      <c r="GE234" s="30" t="e">
        <f>(CatTemplate[[#This Row],[CO13]] + CatTemplate[[#This Row],[CS13]]) * (1 + getRateOHFinal) * getRateMarkupFinal</f>
        <v>#VALUE!</v>
      </c>
      <c r="GF234" s="30" t="e">
        <f>(CatTemplate[[#This Row],[CO14]] + CatTemplate[[#This Row],[CS14]]) * (1 + getRateOHFinal) * getRateMarkupFinal</f>
        <v>#VALUE!</v>
      </c>
      <c r="GG234" s="30" t="e">
        <f>(CatTemplate[[#This Row],[CO15]] + CatTemplate[[#This Row],[CS15]]) * (1 + getRateOHFinal) * getRateMarkupFinal</f>
        <v>#VALUE!</v>
      </c>
      <c r="GH234" s="30" t="e">
        <f>(CatTemplate[[#This Row],[CO16]] + CatTemplate[[#This Row],[CS16]]) * (1 + getRateOHFinal) * getRateMarkupFinal</f>
        <v>#VALUE!</v>
      </c>
      <c r="GI234" s="30" t="e">
        <f>(CatTemplate[[#This Row],[CO17]] + CatTemplate[[#This Row],[CS17]]) * (1 + getRateOHFinal) * getRateMarkupFinal</f>
        <v>#VALUE!</v>
      </c>
      <c r="GJ234" s="30" t="e">
        <f>(CatTemplate[[#This Row],[CO18]] + CatTemplate[[#This Row],[CS18]]) * (1 + getRateOHFinal) * getRateMarkupFinal</f>
        <v>#VALUE!</v>
      </c>
      <c r="GK234" s="30" t="e">
        <f>(CatTemplate[[#This Row],[CO19]] + CatTemplate[[#This Row],[CS19]]) * (1 + getRateOHFinal) * getRateMarkupFinal</f>
        <v>#VALUE!</v>
      </c>
      <c r="GL234" s="30" t="e">
        <f>(CatTemplate[[#This Row],[CO20]] + CatTemplate[[#This Row],[CS20]]) * (1 + getRateOHFinal) * getRateMarkupFinal</f>
        <v>#VALUE!</v>
      </c>
      <c r="GM234" s="30" t="e">
        <f t="shared" si="73"/>
        <v>#VALUE!</v>
      </c>
      <c r="GN234" s="30" t="e">
        <f t="shared" si="74"/>
        <v>#VALUE!</v>
      </c>
      <c r="GO234" s="30" t="e">
        <f t="shared" si="75"/>
        <v>#VALUE!</v>
      </c>
      <c r="GP234" s="30" t="e">
        <f t="shared" si="76"/>
        <v>#VALUE!</v>
      </c>
      <c r="GQ234" s="30" t="e">
        <f>(CatTemplate[[#This Row],[CO1]]+CatTemplate[[#This Row],[CS1]]) * (1+ getRateOHFinal) * (1 + getRateMarkupFinal)</f>
        <v>#VALUE!</v>
      </c>
      <c r="GR234" s="30" t="e">
        <f>(CatTemplate[[#This Row],[CO2]]+CatTemplate[[#This Row],[CS2]]) * (1+ getRateOHFinal) * (1 + getRateMarkupFinal)</f>
        <v>#VALUE!</v>
      </c>
      <c r="GS234" s="30" t="e">
        <f>(CatTemplate[[#This Row],[CO3]]+CatTemplate[[#This Row],[CS3]]) * (1+ getRateOHFinal) * (1 + getRateMarkupFinal)</f>
        <v>#VALUE!</v>
      </c>
      <c r="GT234" s="30" t="e">
        <f>(CatTemplate[[#This Row],[CO4]]+CatTemplate[[#This Row],[CS4]]) * (1+ getRateOHFinal) * (1 + getRateMarkupFinal)</f>
        <v>#VALUE!</v>
      </c>
      <c r="GU234" s="30" t="e">
        <f>(CatTemplate[[#This Row],[CO5]]+CatTemplate[[#This Row],[CS5]]) * (1+ getRateOHFinal) * (1 + getRateMarkupFinal)</f>
        <v>#VALUE!</v>
      </c>
      <c r="GV234" s="30" t="e">
        <f>(CatTemplate[[#This Row],[CO6]]+CatTemplate[[#This Row],[CS6]]) * (1+ getRateOHFinal) * (1 + getRateMarkupFinal)</f>
        <v>#VALUE!</v>
      </c>
      <c r="GW234" s="30" t="e">
        <f>(CatTemplate[[#This Row],[CO7]]+CatTemplate[[#This Row],[CS7]]) * (1+ getRateOHFinal) * (1 + getRateMarkupFinal)</f>
        <v>#VALUE!</v>
      </c>
      <c r="GX234" s="30" t="e">
        <f>(CatTemplate[[#This Row],[CO8]]+CatTemplate[[#This Row],[CS8]]) * (1+ getRateOHFinal) * (1 + getRateMarkupFinal)</f>
        <v>#VALUE!</v>
      </c>
      <c r="GY234" s="30" t="e">
        <f>(CatTemplate[[#This Row],[CO9]]+CatTemplate[[#This Row],[CS9]]) * (1+ getRateOHFinal) * (1 + getRateMarkupFinal)</f>
        <v>#VALUE!</v>
      </c>
      <c r="GZ234" s="30" t="e">
        <f>(CatTemplate[[#This Row],[CO10]]+CatTemplate[[#This Row],[CS10]]) * (1+ getRateOHFinal) * (1 + getRateMarkupFinal)</f>
        <v>#VALUE!</v>
      </c>
      <c r="HA234" s="30" t="e">
        <f>(CatTemplate[[#This Row],[CO11]]+CatTemplate[[#This Row],[CS11]]) * (1+ getRateOHFinal) * (1 + getRateMarkupFinal)</f>
        <v>#VALUE!</v>
      </c>
      <c r="HB234" s="30" t="e">
        <f>(CatTemplate[[#This Row],[CO12]]+CatTemplate[[#This Row],[CS12]]) * (1+ getRateOHFinal) * (1 + getRateMarkupFinal)</f>
        <v>#VALUE!</v>
      </c>
      <c r="HC234" s="30" t="e">
        <f>(CatTemplate[[#This Row],[CO13]]+CatTemplate[[#This Row],[CS13]]) * (1+ getRateOHFinal) * (1 + getRateMarkupFinal)</f>
        <v>#VALUE!</v>
      </c>
      <c r="HD234" s="30" t="e">
        <f>(CatTemplate[[#This Row],[CO14]]+CatTemplate[[#This Row],[CS14]]) * (1+ getRateOHFinal) * (1 + getRateMarkupFinal)</f>
        <v>#VALUE!</v>
      </c>
      <c r="HE234" s="30" t="e">
        <f>(CatTemplate[[#This Row],[CO15]]+CatTemplate[[#This Row],[CS15]]) * (1+ getRateOHFinal) * (1 + getRateMarkupFinal)</f>
        <v>#VALUE!</v>
      </c>
      <c r="HF234" s="30" t="e">
        <f>(CatTemplate[[#This Row],[CO16]]+CatTemplate[[#This Row],[CS16]]) * (1+ getRateOHFinal) * (1 + getRateMarkupFinal)</f>
        <v>#VALUE!</v>
      </c>
      <c r="HG234" s="30" t="e">
        <f>(CatTemplate[[#This Row],[CO17]]+CatTemplate[[#This Row],[CS17]]) * (1+ getRateOHFinal) * (1 + getRateMarkupFinal)</f>
        <v>#VALUE!</v>
      </c>
      <c r="HH234" s="30" t="e">
        <f>(CatTemplate[[#This Row],[CO18]]+CatTemplate[[#This Row],[CS18]]) * (1+ getRateOHFinal) * (1 + getRateMarkupFinal)</f>
        <v>#VALUE!</v>
      </c>
      <c r="HI234" s="30" t="e">
        <f>(CatTemplate[[#This Row],[CO19]]+CatTemplate[[#This Row],[CS19]]) * (1+ getRateOHFinal) * (1 + getRateMarkupFinal)</f>
        <v>#VALUE!</v>
      </c>
      <c r="HJ234" s="30" t="e">
        <f>(CatTemplate[[#This Row],[CO20]]+CatTemplate[[#This Row],[CS20]]) * (1+ getRateOHFinal) * (1 + getRateMarkupFinal)</f>
        <v>#VALUE!</v>
      </c>
      <c r="HK234" s="39" t="e">
        <f>CatTemplate[[#This Row],[Total cost]]+CatTemplate[[#This Row],[OH Amount]]+CatTemplate[[#This Row],[Markup]]</f>
        <v>#VALUE!</v>
      </c>
      <c r="HL234" s="63">
        <f>IF(CatTemplate[[#This Row],[Units]]="Days",CatTemplate[[#This Row],[Project quantity]]*CatTemplate[[#This Row],[St. unit effort]],CatTemplate[[#This Row],[Project quantity]])</f>
        <v>0</v>
      </c>
      <c r="HM234" s="287">
        <f>IFERROR(CatTemplate[[#This Row],[Total Price]]/(CatTemplate[[#This Row],[Final Quantity]]),0)</f>
        <v>0</v>
      </c>
      <c r="HN234" s="261"/>
    </row>
    <row r="235" spans="2:222" ht="25.5" x14ac:dyDescent="0.2">
      <c r="B235" s="9" t="s">
        <v>84</v>
      </c>
      <c r="C235" s="23">
        <v>6</v>
      </c>
      <c r="D235" s="10" t="s">
        <v>179</v>
      </c>
      <c r="E235" s="25">
        <v>1</v>
      </c>
      <c r="F235" s="19" t="s">
        <v>103</v>
      </c>
      <c r="G235" s="27">
        <v>24</v>
      </c>
      <c r="H235" s="19" t="s">
        <v>510</v>
      </c>
      <c r="I235" s="19"/>
      <c r="J235" s="16" t="s">
        <v>254</v>
      </c>
      <c r="K235" s="16"/>
      <c r="L235" s="16" t="s">
        <v>489</v>
      </c>
      <c r="M235" s="16" t="s">
        <v>207</v>
      </c>
      <c r="N235" s="16" t="s">
        <v>858</v>
      </c>
      <c r="O235" s="320"/>
      <c r="P235" s="71"/>
      <c r="Q235" s="108"/>
      <c r="R235" s="73"/>
      <c r="S235" s="97"/>
      <c r="T235" s="100">
        <f>getEqUnitCost</f>
        <v>0</v>
      </c>
      <c r="U235" s="73">
        <f>getEqUnitEffort</f>
        <v>0</v>
      </c>
      <c r="V235" s="101">
        <f>getEqQuantity</f>
        <v>0</v>
      </c>
      <c r="W235" s="320"/>
      <c r="X235" s="100">
        <f>getConsUnitCost</f>
        <v>0</v>
      </c>
      <c r="Y235" s="73">
        <f>getConsUnitEffort</f>
        <v>0</v>
      </c>
      <c r="Z235" s="14">
        <f>getConsQuantity</f>
        <v>0</v>
      </c>
      <c r="AA235" s="320"/>
      <c r="AB235" s="72"/>
      <c r="AC235" s="112"/>
      <c r="AD235" s="14">
        <f>getOthQuantity</f>
        <v>0</v>
      </c>
      <c r="AE235" s="320"/>
      <c r="AF235" s="28" t="str">
        <f>IF(ISBLANK(CatTemplate[[#This Row],[Resource type]]),"",CatTemplate[[#This Row],[Resource type]])</f>
        <v>BioRef Operator</v>
      </c>
      <c r="AG235" s="242">
        <f>getStaffUnitCost</f>
        <v>402.98497611162429</v>
      </c>
      <c r="AH235" s="113">
        <f>getStaffUnitEffort</f>
        <v>0</v>
      </c>
      <c r="AI235" s="40">
        <f>getStaffQuantity</f>
        <v>0</v>
      </c>
      <c r="AJ235" s="41">
        <f>CatTemplate[[#This Row],[St. quantity]]*8/ParRatePM</f>
        <v>0</v>
      </c>
      <c r="AK235" s="320"/>
      <c r="AL235" s="53" t="str">
        <f>CatTemplate[[#This Row],[Item type]]</f>
        <v>Samples</v>
      </c>
      <c r="AM235" s="12">
        <f>SUM(CatTemplate[[#This Row],[Year1]:[Year20]])</f>
        <v>0</v>
      </c>
      <c r="AN235" s="52"/>
      <c r="AO235" s="52"/>
      <c r="AP235" s="52"/>
      <c r="AQ235" s="8"/>
      <c r="AR235" s="8"/>
      <c r="AS235" s="8"/>
      <c r="AT235" s="8"/>
      <c r="AU235" s="8"/>
      <c r="AV235" s="8"/>
      <c r="AW235" s="8"/>
      <c r="AX235" s="8"/>
      <c r="AY235" s="8"/>
      <c r="AZ235" s="8"/>
      <c r="BA235" s="8"/>
      <c r="BB235" s="8"/>
      <c r="BC235" s="8"/>
      <c r="BD235" s="8"/>
      <c r="BE235" s="8"/>
      <c r="BF235" s="8"/>
      <c r="BG235" s="36"/>
      <c r="BH235" s="320"/>
      <c r="BI235" s="37" t="str">
        <f>getCostCategory</f>
        <v>06 Operating costs</v>
      </c>
      <c r="BJ235" s="37" t="str">
        <f>getSection</f>
        <v>06 Sample processing</v>
      </c>
      <c r="BK235" s="32" t="str">
        <f>getObject</f>
        <v>Sample processing</v>
      </c>
      <c r="BL235" s="30">
        <f>IFERROR(getUnitCost * IF(CatTemplate[[#This Row],[Cost Category Comp.]]="01 Staff costs", 1,1),0)</f>
        <v>402.98497611162429</v>
      </c>
      <c r="BM235" s="29">
        <f>IF(AND(ISBLANK(CatTemplate[[#This Row],[Eq. unit cost]]),ISBLANK(CatTemplate[[#This Row],[Cons. unit cost]]),ISBLANK(CatTemplate[[#This Row],[Oth. unit cost]])), 0, IF(getUnitEffort =0,1,getUnitEffort) * CatTemplate[[#This Row],[Year1]])</f>
        <v>0</v>
      </c>
      <c r="BN235" s="29">
        <f>IF(AND(ISBLANK(CatTemplate[[#This Row],[Eq. unit cost]]),ISBLANK(CatTemplate[[#This Row],[Cons. unit cost]]),ISBLANK(CatTemplate[[#This Row],[Oth. unit cost]])), 0, IF(getUnitEffort =0,1,getUnitEffort) * CatTemplate[[#This Row],[Year2]])</f>
        <v>0</v>
      </c>
      <c r="BO235" s="29">
        <f>IF(AND(ISBLANK(CatTemplate[[#This Row],[Eq. unit cost]]),ISBLANK(CatTemplate[[#This Row],[Cons. unit cost]]),ISBLANK(CatTemplate[[#This Row],[Oth. unit cost]])), 0, IF(getUnitEffort =0,1,getUnitEffort) * CatTemplate[[#This Row],[Year3]])</f>
        <v>0</v>
      </c>
      <c r="BP235" s="29">
        <f>IF(AND(ISBLANK(CatTemplate[[#This Row],[Eq. unit cost]]),ISBLANK(CatTemplate[[#This Row],[Cons. unit cost]]),ISBLANK(CatTemplate[[#This Row],[Oth. unit cost]])), 0, IF(getUnitEffort =0,1,getUnitEffort) * CatTemplate[[#This Row],[Year4]])</f>
        <v>0</v>
      </c>
      <c r="BQ235" s="29">
        <f>IF(AND(ISBLANK(CatTemplate[[#This Row],[Eq. unit cost]]),ISBLANK(CatTemplate[[#This Row],[Cons. unit cost]]),ISBLANK(CatTemplate[[#This Row],[Oth. unit cost]])), 0, IF(getUnitEffort =0,1,getUnitEffort) * CatTemplate[[#This Row],[Year5]])</f>
        <v>0</v>
      </c>
      <c r="BR235" s="29">
        <f>IF(AND(ISBLANK(CatTemplate[[#This Row],[Eq. unit cost]]),ISBLANK(CatTemplate[[#This Row],[Cons. unit cost]]),ISBLANK(CatTemplate[[#This Row],[Oth. unit cost]])), 0, IF(getUnitEffort =0,1,getUnitEffort) * CatTemplate[[#This Row],[Year6]])</f>
        <v>0</v>
      </c>
      <c r="BS235" s="29">
        <f>IF(AND(ISBLANK(CatTemplate[[#This Row],[Eq. unit cost]]),ISBLANK(CatTemplate[[#This Row],[Cons. unit cost]]),ISBLANK(CatTemplate[[#This Row],[Oth. unit cost]])), 0, IF(getUnitEffort =0,1,getUnitEffort) * CatTemplate[[#This Row],[Year7]])</f>
        <v>0</v>
      </c>
      <c r="BT235" s="29">
        <f>IF(AND(ISBLANK(CatTemplate[[#This Row],[Eq. unit cost]]),ISBLANK(CatTemplate[[#This Row],[Cons. unit cost]]),ISBLANK(CatTemplate[[#This Row],[Oth. unit cost]])), 0, IF(getUnitEffort =0,1,getUnitEffort) * CatTemplate[[#This Row],[Year8]])</f>
        <v>0</v>
      </c>
      <c r="BU235" s="29">
        <f>IF(AND(ISBLANK(CatTemplate[[#This Row],[Eq. unit cost]]),ISBLANK(CatTemplate[[#This Row],[Cons. unit cost]]),ISBLANK(CatTemplate[[#This Row],[Oth. unit cost]])), 0, IF(getUnitEffort =0,1,getUnitEffort) * CatTemplate[[#This Row],[Year9]])</f>
        <v>0</v>
      </c>
      <c r="BV235" s="29">
        <f>IF(AND(ISBLANK(CatTemplate[[#This Row],[Eq. unit cost]]),ISBLANK(CatTemplate[[#This Row],[Cons. unit cost]]),ISBLANK(CatTemplate[[#This Row],[Oth. unit cost]])), 0, IF(getUnitEffort =0,1,getUnitEffort) * CatTemplate[[#This Row],[Year10]])</f>
        <v>0</v>
      </c>
      <c r="BW235" s="29">
        <f>IF(AND(ISBLANK(CatTemplate[[#This Row],[Eq. unit cost]]),ISBLANK(CatTemplate[[#This Row],[Cons. unit cost]]),ISBLANK(CatTemplate[[#This Row],[Oth. unit cost]])), 0, IF(getUnitEffort =0,1,getUnitEffort) * CatTemplate[[#This Row],[Year11]])</f>
        <v>0</v>
      </c>
      <c r="BX235" s="29">
        <f>IF(AND(ISBLANK(CatTemplate[[#This Row],[Eq. unit cost]]),ISBLANK(CatTemplate[[#This Row],[Cons. unit cost]]),ISBLANK(CatTemplate[[#This Row],[Oth. unit cost]])), 0, IF(getUnitEffort =0,1,getUnitEffort) * CatTemplate[[#This Row],[Year12]])</f>
        <v>0</v>
      </c>
      <c r="BY235" s="29">
        <f>IF(AND(ISBLANK(CatTemplate[[#This Row],[Eq. unit cost]]),ISBLANK(CatTemplate[[#This Row],[Cons. unit cost]]),ISBLANK(CatTemplate[[#This Row],[Oth. unit cost]])), 0, IF(getUnitEffort =0,1,getUnitEffort) * CatTemplate[[#This Row],[Year13]])</f>
        <v>0</v>
      </c>
      <c r="BZ235" s="29">
        <f>IF(AND(ISBLANK(CatTemplate[[#This Row],[Eq. unit cost]]),ISBLANK(CatTemplate[[#This Row],[Cons. unit cost]]),ISBLANK(CatTemplate[[#This Row],[Oth. unit cost]])), 0, IF(getUnitEffort =0,1,getUnitEffort) * CatTemplate[[#This Row],[Year14]])</f>
        <v>0</v>
      </c>
      <c r="CA235" s="29">
        <f>IF(AND(ISBLANK(CatTemplate[[#This Row],[Eq. unit cost]]),ISBLANK(CatTemplate[[#This Row],[Cons. unit cost]]),ISBLANK(CatTemplate[[#This Row],[Oth. unit cost]])), 0, IF(getUnitEffort =0,1,getUnitEffort) * CatTemplate[[#This Row],[Year15]])</f>
        <v>0</v>
      </c>
      <c r="CB235" s="29">
        <f>IF(AND(ISBLANK(CatTemplate[[#This Row],[Eq. unit cost]]),ISBLANK(CatTemplate[[#This Row],[Cons. unit cost]]),ISBLANK(CatTemplate[[#This Row],[Oth. unit cost]])), 0, IF(getUnitEffort =0,1,getUnitEffort) * CatTemplate[[#This Row],[Year16]])</f>
        <v>0</v>
      </c>
      <c r="CC235" s="29">
        <f>IF(AND(ISBLANK(CatTemplate[[#This Row],[Eq. unit cost]]),ISBLANK(CatTemplate[[#This Row],[Cons. unit cost]]),ISBLANK(CatTemplate[[#This Row],[Oth. unit cost]])), 0, IF(getUnitEffort =0,1,getUnitEffort) * CatTemplate[[#This Row],[Year17]])</f>
        <v>0</v>
      </c>
      <c r="CD235" s="29">
        <f>IF(AND(ISBLANK(CatTemplate[[#This Row],[Eq. unit cost]]),ISBLANK(CatTemplate[[#This Row],[Cons. unit cost]]),ISBLANK(CatTemplate[[#This Row],[Oth. unit cost]])), 0, IF(getUnitEffort =0,1,getUnitEffort) * CatTemplate[[#This Row],[Year18]])</f>
        <v>0</v>
      </c>
      <c r="CE235" s="29">
        <f>IF(AND(ISBLANK(CatTemplate[[#This Row],[Eq. unit cost]]),ISBLANK(CatTemplate[[#This Row],[Cons. unit cost]]),ISBLANK(CatTemplate[[#This Row],[Oth. unit cost]])), 0, IF(getUnitEffort =0,1,getUnitEffort) * CatTemplate[[#This Row],[Year19]])</f>
        <v>0</v>
      </c>
      <c r="CF235" s="29">
        <f>IF(AND(ISBLANK(CatTemplate[[#This Row],[Eq. unit cost]]),ISBLANK(CatTemplate[[#This Row],[Cons. unit cost]]),ISBLANK(CatTemplate[[#This Row],[Oth. unit cost]])), 0, IF(getUnitEffort =0,1,getUnitEffort) * CatTemplate[[#This Row],[Year20]])</f>
        <v>0</v>
      </c>
      <c r="CG235" s="45">
        <f>SUM(CatTemplate[[#This Row],[Q1]:[Q20]])</f>
        <v>0</v>
      </c>
      <c r="CH235" s="29">
        <f>IF(ISBLANK(CatTemplate[[#This Row],[St. unit effort]]),0,(CatTemplate[[#This Row],[St. unit effort]] * CatTemplate[[#This Row],[Year1]]))</f>
        <v>0</v>
      </c>
      <c r="CI235" s="29">
        <f>IF(ISBLANK(CatTemplate[[#This Row],[St. unit effort]]),0,(CatTemplate[[#This Row],[St. unit effort]] * CatTemplate[[#This Row],[Year2]]))</f>
        <v>0</v>
      </c>
      <c r="CJ235" s="29">
        <f>IF(ISBLANK(CatTemplate[[#This Row],[St. unit effort]]),0,(CatTemplate[[#This Row],[St. unit effort]] * CatTemplate[[#This Row],[Year3]]))</f>
        <v>0</v>
      </c>
      <c r="CK235" s="29">
        <f>IF(ISBLANK(CatTemplate[[#This Row],[St. unit effort]]),0,(CatTemplate[[#This Row],[St. unit effort]] * CatTemplate[[#This Row],[Year4]]))</f>
        <v>0</v>
      </c>
      <c r="CL235" s="29">
        <f>IF(ISBLANK(CatTemplate[[#This Row],[St. unit effort]]),0,(CatTemplate[[#This Row],[St. unit effort]] * CatTemplate[[#This Row],[Year5]]))</f>
        <v>0</v>
      </c>
      <c r="CM235" s="29">
        <f>IF(ISBLANK(CatTemplate[[#This Row],[St. unit effort]]),0,(CatTemplate[[#This Row],[St. unit effort]] * CatTemplate[[#This Row],[Year6]]))</f>
        <v>0</v>
      </c>
      <c r="CN235" s="29">
        <f>IF(ISBLANK(CatTemplate[[#This Row],[St. unit effort]]),0,(CatTemplate[[#This Row],[St. unit effort]] * CatTemplate[[#This Row],[Year7]]))</f>
        <v>0</v>
      </c>
      <c r="CO235" s="29">
        <f>IF(ISBLANK(CatTemplate[[#This Row],[St. unit effort]]),0,(CatTemplate[[#This Row],[St. unit effort]] * CatTemplate[[#This Row],[Year8]]))</f>
        <v>0</v>
      </c>
      <c r="CP235" s="29">
        <f>IF(ISBLANK(CatTemplate[[#This Row],[St. unit effort]]),0,(CatTemplate[[#This Row],[St. unit effort]] * CatTemplate[[#This Row],[Year9]]))</f>
        <v>0</v>
      </c>
      <c r="CQ235" s="29">
        <f>IF(ISBLANK(CatTemplate[[#This Row],[St. unit effort]]),0,(CatTemplate[[#This Row],[St. unit effort]] * CatTemplate[[#This Row],[Year10]]))</f>
        <v>0</v>
      </c>
      <c r="CR235" s="29">
        <f>IF(ISBLANK(CatTemplate[[#This Row],[St. unit effort]]),0,(CatTemplate[[#This Row],[St. unit effort]] * CatTemplate[[#This Row],[Year11]]))</f>
        <v>0</v>
      </c>
      <c r="CS235" s="29">
        <f>IF(ISBLANK(CatTemplate[[#This Row],[St. unit effort]]),0,(CatTemplate[[#This Row],[St. unit effort]] * CatTemplate[[#This Row],[Year12]]))</f>
        <v>0</v>
      </c>
      <c r="CT235" s="29">
        <f>IF(ISBLANK(CatTemplate[[#This Row],[St. unit effort]]),0,(CatTemplate[[#This Row],[St. unit effort]] * CatTemplate[[#This Row],[Year13]]))</f>
        <v>0</v>
      </c>
      <c r="CU235" s="29">
        <f>IF(ISBLANK(CatTemplate[[#This Row],[St. unit effort]]),0,(CatTemplate[[#This Row],[St. unit effort]] * CatTemplate[[#This Row],[Year14]]))</f>
        <v>0</v>
      </c>
      <c r="CV235" s="29">
        <f>IF(ISBLANK(CatTemplate[[#This Row],[St. unit effort]]),0,(CatTemplate[[#This Row],[St. unit effort]] * CatTemplate[[#This Row],[Year15]]))</f>
        <v>0</v>
      </c>
      <c r="CW235" s="29">
        <f>IF(ISBLANK(CatTemplate[[#This Row],[St. unit effort]]),0,(CatTemplate[[#This Row],[St. unit effort]] * CatTemplate[[#This Row],[Year16]]))</f>
        <v>0</v>
      </c>
      <c r="CX235" s="29">
        <f>IF(ISBLANK(CatTemplate[[#This Row],[St. unit effort]]),0,(CatTemplate[[#This Row],[St. unit effort]] * CatTemplate[[#This Row],[Year17]]))</f>
        <v>0</v>
      </c>
      <c r="CY235" s="29">
        <f>IF(ISBLANK(CatTemplate[[#This Row],[St. unit effort]]),0,(CatTemplate[[#This Row],[St. unit effort]] * CatTemplate[[#This Row],[Year18]]))</f>
        <v>0</v>
      </c>
      <c r="CZ235" s="29">
        <f>IF(ISBLANK(CatTemplate[[#This Row],[St. unit effort]]),0,(CatTemplate[[#This Row],[St. unit effort]] * CatTemplate[[#This Row],[Year19]]))</f>
        <v>0</v>
      </c>
      <c r="DA235" s="29">
        <f>IF(ISBLANK(CatTemplate[[#This Row],[St. unit effort]]),0,(CatTemplate[[#This Row],[St. unit effort]] * CatTemplate[[#This Row],[Year20]]))</f>
        <v>0</v>
      </c>
      <c r="DB235" s="57">
        <f>IF(ISBLANK(CatTemplate[[#This Row],[St. unit effort]]),0,(CatTemplate[[#This Row],[St. unit effort]] * CatTemplate[[#This Row],[Year1]])*8/ParRatePM)</f>
        <v>0</v>
      </c>
      <c r="DC235" s="57">
        <f>IF(ISBLANK(CatTemplate[[#This Row],[St. unit effort]]),0,(CatTemplate[[#This Row],[St. unit effort]] * CatTemplate[[#This Row],[Year2]])*8/ParRatePM)</f>
        <v>0</v>
      </c>
      <c r="DD235" s="57">
        <f>IF(ISBLANK(CatTemplate[[#This Row],[St. unit effort]]),0,(CatTemplate[[#This Row],[St. unit effort]] * CatTemplate[[#This Row],[Year3]])*8/ParRatePM)</f>
        <v>0</v>
      </c>
      <c r="DE235" s="57">
        <f>IF(ISBLANK(CatTemplate[[#This Row],[St. unit effort]]),0,(CatTemplate[[#This Row],[St. unit effort]] * CatTemplate[[#This Row],[Year4]])*8/ParRatePM)</f>
        <v>0</v>
      </c>
      <c r="DF235" s="57">
        <f>IF(ISBLANK(CatTemplate[[#This Row],[St. unit effort]]),0,(CatTemplate[[#This Row],[St. unit effort]] * CatTemplate[[#This Row],[Year5]])*8/ParRatePM)</f>
        <v>0</v>
      </c>
      <c r="DG235" s="57">
        <f>IF(ISBLANK(CatTemplate[[#This Row],[St. unit effort]]),0,(CatTemplate[[#This Row],[St. unit effort]] * CatTemplate[[#This Row],[Year6]])*8/ParRatePM)</f>
        <v>0</v>
      </c>
      <c r="DH235" s="57">
        <f>IF(ISBLANK(CatTemplate[[#This Row],[St. unit effort]]),0,(CatTemplate[[#This Row],[St. unit effort]] * CatTemplate[[#This Row],[Year7]])*8/ParRatePM)</f>
        <v>0</v>
      </c>
      <c r="DI235" s="57">
        <f>IF(ISBLANK(CatTemplate[[#This Row],[St. unit effort]]),0,(CatTemplate[[#This Row],[St. unit effort]] * CatTemplate[[#This Row],[Year8]])*8/ParRatePM)</f>
        <v>0</v>
      </c>
      <c r="DJ235" s="57">
        <f>IF(ISBLANK(CatTemplate[[#This Row],[St. unit effort]]),0,(CatTemplate[[#This Row],[St. unit effort]] * CatTemplate[[#This Row],[Year9]])*8/ParRatePM)</f>
        <v>0</v>
      </c>
      <c r="DK235" s="57">
        <f>IF(ISBLANK(CatTemplate[[#This Row],[St. unit effort]]),0,(CatTemplate[[#This Row],[St. unit effort]] * CatTemplate[[#This Row],[Year10]])*8/ParRatePM)</f>
        <v>0</v>
      </c>
      <c r="DL235" s="57">
        <f>IF(ISBLANK(CatTemplate[[#This Row],[St. unit effort]]),0,(CatTemplate[[#This Row],[St. unit effort]] * CatTemplate[[#This Row],[Year11]])*8/ParRatePM)</f>
        <v>0</v>
      </c>
      <c r="DM235" s="57">
        <f>IF(ISBLANK(CatTemplate[[#This Row],[St. unit effort]]),0,(CatTemplate[[#This Row],[St. unit effort]] * CatTemplate[[#This Row],[Year12]])*8/ParRatePM)</f>
        <v>0</v>
      </c>
      <c r="DN235" s="57">
        <f>IF(ISBLANK(CatTemplate[[#This Row],[St. unit effort]]),0,(CatTemplate[[#This Row],[St. unit effort]] * CatTemplate[[#This Row],[Year13]])*8/ParRatePM)</f>
        <v>0</v>
      </c>
      <c r="DO235" s="57">
        <f>IF(ISBLANK(CatTemplate[[#This Row],[St. unit effort]]),0,(CatTemplate[[#This Row],[St. unit effort]] * CatTemplate[[#This Row],[Year14]])*8/ParRatePM)</f>
        <v>0</v>
      </c>
      <c r="DP235" s="57">
        <f>IF(ISBLANK(CatTemplate[[#This Row],[St. unit effort]]),0,(CatTemplate[[#This Row],[St. unit effort]] * CatTemplate[[#This Row],[Year15]])*8/ParRatePM)</f>
        <v>0</v>
      </c>
      <c r="DQ235" s="57">
        <f>IF(ISBLANK(CatTemplate[[#This Row],[St. unit effort]]),0,(CatTemplate[[#This Row],[St. unit effort]] * CatTemplate[[#This Row],[Year16]])*8/ParRatePM)</f>
        <v>0</v>
      </c>
      <c r="DR235" s="57">
        <f>IF(ISBLANK(CatTemplate[[#This Row],[St. unit effort]]),0,(CatTemplate[[#This Row],[St. unit effort]] * CatTemplate[[#This Row],[Year17]])*8/ParRatePM)</f>
        <v>0</v>
      </c>
      <c r="DS235" s="57">
        <f>IF(ISBLANK(CatTemplate[[#This Row],[St. unit effort]]),0,(CatTemplate[[#This Row],[St. unit effort]] * CatTemplate[[#This Row],[Year18]])*8/ParRatePM)</f>
        <v>0</v>
      </c>
      <c r="DT235" s="57">
        <f>IF(ISBLANK(CatTemplate[[#This Row],[St. unit effort]]),0,(CatTemplate[[#This Row],[St. unit effort]] * CatTemplate[[#This Row],[Year19]])*8/ParRatePM)</f>
        <v>0</v>
      </c>
      <c r="DU235" s="57">
        <f>IF(ISBLANK(CatTemplate[[#This Row],[St. unit effort]]),0,(CatTemplate[[#This Row],[St. unit effort]] * CatTemplate[[#This Row],[Year20]])*8/ParRatePM)</f>
        <v>0</v>
      </c>
      <c r="DV235" s="54">
        <f>SUM(CatTemplate[[#This Row],[PM1]:[PM20]])</f>
        <v>0</v>
      </c>
      <c r="DW235" s="56">
        <f t="shared" si="83"/>
        <v>0</v>
      </c>
      <c r="DX235" s="56">
        <f t="shared" si="83"/>
        <v>0</v>
      </c>
      <c r="DY235" s="56">
        <f t="shared" si="83"/>
        <v>0</v>
      </c>
      <c r="DZ235" s="56">
        <f t="shared" si="83"/>
        <v>0</v>
      </c>
      <c r="EA235" s="56">
        <f t="shared" si="83"/>
        <v>0</v>
      </c>
      <c r="EB235" s="56">
        <f t="shared" si="83"/>
        <v>0</v>
      </c>
      <c r="EC235" s="56">
        <f t="shared" si="83"/>
        <v>0</v>
      </c>
      <c r="ED235" s="56">
        <f t="shared" si="83"/>
        <v>0</v>
      </c>
      <c r="EE235" s="56">
        <f t="shared" si="83"/>
        <v>0</v>
      </c>
      <c r="EF235" s="56">
        <f t="shared" si="83"/>
        <v>0</v>
      </c>
      <c r="EG235" s="56">
        <f t="shared" si="83"/>
        <v>0</v>
      </c>
      <c r="EH235" s="56">
        <f t="shared" si="83"/>
        <v>0</v>
      </c>
      <c r="EI235" s="56">
        <f t="shared" si="83"/>
        <v>0</v>
      </c>
      <c r="EJ235" s="56">
        <f t="shared" si="83"/>
        <v>0</v>
      </c>
      <c r="EK235" s="56">
        <f t="shared" si="83"/>
        <v>0</v>
      </c>
      <c r="EL235" s="56">
        <f t="shared" si="83"/>
        <v>0</v>
      </c>
      <c r="EM235" s="56">
        <f t="shared" si="81"/>
        <v>0</v>
      </c>
      <c r="EN235" s="56">
        <f t="shared" si="81"/>
        <v>0</v>
      </c>
      <c r="EO235" s="56">
        <f t="shared" si="81"/>
        <v>0</v>
      </c>
      <c r="EP235" s="56">
        <f t="shared" si="81"/>
        <v>0</v>
      </c>
      <c r="EQ235" s="30">
        <f>CatTemplate[[#This Row],[Eq. unit cost]] * CatTemplate[[#This Row],[Eq. quantity]]</f>
        <v>0</v>
      </c>
      <c r="ER235" s="30">
        <f>CatTemplate[[#This Row],[Cons. unit cost]] *CatTemplate[[#This Row],[Cons. quantity]]</f>
        <v>0</v>
      </c>
      <c r="ES235" s="30">
        <f>CatTemplate[[#This Row],[Oth. unit cost]] *CatTemplate[[#This Row],[Oth. quantity]]</f>
        <v>0</v>
      </c>
      <c r="ET235" s="55">
        <f>SUM(CatTemplate[[#This Row],[CO1]:[CO20]])</f>
        <v>0</v>
      </c>
      <c r="EU235" s="56">
        <f t="shared" si="84"/>
        <v>0</v>
      </c>
      <c r="EV235" s="56">
        <f t="shared" si="84"/>
        <v>0</v>
      </c>
      <c r="EW235" s="56">
        <f t="shared" si="84"/>
        <v>0</v>
      </c>
      <c r="EX235" s="56">
        <f t="shared" si="84"/>
        <v>0</v>
      </c>
      <c r="EY235" s="56">
        <f t="shared" si="84"/>
        <v>0</v>
      </c>
      <c r="EZ235" s="56">
        <f t="shared" si="84"/>
        <v>0</v>
      </c>
      <c r="FA235" s="56">
        <f t="shared" si="84"/>
        <v>0</v>
      </c>
      <c r="FB235" s="56">
        <f t="shared" si="84"/>
        <v>0</v>
      </c>
      <c r="FC235" s="56">
        <f t="shared" si="84"/>
        <v>0</v>
      </c>
      <c r="FD235" s="56">
        <f t="shared" si="84"/>
        <v>0</v>
      </c>
      <c r="FE235" s="56">
        <f t="shared" si="84"/>
        <v>0</v>
      </c>
      <c r="FF235" s="56">
        <f t="shared" si="84"/>
        <v>0</v>
      </c>
      <c r="FG235" s="56">
        <f t="shared" si="84"/>
        <v>0</v>
      </c>
      <c r="FH235" s="56">
        <f t="shared" si="84"/>
        <v>0</v>
      </c>
      <c r="FI235" s="56">
        <f t="shared" si="84"/>
        <v>0</v>
      </c>
      <c r="FJ235" s="56">
        <f t="shared" si="84"/>
        <v>0</v>
      </c>
      <c r="FK235" s="56">
        <f t="shared" si="82"/>
        <v>0</v>
      </c>
      <c r="FL235" s="56">
        <f t="shared" si="82"/>
        <v>0</v>
      </c>
      <c r="FM235" s="56">
        <f t="shared" si="82"/>
        <v>0</v>
      </c>
      <c r="FN235" s="56">
        <f t="shared" si="82"/>
        <v>0</v>
      </c>
      <c r="FO235" s="58">
        <f>SUM(CatTemplate[[#This Row],[CS1]:[CS20]])</f>
        <v>0</v>
      </c>
      <c r="FP235" s="59">
        <f>CatTemplate[[#This Row],[Total Oth. cost]]+CatTemplate[[#This Row],[Total St. Cost]]</f>
        <v>0</v>
      </c>
      <c r="FQ235" s="33" t="e">
        <f t="shared" si="71"/>
        <v>#VALUE!</v>
      </c>
      <c r="FR235" s="33" t="e">
        <f t="shared" si="72"/>
        <v>#VALUE!</v>
      </c>
      <c r="FS235" s="30" t="e">
        <f>(CatTemplate[[#This Row],[CO1]] + CatTemplate[[#This Row],[CS1]]) * (1 + getRateOHFinal) * getRateMarkupFinal</f>
        <v>#VALUE!</v>
      </c>
      <c r="FT235" s="30" t="e">
        <f>(CatTemplate[[#This Row],[CO2]] + CatTemplate[[#This Row],[CS2]]) * (1 + getRateOHFinal) * getRateMarkupFinal</f>
        <v>#VALUE!</v>
      </c>
      <c r="FU235" s="30" t="e">
        <f>(CatTemplate[[#This Row],[CO3]] + CatTemplate[[#This Row],[CS3]]) * (1 + getRateOHFinal) * getRateMarkupFinal</f>
        <v>#VALUE!</v>
      </c>
      <c r="FV235" s="30" t="e">
        <f>(CatTemplate[[#This Row],[CO4]] + CatTemplate[[#This Row],[CS4]]) * (1 + getRateOHFinal) * getRateMarkupFinal</f>
        <v>#VALUE!</v>
      </c>
      <c r="FW235" s="30" t="e">
        <f>(CatTemplate[[#This Row],[CO5]] + CatTemplate[[#This Row],[CS5]]) * (1 + getRateOHFinal) * getRateMarkupFinal</f>
        <v>#VALUE!</v>
      </c>
      <c r="FX235" s="30" t="e">
        <f>(CatTemplate[[#This Row],[CO6]] + CatTemplate[[#This Row],[CS6]]) * (1 + getRateOHFinal) * getRateMarkupFinal</f>
        <v>#VALUE!</v>
      </c>
      <c r="FY235" s="30" t="e">
        <f>(CatTemplate[[#This Row],[CO7]] + CatTemplate[[#This Row],[CS7]]) * (1 + getRateOHFinal) * getRateMarkupFinal</f>
        <v>#VALUE!</v>
      </c>
      <c r="FZ235" s="30" t="e">
        <f>(CatTemplate[[#This Row],[CO8]] + CatTemplate[[#This Row],[CS8]]) * (1 + getRateOHFinal) * getRateMarkupFinal</f>
        <v>#VALUE!</v>
      </c>
      <c r="GA235" s="30" t="e">
        <f>(CatTemplate[[#This Row],[CO9]] + CatTemplate[[#This Row],[CS9]]) * (1 + getRateOHFinal) * getRateMarkupFinal</f>
        <v>#VALUE!</v>
      </c>
      <c r="GB235" s="30" t="e">
        <f>(CatTemplate[[#This Row],[CO10]] + CatTemplate[[#This Row],[CS10]]) * (1 + getRateOHFinal) * getRateMarkupFinal</f>
        <v>#VALUE!</v>
      </c>
      <c r="GC235" s="30" t="e">
        <f>(CatTemplate[[#This Row],[CO11]] + CatTemplate[[#This Row],[CS11]]) * (1 + getRateOHFinal) * getRateMarkupFinal</f>
        <v>#VALUE!</v>
      </c>
      <c r="GD235" s="30" t="e">
        <f>(CatTemplate[[#This Row],[CO12]] + CatTemplate[[#This Row],[CS12]]) * (1 + getRateOHFinal) * getRateMarkupFinal</f>
        <v>#VALUE!</v>
      </c>
      <c r="GE235" s="30" t="e">
        <f>(CatTemplate[[#This Row],[CO13]] + CatTemplate[[#This Row],[CS13]]) * (1 + getRateOHFinal) * getRateMarkupFinal</f>
        <v>#VALUE!</v>
      </c>
      <c r="GF235" s="30" t="e">
        <f>(CatTemplate[[#This Row],[CO14]] + CatTemplate[[#This Row],[CS14]]) * (1 + getRateOHFinal) * getRateMarkupFinal</f>
        <v>#VALUE!</v>
      </c>
      <c r="GG235" s="30" t="e">
        <f>(CatTemplate[[#This Row],[CO15]] + CatTemplate[[#This Row],[CS15]]) * (1 + getRateOHFinal) * getRateMarkupFinal</f>
        <v>#VALUE!</v>
      </c>
      <c r="GH235" s="30" t="e">
        <f>(CatTemplate[[#This Row],[CO16]] + CatTemplate[[#This Row],[CS16]]) * (1 + getRateOHFinal) * getRateMarkupFinal</f>
        <v>#VALUE!</v>
      </c>
      <c r="GI235" s="30" t="e">
        <f>(CatTemplate[[#This Row],[CO17]] + CatTemplate[[#This Row],[CS17]]) * (1 + getRateOHFinal) * getRateMarkupFinal</f>
        <v>#VALUE!</v>
      </c>
      <c r="GJ235" s="30" t="e">
        <f>(CatTemplate[[#This Row],[CO18]] + CatTemplate[[#This Row],[CS18]]) * (1 + getRateOHFinal) * getRateMarkupFinal</f>
        <v>#VALUE!</v>
      </c>
      <c r="GK235" s="30" t="e">
        <f>(CatTemplate[[#This Row],[CO19]] + CatTemplate[[#This Row],[CS19]]) * (1 + getRateOHFinal) * getRateMarkupFinal</f>
        <v>#VALUE!</v>
      </c>
      <c r="GL235" s="30" t="e">
        <f>(CatTemplate[[#This Row],[CO20]] + CatTemplate[[#This Row],[CS20]]) * (1 + getRateOHFinal) * getRateMarkupFinal</f>
        <v>#VALUE!</v>
      </c>
      <c r="GM235" s="30" t="e">
        <f t="shared" si="73"/>
        <v>#VALUE!</v>
      </c>
      <c r="GN235" s="30" t="e">
        <f t="shared" si="74"/>
        <v>#VALUE!</v>
      </c>
      <c r="GO235" s="30" t="e">
        <f t="shared" si="75"/>
        <v>#VALUE!</v>
      </c>
      <c r="GP235" s="30" t="e">
        <f t="shared" si="76"/>
        <v>#VALUE!</v>
      </c>
      <c r="GQ235" s="30" t="e">
        <f>(CatTemplate[[#This Row],[CO1]]+CatTemplate[[#This Row],[CS1]]) * (1+ getRateOHFinal) * (1 + getRateMarkupFinal)</f>
        <v>#VALUE!</v>
      </c>
      <c r="GR235" s="30" t="e">
        <f>(CatTemplate[[#This Row],[CO2]]+CatTemplate[[#This Row],[CS2]]) * (1+ getRateOHFinal) * (1 + getRateMarkupFinal)</f>
        <v>#VALUE!</v>
      </c>
      <c r="GS235" s="30" t="e">
        <f>(CatTemplate[[#This Row],[CO3]]+CatTemplate[[#This Row],[CS3]]) * (1+ getRateOHFinal) * (1 + getRateMarkupFinal)</f>
        <v>#VALUE!</v>
      </c>
      <c r="GT235" s="30" t="e">
        <f>(CatTemplate[[#This Row],[CO4]]+CatTemplate[[#This Row],[CS4]]) * (1+ getRateOHFinal) * (1 + getRateMarkupFinal)</f>
        <v>#VALUE!</v>
      </c>
      <c r="GU235" s="30" t="e">
        <f>(CatTemplate[[#This Row],[CO5]]+CatTemplate[[#This Row],[CS5]]) * (1+ getRateOHFinal) * (1 + getRateMarkupFinal)</f>
        <v>#VALUE!</v>
      </c>
      <c r="GV235" s="30" t="e">
        <f>(CatTemplate[[#This Row],[CO6]]+CatTemplate[[#This Row],[CS6]]) * (1+ getRateOHFinal) * (1 + getRateMarkupFinal)</f>
        <v>#VALUE!</v>
      </c>
      <c r="GW235" s="30" t="e">
        <f>(CatTemplate[[#This Row],[CO7]]+CatTemplate[[#This Row],[CS7]]) * (1+ getRateOHFinal) * (1 + getRateMarkupFinal)</f>
        <v>#VALUE!</v>
      </c>
      <c r="GX235" s="30" t="e">
        <f>(CatTemplate[[#This Row],[CO8]]+CatTemplate[[#This Row],[CS8]]) * (1+ getRateOHFinal) * (1 + getRateMarkupFinal)</f>
        <v>#VALUE!</v>
      </c>
      <c r="GY235" s="30" t="e">
        <f>(CatTemplate[[#This Row],[CO9]]+CatTemplate[[#This Row],[CS9]]) * (1+ getRateOHFinal) * (1 + getRateMarkupFinal)</f>
        <v>#VALUE!</v>
      </c>
      <c r="GZ235" s="30" t="e">
        <f>(CatTemplate[[#This Row],[CO10]]+CatTemplate[[#This Row],[CS10]]) * (1+ getRateOHFinal) * (1 + getRateMarkupFinal)</f>
        <v>#VALUE!</v>
      </c>
      <c r="HA235" s="30" t="e">
        <f>(CatTemplate[[#This Row],[CO11]]+CatTemplate[[#This Row],[CS11]]) * (1+ getRateOHFinal) * (1 + getRateMarkupFinal)</f>
        <v>#VALUE!</v>
      </c>
      <c r="HB235" s="30" t="e">
        <f>(CatTemplate[[#This Row],[CO12]]+CatTemplate[[#This Row],[CS12]]) * (1+ getRateOHFinal) * (1 + getRateMarkupFinal)</f>
        <v>#VALUE!</v>
      </c>
      <c r="HC235" s="30" t="e">
        <f>(CatTemplate[[#This Row],[CO13]]+CatTemplate[[#This Row],[CS13]]) * (1+ getRateOHFinal) * (1 + getRateMarkupFinal)</f>
        <v>#VALUE!</v>
      </c>
      <c r="HD235" s="30" t="e">
        <f>(CatTemplate[[#This Row],[CO14]]+CatTemplate[[#This Row],[CS14]]) * (1+ getRateOHFinal) * (1 + getRateMarkupFinal)</f>
        <v>#VALUE!</v>
      </c>
      <c r="HE235" s="30" t="e">
        <f>(CatTemplate[[#This Row],[CO15]]+CatTemplate[[#This Row],[CS15]]) * (1+ getRateOHFinal) * (1 + getRateMarkupFinal)</f>
        <v>#VALUE!</v>
      </c>
      <c r="HF235" s="30" t="e">
        <f>(CatTemplate[[#This Row],[CO16]]+CatTemplate[[#This Row],[CS16]]) * (1+ getRateOHFinal) * (1 + getRateMarkupFinal)</f>
        <v>#VALUE!</v>
      </c>
      <c r="HG235" s="30" t="e">
        <f>(CatTemplate[[#This Row],[CO17]]+CatTemplate[[#This Row],[CS17]]) * (1+ getRateOHFinal) * (1 + getRateMarkupFinal)</f>
        <v>#VALUE!</v>
      </c>
      <c r="HH235" s="30" t="e">
        <f>(CatTemplate[[#This Row],[CO18]]+CatTemplate[[#This Row],[CS18]]) * (1+ getRateOHFinal) * (1 + getRateMarkupFinal)</f>
        <v>#VALUE!</v>
      </c>
      <c r="HI235" s="30" t="e">
        <f>(CatTemplate[[#This Row],[CO19]]+CatTemplate[[#This Row],[CS19]]) * (1+ getRateOHFinal) * (1 + getRateMarkupFinal)</f>
        <v>#VALUE!</v>
      </c>
      <c r="HJ235" s="30" t="e">
        <f>(CatTemplate[[#This Row],[CO20]]+CatTemplate[[#This Row],[CS20]]) * (1+ getRateOHFinal) * (1 + getRateMarkupFinal)</f>
        <v>#VALUE!</v>
      </c>
      <c r="HK235" s="39" t="e">
        <f>CatTemplate[[#This Row],[Total cost]]+CatTemplate[[#This Row],[OH Amount]]+CatTemplate[[#This Row],[Markup]]</f>
        <v>#VALUE!</v>
      </c>
      <c r="HL235" s="63">
        <f>IF(CatTemplate[[#This Row],[Units]]="Days",CatTemplate[[#This Row],[Project quantity]]*CatTemplate[[#This Row],[St. unit effort]],CatTemplate[[#This Row],[Project quantity]])</f>
        <v>0</v>
      </c>
      <c r="HM235" s="287">
        <f>IFERROR(CatTemplate[[#This Row],[Total Price]]/(CatTemplate[[#This Row],[Final Quantity]]),0)</f>
        <v>0</v>
      </c>
      <c r="HN235" s="261"/>
    </row>
    <row r="236" spans="2:222" ht="25.5" x14ac:dyDescent="0.2">
      <c r="B236" s="9" t="s">
        <v>84</v>
      </c>
      <c r="C236" s="23">
        <v>6</v>
      </c>
      <c r="D236" s="10" t="s">
        <v>179</v>
      </c>
      <c r="E236" s="25">
        <v>1</v>
      </c>
      <c r="F236" s="19" t="s">
        <v>103</v>
      </c>
      <c r="G236" s="27">
        <v>25</v>
      </c>
      <c r="H236" s="19" t="s">
        <v>511</v>
      </c>
      <c r="I236" s="19"/>
      <c r="J236" s="16" t="s">
        <v>254</v>
      </c>
      <c r="K236" s="16"/>
      <c r="L236" s="16" t="s">
        <v>489</v>
      </c>
      <c r="M236" s="16" t="s">
        <v>207</v>
      </c>
      <c r="N236" s="16" t="s">
        <v>858</v>
      </c>
      <c r="O236" s="320"/>
      <c r="P236" s="71"/>
      <c r="Q236" s="108"/>
      <c r="R236" s="73"/>
      <c r="S236" s="97"/>
      <c r="T236" s="100">
        <f>getEqUnitCost</f>
        <v>0</v>
      </c>
      <c r="U236" s="73">
        <f>getEqUnitEffort</f>
        <v>0</v>
      </c>
      <c r="V236" s="101">
        <f>getEqQuantity</f>
        <v>0</v>
      </c>
      <c r="W236" s="320"/>
      <c r="X236" s="100">
        <f>getConsUnitCost</f>
        <v>0</v>
      </c>
      <c r="Y236" s="73">
        <f>getConsUnitEffort</f>
        <v>0</v>
      </c>
      <c r="Z236" s="14">
        <f>getConsQuantity</f>
        <v>0</v>
      </c>
      <c r="AA236" s="320"/>
      <c r="AB236" s="72"/>
      <c r="AC236" s="112"/>
      <c r="AD236" s="14">
        <f>getOthQuantity</f>
        <v>0</v>
      </c>
      <c r="AE236" s="320"/>
      <c r="AF236" s="28" t="str">
        <f>IF(ISBLANK(CatTemplate[[#This Row],[Resource type]]),"",CatTemplate[[#This Row],[Resource type]])</f>
        <v>BioRef Operator</v>
      </c>
      <c r="AG236" s="242">
        <f>getStaffUnitCost</f>
        <v>402.98497611162429</v>
      </c>
      <c r="AH236" s="113">
        <f>getStaffUnitEffort</f>
        <v>0</v>
      </c>
      <c r="AI236" s="40">
        <f>getStaffQuantity</f>
        <v>0</v>
      </c>
      <c r="AJ236" s="41">
        <f>CatTemplate[[#This Row],[St. quantity]]*8/ParRatePM</f>
        <v>0</v>
      </c>
      <c r="AK236" s="320"/>
      <c r="AL236" s="53" t="str">
        <f>CatTemplate[[#This Row],[Item type]]</f>
        <v>Samples</v>
      </c>
      <c r="AM236" s="12">
        <f>SUM(CatTemplate[[#This Row],[Year1]:[Year20]])</f>
        <v>0</v>
      </c>
      <c r="AN236" s="52"/>
      <c r="AO236" s="52"/>
      <c r="AP236" s="52"/>
      <c r="AQ236" s="8"/>
      <c r="AR236" s="8"/>
      <c r="AS236" s="8"/>
      <c r="AT236" s="8"/>
      <c r="AU236" s="8"/>
      <c r="AV236" s="8"/>
      <c r="AW236" s="8"/>
      <c r="AX236" s="8"/>
      <c r="AY236" s="8"/>
      <c r="AZ236" s="8"/>
      <c r="BA236" s="8"/>
      <c r="BB236" s="8"/>
      <c r="BC236" s="8"/>
      <c r="BD236" s="8"/>
      <c r="BE236" s="8"/>
      <c r="BF236" s="8"/>
      <c r="BG236" s="36"/>
      <c r="BH236" s="320"/>
      <c r="BI236" s="37" t="str">
        <f>getCostCategory</f>
        <v>06 Operating costs</v>
      </c>
      <c r="BJ236" s="37" t="str">
        <f>getSection</f>
        <v>06 Sample processing</v>
      </c>
      <c r="BK236" s="32" t="str">
        <f>getObject</f>
        <v>Sample processing</v>
      </c>
      <c r="BL236" s="30">
        <f>IFERROR(getUnitCost * IF(CatTemplate[[#This Row],[Cost Category Comp.]]="01 Staff costs", 1,1),0)</f>
        <v>402.98497611162429</v>
      </c>
      <c r="BM236" s="29">
        <f>IF(AND(ISBLANK(CatTemplate[[#This Row],[Eq. unit cost]]),ISBLANK(CatTemplate[[#This Row],[Cons. unit cost]]),ISBLANK(CatTemplate[[#This Row],[Oth. unit cost]])), 0, IF(getUnitEffort =0,1,getUnitEffort) * CatTemplate[[#This Row],[Year1]])</f>
        <v>0</v>
      </c>
      <c r="BN236" s="29">
        <f>IF(AND(ISBLANK(CatTemplate[[#This Row],[Eq. unit cost]]),ISBLANK(CatTemplate[[#This Row],[Cons. unit cost]]),ISBLANK(CatTemplate[[#This Row],[Oth. unit cost]])), 0, IF(getUnitEffort =0,1,getUnitEffort) * CatTemplate[[#This Row],[Year2]])</f>
        <v>0</v>
      </c>
      <c r="BO236" s="29">
        <f>IF(AND(ISBLANK(CatTemplate[[#This Row],[Eq. unit cost]]),ISBLANK(CatTemplate[[#This Row],[Cons. unit cost]]),ISBLANK(CatTemplate[[#This Row],[Oth. unit cost]])), 0, IF(getUnitEffort =0,1,getUnitEffort) * CatTemplate[[#This Row],[Year3]])</f>
        <v>0</v>
      </c>
      <c r="BP236" s="29">
        <f>IF(AND(ISBLANK(CatTemplate[[#This Row],[Eq. unit cost]]),ISBLANK(CatTemplate[[#This Row],[Cons. unit cost]]),ISBLANK(CatTemplate[[#This Row],[Oth. unit cost]])), 0, IF(getUnitEffort =0,1,getUnitEffort) * CatTemplate[[#This Row],[Year4]])</f>
        <v>0</v>
      </c>
      <c r="BQ236" s="29">
        <f>IF(AND(ISBLANK(CatTemplate[[#This Row],[Eq. unit cost]]),ISBLANK(CatTemplate[[#This Row],[Cons. unit cost]]),ISBLANK(CatTemplate[[#This Row],[Oth. unit cost]])), 0, IF(getUnitEffort =0,1,getUnitEffort) * CatTemplate[[#This Row],[Year5]])</f>
        <v>0</v>
      </c>
      <c r="BR236" s="29">
        <f>IF(AND(ISBLANK(CatTemplate[[#This Row],[Eq. unit cost]]),ISBLANK(CatTemplate[[#This Row],[Cons. unit cost]]),ISBLANK(CatTemplate[[#This Row],[Oth. unit cost]])), 0, IF(getUnitEffort =0,1,getUnitEffort) * CatTemplate[[#This Row],[Year6]])</f>
        <v>0</v>
      </c>
      <c r="BS236" s="29">
        <f>IF(AND(ISBLANK(CatTemplate[[#This Row],[Eq. unit cost]]),ISBLANK(CatTemplate[[#This Row],[Cons. unit cost]]),ISBLANK(CatTemplate[[#This Row],[Oth. unit cost]])), 0, IF(getUnitEffort =0,1,getUnitEffort) * CatTemplate[[#This Row],[Year7]])</f>
        <v>0</v>
      </c>
      <c r="BT236" s="29">
        <f>IF(AND(ISBLANK(CatTemplate[[#This Row],[Eq. unit cost]]),ISBLANK(CatTemplate[[#This Row],[Cons. unit cost]]),ISBLANK(CatTemplate[[#This Row],[Oth. unit cost]])), 0, IF(getUnitEffort =0,1,getUnitEffort) * CatTemplate[[#This Row],[Year8]])</f>
        <v>0</v>
      </c>
      <c r="BU236" s="29">
        <f>IF(AND(ISBLANK(CatTemplate[[#This Row],[Eq. unit cost]]),ISBLANK(CatTemplate[[#This Row],[Cons. unit cost]]),ISBLANK(CatTemplate[[#This Row],[Oth. unit cost]])), 0, IF(getUnitEffort =0,1,getUnitEffort) * CatTemplate[[#This Row],[Year9]])</f>
        <v>0</v>
      </c>
      <c r="BV236" s="29">
        <f>IF(AND(ISBLANK(CatTemplate[[#This Row],[Eq. unit cost]]),ISBLANK(CatTemplate[[#This Row],[Cons. unit cost]]),ISBLANK(CatTemplate[[#This Row],[Oth. unit cost]])), 0, IF(getUnitEffort =0,1,getUnitEffort) * CatTemplate[[#This Row],[Year10]])</f>
        <v>0</v>
      </c>
      <c r="BW236" s="29">
        <f>IF(AND(ISBLANK(CatTemplate[[#This Row],[Eq. unit cost]]),ISBLANK(CatTemplate[[#This Row],[Cons. unit cost]]),ISBLANK(CatTemplate[[#This Row],[Oth. unit cost]])), 0, IF(getUnitEffort =0,1,getUnitEffort) * CatTemplate[[#This Row],[Year11]])</f>
        <v>0</v>
      </c>
      <c r="BX236" s="29">
        <f>IF(AND(ISBLANK(CatTemplate[[#This Row],[Eq. unit cost]]),ISBLANK(CatTemplate[[#This Row],[Cons. unit cost]]),ISBLANK(CatTemplate[[#This Row],[Oth. unit cost]])), 0, IF(getUnitEffort =0,1,getUnitEffort) * CatTemplate[[#This Row],[Year12]])</f>
        <v>0</v>
      </c>
      <c r="BY236" s="29">
        <f>IF(AND(ISBLANK(CatTemplate[[#This Row],[Eq. unit cost]]),ISBLANK(CatTemplate[[#This Row],[Cons. unit cost]]),ISBLANK(CatTemplate[[#This Row],[Oth. unit cost]])), 0, IF(getUnitEffort =0,1,getUnitEffort) * CatTemplate[[#This Row],[Year13]])</f>
        <v>0</v>
      </c>
      <c r="BZ236" s="29">
        <f>IF(AND(ISBLANK(CatTemplate[[#This Row],[Eq. unit cost]]),ISBLANK(CatTemplate[[#This Row],[Cons. unit cost]]),ISBLANK(CatTemplate[[#This Row],[Oth. unit cost]])), 0, IF(getUnitEffort =0,1,getUnitEffort) * CatTemplate[[#This Row],[Year14]])</f>
        <v>0</v>
      </c>
      <c r="CA236" s="29">
        <f>IF(AND(ISBLANK(CatTemplate[[#This Row],[Eq. unit cost]]),ISBLANK(CatTemplate[[#This Row],[Cons. unit cost]]),ISBLANK(CatTemplate[[#This Row],[Oth. unit cost]])), 0, IF(getUnitEffort =0,1,getUnitEffort) * CatTemplate[[#This Row],[Year15]])</f>
        <v>0</v>
      </c>
      <c r="CB236" s="29">
        <f>IF(AND(ISBLANK(CatTemplate[[#This Row],[Eq. unit cost]]),ISBLANK(CatTemplate[[#This Row],[Cons. unit cost]]),ISBLANK(CatTemplate[[#This Row],[Oth. unit cost]])), 0, IF(getUnitEffort =0,1,getUnitEffort) * CatTemplate[[#This Row],[Year16]])</f>
        <v>0</v>
      </c>
      <c r="CC236" s="29">
        <f>IF(AND(ISBLANK(CatTemplate[[#This Row],[Eq. unit cost]]),ISBLANK(CatTemplate[[#This Row],[Cons. unit cost]]),ISBLANK(CatTemplate[[#This Row],[Oth. unit cost]])), 0, IF(getUnitEffort =0,1,getUnitEffort) * CatTemplate[[#This Row],[Year17]])</f>
        <v>0</v>
      </c>
      <c r="CD236" s="29">
        <f>IF(AND(ISBLANK(CatTemplate[[#This Row],[Eq. unit cost]]),ISBLANK(CatTemplate[[#This Row],[Cons. unit cost]]),ISBLANK(CatTemplate[[#This Row],[Oth. unit cost]])), 0, IF(getUnitEffort =0,1,getUnitEffort) * CatTemplate[[#This Row],[Year18]])</f>
        <v>0</v>
      </c>
      <c r="CE236" s="29">
        <f>IF(AND(ISBLANK(CatTemplate[[#This Row],[Eq. unit cost]]),ISBLANK(CatTemplate[[#This Row],[Cons. unit cost]]),ISBLANK(CatTemplate[[#This Row],[Oth. unit cost]])), 0, IF(getUnitEffort =0,1,getUnitEffort) * CatTemplate[[#This Row],[Year19]])</f>
        <v>0</v>
      </c>
      <c r="CF236" s="29">
        <f>IF(AND(ISBLANK(CatTemplate[[#This Row],[Eq. unit cost]]),ISBLANK(CatTemplate[[#This Row],[Cons. unit cost]]),ISBLANK(CatTemplate[[#This Row],[Oth. unit cost]])), 0, IF(getUnitEffort =0,1,getUnitEffort) * CatTemplate[[#This Row],[Year20]])</f>
        <v>0</v>
      </c>
      <c r="CG236" s="45">
        <f>SUM(CatTemplate[[#This Row],[Q1]:[Q20]])</f>
        <v>0</v>
      </c>
      <c r="CH236" s="29">
        <f>IF(ISBLANK(CatTemplate[[#This Row],[St. unit effort]]),0,(CatTemplate[[#This Row],[St. unit effort]] * CatTemplate[[#This Row],[Year1]]))</f>
        <v>0</v>
      </c>
      <c r="CI236" s="29">
        <f>IF(ISBLANK(CatTemplate[[#This Row],[St. unit effort]]),0,(CatTemplate[[#This Row],[St. unit effort]] * CatTemplate[[#This Row],[Year2]]))</f>
        <v>0</v>
      </c>
      <c r="CJ236" s="29">
        <f>IF(ISBLANK(CatTemplate[[#This Row],[St. unit effort]]),0,(CatTemplate[[#This Row],[St. unit effort]] * CatTemplate[[#This Row],[Year3]]))</f>
        <v>0</v>
      </c>
      <c r="CK236" s="29">
        <f>IF(ISBLANK(CatTemplate[[#This Row],[St. unit effort]]),0,(CatTemplate[[#This Row],[St. unit effort]] * CatTemplate[[#This Row],[Year4]]))</f>
        <v>0</v>
      </c>
      <c r="CL236" s="29">
        <f>IF(ISBLANK(CatTemplate[[#This Row],[St. unit effort]]),0,(CatTemplate[[#This Row],[St. unit effort]] * CatTemplate[[#This Row],[Year5]]))</f>
        <v>0</v>
      </c>
      <c r="CM236" s="29">
        <f>IF(ISBLANK(CatTemplate[[#This Row],[St. unit effort]]),0,(CatTemplate[[#This Row],[St. unit effort]] * CatTemplate[[#This Row],[Year6]]))</f>
        <v>0</v>
      </c>
      <c r="CN236" s="29">
        <f>IF(ISBLANK(CatTemplate[[#This Row],[St. unit effort]]),0,(CatTemplate[[#This Row],[St. unit effort]] * CatTemplate[[#This Row],[Year7]]))</f>
        <v>0</v>
      </c>
      <c r="CO236" s="29">
        <f>IF(ISBLANK(CatTemplate[[#This Row],[St. unit effort]]),0,(CatTemplate[[#This Row],[St. unit effort]] * CatTemplate[[#This Row],[Year8]]))</f>
        <v>0</v>
      </c>
      <c r="CP236" s="29">
        <f>IF(ISBLANK(CatTemplate[[#This Row],[St. unit effort]]),0,(CatTemplate[[#This Row],[St. unit effort]] * CatTemplate[[#This Row],[Year9]]))</f>
        <v>0</v>
      </c>
      <c r="CQ236" s="29">
        <f>IF(ISBLANK(CatTemplate[[#This Row],[St. unit effort]]),0,(CatTemplate[[#This Row],[St. unit effort]] * CatTemplate[[#This Row],[Year10]]))</f>
        <v>0</v>
      </c>
      <c r="CR236" s="29">
        <f>IF(ISBLANK(CatTemplate[[#This Row],[St. unit effort]]),0,(CatTemplate[[#This Row],[St. unit effort]] * CatTemplate[[#This Row],[Year11]]))</f>
        <v>0</v>
      </c>
      <c r="CS236" s="29">
        <f>IF(ISBLANK(CatTemplate[[#This Row],[St. unit effort]]),0,(CatTemplate[[#This Row],[St. unit effort]] * CatTemplate[[#This Row],[Year12]]))</f>
        <v>0</v>
      </c>
      <c r="CT236" s="29">
        <f>IF(ISBLANK(CatTemplate[[#This Row],[St. unit effort]]),0,(CatTemplate[[#This Row],[St. unit effort]] * CatTemplate[[#This Row],[Year13]]))</f>
        <v>0</v>
      </c>
      <c r="CU236" s="29">
        <f>IF(ISBLANK(CatTemplate[[#This Row],[St. unit effort]]),0,(CatTemplate[[#This Row],[St. unit effort]] * CatTemplate[[#This Row],[Year14]]))</f>
        <v>0</v>
      </c>
      <c r="CV236" s="29">
        <f>IF(ISBLANK(CatTemplate[[#This Row],[St. unit effort]]),0,(CatTemplate[[#This Row],[St. unit effort]] * CatTemplate[[#This Row],[Year15]]))</f>
        <v>0</v>
      </c>
      <c r="CW236" s="29">
        <f>IF(ISBLANK(CatTemplate[[#This Row],[St. unit effort]]),0,(CatTemplate[[#This Row],[St. unit effort]] * CatTemplate[[#This Row],[Year16]]))</f>
        <v>0</v>
      </c>
      <c r="CX236" s="29">
        <f>IF(ISBLANK(CatTemplate[[#This Row],[St. unit effort]]),0,(CatTemplate[[#This Row],[St. unit effort]] * CatTemplate[[#This Row],[Year17]]))</f>
        <v>0</v>
      </c>
      <c r="CY236" s="29">
        <f>IF(ISBLANK(CatTemplate[[#This Row],[St. unit effort]]),0,(CatTemplate[[#This Row],[St. unit effort]] * CatTemplate[[#This Row],[Year18]]))</f>
        <v>0</v>
      </c>
      <c r="CZ236" s="29">
        <f>IF(ISBLANK(CatTemplate[[#This Row],[St. unit effort]]),0,(CatTemplate[[#This Row],[St. unit effort]] * CatTemplate[[#This Row],[Year19]]))</f>
        <v>0</v>
      </c>
      <c r="DA236" s="29">
        <f>IF(ISBLANK(CatTemplate[[#This Row],[St. unit effort]]),0,(CatTemplate[[#This Row],[St. unit effort]] * CatTemplate[[#This Row],[Year20]]))</f>
        <v>0</v>
      </c>
      <c r="DB236" s="57">
        <f>IF(ISBLANK(CatTemplate[[#This Row],[St. unit effort]]),0,(CatTemplate[[#This Row],[St. unit effort]] * CatTemplate[[#This Row],[Year1]])*8/ParRatePM)</f>
        <v>0</v>
      </c>
      <c r="DC236" s="57">
        <f>IF(ISBLANK(CatTemplate[[#This Row],[St. unit effort]]),0,(CatTemplate[[#This Row],[St. unit effort]] * CatTemplate[[#This Row],[Year2]])*8/ParRatePM)</f>
        <v>0</v>
      </c>
      <c r="DD236" s="57">
        <f>IF(ISBLANK(CatTemplate[[#This Row],[St. unit effort]]),0,(CatTemplate[[#This Row],[St. unit effort]] * CatTemplate[[#This Row],[Year3]])*8/ParRatePM)</f>
        <v>0</v>
      </c>
      <c r="DE236" s="57">
        <f>IF(ISBLANK(CatTemplate[[#This Row],[St. unit effort]]),0,(CatTemplate[[#This Row],[St. unit effort]] * CatTemplate[[#This Row],[Year4]])*8/ParRatePM)</f>
        <v>0</v>
      </c>
      <c r="DF236" s="57">
        <f>IF(ISBLANK(CatTemplate[[#This Row],[St. unit effort]]),0,(CatTemplate[[#This Row],[St. unit effort]] * CatTemplate[[#This Row],[Year5]])*8/ParRatePM)</f>
        <v>0</v>
      </c>
      <c r="DG236" s="57">
        <f>IF(ISBLANK(CatTemplate[[#This Row],[St. unit effort]]),0,(CatTemplate[[#This Row],[St. unit effort]] * CatTemplate[[#This Row],[Year6]])*8/ParRatePM)</f>
        <v>0</v>
      </c>
      <c r="DH236" s="57">
        <f>IF(ISBLANK(CatTemplate[[#This Row],[St. unit effort]]),0,(CatTemplate[[#This Row],[St. unit effort]] * CatTemplate[[#This Row],[Year7]])*8/ParRatePM)</f>
        <v>0</v>
      </c>
      <c r="DI236" s="57">
        <f>IF(ISBLANK(CatTemplate[[#This Row],[St. unit effort]]),0,(CatTemplate[[#This Row],[St. unit effort]] * CatTemplate[[#This Row],[Year8]])*8/ParRatePM)</f>
        <v>0</v>
      </c>
      <c r="DJ236" s="57">
        <f>IF(ISBLANK(CatTemplate[[#This Row],[St. unit effort]]),0,(CatTemplate[[#This Row],[St. unit effort]] * CatTemplate[[#This Row],[Year9]])*8/ParRatePM)</f>
        <v>0</v>
      </c>
      <c r="DK236" s="57">
        <f>IF(ISBLANK(CatTemplate[[#This Row],[St. unit effort]]),0,(CatTemplate[[#This Row],[St. unit effort]] * CatTemplate[[#This Row],[Year10]])*8/ParRatePM)</f>
        <v>0</v>
      </c>
      <c r="DL236" s="57">
        <f>IF(ISBLANK(CatTemplate[[#This Row],[St. unit effort]]),0,(CatTemplate[[#This Row],[St. unit effort]] * CatTemplate[[#This Row],[Year11]])*8/ParRatePM)</f>
        <v>0</v>
      </c>
      <c r="DM236" s="57">
        <f>IF(ISBLANK(CatTemplate[[#This Row],[St. unit effort]]),0,(CatTemplate[[#This Row],[St. unit effort]] * CatTemplate[[#This Row],[Year12]])*8/ParRatePM)</f>
        <v>0</v>
      </c>
      <c r="DN236" s="57">
        <f>IF(ISBLANK(CatTemplate[[#This Row],[St. unit effort]]),0,(CatTemplate[[#This Row],[St. unit effort]] * CatTemplate[[#This Row],[Year13]])*8/ParRatePM)</f>
        <v>0</v>
      </c>
      <c r="DO236" s="57">
        <f>IF(ISBLANK(CatTemplate[[#This Row],[St. unit effort]]),0,(CatTemplate[[#This Row],[St. unit effort]] * CatTemplate[[#This Row],[Year14]])*8/ParRatePM)</f>
        <v>0</v>
      </c>
      <c r="DP236" s="57">
        <f>IF(ISBLANK(CatTemplate[[#This Row],[St. unit effort]]),0,(CatTemplate[[#This Row],[St. unit effort]] * CatTemplate[[#This Row],[Year15]])*8/ParRatePM)</f>
        <v>0</v>
      </c>
      <c r="DQ236" s="57">
        <f>IF(ISBLANK(CatTemplate[[#This Row],[St. unit effort]]),0,(CatTemplate[[#This Row],[St. unit effort]] * CatTemplate[[#This Row],[Year16]])*8/ParRatePM)</f>
        <v>0</v>
      </c>
      <c r="DR236" s="57">
        <f>IF(ISBLANK(CatTemplate[[#This Row],[St. unit effort]]),0,(CatTemplate[[#This Row],[St. unit effort]] * CatTemplate[[#This Row],[Year17]])*8/ParRatePM)</f>
        <v>0</v>
      </c>
      <c r="DS236" s="57">
        <f>IF(ISBLANK(CatTemplate[[#This Row],[St. unit effort]]),0,(CatTemplate[[#This Row],[St. unit effort]] * CatTemplate[[#This Row],[Year18]])*8/ParRatePM)</f>
        <v>0</v>
      </c>
      <c r="DT236" s="57">
        <f>IF(ISBLANK(CatTemplate[[#This Row],[St. unit effort]]),0,(CatTemplate[[#This Row],[St. unit effort]] * CatTemplate[[#This Row],[Year19]])*8/ParRatePM)</f>
        <v>0</v>
      </c>
      <c r="DU236" s="57">
        <f>IF(ISBLANK(CatTemplate[[#This Row],[St. unit effort]]),0,(CatTemplate[[#This Row],[St. unit effort]] * CatTemplate[[#This Row],[Year20]])*8/ParRatePM)</f>
        <v>0</v>
      </c>
      <c r="DV236" s="54">
        <f>SUM(CatTemplate[[#This Row],[PM1]:[PM20]])</f>
        <v>0</v>
      </c>
      <c r="DW236" s="56">
        <f t="shared" si="83"/>
        <v>0</v>
      </c>
      <c r="DX236" s="56">
        <f t="shared" si="83"/>
        <v>0</v>
      </c>
      <c r="DY236" s="56">
        <f t="shared" si="83"/>
        <v>0</v>
      </c>
      <c r="DZ236" s="56">
        <f t="shared" si="83"/>
        <v>0</v>
      </c>
      <c r="EA236" s="56">
        <f t="shared" si="83"/>
        <v>0</v>
      </c>
      <c r="EB236" s="56">
        <f t="shared" si="83"/>
        <v>0</v>
      </c>
      <c r="EC236" s="56">
        <f t="shared" si="83"/>
        <v>0</v>
      </c>
      <c r="ED236" s="56">
        <f t="shared" si="83"/>
        <v>0</v>
      </c>
      <c r="EE236" s="56">
        <f t="shared" si="83"/>
        <v>0</v>
      </c>
      <c r="EF236" s="56">
        <f t="shared" si="83"/>
        <v>0</v>
      </c>
      <c r="EG236" s="56">
        <f t="shared" si="83"/>
        <v>0</v>
      </c>
      <c r="EH236" s="56">
        <f t="shared" si="83"/>
        <v>0</v>
      </c>
      <c r="EI236" s="56">
        <f t="shared" si="83"/>
        <v>0</v>
      </c>
      <c r="EJ236" s="56">
        <f t="shared" si="83"/>
        <v>0</v>
      </c>
      <c r="EK236" s="56">
        <f t="shared" si="83"/>
        <v>0</v>
      </c>
      <c r="EL236" s="56">
        <f t="shared" si="83"/>
        <v>0</v>
      </c>
      <c r="EM236" s="56">
        <f t="shared" si="81"/>
        <v>0</v>
      </c>
      <c r="EN236" s="56">
        <f t="shared" si="81"/>
        <v>0</v>
      </c>
      <c r="EO236" s="56">
        <f t="shared" si="81"/>
        <v>0</v>
      </c>
      <c r="EP236" s="56">
        <f t="shared" si="81"/>
        <v>0</v>
      </c>
      <c r="EQ236" s="30">
        <f>CatTemplate[[#This Row],[Eq. unit cost]] * CatTemplate[[#This Row],[Eq. quantity]]</f>
        <v>0</v>
      </c>
      <c r="ER236" s="30">
        <f>CatTemplate[[#This Row],[Cons. unit cost]] *CatTemplate[[#This Row],[Cons. quantity]]</f>
        <v>0</v>
      </c>
      <c r="ES236" s="30">
        <f>CatTemplate[[#This Row],[Oth. unit cost]] *CatTemplate[[#This Row],[Oth. quantity]]</f>
        <v>0</v>
      </c>
      <c r="ET236" s="55">
        <f>SUM(CatTemplate[[#This Row],[CO1]:[CO20]])</f>
        <v>0</v>
      </c>
      <c r="EU236" s="56">
        <f t="shared" si="84"/>
        <v>0</v>
      </c>
      <c r="EV236" s="56">
        <f t="shared" si="84"/>
        <v>0</v>
      </c>
      <c r="EW236" s="56">
        <f t="shared" si="84"/>
        <v>0</v>
      </c>
      <c r="EX236" s="56">
        <f t="shared" si="84"/>
        <v>0</v>
      </c>
      <c r="EY236" s="56">
        <f t="shared" si="84"/>
        <v>0</v>
      </c>
      <c r="EZ236" s="56">
        <f t="shared" si="84"/>
        <v>0</v>
      </c>
      <c r="FA236" s="56">
        <f t="shared" si="84"/>
        <v>0</v>
      </c>
      <c r="FB236" s="56">
        <f t="shared" si="84"/>
        <v>0</v>
      </c>
      <c r="FC236" s="56">
        <f t="shared" si="84"/>
        <v>0</v>
      </c>
      <c r="FD236" s="56">
        <f t="shared" si="84"/>
        <v>0</v>
      </c>
      <c r="FE236" s="56">
        <f t="shared" si="84"/>
        <v>0</v>
      </c>
      <c r="FF236" s="56">
        <f t="shared" si="84"/>
        <v>0</v>
      </c>
      <c r="FG236" s="56">
        <f t="shared" si="84"/>
        <v>0</v>
      </c>
      <c r="FH236" s="56">
        <f t="shared" si="84"/>
        <v>0</v>
      </c>
      <c r="FI236" s="56">
        <f t="shared" si="84"/>
        <v>0</v>
      </c>
      <c r="FJ236" s="56">
        <f t="shared" si="84"/>
        <v>0</v>
      </c>
      <c r="FK236" s="56">
        <f t="shared" si="82"/>
        <v>0</v>
      </c>
      <c r="FL236" s="56">
        <f t="shared" si="82"/>
        <v>0</v>
      </c>
      <c r="FM236" s="56">
        <f t="shared" si="82"/>
        <v>0</v>
      </c>
      <c r="FN236" s="56">
        <f t="shared" si="82"/>
        <v>0</v>
      </c>
      <c r="FO236" s="58">
        <f>SUM(CatTemplate[[#This Row],[CS1]:[CS20]])</f>
        <v>0</v>
      </c>
      <c r="FP236" s="59">
        <f>CatTemplate[[#This Row],[Total Oth. cost]]+CatTemplate[[#This Row],[Total St. Cost]]</f>
        <v>0</v>
      </c>
      <c r="FQ236" s="33" t="e">
        <f t="shared" si="71"/>
        <v>#VALUE!</v>
      </c>
      <c r="FR236" s="33" t="e">
        <f t="shared" si="72"/>
        <v>#VALUE!</v>
      </c>
      <c r="FS236" s="30" t="e">
        <f>(CatTemplate[[#This Row],[CO1]] + CatTemplate[[#This Row],[CS1]]) * (1 + getRateOHFinal) * getRateMarkupFinal</f>
        <v>#VALUE!</v>
      </c>
      <c r="FT236" s="30" t="e">
        <f>(CatTemplate[[#This Row],[CO2]] + CatTemplate[[#This Row],[CS2]]) * (1 + getRateOHFinal) * getRateMarkupFinal</f>
        <v>#VALUE!</v>
      </c>
      <c r="FU236" s="30" t="e">
        <f>(CatTemplate[[#This Row],[CO3]] + CatTemplate[[#This Row],[CS3]]) * (1 + getRateOHFinal) * getRateMarkupFinal</f>
        <v>#VALUE!</v>
      </c>
      <c r="FV236" s="30" t="e">
        <f>(CatTemplate[[#This Row],[CO4]] + CatTemplate[[#This Row],[CS4]]) * (1 + getRateOHFinal) * getRateMarkupFinal</f>
        <v>#VALUE!</v>
      </c>
      <c r="FW236" s="30" t="e">
        <f>(CatTemplate[[#This Row],[CO5]] + CatTemplate[[#This Row],[CS5]]) * (1 + getRateOHFinal) * getRateMarkupFinal</f>
        <v>#VALUE!</v>
      </c>
      <c r="FX236" s="30" t="e">
        <f>(CatTemplate[[#This Row],[CO6]] + CatTemplate[[#This Row],[CS6]]) * (1 + getRateOHFinal) * getRateMarkupFinal</f>
        <v>#VALUE!</v>
      </c>
      <c r="FY236" s="30" t="e">
        <f>(CatTemplate[[#This Row],[CO7]] + CatTemplate[[#This Row],[CS7]]) * (1 + getRateOHFinal) * getRateMarkupFinal</f>
        <v>#VALUE!</v>
      </c>
      <c r="FZ236" s="30" t="e">
        <f>(CatTemplate[[#This Row],[CO8]] + CatTemplate[[#This Row],[CS8]]) * (1 + getRateOHFinal) * getRateMarkupFinal</f>
        <v>#VALUE!</v>
      </c>
      <c r="GA236" s="30" t="e">
        <f>(CatTemplate[[#This Row],[CO9]] + CatTemplate[[#This Row],[CS9]]) * (1 + getRateOHFinal) * getRateMarkupFinal</f>
        <v>#VALUE!</v>
      </c>
      <c r="GB236" s="30" t="e">
        <f>(CatTemplate[[#This Row],[CO10]] + CatTemplate[[#This Row],[CS10]]) * (1 + getRateOHFinal) * getRateMarkupFinal</f>
        <v>#VALUE!</v>
      </c>
      <c r="GC236" s="30" t="e">
        <f>(CatTemplate[[#This Row],[CO11]] + CatTemplate[[#This Row],[CS11]]) * (1 + getRateOHFinal) * getRateMarkupFinal</f>
        <v>#VALUE!</v>
      </c>
      <c r="GD236" s="30" t="e">
        <f>(CatTemplate[[#This Row],[CO12]] + CatTemplate[[#This Row],[CS12]]) * (1 + getRateOHFinal) * getRateMarkupFinal</f>
        <v>#VALUE!</v>
      </c>
      <c r="GE236" s="30" t="e">
        <f>(CatTemplate[[#This Row],[CO13]] + CatTemplate[[#This Row],[CS13]]) * (1 + getRateOHFinal) * getRateMarkupFinal</f>
        <v>#VALUE!</v>
      </c>
      <c r="GF236" s="30" t="e">
        <f>(CatTemplate[[#This Row],[CO14]] + CatTemplate[[#This Row],[CS14]]) * (1 + getRateOHFinal) * getRateMarkupFinal</f>
        <v>#VALUE!</v>
      </c>
      <c r="GG236" s="30" t="e">
        <f>(CatTemplate[[#This Row],[CO15]] + CatTemplate[[#This Row],[CS15]]) * (1 + getRateOHFinal) * getRateMarkupFinal</f>
        <v>#VALUE!</v>
      </c>
      <c r="GH236" s="30" t="e">
        <f>(CatTemplate[[#This Row],[CO16]] + CatTemplate[[#This Row],[CS16]]) * (1 + getRateOHFinal) * getRateMarkupFinal</f>
        <v>#VALUE!</v>
      </c>
      <c r="GI236" s="30" t="e">
        <f>(CatTemplate[[#This Row],[CO17]] + CatTemplate[[#This Row],[CS17]]) * (1 + getRateOHFinal) * getRateMarkupFinal</f>
        <v>#VALUE!</v>
      </c>
      <c r="GJ236" s="30" t="e">
        <f>(CatTemplate[[#This Row],[CO18]] + CatTemplate[[#This Row],[CS18]]) * (1 + getRateOHFinal) * getRateMarkupFinal</f>
        <v>#VALUE!</v>
      </c>
      <c r="GK236" s="30" t="e">
        <f>(CatTemplate[[#This Row],[CO19]] + CatTemplate[[#This Row],[CS19]]) * (1 + getRateOHFinal) * getRateMarkupFinal</f>
        <v>#VALUE!</v>
      </c>
      <c r="GL236" s="30" t="e">
        <f>(CatTemplate[[#This Row],[CO20]] + CatTemplate[[#This Row],[CS20]]) * (1 + getRateOHFinal) * getRateMarkupFinal</f>
        <v>#VALUE!</v>
      </c>
      <c r="GM236" s="30" t="e">
        <f t="shared" si="73"/>
        <v>#VALUE!</v>
      </c>
      <c r="GN236" s="30" t="e">
        <f t="shared" si="74"/>
        <v>#VALUE!</v>
      </c>
      <c r="GO236" s="30" t="e">
        <f t="shared" si="75"/>
        <v>#VALUE!</v>
      </c>
      <c r="GP236" s="30" t="e">
        <f t="shared" si="76"/>
        <v>#VALUE!</v>
      </c>
      <c r="GQ236" s="30" t="e">
        <f>(CatTemplate[[#This Row],[CO1]]+CatTemplate[[#This Row],[CS1]]) * (1+ getRateOHFinal) * (1 + getRateMarkupFinal)</f>
        <v>#VALUE!</v>
      </c>
      <c r="GR236" s="30" t="e">
        <f>(CatTemplate[[#This Row],[CO2]]+CatTemplate[[#This Row],[CS2]]) * (1+ getRateOHFinal) * (1 + getRateMarkupFinal)</f>
        <v>#VALUE!</v>
      </c>
      <c r="GS236" s="30" t="e">
        <f>(CatTemplate[[#This Row],[CO3]]+CatTemplate[[#This Row],[CS3]]) * (1+ getRateOHFinal) * (1 + getRateMarkupFinal)</f>
        <v>#VALUE!</v>
      </c>
      <c r="GT236" s="30" t="e">
        <f>(CatTemplate[[#This Row],[CO4]]+CatTemplate[[#This Row],[CS4]]) * (1+ getRateOHFinal) * (1 + getRateMarkupFinal)</f>
        <v>#VALUE!</v>
      </c>
      <c r="GU236" s="30" t="e">
        <f>(CatTemplate[[#This Row],[CO5]]+CatTemplate[[#This Row],[CS5]]) * (1+ getRateOHFinal) * (1 + getRateMarkupFinal)</f>
        <v>#VALUE!</v>
      </c>
      <c r="GV236" s="30" t="e">
        <f>(CatTemplate[[#This Row],[CO6]]+CatTemplate[[#This Row],[CS6]]) * (1+ getRateOHFinal) * (1 + getRateMarkupFinal)</f>
        <v>#VALUE!</v>
      </c>
      <c r="GW236" s="30" t="e">
        <f>(CatTemplate[[#This Row],[CO7]]+CatTemplate[[#This Row],[CS7]]) * (1+ getRateOHFinal) * (1 + getRateMarkupFinal)</f>
        <v>#VALUE!</v>
      </c>
      <c r="GX236" s="30" t="e">
        <f>(CatTemplate[[#This Row],[CO8]]+CatTemplate[[#This Row],[CS8]]) * (1+ getRateOHFinal) * (1 + getRateMarkupFinal)</f>
        <v>#VALUE!</v>
      </c>
      <c r="GY236" s="30" t="e">
        <f>(CatTemplate[[#This Row],[CO9]]+CatTemplate[[#This Row],[CS9]]) * (1+ getRateOHFinal) * (1 + getRateMarkupFinal)</f>
        <v>#VALUE!</v>
      </c>
      <c r="GZ236" s="30" t="e">
        <f>(CatTemplate[[#This Row],[CO10]]+CatTemplate[[#This Row],[CS10]]) * (1+ getRateOHFinal) * (1 + getRateMarkupFinal)</f>
        <v>#VALUE!</v>
      </c>
      <c r="HA236" s="30" t="e">
        <f>(CatTemplate[[#This Row],[CO11]]+CatTemplate[[#This Row],[CS11]]) * (1+ getRateOHFinal) * (1 + getRateMarkupFinal)</f>
        <v>#VALUE!</v>
      </c>
      <c r="HB236" s="30" t="e">
        <f>(CatTemplate[[#This Row],[CO12]]+CatTemplate[[#This Row],[CS12]]) * (1+ getRateOHFinal) * (1 + getRateMarkupFinal)</f>
        <v>#VALUE!</v>
      </c>
      <c r="HC236" s="30" t="e">
        <f>(CatTemplate[[#This Row],[CO13]]+CatTemplate[[#This Row],[CS13]]) * (1+ getRateOHFinal) * (1 + getRateMarkupFinal)</f>
        <v>#VALUE!</v>
      </c>
      <c r="HD236" s="30" t="e">
        <f>(CatTemplate[[#This Row],[CO14]]+CatTemplate[[#This Row],[CS14]]) * (1+ getRateOHFinal) * (1 + getRateMarkupFinal)</f>
        <v>#VALUE!</v>
      </c>
      <c r="HE236" s="30" t="e">
        <f>(CatTemplate[[#This Row],[CO15]]+CatTemplate[[#This Row],[CS15]]) * (1+ getRateOHFinal) * (1 + getRateMarkupFinal)</f>
        <v>#VALUE!</v>
      </c>
      <c r="HF236" s="30" t="e">
        <f>(CatTemplate[[#This Row],[CO16]]+CatTemplate[[#This Row],[CS16]]) * (1+ getRateOHFinal) * (1 + getRateMarkupFinal)</f>
        <v>#VALUE!</v>
      </c>
      <c r="HG236" s="30" t="e">
        <f>(CatTemplate[[#This Row],[CO17]]+CatTemplate[[#This Row],[CS17]]) * (1+ getRateOHFinal) * (1 + getRateMarkupFinal)</f>
        <v>#VALUE!</v>
      </c>
      <c r="HH236" s="30" t="e">
        <f>(CatTemplate[[#This Row],[CO18]]+CatTemplate[[#This Row],[CS18]]) * (1+ getRateOHFinal) * (1 + getRateMarkupFinal)</f>
        <v>#VALUE!</v>
      </c>
      <c r="HI236" s="30" t="e">
        <f>(CatTemplate[[#This Row],[CO19]]+CatTemplate[[#This Row],[CS19]]) * (1+ getRateOHFinal) * (1 + getRateMarkupFinal)</f>
        <v>#VALUE!</v>
      </c>
      <c r="HJ236" s="30" t="e">
        <f>(CatTemplate[[#This Row],[CO20]]+CatTemplate[[#This Row],[CS20]]) * (1+ getRateOHFinal) * (1 + getRateMarkupFinal)</f>
        <v>#VALUE!</v>
      </c>
      <c r="HK236" s="39" t="e">
        <f>CatTemplate[[#This Row],[Total cost]]+CatTemplate[[#This Row],[OH Amount]]+CatTemplate[[#This Row],[Markup]]</f>
        <v>#VALUE!</v>
      </c>
      <c r="HL236" s="63">
        <f>IF(CatTemplate[[#This Row],[Units]]="Days",CatTemplate[[#This Row],[Project quantity]]*CatTemplate[[#This Row],[St. unit effort]],CatTemplate[[#This Row],[Project quantity]])</f>
        <v>0</v>
      </c>
      <c r="HM236" s="287">
        <f>IFERROR(CatTemplate[[#This Row],[Total Price]]/(CatTemplate[[#This Row],[Final Quantity]]),0)</f>
        <v>0</v>
      </c>
      <c r="HN236" s="261"/>
    </row>
    <row r="237" spans="2:222" ht="25.5" x14ac:dyDescent="0.2">
      <c r="B237" s="9" t="s">
        <v>84</v>
      </c>
      <c r="C237" s="23">
        <v>6</v>
      </c>
      <c r="D237" s="10" t="s">
        <v>179</v>
      </c>
      <c r="E237" s="25">
        <v>1</v>
      </c>
      <c r="F237" s="19" t="s">
        <v>103</v>
      </c>
      <c r="G237" s="27">
        <v>26</v>
      </c>
      <c r="H237" s="19" t="s">
        <v>512</v>
      </c>
      <c r="I237" s="19"/>
      <c r="J237" s="16" t="s">
        <v>254</v>
      </c>
      <c r="K237" s="16"/>
      <c r="L237" s="16" t="s">
        <v>489</v>
      </c>
      <c r="M237" s="16" t="s">
        <v>207</v>
      </c>
      <c r="N237" s="16" t="s">
        <v>858</v>
      </c>
      <c r="O237" s="320"/>
      <c r="P237" s="71"/>
      <c r="Q237" s="108"/>
      <c r="R237" s="73"/>
      <c r="S237" s="97"/>
      <c r="T237" s="100">
        <f>getEqUnitCost</f>
        <v>0</v>
      </c>
      <c r="U237" s="73">
        <f>getEqUnitEffort</f>
        <v>0</v>
      </c>
      <c r="V237" s="101">
        <f>getEqQuantity</f>
        <v>0</v>
      </c>
      <c r="W237" s="320"/>
      <c r="X237" s="100">
        <f>getConsUnitCost</f>
        <v>0</v>
      </c>
      <c r="Y237" s="73">
        <f>getConsUnitEffort</f>
        <v>0</v>
      </c>
      <c r="Z237" s="14">
        <f>getConsQuantity</f>
        <v>0</v>
      </c>
      <c r="AA237" s="320"/>
      <c r="AB237" s="72"/>
      <c r="AC237" s="112"/>
      <c r="AD237" s="14">
        <f>getOthQuantity</f>
        <v>0</v>
      </c>
      <c r="AE237" s="320"/>
      <c r="AF237" s="28" t="str">
        <f>IF(ISBLANK(CatTemplate[[#This Row],[Resource type]]),"",CatTemplate[[#This Row],[Resource type]])</f>
        <v>BioRef Operator</v>
      </c>
      <c r="AG237" s="242">
        <f>getStaffUnitCost</f>
        <v>402.98497611162429</v>
      </c>
      <c r="AH237" s="113">
        <f>getStaffUnitEffort</f>
        <v>0</v>
      </c>
      <c r="AI237" s="40">
        <f>getStaffQuantity</f>
        <v>0</v>
      </c>
      <c r="AJ237" s="41">
        <f>CatTemplate[[#This Row],[St. quantity]]*8/ParRatePM</f>
        <v>0</v>
      </c>
      <c r="AK237" s="320"/>
      <c r="AL237" s="53" t="str">
        <f>CatTemplate[[#This Row],[Item type]]</f>
        <v>Samples</v>
      </c>
      <c r="AM237" s="12">
        <f>SUM(CatTemplate[[#This Row],[Year1]:[Year20]])</f>
        <v>0</v>
      </c>
      <c r="AN237" s="52"/>
      <c r="AO237" s="52"/>
      <c r="AP237" s="52"/>
      <c r="AQ237" s="8"/>
      <c r="AR237" s="8"/>
      <c r="AS237" s="8"/>
      <c r="AT237" s="8"/>
      <c r="AU237" s="8"/>
      <c r="AV237" s="8"/>
      <c r="AW237" s="8"/>
      <c r="AX237" s="8"/>
      <c r="AY237" s="8"/>
      <c r="AZ237" s="8"/>
      <c r="BA237" s="8"/>
      <c r="BB237" s="8"/>
      <c r="BC237" s="8"/>
      <c r="BD237" s="8"/>
      <c r="BE237" s="8"/>
      <c r="BF237" s="8"/>
      <c r="BG237" s="36"/>
      <c r="BH237" s="320"/>
      <c r="BI237" s="37" t="str">
        <f>getCostCategory</f>
        <v>06 Operating costs</v>
      </c>
      <c r="BJ237" s="37" t="str">
        <f>getSection</f>
        <v>06 Sample processing</v>
      </c>
      <c r="BK237" s="32" t="str">
        <f>getObject</f>
        <v>Sample processing</v>
      </c>
      <c r="BL237" s="30">
        <f>IFERROR(getUnitCost * IF(CatTemplate[[#This Row],[Cost Category Comp.]]="01 Staff costs", 1,1),0)</f>
        <v>402.98497611162429</v>
      </c>
      <c r="BM237" s="29">
        <f>IF(AND(ISBLANK(CatTemplate[[#This Row],[Eq. unit cost]]),ISBLANK(CatTemplate[[#This Row],[Cons. unit cost]]),ISBLANK(CatTemplate[[#This Row],[Oth. unit cost]])), 0, IF(getUnitEffort =0,1,getUnitEffort) * CatTemplate[[#This Row],[Year1]])</f>
        <v>0</v>
      </c>
      <c r="BN237" s="29">
        <f>IF(AND(ISBLANK(CatTemplate[[#This Row],[Eq. unit cost]]),ISBLANK(CatTemplate[[#This Row],[Cons. unit cost]]),ISBLANK(CatTemplate[[#This Row],[Oth. unit cost]])), 0, IF(getUnitEffort =0,1,getUnitEffort) * CatTemplate[[#This Row],[Year2]])</f>
        <v>0</v>
      </c>
      <c r="BO237" s="29">
        <f>IF(AND(ISBLANK(CatTemplate[[#This Row],[Eq. unit cost]]),ISBLANK(CatTemplate[[#This Row],[Cons. unit cost]]),ISBLANK(CatTemplate[[#This Row],[Oth. unit cost]])), 0, IF(getUnitEffort =0,1,getUnitEffort) * CatTemplate[[#This Row],[Year3]])</f>
        <v>0</v>
      </c>
      <c r="BP237" s="29">
        <f>IF(AND(ISBLANK(CatTemplate[[#This Row],[Eq. unit cost]]),ISBLANK(CatTemplate[[#This Row],[Cons. unit cost]]),ISBLANK(CatTemplate[[#This Row],[Oth. unit cost]])), 0, IF(getUnitEffort =0,1,getUnitEffort) * CatTemplate[[#This Row],[Year4]])</f>
        <v>0</v>
      </c>
      <c r="BQ237" s="29">
        <f>IF(AND(ISBLANK(CatTemplate[[#This Row],[Eq. unit cost]]),ISBLANK(CatTemplate[[#This Row],[Cons. unit cost]]),ISBLANK(CatTemplate[[#This Row],[Oth. unit cost]])), 0, IF(getUnitEffort =0,1,getUnitEffort) * CatTemplate[[#This Row],[Year5]])</f>
        <v>0</v>
      </c>
      <c r="BR237" s="29">
        <f>IF(AND(ISBLANK(CatTemplate[[#This Row],[Eq. unit cost]]),ISBLANK(CatTemplate[[#This Row],[Cons. unit cost]]),ISBLANK(CatTemplate[[#This Row],[Oth. unit cost]])), 0, IF(getUnitEffort =0,1,getUnitEffort) * CatTemplate[[#This Row],[Year6]])</f>
        <v>0</v>
      </c>
      <c r="BS237" s="29">
        <f>IF(AND(ISBLANK(CatTemplate[[#This Row],[Eq. unit cost]]),ISBLANK(CatTemplate[[#This Row],[Cons. unit cost]]),ISBLANK(CatTemplate[[#This Row],[Oth. unit cost]])), 0, IF(getUnitEffort =0,1,getUnitEffort) * CatTemplate[[#This Row],[Year7]])</f>
        <v>0</v>
      </c>
      <c r="BT237" s="29">
        <f>IF(AND(ISBLANK(CatTemplate[[#This Row],[Eq. unit cost]]),ISBLANK(CatTemplate[[#This Row],[Cons. unit cost]]),ISBLANK(CatTemplate[[#This Row],[Oth. unit cost]])), 0, IF(getUnitEffort =0,1,getUnitEffort) * CatTemplate[[#This Row],[Year8]])</f>
        <v>0</v>
      </c>
      <c r="BU237" s="29">
        <f>IF(AND(ISBLANK(CatTemplate[[#This Row],[Eq. unit cost]]),ISBLANK(CatTemplate[[#This Row],[Cons. unit cost]]),ISBLANK(CatTemplate[[#This Row],[Oth. unit cost]])), 0, IF(getUnitEffort =0,1,getUnitEffort) * CatTemplate[[#This Row],[Year9]])</f>
        <v>0</v>
      </c>
      <c r="BV237" s="29">
        <f>IF(AND(ISBLANK(CatTemplate[[#This Row],[Eq. unit cost]]),ISBLANK(CatTemplate[[#This Row],[Cons. unit cost]]),ISBLANK(CatTemplate[[#This Row],[Oth. unit cost]])), 0, IF(getUnitEffort =0,1,getUnitEffort) * CatTemplate[[#This Row],[Year10]])</f>
        <v>0</v>
      </c>
      <c r="BW237" s="29">
        <f>IF(AND(ISBLANK(CatTemplate[[#This Row],[Eq. unit cost]]),ISBLANK(CatTemplate[[#This Row],[Cons. unit cost]]),ISBLANK(CatTemplate[[#This Row],[Oth. unit cost]])), 0, IF(getUnitEffort =0,1,getUnitEffort) * CatTemplate[[#This Row],[Year11]])</f>
        <v>0</v>
      </c>
      <c r="BX237" s="29">
        <f>IF(AND(ISBLANK(CatTemplate[[#This Row],[Eq. unit cost]]),ISBLANK(CatTemplate[[#This Row],[Cons. unit cost]]),ISBLANK(CatTemplate[[#This Row],[Oth. unit cost]])), 0, IF(getUnitEffort =0,1,getUnitEffort) * CatTemplate[[#This Row],[Year12]])</f>
        <v>0</v>
      </c>
      <c r="BY237" s="29">
        <f>IF(AND(ISBLANK(CatTemplate[[#This Row],[Eq. unit cost]]),ISBLANK(CatTemplate[[#This Row],[Cons. unit cost]]),ISBLANK(CatTemplate[[#This Row],[Oth. unit cost]])), 0, IF(getUnitEffort =0,1,getUnitEffort) * CatTemplate[[#This Row],[Year13]])</f>
        <v>0</v>
      </c>
      <c r="BZ237" s="29">
        <f>IF(AND(ISBLANK(CatTemplate[[#This Row],[Eq. unit cost]]),ISBLANK(CatTemplate[[#This Row],[Cons. unit cost]]),ISBLANK(CatTemplate[[#This Row],[Oth. unit cost]])), 0, IF(getUnitEffort =0,1,getUnitEffort) * CatTemplate[[#This Row],[Year14]])</f>
        <v>0</v>
      </c>
      <c r="CA237" s="29">
        <f>IF(AND(ISBLANK(CatTemplate[[#This Row],[Eq. unit cost]]),ISBLANK(CatTemplate[[#This Row],[Cons. unit cost]]),ISBLANK(CatTemplate[[#This Row],[Oth. unit cost]])), 0, IF(getUnitEffort =0,1,getUnitEffort) * CatTemplate[[#This Row],[Year15]])</f>
        <v>0</v>
      </c>
      <c r="CB237" s="29">
        <f>IF(AND(ISBLANK(CatTemplate[[#This Row],[Eq. unit cost]]),ISBLANK(CatTemplate[[#This Row],[Cons. unit cost]]),ISBLANK(CatTemplate[[#This Row],[Oth. unit cost]])), 0, IF(getUnitEffort =0,1,getUnitEffort) * CatTemplate[[#This Row],[Year16]])</f>
        <v>0</v>
      </c>
      <c r="CC237" s="29">
        <f>IF(AND(ISBLANK(CatTemplate[[#This Row],[Eq. unit cost]]),ISBLANK(CatTemplate[[#This Row],[Cons. unit cost]]),ISBLANK(CatTemplate[[#This Row],[Oth. unit cost]])), 0, IF(getUnitEffort =0,1,getUnitEffort) * CatTemplate[[#This Row],[Year17]])</f>
        <v>0</v>
      </c>
      <c r="CD237" s="29">
        <f>IF(AND(ISBLANK(CatTemplate[[#This Row],[Eq. unit cost]]),ISBLANK(CatTemplate[[#This Row],[Cons. unit cost]]),ISBLANK(CatTemplate[[#This Row],[Oth. unit cost]])), 0, IF(getUnitEffort =0,1,getUnitEffort) * CatTemplate[[#This Row],[Year18]])</f>
        <v>0</v>
      </c>
      <c r="CE237" s="29">
        <f>IF(AND(ISBLANK(CatTemplate[[#This Row],[Eq. unit cost]]),ISBLANK(CatTemplate[[#This Row],[Cons. unit cost]]),ISBLANK(CatTemplate[[#This Row],[Oth. unit cost]])), 0, IF(getUnitEffort =0,1,getUnitEffort) * CatTemplate[[#This Row],[Year19]])</f>
        <v>0</v>
      </c>
      <c r="CF237" s="29">
        <f>IF(AND(ISBLANK(CatTemplate[[#This Row],[Eq. unit cost]]),ISBLANK(CatTemplate[[#This Row],[Cons. unit cost]]),ISBLANK(CatTemplate[[#This Row],[Oth. unit cost]])), 0, IF(getUnitEffort =0,1,getUnitEffort) * CatTemplate[[#This Row],[Year20]])</f>
        <v>0</v>
      </c>
      <c r="CG237" s="45">
        <f>SUM(CatTemplate[[#This Row],[Q1]:[Q20]])</f>
        <v>0</v>
      </c>
      <c r="CH237" s="29">
        <f>IF(ISBLANK(CatTemplate[[#This Row],[St. unit effort]]),0,(CatTemplate[[#This Row],[St. unit effort]] * CatTemplate[[#This Row],[Year1]]))</f>
        <v>0</v>
      </c>
      <c r="CI237" s="29">
        <f>IF(ISBLANK(CatTemplate[[#This Row],[St. unit effort]]),0,(CatTemplate[[#This Row],[St. unit effort]] * CatTemplate[[#This Row],[Year2]]))</f>
        <v>0</v>
      </c>
      <c r="CJ237" s="29">
        <f>IF(ISBLANK(CatTemplate[[#This Row],[St. unit effort]]),0,(CatTemplate[[#This Row],[St. unit effort]] * CatTemplate[[#This Row],[Year3]]))</f>
        <v>0</v>
      </c>
      <c r="CK237" s="29">
        <f>IF(ISBLANK(CatTemplate[[#This Row],[St. unit effort]]),0,(CatTemplate[[#This Row],[St. unit effort]] * CatTemplate[[#This Row],[Year4]]))</f>
        <v>0</v>
      </c>
      <c r="CL237" s="29">
        <f>IF(ISBLANK(CatTemplate[[#This Row],[St. unit effort]]),0,(CatTemplate[[#This Row],[St. unit effort]] * CatTemplate[[#This Row],[Year5]]))</f>
        <v>0</v>
      </c>
      <c r="CM237" s="29">
        <f>IF(ISBLANK(CatTemplate[[#This Row],[St. unit effort]]),0,(CatTemplate[[#This Row],[St. unit effort]] * CatTemplate[[#This Row],[Year6]]))</f>
        <v>0</v>
      </c>
      <c r="CN237" s="29">
        <f>IF(ISBLANK(CatTemplate[[#This Row],[St. unit effort]]),0,(CatTemplate[[#This Row],[St. unit effort]] * CatTemplate[[#This Row],[Year7]]))</f>
        <v>0</v>
      </c>
      <c r="CO237" s="29">
        <f>IF(ISBLANK(CatTemplate[[#This Row],[St. unit effort]]),0,(CatTemplate[[#This Row],[St. unit effort]] * CatTemplate[[#This Row],[Year8]]))</f>
        <v>0</v>
      </c>
      <c r="CP237" s="29">
        <f>IF(ISBLANK(CatTemplate[[#This Row],[St. unit effort]]),0,(CatTemplate[[#This Row],[St. unit effort]] * CatTemplate[[#This Row],[Year9]]))</f>
        <v>0</v>
      </c>
      <c r="CQ237" s="29">
        <f>IF(ISBLANK(CatTemplate[[#This Row],[St. unit effort]]),0,(CatTemplate[[#This Row],[St. unit effort]] * CatTemplate[[#This Row],[Year10]]))</f>
        <v>0</v>
      </c>
      <c r="CR237" s="29">
        <f>IF(ISBLANK(CatTemplate[[#This Row],[St. unit effort]]),0,(CatTemplate[[#This Row],[St. unit effort]] * CatTemplate[[#This Row],[Year11]]))</f>
        <v>0</v>
      </c>
      <c r="CS237" s="29">
        <f>IF(ISBLANK(CatTemplate[[#This Row],[St. unit effort]]),0,(CatTemplate[[#This Row],[St. unit effort]] * CatTemplate[[#This Row],[Year12]]))</f>
        <v>0</v>
      </c>
      <c r="CT237" s="29">
        <f>IF(ISBLANK(CatTemplate[[#This Row],[St. unit effort]]),0,(CatTemplate[[#This Row],[St. unit effort]] * CatTemplate[[#This Row],[Year13]]))</f>
        <v>0</v>
      </c>
      <c r="CU237" s="29">
        <f>IF(ISBLANK(CatTemplate[[#This Row],[St. unit effort]]),0,(CatTemplate[[#This Row],[St. unit effort]] * CatTemplate[[#This Row],[Year14]]))</f>
        <v>0</v>
      </c>
      <c r="CV237" s="29">
        <f>IF(ISBLANK(CatTemplate[[#This Row],[St. unit effort]]),0,(CatTemplate[[#This Row],[St. unit effort]] * CatTemplate[[#This Row],[Year15]]))</f>
        <v>0</v>
      </c>
      <c r="CW237" s="29">
        <f>IF(ISBLANK(CatTemplate[[#This Row],[St. unit effort]]),0,(CatTemplate[[#This Row],[St. unit effort]] * CatTemplate[[#This Row],[Year16]]))</f>
        <v>0</v>
      </c>
      <c r="CX237" s="29">
        <f>IF(ISBLANK(CatTemplate[[#This Row],[St. unit effort]]),0,(CatTemplate[[#This Row],[St. unit effort]] * CatTemplate[[#This Row],[Year17]]))</f>
        <v>0</v>
      </c>
      <c r="CY237" s="29">
        <f>IF(ISBLANK(CatTemplate[[#This Row],[St. unit effort]]),0,(CatTemplate[[#This Row],[St. unit effort]] * CatTemplate[[#This Row],[Year18]]))</f>
        <v>0</v>
      </c>
      <c r="CZ237" s="29">
        <f>IF(ISBLANK(CatTemplate[[#This Row],[St. unit effort]]),0,(CatTemplate[[#This Row],[St. unit effort]] * CatTemplate[[#This Row],[Year19]]))</f>
        <v>0</v>
      </c>
      <c r="DA237" s="29">
        <f>IF(ISBLANK(CatTemplate[[#This Row],[St. unit effort]]),0,(CatTemplate[[#This Row],[St. unit effort]] * CatTemplate[[#This Row],[Year20]]))</f>
        <v>0</v>
      </c>
      <c r="DB237" s="57">
        <f>IF(ISBLANK(CatTemplate[[#This Row],[St. unit effort]]),0,(CatTemplate[[#This Row],[St. unit effort]] * CatTemplate[[#This Row],[Year1]])*8/ParRatePM)</f>
        <v>0</v>
      </c>
      <c r="DC237" s="57">
        <f>IF(ISBLANK(CatTemplate[[#This Row],[St. unit effort]]),0,(CatTemplate[[#This Row],[St. unit effort]] * CatTemplate[[#This Row],[Year2]])*8/ParRatePM)</f>
        <v>0</v>
      </c>
      <c r="DD237" s="57">
        <f>IF(ISBLANK(CatTemplate[[#This Row],[St. unit effort]]),0,(CatTemplate[[#This Row],[St. unit effort]] * CatTemplate[[#This Row],[Year3]])*8/ParRatePM)</f>
        <v>0</v>
      </c>
      <c r="DE237" s="57">
        <f>IF(ISBLANK(CatTemplate[[#This Row],[St. unit effort]]),0,(CatTemplate[[#This Row],[St. unit effort]] * CatTemplate[[#This Row],[Year4]])*8/ParRatePM)</f>
        <v>0</v>
      </c>
      <c r="DF237" s="57">
        <f>IF(ISBLANK(CatTemplate[[#This Row],[St. unit effort]]),0,(CatTemplate[[#This Row],[St. unit effort]] * CatTemplate[[#This Row],[Year5]])*8/ParRatePM)</f>
        <v>0</v>
      </c>
      <c r="DG237" s="57">
        <f>IF(ISBLANK(CatTemplate[[#This Row],[St. unit effort]]),0,(CatTemplate[[#This Row],[St. unit effort]] * CatTemplate[[#This Row],[Year6]])*8/ParRatePM)</f>
        <v>0</v>
      </c>
      <c r="DH237" s="57">
        <f>IF(ISBLANK(CatTemplate[[#This Row],[St. unit effort]]),0,(CatTemplate[[#This Row],[St. unit effort]] * CatTemplate[[#This Row],[Year7]])*8/ParRatePM)</f>
        <v>0</v>
      </c>
      <c r="DI237" s="57">
        <f>IF(ISBLANK(CatTemplate[[#This Row],[St. unit effort]]),0,(CatTemplate[[#This Row],[St. unit effort]] * CatTemplate[[#This Row],[Year8]])*8/ParRatePM)</f>
        <v>0</v>
      </c>
      <c r="DJ237" s="57">
        <f>IF(ISBLANK(CatTemplate[[#This Row],[St. unit effort]]),0,(CatTemplate[[#This Row],[St. unit effort]] * CatTemplate[[#This Row],[Year9]])*8/ParRatePM)</f>
        <v>0</v>
      </c>
      <c r="DK237" s="57">
        <f>IF(ISBLANK(CatTemplate[[#This Row],[St. unit effort]]),0,(CatTemplate[[#This Row],[St. unit effort]] * CatTemplate[[#This Row],[Year10]])*8/ParRatePM)</f>
        <v>0</v>
      </c>
      <c r="DL237" s="57">
        <f>IF(ISBLANK(CatTemplate[[#This Row],[St. unit effort]]),0,(CatTemplate[[#This Row],[St. unit effort]] * CatTemplate[[#This Row],[Year11]])*8/ParRatePM)</f>
        <v>0</v>
      </c>
      <c r="DM237" s="57">
        <f>IF(ISBLANK(CatTemplate[[#This Row],[St. unit effort]]),0,(CatTemplate[[#This Row],[St. unit effort]] * CatTemplate[[#This Row],[Year12]])*8/ParRatePM)</f>
        <v>0</v>
      </c>
      <c r="DN237" s="57">
        <f>IF(ISBLANK(CatTemplate[[#This Row],[St. unit effort]]),0,(CatTemplate[[#This Row],[St. unit effort]] * CatTemplate[[#This Row],[Year13]])*8/ParRatePM)</f>
        <v>0</v>
      </c>
      <c r="DO237" s="57">
        <f>IF(ISBLANK(CatTemplate[[#This Row],[St. unit effort]]),0,(CatTemplate[[#This Row],[St. unit effort]] * CatTemplate[[#This Row],[Year14]])*8/ParRatePM)</f>
        <v>0</v>
      </c>
      <c r="DP237" s="57">
        <f>IF(ISBLANK(CatTemplate[[#This Row],[St. unit effort]]),0,(CatTemplate[[#This Row],[St. unit effort]] * CatTemplate[[#This Row],[Year15]])*8/ParRatePM)</f>
        <v>0</v>
      </c>
      <c r="DQ237" s="57">
        <f>IF(ISBLANK(CatTemplate[[#This Row],[St. unit effort]]),0,(CatTemplate[[#This Row],[St. unit effort]] * CatTemplate[[#This Row],[Year16]])*8/ParRatePM)</f>
        <v>0</v>
      </c>
      <c r="DR237" s="57">
        <f>IF(ISBLANK(CatTemplate[[#This Row],[St. unit effort]]),0,(CatTemplate[[#This Row],[St. unit effort]] * CatTemplate[[#This Row],[Year17]])*8/ParRatePM)</f>
        <v>0</v>
      </c>
      <c r="DS237" s="57">
        <f>IF(ISBLANK(CatTemplate[[#This Row],[St. unit effort]]),0,(CatTemplate[[#This Row],[St. unit effort]] * CatTemplate[[#This Row],[Year18]])*8/ParRatePM)</f>
        <v>0</v>
      </c>
      <c r="DT237" s="57">
        <f>IF(ISBLANK(CatTemplate[[#This Row],[St. unit effort]]),0,(CatTemplate[[#This Row],[St. unit effort]] * CatTemplate[[#This Row],[Year19]])*8/ParRatePM)</f>
        <v>0</v>
      </c>
      <c r="DU237" s="57">
        <f>IF(ISBLANK(CatTemplate[[#This Row],[St. unit effort]]),0,(CatTemplate[[#This Row],[St. unit effort]] * CatTemplate[[#This Row],[Year20]])*8/ParRatePM)</f>
        <v>0</v>
      </c>
      <c r="DV237" s="54">
        <f>SUM(CatTemplate[[#This Row],[PM1]:[PM20]])</f>
        <v>0</v>
      </c>
      <c r="DW237" s="56">
        <f t="shared" si="83"/>
        <v>0</v>
      </c>
      <c r="DX237" s="56">
        <f t="shared" si="83"/>
        <v>0</v>
      </c>
      <c r="DY237" s="56">
        <f t="shared" si="83"/>
        <v>0</v>
      </c>
      <c r="DZ237" s="56">
        <f t="shared" si="83"/>
        <v>0</v>
      </c>
      <c r="EA237" s="56">
        <f t="shared" si="83"/>
        <v>0</v>
      </c>
      <c r="EB237" s="56">
        <f t="shared" si="83"/>
        <v>0</v>
      </c>
      <c r="EC237" s="56">
        <f t="shared" si="83"/>
        <v>0</v>
      </c>
      <c r="ED237" s="56">
        <f t="shared" si="83"/>
        <v>0</v>
      </c>
      <c r="EE237" s="56">
        <f t="shared" si="83"/>
        <v>0</v>
      </c>
      <c r="EF237" s="56">
        <f t="shared" si="83"/>
        <v>0</v>
      </c>
      <c r="EG237" s="56">
        <f t="shared" si="83"/>
        <v>0</v>
      </c>
      <c r="EH237" s="56">
        <f t="shared" si="83"/>
        <v>0</v>
      </c>
      <c r="EI237" s="56">
        <f t="shared" si="83"/>
        <v>0</v>
      </c>
      <c r="EJ237" s="56">
        <f t="shared" si="83"/>
        <v>0</v>
      </c>
      <c r="EK237" s="56">
        <f t="shared" si="83"/>
        <v>0</v>
      </c>
      <c r="EL237" s="56">
        <f t="shared" si="83"/>
        <v>0</v>
      </c>
      <c r="EM237" s="56">
        <f t="shared" si="81"/>
        <v>0</v>
      </c>
      <c r="EN237" s="56">
        <f t="shared" si="81"/>
        <v>0</v>
      </c>
      <c r="EO237" s="56">
        <f t="shared" si="81"/>
        <v>0</v>
      </c>
      <c r="EP237" s="56">
        <f t="shared" si="81"/>
        <v>0</v>
      </c>
      <c r="EQ237" s="30">
        <f>CatTemplate[[#This Row],[Eq. unit cost]] * CatTemplate[[#This Row],[Eq. quantity]]</f>
        <v>0</v>
      </c>
      <c r="ER237" s="30">
        <f>CatTemplate[[#This Row],[Cons. unit cost]] *CatTemplate[[#This Row],[Cons. quantity]]</f>
        <v>0</v>
      </c>
      <c r="ES237" s="30">
        <f>CatTemplate[[#This Row],[Oth. unit cost]] *CatTemplate[[#This Row],[Oth. quantity]]</f>
        <v>0</v>
      </c>
      <c r="ET237" s="55">
        <f>SUM(CatTemplate[[#This Row],[CO1]:[CO20]])</f>
        <v>0</v>
      </c>
      <c r="EU237" s="56">
        <f t="shared" si="84"/>
        <v>0</v>
      </c>
      <c r="EV237" s="56">
        <f t="shared" si="84"/>
        <v>0</v>
      </c>
      <c r="EW237" s="56">
        <f t="shared" si="84"/>
        <v>0</v>
      </c>
      <c r="EX237" s="56">
        <f t="shared" si="84"/>
        <v>0</v>
      </c>
      <c r="EY237" s="56">
        <f t="shared" si="84"/>
        <v>0</v>
      </c>
      <c r="EZ237" s="56">
        <f t="shared" si="84"/>
        <v>0</v>
      </c>
      <c r="FA237" s="56">
        <f t="shared" si="84"/>
        <v>0</v>
      </c>
      <c r="FB237" s="56">
        <f t="shared" si="84"/>
        <v>0</v>
      </c>
      <c r="FC237" s="56">
        <f t="shared" si="84"/>
        <v>0</v>
      </c>
      <c r="FD237" s="56">
        <f t="shared" si="84"/>
        <v>0</v>
      </c>
      <c r="FE237" s="56">
        <f t="shared" si="84"/>
        <v>0</v>
      </c>
      <c r="FF237" s="56">
        <f t="shared" si="84"/>
        <v>0</v>
      </c>
      <c r="FG237" s="56">
        <f t="shared" si="84"/>
        <v>0</v>
      </c>
      <c r="FH237" s="56">
        <f t="shared" si="84"/>
        <v>0</v>
      </c>
      <c r="FI237" s="56">
        <f t="shared" si="84"/>
        <v>0</v>
      </c>
      <c r="FJ237" s="56">
        <f t="shared" si="84"/>
        <v>0</v>
      </c>
      <c r="FK237" s="56">
        <f t="shared" si="82"/>
        <v>0</v>
      </c>
      <c r="FL237" s="56">
        <f t="shared" si="82"/>
        <v>0</v>
      </c>
      <c r="FM237" s="56">
        <f t="shared" si="82"/>
        <v>0</v>
      </c>
      <c r="FN237" s="56">
        <f t="shared" si="82"/>
        <v>0</v>
      </c>
      <c r="FO237" s="58">
        <f>SUM(CatTemplate[[#This Row],[CS1]:[CS20]])</f>
        <v>0</v>
      </c>
      <c r="FP237" s="59">
        <f>CatTemplate[[#This Row],[Total Oth. cost]]+CatTemplate[[#This Row],[Total St. Cost]]</f>
        <v>0</v>
      </c>
      <c r="FQ237" s="33" t="e">
        <f t="shared" si="71"/>
        <v>#VALUE!</v>
      </c>
      <c r="FR237" s="33" t="e">
        <f t="shared" si="72"/>
        <v>#VALUE!</v>
      </c>
      <c r="FS237" s="30" t="e">
        <f>(CatTemplate[[#This Row],[CO1]] + CatTemplate[[#This Row],[CS1]]) * (1 + getRateOHFinal) * getRateMarkupFinal</f>
        <v>#VALUE!</v>
      </c>
      <c r="FT237" s="30" t="e">
        <f>(CatTemplate[[#This Row],[CO2]] + CatTemplate[[#This Row],[CS2]]) * (1 + getRateOHFinal) * getRateMarkupFinal</f>
        <v>#VALUE!</v>
      </c>
      <c r="FU237" s="30" t="e">
        <f>(CatTemplate[[#This Row],[CO3]] + CatTemplate[[#This Row],[CS3]]) * (1 + getRateOHFinal) * getRateMarkupFinal</f>
        <v>#VALUE!</v>
      </c>
      <c r="FV237" s="30" t="e">
        <f>(CatTemplate[[#This Row],[CO4]] + CatTemplate[[#This Row],[CS4]]) * (1 + getRateOHFinal) * getRateMarkupFinal</f>
        <v>#VALUE!</v>
      </c>
      <c r="FW237" s="30" t="e">
        <f>(CatTemplate[[#This Row],[CO5]] + CatTemplate[[#This Row],[CS5]]) * (1 + getRateOHFinal) * getRateMarkupFinal</f>
        <v>#VALUE!</v>
      </c>
      <c r="FX237" s="30" t="e">
        <f>(CatTemplate[[#This Row],[CO6]] + CatTemplate[[#This Row],[CS6]]) * (1 + getRateOHFinal) * getRateMarkupFinal</f>
        <v>#VALUE!</v>
      </c>
      <c r="FY237" s="30" t="e">
        <f>(CatTemplate[[#This Row],[CO7]] + CatTemplate[[#This Row],[CS7]]) * (1 + getRateOHFinal) * getRateMarkupFinal</f>
        <v>#VALUE!</v>
      </c>
      <c r="FZ237" s="30" t="e">
        <f>(CatTemplate[[#This Row],[CO8]] + CatTemplate[[#This Row],[CS8]]) * (1 + getRateOHFinal) * getRateMarkupFinal</f>
        <v>#VALUE!</v>
      </c>
      <c r="GA237" s="30" t="e">
        <f>(CatTemplate[[#This Row],[CO9]] + CatTemplate[[#This Row],[CS9]]) * (1 + getRateOHFinal) * getRateMarkupFinal</f>
        <v>#VALUE!</v>
      </c>
      <c r="GB237" s="30" t="e">
        <f>(CatTemplate[[#This Row],[CO10]] + CatTemplate[[#This Row],[CS10]]) * (1 + getRateOHFinal) * getRateMarkupFinal</f>
        <v>#VALUE!</v>
      </c>
      <c r="GC237" s="30" t="e">
        <f>(CatTemplate[[#This Row],[CO11]] + CatTemplate[[#This Row],[CS11]]) * (1 + getRateOHFinal) * getRateMarkupFinal</f>
        <v>#VALUE!</v>
      </c>
      <c r="GD237" s="30" t="e">
        <f>(CatTemplate[[#This Row],[CO12]] + CatTemplate[[#This Row],[CS12]]) * (1 + getRateOHFinal) * getRateMarkupFinal</f>
        <v>#VALUE!</v>
      </c>
      <c r="GE237" s="30" t="e">
        <f>(CatTemplate[[#This Row],[CO13]] + CatTemplate[[#This Row],[CS13]]) * (1 + getRateOHFinal) * getRateMarkupFinal</f>
        <v>#VALUE!</v>
      </c>
      <c r="GF237" s="30" t="e">
        <f>(CatTemplate[[#This Row],[CO14]] + CatTemplate[[#This Row],[CS14]]) * (1 + getRateOHFinal) * getRateMarkupFinal</f>
        <v>#VALUE!</v>
      </c>
      <c r="GG237" s="30" t="e">
        <f>(CatTemplate[[#This Row],[CO15]] + CatTemplate[[#This Row],[CS15]]) * (1 + getRateOHFinal) * getRateMarkupFinal</f>
        <v>#VALUE!</v>
      </c>
      <c r="GH237" s="30" t="e">
        <f>(CatTemplate[[#This Row],[CO16]] + CatTemplate[[#This Row],[CS16]]) * (1 + getRateOHFinal) * getRateMarkupFinal</f>
        <v>#VALUE!</v>
      </c>
      <c r="GI237" s="30" t="e">
        <f>(CatTemplate[[#This Row],[CO17]] + CatTemplate[[#This Row],[CS17]]) * (1 + getRateOHFinal) * getRateMarkupFinal</f>
        <v>#VALUE!</v>
      </c>
      <c r="GJ237" s="30" t="e">
        <f>(CatTemplate[[#This Row],[CO18]] + CatTemplate[[#This Row],[CS18]]) * (1 + getRateOHFinal) * getRateMarkupFinal</f>
        <v>#VALUE!</v>
      </c>
      <c r="GK237" s="30" t="e">
        <f>(CatTemplate[[#This Row],[CO19]] + CatTemplate[[#This Row],[CS19]]) * (1 + getRateOHFinal) * getRateMarkupFinal</f>
        <v>#VALUE!</v>
      </c>
      <c r="GL237" s="30" t="e">
        <f>(CatTemplate[[#This Row],[CO20]] + CatTemplate[[#This Row],[CS20]]) * (1 + getRateOHFinal) * getRateMarkupFinal</f>
        <v>#VALUE!</v>
      </c>
      <c r="GM237" s="30" t="e">
        <f t="shared" si="73"/>
        <v>#VALUE!</v>
      </c>
      <c r="GN237" s="30" t="e">
        <f t="shared" si="74"/>
        <v>#VALUE!</v>
      </c>
      <c r="GO237" s="30" t="e">
        <f t="shared" si="75"/>
        <v>#VALUE!</v>
      </c>
      <c r="GP237" s="30" t="e">
        <f t="shared" si="76"/>
        <v>#VALUE!</v>
      </c>
      <c r="GQ237" s="30" t="e">
        <f>(CatTemplate[[#This Row],[CO1]]+CatTemplate[[#This Row],[CS1]]) * (1+ getRateOHFinal) * (1 + getRateMarkupFinal)</f>
        <v>#VALUE!</v>
      </c>
      <c r="GR237" s="30" t="e">
        <f>(CatTemplate[[#This Row],[CO2]]+CatTemplate[[#This Row],[CS2]]) * (1+ getRateOHFinal) * (1 + getRateMarkupFinal)</f>
        <v>#VALUE!</v>
      </c>
      <c r="GS237" s="30" t="e">
        <f>(CatTemplate[[#This Row],[CO3]]+CatTemplate[[#This Row],[CS3]]) * (1+ getRateOHFinal) * (1 + getRateMarkupFinal)</f>
        <v>#VALUE!</v>
      </c>
      <c r="GT237" s="30" t="e">
        <f>(CatTemplate[[#This Row],[CO4]]+CatTemplate[[#This Row],[CS4]]) * (1+ getRateOHFinal) * (1 + getRateMarkupFinal)</f>
        <v>#VALUE!</v>
      </c>
      <c r="GU237" s="30" t="e">
        <f>(CatTemplate[[#This Row],[CO5]]+CatTemplate[[#This Row],[CS5]]) * (1+ getRateOHFinal) * (1 + getRateMarkupFinal)</f>
        <v>#VALUE!</v>
      </c>
      <c r="GV237" s="30" t="e">
        <f>(CatTemplate[[#This Row],[CO6]]+CatTemplate[[#This Row],[CS6]]) * (1+ getRateOHFinal) * (1 + getRateMarkupFinal)</f>
        <v>#VALUE!</v>
      </c>
      <c r="GW237" s="30" t="e">
        <f>(CatTemplate[[#This Row],[CO7]]+CatTemplate[[#This Row],[CS7]]) * (1+ getRateOHFinal) * (1 + getRateMarkupFinal)</f>
        <v>#VALUE!</v>
      </c>
      <c r="GX237" s="30" t="e">
        <f>(CatTemplate[[#This Row],[CO8]]+CatTemplate[[#This Row],[CS8]]) * (1+ getRateOHFinal) * (1 + getRateMarkupFinal)</f>
        <v>#VALUE!</v>
      </c>
      <c r="GY237" s="30" t="e">
        <f>(CatTemplate[[#This Row],[CO9]]+CatTemplate[[#This Row],[CS9]]) * (1+ getRateOHFinal) * (1 + getRateMarkupFinal)</f>
        <v>#VALUE!</v>
      </c>
      <c r="GZ237" s="30" t="e">
        <f>(CatTemplate[[#This Row],[CO10]]+CatTemplate[[#This Row],[CS10]]) * (1+ getRateOHFinal) * (1 + getRateMarkupFinal)</f>
        <v>#VALUE!</v>
      </c>
      <c r="HA237" s="30" t="e">
        <f>(CatTemplate[[#This Row],[CO11]]+CatTemplate[[#This Row],[CS11]]) * (1+ getRateOHFinal) * (1 + getRateMarkupFinal)</f>
        <v>#VALUE!</v>
      </c>
      <c r="HB237" s="30" t="e">
        <f>(CatTemplate[[#This Row],[CO12]]+CatTemplate[[#This Row],[CS12]]) * (1+ getRateOHFinal) * (1 + getRateMarkupFinal)</f>
        <v>#VALUE!</v>
      </c>
      <c r="HC237" s="30" t="e">
        <f>(CatTemplate[[#This Row],[CO13]]+CatTemplate[[#This Row],[CS13]]) * (1+ getRateOHFinal) * (1 + getRateMarkupFinal)</f>
        <v>#VALUE!</v>
      </c>
      <c r="HD237" s="30" t="e">
        <f>(CatTemplate[[#This Row],[CO14]]+CatTemplate[[#This Row],[CS14]]) * (1+ getRateOHFinal) * (1 + getRateMarkupFinal)</f>
        <v>#VALUE!</v>
      </c>
      <c r="HE237" s="30" t="e">
        <f>(CatTemplate[[#This Row],[CO15]]+CatTemplate[[#This Row],[CS15]]) * (1+ getRateOHFinal) * (1 + getRateMarkupFinal)</f>
        <v>#VALUE!</v>
      </c>
      <c r="HF237" s="30" t="e">
        <f>(CatTemplate[[#This Row],[CO16]]+CatTemplate[[#This Row],[CS16]]) * (1+ getRateOHFinal) * (1 + getRateMarkupFinal)</f>
        <v>#VALUE!</v>
      </c>
      <c r="HG237" s="30" t="e">
        <f>(CatTemplate[[#This Row],[CO17]]+CatTemplate[[#This Row],[CS17]]) * (1+ getRateOHFinal) * (1 + getRateMarkupFinal)</f>
        <v>#VALUE!</v>
      </c>
      <c r="HH237" s="30" t="e">
        <f>(CatTemplate[[#This Row],[CO18]]+CatTemplate[[#This Row],[CS18]]) * (1+ getRateOHFinal) * (1 + getRateMarkupFinal)</f>
        <v>#VALUE!</v>
      </c>
      <c r="HI237" s="30" t="e">
        <f>(CatTemplate[[#This Row],[CO19]]+CatTemplate[[#This Row],[CS19]]) * (1+ getRateOHFinal) * (1 + getRateMarkupFinal)</f>
        <v>#VALUE!</v>
      </c>
      <c r="HJ237" s="30" t="e">
        <f>(CatTemplate[[#This Row],[CO20]]+CatTemplate[[#This Row],[CS20]]) * (1+ getRateOHFinal) * (1 + getRateMarkupFinal)</f>
        <v>#VALUE!</v>
      </c>
      <c r="HK237" s="39" t="e">
        <f>CatTemplate[[#This Row],[Total cost]]+CatTemplate[[#This Row],[OH Amount]]+CatTemplate[[#This Row],[Markup]]</f>
        <v>#VALUE!</v>
      </c>
      <c r="HL237" s="63">
        <f>IF(CatTemplate[[#This Row],[Units]]="Days",CatTemplate[[#This Row],[Project quantity]]*CatTemplate[[#This Row],[St. unit effort]],CatTemplate[[#This Row],[Project quantity]])</f>
        <v>0</v>
      </c>
      <c r="HM237" s="287">
        <f>IFERROR(CatTemplate[[#This Row],[Total Price]]/(CatTemplate[[#This Row],[Final Quantity]]),0)</f>
        <v>0</v>
      </c>
      <c r="HN237" s="261"/>
    </row>
    <row r="238" spans="2:222" ht="25.5" x14ac:dyDescent="0.2">
      <c r="B238" s="9" t="s">
        <v>84</v>
      </c>
      <c r="C238" s="23">
        <v>6</v>
      </c>
      <c r="D238" s="10" t="s">
        <v>179</v>
      </c>
      <c r="E238" s="25">
        <v>1</v>
      </c>
      <c r="F238" s="19" t="s">
        <v>103</v>
      </c>
      <c r="G238" s="27">
        <v>27</v>
      </c>
      <c r="H238" s="19" t="s">
        <v>513</v>
      </c>
      <c r="I238" s="19"/>
      <c r="J238" s="16" t="s">
        <v>254</v>
      </c>
      <c r="K238" s="16"/>
      <c r="L238" s="16" t="s">
        <v>489</v>
      </c>
      <c r="M238" s="16" t="s">
        <v>207</v>
      </c>
      <c r="N238" s="16" t="s">
        <v>858</v>
      </c>
      <c r="O238" s="320"/>
      <c r="P238" s="71"/>
      <c r="Q238" s="108"/>
      <c r="R238" s="73"/>
      <c r="S238" s="97"/>
      <c r="T238" s="100">
        <f>getEqUnitCost</f>
        <v>0</v>
      </c>
      <c r="U238" s="73">
        <f>getEqUnitEffort</f>
        <v>0</v>
      </c>
      <c r="V238" s="101">
        <f>getEqQuantity</f>
        <v>0</v>
      </c>
      <c r="W238" s="320"/>
      <c r="X238" s="100">
        <f>getConsUnitCost</f>
        <v>0</v>
      </c>
      <c r="Y238" s="73">
        <f>getConsUnitEffort</f>
        <v>0</v>
      </c>
      <c r="Z238" s="14">
        <f>getConsQuantity</f>
        <v>0</v>
      </c>
      <c r="AA238" s="320"/>
      <c r="AB238" s="72"/>
      <c r="AC238" s="112"/>
      <c r="AD238" s="14">
        <f>getOthQuantity</f>
        <v>0</v>
      </c>
      <c r="AE238" s="320"/>
      <c r="AF238" s="28" t="str">
        <f>IF(ISBLANK(CatTemplate[[#This Row],[Resource type]]),"",CatTemplate[[#This Row],[Resource type]])</f>
        <v>BioRef Operator</v>
      </c>
      <c r="AG238" s="242">
        <f>getStaffUnitCost</f>
        <v>402.98497611162429</v>
      </c>
      <c r="AH238" s="113">
        <f>getStaffUnitEffort</f>
        <v>0</v>
      </c>
      <c r="AI238" s="40">
        <f>getStaffQuantity</f>
        <v>0</v>
      </c>
      <c r="AJ238" s="41">
        <f>CatTemplate[[#This Row],[St. quantity]]*8/ParRatePM</f>
        <v>0</v>
      </c>
      <c r="AK238" s="320"/>
      <c r="AL238" s="53" t="str">
        <f>CatTemplate[[#This Row],[Item type]]</f>
        <v>Samples</v>
      </c>
      <c r="AM238" s="12">
        <f>SUM(CatTemplate[[#This Row],[Year1]:[Year20]])</f>
        <v>0</v>
      </c>
      <c r="AN238" s="52"/>
      <c r="AO238" s="52"/>
      <c r="AP238" s="52"/>
      <c r="AQ238" s="8"/>
      <c r="AR238" s="8"/>
      <c r="AS238" s="8"/>
      <c r="AT238" s="8"/>
      <c r="AU238" s="8"/>
      <c r="AV238" s="8"/>
      <c r="AW238" s="8"/>
      <c r="AX238" s="8"/>
      <c r="AY238" s="8"/>
      <c r="AZ238" s="8"/>
      <c r="BA238" s="8"/>
      <c r="BB238" s="8"/>
      <c r="BC238" s="8"/>
      <c r="BD238" s="8"/>
      <c r="BE238" s="8"/>
      <c r="BF238" s="8"/>
      <c r="BG238" s="36"/>
      <c r="BH238" s="320"/>
      <c r="BI238" s="37" t="str">
        <f>getCostCategory</f>
        <v>06 Operating costs</v>
      </c>
      <c r="BJ238" s="37" t="str">
        <f>getSection</f>
        <v>06 Sample processing</v>
      </c>
      <c r="BK238" s="32" t="str">
        <f>getObject</f>
        <v>Sample processing</v>
      </c>
      <c r="BL238" s="30">
        <f>IFERROR(getUnitCost * IF(CatTemplate[[#This Row],[Cost Category Comp.]]="01 Staff costs", 1,1),0)</f>
        <v>402.98497611162429</v>
      </c>
      <c r="BM238" s="29">
        <f>IF(AND(ISBLANK(CatTemplate[[#This Row],[Eq. unit cost]]),ISBLANK(CatTemplate[[#This Row],[Cons. unit cost]]),ISBLANK(CatTemplate[[#This Row],[Oth. unit cost]])), 0, IF(getUnitEffort =0,1,getUnitEffort) * CatTemplate[[#This Row],[Year1]])</f>
        <v>0</v>
      </c>
      <c r="BN238" s="29">
        <f>IF(AND(ISBLANK(CatTemplate[[#This Row],[Eq. unit cost]]),ISBLANK(CatTemplate[[#This Row],[Cons. unit cost]]),ISBLANK(CatTemplate[[#This Row],[Oth. unit cost]])), 0, IF(getUnitEffort =0,1,getUnitEffort) * CatTemplate[[#This Row],[Year2]])</f>
        <v>0</v>
      </c>
      <c r="BO238" s="29">
        <f>IF(AND(ISBLANK(CatTemplate[[#This Row],[Eq. unit cost]]),ISBLANK(CatTemplate[[#This Row],[Cons. unit cost]]),ISBLANK(CatTemplate[[#This Row],[Oth. unit cost]])), 0, IF(getUnitEffort =0,1,getUnitEffort) * CatTemplate[[#This Row],[Year3]])</f>
        <v>0</v>
      </c>
      <c r="BP238" s="29">
        <f>IF(AND(ISBLANK(CatTemplate[[#This Row],[Eq. unit cost]]),ISBLANK(CatTemplate[[#This Row],[Cons. unit cost]]),ISBLANK(CatTemplate[[#This Row],[Oth. unit cost]])), 0, IF(getUnitEffort =0,1,getUnitEffort) * CatTemplate[[#This Row],[Year4]])</f>
        <v>0</v>
      </c>
      <c r="BQ238" s="29">
        <f>IF(AND(ISBLANK(CatTemplate[[#This Row],[Eq. unit cost]]),ISBLANK(CatTemplate[[#This Row],[Cons. unit cost]]),ISBLANK(CatTemplate[[#This Row],[Oth. unit cost]])), 0, IF(getUnitEffort =0,1,getUnitEffort) * CatTemplate[[#This Row],[Year5]])</f>
        <v>0</v>
      </c>
      <c r="BR238" s="29">
        <f>IF(AND(ISBLANK(CatTemplate[[#This Row],[Eq. unit cost]]),ISBLANK(CatTemplate[[#This Row],[Cons. unit cost]]),ISBLANK(CatTemplate[[#This Row],[Oth. unit cost]])), 0, IF(getUnitEffort =0,1,getUnitEffort) * CatTemplate[[#This Row],[Year6]])</f>
        <v>0</v>
      </c>
      <c r="BS238" s="29">
        <f>IF(AND(ISBLANK(CatTemplate[[#This Row],[Eq. unit cost]]),ISBLANK(CatTemplate[[#This Row],[Cons. unit cost]]),ISBLANK(CatTemplate[[#This Row],[Oth. unit cost]])), 0, IF(getUnitEffort =0,1,getUnitEffort) * CatTemplate[[#This Row],[Year7]])</f>
        <v>0</v>
      </c>
      <c r="BT238" s="29">
        <f>IF(AND(ISBLANK(CatTemplate[[#This Row],[Eq. unit cost]]),ISBLANK(CatTemplate[[#This Row],[Cons. unit cost]]),ISBLANK(CatTemplate[[#This Row],[Oth. unit cost]])), 0, IF(getUnitEffort =0,1,getUnitEffort) * CatTemplate[[#This Row],[Year8]])</f>
        <v>0</v>
      </c>
      <c r="BU238" s="29">
        <f>IF(AND(ISBLANK(CatTemplate[[#This Row],[Eq. unit cost]]),ISBLANK(CatTemplate[[#This Row],[Cons. unit cost]]),ISBLANK(CatTemplate[[#This Row],[Oth. unit cost]])), 0, IF(getUnitEffort =0,1,getUnitEffort) * CatTemplate[[#This Row],[Year9]])</f>
        <v>0</v>
      </c>
      <c r="BV238" s="29">
        <f>IF(AND(ISBLANK(CatTemplate[[#This Row],[Eq. unit cost]]),ISBLANK(CatTemplate[[#This Row],[Cons. unit cost]]),ISBLANK(CatTemplate[[#This Row],[Oth. unit cost]])), 0, IF(getUnitEffort =0,1,getUnitEffort) * CatTemplate[[#This Row],[Year10]])</f>
        <v>0</v>
      </c>
      <c r="BW238" s="29">
        <f>IF(AND(ISBLANK(CatTemplate[[#This Row],[Eq. unit cost]]),ISBLANK(CatTemplate[[#This Row],[Cons. unit cost]]),ISBLANK(CatTemplate[[#This Row],[Oth. unit cost]])), 0, IF(getUnitEffort =0,1,getUnitEffort) * CatTemplate[[#This Row],[Year11]])</f>
        <v>0</v>
      </c>
      <c r="BX238" s="29">
        <f>IF(AND(ISBLANK(CatTemplate[[#This Row],[Eq. unit cost]]),ISBLANK(CatTemplate[[#This Row],[Cons. unit cost]]),ISBLANK(CatTemplate[[#This Row],[Oth. unit cost]])), 0, IF(getUnitEffort =0,1,getUnitEffort) * CatTemplate[[#This Row],[Year12]])</f>
        <v>0</v>
      </c>
      <c r="BY238" s="29">
        <f>IF(AND(ISBLANK(CatTemplate[[#This Row],[Eq. unit cost]]),ISBLANK(CatTemplate[[#This Row],[Cons. unit cost]]),ISBLANK(CatTemplate[[#This Row],[Oth. unit cost]])), 0, IF(getUnitEffort =0,1,getUnitEffort) * CatTemplate[[#This Row],[Year13]])</f>
        <v>0</v>
      </c>
      <c r="BZ238" s="29">
        <f>IF(AND(ISBLANK(CatTemplate[[#This Row],[Eq. unit cost]]),ISBLANK(CatTemplate[[#This Row],[Cons. unit cost]]),ISBLANK(CatTemplate[[#This Row],[Oth. unit cost]])), 0, IF(getUnitEffort =0,1,getUnitEffort) * CatTemplate[[#This Row],[Year14]])</f>
        <v>0</v>
      </c>
      <c r="CA238" s="29">
        <f>IF(AND(ISBLANK(CatTemplate[[#This Row],[Eq. unit cost]]),ISBLANK(CatTemplate[[#This Row],[Cons. unit cost]]),ISBLANK(CatTemplate[[#This Row],[Oth. unit cost]])), 0, IF(getUnitEffort =0,1,getUnitEffort) * CatTemplate[[#This Row],[Year15]])</f>
        <v>0</v>
      </c>
      <c r="CB238" s="29">
        <f>IF(AND(ISBLANK(CatTemplate[[#This Row],[Eq. unit cost]]),ISBLANK(CatTemplate[[#This Row],[Cons. unit cost]]),ISBLANK(CatTemplate[[#This Row],[Oth. unit cost]])), 0, IF(getUnitEffort =0,1,getUnitEffort) * CatTemplate[[#This Row],[Year16]])</f>
        <v>0</v>
      </c>
      <c r="CC238" s="29">
        <f>IF(AND(ISBLANK(CatTemplate[[#This Row],[Eq. unit cost]]),ISBLANK(CatTemplate[[#This Row],[Cons. unit cost]]),ISBLANK(CatTemplate[[#This Row],[Oth. unit cost]])), 0, IF(getUnitEffort =0,1,getUnitEffort) * CatTemplate[[#This Row],[Year17]])</f>
        <v>0</v>
      </c>
      <c r="CD238" s="29">
        <f>IF(AND(ISBLANK(CatTemplate[[#This Row],[Eq. unit cost]]),ISBLANK(CatTemplate[[#This Row],[Cons. unit cost]]),ISBLANK(CatTemplate[[#This Row],[Oth. unit cost]])), 0, IF(getUnitEffort =0,1,getUnitEffort) * CatTemplate[[#This Row],[Year18]])</f>
        <v>0</v>
      </c>
      <c r="CE238" s="29">
        <f>IF(AND(ISBLANK(CatTemplate[[#This Row],[Eq. unit cost]]),ISBLANK(CatTemplate[[#This Row],[Cons. unit cost]]),ISBLANK(CatTemplate[[#This Row],[Oth. unit cost]])), 0, IF(getUnitEffort =0,1,getUnitEffort) * CatTemplate[[#This Row],[Year19]])</f>
        <v>0</v>
      </c>
      <c r="CF238" s="29">
        <f>IF(AND(ISBLANK(CatTemplate[[#This Row],[Eq. unit cost]]),ISBLANK(CatTemplate[[#This Row],[Cons. unit cost]]),ISBLANK(CatTemplate[[#This Row],[Oth. unit cost]])), 0, IF(getUnitEffort =0,1,getUnitEffort) * CatTemplate[[#This Row],[Year20]])</f>
        <v>0</v>
      </c>
      <c r="CG238" s="45">
        <f>SUM(CatTemplate[[#This Row],[Q1]:[Q20]])</f>
        <v>0</v>
      </c>
      <c r="CH238" s="29">
        <f>IF(ISBLANK(CatTemplate[[#This Row],[St. unit effort]]),0,(CatTemplate[[#This Row],[St. unit effort]] * CatTemplate[[#This Row],[Year1]]))</f>
        <v>0</v>
      </c>
      <c r="CI238" s="29">
        <f>IF(ISBLANK(CatTemplate[[#This Row],[St. unit effort]]),0,(CatTemplate[[#This Row],[St. unit effort]] * CatTemplate[[#This Row],[Year2]]))</f>
        <v>0</v>
      </c>
      <c r="CJ238" s="29">
        <f>IF(ISBLANK(CatTemplate[[#This Row],[St. unit effort]]),0,(CatTemplate[[#This Row],[St. unit effort]] * CatTemplate[[#This Row],[Year3]]))</f>
        <v>0</v>
      </c>
      <c r="CK238" s="29">
        <f>IF(ISBLANK(CatTemplate[[#This Row],[St. unit effort]]),0,(CatTemplate[[#This Row],[St. unit effort]] * CatTemplate[[#This Row],[Year4]]))</f>
        <v>0</v>
      </c>
      <c r="CL238" s="29">
        <f>IF(ISBLANK(CatTemplate[[#This Row],[St. unit effort]]),0,(CatTemplate[[#This Row],[St. unit effort]] * CatTemplate[[#This Row],[Year5]]))</f>
        <v>0</v>
      </c>
      <c r="CM238" s="29">
        <f>IF(ISBLANK(CatTemplate[[#This Row],[St. unit effort]]),0,(CatTemplate[[#This Row],[St. unit effort]] * CatTemplate[[#This Row],[Year6]]))</f>
        <v>0</v>
      </c>
      <c r="CN238" s="29">
        <f>IF(ISBLANK(CatTemplate[[#This Row],[St. unit effort]]),0,(CatTemplate[[#This Row],[St. unit effort]] * CatTemplate[[#This Row],[Year7]]))</f>
        <v>0</v>
      </c>
      <c r="CO238" s="29">
        <f>IF(ISBLANK(CatTemplate[[#This Row],[St. unit effort]]),0,(CatTemplate[[#This Row],[St. unit effort]] * CatTemplate[[#This Row],[Year8]]))</f>
        <v>0</v>
      </c>
      <c r="CP238" s="29">
        <f>IF(ISBLANK(CatTemplate[[#This Row],[St. unit effort]]),0,(CatTemplate[[#This Row],[St. unit effort]] * CatTemplate[[#This Row],[Year9]]))</f>
        <v>0</v>
      </c>
      <c r="CQ238" s="29">
        <f>IF(ISBLANK(CatTemplate[[#This Row],[St. unit effort]]),0,(CatTemplate[[#This Row],[St. unit effort]] * CatTemplate[[#This Row],[Year10]]))</f>
        <v>0</v>
      </c>
      <c r="CR238" s="29">
        <f>IF(ISBLANK(CatTemplate[[#This Row],[St. unit effort]]),0,(CatTemplate[[#This Row],[St. unit effort]] * CatTemplate[[#This Row],[Year11]]))</f>
        <v>0</v>
      </c>
      <c r="CS238" s="29">
        <f>IF(ISBLANK(CatTemplate[[#This Row],[St. unit effort]]),0,(CatTemplate[[#This Row],[St. unit effort]] * CatTemplate[[#This Row],[Year12]]))</f>
        <v>0</v>
      </c>
      <c r="CT238" s="29">
        <f>IF(ISBLANK(CatTemplate[[#This Row],[St. unit effort]]),0,(CatTemplate[[#This Row],[St. unit effort]] * CatTemplate[[#This Row],[Year13]]))</f>
        <v>0</v>
      </c>
      <c r="CU238" s="29">
        <f>IF(ISBLANK(CatTemplate[[#This Row],[St. unit effort]]),0,(CatTemplate[[#This Row],[St. unit effort]] * CatTemplate[[#This Row],[Year14]]))</f>
        <v>0</v>
      </c>
      <c r="CV238" s="29">
        <f>IF(ISBLANK(CatTemplate[[#This Row],[St. unit effort]]),0,(CatTemplate[[#This Row],[St. unit effort]] * CatTemplate[[#This Row],[Year15]]))</f>
        <v>0</v>
      </c>
      <c r="CW238" s="29">
        <f>IF(ISBLANK(CatTemplate[[#This Row],[St. unit effort]]),0,(CatTemplate[[#This Row],[St. unit effort]] * CatTemplate[[#This Row],[Year16]]))</f>
        <v>0</v>
      </c>
      <c r="CX238" s="29">
        <f>IF(ISBLANK(CatTemplate[[#This Row],[St. unit effort]]),0,(CatTemplate[[#This Row],[St. unit effort]] * CatTemplate[[#This Row],[Year17]]))</f>
        <v>0</v>
      </c>
      <c r="CY238" s="29">
        <f>IF(ISBLANK(CatTemplate[[#This Row],[St. unit effort]]),0,(CatTemplate[[#This Row],[St. unit effort]] * CatTemplate[[#This Row],[Year18]]))</f>
        <v>0</v>
      </c>
      <c r="CZ238" s="29">
        <f>IF(ISBLANK(CatTemplate[[#This Row],[St. unit effort]]),0,(CatTemplate[[#This Row],[St. unit effort]] * CatTemplate[[#This Row],[Year19]]))</f>
        <v>0</v>
      </c>
      <c r="DA238" s="29">
        <f>IF(ISBLANK(CatTemplate[[#This Row],[St. unit effort]]),0,(CatTemplate[[#This Row],[St. unit effort]] * CatTemplate[[#This Row],[Year20]]))</f>
        <v>0</v>
      </c>
      <c r="DB238" s="57">
        <f>IF(ISBLANK(CatTemplate[[#This Row],[St. unit effort]]),0,(CatTemplate[[#This Row],[St. unit effort]] * CatTemplate[[#This Row],[Year1]])*8/ParRatePM)</f>
        <v>0</v>
      </c>
      <c r="DC238" s="57">
        <f>IF(ISBLANK(CatTemplate[[#This Row],[St. unit effort]]),0,(CatTemplate[[#This Row],[St. unit effort]] * CatTemplate[[#This Row],[Year2]])*8/ParRatePM)</f>
        <v>0</v>
      </c>
      <c r="DD238" s="57">
        <f>IF(ISBLANK(CatTemplate[[#This Row],[St. unit effort]]),0,(CatTemplate[[#This Row],[St. unit effort]] * CatTemplate[[#This Row],[Year3]])*8/ParRatePM)</f>
        <v>0</v>
      </c>
      <c r="DE238" s="57">
        <f>IF(ISBLANK(CatTemplate[[#This Row],[St. unit effort]]),0,(CatTemplate[[#This Row],[St. unit effort]] * CatTemplate[[#This Row],[Year4]])*8/ParRatePM)</f>
        <v>0</v>
      </c>
      <c r="DF238" s="57">
        <f>IF(ISBLANK(CatTemplate[[#This Row],[St. unit effort]]),0,(CatTemplate[[#This Row],[St. unit effort]] * CatTemplate[[#This Row],[Year5]])*8/ParRatePM)</f>
        <v>0</v>
      </c>
      <c r="DG238" s="57">
        <f>IF(ISBLANK(CatTemplate[[#This Row],[St. unit effort]]),0,(CatTemplate[[#This Row],[St. unit effort]] * CatTemplate[[#This Row],[Year6]])*8/ParRatePM)</f>
        <v>0</v>
      </c>
      <c r="DH238" s="57">
        <f>IF(ISBLANK(CatTemplate[[#This Row],[St. unit effort]]),0,(CatTemplate[[#This Row],[St. unit effort]] * CatTemplate[[#This Row],[Year7]])*8/ParRatePM)</f>
        <v>0</v>
      </c>
      <c r="DI238" s="57">
        <f>IF(ISBLANK(CatTemplate[[#This Row],[St. unit effort]]),0,(CatTemplate[[#This Row],[St. unit effort]] * CatTemplate[[#This Row],[Year8]])*8/ParRatePM)</f>
        <v>0</v>
      </c>
      <c r="DJ238" s="57">
        <f>IF(ISBLANK(CatTemplate[[#This Row],[St. unit effort]]),0,(CatTemplate[[#This Row],[St. unit effort]] * CatTemplate[[#This Row],[Year9]])*8/ParRatePM)</f>
        <v>0</v>
      </c>
      <c r="DK238" s="57">
        <f>IF(ISBLANK(CatTemplate[[#This Row],[St. unit effort]]),0,(CatTemplate[[#This Row],[St. unit effort]] * CatTemplate[[#This Row],[Year10]])*8/ParRatePM)</f>
        <v>0</v>
      </c>
      <c r="DL238" s="57">
        <f>IF(ISBLANK(CatTemplate[[#This Row],[St. unit effort]]),0,(CatTemplate[[#This Row],[St. unit effort]] * CatTemplate[[#This Row],[Year11]])*8/ParRatePM)</f>
        <v>0</v>
      </c>
      <c r="DM238" s="57">
        <f>IF(ISBLANK(CatTemplate[[#This Row],[St. unit effort]]),0,(CatTemplate[[#This Row],[St. unit effort]] * CatTemplate[[#This Row],[Year12]])*8/ParRatePM)</f>
        <v>0</v>
      </c>
      <c r="DN238" s="57">
        <f>IF(ISBLANK(CatTemplate[[#This Row],[St. unit effort]]),0,(CatTemplate[[#This Row],[St. unit effort]] * CatTemplate[[#This Row],[Year13]])*8/ParRatePM)</f>
        <v>0</v>
      </c>
      <c r="DO238" s="57">
        <f>IF(ISBLANK(CatTemplate[[#This Row],[St. unit effort]]),0,(CatTemplate[[#This Row],[St. unit effort]] * CatTemplate[[#This Row],[Year14]])*8/ParRatePM)</f>
        <v>0</v>
      </c>
      <c r="DP238" s="57">
        <f>IF(ISBLANK(CatTemplate[[#This Row],[St. unit effort]]),0,(CatTemplate[[#This Row],[St. unit effort]] * CatTemplate[[#This Row],[Year15]])*8/ParRatePM)</f>
        <v>0</v>
      </c>
      <c r="DQ238" s="57">
        <f>IF(ISBLANK(CatTemplate[[#This Row],[St. unit effort]]),0,(CatTemplate[[#This Row],[St. unit effort]] * CatTemplate[[#This Row],[Year16]])*8/ParRatePM)</f>
        <v>0</v>
      </c>
      <c r="DR238" s="57">
        <f>IF(ISBLANK(CatTemplate[[#This Row],[St. unit effort]]),0,(CatTemplate[[#This Row],[St. unit effort]] * CatTemplate[[#This Row],[Year17]])*8/ParRatePM)</f>
        <v>0</v>
      </c>
      <c r="DS238" s="57">
        <f>IF(ISBLANK(CatTemplate[[#This Row],[St. unit effort]]),0,(CatTemplate[[#This Row],[St. unit effort]] * CatTemplate[[#This Row],[Year18]])*8/ParRatePM)</f>
        <v>0</v>
      </c>
      <c r="DT238" s="57">
        <f>IF(ISBLANK(CatTemplate[[#This Row],[St. unit effort]]),0,(CatTemplate[[#This Row],[St. unit effort]] * CatTemplate[[#This Row],[Year19]])*8/ParRatePM)</f>
        <v>0</v>
      </c>
      <c r="DU238" s="57">
        <f>IF(ISBLANK(CatTemplate[[#This Row],[St. unit effort]]),0,(CatTemplate[[#This Row],[St. unit effort]] * CatTemplate[[#This Row],[Year20]])*8/ParRatePM)</f>
        <v>0</v>
      </c>
      <c r="DV238" s="54">
        <f>SUM(CatTemplate[[#This Row],[PM1]:[PM20]])</f>
        <v>0</v>
      </c>
      <c r="DW238" s="56">
        <f t="shared" si="83"/>
        <v>0</v>
      </c>
      <c r="DX238" s="56">
        <f t="shared" si="83"/>
        <v>0</v>
      </c>
      <c r="DY238" s="56">
        <f t="shared" si="83"/>
        <v>0</v>
      </c>
      <c r="DZ238" s="56">
        <f t="shared" si="83"/>
        <v>0</v>
      </c>
      <c r="EA238" s="56">
        <f t="shared" si="83"/>
        <v>0</v>
      </c>
      <c r="EB238" s="56">
        <f t="shared" si="83"/>
        <v>0</v>
      </c>
      <c r="EC238" s="56">
        <f t="shared" si="83"/>
        <v>0</v>
      </c>
      <c r="ED238" s="56">
        <f t="shared" si="83"/>
        <v>0</v>
      </c>
      <c r="EE238" s="56">
        <f t="shared" si="83"/>
        <v>0</v>
      </c>
      <c r="EF238" s="56">
        <f t="shared" si="83"/>
        <v>0</v>
      </c>
      <c r="EG238" s="56">
        <f t="shared" si="83"/>
        <v>0</v>
      </c>
      <c r="EH238" s="56">
        <f t="shared" si="83"/>
        <v>0</v>
      </c>
      <c r="EI238" s="56">
        <f t="shared" si="83"/>
        <v>0</v>
      </c>
      <c r="EJ238" s="56">
        <f t="shared" si="83"/>
        <v>0</v>
      </c>
      <c r="EK238" s="56">
        <f t="shared" si="83"/>
        <v>0</v>
      </c>
      <c r="EL238" s="56">
        <f t="shared" si="83"/>
        <v>0</v>
      </c>
      <c r="EM238" s="56">
        <f t="shared" si="81"/>
        <v>0</v>
      </c>
      <c r="EN238" s="56">
        <f t="shared" si="81"/>
        <v>0</v>
      </c>
      <c r="EO238" s="56">
        <f t="shared" si="81"/>
        <v>0</v>
      </c>
      <c r="EP238" s="56">
        <f t="shared" si="81"/>
        <v>0</v>
      </c>
      <c r="EQ238" s="30">
        <f>CatTemplate[[#This Row],[Eq. unit cost]] * CatTemplate[[#This Row],[Eq. quantity]]</f>
        <v>0</v>
      </c>
      <c r="ER238" s="30">
        <f>CatTemplate[[#This Row],[Cons. unit cost]] *CatTemplate[[#This Row],[Cons. quantity]]</f>
        <v>0</v>
      </c>
      <c r="ES238" s="30">
        <f>CatTemplate[[#This Row],[Oth. unit cost]] *CatTemplate[[#This Row],[Oth. quantity]]</f>
        <v>0</v>
      </c>
      <c r="ET238" s="55">
        <f>SUM(CatTemplate[[#This Row],[CO1]:[CO20]])</f>
        <v>0</v>
      </c>
      <c r="EU238" s="56">
        <f t="shared" si="84"/>
        <v>0</v>
      </c>
      <c r="EV238" s="56">
        <f t="shared" si="84"/>
        <v>0</v>
      </c>
      <c r="EW238" s="56">
        <f t="shared" si="84"/>
        <v>0</v>
      </c>
      <c r="EX238" s="56">
        <f t="shared" si="84"/>
        <v>0</v>
      </c>
      <c r="EY238" s="56">
        <f t="shared" si="84"/>
        <v>0</v>
      </c>
      <c r="EZ238" s="56">
        <f t="shared" si="84"/>
        <v>0</v>
      </c>
      <c r="FA238" s="56">
        <f t="shared" si="84"/>
        <v>0</v>
      </c>
      <c r="FB238" s="56">
        <f t="shared" si="84"/>
        <v>0</v>
      </c>
      <c r="FC238" s="56">
        <f t="shared" si="84"/>
        <v>0</v>
      </c>
      <c r="FD238" s="56">
        <f t="shared" si="84"/>
        <v>0</v>
      </c>
      <c r="FE238" s="56">
        <f t="shared" si="84"/>
        <v>0</v>
      </c>
      <c r="FF238" s="56">
        <f t="shared" si="84"/>
        <v>0</v>
      </c>
      <c r="FG238" s="56">
        <f t="shared" si="84"/>
        <v>0</v>
      </c>
      <c r="FH238" s="56">
        <f t="shared" si="84"/>
        <v>0</v>
      </c>
      <c r="FI238" s="56">
        <f t="shared" si="84"/>
        <v>0</v>
      </c>
      <c r="FJ238" s="56">
        <f t="shared" si="84"/>
        <v>0</v>
      </c>
      <c r="FK238" s="56">
        <f t="shared" si="82"/>
        <v>0</v>
      </c>
      <c r="FL238" s="56">
        <f t="shared" si="82"/>
        <v>0</v>
      </c>
      <c r="FM238" s="56">
        <f t="shared" si="82"/>
        <v>0</v>
      </c>
      <c r="FN238" s="56">
        <f t="shared" si="82"/>
        <v>0</v>
      </c>
      <c r="FO238" s="58">
        <f>SUM(CatTemplate[[#This Row],[CS1]:[CS20]])</f>
        <v>0</v>
      </c>
      <c r="FP238" s="59">
        <f>CatTemplate[[#This Row],[Total Oth. cost]]+CatTemplate[[#This Row],[Total St. Cost]]</f>
        <v>0</v>
      </c>
      <c r="FQ238" s="33" t="e">
        <f t="shared" si="71"/>
        <v>#VALUE!</v>
      </c>
      <c r="FR238" s="33" t="e">
        <f t="shared" si="72"/>
        <v>#VALUE!</v>
      </c>
      <c r="FS238" s="30" t="e">
        <f>(CatTemplate[[#This Row],[CO1]] + CatTemplate[[#This Row],[CS1]]) * (1 + getRateOHFinal) * getRateMarkupFinal</f>
        <v>#VALUE!</v>
      </c>
      <c r="FT238" s="30" t="e">
        <f>(CatTemplate[[#This Row],[CO2]] + CatTemplate[[#This Row],[CS2]]) * (1 + getRateOHFinal) * getRateMarkupFinal</f>
        <v>#VALUE!</v>
      </c>
      <c r="FU238" s="30" t="e">
        <f>(CatTemplate[[#This Row],[CO3]] + CatTemplate[[#This Row],[CS3]]) * (1 + getRateOHFinal) * getRateMarkupFinal</f>
        <v>#VALUE!</v>
      </c>
      <c r="FV238" s="30" t="e">
        <f>(CatTemplate[[#This Row],[CO4]] + CatTemplate[[#This Row],[CS4]]) * (1 + getRateOHFinal) * getRateMarkupFinal</f>
        <v>#VALUE!</v>
      </c>
      <c r="FW238" s="30" t="e">
        <f>(CatTemplate[[#This Row],[CO5]] + CatTemplate[[#This Row],[CS5]]) * (1 + getRateOHFinal) * getRateMarkupFinal</f>
        <v>#VALUE!</v>
      </c>
      <c r="FX238" s="30" t="e">
        <f>(CatTemplate[[#This Row],[CO6]] + CatTemplate[[#This Row],[CS6]]) * (1 + getRateOHFinal) * getRateMarkupFinal</f>
        <v>#VALUE!</v>
      </c>
      <c r="FY238" s="30" t="e">
        <f>(CatTemplate[[#This Row],[CO7]] + CatTemplate[[#This Row],[CS7]]) * (1 + getRateOHFinal) * getRateMarkupFinal</f>
        <v>#VALUE!</v>
      </c>
      <c r="FZ238" s="30" t="e">
        <f>(CatTemplate[[#This Row],[CO8]] + CatTemplate[[#This Row],[CS8]]) * (1 + getRateOHFinal) * getRateMarkupFinal</f>
        <v>#VALUE!</v>
      </c>
      <c r="GA238" s="30" t="e">
        <f>(CatTemplate[[#This Row],[CO9]] + CatTemplate[[#This Row],[CS9]]) * (1 + getRateOHFinal) * getRateMarkupFinal</f>
        <v>#VALUE!</v>
      </c>
      <c r="GB238" s="30" t="e">
        <f>(CatTemplate[[#This Row],[CO10]] + CatTemplate[[#This Row],[CS10]]) * (1 + getRateOHFinal) * getRateMarkupFinal</f>
        <v>#VALUE!</v>
      </c>
      <c r="GC238" s="30" t="e">
        <f>(CatTemplate[[#This Row],[CO11]] + CatTemplate[[#This Row],[CS11]]) * (1 + getRateOHFinal) * getRateMarkupFinal</f>
        <v>#VALUE!</v>
      </c>
      <c r="GD238" s="30" t="e">
        <f>(CatTemplate[[#This Row],[CO12]] + CatTemplate[[#This Row],[CS12]]) * (1 + getRateOHFinal) * getRateMarkupFinal</f>
        <v>#VALUE!</v>
      </c>
      <c r="GE238" s="30" t="e">
        <f>(CatTemplate[[#This Row],[CO13]] + CatTemplate[[#This Row],[CS13]]) * (1 + getRateOHFinal) * getRateMarkupFinal</f>
        <v>#VALUE!</v>
      </c>
      <c r="GF238" s="30" t="e">
        <f>(CatTemplate[[#This Row],[CO14]] + CatTemplate[[#This Row],[CS14]]) * (1 + getRateOHFinal) * getRateMarkupFinal</f>
        <v>#VALUE!</v>
      </c>
      <c r="GG238" s="30" t="e">
        <f>(CatTemplate[[#This Row],[CO15]] + CatTemplate[[#This Row],[CS15]]) * (1 + getRateOHFinal) * getRateMarkupFinal</f>
        <v>#VALUE!</v>
      </c>
      <c r="GH238" s="30" t="e">
        <f>(CatTemplate[[#This Row],[CO16]] + CatTemplate[[#This Row],[CS16]]) * (1 + getRateOHFinal) * getRateMarkupFinal</f>
        <v>#VALUE!</v>
      </c>
      <c r="GI238" s="30" t="e">
        <f>(CatTemplate[[#This Row],[CO17]] + CatTemplate[[#This Row],[CS17]]) * (1 + getRateOHFinal) * getRateMarkupFinal</f>
        <v>#VALUE!</v>
      </c>
      <c r="GJ238" s="30" t="e">
        <f>(CatTemplate[[#This Row],[CO18]] + CatTemplate[[#This Row],[CS18]]) * (1 + getRateOHFinal) * getRateMarkupFinal</f>
        <v>#VALUE!</v>
      </c>
      <c r="GK238" s="30" t="e">
        <f>(CatTemplate[[#This Row],[CO19]] + CatTemplate[[#This Row],[CS19]]) * (1 + getRateOHFinal) * getRateMarkupFinal</f>
        <v>#VALUE!</v>
      </c>
      <c r="GL238" s="30" t="e">
        <f>(CatTemplate[[#This Row],[CO20]] + CatTemplate[[#This Row],[CS20]]) * (1 + getRateOHFinal) * getRateMarkupFinal</f>
        <v>#VALUE!</v>
      </c>
      <c r="GM238" s="30" t="e">
        <f t="shared" si="73"/>
        <v>#VALUE!</v>
      </c>
      <c r="GN238" s="30" t="e">
        <f t="shared" si="74"/>
        <v>#VALUE!</v>
      </c>
      <c r="GO238" s="30" t="e">
        <f t="shared" si="75"/>
        <v>#VALUE!</v>
      </c>
      <c r="GP238" s="30" t="e">
        <f t="shared" si="76"/>
        <v>#VALUE!</v>
      </c>
      <c r="GQ238" s="30" t="e">
        <f>(CatTemplate[[#This Row],[CO1]]+CatTemplate[[#This Row],[CS1]]) * (1+ getRateOHFinal) * (1 + getRateMarkupFinal)</f>
        <v>#VALUE!</v>
      </c>
      <c r="GR238" s="30" t="e">
        <f>(CatTemplate[[#This Row],[CO2]]+CatTemplate[[#This Row],[CS2]]) * (1+ getRateOHFinal) * (1 + getRateMarkupFinal)</f>
        <v>#VALUE!</v>
      </c>
      <c r="GS238" s="30" t="e">
        <f>(CatTemplate[[#This Row],[CO3]]+CatTemplate[[#This Row],[CS3]]) * (1+ getRateOHFinal) * (1 + getRateMarkupFinal)</f>
        <v>#VALUE!</v>
      </c>
      <c r="GT238" s="30" t="e">
        <f>(CatTemplate[[#This Row],[CO4]]+CatTemplate[[#This Row],[CS4]]) * (1+ getRateOHFinal) * (1 + getRateMarkupFinal)</f>
        <v>#VALUE!</v>
      </c>
      <c r="GU238" s="30" t="e">
        <f>(CatTemplate[[#This Row],[CO5]]+CatTemplate[[#This Row],[CS5]]) * (1+ getRateOHFinal) * (1 + getRateMarkupFinal)</f>
        <v>#VALUE!</v>
      </c>
      <c r="GV238" s="30" t="e">
        <f>(CatTemplate[[#This Row],[CO6]]+CatTemplate[[#This Row],[CS6]]) * (1+ getRateOHFinal) * (1 + getRateMarkupFinal)</f>
        <v>#VALUE!</v>
      </c>
      <c r="GW238" s="30" t="e">
        <f>(CatTemplate[[#This Row],[CO7]]+CatTemplate[[#This Row],[CS7]]) * (1+ getRateOHFinal) * (1 + getRateMarkupFinal)</f>
        <v>#VALUE!</v>
      </c>
      <c r="GX238" s="30" t="e">
        <f>(CatTemplate[[#This Row],[CO8]]+CatTemplate[[#This Row],[CS8]]) * (1+ getRateOHFinal) * (1 + getRateMarkupFinal)</f>
        <v>#VALUE!</v>
      </c>
      <c r="GY238" s="30" t="e">
        <f>(CatTemplate[[#This Row],[CO9]]+CatTemplate[[#This Row],[CS9]]) * (1+ getRateOHFinal) * (1 + getRateMarkupFinal)</f>
        <v>#VALUE!</v>
      </c>
      <c r="GZ238" s="30" t="e">
        <f>(CatTemplate[[#This Row],[CO10]]+CatTemplate[[#This Row],[CS10]]) * (1+ getRateOHFinal) * (1 + getRateMarkupFinal)</f>
        <v>#VALUE!</v>
      </c>
      <c r="HA238" s="30" t="e">
        <f>(CatTemplate[[#This Row],[CO11]]+CatTemplate[[#This Row],[CS11]]) * (1+ getRateOHFinal) * (1 + getRateMarkupFinal)</f>
        <v>#VALUE!</v>
      </c>
      <c r="HB238" s="30" t="e">
        <f>(CatTemplate[[#This Row],[CO12]]+CatTemplate[[#This Row],[CS12]]) * (1+ getRateOHFinal) * (1 + getRateMarkupFinal)</f>
        <v>#VALUE!</v>
      </c>
      <c r="HC238" s="30" t="e">
        <f>(CatTemplate[[#This Row],[CO13]]+CatTemplate[[#This Row],[CS13]]) * (1+ getRateOHFinal) * (1 + getRateMarkupFinal)</f>
        <v>#VALUE!</v>
      </c>
      <c r="HD238" s="30" t="e">
        <f>(CatTemplate[[#This Row],[CO14]]+CatTemplate[[#This Row],[CS14]]) * (1+ getRateOHFinal) * (1 + getRateMarkupFinal)</f>
        <v>#VALUE!</v>
      </c>
      <c r="HE238" s="30" t="e">
        <f>(CatTemplate[[#This Row],[CO15]]+CatTemplate[[#This Row],[CS15]]) * (1+ getRateOHFinal) * (1 + getRateMarkupFinal)</f>
        <v>#VALUE!</v>
      </c>
      <c r="HF238" s="30" t="e">
        <f>(CatTemplate[[#This Row],[CO16]]+CatTemplate[[#This Row],[CS16]]) * (1+ getRateOHFinal) * (1 + getRateMarkupFinal)</f>
        <v>#VALUE!</v>
      </c>
      <c r="HG238" s="30" t="e">
        <f>(CatTemplate[[#This Row],[CO17]]+CatTemplate[[#This Row],[CS17]]) * (1+ getRateOHFinal) * (1 + getRateMarkupFinal)</f>
        <v>#VALUE!</v>
      </c>
      <c r="HH238" s="30" t="e">
        <f>(CatTemplate[[#This Row],[CO18]]+CatTemplate[[#This Row],[CS18]]) * (1+ getRateOHFinal) * (1 + getRateMarkupFinal)</f>
        <v>#VALUE!</v>
      </c>
      <c r="HI238" s="30" t="e">
        <f>(CatTemplate[[#This Row],[CO19]]+CatTemplate[[#This Row],[CS19]]) * (1+ getRateOHFinal) * (1 + getRateMarkupFinal)</f>
        <v>#VALUE!</v>
      </c>
      <c r="HJ238" s="30" t="e">
        <f>(CatTemplate[[#This Row],[CO20]]+CatTemplate[[#This Row],[CS20]]) * (1+ getRateOHFinal) * (1 + getRateMarkupFinal)</f>
        <v>#VALUE!</v>
      </c>
      <c r="HK238" s="39" t="e">
        <f>CatTemplate[[#This Row],[Total cost]]+CatTemplate[[#This Row],[OH Amount]]+CatTemplate[[#This Row],[Markup]]</f>
        <v>#VALUE!</v>
      </c>
      <c r="HL238" s="63">
        <f>IF(CatTemplate[[#This Row],[Units]]="Days",CatTemplate[[#This Row],[Project quantity]]*CatTemplate[[#This Row],[St. unit effort]],CatTemplate[[#This Row],[Project quantity]])</f>
        <v>0</v>
      </c>
      <c r="HM238" s="287">
        <f>IFERROR(CatTemplate[[#This Row],[Total Price]]/(CatTemplate[[#This Row],[Final Quantity]]),0)</f>
        <v>0</v>
      </c>
      <c r="HN238" s="261"/>
    </row>
    <row r="239" spans="2:222" ht="25.5" x14ac:dyDescent="0.2">
      <c r="B239" s="9" t="s">
        <v>84</v>
      </c>
      <c r="C239" s="23">
        <v>6</v>
      </c>
      <c r="D239" s="10" t="s">
        <v>179</v>
      </c>
      <c r="E239" s="25">
        <v>1</v>
      </c>
      <c r="F239" s="19" t="s">
        <v>103</v>
      </c>
      <c r="G239" s="27">
        <v>28</v>
      </c>
      <c r="H239" s="19" t="s">
        <v>514</v>
      </c>
      <c r="I239" s="19"/>
      <c r="J239" s="16" t="s">
        <v>254</v>
      </c>
      <c r="K239" s="16"/>
      <c r="L239" s="16" t="s">
        <v>489</v>
      </c>
      <c r="M239" s="16" t="s">
        <v>207</v>
      </c>
      <c r="N239" s="16" t="s">
        <v>858</v>
      </c>
      <c r="O239" s="320"/>
      <c r="P239" s="71"/>
      <c r="Q239" s="108"/>
      <c r="R239" s="73"/>
      <c r="S239" s="97"/>
      <c r="T239" s="100">
        <f>getEqUnitCost</f>
        <v>0</v>
      </c>
      <c r="U239" s="73">
        <f>getEqUnitEffort</f>
        <v>0</v>
      </c>
      <c r="V239" s="101">
        <f>getEqQuantity</f>
        <v>0</v>
      </c>
      <c r="W239" s="320"/>
      <c r="X239" s="100">
        <f>getConsUnitCost</f>
        <v>0</v>
      </c>
      <c r="Y239" s="73">
        <f>getConsUnitEffort</f>
        <v>0</v>
      </c>
      <c r="Z239" s="14">
        <f>getConsQuantity</f>
        <v>0</v>
      </c>
      <c r="AA239" s="320"/>
      <c r="AB239" s="72"/>
      <c r="AC239" s="112"/>
      <c r="AD239" s="14">
        <f>getOthQuantity</f>
        <v>0</v>
      </c>
      <c r="AE239" s="320"/>
      <c r="AF239" s="28" t="str">
        <f>IF(ISBLANK(CatTemplate[[#This Row],[Resource type]]),"",CatTemplate[[#This Row],[Resource type]])</f>
        <v>BioRef Operator</v>
      </c>
      <c r="AG239" s="242">
        <f>getStaffUnitCost</f>
        <v>402.98497611162429</v>
      </c>
      <c r="AH239" s="113">
        <f>getStaffUnitEffort</f>
        <v>0</v>
      </c>
      <c r="AI239" s="40">
        <f>getStaffQuantity</f>
        <v>0</v>
      </c>
      <c r="AJ239" s="41">
        <f>CatTemplate[[#This Row],[St. quantity]]*8/ParRatePM</f>
        <v>0</v>
      </c>
      <c r="AK239" s="320"/>
      <c r="AL239" s="53" t="str">
        <f>CatTemplate[[#This Row],[Item type]]</f>
        <v>Samples</v>
      </c>
      <c r="AM239" s="12">
        <f>SUM(CatTemplate[[#This Row],[Year1]:[Year20]])</f>
        <v>0</v>
      </c>
      <c r="AN239" s="52"/>
      <c r="AO239" s="52"/>
      <c r="AP239" s="52"/>
      <c r="AQ239" s="8"/>
      <c r="AR239" s="8"/>
      <c r="AS239" s="8"/>
      <c r="AT239" s="8"/>
      <c r="AU239" s="8"/>
      <c r="AV239" s="8"/>
      <c r="AW239" s="8"/>
      <c r="AX239" s="8"/>
      <c r="AY239" s="8"/>
      <c r="AZ239" s="8"/>
      <c r="BA239" s="8"/>
      <c r="BB239" s="8"/>
      <c r="BC239" s="8"/>
      <c r="BD239" s="8"/>
      <c r="BE239" s="8"/>
      <c r="BF239" s="8"/>
      <c r="BG239" s="36"/>
      <c r="BH239" s="320"/>
      <c r="BI239" s="37" t="str">
        <f>getCostCategory</f>
        <v>06 Operating costs</v>
      </c>
      <c r="BJ239" s="37" t="str">
        <f>getSection</f>
        <v>06 Sample processing</v>
      </c>
      <c r="BK239" s="32" t="str">
        <f>getObject</f>
        <v>Sample processing</v>
      </c>
      <c r="BL239" s="30">
        <f>IFERROR(getUnitCost * IF(CatTemplate[[#This Row],[Cost Category Comp.]]="01 Staff costs", 1,1),0)</f>
        <v>402.98497611162429</v>
      </c>
      <c r="BM239" s="29">
        <f>IF(AND(ISBLANK(CatTemplate[[#This Row],[Eq. unit cost]]),ISBLANK(CatTemplate[[#This Row],[Cons. unit cost]]),ISBLANK(CatTemplate[[#This Row],[Oth. unit cost]])), 0, IF(getUnitEffort =0,1,getUnitEffort) * CatTemplate[[#This Row],[Year1]])</f>
        <v>0</v>
      </c>
      <c r="BN239" s="29">
        <f>IF(AND(ISBLANK(CatTemplate[[#This Row],[Eq. unit cost]]),ISBLANK(CatTemplate[[#This Row],[Cons. unit cost]]),ISBLANK(CatTemplate[[#This Row],[Oth. unit cost]])), 0, IF(getUnitEffort =0,1,getUnitEffort) * CatTemplate[[#This Row],[Year2]])</f>
        <v>0</v>
      </c>
      <c r="BO239" s="29">
        <f>IF(AND(ISBLANK(CatTemplate[[#This Row],[Eq. unit cost]]),ISBLANK(CatTemplate[[#This Row],[Cons. unit cost]]),ISBLANK(CatTemplate[[#This Row],[Oth. unit cost]])), 0, IF(getUnitEffort =0,1,getUnitEffort) * CatTemplate[[#This Row],[Year3]])</f>
        <v>0</v>
      </c>
      <c r="BP239" s="29">
        <f>IF(AND(ISBLANK(CatTemplate[[#This Row],[Eq. unit cost]]),ISBLANK(CatTemplate[[#This Row],[Cons. unit cost]]),ISBLANK(CatTemplate[[#This Row],[Oth. unit cost]])), 0, IF(getUnitEffort =0,1,getUnitEffort) * CatTemplate[[#This Row],[Year4]])</f>
        <v>0</v>
      </c>
      <c r="BQ239" s="29">
        <f>IF(AND(ISBLANK(CatTemplate[[#This Row],[Eq. unit cost]]),ISBLANK(CatTemplate[[#This Row],[Cons. unit cost]]),ISBLANK(CatTemplate[[#This Row],[Oth. unit cost]])), 0, IF(getUnitEffort =0,1,getUnitEffort) * CatTemplate[[#This Row],[Year5]])</f>
        <v>0</v>
      </c>
      <c r="BR239" s="29">
        <f>IF(AND(ISBLANK(CatTemplate[[#This Row],[Eq. unit cost]]),ISBLANK(CatTemplate[[#This Row],[Cons. unit cost]]),ISBLANK(CatTemplate[[#This Row],[Oth. unit cost]])), 0, IF(getUnitEffort =0,1,getUnitEffort) * CatTemplate[[#This Row],[Year6]])</f>
        <v>0</v>
      </c>
      <c r="BS239" s="29">
        <f>IF(AND(ISBLANK(CatTemplate[[#This Row],[Eq. unit cost]]),ISBLANK(CatTemplate[[#This Row],[Cons. unit cost]]),ISBLANK(CatTemplate[[#This Row],[Oth. unit cost]])), 0, IF(getUnitEffort =0,1,getUnitEffort) * CatTemplate[[#This Row],[Year7]])</f>
        <v>0</v>
      </c>
      <c r="BT239" s="29">
        <f>IF(AND(ISBLANK(CatTemplate[[#This Row],[Eq. unit cost]]),ISBLANK(CatTemplate[[#This Row],[Cons. unit cost]]),ISBLANK(CatTemplate[[#This Row],[Oth. unit cost]])), 0, IF(getUnitEffort =0,1,getUnitEffort) * CatTemplate[[#This Row],[Year8]])</f>
        <v>0</v>
      </c>
      <c r="BU239" s="29">
        <f>IF(AND(ISBLANK(CatTemplate[[#This Row],[Eq. unit cost]]),ISBLANK(CatTemplate[[#This Row],[Cons. unit cost]]),ISBLANK(CatTemplate[[#This Row],[Oth. unit cost]])), 0, IF(getUnitEffort =0,1,getUnitEffort) * CatTemplate[[#This Row],[Year9]])</f>
        <v>0</v>
      </c>
      <c r="BV239" s="29">
        <f>IF(AND(ISBLANK(CatTemplate[[#This Row],[Eq. unit cost]]),ISBLANK(CatTemplate[[#This Row],[Cons. unit cost]]),ISBLANK(CatTemplate[[#This Row],[Oth. unit cost]])), 0, IF(getUnitEffort =0,1,getUnitEffort) * CatTemplate[[#This Row],[Year10]])</f>
        <v>0</v>
      </c>
      <c r="BW239" s="29">
        <f>IF(AND(ISBLANK(CatTemplate[[#This Row],[Eq. unit cost]]),ISBLANK(CatTemplate[[#This Row],[Cons. unit cost]]),ISBLANK(CatTemplate[[#This Row],[Oth. unit cost]])), 0, IF(getUnitEffort =0,1,getUnitEffort) * CatTemplate[[#This Row],[Year11]])</f>
        <v>0</v>
      </c>
      <c r="BX239" s="29">
        <f>IF(AND(ISBLANK(CatTemplate[[#This Row],[Eq. unit cost]]),ISBLANK(CatTemplate[[#This Row],[Cons. unit cost]]),ISBLANK(CatTemplate[[#This Row],[Oth. unit cost]])), 0, IF(getUnitEffort =0,1,getUnitEffort) * CatTemplate[[#This Row],[Year12]])</f>
        <v>0</v>
      </c>
      <c r="BY239" s="29">
        <f>IF(AND(ISBLANK(CatTemplate[[#This Row],[Eq. unit cost]]),ISBLANK(CatTemplate[[#This Row],[Cons. unit cost]]),ISBLANK(CatTemplate[[#This Row],[Oth. unit cost]])), 0, IF(getUnitEffort =0,1,getUnitEffort) * CatTemplate[[#This Row],[Year13]])</f>
        <v>0</v>
      </c>
      <c r="BZ239" s="29">
        <f>IF(AND(ISBLANK(CatTemplate[[#This Row],[Eq. unit cost]]),ISBLANK(CatTemplate[[#This Row],[Cons. unit cost]]),ISBLANK(CatTemplate[[#This Row],[Oth. unit cost]])), 0, IF(getUnitEffort =0,1,getUnitEffort) * CatTemplate[[#This Row],[Year14]])</f>
        <v>0</v>
      </c>
      <c r="CA239" s="29">
        <f>IF(AND(ISBLANK(CatTemplate[[#This Row],[Eq. unit cost]]),ISBLANK(CatTemplate[[#This Row],[Cons. unit cost]]),ISBLANK(CatTemplate[[#This Row],[Oth. unit cost]])), 0, IF(getUnitEffort =0,1,getUnitEffort) * CatTemplate[[#This Row],[Year15]])</f>
        <v>0</v>
      </c>
      <c r="CB239" s="29">
        <f>IF(AND(ISBLANK(CatTemplate[[#This Row],[Eq. unit cost]]),ISBLANK(CatTemplate[[#This Row],[Cons. unit cost]]),ISBLANK(CatTemplate[[#This Row],[Oth. unit cost]])), 0, IF(getUnitEffort =0,1,getUnitEffort) * CatTemplate[[#This Row],[Year16]])</f>
        <v>0</v>
      </c>
      <c r="CC239" s="29">
        <f>IF(AND(ISBLANK(CatTemplate[[#This Row],[Eq. unit cost]]),ISBLANK(CatTemplate[[#This Row],[Cons. unit cost]]),ISBLANK(CatTemplate[[#This Row],[Oth. unit cost]])), 0, IF(getUnitEffort =0,1,getUnitEffort) * CatTemplate[[#This Row],[Year17]])</f>
        <v>0</v>
      </c>
      <c r="CD239" s="29">
        <f>IF(AND(ISBLANK(CatTemplate[[#This Row],[Eq. unit cost]]),ISBLANK(CatTemplate[[#This Row],[Cons. unit cost]]),ISBLANK(CatTemplate[[#This Row],[Oth. unit cost]])), 0, IF(getUnitEffort =0,1,getUnitEffort) * CatTemplate[[#This Row],[Year18]])</f>
        <v>0</v>
      </c>
      <c r="CE239" s="29">
        <f>IF(AND(ISBLANK(CatTemplate[[#This Row],[Eq. unit cost]]),ISBLANK(CatTemplate[[#This Row],[Cons. unit cost]]),ISBLANK(CatTemplate[[#This Row],[Oth. unit cost]])), 0, IF(getUnitEffort =0,1,getUnitEffort) * CatTemplate[[#This Row],[Year19]])</f>
        <v>0</v>
      </c>
      <c r="CF239" s="29">
        <f>IF(AND(ISBLANK(CatTemplate[[#This Row],[Eq. unit cost]]),ISBLANK(CatTemplate[[#This Row],[Cons. unit cost]]),ISBLANK(CatTemplate[[#This Row],[Oth. unit cost]])), 0, IF(getUnitEffort =0,1,getUnitEffort) * CatTemplate[[#This Row],[Year20]])</f>
        <v>0</v>
      </c>
      <c r="CG239" s="45">
        <f>SUM(CatTemplate[[#This Row],[Q1]:[Q20]])</f>
        <v>0</v>
      </c>
      <c r="CH239" s="29">
        <f>IF(ISBLANK(CatTemplate[[#This Row],[St. unit effort]]),0,(CatTemplate[[#This Row],[St. unit effort]] * CatTemplate[[#This Row],[Year1]]))</f>
        <v>0</v>
      </c>
      <c r="CI239" s="29">
        <f>IF(ISBLANK(CatTemplate[[#This Row],[St. unit effort]]),0,(CatTemplate[[#This Row],[St. unit effort]] * CatTemplate[[#This Row],[Year2]]))</f>
        <v>0</v>
      </c>
      <c r="CJ239" s="29">
        <f>IF(ISBLANK(CatTemplate[[#This Row],[St. unit effort]]),0,(CatTemplate[[#This Row],[St. unit effort]] * CatTemplate[[#This Row],[Year3]]))</f>
        <v>0</v>
      </c>
      <c r="CK239" s="29">
        <f>IF(ISBLANK(CatTemplate[[#This Row],[St. unit effort]]),0,(CatTemplate[[#This Row],[St. unit effort]] * CatTemplate[[#This Row],[Year4]]))</f>
        <v>0</v>
      </c>
      <c r="CL239" s="29">
        <f>IF(ISBLANK(CatTemplate[[#This Row],[St. unit effort]]),0,(CatTemplate[[#This Row],[St. unit effort]] * CatTemplate[[#This Row],[Year5]]))</f>
        <v>0</v>
      </c>
      <c r="CM239" s="29">
        <f>IF(ISBLANK(CatTemplate[[#This Row],[St. unit effort]]),0,(CatTemplate[[#This Row],[St. unit effort]] * CatTemplate[[#This Row],[Year6]]))</f>
        <v>0</v>
      </c>
      <c r="CN239" s="29">
        <f>IF(ISBLANK(CatTemplate[[#This Row],[St. unit effort]]),0,(CatTemplate[[#This Row],[St. unit effort]] * CatTemplate[[#This Row],[Year7]]))</f>
        <v>0</v>
      </c>
      <c r="CO239" s="29">
        <f>IF(ISBLANK(CatTemplate[[#This Row],[St. unit effort]]),0,(CatTemplate[[#This Row],[St. unit effort]] * CatTemplate[[#This Row],[Year8]]))</f>
        <v>0</v>
      </c>
      <c r="CP239" s="29">
        <f>IF(ISBLANK(CatTemplate[[#This Row],[St. unit effort]]),0,(CatTemplate[[#This Row],[St. unit effort]] * CatTemplate[[#This Row],[Year9]]))</f>
        <v>0</v>
      </c>
      <c r="CQ239" s="29">
        <f>IF(ISBLANK(CatTemplate[[#This Row],[St. unit effort]]),0,(CatTemplate[[#This Row],[St. unit effort]] * CatTemplate[[#This Row],[Year10]]))</f>
        <v>0</v>
      </c>
      <c r="CR239" s="29">
        <f>IF(ISBLANK(CatTemplate[[#This Row],[St. unit effort]]),0,(CatTemplate[[#This Row],[St. unit effort]] * CatTemplate[[#This Row],[Year11]]))</f>
        <v>0</v>
      </c>
      <c r="CS239" s="29">
        <f>IF(ISBLANK(CatTemplate[[#This Row],[St. unit effort]]),0,(CatTemplate[[#This Row],[St. unit effort]] * CatTemplate[[#This Row],[Year12]]))</f>
        <v>0</v>
      </c>
      <c r="CT239" s="29">
        <f>IF(ISBLANK(CatTemplate[[#This Row],[St. unit effort]]),0,(CatTemplate[[#This Row],[St. unit effort]] * CatTemplate[[#This Row],[Year13]]))</f>
        <v>0</v>
      </c>
      <c r="CU239" s="29">
        <f>IF(ISBLANK(CatTemplate[[#This Row],[St. unit effort]]),0,(CatTemplate[[#This Row],[St. unit effort]] * CatTemplate[[#This Row],[Year14]]))</f>
        <v>0</v>
      </c>
      <c r="CV239" s="29">
        <f>IF(ISBLANK(CatTemplate[[#This Row],[St. unit effort]]),0,(CatTemplate[[#This Row],[St. unit effort]] * CatTemplate[[#This Row],[Year15]]))</f>
        <v>0</v>
      </c>
      <c r="CW239" s="29">
        <f>IF(ISBLANK(CatTemplate[[#This Row],[St. unit effort]]),0,(CatTemplate[[#This Row],[St. unit effort]] * CatTemplate[[#This Row],[Year16]]))</f>
        <v>0</v>
      </c>
      <c r="CX239" s="29">
        <f>IF(ISBLANK(CatTemplate[[#This Row],[St. unit effort]]),0,(CatTemplate[[#This Row],[St. unit effort]] * CatTemplate[[#This Row],[Year17]]))</f>
        <v>0</v>
      </c>
      <c r="CY239" s="29">
        <f>IF(ISBLANK(CatTemplate[[#This Row],[St. unit effort]]),0,(CatTemplate[[#This Row],[St. unit effort]] * CatTemplate[[#This Row],[Year18]]))</f>
        <v>0</v>
      </c>
      <c r="CZ239" s="29">
        <f>IF(ISBLANK(CatTemplate[[#This Row],[St. unit effort]]),0,(CatTemplate[[#This Row],[St. unit effort]] * CatTemplate[[#This Row],[Year19]]))</f>
        <v>0</v>
      </c>
      <c r="DA239" s="29">
        <f>IF(ISBLANK(CatTemplate[[#This Row],[St. unit effort]]),0,(CatTemplate[[#This Row],[St. unit effort]] * CatTemplate[[#This Row],[Year20]]))</f>
        <v>0</v>
      </c>
      <c r="DB239" s="57">
        <f>IF(ISBLANK(CatTemplate[[#This Row],[St. unit effort]]),0,(CatTemplate[[#This Row],[St. unit effort]] * CatTemplate[[#This Row],[Year1]])*8/ParRatePM)</f>
        <v>0</v>
      </c>
      <c r="DC239" s="57">
        <f>IF(ISBLANK(CatTemplate[[#This Row],[St. unit effort]]),0,(CatTemplate[[#This Row],[St. unit effort]] * CatTemplate[[#This Row],[Year2]])*8/ParRatePM)</f>
        <v>0</v>
      </c>
      <c r="DD239" s="57">
        <f>IF(ISBLANK(CatTemplate[[#This Row],[St. unit effort]]),0,(CatTemplate[[#This Row],[St. unit effort]] * CatTemplate[[#This Row],[Year3]])*8/ParRatePM)</f>
        <v>0</v>
      </c>
      <c r="DE239" s="57">
        <f>IF(ISBLANK(CatTemplate[[#This Row],[St. unit effort]]),0,(CatTemplate[[#This Row],[St. unit effort]] * CatTemplate[[#This Row],[Year4]])*8/ParRatePM)</f>
        <v>0</v>
      </c>
      <c r="DF239" s="57">
        <f>IF(ISBLANK(CatTemplate[[#This Row],[St. unit effort]]),0,(CatTemplate[[#This Row],[St. unit effort]] * CatTemplate[[#This Row],[Year5]])*8/ParRatePM)</f>
        <v>0</v>
      </c>
      <c r="DG239" s="57">
        <f>IF(ISBLANK(CatTemplate[[#This Row],[St. unit effort]]),0,(CatTemplate[[#This Row],[St. unit effort]] * CatTemplate[[#This Row],[Year6]])*8/ParRatePM)</f>
        <v>0</v>
      </c>
      <c r="DH239" s="57">
        <f>IF(ISBLANK(CatTemplate[[#This Row],[St. unit effort]]),0,(CatTemplate[[#This Row],[St. unit effort]] * CatTemplate[[#This Row],[Year7]])*8/ParRatePM)</f>
        <v>0</v>
      </c>
      <c r="DI239" s="57">
        <f>IF(ISBLANK(CatTemplate[[#This Row],[St. unit effort]]),0,(CatTemplate[[#This Row],[St. unit effort]] * CatTemplate[[#This Row],[Year8]])*8/ParRatePM)</f>
        <v>0</v>
      </c>
      <c r="DJ239" s="57">
        <f>IF(ISBLANK(CatTemplate[[#This Row],[St. unit effort]]),0,(CatTemplate[[#This Row],[St. unit effort]] * CatTemplate[[#This Row],[Year9]])*8/ParRatePM)</f>
        <v>0</v>
      </c>
      <c r="DK239" s="57">
        <f>IF(ISBLANK(CatTemplate[[#This Row],[St. unit effort]]),0,(CatTemplate[[#This Row],[St. unit effort]] * CatTemplate[[#This Row],[Year10]])*8/ParRatePM)</f>
        <v>0</v>
      </c>
      <c r="DL239" s="57">
        <f>IF(ISBLANK(CatTemplate[[#This Row],[St. unit effort]]),0,(CatTemplate[[#This Row],[St. unit effort]] * CatTemplate[[#This Row],[Year11]])*8/ParRatePM)</f>
        <v>0</v>
      </c>
      <c r="DM239" s="57">
        <f>IF(ISBLANK(CatTemplate[[#This Row],[St. unit effort]]),0,(CatTemplate[[#This Row],[St. unit effort]] * CatTemplate[[#This Row],[Year12]])*8/ParRatePM)</f>
        <v>0</v>
      </c>
      <c r="DN239" s="57">
        <f>IF(ISBLANK(CatTemplate[[#This Row],[St. unit effort]]),0,(CatTemplate[[#This Row],[St. unit effort]] * CatTemplate[[#This Row],[Year13]])*8/ParRatePM)</f>
        <v>0</v>
      </c>
      <c r="DO239" s="57">
        <f>IF(ISBLANK(CatTemplate[[#This Row],[St. unit effort]]),0,(CatTemplate[[#This Row],[St. unit effort]] * CatTemplate[[#This Row],[Year14]])*8/ParRatePM)</f>
        <v>0</v>
      </c>
      <c r="DP239" s="57">
        <f>IF(ISBLANK(CatTemplate[[#This Row],[St. unit effort]]),0,(CatTemplate[[#This Row],[St. unit effort]] * CatTemplate[[#This Row],[Year15]])*8/ParRatePM)</f>
        <v>0</v>
      </c>
      <c r="DQ239" s="57">
        <f>IF(ISBLANK(CatTemplate[[#This Row],[St. unit effort]]),0,(CatTemplate[[#This Row],[St. unit effort]] * CatTemplate[[#This Row],[Year16]])*8/ParRatePM)</f>
        <v>0</v>
      </c>
      <c r="DR239" s="57">
        <f>IF(ISBLANK(CatTemplate[[#This Row],[St. unit effort]]),0,(CatTemplate[[#This Row],[St. unit effort]] * CatTemplate[[#This Row],[Year17]])*8/ParRatePM)</f>
        <v>0</v>
      </c>
      <c r="DS239" s="57">
        <f>IF(ISBLANK(CatTemplate[[#This Row],[St. unit effort]]),0,(CatTemplate[[#This Row],[St. unit effort]] * CatTemplate[[#This Row],[Year18]])*8/ParRatePM)</f>
        <v>0</v>
      </c>
      <c r="DT239" s="57">
        <f>IF(ISBLANK(CatTemplate[[#This Row],[St. unit effort]]),0,(CatTemplate[[#This Row],[St. unit effort]] * CatTemplate[[#This Row],[Year19]])*8/ParRatePM)</f>
        <v>0</v>
      </c>
      <c r="DU239" s="57">
        <f>IF(ISBLANK(CatTemplate[[#This Row],[St. unit effort]]),0,(CatTemplate[[#This Row],[St. unit effort]] * CatTemplate[[#This Row],[Year20]])*8/ParRatePM)</f>
        <v>0</v>
      </c>
      <c r="DV239" s="54">
        <f>SUM(CatTemplate[[#This Row],[PM1]:[PM20]])</f>
        <v>0</v>
      </c>
      <c r="DW239" s="56">
        <f t="shared" si="83"/>
        <v>0</v>
      </c>
      <c r="DX239" s="56">
        <f t="shared" si="83"/>
        <v>0</v>
      </c>
      <c r="DY239" s="56">
        <f t="shared" si="83"/>
        <v>0</v>
      </c>
      <c r="DZ239" s="56">
        <f t="shared" si="83"/>
        <v>0</v>
      </c>
      <c r="EA239" s="56">
        <f t="shared" si="83"/>
        <v>0</v>
      </c>
      <c r="EB239" s="56">
        <f t="shared" si="83"/>
        <v>0</v>
      </c>
      <c r="EC239" s="56">
        <f t="shared" si="83"/>
        <v>0</v>
      </c>
      <c r="ED239" s="56">
        <f t="shared" si="83"/>
        <v>0</v>
      </c>
      <c r="EE239" s="56">
        <f t="shared" si="83"/>
        <v>0</v>
      </c>
      <c r="EF239" s="56">
        <f t="shared" si="83"/>
        <v>0</v>
      </c>
      <c r="EG239" s="56">
        <f t="shared" si="83"/>
        <v>0</v>
      </c>
      <c r="EH239" s="56">
        <f t="shared" si="83"/>
        <v>0</v>
      </c>
      <c r="EI239" s="56">
        <f t="shared" si="83"/>
        <v>0</v>
      </c>
      <c r="EJ239" s="56">
        <f t="shared" si="83"/>
        <v>0</v>
      </c>
      <c r="EK239" s="56">
        <f t="shared" si="83"/>
        <v>0</v>
      </c>
      <c r="EL239" s="56">
        <f t="shared" si="83"/>
        <v>0</v>
      </c>
      <c r="EM239" s="56">
        <f t="shared" si="81"/>
        <v>0</v>
      </c>
      <c r="EN239" s="56">
        <f t="shared" si="81"/>
        <v>0</v>
      </c>
      <c r="EO239" s="56">
        <f t="shared" si="81"/>
        <v>0</v>
      </c>
      <c r="EP239" s="56">
        <f t="shared" si="81"/>
        <v>0</v>
      </c>
      <c r="EQ239" s="30">
        <f>CatTemplate[[#This Row],[Eq. unit cost]] * CatTemplate[[#This Row],[Eq. quantity]]</f>
        <v>0</v>
      </c>
      <c r="ER239" s="30">
        <f>CatTemplate[[#This Row],[Cons. unit cost]] *CatTemplate[[#This Row],[Cons. quantity]]</f>
        <v>0</v>
      </c>
      <c r="ES239" s="30">
        <f>CatTemplate[[#This Row],[Oth. unit cost]] *CatTemplate[[#This Row],[Oth. quantity]]</f>
        <v>0</v>
      </c>
      <c r="ET239" s="55">
        <f>SUM(CatTemplate[[#This Row],[CO1]:[CO20]])</f>
        <v>0</v>
      </c>
      <c r="EU239" s="56">
        <f t="shared" si="84"/>
        <v>0</v>
      </c>
      <c r="EV239" s="56">
        <f t="shared" si="84"/>
        <v>0</v>
      </c>
      <c r="EW239" s="56">
        <f t="shared" si="84"/>
        <v>0</v>
      </c>
      <c r="EX239" s="56">
        <f t="shared" si="84"/>
        <v>0</v>
      </c>
      <c r="EY239" s="56">
        <f t="shared" si="84"/>
        <v>0</v>
      </c>
      <c r="EZ239" s="56">
        <f t="shared" si="84"/>
        <v>0</v>
      </c>
      <c r="FA239" s="56">
        <f t="shared" si="84"/>
        <v>0</v>
      </c>
      <c r="FB239" s="56">
        <f t="shared" si="84"/>
        <v>0</v>
      </c>
      <c r="FC239" s="56">
        <f t="shared" si="84"/>
        <v>0</v>
      </c>
      <c r="FD239" s="56">
        <f t="shared" si="84"/>
        <v>0</v>
      </c>
      <c r="FE239" s="56">
        <f t="shared" si="84"/>
        <v>0</v>
      </c>
      <c r="FF239" s="56">
        <f t="shared" si="84"/>
        <v>0</v>
      </c>
      <c r="FG239" s="56">
        <f t="shared" si="84"/>
        <v>0</v>
      </c>
      <c r="FH239" s="56">
        <f t="shared" si="84"/>
        <v>0</v>
      </c>
      <c r="FI239" s="56">
        <f t="shared" si="84"/>
        <v>0</v>
      </c>
      <c r="FJ239" s="56">
        <f t="shared" si="84"/>
        <v>0</v>
      </c>
      <c r="FK239" s="56">
        <f t="shared" si="82"/>
        <v>0</v>
      </c>
      <c r="FL239" s="56">
        <f t="shared" si="82"/>
        <v>0</v>
      </c>
      <c r="FM239" s="56">
        <f t="shared" si="82"/>
        <v>0</v>
      </c>
      <c r="FN239" s="56">
        <f t="shared" si="82"/>
        <v>0</v>
      </c>
      <c r="FO239" s="58">
        <f>SUM(CatTemplate[[#This Row],[CS1]:[CS20]])</f>
        <v>0</v>
      </c>
      <c r="FP239" s="59">
        <f>CatTemplate[[#This Row],[Total Oth. cost]]+CatTemplate[[#This Row],[Total St. Cost]]</f>
        <v>0</v>
      </c>
      <c r="FQ239" s="33" t="e">
        <f t="shared" si="71"/>
        <v>#VALUE!</v>
      </c>
      <c r="FR239" s="33" t="e">
        <f t="shared" si="72"/>
        <v>#VALUE!</v>
      </c>
      <c r="FS239" s="30" t="e">
        <f>(CatTemplate[[#This Row],[CO1]] + CatTemplate[[#This Row],[CS1]]) * (1 + getRateOHFinal) * getRateMarkupFinal</f>
        <v>#VALUE!</v>
      </c>
      <c r="FT239" s="30" t="e">
        <f>(CatTemplate[[#This Row],[CO2]] + CatTemplate[[#This Row],[CS2]]) * (1 + getRateOHFinal) * getRateMarkupFinal</f>
        <v>#VALUE!</v>
      </c>
      <c r="FU239" s="30" t="e">
        <f>(CatTemplate[[#This Row],[CO3]] + CatTemplate[[#This Row],[CS3]]) * (1 + getRateOHFinal) * getRateMarkupFinal</f>
        <v>#VALUE!</v>
      </c>
      <c r="FV239" s="30" t="e">
        <f>(CatTemplate[[#This Row],[CO4]] + CatTemplate[[#This Row],[CS4]]) * (1 + getRateOHFinal) * getRateMarkupFinal</f>
        <v>#VALUE!</v>
      </c>
      <c r="FW239" s="30" t="e">
        <f>(CatTemplate[[#This Row],[CO5]] + CatTemplate[[#This Row],[CS5]]) * (1 + getRateOHFinal) * getRateMarkupFinal</f>
        <v>#VALUE!</v>
      </c>
      <c r="FX239" s="30" t="e">
        <f>(CatTemplate[[#This Row],[CO6]] + CatTemplate[[#This Row],[CS6]]) * (1 + getRateOHFinal) * getRateMarkupFinal</f>
        <v>#VALUE!</v>
      </c>
      <c r="FY239" s="30" t="e">
        <f>(CatTemplate[[#This Row],[CO7]] + CatTemplate[[#This Row],[CS7]]) * (1 + getRateOHFinal) * getRateMarkupFinal</f>
        <v>#VALUE!</v>
      </c>
      <c r="FZ239" s="30" t="e">
        <f>(CatTemplate[[#This Row],[CO8]] + CatTemplate[[#This Row],[CS8]]) * (1 + getRateOHFinal) * getRateMarkupFinal</f>
        <v>#VALUE!</v>
      </c>
      <c r="GA239" s="30" t="e">
        <f>(CatTemplate[[#This Row],[CO9]] + CatTemplate[[#This Row],[CS9]]) * (1 + getRateOHFinal) * getRateMarkupFinal</f>
        <v>#VALUE!</v>
      </c>
      <c r="GB239" s="30" t="e">
        <f>(CatTemplate[[#This Row],[CO10]] + CatTemplate[[#This Row],[CS10]]) * (1 + getRateOHFinal) * getRateMarkupFinal</f>
        <v>#VALUE!</v>
      </c>
      <c r="GC239" s="30" t="e">
        <f>(CatTemplate[[#This Row],[CO11]] + CatTemplate[[#This Row],[CS11]]) * (1 + getRateOHFinal) * getRateMarkupFinal</f>
        <v>#VALUE!</v>
      </c>
      <c r="GD239" s="30" t="e">
        <f>(CatTemplate[[#This Row],[CO12]] + CatTemplate[[#This Row],[CS12]]) * (1 + getRateOHFinal) * getRateMarkupFinal</f>
        <v>#VALUE!</v>
      </c>
      <c r="GE239" s="30" t="e">
        <f>(CatTemplate[[#This Row],[CO13]] + CatTemplate[[#This Row],[CS13]]) * (1 + getRateOHFinal) * getRateMarkupFinal</f>
        <v>#VALUE!</v>
      </c>
      <c r="GF239" s="30" t="e">
        <f>(CatTemplate[[#This Row],[CO14]] + CatTemplate[[#This Row],[CS14]]) * (1 + getRateOHFinal) * getRateMarkupFinal</f>
        <v>#VALUE!</v>
      </c>
      <c r="GG239" s="30" t="e">
        <f>(CatTemplate[[#This Row],[CO15]] + CatTemplate[[#This Row],[CS15]]) * (1 + getRateOHFinal) * getRateMarkupFinal</f>
        <v>#VALUE!</v>
      </c>
      <c r="GH239" s="30" t="e">
        <f>(CatTemplate[[#This Row],[CO16]] + CatTemplate[[#This Row],[CS16]]) * (1 + getRateOHFinal) * getRateMarkupFinal</f>
        <v>#VALUE!</v>
      </c>
      <c r="GI239" s="30" t="e">
        <f>(CatTemplate[[#This Row],[CO17]] + CatTemplate[[#This Row],[CS17]]) * (1 + getRateOHFinal) * getRateMarkupFinal</f>
        <v>#VALUE!</v>
      </c>
      <c r="GJ239" s="30" t="e">
        <f>(CatTemplate[[#This Row],[CO18]] + CatTemplate[[#This Row],[CS18]]) * (1 + getRateOHFinal) * getRateMarkupFinal</f>
        <v>#VALUE!</v>
      </c>
      <c r="GK239" s="30" t="e">
        <f>(CatTemplate[[#This Row],[CO19]] + CatTemplate[[#This Row],[CS19]]) * (1 + getRateOHFinal) * getRateMarkupFinal</f>
        <v>#VALUE!</v>
      </c>
      <c r="GL239" s="30" t="e">
        <f>(CatTemplate[[#This Row],[CO20]] + CatTemplate[[#This Row],[CS20]]) * (1 + getRateOHFinal) * getRateMarkupFinal</f>
        <v>#VALUE!</v>
      </c>
      <c r="GM239" s="30" t="e">
        <f t="shared" si="73"/>
        <v>#VALUE!</v>
      </c>
      <c r="GN239" s="30" t="e">
        <f t="shared" si="74"/>
        <v>#VALUE!</v>
      </c>
      <c r="GO239" s="30" t="e">
        <f t="shared" si="75"/>
        <v>#VALUE!</v>
      </c>
      <c r="GP239" s="30" t="e">
        <f t="shared" si="76"/>
        <v>#VALUE!</v>
      </c>
      <c r="GQ239" s="30" t="e">
        <f>(CatTemplate[[#This Row],[CO1]]+CatTemplate[[#This Row],[CS1]]) * (1+ getRateOHFinal) * (1 + getRateMarkupFinal)</f>
        <v>#VALUE!</v>
      </c>
      <c r="GR239" s="30" t="e">
        <f>(CatTemplate[[#This Row],[CO2]]+CatTemplate[[#This Row],[CS2]]) * (1+ getRateOHFinal) * (1 + getRateMarkupFinal)</f>
        <v>#VALUE!</v>
      </c>
      <c r="GS239" s="30" t="e">
        <f>(CatTemplate[[#This Row],[CO3]]+CatTemplate[[#This Row],[CS3]]) * (1+ getRateOHFinal) * (1 + getRateMarkupFinal)</f>
        <v>#VALUE!</v>
      </c>
      <c r="GT239" s="30" t="e">
        <f>(CatTemplate[[#This Row],[CO4]]+CatTemplate[[#This Row],[CS4]]) * (1+ getRateOHFinal) * (1 + getRateMarkupFinal)</f>
        <v>#VALUE!</v>
      </c>
      <c r="GU239" s="30" t="e">
        <f>(CatTemplate[[#This Row],[CO5]]+CatTemplate[[#This Row],[CS5]]) * (1+ getRateOHFinal) * (1 + getRateMarkupFinal)</f>
        <v>#VALUE!</v>
      </c>
      <c r="GV239" s="30" t="e">
        <f>(CatTemplate[[#This Row],[CO6]]+CatTemplate[[#This Row],[CS6]]) * (1+ getRateOHFinal) * (1 + getRateMarkupFinal)</f>
        <v>#VALUE!</v>
      </c>
      <c r="GW239" s="30" t="e">
        <f>(CatTemplate[[#This Row],[CO7]]+CatTemplate[[#This Row],[CS7]]) * (1+ getRateOHFinal) * (1 + getRateMarkupFinal)</f>
        <v>#VALUE!</v>
      </c>
      <c r="GX239" s="30" t="e">
        <f>(CatTemplate[[#This Row],[CO8]]+CatTemplate[[#This Row],[CS8]]) * (1+ getRateOHFinal) * (1 + getRateMarkupFinal)</f>
        <v>#VALUE!</v>
      </c>
      <c r="GY239" s="30" t="e">
        <f>(CatTemplate[[#This Row],[CO9]]+CatTemplate[[#This Row],[CS9]]) * (1+ getRateOHFinal) * (1 + getRateMarkupFinal)</f>
        <v>#VALUE!</v>
      </c>
      <c r="GZ239" s="30" t="e">
        <f>(CatTemplate[[#This Row],[CO10]]+CatTemplate[[#This Row],[CS10]]) * (1+ getRateOHFinal) * (1 + getRateMarkupFinal)</f>
        <v>#VALUE!</v>
      </c>
      <c r="HA239" s="30" t="e">
        <f>(CatTemplate[[#This Row],[CO11]]+CatTemplate[[#This Row],[CS11]]) * (1+ getRateOHFinal) * (1 + getRateMarkupFinal)</f>
        <v>#VALUE!</v>
      </c>
      <c r="HB239" s="30" t="e">
        <f>(CatTemplate[[#This Row],[CO12]]+CatTemplate[[#This Row],[CS12]]) * (1+ getRateOHFinal) * (1 + getRateMarkupFinal)</f>
        <v>#VALUE!</v>
      </c>
      <c r="HC239" s="30" t="e">
        <f>(CatTemplate[[#This Row],[CO13]]+CatTemplate[[#This Row],[CS13]]) * (1+ getRateOHFinal) * (1 + getRateMarkupFinal)</f>
        <v>#VALUE!</v>
      </c>
      <c r="HD239" s="30" t="e">
        <f>(CatTemplate[[#This Row],[CO14]]+CatTemplate[[#This Row],[CS14]]) * (1+ getRateOHFinal) * (1 + getRateMarkupFinal)</f>
        <v>#VALUE!</v>
      </c>
      <c r="HE239" s="30" t="e">
        <f>(CatTemplate[[#This Row],[CO15]]+CatTemplate[[#This Row],[CS15]]) * (1+ getRateOHFinal) * (1 + getRateMarkupFinal)</f>
        <v>#VALUE!</v>
      </c>
      <c r="HF239" s="30" t="e">
        <f>(CatTemplate[[#This Row],[CO16]]+CatTemplate[[#This Row],[CS16]]) * (1+ getRateOHFinal) * (1 + getRateMarkupFinal)</f>
        <v>#VALUE!</v>
      </c>
      <c r="HG239" s="30" t="e">
        <f>(CatTemplate[[#This Row],[CO17]]+CatTemplate[[#This Row],[CS17]]) * (1+ getRateOHFinal) * (1 + getRateMarkupFinal)</f>
        <v>#VALUE!</v>
      </c>
      <c r="HH239" s="30" t="e">
        <f>(CatTemplate[[#This Row],[CO18]]+CatTemplate[[#This Row],[CS18]]) * (1+ getRateOHFinal) * (1 + getRateMarkupFinal)</f>
        <v>#VALUE!</v>
      </c>
      <c r="HI239" s="30" t="e">
        <f>(CatTemplate[[#This Row],[CO19]]+CatTemplate[[#This Row],[CS19]]) * (1+ getRateOHFinal) * (1 + getRateMarkupFinal)</f>
        <v>#VALUE!</v>
      </c>
      <c r="HJ239" s="30" t="e">
        <f>(CatTemplate[[#This Row],[CO20]]+CatTemplate[[#This Row],[CS20]]) * (1+ getRateOHFinal) * (1 + getRateMarkupFinal)</f>
        <v>#VALUE!</v>
      </c>
      <c r="HK239" s="39" t="e">
        <f>CatTemplate[[#This Row],[Total cost]]+CatTemplate[[#This Row],[OH Amount]]+CatTemplate[[#This Row],[Markup]]</f>
        <v>#VALUE!</v>
      </c>
      <c r="HL239" s="63">
        <f>IF(CatTemplate[[#This Row],[Units]]="Days",CatTemplate[[#This Row],[Project quantity]]*CatTemplate[[#This Row],[St. unit effort]],CatTemplate[[#This Row],[Project quantity]])</f>
        <v>0</v>
      </c>
      <c r="HM239" s="287">
        <f>IFERROR(CatTemplate[[#This Row],[Total Price]]/(CatTemplate[[#This Row],[Final Quantity]]),0)</f>
        <v>0</v>
      </c>
      <c r="HN239" s="261"/>
    </row>
    <row r="240" spans="2:222" ht="38.25" x14ac:dyDescent="0.2">
      <c r="B240" s="9" t="s">
        <v>84</v>
      </c>
      <c r="C240" s="23">
        <v>6</v>
      </c>
      <c r="D240" s="10" t="s">
        <v>179</v>
      </c>
      <c r="E240" s="25">
        <v>1</v>
      </c>
      <c r="F240" s="19" t="s">
        <v>103</v>
      </c>
      <c r="G240" s="27">
        <v>29</v>
      </c>
      <c r="H240" s="19" t="s">
        <v>515</v>
      </c>
      <c r="I240" s="19"/>
      <c r="J240" s="16" t="s">
        <v>254</v>
      </c>
      <c r="K240" s="16"/>
      <c r="L240" s="16" t="s">
        <v>489</v>
      </c>
      <c r="M240" s="16" t="s">
        <v>207</v>
      </c>
      <c r="N240" s="16" t="s">
        <v>858</v>
      </c>
      <c r="O240" s="320"/>
      <c r="P240" s="71"/>
      <c r="Q240" s="108"/>
      <c r="R240" s="73"/>
      <c r="S240" s="97"/>
      <c r="T240" s="100">
        <f>getEqUnitCost</f>
        <v>0</v>
      </c>
      <c r="U240" s="73">
        <f>getEqUnitEffort</f>
        <v>0</v>
      </c>
      <c r="V240" s="101">
        <f>getEqQuantity</f>
        <v>0</v>
      </c>
      <c r="W240" s="320"/>
      <c r="X240" s="100">
        <f>getConsUnitCost</f>
        <v>0</v>
      </c>
      <c r="Y240" s="73">
        <f>getConsUnitEffort</f>
        <v>0</v>
      </c>
      <c r="Z240" s="14">
        <f>getConsQuantity</f>
        <v>0</v>
      </c>
      <c r="AA240" s="320"/>
      <c r="AB240" s="72"/>
      <c r="AC240" s="112"/>
      <c r="AD240" s="14">
        <f>getOthQuantity</f>
        <v>0</v>
      </c>
      <c r="AE240" s="320"/>
      <c r="AF240" s="28" t="str">
        <f>IF(ISBLANK(CatTemplate[[#This Row],[Resource type]]),"",CatTemplate[[#This Row],[Resource type]])</f>
        <v>BioRef Operator</v>
      </c>
      <c r="AG240" s="242">
        <f>getStaffUnitCost</f>
        <v>402.98497611162429</v>
      </c>
      <c r="AH240" s="113">
        <f>getStaffUnitEffort</f>
        <v>0</v>
      </c>
      <c r="AI240" s="40">
        <f>getStaffQuantity</f>
        <v>0</v>
      </c>
      <c r="AJ240" s="41">
        <f>CatTemplate[[#This Row],[St. quantity]]*8/ParRatePM</f>
        <v>0</v>
      </c>
      <c r="AK240" s="320"/>
      <c r="AL240" s="53" t="str">
        <f>CatTemplate[[#This Row],[Item type]]</f>
        <v>Samples</v>
      </c>
      <c r="AM240" s="12">
        <f>SUM(CatTemplate[[#This Row],[Year1]:[Year20]])</f>
        <v>0</v>
      </c>
      <c r="AN240" s="52"/>
      <c r="AO240" s="52"/>
      <c r="AP240" s="52"/>
      <c r="AQ240" s="8"/>
      <c r="AR240" s="8"/>
      <c r="AS240" s="8"/>
      <c r="AT240" s="8"/>
      <c r="AU240" s="8"/>
      <c r="AV240" s="8"/>
      <c r="AW240" s="8"/>
      <c r="AX240" s="8"/>
      <c r="AY240" s="8"/>
      <c r="AZ240" s="8"/>
      <c r="BA240" s="8"/>
      <c r="BB240" s="8"/>
      <c r="BC240" s="8"/>
      <c r="BD240" s="8"/>
      <c r="BE240" s="8"/>
      <c r="BF240" s="8"/>
      <c r="BG240" s="36"/>
      <c r="BH240" s="320"/>
      <c r="BI240" s="37" t="str">
        <f>getCostCategory</f>
        <v>06 Operating costs</v>
      </c>
      <c r="BJ240" s="37" t="str">
        <f>getSection</f>
        <v>06 Sample processing</v>
      </c>
      <c r="BK240" s="32" t="str">
        <f>getObject</f>
        <v>Sample processing</v>
      </c>
      <c r="BL240" s="30">
        <f>IFERROR(getUnitCost * IF(CatTemplate[[#This Row],[Cost Category Comp.]]="01 Staff costs", 1,1),0)</f>
        <v>402.98497611162429</v>
      </c>
      <c r="BM240" s="29">
        <f>IF(AND(ISBLANK(CatTemplate[[#This Row],[Eq. unit cost]]),ISBLANK(CatTemplate[[#This Row],[Cons. unit cost]]),ISBLANK(CatTemplate[[#This Row],[Oth. unit cost]])), 0, IF(getUnitEffort =0,1,getUnitEffort) * CatTemplate[[#This Row],[Year1]])</f>
        <v>0</v>
      </c>
      <c r="BN240" s="29">
        <f>IF(AND(ISBLANK(CatTemplate[[#This Row],[Eq. unit cost]]),ISBLANK(CatTemplate[[#This Row],[Cons. unit cost]]),ISBLANK(CatTemplate[[#This Row],[Oth. unit cost]])), 0, IF(getUnitEffort =0,1,getUnitEffort) * CatTemplate[[#This Row],[Year2]])</f>
        <v>0</v>
      </c>
      <c r="BO240" s="29">
        <f>IF(AND(ISBLANK(CatTemplate[[#This Row],[Eq. unit cost]]),ISBLANK(CatTemplate[[#This Row],[Cons. unit cost]]),ISBLANK(CatTemplate[[#This Row],[Oth. unit cost]])), 0, IF(getUnitEffort =0,1,getUnitEffort) * CatTemplate[[#This Row],[Year3]])</f>
        <v>0</v>
      </c>
      <c r="BP240" s="29">
        <f>IF(AND(ISBLANK(CatTemplate[[#This Row],[Eq. unit cost]]),ISBLANK(CatTemplate[[#This Row],[Cons. unit cost]]),ISBLANK(CatTemplate[[#This Row],[Oth. unit cost]])), 0, IF(getUnitEffort =0,1,getUnitEffort) * CatTemplate[[#This Row],[Year4]])</f>
        <v>0</v>
      </c>
      <c r="BQ240" s="29">
        <f>IF(AND(ISBLANK(CatTemplate[[#This Row],[Eq. unit cost]]),ISBLANK(CatTemplate[[#This Row],[Cons. unit cost]]),ISBLANK(CatTemplate[[#This Row],[Oth. unit cost]])), 0, IF(getUnitEffort =0,1,getUnitEffort) * CatTemplate[[#This Row],[Year5]])</f>
        <v>0</v>
      </c>
      <c r="BR240" s="29">
        <f>IF(AND(ISBLANK(CatTemplate[[#This Row],[Eq. unit cost]]),ISBLANK(CatTemplate[[#This Row],[Cons. unit cost]]),ISBLANK(CatTemplate[[#This Row],[Oth. unit cost]])), 0, IF(getUnitEffort =0,1,getUnitEffort) * CatTemplate[[#This Row],[Year6]])</f>
        <v>0</v>
      </c>
      <c r="BS240" s="29">
        <f>IF(AND(ISBLANK(CatTemplate[[#This Row],[Eq. unit cost]]),ISBLANK(CatTemplate[[#This Row],[Cons. unit cost]]),ISBLANK(CatTemplate[[#This Row],[Oth. unit cost]])), 0, IF(getUnitEffort =0,1,getUnitEffort) * CatTemplate[[#This Row],[Year7]])</f>
        <v>0</v>
      </c>
      <c r="BT240" s="29">
        <f>IF(AND(ISBLANK(CatTemplate[[#This Row],[Eq. unit cost]]),ISBLANK(CatTemplate[[#This Row],[Cons. unit cost]]),ISBLANK(CatTemplate[[#This Row],[Oth. unit cost]])), 0, IF(getUnitEffort =0,1,getUnitEffort) * CatTemplate[[#This Row],[Year8]])</f>
        <v>0</v>
      </c>
      <c r="BU240" s="29">
        <f>IF(AND(ISBLANK(CatTemplate[[#This Row],[Eq. unit cost]]),ISBLANK(CatTemplate[[#This Row],[Cons. unit cost]]),ISBLANK(CatTemplate[[#This Row],[Oth. unit cost]])), 0, IF(getUnitEffort =0,1,getUnitEffort) * CatTemplate[[#This Row],[Year9]])</f>
        <v>0</v>
      </c>
      <c r="BV240" s="29">
        <f>IF(AND(ISBLANK(CatTemplate[[#This Row],[Eq. unit cost]]),ISBLANK(CatTemplate[[#This Row],[Cons. unit cost]]),ISBLANK(CatTemplate[[#This Row],[Oth. unit cost]])), 0, IF(getUnitEffort =0,1,getUnitEffort) * CatTemplate[[#This Row],[Year10]])</f>
        <v>0</v>
      </c>
      <c r="BW240" s="29">
        <f>IF(AND(ISBLANK(CatTemplate[[#This Row],[Eq. unit cost]]),ISBLANK(CatTemplate[[#This Row],[Cons. unit cost]]),ISBLANK(CatTemplate[[#This Row],[Oth. unit cost]])), 0, IF(getUnitEffort =0,1,getUnitEffort) * CatTemplate[[#This Row],[Year11]])</f>
        <v>0</v>
      </c>
      <c r="BX240" s="29">
        <f>IF(AND(ISBLANK(CatTemplate[[#This Row],[Eq. unit cost]]),ISBLANK(CatTemplate[[#This Row],[Cons. unit cost]]),ISBLANK(CatTemplate[[#This Row],[Oth. unit cost]])), 0, IF(getUnitEffort =0,1,getUnitEffort) * CatTemplate[[#This Row],[Year12]])</f>
        <v>0</v>
      </c>
      <c r="BY240" s="29">
        <f>IF(AND(ISBLANK(CatTemplate[[#This Row],[Eq. unit cost]]),ISBLANK(CatTemplate[[#This Row],[Cons. unit cost]]),ISBLANK(CatTemplate[[#This Row],[Oth. unit cost]])), 0, IF(getUnitEffort =0,1,getUnitEffort) * CatTemplate[[#This Row],[Year13]])</f>
        <v>0</v>
      </c>
      <c r="BZ240" s="29">
        <f>IF(AND(ISBLANK(CatTemplate[[#This Row],[Eq. unit cost]]),ISBLANK(CatTemplate[[#This Row],[Cons. unit cost]]),ISBLANK(CatTemplate[[#This Row],[Oth. unit cost]])), 0, IF(getUnitEffort =0,1,getUnitEffort) * CatTemplate[[#This Row],[Year14]])</f>
        <v>0</v>
      </c>
      <c r="CA240" s="29">
        <f>IF(AND(ISBLANK(CatTemplate[[#This Row],[Eq. unit cost]]),ISBLANK(CatTemplate[[#This Row],[Cons. unit cost]]),ISBLANK(CatTemplate[[#This Row],[Oth. unit cost]])), 0, IF(getUnitEffort =0,1,getUnitEffort) * CatTemplate[[#This Row],[Year15]])</f>
        <v>0</v>
      </c>
      <c r="CB240" s="29">
        <f>IF(AND(ISBLANK(CatTemplate[[#This Row],[Eq. unit cost]]),ISBLANK(CatTemplate[[#This Row],[Cons. unit cost]]),ISBLANK(CatTemplate[[#This Row],[Oth. unit cost]])), 0, IF(getUnitEffort =0,1,getUnitEffort) * CatTemplate[[#This Row],[Year16]])</f>
        <v>0</v>
      </c>
      <c r="CC240" s="29">
        <f>IF(AND(ISBLANK(CatTemplate[[#This Row],[Eq. unit cost]]),ISBLANK(CatTemplate[[#This Row],[Cons. unit cost]]),ISBLANK(CatTemplate[[#This Row],[Oth. unit cost]])), 0, IF(getUnitEffort =0,1,getUnitEffort) * CatTemplate[[#This Row],[Year17]])</f>
        <v>0</v>
      </c>
      <c r="CD240" s="29">
        <f>IF(AND(ISBLANK(CatTemplate[[#This Row],[Eq. unit cost]]),ISBLANK(CatTemplate[[#This Row],[Cons. unit cost]]),ISBLANK(CatTemplate[[#This Row],[Oth. unit cost]])), 0, IF(getUnitEffort =0,1,getUnitEffort) * CatTemplate[[#This Row],[Year18]])</f>
        <v>0</v>
      </c>
      <c r="CE240" s="29">
        <f>IF(AND(ISBLANK(CatTemplate[[#This Row],[Eq. unit cost]]),ISBLANK(CatTemplate[[#This Row],[Cons. unit cost]]),ISBLANK(CatTemplate[[#This Row],[Oth. unit cost]])), 0, IF(getUnitEffort =0,1,getUnitEffort) * CatTemplate[[#This Row],[Year19]])</f>
        <v>0</v>
      </c>
      <c r="CF240" s="29">
        <f>IF(AND(ISBLANK(CatTemplate[[#This Row],[Eq. unit cost]]),ISBLANK(CatTemplate[[#This Row],[Cons. unit cost]]),ISBLANK(CatTemplate[[#This Row],[Oth. unit cost]])), 0, IF(getUnitEffort =0,1,getUnitEffort) * CatTemplate[[#This Row],[Year20]])</f>
        <v>0</v>
      </c>
      <c r="CG240" s="45">
        <f>SUM(CatTemplate[[#This Row],[Q1]:[Q20]])</f>
        <v>0</v>
      </c>
      <c r="CH240" s="29">
        <f>IF(ISBLANK(CatTemplate[[#This Row],[St. unit effort]]),0,(CatTemplate[[#This Row],[St. unit effort]] * CatTemplate[[#This Row],[Year1]]))</f>
        <v>0</v>
      </c>
      <c r="CI240" s="29">
        <f>IF(ISBLANK(CatTemplate[[#This Row],[St. unit effort]]),0,(CatTemplate[[#This Row],[St. unit effort]] * CatTemplate[[#This Row],[Year2]]))</f>
        <v>0</v>
      </c>
      <c r="CJ240" s="29">
        <f>IF(ISBLANK(CatTemplate[[#This Row],[St. unit effort]]),0,(CatTemplate[[#This Row],[St. unit effort]] * CatTemplate[[#This Row],[Year3]]))</f>
        <v>0</v>
      </c>
      <c r="CK240" s="29">
        <f>IF(ISBLANK(CatTemplate[[#This Row],[St. unit effort]]),0,(CatTemplate[[#This Row],[St. unit effort]] * CatTemplate[[#This Row],[Year4]]))</f>
        <v>0</v>
      </c>
      <c r="CL240" s="29">
        <f>IF(ISBLANK(CatTemplate[[#This Row],[St. unit effort]]),0,(CatTemplate[[#This Row],[St. unit effort]] * CatTemplate[[#This Row],[Year5]]))</f>
        <v>0</v>
      </c>
      <c r="CM240" s="29">
        <f>IF(ISBLANK(CatTemplate[[#This Row],[St. unit effort]]),0,(CatTemplate[[#This Row],[St. unit effort]] * CatTemplate[[#This Row],[Year6]]))</f>
        <v>0</v>
      </c>
      <c r="CN240" s="29">
        <f>IF(ISBLANK(CatTemplate[[#This Row],[St. unit effort]]),0,(CatTemplate[[#This Row],[St. unit effort]] * CatTemplate[[#This Row],[Year7]]))</f>
        <v>0</v>
      </c>
      <c r="CO240" s="29">
        <f>IF(ISBLANK(CatTemplate[[#This Row],[St. unit effort]]),0,(CatTemplate[[#This Row],[St. unit effort]] * CatTemplate[[#This Row],[Year8]]))</f>
        <v>0</v>
      </c>
      <c r="CP240" s="29">
        <f>IF(ISBLANK(CatTemplate[[#This Row],[St. unit effort]]),0,(CatTemplate[[#This Row],[St. unit effort]] * CatTemplate[[#This Row],[Year9]]))</f>
        <v>0</v>
      </c>
      <c r="CQ240" s="29">
        <f>IF(ISBLANK(CatTemplate[[#This Row],[St. unit effort]]),0,(CatTemplate[[#This Row],[St. unit effort]] * CatTemplate[[#This Row],[Year10]]))</f>
        <v>0</v>
      </c>
      <c r="CR240" s="29">
        <f>IF(ISBLANK(CatTemplate[[#This Row],[St. unit effort]]),0,(CatTemplate[[#This Row],[St. unit effort]] * CatTemplate[[#This Row],[Year11]]))</f>
        <v>0</v>
      </c>
      <c r="CS240" s="29">
        <f>IF(ISBLANK(CatTemplate[[#This Row],[St. unit effort]]),0,(CatTemplate[[#This Row],[St. unit effort]] * CatTemplate[[#This Row],[Year12]]))</f>
        <v>0</v>
      </c>
      <c r="CT240" s="29">
        <f>IF(ISBLANK(CatTemplate[[#This Row],[St. unit effort]]),0,(CatTemplate[[#This Row],[St. unit effort]] * CatTemplate[[#This Row],[Year13]]))</f>
        <v>0</v>
      </c>
      <c r="CU240" s="29">
        <f>IF(ISBLANK(CatTemplate[[#This Row],[St. unit effort]]),0,(CatTemplate[[#This Row],[St. unit effort]] * CatTemplate[[#This Row],[Year14]]))</f>
        <v>0</v>
      </c>
      <c r="CV240" s="29">
        <f>IF(ISBLANK(CatTemplate[[#This Row],[St. unit effort]]),0,(CatTemplate[[#This Row],[St. unit effort]] * CatTemplate[[#This Row],[Year15]]))</f>
        <v>0</v>
      </c>
      <c r="CW240" s="29">
        <f>IF(ISBLANK(CatTemplate[[#This Row],[St. unit effort]]),0,(CatTemplate[[#This Row],[St. unit effort]] * CatTemplate[[#This Row],[Year16]]))</f>
        <v>0</v>
      </c>
      <c r="CX240" s="29">
        <f>IF(ISBLANK(CatTemplate[[#This Row],[St. unit effort]]),0,(CatTemplate[[#This Row],[St. unit effort]] * CatTemplate[[#This Row],[Year17]]))</f>
        <v>0</v>
      </c>
      <c r="CY240" s="29">
        <f>IF(ISBLANK(CatTemplate[[#This Row],[St. unit effort]]),0,(CatTemplate[[#This Row],[St. unit effort]] * CatTemplate[[#This Row],[Year18]]))</f>
        <v>0</v>
      </c>
      <c r="CZ240" s="29">
        <f>IF(ISBLANK(CatTemplate[[#This Row],[St. unit effort]]),0,(CatTemplate[[#This Row],[St. unit effort]] * CatTemplate[[#This Row],[Year19]]))</f>
        <v>0</v>
      </c>
      <c r="DA240" s="29">
        <f>IF(ISBLANK(CatTemplate[[#This Row],[St. unit effort]]),0,(CatTemplate[[#This Row],[St. unit effort]] * CatTemplate[[#This Row],[Year20]]))</f>
        <v>0</v>
      </c>
      <c r="DB240" s="57">
        <f>IF(ISBLANK(CatTemplate[[#This Row],[St. unit effort]]),0,(CatTemplate[[#This Row],[St. unit effort]] * CatTemplate[[#This Row],[Year1]])*8/ParRatePM)</f>
        <v>0</v>
      </c>
      <c r="DC240" s="57">
        <f>IF(ISBLANK(CatTemplate[[#This Row],[St. unit effort]]),0,(CatTemplate[[#This Row],[St. unit effort]] * CatTemplate[[#This Row],[Year2]])*8/ParRatePM)</f>
        <v>0</v>
      </c>
      <c r="DD240" s="57">
        <f>IF(ISBLANK(CatTemplate[[#This Row],[St. unit effort]]),0,(CatTemplate[[#This Row],[St. unit effort]] * CatTemplate[[#This Row],[Year3]])*8/ParRatePM)</f>
        <v>0</v>
      </c>
      <c r="DE240" s="57">
        <f>IF(ISBLANK(CatTemplate[[#This Row],[St. unit effort]]),0,(CatTemplate[[#This Row],[St. unit effort]] * CatTemplate[[#This Row],[Year4]])*8/ParRatePM)</f>
        <v>0</v>
      </c>
      <c r="DF240" s="57">
        <f>IF(ISBLANK(CatTemplate[[#This Row],[St. unit effort]]),0,(CatTemplate[[#This Row],[St. unit effort]] * CatTemplate[[#This Row],[Year5]])*8/ParRatePM)</f>
        <v>0</v>
      </c>
      <c r="DG240" s="57">
        <f>IF(ISBLANK(CatTemplate[[#This Row],[St. unit effort]]),0,(CatTemplate[[#This Row],[St. unit effort]] * CatTemplate[[#This Row],[Year6]])*8/ParRatePM)</f>
        <v>0</v>
      </c>
      <c r="DH240" s="57">
        <f>IF(ISBLANK(CatTemplate[[#This Row],[St. unit effort]]),0,(CatTemplate[[#This Row],[St. unit effort]] * CatTemplate[[#This Row],[Year7]])*8/ParRatePM)</f>
        <v>0</v>
      </c>
      <c r="DI240" s="57">
        <f>IF(ISBLANK(CatTemplate[[#This Row],[St. unit effort]]),0,(CatTemplate[[#This Row],[St. unit effort]] * CatTemplate[[#This Row],[Year8]])*8/ParRatePM)</f>
        <v>0</v>
      </c>
      <c r="DJ240" s="57">
        <f>IF(ISBLANK(CatTemplate[[#This Row],[St. unit effort]]),0,(CatTemplate[[#This Row],[St. unit effort]] * CatTemplate[[#This Row],[Year9]])*8/ParRatePM)</f>
        <v>0</v>
      </c>
      <c r="DK240" s="57">
        <f>IF(ISBLANK(CatTemplate[[#This Row],[St. unit effort]]),0,(CatTemplate[[#This Row],[St. unit effort]] * CatTemplate[[#This Row],[Year10]])*8/ParRatePM)</f>
        <v>0</v>
      </c>
      <c r="DL240" s="57">
        <f>IF(ISBLANK(CatTemplate[[#This Row],[St. unit effort]]),0,(CatTemplate[[#This Row],[St. unit effort]] * CatTemplate[[#This Row],[Year11]])*8/ParRatePM)</f>
        <v>0</v>
      </c>
      <c r="DM240" s="57">
        <f>IF(ISBLANK(CatTemplate[[#This Row],[St. unit effort]]),0,(CatTemplate[[#This Row],[St. unit effort]] * CatTemplate[[#This Row],[Year12]])*8/ParRatePM)</f>
        <v>0</v>
      </c>
      <c r="DN240" s="57">
        <f>IF(ISBLANK(CatTemplate[[#This Row],[St. unit effort]]),0,(CatTemplate[[#This Row],[St. unit effort]] * CatTemplate[[#This Row],[Year13]])*8/ParRatePM)</f>
        <v>0</v>
      </c>
      <c r="DO240" s="57">
        <f>IF(ISBLANK(CatTemplate[[#This Row],[St. unit effort]]),0,(CatTemplate[[#This Row],[St. unit effort]] * CatTemplate[[#This Row],[Year14]])*8/ParRatePM)</f>
        <v>0</v>
      </c>
      <c r="DP240" s="57">
        <f>IF(ISBLANK(CatTemplate[[#This Row],[St. unit effort]]),0,(CatTemplate[[#This Row],[St. unit effort]] * CatTemplate[[#This Row],[Year15]])*8/ParRatePM)</f>
        <v>0</v>
      </c>
      <c r="DQ240" s="57">
        <f>IF(ISBLANK(CatTemplate[[#This Row],[St. unit effort]]),0,(CatTemplate[[#This Row],[St. unit effort]] * CatTemplate[[#This Row],[Year16]])*8/ParRatePM)</f>
        <v>0</v>
      </c>
      <c r="DR240" s="57">
        <f>IF(ISBLANK(CatTemplate[[#This Row],[St. unit effort]]),0,(CatTemplate[[#This Row],[St. unit effort]] * CatTemplate[[#This Row],[Year17]])*8/ParRatePM)</f>
        <v>0</v>
      </c>
      <c r="DS240" s="57">
        <f>IF(ISBLANK(CatTemplate[[#This Row],[St. unit effort]]),0,(CatTemplate[[#This Row],[St. unit effort]] * CatTemplate[[#This Row],[Year18]])*8/ParRatePM)</f>
        <v>0</v>
      </c>
      <c r="DT240" s="57">
        <f>IF(ISBLANK(CatTemplate[[#This Row],[St. unit effort]]),0,(CatTemplate[[#This Row],[St. unit effort]] * CatTemplate[[#This Row],[Year19]])*8/ParRatePM)</f>
        <v>0</v>
      </c>
      <c r="DU240" s="57">
        <f>IF(ISBLANK(CatTemplate[[#This Row],[St. unit effort]]),0,(CatTemplate[[#This Row],[St. unit effort]] * CatTemplate[[#This Row],[Year20]])*8/ParRatePM)</f>
        <v>0</v>
      </c>
      <c r="DV240" s="54">
        <f>SUM(CatTemplate[[#This Row],[PM1]:[PM20]])</f>
        <v>0</v>
      </c>
      <c r="DW240" s="56">
        <f t="shared" si="83"/>
        <v>0</v>
      </c>
      <c r="DX240" s="56">
        <f t="shared" si="83"/>
        <v>0</v>
      </c>
      <c r="DY240" s="56">
        <f t="shared" si="83"/>
        <v>0</v>
      </c>
      <c r="DZ240" s="56">
        <f t="shared" si="83"/>
        <v>0</v>
      </c>
      <c r="EA240" s="56">
        <f t="shared" si="83"/>
        <v>0</v>
      </c>
      <c r="EB240" s="56">
        <f t="shared" si="83"/>
        <v>0</v>
      </c>
      <c r="EC240" s="56">
        <f t="shared" si="83"/>
        <v>0</v>
      </c>
      <c r="ED240" s="56">
        <f t="shared" si="83"/>
        <v>0</v>
      </c>
      <c r="EE240" s="56">
        <f t="shared" si="83"/>
        <v>0</v>
      </c>
      <c r="EF240" s="56">
        <f t="shared" si="83"/>
        <v>0</v>
      </c>
      <c r="EG240" s="56">
        <f t="shared" si="83"/>
        <v>0</v>
      </c>
      <c r="EH240" s="56">
        <f t="shared" si="83"/>
        <v>0</v>
      </c>
      <c r="EI240" s="56">
        <f t="shared" si="83"/>
        <v>0</v>
      </c>
      <c r="EJ240" s="56">
        <f t="shared" si="83"/>
        <v>0</v>
      </c>
      <c r="EK240" s="56">
        <f t="shared" si="83"/>
        <v>0</v>
      </c>
      <c r="EL240" s="56">
        <f t="shared" si="83"/>
        <v>0</v>
      </c>
      <c r="EM240" s="56">
        <f t="shared" si="81"/>
        <v>0</v>
      </c>
      <c r="EN240" s="56">
        <f t="shared" si="81"/>
        <v>0</v>
      </c>
      <c r="EO240" s="56">
        <f t="shared" si="81"/>
        <v>0</v>
      </c>
      <c r="EP240" s="56">
        <f t="shared" si="81"/>
        <v>0</v>
      </c>
      <c r="EQ240" s="30">
        <f>CatTemplate[[#This Row],[Eq. unit cost]] * CatTemplate[[#This Row],[Eq. quantity]]</f>
        <v>0</v>
      </c>
      <c r="ER240" s="30">
        <f>CatTemplate[[#This Row],[Cons. unit cost]] *CatTemplate[[#This Row],[Cons. quantity]]</f>
        <v>0</v>
      </c>
      <c r="ES240" s="30">
        <f>CatTemplate[[#This Row],[Oth. unit cost]] *CatTemplate[[#This Row],[Oth. quantity]]</f>
        <v>0</v>
      </c>
      <c r="ET240" s="55">
        <f>SUM(CatTemplate[[#This Row],[CO1]:[CO20]])</f>
        <v>0</v>
      </c>
      <c r="EU240" s="56">
        <f t="shared" si="84"/>
        <v>0</v>
      </c>
      <c r="EV240" s="56">
        <f t="shared" si="84"/>
        <v>0</v>
      </c>
      <c r="EW240" s="56">
        <f t="shared" si="84"/>
        <v>0</v>
      </c>
      <c r="EX240" s="56">
        <f t="shared" si="84"/>
        <v>0</v>
      </c>
      <c r="EY240" s="56">
        <f t="shared" si="84"/>
        <v>0</v>
      </c>
      <c r="EZ240" s="56">
        <f t="shared" si="84"/>
        <v>0</v>
      </c>
      <c r="FA240" s="56">
        <f t="shared" si="84"/>
        <v>0</v>
      </c>
      <c r="FB240" s="56">
        <f t="shared" si="84"/>
        <v>0</v>
      </c>
      <c r="FC240" s="56">
        <f t="shared" si="84"/>
        <v>0</v>
      </c>
      <c r="FD240" s="56">
        <f t="shared" si="84"/>
        <v>0</v>
      </c>
      <c r="FE240" s="56">
        <f t="shared" si="84"/>
        <v>0</v>
      </c>
      <c r="FF240" s="56">
        <f t="shared" si="84"/>
        <v>0</v>
      </c>
      <c r="FG240" s="56">
        <f t="shared" si="84"/>
        <v>0</v>
      </c>
      <c r="FH240" s="56">
        <f t="shared" si="84"/>
        <v>0</v>
      </c>
      <c r="FI240" s="56">
        <f t="shared" si="84"/>
        <v>0</v>
      </c>
      <c r="FJ240" s="56">
        <f t="shared" si="84"/>
        <v>0</v>
      </c>
      <c r="FK240" s="56">
        <f t="shared" si="82"/>
        <v>0</v>
      </c>
      <c r="FL240" s="56">
        <f t="shared" si="82"/>
        <v>0</v>
      </c>
      <c r="FM240" s="56">
        <f t="shared" si="82"/>
        <v>0</v>
      </c>
      <c r="FN240" s="56">
        <f t="shared" si="82"/>
        <v>0</v>
      </c>
      <c r="FO240" s="58">
        <f>SUM(CatTemplate[[#This Row],[CS1]:[CS20]])</f>
        <v>0</v>
      </c>
      <c r="FP240" s="59">
        <f>CatTemplate[[#This Row],[Total Oth. cost]]+CatTemplate[[#This Row],[Total St. Cost]]</f>
        <v>0</v>
      </c>
      <c r="FQ240" s="33" t="e">
        <f t="shared" si="71"/>
        <v>#VALUE!</v>
      </c>
      <c r="FR240" s="33" t="e">
        <f t="shared" si="72"/>
        <v>#VALUE!</v>
      </c>
      <c r="FS240" s="30" t="e">
        <f>(CatTemplate[[#This Row],[CO1]] + CatTemplate[[#This Row],[CS1]]) * (1 + getRateOHFinal) * getRateMarkupFinal</f>
        <v>#VALUE!</v>
      </c>
      <c r="FT240" s="30" t="e">
        <f>(CatTemplate[[#This Row],[CO2]] + CatTemplate[[#This Row],[CS2]]) * (1 + getRateOHFinal) * getRateMarkupFinal</f>
        <v>#VALUE!</v>
      </c>
      <c r="FU240" s="30" t="e">
        <f>(CatTemplate[[#This Row],[CO3]] + CatTemplate[[#This Row],[CS3]]) * (1 + getRateOHFinal) * getRateMarkupFinal</f>
        <v>#VALUE!</v>
      </c>
      <c r="FV240" s="30" t="e">
        <f>(CatTemplate[[#This Row],[CO4]] + CatTemplate[[#This Row],[CS4]]) * (1 + getRateOHFinal) * getRateMarkupFinal</f>
        <v>#VALUE!</v>
      </c>
      <c r="FW240" s="30" t="e">
        <f>(CatTemplate[[#This Row],[CO5]] + CatTemplate[[#This Row],[CS5]]) * (1 + getRateOHFinal) * getRateMarkupFinal</f>
        <v>#VALUE!</v>
      </c>
      <c r="FX240" s="30" t="e">
        <f>(CatTemplate[[#This Row],[CO6]] + CatTemplate[[#This Row],[CS6]]) * (1 + getRateOHFinal) * getRateMarkupFinal</f>
        <v>#VALUE!</v>
      </c>
      <c r="FY240" s="30" t="e">
        <f>(CatTemplate[[#This Row],[CO7]] + CatTemplate[[#This Row],[CS7]]) * (1 + getRateOHFinal) * getRateMarkupFinal</f>
        <v>#VALUE!</v>
      </c>
      <c r="FZ240" s="30" t="e">
        <f>(CatTemplate[[#This Row],[CO8]] + CatTemplate[[#This Row],[CS8]]) * (1 + getRateOHFinal) * getRateMarkupFinal</f>
        <v>#VALUE!</v>
      </c>
      <c r="GA240" s="30" t="e">
        <f>(CatTemplate[[#This Row],[CO9]] + CatTemplate[[#This Row],[CS9]]) * (1 + getRateOHFinal) * getRateMarkupFinal</f>
        <v>#VALUE!</v>
      </c>
      <c r="GB240" s="30" t="e">
        <f>(CatTemplate[[#This Row],[CO10]] + CatTemplate[[#This Row],[CS10]]) * (1 + getRateOHFinal) * getRateMarkupFinal</f>
        <v>#VALUE!</v>
      </c>
      <c r="GC240" s="30" t="e">
        <f>(CatTemplate[[#This Row],[CO11]] + CatTemplate[[#This Row],[CS11]]) * (1 + getRateOHFinal) * getRateMarkupFinal</f>
        <v>#VALUE!</v>
      </c>
      <c r="GD240" s="30" t="e">
        <f>(CatTemplate[[#This Row],[CO12]] + CatTemplate[[#This Row],[CS12]]) * (1 + getRateOHFinal) * getRateMarkupFinal</f>
        <v>#VALUE!</v>
      </c>
      <c r="GE240" s="30" t="e">
        <f>(CatTemplate[[#This Row],[CO13]] + CatTemplate[[#This Row],[CS13]]) * (1 + getRateOHFinal) * getRateMarkupFinal</f>
        <v>#VALUE!</v>
      </c>
      <c r="GF240" s="30" t="e">
        <f>(CatTemplate[[#This Row],[CO14]] + CatTemplate[[#This Row],[CS14]]) * (1 + getRateOHFinal) * getRateMarkupFinal</f>
        <v>#VALUE!</v>
      </c>
      <c r="GG240" s="30" t="e">
        <f>(CatTemplate[[#This Row],[CO15]] + CatTemplate[[#This Row],[CS15]]) * (1 + getRateOHFinal) * getRateMarkupFinal</f>
        <v>#VALUE!</v>
      </c>
      <c r="GH240" s="30" t="e">
        <f>(CatTemplate[[#This Row],[CO16]] + CatTemplate[[#This Row],[CS16]]) * (1 + getRateOHFinal) * getRateMarkupFinal</f>
        <v>#VALUE!</v>
      </c>
      <c r="GI240" s="30" t="e">
        <f>(CatTemplate[[#This Row],[CO17]] + CatTemplate[[#This Row],[CS17]]) * (1 + getRateOHFinal) * getRateMarkupFinal</f>
        <v>#VALUE!</v>
      </c>
      <c r="GJ240" s="30" t="e">
        <f>(CatTemplate[[#This Row],[CO18]] + CatTemplate[[#This Row],[CS18]]) * (1 + getRateOHFinal) * getRateMarkupFinal</f>
        <v>#VALUE!</v>
      </c>
      <c r="GK240" s="30" t="e">
        <f>(CatTemplate[[#This Row],[CO19]] + CatTemplate[[#This Row],[CS19]]) * (1 + getRateOHFinal) * getRateMarkupFinal</f>
        <v>#VALUE!</v>
      </c>
      <c r="GL240" s="30" t="e">
        <f>(CatTemplate[[#This Row],[CO20]] + CatTemplate[[#This Row],[CS20]]) * (1 + getRateOHFinal) * getRateMarkupFinal</f>
        <v>#VALUE!</v>
      </c>
      <c r="GM240" s="30" t="e">
        <f t="shared" si="73"/>
        <v>#VALUE!</v>
      </c>
      <c r="GN240" s="30" t="e">
        <f t="shared" si="74"/>
        <v>#VALUE!</v>
      </c>
      <c r="GO240" s="30" t="e">
        <f t="shared" si="75"/>
        <v>#VALUE!</v>
      </c>
      <c r="GP240" s="30" t="e">
        <f t="shared" si="76"/>
        <v>#VALUE!</v>
      </c>
      <c r="GQ240" s="30" t="e">
        <f>(CatTemplate[[#This Row],[CO1]]+CatTemplate[[#This Row],[CS1]]) * (1+ getRateOHFinal) * (1 + getRateMarkupFinal)</f>
        <v>#VALUE!</v>
      </c>
      <c r="GR240" s="30" t="e">
        <f>(CatTemplate[[#This Row],[CO2]]+CatTemplate[[#This Row],[CS2]]) * (1+ getRateOHFinal) * (1 + getRateMarkupFinal)</f>
        <v>#VALUE!</v>
      </c>
      <c r="GS240" s="30" t="e">
        <f>(CatTemplate[[#This Row],[CO3]]+CatTemplate[[#This Row],[CS3]]) * (1+ getRateOHFinal) * (1 + getRateMarkupFinal)</f>
        <v>#VALUE!</v>
      </c>
      <c r="GT240" s="30" t="e">
        <f>(CatTemplate[[#This Row],[CO4]]+CatTemplate[[#This Row],[CS4]]) * (1+ getRateOHFinal) * (1 + getRateMarkupFinal)</f>
        <v>#VALUE!</v>
      </c>
      <c r="GU240" s="30" t="e">
        <f>(CatTemplate[[#This Row],[CO5]]+CatTemplate[[#This Row],[CS5]]) * (1+ getRateOHFinal) * (1 + getRateMarkupFinal)</f>
        <v>#VALUE!</v>
      </c>
      <c r="GV240" s="30" t="e">
        <f>(CatTemplate[[#This Row],[CO6]]+CatTemplate[[#This Row],[CS6]]) * (1+ getRateOHFinal) * (1 + getRateMarkupFinal)</f>
        <v>#VALUE!</v>
      </c>
      <c r="GW240" s="30" t="e">
        <f>(CatTemplate[[#This Row],[CO7]]+CatTemplate[[#This Row],[CS7]]) * (1+ getRateOHFinal) * (1 + getRateMarkupFinal)</f>
        <v>#VALUE!</v>
      </c>
      <c r="GX240" s="30" t="e">
        <f>(CatTemplate[[#This Row],[CO8]]+CatTemplate[[#This Row],[CS8]]) * (1+ getRateOHFinal) * (1 + getRateMarkupFinal)</f>
        <v>#VALUE!</v>
      </c>
      <c r="GY240" s="30" t="e">
        <f>(CatTemplate[[#This Row],[CO9]]+CatTemplate[[#This Row],[CS9]]) * (1+ getRateOHFinal) * (1 + getRateMarkupFinal)</f>
        <v>#VALUE!</v>
      </c>
      <c r="GZ240" s="30" t="e">
        <f>(CatTemplate[[#This Row],[CO10]]+CatTemplate[[#This Row],[CS10]]) * (1+ getRateOHFinal) * (1 + getRateMarkupFinal)</f>
        <v>#VALUE!</v>
      </c>
      <c r="HA240" s="30" t="e">
        <f>(CatTemplate[[#This Row],[CO11]]+CatTemplate[[#This Row],[CS11]]) * (1+ getRateOHFinal) * (1 + getRateMarkupFinal)</f>
        <v>#VALUE!</v>
      </c>
      <c r="HB240" s="30" t="e">
        <f>(CatTemplate[[#This Row],[CO12]]+CatTemplate[[#This Row],[CS12]]) * (1+ getRateOHFinal) * (1 + getRateMarkupFinal)</f>
        <v>#VALUE!</v>
      </c>
      <c r="HC240" s="30" t="e">
        <f>(CatTemplate[[#This Row],[CO13]]+CatTemplate[[#This Row],[CS13]]) * (1+ getRateOHFinal) * (1 + getRateMarkupFinal)</f>
        <v>#VALUE!</v>
      </c>
      <c r="HD240" s="30" t="e">
        <f>(CatTemplate[[#This Row],[CO14]]+CatTemplate[[#This Row],[CS14]]) * (1+ getRateOHFinal) * (1 + getRateMarkupFinal)</f>
        <v>#VALUE!</v>
      </c>
      <c r="HE240" s="30" t="e">
        <f>(CatTemplate[[#This Row],[CO15]]+CatTemplate[[#This Row],[CS15]]) * (1+ getRateOHFinal) * (1 + getRateMarkupFinal)</f>
        <v>#VALUE!</v>
      </c>
      <c r="HF240" s="30" t="e">
        <f>(CatTemplate[[#This Row],[CO16]]+CatTemplate[[#This Row],[CS16]]) * (1+ getRateOHFinal) * (1 + getRateMarkupFinal)</f>
        <v>#VALUE!</v>
      </c>
      <c r="HG240" s="30" t="e">
        <f>(CatTemplate[[#This Row],[CO17]]+CatTemplate[[#This Row],[CS17]]) * (1+ getRateOHFinal) * (1 + getRateMarkupFinal)</f>
        <v>#VALUE!</v>
      </c>
      <c r="HH240" s="30" t="e">
        <f>(CatTemplate[[#This Row],[CO18]]+CatTemplate[[#This Row],[CS18]]) * (1+ getRateOHFinal) * (1 + getRateMarkupFinal)</f>
        <v>#VALUE!</v>
      </c>
      <c r="HI240" s="30" t="e">
        <f>(CatTemplate[[#This Row],[CO19]]+CatTemplate[[#This Row],[CS19]]) * (1+ getRateOHFinal) * (1 + getRateMarkupFinal)</f>
        <v>#VALUE!</v>
      </c>
      <c r="HJ240" s="30" t="e">
        <f>(CatTemplate[[#This Row],[CO20]]+CatTemplate[[#This Row],[CS20]]) * (1+ getRateOHFinal) * (1 + getRateMarkupFinal)</f>
        <v>#VALUE!</v>
      </c>
      <c r="HK240" s="39" t="e">
        <f>CatTemplate[[#This Row],[Total cost]]+CatTemplate[[#This Row],[OH Amount]]+CatTemplate[[#This Row],[Markup]]</f>
        <v>#VALUE!</v>
      </c>
      <c r="HL240" s="63">
        <f>IF(CatTemplate[[#This Row],[Units]]="Days",CatTemplate[[#This Row],[Project quantity]]*CatTemplate[[#This Row],[St. unit effort]],CatTemplate[[#This Row],[Project quantity]])</f>
        <v>0</v>
      </c>
      <c r="HM240" s="287">
        <f>IFERROR(CatTemplate[[#This Row],[Total Price]]/(CatTemplate[[#This Row],[Final Quantity]]),0)</f>
        <v>0</v>
      </c>
      <c r="HN240" s="261"/>
    </row>
    <row r="241" spans="2:222" ht="38.25" x14ac:dyDescent="0.2">
      <c r="B241" s="9" t="s">
        <v>84</v>
      </c>
      <c r="C241" s="23">
        <v>6</v>
      </c>
      <c r="D241" s="10" t="s">
        <v>179</v>
      </c>
      <c r="E241" s="25">
        <v>1</v>
      </c>
      <c r="F241" s="19" t="s">
        <v>103</v>
      </c>
      <c r="G241" s="27">
        <v>30</v>
      </c>
      <c r="H241" s="19" t="s">
        <v>516</v>
      </c>
      <c r="I241" s="19"/>
      <c r="J241" s="16" t="s">
        <v>254</v>
      </c>
      <c r="K241" s="16"/>
      <c r="L241" s="16" t="s">
        <v>489</v>
      </c>
      <c r="M241" s="16" t="s">
        <v>207</v>
      </c>
      <c r="N241" s="16" t="s">
        <v>858</v>
      </c>
      <c r="O241" s="320"/>
      <c r="P241" s="71"/>
      <c r="Q241" s="108"/>
      <c r="R241" s="73"/>
      <c r="S241" s="97"/>
      <c r="T241" s="100">
        <f>getEqUnitCost</f>
        <v>0</v>
      </c>
      <c r="U241" s="73">
        <f>getEqUnitEffort</f>
        <v>0</v>
      </c>
      <c r="V241" s="101">
        <f>getEqQuantity</f>
        <v>0</v>
      </c>
      <c r="W241" s="320"/>
      <c r="X241" s="100">
        <f>getConsUnitCost</f>
        <v>0</v>
      </c>
      <c r="Y241" s="73">
        <f>getConsUnitEffort</f>
        <v>0</v>
      </c>
      <c r="Z241" s="14">
        <f>getConsQuantity</f>
        <v>0</v>
      </c>
      <c r="AA241" s="320"/>
      <c r="AB241" s="72"/>
      <c r="AC241" s="112"/>
      <c r="AD241" s="14">
        <f>getOthQuantity</f>
        <v>0</v>
      </c>
      <c r="AE241" s="320"/>
      <c r="AF241" s="28" t="str">
        <f>IF(ISBLANK(CatTemplate[[#This Row],[Resource type]]),"",CatTemplate[[#This Row],[Resource type]])</f>
        <v>BioRef Operator</v>
      </c>
      <c r="AG241" s="242">
        <f>getStaffUnitCost</f>
        <v>402.98497611162429</v>
      </c>
      <c r="AH241" s="113">
        <f>getStaffUnitEffort</f>
        <v>0</v>
      </c>
      <c r="AI241" s="40">
        <f>getStaffQuantity</f>
        <v>0</v>
      </c>
      <c r="AJ241" s="41">
        <f>CatTemplate[[#This Row],[St. quantity]]*8/ParRatePM</f>
        <v>0</v>
      </c>
      <c r="AK241" s="320"/>
      <c r="AL241" s="53" t="str">
        <f>CatTemplate[[#This Row],[Item type]]</f>
        <v>Samples</v>
      </c>
      <c r="AM241" s="12">
        <f>SUM(CatTemplate[[#This Row],[Year1]:[Year20]])</f>
        <v>0</v>
      </c>
      <c r="AN241" s="52"/>
      <c r="AO241" s="52"/>
      <c r="AP241" s="52"/>
      <c r="AQ241" s="8"/>
      <c r="AR241" s="8"/>
      <c r="AS241" s="8"/>
      <c r="AT241" s="8"/>
      <c r="AU241" s="8"/>
      <c r="AV241" s="8"/>
      <c r="AW241" s="8"/>
      <c r="AX241" s="8"/>
      <c r="AY241" s="8"/>
      <c r="AZ241" s="8"/>
      <c r="BA241" s="8"/>
      <c r="BB241" s="8"/>
      <c r="BC241" s="8"/>
      <c r="BD241" s="8"/>
      <c r="BE241" s="8"/>
      <c r="BF241" s="8"/>
      <c r="BG241" s="36"/>
      <c r="BH241" s="320"/>
      <c r="BI241" s="37" t="str">
        <f>getCostCategory</f>
        <v>06 Operating costs</v>
      </c>
      <c r="BJ241" s="37" t="str">
        <f>getSection</f>
        <v>06 Sample processing</v>
      </c>
      <c r="BK241" s="32" t="str">
        <f>getObject</f>
        <v>Sample processing</v>
      </c>
      <c r="BL241" s="30">
        <f>IFERROR(getUnitCost * IF(CatTemplate[[#This Row],[Cost Category Comp.]]="01 Staff costs", 1,1),0)</f>
        <v>402.98497611162429</v>
      </c>
      <c r="BM241" s="29">
        <f>IF(AND(ISBLANK(CatTemplate[[#This Row],[Eq. unit cost]]),ISBLANK(CatTemplate[[#This Row],[Cons. unit cost]]),ISBLANK(CatTemplate[[#This Row],[Oth. unit cost]])), 0, IF(getUnitEffort =0,1,getUnitEffort) * CatTemplate[[#This Row],[Year1]])</f>
        <v>0</v>
      </c>
      <c r="BN241" s="29">
        <f>IF(AND(ISBLANK(CatTemplate[[#This Row],[Eq. unit cost]]),ISBLANK(CatTemplate[[#This Row],[Cons. unit cost]]),ISBLANK(CatTemplate[[#This Row],[Oth. unit cost]])), 0, IF(getUnitEffort =0,1,getUnitEffort) * CatTemplate[[#This Row],[Year2]])</f>
        <v>0</v>
      </c>
      <c r="BO241" s="29">
        <f>IF(AND(ISBLANK(CatTemplate[[#This Row],[Eq. unit cost]]),ISBLANK(CatTemplate[[#This Row],[Cons. unit cost]]),ISBLANK(CatTemplate[[#This Row],[Oth. unit cost]])), 0, IF(getUnitEffort =0,1,getUnitEffort) * CatTemplate[[#This Row],[Year3]])</f>
        <v>0</v>
      </c>
      <c r="BP241" s="29">
        <f>IF(AND(ISBLANK(CatTemplate[[#This Row],[Eq. unit cost]]),ISBLANK(CatTemplate[[#This Row],[Cons. unit cost]]),ISBLANK(CatTemplate[[#This Row],[Oth. unit cost]])), 0, IF(getUnitEffort =0,1,getUnitEffort) * CatTemplate[[#This Row],[Year4]])</f>
        <v>0</v>
      </c>
      <c r="BQ241" s="29">
        <f>IF(AND(ISBLANK(CatTemplate[[#This Row],[Eq. unit cost]]),ISBLANK(CatTemplate[[#This Row],[Cons. unit cost]]),ISBLANK(CatTemplate[[#This Row],[Oth. unit cost]])), 0, IF(getUnitEffort =0,1,getUnitEffort) * CatTemplate[[#This Row],[Year5]])</f>
        <v>0</v>
      </c>
      <c r="BR241" s="29">
        <f>IF(AND(ISBLANK(CatTemplate[[#This Row],[Eq. unit cost]]),ISBLANK(CatTemplate[[#This Row],[Cons. unit cost]]),ISBLANK(CatTemplate[[#This Row],[Oth. unit cost]])), 0, IF(getUnitEffort =0,1,getUnitEffort) * CatTemplate[[#This Row],[Year6]])</f>
        <v>0</v>
      </c>
      <c r="BS241" s="29">
        <f>IF(AND(ISBLANK(CatTemplate[[#This Row],[Eq. unit cost]]),ISBLANK(CatTemplate[[#This Row],[Cons. unit cost]]),ISBLANK(CatTemplate[[#This Row],[Oth. unit cost]])), 0, IF(getUnitEffort =0,1,getUnitEffort) * CatTemplate[[#This Row],[Year7]])</f>
        <v>0</v>
      </c>
      <c r="BT241" s="29">
        <f>IF(AND(ISBLANK(CatTemplate[[#This Row],[Eq. unit cost]]),ISBLANK(CatTemplate[[#This Row],[Cons. unit cost]]),ISBLANK(CatTemplate[[#This Row],[Oth. unit cost]])), 0, IF(getUnitEffort =0,1,getUnitEffort) * CatTemplate[[#This Row],[Year8]])</f>
        <v>0</v>
      </c>
      <c r="BU241" s="29">
        <f>IF(AND(ISBLANK(CatTemplate[[#This Row],[Eq. unit cost]]),ISBLANK(CatTemplate[[#This Row],[Cons. unit cost]]),ISBLANK(CatTemplate[[#This Row],[Oth. unit cost]])), 0, IF(getUnitEffort =0,1,getUnitEffort) * CatTemplate[[#This Row],[Year9]])</f>
        <v>0</v>
      </c>
      <c r="BV241" s="29">
        <f>IF(AND(ISBLANK(CatTemplate[[#This Row],[Eq. unit cost]]),ISBLANK(CatTemplate[[#This Row],[Cons. unit cost]]),ISBLANK(CatTemplate[[#This Row],[Oth. unit cost]])), 0, IF(getUnitEffort =0,1,getUnitEffort) * CatTemplate[[#This Row],[Year10]])</f>
        <v>0</v>
      </c>
      <c r="BW241" s="29">
        <f>IF(AND(ISBLANK(CatTemplate[[#This Row],[Eq. unit cost]]),ISBLANK(CatTemplate[[#This Row],[Cons. unit cost]]),ISBLANK(CatTemplate[[#This Row],[Oth. unit cost]])), 0, IF(getUnitEffort =0,1,getUnitEffort) * CatTemplate[[#This Row],[Year11]])</f>
        <v>0</v>
      </c>
      <c r="BX241" s="29">
        <f>IF(AND(ISBLANK(CatTemplate[[#This Row],[Eq. unit cost]]),ISBLANK(CatTemplate[[#This Row],[Cons. unit cost]]),ISBLANK(CatTemplate[[#This Row],[Oth. unit cost]])), 0, IF(getUnitEffort =0,1,getUnitEffort) * CatTemplate[[#This Row],[Year12]])</f>
        <v>0</v>
      </c>
      <c r="BY241" s="29">
        <f>IF(AND(ISBLANK(CatTemplate[[#This Row],[Eq. unit cost]]),ISBLANK(CatTemplate[[#This Row],[Cons. unit cost]]),ISBLANK(CatTemplate[[#This Row],[Oth. unit cost]])), 0, IF(getUnitEffort =0,1,getUnitEffort) * CatTemplate[[#This Row],[Year13]])</f>
        <v>0</v>
      </c>
      <c r="BZ241" s="29">
        <f>IF(AND(ISBLANK(CatTemplate[[#This Row],[Eq. unit cost]]),ISBLANK(CatTemplate[[#This Row],[Cons. unit cost]]),ISBLANK(CatTemplate[[#This Row],[Oth. unit cost]])), 0, IF(getUnitEffort =0,1,getUnitEffort) * CatTemplate[[#This Row],[Year14]])</f>
        <v>0</v>
      </c>
      <c r="CA241" s="29">
        <f>IF(AND(ISBLANK(CatTemplate[[#This Row],[Eq. unit cost]]),ISBLANK(CatTemplate[[#This Row],[Cons. unit cost]]),ISBLANK(CatTemplate[[#This Row],[Oth. unit cost]])), 0, IF(getUnitEffort =0,1,getUnitEffort) * CatTemplate[[#This Row],[Year15]])</f>
        <v>0</v>
      </c>
      <c r="CB241" s="29">
        <f>IF(AND(ISBLANK(CatTemplate[[#This Row],[Eq. unit cost]]),ISBLANK(CatTemplate[[#This Row],[Cons. unit cost]]),ISBLANK(CatTemplate[[#This Row],[Oth. unit cost]])), 0, IF(getUnitEffort =0,1,getUnitEffort) * CatTemplate[[#This Row],[Year16]])</f>
        <v>0</v>
      </c>
      <c r="CC241" s="29">
        <f>IF(AND(ISBLANK(CatTemplate[[#This Row],[Eq. unit cost]]),ISBLANK(CatTemplate[[#This Row],[Cons. unit cost]]),ISBLANK(CatTemplate[[#This Row],[Oth. unit cost]])), 0, IF(getUnitEffort =0,1,getUnitEffort) * CatTemplate[[#This Row],[Year17]])</f>
        <v>0</v>
      </c>
      <c r="CD241" s="29">
        <f>IF(AND(ISBLANK(CatTemplate[[#This Row],[Eq. unit cost]]),ISBLANK(CatTemplate[[#This Row],[Cons. unit cost]]),ISBLANK(CatTemplate[[#This Row],[Oth. unit cost]])), 0, IF(getUnitEffort =0,1,getUnitEffort) * CatTemplate[[#This Row],[Year18]])</f>
        <v>0</v>
      </c>
      <c r="CE241" s="29">
        <f>IF(AND(ISBLANK(CatTemplate[[#This Row],[Eq. unit cost]]),ISBLANK(CatTemplate[[#This Row],[Cons. unit cost]]),ISBLANK(CatTemplate[[#This Row],[Oth. unit cost]])), 0, IF(getUnitEffort =0,1,getUnitEffort) * CatTemplate[[#This Row],[Year19]])</f>
        <v>0</v>
      </c>
      <c r="CF241" s="29">
        <f>IF(AND(ISBLANK(CatTemplate[[#This Row],[Eq. unit cost]]),ISBLANK(CatTemplate[[#This Row],[Cons. unit cost]]),ISBLANK(CatTemplate[[#This Row],[Oth. unit cost]])), 0, IF(getUnitEffort =0,1,getUnitEffort) * CatTemplate[[#This Row],[Year20]])</f>
        <v>0</v>
      </c>
      <c r="CG241" s="45">
        <f>SUM(CatTemplate[[#This Row],[Q1]:[Q20]])</f>
        <v>0</v>
      </c>
      <c r="CH241" s="29">
        <f>IF(ISBLANK(CatTemplate[[#This Row],[St. unit effort]]),0,(CatTemplate[[#This Row],[St. unit effort]] * CatTemplate[[#This Row],[Year1]]))</f>
        <v>0</v>
      </c>
      <c r="CI241" s="29">
        <f>IF(ISBLANK(CatTemplate[[#This Row],[St. unit effort]]),0,(CatTemplate[[#This Row],[St. unit effort]] * CatTemplate[[#This Row],[Year2]]))</f>
        <v>0</v>
      </c>
      <c r="CJ241" s="29">
        <f>IF(ISBLANK(CatTemplate[[#This Row],[St. unit effort]]),0,(CatTemplate[[#This Row],[St. unit effort]] * CatTemplate[[#This Row],[Year3]]))</f>
        <v>0</v>
      </c>
      <c r="CK241" s="29">
        <f>IF(ISBLANK(CatTemplate[[#This Row],[St. unit effort]]),0,(CatTemplate[[#This Row],[St. unit effort]] * CatTemplate[[#This Row],[Year4]]))</f>
        <v>0</v>
      </c>
      <c r="CL241" s="29">
        <f>IF(ISBLANK(CatTemplate[[#This Row],[St. unit effort]]),0,(CatTemplate[[#This Row],[St. unit effort]] * CatTemplate[[#This Row],[Year5]]))</f>
        <v>0</v>
      </c>
      <c r="CM241" s="29">
        <f>IF(ISBLANK(CatTemplate[[#This Row],[St. unit effort]]),0,(CatTemplate[[#This Row],[St. unit effort]] * CatTemplate[[#This Row],[Year6]]))</f>
        <v>0</v>
      </c>
      <c r="CN241" s="29">
        <f>IF(ISBLANK(CatTemplate[[#This Row],[St. unit effort]]),0,(CatTemplate[[#This Row],[St. unit effort]] * CatTemplate[[#This Row],[Year7]]))</f>
        <v>0</v>
      </c>
      <c r="CO241" s="29">
        <f>IF(ISBLANK(CatTemplate[[#This Row],[St. unit effort]]),0,(CatTemplate[[#This Row],[St. unit effort]] * CatTemplate[[#This Row],[Year8]]))</f>
        <v>0</v>
      </c>
      <c r="CP241" s="29">
        <f>IF(ISBLANK(CatTemplate[[#This Row],[St. unit effort]]),0,(CatTemplate[[#This Row],[St. unit effort]] * CatTemplate[[#This Row],[Year9]]))</f>
        <v>0</v>
      </c>
      <c r="CQ241" s="29">
        <f>IF(ISBLANK(CatTemplate[[#This Row],[St. unit effort]]),0,(CatTemplate[[#This Row],[St. unit effort]] * CatTemplate[[#This Row],[Year10]]))</f>
        <v>0</v>
      </c>
      <c r="CR241" s="29">
        <f>IF(ISBLANK(CatTemplate[[#This Row],[St. unit effort]]),0,(CatTemplate[[#This Row],[St. unit effort]] * CatTemplate[[#This Row],[Year11]]))</f>
        <v>0</v>
      </c>
      <c r="CS241" s="29">
        <f>IF(ISBLANK(CatTemplate[[#This Row],[St. unit effort]]),0,(CatTemplate[[#This Row],[St. unit effort]] * CatTemplate[[#This Row],[Year12]]))</f>
        <v>0</v>
      </c>
      <c r="CT241" s="29">
        <f>IF(ISBLANK(CatTemplate[[#This Row],[St. unit effort]]),0,(CatTemplate[[#This Row],[St. unit effort]] * CatTemplate[[#This Row],[Year13]]))</f>
        <v>0</v>
      </c>
      <c r="CU241" s="29">
        <f>IF(ISBLANK(CatTemplate[[#This Row],[St. unit effort]]),0,(CatTemplate[[#This Row],[St. unit effort]] * CatTemplate[[#This Row],[Year14]]))</f>
        <v>0</v>
      </c>
      <c r="CV241" s="29">
        <f>IF(ISBLANK(CatTemplate[[#This Row],[St. unit effort]]),0,(CatTemplate[[#This Row],[St. unit effort]] * CatTemplate[[#This Row],[Year15]]))</f>
        <v>0</v>
      </c>
      <c r="CW241" s="29">
        <f>IF(ISBLANK(CatTemplate[[#This Row],[St. unit effort]]),0,(CatTemplate[[#This Row],[St. unit effort]] * CatTemplate[[#This Row],[Year16]]))</f>
        <v>0</v>
      </c>
      <c r="CX241" s="29">
        <f>IF(ISBLANK(CatTemplate[[#This Row],[St. unit effort]]),0,(CatTemplate[[#This Row],[St. unit effort]] * CatTemplate[[#This Row],[Year17]]))</f>
        <v>0</v>
      </c>
      <c r="CY241" s="29">
        <f>IF(ISBLANK(CatTemplate[[#This Row],[St. unit effort]]),0,(CatTemplate[[#This Row],[St. unit effort]] * CatTemplate[[#This Row],[Year18]]))</f>
        <v>0</v>
      </c>
      <c r="CZ241" s="29">
        <f>IF(ISBLANK(CatTemplate[[#This Row],[St. unit effort]]),0,(CatTemplate[[#This Row],[St. unit effort]] * CatTemplate[[#This Row],[Year19]]))</f>
        <v>0</v>
      </c>
      <c r="DA241" s="29">
        <f>IF(ISBLANK(CatTemplate[[#This Row],[St. unit effort]]),0,(CatTemplate[[#This Row],[St. unit effort]] * CatTemplate[[#This Row],[Year20]]))</f>
        <v>0</v>
      </c>
      <c r="DB241" s="57">
        <f>IF(ISBLANK(CatTemplate[[#This Row],[St. unit effort]]),0,(CatTemplate[[#This Row],[St. unit effort]] * CatTemplate[[#This Row],[Year1]])*8/ParRatePM)</f>
        <v>0</v>
      </c>
      <c r="DC241" s="57">
        <f>IF(ISBLANK(CatTemplate[[#This Row],[St. unit effort]]),0,(CatTemplate[[#This Row],[St. unit effort]] * CatTemplate[[#This Row],[Year2]])*8/ParRatePM)</f>
        <v>0</v>
      </c>
      <c r="DD241" s="57">
        <f>IF(ISBLANK(CatTemplate[[#This Row],[St. unit effort]]),0,(CatTemplate[[#This Row],[St. unit effort]] * CatTemplate[[#This Row],[Year3]])*8/ParRatePM)</f>
        <v>0</v>
      </c>
      <c r="DE241" s="57">
        <f>IF(ISBLANK(CatTemplate[[#This Row],[St. unit effort]]),0,(CatTemplate[[#This Row],[St. unit effort]] * CatTemplate[[#This Row],[Year4]])*8/ParRatePM)</f>
        <v>0</v>
      </c>
      <c r="DF241" s="57">
        <f>IF(ISBLANK(CatTemplate[[#This Row],[St. unit effort]]),0,(CatTemplate[[#This Row],[St. unit effort]] * CatTemplate[[#This Row],[Year5]])*8/ParRatePM)</f>
        <v>0</v>
      </c>
      <c r="DG241" s="57">
        <f>IF(ISBLANK(CatTemplate[[#This Row],[St. unit effort]]),0,(CatTemplate[[#This Row],[St. unit effort]] * CatTemplate[[#This Row],[Year6]])*8/ParRatePM)</f>
        <v>0</v>
      </c>
      <c r="DH241" s="57">
        <f>IF(ISBLANK(CatTemplate[[#This Row],[St. unit effort]]),0,(CatTemplate[[#This Row],[St. unit effort]] * CatTemplate[[#This Row],[Year7]])*8/ParRatePM)</f>
        <v>0</v>
      </c>
      <c r="DI241" s="57">
        <f>IF(ISBLANK(CatTemplate[[#This Row],[St. unit effort]]),0,(CatTemplate[[#This Row],[St. unit effort]] * CatTemplate[[#This Row],[Year8]])*8/ParRatePM)</f>
        <v>0</v>
      </c>
      <c r="DJ241" s="57">
        <f>IF(ISBLANK(CatTemplate[[#This Row],[St. unit effort]]),0,(CatTemplate[[#This Row],[St. unit effort]] * CatTemplate[[#This Row],[Year9]])*8/ParRatePM)</f>
        <v>0</v>
      </c>
      <c r="DK241" s="57">
        <f>IF(ISBLANK(CatTemplate[[#This Row],[St. unit effort]]),0,(CatTemplate[[#This Row],[St. unit effort]] * CatTemplate[[#This Row],[Year10]])*8/ParRatePM)</f>
        <v>0</v>
      </c>
      <c r="DL241" s="57">
        <f>IF(ISBLANK(CatTemplate[[#This Row],[St. unit effort]]),0,(CatTemplate[[#This Row],[St. unit effort]] * CatTemplate[[#This Row],[Year11]])*8/ParRatePM)</f>
        <v>0</v>
      </c>
      <c r="DM241" s="57">
        <f>IF(ISBLANK(CatTemplate[[#This Row],[St. unit effort]]),0,(CatTemplate[[#This Row],[St. unit effort]] * CatTemplate[[#This Row],[Year12]])*8/ParRatePM)</f>
        <v>0</v>
      </c>
      <c r="DN241" s="57">
        <f>IF(ISBLANK(CatTemplate[[#This Row],[St. unit effort]]),0,(CatTemplate[[#This Row],[St. unit effort]] * CatTemplate[[#This Row],[Year13]])*8/ParRatePM)</f>
        <v>0</v>
      </c>
      <c r="DO241" s="57">
        <f>IF(ISBLANK(CatTemplate[[#This Row],[St. unit effort]]),0,(CatTemplate[[#This Row],[St. unit effort]] * CatTemplate[[#This Row],[Year14]])*8/ParRatePM)</f>
        <v>0</v>
      </c>
      <c r="DP241" s="57">
        <f>IF(ISBLANK(CatTemplate[[#This Row],[St. unit effort]]),0,(CatTemplate[[#This Row],[St. unit effort]] * CatTemplate[[#This Row],[Year15]])*8/ParRatePM)</f>
        <v>0</v>
      </c>
      <c r="DQ241" s="57">
        <f>IF(ISBLANK(CatTemplate[[#This Row],[St. unit effort]]),0,(CatTemplate[[#This Row],[St. unit effort]] * CatTemplate[[#This Row],[Year16]])*8/ParRatePM)</f>
        <v>0</v>
      </c>
      <c r="DR241" s="57">
        <f>IF(ISBLANK(CatTemplate[[#This Row],[St. unit effort]]),0,(CatTemplate[[#This Row],[St. unit effort]] * CatTemplate[[#This Row],[Year17]])*8/ParRatePM)</f>
        <v>0</v>
      </c>
      <c r="DS241" s="57">
        <f>IF(ISBLANK(CatTemplate[[#This Row],[St. unit effort]]),0,(CatTemplate[[#This Row],[St. unit effort]] * CatTemplate[[#This Row],[Year18]])*8/ParRatePM)</f>
        <v>0</v>
      </c>
      <c r="DT241" s="57">
        <f>IF(ISBLANK(CatTemplate[[#This Row],[St. unit effort]]),0,(CatTemplate[[#This Row],[St. unit effort]] * CatTemplate[[#This Row],[Year19]])*8/ParRatePM)</f>
        <v>0</v>
      </c>
      <c r="DU241" s="57">
        <f>IF(ISBLANK(CatTemplate[[#This Row],[St. unit effort]]),0,(CatTemplate[[#This Row],[St. unit effort]] * CatTemplate[[#This Row],[Year20]])*8/ParRatePM)</f>
        <v>0</v>
      </c>
      <c r="DV241" s="54">
        <f>SUM(CatTemplate[[#This Row],[PM1]:[PM20]])</f>
        <v>0</v>
      </c>
      <c r="DW241" s="56">
        <f t="shared" si="83"/>
        <v>0</v>
      </c>
      <c r="DX241" s="56">
        <f t="shared" si="83"/>
        <v>0</v>
      </c>
      <c r="DY241" s="56">
        <f t="shared" si="83"/>
        <v>0</v>
      </c>
      <c r="DZ241" s="56">
        <f t="shared" si="83"/>
        <v>0</v>
      </c>
      <c r="EA241" s="56">
        <f t="shared" si="83"/>
        <v>0</v>
      </c>
      <c r="EB241" s="56">
        <f t="shared" si="83"/>
        <v>0</v>
      </c>
      <c r="EC241" s="56">
        <f t="shared" si="83"/>
        <v>0</v>
      </c>
      <c r="ED241" s="56">
        <f t="shared" si="83"/>
        <v>0</v>
      </c>
      <c r="EE241" s="56">
        <f t="shared" si="83"/>
        <v>0</v>
      </c>
      <c r="EF241" s="56">
        <f t="shared" si="83"/>
        <v>0</v>
      </c>
      <c r="EG241" s="56">
        <f t="shared" si="83"/>
        <v>0</v>
      </c>
      <c r="EH241" s="56">
        <f t="shared" si="83"/>
        <v>0</v>
      </c>
      <c r="EI241" s="56">
        <f t="shared" si="83"/>
        <v>0</v>
      </c>
      <c r="EJ241" s="56">
        <f t="shared" si="83"/>
        <v>0</v>
      </c>
      <c r="EK241" s="56">
        <f t="shared" si="83"/>
        <v>0</v>
      </c>
      <c r="EL241" s="56">
        <f t="shared" si="83"/>
        <v>0</v>
      </c>
      <c r="EM241" s="56">
        <f t="shared" si="81"/>
        <v>0</v>
      </c>
      <c r="EN241" s="56">
        <f t="shared" si="81"/>
        <v>0</v>
      </c>
      <c r="EO241" s="56">
        <f t="shared" si="81"/>
        <v>0</v>
      </c>
      <c r="EP241" s="56">
        <f t="shared" si="81"/>
        <v>0</v>
      </c>
      <c r="EQ241" s="30">
        <f>CatTemplate[[#This Row],[Eq. unit cost]] * CatTemplate[[#This Row],[Eq. quantity]]</f>
        <v>0</v>
      </c>
      <c r="ER241" s="30">
        <f>CatTemplate[[#This Row],[Cons. unit cost]] *CatTemplate[[#This Row],[Cons. quantity]]</f>
        <v>0</v>
      </c>
      <c r="ES241" s="30">
        <f>CatTemplate[[#This Row],[Oth. unit cost]] *CatTemplate[[#This Row],[Oth. quantity]]</f>
        <v>0</v>
      </c>
      <c r="ET241" s="55">
        <f>SUM(CatTemplate[[#This Row],[CO1]:[CO20]])</f>
        <v>0</v>
      </c>
      <c r="EU241" s="56">
        <f t="shared" si="84"/>
        <v>0</v>
      </c>
      <c r="EV241" s="56">
        <f t="shared" si="84"/>
        <v>0</v>
      </c>
      <c r="EW241" s="56">
        <f t="shared" si="84"/>
        <v>0</v>
      </c>
      <c r="EX241" s="56">
        <f t="shared" si="84"/>
        <v>0</v>
      </c>
      <c r="EY241" s="56">
        <f t="shared" si="84"/>
        <v>0</v>
      </c>
      <c r="EZ241" s="56">
        <f t="shared" si="84"/>
        <v>0</v>
      </c>
      <c r="FA241" s="56">
        <f t="shared" si="84"/>
        <v>0</v>
      </c>
      <c r="FB241" s="56">
        <f t="shared" si="84"/>
        <v>0</v>
      </c>
      <c r="FC241" s="56">
        <f t="shared" si="84"/>
        <v>0</v>
      </c>
      <c r="FD241" s="56">
        <f t="shared" si="84"/>
        <v>0</v>
      </c>
      <c r="FE241" s="56">
        <f t="shared" si="84"/>
        <v>0</v>
      </c>
      <c r="FF241" s="56">
        <f t="shared" si="84"/>
        <v>0</v>
      </c>
      <c r="FG241" s="56">
        <f t="shared" si="84"/>
        <v>0</v>
      </c>
      <c r="FH241" s="56">
        <f t="shared" si="84"/>
        <v>0</v>
      </c>
      <c r="FI241" s="56">
        <f t="shared" si="84"/>
        <v>0</v>
      </c>
      <c r="FJ241" s="56">
        <f t="shared" si="84"/>
        <v>0</v>
      </c>
      <c r="FK241" s="56">
        <f t="shared" si="82"/>
        <v>0</v>
      </c>
      <c r="FL241" s="56">
        <f t="shared" si="82"/>
        <v>0</v>
      </c>
      <c r="FM241" s="56">
        <f t="shared" si="82"/>
        <v>0</v>
      </c>
      <c r="FN241" s="56">
        <f t="shared" si="82"/>
        <v>0</v>
      </c>
      <c r="FO241" s="58">
        <f>SUM(CatTemplate[[#This Row],[CS1]:[CS20]])</f>
        <v>0</v>
      </c>
      <c r="FP241" s="59">
        <f>CatTemplate[[#This Row],[Total Oth. cost]]+CatTemplate[[#This Row],[Total St. Cost]]</f>
        <v>0</v>
      </c>
      <c r="FQ241" s="33" t="e">
        <f t="shared" si="71"/>
        <v>#VALUE!</v>
      </c>
      <c r="FR241" s="33" t="e">
        <f t="shared" si="72"/>
        <v>#VALUE!</v>
      </c>
      <c r="FS241" s="30" t="e">
        <f>(CatTemplate[[#This Row],[CO1]] + CatTemplate[[#This Row],[CS1]]) * (1 + getRateOHFinal) * getRateMarkupFinal</f>
        <v>#VALUE!</v>
      </c>
      <c r="FT241" s="30" t="e">
        <f>(CatTemplate[[#This Row],[CO2]] + CatTemplate[[#This Row],[CS2]]) * (1 + getRateOHFinal) * getRateMarkupFinal</f>
        <v>#VALUE!</v>
      </c>
      <c r="FU241" s="30" t="e">
        <f>(CatTemplate[[#This Row],[CO3]] + CatTemplate[[#This Row],[CS3]]) * (1 + getRateOHFinal) * getRateMarkupFinal</f>
        <v>#VALUE!</v>
      </c>
      <c r="FV241" s="30" t="e">
        <f>(CatTemplate[[#This Row],[CO4]] + CatTemplate[[#This Row],[CS4]]) * (1 + getRateOHFinal) * getRateMarkupFinal</f>
        <v>#VALUE!</v>
      </c>
      <c r="FW241" s="30" t="e">
        <f>(CatTemplate[[#This Row],[CO5]] + CatTemplate[[#This Row],[CS5]]) * (1 + getRateOHFinal) * getRateMarkupFinal</f>
        <v>#VALUE!</v>
      </c>
      <c r="FX241" s="30" t="e">
        <f>(CatTemplate[[#This Row],[CO6]] + CatTemplate[[#This Row],[CS6]]) * (1 + getRateOHFinal) * getRateMarkupFinal</f>
        <v>#VALUE!</v>
      </c>
      <c r="FY241" s="30" t="e">
        <f>(CatTemplate[[#This Row],[CO7]] + CatTemplate[[#This Row],[CS7]]) * (1 + getRateOHFinal) * getRateMarkupFinal</f>
        <v>#VALUE!</v>
      </c>
      <c r="FZ241" s="30" t="e">
        <f>(CatTemplate[[#This Row],[CO8]] + CatTemplate[[#This Row],[CS8]]) * (1 + getRateOHFinal) * getRateMarkupFinal</f>
        <v>#VALUE!</v>
      </c>
      <c r="GA241" s="30" t="e">
        <f>(CatTemplate[[#This Row],[CO9]] + CatTemplate[[#This Row],[CS9]]) * (1 + getRateOHFinal) * getRateMarkupFinal</f>
        <v>#VALUE!</v>
      </c>
      <c r="GB241" s="30" t="e">
        <f>(CatTemplate[[#This Row],[CO10]] + CatTemplate[[#This Row],[CS10]]) * (1 + getRateOHFinal) * getRateMarkupFinal</f>
        <v>#VALUE!</v>
      </c>
      <c r="GC241" s="30" t="e">
        <f>(CatTemplate[[#This Row],[CO11]] + CatTemplate[[#This Row],[CS11]]) * (1 + getRateOHFinal) * getRateMarkupFinal</f>
        <v>#VALUE!</v>
      </c>
      <c r="GD241" s="30" t="e">
        <f>(CatTemplate[[#This Row],[CO12]] + CatTemplate[[#This Row],[CS12]]) * (1 + getRateOHFinal) * getRateMarkupFinal</f>
        <v>#VALUE!</v>
      </c>
      <c r="GE241" s="30" t="e">
        <f>(CatTemplate[[#This Row],[CO13]] + CatTemplate[[#This Row],[CS13]]) * (1 + getRateOHFinal) * getRateMarkupFinal</f>
        <v>#VALUE!</v>
      </c>
      <c r="GF241" s="30" t="e">
        <f>(CatTemplate[[#This Row],[CO14]] + CatTemplate[[#This Row],[CS14]]) * (1 + getRateOHFinal) * getRateMarkupFinal</f>
        <v>#VALUE!</v>
      </c>
      <c r="GG241" s="30" t="e">
        <f>(CatTemplate[[#This Row],[CO15]] + CatTemplate[[#This Row],[CS15]]) * (1 + getRateOHFinal) * getRateMarkupFinal</f>
        <v>#VALUE!</v>
      </c>
      <c r="GH241" s="30" t="e">
        <f>(CatTemplate[[#This Row],[CO16]] + CatTemplate[[#This Row],[CS16]]) * (1 + getRateOHFinal) * getRateMarkupFinal</f>
        <v>#VALUE!</v>
      </c>
      <c r="GI241" s="30" t="e">
        <f>(CatTemplate[[#This Row],[CO17]] + CatTemplate[[#This Row],[CS17]]) * (1 + getRateOHFinal) * getRateMarkupFinal</f>
        <v>#VALUE!</v>
      </c>
      <c r="GJ241" s="30" t="e">
        <f>(CatTemplate[[#This Row],[CO18]] + CatTemplate[[#This Row],[CS18]]) * (1 + getRateOHFinal) * getRateMarkupFinal</f>
        <v>#VALUE!</v>
      </c>
      <c r="GK241" s="30" t="e">
        <f>(CatTemplate[[#This Row],[CO19]] + CatTemplate[[#This Row],[CS19]]) * (1 + getRateOHFinal) * getRateMarkupFinal</f>
        <v>#VALUE!</v>
      </c>
      <c r="GL241" s="30" t="e">
        <f>(CatTemplate[[#This Row],[CO20]] + CatTemplate[[#This Row],[CS20]]) * (1 + getRateOHFinal) * getRateMarkupFinal</f>
        <v>#VALUE!</v>
      </c>
      <c r="GM241" s="30" t="e">
        <f t="shared" si="73"/>
        <v>#VALUE!</v>
      </c>
      <c r="GN241" s="30" t="e">
        <f t="shared" si="74"/>
        <v>#VALUE!</v>
      </c>
      <c r="GO241" s="30" t="e">
        <f t="shared" si="75"/>
        <v>#VALUE!</v>
      </c>
      <c r="GP241" s="30" t="e">
        <f t="shared" si="76"/>
        <v>#VALUE!</v>
      </c>
      <c r="GQ241" s="30" t="e">
        <f>(CatTemplate[[#This Row],[CO1]]+CatTemplate[[#This Row],[CS1]]) * (1+ getRateOHFinal) * (1 + getRateMarkupFinal)</f>
        <v>#VALUE!</v>
      </c>
      <c r="GR241" s="30" t="e">
        <f>(CatTemplate[[#This Row],[CO2]]+CatTemplate[[#This Row],[CS2]]) * (1+ getRateOHFinal) * (1 + getRateMarkupFinal)</f>
        <v>#VALUE!</v>
      </c>
      <c r="GS241" s="30" t="e">
        <f>(CatTemplate[[#This Row],[CO3]]+CatTemplate[[#This Row],[CS3]]) * (1+ getRateOHFinal) * (1 + getRateMarkupFinal)</f>
        <v>#VALUE!</v>
      </c>
      <c r="GT241" s="30" t="e">
        <f>(CatTemplate[[#This Row],[CO4]]+CatTemplate[[#This Row],[CS4]]) * (1+ getRateOHFinal) * (1 + getRateMarkupFinal)</f>
        <v>#VALUE!</v>
      </c>
      <c r="GU241" s="30" t="e">
        <f>(CatTemplate[[#This Row],[CO5]]+CatTemplate[[#This Row],[CS5]]) * (1+ getRateOHFinal) * (1 + getRateMarkupFinal)</f>
        <v>#VALUE!</v>
      </c>
      <c r="GV241" s="30" t="e">
        <f>(CatTemplate[[#This Row],[CO6]]+CatTemplate[[#This Row],[CS6]]) * (1+ getRateOHFinal) * (1 + getRateMarkupFinal)</f>
        <v>#VALUE!</v>
      </c>
      <c r="GW241" s="30" t="e">
        <f>(CatTemplate[[#This Row],[CO7]]+CatTemplate[[#This Row],[CS7]]) * (1+ getRateOHFinal) * (1 + getRateMarkupFinal)</f>
        <v>#VALUE!</v>
      </c>
      <c r="GX241" s="30" t="e">
        <f>(CatTemplate[[#This Row],[CO8]]+CatTemplate[[#This Row],[CS8]]) * (1+ getRateOHFinal) * (1 + getRateMarkupFinal)</f>
        <v>#VALUE!</v>
      </c>
      <c r="GY241" s="30" t="e">
        <f>(CatTemplate[[#This Row],[CO9]]+CatTemplate[[#This Row],[CS9]]) * (1+ getRateOHFinal) * (1 + getRateMarkupFinal)</f>
        <v>#VALUE!</v>
      </c>
      <c r="GZ241" s="30" t="e">
        <f>(CatTemplate[[#This Row],[CO10]]+CatTemplate[[#This Row],[CS10]]) * (1+ getRateOHFinal) * (1 + getRateMarkupFinal)</f>
        <v>#VALUE!</v>
      </c>
      <c r="HA241" s="30" t="e">
        <f>(CatTemplate[[#This Row],[CO11]]+CatTemplate[[#This Row],[CS11]]) * (1+ getRateOHFinal) * (1 + getRateMarkupFinal)</f>
        <v>#VALUE!</v>
      </c>
      <c r="HB241" s="30" t="e">
        <f>(CatTemplate[[#This Row],[CO12]]+CatTemplate[[#This Row],[CS12]]) * (1+ getRateOHFinal) * (1 + getRateMarkupFinal)</f>
        <v>#VALUE!</v>
      </c>
      <c r="HC241" s="30" t="e">
        <f>(CatTemplate[[#This Row],[CO13]]+CatTemplate[[#This Row],[CS13]]) * (1+ getRateOHFinal) * (1 + getRateMarkupFinal)</f>
        <v>#VALUE!</v>
      </c>
      <c r="HD241" s="30" t="e">
        <f>(CatTemplate[[#This Row],[CO14]]+CatTemplate[[#This Row],[CS14]]) * (1+ getRateOHFinal) * (1 + getRateMarkupFinal)</f>
        <v>#VALUE!</v>
      </c>
      <c r="HE241" s="30" t="e">
        <f>(CatTemplate[[#This Row],[CO15]]+CatTemplate[[#This Row],[CS15]]) * (1+ getRateOHFinal) * (1 + getRateMarkupFinal)</f>
        <v>#VALUE!</v>
      </c>
      <c r="HF241" s="30" t="e">
        <f>(CatTemplate[[#This Row],[CO16]]+CatTemplate[[#This Row],[CS16]]) * (1+ getRateOHFinal) * (1 + getRateMarkupFinal)</f>
        <v>#VALUE!</v>
      </c>
      <c r="HG241" s="30" t="e">
        <f>(CatTemplate[[#This Row],[CO17]]+CatTemplate[[#This Row],[CS17]]) * (1+ getRateOHFinal) * (1 + getRateMarkupFinal)</f>
        <v>#VALUE!</v>
      </c>
      <c r="HH241" s="30" t="e">
        <f>(CatTemplate[[#This Row],[CO18]]+CatTemplate[[#This Row],[CS18]]) * (1+ getRateOHFinal) * (1 + getRateMarkupFinal)</f>
        <v>#VALUE!</v>
      </c>
      <c r="HI241" s="30" t="e">
        <f>(CatTemplate[[#This Row],[CO19]]+CatTemplate[[#This Row],[CS19]]) * (1+ getRateOHFinal) * (1 + getRateMarkupFinal)</f>
        <v>#VALUE!</v>
      </c>
      <c r="HJ241" s="30" t="e">
        <f>(CatTemplate[[#This Row],[CO20]]+CatTemplate[[#This Row],[CS20]]) * (1+ getRateOHFinal) * (1 + getRateMarkupFinal)</f>
        <v>#VALUE!</v>
      </c>
      <c r="HK241" s="39" t="e">
        <f>CatTemplate[[#This Row],[Total cost]]+CatTemplate[[#This Row],[OH Amount]]+CatTemplate[[#This Row],[Markup]]</f>
        <v>#VALUE!</v>
      </c>
      <c r="HL241" s="63">
        <f>IF(CatTemplate[[#This Row],[Units]]="Days",CatTemplate[[#This Row],[Project quantity]]*CatTemplate[[#This Row],[St. unit effort]],CatTemplate[[#This Row],[Project quantity]])</f>
        <v>0</v>
      </c>
      <c r="HM241" s="287">
        <f>IFERROR(CatTemplate[[#This Row],[Total Price]]/(CatTemplate[[#This Row],[Final Quantity]]),0)</f>
        <v>0</v>
      </c>
      <c r="HN241" s="261"/>
    </row>
    <row r="242" spans="2:222" ht="38.25" x14ac:dyDescent="0.2">
      <c r="B242" s="9" t="s">
        <v>84</v>
      </c>
      <c r="C242" s="23">
        <v>6</v>
      </c>
      <c r="D242" s="10" t="s">
        <v>179</v>
      </c>
      <c r="E242" s="25">
        <v>1</v>
      </c>
      <c r="F242" s="19" t="s">
        <v>103</v>
      </c>
      <c r="G242" s="27">
        <v>31</v>
      </c>
      <c r="H242" s="19" t="s">
        <v>517</v>
      </c>
      <c r="I242" s="19"/>
      <c r="J242" s="16" t="s">
        <v>254</v>
      </c>
      <c r="K242" s="16"/>
      <c r="L242" s="16" t="s">
        <v>489</v>
      </c>
      <c r="M242" s="16" t="s">
        <v>207</v>
      </c>
      <c r="N242" s="16" t="s">
        <v>858</v>
      </c>
      <c r="O242" s="320"/>
      <c r="P242" s="71"/>
      <c r="Q242" s="108"/>
      <c r="R242" s="73"/>
      <c r="S242" s="97"/>
      <c r="T242" s="100">
        <f>getEqUnitCost</f>
        <v>0.5910178418803419</v>
      </c>
      <c r="U242" s="73">
        <f>getEqUnitEffort</f>
        <v>1</v>
      </c>
      <c r="V242" s="101">
        <f>getEqQuantity</f>
        <v>1</v>
      </c>
      <c r="W242" s="320"/>
      <c r="X242" s="100">
        <f>getConsUnitCost</f>
        <v>18.687474125000001</v>
      </c>
      <c r="Y242" s="73">
        <f>getConsUnitEffort</f>
        <v>1</v>
      </c>
      <c r="Z242" s="14">
        <f>getConsQuantity</f>
        <v>1</v>
      </c>
      <c r="AA242" s="320"/>
      <c r="AB242" s="72"/>
      <c r="AC242" s="112"/>
      <c r="AD242" s="14">
        <f>getOthQuantity</f>
        <v>0</v>
      </c>
      <c r="AE242" s="320"/>
      <c r="AF242" s="28" t="str">
        <f>IF(ISBLANK(CatTemplate[[#This Row],[Resource type]]),"",CatTemplate[[#This Row],[Resource type]])</f>
        <v>BioRef Operator</v>
      </c>
      <c r="AG242" s="242">
        <f>getStaffUnitCost</f>
        <v>402.98497611162429</v>
      </c>
      <c r="AH242" s="113">
        <f>getStaffUnitEffort</f>
        <v>1.0416666666666666E-2</v>
      </c>
      <c r="AI242" s="40">
        <f>getStaffQuantity</f>
        <v>0</v>
      </c>
      <c r="AJ242" s="41">
        <f>CatTemplate[[#This Row],[St. quantity]]*8/ParRatePM</f>
        <v>0</v>
      </c>
      <c r="AK242" s="320"/>
      <c r="AL242" s="53" t="str">
        <f>CatTemplate[[#This Row],[Item type]]</f>
        <v>Samples</v>
      </c>
      <c r="AM242" s="12">
        <f>SUM(CatTemplate[[#This Row],[Year1]:[Year20]])</f>
        <v>0</v>
      </c>
      <c r="AN242" s="52"/>
      <c r="AO242" s="52"/>
      <c r="AP242" s="52"/>
      <c r="AQ242" s="8"/>
      <c r="AR242" s="8"/>
      <c r="AS242" s="8"/>
      <c r="AT242" s="8"/>
      <c r="AU242" s="8"/>
      <c r="AV242" s="8"/>
      <c r="AW242" s="8"/>
      <c r="AX242" s="8"/>
      <c r="AY242" s="8"/>
      <c r="AZ242" s="8"/>
      <c r="BA242" s="8"/>
      <c r="BB242" s="8"/>
      <c r="BC242" s="8"/>
      <c r="BD242" s="8"/>
      <c r="BE242" s="8"/>
      <c r="BF242" s="8"/>
      <c r="BG242" s="36"/>
      <c r="BH242" s="320"/>
      <c r="BI242" s="37" t="str">
        <f>getCostCategory</f>
        <v>06 Operating costs</v>
      </c>
      <c r="BJ242" s="37" t="str">
        <f>getSection</f>
        <v>06 Sample processing</v>
      </c>
      <c r="BK242" s="32" t="str">
        <f>getObject</f>
        <v>Sample processing</v>
      </c>
      <c r="BL242" s="30">
        <f>IFERROR(getUnitCost * IF(CatTemplate[[#This Row],[Cost Category Comp.]]="01 Staff costs", 1,1),0)</f>
        <v>422.26346807850462</v>
      </c>
      <c r="BM242" s="29">
        <f>IF(AND(ISBLANK(CatTemplate[[#This Row],[Eq. unit cost]]),ISBLANK(CatTemplate[[#This Row],[Cons. unit cost]]),ISBLANK(CatTemplate[[#This Row],[Oth. unit cost]])), 0, IF(getUnitEffort =0,1,getUnitEffort) * CatTemplate[[#This Row],[Year1]])</f>
        <v>0</v>
      </c>
      <c r="BN242" s="29">
        <f>IF(AND(ISBLANK(CatTemplate[[#This Row],[Eq. unit cost]]),ISBLANK(CatTemplate[[#This Row],[Cons. unit cost]]),ISBLANK(CatTemplate[[#This Row],[Oth. unit cost]])), 0, IF(getUnitEffort =0,1,getUnitEffort) * CatTemplate[[#This Row],[Year2]])</f>
        <v>0</v>
      </c>
      <c r="BO242" s="29">
        <f>IF(AND(ISBLANK(CatTemplate[[#This Row],[Eq. unit cost]]),ISBLANK(CatTemplate[[#This Row],[Cons. unit cost]]),ISBLANK(CatTemplate[[#This Row],[Oth. unit cost]])), 0, IF(getUnitEffort =0,1,getUnitEffort) * CatTemplate[[#This Row],[Year3]])</f>
        <v>0</v>
      </c>
      <c r="BP242" s="29">
        <f>IF(AND(ISBLANK(CatTemplate[[#This Row],[Eq. unit cost]]),ISBLANK(CatTemplate[[#This Row],[Cons. unit cost]]),ISBLANK(CatTemplate[[#This Row],[Oth. unit cost]])), 0, IF(getUnitEffort =0,1,getUnitEffort) * CatTemplate[[#This Row],[Year4]])</f>
        <v>0</v>
      </c>
      <c r="BQ242" s="29">
        <f>IF(AND(ISBLANK(CatTemplate[[#This Row],[Eq. unit cost]]),ISBLANK(CatTemplate[[#This Row],[Cons. unit cost]]),ISBLANK(CatTemplate[[#This Row],[Oth. unit cost]])), 0, IF(getUnitEffort =0,1,getUnitEffort) * CatTemplate[[#This Row],[Year5]])</f>
        <v>0</v>
      </c>
      <c r="BR242" s="29">
        <f>IF(AND(ISBLANK(CatTemplate[[#This Row],[Eq. unit cost]]),ISBLANK(CatTemplate[[#This Row],[Cons. unit cost]]),ISBLANK(CatTemplate[[#This Row],[Oth. unit cost]])), 0, IF(getUnitEffort =0,1,getUnitEffort) * CatTemplate[[#This Row],[Year6]])</f>
        <v>0</v>
      </c>
      <c r="BS242" s="29">
        <f>IF(AND(ISBLANK(CatTemplate[[#This Row],[Eq. unit cost]]),ISBLANK(CatTemplate[[#This Row],[Cons. unit cost]]),ISBLANK(CatTemplate[[#This Row],[Oth. unit cost]])), 0, IF(getUnitEffort =0,1,getUnitEffort) * CatTemplate[[#This Row],[Year7]])</f>
        <v>0</v>
      </c>
      <c r="BT242" s="29">
        <f>IF(AND(ISBLANK(CatTemplate[[#This Row],[Eq. unit cost]]),ISBLANK(CatTemplate[[#This Row],[Cons. unit cost]]),ISBLANK(CatTemplate[[#This Row],[Oth. unit cost]])), 0, IF(getUnitEffort =0,1,getUnitEffort) * CatTemplate[[#This Row],[Year8]])</f>
        <v>0</v>
      </c>
      <c r="BU242" s="29">
        <f>IF(AND(ISBLANK(CatTemplate[[#This Row],[Eq. unit cost]]),ISBLANK(CatTemplate[[#This Row],[Cons. unit cost]]),ISBLANK(CatTemplate[[#This Row],[Oth. unit cost]])), 0, IF(getUnitEffort =0,1,getUnitEffort) * CatTemplate[[#This Row],[Year9]])</f>
        <v>0</v>
      </c>
      <c r="BV242" s="29">
        <f>IF(AND(ISBLANK(CatTemplate[[#This Row],[Eq. unit cost]]),ISBLANK(CatTemplate[[#This Row],[Cons. unit cost]]),ISBLANK(CatTemplate[[#This Row],[Oth. unit cost]])), 0, IF(getUnitEffort =0,1,getUnitEffort) * CatTemplate[[#This Row],[Year10]])</f>
        <v>0</v>
      </c>
      <c r="BW242" s="29">
        <f>IF(AND(ISBLANK(CatTemplate[[#This Row],[Eq. unit cost]]),ISBLANK(CatTemplate[[#This Row],[Cons. unit cost]]),ISBLANK(CatTemplate[[#This Row],[Oth. unit cost]])), 0, IF(getUnitEffort =0,1,getUnitEffort) * CatTemplate[[#This Row],[Year11]])</f>
        <v>0</v>
      </c>
      <c r="BX242" s="29">
        <f>IF(AND(ISBLANK(CatTemplate[[#This Row],[Eq. unit cost]]),ISBLANK(CatTemplate[[#This Row],[Cons. unit cost]]),ISBLANK(CatTemplate[[#This Row],[Oth. unit cost]])), 0, IF(getUnitEffort =0,1,getUnitEffort) * CatTemplate[[#This Row],[Year12]])</f>
        <v>0</v>
      </c>
      <c r="BY242" s="29">
        <f>IF(AND(ISBLANK(CatTemplate[[#This Row],[Eq. unit cost]]),ISBLANK(CatTemplate[[#This Row],[Cons. unit cost]]),ISBLANK(CatTemplate[[#This Row],[Oth. unit cost]])), 0, IF(getUnitEffort =0,1,getUnitEffort) * CatTemplate[[#This Row],[Year13]])</f>
        <v>0</v>
      </c>
      <c r="BZ242" s="29">
        <f>IF(AND(ISBLANK(CatTemplate[[#This Row],[Eq. unit cost]]),ISBLANK(CatTemplate[[#This Row],[Cons. unit cost]]),ISBLANK(CatTemplate[[#This Row],[Oth. unit cost]])), 0, IF(getUnitEffort =0,1,getUnitEffort) * CatTemplate[[#This Row],[Year14]])</f>
        <v>0</v>
      </c>
      <c r="CA242" s="29">
        <f>IF(AND(ISBLANK(CatTemplate[[#This Row],[Eq. unit cost]]),ISBLANK(CatTemplate[[#This Row],[Cons. unit cost]]),ISBLANK(CatTemplate[[#This Row],[Oth. unit cost]])), 0, IF(getUnitEffort =0,1,getUnitEffort) * CatTemplate[[#This Row],[Year15]])</f>
        <v>0</v>
      </c>
      <c r="CB242" s="29">
        <f>IF(AND(ISBLANK(CatTemplate[[#This Row],[Eq. unit cost]]),ISBLANK(CatTemplate[[#This Row],[Cons. unit cost]]),ISBLANK(CatTemplate[[#This Row],[Oth. unit cost]])), 0, IF(getUnitEffort =0,1,getUnitEffort) * CatTemplate[[#This Row],[Year16]])</f>
        <v>0</v>
      </c>
      <c r="CC242" s="29">
        <f>IF(AND(ISBLANK(CatTemplate[[#This Row],[Eq. unit cost]]),ISBLANK(CatTemplate[[#This Row],[Cons. unit cost]]),ISBLANK(CatTemplate[[#This Row],[Oth. unit cost]])), 0, IF(getUnitEffort =0,1,getUnitEffort) * CatTemplate[[#This Row],[Year17]])</f>
        <v>0</v>
      </c>
      <c r="CD242" s="29">
        <f>IF(AND(ISBLANK(CatTemplate[[#This Row],[Eq. unit cost]]),ISBLANK(CatTemplate[[#This Row],[Cons. unit cost]]),ISBLANK(CatTemplate[[#This Row],[Oth. unit cost]])), 0, IF(getUnitEffort =0,1,getUnitEffort) * CatTemplate[[#This Row],[Year18]])</f>
        <v>0</v>
      </c>
      <c r="CE242" s="29">
        <f>IF(AND(ISBLANK(CatTemplate[[#This Row],[Eq. unit cost]]),ISBLANK(CatTemplate[[#This Row],[Cons. unit cost]]),ISBLANK(CatTemplate[[#This Row],[Oth. unit cost]])), 0, IF(getUnitEffort =0,1,getUnitEffort) * CatTemplate[[#This Row],[Year19]])</f>
        <v>0</v>
      </c>
      <c r="CF242" s="29">
        <f>IF(AND(ISBLANK(CatTemplate[[#This Row],[Eq. unit cost]]),ISBLANK(CatTemplate[[#This Row],[Cons. unit cost]]),ISBLANK(CatTemplate[[#This Row],[Oth. unit cost]])), 0, IF(getUnitEffort =0,1,getUnitEffort) * CatTemplate[[#This Row],[Year20]])</f>
        <v>0</v>
      </c>
      <c r="CG242" s="45">
        <f>SUM(CatTemplate[[#This Row],[Q1]:[Q20]])</f>
        <v>0</v>
      </c>
      <c r="CH242" s="29">
        <f>IF(ISBLANK(CatTemplate[[#This Row],[St. unit effort]]),0,(CatTemplate[[#This Row],[St. unit effort]] * CatTemplate[[#This Row],[Year1]]))</f>
        <v>0</v>
      </c>
      <c r="CI242" s="29">
        <f>IF(ISBLANK(CatTemplate[[#This Row],[St. unit effort]]),0,(CatTemplate[[#This Row],[St. unit effort]] * CatTemplate[[#This Row],[Year2]]))</f>
        <v>0</v>
      </c>
      <c r="CJ242" s="29">
        <f>IF(ISBLANK(CatTemplate[[#This Row],[St. unit effort]]),0,(CatTemplate[[#This Row],[St. unit effort]] * CatTemplate[[#This Row],[Year3]]))</f>
        <v>0</v>
      </c>
      <c r="CK242" s="29">
        <f>IF(ISBLANK(CatTemplate[[#This Row],[St. unit effort]]),0,(CatTemplate[[#This Row],[St. unit effort]] * CatTemplate[[#This Row],[Year4]]))</f>
        <v>0</v>
      </c>
      <c r="CL242" s="29">
        <f>IF(ISBLANK(CatTemplate[[#This Row],[St. unit effort]]),0,(CatTemplate[[#This Row],[St. unit effort]] * CatTemplate[[#This Row],[Year5]]))</f>
        <v>0</v>
      </c>
      <c r="CM242" s="29">
        <f>IF(ISBLANK(CatTemplate[[#This Row],[St. unit effort]]),0,(CatTemplate[[#This Row],[St. unit effort]] * CatTemplate[[#This Row],[Year6]]))</f>
        <v>0</v>
      </c>
      <c r="CN242" s="29">
        <f>IF(ISBLANK(CatTemplate[[#This Row],[St. unit effort]]),0,(CatTemplate[[#This Row],[St. unit effort]] * CatTemplate[[#This Row],[Year7]]))</f>
        <v>0</v>
      </c>
      <c r="CO242" s="29">
        <f>IF(ISBLANK(CatTemplate[[#This Row],[St. unit effort]]),0,(CatTemplate[[#This Row],[St. unit effort]] * CatTemplate[[#This Row],[Year8]]))</f>
        <v>0</v>
      </c>
      <c r="CP242" s="29">
        <f>IF(ISBLANK(CatTemplate[[#This Row],[St. unit effort]]),0,(CatTemplate[[#This Row],[St. unit effort]] * CatTemplate[[#This Row],[Year9]]))</f>
        <v>0</v>
      </c>
      <c r="CQ242" s="29">
        <f>IF(ISBLANK(CatTemplate[[#This Row],[St. unit effort]]),0,(CatTemplate[[#This Row],[St. unit effort]] * CatTemplate[[#This Row],[Year10]]))</f>
        <v>0</v>
      </c>
      <c r="CR242" s="29">
        <f>IF(ISBLANK(CatTemplate[[#This Row],[St. unit effort]]),0,(CatTemplate[[#This Row],[St. unit effort]] * CatTemplate[[#This Row],[Year11]]))</f>
        <v>0</v>
      </c>
      <c r="CS242" s="29">
        <f>IF(ISBLANK(CatTemplate[[#This Row],[St. unit effort]]),0,(CatTemplate[[#This Row],[St. unit effort]] * CatTemplate[[#This Row],[Year12]]))</f>
        <v>0</v>
      </c>
      <c r="CT242" s="29">
        <f>IF(ISBLANK(CatTemplate[[#This Row],[St. unit effort]]),0,(CatTemplate[[#This Row],[St. unit effort]] * CatTemplate[[#This Row],[Year13]]))</f>
        <v>0</v>
      </c>
      <c r="CU242" s="29">
        <f>IF(ISBLANK(CatTemplate[[#This Row],[St. unit effort]]),0,(CatTemplate[[#This Row],[St. unit effort]] * CatTemplate[[#This Row],[Year14]]))</f>
        <v>0</v>
      </c>
      <c r="CV242" s="29">
        <f>IF(ISBLANK(CatTemplate[[#This Row],[St. unit effort]]),0,(CatTemplate[[#This Row],[St. unit effort]] * CatTemplate[[#This Row],[Year15]]))</f>
        <v>0</v>
      </c>
      <c r="CW242" s="29">
        <f>IF(ISBLANK(CatTemplate[[#This Row],[St. unit effort]]),0,(CatTemplate[[#This Row],[St. unit effort]] * CatTemplate[[#This Row],[Year16]]))</f>
        <v>0</v>
      </c>
      <c r="CX242" s="29">
        <f>IF(ISBLANK(CatTemplate[[#This Row],[St. unit effort]]),0,(CatTemplate[[#This Row],[St. unit effort]] * CatTemplate[[#This Row],[Year17]]))</f>
        <v>0</v>
      </c>
      <c r="CY242" s="29">
        <f>IF(ISBLANK(CatTemplate[[#This Row],[St. unit effort]]),0,(CatTemplate[[#This Row],[St. unit effort]] * CatTemplate[[#This Row],[Year18]]))</f>
        <v>0</v>
      </c>
      <c r="CZ242" s="29">
        <f>IF(ISBLANK(CatTemplate[[#This Row],[St. unit effort]]),0,(CatTemplate[[#This Row],[St. unit effort]] * CatTemplate[[#This Row],[Year19]]))</f>
        <v>0</v>
      </c>
      <c r="DA242" s="29">
        <f>IF(ISBLANK(CatTemplate[[#This Row],[St. unit effort]]),0,(CatTemplate[[#This Row],[St. unit effort]] * CatTemplate[[#This Row],[Year20]]))</f>
        <v>0</v>
      </c>
      <c r="DB242" s="57">
        <f>IF(ISBLANK(CatTemplate[[#This Row],[St. unit effort]]),0,(CatTemplate[[#This Row],[St. unit effort]] * CatTemplate[[#This Row],[Year1]])*8/ParRatePM)</f>
        <v>0</v>
      </c>
      <c r="DC242" s="57">
        <f>IF(ISBLANK(CatTemplate[[#This Row],[St. unit effort]]),0,(CatTemplate[[#This Row],[St. unit effort]] * CatTemplate[[#This Row],[Year2]])*8/ParRatePM)</f>
        <v>0</v>
      </c>
      <c r="DD242" s="57">
        <f>IF(ISBLANK(CatTemplate[[#This Row],[St. unit effort]]),0,(CatTemplate[[#This Row],[St. unit effort]] * CatTemplate[[#This Row],[Year3]])*8/ParRatePM)</f>
        <v>0</v>
      </c>
      <c r="DE242" s="57">
        <f>IF(ISBLANK(CatTemplate[[#This Row],[St. unit effort]]),0,(CatTemplate[[#This Row],[St. unit effort]] * CatTemplate[[#This Row],[Year4]])*8/ParRatePM)</f>
        <v>0</v>
      </c>
      <c r="DF242" s="57">
        <f>IF(ISBLANK(CatTemplate[[#This Row],[St. unit effort]]),0,(CatTemplate[[#This Row],[St. unit effort]] * CatTemplate[[#This Row],[Year5]])*8/ParRatePM)</f>
        <v>0</v>
      </c>
      <c r="DG242" s="57">
        <f>IF(ISBLANK(CatTemplate[[#This Row],[St. unit effort]]),0,(CatTemplate[[#This Row],[St. unit effort]] * CatTemplate[[#This Row],[Year6]])*8/ParRatePM)</f>
        <v>0</v>
      </c>
      <c r="DH242" s="57">
        <f>IF(ISBLANK(CatTemplate[[#This Row],[St. unit effort]]),0,(CatTemplate[[#This Row],[St. unit effort]] * CatTemplate[[#This Row],[Year7]])*8/ParRatePM)</f>
        <v>0</v>
      </c>
      <c r="DI242" s="57">
        <f>IF(ISBLANK(CatTemplate[[#This Row],[St. unit effort]]),0,(CatTemplate[[#This Row],[St. unit effort]] * CatTemplate[[#This Row],[Year8]])*8/ParRatePM)</f>
        <v>0</v>
      </c>
      <c r="DJ242" s="57">
        <f>IF(ISBLANK(CatTemplate[[#This Row],[St. unit effort]]),0,(CatTemplate[[#This Row],[St. unit effort]] * CatTemplate[[#This Row],[Year9]])*8/ParRatePM)</f>
        <v>0</v>
      </c>
      <c r="DK242" s="57">
        <f>IF(ISBLANK(CatTemplate[[#This Row],[St. unit effort]]),0,(CatTemplate[[#This Row],[St. unit effort]] * CatTemplate[[#This Row],[Year10]])*8/ParRatePM)</f>
        <v>0</v>
      </c>
      <c r="DL242" s="57">
        <f>IF(ISBLANK(CatTemplate[[#This Row],[St. unit effort]]),0,(CatTemplate[[#This Row],[St. unit effort]] * CatTemplate[[#This Row],[Year11]])*8/ParRatePM)</f>
        <v>0</v>
      </c>
      <c r="DM242" s="57">
        <f>IF(ISBLANK(CatTemplate[[#This Row],[St. unit effort]]),0,(CatTemplate[[#This Row],[St. unit effort]] * CatTemplate[[#This Row],[Year12]])*8/ParRatePM)</f>
        <v>0</v>
      </c>
      <c r="DN242" s="57">
        <f>IF(ISBLANK(CatTemplate[[#This Row],[St. unit effort]]),0,(CatTemplate[[#This Row],[St. unit effort]] * CatTemplate[[#This Row],[Year13]])*8/ParRatePM)</f>
        <v>0</v>
      </c>
      <c r="DO242" s="57">
        <f>IF(ISBLANK(CatTemplate[[#This Row],[St. unit effort]]),0,(CatTemplate[[#This Row],[St. unit effort]] * CatTemplate[[#This Row],[Year14]])*8/ParRatePM)</f>
        <v>0</v>
      </c>
      <c r="DP242" s="57">
        <f>IF(ISBLANK(CatTemplate[[#This Row],[St. unit effort]]),0,(CatTemplate[[#This Row],[St. unit effort]] * CatTemplate[[#This Row],[Year15]])*8/ParRatePM)</f>
        <v>0</v>
      </c>
      <c r="DQ242" s="57">
        <f>IF(ISBLANK(CatTemplate[[#This Row],[St. unit effort]]),0,(CatTemplate[[#This Row],[St. unit effort]] * CatTemplate[[#This Row],[Year16]])*8/ParRatePM)</f>
        <v>0</v>
      </c>
      <c r="DR242" s="57">
        <f>IF(ISBLANK(CatTemplate[[#This Row],[St. unit effort]]),0,(CatTemplate[[#This Row],[St. unit effort]] * CatTemplate[[#This Row],[Year17]])*8/ParRatePM)</f>
        <v>0</v>
      </c>
      <c r="DS242" s="57">
        <f>IF(ISBLANK(CatTemplate[[#This Row],[St. unit effort]]),0,(CatTemplate[[#This Row],[St. unit effort]] * CatTemplate[[#This Row],[Year18]])*8/ParRatePM)</f>
        <v>0</v>
      </c>
      <c r="DT242" s="57">
        <f>IF(ISBLANK(CatTemplate[[#This Row],[St. unit effort]]),0,(CatTemplate[[#This Row],[St. unit effort]] * CatTemplate[[#This Row],[Year19]])*8/ParRatePM)</f>
        <v>0</v>
      </c>
      <c r="DU242" s="57">
        <f>IF(ISBLANK(CatTemplate[[#This Row],[St. unit effort]]),0,(CatTemplate[[#This Row],[St. unit effort]] * CatTemplate[[#This Row],[Year20]])*8/ParRatePM)</f>
        <v>0</v>
      </c>
      <c r="DV242" s="54">
        <f>SUM(CatTemplate[[#This Row],[PM1]:[PM20]])</f>
        <v>0</v>
      </c>
      <c r="DW242" s="56">
        <f t="shared" si="83"/>
        <v>0</v>
      </c>
      <c r="DX242" s="56">
        <f t="shared" si="83"/>
        <v>0</v>
      </c>
      <c r="DY242" s="56">
        <f t="shared" si="83"/>
        <v>0</v>
      </c>
      <c r="DZ242" s="56">
        <f t="shared" si="83"/>
        <v>0</v>
      </c>
      <c r="EA242" s="56">
        <f t="shared" si="83"/>
        <v>0</v>
      </c>
      <c r="EB242" s="56">
        <f t="shared" si="83"/>
        <v>0</v>
      </c>
      <c r="EC242" s="56">
        <f t="shared" si="83"/>
        <v>0</v>
      </c>
      <c r="ED242" s="56">
        <f t="shared" si="83"/>
        <v>0</v>
      </c>
      <c r="EE242" s="56">
        <f t="shared" si="83"/>
        <v>0</v>
      </c>
      <c r="EF242" s="56">
        <f t="shared" si="83"/>
        <v>0</v>
      </c>
      <c r="EG242" s="56">
        <f t="shared" si="83"/>
        <v>0</v>
      </c>
      <c r="EH242" s="56">
        <f t="shared" si="83"/>
        <v>0</v>
      </c>
      <c r="EI242" s="56">
        <f t="shared" si="83"/>
        <v>0</v>
      </c>
      <c r="EJ242" s="56">
        <f t="shared" si="83"/>
        <v>0</v>
      </c>
      <c r="EK242" s="56">
        <f t="shared" si="83"/>
        <v>0</v>
      </c>
      <c r="EL242" s="56">
        <f t="shared" si="83"/>
        <v>0</v>
      </c>
      <c r="EM242" s="56">
        <f t="shared" si="81"/>
        <v>0</v>
      </c>
      <c r="EN242" s="56">
        <f t="shared" si="81"/>
        <v>0</v>
      </c>
      <c r="EO242" s="56">
        <f t="shared" si="81"/>
        <v>0</v>
      </c>
      <c r="EP242" s="56">
        <f t="shared" si="81"/>
        <v>0</v>
      </c>
      <c r="EQ242" s="30">
        <f>CatTemplate[[#This Row],[Eq. unit cost]] * CatTemplate[[#This Row],[Eq. quantity]]</f>
        <v>0.5910178418803419</v>
      </c>
      <c r="ER242" s="30">
        <f>CatTemplate[[#This Row],[Cons. unit cost]] *CatTemplate[[#This Row],[Cons. quantity]]</f>
        <v>18.687474125000001</v>
      </c>
      <c r="ES242" s="30">
        <f>CatTemplate[[#This Row],[Oth. unit cost]] *CatTemplate[[#This Row],[Oth. quantity]]</f>
        <v>0</v>
      </c>
      <c r="ET242" s="55">
        <f>SUM(CatTemplate[[#This Row],[CO1]:[CO20]])</f>
        <v>0</v>
      </c>
      <c r="EU242" s="56">
        <f t="shared" si="84"/>
        <v>0</v>
      </c>
      <c r="EV242" s="56">
        <f t="shared" si="84"/>
        <v>0</v>
      </c>
      <c r="EW242" s="56">
        <f t="shared" si="84"/>
        <v>0</v>
      </c>
      <c r="EX242" s="56">
        <f t="shared" si="84"/>
        <v>0</v>
      </c>
      <c r="EY242" s="56">
        <f t="shared" si="84"/>
        <v>0</v>
      </c>
      <c r="EZ242" s="56">
        <f t="shared" si="84"/>
        <v>0</v>
      </c>
      <c r="FA242" s="56">
        <f t="shared" si="84"/>
        <v>0</v>
      </c>
      <c r="FB242" s="56">
        <f t="shared" si="84"/>
        <v>0</v>
      </c>
      <c r="FC242" s="56">
        <f t="shared" si="84"/>
        <v>0</v>
      </c>
      <c r="FD242" s="56">
        <f t="shared" si="84"/>
        <v>0</v>
      </c>
      <c r="FE242" s="56">
        <f t="shared" si="84"/>
        <v>0</v>
      </c>
      <c r="FF242" s="56">
        <f t="shared" si="84"/>
        <v>0</v>
      </c>
      <c r="FG242" s="56">
        <f t="shared" si="84"/>
        <v>0</v>
      </c>
      <c r="FH242" s="56">
        <f t="shared" si="84"/>
        <v>0</v>
      </c>
      <c r="FI242" s="56">
        <f t="shared" si="84"/>
        <v>0</v>
      </c>
      <c r="FJ242" s="56">
        <f t="shared" si="84"/>
        <v>0</v>
      </c>
      <c r="FK242" s="56">
        <f t="shared" si="82"/>
        <v>0</v>
      </c>
      <c r="FL242" s="56">
        <f t="shared" si="82"/>
        <v>0</v>
      </c>
      <c r="FM242" s="56">
        <f t="shared" si="82"/>
        <v>0</v>
      </c>
      <c r="FN242" s="56">
        <f t="shared" si="82"/>
        <v>0</v>
      </c>
      <c r="FO242" s="58">
        <f>SUM(CatTemplate[[#This Row],[CS1]:[CS20]])</f>
        <v>0</v>
      </c>
      <c r="FP242" s="59">
        <f>CatTemplate[[#This Row],[Total Oth. cost]]+CatTemplate[[#This Row],[Total St. Cost]]</f>
        <v>0</v>
      </c>
      <c r="FQ242" s="33" t="e">
        <f t="shared" si="71"/>
        <v>#VALUE!</v>
      </c>
      <c r="FR242" s="33" t="e">
        <f t="shared" si="72"/>
        <v>#VALUE!</v>
      </c>
      <c r="FS242" s="30" t="e">
        <f>(CatTemplate[[#This Row],[CO1]] + CatTemplate[[#This Row],[CS1]]) * (1 + getRateOHFinal) * getRateMarkupFinal</f>
        <v>#VALUE!</v>
      </c>
      <c r="FT242" s="30" t="e">
        <f>(CatTemplate[[#This Row],[CO2]] + CatTemplate[[#This Row],[CS2]]) * (1 + getRateOHFinal) * getRateMarkupFinal</f>
        <v>#VALUE!</v>
      </c>
      <c r="FU242" s="30" t="e">
        <f>(CatTemplate[[#This Row],[CO3]] + CatTemplate[[#This Row],[CS3]]) * (1 + getRateOHFinal) * getRateMarkupFinal</f>
        <v>#VALUE!</v>
      </c>
      <c r="FV242" s="30" t="e">
        <f>(CatTemplate[[#This Row],[CO4]] + CatTemplate[[#This Row],[CS4]]) * (1 + getRateOHFinal) * getRateMarkupFinal</f>
        <v>#VALUE!</v>
      </c>
      <c r="FW242" s="30" t="e">
        <f>(CatTemplate[[#This Row],[CO5]] + CatTemplate[[#This Row],[CS5]]) * (1 + getRateOHFinal) * getRateMarkupFinal</f>
        <v>#VALUE!</v>
      </c>
      <c r="FX242" s="30" t="e">
        <f>(CatTemplate[[#This Row],[CO6]] + CatTemplate[[#This Row],[CS6]]) * (1 + getRateOHFinal) * getRateMarkupFinal</f>
        <v>#VALUE!</v>
      </c>
      <c r="FY242" s="30" t="e">
        <f>(CatTemplate[[#This Row],[CO7]] + CatTemplate[[#This Row],[CS7]]) * (1 + getRateOHFinal) * getRateMarkupFinal</f>
        <v>#VALUE!</v>
      </c>
      <c r="FZ242" s="30" t="e">
        <f>(CatTemplate[[#This Row],[CO8]] + CatTemplate[[#This Row],[CS8]]) * (1 + getRateOHFinal) * getRateMarkupFinal</f>
        <v>#VALUE!</v>
      </c>
      <c r="GA242" s="30" t="e">
        <f>(CatTemplate[[#This Row],[CO9]] + CatTemplate[[#This Row],[CS9]]) * (1 + getRateOHFinal) * getRateMarkupFinal</f>
        <v>#VALUE!</v>
      </c>
      <c r="GB242" s="30" t="e">
        <f>(CatTemplate[[#This Row],[CO10]] + CatTemplate[[#This Row],[CS10]]) * (1 + getRateOHFinal) * getRateMarkupFinal</f>
        <v>#VALUE!</v>
      </c>
      <c r="GC242" s="30" t="e">
        <f>(CatTemplate[[#This Row],[CO11]] + CatTemplate[[#This Row],[CS11]]) * (1 + getRateOHFinal) * getRateMarkupFinal</f>
        <v>#VALUE!</v>
      </c>
      <c r="GD242" s="30" t="e">
        <f>(CatTemplate[[#This Row],[CO12]] + CatTemplate[[#This Row],[CS12]]) * (1 + getRateOHFinal) * getRateMarkupFinal</f>
        <v>#VALUE!</v>
      </c>
      <c r="GE242" s="30" t="e">
        <f>(CatTemplate[[#This Row],[CO13]] + CatTemplate[[#This Row],[CS13]]) * (1 + getRateOHFinal) * getRateMarkupFinal</f>
        <v>#VALUE!</v>
      </c>
      <c r="GF242" s="30" t="e">
        <f>(CatTemplate[[#This Row],[CO14]] + CatTemplate[[#This Row],[CS14]]) * (1 + getRateOHFinal) * getRateMarkupFinal</f>
        <v>#VALUE!</v>
      </c>
      <c r="GG242" s="30" t="e">
        <f>(CatTemplate[[#This Row],[CO15]] + CatTemplate[[#This Row],[CS15]]) * (1 + getRateOHFinal) * getRateMarkupFinal</f>
        <v>#VALUE!</v>
      </c>
      <c r="GH242" s="30" t="e">
        <f>(CatTemplate[[#This Row],[CO16]] + CatTemplate[[#This Row],[CS16]]) * (1 + getRateOHFinal) * getRateMarkupFinal</f>
        <v>#VALUE!</v>
      </c>
      <c r="GI242" s="30" t="e">
        <f>(CatTemplate[[#This Row],[CO17]] + CatTemplate[[#This Row],[CS17]]) * (1 + getRateOHFinal) * getRateMarkupFinal</f>
        <v>#VALUE!</v>
      </c>
      <c r="GJ242" s="30" t="e">
        <f>(CatTemplate[[#This Row],[CO18]] + CatTemplate[[#This Row],[CS18]]) * (1 + getRateOHFinal) * getRateMarkupFinal</f>
        <v>#VALUE!</v>
      </c>
      <c r="GK242" s="30" t="e">
        <f>(CatTemplate[[#This Row],[CO19]] + CatTemplate[[#This Row],[CS19]]) * (1 + getRateOHFinal) * getRateMarkupFinal</f>
        <v>#VALUE!</v>
      </c>
      <c r="GL242" s="30" t="e">
        <f>(CatTemplate[[#This Row],[CO20]] + CatTemplate[[#This Row],[CS20]]) * (1 + getRateOHFinal) * getRateMarkupFinal</f>
        <v>#VALUE!</v>
      </c>
      <c r="GM242" s="30" t="e">
        <f t="shared" si="73"/>
        <v>#VALUE!</v>
      </c>
      <c r="GN242" s="30" t="e">
        <f t="shared" si="74"/>
        <v>#VALUE!</v>
      </c>
      <c r="GO242" s="30" t="e">
        <f t="shared" si="75"/>
        <v>#VALUE!</v>
      </c>
      <c r="GP242" s="30" t="e">
        <f t="shared" si="76"/>
        <v>#VALUE!</v>
      </c>
      <c r="GQ242" s="30" t="e">
        <f>(CatTemplate[[#This Row],[CO1]]+CatTemplate[[#This Row],[CS1]]) * (1+ getRateOHFinal) * (1 + getRateMarkupFinal)</f>
        <v>#VALUE!</v>
      </c>
      <c r="GR242" s="30" t="e">
        <f>(CatTemplate[[#This Row],[CO2]]+CatTemplate[[#This Row],[CS2]]) * (1+ getRateOHFinal) * (1 + getRateMarkupFinal)</f>
        <v>#VALUE!</v>
      </c>
      <c r="GS242" s="30" t="e">
        <f>(CatTemplate[[#This Row],[CO3]]+CatTemplate[[#This Row],[CS3]]) * (1+ getRateOHFinal) * (1 + getRateMarkupFinal)</f>
        <v>#VALUE!</v>
      </c>
      <c r="GT242" s="30" t="e">
        <f>(CatTemplate[[#This Row],[CO4]]+CatTemplate[[#This Row],[CS4]]) * (1+ getRateOHFinal) * (1 + getRateMarkupFinal)</f>
        <v>#VALUE!</v>
      </c>
      <c r="GU242" s="30" t="e">
        <f>(CatTemplate[[#This Row],[CO5]]+CatTemplate[[#This Row],[CS5]]) * (1+ getRateOHFinal) * (1 + getRateMarkupFinal)</f>
        <v>#VALUE!</v>
      </c>
      <c r="GV242" s="30" t="e">
        <f>(CatTemplate[[#This Row],[CO6]]+CatTemplate[[#This Row],[CS6]]) * (1+ getRateOHFinal) * (1 + getRateMarkupFinal)</f>
        <v>#VALUE!</v>
      </c>
      <c r="GW242" s="30" t="e">
        <f>(CatTemplate[[#This Row],[CO7]]+CatTemplate[[#This Row],[CS7]]) * (1+ getRateOHFinal) * (1 + getRateMarkupFinal)</f>
        <v>#VALUE!</v>
      </c>
      <c r="GX242" s="30" t="e">
        <f>(CatTemplate[[#This Row],[CO8]]+CatTemplate[[#This Row],[CS8]]) * (1+ getRateOHFinal) * (1 + getRateMarkupFinal)</f>
        <v>#VALUE!</v>
      </c>
      <c r="GY242" s="30" t="e">
        <f>(CatTemplate[[#This Row],[CO9]]+CatTemplate[[#This Row],[CS9]]) * (1+ getRateOHFinal) * (1 + getRateMarkupFinal)</f>
        <v>#VALUE!</v>
      </c>
      <c r="GZ242" s="30" t="e">
        <f>(CatTemplate[[#This Row],[CO10]]+CatTemplate[[#This Row],[CS10]]) * (1+ getRateOHFinal) * (1 + getRateMarkupFinal)</f>
        <v>#VALUE!</v>
      </c>
      <c r="HA242" s="30" t="e">
        <f>(CatTemplate[[#This Row],[CO11]]+CatTemplate[[#This Row],[CS11]]) * (1+ getRateOHFinal) * (1 + getRateMarkupFinal)</f>
        <v>#VALUE!</v>
      </c>
      <c r="HB242" s="30" t="e">
        <f>(CatTemplate[[#This Row],[CO12]]+CatTemplate[[#This Row],[CS12]]) * (1+ getRateOHFinal) * (1 + getRateMarkupFinal)</f>
        <v>#VALUE!</v>
      </c>
      <c r="HC242" s="30" t="e">
        <f>(CatTemplate[[#This Row],[CO13]]+CatTemplate[[#This Row],[CS13]]) * (1+ getRateOHFinal) * (1 + getRateMarkupFinal)</f>
        <v>#VALUE!</v>
      </c>
      <c r="HD242" s="30" t="e">
        <f>(CatTemplate[[#This Row],[CO14]]+CatTemplate[[#This Row],[CS14]]) * (1+ getRateOHFinal) * (1 + getRateMarkupFinal)</f>
        <v>#VALUE!</v>
      </c>
      <c r="HE242" s="30" t="e">
        <f>(CatTemplate[[#This Row],[CO15]]+CatTemplate[[#This Row],[CS15]]) * (1+ getRateOHFinal) * (1 + getRateMarkupFinal)</f>
        <v>#VALUE!</v>
      </c>
      <c r="HF242" s="30" t="e">
        <f>(CatTemplate[[#This Row],[CO16]]+CatTemplate[[#This Row],[CS16]]) * (1+ getRateOHFinal) * (1 + getRateMarkupFinal)</f>
        <v>#VALUE!</v>
      </c>
      <c r="HG242" s="30" t="e">
        <f>(CatTemplate[[#This Row],[CO17]]+CatTemplate[[#This Row],[CS17]]) * (1+ getRateOHFinal) * (1 + getRateMarkupFinal)</f>
        <v>#VALUE!</v>
      </c>
      <c r="HH242" s="30" t="e">
        <f>(CatTemplate[[#This Row],[CO18]]+CatTemplate[[#This Row],[CS18]]) * (1+ getRateOHFinal) * (1 + getRateMarkupFinal)</f>
        <v>#VALUE!</v>
      </c>
      <c r="HI242" s="30" t="e">
        <f>(CatTemplate[[#This Row],[CO19]]+CatTemplate[[#This Row],[CS19]]) * (1+ getRateOHFinal) * (1 + getRateMarkupFinal)</f>
        <v>#VALUE!</v>
      </c>
      <c r="HJ242" s="30" t="e">
        <f>(CatTemplate[[#This Row],[CO20]]+CatTemplate[[#This Row],[CS20]]) * (1+ getRateOHFinal) * (1 + getRateMarkupFinal)</f>
        <v>#VALUE!</v>
      </c>
      <c r="HK242" s="39" t="e">
        <f>CatTemplate[[#This Row],[Total cost]]+CatTemplate[[#This Row],[OH Amount]]+CatTemplate[[#This Row],[Markup]]</f>
        <v>#VALUE!</v>
      </c>
      <c r="HL242" s="63">
        <f>IF(CatTemplate[[#This Row],[Units]]="Days",CatTemplate[[#This Row],[Project quantity]]*CatTemplate[[#This Row],[St. unit effort]],CatTemplate[[#This Row],[Project quantity]])</f>
        <v>0</v>
      </c>
      <c r="HM242" s="287">
        <f>IFERROR(CatTemplate[[#This Row],[Total Price]]/(CatTemplate[[#This Row],[Final Quantity]]),0)</f>
        <v>0</v>
      </c>
      <c r="HN242" s="261"/>
    </row>
    <row r="243" spans="2:222" ht="38.25" x14ac:dyDescent="0.2">
      <c r="B243" s="9" t="s">
        <v>84</v>
      </c>
      <c r="C243" s="23">
        <v>6</v>
      </c>
      <c r="D243" s="10" t="s">
        <v>179</v>
      </c>
      <c r="E243" s="25">
        <v>1</v>
      </c>
      <c r="F243" s="19" t="s">
        <v>103</v>
      </c>
      <c r="G243" s="27">
        <v>32</v>
      </c>
      <c r="H243" s="19" t="s">
        <v>518</v>
      </c>
      <c r="I243" s="19"/>
      <c r="J243" s="16" t="s">
        <v>254</v>
      </c>
      <c r="K243" s="16"/>
      <c r="L243" s="16" t="s">
        <v>489</v>
      </c>
      <c r="M243" s="16" t="s">
        <v>207</v>
      </c>
      <c r="N243" s="16" t="s">
        <v>858</v>
      </c>
      <c r="O243" s="320"/>
      <c r="P243" s="71"/>
      <c r="Q243" s="108"/>
      <c r="R243" s="73"/>
      <c r="S243" s="97"/>
      <c r="T243" s="100">
        <f>getEqUnitCost</f>
        <v>0</v>
      </c>
      <c r="U243" s="73">
        <f>getEqUnitEffort</f>
        <v>0</v>
      </c>
      <c r="V243" s="101">
        <f>getEqQuantity</f>
        <v>0</v>
      </c>
      <c r="W243" s="320"/>
      <c r="X243" s="100">
        <f>getConsUnitCost</f>
        <v>0</v>
      </c>
      <c r="Y243" s="73">
        <f>getConsUnitEffort</f>
        <v>0</v>
      </c>
      <c r="Z243" s="14">
        <f>getConsQuantity</f>
        <v>0</v>
      </c>
      <c r="AA243" s="320"/>
      <c r="AB243" s="72"/>
      <c r="AC243" s="112"/>
      <c r="AD243" s="14">
        <f>getOthQuantity</f>
        <v>0</v>
      </c>
      <c r="AE243" s="320"/>
      <c r="AF243" s="28" t="str">
        <f>IF(ISBLANK(CatTemplate[[#This Row],[Resource type]]),"",CatTemplate[[#This Row],[Resource type]])</f>
        <v>BioRef Operator</v>
      </c>
      <c r="AG243" s="242">
        <f>getStaffUnitCost</f>
        <v>402.98497611162429</v>
      </c>
      <c r="AH243" s="113">
        <f>getStaffUnitEffort</f>
        <v>0</v>
      </c>
      <c r="AI243" s="40">
        <f>getStaffQuantity</f>
        <v>0</v>
      </c>
      <c r="AJ243" s="41">
        <f>CatTemplate[[#This Row],[St. quantity]]*8/ParRatePM</f>
        <v>0</v>
      </c>
      <c r="AK243" s="320"/>
      <c r="AL243" s="53" t="str">
        <f>CatTemplate[[#This Row],[Item type]]</f>
        <v>Samples</v>
      </c>
      <c r="AM243" s="12">
        <f>SUM(CatTemplate[[#This Row],[Year1]:[Year20]])</f>
        <v>0</v>
      </c>
      <c r="AN243" s="52"/>
      <c r="AO243" s="52"/>
      <c r="AP243" s="52"/>
      <c r="AQ243" s="8"/>
      <c r="AR243" s="8"/>
      <c r="AS243" s="8"/>
      <c r="AT243" s="8"/>
      <c r="AU243" s="8"/>
      <c r="AV243" s="8"/>
      <c r="AW243" s="8"/>
      <c r="AX243" s="8"/>
      <c r="AY243" s="8"/>
      <c r="AZ243" s="8"/>
      <c r="BA243" s="8"/>
      <c r="BB243" s="8"/>
      <c r="BC243" s="8"/>
      <c r="BD243" s="8"/>
      <c r="BE243" s="8"/>
      <c r="BF243" s="8"/>
      <c r="BG243" s="36"/>
      <c r="BH243" s="320"/>
      <c r="BI243" s="37" t="str">
        <f>getCostCategory</f>
        <v>06 Operating costs</v>
      </c>
      <c r="BJ243" s="37" t="str">
        <f>getSection</f>
        <v>06 Sample processing</v>
      </c>
      <c r="BK243" s="32" t="str">
        <f>getObject</f>
        <v>Sample processing</v>
      </c>
      <c r="BL243" s="30">
        <f>IFERROR(getUnitCost * IF(CatTemplate[[#This Row],[Cost Category Comp.]]="01 Staff costs", 1,1),0)</f>
        <v>402.98497611162429</v>
      </c>
      <c r="BM243" s="29">
        <f>IF(AND(ISBLANK(CatTemplate[[#This Row],[Eq. unit cost]]),ISBLANK(CatTemplate[[#This Row],[Cons. unit cost]]),ISBLANK(CatTemplate[[#This Row],[Oth. unit cost]])), 0, IF(getUnitEffort =0,1,getUnitEffort) * CatTemplate[[#This Row],[Year1]])</f>
        <v>0</v>
      </c>
      <c r="BN243" s="29">
        <f>IF(AND(ISBLANK(CatTemplate[[#This Row],[Eq. unit cost]]),ISBLANK(CatTemplate[[#This Row],[Cons. unit cost]]),ISBLANK(CatTemplate[[#This Row],[Oth. unit cost]])), 0, IF(getUnitEffort =0,1,getUnitEffort) * CatTemplate[[#This Row],[Year2]])</f>
        <v>0</v>
      </c>
      <c r="BO243" s="29">
        <f>IF(AND(ISBLANK(CatTemplate[[#This Row],[Eq. unit cost]]),ISBLANK(CatTemplate[[#This Row],[Cons. unit cost]]),ISBLANK(CatTemplate[[#This Row],[Oth. unit cost]])), 0, IF(getUnitEffort =0,1,getUnitEffort) * CatTemplate[[#This Row],[Year3]])</f>
        <v>0</v>
      </c>
      <c r="BP243" s="29">
        <f>IF(AND(ISBLANK(CatTemplate[[#This Row],[Eq. unit cost]]),ISBLANK(CatTemplate[[#This Row],[Cons. unit cost]]),ISBLANK(CatTemplate[[#This Row],[Oth. unit cost]])), 0, IF(getUnitEffort =0,1,getUnitEffort) * CatTemplate[[#This Row],[Year4]])</f>
        <v>0</v>
      </c>
      <c r="BQ243" s="29">
        <f>IF(AND(ISBLANK(CatTemplate[[#This Row],[Eq. unit cost]]),ISBLANK(CatTemplate[[#This Row],[Cons. unit cost]]),ISBLANK(CatTemplate[[#This Row],[Oth. unit cost]])), 0, IF(getUnitEffort =0,1,getUnitEffort) * CatTemplate[[#This Row],[Year5]])</f>
        <v>0</v>
      </c>
      <c r="BR243" s="29">
        <f>IF(AND(ISBLANK(CatTemplate[[#This Row],[Eq. unit cost]]),ISBLANK(CatTemplate[[#This Row],[Cons. unit cost]]),ISBLANK(CatTemplate[[#This Row],[Oth. unit cost]])), 0, IF(getUnitEffort =0,1,getUnitEffort) * CatTemplate[[#This Row],[Year6]])</f>
        <v>0</v>
      </c>
      <c r="BS243" s="29">
        <f>IF(AND(ISBLANK(CatTemplate[[#This Row],[Eq. unit cost]]),ISBLANK(CatTemplate[[#This Row],[Cons. unit cost]]),ISBLANK(CatTemplate[[#This Row],[Oth. unit cost]])), 0, IF(getUnitEffort =0,1,getUnitEffort) * CatTemplate[[#This Row],[Year7]])</f>
        <v>0</v>
      </c>
      <c r="BT243" s="29">
        <f>IF(AND(ISBLANK(CatTemplate[[#This Row],[Eq. unit cost]]),ISBLANK(CatTemplate[[#This Row],[Cons. unit cost]]),ISBLANK(CatTemplate[[#This Row],[Oth. unit cost]])), 0, IF(getUnitEffort =0,1,getUnitEffort) * CatTemplate[[#This Row],[Year8]])</f>
        <v>0</v>
      </c>
      <c r="BU243" s="29">
        <f>IF(AND(ISBLANK(CatTemplate[[#This Row],[Eq. unit cost]]),ISBLANK(CatTemplate[[#This Row],[Cons. unit cost]]),ISBLANK(CatTemplate[[#This Row],[Oth. unit cost]])), 0, IF(getUnitEffort =0,1,getUnitEffort) * CatTemplate[[#This Row],[Year9]])</f>
        <v>0</v>
      </c>
      <c r="BV243" s="29">
        <f>IF(AND(ISBLANK(CatTemplate[[#This Row],[Eq. unit cost]]),ISBLANK(CatTemplate[[#This Row],[Cons. unit cost]]),ISBLANK(CatTemplate[[#This Row],[Oth. unit cost]])), 0, IF(getUnitEffort =0,1,getUnitEffort) * CatTemplate[[#This Row],[Year10]])</f>
        <v>0</v>
      </c>
      <c r="BW243" s="29">
        <f>IF(AND(ISBLANK(CatTemplate[[#This Row],[Eq. unit cost]]),ISBLANK(CatTemplate[[#This Row],[Cons. unit cost]]),ISBLANK(CatTemplate[[#This Row],[Oth. unit cost]])), 0, IF(getUnitEffort =0,1,getUnitEffort) * CatTemplate[[#This Row],[Year11]])</f>
        <v>0</v>
      </c>
      <c r="BX243" s="29">
        <f>IF(AND(ISBLANK(CatTemplate[[#This Row],[Eq. unit cost]]),ISBLANK(CatTemplate[[#This Row],[Cons. unit cost]]),ISBLANK(CatTemplate[[#This Row],[Oth. unit cost]])), 0, IF(getUnitEffort =0,1,getUnitEffort) * CatTemplate[[#This Row],[Year12]])</f>
        <v>0</v>
      </c>
      <c r="BY243" s="29">
        <f>IF(AND(ISBLANK(CatTemplate[[#This Row],[Eq. unit cost]]),ISBLANK(CatTemplate[[#This Row],[Cons. unit cost]]),ISBLANK(CatTemplate[[#This Row],[Oth. unit cost]])), 0, IF(getUnitEffort =0,1,getUnitEffort) * CatTemplate[[#This Row],[Year13]])</f>
        <v>0</v>
      </c>
      <c r="BZ243" s="29">
        <f>IF(AND(ISBLANK(CatTemplate[[#This Row],[Eq. unit cost]]),ISBLANK(CatTemplate[[#This Row],[Cons. unit cost]]),ISBLANK(CatTemplate[[#This Row],[Oth. unit cost]])), 0, IF(getUnitEffort =0,1,getUnitEffort) * CatTemplate[[#This Row],[Year14]])</f>
        <v>0</v>
      </c>
      <c r="CA243" s="29">
        <f>IF(AND(ISBLANK(CatTemplate[[#This Row],[Eq. unit cost]]),ISBLANK(CatTemplate[[#This Row],[Cons. unit cost]]),ISBLANK(CatTemplate[[#This Row],[Oth. unit cost]])), 0, IF(getUnitEffort =0,1,getUnitEffort) * CatTemplate[[#This Row],[Year15]])</f>
        <v>0</v>
      </c>
      <c r="CB243" s="29">
        <f>IF(AND(ISBLANK(CatTemplate[[#This Row],[Eq. unit cost]]),ISBLANK(CatTemplate[[#This Row],[Cons. unit cost]]),ISBLANK(CatTemplate[[#This Row],[Oth. unit cost]])), 0, IF(getUnitEffort =0,1,getUnitEffort) * CatTemplate[[#This Row],[Year16]])</f>
        <v>0</v>
      </c>
      <c r="CC243" s="29">
        <f>IF(AND(ISBLANK(CatTemplate[[#This Row],[Eq. unit cost]]),ISBLANK(CatTemplate[[#This Row],[Cons. unit cost]]),ISBLANK(CatTemplate[[#This Row],[Oth. unit cost]])), 0, IF(getUnitEffort =0,1,getUnitEffort) * CatTemplate[[#This Row],[Year17]])</f>
        <v>0</v>
      </c>
      <c r="CD243" s="29">
        <f>IF(AND(ISBLANK(CatTemplate[[#This Row],[Eq. unit cost]]),ISBLANK(CatTemplate[[#This Row],[Cons. unit cost]]),ISBLANK(CatTemplate[[#This Row],[Oth. unit cost]])), 0, IF(getUnitEffort =0,1,getUnitEffort) * CatTemplate[[#This Row],[Year18]])</f>
        <v>0</v>
      </c>
      <c r="CE243" s="29">
        <f>IF(AND(ISBLANK(CatTemplate[[#This Row],[Eq. unit cost]]),ISBLANK(CatTemplate[[#This Row],[Cons. unit cost]]),ISBLANK(CatTemplate[[#This Row],[Oth. unit cost]])), 0, IF(getUnitEffort =0,1,getUnitEffort) * CatTemplate[[#This Row],[Year19]])</f>
        <v>0</v>
      </c>
      <c r="CF243" s="29">
        <f>IF(AND(ISBLANK(CatTemplate[[#This Row],[Eq. unit cost]]),ISBLANK(CatTemplate[[#This Row],[Cons. unit cost]]),ISBLANK(CatTemplate[[#This Row],[Oth. unit cost]])), 0, IF(getUnitEffort =0,1,getUnitEffort) * CatTemplate[[#This Row],[Year20]])</f>
        <v>0</v>
      </c>
      <c r="CG243" s="45">
        <f>SUM(CatTemplate[[#This Row],[Q1]:[Q20]])</f>
        <v>0</v>
      </c>
      <c r="CH243" s="29">
        <f>IF(ISBLANK(CatTemplate[[#This Row],[St. unit effort]]),0,(CatTemplate[[#This Row],[St. unit effort]] * CatTemplate[[#This Row],[Year1]]))</f>
        <v>0</v>
      </c>
      <c r="CI243" s="29">
        <f>IF(ISBLANK(CatTemplate[[#This Row],[St. unit effort]]),0,(CatTemplate[[#This Row],[St. unit effort]] * CatTemplate[[#This Row],[Year2]]))</f>
        <v>0</v>
      </c>
      <c r="CJ243" s="29">
        <f>IF(ISBLANK(CatTemplate[[#This Row],[St. unit effort]]),0,(CatTemplate[[#This Row],[St. unit effort]] * CatTemplate[[#This Row],[Year3]]))</f>
        <v>0</v>
      </c>
      <c r="CK243" s="29">
        <f>IF(ISBLANK(CatTemplate[[#This Row],[St. unit effort]]),0,(CatTemplate[[#This Row],[St. unit effort]] * CatTemplate[[#This Row],[Year4]]))</f>
        <v>0</v>
      </c>
      <c r="CL243" s="29">
        <f>IF(ISBLANK(CatTemplate[[#This Row],[St. unit effort]]),0,(CatTemplate[[#This Row],[St. unit effort]] * CatTemplate[[#This Row],[Year5]]))</f>
        <v>0</v>
      </c>
      <c r="CM243" s="29">
        <f>IF(ISBLANK(CatTemplate[[#This Row],[St. unit effort]]),0,(CatTemplate[[#This Row],[St. unit effort]] * CatTemplate[[#This Row],[Year6]]))</f>
        <v>0</v>
      </c>
      <c r="CN243" s="29">
        <f>IF(ISBLANK(CatTemplate[[#This Row],[St. unit effort]]),0,(CatTemplate[[#This Row],[St. unit effort]] * CatTemplate[[#This Row],[Year7]]))</f>
        <v>0</v>
      </c>
      <c r="CO243" s="29">
        <f>IF(ISBLANK(CatTemplate[[#This Row],[St. unit effort]]),0,(CatTemplate[[#This Row],[St. unit effort]] * CatTemplate[[#This Row],[Year8]]))</f>
        <v>0</v>
      </c>
      <c r="CP243" s="29">
        <f>IF(ISBLANK(CatTemplate[[#This Row],[St. unit effort]]),0,(CatTemplate[[#This Row],[St. unit effort]] * CatTemplate[[#This Row],[Year9]]))</f>
        <v>0</v>
      </c>
      <c r="CQ243" s="29">
        <f>IF(ISBLANK(CatTemplate[[#This Row],[St. unit effort]]),0,(CatTemplate[[#This Row],[St. unit effort]] * CatTemplate[[#This Row],[Year10]]))</f>
        <v>0</v>
      </c>
      <c r="CR243" s="29">
        <f>IF(ISBLANK(CatTemplate[[#This Row],[St. unit effort]]),0,(CatTemplate[[#This Row],[St. unit effort]] * CatTemplate[[#This Row],[Year11]]))</f>
        <v>0</v>
      </c>
      <c r="CS243" s="29">
        <f>IF(ISBLANK(CatTemplate[[#This Row],[St. unit effort]]),0,(CatTemplate[[#This Row],[St. unit effort]] * CatTemplate[[#This Row],[Year12]]))</f>
        <v>0</v>
      </c>
      <c r="CT243" s="29">
        <f>IF(ISBLANK(CatTemplate[[#This Row],[St. unit effort]]),0,(CatTemplate[[#This Row],[St. unit effort]] * CatTemplate[[#This Row],[Year13]]))</f>
        <v>0</v>
      </c>
      <c r="CU243" s="29">
        <f>IF(ISBLANK(CatTemplate[[#This Row],[St. unit effort]]),0,(CatTemplate[[#This Row],[St. unit effort]] * CatTemplate[[#This Row],[Year14]]))</f>
        <v>0</v>
      </c>
      <c r="CV243" s="29">
        <f>IF(ISBLANK(CatTemplate[[#This Row],[St. unit effort]]),0,(CatTemplate[[#This Row],[St. unit effort]] * CatTemplate[[#This Row],[Year15]]))</f>
        <v>0</v>
      </c>
      <c r="CW243" s="29">
        <f>IF(ISBLANK(CatTemplate[[#This Row],[St. unit effort]]),0,(CatTemplate[[#This Row],[St. unit effort]] * CatTemplate[[#This Row],[Year16]]))</f>
        <v>0</v>
      </c>
      <c r="CX243" s="29">
        <f>IF(ISBLANK(CatTemplate[[#This Row],[St. unit effort]]),0,(CatTemplate[[#This Row],[St. unit effort]] * CatTemplate[[#This Row],[Year17]]))</f>
        <v>0</v>
      </c>
      <c r="CY243" s="29">
        <f>IF(ISBLANK(CatTemplate[[#This Row],[St. unit effort]]),0,(CatTemplate[[#This Row],[St. unit effort]] * CatTemplate[[#This Row],[Year18]]))</f>
        <v>0</v>
      </c>
      <c r="CZ243" s="29">
        <f>IF(ISBLANK(CatTemplate[[#This Row],[St. unit effort]]),0,(CatTemplate[[#This Row],[St. unit effort]] * CatTemplate[[#This Row],[Year19]]))</f>
        <v>0</v>
      </c>
      <c r="DA243" s="29">
        <f>IF(ISBLANK(CatTemplate[[#This Row],[St. unit effort]]),0,(CatTemplate[[#This Row],[St. unit effort]] * CatTemplate[[#This Row],[Year20]]))</f>
        <v>0</v>
      </c>
      <c r="DB243" s="57">
        <f>IF(ISBLANK(CatTemplate[[#This Row],[St. unit effort]]),0,(CatTemplate[[#This Row],[St. unit effort]] * CatTemplate[[#This Row],[Year1]])*8/ParRatePM)</f>
        <v>0</v>
      </c>
      <c r="DC243" s="57">
        <f>IF(ISBLANK(CatTemplate[[#This Row],[St. unit effort]]),0,(CatTemplate[[#This Row],[St. unit effort]] * CatTemplate[[#This Row],[Year2]])*8/ParRatePM)</f>
        <v>0</v>
      </c>
      <c r="DD243" s="57">
        <f>IF(ISBLANK(CatTemplate[[#This Row],[St. unit effort]]),0,(CatTemplate[[#This Row],[St. unit effort]] * CatTemplate[[#This Row],[Year3]])*8/ParRatePM)</f>
        <v>0</v>
      </c>
      <c r="DE243" s="57">
        <f>IF(ISBLANK(CatTemplate[[#This Row],[St. unit effort]]),0,(CatTemplate[[#This Row],[St. unit effort]] * CatTemplate[[#This Row],[Year4]])*8/ParRatePM)</f>
        <v>0</v>
      </c>
      <c r="DF243" s="57">
        <f>IF(ISBLANK(CatTemplate[[#This Row],[St. unit effort]]),0,(CatTemplate[[#This Row],[St. unit effort]] * CatTemplate[[#This Row],[Year5]])*8/ParRatePM)</f>
        <v>0</v>
      </c>
      <c r="DG243" s="57">
        <f>IF(ISBLANK(CatTemplate[[#This Row],[St. unit effort]]),0,(CatTemplate[[#This Row],[St. unit effort]] * CatTemplate[[#This Row],[Year6]])*8/ParRatePM)</f>
        <v>0</v>
      </c>
      <c r="DH243" s="57">
        <f>IF(ISBLANK(CatTemplate[[#This Row],[St. unit effort]]),0,(CatTemplate[[#This Row],[St. unit effort]] * CatTemplate[[#This Row],[Year7]])*8/ParRatePM)</f>
        <v>0</v>
      </c>
      <c r="DI243" s="57">
        <f>IF(ISBLANK(CatTemplate[[#This Row],[St. unit effort]]),0,(CatTemplate[[#This Row],[St. unit effort]] * CatTemplate[[#This Row],[Year8]])*8/ParRatePM)</f>
        <v>0</v>
      </c>
      <c r="DJ243" s="57">
        <f>IF(ISBLANK(CatTemplate[[#This Row],[St. unit effort]]),0,(CatTemplate[[#This Row],[St. unit effort]] * CatTemplate[[#This Row],[Year9]])*8/ParRatePM)</f>
        <v>0</v>
      </c>
      <c r="DK243" s="57">
        <f>IF(ISBLANK(CatTemplate[[#This Row],[St. unit effort]]),0,(CatTemplate[[#This Row],[St. unit effort]] * CatTemplate[[#This Row],[Year10]])*8/ParRatePM)</f>
        <v>0</v>
      </c>
      <c r="DL243" s="57">
        <f>IF(ISBLANK(CatTemplate[[#This Row],[St. unit effort]]),0,(CatTemplate[[#This Row],[St. unit effort]] * CatTemplate[[#This Row],[Year11]])*8/ParRatePM)</f>
        <v>0</v>
      </c>
      <c r="DM243" s="57">
        <f>IF(ISBLANK(CatTemplate[[#This Row],[St. unit effort]]),0,(CatTemplate[[#This Row],[St. unit effort]] * CatTemplate[[#This Row],[Year12]])*8/ParRatePM)</f>
        <v>0</v>
      </c>
      <c r="DN243" s="57">
        <f>IF(ISBLANK(CatTemplate[[#This Row],[St. unit effort]]),0,(CatTemplate[[#This Row],[St. unit effort]] * CatTemplate[[#This Row],[Year13]])*8/ParRatePM)</f>
        <v>0</v>
      </c>
      <c r="DO243" s="57">
        <f>IF(ISBLANK(CatTemplate[[#This Row],[St. unit effort]]),0,(CatTemplate[[#This Row],[St. unit effort]] * CatTemplate[[#This Row],[Year14]])*8/ParRatePM)</f>
        <v>0</v>
      </c>
      <c r="DP243" s="57">
        <f>IF(ISBLANK(CatTemplate[[#This Row],[St. unit effort]]),0,(CatTemplate[[#This Row],[St. unit effort]] * CatTemplate[[#This Row],[Year15]])*8/ParRatePM)</f>
        <v>0</v>
      </c>
      <c r="DQ243" s="57">
        <f>IF(ISBLANK(CatTemplate[[#This Row],[St. unit effort]]),0,(CatTemplate[[#This Row],[St. unit effort]] * CatTemplate[[#This Row],[Year16]])*8/ParRatePM)</f>
        <v>0</v>
      </c>
      <c r="DR243" s="57">
        <f>IF(ISBLANK(CatTemplate[[#This Row],[St. unit effort]]),0,(CatTemplate[[#This Row],[St. unit effort]] * CatTemplate[[#This Row],[Year17]])*8/ParRatePM)</f>
        <v>0</v>
      </c>
      <c r="DS243" s="57">
        <f>IF(ISBLANK(CatTemplate[[#This Row],[St. unit effort]]),0,(CatTemplate[[#This Row],[St. unit effort]] * CatTemplate[[#This Row],[Year18]])*8/ParRatePM)</f>
        <v>0</v>
      </c>
      <c r="DT243" s="57">
        <f>IF(ISBLANK(CatTemplate[[#This Row],[St. unit effort]]),0,(CatTemplate[[#This Row],[St. unit effort]] * CatTemplate[[#This Row],[Year19]])*8/ParRatePM)</f>
        <v>0</v>
      </c>
      <c r="DU243" s="57">
        <f>IF(ISBLANK(CatTemplate[[#This Row],[St. unit effort]]),0,(CatTemplate[[#This Row],[St. unit effort]] * CatTemplate[[#This Row],[Year20]])*8/ParRatePM)</f>
        <v>0</v>
      </c>
      <c r="DV243" s="54">
        <f>SUM(CatTemplate[[#This Row],[PM1]:[PM20]])</f>
        <v>0</v>
      </c>
      <c r="DW243" s="56">
        <f t="shared" si="83"/>
        <v>0</v>
      </c>
      <c r="DX243" s="56">
        <f t="shared" si="83"/>
        <v>0</v>
      </c>
      <c r="DY243" s="56">
        <f t="shared" si="83"/>
        <v>0</v>
      </c>
      <c r="DZ243" s="56">
        <f t="shared" si="83"/>
        <v>0</v>
      </c>
      <c r="EA243" s="56">
        <f t="shared" si="83"/>
        <v>0</v>
      </c>
      <c r="EB243" s="56">
        <f t="shared" si="83"/>
        <v>0</v>
      </c>
      <c r="EC243" s="56">
        <f t="shared" si="83"/>
        <v>0</v>
      </c>
      <c r="ED243" s="56">
        <f t="shared" si="83"/>
        <v>0</v>
      </c>
      <c r="EE243" s="56">
        <f t="shared" si="83"/>
        <v>0</v>
      </c>
      <c r="EF243" s="56">
        <f t="shared" si="83"/>
        <v>0</v>
      </c>
      <c r="EG243" s="56">
        <f t="shared" si="83"/>
        <v>0</v>
      </c>
      <c r="EH243" s="56">
        <f t="shared" si="83"/>
        <v>0</v>
      </c>
      <c r="EI243" s="56">
        <f t="shared" si="83"/>
        <v>0</v>
      </c>
      <c r="EJ243" s="56">
        <f t="shared" si="83"/>
        <v>0</v>
      </c>
      <c r="EK243" s="56">
        <f t="shared" si="83"/>
        <v>0</v>
      </c>
      <c r="EL243" s="56">
        <f t="shared" si="83"/>
        <v>0</v>
      </c>
      <c r="EM243" s="56">
        <f t="shared" si="81"/>
        <v>0</v>
      </c>
      <c r="EN243" s="56">
        <f t="shared" si="81"/>
        <v>0</v>
      </c>
      <c r="EO243" s="56">
        <f t="shared" si="81"/>
        <v>0</v>
      </c>
      <c r="EP243" s="56">
        <f t="shared" si="81"/>
        <v>0</v>
      </c>
      <c r="EQ243" s="30">
        <f>CatTemplate[[#This Row],[Eq. unit cost]] * CatTemplate[[#This Row],[Eq. quantity]]</f>
        <v>0</v>
      </c>
      <c r="ER243" s="30">
        <f>CatTemplate[[#This Row],[Cons. unit cost]] *CatTemplate[[#This Row],[Cons. quantity]]</f>
        <v>0</v>
      </c>
      <c r="ES243" s="30">
        <f>CatTemplate[[#This Row],[Oth. unit cost]] *CatTemplate[[#This Row],[Oth. quantity]]</f>
        <v>0</v>
      </c>
      <c r="ET243" s="55">
        <f>SUM(CatTemplate[[#This Row],[CO1]:[CO20]])</f>
        <v>0</v>
      </c>
      <c r="EU243" s="56">
        <f t="shared" si="84"/>
        <v>0</v>
      </c>
      <c r="EV243" s="56">
        <f t="shared" si="84"/>
        <v>0</v>
      </c>
      <c r="EW243" s="56">
        <f t="shared" si="84"/>
        <v>0</v>
      </c>
      <c r="EX243" s="56">
        <f t="shared" si="84"/>
        <v>0</v>
      </c>
      <c r="EY243" s="56">
        <f t="shared" si="84"/>
        <v>0</v>
      </c>
      <c r="EZ243" s="56">
        <f t="shared" si="84"/>
        <v>0</v>
      </c>
      <c r="FA243" s="56">
        <f t="shared" si="84"/>
        <v>0</v>
      </c>
      <c r="FB243" s="56">
        <f t="shared" si="84"/>
        <v>0</v>
      </c>
      <c r="FC243" s="56">
        <f t="shared" si="84"/>
        <v>0</v>
      </c>
      <c r="FD243" s="56">
        <f t="shared" si="84"/>
        <v>0</v>
      </c>
      <c r="FE243" s="56">
        <f t="shared" si="84"/>
        <v>0</v>
      </c>
      <c r="FF243" s="56">
        <f t="shared" si="84"/>
        <v>0</v>
      </c>
      <c r="FG243" s="56">
        <f t="shared" si="84"/>
        <v>0</v>
      </c>
      <c r="FH243" s="56">
        <f t="shared" si="84"/>
        <v>0</v>
      </c>
      <c r="FI243" s="56">
        <f t="shared" si="84"/>
        <v>0</v>
      </c>
      <c r="FJ243" s="56">
        <f t="shared" si="84"/>
        <v>0</v>
      </c>
      <c r="FK243" s="56">
        <f t="shared" si="82"/>
        <v>0</v>
      </c>
      <c r="FL243" s="56">
        <f t="shared" si="82"/>
        <v>0</v>
      </c>
      <c r="FM243" s="56">
        <f t="shared" si="82"/>
        <v>0</v>
      </c>
      <c r="FN243" s="56">
        <f t="shared" si="82"/>
        <v>0</v>
      </c>
      <c r="FO243" s="58">
        <f>SUM(CatTemplate[[#This Row],[CS1]:[CS20]])</f>
        <v>0</v>
      </c>
      <c r="FP243" s="59">
        <f>CatTemplate[[#This Row],[Total Oth. cost]]+CatTemplate[[#This Row],[Total St. Cost]]</f>
        <v>0</v>
      </c>
      <c r="FQ243" s="33" t="e">
        <f t="shared" si="71"/>
        <v>#VALUE!</v>
      </c>
      <c r="FR243" s="33" t="e">
        <f t="shared" si="72"/>
        <v>#VALUE!</v>
      </c>
      <c r="FS243" s="30" t="e">
        <f>(CatTemplate[[#This Row],[CO1]] + CatTemplate[[#This Row],[CS1]]) * (1 + getRateOHFinal) * getRateMarkupFinal</f>
        <v>#VALUE!</v>
      </c>
      <c r="FT243" s="30" t="e">
        <f>(CatTemplate[[#This Row],[CO2]] + CatTemplate[[#This Row],[CS2]]) * (1 + getRateOHFinal) * getRateMarkupFinal</f>
        <v>#VALUE!</v>
      </c>
      <c r="FU243" s="30" t="e">
        <f>(CatTemplate[[#This Row],[CO3]] + CatTemplate[[#This Row],[CS3]]) * (1 + getRateOHFinal) * getRateMarkupFinal</f>
        <v>#VALUE!</v>
      </c>
      <c r="FV243" s="30" t="e">
        <f>(CatTemplate[[#This Row],[CO4]] + CatTemplate[[#This Row],[CS4]]) * (1 + getRateOHFinal) * getRateMarkupFinal</f>
        <v>#VALUE!</v>
      </c>
      <c r="FW243" s="30" t="e">
        <f>(CatTemplate[[#This Row],[CO5]] + CatTemplate[[#This Row],[CS5]]) * (1 + getRateOHFinal) * getRateMarkupFinal</f>
        <v>#VALUE!</v>
      </c>
      <c r="FX243" s="30" t="e">
        <f>(CatTemplate[[#This Row],[CO6]] + CatTemplate[[#This Row],[CS6]]) * (1 + getRateOHFinal) * getRateMarkupFinal</f>
        <v>#VALUE!</v>
      </c>
      <c r="FY243" s="30" t="e">
        <f>(CatTemplate[[#This Row],[CO7]] + CatTemplate[[#This Row],[CS7]]) * (1 + getRateOHFinal) * getRateMarkupFinal</f>
        <v>#VALUE!</v>
      </c>
      <c r="FZ243" s="30" t="e">
        <f>(CatTemplate[[#This Row],[CO8]] + CatTemplate[[#This Row],[CS8]]) * (1 + getRateOHFinal) * getRateMarkupFinal</f>
        <v>#VALUE!</v>
      </c>
      <c r="GA243" s="30" t="e">
        <f>(CatTemplate[[#This Row],[CO9]] + CatTemplate[[#This Row],[CS9]]) * (1 + getRateOHFinal) * getRateMarkupFinal</f>
        <v>#VALUE!</v>
      </c>
      <c r="GB243" s="30" t="e">
        <f>(CatTemplate[[#This Row],[CO10]] + CatTemplate[[#This Row],[CS10]]) * (1 + getRateOHFinal) * getRateMarkupFinal</f>
        <v>#VALUE!</v>
      </c>
      <c r="GC243" s="30" t="e">
        <f>(CatTemplate[[#This Row],[CO11]] + CatTemplate[[#This Row],[CS11]]) * (1 + getRateOHFinal) * getRateMarkupFinal</f>
        <v>#VALUE!</v>
      </c>
      <c r="GD243" s="30" t="e">
        <f>(CatTemplate[[#This Row],[CO12]] + CatTemplate[[#This Row],[CS12]]) * (1 + getRateOHFinal) * getRateMarkupFinal</f>
        <v>#VALUE!</v>
      </c>
      <c r="GE243" s="30" t="e">
        <f>(CatTemplate[[#This Row],[CO13]] + CatTemplate[[#This Row],[CS13]]) * (1 + getRateOHFinal) * getRateMarkupFinal</f>
        <v>#VALUE!</v>
      </c>
      <c r="GF243" s="30" t="e">
        <f>(CatTemplate[[#This Row],[CO14]] + CatTemplate[[#This Row],[CS14]]) * (1 + getRateOHFinal) * getRateMarkupFinal</f>
        <v>#VALUE!</v>
      </c>
      <c r="GG243" s="30" t="e">
        <f>(CatTemplate[[#This Row],[CO15]] + CatTemplate[[#This Row],[CS15]]) * (1 + getRateOHFinal) * getRateMarkupFinal</f>
        <v>#VALUE!</v>
      </c>
      <c r="GH243" s="30" t="e">
        <f>(CatTemplate[[#This Row],[CO16]] + CatTemplate[[#This Row],[CS16]]) * (1 + getRateOHFinal) * getRateMarkupFinal</f>
        <v>#VALUE!</v>
      </c>
      <c r="GI243" s="30" t="e">
        <f>(CatTemplate[[#This Row],[CO17]] + CatTemplate[[#This Row],[CS17]]) * (1 + getRateOHFinal) * getRateMarkupFinal</f>
        <v>#VALUE!</v>
      </c>
      <c r="GJ243" s="30" t="e">
        <f>(CatTemplate[[#This Row],[CO18]] + CatTemplate[[#This Row],[CS18]]) * (1 + getRateOHFinal) * getRateMarkupFinal</f>
        <v>#VALUE!</v>
      </c>
      <c r="GK243" s="30" t="e">
        <f>(CatTemplate[[#This Row],[CO19]] + CatTemplate[[#This Row],[CS19]]) * (1 + getRateOHFinal) * getRateMarkupFinal</f>
        <v>#VALUE!</v>
      </c>
      <c r="GL243" s="30" t="e">
        <f>(CatTemplate[[#This Row],[CO20]] + CatTemplate[[#This Row],[CS20]]) * (1 + getRateOHFinal) * getRateMarkupFinal</f>
        <v>#VALUE!</v>
      </c>
      <c r="GM243" s="30" t="e">
        <f t="shared" si="73"/>
        <v>#VALUE!</v>
      </c>
      <c r="GN243" s="30" t="e">
        <f t="shared" si="74"/>
        <v>#VALUE!</v>
      </c>
      <c r="GO243" s="30" t="e">
        <f t="shared" si="75"/>
        <v>#VALUE!</v>
      </c>
      <c r="GP243" s="30" t="e">
        <f t="shared" si="76"/>
        <v>#VALUE!</v>
      </c>
      <c r="GQ243" s="30" t="e">
        <f>(CatTemplate[[#This Row],[CO1]]+CatTemplate[[#This Row],[CS1]]) * (1+ getRateOHFinal) * (1 + getRateMarkupFinal)</f>
        <v>#VALUE!</v>
      </c>
      <c r="GR243" s="30" t="e">
        <f>(CatTemplate[[#This Row],[CO2]]+CatTemplate[[#This Row],[CS2]]) * (1+ getRateOHFinal) * (1 + getRateMarkupFinal)</f>
        <v>#VALUE!</v>
      </c>
      <c r="GS243" s="30" t="e">
        <f>(CatTemplate[[#This Row],[CO3]]+CatTemplate[[#This Row],[CS3]]) * (1+ getRateOHFinal) * (1 + getRateMarkupFinal)</f>
        <v>#VALUE!</v>
      </c>
      <c r="GT243" s="30" t="e">
        <f>(CatTemplate[[#This Row],[CO4]]+CatTemplate[[#This Row],[CS4]]) * (1+ getRateOHFinal) * (1 + getRateMarkupFinal)</f>
        <v>#VALUE!</v>
      </c>
      <c r="GU243" s="30" t="e">
        <f>(CatTemplate[[#This Row],[CO5]]+CatTemplate[[#This Row],[CS5]]) * (1+ getRateOHFinal) * (1 + getRateMarkupFinal)</f>
        <v>#VALUE!</v>
      </c>
      <c r="GV243" s="30" t="e">
        <f>(CatTemplate[[#This Row],[CO6]]+CatTemplate[[#This Row],[CS6]]) * (1+ getRateOHFinal) * (1 + getRateMarkupFinal)</f>
        <v>#VALUE!</v>
      </c>
      <c r="GW243" s="30" t="e">
        <f>(CatTemplate[[#This Row],[CO7]]+CatTemplate[[#This Row],[CS7]]) * (1+ getRateOHFinal) * (1 + getRateMarkupFinal)</f>
        <v>#VALUE!</v>
      </c>
      <c r="GX243" s="30" t="e">
        <f>(CatTemplate[[#This Row],[CO8]]+CatTemplate[[#This Row],[CS8]]) * (1+ getRateOHFinal) * (1 + getRateMarkupFinal)</f>
        <v>#VALUE!</v>
      </c>
      <c r="GY243" s="30" t="e">
        <f>(CatTemplate[[#This Row],[CO9]]+CatTemplate[[#This Row],[CS9]]) * (1+ getRateOHFinal) * (1 + getRateMarkupFinal)</f>
        <v>#VALUE!</v>
      </c>
      <c r="GZ243" s="30" t="e">
        <f>(CatTemplate[[#This Row],[CO10]]+CatTemplate[[#This Row],[CS10]]) * (1+ getRateOHFinal) * (1 + getRateMarkupFinal)</f>
        <v>#VALUE!</v>
      </c>
      <c r="HA243" s="30" t="e">
        <f>(CatTemplate[[#This Row],[CO11]]+CatTemplate[[#This Row],[CS11]]) * (1+ getRateOHFinal) * (1 + getRateMarkupFinal)</f>
        <v>#VALUE!</v>
      </c>
      <c r="HB243" s="30" t="e">
        <f>(CatTemplate[[#This Row],[CO12]]+CatTemplate[[#This Row],[CS12]]) * (1+ getRateOHFinal) * (1 + getRateMarkupFinal)</f>
        <v>#VALUE!</v>
      </c>
      <c r="HC243" s="30" t="e">
        <f>(CatTemplate[[#This Row],[CO13]]+CatTemplate[[#This Row],[CS13]]) * (1+ getRateOHFinal) * (1 + getRateMarkupFinal)</f>
        <v>#VALUE!</v>
      </c>
      <c r="HD243" s="30" t="e">
        <f>(CatTemplate[[#This Row],[CO14]]+CatTemplate[[#This Row],[CS14]]) * (1+ getRateOHFinal) * (1 + getRateMarkupFinal)</f>
        <v>#VALUE!</v>
      </c>
      <c r="HE243" s="30" t="e">
        <f>(CatTemplate[[#This Row],[CO15]]+CatTemplate[[#This Row],[CS15]]) * (1+ getRateOHFinal) * (1 + getRateMarkupFinal)</f>
        <v>#VALUE!</v>
      </c>
      <c r="HF243" s="30" t="e">
        <f>(CatTemplate[[#This Row],[CO16]]+CatTemplate[[#This Row],[CS16]]) * (1+ getRateOHFinal) * (1 + getRateMarkupFinal)</f>
        <v>#VALUE!</v>
      </c>
      <c r="HG243" s="30" t="e">
        <f>(CatTemplate[[#This Row],[CO17]]+CatTemplate[[#This Row],[CS17]]) * (1+ getRateOHFinal) * (1 + getRateMarkupFinal)</f>
        <v>#VALUE!</v>
      </c>
      <c r="HH243" s="30" t="e">
        <f>(CatTemplate[[#This Row],[CO18]]+CatTemplate[[#This Row],[CS18]]) * (1+ getRateOHFinal) * (1 + getRateMarkupFinal)</f>
        <v>#VALUE!</v>
      </c>
      <c r="HI243" s="30" t="e">
        <f>(CatTemplate[[#This Row],[CO19]]+CatTemplate[[#This Row],[CS19]]) * (1+ getRateOHFinal) * (1 + getRateMarkupFinal)</f>
        <v>#VALUE!</v>
      </c>
      <c r="HJ243" s="30" t="e">
        <f>(CatTemplate[[#This Row],[CO20]]+CatTemplate[[#This Row],[CS20]]) * (1+ getRateOHFinal) * (1 + getRateMarkupFinal)</f>
        <v>#VALUE!</v>
      </c>
      <c r="HK243" s="39" t="e">
        <f>CatTemplate[[#This Row],[Total cost]]+CatTemplate[[#This Row],[OH Amount]]+CatTemplate[[#This Row],[Markup]]</f>
        <v>#VALUE!</v>
      </c>
      <c r="HL243" s="63">
        <f>IF(CatTemplate[[#This Row],[Units]]="Days",CatTemplate[[#This Row],[Project quantity]]*CatTemplate[[#This Row],[St. unit effort]],CatTemplate[[#This Row],[Project quantity]])</f>
        <v>0</v>
      </c>
      <c r="HM243" s="287">
        <f>IFERROR(CatTemplate[[#This Row],[Total Price]]/(CatTemplate[[#This Row],[Final Quantity]]),0)</f>
        <v>0</v>
      </c>
      <c r="HN243" s="261"/>
    </row>
    <row r="244" spans="2:222" ht="25.5" x14ac:dyDescent="0.2">
      <c r="B244" s="9" t="s">
        <v>84</v>
      </c>
      <c r="C244" s="23">
        <v>6</v>
      </c>
      <c r="D244" s="10" t="s">
        <v>179</v>
      </c>
      <c r="E244" s="25">
        <v>1</v>
      </c>
      <c r="F244" s="19" t="s">
        <v>103</v>
      </c>
      <c r="G244" s="27">
        <v>33</v>
      </c>
      <c r="H244" s="19" t="s">
        <v>519</v>
      </c>
      <c r="I244" s="19"/>
      <c r="J244" s="16" t="s">
        <v>254</v>
      </c>
      <c r="K244" s="16"/>
      <c r="L244" s="16" t="s">
        <v>489</v>
      </c>
      <c r="M244" s="16" t="s">
        <v>207</v>
      </c>
      <c r="N244" s="16" t="s">
        <v>858</v>
      </c>
      <c r="O244" s="320"/>
      <c r="P244" s="71"/>
      <c r="Q244" s="108"/>
      <c r="R244" s="73"/>
      <c r="S244" s="97"/>
      <c r="T244" s="100">
        <f>getEqUnitCost</f>
        <v>95.498626373626379</v>
      </c>
      <c r="U244" s="73">
        <f>getEqUnitEffort</f>
        <v>1</v>
      </c>
      <c r="V244" s="101">
        <f>getEqQuantity</f>
        <v>1</v>
      </c>
      <c r="W244" s="320"/>
      <c r="X244" s="100">
        <f>getConsUnitCost</f>
        <v>204.33257499999996</v>
      </c>
      <c r="Y244" s="73">
        <f>getConsUnitEffort</f>
        <v>1</v>
      </c>
      <c r="Z244" s="14">
        <f>getConsQuantity</f>
        <v>1</v>
      </c>
      <c r="AA244" s="320"/>
      <c r="AB244" s="72"/>
      <c r="AC244" s="112"/>
      <c r="AD244" s="14">
        <f>getOthQuantity</f>
        <v>0</v>
      </c>
      <c r="AE244" s="320"/>
      <c r="AF244" s="28" t="str">
        <f>IF(ISBLANK(CatTemplate[[#This Row],[Resource type]]),"",CatTemplate[[#This Row],[Resource type]])</f>
        <v>BioRef Operator</v>
      </c>
      <c r="AG244" s="242">
        <f>getStaffUnitCost</f>
        <v>402.98497611162429</v>
      </c>
      <c r="AH244" s="113">
        <f>getStaffUnitEffort</f>
        <v>2.875</v>
      </c>
      <c r="AI244" s="40">
        <f>getStaffQuantity</f>
        <v>0</v>
      </c>
      <c r="AJ244" s="41">
        <f>CatTemplate[[#This Row],[St. quantity]]*8/ParRatePM</f>
        <v>0</v>
      </c>
      <c r="AK244" s="320"/>
      <c r="AL244" s="53" t="str">
        <f>CatTemplate[[#This Row],[Item type]]</f>
        <v>Samples</v>
      </c>
      <c r="AM244" s="12">
        <f>SUM(CatTemplate[[#This Row],[Year1]:[Year20]])</f>
        <v>0</v>
      </c>
      <c r="AN244" s="52"/>
      <c r="AO244" s="52"/>
      <c r="AP244" s="52"/>
      <c r="AQ244" s="8"/>
      <c r="AR244" s="8"/>
      <c r="AS244" s="8"/>
      <c r="AT244" s="8"/>
      <c r="AU244" s="8"/>
      <c r="AV244" s="8"/>
      <c r="AW244" s="8"/>
      <c r="AX244" s="8"/>
      <c r="AY244" s="8"/>
      <c r="AZ244" s="8"/>
      <c r="BA244" s="8"/>
      <c r="BB244" s="8"/>
      <c r="BC244" s="8"/>
      <c r="BD244" s="8"/>
      <c r="BE244" s="8"/>
      <c r="BF244" s="8"/>
      <c r="BG244" s="36"/>
      <c r="BH244" s="320"/>
      <c r="BI244" s="37" t="str">
        <f>getCostCategory</f>
        <v>06 Operating costs</v>
      </c>
      <c r="BJ244" s="37" t="str">
        <f>getSection</f>
        <v>06 Sample processing</v>
      </c>
      <c r="BK244" s="32" t="str">
        <f>getObject</f>
        <v>Sample processing</v>
      </c>
      <c r="BL244" s="30">
        <f>IFERROR(getUnitCost * IF(CatTemplate[[#This Row],[Cost Category Comp.]]="01 Staff costs", 1,1),0)</f>
        <v>702.81617748525059</v>
      </c>
      <c r="BM244" s="29">
        <f>IF(AND(ISBLANK(CatTemplate[[#This Row],[Eq. unit cost]]),ISBLANK(CatTemplate[[#This Row],[Cons. unit cost]]),ISBLANK(CatTemplate[[#This Row],[Oth. unit cost]])), 0, IF(getUnitEffort =0,1,getUnitEffort) * CatTemplate[[#This Row],[Year1]])</f>
        <v>0</v>
      </c>
      <c r="BN244" s="29">
        <f>IF(AND(ISBLANK(CatTemplate[[#This Row],[Eq. unit cost]]),ISBLANK(CatTemplate[[#This Row],[Cons. unit cost]]),ISBLANK(CatTemplate[[#This Row],[Oth. unit cost]])), 0, IF(getUnitEffort =0,1,getUnitEffort) * CatTemplate[[#This Row],[Year2]])</f>
        <v>0</v>
      </c>
      <c r="BO244" s="29">
        <f>IF(AND(ISBLANK(CatTemplate[[#This Row],[Eq. unit cost]]),ISBLANK(CatTemplate[[#This Row],[Cons. unit cost]]),ISBLANK(CatTemplate[[#This Row],[Oth. unit cost]])), 0, IF(getUnitEffort =0,1,getUnitEffort) * CatTemplate[[#This Row],[Year3]])</f>
        <v>0</v>
      </c>
      <c r="BP244" s="29">
        <f>IF(AND(ISBLANK(CatTemplate[[#This Row],[Eq. unit cost]]),ISBLANK(CatTemplate[[#This Row],[Cons. unit cost]]),ISBLANK(CatTemplate[[#This Row],[Oth. unit cost]])), 0, IF(getUnitEffort =0,1,getUnitEffort) * CatTemplate[[#This Row],[Year4]])</f>
        <v>0</v>
      </c>
      <c r="BQ244" s="29">
        <f>IF(AND(ISBLANK(CatTemplate[[#This Row],[Eq. unit cost]]),ISBLANK(CatTemplate[[#This Row],[Cons. unit cost]]),ISBLANK(CatTemplate[[#This Row],[Oth. unit cost]])), 0, IF(getUnitEffort =0,1,getUnitEffort) * CatTemplate[[#This Row],[Year5]])</f>
        <v>0</v>
      </c>
      <c r="BR244" s="29">
        <f>IF(AND(ISBLANK(CatTemplate[[#This Row],[Eq. unit cost]]),ISBLANK(CatTemplate[[#This Row],[Cons. unit cost]]),ISBLANK(CatTemplate[[#This Row],[Oth. unit cost]])), 0, IF(getUnitEffort =0,1,getUnitEffort) * CatTemplate[[#This Row],[Year6]])</f>
        <v>0</v>
      </c>
      <c r="BS244" s="29">
        <f>IF(AND(ISBLANK(CatTemplate[[#This Row],[Eq. unit cost]]),ISBLANK(CatTemplate[[#This Row],[Cons. unit cost]]),ISBLANK(CatTemplate[[#This Row],[Oth. unit cost]])), 0, IF(getUnitEffort =0,1,getUnitEffort) * CatTemplate[[#This Row],[Year7]])</f>
        <v>0</v>
      </c>
      <c r="BT244" s="29">
        <f>IF(AND(ISBLANK(CatTemplate[[#This Row],[Eq. unit cost]]),ISBLANK(CatTemplate[[#This Row],[Cons. unit cost]]),ISBLANK(CatTemplate[[#This Row],[Oth. unit cost]])), 0, IF(getUnitEffort =0,1,getUnitEffort) * CatTemplate[[#This Row],[Year8]])</f>
        <v>0</v>
      </c>
      <c r="BU244" s="29">
        <f>IF(AND(ISBLANK(CatTemplate[[#This Row],[Eq. unit cost]]),ISBLANK(CatTemplate[[#This Row],[Cons. unit cost]]),ISBLANK(CatTemplate[[#This Row],[Oth. unit cost]])), 0, IF(getUnitEffort =0,1,getUnitEffort) * CatTemplate[[#This Row],[Year9]])</f>
        <v>0</v>
      </c>
      <c r="BV244" s="29">
        <f>IF(AND(ISBLANK(CatTemplate[[#This Row],[Eq. unit cost]]),ISBLANK(CatTemplate[[#This Row],[Cons. unit cost]]),ISBLANK(CatTemplate[[#This Row],[Oth. unit cost]])), 0, IF(getUnitEffort =0,1,getUnitEffort) * CatTemplate[[#This Row],[Year10]])</f>
        <v>0</v>
      </c>
      <c r="BW244" s="29">
        <f>IF(AND(ISBLANK(CatTemplate[[#This Row],[Eq. unit cost]]),ISBLANK(CatTemplate[[#This Row],[Cons. unit cost]]),ISBLANK(CatTemplate[[#This Row],[Oth. unit cost]])), 0, IF(getUnitEffort =0,1,getUnitEffort) * CatTemplate[[#This Row],[Year11]])</f>
        <v>0</v>
      </c>
      <c r="BX244" s="29">
        <f>IF(AND(ISBLANK(CatTemplate[[#This Row],[Eq. unit cost]]),ISBLANK(CatTemplate[[#This Row],[Cons. unit cost]]),ISBLANK(CatTemplate[[#This Row],[Oth. unit cost]])), 0, IF(getUnitEffort =0,1,getUnitEffort) * CatTemplate[[#This Row],[Year12]])</f>
        <v>0</v>
      </c>
      <c r="BY244" s="29">
        <f>IF(AND(ISBLANK(CatTemplate[[#This Row],[Eq. unit cost]]),ISBLANK(CatTemplate[[#This Row],[Cons. unit cost]]),ISBLANK(CatTemplate[[#This Row],[Oth. unit cost]])), 0, IF(getUnitEffort =0,1,getUnitEffort) * CatTemplate[[#This Row],[Year13]])</f>
        <v>0</v>
      </c>
      <c r="BZ244" s="29">
        <f>IF(AND(ISBLANK(CatTemplate[[#This Row],[Eq. unit cost]]),ISBLANK(CatTemplate[[#This Row],[Cons. unit cost]]),ISBLANK(CatTemplate[[#This Row],[Oth. unit cost]])), 0, IF(getUnitEffort =0,1,getUnitEffort) * CatTemplate[[#This Row],[Year14]])</f>
        <v>0</v>
      </c>
      <c r="CA244" s="29">
        <f>IF(AND(ISBLANK(CatTemplate[[#This Row],[Eq. unit cost]]),ISBLANK(CatTemplate[[#This Row],[Cons. unit cost]]),ISBLANK(CatTemplate[[#This Row],[Oth. unit cost]])), 0, IF(getUnitEffort =0,1,getUnitEffort) * CatTemplate[[#This Row],[Year15]])</f>
        <v>0</v>
      </c>
      <c r="CB244" s="29">
        <f>IF(AND(ISBLANK(CatTemplate[[#This Row],[Eq. unit cost]]),ISBLANK(CatTemplate[[#This Row],[Cons. unit cost]]),ISBLANK(CatTemplate[[#This Row],[Oth. unit cost]])), 0, IF(getUnitEffort =0,1,getUnitEffort) * CatTemplate[[#This Row],[Year16]])</f>
        <v>0</v>
      </c>
      <c r="CC244" s="29">
        <f>IF(AND(ISBLANK(CatTemplate[[#This Row],[Eq. unit cost]]),ISBLANK(CatTemplate[[#This Row],[Cons. unit cost]]),ISBLANK(CatTemplate[[#This Row],[Oth. unit cost]])), 0, IF(getUnitEffort =0,1,getUnitEffort) * CatTemplate[[#This Row],[Year17]])</f>
        <v>0</v>
      </c>
      <c r="CD244" s="29">
        <f>IF(AND(ISBLANK(CatTemplate[[#This Row],[Eq. unit cost]]),ISBLANK(CatTemplate[[#This Row],[Cons. unit cost]]),ISBLANK(CatTemplate[[#This Row],[Oth. unit cost]])), 0, IF(getUnitEffort =0,1,getUnitEffort) * CatTemplate[[#This Row],[Year18]])</f>
        <v>0</v>
      </c>
      <c r="CE244" s="29">
        <f>IF(AND(ISBLANK(CatTemplate[[#This Row],[Eq. unit cost]]),ISBLANK(CatTemplate[[#This Row],[Cons. unit cost]]),ISBLANK(CatTemplate[[#This Row],[Oth. unit cost]])), 0, IF(getUnitEffort =0,1,getUnitEffort) * CatTemplate[[#This Row],[Year19]])</f>
        <v>0</v>
      </c>
      <c r="CF244" s="29">
        <f>IF(AND(ISBLANK(CatTemplate[[#This Row],[Eq. unit cost]]),ISBLANK(CatTemplate[[#This Row],[Cons. unit cost]]),ISBLANK(CatTemplate[[#This Row],[Oth. unit cost]])), 0, IF(getUnitEffort =0,1,getUnitEffort) * CatTemplate[[#This Row],[Year20]])</f>
        <v>0</v>
      </c>
      <c r="CG244" s="45">
        <f>SUM(CatTemplate[[#This Row],[Q1]:[Q20]])</f>
        <v>0</v>
      </c>
      <c r="CH244" s="29">
        <f>IF(ISBLANK(CatTemplate[[#This Row],[St. unit effort]]),0,(CatTemplate[[#This Row],[St. unit effort]] * CatTemplate[[#This Row],[Year1]]))</f>
        <v>0</v>
      </c>
      <c r="CI244" s="29">
        <f>IF(ISBLANK(CatTemplate[[#This Row],[St. unit effort]]),0,(CatTemplate[[#This Row],[St. unit effort]] * CatTemplate[[#This Row],[Year2]]))</f>
        <v>0</v>
      </c>
      <c r="CJ244" s="29">
        <f>IF(ISBLANK(CatTemplate[[#This Row],[St. unit effort]]),0,(CatTemplate[[#This Row],[St. unit effort]] * CatTemplate[[#This Row],[Year3]]))</f>
        <v>0</v>
      </c>
      <c r="CK244" s="29">
        <f>IF(ISBLANK(CatTemplate[[#This Row],[St. unit effort]]),0,(CatTemplate[[#This Row],[St. unit effort]] * CatTemplate[[#This Row],[Year4]]))</f>
        <v>0</v>
      </c>
      <c r="CL244" s="29">
        <f>IF(ISBLANK(CatTemplate[[#This Row],[St. unit effort]]),0,(CatTemplate[[#This Row],[St. unit effort]] * CatTemplate[[#This Row],[Year5]]))</f>
        <v>0</v>
      </c>
      <c r="CM244" s="29">
        <f>IF(ISBLANK(CatTemplate[[#This Row],[St. unit effort]]),0,(CatTemplate[[#This Row],[St. unit effort]] * CatTemplate[[#This Row],[Year6]]))</f>
        <v>0</v>
      </c>
      <c r="CN244" s="29">
        <f>IF(ISBLANK(CatTemplate[[#This Row],[St. unit effort]]),0,(CatTemplate[[#This Row],[St. unit effort]] * CatTemplate[[#This Row],[Year7]]))</f>
        <v>0</v>
      </c>
      <c r="CO244" s="29">
        <f>IF(ISBLANK(CatTemplate[[#This Row],[St. unit effort]]),0,(CatTemplate[[#This Row],[St. unit effort]] * CatTemplate[[#This Row],[Year8]]))</f>
        <v>0</v>
      </c>
      <c r="CP244" s="29">
        <f>IF(ISBLANK(CatTemplate[[#This Row],[St. unit effort]]),0,(CatTemplate[[#This Row],[St. unit effort]] * CatTemplate[[#This Row],[Year9]]))</f>
        <v>0</v>
      </c>
      <c r="CQ244" s="29">
        <f>IF(ISBLANK(CatTemplate[[#This Row],[St. unit effort]]),0,(CatTemplate[[#This Row],[St. unit effort]] * CatTemplate[[#This Row],[Year10]]))</f>
        <v>0</v>
      </c>
      <c r="CR244" s="29">
        <f>IF(ISBLANK(CatTemplate[[#This Row],[St. unit effort]]),0,(CatTemplate[[#This Row],[St. unit effort]] * CatTemplate[[#This Row],[Year11]]))</f>
        <v>0</v>
      </c>
      <c r="CS244" s="29">
        <f>IF(ISBLANK(CatTemplate[[#This Row],[St. unit effort]]),0,(CatTemplate[[#This Row],[St. unit effort]] * CatTemplate[[#This Row],[Year12]]))</f>
        <v>0</v>
      </c>
      <c r="CT244" s="29">
        <f>IF(ISBLANK(CatTemplate[[#This Row],[St. unit effort]]),0,(CatTemplate[[#This Row],[St. unit effort]] * CatTemplate[[#This Row],[Year13]]))</f>
        <v>0</v>
      </c>
      <c r="CU244" s="29">
        <f>IF(ISBLANK(CatTemplate[[#This Row],[St. unit effort]]),0,(CatTemplate[[#This Row],[St. unit effort]] * CatTemplate[[#This Row],[Year14]]))</f>
        <v>0</v>
      </c>
      <c r="CV244" s="29">
        <f>IF(ISBLANK(CatTemplate[[#This Row],[St. unit effort]]),0,(CatTemplate[[#This Row],[St. unit effort]] * CatTemplate[[#This Row],[Year15]]))</f>
        <v>0</v>
      </c>
      <c r="CW244" s="29">
        <f>IF(ISBLANK(CatTemplate[[#This Row],[St. unit effort]]),0,(CatTemplate[[#This Row],[St. unit effort]] * CatTemplate[[#This Row],[Year16]]))</f>
        <v>0</v>
      </c>
      <c r="CX244" s="29">
        <f>IF(ISBLANK(CatTemplate[[#This Row],[St. unit effort]]),0,(CatTemplate[[#This Row],[St. unit effort]] * CatTemplate[[#This Row],[Year17]]))</f>
        <v>0</v>
      </c>
      <c r="CY244" s="29">
        <f>IF(ISBLANK(CatTemplate[[#This Row],[St. unit effort]]),0,(CatTemplate[[#This Row],[St. unit effort]] * CatTemplate[[#This Row],[Year18]]))</f>
        <v>0</v>
      </c>
      <c r="CZ244" s="29">
        <f>IF(ISBLANK(CatTemplate[[#This Row],[St. unit effort]]),0,(CatTemplate[[#This Row],[St. unit effort]] * CatTemplate[[#This Row],[Year19]]))</f>
        <v>0</v>
      </c>
      <c r="DA244" s="29">
        <f>IF(ISBLANK(CatTemplate[[#This Row],[St. unit effort]]),0,(CatTemplate[[#This Row],[St. unit effort]] * CatTemplate[[#This Row],[Year20]]))</f>
        <v>0</v>
      </c>
      <c r="DB244" s="57">
        <f>IF(ISBLANK(CatTemplate[[#This Row],[St. unit effort]]),0,(CatTemplate[[#This Row],[St. unit effort]] * CatTemplate[[#This Row],[Year1]])*8/ParRatePM)</f>
        <v>0</v>
      </c>
      <c r="DC244" s="57">
        <f>IF(ISBLANK(CatTemplate[[#This Row],[St. unit effort]]),0,(CatTemplate[[#This Row],[St. unit effort]] * CatTemplate[[#This Row],[Year2]])*8/ParRatePM)</f>
        <v>0</v>
      </c>
      <c r="DD244" s="57">
        <f>IF(ISBLANK(CatTemplate[[#This Row],[St. unit effort]]),0,(CatTemplate[[#This Row],[St. unit effort]] * CatTemplate[[#This Row],[Year3]])*8/ParRatePM)</f>
        <v>0</v>
      </c>
      <c r="DE244" s="57">
        <f>IF(ISBLANK(CatTemplate[[#This Row],[St. unit effort]]),0,(CatTemplate[[#This Row],[St. unit effort]] * CatTemplate[[#This Row],[Year4]])*8/ParRatePM)</f>
        <v>0</v>
      </c>
      <c r="DF244" s="57">
        <f>IF(ISBLANK(CatTemplate[[#This Row],[St. unit effort]]),0,(CatTemplate[[#This Row],[St. unit effort]] * CatTemplate[[#This Row],[Year5]])*8/ParRatePM)</f>
        <v>0</v>
      </c>
      <c r="DG244" s="57">
        <f>IF(ISBLANK(CatTemplate[[#This Row],[St. unit effort]]),0,(CatTemplate[[#This Row],[St. unit effort]] * CatTemplate[[#This Row],[Year6]])*8/ParRatePM)</f>
        <v>0</v>
      </c>
      <c r="DH244" s="57">
        <f>IF(ISBLANK(CatTemplate[[#This Row],[St. unit effort]]),0,(CatTemplate[[#This Row],[St. unit effort]] * CatTemplate[[#This Row],[Year7]])*8/ParRatePM)</f>
        <v>0</v>
      </c>
      <c r="DI244" s="57">
        <f>IF(ISBLANK(CatTemplate[[#This Row],[St. unit effort]]),0,(CatTemplate[[#This Row],[St. unit effort]] * CatTemplate[[#This Row],[Year8]])*8/ParRatePM)</f>
        <v>0</v>
      </c>
      <c r="DJ244" s="57">
        <f>IF(ISBLANK(CatTemplate[[#This Row],[St. unit effort]]),0,(CatTemplate[[#This Row],[St. unit effort]] * CatTemplate[[#This Row],[Year9]])*8/ParRatePM)</f>
        <v>0</v>
      </c>
      <c r="DK244" s="57">
        <f>IF(ISBLANK(CatTemplate[[#This Row],[St. unit effort]]),0,(CatTemplate[[#This Row],[St. unit effort]] * CatTemplate[[#This Row],[Year10]])*8/ParRatePM)</f>
        <v>0</v>
      </c>
      <c r="DL244" s="57">
        <f>IF(ISBLANK(CatTemplate[[#This Row],[St. unit effort]]),0,(CatTemplate[[#This Row],[St. unit effort]] * CatTemplate[[#This Row],[Year11]])*8/ParRatePM)</f>
        <v>0</v>
      </c>
      <c r="DM244" s="57">
        <f>IF(ISBLANK(CatTemplate[[#This Row],[St. unit effort]]),0,(CatTemplate[[#This Row],[St. unit effort]] * CatTemplate[[#This Row],[Year12]])*8/ParRatePM)</f>
        <v>0</v>
      </c>
      <c r="DN244" s="57">
        <f>IF(ISBLANK(CatTemplate[[#This Row],[St. unit effort]]),0,(CatTemplate[[#This Row],[St. unit effort]] * CatTemplate[[#This Row],[Year13]])*8/ParRatePM)</f>
        <v>0</v>
      </c>
      <c r="DO244" s="57">
        <f>IF(ISBLANK(CatTemplate[[#This Row],[St. unit effort]]),0,(CatTemplate[[#This Row],[St. unit effort]] * CatTemplate[[#This Row],[Year14]])*8/ParRatePM)</f>
        <v>0</v>
      </c>
      <c r="DP244" s="57">
        <f>IF(ISBLANK(CatTemplate[[#This Row],[St. unit effort]]),0,(CatTemplate[[#This Row],[St. unit effort]] * CatTemplate[[#This Row],[Year15]])*8/ParRatePM)</f>
        <v>0</v>
      </c>
      <c r="DQ244" s="57">
        <f>IF(ISBLANK(CatTemplate[[#This Row],[St. unit effort]]),0,(CatTemplate[[#This Row],[St. unit effort]] * CatTemplate[[#This Row],[Year16]])*8/ParRatePM)</f>
        <v>0</v>
      </c>
      <c r="DR244" s="57">
        <f>IF(ISBLANK(CatTemplate[[#This Row],[St. unit effort]]),0,(CatTemplate[[#This Row],[St. unit effort]] * CatTemplate[[#This Row],[Year17]])*8/ParRatePM)</f>
        <v>0</v>
      </c>
      <c r="DS244" s="57">
        <f>IF(ISBLANK(CatTemplate[[#This Row],[St. unit effort]]),0,(CatTemplate[[#This Row],[St. unit effort]] * CatTemplate[[#This Row],[Year18]])*8/ParRatePM)</f>
        <v>0</v>
      </c>
      <c r="DT244" s="57">
        <f>IF(ISBLANK(CatTemplate[[#This Row],[St. unit effort]]),0,(CatTemplate[[#This Row],[St. unit effort]] * CatTemplate[[#This Row],[Year19]])*8/ParRatePM)</f>
        <v>0</v>
      </c>
      <c r="DU244" s="57">
        <f>IF(ISBLANK(CatTemplate[[#This Row],[St. unit effort]]),0,(CatTemplate[[#This Row],[St. unit effort]] * CatTemplate[[#This Row],[Year20]])*8/ParRatePM)</f>
        <v>0</v>
      </c>
      <c r="DV244" s="54">
        <f>SUM(CatTemplate[[#This Row],[PM1]:[PM20]])</f>
        <v>0</v>
      </c>
      <c r="DW244" s="56">
        <f t="shared" si="83"/>
        <v>0</v>
      </c>
      <c r="DX244" s="56">
        <f t="shared" si="83"/>
        <v>0</v>
      </c>
      <c r="DY244" s="56">
        <f t="shared" si="83"/>
        <v>0</v>
      </c>
      <c r="DZ244" s="56">
        <f t="shared" si="83"/>
        <v>0</v>
      </c>
      <c r="EA244" s="56">
        <f t="shared" si="83"/>
        <v>0</v>
      </c>
      <c r="EB244" s="56">
        <f t="shared" si="83"/>
        <v>0</v>
      </c>
      <c r="EC244" s="56">
        <f t="shared" si="83"/>
        <v>0</v>
      </c>
      <c r="ED244" s="56">
        <f t="shared" si="83"/>
        <v>0</v>
      </c>
      <c r="EE244" s="56">
        <f t="shared" si="83"/>
        <v>0</v>
      </c>
      <c r="EF244" s="56">
        <f t="shared" si="83"/>
        <v>0</v>
      </c>
      <c r="EG244" s="56">
        <f t="shared" si="83"/>
        <v>0</v>
      </c>
      <c r="EH244" s="56">
        <f t="shared" si="83"/>
        <v>0</v>
      </c>
      <c r="EI244" s="56">
        <f t="shared" si="83"/>
        <v>0</v>
      </c>
      <c r="EJ244" s="56">
        <f t="shared" si="83"/>
        <v>0</v>
      </c>
      <c r="EK244" s="56">
        <f t="shared" si="83"/>
        <v>0</v>
      </c>
      <c r="EL244" s="56">
        <f t="shared" si="83"/>
        <v>0</v>
      </c>
      <c r="EM244" s="56">
        <f t="shared" si="81"/>
        <v>0</v>
      </c>
      <c r="EN244" s="56">
        <f t="shared" si="81"/>
        <v>0</v>
      </c>
      <c r="EO244" s="56">
        <f t="shared" si="81"/>
        <v>0</v>
      </c>
      <c r="EP244" s="56">
        <f t="shared" si="81"/>
        <v>0</v>
      </c>
      <c r="EQ244" s="30">
        <f>CatTemplate[[#This Row],[Eq. unit cost]] * CatTemplate[[#This Row],[Eq. quantity]]</f>
        <v>95.498626373626379</v>
      </c>
      <c r="ER244" s="30">
        <f>CatTemplate[[#This Row],[Cons. unit cost]] *CatTemplate[[#This Row],[Cons. quantity]]</f>
        <v>204.33257499999996</v>
      </c>
      <c r="ES244" s="30">
        <f>CatTemplate[[#This Row],[Oth. unit cost]] *CatTemplate[[#This Row],[Oth. quantity]]</f>
        <v>0</v>
      </c>
      <c r="ET244" s="55">
        <f>SUM(CatTemplate[[#This Row],[CO1]:[CO20]])</f>
        <v>0</v>
      </c>
      <c r="EU244" s="56">
        <f t="shared" si="84"/>
        <v>0</v>
      </c>
      <c r="EV244" s="56">
        <f t="shared" si="84"/>
        <v>0</v>
      </c>
      <c r="EW244" s="56">
        <f t="shared" si="84"/>
        <v>0</v>
      </c>
      <c r="EX244" s="56">
        <f t="shared" si="84"/>
        <v>0</v>
      </c>
      <c r="EY244" s="56">
        <f t="shared" si="84"/>
        <v>0</v>
      </c>
      <c r="EZ244" s="56">
        <f t="shared" si="84"/>
        <v>0</v>
      </c>
      <c r="FA244" s="56">
        <f t="shared" si="84"/>
        <v>0</v>
      </c>
      <c r="FB244" s="56">
        <f t="shared" si="84"/>
        <v>0</v>
      </c>
      <c r="FC244" s="56">
        <f t="shared" si="84"/>
        <v>0</v>
      </c>
      <c r="FD244" s="56">
        <f t="shared" si="84"/>
        <v>0</v>
      </c>
      <c r="FE244" s="56">
        <f t="shared" si="84"/>
        <v>0</v>
      </c>
      <c r="FF244" s="56">
        <f t="shared" si="84"/>
        <v>0</v>
      </c>
      <c r="FG244" s="56">
        <f t="shared" si="84"/>
        <v>0</v>
      </c>
      <c r="FH244" s="56">
        <f t="shared" si="84"/>
        <v>0</v>
      </c>
      <c r="FI244" s="56">
        <f t="shared" si="84"/>
        <v>0</v>
      </c>
      <c r="FJ244" s="56">
        <f t="shared" si="84"/>
        <v>0</v>
      </c>
      <c r="FK244" s="56">
        <f t="shared" si="82"/>
        <v>0</v>
      </c>
      <c r="FL244" s="56">
        <f t="shared" si="82"/>
        <v>0</v>
      </c>
      <c r="FM244" s="56">
        <f t="shared" si="82"/>
        <v>0</v>
      </c>
      <c r="FN244" s="56">
        <f t="shared" si="82"/>
        <v>0</v>
      </c>
      <c r="FO244" s="58">
        <f>SUM(CatTemplate[[#This Row],[CS1]:[CS20]])</f>
        <v>0</v>
      </c>
      <c r="FP244" s="59">
        <f>CatTemplate[[#This Row],[Total Oth. cost]]+CatTemplate[[#This Row],[Total St. Cost]]</f>
        <v>0</v>
      </c>
      <c r="FQ244" s="33" t="e">
        <f t="shared" si="71"/>
        <v>#VALUE!</v>
      </c>
      <c r="FR244" s="33" t="e">
        <f t="shared" si="72"/>
        <v>#VALUE!</v>
      </c>
      <c r="FS244" s="30" t="e">
        <f>(CatTemplate[[#This Row],[CO1]] + CatTemplate[[#This Row],[CS1]]) * (1 + getRateOHFinal) * getRateMarkupFinal</f>
        <v>#VALUE!</v>
      </c>
      <c r="FT244" s="30" t="e">
        <f>(CatTemplate[[#This Row],[CO2]] + CatTemplate[[#This Row],[CS2]]) * (1 + getRateOHFinal) * getRateMarkupFinal</f>
        <v>#VALUE!</v>
      </c>
      <c r="FU244" s="30" t="e">
        <f>(CatTemplate[[#This Row],[CO3]] + CatTemplate[[#This Row],[CS3]]) * (1 + getRateOHFinal) * getRateMarkupFinal</f>
        <v>#VALUE!</v>
      </c>
      <c r="FV244" s="30" t="e">
        <f>(CatTemplate[[#This Row],[CO4]] + CatTemplate[[#This Row],[CS4]]) * (1 + getRateOHFinal) * getRateMarkupFinal</f>
        <v>#VALUE!</v>
      </c>
      <c r="FW244" s="30" t="e">
        <f>(CatTemplate[[#This Row],[CO5]] + CatTemplate[[#This Row],[CS5]]) * (1 + getRateOHFinal) * getRateMarkupFinal</f>
        <v>#VALUE!</v>
      </c>
      <c r="FX244" s="30" t="e">
        <f>(CatTemplate[[#This Row],[CO6]] + CatTemplate[[#This Row],[CS6]]) * (1 + getRateOHFinal) * getRateMarkupFinal</f>
        <v>#VALUE!</v>
      </c>
      <c r="FY244" s="30" t="e">
        <f>(CatTemplate[[#This Row],[CO7]] + CatTemplate[[#This Row],[CS7]]) * (1 + getRateOHFinal) * getRateMarkupFinal</f>
        <v>#VALUE!</v>
      </c>
      <c r="FZ244" s="30" t="e">
        <f>(CatTemplate[[#This Row],[CO8]] + CatTemplate[[#This Row],[CS8]]) * (1 + getRateOHFinal) * getRateMarkupFinal</f>
        <v>#VALUE!</v>
      </c>
      <c r="GA244" s="30" t="e">
        <f>(CatTemplate[[#This Row],[CO9]] + CatTemplate[[#This Row],[CS9]]) * (1 + getRateOHFinal) * getRateMarkupFinal</f>
        <v>#VALUE!</v>
      </c>
      <c r="GB244" s="30" t="e">
        <f>(CatTemplate[[#This Row],[CO10]] + CatTemplate[[#This Row],[CS10]]) * (1 + getRateOHFinal) * getRateMarkupFinal</f>
        <v>#VALUE!</v>
      </c>
      <c r="GC244" s="30" t="e">
        <f>(CatTemplate[[#This Row],[CO11]] + CatTemplate[[#This Row],[CS11]]) * (1 + getRateOHFinal) * getRateMarkupFinal</f>
        <v>#VALUE!</v>
      </c>
      <c r="GD244" s="30" t="e">
        <f>(CatTemplate[[#This Row],[CO12]] + CatTemplate[[#This Row],[CS12]]) * (1 + getRateOHFinal) * getRateMarkupFinal</f>
        <v>#VALUE!</v>
      </c>
      <c r="GE244" s="30" t="e">
        <f>(CatTemplate[[#This Row],[CO13]] + CatTemplate[[#This Row],[CS13]]) * (1 + getRateOHFinal) * getRateMarkupFinal</f>
        <v>#VALUE!</v>
      </c>
      <c r="GF244" s="30" t="e">
        <f>(CatTemplate[[#This Row],[CO14]] + CatTemplate[[#This Row],[CS14]]) * (1 + getRateOHFinal) * getRateMarkupFinal</f>
        <v>#VALUE!</v>
      </c>
      <c r="GG244" s="30" t="e">
        <f>(CatTemplate[[#This Row],[CO15]] + CatTemplate[[#This Row],[CS15]]) * (1 + getRateOHFinal) * getRateMarkupFinal</f>
        <v>#VALUE!</v>
      </c>
      <c r="GH244" s="30" t="e">
        <f>(CatTemplate[[#This Row],[CO16]] + CatTemplate[[#This Row],[CS16]]) * (1 + getRateOHFinal) * getRateMarkupFinal</f>
        <v>#VALUE!</v>
      </c>
      <c r="GI244" s="30" t="e">
        <f>(CatTemplate[[#This Row],[CO17]] + CatTemplate[[#This Row],[CS17]]) * (1 + getRateOHFinal) * getRateMarkupFinal</f>
        <v>#VALUE!</v>
      </c>
      <c r="GJ244" s="30" t="e">
        <f>(CatTemplate[[#This Row],[CO18]] + CatTemplate[[#This Row],[CS18]]) * (1 + getRateOHFinal) * getRateMarkupFinal</f>
        <v>#VALUE!</v>
      </c>
      <c r="GK244" s="30" t="e">
        <f>(CatTemplate[[#This Row],[CO19]] + CatTemplate[[#This Row],[CS19]]) * (1 + getRateOHFinal) * getRateMarkupFinal</f>
        <v>#VALUE!</v>
      </c>
      <c r="GL244" s="30" t="e">
        <f>(CatTemplate[[#This Row],[CO20]] + CatTemplate[[#This Row],[CS20]]) * (1 + getRateOHFinal) * getRateMarkupFinal</f>
        <v>#VALUE!</v>
      </c>
      <c r="GM244" s="30" t="e">
        <f t="shared" si="73"/>
        <v>#VALUE!</v>
      </c>
      <c r="GN244" s="30" t="e">
        <f t="shared" si="74"/>
        <v>#VALUE!</v>
      </c>
      <c r="GO244" s="30" t="e">
        <f t="shared" si="75"/>
        <v>#VALUE!</v>
      </c>
      <c r="GP244" s="30" t="e">
        <f t="shared" si="76"/>
        <v>#VALUE!</v>
      </c>
      <c r="GQ244" s="30" t="e">
        <f>(CatTemplate[[#This Row],[CO1]]+CatTemplate[[#This Row],[CS1]]) * (1+ getRateOHFinal) * (1 + getRateMarkupFinal)</f>
        <v>#VALUE!</v>
      </c>
      <c r="GR244" s="30" t="e">
        <f>(CatTemplate[[#This Row],[CO2]]+CatTemplate[[#This Row],[CS2]]) * (1+ getRateOHFinal) * (1 + getRateMarkupFinal)</f>
        <v>#VALUE!</v>
      </c>
      <c r="GS244" s="30" t="e">
        <f>(CatTemplate[[#This Row],[CO3]]+CatTemplate[[#This Row],[CS3]]) * (1+ getRateOHFinal) * (1 + getRateMarkupFinal)</f>
        <v>#VALUE!</v>
      </c>
      <c r="GT244" s="30" t="e">
        <f>(CatTemplate[[#This Row],[CO4]]+CatTemplate[[#This Row],[CS4]]) * (1+ getRateOHFinal) * (1 + getRateMarkupFinal)</f>
        <v>#VALUE!</v>
      </c>
      <c r="GU244" s="30" t="e">
        <f>(CatTemplate[[#This Row],[CO5]]+CatTemplate[[#This Row],[CS5]]) * (1+ getRateOHFinal) * (1 + getRateMarkupFinal)</f>
        <v>#VALUE!</v>
      </c>
      <c r="GV244" s="30" t="e">
        <f>(CatTemplate[[#This Row],[CO6]]+CatTemplate[[#This Row],[CS6]]) * (1+ getRateOHFinal) * (1 + getRateMarkupFinal)</f>
        <v>#VALUE!</v>
      </c>
      <c r="GW244" s="30" t="e">
        <f>(CatTemplate[[#This Row],[CO7]]+CatTemplate[[#This Row],[CS7]]) * (1+ getRateOHFinal) * (1 + getRateMarkupFinal)</f>
        <v>#VALUE!</v>
      </c>
      <c r="GX244" s="30" t="e">
        <f>(CatTemplate[[#This Row],[CO8]]+CatTemplate[[#This Row],[CS8]]) * (1+ getRateOHFinal) * (1 + getRateMarkupFinal)</f>
        <v>#VALUE!</v>
      </c>
      <c r="GY244" s="30" t="e">
        <f>(CatTemplate[[#This Row],[CO9]]+CatTemplate[[#This Row],[CS9]]) * (1+ getRateOHFinal) * (1 + getRateMarkupFinal)</f>
        <v>#VALUE!</v>
      </c>
      <c r="GZ244" s="30" t="e">
        <f>(CatTemplate[[#This Row],[CO10]]+CatTemplate[[#This Row],[CS10]]) * (1+ getRateOHFinal) * (1 + getRateMarkupFinal)</f>
        <v>#VALUE!</v>
      </c>
      <c r="HA244" s="30" t="e">
        <f>(CatTemplate[[#This Row],[CO11]]+CatTemplate[[#This Row],[CS11]]) * (1+ getRateOHFinal) * (1 + getRateMarkupFinal)</f>
        <v>#VALUE!</v>
      </c>
      <c r="HB244" s="30" t="e">
        <f>(CatTemplate[[#This Row],[CO12]]+CatTemplate[[#This Row],[CS12]]) * (1+ getRateOHFinal) * (1 + getRateMarkupFinal)</f>
        <v>#VALUE!</v>
      </c>
      <c r="HC244" s="30" t="e">
        <f>(CatTemplate[[#This Row],[CO13]]+CatTemplate[[#This Row],[CS13]]) * (1+ getRateOHFinal) * (1 + getRateMarkupFinal)</f>
        <v>#VALUE!</v>
      </c>
      <c r="HD244" s="30" t="e">
        <f>(CatTemplate[[#This Row],[CO14]]+CatTemplate[[#This Row],[CS14]]) * (1+ getRateOHFinal) * (1 + getRateMarkupFinal)</f>
        <v>#VALUE!</v>
      </c>
      <c r="HE244" s="30" t="e">
        <f>(CatTemplate[[#This Row],[CO15]]+CatTemplate[[#This Row],[CS15]]) * (1+ getRateOHFinal) * (1 + getRateMarkupFinal)</f>
        <v>#VALUE!</v>
      </c>
      <c r="HF244" s="30" t="e">
        <f>(CatTemplate[[#This Row],[CO16]]+CatTemplate[[#This Row],[CS16]]) * (1+ getRateOHFinal) * (1 + getRateMarkupFinal)</f>
        <v>#VALUE!</v>
      </c>
      <c r="HG244" s="30" t="e">
        <f>(CatTemplate[[#This Row],[CO17]]+CatTemplate[[#This Row],[CS17]]) * (1+ getRateOHFinal) * (1 + getRateMarkupFinal)</f>
        <v>#VALUE!</v>
      </c>
      <c r="HH244" s="30" t="e">
        <f>(CatTemplate[[#This Row],[CO18]]+CatTemplate[[#This Row],[CS18]]) * (1+ getRateOHFinal) * (1 + getRateMarkupFinal)</f>
        <v>#VALUE!</v>
      </c>
      <c r="HI244" s="30" t="e">
        <f>(CatTemplate[[#This Row],[CO19]]+CatTemplate[[#This Row],[CS19]]) * (1+ getRateOHFinal) * (1 + getRateMarkupFinal)</f>
        <v>#VALUE!</v>
      </c>
      <c r="HJ244" s="30" t="e">
        <f>(CatTemplate[[#This Row],[CO20]]+CatTemplate[[#This Row],[CS20]]) * (1+ getRateOHFinal) * (1 + getRateMarkupFinal)</f>
        <v>#VALUE!</v>
      </c>
      <c r="HK244" s="39" t="e">
        <f>CatTemplate[[#This Row],[Total cost]]+CatTemplate[[#This Row],[OH Amount]]+CatTemplate[[#This Row],[Markup]]</f>
        <v>#VALUE!</v>
      </c>
      <c r="HL244" s="63">
        <f>IF(CatTemplate[[#This Row],[Units]]="Days",CatTemplate[[#This Row],[Project quantity]]*CatTemplate[[#This Row],[St. unit effort]],CatTemplate[[#This Row],[Project quantity]])</f>
        <v>0</v>
      </c>
      <c r="HM244" s="287">
        <f>IFERROR(CatTemplate[[#This Row],[Total Price]]/(CatTemplate[[#This Row],[Final Quantity]]),0)</f>
        <v>0</v>
      </c>
      <c r="HN244" s="261"/>
    </row>
    <row r="245" spans="2:222" ht="25.5" x14ac:dyDescent="0.2">
      <c r="B245" s="9" t="s">
        <v>84</v>
      </c>
      <c r="C245" s="23">
        <v>6</v>
      </c>
      <c r="D245" s="10" t="s">
        <v>179</v>
      </c>
      <c r="E245" s="25">
        <v>1</v>
      </c>
      <c r="F245" s="19" t="s">
        <v>103</v>
      </c>
      <c r="G245" s="27">
        <v>34</v>
      </c>
      <c r="H245" s="19" t="s">
        <v>520</v>
      </c>
      <c r="I245" s="19" t="s">
        <v>521</v>
      </c>
      <c r="J245" s="16" t="s">
        <v>254</v>
      </c>
      <c r="K245" s="16"/>
      <c r="L245" s="16" t="s">
        <v>489</v>
      </c>
      <c r="M245" s="16" t="s">
        <v>207</v>
      </c>
      <c r="N245" s="16" t="s">
        <v>858</v>
      </c>
      <c r="O245" s="320"/>
      <c r="P245" s="71"/>
      <c r="Q245" s="108"/>
      <c r="R245" s="73"/>
      <c r="S245" s="97"/>
      <c r="T245" s="100">
        <f>getEqUnitCost</f>
        <v>2.5864423076923075</v>
      </c>
      <c r="U245" s="73">
        <f>getEqUnitEffort</f>
        <v>1</v>
      </c>
      <c r="V245" s="101">
        <f>getEqQuantity</f>
        <v>1</v>
      </c>
      <c r="W245" s="320"/>
      <c r="X245" s="100">
        <f>getConsUnitCost</f>
        <v>21.823933333333333</v>
      </c>
      <c r="Y245" s="73">
        <f>getConsUnitEffort</f>
        <v>1</v>
      </c>
      <c r="Z245" s="14">
        <f>getConsQuantity</f>
        <v>1</v>
      </c>
      <c r="AA245" s="320"/>
      <c r="AB245" s="72"/>
      <c r="AC245" s="112"/>
      <c r="AD245" s="14">
        <f>getOthQuantity</f>
        <v>0</v>
      </c>
      <c r="AE245" s="320"/>
      <c r="AF245" s="28" t="str">
        <f>IF(ISBLANK(CatTemplate[[#This Row],[Resource type]]),"",CatTemplate[[#This Row],[Resource type]])</f>
        <v>BioRef Operator</v>
      </c>
      <c r="AG245" s="242">
        <f>getStaffUnitCost</f>
        <v>402.98497611162429</v>
      </c>
      <c r="AH245" s="113">
        <f>getStaffUnitEffort</f>
        <v>0.15625</v>
      </c>
      <c r="AI245" s="40">
        <f>getStaffQuantity</f>
        <v>0</v>
      </c>
      <c r="AJ245" s="41">
        <f>CatTemplate[[#This Row],[St. quantity]]*8/ParRatePM</f>
        <v>0</v>
      </c>
      <c r="AK245" s="320"/>
      <c r="AL245" s="53" t="str">
        <f>CatTemplate[[#This Row],[Item type]]</f>
        <v>Samples</v>
      </c>
      <c r="AM245" s="12">
        <f>SUM(CatTemplate[[#This Row],[Year1]:[Year20]])</f>
        <v>0</v>
      </c>
      <c r="AN245" s="52"/>
      <c r="AO245" s="52"/>
      <c r="AP245" s="52"/>
      <c r="AQ245" s="8"/>
      <c r="AR245" s="8"/>
      <c r="AS245" s="8"/>
      <c r="AT245" s="8"/>
      <c r="AU245" s="8"/>
      <c r="AV245" s="8"/>
      <c r="AW245" s="8"/>
      <c r="AX245" s="8"/>
      <c r="AY245" s="8"/>
      <c r="AZ245" s="8"/>
      <c r="BA245" s="8"/>
      <c r="BB245" s="8"/>
      <c r="BC245" s="8"/>
      <c r="BD245" s="8"/>
      <c r="BE245" s="8"/>
      <c r="BF245" s="8"/>
      <c r="BG245" s="36"/>
      <c r="BH245" s="320"/>
      <c r="BI245" s="37" t="str">
        <f>getCostCategory</f>
        <v>06 Operating costs</v>
      </c>
      <c r="BJ245" s="37" t="str">
        <f>getSection</f>
        <v>06 Sample processing</v>
      </c>
      <c r="BK245" s="32" t="str">
        <f>getObject</f>
        <v>Sample processing</v>
      </c>
      <c r="BL245" s="30">
        <f>IFERROR(getUnitCost * IF(CatTemplate[[#This Row],[Cost Category Comp.]]="01 Staff costs", 1,1),0)</f>
        <v>427.39535175264996</v>
      </c>
      <c r="BM245" s="29">
        <f>IF(AND(ISBLANK(CatTemplate[[#This Row],[Eq. unit cost]]),ISBLANK(CatTemplate[[#This Row],[Cons. unit cost]]),ISBLANK(CatTemplate[[#This Row],[Oth. unit cost]])), 0, IF(getUnitEffort =0,1,getUnitEffort) * CatTemplate[[#This Row],[Year1]])</f>
        <v>0</v>
      </c>
      <c r="BN245" s="29">
        <f>IF(AND(ISBLANK(CatTemplate[[#This Row],[Eq. unit cost]]),ISBLANK(CatTemplate[[#This Row],[Cons. unit cost]]),ISBLANK(CatTemplate[[#This Row],[Oth. unit cost]])), 0, IF(getUnitEffort =0,1,getUnitEffort) * CatTemplate[[#This Row],[Year2]])</f>
        <v>0</v>
      </c>
      <c r="BO245" s="29">
        <f>IF(AND(ISBLANK(CatTemplate[[#This Row],[Eq. unit cost]]),ISBLANK(CatTemplate[[#This Row],[Cons. unit cost]]),ISBLANK(CatTemplate[[#This Row],[Oth. unit cost]])), 0, IF(getUnitEffort =0,1,getUnitEffort) * CatTemplate[[#This Row],[Year3]])</f>
        <v>0</v>
      </c>
      <c r="BP245" s="29">
        <f>IF(AND(ISBLANK(CatTemplate[[#This Row],[Eq. unit cost]]),ISBLANK(CatTemplate[[#This Row],[Cons. unit cost]]),ISBLANK(CatTemplate[[#This Row],[Oth. unit cost]])), 0, IF(getUnitEffort =0,1,getUnitEffort) * CatTemplate[[#This Row],[Year4]])</f>
        <v>0</v>
      </c>
      <c r="BQ245" s="29">
        <f>IF(AND(ISBLANK(CatTemplate[[#This Row],[Eq. unit cost]]),ISBLANK(CatTemplate[[#This Row],[Cons. unit cost]]),ISBLANK(CatTemplate[[#This Row],[Oth. unit cost]])), 0, IF(getUnitEffort =0,1,getUnitEffort) * CatTemplate[[#This Row],[Year5]])</f>
        <v>0</v>
      </c>
      <c r="BR245" s="29">
        <f>IF(AND(ISBLANK(CatTemplate[[#This Row],[Eq. unit cost]]),ISBLANK(CatTemplate[[#This Row],[Cons. unit cost]]),ISBLANK(CatTemplate[[#This Row],[Oth. unit cost]])), 0, IF(getUnitEffort =0,1,getUnitEffort) * CatTemplate[[#This Row],[Year6]])</f>
        <v>0</v>
      </c>
      <c r="BS245" s="29">
        <f>IF(AND(ISBLANK(CatTemplate[[#This Row],[Eq. unit cost]]),ISBLANK(CatTemplate[[#This Row],[Cons. unit cost]]),ISBLANK(CatTemplate[[#This Row],[Oth. unit cost]])), 0, IF(getUnitEffort =0,1,getUnitEffort) * CatTemplate[[#This Row],[Year7]])</f>
        <v>0</v>
      </c>
      <c r="BT245" s="29">
        <f>IF(AND(ISBLANK(CatTemplate[[#This Row],[Eq. unit cost]]),ISBLANK(CatTemplate[[#This Row],[Cons. unit cost]]),ISBLANK(CatTemplate[[#This Row],[Oth. unit cost]])), 0, IF(getUnitEffort =0,1,getUnitEffort) * CatTemplate[[#This Row],[Year8]])</f>
        <v>0</v>
      </c>
      <c r="BU245" s="29">
        <f>IF(AND(ISBLANK(CatTemplate[[#This Row],[Eq. unit cost]]),ISBLANK(CatTemplate[[#This Row],[Cons. unit cost]]),ISBLANK(CatTemplate[[#This Row],[Oth. unit cost]])), 0, IF(getUnitEffort =0,1,getUnitEffort) * CatTemplate[[#This Row],[Year9]])</f>
        <v>0</v>
      </c>
      <c r="BV245" s="29">
        <f>IF(AND(ISBLANK(CatTemplate[[#This Row],[Eq. unit cost]]),ISBLANK(CatTemplate[[#This Row],[Cons. unit cost]]),ISBLANK(CatTemplate[[#This Row],[Oth. unit cost]])), 0, IF(getUnitEffort =0,1,getUnitEffort) * CatTemplate[[#This Row],[Year10]])</f>
        <v>0</v>
      </c>
      <c r="BW245" s="29">
        <f>IF(AND(ISBLANK(CatTemplate[[#This Row],[Eq. unit cost]]),ISBLANK(CatTemplate[[#This Row],[Cons. unit cost]]),ISBLANK(CatTemplate[[#This Row],[Oth. unit cost]])), 0, IF(getUnitEffort =0,1,getUnitEffort) * CatTemplate[[#This Row],[Year11]])</f>
        <v>0</v>
      </c>
      <c r="BX245" s="29">
        <f>IF(AND(ISBLANK(CatTemplate[[#This Row],[Eq. unit cost]]),ISBLANK(CatTemplate[[#This Row],[Cons. unit cost]]),ISBLANK(CatTemplate[[#This Row],[Oth. unit cost]])), 0, IF(getUnitEffort =0,1,getUnitEffort) * CatTemplate[[#This Row],[Year12]])</f>
        <v>0</v>
      </c>
      <c r="BY245" s="29">
        <f>IF(AND(ISBLANK(CatTemplate[[#This Row],[Eq. unit cost]]),ISBLANK(CatTemplate[[#This Row],[Cons. unit cost]]),ISBLANK(CatTemplate[[#This Row],[Oth. unit cost]])), 0, IF(getUnitEffort =0,1,getUnitEffort) * CatTemplate[[#This Row],[Year13]])</f>
        <v>0</v>
      </c>
      <c r="BZ245" s="29">
        <f>IF(AND(ISBLANK(CatTemplate[[#This Row],[Eq. unit cost]]),ISBLANK(CatTemplate[[#This Row],[Cons. unit cost]]),ISBLANK(CatTemplate[[#This Row],[Oth. unit cost]])), 0, IF(getUnitEffort =0,1,getUnitEffort) * CatTemplate[[#This Row],[Year14]])</f>
        <v>0</v>
      </c>
      <c r="CA245" s="29">
        <f>IF(AND(ISBLANK(CatTemplate[[#This Row],[Eq. unit cost]]),ISBLANK(CatTemplate[[#This Row],[Cons. unit cost]]),ISBLANK(CatTemplate[[#This Row],[Oth. unit cost]])), 0, IF(getUnitEffort =0,1,getUnitEffort) * CatTemplate[[#This Row],[Year15]])</f>
        <v>0</v>
      </c>
      <c r="CB245" s="29">
        <f>IF(AND(ISBLANK(CatTemplate[[#This Row],[Eq. unit cost]]),ISBLANK(CatTemplate[[#This Row],[Cons. unit cost]]),ISBLANK(CatTemplate[[#This Row],[Oth. unit cost]])), 0, IF(getUnitEffort =0,1,getUnitEffort) * CatTemplate[[#This Row],[Year16]])</f>
        <v>0</v>
      </c>
      <c r="CC245" s="29">
        <f>IF(AND(ISBLANK(CatTemplate[[#This Row],[Eq. unit cost]]),ISBLANK(CatTemplate[[#This Row],[Cons. unit cost]]),ISBLANK(CatTemplate[[#This Row],[Oth. unit cost]])), 0, IF(getUnitEffort =0,1,getUnitEffort) * CatTemplate[[#This Row],[Year17]])</f>
        <v>0</v>
      </c>
      <c r="CD245" s="29">
        <f>IF(AND(ISBLANK(CatTemplate[[#This Row],[Eq. unit cost]]),ISBLANK(CatTemplate[[#This Row],[Cons. unit cost]]),ISBLANK(CatTemplate[[#This Row],[Oth. unit cost]])), 0, IF(getUnitEffort =0,1,getUnitEffort) * CatTemplate[[#This Row],[Year18]])</f>
        <v>0</v>
      </c>
      <c r="CE245" s="29">
        <f>IF(AND(ISBLANK(CatTemplate[[#This Row],[Eq. unit cost]]),ISBLANK(CatTemplate[[#This Row],[Cons. unit cost]]),ISBLANK(CatTemplate[[#This Row],[Oth. unit cost]])), 0, IF(getUnitEffort =0,1,getUnitEffort) * CatTemplate[[#This Row],[Year19]])</f>
        <v>0</v>
      </c>
      <c r="CF245" s="29">
        <f>IF(AND(ISBLANK(CatTemplate[[#This Row],[Eq. unit cost]]),ISBLANK(CatTemplate[[#This Row],[Cons. unit cost]]),ISBLANK(CatTemplate[[#This Row],[Oth. unit cost]])), 0, IF(getUnitEffort =0,1,getUnitEffort) * CatTemplate[[#This Row],[Year20]])</f>
        <v>0</v>
      </c>
      <c r="CG245" s="45">
        <f>SUM(CatTemplate[[#This Row],[Q1]:[Q20]])</f>
        <v>0</v>
      </c>
      <c r="CH245" s="29">
        <f>IF(ISBLANK(CatTemplate[[#This Row],[St. unit effort]]),0,(CatTemplate[[#This Row],[St. unit effort]] * CatTemplate[[#This Row],[Year1]]))</f>
        <v>0</v>
      </c>
      <c r="CI245" s="29">
        <f>IF(ISBLANK(CatTemplate[[#This Row],[St. unit effort]]),0,(CatTemplate[[#This Row],[St. unit effort]] * CatTemplate[[#This Row],[Year2]]))</f>
        <v>0</v>
      </c>
      <c r="CJ245" s="29">
        <f>IF(ISBLANK(CatTemplate[[#This Row],[St. unit effort]]),0,(CatTemplate[[#This Row],[St. unit effort]] * CatTemplate[[#This Row],[Year3]]))</f>
        <v>0</v>
      </c>
      <c r="CK245" s="29">
        <f>IF(ISBLANK(CatTemplate[[#This Row],[St. unit effort]]),0,(CatTemplate[[#This Row],[St. unit effort]] * CatTemplate[[#This Row],[Year4]]))</f>
        <v>0</v>
      </c>
      <c r="CL245" s="29">
        <f>IF(ISBLANK(CatTemplate[[#This Row],[St. unit effort]]),0,(CatTemplate[[#This Row],[St. unit effort]] * CatTemplate[[#This Row],[Year5]]))</f>
        <v>0</v>
      </c>
      <c r="CM245" s="29">
        <f>IF(ISBLANK(CatTemplate[[#This Row],[St. unit effort]]),0,(CatTemplate[[#This Row],[St. unit effort]] * CatTemplate[[#This Row],[Year6]]))</f>
        <v>0</v>
      </c>
      <c r="CN245" s="29">
        <f>IF(ISBLANK(CatTemplate[[#This Row],[St. unit effort]]),0,(CatTemplate[[#This Row],[St. unit effort]] * CatTemplate[[#This Row],[Year7]]))</f>
        <v>0</v>
      </c>
      <c r="CO245" s="29">
        <f>IF(ISBLANK(CatTemplate[[#This Row],[St. unit effort]]),0,(CatTemplate[[#This Row],[St. unit effort]] * CatTemplate[[#This Row],[Year8]]))</f>
        <v>0</v>
      </c>
      <c r="CP245" s="29">
        <f>IF(ISBLANK(CatTemplate[[#This Row],[St. unit effort]]),0,(CatTemplate[[#This Row],[St. unit effort]] * CatTemplate[[#This Row],[Year9]]))</f>
        <v>0</v>
      </c>
      <c r="CQ245" s="29">
        <f>IF(ISBLANK(CatTemplate[[#This Row],[St. unit effort]]),0,(CatTemplate[[#This Row],[St. unit effort]] * CatTemplate[[#This Row],[Year10]]))</f>
        <v>0</v>
      </c>
      <c r="CR245" s="29">
        <f>IF(ISBLANK(CatTemplate[[#This Row],[St. unit effort]]),0,(CatTemplate[[#This Row],[St. unit effort]] * CatTemplate[[#This Row],[Year11]]))</f>
        <v>0</v>
      </c>
      <c r="CS245" s="29">
        <f>IF(ISBLANK(CatTemplate[[#This Row],[St. unit effort]]),0,(CatTemplate[[#This Row],[St. unit effort]] * CatTemplate[[#This Row],[Year12]]))</f>
        <v>0</v>
      </c>
      <c r="CT245" s="29">
        <f>IF(ISBLANK(CatTemplate[[#This Row],[St. unit effort]]),0,(CatTemplate[[#This Row],[St. unit effort]] * CatTemplate[[#This Row],[Year13]]))</f>
        <v>0</v>
      </c>
      <c r="CU245" s="29">
        <f>IF(ISBLANK(CatTemplate[[#This Row],[St. unit effort]]),0,(CatTemplate[[#This Row],[St. unit effort]] * CatTemplate[[#This Row],[Year14]]))</f>
        <v>0</v>
      </c>
      <c r="CV245" s="29">
        <f>IF(ISBLANK(CatTemplate[[#This Row],[St. unit effort]]),0,(CatTemplate[[#This Row],[St. unit effort]] * CatTemplate[[#This Row],[Year15]]))</f>
        <v>0</v>
      </c>
      <c r="CW245" s="29">
        <f>IF(ISBLANK(CatTemplate[[#This Row],[St. unit effort]]),0,(CatTemplate[[#This Row],[St. unit effort]] * CatTemplate[[#This Row],[Year16]]))</f>
        <v>0</v>
      </c>
      <c r="CX245" s="29">
        <f>IF(ISBLANK(CatTemplate[[#This Row],[St. unit effort]]),0,(CatTemplate[[#This Row],[St. unit effort]] * CatTemplate[[#This Row],[Year17]]))</f>
        <v>0</v>
      </c>
      <c r="CY245" s="29">
        <f>IF(ISBLANK(CatTemplate[[#This Row],[St. unit effort]]),0,(CatTemplate[[#This Row],[St. unit effort]] * CatTemplate[[#This Row],[Year18]]))</f>
        <v>0</v>
      </c>
      <c r="CZ245" s="29">
        <f>IF(ISBLANK(CatTemplate[[#This Row],[St. unit effort]]),0,(CatTemplate[[#This Row],[St. unit effort]] * CatTemplate[[#This Row],[Year19]]))</f>
        <v>0</v>
      </c>
      <c r="DA245" s="29">
        <f>IF(ISBLANK(CatTemplate[[#This Row],[St. unit effort]]),0,(CatTemplate[[#This Row],[St. unit effort]] * CatTemplate[[#This Row],[Year20]]))</f>
        <v>0</v>
      </c>
      <c r="DB245" s="57">
        <f>IF(ISBLANK(CatTemplate[[#This Row],[St. unit effort]]),0,(CatTemplate[[#This Row],[St. unit effort]] * CatTemplate[[#This Row],[Year1]])*8/ParRatePM)</f>
        <v>0</v>
      </c>
      <c r="DC245" s="57">
        <f>IF(ISBLANK(CatTemplate[[#This Row],[St. unit effort]]),0,(CatTemplate[[#This Row],[St. unit effort]] * CatTemplate[[#This Row],[Year2]])*8/ParRatePM)</f>
        <v>0</v>
      </c>
      <c r="DD245" s="57">
        <f>IF(ISBLANK(CatTemplate[[#This Row],[St. unit effort]]),0,(CatTemplate[[#This Row],[St. unit effort]] * CatTemplate[[#This Row],[Year3]])*8/ParRatePM)</f>
        <v>0</v>
      </c>
      <c r="DE245" s="57">
        <f>IF(ISBLANK(CatTemplate[[#This Row],[St. unit effort]]),0,(CatTemplate[[#This Row],[St. unit effort]] * CatTemplate[[#This Row],[Year4]])*8/ParRatePM)</f>
        <v>0</v>
      </c>
      <c r="DF245" s="57">
        <f>IF(ISBLANK(CatTemplate[[#This Row],[St. unit effort]]),0,(CatTemplate[[#This Row],[St. unit effort]] * CatTemplate[[#This Row],[Year5]])*8/ParRatePM)</f>
        <v>0</v>
      </c>
      <c r="DG245" s="57">
        <f>IF(ISBLANK(CatTemplate[[#This Row],[St. unit effort]]),0,(CatTemplate[[#This Row],[St. unit effort]] * CatTemplate[[#This Row],[Year6]])*8/ParRatePM)</f>
        <v>0</v>
      </c>
      <c r="DH245" s="57">
        <f>IF(ISBLANK(CatTemplate[[#This Row],[St. unit effort]]),0,(CatTemplate[[#This Row],[St. unit effort]] * CatTemplate[[#This Row],[Year7]])*8/ParRatePM)</f>
        <v>0</v>
      </c>
      <c r="DI245" s="57">
        <f>IF(ISBLANK(CatTemplate[[#This Row],[St. unit effort]]),0,(CatTemplate[[#This Row],[St. unit effort]] * CatTemplate[[#This Row],[Year8]])*8/ParRatePM)</f>
        <v>0</v>
      </c>
      <c r="DJ245" s="57">
        <f>IF(ISBLANK(CatTemplate[[#This Row],[St. unit effort]]),0,(CatTemplate[[#This Row],[St. unit effort]] * CatTemplate[[#This Row],[Year9]])*8/ParRatePM)</f>
        <v>0</v>
      </c>
      <c r="DK245" s="57">
        <f>IF(ISBLANK(CatTemplate[[#This Row],[St. unit effort]]),0,(CatTemplate[[#This Row],[St. unit effort]] * CatTemplate[[#This Row],[Year10]])*8/ParRatePM)</f>
        <v>0</v>
      </c>
      <c r="DL245" s="57">
        <f>IF(ISBLANK(CatTemplate[[#This Row],[St. unit effort]]),0,(CatTemplate[[#This Row],[St. unit effort]] * CatTemplate[[#This Row],[Year11]])*8/ParRatePM)</f>
        <v>0</v>
      </c>
      <c r="DM245" s="57">
        <f>IF(ISBLANK(CatTemplate[[#This Row],[St. unit effort]]),0,(CatTemplate[[#This Row],[St. unit effort]] * CatTemplate[[#This Row],[Year12]])*8/ParRatePM)</f>
        <v>0</v>
      </c>
      <c r="DN245" s="57">
        <f>IF(ISBLANK(CatTemplate[[#This Row],[St. unit effort]]),0,(CatTemplate[[#This Row],[St. unit effort]] * CatTemplate[[#This Row],[Year13]])*8/ParRatePM)</f>
        <v>0</v>
      </c>
      <c r="DO245" s="57">
        <f>IF(ISBLANK(CatTemplate[[#This Row],[St. unit effort]]),0,(CatTemplate[[#This Row],[St. unit effort]] * CatTemplate[[#This Row],[Year14]])*8/ParRatePM)</f>
        <v>0</v>
      </c>
      <c r="DP245" s="57">
        <f>IF(ISBLANK(CatTemplate[[#This Row],[St. unit effort]]),0,(CatTemplate[[#This Row],[St. unit effort]] * CatTemplate[[#This Row],[Year15]])*8/ParRatePM)</f>
        <v>0</v>
      </c>
      <c r="DQ245" s="57">
        <f>IF(ISBLANK(CatTemplate[[#This Row],[St. unit effort]]),0,(CatTemplate[[#This Row],[St. unit effort]] * CatTemplate[[#This Row],[Year16]])*8/ParRatePM)</f>
        <v>0</v>
      </c>
      <c r="DR245" s="57">
        <f>IF(ISBLANK(CatTemplate[[#This Row],[St. unit effort]]),0,(CatTemplate[[#This Row],[St. unit effort]] * CatTemplate[[#This Row],[Year17]])*8/ParRatePM)</f>
        <v>0</v>
      </c>
      <c r="DS245" s="57">
        <f>IF(ISBLANK(CatTemplate[[#This Row],[St. unit effort]]),0,(CatTemplate[[#This Row],[St. unit effort]] * CatTemplate[[#This Row],[Year18]])*8/ParRatePM)</f>
        <v>0</v>
      </c>
      <c r="DT245" s="57">
        <f>IF(ISBLANK(CatTemplate[[#This Row],[St. unit effort]]),0,(CatTemplate[[#This Row],[St. unit effort]] * CatTemplate[[#This Row],[Year19]])*8/ParRatePM)</f>
        <v>0</v>
      </c>
      <c r="DU245" s="57">
        <f>IF(ISBLANK(CatTemplate[[#This Row],[St. unit effort]]),0,(CatTemplate[[#This Row],[St. unit effort]] * CatTemplate[[#This Row],[Year20]])*8/ParRatePM)</f>
        <v>0</v>
      </c>
      <c r="DV245" s="54">
        <f>SUM(CatTemplate[[#This Row],[PM1]:[PM20]])</f>
        <v>0</v>
      </c>
      <c r="DW245" s="56">
        <f t="shared" si="83"/>
        <v>0</v>
      </c>
      <c r="DX245" s="56">
        <f t="shared" si="83"/>
        <v>0</v>
      </c>
      <c r="DY245" s="56">
        <f t="shared" si="83"/>
        <v>0</v>
      </c>
      <c r="DZ245" s="56">
        <f t="shared" si="83"/>
        <v>0</v>
      </c>
      <c r="EA245" s="56">
        <f t="shared" si="83"/>
        <v>0</v>
      </c>
      <c r="EB245" s="56">
        <f t="shared" si="83"/>
        <v>0</v>
      </c>
      <c r="EC245" s="56">
        <f t="shared" si="83"/>
        <v>0</v>
      </c>
      <c r="ED245" s="56">
        <f t="shared" si="83"/>
        <v>0</v>
      </c>
      <c r="EE245" s="56">
        <f t="shared" si="83"/>
        <v>0</v>
      </c>
      <c r="EF245" s="56">
        <f t="shared" si="83"/>
        <v>0</v>
      </c>
      <c r="EG245" s="56">
        <f t="shared" si="83"/>
        <v>0</v>
      </c>
      <c r="EH245" s="56">
        <f t="shared" si="83"/>
        <v>0</v>
      </c>
      <c r="EI245" s="56">
        <f t="shared" si="83"/>
        <v>0</v>
      </c>
      <c r="EJ245" s="56">
        <f t="shared" si="83"/>
        <v>0</v>
      </c>
      <c r="EK245" s="56">
        <f t="shared" si="83"/>
        <v>0</v>
      </c>
      <c r="EL245" s="56">
        <f t="shared" si="83"/>
        <v>0</v>
      </c>
      <c r="EM245" s="56">
        <f t="shared" si="81"/>
        <v>0</v>
      </c>
      <c r="EN245" s="56">
        <f t="shared" si="81"/>
        <v>0</v>
      </c>
      <c r="EO245" s="56">
        <f t="shared" si="81"/>
        <v>0</v>
      </c>
      <c r="EP245" s="56">
        <f t="shared" si="81"/>
        <v>0</v>
      </c>
      <c r="EQ245" s="30">
        <f>CatTemplate[[#This Row],[Eq. unit cost]] * CatTemplate[[#This Row],[Eq. quantity]]</f>
        <v>2.5864423076923075</v>
      </c>
      <c r="ER245" s="30">
        <f>CatTemplate[[#This Row],[Cons. unit cost]] *CatTemplate[[#This Row],[Cons. quantity]]</f>
        <v>21.823933333333333</v>
      </c>
      <c r="ES245" s="30">
        <f>CatTemplate[[#This Row],[Oth. unit cost]] *CatTemplate[[#This Row],[Oth. quantity]]</f>
        <v>0</v>
      </c>
      <c r="ET245" s="55">
        <f>SUM(CatTemplate[[#This Row],[CO1]:[CO20]])</f>
        <v>0</v>
      </c>
      <c r="EU245" s="56">
        <f t="shared" si="84"/>
        <v>0</v>
      </c>
      <c r="EV245" s="56">
        <f t="shared" si="84"/>
        <v>0</v>
      </c>
      <c r="EW245" s="56">
        <f t="shared" si="84"/>
        <v>0</v>
      </c>
      <c r="EX245" s="56">
        <f t="shared" si="84"/>
        <v>0</v>
      </c>
      <c r="EY245" s="56">
        <f t="shared" si="84"/>
        <v>0</v>
      </c>
      <c r="EZ245" s="56">
        <f t="shared" si="84"/>
        <v>0</v>
      </c>
      <c r="FA245" s="56">
        <f t="shared" si="84"/>
        <v>0</v>
      </c>
      <c r="FB245" s="56">
        <f t="shared" si="84"/>
        <v>0</v>
      </c>
      <c r="FC245" s="56">
        <f t="shared" si="84"/>
        <v>0</v>
      </c>
      <c r="FD245" s="56">
        <f t="shared" si="84"/>
        <v>0</v>
      </c>
      <c r="FE245" s="56">
        <f t="shared" si="84"/>
        <v>0</v>
      </c>
      <c r="FF245" s="56">
        <f t="shared" si="84"/>
        <v>0</v>
      </c>
      <c r="FG245" s="56">
        <f t="shared" si="84"/>
        <v>0</v>
      </c>
      <c r="FH245" s="56">
        <f t="shared" si="84"/>
        <v>0</v>
      </c>
      <c r="FI245" s="56">
        <f t="shared" si="84"/>
        <v>0</v>
      </c>
      <c r="FJ245" s="56">
        <f t="shared" si="84"/>
        <v>0</v>
      </c>
      <c r="FK245" s="56">
        <f t="shared" si="82"/>
        <v>0</v>
      </c>
      <c r="FL245" s="56">
        <f t="shared" si="82"/>
        <v>0</v>
      </c>
      <c r="FM245" s="56">
        <f t="shared" si="82"/>
        <v>0</v>
      </c>
      <c r="FN245" s="56">
        <f t="shared" si="82"/>
        <v>0</v>
      </c>
      <c r="FO245" s="58">
        <f>SUM(CatTemplate[[#This Row],[CS1]:[CS20]])</f>
        <v>0</v>
      </c>
      <c r="FP245" s="59">
        <f>CatTemplate[[#This Row],[Total Oth. cost]]+CatTemplate[[#This Row],[Total St. Cost]]</f>
        <v>0</v>
      </c>
      <c r="FQ245" s="33" t="e">
        <f t="shared" si="71"/>
        <v>#VALUE!</v>
      </c>
      <c r="FR245" s="33" t="e">
        <f t="shared" si="72"/>
        <v>#VALUE!</v>
      </c>
      <c r="FS245" s="30" t="e">
        <f>(CatTemplate[[#This Row],[CO1]] + CatTemplate[[#This Row],[CS1]]) * (1 + getRateOHFinal) * getRateMarkupFinal</f>
        <v>#VALUE!</v>
      </c>
      <c r="FT245" s="30" t="e">
        <f>(CatTemplate[[#This Row],[CO2]] + CatTemplate[[#This Row],[CS2]]) * (1 + getRateOHFinal) * getRateMarkupFinal</f>
        <v>#VALUE!</v>
      </c>
      <c r="FU245" s="30" t="e">
        <f>(CatTemplate[[#This Row],[CO3]] + CatTemplate[[#This Row],[CS3]]) * (1 + getRateOHFinal) * getRateMarkupFinal</f>
        <v>#VALUE!</v>
      </c>
      <c r="FV245" s="30" t="e">
        <f>(CatTemplate[[#This Row],[CO4]] + CatTemplate[[#This Row],[CS4]]) * (1 + getRateOHFinal) * getRateMarkupFinal</f>
        <v>#VALUE!</v>
      </c>
      <c r="FW245" s="30" t="e">
        <f>(CatTemplate[[#This Row],[CO5]] + CatTemplate[[#This Row],[CS5]]) * (1 + getRateOHFinal) * getRateMarkupFinal</f>
        <v>#VALUE!</v>
      </c>
      <c r="FX245" s="30" t="e">
        <f>(CatTemplate[[#This Row],[CO6]] + CatTemplate[[#This Row],[CS6]]) * (1 + getRateOHFinal) * getRateMarkupFinal</f>
        <v>#VALUE!</v>
      </c>
      <c r="FY245" s="30" t="e">
        <f>(CatTemplate[[#This Row],[CO7]] + CatTemplate[[#This Row],[CS7]]) * (1 + getRateOHFinal) * getRateMarkupFinal</f>
        <v>#VALUE!</v>
      </c>
      <c r="FZ245" s="30" t="e">
        <f>(CatTemplate[[#This Row],[CO8]] + CatTemplate[[#This Row],[CS8]]) * (1 + getRateOHFinal) * getRateMarkupFinal</f>
        <v>#VALUE!</v>
      </c>
      <c r="GA245" s="30" t="e">
        <f>(CatTemplate[[#This Row],[CO9]] + CatTemplate[[#This Row],[CS9]]) * (1 + getRateOHFinal) * getRateMarkupFinal</f>
        <v>#VALUE!</v>
      </c>
      <c r="GB245" s="30" t="e">
        <f>(CatTemplate[[#This Row],[CO10]] + CatTemplate[[#This Row],[CS10]]) * (1 + getRateOHFinal) * getRateMarkupFinal</f>
        <v>#VALUE!</v>
      </c>
      <c r="GC245" s="30" t="e">
        <f>(CatTemplate[[#This Row],[CO11]] + CatTemplate[[#This Row],[CS11]]) * (1 + getRateOHFinal) * getRateMarkupFinal</f>
        <v>#VALUE!</v>
      </c>
      <c r="GD245" s="30" t="e">
        <f>(CatTemplate[[#This Row],[CO12]] + CatTemplate[[#This Row],[CS12]]) * (1 + getRateOHFinal) * getRateMarkupFinal</f>
        <v>#VALUE!</v>
      </c>
      <c r="GE245" s="30" t="e">
        <f>(CatTemplate[[#This Row],[CO13]] + CatTemplate[[#This Row],[CS13]]) * (1 + getRateOHFinal) * getRateMarkupFinal</f>
        <v>#VALUE!</v>
      </c>
      <c r="GF245" s="30" t="e">
        <f>(CatTemplate[[#This Row],[CO14]] + CatTemplate[[#This Row],[CS14]]) * (1 + getRateOHFinal) * getRateMarkupFinal</f>
        <v>#VALUE!</v>
      </c>
      <c r="GG245" s="30" t="e">
        <f>(CatTemplate[[#This Row],[CO15]] + CatTemplate[[#This Row],[CS15]]) * (1 + getRateOHFinal) * getRateMarkupFinal</f>
        <v>#VALUE!</v>
      </c>
      <c r="GH245" s="30" t="e">
        <f>(CatTemplate[[#This Row],[CO16]] + CatTemplate[[#This Row],[CS16]]) * (1 + getRateOHFinal) * getRateMarkupFinal</f>
        <v>#VALUE!</v>
      </c>
      <c r="GI245" s="30" t="e">
        <f>(CatTemplate[[#This Row],[CO17]] + CatTemplate[[#This Row],[CS17]]) * (1 + getRateOHFinal) * getRateMarkupFinal</f>
        <v>#VALUE!</v>
      </c>
      <c r="GJ245" s="30" t="e">
        <f>(CatTemplate[[#This Row],[CO18]] + CatTemplate[[#This Row],[CS18]]) * (1 + getRateOHFinal) * getRateMarkupFinal</f>
        <v>#VALUE!</v>
      </c>
      <c r="GK245" s="30" t="e">
        <f>(CatTemplate[[#This Row],[CO19]] + CatTemplate[[#This Row],[CS19]]) * (1 + getRateOHFinal) * getRateMarkupFinal</f>
        <v>#VALUE!</v>
      </c>
      <c r="GL245" s="30" t="e">
        <f>(CatTemplate[[#This Row],[CO20]] + CatTemplate[[#This Row],[CS20]]) * (1 + getRateOHFinal) * getRateMarkupFinal</f>
        <v>#VALUE!</v>
      </c>
      <c r="GM245" s="30" t="e">
        <f t="shared" si="73"/>
        <v>#VALUE!</v>
      </c>
      <c r="GN245" s="30" t="e">
        <f t="shared" si="74"/>
        <v>#VALUE!</v>
      </c>
      <c r="GO245" s="30" t="e">
        <f t="shared" si="75"/>
        <v>#VALUE!</v>
      </c>
      <c r="GP245" s="30" t="e">
        <f t="shared" si="76"/>
        <v>#VALUE!</v>
      </c>
      <c r="GQ245" s="30" t="e">
        <f>(CatTemplate[[#This Row],[CO1]]+CatTemplate[[#This Row],[CS1]]) * (1+ getRateOHFinal) * (1 + getRateMarkupFinal)</f>
        <v>#VALUE!</v>
      </c>
      <c r="GR245" s="30" t="e">
        <f>(CatTemplate[[#This Row],[CO2]]+CatTemplate[[#This Row],[CS2]]) * (1+ getRateOHFinal) * (1 + getRateMarkupFinal)</f>
        <v>#VALUE!</v>
      </c>
      <c r="GS245" s="30" t="e">
        <f>(CatTemplate[[#This Row],[CO3]]+CatTemplate[[#This Row],[CS3]]) * (1+ getRateOHFinal) * (1 + getRateMarkupFinal)</f>
        <v>#VALUE!</v>
      </c>
      <c r="GT245" s="30" t="e">
        <f>(CatTemplate[[#This Row],[CO4]]+CatTemplate[[#This Row],[CS4]]) * (1+ getRateOHFinal) * (1 + getRateMarkupFinal)</f>
        <v>#VALUE!</v>
      </c>
      <c r="GU245" s="30" t="e">
        <f>(CatTemplate[[#This Row],[CO5]]+CatTemplate[[#This Row],[CS5]]) * (1+ getRateOHFinal) * (1 + getRateMarkupFinal)</f>
        <v>#VALUE!</v>
      </c>
      <c r="GV245" s="30" t="e">
        <f>(CatTemplate[[#This Row],[CO6]]+CatTemplate[[#This Row],[CS6]]) * (1+ getRateOHFinal) * (1 + getRateMarkupFinal)</f>
        <v>#VALUE!</v>
      </c>
      <c r="GW245" s="30" t="e">
        <f>(CatTemplate[[#This Row],[CO7]]+CatTemplate[[#This Row],[CS7]]) * (1+ getRateOHFinal) * (1 + getRateMarkupFinal)</f>
        <v>#VALUE!</v>
      </c>
      <c r="GX245" s="30" t="e">
        <f>(CatTemplate[[#This Row],[CO8]]+CatTemplate[[#This Row],[CS8]]) * (1+ getRateOHFinal) * (1 + getRateMarkupFinal)</f>
        <v>#VALUE!</v>
      </c>
      <c r="GY245" s="30" t="e">
        <f>(CatTemplate[[#This Row],[CO9]]+CatTemplate[[#This Row],[CS9]]) * (1+ getRateOHFinal) * (1 + getRateMarkupFinal)</f>
        <v>#VALUE!</v>
      </c>
      <c r="GZ245" s="30" t="e">
        <f>(CatTemplate[[#This Row],[CO10]]+CatTemplate[[#This Row],[CS10]]) * (1+ getRateOHFinal) * (1 + getRateMarkupFinal)</f>
        <v>#VALUE!</v>
      </c>
      <c r="HA245" s="30" t="e">
        <f>(CatTemplate[[#This Row],[CO11]]+CatTemplate[[#This Row],[CS11]]) * (1+ getRateOHFinal) * (1 + getRateMarkupFinal)</f>
        <v>#VALUE!</v>
      </c>
      <c r="HB245" s="30" t="e">
        <f>(CatTemplate[[#This Row],[CO12]]+CatTemplate[[#This Row],[CS12]]) * (1+ getRateOHFinal) * (1 + getRateMarkupFinal)</f>
        <v>#VALUE!</v>
      </c>
      <c r="HC245" s="30" t="e">
        <f>(CatTemplate[[#This Row],[CO13]]+CatTemplate[[#This Row],[CS13]]) * (1+ getRateOHFinal) * (1 + getRateMarkupFinal)</f>
        <v>#VALUE!</v>
      </c>
      <c r="HD245" s="30" t="e">
        <f>(CatTemplate[[#This Row],[CO14]]+CatTemplate[[#This Row],[CS14]]) * (1+ getRateOHFinal) * (1 + getRateMarkupFinal)</f>
        <v>#VALUE!</v>
      </c>
      <c r="HE245" s="30" t="e">
        <f>(CatTemplate[[#This Row],[CO15]]+CatTemplate[[#This Row],[CS15]]) * (1+ getRateOHFinal) * (1 + getRateMarkupFinal)</f>
        <v>#VALUE!</v>
      </c>
      <c r="HF245" s="30" t="e">
        <f>(CatTemplate[[#This Row],[CO16]]+CatTemplate[[#This Row],[CS16]]) * (1+ getRateOHFinal) * (1 + getRateMarkupFinal)</f>
        <v>#VALUE!</v>
      </c>
      <c r="HG245" s="30" t="e">
        <f>(CatTemplate[[#This Row],[CO17]]+CatTemplate[[#This Row],[CS17]]) * (1+ getRateOHFinal) * (1 + getRateMarkupFinal)</f>
        <v>#VALUE!</v>
      </c>
      <c r="HH245" s="30" t="e">
        <f>(CatTemplate[[#This Row],[CO18]]+CatTemplate[[#This Row],[CS18]]) * (1+ getRateOHFinal) * (1 + getRateMarkupFinal)</f>
        <v>#VALUE!</v>
      </c>
      <c r="HI245" s="30" t="e">
        <f>(CatTemplate[[#This Row],[CO19]]+CatTemplate[[#This Row],[CS19]]) * (1+ getRateOHFinal) * (1 + getRateMarkupFinal)</f>
        <v>#VALUE!</v>
      </c>
      <c r="HJ245" s="30" t="e">
        <f>(CatTemplate[[#This Row],[CO20]]+CatTemplate[[#This Row],[CS20]]) * (1+ getRateOHFinal) * (1 + getRateMarkupFinal)</f>
        <v>#VALUE!</v>
      </c>
      <c r="HK245" s="39" t="e">
        <f>CatTemplate[[#This Row],[Total cost]]+CatTemplate[[#This Row],[OH Amount]]+CatTemplate[[#This Row],[Markup]]</f>
        <v>#VALUE!</v>
      </c>
      <c r="HL245" s="63">
        <f>IF(CatTemplate[[#This Row],[Units]]="Days",CatTemplate[[#This Row],[Project quantity]]*CatTemplate[[#This Row],[St. unit effort]],CatTemplate[[#This Row],[Project quantity]])</f>
        <v>0</v>
      </c>
      <c r="HM245" s="287">
        <f>IFERROR(CatTemplate[[#This Row],[Total Price]]/(CatTemplate[[#This Row],[Final Quantity]]),0)</f>
        <v>0</v>
      </c>
      <c r="HN245" s="261"/>
    </row>
    <row r="246" spans="2:222" ht="25.5" x14ac:dyDescent="0.2">
      <c r="B246" s="9" t="s">
        <v>84</v>
      </c>
      <c r="C246" s="23">
        <v>6</v>
      </c>
      <c r="D246" s="10" t="s">
        <v>179</v>
      </c>
      <c r="E246" s="25">
        <v>1</v>
      </c>
      <c r="F246" s="19" t="s">
        <v>103</v>
      </c>
      <c r="G246" s="27">
        <v>35</v>
      </c>
      <c r="H246" s="19" t="s">
        <v>522</v>
      </c>
      <c r="I246" s="19" t="s">
        <v>498</v>
      </c>
      <c r="J246" s="16" t="s">
        <v>254</v>
      </c>
      <c r="K246" s="16"/>
      <c r="L246" s="16" t="s">
        <v>489</v>
      </c>
      <c r="M246" s="16" t="s">
        <v>207</v>
      </c>
      <c r="N246" s="16" t="s">
        <v>858</v>
      </c>
      <c r="O246" s="320"/>
      <c r="P246" s="71"/>
      <c r="Q246" s="108"/>
      <c r="R246" s="73"/>
      <c r="S246" s="97"/>
      <c r="T246" s="100">
        <f>getEqUnitCost</f>
        <v>0.20961137820512818</v>
      </c>
      <c r="U246" s="73">
        <f>getEqUnitEffort</f>
        <v>1</v>
      </c>
      <c r="V246" s="101">
        <f>getEqQuantity</f>
        <v>1</v>
      </c>
      <c r="W246" s="320"/>
      <c r="X246" s="100">
        <f>getConsUnitCost</f>
        <v>15.312615604166668</v>
      </c>
      <c r="Y246" s="73">
        <f>getConsUnitEffort</f>
        <v>1</v>
      </c>
      <c r="Z246" s="14">
        <f>getConsQuantity</f>
        <v>1</v>
      </c>
      <c r="AA246" s="320"/>
      <c r="AB246" s="72"/>
      <c r="AC246" s="112"/>
      <c r="AD246" s="14">
        <f>getOthQuantity</f>
        <v>0</v>
      </c>
      <c r="AE246" s="320"/>
      <c r="AF246" s="28" t="str">
        <f>IF(ISBLANK(CatTemplate[[#This Row],[Resource type]]),"",CatTemplate[[#This Row],[Resource type]])</f>
        <v>BioRef Operator</v>
      </c>
      <c r="AG246" s="242">
        <f>getStaffUnitCost</f>
        <v>402.98497611162429</v>
      </c>
      <c r="AH246" s="113">
        <f>getStaffUnitEffort</f>
        <v>4.479166666666666E-2</v>
      </c>
      <c r="AI246" s="40">
        <f>getStaffQuantity</f>
        <v>0</v>
      </c>
      <c r="AJ246" s="41">
        <f>CatTemplate[[#This Row],[St. quantity]]*8/ParRatePM</f>
        <v>0</v>
      </c>
      <c r="AK246" s="320"/>
      <c r="AL246" s="53" t="str">
        <f>CatTemplate[[#This Row],[Item type]]</f>
        <v>Samples</v>
      </c>
      <c r="AM246" s="12">
        <f>SUM(CatTemplate[[#This Row],[Year1]:[Year20]])</f>
        <v>0</v>
      </c>
      <c r="AN246" s="52"/>
      <c r="AO246" s="52"/>
      <c r="AP246" s="52"/>
      <c r="AQ246" s="8"/>
      <c r="AR246" s="8"/>
      <c r="AS246" s="8"/>
      <c r="AT246" s="8"/>
      <c r="AU246" s="8"/>
      <c r="AV246" s="8"/>
      <c r="AW246" s="8"/>
      <c r="AX246" s="8"/>
      <c r="AY246" s="8"/>
      <c r="AZ246" s="8"/>
      <c r="BA246" s="8"/>
      <c r="BB246" s="8"/>
      <c r="BC246" s="8"/>
      <c r="BD246" s="8"/>
      <c r="BE246" s="8"/>
      <c r="BF246" s="8"/>
      <c r="BG246" s="36"/>
      <c r="BH246" s="320"/>
      <c r="BI246" s="37" t="str">
        <f>getCostCategory</f>
        <v>06 Operating costs</v>
      </c>
      <c r="BJ246" s="37" t="str">
        <f>getSection</f>
        <v>06 Sample processing</v>
      </c>
      <c r="BK246" s="32" t="str">
        <f>getObject</f>
        <v>Sample processing</v>
      </c>
      <c r="BL246" s="30">
        <f>IFERROR(getUnitCost * IF(CatTemplate[[#This Row],[Cost Category Comp.]]="01 Staff costs", 1,1),0)</f>
        <v>418.50720309399611</v>
      </c>
      <c r="BM246" s="29">
        <f>IF(AND(ISBLANK(CatTemplate[[#This Row],[Eq. unit cost]]),ISBLANK(CatTemplate[[#This Row],[Cons. unit cost]]),ISBLANK(CatTemplate[[#This Row],[Oth. unit cost]])), 0, IF(getUnitEffort =0,1,getUnitEffort) * CatTemplate[[#This Row],[Year1]])</f>
        <v>0</v>
      </c>
      <c r="BN246" s="29">
        <f>IF(AND(ISBLANK(CatTemplate[[#This Row],[Eq. unit cost]]),ISBLANK(CatTemplate[[#This Row],[Cons. unit cost]]),ISBLANK(CatTemplate[[#This Row],[Oth. unit cost]])), 0, IF(getUnitEffort =0,1,getUnitEffort) * CatTemplate[[#This Row],[Year2]])</f>
        <v>0</v>
      </c>
      <c r="BO246" s="29">
        <f>IF(AND(ISBLANK(CatTemplate[[#This Row],[Eq. unit cost]]),ISBLANK(CatTemplate[[#This Row],[Cons. unit cost]]),ISBLANK(CatTemplate[[#This Row],[Oth. unit cost]])), 0, IF(getUnitEffort =0,1,getUnitEffort) * CatTemplate[[#This Row],[Year3]])</f>
        <v>0</v>
      </c>
      <c r="BP246" s="29">
        <f>IF(AND(ISBLANK(CatTemplate[[#This Row],[Eq. unit cost]]),ISBLANK(CatTemplate[[#This Row],[Cons. unit cost]]),ISBLANK(CatTemplate[[#This Row],[Oth. unit cost]])), 0, IF(getUnitEffort =0,1,getUnitEffort) * CatTemplate[[#This Row],[Year4]])</f>
        <v>0</v>
      </c>
      <c r="BQ246" s="29">
        <f>IF(AND(ISBLANK(CatTemplate[[#This Row],[Eq. unit cost]]),ISBLANK(CatTemplate[[#This Row],[Cons. unit cost]]),ISBLANK(CatTemplate[[#This Row],[Oth. unit cost]])), 0, IF(getUnitEffort =0,1,getUnitEffort) * CatTemplate[[#This Row],[Year5]])</f>
        <v>0</v>
      </c>
      <c r="BR246" s="29">
        <f>IF(AND(ISBLANK(CatTemplate[[#This Row],[Eq. unit cost]]),ISBLANK(CatTemplate[[#This Row],[Cons. unit cost]]),ISBLANK(CatTemplate[[#This Row],[Oth. unit cost]])), 0, IF(getUnitEffort =0,1,getUnitEffort) * CatTemplate[[#This Row],[Year6]])</f>
        <v>0</v>
      </c>
      <c r="BS246" s="29">
        <f>IF(AND(ISBLANK(CatTemplate[[#This Row],[Eq. unit cost]]),ISBLANK(CatTemplate[[#This Row],[Cons. unit cost]]),ISBLANK(CatTemplate[[#This Row],[Oth. unit cost]])), 0, IF(getUnitEffort =0,1,getUnitEffort) * CatTemplate[[#This Row],[Year7]])</f>
        <v>0</v>
      </c>
      <c r="BT246" s="29">
        <f>IF(AND(ISBLANK(CatTemplate[[#This Row],[Eq. unit cost]]),ISBLANK(CatTemplate[[#This Row],[Cons. unit cost]]),ISBLANK(CatTemplate[[#This Row],[Oth. unit cost]])), 0, IF(getUnitEffort =0,1,getUnitEffort) * CatTemplate[[#This Row],[Year8]])</f>
        <v>0</v>
      </c>
      <c r="BU246" s="29">
        <f>IF(AND(ISBLANK(CatTemplate[[#This Row],[Eq. unit cost]]),ISBLANK(CatTemplate[[#This Row],[Cons. unit cost]]),ISBLANK(CatTemplate[[#This Row],[Oth. unit cost]])), 0, IF(getUnitEffort =0,1,getUnitEffort) * CatTemplate[[#This Row],[Year9]])</f>
        <v>0</v>
      </c>
      <c r="BV246" s="29">
        <f>IF(AND(ISBLANK(CatTemplate[[#This Row],[Eq. unit cost]]),ISBLANK(CatTemplate[[#This Row],[Cons. unit cost]]),ISBLANK(CatTemplate[[#This Row],[Oth. unit cost]])), 0, IF(getUnitEffort =0,1,getUnitEffort) * CatTemplate[[#This Row],[Year10]])</f>
        <v>0</v>
      </c>
      <c r="BW246" s="29">
        <f>IF(AND(ISBLANK(CatTemplate[[#This Row],[Eq. unit cost]]),ISBLANK(CatTemplate[[#This Row],[Cons. unit cost]]),ISBLANK(CatTemplate[[#This Row],[Oth. unit cost]])), 0, IF(getUnitEffort =0,1,getUnitEffort) * CatTemplate[[#This Row],[Year11]])</f>
        <v>0</v>
      </c>
      <c r="BX246" s="29">
        <f>IF(AND(ISBLANK(CatTemplate[[#This Row],[Eq. unit cost]]),ISBLANK(CatTemplate[[#This Row],[Cons. unit cost]]),ISBLANK(CatTemplate[[#This Row],[Oth. unit cost]])), 0, IF(getUnitEffort =0,1,getUnitEffort) * CatTemplate[[#This Row],[Year12]])</f>
        <v>0</v>
      </c>
      <c r="BY246" s="29">
        <f>IF(AND(ISBLANK(CatTemplate[[#This Row],[Eq. unit cost]]),ISBLANK(CatTemplate[[#This Row],[Cons. unit cost]]),ISBLANK(CatTemplate[[#This Row],[Oth. unit cost]])), 0, IF(getUnitEffort =0,1,getUnitEffort) * CatTemplate[[#This Row],[Year13]])</f>
        <v>0</v>
      </c>
      <c r="BZ246" s="29">
        <f>IF(AND(ISBLANK(CatTemplate[[#This Row],[Eq. unit cost]]),ISBLANK(CatTemplate[[#This Row],[Cons. unit cost]]),ISBLANK(CatTemplate[[#This Row],[Oth. unit cost]])), 0, IF(getUnitEffort =0,1,getUnitEffort) * CatTemplate[[#This Row],[Year14]])</f>
        <v>0</v>
      </c>
      <c r="CA246" s="29">
        <f>IF(AND(ISBLANK(CatTemplate[[#This Row],[Eq. unit cost]]),ISBLANK(CatTemplate[[#This Row],[Cons. unit cost]]),ISBLANK(CatTemplate[[#This Row],[Oth. unit cost]])), 0, IF(getUnitEffort =0,1,getUnitEffort) * CatTemplate[[#This Row],[Year15]])</f>
        <v>0</v>
      </c>
      <c r="CB246" s="29">
        <f>IF(AND(ISBLANK(CatTemplate[[#This Row],[Eq. unit cost]]),ISBLANK(CatTemplate[[#This Row],[Cons. unit cost]]),ISBLANK(CatTemplate[[#This Row],[Oth. unit cost]])), 0, IF(getUnitEffort =0,1,getUnitEffort) * CatTemplate[[#This Row],[Year16]])</f>
        <v>0</v>
      </c>
      <c r="CC246" s="29">
        <f>IF(AND(ISBLANK(CatTemplate[[#This Row],[Eq. unit cost]]),ISBLANK(CatTemplate[[#This Row],[Cons. unit cost]]),ISBLANK(CatTemplate[[#This Row],[Oth. unit cost]])), 0, IF(getUnitEffort =0,1,getUnitEffort) * CatTemplate[[#This Row],[Year17]])</f>
        <v>0</v>
      </c>
      <c r="CD246" s="29">
        <f>IF(AND(ISBLANK(CatTemplate[[#This Row],[Eq. unit cost]]),ISBLANK(CatTemplate[[#This Row],[Cons. unit cost]]),ISBLANK(CatTemplate[[#This Row],[Oth. unit cost]])), 0, IF(getUnitEffort =0,1,getUnitEffort) * CatTemplate[[#This Row],[Year18]])</f>
        <v>0</v>
      </c>
      <c r="CE246" s="29">
        <f>IF(AND(ISBLANK(CatTemplate[[#This Row],[Eq. unit cost]]),ISBLANK(CatTemplate[[#This Row],[Cons. unit cost]]),ISBLANK(CatTemplate[[#This Row],[Oth. unit cost]])), 0, IF(getUnitEffort =0,1,getUnitEffort) * CatTemplate[[#This Row],[Year19]])</f>
        <v>0</v>
      </c>
      <c r="CF246" s="29">
        <f>IF(AND(ISBLANK(CatTemplate[[#This Row],[Eq. unit cost]]),ISBLANK(CatTemplate[[#This Row],[Cons. unit cost]]),ISBLANK(CatTemplate[[#This Row],[Oth. unit cost]])), 0, IF(getUnitEffort =0,1,getUnitEffort) * CatTemplate[[#This Row],[Year20]])</f>
        <v>0</v>
      </c>
      <c r="CG246" s="45">
        <f>SUM(CatTemplate[[#This Row],[Q1]:[Q20]])</f>
        <v>0</v>
      </c>
      <c r="CH246" s="29">
        <f>IF(ISBLANK(CatTemplate[[#This Row],[St. unit effort]]),0,(CatTemplate[[#This Row],[St. unit effort]] * CatTemplate[[#This Row],[Year1]]))</f>
        <v>0</v>
      </c>
      <c r="CI246" s="29">
        <f>IF(ISBLANK(CatTemplate[[#This Row],[St. unit effort]]),0,(CatTemplate[[#This Row],[St. unit effort]] * CatTemplate[[#This Row],[Year2]]))</f>
        <v>0</v>
      </c>
      <c r="CJ246" s="29">
        <f>IF(ISBLANK(CatTemplate[[#This Row],[St. unit effort]]),0,(CatTemplate[[#This Row],[St. unit effort]] * CatTemplate[[#This Row],[Year3]]))</f>
        <v>0</v>
      </c>
      <c r="CK246" s="29">
        <f>IF(ISBLANK(CatTemplate[[#This Row],[St. unit effort]]),0,(CatTemplate[[#This Row],[St. unit effort]] * CatTemplate[[#This Row],[Year4]]))</f>
        <v>0</v>
      </c>
      <c r="CL246" s="29">
        <f>IF(ISBLANK(CatTemplate[[#This Row],[St. unit effort]]),0,(CatTemplate[[#This Row],[St. unit effort]] * CatTemplate[[#This Row],[Year5]]))</f>
        <v>0</v>
      </c>
      <c r="CM246" s="29">
        <f>IF(ISBLANK(CatTemplate[[#This Row],[St. unit effort]]),0,(CatTemplate[[#This Row],[St. unit effort]] * CatTemplate[[#This Row],[Year6]]))</f>
        <v>0</v>
      </c>
      <c r="CN246" s="29">
        <f>IF(ISBLANK(CatTemplate[[#This Row],[St. unit effort]]),0,(CatTemplate[[#This Row],[St. unit effort]] * CatTemplate[[#This Row],[Year7]]))</f>
        <v>0</v>
      </c>
      <c r="CO246" s="29">
        <f>IF(ISBLANK(CatTemplate[[#This Row],[St. unit effort]]),0,(CatTemplate[[#This Row],[St. unit effort]] * CatTemplate[[#This Row],[Year8]]))</f>
        <v>0</v>
      </c>
      <c r="CP246" s="29">
        <f>IF(ISBLANK(CatTemplate[[#This Row],[St. unit effort]]),0,(CatTemplate[[#This Row],[St. unit effort]] * CatTemplate[[#This Row],[Year9]]))</f>
        <v>0</v>
      </c>
      <c r="CQ246" s="29">
        <f>IF(ISBLANK(CatTemplate[[#This Row],[St. unit effort]]),0,(CatTemplate[[#This Row],[St. unit effort]] * CatTemplate[[#This Row],[Year10]]))</f>
        <v>0</v>
      </c>
      <c r="CR246" s="29">
        <f>IF(ISBLANK(CatTemplate[[#This Row],[St. unit effort]]),0,(CatTemplate[[#This Row],[St. unit effort]] * CatTemplate[[#This Row],[Year11]]))</f>
        <v>0</v>
      </c>
      <c r="CS246" s="29">
        <f>IF(ISBLANK(CatTemplate[[#This Row],[St. unit effort]]),0,(CatTemplate[[#This Row],[St. unit effort]] * CatTemplate[[#This Row],[Year12]]))</f>
        <v>0</v>
      </c>
      <c r="CT246" s="29">
        <f>IF(ISBLANK(CatTemplate[[#This Row],[St. unit effort]]),0,(CatTemplate[[#This Row],[St. unit effort]] * CatTemplate[[#This Row],[Year13]]))</f>
        <v>0</v>
      </c>
      <c r="CU246" s="29">
        <f>IF(ISBLANK(CatTemplate[[#This Row],[St. unit effort]]),0,(CatTemplate[[#This Row],[St. unit effort]] * CatTemplate[[#This Row],[Year14]]))</f>
        <v>0</v>
      </c>
      <c r="CV246" s="29">
        <f>IF(ISBLANK(CatTemplate[[#This Row],[St. unit effort]]),0,(CatTemplate[[#This Row],[St. unit effort]] * CatTemplate[[#This Row],[Year15]]))</f>
        <v>0</v>
      </c>
      <c r="CW246" s="29">
        <f>IF(ISBLANK(CatTemplate[[#This Row],[St. unit effort]]),0,(CatTemplate[[#This Row],[St. unit effort]] * CatTemplate[[#This Row],[Year16]]))</f>
        <v>0</v>
      </c>
      <c r="CX246" s="29">
        <f>IF(ISBLANK(CatTemplate[[#This Row],[St. unit effort]]),0,(CatTemplate[[#This Row],[St. unit effort]] * CatTemplate[[#This Row],[Year17]]))</f>
        <v>0</v>
      </c>
      <c r="CY246" s="29">
        <f>IF(ISBLANK(CatTemplate[[#This Row],[St. unit effort]]),0,(CatTemplate[[#This Row],[St. unit effort]] * CatTemplate[[#This Row],[Year18]]))</f>
        <v>0</v>
      </c>
      <c r="CZ246" s="29">
        <f>IF(ISBLANK(CatTemplate[[#This Row],[St. unit effort]]),0,(CatTemplate[[#This Row],[St. unit effort]] * CatTemplate[[#This Row],[Year19]]))</f>
        <v>0</v>
      </c>
      <c r="DA246" s="29">
        <f>IF(ISBLANK(CatTemplate[[#This Row],[St. unit effort]]),0,(CatTemplate[[#This Row],[St. unit effort]] * CatTemplate[[#This Row],[Year20]]))</f>
        <v>0</v>
      </c>
      <c r="DB246" s="57">
        <f>IF(ISBLANK(CatTemplate[[#This Row],[St. unit effort]]),0,(CatTemplate[[#This Row],[St. unit effort]] * CatTemplate[[#This Row],[Year1]])*8/ParRatePM)</f>
        <v>0</v>
      </c>
      <c r="DC246" s="57">
        <f>IF(ISBLANK(CatTemplate[[#This Row],[St. unit effort]]),0,(CatTemplate[[#This Row],[St. unit effort]] * CatTemplate[[#This Row],[Year2]])*8/ParRatePM)</f>
        <v>0</v>
      </c>
      <c r="DD246" s="57">
        <f>IF(ISBLANK(CatTemplate[[#This Row],[St. unit effort]]),0,(CatTemplate[[#This Row],[St. unit effort]] * CatTemplate[[#This Row],[Year3]])*8/ParRatePM)</f>
        <v>0</v>
      </c>
      <c r="DE246" s="57">
        <f>IF(ISBLANK(CatTemplate[[#This Row],[St. unit effort]]),0,(CatTemplate[[#This Row],[St. unit effort]] * CatTemplate[[#This Row],[Year4]])*8/ParRatePM)</f>
        <v>0</v>
      </c>
      <c r="DF246" s="57">
        <f>IF(ISBLANK(CatTemplate[[#This Row],[St. unit effort]]),0,(CatTemplate[[#This Row],[St. unit effort]] * CatTemplate[[#This Row],[Year5]])*8/ParRatePM)</f>
        <v>0</v>
      </c>
      <c r="DG246" s="57">
        <f>IF(ISBLANK(CatTemplate[[#This Row],[St. unit effort]]),0,(CatTemplate[[#This Row],[St. unit effort]] * CatTemplate[[#This Row],[Year6]])*8/ParRatePM)</f>
        <v>0</v>
      </c>
      <c r="DH246" s="57">
        <f>IF(ISBLANK(CatTemplate[[#This Row],[St. unit effort]]),0,(CatTemplate[[#This Row],[St. unit effort]] * CatTemplate[[#This Row],[Year7]])*8/ParRatePM)</f>
        <v>0</v>
      </c>
      <c r="DI246" s="57">
        <f>IF(ISBLANK(CatTemplate[[#This Row],[St. unit effort]]),0,(CatTemplate[[#This Row],[St. unit effort]] * CatTemplate[[#This Row],[Year8]])*8/ParRatePM)</f>
        <v>0</v>
      </c>
      <c r="DJ246" s="57">
        <f>IF(ISBLANK(CatTemplate[[#This Row],[St. unit effort]]),0,(CatTemplate[[#This Row],[St. unit effort]] * CatTemplate[[#This Row],[Year9]])*8/ParRatePM)</f>
        <v>0</v>
      </c>
      <c r="DK246" s="57">
        <f>IF(ISBLANK(CatTemplate[[#This Row],[St. unit effort]]),0,(CatTemplate[[#This Row],[St. unit effort]] * CatTemplate[[#This Row],[Year10]])*8/ParRatePM)</f>
        <v>0</v>
      </c>
      <c r="DL246" s="57">
        <f>IF(ISBLANK(CatTemplate[[#This Row],[St. unit effort]]),0,(CatTemplate[[#This Row],[St. unit effort]] * CatTemplate[[#This Row],[Year11]])*8/ParRatePM)</f>
        <v>0</v>
      </c>
      <c r="DM246" s="57">
        <f>IF(ISBLANK(CatTemplate[[#This Row],[St. unit effort]]),0,(CatTemplate[[#This Row],[St. unit effort]] * CatTemplate[[#This Row],[Year12]])*8/ParRatePM)</f>
        <v>0</v>
      </c>
      <c r="DN246" s="57">
        <f>IF(ISBLANK(CatTemplate[[#This Row],[St. unit effort]]),0,(CatTemplate[[#This Row],[St. unit effort]] * CatTemplate[[#This Row],[Year13]])*8/ParRatePM)</f>
        <v>0</v>
      </c>
      <c r="DO246" s="57">
        <f>IF(ISBLANK(CatTemplate[[#This Row],[St. unit effort]]),0,(CatTemplate[[#This Row],[St. unit effort]] * CatTemplate[[#This Row],[Year14]])*8/ParRatePM)</f>
        <v>0</v>
      </c>
      <c r="DP246" s="57">
        <f>IF(ISBLANK(CatTemplate[[#This Row],[St. unit effort]]),0,(CatTemplate[[#This Row],[St. unit effort]] * CatTemplate[[#This Row],[Year15]])*8/ParRatePM)</f>
        <v>0</v>
      </c>
      <c r="DQ246" s="57">
        <f>IF(ISBLANK(CatTemplate[[#This Row],[St. unit effort]]),0,(CatTemplate[[#This Row],[St. unit effort]] * CatTemplate[[#This Row],[Year16]])*8/ParRatePM)</f>
        <v>0</v>
      </c>
      <c r="DR246" s="57">
        <f>IF(ISBLANK(CatTemplate[[#This Row],[St. unit effort]]),0,(CatTemplate[[#This Row],[St. unit effort]] * CatTemplate[[#This Row],[Year17]])*8/ParRatePM)</f>
        <v>0</v>
      </c>
      <c r="DS246" s="57">
        <f>IF(ISBLANK(CatTemplate[[#This Row],[St. unit effort]]),0,(CatTemplate[[#This Row],[St. unit effort]] * CatTemplate[[#This Row],[Year18]])*8/ParRatePM)</f>
        <v>0</v>
      </c>
      <c r="DT246" s="57">
        <f>IF(ISBLANK(CatTemplate[[#This Row],[St. unit effort]]),0,(CatTemplate[[#This Row],[St. unit effort]] * CatTemplate[[#This Row],[Year19]])*8/ParRatePM)</f>
        <v>0</v>
      </c>
      <c r="DU246" s="57">
        <f>IF(ISBLANK(CatTemplate[[#This Row],[St. unit effort]]),0,(CatTemplate[[#This Row],[St. unit effort]] * CatTemplate[[#This Row],[Year20]])*8/ParRatePM)</f>
        <v>0</v>
      </c>
      <c r="DV246" s="54">
        <f>SUM(CatTemplate[[#This Row],[PM1]:[PM20]])</f>
        <v>0</v>
      </c>
      <c r="DW246" s="56">
        <f t="shared" si="83"/>
        <v>0</v>
      </c>
      <c r="DX246" s="56">
        <f t="shared" si="83"/>
        <v>0</v>
      </c>
      <c r="DY246" s="56">
        <f t="shared" si="83"/>
        <v>0</v>
      </c>
      <c r="DZ246" s="56">
        <f t="shared" si="83"/>
        <v>0</v>
      </c>
      <c r="EA246" s="56">
        <f t="shared" si="83"/>
        <v>0</v>
      </c>
      <c r="EB246" s="56">
        <f t="shared" si="83"/>
        <v>0</v>
      </c>
      <c r="EC246" s="56">
        <f t="shared" si="83"/>
        <v>0</v>
      </c>
      <c r="ED246" s="56">
        <f t="shared" si="83"/>
        <v>0</v>
      </c>
      <c r="EE246" s="56">
        <f t="shared" si="83"/>
        <v>0</v>
      </c>
      <c r="EF246" s="56">
        <f t="shared" si="83"/>
        <v>0</v>
      </c>
      <c r="EG246" s="56">
        <f t="shared" si="83"/>
        <v>0</v>
      </c>
      <c r="EH246" s="56">
        <f t="shared" si="83"/>
        <v>0</v>
      </c>
      <c r="EI246" s="56">
        <f t="shared" si="83"/>
        <v>0</v>
      </c>
      <c r="EJ246" s="56">
        <f t="shared" si="83"/>
        <v>0</v>
      </c>
      <c r="EK246" s="56">
        <f t="shared" si="83"/>
        <v>0</v>
      </c>
      <c r="EL246" s="56">
        <f t="shared" ref="EL246:EP261" si="85">getCost(COLUMN(), ROW(), "Other")</f>
        <v>0</v>
      </c>
      <c r="EM246" s="56">
        <f t="shared" si="85"/>
        <v>0</v>
      </c>
      <c r="EN246" s="56">
        <f t="shared" si="85"/>
        <v>0</v>
      </c>
      <c r="EO246" s="56">
        <f t="shared" si="85"/>
        <v>0</v>
      </c>
      <c r="EP246" s="56">
        <f t="shared" si="85"/>
        <v>0</v>
      </c>
      <c r="EQ246" s="30">
        <f>CatTemplate[[#This Row],[Eq. unit cost]] * CatTemplate[[#This Row],[Eq. quantity]]</f>
        <v>0.20961137820512818</v>
      </c>
      <c r="ER246" s="30">
        <f>CatTemplate[[#This Row],[Cons. unit cost]] *CatTemplate[[#This Row],[Cons. quantity]]</f>
        <v>15.312615604166668</v>
      </c>
      <c r="ES246" s="30">
        <f>CatTemplate[[#This Row],[Oth. unit cost]] *CatTemplate[[#This Row],[Oth. quantity]]</f>
        <v>0</v>
      </c>
      <c r="ET246" s="55">
        <f>SUM(CatTemplate[[#This Row],[CO1]:[CO20]])</f>
        <v>0</v>
      </c>
      <c r="EU246" s="56">
        <f t="shared" si="84"/>
        <v>0</v>
      </c>
      <c r="EV246" s="56">
        <f t="shared" si="84"/>
        <v>0</v>
      </c>
      <c r="EW246" s="56">
        <f t="shared" si="84"/>
        <v>0</v>
      </c>
      <c r="EX246" s="56">
        <f t="shared" si="84"/>
        <v>0</v>
      </c>
      <c r="EY246" s="56">
        <f t="shared" si="84"/>
        <v>0</v>
      </c>
      <c r="EZ246" s="56">
        <f t="shared" si="84"/>
        <v>0</v>
      </c>
      <c r="FA246" s="56">
        <f t="shared" si="84"/>
        <v>0</v>
      </c>
      <c r="FB246" s="56">
        <f t="shared" si="84"/>
        <v>0</v>
      </c>
      <c r="FC246" s="56">
        <f t="shared" si="84"/>
        <v>0</v>
      </c>
      <c r="FD246" s="56">
        <f t="shared" si="84"/>
        <v>0</v>
      </c>
      <c r="FE246" s="56">
        <f t="shared" si="84"/>
        <v>0</v>
      </c>
      <c r="FF246" s="56">
        <f t="shared" si="84"/>
        <v>0</v>
      </c>
      <c r="FG246" s="56">
        <f t="shared" si="84"/>
        <v>0</v>
      </c>
      <c r="FH246" s="56">
        <f t="shared" si="84"/>
        <v>0</v>
      </c>
      <c r="FI246" s="56">
        <f t="shared" si="84"/>
        <v>0</v>
      </c>
      <c r="FJ246" s="56">
        <f t="shared" ref="FJ246:FN261" si="86">getCost(COLUMN(), ROW(), "Staff")</f>
        <v>0</v>
      </c>
      <c r="FK246" s="56">
        <f t="shared" si="86"/>
        <v>0</v>
      </c>
      <c r="FL246" s="56">
        <f t="shared" si="86"/>
        <v>0</v>
      </c>
      <c r="FM246" s="56">
        <f t="shared" si="86"/>
        <v>0</v>
      </c>
      <c r="FN246" s="56">
        <f t="shared" si="86"/>
        <v>0</v>
      </c>
      <c r="FO246" s="58">
        <f>SUM(CatTemplate[[#This Row],[CS1]:[CS20]])</f>
        <v>0</v>
      </c>
      <c r="FP246" s="59">
        <f>CatTemplate[[#This Row],[Total Oth. cost]]+CatTemplate[[#This Row],[Total St. Cost]]</f>
        <v>0</v>
      </c>
      <c r="FQ246" s="33" t="e">
        <f t="shared" si="71"/>
        <v>#VALUE!</v>
      </c>
      <c r="FR246" s="33" t="e">
        <f t="shared" si="72"/>
        <v>#VALUE!</v>
      </c>
      <c r="FS246" s="30" t="e">
        <f>(CatTemplate[[#This Row],[CO1]] + CatTemplate[[#This Row],[CS1]]) * (1 + getRateOHFinal) * getRateMarkupFinal</f>
        <v>#VALUE!</v>
      </c>
      <c r="FT246" s="30" t="e">
        <f>(CatTemplate[[#This Row],[CO2]] + CatTemplate[[#This Row],[CS2]]) * (1 + getRateOHFinal) * getRateMarkupFinal</f>
        <v>#VALUE!</v>
      </c>
      <c r="FU246" s="30" t="e">
        <f>(CatTemplate[[#This Row],[CO3]] + CatTemplate[[#This Row],[CS3]]) * (1 + getRateOHFinal) * getRateMarkupFinal</f>
        <v>#VALUE!</v>
      </c>
      <c r="FV246" s="30" t="e">
        <f>(CatTemplate[[#This Row],[CO4]] + CatTemplate[[#This Row],[CS4]]) * (1 + getRateOHFinal) * getRateMarkupFinal</f>
        <v>#VALUE!</v>
      </c>
      <c r="FW246" s="30" t="e">
        <f>(CatTemplate[[#This Row],[CO5]] + CatTemplate[[#This Row],[CS5]]) * (1 + getRateOHFinal) * getRateMarkupFinal</f>
        <v>#VALUE!</v>
      </c>
      <c r="FX246" s="30" t="e">
        <f>(CatTemplate[[#This Row],[CO6]] + CatTemplate[[#This Row],[CS6]]) * (1 + getRateOHFinal) * getRateMarkupFinal</f>
        <v>#VALUE!</v>
      </c>
      <c r="FY246" s="30" t="e">
        <f>(CatTemplate[[#This Row],[CO7]] + CatTemplate[[#This Row],[CS7]]) * (1 + getRateOHFinal) * getRateMarkupFinal</f>
        <v>#VALUE!</v>
      </c>
      <c r="FZ246" s="30" t="e">
        <f>(CatTemplate[[#This Row],[CO8]] + CatTemplate[[#This Row],[CS8]]) * (1 + getRateOHFinal) * getRateMarkupFinal</f>
        <v>#VALUE!</v>
      </c>
      <c r="GA246" s="30" t="e">
        <f>(CatTemplate[[#This Row],[CO9]] + CatTemplate[[#This Row],[CS9]]) * (1 + getRateOHFinal) * getRateMarkupFinal</f>
        <v>#VALUE!</v>
      </c>
      <c r="GB246" s="30" t="e">
        <f>(CatTemplate[[#This Row],[CO10]] + CatTemplate[[#This Row],[CS10]]) * (1 + getRateOHFinal) * getRateMarkupFinal</f>
        <v>#VALUE!</v>
      </c>
      <c r="GC246" s="30" t="e">
        <f>(CatTemplate[[#This Row],[CO11]] + CatTemplate[[#This Row],[CS11]]) * (1 + getRateOHFinal) * getRateMarkupFinal</f>
        <v>#VALUE!</v>
      </c>
      <c r="GD246" s="30" t="e">
        <f>(CatTemplate[[#This Row],[CO12]] + CatTemplate[[#This Row],[CS12]]) * (1 + getRateOHFinal) * getRateMarkupFinal</f>
        <v>#VALUE!</v>
      </c>
      <c r="GE246" s="30" t="e">
        <f>(CatTemplate[[#This Row],[CO13]] + CatTemplate[[#This Row],[CS13]]) * (1 + getRateOHFinal) * getRateMarkupFinal</f>
        <v>#VALUE!</v>
      </c>
      <c r="GF246" s="30" t="e">
        <f>(CatTemplate[[#This Row],[CO14]] + CatTemplate[[#This Row],[CS14]]) * (1 + getRateOHFinal) * getRateMarkupFinal</f>
        <v>#VALUE!</v>
      </c>
      <c r="GG246" s="30" t="e">
        <f>(CatTemplate[[#This Row],[CO15]] + CatTemplate[[#This Row],[CS15]]) * (1 + getRateOHFinal) * getRateMarkupFinal</f>
        <v>#VALUE!</v>
      </c>
      <c r="GH246" s="30" t="e">
        <f>(CatTemplate[[#This Row],[CO16]] + CatTemplate[[#This Row],[CS16]]) * (1 + getRateOHFinal) * getRateMarkupFinal</f>
        <v>#VALUE!</v>
      </c>
      <c r="GI246" s="30" t="e">
        <f>(CatTemplate[[#This Row],[CO17]] + CatTemplate[[#This Row],[CS17]]) * (1 + getRateOHFinal) * getRateMarkupFinal</f>
        <v>#VALUE!</v>
      </c>
      <c r="GJ246" s="30" t="e">
        <f>(CatTemplate[[#This Row],[CO18]] + CatTemplate[[#This Row],[CS18]]) * (1 + getRateOHFinal) * getRateMarkupFinal</f>
        <v>#VALUE!</v>
      </c>
      <c r="GK246" s="30" t="e">
        <f>(CatTemplate[[#This Row],[CO19]] + CatTemplate[[#This Row],[CS19]]) * (1 + getRateOHFinal) * getRateMarkupFinal</f>
        <v>#VALUE!</v>
      </c>
      <c r="GL246" s="30" t="e">
        <f>(CatTemplate[[#This Row],[CO20]] + CatTemplate[[#This Row],[CS20]]) * (1 + getRateOHFinal) * getRateMarkupFinal</f>
        <v>#VALUE!</v>
      </c>
      <c r="GM246" s="30" t="e">
        <f t="shared" si="73"/>
        <v>#VALUE!</v>
      </c>
      <c r="GN246" s="30" t="e">
        <f t="shared" si="74"/>
        <v>#VALUE!</v>
      </c>
      <c r="GO246" s="30" t="e">
        <f t="shared" si="75"/>
        <v>#VALUE!</v>
      </c>
      <c r="GP246" s="30" t="e">
        <f t="shared" si="76"/>
        <v>#VALUE!</v>
      </c>
      <c r="GQ246" s="30" t="e">
        <f>(CatTemplate[[#This Row],[CO1]]+CatTemplate[[#This Row],[CS1]]) * (1+ getRateOHFinal) * (1 + getRateMarkupFinal)</f>
        <v>#VALUE!</v>
      </c>
      <c r="GR246" s="30" t="e">
        <f>(CatTemplate[[#This Row],[CO2]]+CatTemplate[[#This Row],[CS2]]) * (1+ getRateOHFinal) * (1 + getRateMarkupFinal)</f>
        <v>#VALUE!</v>
      </c>
      <c r="GS246" s="30" t="e">
        <f>(CatTemplate[[#This Row],[CO3]]+CatTemplate[[#This Row],[CS3]]) * (1+ getRateOHFinal) * (1 + getRateMarkupFinal)</f>
        <v>#VALUE!</v>
      </c>
      <c r="GT246" s="30" t="e">
        <f>(CatTemplate[[#This Row],[CO4]]+CatTemplate[[#This Row],[CS4]]) * (1+ getRateOHFinal) * (1 + getRateMarkupFinal)</f>
        <v>#VALUE!</v>
      </c>
      <c r="GU246" s="30" t="e">
        <f>(CatTemplate[[#This Row],[CO5]]+CatTemplate[[#This Row],[CS5]]) * (1+ getRateOHFinal) * (1 + getRateMarkupFinal)</f>
        <v>#VALUE!</v>
      </c>
      <c r="GV246" s="30" t="e">
        <f>(CatTemplate[[#This Row],[CO6]]+CatTemplate[[#This Row],[CS6]]) * (1+ getRateOHFinal) * (1 + getRateMarkupFinal)</f>
        <v>#VALUE!</v>
      </c>
      <c r="GW246" s="30" t="e">
        <f>(CatTemplate[[#This Row],[CO7]]+CatTemplate[[#This Row],[CS7]]) * (1+ getRateOHFinal) * (1 + getRateMarkupFinal)</f>
        <v>#VALUE!</v>
      </c>
      <c r="GX246" s="30" t="e">
        <f>(CatTemplate[[#This Row],[CO8]]+CatTemplate[[#This Row],[CS8]]) * (1+ getRateOHFinal) * (1 + getRateMarkupFinal)</f>
        <v>#VALUE!</v>
      </c>
      <c r="GY246" s="30" t="e">
        <f>(CatTemplate[[#This Row],[CO9]]+CatTemplate[[#This Row],[CS9]]) * (1+ getRateOHFinal) * (1 + getRateMarkupFinal)</f>
        <v>#VALUE!</v>
      </c>
      <c r="GZ246" s="30" t="e">
        <f>(CatTemplate[[#This Row],[CO10]]+CatTemplate[[#This Row],[CS10]]) * (1+ getRateOHFinal) * (1 + getRateMarkupFinal)</f>
        <v>#VALUE!</v>
      </c>
      <c r="HA246" s="30" t="e">
        <f>(CatTemplate[[#This Row],[CO11]]+CatTemplate[[#This Row],[CS11]]) * (1+ getRateOHFinal) * (1 + getRateMarkupFinal)</f>
        <v>#VALUE!</v>
      </c>
      <c r="HB246" s="30" t="e">
        <f>(CatTemplate[[#This Row],[CO12]]+CatTemplate[[#This Row],[CS12]]) * (1+ getRateOHFinal) * (1 + getRateMarkupFinal)</f>
        <v>#VALUE!</v>
      </c>
      <c r="HC246" s="30" t="e">
        <f>(CatTemplate[[#This Row],[CO13]]+CatTemplate[[#This Row],[CS13]]) * (1+ getRateOHFinal) * (1 + getRateMarkupFinal)</f>
        <v>#VALUE!</v>
      </c>
      <c r="HD246" s="30" t="e">
        <f>(CatTemplate[[#This Row],[CO14]]+CatTemplate[[#This Row],[CS14]]) * (1+ getRateOHFinal) * (1 + getRateMarkupFinal)</f>
        <v>#VALUE!</v>
      </c>
      <c r="HE246" s="30" t="e">
        <f>(CatTemplate[[#This Row],[CO15]]+CatTemplate[[#This Row],[CS15]]) * (1+ getRateOHFinal) * (1 + getRateMarkupFinal)</f>
        <v>#VALUE!</v>
      </c>
      <c r="HF246" s="30" t="e">
        <f>(CatTemplate[[#This Row],[CO16]]+CatTemplate[[#This Row],[CS16]]) * (1+ getRateOHFinal) * (1 + getRateMarkupFinal)</f>
        <v>#VALUE!</v>
      </c>
      <c r="HG246" s="30" t="e">
        <f>(CatTemplate[[#This Row],[CO17]]+CatTemplate[[#This Row],[CS17]]) * (1+ getRateOHFinal) * (1 + getRateMarkupFinal)</f>
        <v>#VALUE!</v>
      </c>
      <c r="HH246" s="30" t="e">
        <f>(CatTemplate[[#This Row],[CO18]]+CatTemplate[[#This Row],[CS18]]) * (1+ getRateOHFinal) * (1 + getRateMarkupFinal)</f>
        <v>#VALUE!</v>
      </c>
      <c r="HI246" s="30" t="e">
        <f>(CatTemplate[[#This Row],[CO19]]+CatTemplate[[#This Row],[CS19]]) * (1+ getRateOHFinal) * (1 + getRateMarkupFinal)</f>
        <v>#VALUE!</v>
      </c>
      <c r="HJ246" s="30" t="e">
        <f>(CatTemplate[[#This Row],[CO20]]+CatTemplate[[#This Row],[CS20]]) * (1+ getRateOHFinal) * (1 + getRateMarkupFinal)</f>
        <v>#VALUE!</v>
      </c>
      <c r="HK246" s="39" t="e">
        <f>CatTemplate[[#This Row],[Total cost]]+CatTemplate[[#This Row],[OH Amount]]+CatTemplate[[#This Row],[Markup]]</f>
        <v>#VALUE!</v>
      </c>
      <c r="HL246" s="63">
        <f>IF(CatTemplate[[#This Row],[Units]]="Days",CatTemplate[[#This Row],[Project quantity]]*CatTemplate[[#This Row],[St. unit effort]],CatTemplate[[#This Row],[Project quantity]])</f>
        <v>0</v>
      </c>
      <c r="HM246" s="287">
        <f>IFERROR(CatTemplate[[#This Row],[Total Price]]/(CatTemplate[[#This Row],[Final Quantity]]),0)</f>
        <v>0</v>
      </c>
      <c r="HN246" s="261"/>
    </row>
    <row r="247" spans="2:222" ht="25.5" x14ac:dyDescent="0.2">
      <c r="B247" s="9" t="s">
        <v>84</v>
      </c>
      <c r="C247" s="23">
        <v>6</v>
      </c>
      <c r="D247" s="10" t="s">
        <v>179</v>
      </c>
      <c r="E247" s="25">
        <v>1</v>
      </c>
      <c r="F247" s="19" t="s">
        <v>103</v>
      </c>
      <c r="G247" s="27">
        <v>36</v>
      </c>
      <c r="H247" s="19" t="s">
        <v>523</v>
      </c>
      <c r="I247" s="19" t="s">
        <v>498</v>
      </c>
      <c r="J247" s="16" t="s">
        <v>254</v>
      </c>
      <c r="K247" s="16"/>
      <c r="L247" s="16" t="s">
        <v>489</v>
      </c>
      <c r="M247" s="16" t="s">
        <v>207</v>
      </c>
      <c r="N247" s="16" t="s">
        <v>858</v>
      </c>
      <c r="O247" s="320"/>
      <c r="P247" s="71"/>
      <c r="Q247" s="108"/>
      <c r="R247" s="73"/>
      <c r="S247" s="97"/>
      <c r="T247" s="100">
        <f>getEqUnitCost</f>
        <v>0.52175480769230775</v>
      </c>
      <c r="U247" s="73">
        <f>getEqUnitEffort</f>
        <v>1</v>
      </c>
      <c r="V247" s="101">
        <f>getEqQuantity</f>
        <v>1</v>
      </c>
      <c r="W247" s="320"/>
      <c r="X247" s="100">
        <f>getConsUnitCost</f>
        <v>13.877790611979167</v>
      </c>
      <c r="Y247" s="73">
        <f>getConsUnitEffort</f>
        <v>1</v>
      </c>
      <c r="Z247" s="14">
        <f>getConsQuantity</f>
        <v>1</v>
      </c>
      <c r="AA247" s="320"/>
      <c r="AB247" s="72"/>
      <c r="AC247" s="112"/>
      <c r="AD247" s="14">
        <f>getOthQuantity</f>
        <v>0</v>
      </c>
      <c r="AE247" s="320"/>
      <c r="AF247" s="28" t="str">
        <f>IF(ISBLANK(CatTemplate[[#This Row],[Resource type]]),"",CatTemplate[[#This Row],[Resource type]])</f>
        <v>BioRef Operator</v>
      </c>
      <c r="AG247" s="242">
        <f>getStaffUnitCost</f>
        <v>402.98497611162429</v>
      </c>
      <c r="AH247" s="113">
        <f>getStaffUnitEffort</f>
        <v>3.3854166666666664E-2</v>
      </c>
      <c r="AI247" s="40">
        <f>getStaffQuantity</f>
        <v>0</v>
      </c>
      <c r="AJ247" s="41">
        <f>CatTemplate[[#This Row],[St. quantity]]*8/ParRatePM</f>
        <v>0</v>
      </c>
      <c r="AK247" s="320"/>
      <c r="AL247" s="53" t="str">
        <f>CatTemplate[[#This Row],[Item type]]</f>
        <v>Samples</v>
      </c>
      <c r="AM247" s="12">
        <f>SUM(CatTemplate[[#This Row],[Year1]:[Year20]])</f>
        <v>0</v>
      </c>
      <c r="AN247" s="52"/>
      <c r="AO247" s="52"/>
      <c r="AP247" s="52"/>
      <c r="AQ247" s="8"/>
      <c r="AR247" s="8"/>
      <c r="AS247" s="8"/>
      <c r="AT247" s="8"/>
      <c r="AU247" s="8"/>
      <c r="AV247" s="8"/>
      <c r="AW247" s="8"/>
      <c r="AX247" s="8"/>
      <c r="AY247" s="8"/>
      <c r="AZ247" s="8"/>
      <c r="BA247" s="8"/>
      <c r="BB247" s="8"/>
      <c r="BC247" s="8"/>
      <c r="BD247" s="8"/>
      <c r="BE247" s="8"/>
      <c r="BF247" s="8"/>
      <c r="BG247" s="36"/>
      <c r="BH247" s="320"/>
      <c r="BI247" s="37" t="str">
        <f>getCostCategory</f>
        <v>06 Operating costs</v>
      </c>
      <c r="BJ247" s="37" t="str">
        <f>getSection</f>
        <v>06 Sample processing</v>
      </c>
      <c r="BK247" s="32" t="str">
        <f>getObject</f>
        <v>Sample processing</v>
      </c>
      <c r="BL247" s="30">
        <f>IFERROR(getUnitCost * IF(CatTemplate[[#This Row],[Cost Category Comp.]]="01 Staff costs", 1,1),0)</f>
        <v>417.38452153129577</v>
      </c>
      <c r="BM247" s="29">
        <f>IF(AND(ISBLANK(CatTemplate[[#This Row],[Eq. unit cost]]),ISBLANK(CatTemplate[[#This Row],[Cons. unit cost]]),ISBLANK(CatTemplate[[#This Row],[Oth. unit cost]])), 0, IF(getUnitEffort =0,1,getUnitEffort) * CatTemplate[[#This Row],[Year1]])</f>
        <v>0</v>
      </c>
      <c r="BN247" s="29">
        <f>IF(AND(ISBLANK(CatTemplate[[#This Row],[Eq. unit cost]]),ISBLANK(CatTemplate[[#This Row],[Cons. unit cost]]),ISBLANK(CatTemplate[[#This Row],[Oth. unit cost]])), 0, IF(getUnitEffort =0,1,getUnitEffort) * CatTemplate[[#This Row],[Year2]])</f>
        <v>0</v>
      </c>
      <c r="BO247" s="29">
        <f>IF(AND(ISBLANK(CatTemplate[[#This Row],[Eq. unit cost]]),ISBLANK(CatTemplate[[#This Row],[Cons. unit cost]]),ISBLANK(CatTemplate[[#This Row],[Oth. unit cost]])), 0, IF(getUnitEffort =0,1,getUnitEffort) * CatTemplate[[#This Row],[Year3]])</f>
        <v>0</v>
      </c>
      <c r="BP247" s="29">
        <f>IF(AND(ISBLANK(CatTemplate[[#This Row],[Eq. unit cost]]),ISBLANK(CatTemplate[[#This Row],[Cons. unit cost]]),ISBLANK(CatTemplate[[#This Row],[Oth. unit cost]])), 0, IF(getUnitEffort =0,1,getUnitEffort) * CatTemplate[[#This Row],[Year4]])</f>
        <v>0</v>
      </c>
      <c r="BQ247" s="29">
        <f>IF(AND(ISBLANK(CatTemplate[[#This Row],[Eq. unit cost]]),ISBLANK(CatTemplate[[#This Row],[Cons. unit cost]]),ISBLANK(CatTemplate[[#This Row],[Oth. unit cost]])), 0, IF(getUnitEffort =0,1,getUnitEffort) * CatTemplate[[#This Row],[Year5]])</f>
        <v>0</v>
      </c>
      <c r="BR247" s="29">
        <f>IF(AND(ISBLANK(CatTemplate[[#This Row],[Eq. unit cost]]),ISBLANK(CatTemplate[[#This Row],[Cons. unit cost]]),ISBLANK(CatTemplate[[#This Row],[Oth. unit cost]])), 0, IF(getUnitEffort =0,1,getUnitEffort) * CatTemplate[[#This Row],[Year6]])</f>
        <v>0</v>
      </c>
      <c r="BS247" s="29">
        <f>IF(AND(ISBLANK(CatTemplate[[#This Row],[Eq. unit cost]]),ISBLANK(CatTemplate[[#This Row],[Cons. unit cost]]),ISBLANK(CatTemplate[[#This Row],[Oth. unit cost]])), 0, IF(getUnitEffort =0,1,getUnitEffort) * CatTemplate[[#This Row],[Year7]])</f>
        <v>0</v>
      </c>
      <c r="BT247" s="29">
        <f>IF(AND(ISBLANK(CatTemplate[[#This Row],[Eq. unit cost]]),ISBLANK(CatTemplate[[#This Row],[Cons. unit cost]]),ISBLANK(CatTemplate[[#This Row],[Oth. unit cost]])), 0, IF(getUnitEffort =0,1,getUnitEffort) * CatTemplate[[#This Row],[Year8]])</f>
        <v>0</v>
      </c>
      <c r="BU247" s="29">
        <f>IF(AND(ISBLANK(CatTemplate[[#This Row],[Eq. unit cost]]),ISBLANK(CatTemplate[[#This Row],[Cons. unit cost]]),ISBLANK(CatTemplate[[#This Row],[Oth. unit cost]])), 0, IF(getUnitEffort =0,1,getUnitEffort) * CatTemplate[[#This Row],[Year9]])</f>
        <v>0</v>
      </c>
      <c r="BV247" s="29">
        <f>IF(AND(ISBLANK(CatTemplate[[#This Row],[Eq. unit cost]]),ISBLANK(CatTemplate[[#This Row],[Cons. unit cost]]),ISBLANK(CatTemplate[[#This Row],[Oth. unit cost]])), 0, IF(getUnitEffort =0,1,getUnitEffort) * CatTemplate[[#This Row],[Year10]])</f>
        <v>0</v>
      </c>
      <c r="BW247" s="29">
        <f>IF(AND(ISBLANK(CatTemplate[[#This Row],[Eq. unit cost]]),ISBLANK(CatTemplate[[#This Row],[Cons. unit cost]]),ISBLANK(CatTemplate[[#This Row],[Oth. unit cost]])), 0, IF(getUnitEffort =0,1,getUnitEffort) * CatTemplate[[#This Row],[Year11]])</f>
        <v>0</v>
      </c>
      <c r="BX247" s="29">
        <f>IF(AND(ISBLANK(CatTemplate[[#This Row],[Eq. unit cost]]),ISBLANK(CatTemplate[[#This Row],[Cons. unit cost]]),ISBLANK(CatTemplate[[#This Row],[Oth. unit cost]])), 0, IF(getUnitEffort =0,1,getUnitEffort) * CatTemplate[[#This Row],[Year12]])</f>
        <v>0</v>
      </c>
      <c r="BY247" s="29">
        <f>IF(AND(ISBLANK(CatTemplate[[#This Row],[Eq. unit cost]]),ISBLANK(CatTemplate[[#This Row],[Cons. unit cost]]),ISBLANK(CatTemplate[[#This Row],[Oth. unit cost]])), 0, IF(getUnitEffort =0,1,getUnitEffort) * CatTemplate[[#This Row],[Year13]])</f>
        <v>0</v>
      </c>
      <c r="BZ247" s="29">
        <f>IF(AND(ISBLANK(CatTemplate[[#This Row],[Eq. unit cost]]),ISBLANK(CatTemplate[[#This Row],[Cons. unit cost]]),ISBLANK(CatTemplate[[#This Row],[Oth. unit cost]])), 0, IF(getUnitEffort =0,1,getUnitEffort) * CatTemplate[[#This Row],[Year14]])</f>
        <v>0</v>
      </c>
      <c r="CA247" s="29">
        <f>IF(AND(ISBLANK(CatTemplate[[#This Row],[Eq. unit cost]]),ISBLANK(CatTemplate[[#This Row],[Cons. unit cost]]),ISBLANK(CatTemplate[[#This Row],[Oth. unit cost]])), 0, IF(getUnitEffort =0,1,getUnitEffort) * CatTemplate[[#This Row],[Year15]])</f>
        <v>0</v>
      </c>
      <c r="CB247" s="29">
        <f>IF(AND(ISBLANK(CatTemplate[[#This Row],[Eq. unit cost]]),ISBLANK(CatTemplate[[#This Row],[Cons. unit cost]]),ISBLANK(CatTemplate[[#This Row],[Oth. unit cost]])), 0, IF(getUnitEffort =0,1,getUnitEffort) * CatTemplate[[#This Row],[Year16]])</f>
        <v>0</v>
      </c>
      <c r="CC247" s="29">
        <f>IF(AND(ISBLANK(CatTemplate[[#This Row],[Eq. unit cost]]),ISBLANK(CatTemplate[[#This Row],[Cons. unit cost]]),ISBLANK(CatTemplate[[#This Row],[Oth. unit cost]])), 0, IF(getUnitEffort =0,1,getUnitEffort) * CatTemplate[[#This Row],[Year17]])</f>
        <v>0</v>
      </c>
      <c r="CD247" s="29">
        <f>IF(AND(ISBLANK(CatTemplate[[#This Row],[Eq. unit cost]]),ISBLANK(CatTemplate[[#This Row],[Cons. unit cost]]),ISBLANK(CatTemplate[[#This Row],[Oth. unit cost]])), 0, IF(getUnitEffort =0,1,getUnitEffort) * CatTemplate[[#This Row],[Year18]])</f>
        <v>0</v>
      </c>
      <c r="CE247" s="29">
        <f>IF(AND(ISBLANK(CatTemplate[[#This Row],[Eq. unit cost]]),ISBLANK(CatTemplate[[#This Row],[Cons. unit cost]]),ISBLANK(CatTemplate[[#This Row],[Oth. unit cost]])), 0, IF(getUnitEffort =0,1,getUnitEffort) * CatTemplate[[#This Row],[Year19]])</f>
        <v>0</v>
      </c>
      <c r="CF247" s="29">
        <f>IF(AND(ISBLANK(CatTemplate[[#This Row],[Eq. unit cost]]),ISBLANK(CatTemplate[[#This Row],[Cons. unit cost]]),ISBLANK(CatTemplate[[#This Row],[Oth. unit cost]])), 0, IF(getUnitEffort =0,1,getUnitEffort) * CatTemplate[[#This Row],[Year20]])</f>
        <v>0</v>
      </c>
      <c r="CG247" s="45">
        <f>SUM(CatTemplate[[#This Row],[Q1]:[Q20]])</f>
        <v>0</v>
      </c>
      <c r="CH247" s="29">
        <f>IF(ISBLANK(CatTemplate[[#This Row],[St. unit effort]]),0,(CatTemplate[[#This Row],[St. unit effort]] * CatTemplate[[#This Row],[Year1]]))</f>
        <v>0</v>
      </c>
      <c r="CI247" s="29">
        <f>IF(ISBLANK(CatTemplate[[#This Row],[St. unit effort]]),0,(CatTemplate[[#This Row],[St. unit effort]] * CatTemplate[[#This Row],[Year2]]))</f>
        <v>0</v>
      </c>
      <c r="CJ247" s="29">
        <f>IF(ISBLANK(CatTemplate[[#This Row],[St. unit effort]]),0,(CatTemplate[[#This Row],[St. unit effort]] * CatTemplate[[#This Row],[Year3]]))</f>
        <v>0</v>
      </c>
      <c r="CK247" s="29">
        <f>IF(ISBLANK(CatTemplate[[#This Row],[St. unit effort]]),0,(CatTemplate[[#This Row],[St. unit effort]] * CatTemplate[[#This Row],[Year4]]))</f>
        <v>0</v>
      </c>
      <c r="CL247" s="29">
        <f>IF(ISBLANK(CatTemplate[[#This Row],[St. unit effort]]),0,(CatTemplate[[#This Row],[St. unit effort]] * CatTemplate[[#This Row],[Year5]]))</f>
        <v>0</v>
      </c>
      <c r="CM247" s="29">
        <f>IF(ISBLANK(CatTemplate[[#This Row],[St. unit effort]]),0,(CatTemplate[[#This Row],[St. unit effort]] * CatTemplate[[#This Row],[Year6]]))</f>
        <v>0</v>
      </c>
      <c r="CN247" s="29">
        <f>IF(ISBLANK(CatTemplate[[#This Row],[St. unit effort]]),0,(CatTemplate[[#This Row],[St. unit effort]] * CatTemplate[[#This Row],[Year7]]))</f>
        <v>0</v>
      </c>
      <c r="CO247" s="29">
        <f>IF(ISBLANK(CatTemplate[[#This Row],[St. unit effort]]),0,(CatTemplate[[#This Row],[St. unit effort]] * CatTemplate[[#This Row],[Year8]]))</f>
        <v>0</v>
      </c>
      <c r="CP247" s="29">
        <f>IF(ISBLANK(CatTemplate[[#This Row],[St. unit effort]]),0,(CatTemplate[[#This Row],[St. unit effort]] * CatTemplate[[#This Row],[Year9]]))</f>
        <v>0</v>
      </c>
      <c r="CQ247" s="29">
        <f>IF(ISBLANK(CatTemplate[[#This Row],[St. unit effort]]),0,(CatTemplate[[#This Row],[St. unit effort]] * CatTemplate[[#This Row],[Year10]]))</f>
        <v>0</v>
      </c>
      <c r="CR247" s="29">
        <f>IF(ISBLANK(CatTemplate[[#This Row],[St. unit effort]]),0,(CatTemplate[[#This Row],[St. unit effort]] * CatTemplate[[#This Row],[Year11]]))</f>
        <v>0</v>
      </c>
      <c r="CS247" s="29">
        <f>IF(ISBLANK(CatTemplate[[#This Row],[St. unit effort]]),0,(CatTemplate[[#This Row],[St. unit effort]] * CatTemplate[[#This Row],[Year12]]))</f>
        <v>0</v>
      </c>
      <c r="CT247" s="29">
        <f>IF(ISBLANK(CatTemplate[[#This Row],[St. unit effort]]),0,(CatTemplate[[#This Row],[St. unit effort]] * CatTemplate[[#This Row],[Year13]]))</f>
        <v>0</v>
      </c>
      <c r="CU247" s="29">
        <f>IF(ISBLANK(CatTemplate[[#This Row],[St. unit effort]]),0,(CatTemplate[[#This Row],[St. unit effort]] * CatTemplate[[#This Row],[Year14]]))</f>
        <v>0</v>
      </c>
      <c r="CV247" s="29">
        <f>IF(ISBLANK(CatTemplate[[#This Row],[St. unit effort]]),0,(CatTemplate[[#This Row],[St. unit effort]] * CatTemplate[[#This Row],[Year15]]))</f>
        <v>0</v>
      </c>
      <c r="CW247" s="29">
        <f>IF(ISBLANK(CatTemplate[[#This Row],[St. unit effort]]),0,(CatTemplate[[#This Row],[St. unit effort]] * CatTemplate[[#This Row],[Year16]]))</f>
        <v>0</v>
      </c>
      <c r="CX247" s="29">
        <f>IF(ISBLANK(CatTemplate[[#This Row],[St. unit effort]]),0,(CatTemplate[[#This Row],[St. unit effort]] * CatTemplate[[#This Row],[Year17]]))</f>
        <v>0</v>
      </c>
      <c r="CY247" s="29">
        <f>IF(ISBLANK(CatTemplate[[#This Row],[St. unit effort]]),0,(CatTemplate[[#This Row],[St. unit effort]] * CatTemplate[[#This Row],[Year18]]))</f>
        <v>0</v>
      </c>
      <c r="CZ247" s="29">
        <f>IF(ISBLANK(CatTemplate[[#This Row],[St. unit effort]]),0,(CatTemplate[[#This Row],[St. unit effort]] * CatTemplate[[#This Row],[Year19]]))</f>
        <v>0</v>
      </c>
      <c r="DA247" s="29">
        <f>IF(ISBLANK(CatTemplate[[#This Row],[St. unit effort]]),0,(CatTemplate[[#This Row],[St. unit effort]] * CatTemplate[[#This Row],[Year20]]))</f>
        <v>0</v>
      </c>
      <c r="DB247" s="57">
        <f>IF(ISBLANK(CatTemplate[[#This Row],[St. unit effort]]),0,(CatTemplate[[#This Row],[St. unit effort]] * CatTemplate[[#This Row],[Year1]])*8/ParRatePM)</f>
        <v>0</v>
      </c>
      <c r="DC247" s="57">
        <f>IF(ISBLANK(CatTemplate[[#This Row],[St. unit effort]]),0,(CatTemplate[[#This Row],[St. unit effort]] * CatTemplate[[#This Row],[Year2]])*8/ParRatePM)</f>
        <v>0</v>
      </c>
      <c r="DD247" s="57">
        <f>IF(ISBLANK(CatTemplate[[#This Row],[St. unit effort]]),0,(CatTemplate[[#This Row],[St. unit effort]] * CatTemplate[[#This Row],[Year3]])*8/ParRatePM)</f>
        <v>0</v>
      </c>
      <c r="DE247" s="57">
        <f>IF(ISBLANK(CatTemplate[[#This Row],[St. unit effort]]),0,(CatTemplate[[#This Row],[St. unit effort]] * CatTemplate[[#This Row],[Year4]])*8/ParRatePM)</f>
        <v>0</v>
      </c>
      <c r="DF247" s="57">
        <f>IF(ISBLANK(CatTemplate[[#This Row],[St. unit effort]]),0,(CatTemplate[[#This Row],[St. unit effort]] * CatTemplate[[#This Row],[Year5]])*8/ParRatePM)</f>
        <v>0</v>
      </c>
      <c r="DG247" s="57">
        <f>IF(ISBLANK(CatTemplate[[#This Row],[St. unit effort]]),0,(CatTemplate[[#This Row],[St. unit effort]] * CatTemplate[[#This Row],[Year6]])*8/ParRatePM)</f>
        <v>0</v>
      </c>
      <c r="DH247" s="57">
        <f>IF(ISBLANK(CatTemplate[[#This Row],[St. unit effort]]),0,(CatTemplate[[#This Row],[St. unit effort]] * CatTemplate[[#This Row],[Year7]])*8/ParRatePM)</f>
        <v>0</v>
      </c>
      <c r="DI247" s="57">
        <f>IF(ISBLANK(CatTemplate[[#This Row],[St. unit effort]]),0,(CatTemplate[[#This Row],[St. unit effort]] * CatTemplate[[#This Row],[Year8]])*8/ParRatePM)</f>
        <v>0</v>
      </c>
      <c r="DJ247" s="57">
        <f>IF(ISBLANK(CatTemplate[[#This Row],[St. unit effort]]),0,(CatTemplate[[#This Row],[St. unit effort]] * CatTemplate[[#This Row],[Year9]])*8/ParRatePM)</f>
        <v>0</v>
      </c>
      <c r="DK247" s="57">
        <f>IF(ISBLANK(CatTemplate[[#This Row],[St. unit effort]]),0,(CatTemplate[[#This Row],[St. unit effort]] * CatTemplate[[#This Row],[Year10]])*8/ParRatePM)</f>
        <v>0</v>
      </c>
      <c r="DL247" s="57">
        <f>IF(ISBLANK(CatTemplate[[#This Row],[St. unit effort]]),0,(CatTemplate[[#This Row],[St. unit effort]] * CatTemplate[[#This Row],[Year11]])*8/ParRatePM)</f>
        <v>0</v>
      </c>
      <c r="DM247" s="57">
        <f>IF(ISBLANK(CatTemplate[[#This Row],[St. unit effort]]),0,(CatTemplate[[#This Row],[St. unit effort]] * CatTemplate[[#This Row],[Year12]])*8/ParRatePM)</f>
        <v>0</v>
      </c>
      <c r="DN247" s="57">
        <f>IF(ISBLANK(CatTemplate[[#This Row],[St. unit effort]]),0,(CatTemplate[[#This Row],[St. unit effort]] * CatTemplate[[#This Row],[Year13]])*8/ParRatePM)</f>
        <v>0</v>
      </c>
      <c r="DO247" s="57">
        <f>IF(ISBLANK(CatTemplate[[#This Row],[St. unit effort]]),0,(CatTemplate[[#This Row],[St. unit effort]] * CatTemplate[[#This Row],[Year14]])*8/ParRatePM)</f>
        <v>0</v>
      </c>
      <c r="DP247" s="57">
        <f>IF(ISBLANK(CatTemplate[[#This Row],[St. unit effort]]),0,(CatTemplate[[#This Row],[St. unit effort]] * CatTemplate[[#This Row],[Year15]])*8/ParRatePM)</f>
        <v>0</v>
      </c>
      <c r="DQ247" s="57">
        <f>IF(ISBLANK(CatTemplate[[#This Row],[St. unit effort]]),0,(CatTemplate[[#This Row],[St. unit effort]] * CatTemplate[[#This Row],[Year16]])*8/ParRatePM)</f>
        <v>0</v>
      </c>
      <c r="DR247" s="57">
        <f>IF(ISBLANK(CatTemplate[[#This Row],[St. unit effort]]),0,(CatTemplate[[#This Row],[St. unit effort]] * CatTemplate[[#This Row],[Year17]])*8/ParRatePM)</f>
        <v>0</v>
      </c>
      <c r="DS247" s="57">
        <f>IF(ISBLANK(CatTemplate[[#This Row],[St. unit effort]]),0,(CatTemplate[[#This Row],[St. unit effort]] * CatTemplate[[#This Row],[Year18]])*8/ParRatePM)</f>
        <v>0</v>
      </c>
      <c r="DT247" s="57">
        <f>IF(ISBLANK(CatTemplate[[#This Row],[St. unit effort]]),0,(CatTemplate[[#This Row],[St. unit effort]] * CatTemplate[[#This Row],[Year19]])*8/ParRatePM)</f>
        <v>0</v>
      </c>
      <c r="DU247" s="57">
        <f>IF(ISBLANK(CatTemplate[[#This Row],[St. unit effort]]),0,(CatTemplate[[#This Row],[St. unit effort]] * CatTemplate[[#This Row],[Year20]])*8/ParRatePM)</f>
        <v>0</v>
      </c>
      <c r="DV247" s="54">
        <f>SUM(CatTemplate[[#This Row],[PM1]:[PM20]])</f>
        <v>0</v>
      </c>
      <c r="DW247" s="56">
        <f t="shared" ref="DW247:EL262" si="87">getCost(COLUMN(), ROW(), "Other")</f>
        <v>0</v>
      </c>
      <c r="DX247" s="56">
        <f t="shared" si="87"/>
        <v>0</v>
      </c>
      <c r="DY247" s="56">
        <f t="shared" si="87"/>
        <v>0</v>
      </c>
      <c r="DZ247" s="56">
        <f t="shared" si="87"/>
        <v>0</v>
      </c>
      <c r="EA247" s="56">
        <f t="shared" si="87"/>
        <v>0</v>
      </c>
      <c r="EB247" s="56">
        <f t="shared" si="87"/>
        <v>0</v>
      </c>
      <c r="EC247" s="56">
        <f t="shared" si="87"/>
        <v>0</v>
      </c>
      <c r="ED247" s="56">
        <f t="shared" si="87"/>
        <v>0</v>
      </c>
      <c r="EE247" s="56">
        <f t="shared" si="87"/>
        <v>0</v>
      </c>
      <c r="EF247" s="56">
        <f t="shared" si="87"/>
        <v>0</v>
      </c>
      <c r="EG247" s="56">
        <f t="shared" si="87"/>
        <v>0</v>
      </c>
      <c r="EH247" s="56">
        <f t="shared" si="87"/>
        <v>0</v>
      </c>
      <c r="EI247" s="56">
        <f t="shared" si="87"/>
        <v>0</v>
      </c>
      <c r="EJ247" s="56">
        <f t="shared" si="87"/>
        <v>0</v>
      </c>
      <c r="EK247" s="56">
        <f t="shared" si="87"/>
        <v>0</v>
      </c>
      <c r="EL247" s="56">
        <f t="shared" si="87"/>
        <v>0</v>
      </c>
      <c r="EM247" s="56">
        <f t="shared" si="85"/>
        <v>0</v>
      </c>
      <c r="EN247" s="56">
        <f t="shared" si="85"/>
        <v>0</v>
      </c>
      <c r="EO247" s="56">
        <f t="shared" si="85"/>
        <v>0</v>
      </c>
      <c r="EP247" s="56">
        <f t="shared" si="85"/>
        <v>0</v>
      </c>
      <c r="EQ247" s="30">
        <f>CatTemplate[[#This Row],[Eq. unit cost]] * CatTemplate[[#This Row],[Eq. quantity]]</f>
        <v>0.52175480769230775</v>
      </c>
      <c r="ER247" s="30">
        <f>CatTemplate[[#This Row],[Cons. unit cost]] *CatTemplate[[#This Row],[Cons. quantity]]</f>
        <v>13.877790611979167</v>
      </c>
      <c r="ES247" s="30">
        <f>CatTemplate[[#This Row],[Oth. unit cost]] *CatTemplate[[#This Row],[Oth. quantity]]</f>
        <v>0</v>
      </c>
      <c r="ET247" s="55">
        <f>SUM(CatTemplate[[#This Row],[CO1]:[CO20]])</f>
        <v>0</v>
      </c>
      <c r="EU247" s="56">
        <f t="shared" ref="EU247:FJ262" si="88">getCost(COLUMN(), ROW(), "Staff")</f>
        <v>0</v>
      </c>
      <c r="EV247" s="56">
        <f t="shared" si="88"/>
        <v>0</v>
      </c>
      <c r="EW247" s="56">
        <f t="shared" si="88"/>
        <v>0</v>
      </c>
      <c r="EX247" s="56">
        <f t="shared" si="88"/>
        <v>0</v>
      </c>
      <c r="EY247" s="56">
        <f t="shared" si="88"/>
        <v>0</v>
      </c>
      <c r="EZ247" s="56">
        <f t="shared" si="88"/>
        <v>0</v>
      </c>
      <c r="FA247" s="56">
        <f t="shared" si="88"/>
        <v>0</v>
      </c>
      <c r="FB247" s="56">
        <f t="shared" si="88"/>
        <v>0</v>
      </c>
      <c r="FC247" s="56">
        <f t="shared" si="88"/>
        <v>0</v>
      </c>
      <c r="FD247" s="56">
        <f t="shared" si="88"/>
        <v>0</v>
      </c>
      <c r="FE247" s="56">
        <f t="shared" si="88"/>
        <v>0</v>
      </c>
      <c r="FF247" s="56">
        <f t="shared" si="88"/>
        <v>0</v>
      </c>
      <c r="FG247" s="56">
        <f t="shared" si="88"/>
        <v>0</v>
      </c>
      <c r="FH247" s="56">
        <f t="shared" si="88"/>
        <v>0</v>
      </c>
      <c r="FI247" s="56">
        <f t="shared" si="88"/>
        <v>0</v>
      </c>
      <c r="FJ247" s="56">
        <f t="shared" si="88"/>
        <v>0</v>
      </c>
      <c r="FK247" s="56">
        <f t="shared" si="86"/>
        <v>0</v>
      </c>
      <c r="FL247" s="56">
        <f t="shared" si="86"/>
        <v>0</v>
      </c>
      <c r="FM247" s="56">
        <f t="shared" si="86"/>
        <v>0</v>
      </c>
      <c r="FN247" s="56">
        <f t="shared" si="86"/>
        <v>0</v>
      </c>
      <c r="FO247" s="58">
        <f>SUM(CatTemplate[[#This Row],[CS1]:[CS20]])</f>
        <v>0</v>
      </c>
      <c r="FP247" s="59">
        <f>CatTemplate[[#This Row],[Total Oth. cost]]+CatTemplate[[#This Row],[Total St. Cost]]</f>
        <v>0</v>
      </c>
      <c r="FQ247" s="33" t="e">
        <f t="shared" si="71"/>
        <v>#VALUE!</v>
      </c>
      <c r="FR247" s="33" t="e">
        <f t="shared" si="72"/>
        <v>#VALUE!</v>
      </c>
      <c r="FS247" s="30" t="e">
        <f>(CatTemplate[[#This Row],[CO1]] + CatTemplate[[#This Row],[CS1]]) * (1 + getRateOHFinal) * getRateMarkupFinal</f>
        <v>#VALUE!</v>
      </c>
      <c r="FT247" s="30" t="e">
        <f>(CatTemplate[[#This Row],[CO2]] + CatTemplate[[#This Row],[CS2]]) * (1 + getRateOHFinal) * getRateMarkupFinal</f>
        <v>#VALUE!</v>
      </c>
      <c r="FU247" s="30" t="e">
        <f>(CatTemplate[[#This Row],[CO3]] + CatTemplate[[#This Row],[CS3]]) * (1 + getRateOHFinal) * getRateMarkupFinal</f>
        <v>#VALUE!</v>
      </c>
      <c r="FV247" s="30" t="e">
        <f>(CatTemplate[[#This Row],[CO4]] + CatTemplate[[#This Row],[CS4]]) * (1 + getRateOHFinal) * getRateMarkupFinal</f>
        <v>#VALUE!</v>
      </c>
      <c r="FW247" s="30" t="e">
        <f>(CatTemplate[[#This Row],[CO5]] + CatTemplate[[#This Row],[CS5]]) * (1 + getRateOHFinal) * getRateMarkupFinal</f>
        <v>#VALUE!</v>
      </c>
      <c r="FX247" s="30" t="e">
        <f>(CatTemplate[[#This Row],[CO6]] + CatTemplate[[#This Row],[CS6]]) * (1 + getRateOHFinal) * getRateMarkupFinal</f>
        <v>#VALUE!</v>
      </c>
      <c r="FY247" s="30" t="e">
        <f>(CatTemplate[[#This Row],[CO7]] + CatTemplate[[#This Row],[CS7]]) * (1 + getRateOHFinal) * getRateMarkupFinal</f>
        <v>#VALUE!</v>
      </c>
      <c r="FZ247" s="30" t="e">
        <f>(CatTemplate[[#This Row],[CO8]] + CatTemplate[[#This Row],[CS8]]) * (1 + getRateOHFinal) * getRateMarkupFinal</f>
        <v>#VALUE!</v>
      </c>
      <c r="GA247" s="30" t="e">
        <f>(CatTemplate[[#This Row],[CO9]] + CatTemplate[[#This Row],[CS9]]) * (1 + getRateOHFinal) * getRateMarkupFinal</f>
        <v>#VALUE!</v>
      </c>
      <c r="GB247" s="30" t="e">
        <f>(CatTemplate[[#This Row],[CO10]] + CatTemplate[[#This Row],[CS10]]) * (1 + getRateOHFinal) * getRateMarkupFinal</f>
        <v>#VALUE!</v>
      </c>
      <c r="GC247" s="30" t="e">
        <f>(CatTemplate[[#This Row],[CO11]] + CatTemplate[[#This Row],[CS11]]) * (1 + getRateOHFinal) * getRateMarkupFinal</f>
        <v>#VALUE!</v>
      </c>
      <c r="GD247" s="30" t="e">
        <f>(CatTemplate[[#This Row],[CO12]] + CatTemplate[[#This Row],[CS12]]) * (1 + getRateOHFinal) * getRateMarkupFinal</f>
        <v>#VALUE!</v>
      </c>
      <c r="GE247" s="30" t="e">
        <f>(CatTemplate[[#This Row],[CO13]] + CatTemplate[[#This Row],[CS13]]) * (1 + getRateOHFinal) * getRateMarkupFinal</f>
        <v>#VALUE!</v>
      </c>
      <c r="GF247" s="30" t="e">
        <f>(CatTemplate[[#This Row],[CO14]] + CatTemplate[[#This Row],[CS14]]) * (1 + getRateOHFinal) * getRateMarkupFinal</f>
        <v>#VALUE!</v>
      </c>
      <c r="GG247" s="30" t="e">
        <f>(CatTemplate[[#This Row],[CO15]] + CatTemplate[[#This Row],[CS15]]) * (1 + getRateOHFinal) * getRateMarkupFinal</f>
        <v>#VALUE!</v>
      </c>
      <c r="GH247" s="30" t="e">
        <f>(CatTemplate[[#This Row],[CO16]] + CatTemplate[[#This Row],[CS16]]) * (1 + getRateOHFinal) * getRateMarkupFinal</f>
        <v>#VALUE!</v>
      </c>
      <c r="GI247" s="30" t="e">
        <f>(CatTemplate[[#This Row],[CO17]] + CatTemplate[[#This Row],[CS17]]) * (1 + getRateOHFinal) * getRateMarkupFinal</f>
        <v>#VALUE!</v>
      </c>
      <c r="GJ247" s="30" t="e">
        <f>(CatTemplate[[#This Row],[CO18]] + CatTemplate[[#This Row],[CS18]]) * (1 + getRateOHFinal) * getRateMarkupFinal</f>
        <v>#VALUE!</v>
      </c>
      <c r="GK247" s="30" t="e">
        <f>(CatTemplate[[#This Row],[CO19]] + CatTemplate[[#This Row],[CS19]]) * (1 + getRateOHFinal) * getRateMarkupFinal</f>
        <v>#VALUE!</v>
      </c>
      <c r="GL247" s="30" t="e">
        <f>(CatTemplate[[#This Row],[CO20]] + CatTemplate[[#This Row],[CS20]]) * (1 + getRateOHFinal) * getRateMarkupFinal</f>
        <v>#VALUE!</v>
      </c>
      <c r="GM247" s="30" t="e">
        <f t="shared" si="73"/>
        <v>#VALUE!</v>
      </c>
      <c r="GN247" s="30" t="e">
        <f t="shared" si="74"/>
        <v>#VALUE!</v>
      </c>
      <c r="GO247" s="30" t="e">
        <f t="shared" si="75"/>
        <v>#VALUE!</v>
      </c>
      <c r="GP247" s="30" t="e">
        <f t="shared" si="76"/>
        <v>#VALUE!</v>
      </c>
      <c r="GQ247" s="30" t="e">
        <f>(CatTemplate[[#This Row],[CO1]]+CatTemplate[[#This Row],[CS1]]) * (1+ getRateOHFinal) * (1 + getRateMarkupFinal)</f>
        <v>#VALUE!</v>
      </c>
      <c r="GR247" s="30" t="e">
        <f>(CatTemplate[[#This Row],[CO2]]+CatTemplate[[#This Row],[CS2]]) * (1+ getRateOHFinal) * (1 + getRateMarkupFinal)</f>
        <v>#VALUE!</v>
      </c>
      <c r="GS247" s="30" t="e">
        <f>(CatTemplate[[#This Row],[CO3]]+CatTemplate[[#This Row],[CS3]]) * (1+ getRateOHFinal) * (1 + getRateMarkupFinal)</f>
        <v>#VALUE!</v>
      </c>
      <c r="GT247" s="30" t="e">
        <f>(CatTemplate[[#This Row],[CO4]]+CatTemplate[[#This Row],[CS4]]) * (1+ getRateOHFinal) * (1 + getRateMarkupFinal)</f>
        <v>#VALUE!</v>
      </c>
      <c r="GU247" s="30" t="e">
        <f>(CatTemplate[[#This Row],[CO5]]+CatTemplate[[#This Row],[CS5]]) * (1+ getRateOHFinal) * (1 + getRateMarkupFinal)</f>
        <v>#VALUE!</v>
      </c>
      <c r="GV247" s="30" t="e">
        <f>(CatTemplate[[#This Row],[CO6]]+CatTemplate[[#This Row],[CS6]]) * (1+ getRateOHFinal) * (1 + getRateMarkupFinal)</f>
        <v>#VALUE!</v>
      </c>
      <c r="GW247" s="30" t="e">
        <f>(CatTemplate[[#This Row],[CO7]]+CatTemplate[[#This Row],[CS7]]) * (1+ getRateOHFinal) * (1 + getRateMarkupFinal)</f>
        <v>#VALUE!</v>
      </c>
      <c r="GX247" s="30" t="e">
        <f>(CatTemplate[[#This Row],[CO8]]+CatTemplate[[#This Row],[CS8]]) * (1+ getRateOHFinal) * (1 + getRateMarkupFinal)</f>
        <v>#VALUE!</v>
      </c>
      <c r="GY247" s="30" t="e">
        <f>(CatTemplate[[#This Row],[CO9]]+CatTemplate[[#This Row],[CS9]]) * (1+ getRateOHFinal) * (1 + getRateMarkupFinal)</f>
        <v>#VALUE!</v>
      </c>
      <c r="GZ247" s="30" t="e">
        <f>(CatTemplate[[#This Row],[CO10]]+CatTemplate[[#This Row],[CS10]]) * (1+ getRateOHFinal) * (1 + getRateMarkupFinal)</f>
        <v>#VALUE!</v>
      </c>
      <c r="HA247" s="30" t="e">
        <f>(CatTemplate[[#This Row],[CO11]]+CatTemplate[[#This Row],[CS11]]) * (1+ getRateOHFinal) * (1 + getRateMarkupFinal)</f>
        <v>#VALUE!</v>
      </c>
      <c r="HB247" s="30" t="e">
        <f>(CatTemplate[[#This Row],[CO12]]+CatTemplate[[#This Row],[CS12]]) * (1+ getRateOHFinal) * (1 + getRateMarkupFinal)</f>
        <v>#VALUE!</v>
      </c>
      <c r="HC247" s="30" t="e">
        <f>(CatTemplate[[#This Row],[CO13]]+CatTemplate[[#This Row],[CS13]]) * (1+ getRateOHFinal) * (1 + getRateMarkupFinal)</f>
        <v>#VALUE!</v>
      </c>
      <c r="HD247" s="30" t="e">
        <f>(CatTemplate[[#This Row],[CO14]]+CatTemplate[[#This Row],[CS14]]) * (1+ getRateOHFinal) * (1 + getRateMarkupFinal)</f>
        <v>#VALUE!</v>
      </c>
      <c r="HE247" s="30" t="e">
        <f>(CatTemplate[[#This Row],[CO15]]+CatTemplate[[#This Row],[CS15]]) * (1+ getRateOHFinal) * (1 + getRateMarkupFinal)</f>
        <v>#VALUE!</v>
      </c>
      <c r="HF247" s="30" t="e">
        <f>(CatTemplate[[#This Row],[CO16]]+CatTemplate[[#This Row],[CS16]]) * (1+ getRateOHFinal) * (1 + getRateMarkupFinal)</f>
        <v>#VALUE!</v>
      </c>
      <c r="HG247" s="30" t="e">
        <f>(CatTemplate[[#This Row],[CO17]]+CatTemplate[[#This Row],[CS17]]) * (1+ getRateOHFinal) * (1 + getRateMarkupFinal)</f>
        <v>#VALUE!</v>
      </c>
      <c r="HH247" s="30" t="e">
        <f>(CatTemplate[[#This Row],[CO18]]+CatTemplate[[#This Row],[CS18]]) * (1+ getRateOHFinal) * (1 + getRateMarkupFinal)</f>
        <v>#VALUE!</v>
      </c>
      <c r="HI247" s="30" t="e">
        <f>(CatTemplate[[#This Row],[CO19]]+CatTemplate[[#This Row],[CS19]]) * (1+ getRateOHFinal) * (1 + getRateMarkupFinal)</f>
        <v>#VALUE!</v>
      </c>
      <c r="HJ247" s="30" t="e">
        <f>(CatTemplate[[#This Row],[CO20]]+CatTemplate[[#This Row],[CS20]]) * (1+ getRateOHFinal) * (1 + getRateMarkupFinal)</f>
        <v>#VALUE!</v>
      </c>
      <c r="HK247" s="39" t="e">
        <f>CatTemplate[[#This Row],[Total cost]]+CatTemplate[[#This Row],[OH Amount]]+CatTemplate[[#This Row],[Markup]]</f>
        <v>#VALUE!</v>
      </c>
      <c r="HL247" s="63">
        <f>IF(CatTemplate[[#This Row],[Units]]="Days",CatTemplate[[#This Row],[Project quantity]]*CatTemplate[[#This Row],[St. unit effort]],CatTemplate[[#This Row],[Project quantity]])</f>
        <v>0</v>
      </c>
      <c r="HM247" s="287">
        <f>IFERROR(CatTemplate[[#This Row],[Total Price]]/(CatTemplate[[#This Row],[Final Quantity]]),0)</f>
        <v>0</v>
      </c>
      <c r="HN247" s="261"/>
    </row>
    <row r="248" spans="2:222" x14ac:dyDescent="0.2">
      <c r="B248" s="9" t="s">
        <v>84</v>
      </c>
      <c r="C248" s="23">
        <v>6</v>
      </c>
      <c r="D248" s="10" t="s">
        <v>179</v>
      </c>
      <c r="E248" s="25">
        <v>1</v>
      </c>
      <c r="F248" s="19" t="s">
        <v>103</v>
      </c>
      <c r="G248" s="27">
        <v>37</v>
      </c>
      <c r="H248" s="19" t="s">
        <v>524</v>
      </c>
      <c r="I248" s="19"/>
      <c r="J248" s="16" t="s">
        <v>254</v>
      </c>
      <c r="K248" s="16"/>
      <c r="L248" s="16" t="s">
        <v>489</v>
      </c>
      <c r="M248" s="16" t="s">
        <v>207</v>
      </c>
      <c r="N248" s="16" t="s">
        <v>858</v>
      </c>
      <c r="O248" s="320"/>
      <c r="P248" s="71"/>
      <c r="Q248" s="108"/>
      <c r="R248" s="73"/>
      <c r="S248" s="97"/>
      <c r="T248" s="100">
        <f>getEqUnitCost</f>
        <v>0</v>
      </c>
      <c r="U248" s="73">
        <f>getEqUnitEffort</f>
        <v>0</v>
      </c>
      <c r="V248" s="101">
        <f>getEqQuantity</f>
        <v>0</v>
      </c>
      <c r="W248" s="320"/>
      <c r="X248" s="100">
        <f>getConsUnitCost</f>
        <v>0</v>
      </c>
      <c r="Y248" s="73">
        <f>getConsUnitEffort</f>
        <v>0</v>
      </c>
      <c r="Z248" s="14">
        <f>getConsQuantity</f>
        <v>0</v>
      </c>
      <c r="AA248" s="320"/>
      <c r="AB248" s="72"/>
      <c r="AC248" s="112"/>
      <c r="AD248" s="14">
        <f>getOthQuantity</f>
        <v>0</v>
      </c>
      <c r="AE248" s="320"/>
      <c r="AF248" s="28" t="str">
        <f>IF(ISBLANK(CatTemplate[[#This Row],[Resource type]]),"",CatTemplate[[#This Row],[Resource type]])</f>
        <v>BioRef Operator</v>
      </c>
      <c r="AG248" s="242">
        <f>getStaffUnitCost</f>
        <v>402.98497611162429</v>
      </c>
      <c r="AH248" s="113">
        <f>getStaffUnitEffort</f>
        <v>0</v>
      </c>
      <c r="AI248" s="40">
        <f>getStaffQuantity</f>
        <v>0</v>
      </c>
      <c r="AJ248" s="41">
        <f>CatTemplate[[#This Row],[St. quantity]]*8/ParRatePM</f>
        <v>0</v>
      </c>
      <c r="AK248" s="320"/>
      <c r="AL248" s="53" t="str">
        <f>CatTemplate[[#This Row],[Item type]]</f>
        <v>Samples</v>
      </c>
      <c r="AM248" s="12">
        <f>SUM(CatTemplate[[#This Row],[Year1]:[Year20]])</f>
        <v>0</v>
      </c>
      <c r="AN248" s="52"/>
      <c r="AO248" s="52"/>
      <c r="AP248" s="52"/>
      <c r="AQ248" s="8"/>
      <c r="AR248" s="8"/>
      <c r="AS248" s="8"/>
      <c r="AT248" s="8"/>
      <c r="AU248" s="8"/>
      <c r="AV248" s="8"/>
      <c r="AW248" s="8"/>
      <c r="AX248" s="8"/>
      <c r="AY248" s="8"/>
      <c r="AZ248" s="8"/>
      <c r="BA248" s="8"/>
      <c r="BB248" s="8"/>
      <c r="BC248" s="8"/>
      <c r="BD248" s="8"/>
      <c r="BE248" s="8"/>
      <c r="BF248" s="8"/>
      <c r="BG248" s="36"/>
      <c r="BH248" s="320"/>
      <c r="BI248" s="37" t="str">
        <f>getCostCategory</f>
        <v>06 Operating costs</v>
      </c>
      <c r="BJ248" s="37" t="str">
        <f>getSection</f>
        <v>06 Sample processing</v>
      </c>
      <c r="BK248" s="32" t="str">
        <f>getObject</f>
        <v>Sample processing</v>
      </c>
      <c r="BL248" s="30">
        <f>IFERROR(getUnitCost * IF(CatTemplate[[#This Row],[Cost Category Comp.]]="01 Staff costs", 1,1),0)</f>
        <v>402.98497611162429</v>
      </c>
      <c r="BM248" s="29">
        <f>IF(AND(ISBLANK(CatTemplate[[#This Row],[Eq. unit cost]]),ISBLANK(CatTemplate[[#This Row],[Cons. unit cost]]),ISBLANK(CatTemplate[[#This Row],[Oth. unit cost]])), 0, IF(getUnitEffort =0,1,getUnitEffort) * CatTemplate[[#This Row],[Year1]])</f>
        <v>0</v>
      </c>
      <c r="BN248" s="29">
        <f>IF(AND(ISBLANK(CatTemplate[[#This Row],[Eq. unit cost]]),ISBLANK(CatTemplate[[#This Row],[Cons. unit cost]]),ISBLANK(CatTemplate[[#This Row],[Oth. unit cost]])), 0, IF(getUnitEffort =0,1,getUnitEffort) * CatTemplate[[#This Row],[Year2]])</f>
        <v>0</v>
      </c>
      <c r="BO248" s="29">
        <f>IF(AND(ISBLANK(CatTemplate[[#This Row],[Eq. unit cost]]),ISBLANK(CatTemplate[[#This Row],[Cons. unit cost]]),ISBLANK(CatTemplate[[#This Row],[Oth. unit cost]])), 0, IF(getUnitEffort =0,1,getUnitEffort) * CatTemplate[[#This Row],[Year3]])</f>
        <v>0</v>
      </c>
      <c r="BP248" s="29">
        <f>IF(AND(ISBLANK(CatTemplate[[#This Row],[Eq. unit cost]]),ISBLANK(CatTemplate[[#This Row],[Cons. unit cost]]),ISBLANK(CatTemplate[[#This Row],[Oth. unit cost]])), 0, IF(getUnitEffort =0,1,getUnitEffort) * CatTemplate[[#This Row],[Year4]])</f>
        <v>0</v>
      </c>
      <c r="BQ248" s="29">
        <f>IF(AND(ISBLANK(CatTemplate[[#This Row],[Eq. unit cost]]),ISBLANK(CatTemplate[[#This Row],[Cons. unit cost]]),ISBLANK(CatTemplate[[#This Row],[Oth. unit cost]])), 0, IF(getUnitEffort =0,1,getUnitEffort) * CatTemplate[[#This Row],[Year5]])</f>
        <v>0</v>
      </c>
      <c r="BR248" s="29">
        <f>IF(AND(ISBLANK(CatTemplate[[#This Row],[Eq. unit cost]]),ISBLANK(CatTemplate[[#This Row],[Cons. unit cost]]),ISBLANK(CatTemplate[[#This Row],[Oth. unit cost]])), 0, IF(getUnitEffort =0,1,getUnitEffort) * CatTemplate[[#This Row],[Year6]])</f>
        <v>0</v>
      </c>
      <c r="BS248" s="29">
        <f>IF(AND(ISBLANK(CatTemplate[[#This Row],[Eq. unit cost]]),ISBLANK(CatTemplate[[#This Row],[Cons. unit cost]]),ISBLANK(CatTemplate[[#This Row],[Oth. unit cost]])), 0, IF(getUnitEffort =0,1,getUnitEffort) * CatTemplate[[#This Row],[Year7]])</f>
        <v>0</v>
      </c>
      <c r="BT248" s="29">
        <f>IF(AND(ISBLANK(CatTemplate[[#This Row],[Eq. unit cost]]),ISBLANK(CatTemplate[[#This Row],[Cons. unit cost]]),ISBLANK(CatTemplate[[#This Row],[Oth. unit cost]])), 0, IF(getUnitEffort =0,1,getUnitEffort) * CatTemplate[[#This Row],[Year8]])</f>
        <v>0</v>
      </c>
      <c r="BU248" s="29">
        <f>IF(AND(ISBLANK(CatTemplate[[#This Row],[Eq. unit cost]]),ISBLANK(CatTemplate[[#This Row],[Cons. unit cost]]),ISBLANK(CatTemplate[[#This Row],[Oth. unit cost]])), 0, IF(getUnitEffort =0,1,getUnitEffort) * CatTemplate[[#This Row],[Year9]])</f>
        <v>0</v>
      </c>
      <c r="BV248" s="29">
        <f>IF(AND(ISBLANK(CatTemplate[[#This Row],[Eq. unit cost]]),ISBLANK(CatTemplate[[#This Row],[Cons. unit cost]]),ISBLANK(CatTemplate[[#This Row],[Oth. unit cost]])), 0, IF(getUnitEffort =0,1,getUnitEffort) * CatTemplate[[#This Row],[Year10]])</f>
        <v>0</v>
      </c>
      <c r="BW248" s="29">
        <f>IF(AND(ISBLANK(CatTemplate[[#This Row],[Eq. unit cost]]),ISBLANK(CatTemplate[[#This Row],[Cons. unit cost]]),ISBLANK(CatTemplate[[#This Row],[Oth. unit cost]])), 0, IF(getUnitEffort =0,1,getUnitEffort) * CatTemplate[[#This Row],[Year11]])</f>
        <v>0</v>
      </c>
      <c r="BX248" s="29">
        <f>IF(AND(ISBLANK(CatTemplate[[#This Row],[Eq. unit cost]]),ISBLANK(CatTemplate[[#This Row],[Cons. unit cost]]),ISBLANK(CatTemplate[[#This Row],[Oth. unit cost]])), 0, IF(getUnitEffort =0,1,getUnitEffort) * CatTemplate[[#This Row],[Year12]])</f>
        <v>0</v>
      </c>
      <c r="BY248" s="29">
        <f>IF(AND(ISBLANK(CatTemplate[[#This Row],[Eq. unit cost]]),ISBLANK(CatTemplate[[#This Row],[Cons. unit cost]]),ISBLANK(CatTemplate[[#This Row],[Oth. unit cost]])), 0, IF(getUnitEffort =0,1,getUnitEffort) * CatTemplate[[#This Row],[Year13]])</f>
        <v>0</v>
      </c>
      <c r="BZ248" s="29">
        <f>IF(AND(ISBLANK(CatTemplate[[#This Row],[Eq. unit cost]]),ISBLANK(CatTemplate[[#This Row],[Cons. unit cost]]),ISBLANK(CatTemplate[[#This Row],[Oth. unit cost]])), 0, IF(getUnitEffort =0,1,getUnitEffort) * CatTemplate[[#This Row],[Year14]])</f>
        <v>0</v>
      </c>
      <c r="CA248" s="29">
        <f>IF(AND(ISBLANK(CatTemplate[[#This Row],[Eq. unit cost]]),ISBLANK(CatTemplate[[#This Row],[Cons. unit cost]]),ISBLANK(CatTemplate[[#This Row],[Oth. unit cost]])), 0, IF(getUnitEffort =0,1,getUnitEffort) * CatTemplate[[#This Row],[Year15]])</f>
        <v>0</v>
      </c>
      <c r="CB248" s="29">
        <f>IF(AND(ISBLANK(CatTemplate[[#This Row],[Eq. unit cost]]),ISBLANK(CatTemplate[[#This Row],[Cons. unit cost]]),ISBLANK(CatTemplate[[#This Row],[Oth. unit cost]])), 0, IF(getUnitEffort =0,1,getUnitEffort) * CatTemplate[[#This Row],[Year16]])</f>
        <v>0</v>
      </c>
      <c r="CC248" s="29">
        <f>IF(AND(ISBLANK(CatTemplate[[#This Row],[Eq. unit cost]]),ISBLANK(CatTemplate[[#This Row],[Cons. unit cost]]),ISBLANK(CatTemplate[[#This Row],[Oth. unit cost]])), 0, IF(getUnitEffort =0,1,getUnitEffort) * CatTemplate[[#This Row],[Year17]])</f>
        <v>0</v>
      </c>
      <c r="CD248" s="29">
        <f>IF(AND(ISBLANK(CatTemplate[[#This Row],[Eq. unit cost]]),ISBLANK(CatTemplate[[#This Row],[Cons. unit cost]]),ISBLANK(CatTemplate[[#This Row],[Oth. unit cost]])), 0, IF(getUnitEffort =0,1,getUnitEffort) * CatTemplate[[#This Row],[Year18]])</f>
        <v>0</v>
      </c>
      <c r="CE248" s="29">
        <f>IF(AND(ISBLANK(CatTemplate[[#This Row],[Eq. unit cost]]),ISBLANK(CatTemplate[[#This Row],[Cons. unit cost]]),ISBLANK(CatTemplate[[#This Row],[Oth. unit cost]])), 0, IF(getUnitEffort =0,1,getUnitEffort) * CatTemplate[[#This Row],[Year19]])</f>
        <v>0</v>
      </c>
      <c r="CF248" s="29">
        <f>IF(AND(ISBLANK(CatTemplate[[#This Row],[Eq. unit cost]]),ISBLANK(CatTemplate[[#This Row],[Cons. unit cost]]),ISBLANK(CatTemplate[[#This Row],[Oth. unit cost]])), 0, IF(getUnitEffort =0,1,getUnitEffort) * CatTemplate[[#This Row],[Year20]])</f>
        <v>0</v>
      </c>
      <c r="CG248" s="45">
        <f>SUM(CatTemplate[[#This Row],[Q1]:[Q20]])</f>
        <v>0</v>
      </c>
      <c r="CH248" s="29">
        <f>IF(ISBLANK(CatTemplate[[#This Row],[St. unit effort]]),0,(CatTemplate[[#This Row],[St. unit effort]] * CatTemplate[[#This Row],[Year1]]))</f>
        <v>0</v>
      </c>
      <c r="CI248" s="29">
        <f>IF(ISBLANK(CatTemplate[[#This Row],[St. unit effort]]),0,(CatTemplate[[#This Row],[St. unit effort]] * CatTemplate[[#This Row],[Year2]]))</f>
        <v>0</v>
      </c>
      <c r="CJ248" s="29">
        <f>IF(ISBLANK(CatTemplate[[#This Row],[St. unit effort]]),0,(CatTemplate[[#This Row],[St. unit effort]] * CatTemplate[[#This Row],[Year3]]))</f>
        <v>0</v>
      </c>
      <c r="CK248" s="29">
        <f>IF(ISBLANK(CatTemplate[[#This Row],[St. unit effort]]),0,(CatTemplate[[#This Row],[St. unit effort]] * CatTemplate[[#This Row],[Year4]]))</f>
        <v>0</v>
      </c>
      <c r="CL248" s="29">
        <f>IF(ISBLANK(CatTemplate[[#This Row],[St. unit effort]]),0,(CatTemplate[[#This Row],[St. unit effort]] * CatTemplate[[#This Row],[Year5]]))</f>
        <v>0</v>
      </c>
      <c r="CM248" s="29">
        <f>IF(ISBLANK(CatTemplate[[#This Row],[St. unit effort]]),0,(CatTemplate[[#This Row],[St. unit effort]] * CatTemplate[[#This Row],[Year6]]))</f>
        <v>0</v>
      </c>
      <c r="CN248" s="29">
        <f>IF(ISBLANK(CatTemplate[[#This Row],[St. unit effort]]),0,(CatTemplate[[#This Row],[St. unit effort]] * CatTemplate[[#This Row],[Year7]]))</f>
        <v>0</v>
      </c>
      <c r="CO248" s="29">
        <f>IF(ISBLANK(CatTemplate[[#This Row],[St. unit effort]]),0,(CatTemplate[[#This Row],[St. unit effort]] * CatTemplate[[#This Row],[Year8]]))</f>
        <v>0</v>
      </c>
      <c r="CP248" s="29">
        <f>IF(ISBLANK(CatTemplate[[#This Row],[St. unit effort]]),0,(CatTemplate[[#This Row],[St. unit effort]] * CatTemplate[[#This Row],[Year9]]))</f>
        <v>0</v>
      </c>
      <c r="CQ248" s="29">
        <f>IF(ISBLANK(CatTemplate[[#This Row],[St. unit effort]]),0,(CatTemplate[[#This Row],[St. unit effort]] * CatTemplate[[#This Row],[Year10]]))</f>
        <v>0</v>
      </c>
      <c r="CR248" s="29">
        <f>IF(ISBLANK(CatTemplate[[#This Row],[St. unit effort]]),0,(CatTemplate[[#This Row],[St. unit effort]] * CatTemplate[[#This Row],[Year11]]))</f>
        <v>0</v>
      </c>
      <c r="CS248" s="29">
        <f>IF(ISBLANK(CatTemplate[[#This Row],[St. unit effort]]),0,(CatTemplate[[#This Row],[St. unit effort]] * CatTemplate[[#This Row],[Year12]]))</f>
        <v>0</v>
      </c>
      <c r="CT248" s="29">
        <f>IF(ISBLANK(CatTemplate[[#This Row],[St. unit effort]]),0,(CatTemplate[[#This Row],[St. unit effort]] * CatTemplate[[#This Row],[Year13]]))</f>
        <v>0</v>
      </c>
      <c r="CU248" s="29">
        <f>IF(ISBLANK(CatTemplate[[#This Row],[St. unit effort]]),0,(CatTemplate[[#This Row],[St. unit effort]] * CatTemplate[[#This Row],[Year14]]))</f>
        <v>0</v>
      </c>
      <c r="CV248" s="29">
        <f>IF(ISBLANK(CatTemplate[[#This Row],[St. unit effort]]),0,(CatTemplate[[#This Row],[St. unit effort]] * CatTemplate[[#This Row],[Year15]]))</f>
        <v>0</v>
      </c>
      <c r="CW248" s="29">
        <f>IF(ISBLANK(CatTemplate[[#This Row],[St. unit effort]]),0,(CatTemplate[[#This Row],[St. unit effort]] * CatTemplate[[#This Row],[Year16]]))</f>
        <v>0</v>
      </c>
      <c r="CX248" s="29">
        <f>IF(ISBLANK(CatTemplate[[#This Row],[St. unit effort]]),0,(CatTemplate[[#This Row],[St. unit effort]] * CatTemplate[[#This Row],[Year17]]))</f>
        <v>0</v>
      </c>
      <c r="CY248" s="29">
        <f>IF(ISBLANK(CatTemplate[[#This Row],[St. unit effort]]),0,(CatTemplate[[#This Row],[St. unit effort]] * CatTemplate[[#This Row],[Year18]]))</f>
        <v>0</v>
      </c>
      <c r="CZ248" s="29">
        <f>IF(ISBLANK(CatTemplate[[#This Row],[St. unit effort]]),0,(CatTemplate[[#This Row],[St. unit effort]] * CatTemplate[[#This Row],[Year19]]))</f>
        <v>0</v>
      </c>
      <c r="DA248" s="29">
        <f>IF(ISBLANK(CatTemplate[[#This Row],[St. unit effort]]),0,(CatTemplate[[#This Row],[St. unit effort]] * CatTemplate[[#This Row],[Year20]]))</f>
        <v>0</v>
      </c>
      <c r="DB248" s="57">
        <f>IF(ISBLANK(CatTemplate[[#This Row],[St. unit effort]]),0,(CatTemplate[[#This Row],[St. unit effort]] * CatTemplate[[#This Row],[Year1]])*8/ParRatePM)</f>
        <v>0</v>
      </c>
      <c r="DC248" s="57">
        <f>IF(ISBLANK(CatTemplate[[#This Row],[St. unit effort]]),0,(CatTemplate[[#This Row],[St. unit effort]] * CatTemplate[[#This Row],[Year2]])*8/ParRatePM)</f>
        <v>0</v>
      </c>
      <c r="DD248" s="57">
        <f>IF(ISBLANK(CatTemplate[[#This Row],[St. unit effort]]),0,(CatTemplate[[#This Row],[St. unit effort]] * CatTemplate[[#This Row],[Year3]])*8/ParRatePM)</f>
        <v>0</v>
      </c>
      <c r="DE248" s="57">
        <f>IF(ISBLANK(CatTemplate[[#This Row],[St. unit effort]]),0,(CatTemplate[[#This Row],[St. unit effort]] * CatTemplate[[#This Row],[Year4]])*8/ParRatePM)</f>
        <v>0</v>
      </c>
      <c r="DF248" s="57">
        <f>IF(ISBLANK(CatTemplate[[#This Row],[St. unit effort]]),0,(CatTemplate[[#This Row],[St. unit effort]] * CatTemplate[[#This Row],[Year5]])*8/ParRatePM)</f>
        <v>0</v>
      </c>
      <c r="DG248" s="57">
        <f>IF(ISBLANK(CatTemplate[[#This Row],[St. unit effort]]),0,(CatTemplate[[#This Row],[St. unit effort]] * CatTemplate[[#This Row],[Year6]])*8/ParRatePM)</f>
        <v>0</v>
      </c>
      <c r="DH248" s="57">
        <f>IF(ISBLANK(CatTemplate[[#This Row],[St. unit effort]]),0,(CatTemplate[[#This Row],[St. unit effort]] * CatTemplate[[#This Row],[Year7]])*8/ParRatePM)</f>
        <v>0</v>
      </c>
      <c r="DI248" s="57">
        <f>IF(ISBLANK(CatTemplate[[#This Row],[St. unit effort]]),0,(CatTemplate[[#This Row],[St. unit effort]] * CatTemplate[[#This Row],[Year8]])*8/ParRatePM)</f>
        <v>0</v>
      </c>
      <c r="DJ248" s="57">
        <f>IF(ISBLANK(CatTemplate[[#This Row],[St. unit effort]]),0,(CatTemplate[[#This Row],[St. unit effort]] * CatTemplate[[#This Row],[Year9]])*8/ParRatePM)</f>
        <v>0</v>
      </c>
      <c r="DK248" s="57">
        <f>IF(ISBLANK(CatTemplate[[#This Row],[St. unit effort]]),0,(CatTemplate[[#This Row],[St. unit effort]] * CatTemplate[[#This Row],[Year10]])*8/ParRatePM)</f>
        <v>0</v>
      </c>
      <c r="DL248" s="57">
        <f>IF(ISBLANK(CatTemplate[[#This Row],[St. unit effort]]),0,(CatTemplate[[#This Row],[St. unit effort]] * CatTemplate[[#This Row],[Year11]])*8/ParRatePM)</f>
        <v>0</v>
      </c>
      <c r="DM248" s="57">
        <f>IF(ISBLANK(CatTemplate[[#This Row],[St. unit effort]]),0,(CatTemplate[[#This Row],[St. unit effort]] * CatTemplate[[#This Row],[Year12]])*8/ParRatePM)</f>
        <v>0</v>
      </c>
      <c r="DN248" s="57">
        <f>IF(ISBLANK(CatTemplate[[#This Row],[St. unit effort]]),0,(CatTemplate[[#This Row],[St. unit effort]] * CatTemplate[[#This Row],[Year13]])*8/ParRatePM)</f>
        <v>0</v>
      </c>
      <c r="DO248" s="57">
        <f>IF(ISBLANK(CatTemplate[[#This Row],[St. unit effort]]),0,(CatTemplate[[#This Row],[St. unit effort]] * CatTemplate[[#This Row],[Year14]])*8/ParRatePM)</f>
        <v>0</v>
      </c>
      <c r="DP248" s="57">
        <f>IF(ISBLANK(CatTemplate[[#This Row],[St. unit effort]]),0,(CatTemplate[[#This Row],[St. unit effort]] * CatTemplate[[#This Row],[Year15]])*8/ParRatePM)</f>
        <v>0</v>
      </c>
      <c r="DQ248" s="57">
        <f>IF(ISBLANK(CatTemplate[[#This Row],[St. unit effort]]),0,(CatTemplate[[#This Row],[St. unit effort]] * CatTemplate[[#This Row],[Year16]])*8/ParRatePM)</f>
        <v>0</v>
      </c>
      <c r="DR248" s="57">
        <f>IF(ISBLANK(CatTemplate[[#This Row],[St. unit effort]]),0,(CatTemplate[[#This Row],[St. unit effort]] * CatTemplate[[#This Row],[Year17]])*8/ParRatePM)</f>
        <v>0</v>
      </c>
      <c r="DS248" s="57">
        <f>IF(ISBLANK(CatTemplate[[#This Row],[St. unit effort]]),0,(CatTemplate[[#This Row],[St. unit effort]] * CatTemplate[[#This Row],[Year18]])*8/ParRatePM)</f>
        <v>0</v>
      </c>
      <c r="DT248" s="57">
        <f>IF(ISBLANK(CatTemplate[[#This Row],[St. unit effort]]),0,(CatTemplate[[#This Row],[St. unit effort]] * CatTemplate[[#This Row],[Year19]])*8/ParRatePM)</f>
        <v>0</v>
      </c>
      <c r="DU248" s="57">
        <f>IF(ISBLANK(CatTemplate[[#This Row],[St. unit effort]]),0,(CatTemplate[[#This Row],[St. unit effort]] * CatTemplate[[#This Row],[Year20]])*8/ParRatePM)</f>
        <v>0</v>
      </c>
      <c r="DV248" s="54">
        <f>SUM(CatTemplate[[#This Row],[PM1]:[PM20]])</f>
        <v>0</v>
      </c>
      <c r="DW248" s="56">
        <f t="shared" si="87"/>
        <v>0</v>
      </c>
      <c r="DX248" s="56">
        <f t="shared" si="87"/>
        <v>0</v>
      </c>
      <c r="DY248" s="56">
        <f t="shared" si="87"/>
        <v>0</v>
      </c>
      <c r="DZ248" s="56">
        <f t="shared" si="87"/>
        <v>0</v>
      </c>
      <c r="EA248" s="56">
        <f t="shared" si="87"/>
        <v>0</v>
      </c>
      <c r="EB248" s="56">
        <f t="shared" si="87"/>
        <v>0</v>
      </c>
      <c r="EC248" s="56">
        <f t="shared" si="87"/>
        <v>0</v>
      </c>
      <c r="ED248" s="56">
        <f t="shared" si="87"/>
        <v>0</v>
      </c>
      <c r="EE248" s="56">
        <f t="shared" si="87"/>
        <v>0</v>
      </c>
      <c r="EF248" s="56">
        <f t="shared" si="87"/>
        <v>0</v>
      </c>
      <c r="EG248" s="56">
        <f t="shared" si="87"/>
        <v>0</v>
      </c>
      <c r="EH248" s="56">
        <f t="shared" si="87"/>
        <v>0</v>
      </c>
      <c r="EI248" s="56">
        <f t="shared" si="87"/>
        <v>0</v>
      </c>
      <c r="EJ248" s="56">
        <f t="shared" si="87"/>
        <v>0</v>
      </c>
      <c r="EK248" s="56">
        <f t="shared" si="87"/>
        <v>0</v>
      </c>
      <c r="EL248" s="56">
        <f t="shared" si="87"/>
        <v>0</v>
      </c>
      <c r="EM248" s="56">
        <f t="shared" si="85"/>
        <v>0</v>
      </c>
      <c r="EN248" s="56">
        <f t="shared" si="85"/>
        <v>0</v>
      </c>
      <c r="EO248" s="56">
        <f t="shared" si="85"/>
        <v>0</v>
      </c>
      <c r="EP248" s="56">
        <f t="shared" si="85"/>
        <v>0</v>
      </c>
      <c r="EQ248" s="30">
        <f>CatTemplate[[#This Row],[Eq. unit cost]] * CatTemplate[[#This Row],[Eq. quantity]]</f>
        <v>0</v>
      </c>
      <c r="ER248" s="30">
        <f>CatTemplate[[#This Row],[Cons. unit cost]] *CatTemplate[[#This Row],[Cons. quantity]]</f>
        <v>0</v>
      </c>
      <c r="ES248" s="30">
        <f>CatTemplate[[#This Row],[Oth. unit cost]] *CatTemplate[[#This Row],[Oth. quantity]]</f>
        <v>0</v>
      </c>
      <c r="ET248" s="55">
        <f>SUM(CatTemplate[[#This Row],[CO1]:[CO20]])</f>
        <v>0</v>
      </c>
      <c r="EU248" s="56">
        <f t="shared" si="88"/>
        <v>0</v>
      </c>
      <c r="EV248" s="56">
        <f t="shared" si="88"/>
        <v>0</v>
      </c>
      <c r="EW248" s="56">
        <f t="shared" si="88"/>
        <v>0</v>
      </c>
      <c r="EX248" s="56">
        <f t="shared" si="88"/>
        <v>0</v>
      </c>
      <c r="EY248" s="56">
        <f t="shared" si="88"/>
        <v>0</v>
      </c>
      <c r="EZ248" s="56">
        <f t="shared" si="88"/>
        <v>0</v>
      </c>
      <c r="FA248" s="56">
        <f t="shared" si="88"/>
        <v>0</v>
      </c>
      <c r="FB248" s="56">
        <f t="shared" si="88"/>
        <v>0</v>
      </c>
      <c r="FC248" s="56">
        <f t="shared" si="88"/>
        <v>0</v>
      </c>
      <c r="FD248" s="56">
        <f t="shared" si="88"/>
        <v>0</v>
      </c>
      <c r="FE248" s="56">
        <f t="shared" si="88"/>
        <v>0</v>
      </c>
      <c r="FF248" s="56">
        <f t="shared" si="88"/>
        <v>0</v>
      </c>
      <c r="FG248" s="56">
        <f t="shared" si="88"/>
        <v>0</v>
      </c>
      <c r="FH248" s="56">
        <f t="shared" si="88"/>
        <v>0</v>
      </c>
      <c r="FI248" s="56">
        <f t="shared" si="88"/>
        <v>0</v>
      </c>
      <c r="FJ248" s="56">
        <f t="shared" si="88"/>
        <v>0</v>
      </c>
      <c r="FK248" s="56">
        <f t="shared" si="86"/>
        <v>0</v>
      </c>
      <c r="FL248" s="56">
        <f t="shared" si="86"/>
        <v>0</v>
      </c>
      <c r="FM248" s="56">
        <f t="shared" si="86"/>
        <v>0</v>
      </c>
      <c r="FN248" s="56">
        <f t="shared" si="86"/>
        <v>0</v>
      </c>
      <c r="FO248" s="58">
        <f>SUM(CatTemplate[[#This Row],[CS1]:[CS20]])</f>
        <v>0</v>
      </c>
      <c r="FP248" s="59">
        <f>CatTemplate[[#This Row],[Total Oth. cost]]+CatTemplate[[#This Row],[Total St. Cost]]</f>
        <v>0</v>
      </c>
      <c r="FQ248" s="33" t="e">
        <f t="shared" si="71"/>
        <v>#VALUE!</v>
      </c>
      <c r="FR248" s="33" t="e">
        <f t="shared" si="72"/>
        <v>#VALUE!</v>
      </c>
      <c r="FS248" s="30" t="e">
        <f>(CatTemplate[[#This Row],[CO1]] + CatTemplate[[#This Row],[CS1]]) * (1 + getRateOHFinal) * getRateMarkupFinal</f>
        <v>#VALUE!</v>
      </c>
      <c r="FT248" s="30" t="e">
        <f>(CatTemplate[[#This Row],[CO2]] + CatTemplate[[#This Row],[CS2]]) * (1 + getRateOHFinal) * getRateMarkupFinal</f>
        <v>#VALUE!</v>
      </c>
      <c r="FU248" s="30" t="e">
        <f>(CatTemplate[[#This Row],[CO3]] + CatTemplate[[#This Row],[CS3]]) * (1 + getRateOHFinal) * getRateMarkupFinal</f>
        <v>#VALUE!</v>
      </c>
      <c r="FV248" s="30" t="e">
        <f>(CatTemplate[[#This Row],[CO4]] + CatTemplate[[#This Row],[CS4]]) * (1 + getRateOHFinal) * getRateMarkupFinal</f>
        <v>#VALUE!</v>
      </c>
      <c r="FW248" s="30" t="e">
        <f>(CatTemplate[[#This Row],[CO5]] + CatTemplate[[#This Row],[CS5]]) * (1 + getRateOHFinal) * getRateMarkupFinal</f>
        <v>#VALUE!</v>
      </c>
      <c r="FX248" s="30" t="e">
        <f>(CatTemplate[[#This Row],[CO6]] + CatTemplate[[#This Row],[CS6]]) * (1 + getRateOHFinal) * getRateMarkupFinal</f>
        <v>#VALUE!</v>
      </c>
      <c r="FY248" s="30" t="e">
        <f>(CatTemplate[[#This Row],[CO7]] + CatTemplate[[#This Row],[CS7]]) * (1 + getRateOHFinal) * getRateMarkupFinal</f>
        <v>#VALUE!</v>
      </c>
      <c r="FZ248" s="30" t="e">
        <f>(CatTemplate[[#This Row],[CO8]] + CatTemplate[[#This Row],[CS8]]) * (1 + getRateOHFinal) * getRateMarkupFinal</f>
        <v>#VALUE!</v>
      </c>
      <c r="GA248" s="30" t="e">
        <f>(CatTemplate[[#This Row],[CO9]] + CatTemplate[[#This Row],[CS9]]) * (1 + getRateOHFinal) * getRateMarkupFinal</f>
        <v>#VALUE!</v>
      </c>
      <c r="GB248" s="30" t="e">
        <f>(CatTemplate[[#This Row],[CO10]] + CatTemplate[[#This Row],[CS10]]) * (1 + getRateOHFinal) * getRateMarkupFinal</f>
        <v>#VALUE!</v>
      </c>
      <c r="GC248" s="30" t="e">
        <f>(CatTemplate[[#This Row],[CO11]] + CatTemplate[[#This Row],[CS11]]) * (1 + getRateOHFinal) * getRateMarkupFinal</f>
        <v>#VALUE!</v>
      </c>
      <c r="GD248" s="30" t="e">
        <f>(CatTemplate[[#This Row],[CO12]] + CatTemplate[[#This Row],[CS12]]) * (1 + getRateOHFinal) * getRateMarkupFinal</f>
        <v>#VALUE!</v>
      </c>
      <c r="GE248" s="30" t="e">
        <f>(CatTemplate[[#This Row],[CO13]] + CatTemplate[[#This Row],[CS13]]) * (1 + getRateOHFinal) * getRateMarkupFinal</f>
        <v>#VALUE!</v>
      </c>
      <c r="GF248" s="30" t="e">
        <f>(CatTemplate[[#This Row],[CO14]] + CatTemplate[[#This Row],[CS14]]) * (1 + getRateOHFinal) * getRateMarkupFinal</f>
        <v>#VALUE!</v>
      </c>
      <c r="GG248" s="30" t="e">
        <f>(CatTemplate[[#This Row],[CO15]] + CatTemplate[[#This Row],[CS15]]) * (1 + getRateOHFinal) * getRateMarkupFinal</f>
        <v>#VALUE!</v>
      </c>
      <c r="GH248" s="30" t="e">
        <f>(CatTemplate[[#This Row],[CO16]] + CatTemplate[[#This Row],[CS16]]) * (1 + getRateOHFinal) * getRateMarkupFinal</f>
        <v>#VALUE!</v>
      </c>
      <c r="GI248" s="30" t="e">
        <f>(CatTemplate[[#This Row],[CO17]] + CatTemplate[[#This Row],[CS17]]) * (1 + getRateOHFinal) * getRateMarkupFinal</f>
        <v>#VALUE!</v>
      </c>
      <c r="GJ248" s="30" t="e">
        <f>(CatTemplate[[#This Row],[CO18]] + CatTemplate[[#This Row],[CS18]]) * (1 + getRateOHFinal) * getRateMarkupFinal</f>
        <v>#VALUE!</v>
      </c>
      <c r="GK248" s="30" t="e">
        <f>(CatTemplate[[#This Row],[CO19]] + CatTemplate[[#This Row],[CS19]]) * (1 + getRateOHFinal) * getRateMarkupFinal</f>
        <v>#VALUE!</v>
      </c>
      <c r="GL248" s="30" t="e">
        <f>(CatTemplate[[#This Row],[CO20]] + CatTemplate[[#This Row],[CS20]]) * (1 + getRateOHFinal) * getRateMarkupFinal</f>
        <v>#VALUE!</v>
      </c>
      <c r="GM248" s="30" t="e">
        <f t="shared" si="73"/>
        <v>#VALUE!</v>
      </c>
      <c r="GN248" s="30" t="e">
        <f t="shared" si="74"/>
        <v>#VALUE!</v>
      </c>
      <c r="GO248" s="30" t="e">
        <f t="shared" si="75"/>
        <v>#VALUE!</v>
      </c>
      <c r="GP248" s="30" t="e">
        <f t="shared" si="76"/>
        <v>#VALUE!</v>
      </c>
      <c r="GQ248" s="30" t="e">
        <f>(CatTemplate[[#This Row],[CO1]]+CatTemplate[[#This Row],[CS1]]) * (1+ getRateOHFinal) * (1 + getRateMarkupFinal)</f>
        <v>#VALUE!</v>
      </c>
      <c r="GR248" s="30" t="e">
        <f>(CatTemplate[[#This Row],[CO2]]+CatTemplate[[#This Row],[CS2]]) * (1+ getRateOHFinal) * (1 + getRateMarkupFinal)</f>
        <v>#VALUE!</v>
      </c>
      <c r="GS248" s="30" t="e">
        <f>(CatTemplate[[#This Row],[CO3]]+CatTemplate[[#This Row],[CS3]]) * (1+ getRateOHFinal) * (1 + getRateMarkupFinal)</f>
        <v>#VALUE!</v>
      </c>
      <c r="GT248" s="30" t="e">
        <f>(CatTemplate[[#This Row],[CO4]]+CatTemplate[[#This Row],[CS4]]) * (1+ getRateOHFinal) * (1 + getRateMarkupFinal)</f>
        <v>#VALUE!</v>
      </c>
      <c r="GU248" s="30" t="e">
        <f>(CatTemplate[[#This Row],[CO5]]+CatTemplate[[#This Row],[CS5]]) * (1+ getRateOHFinal) * (1 + getRateMarkupFinal)</f>
        <v>#VALUE!</v>
      </c>
      <c r="GV248" s="30" t="e">
        <f>(CatTemplate[[#This Row],[CO6]]+CatTemplate[[#This Row],[CS6]]) * (1+ getRateOHFinal) * (1 + getRateMarkupFinal)</f>
        <v>#VALUE!</v>
      </c>
      <c r="GW248" s="30" t="e">
        <f>(CatTemplate[[#This Row],[CO7]]+CatTemplate[[#This Row],[CS7]]) * (1+ getRateOHFinal) * (1 + getRateMarkupFinal)</f>
        <v>#VALUE!</v>
      </c>
      <c r="GX248" s="30" t="e">
        <f>(CatTemplate[[#This Row],[CO8]]+CatTemplate[[#This Row],[CS8]]) * (1+ getRateOHFinal) * (1 + getRateMarkupFinal)</f>
        <v>#VALUE!</v>
      </c>
      <c r="GY248" s="30" t="e">
        <f>(CatTemplate[[#This Row],[CO9]]+CatTemplate[[#This Row],[CS9]]) * (1+ getRateOHFinal) * (1 + getRateMarkupFinal)</f>
        <v>#VALUE!</v>
      </c>
      <c r="GZ248" s="30" t="e">
        <f>(CatTemplate[[#This Row],[CO10]]+CatTemplate[[#This Row],[CS10]]) * (1+ getRateOHFinal) * (1 + getRateMarkupFinal)</f>
        <v>#VALUE!</v>
      </c>
      <c r="HA248" s="30" t="e">
        <f>(CatTemplate[[#This Row],[CO11]]+CatTemplate[[#This Row],[CS11]]) * (1+ getRateOHFinal) * (1 + getRateMarkupFinal)</f>
        <v>#VALUE!</v>
      </c>
      <c r="HB248" s="30" t="e">
        <f>(CatTemplate[[#This Row],[CO12]]+CatTemplate[[#This Row],[CS12]]) * (1+ getRateOHFinal) * (1 + getRateMarkupFinal)</f>
        <v>#VALUE!</v>
      </c>
      <c r="HC248" s="30" t="e">
        <f>(CatTemplate[[#This Row],[CO13]]+CatTemplate[[#This Row],[CS13]]) * (1+ getRateOHFinal) * (1 + getRateMarkupFinal)</f>
        <v>#VALUE!</v>
      </c>
      <c r="HD248" s="30" t="e">
        <f>(CatTemplate[[#This Row],[CO14]]+CatTemplate[[#This Row],[CS14]]) * (1+ getRateOHFinal) * (1 + getRateMarkupFinal)</f>
        <v>#VALUE!</v>
      </c>
      <c r="HE248" s="30" t="e">
        <f>(CatTemplate[[#This Row],[CO15]]+CatTemplate[[#This Row],[CS15]]) * (1+ getRateOHFinal) * (1 + getRateMarkupFinal)</f>
        <v>#VALUE!</v>
      </c>
      <c r="HF248" s="30" t="e">
        <f>(CatTemplate[[#This Row],[CO16]]+CatTemplate[[#This Row],[CS16]]) * (1+ getRateOHFinal) * (1 + getRateMarkupFinal)</f>
        <v>#VALUE!</v>
      </c>
      <c r="HG248" s="30" t="e">
        <f>(CatTemplate[[#This Row],[CO17]]+CatTemplate[[#This Row],[CS17]]) * (1+ getRateOHFinal) * (1 + getRateMarkupFinal)</f>
        <v>#VALUE!</v>
      </c>
      <c r="HH248" s="30" t="e">
        <f>(CatTemplate[[#This Row],[CO18]]+CatTemplate[[#This Row],[CS18]]) * (1+ getRateOHFinal) * (1 + getRateMarkupFinal)</f>
        <v>#VALUE!</v>
      </c>
      <c r="HI248" s="30" t="e">
        <f>(CatTemplate[[#This Row],[CO19]]+CatTemplate[[#This Row],[CS19]]) * (1+ getRateOHFinal) * (1 + getRateMarkupFinal)</f>
        <v>#VALUE!</v>
      </c>
      <c r="HJ248" s="30" t="e">
        <f>(CatTemplate[[#This Row],[CO20]]+CatTemplate[[#This Row],[CS20]]) * (1+ getRateOHFinal) * (1 + getRateMarkupFinal)</f>
        <v>#VALUE!</v>
      </c>
      <c r="HK248" s="39" t="e">
        <f>CatTemplate[[#This Row],[Total cost]]+CatTemplate[[#This Row],[OH Amount]]+CatTemplate[[#This Row],[Markup]]</f>
        <v>#VALUE!</v>
      </c>
      <c r="HL248" s="63">
        <f>IF(CatTemplate[[#This Row],[Units]]="Days",CatTemplate[[#This Row],[Project quantity]]*CatTemplate[[#This Row],[St. unit effort]],CatTemplate[[#This Row],[Project quantity]])</f>
        <v>0</v>
      </c>
      <c r="HM248" s="287">
        <f>IFERROR(CatTemplate[[#This Row],[Total Price]]/(CatTemplate[[#This Row],[Final Quantity]]),0)</f>
        <v>0</v>
      </c>
      <c r="HN248" s="261"/>
    </row>
    <row r="249" spans="2:222" x14ac:dyDescent="0.2">
      <c r="B249" s="9" t="s">
        <v>84</v>
      </c>
      <c r="C249" s="23">
        <v>6</v>
      </c>
      <c r="D249" s="10" t="s">
        <v>179</v>
      </c>
      <c r="E249" s="25">
        <v>1</v>
      </c>
      <c r="F249" s="19" t="s">
        <v>103</v>
      </c>
      <c r="G249" s="27">
        <v>38</v>
      </c>
      <c r="H249" s="19" t="s">
        <v>525</v>
      </c>
      <c r="I249" s="19"/>
      <c r="J249" s="16" t="s">
        <v>254</v>
      </c>
      <c r="K249" s="16"/>
      <c r="L249" s="16" t="s">
        <v>489</v>
      </c>
      <c r="M249" s="16" t="s">
        <v>207</v>
      </c>
      <c r="N249" s="16" t="s">
        <v>858</v>
      </c>
      <c r="O249" s="320"/>
      <c r="P249" s="71"/>
      <c r="Q249" s="108"/>
      <c r="R249" s="73"/>
      <c r="S249" s="97"/>
      <c r="T249" s="100">
        <f>getEqUnitCost</f>
        <v>0</v>
      </c>
      <c r="U249" s="73">
        <f>getEqUnitEffort</f>
        <v>0</v>
      </c>
      <c r="V249" s="101">
        <f>getEqQuantity</f>
        <v>0</v>
      </c>
      <c r="W249" s="320"/>
      <c r="X249" s="100">
        <f>getConsUnitCost</f>
        <v>0</v>
      </c>
      <c r="Y249" s="73">
        <f>getConsUnitEffort</f>
        <v>0</v>
      </c>
      <c r="Z249" s="14">
        <f>getConsQuantity</f>
        <v>0</v>
      </c>
      <c r="AA249" s="320"/>
      <c r="AB249" s="72"/>
      <c r="AC249" s="112"/>
      <c r="AD249" s="14">
        <f>getOthQuantity</f>
        <v>0</v>
      </c>
      <c r="AE249" s="320"/>
      <c r="AF249" s="28" t="str">
        <f>IF(ISBLANK(CatTemplate[[#This Row],[Resource type]]),"",CatTemplate[[#This Row],[Resource type]])</f>
        <v>BioRef Operator</v>
      </c>
      <c r="AG249" s="242">
        <f>getStaffUnitCost</f>
        <v>402.98497611162429</v>
      </c>
      <c r="AH249" s="113">
        <f>getStaffUnitEffort</f>
        <v>0</v>
      </c>
      <c r="AI249" s="40">
        <f>getStaffQuantity</f>
        <v>0</v>
      </c>
      <c r="AJ249" s="41">
        <f>CatTemplate[[#This Row],[St. quantity]]*8/ParRatePM</f>
        <v>0</v>
      </c>
      <c r="AK249" s="320"/>
      <c r="AL249" s="53" t="str">
        <f>CatTemplate[[#This Row],[Item type]]</f>
        <v>Samples</v>
      </c>
      <c r="AM249" s="12">
        <f>SUM(CatTemplate[[#This Row],[Year1]:[Year20]])</f>
        <v>0</v>
      </c>
      <c r="AN249" s="52"/>
      <c r="AO249" s="52"/>
      <c r="AP249" s="52"/>
      <c r="AQ249" s="8"/>
      <c r="AR249" s="8"/>
      <c r="AS249" s="8"/>
      <c r="AT249" s="8"/>
      <c r="AU249" s="8"/>
      <c r="AV249" s="8"/>
      <c r="AW249" s="8"/>
      <c r="AX249" s="8"/>
      <c r="AY249" s="8"/>
      <c r="AZ249" s="8"/>
      <c r="BA249" s="8"/>
      <c r="BB249" s="8"/>
      <c r="BC249" s="8"/>
      <c r="BD249" s="8"/>
      <c r="BE249" s="8"/>
      <c r="BF249" s="8"/>
      <c r="BG249" s="36"/>
      <c r="BH249" s="320"/>
      <c r="BI249" s="37" t="str">
        <f>getCostCategory</f>
        <v>06 Operating costs</v>
      </c>
      <c r="BJ249" s="37" t="str">
        <f>getSection</f>
        <v>06 Sample processing</v>
      </c>
      <c r="BK249" s="32" t="str">
        <f>getObject</f>
        <v>Sample processing</v>
      </c>
      <c r="BL249" s="30">
        <f>IFERROR(getUnitCost * IF(CatTemplate[[#This Row],[Cost Category Comp.]]="01 Staff costs", 1,1),0)</f>
        <v>402.98497611162429</v>
      </c>
      <c r="BM249" s="29">
        <f>IF(AND(ISBLANK(CatTemplate[[#This Row],[Eq. unit cost]]),ISBLANK(CatTemplate[[#This Row],[Cons. unit cost]]),ISBLANK(CatTemplate[[#This Row],[Oth. unit cost]])), 0, IF(getUnitEffort =0,1,getUnitEffort) * CatTemplate[[#This Row],[Year1]])</f>
        <v>0</v>
      </c>
      <c r="BN249" s="29">
        <f>IF(AND(ISBLANK(CatTemplate[[#This Row],[Eq. unit cost]]),ISBLANK(CatTemplate[[#This Row],[Cons. unit cost]]),ISBLANK(CatTemplate[[#This Row],[Oth. unit cost]])), 0, IF(getUnitEffort =0,1,getUnitEffort) * CatTemplate[[#This Row],[Year2]])</f>
        <v>0</v>
      </c>
      <c r="BO249" s="29">
        <f>IF(AND(ISBLANK(CatTemplate[[#This Row],[Eq. unit cost]]),ISBLANK(CatTemplate[[#This Row],[Cons. unit cost]]),ISBLANK(CatTemplate[[#This Row],[Oth. unit cost]])), 0, IF(getUnitEffort =0,1,getUnitEffort) * CatTemplate[[#This Row],[Year3]])</f>
        <v>0</v>
      </c>
      <c r="BP249" s="29">
        <f>IF(AND(ISBLANK(CatTemplate[[#This Row],[Eq. unit cost]]),ISBLANK(CatTemplate[[#This Row],[Cons. unit cost]]),ISBLANK(CatTemplate[[#This Row],[Oth. unit cost]])), 0, IF(getUnitEffort =0,1,getUnitEffort) * CatTemplate[[#This Row],[Year4]])</f>
        <v>0</v>
      </c>
      <c r="BQ249" s="29">
        <f>IF(AND(ISBLANK(CatTemplate[[#This Row],[Eq. unit cost]]),ISBLANK(CatTemplate[[#This Row],[Cons. unit cost]]),ISBLANK(CatTemplate[[#This Row],[Oth. unit cost]])), 0, IF(getUnitEffort =0,1,getUnitEffort) * CatTemplate[[#This Row],[Year5]])</f>
        <v>0</v>
      </c>
      <c r="BR249" s="29">
        <f>IF(AND(ISBLANK(CatTemplate[[#This Row],[Eq. unit cost]]),ISBLANK(CatTemplate[[#This Row],[Cons. unit cost]]),ISBLANK(CatTemplate[[#This Row],[Oth. unit cost]])), 0, IF(getUnitEffort =0,1,getUnitEffort) * CatTemplate[[#This Row],[Year6]])</f>
        <v>0</v>
      </c>
      <c r="BS249" s="29">
        <f>IF(AND(ISBLANK(CatTemplate[[#This Row],[Eq. unit cost]]),ISBLANK(CatTemplate[[#This Row],[Cons. unit cost]]),ISBLANK(CatTemplate[[#This Row],[Oth. unit cost]])), 0, IF(getUnitEffort =0,1,getUnitEffort) * CatTemplate[[#This Row],[Year7]])</f>
        <v>0</v>
      </c>
      <c r="BT249" s="29">
        <f>IF(AND(ISBLANK(CatTemplate[[#This Row],[Eq. unit cost]]),ISBLANK(CatTemplate[[#This Row],[Cons. unit cost]]),ISBLANK(CatTemplate[[#This Row],[Oth. unit cost]])), 0, IF(getUnitEffort =0,1,getUnitEffort) * CatTemplate[[#This Row],[Year8]])</f>
        <v>0</v>
      </c>
      <c r="BU249" s="29">
        <f>IF(AND(ISBLANK(CatTemplate[[#This Row],[Eq. unit cost]]),ISBLANK(CatTemplate[[#This Row],[Cons. unit cost]]),ISBLANK(CatTemplate[[#This Row],[Oth. unit cost]])), 0, IF(getUnitEffort =0,1,getUnitEffort) * CatTemplate[[#This Row],[Year9]])</f>
        <v>0</v>
      </c>
      <c r="BV249" s="29">
        <f>IF(AND(ISBLANK(CatTemplate[[#This Row],[Eq. unit cost]]),ISBLANK(CatTemplate[[#This Row],[Cons. unit cost]]),ISBLANK(CatTemplate[[#This Row],[Oth. unit cost]])), 0, IF(getUnitEffort =0,1,getUnitEffort) * CatTemplate[[#This Row],[Year10]])</f>
        <v>0</v>
      </c>
      <c r="BW249" s="29">
        <f>IF(AND(ISBLANK(CatTemplate[[#This Row],[Eq. unit cost]]),ISBLANK(CatTemplate[[#This Row],[Cons. unit cost]]),ISBLANK(CatTemplate[[#This Row],[Oth. unit cost]])), 0, IF(getUnitEffort =0,1,getUnitEffort) * CatTemplate[[#This Row],[Year11]])</f>
        <v>0</v>
      </c>
      <c r="BX249" s="29">
        <f>IF(AND(ISBLANK(CatTemplate[[#This Row],[Eq. unit cost]]),ISBLANK(CatTemplate[[#This Row],[Cons. unit cost]]),ISBLANK(CatTemplate[[#This Row],[Oth. unit cost]])), 0, IF(getUnitEffort =0,1,getUnitEffort) * CatTemplate[[#This Row],[Year12]])</f>
        <v>0</v>
      </c>
      <c r="BY249" s="29">
        <f>IF(AND(ISBLANK(CatTemplate[[#This Row],[Eq. unit cost]]),ISBLANK(CatTemplate[[#This Row],[Cons. unit cost]]),ISBLANK(CatTemplate[[#This Row],[Oth. unit cost]])), 0, IF(getUnitEffort =0,1,getUnitEffort) * CatTemplate[[#This Row],[Year13]])</f>
        <v>0</v>
      </c>
      <c r="BZ249" s="29">
        <f>IF(AND(ISBLANK(CatTemplate[[#This Row],[Eq. unit cost]]),ISBLANK(CatTemplate[[#This Row],[Cons. unit cost]]),ISBLANK(CatTemplate[[#This Row],[Oth. unit cost]])), 0, IF(getUnitEffort =0,1,getUnitEffort) * CatTemplate[[#This Row],[Year14]])</f>
        <v>0</v>
      </c>
      <c r="CA249" s="29">
        <f>IF(AND(ISBLANK(CatTemplate[[#This Row],[Eq. unit cost]]),ISBLANK(CatTemplate[[#This Row],[Cons. unit cost]]),ISBLANK(CatTemplate[[#This Row],[Oth. unit cost]])), 0, IF(getUnitEffort =0,1,getUnitEffort) * CatTemplate[[#This Row],[Year15]])</f>
        <v>0</v>
      </c>
      <c r="CB249" s="29">
        <f>IF(AND(ISBLANK(CatTemplate[[#This Row],[Eq. unit cost]]),ISBLANK(CatTemplate[[#This Row],[Cons. unit cost]]),ISBLANK(CatTemplate[[#This Row],[Oth. unit cost]])), 0, IF(getUnitEffort =0,1,getUnitEffort) * CatTemplate[[#This Row],[Year16]])</f>
        <v>0</v>
      </c>
      <c r="CC249" s="29">
        <f>IF(AND(ISBLANK(CatTemplate[[#This Row],[Eq. unit cost]]),ISBLANK(CatTemplate[[#This Row],[Cons. unit cost]]),ISBLANK(CatTemplate[[#This Row],[Oth. unit cost]])), 0, IF(getUnitEffort =0,1,getUnitEffort) * CatTemplate[[#This Row],[Year17]])</f>
        <v>0</v>
      </c>
      <c r="CD249" s="29">
        <f>IF(AND(ISBLANK(CatTemplate[[#This Row],[Eq. unit cost]]),ISBLANK(CatTemplate[[#This Row],[Cons. unit cost]]),ISBLANK(CatTemplate[[#This Row],[Oth. unit cost]])), 0, IF(getUnitEffort =0,1,getUnitEffort) * CatTemplate[[#This Row],[Year18]])</f>
        <v>0</v>
      </c>
      <c r="CE249" s="29">
        <f>IF(AND(ISBLANK(CatTemplate[[#This Row],[Eq. unit cost]]),ISBLANK(CatTemplate[[#This Row],[Cons. unit cost]]),ISBLANK(CatTemplate[[#This Row],[Oth. unit cost]])), 0, IF(getUnitEffort =0,1,getUnitEffort) * CatTemplate[[#This Row],[Year19]])</f>
        <v>0</v>
      </c>
      <c r="CF249" s="29">
        <f>IF(AND(ISBLANK(CatTemplate[[#This Row],[Eq. unit cost]]),ISBLANK(CatTemplate[[#This Row],[Cons. unit cost]]),ISBLANK(CatTemplate[[#This Row],[Oth. unit cost]])), 0, IF(getUnitEffort =0,1,getUnitEffort) * CatTemplate[[#This Row],[Year20]])</f>
        <v>0</v>
      </c>
      <c r="CG249" s="45">
        <f>SUM(CatTemplate[[#This Row],[Q1]:[Q20]])</f>
        <v>0</v>
      </c>
      <c r="CH249" s="29">
        <f>IF(ISBLANK(CatTemplate[[#This Row],[St. unit effort]]),0,(CatTemplate[[#This Row],[St. unit effort]] * CatTemplate[[#This Row],[Year1]]))</f>
        <v>0</v>
      </c>
      <c r="CI249" s="29">
        <f>IF(ISBLANK(CatTemplate[[#This Row],[St. unit effort]]),0,(CatTemplate[[#This Row],[St. unit effort]] * CatTemplate[[#This Row],[Year2]]))</f>
        <v>0</v>
      </c>
      <c r="CJ249" s="29">
        <f>IF(ISBLANK(CatTemplate[[#This Row],[St. unit effort]]),0,(CatTemplate[[#This Row],[St. unit effort]] * CatTemplate[[#This Row],[Year3]]))</f>
        <v>0</v>
      </c>
      <c r="CK249" s="29">
        <f>IF(ISBLANK(CatTemplate[[#This Row],[St. unit effort]]),0,(CatTemplate[[#This Row],[St. unit effort]] * CatTemplate[[#This Row],[Year4]]))</f>
        <v>0</v>
      </c>
      <c r="CL249" s="29">
        <f>IF(ISBLANK(CatTemplate[[#This Row],[St. unit effort]]),0,(CatTemplate[[#This Row],[St. unit effort]] * CatTemplate[[#This Row],[Year5]]))</f>
        <v>0</v>
      </c>
      <c r="CM249" s="29">
        <f>IF(ISBLANK(CatTemplate[[#This Row],[St. unit effort]]),0,(CatTemplate[[#This Row],[St. unit effort]] * CatTemplate[[#This Row],[Year6]]))</f>
        <v>0</v>
      </c>
      <c r="CN249" s="29">
        <f>IF(ISBLANK(CatTemplate[[#This Row],[St. unit effort]]),0,(CatTemplate[[#This Row],[St. unit effort]] * CatTemplate[[#This Row],[Year7]]))</f>
        <v>0</v>
      </c>
      <c r="CO249" s="29">
        <f>IF(ISBLANK(CatTemplate[[#This Row],[St. unit effort]]),0,(CatTemplate[[#This Row],[St. unit effort]] * CatTemplate[[#This Row],[Year8]]))</f>
        <v>0</v>
      </c>
      <c r="CP249" s="29">
        <f>IF(ISBLANK(CatTemplate[[#This Row],[St. unit effort]]),0,(CatTemplate[[#This Row],[St. unit effort]] * CatTemplate[[#This Row],[Year9]]))</f>
        <v>0</v>
      </c>
      <c r="CQ249" s="29">
        <f>IF(ISBLANK(CatTemplate[[#This Row],[St. unit effort]]),0,(CatTemplate[[#This Row],[St. unit effort]] * CatTemplate[[#This Row],[Year10]]))</f>
        <v>0</v>
      </c>
      <c r="CR249" s="29">
        <f>IF(ISBLANK(CatTemplate[[#This Row],[St. unit effort]]),0,(CatTemplate[[#This Row],[St. unit effort]] * CatTemplate[[#This Row],[Year11]]))</f>
        <v>0</v>
      </c>
      <c r="CS249" s="29">
        <f>IF(ISBLANK(CatTemplate[[#This Row],[St. unit effort]]),0,(CatTemplate[[#This Row],[St. unit effort]] * CatTemplate[[#This Row],[Year12]]))</f>
        <v>0</v>
      </c>
      <c r="CT249" s="29">
        <f>IF(ISBLANK(CatTemplate[[#This Row],[St. unit effort]]),0,(CatTemplate[[#This Row],[St. unit effort]] * CatTemplate[[#This Row],[Year13]]))</f>
        <v>0</v>
      </c>
      <c r="CU249" s="29">
        <f>IF(ISBLANK(CatTemplate[[#This Row],[St. unit effort]]),0,(CatTemplate[[#This Row],[St. unit effort]] * CatTemplate[[#This Row],[Year14]]))</f>
        <v>0</v>
      </c>
      <c r="CV249" s="29">
        <f>IF(ISBLANK(CatTemplate[[#This Row],[St. unit effort]]),0,(CatTemplate[[#This Row],[St. unit effort]] * CatTemplate[[#This Row],[Year15]]))</f>
        <v>0</v>
      </c>
      <c r="CW249" s="29">
        <f>IF(ISBLANK(CatTemplate[[#This Row],[St. unit effort]]),0,(CatTemplate[[#This Row],[St. unit effort]] * CatTemplate[[#This Row],[Year16]]))</f>
        <v>0</v>
      </c>
      <c r="CX249" s="29">
        <f>IF(ISBLANK(CatTemplate[[#This Row],[St. unit effort]]),0,(CatTemplate[[#This Row],[St. unit effort]] * CatTemplate[[#This Row],[Year17]]))</f>
        <v>0</v>
      </c>
      <c r="CY249" s="29">
        <f>IF(ISBLANK(CatTemplate[[#This Row],[St. unit effort]]),0,(CatTemplate[[#This Row],[St. unit effort]] * CatTemplate[[#This Row],[Year18]]))</f>
        <v>0</v>
      </c>
      <c r="CZ249" s="29">
        <f>IF(ISBLANK(CatTemplate[[#This Row],[St. unit effort]]),0,(CatTemplate[[#This Row],[St. unit effort]] * CatTemplate[[#This Row],[Year19]]))</f>
        <v>0</v>
      </c>
      <c r="DA249" s="29">
        <f>IF(ISBLANK(CatTemplate[[#This Row],[St. unit effort]]),0,(CatTemplate[[#This Row],[St. unit effort]] * CatTemplate[[#This Row],[Year20]]))</f>
        <v>0</v>
      </c>
      <c r="DB249" s="57">
        <f>IF(ISBLANK(CatTemplate[[#This Row],[St. unit effort]]),0,(CatTemplate[[#This Row],[St. unit effort]] * CatTemplate[[#This Row],[Year1]])*8/ParRatePM)</f>
        <v>0</v>
      </c>
      <c r="DC249" s="57">
        <f>IF(ISBLANK(CatTemplate[[#This Row],[St. unit effort]]),0,(CatTemplate[[#This Row],[St. unit effort]] * CatTemplate[[#This Row],[Year2]])*8/ParRatePM)</f>
        <v>0</v>
      </c>
      <c r="DD249" s="57">
        <f>IF(ISBLANK(CatTemplate[[#This Row],[St. unit effort]]),0,(CatTemplate[[#This Row],[St. unit effort]] * CatTemplate[[#This Row],[Year3]])*8/ParRatePM)</f>
        <v>0</v>
      </c>
      <c r="DE249" s="57">
        <f>IF(ISBLANK(CatTemplate[[#This Row],[St. unit effort]]),0,(CatTemplate[[#This Row],[St. unit effort]] * CatTemplate[[#This Row],[Year4]])*8/ParRatePM)</f>
        <v>0</v>
      </c>
      <c r="DF249" s="57">
        <f>IF(ISBLANK(CatTemplate[[#This Row],[St. unit effort]]),0,(CatTemplate[[#This Row],[St. unit effort]] * CatTemplate[[#This Row],[Year5]])*8/ParRatePM)</f>
        <v>0</v>
      </c>
      <c r="DG249" s="57">
        <f>IF(ISBLANK(CatTemplate[[#This Row],[St. unit effort]]),0,(CatTemplate[[#This Row],[St. unit effort]] * CatTemplate[[#This Row],[Year6]])*8/ParRatePM)</f>
        <v>0</v>
      </c>
      <c r="DH249" s="57">
        <f>IF(ISBLANK(CatTemplate[[#This Row],[St. unit effort]]),0,(CatTemplate[[#This Row],[St. unit effort]] * CatTemplate[[#This Row],[Year7]])*8/ParRatePM)</f>
        <v>0</v>
      </c>
      <c r="DI249" s="57">
        <f>IF(ISBLANK(CatTemplate[[#This Row],[St. unit effort]]),0,(CatTemplate[[#This Row],[St. unit effort]] * CatTemplate[[#This Row],[Year8]])*8/ParRatePM)</f>
        <v>0</v>
      </c>
      <c r="DJ249" s="57">
        <f>IF(ISBLANK(CatTemplate[[#This Row],[St. unit effort]]),0,(CatTemplate[[#This Row],[St. unit effort]] * CatTemplate[[#This Row],[Year9]])*8/ParRatePM)</f>
        <v>0</v>
      </c>
      <c r="DK249" s="57">
        <f>IF(ISBLANK(CatTemplate[[#This Row],[St. unit effort]]),0,(CatTemplate[[#This Row],[St. unit effort]] * CatTemplate[[#This Row],[Year10]])*8/ParRatePM)</f>
        <v>0</v>
      </c>
      <c r="DL249" s="57">
        <f>IF(ISBLANK(CatTemplate[[#This Row],[St. unit effort]]),0,(CatTemplate[[#This Row],[St. unit effort]] * CatTemplate[[#This Row],[Year11]])*8/ParRatePM)</f>
        <v>0</v>
      </c>
      <c r="DM249" s="57">
        <f>IF(ISBLANK(CatTemplate[[#This Row],[St. unit effort]]),0,(CatTemplate[[#This Row],[St. unit effort]] * CatTemplate[[#This Row],[Year12]])*8/ParRatePM)</f>
        <v>0</v>
      </c>
      <c r="DN249" s="57">
        <f>IF(ISBLANK(CatTemplate[[#This Row],[St. unit effort]]),0,(CatTemplate[[#This Row],[St. unit effort]] * CatTemplate[[#This Row],[Year13]])*8/ParRatePM)</f>
        <v>0</v>
      </c>
      <c r="DO249" s="57">
        <f>IF(ISBLANK(CatTemplate[[#This Row],[St. unit effort]]),0,(CatTemplate[[#This Row],[St. unit effort]] * CatTemplate[[#This Row],[Year14]])*8/ParRatePM)</f>
        <v>0</v>
      </c>
      <c r="DP249" s="57">
        <f>IF(ISBLANK(CatTemplate[[#This Row],[St. unit effort]]),0,(CatTemplate[[#This Row],[St. unit effort]] * CatTemplate[[#This Row],[Year15]])*8/ParRatePM)</f>
        <v>0</v>
      </c>
      <c r="DQ249" s="57">
        <f>IF(ISBLANK(CatTemplate[[#This Row],[St. unit effort]]),0,(CatTemplate[[#This Row],[St. unit effort]] * CatTemplate[[#This Row],[Year16]])*8/ParRatePM)</f>
        <v>0</v>
      </c>
      <c r="DR249" s="57">
        <f>IF(ISBLANK(CatTemplate[[#This Row],[St. unit effort]]),0,(CatTemplate[[#This Row],[St. unit effort]] * CatTemplate[[#This Row],[Year17]])*8/ParRatePM)</f>
        <v>0</v>
      </c>
      <c r="DS249" s="57">
        <f>IF(ISBLANK(CatTemplate[[#This Row],[St. unit effort]]),0,(CatTemplate[[#This Row],[St. unit effort]] * CatTemplate[[#This Row],[Year18]])*8/ParRatePM)</f>
        <v>0</v>
      </c>
      <c r="DT249" s="57">
        <f>IF(ISBLANK(CatTemplate[[#This Row],[St. unit effort]]),0,(CatTemplate[[#This Row],[St. unit effort]] * CatTemplate[[#This Row],[Year19]])*8/ParRatePM)</f>
        <v>0</v>
      </c>
      <c r="DU249" s="57">
        <f>IF(ISBLANK(CatTemplate[[#This Row],[St. unit effort]]),0,(CatTemplate[[#This Row],[St. unit effort]] * CatTemplate[[#This Row],[Year20]])*8/ParRatePM)</f>
        <v>0</v>
      </c>
      <c r="DV249" s="54">
        <f>SUM(CatTemplate[[#This Row],[PM1]:[PM20]])</f>
        <v>0</v>
      </c>
      <c r="DW249" s="56">
        <f t="shared" si="87"/>
        <v>0</v>
      </c>
      <c r="DX249" s="56">
        <f t="shared" si="87"/>
        <v>0</v>
      </c>
      <c r="DY249" s="56">
        <f t="shared" si="87"/>
        <v>0</v>
      </c>
      <c r="DZ249" s="56">
        <f t="shared" si="87"/>
        <v>0</v>
      </c>
      <c r="EA249" s="56">
        <f t="shared" si="87"/>
        <v>0</v>
      </c>
      <c r="EB249" s="56">
        <f t="shared" si="87"/>
        <v>0</v>
      </c>
      <c r="EC249" s="56">
        <f t="shared" si="87"/>
        <v>0</v>
      </c>
      <c r="ED249" s="56">
        <f t="shared" si="87"/>
        <v>0</v>
      </c>
      <c r="EE249" s="56">
        <f t="shared" si="87"/>
        <v>0</v>
      </c>
      <c r="EF249" s="56">
        <f t="shared" si="87"/>
        <v>0</v>
      </c>
      <c r="EG249" s="56">
        <f t="shared" si="87"/>
        <v>0</v>
      </c>
      <c r="EH249" s="56">
        <f t="shared" si="87"/>
        <v>0</v>
      </c>
      <c r="EI249" s="56">
        <f t="shared" si="87"/>
        <v>0</v>
      </c>
      <c r="EJ249" s="56">
        <f t="shared" si="87"/>
        <v>0</v>
      </c>
      <c r="EK249" s="56">
        <f t="shared" si="87"/>
        <v>0</v>
      </c>
      <c r="EL249" s="56">
        <f t="shared" si="87"/>
        <v>0</v>
      </c>
      <c r="EM249" s="56">
        <f t="shared" si="85"/>
        <v>0</v>
      </c>
      <c r="EN249" s="56">
        <f t="shared" si="85"/>
        <v>0</v>
      </c>
      <c r="EO249" s="56">
        <f t="shared" si="85"/>
        <v>0</v>
      </c>
      <c r="EP249" s="56">
        <f t="shared" si="85"/>
        <v>0</v>
      </c>
      <c r="EQ249" s="30">
        <f>CatTemplate[[#This Row],[Eq. unit cost]] * CatTemplate[[#This Row],[Eq. quantity]]</f>
        <v>0</v>
      </c>
      <c r="ER249" s="30">
        <f>CatTemplate[[#This Row],[Cons. unit cost]] *CatTemplate[[#This Row],[Cons. quantity]]</f>
        <v>0</v>
      </c>
      <c r="ES249" s="30">
        <f>CatTemplate[[#This Row],[Oth. unit cost]] *CatTemplate[[#This Row],[Oth. quantity]]</f>
        <v>0</v>
      </c>
      <c r="ET249" s="55">
        <f>SUM(CatTemplate[[#This Row],[CO1]:[CO20]])</f>
        <v>0</v>
      </c>
      <c r="EU249" s="56">
        <f t="shared" si="88"/>
        <v>0</v>
      </c>
      <c r="EV249" s="56">
        <f t="shared" si="88"/>
        <v>0</v>
      </c>
      <c r="EW249" s="56">
        <f t="shared" si="88"/>
        <v>0</v>
      </c>
      <c r="EX249" s="56">
        <f t="shared" si="88"/>
        <v>0</v>
      </c>
      <c r="EY249" s="56">
        <f t="shared" si="88"/>
        <v>0</v>
      </c>
      <c r="EZ249" s="56">
        <f t="shared" si="88"/>
        <v>0</v>
      </c>
      <c r="FA249" s="56">
        <f t="shared" si="88"/>
        <v>0</v>
      </c>
      <c r="FB249" s="56">
        <f t="shared" si="88"/>
        <v>0</v>
      </c>
      <c r="FC249" s="56">
        <f t="shared" si="88"/>
        <v>0</v>
      </c>
      <c r="FD249" s="56">
        <f t="shared" si="88"/>
        <v>0</v>
      </c>
      <c r="FE249" s="56">
        <f t="shared" si="88"/>
        <v>0</v>
      </c>
      <c r="FF249" s="56">
        <f t="shared" si="88"/>
        <v>0</v>
      </c>
      <c r="FG249" s="56">
        <f t="shared" si="88"/>
        <v>0</v>
      </c>
      <c r="FH249" s="56">
        <f t="shared" si="88"/>
        <v>0</v>
      </c>
      <c r="FI249" s="56">
        <f t="shared" si="88"/>
        <v>0</v>
      </c>
      <c r="FJ249" s="56">
        <f t="shared" si="88"/>
        <v>0</v>
      </c>
      <c r="FK249" s="56">
        <f t="shared" si="86"/>
        <v>0</v>
      </c>
      <c r="FL249" s="56">
        <f t="shared" si="86"/>
        <v>0</v>
      </c>
      <c r="FM249" s="56">
        <f t="shared" si="86"/>
        <v>0</v>
      </c>
      <c r="FN249" s="56">
        <f t="shared" si="86"/>
        <v>0</v>
      </c>
      <c r="FO249" s="58">
        <f>SUM(CatTemplate[[#This Row],[CS1]:[CS20]])</f>
        <v>0</v>
      </c>
      <c r="FP249" s="59">
        <f>CatTemplate[[#This Row],[Total Oth. cost]]+CatTemplate[[#This Row],[Total St. Cost]]</f>
        <v>0</v>
      </c>
      <c r="FQ249" s="33" t="e">
        <f t="shared" si="71"/>
        <v>#VALUE!</v>
      </c>
      <c r="FR249" s="33" t="e">
        <f t="shared" si="72"/>
        <v>#VALUE!</v>
      </c>
      <c r="FS249" s="30" t="e">
        <f>(CatTemplate[[#This Row],[CO1]] + CatTemplate[[#This Row],[CS1]]) * (1 + getRateOHFinal) * getRateMarkupFinal</f>
        <v>#VALUE!</v>
      </c>
      <c r="FT249" s="30" t="e">
        <f>(CatTemplate[[#This Row],[CO2]] + CatTemplate[[#This Row],[CS2]]) * (1 + getRateOHFinal) * getRateMarkupFinal</f>
        <v>#VALUE!</v>
      </c>
      <c r="FU249" s="30" t="e">
        <f>(CatTemplate[[#This Row],[CO3]] + CatTemplate[[#This Row],[CS3]]) * (1 + getRateOHFinal) * getRateMarkupFinal</f>
        <v>#VALUE!</v>
      </c>
      <c r="FV249" s="30" t="e">
        <f>(CatTemplate[[#This Row],[CO4]] + CatTemplate[[#This Row],[CS4]]) * (1 + getRateOHFinal) * getRateMarkupFinal</f>
        <v>#VALUE!</v>
      </c>
      <c r="FW249" s="30" t="e">
        <f>(CatTemplate[[#This Row],[CO5]] + CatTemplate[[#This Row],[CS5]]) * (1 + getRateOHFinal) * getRateMarkupFinal</f>
        <v>#VALUE!</v>
      </c>
      <c r="FX249" s="30" t="e">
        <f>(CatTemplate[[#This Row],[CO6]] + CatTemplate[[#This Row],[CS6]]) * (1 + getRateOHFinal) * getRateMarkupFinal</f>
        <v>#VALUE!</v>
      </c>
      <c r="FY249" s="30" t="e">
        <f>(CatTemplate[[#This Row],[CO7]] + CatTemplate[[#This Row],[CS7]]) * (1 + getRateOHFinal) * getRateMarkupFinal</f>
        <v>#VALUE!</v>
      </c>
      <c r="FZ249" s="30" t="e">
        <f>(CatTemplate[[#This Row],[CO8]] + CatTemplate[[#This Row],[CS8]]) * (1 + getRateOHFinal) * getRateMarkupFinal</f>
        <v>#VALUE!</v>
      </c>
      <c r="GA249" s="30" t="e">
        <f>(CatTemplate[[#This Row],[CO9]] + CatTemplate[[#This Row],[CS9]]) * (1 + getRateOHFinal) * getRateMarkupFinal</f>
        <v>#VALUE!</v>
      </c>
      <c r="GB249" s="30" t="e">
        <f>(CatTemplate[[#This Row],[CO10]] + CatTemplate[[#This Row],[CS10]]) * (1 + getRateOHFinal) * getRateMarkupFinal</f>
        <v>#VALUE!</v>
      </c>
      <c r="GC249" s="30" t="e">
        <f>(CatTemplate[[#This Row],[CO11]] + CatTemplate[[#This Row],[CS11]]) * (1 + getRateOHFinal) * getRateMarkupFinal</f>
        <v>#VALUE!</v>
      </c>
      <c r="GD249" s="30" t="e">
        <f>(CatTemplate[[#This Row],[CO12]] + CatTemplate[[#This Row],[CS12]]) * (1 + getRateOHFinal) * getRateMarkupFinal</f>
        <v>#VALUE!</v>
      </c>
      <c r="GE249" s="30" t="e">
        <f>(CatTemplate[[#This Row],[CO13]] + CatTemplate[[#This Row],[CS13]]) * (1 + getRateOHFinal) * getRateMarkupFinal</f>
        <v>#VALUE!</v>
      </c>
      <c r="GF249" s="30" t="e">
        <f>(CatTemplate[[#This Row],[CO14]] + CatTemplate[[#This Row],[CS14]]) * (1 + getRateOHFinal) * getRateMarkupFinal</f>
        <v>#VALUE!</v>
      </c>
      <c r="GG249" s="30" t="e">
        <f>(CatTemplate[[#This Row],[CO15]] + CatTemplate[[#This Row],[CS15]]) * (1 + getRateOHFinal) * getRateMarkupFinal</f>
        <v>#VALUE!</v>
      </c>
      <c r="GH249" s="30" t="e">
        <f>(CatTemplate[[#This Row],[CO16]] + CatTemplate[[#This Row],[CS16]]) * (1 + getRateOHFinal) * getRateMarkupFinal</f>
        <v>#VALUE!</v>
      </c>
      <c r="GI249" s="30" t="e">
        <f>(CatTemplate[[#This Row],[CO17]] + CatTemplate[[#This Row],[CS17]]) * (1 + getRateOHFinal) * getRateMarkupFinal</f>
        <v>#VALUE!</v>
      </c>
      <c r="GJ249" s="30" t="e">
        <f>(CatTemplate[[#This Row],[CO18]] + CatTemplate[[#This Row],[CS18]]) * (1 + getRateOHFinal) * getRateMarkupFinal</f>
        <v>#VALUE!</v>
      </c>
      <c r="GK249" s="30" t="e">
        <f>(CatTemplate[[#This Row],[CO19]] + CatTemplate[[#This Row],[CS19]]) * (1 + getRateOHFinal) * getRateMarkupFinal</f>
        <v>#VALUE!</v>
      </c>
      <c r="GL249" s="30" t="e">
        <f>(CatTemplate[[#This Row],[CO20]] + CatTemplate[[#This Row],[CS20]]) * (1 + getRateOHFinal) * getRateMarkupFinal</f>
        <v>#VALUE!</v>
      </c>
      <c r="GM249" s="30" t="e">
        <f t="shared" si="73"/>
        <v>#VALUE!</v>
      </c>
      <c r="GN249" s="30" t="e">
        <f t="shared" si="74"/>
        <v>#VALUE!</v>
      </c>
      <c r="GO249" s="30" t="e">
        <f t="shared" si="75"/>
        <v>#VALUE!</v>
      </c>
      <c r="GP249" s="30" t="e">
        <f t="shared" si="76"/>
        <v>#VALUE!</v>
      </c>
      <c r="GQ249" s="30" t="e">
        <f>(CatTemplate[[#This Row],[CO1]]+CatTemplate[[#This Row],[CS1]]) * (1+ getRateOHFinal) * (1 + getRateMarkupFinal)</f>
        <v>#VALUE!</v>
      </c>
      <c r="GR249" s="30" t="e">
        <f>(CatTemplate[[#This Row],[CO2]]+CatTemplate[[#This Row],[CS2]]) * (1+ getRateOHFinal) * (1 + getRateMarkupFinal)</f>
        <v>#VALUE!</v>
      </c>
      <c r="GS249" s="30" t="e">
        <f>(CatTemplate[[#This Row],[CO3]]+CatTemplate[[#This Row],[CS3]]) * (1+ getRateOHFinal) * (1 + getRateMarkupFinal)</f>
        <v>#VALUE!</v>
      </c>
      <c r="GT249" s="30" t="e">
        <f>(CatTemplate[[#This Row],[CO4]]+CatTemplate[[#This Row],[CS4]]) * (1+ getRateOHFinal) * (1 + getRateMarkupFinal)</f>
        <v>#VALUE!</v>
      </c>
      <c r="GU249" s="30" t="e">
        <f>(CatTemplate[[#This Row],[CO5]]+CatTemplate[[#This Row],[CS5]]) * (1+ getRateOHFinal) * (1 + getRateMarkupFinal)</f>
        <v>#VALUE!</v>
      </c>
      <c r="GV249" s="30" t="e">
        <f>(CatTemplate[[#This Row],[CO6]]+CatTemplate[[#This Row],[CS6]]) * (1+ getRateOHFinal) * (1 + getRateMarkupFinal)</f>
        <v>#VALUE!</v>
      </c>
      <c r="GW249" s="30" t="e">
        <f>(CatTemplate[[#This Row],[CO7]]+CatTemplate[[#This Row],[CS7]]) * (1+ getRateOHFinal) * (1 + getRateMarkupFinal)</f>
        <v>#VALUE!</v>
      </c>
      <c r="GX249" s="30" t="e">
        <f>(CatTemplate[[#This Row],[CO8]]+CatTemplate[[#This Row],[CS8]]) * (1+ getRateOHFinal) * (1 + getRateMarkupFinal)</f>
        <v>#VALUE!</v>
      </c>
      <c r="GY249" s="30" t="e">
        <f>(CatTemplate[[#This Row],[CO9]]+CatTemplate[[#This Row],[CS9]]) * (1+ getRateOHFinal) * (1 + getRateMarkupFinal)</f>
        <v>#VALUE!</v>
      </c>
      <c r="GZ249" s="30" t="e">
        <f>(CatTemplate[[#This Row],[CO10]]+CatTemplate[[#This Row],[CS10]]) * (1+ getRateOHFinal) * (1 + getRateMarkupFinal)</f>
        <v>#VALUE!</v>
      </c>
      <c r="HA249" s="30" t="e">
        <f>(CatTemplate[[#This Row],[CO11]]+CatTemplate[[#This Row],[CS11]]) * (1+ getRateOHFinal) * (1 + getRateMarkupFinal)</f>
        <v>#VALUE!</v>
      </c>
      <c r="HB249" s="30" t="e">
        <f>(CatTemplate[[#This Row],[CO12]]+CatTemplate[[#This Row],[CS12]]) * (1+ getRateOHFinal) * (1 + getRateMarkupFinal)</f>
        <v>#VALUE!</v>
      </c>
      <c r="HC249" s="30" t="e">
        <f>(CatTemplate[[#This Row],[CO13]]+CatTemplate[[#This Row],[CS13]]) * (1+ getRateOHFinal) * (1 + getRateMarkupFinal)</f>
        <v>#VALUE!</v>
      </c>
      <c r="HD249" s="30" t="e">
        <f>(CatTemplate[[#This Row],[CO14]]+CatTemplate[[#This Row],[CS14]]) * (1+ getRateOHFinal) * (1 + getRateMarkupFinal)</f>
        <v>#VALUE!</v>
      </c>
      <c r="HE249" s="30" t="e">
        <f>(CatTemplate[[#This Row],[CO15]]+CatTemplate[[#This Row],[CS15]]) * (1+ getRateOHFinal) * (1 + getRateMarkupFinal)</f>
        <v>#VALUE!</v>
      </c>
      <c r="HF249" s="30" t="e">
        <f>(CatTemplate[[#This Row],[CO16]]+CatTemplate[[#This Row],[CS16]]) * (1+ getRateOHFinal) * (1 + getRateMarkupFinal)</f>
        <v>#VALUE!</v>
      </c>
      <c r="HG249" s="30" t="e">
        <f>(CatTemplate[[#This Row],[CO17]]+CatTemplate[[#This Row],[CS17]]) * (1+ getRateOHFinal) * (1 + getRateMarkupFinal)</f>
        <v>#VALUE!</v>
      </c>
      <c r="HH249" s="30" t="e">
        <f>(CatTemplate[[#This Row],[CO18]]+CatTemplate[[#This Row],[CS18]]) * (1+ getRateOHFinal) * (1 + getRateMarkupFinal)</f>
        <v>#VALUE!</v>
      </c>
      <c r="HI249" s="30" t="e">
        <f>(CatTemplate[[#This Row],[CO19]]+CatTemplate[[#This Row],[CS19]]) * (1+ getRateOHFinal) * (1 + getRateMarkupFinal)</f>
        <v>#VALUE!</v>
      </c>
      <c r="HJ249" s="30" t="e">
        <f>(CatTemplate[[#This Row],[CO20]]+CatTemplate[[#This Row],[CS20]]) * (1+ getRateOHFinal) * (1 + getRateMarkupFinal)</f>
        <v>#VALUE!</v>
      </c>
      <c r="HK249" s="39" t="e">
        <f>CatTemplate[[#This Row],[Total cost]]+CatTemplate[[#This Row],[OH Amount]]+CatTemplate[[#This Row],[Markup]]</f>
        <v>#VALUE!</v>
      </c>
      <c r="HL249" s="63">
        <f>IF(CatTemplate[[#This Row],[Units]]="Days",CatTemplate[[#This Row],[Project quantity]]*CatTemplate[[#This Row],[St. unit effort]],CatTemplate[[#This Row],[Project quantity]])</f>
        <v>0</v>
      </c>
      <c r="HM249" s="287">
        <f>IFERROR(CatTemplate[[#This Row],[Total Price]]/(CatTemplate[[#This Row],[Final Quantity]]),0)</f>
        <v>0</v>
      </c>
      <c r="HN249" s="261"/>
    </row>
    <row r="250" spans="2:222" ht="25.5" x14ac:dyDescent="0.2">
      <c r="B250" s="9" t="s">
        <v>84</v>
      </c>
      <c r="C250" s="23">
        <v>6</v>
      </c>
      <c r="D250" s="10" t="s">
        <v>179</v>
      </c>
      <c r="E250" s="25">
        <v>1</v>
      </c>
      <c r="F250" s="19" t="s">
        <v>103</v>
      </c>
      <c r="G250" s="27">
        <v>39</v>
      </c>
      <c r="H250" s="19" t="s">
        <v>526</v>
      </c>
      <c r="I250" s="19" t="s">
        <v>527</v>
      </c>
      <c r="J250" s="16" t="s">
        <v>254</v>
      </c>
      <c r="K250" s="16"/>
      <c r="L250" s="16" t="s">
        <v>489</v>
      </c>
      <c r="M250" s="16" t="s">
        <v>207</v>
      </c>
      <c r="N250" s="16" t="s">
        <v>858</v>
      </c>
      <c r="O250" s="320"/>
      <c r="P250" s="71"/>
      <c r="Q250" s="108"/>
      <c r="R250" s="73"/>
      <c r="S250" s="97"/>
      <c r="T250" s="100">
        <f>getEqUnitCost</f>
        <v>0.34442307692307689</v>
      </c>
      <c r="U250" s="73">
        <f>getEqUnitEffort</f>
        <v>1</v>
      </c>
      <c r="V250" s="101">
        <f>getEqQuantity</f>
        <v>1</v>
      </c>
      <c r="W250" s="320"/>
      <c r="X250" s="100">
        <f>getConsUnitCost</f>
        <v>82.772990333333325</v>
      </c>
      <c r="Y250" s="73">
        <f>getConsUnitEffort</f>
        <v>1</v>
      </c>
      <c r="Z250" s="14">
        <f>getConsQuantity</f>
        <v>1</v>
      </c>
      <c r="AA250" s="320"/>
      <c r="AB250" s="72"/>
      <c r="AC250" s="112"/>
      <c r="AD250" s="14">
        <f>getOthQuantity</f>
        <v>0</v>
      </c>
      <c r="AE250" s="320"/>
      <c r="AF250" s="28" t="str">
        <f>IF(ISBLANK(CatTemplate[[#This Row],[Resource type]]),"",CatTemplate[[#This Row],[Resource type]])</f>
        <v>BioRef Operator</v>
      </c>
      <c r="AG250" s="242">
        <f>getStaffUnitCost</f>
        <v>402.98497611162429</v>
      </c>
      <c r="AH250" s="113">
        <f>getStaffUnitEffort</f>
        <v>9.166666666666666E-2</v>
      </c>
      <c r="AI250" s="40">
        <f>getStaffQuantity</f>
        <v>0</v>
      </c>
      <c r="AJ250" s="41">
        <f>CatTemplate[[#This Row],[St. quantity]]*8/ParRatePM</f>
        <v>0</v>
      </c>
      <c r="AK250" s="320"/>
      <c r="AL250" s="53" t="str">
        <f>CatTemplate[[#This Row],[Item type]]</f>
        <v>Samples</v>
      </c>
      <c r="AM250" s="12">
        <f>SUM(CatTemplate[[#This Row],[Year1]:[Year20]])</f>
        <v>0</v>
      </c>
      <c r="AN250" s="52"/>
      <c r="AO250" s="52"/>
      <c r="AP250" s="52"/>
      <c r="AQ250" s="8"/>
      <c r="AR250" s="8"/>
      <c r="AS250" s="8"/>
      <c r="AT250" s="8"/>
      <c r="AU250" s="8"/>
      <c r="AV250" s="8"/>
      <c r="AW250" s="8"/>
      <c r="AX250" s="8"/>
      <c r="AY250" s="8"/>
      <c r="AZ250" s="8"/>
      <c r="BA250" s="8"/>
      <c r="BB250" s="8"/>
      <c r="BC250" s="8"/>
      <c r="BD250" s="8"/>
      <c r="BE250" s="8"/>
      <c r="BF250" s="8"/>
      <c r="BG250" s="36"/>
      <c r="BH250" s="320"/>
      <c r="BI250" s="37" t="str">
        <f>getCostCategory</f>
        <v>06 Operating costs</v>
      </c>
      <c r="BJ250" s="37" t="str">
        <f>getSection</f>
        <v>06 Sample processing</v>
      </c>
      <c r="BK250" s="32" t="str">
        <f>getObject</f>
        <v>Sample processing</v>
      </c>
      <c r="BL250" s="30">
        <f>IFERROR(getUnitCost * IF(CatTemplate[[#This Row],[Cost Category Comp.]]="01 Staff costs", 1,1),0)</f>
        <v>486.1023895218807</v>
      </c>
      <c r="BM250" s="29">
        <f>IF(AND(ISBLANK(CatTemplate[[#This Row],[Eq. unit cost]]),ISBLANK(CatTemplate[[#This Row],[Cons. unit cost]]),ISBLANK(CatTemplate[[#This Row],[Oth. unit cost]])), 0, IF(getUnitEffort =0,1,getUnitEffort) * CatTemplate[[#This Row],[Year1]])</f>
        <v>0</v>
      </c>
      <c r="BN250" s="29">
        <f>IF(AND(ISBLANK(CatTemplate[[#This Row],[Eq. unit cost]]),ISBLANK(CatTemplate[[#This Row],[Cons. unit cost]]),ISBLANK(CatTemplate[[#This Row],[Oth. unit cost]])), 0, IF(getUnitEffort =0,1,getUnitEffort) * CatTemplate[[#This Row],[Year2]])</f>
        <v>0</v>
      </c>
      <c r="BO250" s="29">
        <f>IF(AND(ISBLANK(CatTemplate[[#This Row],[Eq. unit cost]]),ISBLANK(CatTemplate[[#This Row],[Cons. unit cost]]),ISBLANK(CatTemplate[[#This Row],[Oth. unit cost]])), 0, IF(getUnitEffort =0,1,getUnitEffort) * CatTemplate[[#This Row],[Year3]])</f>
        <v>0</v>
      </c>
      <c r="BP250" s="29">
        <f>IF(AND(ISBLANK(CatTemplate[[#This Row],[Eq. unit cost]]),ISBLANK(CatTemplate[[#This Row],[Cons. unit cost]]),ISBLANK(CatTemplate[[#This Row],[Oth. unit cost]])), 0, IF(getUnitEffort =0,1,getUnitEffort) * CatTemplate[[#This Row],[Year4]])</f>
        <v>0</v>
      </c>
      <c r="BQ250" s="29">
        <f>IF(AND(ISBLANK(CatTemplate[[#This Row],[Eq. unit cost]]),ISBLANK(CatTemplate[[#This Row],[Cons. unit cost]]),ISBLANK(CatTemplate[[#This Row],[Oth. unit cost]])), 0, IF(getUnitEffort =0,1,getUnitEffort) * CatTemplate[[#This Row],[Year5]])</f>
        <v>0</v>
      </c>
      <c r="BR250" s="29">
        <f>IF(AND(ISBLANK(CatTemplate[[#This Row],[Eq. unit cost]]),ISBLANK(CatTemplate[[#This Row],[Cons. unit cost]]),ISBLANK(CatTemplate[[#This Row],[Oth. unit cost]])), 0, IF(getUnitEffort =0,1,getUnitEffort) * CatTemplate[[#This Row],[Year6]])</f>
        <v>0</v>
      </c>
      <c r="BS250" s="29">
        <f>IF(AND(ISBLANK(CatTemplate[[#This Row],[Eq. unit cost]]),ISBLANK(CatTemplate[[#This Row],[Cons. unit cost]]),ISBLANK(CatTemplate[[#This Row],[Oth. unit cost]])), 0, IF(getUnitEffort =0,1,getUnitEffort) * CatTemplate[[#This Row],[Year7]])</f>
        <v>0</v>
      </c>
      <c r="BT250" s="29">
        <f>IF(AND(ISBLANK(CatTemplate[[#This Row],[Eq. unit cost]]),ISBLANK(CatTemplate[[#This Row],[Cons. unit cost]]),ISBLANK(CatTemplate[[#This Row],[Oth. unit cost]])), 0, IF(getUnitEffort =0,1,getUnitEffort) * CatTemplate[[#This Row],[Year8]])</f>
        <v>0</v>
      </c>
      <c r="BU250" s="29">
        <f>IF(AND(ISBLANK(CatTemplate[[#This Row],[Eq. unit cost]]),ISBLANK(CatTemplate[[#This Row],[Cons. unit cost]]),ISBLANK(CatTemplate[[#This Row],[Oth. unit cost]])), 0, IF(getUnitEffort =0,1,getUnitEffort) * CatTemplate[[#This Row],[Year9]])</f>
        <v>0</v>
      </c>
      <c r="BV250" s="29">
        <f>IF(AND(ISBLANK(CatTemplate[[#This Row],[Eq. unit cost]]),ISBLANK(CatTemplate[[#This Row],[Cons. unit cost]]),ISBLANK(CatTemplate[[#This Row],[Oth. unit cost]])), 0, IF(getUnitEffort =0,1,getUnitEffort) * CatTemplate[[#This Row],[Year10]])</f>
        <v>0</v>
      </c>
      <c r="BW250" s="29">
        <f>IF(AND(ISBLANK(CatTemplate[[#This Row],[Eq. unit cost]]),ISBLANK(CatTemplate[[#This Row],[Cons. unit cost]]),ISBLANK(CatTemplate[[#This Row],[Oth. unit cost]])), 0, IF(getUnitEffort =0,1,getUnitEffort) * CatTemplate[[#This Row],[Year11]])</f>
        <v>0</v>
      </c>
      <c r="BX250" s="29">
        <f>IF(AND(ISBLANK(CatTemplate[[#This Row],[Eq. unit cost]]),ISBLANK(CatTemplate[[#This Row],[Cons. unit cost]]),ISBLANK(CatTemplate[[#This Row],[Oth. unit cost]])), 0, IF(getUnitEffort =0,1,getUnitEffort) * CatTemplate[[#This Row],[Year12]])</f>
        <v>0</v>
      </c>
      <c r="BY250" s="29">
        <f>IF(AND(ISBLANK(CatTemplate[[#This Row],[Eq. unit cost]]),ISBLANK(CatTemplate[[#This Row],[Cons. unit cost]]),ISBLANK(CatTemplate[[#This Row],[Oth. unit cost]])), 0, IF(getUnitEffort =0,1,getUnitEffort) * CatTemplate[[#This Row],[Year13]])</f>
        <v>0</v>
      </c>
      <c r="BZ250" s="29">
        <f>IF(AND(ISBLANK(CatTemplate[[#This Row],[Eq. unit cost]]),ISBLANK(CatTemplate[[#This Row],[Cons. unit cost]]),ISBLANK(CatTemplate[[#This Row],[Oth. unit cost]])), 0, IF(getUnitEffort =0,1,getUnitEffort) * CatTemplate[[#This Row],[Year14]])</f>
        <v>0</v>
      </c>
      <c r="CA250" s="29">
        <f>IF(AND(ISBLANK(CatTemplate[[#This Row],[Eq. unit cost]]),ISBLANK(CatTemplate[[#This Row],[Cons. unit cost]]),ISBLANK(CatTemplate[[#This Row],[Oth. unit cost]])), 0, IF(getUnitEffort =0,1,getUnitEffort) * CatTemplate[[#This Row],[Year15]])</f>
        <v>0</v>
      </c>
      <c r="CB250" s="29">
        <f>IF(AND(ISBLANK(CatTemplate[[#This Row],[Eq. unit cost]]),ISBLANK(CatTemplate[[#This Row],[Cons. unit cost]]),ISBLANK(CatTemplate[[#This Row],[Oth. unit cost]])), 0, IF(getUnitEffort =0,1,getUnitEffort) * CatTemplate[[#This Row],[Year16]])</f>
        <v>0</v>
      </c>
      <c r="CC250" s="29">
        <f>IF(AND(ISBLANK(CatTemplate[[#This Row],[Eq. unit cost]]),ISBLANK(CatTemplate[[#This Row],[Cons. unit cost]]),ISBLANK(CatTemplate[[#This Row],[Oth. unit cost]])), 0, IF(getUnitEffort =0,1,getUnitEffort) * CatTemplate[[#This Row],[Year17]])</f>
        <v>0</v>
      </c>
      <c r="CD250" s="29">
        <f>IF(AND(ISBLANK(CatTemplate[[#This Row],[Eq. unit cost]]),ISBLANK(CatTemplate[[#This Row],[Cons. unit cost]]),ISBLANK(CatTemplate[[#This Row],[Oth. unit cost]])), 0, IF(getUnitEffort =0,1,getUnitEffort) * CatTemplate[[#This Row],[Year18]])</f>
        <v>0</v>
      </c>
      <c r="CE250" s="29">
        <f>IF(AND(ISBLANK(CatTemplate[[#This Row],[Eq. unit cost]]),ISBLANK(CatTemplate[[#This Row],[Cons. unit cost]]),ISBLANK(CatTemplate[[#This Row],[Oth. unit cost]])), 0, IF(getUnitEffort =0,1,getUnitEffort) * CatTemplate[[#This Row],[Year19]])</f>
        <v>0</v>
      </c>
      <c r="CF250" s="29">
        <f>IF(AND(ISBLANK(CatTemplate[[#This Row],[Eq. unit cost]]),ISBLANK(CatTemplate[[#This Row],[Cons. unit cost]]),ISBLANK(CatTemplate[[#This Row],[Oth. unit cost]])), 0, IF(getUnitEffort =0,1,getUnitEffort) * CatTemplate[[#This Row],[Year20]])</f>
        <v>0</v>
      </c>
      <c r="CG250" s="45">
        <f>SUM(CatTemplate[[#This Row],[Q1]:[Q20]])</f>
        <v>0</v>
      </c>
      <c r="CH250" s="29">
        <f>IF(ISBLANK(CatTemplate[[#This Row],[St. unit effort]]),0,(CatTemplate[[#This Row],[St. unit effort]] * CatTemplate[[#This Row],[Year1]]))</f>
        <v>0</v>
      </c>
      <c r="CI250" s="29">
        <f>IF(ISBLANK(CatTemplate[[#This Row],[St. unit effort]]),0,(CatTemplate[[#This Row],[St. unit effort]] * CatTemplate[[#This Row],[Year2]]))</f>
        <v>0</v>
      </c>
      <c r="CJ250" s="29">
        <f>IF(ISBLANK(CatTemplate[[#This Row],[St. unit effort]]),0,(CatTemplate[[#This Row],[St. unit effort]] * CatTemplate[[#This Row],[Year3]]))</f>
        <v>0</v>
      </c>
      <c r="CK250" s="29">
        <f>IF(ISBLANK(CatTemplate[[#This Row],[St. unit effort]]),0,(CatTemplate[[#This Row],[St. unit effort]] * CatTemplate[[#This Row],[Year4]]))</f>
        <v>0</v>
      </c>
      <c r="CL250" s="29">
        <f>IF(ISBLANK(CatTemplate[[#This Row],[St. unit effort]]),0,(CatTemplate[[#This Row],[St. unit effort]] * CatTemplate[[#This Row],[Year5]]))</f>
        <v>0</v>
      </c>
      <c r="CM250" s="29">
        <f>IF(ISBLANK(CatTemplate[[#This Row],[St. unit effort]]),0,(CatTemplate[[#This Row],[St. unit effort]] * CatTemplate[[#This Row],[Year6]]))</f>
        <v>0</v>
      </c>
      <c r="CN250" s="29">
        <f>IF(ISBLANK(CatTemplate[[#This Row],[St. unit effort]]),0,(CatTemplate[[#This Row],[St. unit effort]] * CatTemplate[[#This Row],[Year7]]))</f>
        <v>0</v>
      </c>
      <c r="CO250" s="29">
        <f>IF(ISBLANK(CatTemplate[[#This Row],[St. unit effort]]),0,(CatTemplate[[#This Row],[St. unit effort]] * CatTemplate[[#This Row],[Year8]]))</f>
        <v>0</v>
      </c>
      <c r="CP250" s="29">
        <f>IF(ISBLANK(CatTemplate[[#This Row],[St. unit effort]]),0,(CatTemplate[[#This Row],[St. unit effort]] * CatTemplate[[#This Row],[Year9]]))</f>
        <v>0</v>
      </c>
      <c r="CQ250" s="29">
        <f>IF(ISBLANK(CatTemplate[[#This Row],[St. unit effort]]),0,(CatTemplate[[#This Row],[St. unit effort]] * CatTemplate[[#This Row],[Year10]]))</f>
        <v>0</v>
      </c>
      <c r="CR250" s="29">
        <f>IF(ISBLANK(CatTemplate[[#This Row],[St. unit effort]]),0,(CatTemplate[[#This Row],[St. unit effort]] * CatTemplate[[#This Row],[Year11]]))</f>
        <v>0</v>
      </c>
      <c r="CS250" s="29">
        <f>IF(ISBLANK(CatTemplate[[#This Row],[St. unit effort]]),0,(CatTemplate[[#This Row],[St. unit effort]] * CatTemplate[[#This Row],[Year12]]))</f>
        <v>0</v>
      </c>
      <c r="CT250" s="29">
        <f>IF(ISBLANK(CatTemplate[[#This Row],[St. unit effort]]),0,(CatTemplate[[#This Row],[St. unit effort]] * CatTemplate[[#This Row],[Year13]]))</f>
        <v>0</v>
      </c>
      <c r="CU250" s="29">
        <f>IF(ISBLANK(CatTemplate[[#This Row],[St. unit effort]]),0,(CatTemplate[[#This Row],[St. unit effort]] * CatTemplate[[#This Row],[Year14]]))</f>
        <v>0</v>
      </c>
      <c r="CV250" s="29">
        <f>IF(ISBLANK(CatTemplate[[#This Row],[St. unit effort]]),0,(CatTemplate[[#This Row],[St. unit effort]] * CatTemplate[[#This Row],[Year15]]))</f>
        <v>0</v>
      </c>
      <c r="CW250" s="29">
        <f>IF(ISBLANK(CatTemplate[[#This Row],[St. unit effort]]),0,(CatTemplate[[#This Row],[St. unit effort]] * CatTemplate[[#This Row],[Year16]]))</f>
        <v>0</v>
      </c>
      <c r="CX250" s="29">
        <f>IF(ISBLANK(CatTemplate[[#This Row],[St. unit effort]]),0,(CatTemplate[[#This Row],[St. unit effort]] * CatTemplate[[#This Row],[Year17]]))</f>
        <v>0</v>
      </c>
      <c r="CY250" s="29">
        <f>IF(ISBLANK(CatTemplate[[#This Row],[St. unit effort]]),0,(CatTemplate[[#This Row],[St. unit effort]] * CatTemplate[[#This Row],[Year18]]))</f>
        <v>0</v>
      </c>
      <c r="CZ250" s="29">
        <f>IF(ISBLANK(CatTemplate[[#This Row],[St. unit effort]]),0,(CatTemplate[[#This Row],[St. unit effort]] * CatTemplate[[#This Row],[Year19]]))</f>
        <v>0</v>
      </c>
      <c r="DA250" s="29">
        <f>IF(ISBLANK(CatTemplate[[#This Row],[St. unit effort]]),0,(CatTemplate[[#This Row],[St. unit effort]] * CatTemplate[[#This Row],[Year20]]))</f>
        <v>0</v>
      </c>
      <c r="DB250" s="57">
        <f>IF(ISBLANK(CatTemplate[[#This Row],[St. unit effort]]),0,(CatTemplate[[#This Row],[St. unit effort]] * CatTemplate[[#This Row],[Year1]])*8/ParRatePM)</f>
        <v>0</v>
      </c>
      <c r="DC250" s="57">
        <f>IF(ISBLANK(CatTemplate[[#This Row],[St. unit effort]]),0,(CatTemplate[[#This Row],[St. unit effort]] * CatTemplate[[#This Row],[Year2]])*8/ParRatePM)</f>
        <v>0</v>
      </c>
      <c r="DD250" s="57">
        <f>IF(ISBLANK(CatTemplate[[#This Row],[St. unit effort]]),0,(CatTemplate[[#This Row],[St. unit effort]] * CatTemplate[[#This Row],[Year3]])*8/ParRatePM)</f>
        <v>0</v>
      </c>
      <c r="DE250" s="57">
        <f>IF(ISBLANK(CatTemplate[[#This Row],[St. unit effort]]),0,(CatTemplate[[#This Row],[St. unit effort]] * CatTemplate[[#This Row],[Year4]])*8/ParRatePM)</f>
        <v>0</v>
      </c>
      <c r="DF250" s="57">
        <f>IF(ISBLANK(CatTemplate[[#This Row],[St. unit effort]]),0,(CatTemplate[[#This Row],[St. unit effort]] * CatTemplate[[#This Row],[Year5]])*8/ParRatePM)</f>
        <v>0</v>
      </c>
      <c r="DG250" s="57">
        <f>IF(ISBLANK(CatTemplate[[#This Row],[St. unit effort]]),0,(CatTemplate[[#This Row],[St. unit effort]] * CatTemplate[[#This Row],[Year6]])*8/ParRatePM)</f>
        <v>0</v>
      </c>
      <c r="DH250" s="57">
        <f>IF(ISBLANK(CatTemplate[[#This Row],[St. unit effort]]),0,(CatTemplate[[#This Row],[St. unit effort]] * CatTemplate[[#This Row],[Year7]])*8/ParRatePM)</f>
        <v>0</v>
      </c>
      <c r="DI250" s="57">
        <f>IF(ISBLANK(CatTemplate[[#This Row],[St. unit effort]]),0,(CatTemplate[[#This Row],[St. unit effort]] * CatTemplate[[#This Row],[Year8]])*8/ParRatePM)</f>
        <v>0</v>
      </c>
      <c r="DJ250" s="57">
        <f>IF(ISBLANK(CatTemplate[[#This Row],[St. unit effort]]),0,(CatTemplate[[#This Row],[St. unit effort]] * CatTemplate[[#This Row],[Year9]])*8/ParRatePM)</f>
        <v>0</v>
      </c>
      <c r="DK250" s="57">
        <f>IF(ISBLANK(CatTemplate[[#This Row],[St. unit effort]]),0,(CatTemplate[[#This Row],[St. unit effort]] * CatTemplate[[#This Row],[Year10]])*8/ParRatePM)</f>
        <v>0</v>
      </c>
      <c r="DL250" s="57">
        <f>IF(ISBLANK(CatTemplate[[#This Row],[St. unit effort]]),0,(CatTemplate[[#This Row],[St. unit effort]] * CatTemplate[[#This Row],[Year11]])*8/ParRatePM)</f>
        <v>0</v>
      </c>
      <c r="DM250" s="57">
        <f>IF(ISBLANK(CatTemplate[[#This Row],[St. unit effort]]),0,(CatTemplate[[#This Row],[St. unit effort]] * CatTemplate[[#This Row],[Year12]])*8/ParRatePM)</f>
        <v>0</v>
      </c>
      <c r="DN250" s="57">
        <f>IF(ISBLANK(CatTemplate[[#This Row],[St. unit effort]]),0,(CatTemplate[[#This Row],[St. unit effort]] * CatTemplate[[#This Row],[Year13]])*8/ParRatePM)</f>
        <v>0</v>
      </c>
      <c r="DO250" s="57">
        <f>IF(ISBLANK(CatTemplate[[#This Row],[St. unit effort]]),0,(CatTemplate[[#This Row],[St. unit effort]] * CatTemplate[[#This Row],[Year14]])*8/ParRatePM)</f>
        <v>0</v>
      </c>
      <c r="DP250" s="57">
        <f>IF(ISBLANK(CatTemplate[[#This Row],[St. unit effort]]),0,(CatTemplate[[#This Row],[St. unit effort]] * CatTemplate[[#This Row],[Year15]])*8/ParRatePM)</f>
        <v>0</v>
      </c>
      <c r="DQ250" s="57">
        <f>IF(ISBLANK(CatTemplate[[#This Row],[St. unit effort]]),0,(CatTemplate[[#This Row],[St. unit effort]] * CatTemplate[[#This Row],[Year16]])*8/ParRatePM)</f>
        <v>0</v>
      </c>
      <c r="DR250" s="57">
        <f>IF(ISBLANK(CatTemplate[[#This Row],[St. unit effort]]),0,(CatTemplate[[#This Row],[St. unit effort]] * CatTemplate[[#This Row],[Year17]])*8/ParRatePM)</f>
        <v>0</v>
      </c>
      <c r="DS250" s="57">
        <f>IF(ISBLANK(CatTemplate[[#This Row],[St. unit effort]]),0,(CatTemplate[[#This Row],[St. unit effort]] * CatTemplate[[#This Row],[Year18]])*8/ParRatePM)</f>
        <v>0</v>
      </c>
      <c r="DT250" s="57">
        <f>IF(ISBLANK(CatTemplate[[#This Row],[St. unit effort]]),0,(CatTemplate[[#This Row],[St. unit effort]] * CatTemplate[[#This Row],[Year19]])*8/ParRatePM)</f>
        <v>0</v>
      </c>
      <c r="DU250" s="57">
        <f>IF(ISBLANK(CatTemplate[[#This Row],[St. unit effort]]),0,(CatTemplate[[#This Row],[St. unit effort]] * CatTemplate[[#This Row],[Year20]])*8/ParRatePM)</f>
        <v>0</v>
      </c>
      <c r="DV250" s="54">
        <f>SUM(CatTemplate[[#This Row],[PM1]:[PM20]])</f>
        <v>0</v>
      </c>
      <c r="DW250" s="56">
        <f t="shared" si="87"/>
        <v>0</v>
      </c>
      <c r="DX250" s="56">
        <f t="shared" si="87"/>
        <v>0</v>
      </c>
      <c r="DY250" s="56">
        <f t="shared" si="87"/>
        <v>0</v>
      </c>
      <c r="DZ250" s="56">
        <f t="shared" si="87"/>
        <v>0</v>
      </c>
      <c r="EA250" s="56">
        <f t="shared" si="87"/>
        <v>0</v>
      </c>
      <c r="EB250" s="56">
        <f t="shared" si="87"/>
        <v>0</v>
      </c>
      <c r="EC250" s="56">
        <f t="shared" si="87"/>
        <v>0</v>
      </c>
      <c r="ED250" s="56">
        <f t="shared" si="87"/>
        <v>0</v>
      </c>
      <c r="EE250" s="56">
        <f t="shared" si="87"/>
        <v>0</v>
      </c>
      <c r="EF250" s="56">
        <f t="shared" si="87"/>
        <v>0</v>
      </c>
      <c r="EG250" s="56">
        <f t="shared" si="87"/>
        <v>0</v>
      </c>
      <c r="EH250" s="56">
        <f t="shared" si="87"/>
        <v>0</v>
      </c>
      <c r="EI250" s="56">
        <f t="shared" si="87"/>
        <v>0</v>
      </c>
      <c r="EJ250" s="56">
        <f t="shared" si="87"/>
        <v>0</v>
      </c>
      <c r="EK250" s="56">
        <f t="shared" si="87"/>
        <v>0</v>
      </c>
      <c r="EL250" s="56">
        <f t="shared" si="87"/>
        <v>0</v>
      </c>
      <c r="EM250" s="56">
        <f t="shared" si="85"/>
        <v>0</v>
      </c>
      <c r="EN250" s="56">
        <f t="shared" si="85"/>
        <v>0</v>
      </c>
      <c r="EO250" s="56">
        <f t="shared" si="85"/>
        <v>0</v>
      </c>
      <c r="EP250" s="56">
        <f t="shared" si="85"/>
        <v>0</v>
      </c>
      <c r="EQ250" s="30">
        <f>CatTemplate[[#This Row],[Eq. unit cost]] * CatTemplate[[#This Row],[Eq. quantity]]</f>
        <v>0.34442307692307689</v>
      </c>
      <c r="ER250" s="30">
        <f>CatTemplate[[#This Row],[Cons. unit cost]] *CatTemplate[[#This Row],[Cons. quantity]]</f>
        <v>82.772990333333325</v>
      </c>
      <c r="ES250" s="30">
        <f>CatTemplate[[#This Row],[Oth. unit cost]] *CatTemplate[[#This Row],[Oth. quantity]]</f>
        <v>0</v>
      </c>
      <c r="ET250" s="55">
        <f>SUM(CatTemplate[[#This Row],[CO1]:[CO20]])</f>
        <v>0</v>
      </c>
      <c r="EU250" s="56">
        <f t="shared" si="88"/>
        <v>0</v>
      </c>
      <c r="EV250" s="56">
        <f t="shared" si="88"/>
        <v>0</v>
      </c>
      <c r="EW250" s="56">
        <f t="shared" si="88"/>
        <v>0</v>
      </c>
      <c r="EX250" s="56">
        <f t="shared" si="88"/>
        <v>0</v>
      </c>
      <c r="EY250" s="56">
        <f t="shared" si="88"/>
        <v>0</v>
      </c>
      <c r="EZ250" s="56">
        <f t="shared" si="88"/>
        <v>0</v>
      </c>
      <c r="FA250" s="56">
        <f t="shared" si="88"/>
        <v>0</v>
      </c>
      <c r="FB250" s="56">
        <f t="shared" si="88"/>
        <v>0</v>
      </c>
      <c r="FC250" s="56">
        <f t="shared" si="88"/>
        <v>0</v>
      </c>
      <c r="FD250" s="56">
        <f t="shared" si="88"/>
        <v>0</v>
      </c>
      <c r="FE250" s="56">
        <f t="shared" si="88"/>
        <v>0</v>
      </c>
      <c r="FF250" s="56">
        <f t="shared" si="88"/>
        <v>0</v>
      </c>
      <c r="FG250" s="56">
        <f t="shared" si="88"/>
        <v>0</v>
      </c>
      <c r="FH250" s="56">
        <f t="shared" si="88"/>
        <v>0</v>
      </c>
      <c r="FI250" s="56">
        <f t="shared" si="88"/>
        <v>0</v>
      </c>
      <c r="FJ250" s="56">
        <f t="shared" si="88"/>
        <v>0</v>
      </c>
      <c r="FK250" s="56">
        <f t="shared" si="86"/>
        <v>0</v>
      </c>
      <c r="FL250" s="56">
        <f t="shared" si="86"/>
        <v>0</v>
      </c>
      <c r="FM250" s="56">
        <f t="shared" si="86"/>
        <v>0</v>
      </c>
      <c r="FN250" s="56">
        <f t="shared" si="86"/>
        <v>0</v>
      </c>
      <c r="FO250" s="58">
        <f>SUM(CatTemplate[[#This Row],[CS1]:[CS20]])</f>
        <v>0</v>
      </c>
      <c r="FP250" s="59">
        <f>CatTemplate[[#This Row],[Total Oth. cost]]+CatTemplate[[#This Row],[Total St. Cost]]</f>
        <v>0</v>
      </c>
      <c r="FQ250" s="33" t="e">
        <f t="shared" si="71"/>
        <v>#VALUE!</v>
      </c>
      <c r="FR250" s="33" t="e">
        <f t="shared" si="72"/>
        <v>#VALUE!</v>
      </c>
      <c r="FS250" s="30" t="e">
        <f>(CatTemplate[[#This Row],[CO1]] + CatTemplate[[#This Row],[CS1]]) * (1 + getRateOHFinal) * getRateMarkupFinal</f>
        <v>#VALUE!</v>
      </c>
      <c r="FT250" s="30" t="e">
        <f>(CatTemplate[[#This Row],[CO2]] + CatTemplate[[#This Row],[CS2]]) * (1 + getRateOHFinal) * getRateMarkupFinal</f>
        <v>#VALUE!</v>
      </c>
      <c r="FU250" s="30" t="e">
        <f>(CatTemplate[[#This Row],[CO3]] + CatTemplate[[#This Row],[CS3]]) * (1 + getRateOHFinal) * getRateMarkupFinal</f>
        <v>#VALUE!</v>
      </c>
      <c r="FV250" s="30" t="e">
        <f>(CatTemplate[[#This Row],[CO4]] + CatTemplate[[#This Row],[CS4]]) * (1 + getRateOHFinal) * getRateMarkupFinal</f>
        <v>#VALUE!</v>
      </c>
      <c r="FW250" s="30" t="e">
        <f>(CatTemplate[[#This Row],[CO5]] + CatTemplate[[#This Row],[CS5]]) * (1 + getRateOHFinal) * getRateMarkupFinal</f>
        <v>#VALUE!</v>
      </c>
      <c r="FX250" s="30" t="e">
        <f>(CatTemplate[[#This Row],[CO6]] + CatTemplate[[#This Row],[CS6]]) * (1 + getRateOHFinal) * getRateMarkupFinal</f>
        <v>#VALUE!</v>
      </c>
      <c r="FY250" s="30" t="e">
        <f>(CatTemplate[[#This Row],[CO7]] + CatTemplate[[#This Row],[CS7]]) * (1 + getRateOHFinal) * getRateMarkupFinal</f>
        <v>#VALUE!</v>
      </c>
      <c r="FZ250" s="30" t="e">
        <f>(CatTemplate[[#This Row],[CO8]] + CatTemplate[[#This Row],[CS8]]) * (1 + getRateOHFinal) * getRateMarkupFinal</f>
        <v>#VALUE!</v>
      </c>
      <c r="GA250" s="30" t="e">
        <f>(CatTemplate[[#This Row],[CO9]] + CatTemplate[[#This Row],[CS9]]) * (1 + getRateOHFinal) * getRateMarkupFinal</f>
        <v>#VALUE!</v>
      </c>
      <c r="GB250" s="30" t="e">
        <f>(CatTemplate[[#This Row],[CO10]] + CatTemplate[[#This Row],[CS10]]) * (1 + getRateOHFinal) * getRateMarkupFinal</f>
        <v>#VALUE!</v>
      </c>
      <c r="GC250" s="30" t="e">
        <f>(CatTemplate[[#This Row],[CO11]] + CatTemplate[[#This Row],[CS11]]) * (1 + getRateOHFinal) * getRateMarkupFinal</f>
        <v>#VALUE!</v>
      </c>
      <c r="GD250" s="30" t="e">
        <f>(CatTemplate[[#This Row],[CO12]] + CatTemplate[[#This Row],[CS12]]) * (1 + getRateOHFinal) * getRateMarkupFinal</f>
        <v>#VALUE!</v>
      </c>
      <c r="GE250" s="30" t="e">
        <f>(CatTemplate[[#This Row],[CO13]] + CatTemplate[[#This Row],[CS13]]) * (1 + getRateOHFinal) * getRateMarkupFinal</f>
        <v>#VALUE!</v>
      </c>
      <c r="GF250" s="30" t="e">
        <f>(CatTemplate[[#This Row],[CO14]] + CatTemplate[[#This Row],[CS14]]) * (1 + getRateOHFinal) * getRateMarkupFinal</f>
        <v>#VALUE!</v>
      </c>
      <c r="GG250" s="30" t="e">
        <f>(CatTemplate[[#This Row],[CO15]] + CatTemplate[[#This Row],[CS15]]) * (1 + getRateOHFinal) * getRateMarkupFinal</f>
        <v>#VALUE!</v>
      </c>
      <c r="GH250" s="30" t="e">
        <f>(CatTemplate[[#This Row],[CO16]] + CatTemplate[[#This Row],[CS16]]) * (1 + getRateOHFinal) * getRateMarkupFinal</f>
        <v>#VALUE!</v>
      </c>
      <c r="GI250" s="30" t="e">
        <f>(CatTemplate[[#This Row],[CO17]] + CatTemplate[[#This Row],[CS17]]) * (1 + getRateOHFinal) * getRateMarkupFinal</f>
        <v>#VALUE!</v>
      </c>
      <c r="GJ250" s="30" t="e">
        <f>(CatTemplate[[#This Row],[CO18]] + CatTemplate[[#This Row],[CS18]]) * (1 + getRateOHFinal) * getRateMarkupFinal</f>
        <v>#VALUE!</v>
      </c>
      <c r="GK250" s="30" t="e">
        <f>(CatTemplate[[#This Row],[CO19]] + CatTemplate[[#This Row],[CS19]]) * (1 + getRateOHFinal) * getRateMarkupFinal</f>
        <v>#VALUE!</v>
      </c>
      <c r="GL250" s="30" t="e">
        <f>(CatTemplate[[#This Row],[CO20]] + CatTemplate[[#This Row],[CS20]]) * (1 + getRateOHFinal) * getRateMarkupFinal</f>
        <v>#VALUE!</v>
      </c>
      <c r="GM250" s="30" t="e">
        <f t="shared" si="73"/>
        <v>#VALUE!</v>
      </c>
      <c r="GN250" s="30" t="e">
        <f t="shared" si="74"/>
        <v>#VALUE!</v>
      </c>
      <c r="GO250" s="30" t="e">
        <f t="shared" si="75"/>
        <v>#VALUE!</v>
      </c>
      <c r="GP250" s="30" t="e">
        <f t="shared" si="76"/>
        <v>#VALUE!</v>
      </c>
      <c r="GQ250" s="30" t="e">
        <f>(CatTemplate[[#This Row],[CO1]]+CatTemplate[[#This Row],[CS1]]) * (1+ getRateOHFinal) * (1 + getRateMarkupFinal)</f>
        <v>#VALUE!</v>
      </c>
      <c r="GR250" s="30" t="e">
        <f>(CatTemplate[[#This Row],[CO2]]+CatTemplate[[#This Row],[CS2]]) * (1+ getRateOHFinal) * (1 + getRateMarkupFinal)</f>
        <v>#VALUE!</v>
      </c>
      <c r="GS250" s="30" t="e">
        <f>(CatTemplate[[#This Row],[CO3]]+CatTemplate[[#This Row],[CS3]]) * (1+ getRateOHFinal) * (1 + getRateMarkupFinal)</f>
        <v>#VALUE!</v>
      </c>
      <c r="GT250" s="30" t="e">
        <f>(CatTemplate[[#This Row],[CO4]]+CatTemplate[[#This Row],[CS4]]) * (1+ getRateOHFinal) * (1 + getRateMarkupFinal)</f>
        <v>#VALUE!</v>
      </c>
      <c r="GU250" s="30" t="e">
        <f>(CatTemplate[[#This Row],[CO5]]+CatTemplate[[#This Row],[CS5]]) * (1+ getRateOHFinal) * (1 + getRateMarkupFinal)</f>
        <v>#VALUE!</v>
      </c>
      <c r="GV250" s="30" t="e">
        <f>(CatTemplate[[#This Row],[CO6]]+CatTemplate[[#This Row],[CS6]]) * (1+ getRateOHFinal) * (1 + getRateMarkupFinal)</f>
        <v>#VALUE!</v>
      </c>
      <c r="GW250" s="30" t="e">
        <f>(CatTemplate[[#This Row],[CO7]]+CatTemplate[[#This Row],[CS7]]) * (1+ getRateOHFinal) * (1 + getRateMarkupFinal)</f>
        <v>#VALUE!</v>
      </c>
      <c r="GX250" s="30" t="e">
        <f>(CatTemplate[[#This Row],[CO8]]+CatTemplate[[#This Row],[CS8]]) * (1+ getRateOHFinal) * (1 + getRateMarkupFinal)</f>
        <v>#VALUE!</v>
      </c>
      <c r="GY250" s="30" t="e">
        <f>(CatTemplate[[#This Row],[CO9]]+CatTemplate[[#This Row],[CS9]]) * (1+ getRateOHFinal) * (1 + getRateMarkupFinal)</f>
        <v>#VALUE!</v>
      </c>
      <c r="GZ250" s="30" t="e">
        <f>(CatTemplate[[#This Row],[CO10]]+CatTemplate[[#This Row],[CS10]]) * (1+ getRateOHFinal) * (1 + getRateMarkupFinal)</f>
        <v>#VALUE!</v>
      </c>
      <c r="HA250" s="30" t="e">
        <f>(CatTemplate[[#This Row],[CO11]]+CatTemplate[[#This Row],[CS11]]) * (1+ getRateOHFinal) * (1 + getRateMarkupFinal)</f>
        <v>#VALUE!</v>
      </c>
      <c r="HB250" s="30" t="e">
        <f>(CatTemplate[[#This Row],[CO12]]+CatTemplate[[#This Row],[CS12]]) * (1+ getRateOHFinal) * (1 + getRateMarkupFinal)</f>
        <v>#VALUE!</v>
      </c>
      <c r="HC250" s="30" t="e">
        <f>(CatTemplate[[#This Row],[CO13]]+CatTemplate[[#This Row],[CS13]]) * (1+ getRateOHFinal) * (1 + getRateMarkupFinal)</f>
        <v>#VALUE!</v>
      </c>
      <c r="HD250" s="30" t="e">
        <f>(CatTemplate[[#This Row],[CO14]]+CatTemplate[[#This Row],[CS14]]) * (1+ getRateOHFinal) * (1 + getRateMarkupFinal)</f>
        <v>#VALUE!</v>
      </c>
      <c r="HE250" s="30" t="e">
        <f>(CatTemplate[[#This Row],[CO15]]+CatTemplate[[#This Row],[CS15]]) * (1+ getRateOHFinal) * (1 + getRateMarkupFinal)</f>
        <v>#VALUE!</v>
      </c>
      <c r="HF250" s="30" t="e">
        <f>(CatTemplate[[#This Row],[CO16]]+CatTemplate[[#This Row],[CS16]]) * (1+ getRateOHFinal) * (1 + getRateMarkupFinal)</f>
        <v>#VALUE!</v>
      </c>
      <c r="HG250" s="30" t="e">
        <f>(CatTemplate[[#This Row],[CO17]]+CatTemplate[[#This Row],[CS17]]) * (1+ getRateOHFinal) * (1 + getRateMarkupFinal)</f>
        <v>#VALUE!</v>
      </c>
      <c r="HH250" s="30" t="e">
        <f>(CatTemplate[[#This Row],[CO18]]+CatTemplate[[#This Row],[CS18]]) * (1+ getRateOHFinal) * (1 + getRateMarkupFinal)</f>
        <v>#VALUE!</v>
      </c>
      <c r="HI250" s="30" t="e">
        <f>(CatTemplate[[#This Row],[CO19]]+CatTemplate[[#This Row],[CS19]]) * (1+ getRateOHFinal) * (1 + getRateMarkupFinal)</f>
        <v>#VALUE!</v>
      </c>
      <c r="HJ250" s="30" t="e">
        <f>(CatTemplate[[#This Row],[CO20]]+CatTemplate[[#This Row],[CS20]]) * (1+ getRateOHFinal) * (1 + getRateMarkupFinal)</f>
        <v>#VALUE!</v>
      </c>
      <c r="HK250" s="39" t="e">
        <f>CatTemplate[[#This Row],[Total cost]]+CatTemplate[[#This Row],[OH Amount]]+CatTemplate[[#This Row],[Markup]]</f>
        <v>#VALUE!</v>
      </c>
      <c r="HL250" s="63">
        <f>IF(CatTemplate[[#This Row],[Units]]="Days",CatTemplate[[#This Row],[Project quantity]]*CatTemplate[[#This Row],[St. unit effort]],CatTemplate[[#This Row],[Project quantity]])</f>
        <v>0</v>
      </c>
      <c r="HM250" s="287">
        <f>IFERROR(CatTemplate[[#This Row],[Total Price]]/(CatTemplate[[#This Row],[Final Quantity]]),0)</f>
        <v>0</v>
      </c>
      <c r="HN250" s="261"/>
    </row>
    <row r="251" spans="2:222" ht="25.5" x14ac:dyDescent="0.2">
      <c r="B251" s="9" t="s">
        <v>84</v>
      </c>
      <c r="C251" s="23">
        <v>6</v>
      </c>
      <c r="D251" s="10" t="s">
        <v>179</v>
      </c>
      <c r="E251" s="25">
        <v>1</v>
      </c>
      <c r="F251" s="19" t="s">
        <v>103</v>
      </c>
      <c r="G251" s="27">
        <v>40</v>
      </c>
      <c r="H251" s="19" t="s">
        <v>528</v>
      </c>
      <c r="I251" s="19"/>
      <c r="J251" s="16" t="s">
        <v>254</v>
      </c>
      <c r="K251" s="16"/>
      <c r="L251" s="16" t="s">
        <v>489</v>
      </c>
      <c r="M251" s="16" t="s">
        <v>207</v>
      </c>
      <c r="N251" s="16" t="s">
        <v>858</v>
      </c>
      <c r="O251" s="320"/>
      <c r="P251" s="71"/>
      <c r="Q251" s="108"/>
      <c r="R251" s="73"/>
      <c r="S251" s="97"/>
      <c r="T251" s="100">
        <f>getEqUnitCost</f>
        <v>0</v>
      </c>
      <c r="U251" s="73">
        <f>getEqUnitEffort</f>
        <v>0</v>
      </c>
      <c r="V251" s="101">
        <f>getEqQuantity</f>
        <v>0</v>
      </c>
      <c r="W251" s="320"/>
      <c r="X251" s="100">
        <f>getConsUnitCost</f>
        <v>24.861332691666661</v>
      </c>
      <c r="Y251" s="73">
        <f>getConsUnitEffort</f>
        <v>1</v>
      </c>
      <c r="Z251" s="14">
        <f>getConsQuantity</f>
        <v>1</v>
      </c>
      <c r="AA251" s="320"/>
      <c r="AB251" s="72"/>
      <c r="AC251" s="112"/>
      <c r="AD251" s="14">
        <f>getOthQuantity</f>
        <v>0</v>
      </c>
      <c r="AE251" s="320"/>
      <c r="AF251" s="28" t="str">
        <f>IF(ISBLANK(CatTemplate[[#This Row],[Resource type]]),"",CatTemplate[[#This Row],[Resource type]])</f>
        <v>BioRef Operator</v>
      </c>
      <c r="AG251" s="242">
        <f>getStaffUnitCost</f>
        <v>402.98497611162429</v>
      </c>
      <c r="AH251" s="113">
        <f>getStaffUnitEffort</f>
        <v>2.0833333333333332E-2</v>
      </c>
      <c r="AI251" s="40">
        <f>getStaffQuantity</f>
        <v>0</v>
      </c>
      <c r="AJ251" s="41">
        <f>CatTemplate[[#This Row],[St. quantity]]*8/ParRatePM</f>
        <v>0</v>
      </c>
      <c r="AK251" s="320"/>
      <c r="AL251" s="53" t="str">
        <f>CatTemplate[[#This Row],[Item type]]</f>
        <v>Samples</v>
      </c>
      <c r="AM251" s="12">
        <f>SUM(CatTemplate[[#This Row],[Year1]:[Year20]])</f>
        <v>0</v>
      </c>
      <c r="AN251" s="52"/>
      <c r="AO251" s="52"/>
      <c r="AP251" s="52"/>
      <c r="AQ251" s="8"/>
      <c r="AR251" s="8"/>
      <c r="AS251" s="8"/>
      <c r="AT251" s="8"/>
      <c r="AU251" s="8"/>
      <c r="AV251" s="8"/>
      <c r="AW251" s="8"/>
      <c r="AX251" s="8"/>
      <c r="AY251" s="8"/>
      <c r="AZ251" s="8"/>
      <c r="BA251" s="8"/>
      <c r="BB251" s="8"/>
      <c r="BC251" s="8"/>
      <c r="BD251" s="8"/>
      <c r="BE251" s="8"/>
      <c r="BF251" s="8"/>
      <c r="BG251" s="36"/>
      <c r="BH251" s="320"/>
      <c r="BI251" s="37" t="str">
        <f>getCostCategory</f>
        <v>06 Operating costs</v>
      </c>
      <c r="BJ251" s="37" t="str">
        <f>getSection</f>
        <v>06 Sample processing</v>
      </c>
      <c r="BK251" s="32" t="str">
        <f>getObject</f>
        <v>Sample processing</v>
      </c>
      <c r="BL251" s="30">
        <f>IFERROR(getUnitCost * IF(CatTemplate[[#This Row],[Cost Category Comp.]]="01 Staff costs", 1,1),0)</f>
        <v>427.84630880329098</v>
      </c>
      <c r="BM251" s="29">
        <f>IF(AND(ISBLANK(CatTemplate[[#This Row],[Eq. unit cost]]),ISBLANK(CatTemplate[[#This Row],[Cons. unit cost]]),ISBLANK(CatTemplate[[#This Row],[Oth. unit cost]])), 0, IF(getUnitEffort =0,1,getUnitEffort) * CatTemplate[[#This Row],[Year1]])</f>
        <v>0</v>
      </c>
      <c r="BN251" s="29">
        <f>IF(AND(ISBLANK(CatTemplate[[#This Row],[Eq. unit cost]]),ISBLANK(CatTemplate[[#This Row],[Cons. unit cost]]),ISBLANK(CatTemplate[[#This Row],[Oth. unit cost]])), 0, IF(getUnitEffort =0,1,getUnitEffort) * CatTemplate[[#This Row],[Year2]])</f>
        <v>0</v>
      </c>
      <c r="BO251" s="29">
        <f>IF(AND(ISBLANK(CatTemplate[[#This Row],[Eq. unit cost]]),ISBLANK(CatTemplate[[#This Row],[Cons. unit cost]]),ISBLANK(CatTemplate[[#This Row],[Oth. unit cost]])), 0, IF(getUnitEffort =0,1,getUnitEffort) * CatTemplate[[#This Row],[Year3]])</f>
        <v>0</v>
      </c>
      <c r="BP251" s="29">
        <f>IF(AND(ISBLANK(CatTemplate[[#This Row],[Eq. unit cost]]),ISBLANK(CatTemplate[[#This Row],[Cons. unit cost]]),ISBLANK(CatTemplate[[#This Row],[Oth. unit cost]])), 0, IF(getUnitEffort =0,1,getUnitEffort) * CatTemplate[[#This Row],[Year4]])</f>
        <v>0</v>
      </c>
      <c r="BQ251" s="29">
        <f>IF(AND(ISBLANK(CatTemplate[[#This Row],[Eq. unit cost]]),ISBLANK(CatTemplate[[#This Row],[Cons. unit cost]]),ISBLANK(CatTemplate[[#This Row],[Oth. unit cost]])), 0, IF(getUnitEffort =0,1,getUnitEffort) * CatTemplate[[#This Row],[Year5]])</f>
        <v>0</v>
      </c>
      <c r="BR251" s="29">
        <f>IF(AND(ISBLANK(CatTemplate[[#This Row],[Eq. unit cost]]),ISBLANK(CatTemplate[[#This Row],[Cons. unit cost]]),ISBLANK(CatTemplate[[#This Row],[Oth. unit cost]])), 0, IF(getUnitEffort =0,1,getUnitEffort) * CatTemplate[[#This Row],[Year6]])</f>
        <v>0</v>
      </c>
      <c r="BS251" s="29">
        <f>IF(AND(ISBLANK(CatTemplate[[#This Row],[Eq. unit cost]]),ISBLANK(CatTemplate[[#This Row],[Cons. unit cost]]),ISBLANK(CatTemplate[[#This Row],[Oth. unit cost]])), 0, IF(getUnitEffort =0,1,getUnitEffort) * CatTemplate[[#This Row],[Year7]])</f>
        <v>0</v>
      </c>
      <c r="BT251" s="29">
        <f>IF(AND(ISBLANK(CatTemplate[[#This Row],[Eq. unit cost]]),ISBLANK(CatTemplate[[#This Row],[Cons. unit cost]]),ISBLANK(CatTemplate[[#This Row],[Oth. unit cost]])), 0, IF(getUnitEffort =0,1,getUnitEffort) * CatTemplate[[#This Row],[Year8]])</f>
        <v>0</v>
      </c>
      <c r="BU251" s="29">
        <f>IF(AND(ISBLANK(CatTemplate[[#This Row],[Eq. unit cost]]),ISBLANK(CatTemplate[[#This Row],[Cons. unit cost]]),ISBLANK(CatTemplate[[#This Row],[Oth. unit cost]])), 0, IF(getUnitEffort =0,1,getUnitEffort) * CatTemplate[[#This Row],[Year9]])</f>
        <v>0</v>
      </c>
      <c r="BV251" s="29">
        <f>IF(AND(ISBLANK(CatTemplate[[#This Row],[Eq. unit cost]]),ISBLANK(CatTemplate[[#This Row],[Cons. unit cost]]),ISBLANK(CatTemplate[[#This Row],[Oth. unit cost]])), 0, IF(getUnitEffort =0,1,getUnitEffort) * CatTemplate[[#This Row],[Year10]])</f>
        <v>0</v>
      </c>
      <c r="BW251" s="29">
        <f>IF(AND(ISBLANK(CatTemplate[[#This Row],[Eq. unit cost]]),ISBLANK(CatTemplate[[#This Row],[Cons. unit cost]]),ISBLANK(CatTemplate[[#This Row],[Oth. unit cost]])), 0, IF(getUnitEffort =0,1,getUnitEffort) * CatTemplate[[#This Row],[Year11]])</f>
        <v>0</v>
      </c>
      <c r="BX251" s="29">
        <f>IF(AND(ISBLANK(CatTemplate[[#This Row],[Eq. unit cost]]),ISBLANK(CatTemplate[[#This Row],[Cons. unit cost]]),ISBLANK(CatTemplate[[#This Row],[Oth. unit cost]])), 0, IF(getUnitEffort =0,1,getUnitEffort) * CatTemplate[[#This Row],[Year12]])</f>
        <v>0</v>
      </c>
      <c r="BY251" s="29">
        <f>IF(AND(ISBLANK(CatTemplate[[#This Row],[Eq. unit cost]]),ISBLANK(CatTemplate[[#This Row],[Cons. unit cost]]),ISBLANK(CatTemplate[[#This Row],[Oth. unit cost]])), 0, IF(getUnitEffort =0,1,getUnitEffort) * CatTemplate[[#This Row],[Year13]])</f>
        <v>0</v>
      </c>
      <c r="BZ251" s="29">
        <f>IF(AND(ISBLANK(CatTemplate[[#This Row],[Eq. unit cost]]),ISBLANK(CatTemplate[[#This Row],[Cons. unit cost]]),ISBLANK(CatTemplate[[#This Row],[Oth. unit cost]])), 0, IF(getUnitEffort =0,1,getUnitEffort) * CatTemplate[[#This Row],[Year14]])</f>
        <v>0</v>
      </c>
      <c r="CA251" s="29">
        <f>IF(AND(ISBLANK(CatTemplate[[#This Row],[Eq. unit cost]]),ISBLANK(CatTemplate[[#This Row],[Cons. unit cost]]),ISBLANK(CatTemplate[[#This Row],[Oth. unit cost]])), 0, IF(getUnitEffort =0,1,getUnitEffort) * CatTemplate[[#This Row],[Year15]])</f>
        <v>0</v>
      </c>
      <c r="CB251" s="29">
        <f>IF(AND(ISBLANK(CatTemplate[[#This Row],[Eq. unit cost]]),ISBLANK(CatTemplate[[#This Row],[Cons. unit cost]]),ISBLANK(CatTemplate[[#This Row],[Oth. unit cost]])), 0, IF(getUnitEffort =0,1,getUnitEffort) * CatTemplate[[#This Row],[Year16]])</f>
        <v>0</v>
      </c>
      <c r="CC251" s="29">
        <f>IF(AND(ISBLANK(CatTemplate[[#This Row],[Eq. unit cost]]),ISBLANK(CatTemplate[[#This Row],[Cons. unit cost]]),ISBLANK(CatTemplate[[#This Row],[Oth. unit cost]])), 0, IF(getUnitEffort =0,1,getUnitEffort) * CatTemplate[[#This Row],[Year17]])</f>
        <v>0</v>
      </c>
      <c r="CD251" s="29">
        <f>IF(AND(ISBLANK(CatTemplate[[#This Row],[Eq. unit cost]]),ISBLANK(CatTemplate[[#This Row],[Cons. unit cost]]),ISBLANK(CatTemplate[[#This Row],[Oth. unit cost]])), 0, IF(getUnitEffort =0,1,getUnitEffort) * CatTemplate[[#This Row],[Year18]])</f>
        <v>0</v>
      </c>
      <c r="CE251" s="29">
        <f>IF(AND(ISBLANK(CatTemplate[[#This Row],[Eq. unit cost]]),ISBLANK(CatTemplate[[#This Row],[Cons. unit cost]]),ISBLANK(CatTemplate[[#This Row],[Oth. unit cost]])), 0, IF(getUnitEffort =0,1,getUnitEffort) * CatTemplate[[#This Row],[Year19]])</f>
        <v>0</v>
      </c>
      <c r="CF251" s="29">
        <f>IF(AND(ISBLANK(CatTemplate[[#This Row],[Eq. unit cost]]),ISBLANK(CatTemplate[[#This Row],[Cons. unit cost]]),ISBLANK(CatTemplate[[#This Row],[Oth. unit cost]])), 0, IF(getUnitEffort =0,1,getUnitEffort) * CatTemplate[[#This Row],[Year20]])</f>
        <v>0</v>
      </c>
      <c r="CG251" s="45">
        <f>SUM(CatTemplate[[#This Row],[Q1]:[Q20]])</f>
        <v>0</v>
      </c>
      <c r="CH251" s="29">
        <f>IF(ISBLANK(CatTemplate[[#This Row],[St. unit effort]]),0,(CatTemplate[[#This Row],[St. unit effort]] * CatTemplate[[#This Row],[Year1]]))</f>
        <v>0</v>
      </c>
      <c r="CI251" s="29">
        <f>IF(ISBLANK(CatTemplate[[#This Row],[St. unit effort]]),0,(CatTemplate[[#This Row],[St. unit effort]] * CatTemplate[[#This Row],[Year2]]))</f>
        <v>0</v>
      </c>
      <c r="CJ251" s="29">
        <f>IF(ISBLANK(CatTemplate[[#This Row],[St. unit effort]]),0,(CatTemplate[[#This Row],[St. unit effort]] * CatTemplate[[#This Row],[Year3]]))</f>
        <v>0</v>
      </c>
      <c r="CK251" s="29">
        <f>IF(ISBLANK(CatTemplate[[#This Row],[St. unit effort]]),0,(CatTemplate[[#This Row],[St. unit effort]] * CatTemplate[[#This Row],[Year4]]))</f>
        <v>0</v>
      </c>
      <c r="CL251" s="29">
        <f>IF(ISBLANK(CatTemplate[[#This Row],[St. unit effort]]),0,(CatTemplate[[#This Row],[St. unit effort]] * CatTemplate[[#This Row],[Year5]]))</f>
        <v>0</v>
      </c>
      <c r="CM251" s="29">
        <f>IF(ISBLANK(CatTemplate[[#This Row],[St. unit effort]]),0,(CatTemplate[[#This Row],[St. unit effort]] * CatTemplate[[#This Row],[Year6]]))</f>
        <v>0</v>
      </c>
      <c r="CN251" s="29">
        <f>IF(ISBLANK(CatTemplate[[#This Row],[St. unit effort]]),0,(CatTemplate[[#This Row],[St. unit effort]] * CatTemplate[[#This Row],[Year7]]))</f>
        <v>0</v>
      </c>
      <c r="CO251" s="29">
        <f>IF(ISBLANK(CatTemplate[[#This Row],[St. unit effort]]),0,(CatTemplate[[#This Row],[St. unit effort]] * CatTemplate[[#This Row],[Year8]]))</f>
        <v>0</v>
      </c>
      <c r="CP251" s="29">
        <f>IF(ISBLANK(CatTemplate[[#This Row],[St. unit effort]]),0,(CatTemplate[[#This Row],[St. unit effort]] * CatTemplate[[#This Row],[Year9]]))</f>
        <v>0</v>
      </c>
      <c r="CQ251" s="29">
        <f>IF(ISBLANK(CatTemplate[[#This Row],[St. unit effort]]),0,(CatTemplate[[#This Row],[St. unit effort]] * CatTemplate[[#This Row],[Year10]]))</f>
        <v>0</v>
      </c>
      <c r="CR251" s="29">
        <f>IF(ISBLANK(CatTemplate[[#This Row],[St. unit effort]]),0,(CatTemplate[[#This Row],[St. unit effort]] * CatTemplate[[#This Row],[Year11]]))</f>
        <v>0</v>
      </c>
      <c r="CS251" s="29">
        <f>IF(ISBLANK(CatTemplate[[#This Row],[St. unit effort]]),0,(CatTemplate[[#This Row],[St. unit effort]] * CatTemplate[[#This Row],[Year12]]))</f>
        <v>0</v>
      </c>
      <c r="CT251" s="29">
        <f>IF(ISBLANK(CatTemplate[[#This Row],[St. unit effort]]),0,(CatTemplate[[#This Row],[St. unit effort]] * CatTemplate[[#This Row],[Year13]]))</f>
        <v>0</v>
      </c>
      <c r="CU251" s="29">
        <f>IF(ISBLANK(CatTemplate[[#This Row],[St. unit effort]]),0,(CatTemplate[[#This Row],[St. unit effort]] * CatTemplate[[#This Row],[Year14]]))</f>
        <v>0</v>
      </c>
      <c r="CV251" s="29">
        <f>IF(ISBLANK(CatTemplate[[#This Row],[St. unit effort]]),0,(CatTemplate[[#This Row],[St. unit effort]] * CatTemplate[[#This Row],[Year15]]))</f>
        <v>0</v>
      </c>
      <c r="CW251" s="29">
        <f>IF(ISBLANK(CatTemplate[[#This Row],[St. unit effort]]),0,(CatTemplate[[#This Row],[St. unit effort]] * CatTemplate[[#This Row],[Year16]]))</f>
        <v>0</v>
      </c>
      <c r="CX251" s="29">
        <f>IF(ISBLANK(CatTemplate[[#This Row],[St. unit effort]]),0,(CatTemplate[[#This Row],[St. unit effort]] * CatTemplate[[#This Row],[Year17]]))</f>
        <v>0</v>
      </c>
      <c r="CY251" s="29">
        <f>IF(ISBLANK(CatTemplate[[#This Row],[St. unit effort]]),0,(CatTemplate[[#This Row],[St. unit effort]] * CatTemplate[[#This Row],[Year18]]))</f>
        <v>0</v>
      </c>
      <c r="CZ251" s="29">
        <f>IF(ISBLANK(CatTemplate[[#This Row],[St. unit effort]]),0,(CatTemplate[[#This Row],[St. unit effort]] * CatTemplate[[#This Row],[Year19]]))</f>
        <v>0</v>
      </c>
      <c r="DA251" s="29">
        <f>IF(ISBLANK(CatTemplate[[#This Row],[St. unit effort]]),0,(CatTemplate[[#This Row],[St. unit effort]] * CatTemplate[[#This Row],[Year20]]))</f>
        <v>0</v>
      </c>
      <c r="DB251" s="57">
        <f>IF(ISBLANK(CatTemplate[[#This Row],[St. unit effort]]),0,(CatTemplate[[#This Row],[St. unit effort]] * CatTemplate[[#This Row],[Year1]])*8/ParRatePM)</f>
        <v>0</v>
      </c>
      <c r="DC251" s="57">
        <f>IF(ISBLANK(CatTemplate[[#This Row],[St. unit effort]]),0,(CatTemplate[[#This Row],[St. unit effort]] * CatTemplate[[#This Row],[Year2]])*8/ParRatePM)</f>
        <v>0</v>
      </c>
      <c r="DD251" s="57">
        <f>IF(ISBLANK(CatTemplate[[#This Row],[St. unit effort]]),0,(CatTemplate[[#This Row],[St. unit effort]] * CatTemplate[[#This Row],[Year3]])*8/ParRatePM)</f>
        <v>0</v>
      </c>
      <c r="DE251" s="57">
        <f>IF(ISBLANK(CatTemplate[[#This Row],[St. unit effort]]),0,(CatTemplate[[#This Row],[St. unit effort]] * CatTemplate[[#This Row],[Year4]])*8/ParRatePM)</f>
        <v>0</v>
      </c>
      <c r="DF251" s="57">
        <f>IF(ISBLANK(CatTemplate[[#This Row],[St. unit effort]]),0,(CatTemplate[[#This Row],[St. unit effort]] * CatTemplate[[#This Row],[Year5]])*8/ParRatePM)</f>
        <v>0</v>
      </c>
      <c r="DG251" s="57">
        <f>IF(ISBLANK(CatTemplate[[#This Row],[St. unit effort]]),0,(CatTemplate[[#This Row],[St. unit effort]] * CatTemplate[[#This Row],[Year6]])*8/ParRatePM)</f>
        <v>0</v>
      </c>
      <c r="DH251" s="57">
        <f>IF(ISBLANK(CatTemplate[[#This Row],[St. unit effort]]),0,(CatTemplate[[#This Row],[St. unit effort]] * CatTemplate[[#This Row],[Year7]])*8/ParRatePM)</f>
        <v>0</v>
      </c>
      <c r="DI251" s="57">
        <f>IF(ISBLANK(CatTemplate[[#This Row],[St. unit effort]]),0,(CatTemplate[[#This Row],[St. unit effort]] * CatTemplate[[#This Row],[Year8]])*8/ParRatePM)</f>
        <v>0</v>
      </c>
      <c r="DJ251" s="57">
        <f>IF(ISBLANK(CatTemplate[[#This Row],[St. unit effort]]),0,(CatTemplate[[#This Row],[St. unit effort]] * CatTemplate[[#This Row],[Year9]])*8/ParRatePM)</f>
        <v>0</v>
      </c>
      <c r="DK251" s="57">
        <f>IF(ISBLANK(CatTemplate[[#This Row],[St. unit effort]]),0,(CatTemplate[[#This Row],[St. unit effort]] * CatTemplate[[#This Row],[Year10]])*8/ParRatePM)</f>
        <v>0</v>
      </c>
      <c r="DL251" s="57">
        <f>IF(ISBLANK(CatTemplate[[#This Row],[St. unit effort]]),0,(CatTemplate[[#This Row],[St. unit effort]] * CatTemplate[[#This Row],[Year11]])*8/ParRatePM)</f>
        <v>0</v>
      </c>
      <c r="DM251" s="57">
        <f>IF(ISBLANK(CatTemplate[[#This Row],[St. unit effort]]),0,(CatTemplate[[#This Row],[St. unit effort]] * CatTemplate[[#This Row],[Year12]])*8/ParRatePM)</f>
        <v>0</v>
      </c>
      <c r="DN251" s="57">
        <f>IF(ISBLANK(CatTemplate[[#This Row],[St. unit effort]]),0,(CatTemplate[[#This Row],[St. unit effort]] * CatTemplate[[#This Row],[Year13]])*8/ParRatePM)</f>
        <v>0</v>
      </c>
      <c r="DO251" s="57">
        <f>IF(ISBLANK(CatTemplate[[#This Row],[St. unit effort]]),0,(CatTemplate[[#This Row],[St. unit effort]] * CatTemplate[[#This Row],[Year14]])*8/ParRatePM)</f>
        <v>0</v>
      </c>
      <c r="DP251" s="57">
        <f>IF(ISBLANK(CatTemplate[[#This Row],[St. unit effort]]),0,(CatTemplate[[#This Row],[St. unit effort]] * CatTemplate[[#This Row],[Year15]])*8/ParRatePM)</f>
        <v>0</v>
      </c>
      <c r="DQ251" s="57">
        <f>IF(ISBLANK(CatTemplate[[#This Row],[St. unit effort]]),0,(CatTemplate[[#This Row],[St. unit effort]] * CatTemplate[[#This Row],[Year16]])*8/ParRatePM)</f>
        <v>0</v>
      </c>
      <c r="DR251" s="57">
        <f>IF(ISBLANK(CatTemplate[[#This Row],[St. unit effort]]),0,(CatTemplate[[#This Row],[St. unit effort]] * CatTemplate[[#This Row],[Year17]])*8/ParRatePM)</f>
        <v>0</v>
      </c>
      <c r="DS251" s="57">
        <f>IF(ISBLANK(CatTemplate[[#This Row],[St. unit effort]]),0,(CatTemplate[[#This Row],[St. unit effort]] * CatTemplate[[#This Row],[Year18]])*8/ParRatePM)</f>
        <v>0</v>
      </c>
      <c r="DT251" s="57">
        <f>IF(ISBLANK(CatTemplate[[#This Row],[St. unit effort]]),0,(CatTemplate[[#This Row],[St. unit effort]] * CatTemplate[[#This Row],[Year19]])*8/ParRatePM)</f>
        <v>0</v>
      </c>
      <c r="DU251" s="57">
        <f>IF(ISBLANK(CatTemplate[[#This Row],[St. unit effort]]),0,(CatTemplate[[#This Row],[St. unit effort]] * CatTemplate[[#This Row],[Year20]])*8/ParRatePM)</f>
        <v>0</v>
      </c>
      <c r="DV251" s="54">
        <f>SUM(CatTemplate[[#This Row],[PM1]:[PM20]])</f>
        <v>0</v>
      </c>
      <c r="DW251" s="56">
        <f t="shared" si="87"/>
        <v>0</v>
      </c>
      <c r="DX251" s="56">
        <f t="shared" si="87"/>
        <v>0</v>
      </c>
      <c r="DY251" s="56">
        <f t="shared" si="87"/>
        <v>0</v>
      </c>
      <c r="DZ251" s="56">
        <f t="shared" si="87"/>
        <v>0</v>
      </c>
      <c r="EA251" s="56">
        <f t="shared" si="87"/>
        <v>0</v>
      </c>
      <c r="EB251" s="56">
        <f t="shared" si="87"/>
        <v>0</v>
      </c>
      <c r="EC251" s="56">
        <f t="shared" si="87"/>
        <v>0</v>
      </c>
      <c r="ED251" s="56">
        <f t="shared" si="87"/>
        <v>0</v>
      </c>
      <c r="EE251" s="56">
        <f t="shared" si="87"/>
        <v>0</v>
      </c>
      <c r="EF251" s="56">
        <f t="shared" si="87"/>
        <v>0</v>
      </c>
      <c r="EG251" s="56">
        <f t="shared" si="87"/>
        <v>0</v>
      </c>
      <c r="EH251" s="56">
        <f t="shared" si="87"/>
        <v>0</v>
      </c>
      <c r="EI251" s="56">
        <f t="shared" si="87"/>
        <v>0</v>
      </c>
      <c r="EJ251" s="56">
        <f t="shared" si="87"/>
        <v>0</v>
      </c>
      <c r="EK251" s="56">
        <f t="shared" si="87"/>
        <v>0</v>
      </c>
      <c r="EL251" s="56">
        <f t="shared" si="87"/>
        <v>0</v>
      </c>
      <c r="EM251" s="56">
        <f t="shared" si="85"/>
        <v>0</v>
      </c>
      <c r="EN251" s="56">
        <f t="shared" si="85"/>
        <v>0</v>
      </c>
      <c r="EO251" s="56">
        <f t="shared" si="85"/>
        <v>0</v>
      </c>
      <c r="EP251" s="56">
        <f t="shared" si="85"/>
        <v>0</v>
      </c>
      <c r="EQ251" s="30">
        <f>CatTemplate[[#This Row],[Eq. unit cost]] * CatTemplate[[#This Row],[Eq. quantity]]</f>
        <v>0</v>
      </c>
      <c r="ER251" s="30">
        <f>CatTemplate[[#This Row],[Cons. unit cost]] *CatTemplate[[#This Row],[Cons. quantity]]</f>
        <v>24.861332691666661</v>
      </c>
      <c r="ES251" s="30">
        <f>CatTemplate[[#This Row],[Oth. unit cost]] *CatTemplate[[#This Row],[Oth. quantity]]</f>
        <v>0</v>
      </c>
      <c r="ET251" s="55">
        <f>SUM(CatTemplate[[#This Row],[CO1]:[CO20]])</f>
        <v>0</v>
      </c>
      <c r="EU251" s="56">
        <f t="shared" si="88"/>
        <v>0</v>
      </c>
      <c r="EV251" s="56">
        <f t="shared" si="88"/>
        <v>0</v>
      </c>
      <c r="EW251" s="56">
        <f t="shared" si="88"/>
        <v>0</v>
      </c>
      <c r="EX251" s="56">
        <f t="shared" si="88"/>
        <v>0</v>
      </c>
      <c r="EY251" s="56">
        <f t="shared" si="88"/>
        <v>0</v>
      </c>
      <c r="EZ251" s="56">
        <f t="shared" si="88"/>
        <v>0</v>
      </c>
      <c r="FA251" s="56">
        <f t="shared" si="88"/>
        <v>0</v>
      </c>
      <c r="FB251" s="56">
        <f t="shared" si="88"/>
        <v>0</v>
      </c>
      <c r="FC251" s="56">
        <f t="shared" si="88"/>
        <v>0</v>
      </c>
      <c r="FD251" s="56">
        <f t="shared" si="88"/>
        <v>0</v>
      </c>
      <c r="FE251" s="56">
        <f t="shared" si="88"/>
        <v>0</v>
      </c>
      <c r="FF251" s="56">
        <f t="shared" si="88"/>
        <v>0</v>
      </c>
      <c r="FG251" s="56">
        <f t="shared" si="88"/>
        <v>0</v>
      </c>
      <c r="FH251" s="56">
        <f t="shared" si="88"/>
        <v>0</v>
      </c>
      <c r="FI251" s="56">
        <f t="shared" si="88"/>
        <v>0</v>
      </c>
      <c r="FJ251" s="56">
        <f t="shared" si="88"/>
        <v>0</v>
      </c>
      <c r="FK251" s="56">
        <f t="shared" si="86"/>
        <v>0</v>
      </c>
      <c r="FL251" s="56">
        <f t="shared" si="86"/>
        <v>0</v>
      </c>
      <c r="FM251" s="56">
        <f t="shared" si="86"/>
        <v>0</v>
      </c>
      <c r="FN251" s="56">
        <f t="shared" si="86"/>
        <v>0</v>
      </c>
      <c r="FO251" s="58">
        <f>SUM(CatTemplate[[#This Row],[CS1]:[CS20]])</f>
        <v>0</v>
      </c>
      <c r="FP251" s="59">
        <f>CatTemplate[[#This Row],[Total Oth. cost]]+CatTemplate[[#This Row],[Total St. Cost]]</f>
        <v>0</v>
      </c>
      <c r="FQ251" s="33" t="e">
        <f t="shared" si="71"/>
        <v>#VALUE!</v>
      </c>
      <c r="FR251" s="33" t="e">
        <f t="shared" si="72"/>
        <v>#VALUE!</v>
      </c>
      <c r="FS251" s="30" t="e">
        <f>(CatTemplate[[#This Row],[CO1]] + CatTemplate[[#This Row],[CS1]]) * (1 + getRateOHFinal) * getRateMarkupFinal</f>
        <v>#VALUE!</v>
      </c>
      <c r="FT251" s="30" t="e">
        <f>(CatTemplate[[#This Row],[CO2]] + CatTemplate[[#This Row],[CS2]]) * (1 + getRateOHFinal) * getRateMarkupFinal</f>
        <v>#VALUE!</v>
      </c>
      <c r="FU251" s="30" t="e">
        <f>(CatTemplate[[#This Row],[CO3]] + CatTemplate[[#This Row],[CS3]]) * (1 + getRateOHFinal) * getRateMarkupFinal</f>
        <v>#VALUE!</v>
      </c>
      <c r="FV251" s="30" t="e">
        <f>(CatTemplate[[#This Row],[CO4]] + CatTemplate[[#This Row],[CS4]]) * (1 + getRateOHFinal) * getRateMarkupFinal</f>
        <v>#VALUE!</v>
      </c>
      <c r="FW251" s="30" t="e">
        <f>(CatTemplate[[#This Row],[CO5]] + CatTemplate[[#This Row],[CS5]]) * (1 + getRateOHFinal) * getRateMarkupFinal</f>
        <v>#VALUE!</v>
      </c>
      <c r="FX251" s="30" t="e">
        <f>(CatTemplate[[#This Row],[CO6]] + CatTemplate[[#This Row],[CS6]]) * (1 + getRateOHFinal) * getRateMarkupFinal</f>
        <v>#VALUE!</v>
      </c>
      <c r="FY251" s="30" t="e">
        <f>(CatTemplate[[#This Row],[CO7]] + CatTemplate[[#This Row],[CS7]]) * (1 + getRateOHFinal) * getRateMarkupFinal</f>
        <v>#VALUE!</v>
      </c>
      <c r="FZ251" s="30" t="e">
        <f>(CatTemplate[[#This Row],[CO8]] + CatTemplate[[#This Row],[CS8]]) * (1 + getRateOHFinal) * getRateMarkupFinal</f>
        <v>#VALUE!</v>
      </c>
      <c r="GA251" s="30" t="e">
        <f>(CatTemplate[[#This Row],[CO9]] + CatTemplate[[#This Row],[CS9]]) * (1 + getRateOHFinal) * getRateMarkupFinal</f>
        <v>#VALUE!</v>
      </c>
      <c r="GB251" s="30" t="e">
        <f>(CatTemplate[[#This Row],[CO10]] + CatTemplate[[#This Row],[CS10]]) * (1 + getRateOHFinal) * getRateMarkupFinal</f>
        <v>#VALUE!</v>
      </c>
      <c r="GC251" s="30" t="e">
        <f>(CatTemplate[[#This Row],[CO11]] + CatTemplate[[#This Row],[CS11]]) * (1 + getRateOHFinal) * getRateMarkupFinal</f>
        <v>#VALUE!</v>
      </c>
      <c r="GD251" s="30" t="e">
        <f>(CatTemplate[[#This Row],[CO12]] + CatTemplate[[#This Row],[CS12]]) * (1 + getRateOHFinal) * getRateMarkupFinal</f>
        <v>#VALUE!</v>
      </c>
      <c r="GE251" s="30" t="e">
        <f>(CatTemplate[[#This Row],[CO13]] + CatTemplate[[#This Row],[CS13]]) * (1 + getRateOHFinal) * getRateMarkupFinal</f>
        <v>#VALUE!</v>
      </c>
      <c r="GF251" s="30" t="e">
        <f>(CatTemplate[[#This Row],[CO14]] + CatTemplate[[#This Row],[CS14]]) * (1 + getRateOHFinal) * getRateMarkupFinal</f>
        <v>#VALUE!</v>
      </c>
      <c r="GG251" s="30" t="e">
        <f>(CatTemplate[[#This Row],[CO15]] + CatTemplate[[#This Row],[CS15]]) * (1 + getRateOHFinal) * getRateMarkupFinal</f>
        <v>#VALUE!</v>
      </c>
      <c r="GH251" s="30" t="e">
        <f>(CatTemplate[[#This Row],[CO16]] + CatTemplate[[#This Row],[CS16]]) * (1 + getRateOHFinal) * getRateMarkupFinal</f>
        <v>#VALUE!</v>
      </c>
      <c r="GI251" s="30" t="e">
        <f>(CatTemplate[[#This Row],[CO17]] + CatTemplate[[#This Row],[CS17]]) * (1 + getRateOHFinal) * getRateMarkupFinal</f>
        <v>#VALUE!</v>
      </c>
      <c r="GJ251" s="30" t="e">
        <f>(CatTemplate[[#This Row],[CO18]] + CatTemplate[[#This Row],[CS18]]) * (1 + getRateOHFinal) * getRateMarkupFinal</f>
        <v>#VALUE!</v>
      </c>
      <c r="GK251" s="30" t="e">
        <f>(CatTemplate[[#This Row],[CO19]] + CatTemplate[[#This Row],[CS19]]) * (1 + getRateOHFinal) * getRateMarkupFinal</f>
        <v>#VALUE!</v>
      </c>
      <c r="GL251" s="30" t="e">
        <f>(CatTemplate[[#This Row],[CO20]] + CatTemplate[[#This Row],[CS20]]) * (1 + getRateOHFinal) * getRateMarkupFinal</f>
        <v>#VALUE!</v>
      </c>
      <c r="GM251" s="30" t="e">
        <f t="shared" si="73"/>
        <v>#VALUE!</v>
      </c>
      <c r="GN251" s="30" t="e">
        <f t="shared" si="74"/>
        <v>#VALUE!</v>
      </c>
      <c r="GO251" s="30" t="e">
        <f t="shared" si="75"/>
        <v>#VALUE!</v>
      </c>
      <c r="GP251" s="30" t="e">
        <f t="shared" si="76"/>
        <v>#VALUE!</v>
      </c>
      <c r="GQ251" s="30" t="e">
        <f>(CatTemplate[[#This Row],[CO1]]+CatTemplate[[#This Row],[CS1]]) * (1+ getRateOHFinal) * (1 + getRateMarkupFinal)</f>
        <v>#VALUE!</v>
      </c>
      <c r="GR251" s="30" t="e">
        <f>(CatTemplate[[#This Row],[CO2]]+CatTemplate[[#This Row],[CS2]]) * (1+ getRateOHFinal) * (1 + getRateMarkupFinal)</f>
        <v>#VALUE!</v>
      </c>
      <c r="GS251" s="30" t="e">
        <f>(CatTemplate[[#This Row],[CO3]]+CatTemplate[[#This Row],[CS3]]) * (1+ getRateOHFinal) * (1 + getRateMarkupFinal)</f>
        <v>#VALUE!</v>
      </c>
      <c r="GT251" s="30" t="e">
        <f>(CatTemplate[[#This Row],[CO4]]+CatTemplate[[#This Row],[CS4]]) * (1+ getRateOHFinal) * (1 + getRateMarkupFinal)</f>
        <v>#VALUE!</v>
      </c>
      <c r="GU251" s="30" t="e">
        <f>(CatTemplate[[#This Row],[CO5]]+CatTemplate[[#This Row],[CS5]]) * (1+ getRateOHFinal) * (1 + getRateMarkupFinal)</f>
        <v>#VALUE!</v>
      </c>
      <c r="GV251" s="30" t="e">
        <f>(CatTemplate[[#This Row],[CO6]]+CatTemplate[[#This Row],[CS6]]) * (1+ getRateOHFinal) * (1 + getRateMarkupFinal)</f>
        <v>#VALUE!</v>
      </c>
      <c r="GW251" s="30" t="e">
        <f>(CatTemplate[[#This Row],[CO7]]+CatTemplate[[#This Row],[CS7]]) * (1+ getRateOHFinal) * (1 + getRateMarkupFinal)</f>
        <v>#VALUE!</v>
      </c>
      <c r="GX251" s="30" t="e">
        <f>(CatTemplate[[#This Row],[CO8]]+CatTemplate[[#This Row],[CS8]]) * (1+ getRateOHFinal) * (1 + getRateMarkupFinal)</f>
        <v>#VALUE!</v>
      </c>
      <c r="GY251" s="30" t="e">
        <f>(CatTemplate[[#This Row],[CO9]]+CatTemplate[[#This Row],[CS9]]) * (1+ getRateOHFinal) * (1 + getRateMarkupFinal)</f>
        <v>#VALUE!</v>
      </c>
      <c r="GZ251" s="30" t="e">
        <f>(CatTemplate[[#This Row],[CO10]]+CatTemplate[[#This Row],[CS10]]) * (1+ getRateOHFinal) * (1 + getRateMarkupFinal)</f>
        <v>#VALUE!</v>
      </c>
      <c r="HA251" s="30" t="e">
        <f>(CatTemplate[[#This Row],[CO11]]+CatTemplate[[#This Row],[CS11]]) * (1+ getRateOHFinal) * (1 + getRateMarkupFinal)</f>
        <v>#VALUE!</v>
      </c>
      <c r="HB251" s="30" t="e">
        <f>(CatTemplate[[#This Row],[CO12]]+CatTemplate[[#This Row],[CS12]]) * (1+ getRateOHFinal) * (1 + getRateMarkupFinal)</f>
        <v>#VALUE!</v>
      </c>
      <c r="HC251" s="30" t="e">
        <f>(CatTemplate[[#This Row],[CO13]]+CatTemplate[[#This Row],[CS13]]) * (1+ getRateOHFinal) * (1 + getRateMarkupFinal)</f>
        <v>#VALUE!</v>
      </c>
      <c r="HD251" s="30" t="e">
        <f>(CatTemplate[[#This Row],[CO14]]+CatTemplate[[#This Row],[CS14]]) * (1+ getRateOHFinal) * (1 + getRateMarkupFinal)</f>
        <v>#VALUE!</v>
      </c>
      <c r="HE251" s="30" t="e">
        <f>(CatTemplate[[#This Row],[CO15]]+CatTemplate[[#This Row],[CS15]]) * (1+ getRateOHFinal) * (1 + getRateMarkupFinal)</f>
        <v>#VALUE!</v>
      </c>
      <c r="HF251" s="30" t="e">
        <f>(CatTemplate[[#This Row],[CO16]]+CatTemplate[[#This Row],[CS16]]) * (1+ getRateOHFinal) * (1 + getRateMarkupFinal)</f>
        <v>#VALUE!</v>
      </c>
      <c r="HG251" s="30" t="e">
        <f>(CatTemplate[[#This Row],[CO17]]+CatTemplate[[#This Row],[CS17]]) * (1+ getRateOHFinal) * (1 + getRateMarkupFinal)</f>
        <v>#VALUE!</v>
      </c>
      <c r="HH251" s="30" t="e">
        <f>(CatTemplate[[#This Row],[CO18]]+CatTemplate[[#This Row],[CS18]]) * (1+ getRateOHFinal) * (1 + getRateMarkupFinal)</f>
        <v>#VALUE!</v>
      </c>
      <c r="HI251" s="30" t="e">
        <f>(CatTemplate[[#This Row],[CO19]]+CatTemplate[[#This Row],[CS19]]) * (1+ getRateOHFinal) * (1 + getRateMarkupFinal)</f>
        <v>#VALUE!</v>
      </c>
      <c r="HJ251" s="30" t="e">
        <f>(CatTemplate[[#This Row],[CO20]]+CatTemplate[[#This Row],[CS20]]) * (1+ getRateOHFinal) * (1 + getRateMarkupFinal)</f>
        <v>#VALUE!</v>
      </c>
      <c r="HK251" s="39" t="e">
        <f>CatTemplate[[#This Row],[Total cost]]+CatTemplate[[#This Row],[OH Amount]]+CatTemplate[[#This Row],[Markup]]</f>
        <v>#VALUE!</v>
      </c>
      <c r="HL251" s="63">
        <f>IF(CatTemplate[[#This Row],[Units]]="Days",CatTemplate[[#This Row],[Project quantity]]*CatTemplate[[#This Row],[St. unit effort]],CatTemplate[[#This Row],[Project quantity]])</f>
        <v>0</v>
      </c>
      <c r="HM251" s="287">
        <f>IFERROR(CatTemplate[[#This Row],[Total Price]]/(CatTemplate[[#This Row],[Final Quantity]]),0)</f>
        <v>0</v>
      </c>
      <c r="HN251" s="261"/>
    </row>
    <row r="252" spans="2:222" ht="25.5" x14ac:dyDescent="0.2">
      <c r="B252" s="9" t="s">
        <v>84</v>
      </c>
      <c r="C252" s="23">
        <v>6</v>
      </c>
      <c r="D252" s="10" t="s">
        <v>179</v>
      </c>
      <c r="E252" s="25">
        <v>1</v>
      </c>
      <c r="F252" s="19" t="s">
        <v>103</v>
      </c>
      <c r="G252" s="27">
        <v>41</v>
      </c>
      <c r="H252" s="19" t="s">
        <v>529</v>
      </c>
      <c r="I252" s="19"/>
      <c r="J252" s="16" t="s">
        <v>254</v>
      </c>
      <c r="K252" s="16"/>
      <c r="L252" s="16" t="s">
        <v>489</v>
      </c>
      <c r="M252" s="16" t="s">
        <v>207</v>
      </c>
      <c r="N252" s="16" t="s">
        <v>858</v>
      </c>
      <c r="O252" s="320"/>
      <c r="P252" s="71"/>
      <c r="Q252" s="108"/>
      <c r="R252" s="73"/>
      <c r="S252" s="97"/>
      <c r="T252" s="100">
        <f>getEqUnitCost</f>
        <v>0</v>
      </c>
      <c r="U252" s="73">
        <f>getEqUnitEffort</f>
        <v>0</v>
      </c>
      <c r="V252" s="101">
        <f>getEqQuantity</f>
        <v>0</v>
      </c>
      <c r="W252" s="320"/>
      <c r="X252" s="100">
        <f>getConsUnitCost</f>
        <v>0</v>
      </c>
      <c r="Y252" s="73">
        <f>getConsUnitEffort</f>
        <v>0</v>
      </c>
      <c r="Z252" s="14">
        <f>getConsQuantity</f>
        <v>0</v>
      </c>
      <c r="AA252" s="320"/>
      <c r="AB252" s="72"/>
      <c r="AC252" s="112"/>
      <c r="AD252" s="14">
        <f>getOthQuantity</f>
        <v>0</v>
      </c>
      <c r="AE252" s="320"/>
      <c r="AF252" s="28" t="str">
        <f>IF(ISBLANK(CatTemplate[[#This Row],[Resource type]]),"",CatTemplate[[#This Row],[Resource type]])</f>
        <v>BioRef Operator</v>
      </c>
      <c r="AG252" s="242">
        <f>getStaffUnitCost</f>
        <v>402.98497611162429</v>
      </c>
      <c r="AH252" s="113">
        <f>getStaffUnitEffort</f>
        <v>0</v>
      </c>
      <c r="AI252" s="40">
        <f>getStaffQuantity</f>
        <v>0</v>
      </c>
      <c r="AJ252" s="41">
        <f>CatTemplate[[#This Row],[St. quantity]]*8/ParRatePM</f>
        <v>0</v>
      </c>
      <c r="AK252" s="320"/>
      <c r="AL252" s="53" t="str">
        <f>CatTemplate[[#This Row],[Item type]]</f>
        <v>Samples</v>
      </c>
      <c r="AM252" s="12">
        <f>SUM(CatTemplate[[#This Row],[Year1]:[Year20]])</f>
        <v>0</v>
      </c>
      <c r="AN252" s="52"/>
      <c r="AO252" s="52"/>
      <c r="AP252" s="52"/>
      <c r="AQ252" s="8"/>
      <c r="AR252" s="8"/>
      <c r="AS252" s="8"/>
      <c r="AT252" s="8"/>
      <c r="AU252" s="8"/>
      <c r="AV252" s="8"/>
      <c r="AW252" s="8"/>
      <c r="AX252" s="8"/>
      <c r="AY252" s="8"/>
      <c r="AZ252" s="8"/>
      <c r="BA252" s="8"/>
      <c r="BB252" s="8"/>
      <c r="BC252" s="8"/>
      <c r="BD252" s="8"/>
      <c r="BE252" s="8"/>
      <c r="BF252" s="8"/>
      <c r="BG252" s="36"/>
      <c r="BH252" s="320"/>
      <c r="BI252" s="37" t="str">
        <f>getCostCategory</f>
        <v>06 Operating costs</v>
      </c>
      <c r="BJ252" s="37" t="str">
        <f>getSection</f>
        <v>06 Sample processing</v>
      </c>
      <c r="BK252" s="32" t="str">
        <f>getObject</f>
        <v>Sample processing</v>
      </c>
      <c r="BL252" s="30">
        <f>IFERROR(getUnitCost * IF(CatTemplate[[#This Row],[Cost Category Comp.]]="01 Staff costs", 1,1),0)</f>
        <v>402.98497611162429</v>
      </c>
      <c r="BM252" s="29">
        <f>IF(AND(ISBLANK(CatTemplate[[#This Row],[Eq. unit cost]]),ISBLANK(CatTemplate[[#This Row],[Cons. unit cost]]),ISBLANK(CatTemplate[[#This Row],[Oth. unit cost]])), 0, IF(getUnitEffort =0,1,getUnitEffort) * CatTemplate[[#This Row],[Year1]])</f>
        <v>0</v>
      </c>
      <c r="BN252" s="29">
        <f>IF(AND(ISBLANK(CatTemplate[[#This Row],[Eq. unit cost]]),ISBLANK(CatTemplate[[#This Row],[Cons. unit cost]]),ISBLANK(CatTemplate[[#This Row],[Oth. unit cost]])), 0, IF(getUnitEffort =0,1,getUnitEffort) * CatTemplate[[#This Row],[Year2]])</f>
        <v>0</v>
      </c>
      <c r="BO252" s="29">
        <f>IF(AND(ISBLANK(CatTemplate[[#This Row],[Eq. unit cost]]),ISBLANK(CatTemplate[[#This Row],[Cons. unit cost]]),ISBLANK(CatTemplate[[#This Row],[Oth. unit cost]])), 0, IF(getUnitEffort =0,1,getUnitEffort) * CatTemplate[[#This Row],[Year3]])</f>
        <v>0</v>
      </c>
      <c r="BP252" s="29">
        <f>IF(AND(ISBLANK(CatTemplate[[#This Row],[Eq. unit cost]]),ISBLANK(CatTemplate[[#This Row],[Cons. unit cost]]),ISBLANK(CatTemplate[[#This Row],[Oth. unit cost]])), 0, IF(getUnitEffort =0,1,getUnitEffort) * CatTemplate[[#This Row],[Year4]])</f>
        <v>0</v>
      </c>
      <c r="BQ252" s="29">
        <f>IF(AND(ISBLANK(CatTemplate[[#This Row],[Eq. unit cost]]),ISBLANK(CatTemplate[[#This Row],[Cons. unit cost]]),ISBLANK(CatTemplate[[#This Row],[Oth. unit cost]])), 0, IF(getUnitEffort =0,1,getUnitEffort) * CatTemplate[[#This Row],[Year5]])</f>
        <v>0</v>
      </c>
      <c r="BR252" s="29">
        <f>IF(AND(ISBLANK(CatTemplate[[#This Row],[Eq. unit cost]]),ISBLANK(CatTemplate[[#This Row],[Cons. unit cost]]),ISBLANK(CatTemplate[[#This Row],[Oth. unit cost]])), 0, IF(getUnitEffort =0,1,getUnitEffort) * CatTemplate[[#This Row],[Year6]])</f>
        <v>0</v>
      </c>
      <c r="BS252" s="29">
        <f>IF(AND(ISBLANK(CatTemplate[[#This Row],[Eq. unit cost]]),ISBLANK(CatTemplate[[#This Row],[Cons. unit cost]]),ISBLANK(CatTemplate[[#This Row],[Oth. unit cost]])), 0, IF(getUnitEffort =0,1,getUnitEffort) * CatTemplate[[#This Row],[Year7]])</f>
        <v>0</v>
      </c>
      <c r="BT252" s="29">
        <f>IF(AND(ISBLANK(CatTemplate[[#This Row],[Eq. unit cost]]),ISBLANK(CatTemplate[[#This Row],[Cons. unit cost]]),ISBLANK(CatTemplate[[#This Row],[Oth. unit cost]])), 0, IF(getUnitEffort =0,1,getUnitEffort) * CatTemplate[[#This Row],[Year8]])</f>
        <v>0</v>
      </c>
      <c r="BU252" s="29">
        <f>IF(AND(ISBLANK(CatTemplate[[#This Row],[Eq. unit cost]]),ISBLANK(CatTemplate[[#This Row],[Cons. unit cost]]),ISBLANK(CatTemplate[[#This Row],[Oth. unit cost]])), 0, IF(getUnitEffort =0,1,getUnitEffort) * CatTemplate[[#This Row],[Year9]])</f>
        <v>0</v>
      </c>
      <c r="BV252" s="29">
        <f>IF(AND(ISBLANK(CatTemplate[[#This Row],[Eq. unit cost]]),ISBLANK(CatTemplate[[#This Row],[Cons. unit cost]]),ISBLANK(CatTemplate[[#This Row],[Oth. unit cost]])), 0, IF(getUnitEffort =0,1,getUnitEffort) * CatTemplate[[#This Row],[Year10]])</f>
        <v>0</v>
      </c>
      <c r="BW252" s="29">
        <f>IF(AND(ISBLANK(CatTemplate[[#This Row],[Eq. unit cost]]),ISBLANK(CatTemplate[[#This Row],[Cons. unit cost]]),ISBLANK(CatTemplate[[#This Row],[Oth. unit cost]])), 0, IF(getUnitEffort =0,1,getUnitEffort) * CatTemplate[[#This Row],[Year11]])</f>
        <v>0</v>
      </c>
      <c r="BX252" s="29">
        <f>IF(AND(ISBLANK(CatTemplate[[#This Row],[Eq. unit cost]]),ISBLANK(CatTemplate[[#This Row],[Cons. unit cost]]),ISBLANK(CatTemplate[[#This Row],[Oth. unit cost]])), 0, IF(getUnitEffort =0,1,getUnitEffort) * CatTemplate[[#This Row],[Year12]])</f>
        <v>0</v>
      </c>
      <c r="BY252" s="29">
        <f>IF(AND(ISBLANK(CatTemplate[[#This Row],[Eq. unit cost]]),ISBLANK(CatTemplate[[#This Row],[Cons. unit cost]]),ISBLANK(CatTemplate[[#This Row],[Oth. unit cost]])), 0, IF(getUnitEffort =0,1,getUnitEffort) * CatTemplate[[#This Row],[Year13]])</f>
        <v>0</v>
      </c>
      <c r="BZ252" s="29">
        <f>IF(AND(ISBLANK(CatTemplate[[#This Row],[Eq. unit cost]]),ISBLANK(CatTemplate[[#This Row],[Cons. unit cost]]),ISBLANK(CatTemplate[[#This Row],[Oth. unit cost]])), 0, IF(getUnitEffort =0,1,getUnitEffort) * CatTemplate[[#This Row],[Year14]])</f>
        <v>0</v>
      </c>
      <c r="CA252" s="29">
        <f>IF(AND(ISBLANK(CatTemplate[[#This Row],[Eq. unit cost]]),ISBLANK(CatTemplate[[#This Row],[Cons. unit cost]]),ISBLANK(CatTemplate[[#This Row],[Oth. unit cost]])), 0, IF(getUnitEffort =0,1,getUnitEffort) * CatTemplate[[#This Row],[Year15]])</f>
        <v>0</v>
      </c>
      <c r="CB252" s="29">
        <f>IF(AND(ISBLANK(CatTemplate[[#This Row],[Eq. unit cost]]),ISBLANK(CatTemplate[[#This Row],[Cons. unit cost]]),ISBLANK(CatTemplate[[#This Row],[Oth. unit cost]])), 0, IF(getUnitEffort =0,1,getUnitEffort) * CatTemplate[[#This Row],[Year16]])</f>
        <v>0</v>
      </c>
      <c r="CC252" s="29">
        <f>IF(AND(ISBLANK(CatTemplate[[#This Row],[Eq. unit cost]]),ISBLANK(CatTemplate[[#This Row],[Cons. unit cost]]),ISBLANK(CatTemplate[[#This Row],[Oth. unit cost]])), 0, IF(getUnitEffort =0,1,getUnitEffort) * CatTemplate[[#This Row],[Year17]])</f>
        <v>0</v>
      </c>
      <c r="CD252" s="29">
        <f>IF(AND(ISBLANK(CatTemplate[[#This Row],[Eq. unit cost]]),ISBLANK(CatTemplate[[#This Row],[Cons. unit cost]]),ISBLANK(CatTemplate[[#This Row],[Oth. unit cost]])), 0, IF(getUnitEffort =0,1,getUnitEffort) * CatTemplate[[#This Row],[Year18]])</f>
        <v>0</v>
      </c>
      <c r="CE252" s="29">
        <f>IF(AND(ISBLANK(CatTemplate[[#This Row],[Eq. unit cost]]),ISBLANK(CatTemplate[[#This Row],[Cons. unit cost]]),ISBLANK(CatTemplate[[#This Row],[Oth. unit cost]])), 0, IF(getUnitEffort =0,1,getUnitEffort) * CatTemplate[[#This Row],[Year19]])</f>
        <v>0</v>
      </c>
      <c r="CF252" s="29">
        <f>IF(AND(ISBLANK(CatTemplate[[#This Row],[Eq. unit cost]]),ISBLANK(CatTemplate[[#This Row],[Cons. unit cost]]),ISBLANK(CatTemplate[[#This Row],[Oth. unit cost]])), 0, IF(getUnitEffort =0,1,getUnitEffort) * CatTemplate[[#This Row],[Year20]])</f>
        <v>0</v>
      </c>
      <c r="CG252" s="45">
        <f>SUM(CatTemplate[[#This Row],[Q1]:[Q20]])</f>
        <v>0</v>
      </c>
      <c r="CH252" s="29">
        <f>IF(ISBLANK(CatTemplate[[#This Row],[St. unit effort]]),0,(CatTemplate[[#This Row],[St. unit effort]] * CatTemplate[[#This Row],[Year1]]))</f>
        <v>0</v>
      </c>
      <c r="CI252" s="29">
        <f>IF(ISBLANK(CatTemplate[[#This Row],[St. unit effort]]),0,(CatTemplate[[#This Row],[St. unit effort]] * CatTemplate[[#This Row],[Year2]]))</f>
        <v>0</v>
      </c>
      <c r="CJ252" s="29">
        <f>IF(ISBLANK(CatTemplate[[#This Row],[St. unit effort]]),0,(CatTemplate[[#This Row],[St. unit effort]] * CatTemplate[[#This Row],[Year3]]))</f>
        <v>0</v>
      </c>
      <c r="CK252" s="29">
        <f>IF(ISBLANK(CatTemplate[[#This Row],[St. unit effort]]),0,(CatTemplate[[#This Row],[St. unit effort]] * CatTemplate[[#This Row],[Year4]]))</f>
        <v>0</v>
      </c>
      <c r="CL252" s="29">
        <f>IF(ISBLANK(CatTemplate[[#This Row],[St. unit effort]]),0,(CatTemplate[[#This Row],[St. unit effort]] * CatTemplate[[#This Row],[Year5]]))</f>
        <v>0</v>
      </c>
      <c r="CM252" s="29">
        <f>IF(ISBLANK(CatTemplate[[#This Row],[St. unit effort]]),0,(CatTemplate[[#This Row],[St. unit effort]] * CatTemplate[[#This Row],[Year6]]))</f>
        <v>0</v>
      </c>
      <c r="CN252" s="29">
        <f>IF(ISBLANK(CatTemplate[[#This Row],[St. unit effort]]),0,(CatTemplate[[#This Row],[St. unit effort]] * CatTemplate[[#This Row],[Year7]]))</f>
        <v>0</v>
      </c>
      <c r="CO252" s="29">
        <f>IF(ISBLANK(CatTemplate[[#This Row],[St. unit effort]]),0,(CatTemplate[[#This Row],[St. unit effort]] * CatTemplate[[#This Row],[Year8]]))</f>
        <v>0</v>
      </c>
      <c r="CP252" s="29">
        <f>IF(ISBLANK(CatTemplate[[#This Row],[St. unit effort]]),0,(CatTemplate[[#This Row],[St. unit effort]] * CatTemplate[[#This Row],[Year9]]))</f>
        <v>0</v>
      </c>
      <c r="CQ252" s="29">
        <f>IF(ISBLANK(CatTemplate[[#This Row],[St. unit effort]]),0,(CatTemplate[[#This Row],[St. unit effort]] * CatTemplate[[#This Row],[Year10]]))</f>
        <v>0</v>
      </c>
      <c r="CR252" s="29">
        <f>IF(ISBLANK(CatTemplate[[#This Row],[St. unit effort]]),0,(CatTemplate[[#This Row],[St. unit effort]] * CatTemplate[[#This Row],[Year11]]))</f>
        <v>0</v>
      </c>
      <c r="CS252" s="29">
        <f>IF(ISBLANK(CatTemplate[[#This Row],[St. unit effort]]),0,(CatTemplate[[#This Row],[St. unit effort]] * CatTemplate[[#This Row],[Year12]]))</f>
        <v>0</v>
      </c>
      <c r="CT252" s="29">
        <f>IF(ISBLANK(CatTemplate[[#This Row],[St. unit effort]]),0,(CatTemplate[[#This Row],[St. unit effort]] * CatTemplate[[#This Row],[Year13]]))</f>
        <v>0</v>
      </c>
      <c r="CU252" s="29">
        <f>IF(ISBLANK(CatTemplate[[#This Row],[St. unit effort]]),0,(CatTemplate[[#This Row],[St. unit effort]] * CatTemplate[[#This Row],[Year14]]))</f>
        <v>0</v>
      </c>
      <c r="CV252" s="29">
        <f>IF(ISBLANK(CatTemplate[[#This Row],[St. unit effort]]),0,(CatTemplate[[#This Row],[St. unit effort]] * CatTemplate[[#This Row],[Year15]]))</f>
        <v>0</v>
      </c>
      <c r="CW252" s="29">
        <f>IF(ISBLANK(CatTemplate[[#This Row],[St. unit effort]]),0,(CatTemplate[[#This Row],[St. unit effort]] * CatTemplate[[#This Row],[Year16]]))</f>
        <v>0</v>
      </c>
      <c r="CX252" s="29">
        <f>IF(ISBLANK(CatTemplate[[#This Row],[St. unit effort]]),0,(CatTemplate[[#This Row],[St. unit effort]] * CatTemplate[[#This Row],[Year17]]))</f>
        <v>0</v>
      </c>
      <c r="CY252" s="29">
        <f>IF(ISBLANK(CatTemplate[[#This Row],[St. unit effort]]),0,(CatTemplate[[#This Row],[St. unit effort]] * CatTemplate[[#This Row],[Year18]]))</f>
        <v>0</v>
      </c>
      <c r="CZ252" s="29">
        <f>IF(ISBLANK(CatTemplate[[#This Row],[St. unit effort]]),0,(CatTemplate[[#This Row],[St. unit effort]] * CatTemplate[[#This Row],[Year19]]))</f>
        <v>0</v>
      </c>
      <c r="DA252" s="29">
        <f>IF(ISBLANK(CatTemplate[[#This Row],[St. unit effort]]),0,(CatTemplate[[#This Row],[St. unit effort]] * CatTemplate[[#This Row],[Year20]]))</f>
        <v>0</v>
      </c>
      <c r="DB252" s="57">
        <f>IF(ISBLANK(CatTemplate[[#This Row],[St. unit effort]]),0,(CatTemplate[[#This Row],[St. unit effort]] * CatTemplate[[#This Row],[Year1]])*8/ParRatePM)</f>
        <v>0</v>
      </c>
      <c r="DC252" s="57">
        <f>IF(ISBLANK(CatTemplate[[#This Row],[St. unit effort]]),0,(CatTemplate[[#This Row],[St. unit effort]] * CatTemplate[[#This Row],[Year2]])*8/ParRatePM)</f>
        <v>0</v>
      </c>
      <c r="DD252" s="57">
        <f>IF(ISBLANK(CatTemplate[[#This Row],[St. unit effort]]),0,(CatTemplate[[#This Row],[St. unit effort]] * CatTemplate[[#This Row],[Year3]])*8/ParRatePM)</f>
        <v>0</v>
      </c>
      <c r="DE252" s="57">
        <f>IF(ISBLANK(CatTemplate[[#This Row],[St. unit effort]]),0,(CatTemplate[[#This Row],[St. unit effort]] * CatTemplate[[#This Row],[Year4]])*8/ParRatePM)</f>
        <v>0</v>
      </c>
      <c r="DF252" s="57">
        <f>IF(ISBLANK(CatTemplate[[#This Row],[St. unit effort]]),0,(CatTemplate[[#This Row],[St. unit effort]] * CatTemplate[[#This Row],[Year5]])*8/ParRatePM)</f>
        <v>0</v>
      </c>
      <c r="DG252" s="57">
        <f>IF(ISBLANK(CatTemplate[[#This Row],[St. unit effort]]),0,(CatTemplate[[#This Row],[St. unit effort]] * CatTemplate[[#This Row],[Year6]])*8/ParRatePM)</f>
        <v>0</v>
      </c>
      <c r="DH252" s="57">
        <f>IF(ISBLANK(CatTemplate[[#This Row],[St. unit effort]]),0,(CatTemplate[[#This Row],[St. unit effort]] * CatTemplate[[#This Row],[Year7]])*8/ParRatePM)</f>
        <v>0</v>
      </c>
      <c r="DI252" s="57">
        <f>IF(ISBLANK(CatTemplate[[#This Row],[St. unit effort]]),0,(CatTemplate[[#This Row],[St. unit effort]] * CatTemplate[[#This Row],[Year8]])*8/ParRatePM)</f>
        <v>0</v>
      </c>
      <c r="DJ252" s="57">
        <f>IF(ISBLANK(CatTemplate[[#This Row],[St. unit effort]]),0,(CatTemplate[[#This Row],[St. unit effort]] * CatTemplate[[#This Row],[Year9]])*8/ParRatePM)</f>
        <v>0</v>
      </c>
      <c r="DK252" s="57">
        <f>IF(ISBLANK(CatTemplate[[#This Row],[St. unit effort]]),0,(CatTemplate[[#This Row],[St. unit effort]] * CatTemplate[[#This Row],[Year10]])*8/ParRatePM)</f>
        <v>0</v>
      </c>
      <c r="DL252" s="57">
        <f>IF(ISBLANK(CatTemplate[[#This Row],[St. unit effort]]),0,(CatTemplate[[#This Row],[St. unit effort]] * CatTemplate[[#This Row],[Year11]])*8/ParRatePM)</f>
        <v>0</v>
      </c>
      <c r="DM252" s="57">
        <f>IF(ISBLANK(CatTemplate[[#This Row],[St. unit effort]]),0,(CatTemplate[[#This Row],[St. unit effort]] * CatTemplate[[#This Row],[Year12]])*8/ParRatePM)</f>
        <v>0</v>
      </c>
      <c r="DN252" s="57">
        <f>IF(ISBLANK(CatTemplate[[#This Row],[St. unit effort]]),0,(CatTemplate[[#This Row],[St. unit effort]] * CatTemplate[[#This Row],[Year13]])*8/ParRatePM)</f>
        <v>0</v>
      </c>
      <c r="DO252" s="57">
        <f>IF(ISBLANK(CatTemplate[[#This Row],[St. unit effort]]),0,(CatTemplate[[#This Row],[St. unit effort]] * CatTemplate[[#This Row],[Year14]])*8/ParRatePM)</f>
        <v>0</v>
      </c>
      <c r="DP252" s="57">
        <f>IF(ISBLANK(CatTemplate[[#This Row],[St. unit effort]]),0,(CatTemplate[[#This Row],[St. unit effort]] * CatTemplate[[#This Row],[Year15]])*8/ParRatePM)</f>
        <v>0</v>
      </c>
      <c r="DQ252" s="57">
        <f>IF(ISBLANK(CatTemplate[[#This Row],[St. unit effort]]),0,(CatTemplate[[#This Row],[St. unit effort]] * CatTemplate[[#This Row],[Year16]])*8/ParRatePM)</f>
        <v>0</v>
      </c>
      <c r="DR252" s="57">
        <f>IF(ISBLANK(CatTemplate[[#This Row],[St. unit effort]]),0,(CatTemplate[[#This Row],[St. unit effort]] * CatTemplate[[#This Row],[Year17]])*8/ParRatePM)</f>
        <v>0</v>
      </c>
      <c r="DS252" s="57">
        <f>IF(ISBLANK(CatTemplate[[#This Row],[St. unit effort]]),0,(CatTemplate[[#This Row],[St. unit effort]] * CatTemplate[[#This Row],[Year18]])*8/ParRatePM)</f>
        <v>0</v>
      </c>
      <c r="DT252" s="57">
        <f>IF(ISBLANK(CatTemplate[[#This Row],[St. unit effort]]),0,(CatTemplate[[#This Row],[St. unit effort]] * CatTemplate[[#This Row],[Year19]])*8/ParRatePM)</f>
        <v>0</v>
      </c>
      <c r="DU252" s="57">
        <f>IF(ISBLANK(CatTemplate[[#This Row],[St. unit effort]]),0,(CatTemplate[[#This Row],[St. unit effort]] * CatTemplate[[#This Row],[Year20]])*8/ParRatePM)</f>
        <v>0</v>
      </c>
      <c r="DV252" s="54">
        <f>SUM(CatTemplate[[#This Row],[PM1]:[PM20]])</f>
        <v>0</v>
      </c>
      <c r="DW252" s="56">
        <f t="shared" si="87"/>
        <v>0</v>
      </c>
      <c r="DX252" s="56">
        <f t="shared" si="87"/>
        <v>0</v>
      </c>
      <c r="DY252" s="56">
        <f t="shared" si="87"/>
        <v>0</v>
      </c>
      <c r="DZ252" s="56">
        <f t="shared" si="87"/>
        <v>0</v>
      </c>
      <c r="EA252" s="56">
        <f t="shared" si="87"/>
        <v>0</v>
      </c>
      <c r="EB252" s="56">
        <f t="shared" si="87"/>
        <v>0</v>
      </c>
      <c r="EC252" s="56">
        <f t="shared" si="87"/>
        <v>0</v>
      </c>
      <c r="ED252" s="56">
        <f t="shared" si="87"/>
        <v>0</v>
      </c>
      <c r="EE252" s="56">
        <f t="shared" si="87"/>
        <v>0</v>
      </c>
      <c r="EF252" s="56">
        <f t="shared" si="87"/>
        <v>0</v>
      </c>
      <c r="EG252" s="56">
        <f t="shared" si="87"/>
        <v>0</v>
      </c>
      <c r="EH252" s="56">
        <f t="shared" si="87"/>
        <v>0</v>
      </c>
      <c r="EI252" s="56">
        <f t="shared" si="87"/>
        <v>0</v>
      </c>
      <c r="EJ252" s="56">
        <f t="shared" si="87"/>
        <v>0</v>
      </c>
      <c r="EK252" s="56">
        <f t="shared" si="87"/>
        <v>0</v>
      </c>
      <c r="EL252" s="56">
        <f t="shared" si="87"/>
        <v>0</v>
      </c>
      <c r="EM252" s="56">
        <f t="shared" si="85"/>
        <v>0</v>
      </c>
      <c r="EN252" s="56">
        <f t="shared" si="85"/>
        <v>0</v>
      </c>
      <c r="EO252" s="56">
        <f t="shared" si="85"/>
        <v>0</v>
      </c>
      <c r="EP252" s="56">
        <f t="shared" si="85"/>
        <v>0</v>
      </c>
      <c r="EQ252" s="30">
        <f>CatTemplate[[#This Row],[Eq. unit cost]] * CatTemplate[[#This Row],[Eq. quantity]]</f>
        <v>0</v>
      </c>
      <c r="ER252" s="30">
        <f>CatTemplate[[#This Row],[Cons. unit cost]] *CatTemplate[[#This Row],[Cons. quantity]]</f>
        <v>0</v>
      </c>
      <c r="ES252" s="30">
        <f>CatTemplate[[#This Row],[Oth. unit cost]] *CatTemplate[[#This Row],[Oth. quantity]]</f>
        <v>0</v>
      </c>
      <c r="ET252" s="55">
        <f>SUM(CatTemplate[[#This Row],[CO1]:[CO20]])</f>
        <v>0</v>
      </c>
      <c r="EU252" s="56">
        <f t="shared" si="88"/>
        <v>0</v>
      </c>
      <c r="EV252" s="56">
        <f t="shared" si="88"/>
        <v>0</v>
      </c>
      <c r="EW252" s="56">
        <f t="shared" si="88"/>
        <v>0</v>
      </c>
      <c r="EX252" s="56">
        <f t="shared" si="88"/>
        <v>0</v>
      </c>
      <c r="EY252" s="56">
        <f t="shared" si="88"/>
        <v>0</v>
      </c>
      <c r="EZ252" s="56">
        <f t="shared" si="88"/>
        <v>0</v>
      </c>
      <c r="FA252" s="56">
        <f t="shared" si="88"/>
        <v>0</v>
      </c>
      <c r="FB252" s="56">
        <f t="shared" si="88"/>
        <v>0</v>
      </c>
      <c r="FC252" s="56">
        <f t="shared" si="88"/>
        <v>0</v>
      </c>
      <c r="FD252" s="56">
        <f t="shared" si="88"/>
        <v>0</v>
      </c>
      <c r="FE252" s="56">
        <f t="shared" si="88"/>
        <v>0</v>
      </c>
      <c r="FF252" s="56">
        <f t="shared" si="88"/>
        <v>0</v>
      </c>
      <c r="FG252" s="56">
        <f t="shared" si="88"/>
        <v>0</v>
      </c>
      <c r="FH252" s="56">
        <f t="shared" si="88"/>
        <v>0</v>
      </c>
      <c r="FI252" s="56">
        <f t="shared" si="88"/>
        <v>0</v>
      </c>
      <c r="FJ252" s="56">
        <f t="shared" si="88"/>
        <v>0</v>
      </c>
      <c r="FK252" s="56">
        <f t="shared" si="86"/>
        <v>0</v>
      </c>
      <c r="FL252" s="56">
        <f t="shared" si="86"/>
        <v>0</v>
      </c>
      <c r="FM252" s="56">
        <f t="shared" si="86"/>
        <v>0</v>
      </c>
      <c r="FN252" s="56">
        <f t="shared" si="86"/>
        <v>0</v>
      </c>
      <c r="FO252" s="58">
        <f>SUM(CatTemplate[[#This Row],[CS1]:[CS20]])</f>
        <v>0</v>
      </c>
      <c r="FP252" s="59">
        <f>CatTemplate[[#This Row],[Total Oth. cost]]+CatTemplate[[#This Row],[Total St. Cost]]</f>
        <v>0</v>
      </c>
      <c r="FQ252" s="33" t="e">
        <f t="shared" si="71"/>
        <v>#VALUE!</v>
      </c>
      <c r="FR252" s="33" t="e">
        <f t="shared" si="72"/>
        <v>#VALUE!</v>
      </c>
      <c r="FS252" s="30" t="e">
        <f>(CatTemplate[[#This Row],[CO1]] + CatTemplate[[#This Row],[CS1]]) * (1 + getRateOHFinal) * getRateMarkupFinal</f>
        <v>#VALUE!</v>
      </c>
      <c r="FT252" s="30" t="e">
        <f>(CatTemplate[[#This Row],[CO2]] + CatTemplate[[#This Row],[CS2]]) * (1 + getRateOHFinal) * getRateMarkupFinal</f>
        <v>#VALUE!</v>
      </c>
      <c r="FU252" s="30" t="e">
        <f>(CatTemplate[[#This Row],[CO3]] + CatTemplate[[#This Row],[CS3]]) * (1 + getRateOHFinal) * getRateMarkupFinal</f>
        <v>#VALUE!</v>
      </c>
      <c r="FV252" s="30" t="e">
        <f>(CatTemplate[[#This Row],[CO4]] + CatTemplate[[#This Row],[CS4]]) * (1 + getRateOHFinal) * getRateMarkupFinal</f>
        <v>#VALUE!</v>
      </c>
      <c r="FW252" s="30" t="e">
        <f>(CatTemplate[[#This Row],[CO5]] + CatTemplate[[#This Row],[CS5]]) * (1 + getRateOHFinal) * getRateMarkupFinal</f>
        <v>#VALUE!</v>
      </c>
      <c r="FX252" s="30" t="e">
        <f>(CatTemplate[[#This Row],[CO6]] + CatTemplate[[#This Row],[CS6]]) * (1 + getRateOHFinal) * getRateMarkupFinal</f>
        <v>#VALUE!</v>
      </c>
      <c r="FY252" s="30" t="e">
        <f>(CatTemplate[[#This Row],[CO7]] + CatTemplate[[#This Row],[CS7]]) * (1 + getRateOHFinal) * getRateMarkupFinal</f>
        <v>#VALUE!</v>
      </c>
      <c r="FZ252" s="30" t="e">
        <f>(CatTemplate[[#This Row],[CO8]] + CatTemplate[[#This Row],[CS8]]) * (1 + getRateOHFinal) * getRateMarkupFinal</f>
        <v>#VALUE!</v>
      </c>
      <c r="GA252" s="30" t="e">
        <f>(CatTemplate[[#This Row],[CO9]] + CatTemplate[[#This Row],[CS9]]) * (1 + getRateOHFinal) * getRateMarkupFinal</f>
        <v>#VALUE!</v>
      </c>
      <c r="GB252" s="30" t="e">
        <f>(CatTemplate[[#This Row],[CO10]] + CatTemplate[[#This Row],[CS10]]) * (1 + getRateOHFinal) * getRateMarkupFinal</f>
        <v>#VALUE!</v>
      </c>
      <c r="GC252" s="30" t="e">
        <f>(CatTemplate[[#This Row],[CO11]] + CatTemplate[[#This Row],[CS11]]) * (1 + getRateOHFinal) * getRateMarkupFinal</f>
        <v>#VALUE!</v>
      </c>
      <c r="GD252" s="30" t="e">
        <f>(CatTemplate[[#This Row],[CO12]] + CatTemplate[[#This Row],[CS12]]) * (1 + getRateOHFinal) * getRateMarkupFinal</f>
        <v>#VALUE!</v>
      </c>
      <c r="GE252" s="30" t="e">
        <f>(CatTemplate[[#This Row],[CO13]] + CatTemplate[[#This Row],[CS13]]) * (1 + getRateOHFinal) * getRateMarkupFinal</f>
        <v>#VALUE!</v>
      </c>
      <c r="GF252" s="30" t="e">
        <f>(CatTemplate[[#This Row],[CO14]] + CatTemplate[[#This Row],[CS14]]) * (1 + getRateOHFinal) * getRateMarkupFinal</f>
        <v>#VALUE!</v>
      </c>
      <c r="GG252" s="30" t="e">
        <f>(CatTemplate[[#This Row],[CO15]] + CatTemplate[[#This Row],[CS15]]) * (1 + getRateOHFinal) * getRateMarkupFinal</f>
        <v>#VALUE!</v>
      </c>
      <c r="GH252" s="30" t="e">
        <f>(CatTemplate[[#This Row],[CO16]] + CatTemplate[[#This Row],[CS16]]) * (1 + getRateOHFinal) * getRateMarkupFinal</f>
        <v>#VALUE!</v>
      </c>
      <c r="GI252" s="30" t="e">
        <f>(CatTemplate[[#This Row],[CO17]] + CatTemplate[[#This Row],[CS17]]) * (1 + getRateOHFinal) * getRateMarkupFinal</f>
        <v>#VALUE!</v>
      </c>
      <c r="GJ252" s="30" t="e">
        <f>(CatTemplate[[#This Row],[CO18]] + CatTemplate[[#This Row],[CS18]]) * (1 + getRateOHFinal) * getRateMarkupFinal</f>
        <v>#VALUE!</v>
      </c>
      <c r="GK252" s="30" t="e">
        <f>(CatTemplate[[#This Row],[CO19]] + CatTemplate[[#This Row],[CS19]]) * (1 + getRateOHFinal) * getRateMarkupFinal</f>
        <v>#VALUE!</v>
      </c>
      <c r="GL252" s="30" t="e">
        <f>(CatTemplate[[#This Row],[CO20]] + CatTemplate[[#This Row],[CS20]]) * (1 + getRateOHFinal) * getRateMarkupFinal</f>
        <v>#VALUE!</v>
      </c>
      <c r="GM252" s="30" t="e">
        <f t="shared" si="73"/>
        <v>#VALUE!</v>
      </c>
      <c r="GN252" s="30" t="e">
        <f t="shared" si="74"/>
        <v>#VALUE!</v>
      </c>
      <c r="GO252" s="30" t="e">
        <f t="shared" si="75"/>
        <v>#VALUE!</v>
      </c>
      <c r="GP252" s="30" t="e">
        <f t="shared" si="76"/>
        <v>#VALUE!</v>
      </c>
      <c r="GQ252" s="30" t="e">
        <f>(CatTemplate[[#This Row],[CO1]]+CatTemplate[[#This Row],[CS1]]) * (1+ getRateOHFinal) * (1 + getRateMarkupFinal)</f>
        <v>#VALUE!</v>
      </c>
      <c r="GR252" s="30" t="e">
        <f>(CatTemplate[[#This Row],[CO2]]+CatTemplate[[#This Row],[CS2]]) * (1+ getRateOHFinal) * (1 + getRateMarkupFinal)</f>
        <v>#VALUE!</v>
      </c>
      <c r="GS252" s="30" t="e">
        <f>(CatTemplate[[#This Row],[CO3]]+CatTemplate[[#This Row],[CS3]]) * (1+ getRateOHFinal) * (1 + getRateMarkupFinal)</f>
        <v>#VALUE!</v>
      </c>
      <c r="GT252" s="30" t="e">
        <f>(CatTemplate[[#This Row],[CO4]]+CatTemplate[[#This Row],[CS4]]) * (1+ getRateOHFinal) * (1 + getRateMarkupFinal)</f>
        <v>#VALUE!</v>
      </c>
      <c r="GU252" s="30" t="e">
        <f>(CatTemplate[[#This Row],[CO5]]+CatTemplate[[#This Row],[CS5]]) * (1+ getRateOHFinal) * (1 + getRateMarkupFinal)</f>
        <v>#VALUE!</v>
      </c>
      <c r="GV252" s="30" t="e">
        <f>(CatTemplate[[#This Row],[CO6]]+CatTemplate[[#This Row],[CS6]]) * (1+ getRateOHFinal) * (1 + getRateMarkupFinal)</f>
        <v>#VALUE!</v>
      </c>
      <c r="GW252" s="30" t="e">
        <f>(CatTemplate[[#This Row],[CO7]]+CatTemplate[[#This Row],[CS7]]) * (1+ getRateOHFinal) * (1 + getRateMarkupFinal)</f>
        <v>#VALUE!</v>
      </c>
      <c r="GX252" s="30" t="e">
        <f>(CatTemplate[[#This Row],[CO8]]+CatTemplate[[#This Row],[CS8]]) * (1+ getRateOHFinal) * (1 + getRateMarkupFinal)</f>
        <v>#VALUE!</v>
      </c>
      <c r="GY252" s="30" t="e">
        <f>(CatTemplate[[#This Row],[CO9]]+CatTemplate[[#This Row],[CS9]]) * (1+ getRateOHFinal) * (1 + getRateMarkupFinal)</f>
        <v>#VALUE!</v>
      </c>
      <c r="GZ252" s="30" t="e">
        <f>(CatTemplate[[#This Row],[CO10]]+CatTemplate[[#This Row],[CS10]]) * (1+ getRateOHFinal) * (1 + getRateMarkupFinal)</f>
        <v>#VALUE!</v>
      </c>
      <c r="HA252" s="30" t="e">
        <f>(CatTemplate[[#This Row],[CO11]]+CatTemplate[[#This Row],[CS11]]) * (1+ getRateOHFinal) * (1 + getRateMarkupFinal)</f>
        <v>#VALUE!</v>
      </c>
      <c r="HB252" s="30" t="e">
        <f>(CatTemplate[[#This Row],[CO12]]+CatTemplate[[#This Row],[CS12]]) * (1+ getRateOHFinal) * (1 + getRateMarkupFinal)</f>
        <v>#VALUE!</v>
      </c>
      <c r="HC252" s="30" t="e">
        <f>(CatTemplate[[#This Row],[CO13]]+CatTemplate[[#This Row],[CS13]]) * (1+ getRateOHFinal) * (1 + getRateMarkupFinal)</f>
        <v>#VALUE!</v>
      </c>
      <c r="HD252" s="30" t="e">
        <f>(CatTemplate[[#This Row],[CO14]]+CatTemplate[[#This Row],[CS14]]) * (1+ getRateOHFinal) * (1 + getRateMarkupFinal)</f>
        <v>#VALUE!</v>
      </c>
      <c r="HE252" s="30" t="e">
        <f>(CatTemplate[[#This Row],[CO15]]+CatTemplate[[#This Row],[CS15]]) * (1+ getRateOHFinal) * (1 + getRateMarkupFinal)</f>
        <v>#VALUE!</v>
      </c>
      <c r="HF252" s="30" t="e">
        <f>(CatTemplate[[#This Row],[CO16]]+CatTemplate[[#This Row],[CS16]]) * (1+ getRateOHFinal) * (1 + getRateMarkupFinal)</f>
        <v>#VALUE!</v>
      </c>
      <c r="HG252" s="30" t="e">
        <f>(CatTemplate[[#This Row],[CO17]]+CatTemplate[[#This Row],[CS17]]) * (1+ getRateOHFinal) * (1 + getRateMarkupFinal)</f>
        <v>#VALUE!</v>
      </c>
      <c r="HH252" s="30" t="e">
        <f>(CatTemplate[[#This Row],[CO18]]+CatTemplate[[#This Row],[CS18]]) * (1+ getRateOHFinal) * (1 + getRateMarkupFinal)</f>
        <v>#VALUE!</v>
      </c>
      <c r="HI252" s="30" t="e">
        <f>(CatTemplate[[#This Row],[CO19]]+CatTemplate[[#This Row],[CS19]]) * (1+ getRateOHFinal) * (1 + getRateMarkupFinal)</f>
        <v>#VALUE!</v>
      </c>
      <c r="HJ252" s="30" t="e">
        <f>(CatTemplate[[#This Row],[CO20]]+CatTemplate[[#This Row],[CS20]]) * (1+ getRateOHFinal) * (1 + getRateMarkupFinal)</f>
        <v>#VALUE!</v>
      </c>
      <c r="HK252" s="39" t="e">
        <f>CatTemplate[[#This Row],[Total cost]]+CatTemplate[[#This Row],[OH Amount]]+CatTemplate[[#This Row],[Markup]]</f>
        <v>#VALUE!</v>
      </c>
      <c r="HL252" s="63">
        <f>IF(CatTemplate[[#This Row],[Units]]="Days",CatTemplate[[#This Row],[Project quantity]]*CatTemplate[[#This Row],[St. unit effort]],CatTemplate[[#This Row],[Project quantity]])</f>
        <v>0</v>
      </c>
      <c r="HM252" s="287">
        <f>IFERROR(CatTemplate[[#This Row],[Total Price]]/(CatTemplate[[#This Row],[Final Quantity]]),0)</f>
        <v>0</v>
      </c>
      <c r="HN252" s="261"/>
    </row>
    <row r="253" spans="2:222" ht="25.5" x14ac:dyDescent="0.2">
      <c r="B253" s="9" t="s">
        <v>84</v>
      </c>
      <c r="C253" s="23">
        <v>6</v>
      </c>
      <c r="D253" s="10" t="s">
        <v>179</v>
      </c>
      <c r="E253" s="25">
        <v>1</v>
      </c>
      <c r="F253" s="19" t="s">
        <v>103</v>
      </c>
      <c r="G253" s="27">
        <v>42</v>
      </c>
      <c r="H253" s="19" t="s">
        <v>530</v>
      </c>
      <c r="I253" s="19"/>
      <c r="J253" s="16" t="s">
        <v>254</v>
      </c>
      <c r="K253" s="16"/>
      <c r="L253" s="16" t="s">
        <v>489</v>
      </c>
      <c r="M253" s="16" t="s">
        <v>207</v>
      </c>
      <c r="N253" s="16" t="s">
        <v>858</v>
      </c>
      <c r="O253" s="320"/>
      <c r="P253" s="71"/>
      <c r="Q253" s="108"/>
      <c r="R253" s="73"/>
      <c r="S253" s="97"/>
      <c r="T253" s="100">
        <f>getEqUnitCost</f>
        <v>0.55124999999999991</v>
      </c>
      <c r="U253" s="73">
        <f>getEqUnitEffort</f>
        <v>1</v>
      </c>
      <c r="V253" s="101">
        <f>getEqQuantity</f>
        <v>1</v>
      </c>
      <c r="W253" s="320"/>
      <c r="X253" s="100">
        <f>getConsUnitCost</f>
        <v>19.137868750000003</v>
      </c>
      <c r="Y253" s="73">
        <f>getConsUnitEffort</f>
        <v>1</v>
      </c>
      <c r="Z253" s="14">
        <f>getConsQuantity</f>
        <v>1</v>
      </c>
      <c r="AA253" s="320"/>
      <c r="AB253" s="72"/>
      <c r="AC253" s="112"/>
      <c r="AD253" s="14">
        <f>getOthQuantity</f>
        <v>0</v>
      </c>
      <c r="AE253" s="320"/>
      <c r="AF253" s="28" t="str">
        <f>IF(ISBLANK(CatTemplate[[#This Row],[Resource type]]),"",CatTemplate[[#This Row],[Resource type]])</f>
        <v>BioRef Operator</v>
      </c>
      <c r="AG253" s="242">
        <f>getStaffUnitCost</f>
        <v>402.98497611162429</v>
      </c>
      <c r="AH253" s="113">
        <f>getStaffUnitEffort</f>
        <v>7.4999999999999997E-2</v>
      </c>
      <c r="AI253" s="40">
        <f>getStaffQuantity</f>
        <v>0</v>
      </c>
      <c r="AJ253" s="41">
        <f>CatTemplate[[#This Row],[St. quantity]]*8/ParRatePM</f>
        <v>0</v>
      </c>
      <c r="AK253" s="320"/>
      <c r="AL253" s="53" t="str">
        <f>CatTemplate[[#This Row],[Item type]]</f>
        <v>Samples</v>
      </c>
      <c r="AM253" s="12">
        <f>SUM(CatTemplate[[#This Row],[Year1]:[Year20]])</f>
        <v>0</v>
      </c>
      <c r="AN253" s="52"/>
      <c r="AO253" s="52"/>
      <c r="AP253" s="52"/>
      <c r="AQ253" s="8"/>
      <c r="AR253" s="8"/>
      <c r="AS253" s="8"/>
      <c r="AT253" s="8"/>
      <c r="AU253" s="8"/>
      <c r="AV253" s="8"/>
      <c r="AW253" s="8"/>
      <c r="AX253" s="8"/>
      <c r="AY253" s="8"/>
      <c r="AZ253" s="8"/>
      <c r="BA253" s="8"/>
      <c r="BB253" s="8"/>
      <c r="BC253" s="8"/>
      <c r="BD253" s="8"/>
      <c r="BE253" s="8"/>
      <c r="BF253" s="8"/>
      <c r="BG253" s="36"/>
      <c r="BH253" s="320"/>
      <c r="BI253" s="37" t="str">
        <f>getCostCategory</f>
        <v>06 Operating costs</v>
      </c>
      <c r="BJ253" s="37" t="str">
        <f>getSection</f>
        <v>06 Sample processing</v>
      </c>
      <c r="BK253" s="32" t="str">
        <f>getObject</f>
        <v>Sample processing</v>
      </c>
      <c r="BL253" s="30">
        <f>IFERROR(getUnitCost * IF(CatTemplate[[#This Row],[Cost Category Comp.]]="01 Staff costs", 1,1),0)</f>
        <v>422.67409486162427</v>
      </c>
      <c r="BM253" s="29">
        <f>IF(AND(ISBLANK(CatTemplate[[#This Row],[Eq. unit cost]]),ISBLANK(CatTemplate[[#This Row],[Cons. unit cost]]),ISBLANK(CatTemplate[[#This Row],[Oth. unit cost]])), 0, IF(getUnitEffort =0,1,getUnitEffort) * CatTemplate[[#This Row],[Year1]])</f>
        <v>0</v>
      </c>
      <c r="BN253" s="29">
        <f>IF(AND(ISBLANK(CatTemplate[[#This Row],[Eq. unit cost]]),ISBLANK(CatTemplate[[#This Row],[Cons. unit cost]]),ISBLANK(CatTemplate[[#This Row],[Oth. unit cost]])), 0, IF(getUnitEffort =0,1,getUnitEffort) * CatTemplate[[#This Row],[Year2]])</f>
        <v>0</v>
      </c>
      <c r="BO253" s="29">
        <f>IF(AND(ISBLANK(CatTemplate[[#This Row],[Eq. unit cost]]),ISBLANK(CatTemplate[[#This Row],[Cons. unit cost]]),ISBLANK(CatTemplate[[#This Row],[Oth. unit cost]])), 0, IF(getUnitEffort =0,1,getUnitEffort) * CatTemplate[[#This Row],[Year3]])</f>
        <v>0</v>
      </c>
      <c r="BP253" s="29">
        <f>IF(AND(ISBLANK(CatTemplate[[#This Row],[Eq. unit cost]]),ISBLANK(CatTemplate[[#This Row],[Cons. unit cost]]),ISBLANK(CatTemplate[[#This Row],[Oth. unit cost]])), 0, IF(getUnitEffort =0,1,getUnitEffort) * CatTemplate[[#This Row],[Year4]])</f>
        <v>0</v>
      </c>
      <c r="BQ253" s="29">
        <f>IF(AND(ISBLANK(CatTemplate[[#This Row],[Eq. unit cost]]),ISBLANK(CatTemplate[[#This Row],[Cons. unit cost]]),ISBLANK(CatTemplate[[#This Row],[Oth. unit cost]])), 0, IF(getUnitEffort =0,1,getUnitEffort) * CatTemplate[[#This Row],[Year5]])</f>
        <v>0</v>
      </c>
      <c r="BR253" s="29">
        <f>IF(AND(ISBLANK(CatTemplate[[#This Row],[Eq. unit cost]]),ISBLANK(CatTemplate[[#This Row],[Cons. unit cost]]),ISBLANK(CatTemplate[[#This Row],[Oth. unit cost]])), 0, IF(getUnitEffort =0,1,getUnitEffort) * CatTemplate[[#This Row],[Year6]])</f>
        <v>0</v>
      </c>
      <c r="BS253" s="29">
        <f>IF(AND(ISBLANK(CatTemplate[[#This Row],[Eq. unit cost]]),ISBLANK(CatTemplate[[#This Row],[Cons. unit cost]]),ISBLANK(CatTemplate[[#This Row],[Oth. unit cost]])), 0, IF(getUnitEffort =0,1,getUnitEffort) * CatTemplate[[#This Row],[Year7]])</f>
        <v>0</v>
      </c>
      <c r="BT253" s="29">
        <f>IF(AND(ISBLANK(CatTemplate[[#This Row],[Eq. unit cost]]),ISBLANK(CatTemplate[[#This Row],[Cons. unit cost]]),ISBLANK(CatTemplate[[#This Row],[Oth. unit cost]])), 0, IF(getUnitEffort =0,1,getUnitEffort) * CatTemplate[[#This Row],[Year8]])</f>
        <v>0</v>
      </c>
      <c r="BU253" s="29">
        <f>IF(AND(ISBLANK(CatTemplate[[#This Row],[Eq. unit cost]]),ISBLANK(CatTemplate[[#This Row],[Cons. unit cost]]),ISBLANK(CatTemplate[[#This Row],[Oth. unit cost]])), 0, IF(getUnitEffort =0,1,getUnitEffort) * CatTemplate[[#This Row],[Year9]])</f>
        <v>0</v>
      </c>
      <c r="BV253" s="29">
        <f>IF(AND(ISBLANK(CatTemplate[[#This Row],[Eq. unit cost]]),ISBLANK(CatTemplate[[#This Row],[Cons. unit cost]]),ISBLANK(CatTemplate[[#This Row],[Oth. unit cost]])), 0, IF(getUnitEffort =0,1,getUnitEffort) * CatTemplate[[#This Row],[Year10]])</f>
        <v>0</v>
      </c>
      <c r="BW253" s="29">
        <f>IF(AND(ISBLANK(CatTemplate[[#This Row],[Eq. unit cost]]),ISBLANK(CatTemplate[[#This Row],[Cons. unit cost]]),ISBLANK(CatTemplate[[#This Row],[Oth. unit cost]])), 0, IF(getUnitEffort =0,1,getUnitEffort) * CatTemplate[[#This Row],[Year11]])</f>
        <v>0</v>
      </c>
      <c r="BX253" s="29">
        <f>IF(AND(ISBLANK(CatTemplate[[#This Row],[Eq. unit cost]]),ISBLANK(CatTemplate[[#This Row],[Cons. unit cost]]),ISBLANK(CatTemplate[[#This Row],[Oth. unit cost]])), 0, IF(getUnitEffort =0,1,getUnitEffort) * CatTemplate[[#This Row],[Year12]])</f>
        <v>0</v>
      </c>
      <c r="BY253" s="29">
        <f>IF(AND(ISBLANK(CatTemplate[[#This Row],[Eq. unit cost]]),ISBLANK(CatTemplate[[#This Row],[Cons. unit cost]]),ISBLANK(CatTemplate[[#This Row],[Oth. unit cost]])), 0, IF(getUnitEffort =0,1,getUnitEffort) * CatTemplate[[#This Row],[Year13]])</f>
        <v>0</v>
      </c>
      <c r="BZ253" s="29">
        <f>IF(AND(ISBLANK(CatTemplate[[#This Row],[Eq. unit cost]]),ISBLANK(CatTemplate[[#This Row],[Cons. unit cost]]),ISBLANK(CatTemplate[[#This Row],[Oth. unit cost]])), 0, IF(getUnitEffort =0,1,getUnitEffort) * CatTemplate[[#This Row],[Year14]])</f>
        <v>0</v>
      </c>
      <c r="CA253" s="29">
        <f>IF(AND(ISBLANK(CatTemplate[[#This Row],[Eq. unit cost]]),ISBLANK(CatTemplate[[#This Row],[Cons. unit cost]]),ISBLANK(CatTemplate[[#This Row],[Oth. unit cost]])), 0, IF(getUnitEffort =0,1,getUnitEffort) * CatTemplate[[#This Row],[Year15]])</f>
        <v>0</v>
      </c>
      <c r="CB253" s="29">
        <f>IF(AND(ISBLANK(CatTemplate[[#This Row],[Eq. unit cost]]),ISBLANK(CatTemplate[[#This Row],[Cons. unit cost]]),ISBLANK(CatTemplate[[#This Row],[Oth. unit cost]])), 0, IF(getUnitEffort =0,1,getUnitEffort) * CatTemplate[[#This Row],[Year16]])</f>
        <v>0</v>
      </c>
      <c r="CC253" s="29">
        <f>IF(AND(ISBLANK(CatTemplate[[#This Row],[Eq. unit cost]]),ISBLANK(CatTemplate[[#This Row],[Cons. unit cost]]),ISBLANK(CatTemplate[[#This Row],[Oth. unit cost]])), 0, IF(getUnitEffort =0,1,getUnitEffort) * CatTemplate[[#This Row],[Year17]])</f>
        <v>0</v>
      </c>
      <c r="CD253" s="29">
        <f>IF(AND(ISBLANK(CatTemplate[[#This Row],[Eq. unit cost]]),ISBLANK(CatTemplate[[#This Row],[Cons. unit cost]]),ISBLANK(CatTemplate[[#This Row],[Oth. unit cost]])), 0, IF(getUnitEffort =0,1,getUnitEffort) * CatTemplate[[#This Row],[Year18]])</f>
        <v>0</v>
      </c>
      <c r="CE253" s="29">
        <f>IF(AND(ISBLANK(CatTemplate[[#This Row],[Eq. unit cost]]),ISBLANK(CatTemplate[[#This Row],[Cons. unit cost]]),ISBLANK(CatTemplate[[#This Row],[Oth. unit cost]])), 0, IF(getUnitEffort =0,1,getUnitEffort) * CatTemplate[[#This Row],[Year19]])</f>
        <v>0</v>
      </c>
      <c r="CF253" s="29">
        <f>IF(AND(ISBLANK(CatTemplate[[#This Row],[Eq. unit cost]]),ISBLANK(CatTemplate[[#This Row],[Cons. unit cost]]),ISBLANK(CatTemplate[[#This Row],[Oth. unit cost]])), 0, IF(getUnitEffort =0,1,getUnitEffort) * CatTemplate[[#This Row],[Year20]])</f>
        <v>0</v>
      </c>
      <c r="CG253" s="45">
        <f>SUM(CatTemplate[[#This Row],[Q1]:[Q20]])</f>
        <v>0</v>
      </c>
      <c r="CH253" s="29">
        <f>IF(ISBLANK(CatTemplate[[#This Row],[St. unit effort]]),0,(CatTemplate[[#This Row],[St. unit effort]] * CatTemplate[[#This Row],[Year1]]))</f>
        <v>0</v>
      </c>
      <c r="CI253" s="29">
        <f>IF(ISBLANK(CatTemplate[[#This Row],[St. unit effort]]),0,(CatTemplate[[#This Row],[St. unit effort]] * CatTemplate[[#This Row],[Year2]]))</f>
        <v>0</v>
      </c>
      <c r="CJ253" s="29">
        <f>IF(ISBLANK(CatTemplate[[#This Row],[St. unit effort]]),0,(CatTemplate[[#This Row],[St. unit effort]] * CatTemplate[[#This Row],[Year3]]))</f>
        <v>0</v>
      </c>
      <c r="CK253" s="29">
        <f>IF(ISBLANK(CatTemplate[[#This Row],[St. unit effort]]),0,(CatTemplate[[#This Row],[St. unit effort]] * CatTemplate[[#This Row],[Year4]]))</f>
        <v>0</v>
      </c>
      <c r="CL253" s="29">
        <f>IF(ISBLANK(CatTemplate[[#This Row],[St. unit effort]]),0,(CatTemplate[[#This Row],[St. unit effort]] * CatTemplate[[#This Row],[Year5]]))</f>
        <v>0</v>
      </c>
      <c r="CM253" s="29">
        <f>IF(ISBLANK(CatTemplate[[#This Row],[St. unit effort]]),0,(CatTemplate[[#This Row],[St. unit effort]] * CatTemplate[[#This Row],[Year6]]))</f>
        <v>0</v>
      </c>
      <c r="CN253" s="29">
        <f>IF(ISBLANK(CatTemplate[[#This Row],[St. unit effort]]),0,(CatTemplate[[#This Row],[St. unit effort]] * CatTemplate[[#This Row],[Year7]]))</f>
        <v>0</v>
      </c>
      <c r="CO253" s="29">
        <f>IF(ISBLANK(CatTemplate[[#This Row],[St. unit effort]]),0,(CatTemplate[[#This Row],[St. unit effort]] * CatTemplate[[#This Row],[Year8]]))</f>
        <v>0</v>
      </c>
      <c r="CP253" s="29">
        <f>IF(ISBLANK(CatTemplate[[#This Row],[St. unit effort]]),0,(CatTemplate[[#This Row],[St. unit effort]] * CatTemplate[[#This Row],[Year9]]))</f>
        <v>0</v>
      </c>
      <c r="CQ253" s="29">
        <f>IF(ISBLANK(CatTemplate[[#This Row],[St. unit effort]]),0,(CatTemplate[[#This Row],[St. unit effort]] * CatTemplate[[#This Row],[Year10]]))</f>
        <v>0</v>
      </c>
      <c r="CR253" s="29">
        <f>IF(ISBLANK(CatTemplate[[#This Row],[St. unit effort]]),0,(CatTemplate[[#This Row],[St. unit effort]] * CatTemplate[[#This Row],[Year11]]))</f>
        <v>0</v>
      </c>
      <c r="CS253" s="29">
        <f>IF(ISBLANK(CatTemplate[[#This Row],[St. unit effort]]),0,(CatTemplate[[#This Row],[St. unit effort]] * CatTemplate[[#This Row],[Year12]]))</f>
        <v>0</v>
      </c>
      <c r="CT253" s="29">
        <f>IF(ISBLANK(CatTemplate[[#This Row],[St. unit effort]]),0,(CatTemplate[[#This Row],[St. unit effort]] * CatTemplate[[#This Row],[Year13]]))</f>
        <v>0</v>
      </c>
      <c r="CU253" s="29">
        <f>IF(ISBLANK(CatTemplate[[#This Row],[St. unit effort]]),0,(CatTemplate[[#This Row],[St. unit effort]] * CatTemplate[[#This Row],[Year14]]))</f>
        <v>0</v>
      </c>
      <c r="CV253" s="29">
        <f>IF(ISBLANK(CatTemplate[[#This Row],[St. unit effort]]),0,(CatTemplate[[#This Row],[St. unit effort]] * CatTemplate[[#This Row],[Year15]]))</f>
        <v>0</v>
      </c>
      <c r="CW253" s="29">
        <f>IF(ISBLANK(CatTemplate[[#This Row],[St. unit effort]]),0,(CatTemplate[[#This Row],[St. unit effort]] * CatTemplate[[#This Row],[Year16]]))</f>
        <v>0</v>
      </c>
      <c r="CX253" s="29">
        <f>IF(ISBLANK(CatTemplate[[#This Row],[St. unit effort]]),0,(CatTemplate[[#This Row],[St. unit effort]] * CatTemplate[[#This Row],[Year17]]))</f>
        <v>0</v>
      </c>
      <c r="CY253" s="29">
        <f>IF(ISBLANK(CatTemplate[[#This Row],[St. unit effort]]),0,(CatTemplate[[#This Row],[St. unit effort]] * CatTemplate[[#This Row],[Year18]]))</f>
        <v>0</v>
      </c>
      <c r="CZ253" s="29">
        <f>IF(ISBLANK(CatTemplate[[#This Row],[St. unit effort]]),0,(CatTemplate[[#This Row],[St. unit effort]] * CatTemplate[[#This Row],[Year19]]))</f>
        <v>0</v>
      </c>
      <c r="DA253" s="29">
        <f>IF(ISBLANK(CatTemplate[[#This Row],[St. unit effort]]),0,(CatTemplate[[#This Row],[St. unit effort]] * CatTemplate[[#This Row],[Year20]]))</f>
        <v>0</v>
      </c>
      <c r="DB253" s="57">
        <f>IF(ISBLANK(CatTemplate[[#This Row],[St. unit effort]]),0,(CatTemplate[[#This Row],[St. unit effort]] * CatTemplate[[#This Row],[Year1]])*8/ParRatePM)</f>
        <v>0</v>
      </c>
      <c r="DC253" s="57">
        <f>IF(ISBLANK(CatTemplate[[#This Row],[St. unit effort]]),0,(CatTemplate[[#This Row],[St. unit effort]] * CatTemplate[[#This Row],[Year2]])*8/ParRatePM)</f>
        <v>0</v>
      </c>
      <c r="DD253" s="57">
        <f>IF(ISBLANK(CatTemplate[[#This Row],[St. unit effort]]),0,(CatTemplate[[#This Row],[St. unit effort]] * CatTemplate[[#This Row],[Year3]])*8/ParRatePM)</f>
        <v>0</v>
      </c>
      <c r="DE253" s="57">
        <f>IF(ISBLANK(CatTemplate[[#This Row],[St. unit effort]]),0,(CatTemplate[[#This Row],[St. unit effort]] * CatTemplate[[#This Row],[Year4]])*8/ParRatePM)</f>
        <v>0</v>
      </c>
      <c r="DF253" s="57">
        <f>IF(ISBLANK(CatTemplate[[#This Row],[St. unit effort]]),0,(CatTemplate[[#This Row],[St. unit effort]] * CatTemplate[[#This Row],[Year5]])*8/ParRatePM)</f>
        <v>0</v>
      </c>
      <c r="DG253" s="57">
        <f>IF(ISBLANK(CatTemplate[[#This Row],[St. unit effort]]),0,(CatTemplate[[#This Row],[St. unit effort]] * CatTemplate[[#This Row],[Year6]])*8/ParRatePM)</f>
        <v>0</v>
      </c>
      <c r="DH253" s="57">
        <f>IF(ISBLANK(CatTemplate[[#This Row],[St. unit effort]]),0,(CatTemplate[[#This Row],[St. unit effort]] * CatTemplate[[#This Row],[Year7]])*8/ParRatePM)</f>
        <v>0</v>
      </c>
      <c r="DI253" s="57">
        <f>IF(ISBLANK(CatTemplate[[#This Row],[St. unit effort]]),0,(CatTemplate[[#This Row],[St. unit effort]] * CatTemplate[[#This Row],[Year8]])*8/ParRatePM)</f>
        <v>0</v>
      </c>
      <c r="DJ253" s="57">
        <f>IF(ISBLANK(CatTemplate[[#This Row],[St. unit effort]]),0,(CatTemplate[[#This Row],[St. unit effort]] * CatTemplate[[#This Row],[Year9]])*8/ParRatePM)</f>
        <v>0</v>
      </c>
      <c r="DK253" s="57">
        <f>IF(ISBLANK(CatTemplate[[#This Row],[St. unit effort]]),0,(CatTemplate[[#This Row],[St. unit effort]] * CatTemplate[[#This Row],[Year10]])*8/ParRatePM)</f>
        <v>0</v>
      </c>
      <c r="DL253" s="57">
        <f>IF(ISBLANK(CatTemplate[[#This Row],[St. unit effort]]),0,(CatTemplate[[#This Row],[St. unit effort]] * CatTemplate[[#This Row],[Year11]])*8/ParRatePM)</f>
        <v>0</v>
      </c>
      <c r="DM253" s="57">
        <f>IF(ISBLANK(CatTemplate[[#This Row],[St. unit effort]]),0,(CatTemplate[[#This Row],[St. unit effort]] * CatTemplate[[#This Row],[Year12]])*8/ParRatePM)</f>
        <v>0</v>
      </c>
      <c r="DN253" s="57">
        <f>IF(ISBLANK(CatTemplate[[#This Row],[St. unit effort]]),0,(CatTemplate[[#This Row],[St. unit effort]] * CatTemplate[[#This Row],[Year13]])*8/ParRatePM)</f>
        <v>0</v>
      </c>
      <c r="DO253" s="57">
        <f>IF(ISBLANK(CatTemplate[[#This Row],[St. unit effort]]),0,(CatTemplate[[#This Row],[St. unit effort]] * CatTemplate[[#This Row],[Year14]])*8/ParRatePM)</f>
        <v>0</v>
      </c>
      <c r="DP253" s="57">
        <f>IF(ISBLANK(CatTemplate[[#This Row],[St. unit effort]]),0,(CatTemplate[[#This Row],[St. unit effort]] * CatTemplate[[#This Row],[Year15]])*8/ParRatePM)</f>
        <v>0</v>
      </c>
      <c r="DQ253" s="57">
        <f>IF(ISBLANK(CatTemplate[[#This Row],[St. unit effort]]),0,(CatTemplate[[#This Row],[St. unit effort]] * CatTemplate[[#This Row],[Year16]])*8/ParRatePM)</f>
        <v>0</v>
      </c>
      <c r="DR253" s="57">
        <f>IF(ISBLANK(CatTemplate[[#This Row],[St. unit effort]]),0,(CatTemplate[[#This Row],[St. unit effort]] * CatTemplate[[#This Row],[Year17]])*8/ParRatePM)</f>
        <v>0</v>
      </c>
      <c r="DS253" s="57">
        <f>IF(ISBLANK(CatTemplate[[#This Row],[St. unit effort]]),0,(CatTemplate[[#This Row],[St. unit effort]] * CatTemplate[[#This Row],[Year18]])*8/ParRatePM)</f>
        <v>0</v>
      </c>
      <c r="DT253" s="57">
        <f>IF(ISBLANK(CatTemplate[[#This Row],[St. unit effort]]),0,(CatTemplate[[#This Row],[St. unit effort]] * CatTemplate[[#This Row],[Year19]])*8/ParRatePM)</f>
        <v>0</v>
      </c>
      <c r="DU253" s="57">
        <f>IF(ISBLANK(CatTemplate[[#This Row],[St. unit effort]]),0,(CatTemplate[[#This Row],[St. unit effort]] * CatTemplate[[#This Row],[Year20]])*8/ParRatePM)</f>
        <v>0</v>
      </c>
      <c r="DV253" s="54">
        <f>SUM(CatTemplate[[#This Row],[PM1]:[PM20]])</f>
        <v>0</v>
      </c>
      <c r="DW253" s="56">
        <f t="shared" si="87"/>
        <v>0</v>
      </c>
      <c r="DX253" s="56">
        <f t="shared" si="87"/>
        <v>0</v>
      </c>
      <c r="DY253" s="56">
        <f t="shared" si="87"/>
        <v>0</v>
      </c>
      <c r="DZ253" s="56">
        <f t="shared" si="87"/>
        <v>0</v>
      </c>
      <c r="EA253" s="56">
        <f t="shared" si="87"/>
        <v>0</v>
      </c>
      <c r="EB253" s="56">
        <f t="shared" si="87"/>
        <v>0</v>
      </c>
      <c r="EC253" s="56">
        <f t="shared" si="87"/>
        <v>0</v>
      </c>
      <c r="ED253" s="56">
        <f t="shared" si="87"/>
        <v>0</v>
      </c>
      <c r="EE253" s="56">
        <f t="shared" si="87"/>
        <v>0</v>
      </c>
      <c r="EF253" s="56">
        <f t="shared" si="87"/>
        <v>0</v>
      </c>
      <c r="EG253" s="56">
        <f t="shared" si="87"/>
        <v>0</v>
      </c>
      <c r="EH253" s="56">
        <f t="shared" si="87"/>
        <v>0</v>
      </c>
      <c r="EI253" s="56">
        <f t="shared" si="87"/>
        <v>0</v>
      </c>
      <c r="EJ253" s="56">
        <f t="shared" si="87"/>
        <v>0</v>
      </c>
      <c r="EK253" s="56">
        <f t="shared" si="87"/>
        <v>0</v>
      </c>
      <c r="EL253" s="56">
        <f t="shared" si="87"/>
        <v>0</v>
      </c>
      <c r="EM253" s="56">
        <f t="shared" si="85"/>
        <v>0</v>
      </c>
      <c r="EN253" s="56">
        <f t="shared" si="85"/>
        <v>0</v>
      </c>
      <c r="EO253" s="56">
        <f t="shared" si="85"/>
        <v>0</v>
      </c>
      <c r="EP253" s="56">
        <f t="shared" si="85"/>
        <v>0</v>
      </c>
      <c r="EQ253" s="30">
        <f>CatTemplate[[#This Row],[Eq. unit cost]] * CatTemplate[[#This Row],[Eq. quantity]]</f>
        <v>0.55124999999999991</v>
      </c>
      <c r="ER253" s="30">
        <f>CatTemplate[[#This Row],[Cons. unit cost]] *CatTemplate[[#This Row],[Cons. quantity]]</f>
        <v>19.137868750000003</v>
      </c>
      <c r="ES253" s="30">
        <f>CatTemplate[[#This Row],[Oth. unit cost]] *CatTemplate[[#This Row],[Oth. quantity]]</f>
        <v>0</v>
      </c>
      <c r="ET253" s="55">
        <f>SUM(CatTemplate[[#This Row],[CO1]:[CO20]])</f>
        <v>0</v>
      </c>
      <c r="EU253" s="56">
        <f t="shared" si="88"/>
        <v>0</v>
      </c>
      <c r="EV253" s="56">
        <f t="shared" si="88"/>
        <v>0</v>
      </c>
      <c r="EW253" s="56">
        <f t="shared" si="88"/>
        <v>0</v>
      </c>
      <c r="EX253" s="56">
        <f t="shared" si="88"/>
        <v>0</v>
      </c>
      <c r="EY253" s="56">
        <f t="shared" si="88"/>
        <v>0</v>
      </c>
      <c r="EZ253" s="56">
        <f t="shared" si="88"/>
        <v>0</v>
      </c>
      <c r="FA253" s="56">
        <f t="shared" si="88"/>
        <v>0</v>
      </c>
      <c r="FB253" s="56">
        <f t="shared" si="88"/>
        <v>0</v>
      </c>
      <c r="FC253" s="56">
        <f t="shared" si="88"/>
        <v>0</v>
      </c>
      <c r="FD253" s="56">
        <f t="shared" si="88"/>
        <v>0</v>
      </c>
      <c r="FE253" s="56">
        <f t="shared" si="88"/>
        <v>0</v>
      </c>
      <c r="FF253" s="56">
        <f t="shared" si="88"/>
        <v>0</v>
      </c>
      <c r="FG253" s="56">
        <f t="shared" si="88"/>
        <v>0</v>
      </c>
      <c r="FH253" s="56">
        <f t="shared" si="88"/>
        <v>0</v>
      </c>
      <c r="FI253" s="56">
        <f t="shared" si="88"/>
        <v>0</v>
      </c>
      <c r="FJ253" s="56">
        <f t="shared" si="88"/>
        <v>0</v>
      </c>
      <c r="FK253" s="56">
        <f t="shared" si="86"/>
        <v>0</v>
      </c>
      <c r="FL253" s="56">
        <f t="shared" si="86"/>
        <v>0</v>
      </c>
      <c r="FM253" s="56">
        <f t="shared" si="86"/>
        <v>0</v>
      </c>
      <c r="FN253" s="56">
        <f t="shared" si="86"/>
        <v>0</v>
      </c>
      <c r="FO253" s="58">
        <f>SUM(CatTemplate[[#This Row],[CS1]:[CS20]])</f>
        <v>0</v>
      </c>
      <c r="FP253" s="59">
        <f>CatTemplate[[#This Row],[Total Oth. cost]]+CatTemplate[[#This Row],[Total St. Cost]]</f>
        <v>0</v>
      </c>
      <c r="FQ253" s="33" t="e">
        <f t="shared" si="71"/>
        <v>#VALUE!</v>
      </c>
      <c r="FR253" s="33" t="e">
        <f t="shared" si="72"/>
        <v>#VALUE!</v>
      </c>
      <c r="FS253" s="30" t="e">
        <f>(CatTemplate[[#This Row],[CO1]] + CatTemplate[[#This Row],[CS1]]) * (1 + getRateOHFinal) * getRateMarkupFinal</f>
        <v>#VALUE!</v>
      </c>
      <c r="FT253" s="30" t="e">
        <f>(CatTemplate[[#This Row],[CO2]] + CatTemplate[[#This Row],[CS2]]) * (1 + getRateOHFinal) * getRateMarkupFinal</f>
        <v>#VALUE!</v>
      </c>
      <c r="FU253" s="30" t="e">
        <f>(CatTemplate[[#This Row],[CO3]] + CatTemplate[[#This Row],[CS3]]) * (1 + getRateOHFinal) * getRateMarkupFinal</f>
        <v>#VALUE!</v>
      </c>
      <c r="FV253" s="30" t="e">
        <f>(CatTemplate[[#This Row],[CO4]] + CatTemplate[[#This Row],[CS4]]) * (1 + getRateOHFinal) * getRateMarkupFinal</f>
        <v>#VALUE!</v>
      </c>
      <c r="FW253" s="30" t="e">
        <f>(CatTemplate[[#This Row],[CO5]] + CatTemplate[[#This Row],[CS5]]) * (1 + getRateOHFinal) * getRateMarkupFinal</f>
        <v>#VALUE!</v>
      </c>
      <c r="FX253" s="30" t="e">
        <f>(CatTemplate[[#This Row],[CO6]] + CatTemplate[[#This Row],[CS6]]) * (1 + getRateOHFinal) * getRateMarkupFinal</f>
        <v>#VALUE!</v>
      </c>
      <c r="FY253" s="30" t="e">
        <f>(CatTemplate[[#This Row],[CO7]] + CatTemplate[[#This Row],[CS7]]) * (1 + getRateOHFinal) * getRateMarkupFinal</f>
        <v>#VALUE!</v>
      </c>
      <c r="FZ253" s="30" t="e">
        <f>(CatTemplate[[#This Row],[CO8]] + CatTemplate[[#This Row],[CS8]]) * (1 + getRateOHFinal) * getRateMarkupFinal</f>
        <v>#VALUE!</v>
      </c>
      <c r="GA253" s="30" t="e">
        <f>(CatTemplate[[#This Row],[CO9]] + CatTemplate[[#This Row],[CS9]]) * (1 + getRateOHFinal) * getRateMarkupFinal</f>
        <v>#VALUE!</v>
      </c>
      <c r="GB253" s="30" t="e">
        <f>(CatTemplate[[#This Row],[CO10]] + CatTemplate[[#This Row],[CS10]]) * (1 + getRateOHFinal) * getRateMarkupFinal</f>
        <v>#VALUE!</v>
      </c>
      <c r="GC253" s="30" t="e">
        <f>(CatTemplate[[#This Row],[CO11]] + CatTemplate[[#This Row],[CS11]]) * (1 + getRateOHFinal) * getRateMarkupFinal</f>
        <v>#VALUE!</v>
      </c>
      <c r="GD253" s="30" t="e">
        <f>(CatTemplate[[#This Row],[CO12]] + CatTemplate[[#This Row],[CS12]]) * (1 + getRateOHFinal) * getRateMarkupFinal</f>
        <v>#VALUE!</v>
      </c>
      <c r="GE253" s="30" t="e">
        <f>(CatTemplate[[#This Row],[CO13]] + CatTemplate[[#This Row],[CS13]]) * (1 + getRateOHFinal) * getRateMarkupFinal</f>
        <v>#VALUE!</v>
      </c>
      <c r="GF253" s="30" t="e">
        <f>(CatTemplate[[#This Row],[CO14]] + CatTemplate[[#This Row],[CS14]]) * (1 + getRateOHFinal) * getRateMarkupFinal</f>
        <v>#VALUE!</v>
      </c>
      <c r="GG253" s="30" t="e">
        <f>(CatTemplate[[#This Row],[CO15]] + CatTemplate[[#This Row],[CS15]]) * (1 + getRateOHFinal) * getRateMarkupFinal</f>
        <v>#VALUE!</v>
      </c>
      <c r="GH253" s="30" t="e">
        <f>(CatTemplate[[#This Row],[CO16]] + CatTemplate[[#This Row],[CS16]]) * (1 + getRateOHFinal) * getRateMarkupFinal</f>
        <v>#VALUE!</v>
      </c>
      <c r="GI253" s="30" t="e">
        <f>(CatTemplate[[#This Row],[CO17]] + CatTemplate[[#This Row],[CS17]]) * (1 + getRateOHFinal) * getRateMarkupFinal</f>
        <v>#VALUE!</v>
      </c>
      <c r="GJ253" s="30" t="e">
        <f>(CatTemplate[[#This Row],[CO18]] + CatTemplate[[#This Row],[CS18]]) * (1 + getRateOHFinal) * getRateMarkupFinal</f>
        <v>#VALUE!</v>
      </c>
      <c r="GK253" s="30" t="e">
        <f>(CatTemplate[[#This Row],[CO19]] + CatTemplate[[#This Row],[CS19]]) * (1 + getRateOHFinal) * getRateMarkupFinal</f>
        <v>#VALUE!</v>
      </c>
      <c r="GL253" s="30" t="e">
        <f>(CatTemplate[[#This Row],[CO20]] + CatTemplate[[#This Row],[CS20]]) * (1 + getRateOHFinal) * getRateMarkupFinal</f>
        <v>#VALUE!</v>
      </c>
      <c r="GM253" s="30" t="e">
        <f t="shared" si="73"/>
        <v>#VALUE!</v>
      </c>
      <c r="GN253" s="30" t="e">
        <f t="shared" si="74"/>
        <v>#VALUE!</v>
      </c>
      <c r="GO253" s="30" t="e">
        <f t="shared" si="75"/>
        <v>#VALUE!</v>
      </c>
      <c r="GP253" s="30" t="e">
        <f t="shared" si="76"/>
        <v>#VALUE!</v>
      </c>
      <c r="GQ253" s="30" t="e">
        <f>(CatTemplate[[#This Row],[CO1]]+CatTemplate[[#This Row],[CS1]]) * (1+ getRateOHFinal) * (1 + getRateMarkupFinal)</f>
        <v>#VALUE!</v>
      </c>
      <c r="GR253" s="30" t="e">
        <f>(CatTemplate[[#This Row],[CO2]]+CatTemplate[[#This Row],[CS2]]) * (1+ getRateOHFinal) * (1 + getRateMarkupFinal)</f>
        <v>#VALUE!</v>
      </c>
      <c r="GS253" s="30" t="e">
        <f>(CatTemplate[[#This Row],[CO3]]+CatTemplate[[#This Row],[CS3]]) * (1+ getRateOHFinal) * (1 + getRateMarkupFinal)</f>
        <v>#VALUE!</v>
      </c>
      <c r="GT253" s="30" t="e">
        <f>(CatTemplate[[#This Row],[CO4]]+CatTemplate[[#This Row],[CS4]]) * (1+ getRateOHFinal) * (1 + getRateMarkupFinal)</f>
        <v>#VALUE!</v>
      </c>
      <c r="GU253" s="30" t="e">
        <f>(CatTemplate[[#This Row],[CO5]]+CatTemplate[[#This Row],[CS5]]) * (1+ getRateOHFinal) * (1 + getRateMarkupFinal)</f>
        <v>#VALUE!</v>
      </c>
      <c r="GV253" s="30" t="e">
        <f>(CatTemplate[[#This Row],[CO6]]+CatTemplate[[#This Row],[CS6]]) * (1+ getRateOHFinal) * (1 + getRateMarkupFinal)</f>
        <v>#VALUE!</v>
      </c>
      <c r="GW253" s="30" t="e">
        <f>(CatTemplate[[#This Row],[CO7]]+CatTemplate[[#This Row],[CS7]]) * (1+ getRateOHFinal) * (1 + getRateMarkupFinal)</f>
        <v>#VALUE!</v>
      </c>
      <c r="GX253" s="30" t="e">
        <f>(CatTemplate[[#This Row],[CO8]]+CatTemplate[[#This Row],[CS8]]) * (1+ getRateOHFinal) * (1 + getRateMarkupFinal)</f>
        <v>#VALUE!</v>
      </c>
      <c r="GY253" s="30" t="e">
        <f>(CatTemplate[[#This Row],[CO9]]+CatTemplate[[#This Row],[CS9]]) * (1+ getRateOHFinal) * (1 + getRateMarkupFinal)</f>
        <v>#VALUE!</v>
      </c>
      <c r="GZ253" s="30" t="e">
        <f>(CatTemplate[[#This Row],[CO10]]+CatTemplate[[#This Row],[CS10]]) * (1+ getRateOHFinal) * (1 + getRateMarkupFinal)</f>
        <v>#VALUE!</v>
      </c>
      <c r="HA253" s="30" t="e">
        <f>(CatTemplate[[#This Row],[CO11]]+CatTemplate[[#This Row],[CS11]]) * (1+ getRateOHFinal) * (1 + getRateMarkupFinal)</f>
        <v>#VALUE!</v>
      </c>
      <c r="HB253" s="30" t="e">
        <f>(CatTemplate[[#This Row],[CO12]]+CatTemplate[[#This Row],[CS12]]) * (1+ getRateOHFinal) * (1 + getRateMarkupFinal)</f>
        <v>#VALUE!</v>
      </c>
      <c r="HC253" s="30" t="e">
        <f>(CatTemplate[[#This Row],[CO13]]+CatTemplate[[#This Row],[CS13]]) * (1+ getRateOHFinal) * (1 + getRateMarkupFinal)</f>
        <v>#VALUE!</v>
      </c>
      <c r="HD253" s="30" t="e">
        <f>(CatTemplate[[#This Row],[CO14]]+CatTemplate[[#This Row],[CS14]]) * (1+ getRateOHFinal) * (1 + getRateMarkupFinal)</f>
        <v>#VALUE!</v>
      </c>
      <c r="HE253" s="30" t="e">
        <f>(CatTemplate[[#This Row],[CO15]]+CatTemplate[[#This Row],[CS15]]) * (1+ getRateOHFinal) * (1 + getRateMarkupFinal)</f>
        <v>#VALUE!</v>
      </c>
      <c r="HF253" s="30" t="e">
        <f>(CatTemplate[[#This Row],[CO16]]+CatTemplate[[#This Row],[CS16]]) * (1+ getRateOHFinal) * (1 + getRateMarkupFinal)</f>
        <v>#VALUE!</v>
      </c>
      <c r="HG253" s="30" t="e">
        <f>(CatTemplate[[#This Row],[CO17]]+CatTemplate[[#This Row],[CS17]]) * (1+ getRateOHFinal) * (1 + getRateMarkupFinal)</f>
        <v>#VALUE!</v>
      </c>
      <c r="HH253" s="30" t="e">
        <f>(CatTemplate[[#This Row],[CO18]]+CatTemplate[[#This Row],[CS18]]) * (1+ getRateOHFinal) * (1 + getRateMarkupFinal)</f>
        <v>#VALUE!</v>
      </c>
      <c r="HI253" s="30" t="e">
        <f>(CatTemplate[[#This Row],[CO19]]+CatTemplate[[#This Row],[CS19]]) * (1+ getRateOHFinal) * (1 + getRateMarkupFinal)</f>
        <v>#VALUE!</v>
      </c>
      <c r="HJ253" s="30" t="e">
        <f>(CatTemplate[[#This Row],[CO20]]+CatTemplate[[#This Row],[CS20]]) * (1+ getRateOHFinal) * (1 + getRateMarkupFinal)</f>
        <v>#VALUE!</v>
      </c>
      <c r="HK253" s="39" t="e">
        <f>CatTemplate[[#This Row],[Total cost]]+CatTemplate[[#This Row],[OH Amount]]+CatTemplate[[#This Row],[Markup]]</f>
        <v>#VALUE!</v>
      </c>
      <c r="HL253" s="63">
        <f>IF(CatTemplate[[#This Row],[Units]]="Days",CatTemplate[[#This Row],[Project quantity]]*CatTemplate[[#This Row],[St. unit effort]],CatTemplate[[#This Row],[Project quantity]])</f>
        <v>0</v>
      </c>
      <c r="HM253" s="287">
        <f>IFERROR(CatTemplate[[#This Row],[Total Price]]/(CatTemplate[[#This Row],[Final Quantity]]),0)</f>
        <v>0</v>
      </c>
      <c r="HN253" s="261"/>
    </row>
    <row r="254" spans="2:222" ht="25.5" x14ac:dyDescent="0.2">
      <c r="B254" s="9" t="s">
        <v>84</v>
      </c>
      <c r="C254" s="23">
        <v>6</v>
      </c>
      <c r="D254" s="10" t="s">
        <v>179</v>
      </c>
      <c r="E254" s="25">
        <v>1</v>
      </c>
      <c r="F254" s="19" t="s">
        <v>103</v>
      </c>
      <c r="G254" s="27">
        <v>43</v>
      </c>
      <c r="H254" s="19" t="s">
        <v>531</v>
      </c>
      <c r="I254" s="19"/>
      <c r="J254" s="16" t="s">
        <v>254</v>
      </c>
      <c r="K254" s="16"/>
      <c r="L254" s="16" t="s">
        <v>489</v>
      </c>
      <c r="M254" s="16" t="s">
        <v>207</v>
      </c>
      <c r="N254" s="16" t="s">
        <v>858</v>
      </c>
      <c r="O254" s="320"/>
      <c r="P254" s="71"/>
      <c r="Q254" s="108"/>
      <c r="R254" s="73"/>
      <c r="S254" s="97"/>
      <c r="T254" s="100">
        <f>getEqUnitCost</f>
        <v>0</v>
      </c>
      <c r="U254" s="73">
        <f>getEqUnitEffort</f>
        <v>0</v>
      </c>
      <c r="V254" s="101">
        <f>getEqQuantity</f>
        <v>0</v>
      </c>
      <c r="W254" s="320"/>
      <c r="X254" s="100">
        <f>getConsUnitCost</f>
        <v>0</v>
      </c>
      <c r="Y254" s="73">
        <f>getConsUnitEffort</f>
        <v>0</v>
      </c>
      <c r="Z254" s="14">
        <f>getConsQuantity</f>
        <v>0</v>
      </c>
      <c r="AA254" s="320"/>
      <c r="AB254" s="72"/>
      <c r="AC254" s="112"/>
      <c r="AD254" s="14">
        <f>getOthQuantity</f>
        <v>0</v>
      </c>
      <c r="AE254" s="320"/>
      <c r="AF254" s="28" t="str">
        <f>IF(ISBLANK(CatTemplate[[#This Row],[Resource type]]),"",CatTemplate[[#This Row],[Resource type]])</f>
        <v>BioRef Operator</v>
      </c>
      <c r="AG254" s="242">
        <f>getStaffUnitCost</f>
        <v>402.98497611162429</v>
      </c>
      <c r="AH254" s="113">
        <f>getStaffUnitEffort</f>
        <v>2.840909090909091E-3</v>
      </c>
      <c r="AI254" s="40">
        <f>getStaffQuantity</f>
        <v>0</v>
      </c>
      <c r="AJ254" s="41">
        <f>CatTemplate[[#This Row],[St. quantity]]*8/ParRatePM</f>
        <v>0</v>
      </c>
      <c r="AK254" s="320"/>
      <c r="AL254" s="53" t="str">
        <f>CatTemplate[[#This Row],[Item type]]</f>
        <v>Samples</v>
      </c>
      <c r="AM254" s="12">
        <f>SUM(CatTemplate[[#This Row],[Year1]:[Year20]])</f>
        <v>0</v>
      </c>
      <c r="AN254" s="52"/>
      <c r="AO254" s="52"/>
      <c r="AP254" s="52"/>
      <c r="AQ254" s="8"/>
      <c r="AR254" s="8"/>
      <c r="AS254" s="8"/>
      <c r="AT254" s="8"/>
      <c r="AU254" s="8"/>
      <c r="AV254" s="8"/>
      <c r="AW254" s="8"/>
      <c r="AX254" s="8"/>
      <c r="AY254" s="8"/>
      <c r="AZ254" s="8"/>
      <c r="BA254" s="8"/>
      <c r="BB254" s="8"/>
      <c r="BC254" s="8"/>
      <c r="BD254" s="8"/>
      <c r="BE254" s="8"/>
      <c r="BF254" s="8"/>
      <c r="BG254" s="36"/>
      <c r="BH254" s="320"/>
      <c r="BI254" s="37" t="str">
        <f>getCostCategory</f>
        <v>06 Operating costs</v>
      </c>
      <c r="BJ254" s="37" t="str">
        <f>getSection</f>
        <v>06 Sample processing</v>
      </c>
      <c r="BK254" s="32" t="str">
        <f>getObject</f>
        <v>Sample processing</v>
      </c>
      <c r="BL254" s="30">
        <f>IFERROR(getUnitCost * IF(CatTemplate[[#This Row],[Cost Category Comp.]]="01 Staff costs", 1,1),0)</f>
        <v>402.98497611162429</v>
      </c>
      <c r="BM254" s="29">
        <f>IF(AND(ISBLANK(CatTemplate[[#This Row],[Eq. unit cost]]),ISBLANK(CatTemplate[[#This Row],[Cons. unit cost]]),ISBLANK(CatTemplate[[#This Row],[Oth. unit cost]])), 0, IF(getUnitEffort =0,1,getUnitEffort) * CatTemplate[[#This Row],[Year1]])</f>
        <v>0</v>
      </c>
      <c r="BN254" s="29">
        <f>IF(AND(ISBLANK(CatTemplate[[#This Row],[Eq. unit cost]]),ISBLANK(CatTemplate[[#This Row],[Cons. unit cost]]),ISBLANK(CatTemplate[[#This Row],[Oth. unit cost]])), 0, IF(getUnitEffort =0,1,getUnitEffort) * CatTemplate[[#This Row],[Year2]])</f>
        <v>0</v>
      </c>
      <c r="BO254" s="29">
        <f>IF(AND(ISBLANK(CatTemplate[[#This Row],[Eq. unit cost]]),ISBLANK(CatTemplate[[#This Row],[Cons. unit cost]]),ISBLANK(CatTemplate[[#This Row],[Oth. unit cost]])), 0, IF(getUnitEffort =0,1,getUnitEffort) * CatTemplate[[#This Row],[Year3]])</f>
        <v>0</v>
      </c>
      <c r="BP254" s="29">
        <f>IF(AND(ISBLANK(CatTemplate[[#This Row],[Eq. unit cost]]),ISBLANK(CatTemplate[[#This Row],[Cons. unit cost]]),ISBLANK(CatTemplate[[#This Row],[Oth. unit cost]])), 0, IF(getUnitEffort =0,1,getUnitEffort) * CatTemplate[[#This Row],[Year4]])</f>
        <v>0</v>
      </c>
      <c r="BQ254" s="29">
        <f>IF(AND(ISBLANK(CatTemplate[[#This Row],[Eq. unit cost]]),ISBLANK(CatTemplate[[#This Row],[Cons. unit cost]]),ISBLANK(CatTemplate[[#This Row],[Oth. unit cost]])), 0, IF(getUnitEffort =0,1,getUnitEffort) * CatTemplate[[#This Row],[Year5]])</f>
        <v>0</v>
      </c>
      <c r="BR254" s="29">
        <f>IF(AND(ISBLANK(CatTemplate[[#This Row],[Eq. unit cost]]),ISBLANK(CatTemplate[[#This Row],[Cons. unit cost]]),ISBLANK(CatTemplate[[#This Row],[Oth. unit cost]])), 0, IF(getUnitEffort =0,1,getUnitEffort) * CatTemplate[[#This Row],[Year6]])</f>
        <v>0</v>
      </c>
      <c r="BS254" s="29">
        <f>IF(AND(ISBLANK(CatTemplate[[#This Row],[Eq. unit cost]]),ISBLANK(CatTemplate[[#This Row],[Cons. unit cost]]),ISBLANK(CatTemplate[[#This Row],[Oth. unit cost]])), 0, IF(getUnitEffort =0,1,getUnitEffort) * CatTemplate[[#This Row],[Year7]])</f>
        <v>0</v>
      </c>
      <c r="BT254" s="29">
        <f>IF(AND(ISBLANK(CatTemplate[[#This Row],[Eq. unit cost]]),ISBLANK(CatTemplate[[#This Row],[Cons. unit cost]]),ISBLANK(CatTemplate[[#This Row],[Oth. unit cost]])), 0, IF(getUnitEffort =0,1,getUnitEffort) * CatTemplate[[#This Row],[Year8]])</f>
        <v>0</v>
      </c>
      <c r="BU254" s="29">
        <f>IF(AND(ISBLANK(CatTemplate[[#This Row],[Eq. unit cost]]),ISBLANK(CatTemplate[[#This Row],[Cons. unit cost]]),ISBLANK(CatTemplate[[#This Row],[Oth. unit cost]])), 0, IF(getUnitEffort =0,1,getUnitEffort) * CatTemplate[[#This Row],[Year9]])</f>
        <v>0</v>
      </c>
      <c r="BV254" s="29">
        <f>IF(AND(ISBLANK(CatTemplate[[#This Row],[Eq. unit cost]]),ISBLANK(CatTemplate[[#This Row],[Cons. unit cost]]),ISBLANK(CatTemplate[[#This Row],[Oth. unit cost]])), 0, IF(getUnitEffort =0,1,getUnitEffort) * CatTemplate[[#This Row],[Year10]])</f>
        <v>0</v>
      </c>
      <c r="BW254" s="29">
        <f>IF(AND(ISBLANK(CatTemplate[[#This Row],[Eq. unit cost]]),ISBLANK(CatTemplate[[#This Row],[Cons. unit cost]]),ISBLANK(CatTemplate[[#This Row],[Oth. unit cost]])), 0, IF(getUnitEffort =0,1,getUnitEffort) * CatTemplate[[#This Row],[Year11]])</f>
        <v>0</v>
      </c>
      <c r="BX254" s="29">
        <f>IF(AND(ISBLANK(CatTemplate[[#This Row],[Eq. unit cost]]),ISBLANK(CatTemplate[[#This Row],[Cons. unit cost]]),ISBLANK(CatTemplate[[#This Row],[Oth. unit cost]])), 0, IF(getUnitEffort =0,1,getUnitEffort) * CatTemplate[[#This Row],[Year12]])</f>
        <v>0</v>
      </c>
      <c r="BY254" s="29">
        <f>IF(AND(ISBLANK(CatTemplate[[#This Row],[Eq. unit cost]]),ISBLANK(CatTemplate[[#This Row],[Cons. unit cost]]),ISBLANK(CatTemplate[[#This Row],[Oth. unit cost]])), 0, IF(getUnitEffort =0,1,getUnitEffort) * CatTemplate[[#This Row],[Year13]])</f>
        <v>0</v>
      </c>
      <c r="BZ254" s="29">
        <f>IF(AND(ISBLANK(CatTemplate[[#This Row],[Eq. unit cost]]),ISBLANK(CatTemplate[[#This Row],[Cons. unit cost]]),ISBLANK(CatTemplate[[#This Row],[Oth. unit cost]])), 0, IF(getUnitEffort =0,1,getUnitEffort) * CatTemplate[[#This Row],[Year14]])</f>
        <v>0</v>
      </c>
      <c r="CA254" s="29">
        <f>IF(AND(ISBLANK(CatTemplate[[#This Row],[Eq. unit cost]]),ISBLANK(CatTemplate[[#This Row],[Cons. unit cost]]),ISBLANK(CatTemplate[[#This Row],[Oth. unit cost]])), 0, IF(getUnitEffort =0,1,getUnitEffort) * CatTemplate[[#This Row],[Year15]])</f>
        <v>0</v>
      </c>
      <c r="CB254" s="29">
        <f>IF(AND(ISBLANK(CatTemplate[[#This Row],[Eq. unit cost]]),ISBLANK(CatTemplate[[#This Row],[Cons. unit cost]]),ISBLANK(CatTemplate[[#This Row],[Oth. unit cost]])), 0, IF(getUnitEffort =0,1,getUnitEffort) * CatTemplate[[#This Row],[Year16]])</f>
        <v>0</v>
      </c>
      <c r="CC254" s="29">
        <f>IF(AND(ISBLANK(CatTemplate[[#This Row],[Eq. unit cost]]),ISBLANK(CatTemplate[[#This Row],[Cons. unit cost]]),ISBLANK(CatTemplate[[#This Row],[Oth. unit cost]])), 0, IF(getUnitEffort =0,1,getUnitEffort) * CatTemplate[[#This Row],[Year17]])</f>
        <v>0</v>
      </c>
      <c r="CD254" s="29">
        <f>IF(AND(ISBLANK(CatTemplate[[#This Row],[Eq. unit cost]]),ISBLANK(CatTemplate[[#This Row],[Cons. unit cost]]),ISBLANK(CatTemplate[[#This Row],[Oth. unit cost]])), 0, IF(getUnitEffort =0,1,getUnitEffort) * CatTemplate[[#This Row],[Year18]])</f>
        <v>0</v>
      </c>
      <c r="CE254" s="29">
        <f>IF(AND(ISBLANK(CatTemplate[[#This Row],[Eq. unit cost]]),ISBLANK(CatTemplate[[#This Row],[Cons. unit cost]]),ISBLANK(CatTemplate[[#This Row],[Oth. unit cost]])), 0, IF(getUnitEffort =0,1,getUnitEffort) * CatTemplate[[#This Row],[Year19]])</f>
        <v>0</v>
      </c>
      <c r="CF254" s="29">
        <f>IF(AND(ISBLANK(CatTemplate[[#This Row],[Eq. unit cost]]),ISBLANK(CatTemplate[[#This Row],[Cons. unit cost]]),ISBLANK(CatTemplate[[#This Row],[Oth. unit cost]])), 0, IF(getUnitEffort =0,1,getUnitEffort) * CatTemplate[[#This Row],[Year20]])</f>
        <v>0</v>
      </c>
      <c r="CG254" s="45">
        <f>SUM(CatTemplate[[#This Row],[Q1]:[Q20]])</f>
        <v>0</v>
      </c>
      <c r="CH254" s="29">
        <f>IF(ISBLANK(CatTemplate[[#This Row],[St. unit effort]]),0,(CatTemplate[[#This Row],[St. unit effort]] * CatTemplate[[#This Row],[Year1]]))</f>
        <v>0</v>
      </c>
      <c r="CI254" s="29">
        <f>IF(ISBLANK(CatTemplate[[#This Row],[St. unit effort]]),0,(CatTemplate[[#This Row],[St. unit effort]] * CatTemplate[[#This Row],[Year2]]))</f>
        <v>0</v>
      </c>
      <c r="CJ254" s="29">
        <f>IF(ISBLANK(CatTemplate[[#This Row],[St. unit effort]]),0,(CatTemplate[[#This Row],[St. unit effort]] * CatTemplate[[#This Row],[Year3]]))</f>
        <v>0</v>
      </c>
      <c r="CK254" s="29">
        <f>IF(ISBLANK(CatTemplate[[#This Row],[St. unit effort]]),0,(CatTemplate[[#This Row],[St. unit effort]] * CatTemplate[[#This Row],[Year4]]))</f>
        <v>0</v>
      </c>
      <c r="CL254" s="29">
        <f>IF(ISBLANK(CatTemplate[[#This Row],[St. unit effort]]),0,(CatTemplate[[#This Row],[St. unit effort]] * CatTemplate[[#This Row],[Year5]]))</f>
        <v>0</v>
      </c>
      <c r="CM254" s="29">
        <f>IF(ISBLANK(CatTemplate[[#This Row],[St. unit effort]]),0,(CatTemplate[[#This Row],[St. unit effort]] * CatTemplate[[#This Row],[Year6]]))</f>
        <v>0</v>
      </c>
      <c r="CN254" s="29">
        <f>IF(ISBLANK(CatTemplate[[#This Row],[St. unit effort]]),0,(CatTemplate[[#This Row],[St. unit effort]] * CatTemplate[[#This Row],[Year7]]))</f>
        <v>0</v>
      </c>
      <c r="CO254" s="29">
        <f>IF(ISBLANK(CatTemplate[[#This Row],[St. unit effort]]),0,(CatTemplate[[#This Row],[St. unit effort]] * CatTemplate[[#This Row],[Year8]]))</f>
        <v>0</v>
      </c>
      <c r="CP254" s="29">
        <f>IF(ISBLANK(CatTemplate[[#This Row],[St. unit effort]]),0,(CatTemplate[[#This Row],[St. unit effort]] * CatTemplate[[#This Row],[Year9]]))</f>
        <v>0</v>
      </c>
      <c r="CQ254" s="29">
        <f>IF(ISBLANK(CatTemplate[[#This Row],[St. unit effort]]),0,(CatTemplate[[#This Row],[St. unit effort]] * CatTemplate[[#This Row],[Year10]]))</f>
        <v>0</v>
      </c>
      <c r="CR254" s="29">
        <f>IF(ISBLANK(CatTemplate[[#This Row],[St. unit effort]]),0,(CatTemplate[[#This Row],[St. unit effort]] * CatTemplate[[#This Row],[Year11]]))</f>
        <v>0</v>
      </c>
      <c r="CS254" s="29">
        <f>IF(ISBLANK(CatTemplate[[#This Row],[St. unit effort]]),0,(CatTemplate[[#This Row],[St. unit effort]] * CatTemplate[[#This Row],[Year12]]))</f>
        <v>0</v>
      </c>
      <c r="CT254" s="29">
        <f>IF(ISBLANK(CatTemplate[[#This Row],[St. unit effort]]),0,(CatTemplate[[#This Row],[St. unit effort]] * CatTemplate[[#This Row],[Year13]]))</f>
        <v>0</v>
      </c>
      <c r="CU254" s="29">
        <f>IF(ISBLANK(CatTemplate[[#This Row],[St. unit effort]]),0,(CatTemplate[[#This Row],[St. unit effort]] * CatTemplate[[#This Row],[Year14]]))</f>
        <v>0</v>
      </c>
      <c r="CV254" s="29">
        <f>IF(ISBLANK(CatTemplate[[#This Row],[St. unit effort]]),0,(CatTemplate[[#This Row],[St. unit effort]] * CatTemplate[[#This Row],[Year15]]))</f>
        <v>0</v>
      </c>
      <c r="CW254" s="29">
        <f>IF(ISBLANK(CatTemplate[[#This Row],[St. unit effort]]),0,(CatTemplate[[#This Row],[St. unit effort]] * CatTemplate[[#This Row],[Year16]]))</f>
        <v>0</v>
      </c>
      <c r="CX254" s="29">
        <f>IF(ISBLANK(CatTemplate[[#This Row],[St. unit effort]]),0,(CatTemplate[[#This Row],[St. unit effort]] * CatTemplate[[#This Row],[Year17]]))</f>
        <v>0</v>
      </c>
      <c r="CY254" s="29">
        <f>IF(ISBLANK(CatTemplate[[#This Row],[St. unit effort]]),0,(CatTemplate[[#This Row],[St. unit effort]] * CatTemplate[[#This Row],[Year18]]))</f>
        <v>0</v>
      </c>
      <c r="CZ254" s="29">
        <f>IF(ISBLANK(CatTemplate[[#This Row],[St. unit effort]]),0,(CatTemplate[[#This Row],[St. unit effort]] * CatTemplate[[#This Row],[Year19]]))</f>
        <v>0</v>
      </c>
      <c r="DA254" s="29">
        <f>IF(ISBLANK(CatTemplate[[#This Row],[St. unit effort]]),0,(CatTemplate[[#This Row],[St. unit effort]] * CatTemplate[[#This Row],[Year20]]))</f>
        <v>0</v>
      </c>
      <c r="DB254" s="57">
        <f>IF(ISBLANK(CatTemplate[[#This Row],[St. unit effort]]),0,(CatTemplate[[#This Row],[St. unit effort]] * CatTemplate[[#This Row],[Year1]])*8/ParRatePM)</f>
        <v>0</v>
      </c>
      <c r="DC254" s="57">
        <f>IF(ISBLANK(CatTemplate[[#This Row],[St. unit effort]]),0,(CatTemplate[[#This Row],[St. unit effort]] * CatTemplate[[#This Row],[Year2]])*8/ParRatePM)</f>
        <v>0</v>
      </c>
      <c r="DD254" s="57">
        <f>IF(ISBLANK(CatTemplate[[#This Row],[St. unit effort]]),0,(CatTemplate[[#This Row],[St. unit effort]] * CatTemplate[[#This Row],[Year3]])*8/ParRatePM)</f>
        <v>0</v>
      </c>
      <c r="DE254" s="57">
        <f>IF(ISBLANK(CatTemplate[[#This Row],[St. unit effort]]),0,(CatTemplate[[#This Row],[St. unit effort]] * CatTemplate[[#This Row],[Year4]])*8/ParRatePM)</f>
        <v>0</v>
      </c>
      <c r="DF254" s="57">
        <f>IF(ISBLANK(CatTemplate[[#This Row],[St. unit effort]]),0,(CatTemplate[[#This Row],[St. unit effort]] * CatTemplate[[#This Row],[Year5]])*8/ParRatePM)</f>
        <v>0</v>
      </c>
      <c r="DG254" s="57">
        <f>IF(ISBLANK(CatTemplate[[#This Row],[St. unit effort]]),0,(CatTemplate[[#This Row],[St. unit effort]] * CatTemplate[[#This Row],[Year6]])*8/ParRatePM)</f>
        <v>0</v>
      </c>
      <c r="DH254" s="57">
        <f>IF(ISBLANK(CatTemplate[[#This Row],[St. unit effort]]),0,(CatTemplate[[#This Row],[St. unit effort]] * CatTemplate[[#This Row],[Year7]])*8/ParRatePM)</f>
        <v>0</v>
      </c>
      <c r="DI254" s="57">
        <f>IF(ISBLANK(CatTemplate[[#This Row],[St. unit effort]]),0,(CatTemplate[[#This Row],[St. unit effort]] * CatTemplate[[#This Row],[Year8]])*8/ParRatePM)</f>
        <v>0</v>
      </c>
      <c r="DJ254" s="57">
        <f>IF(ISBLANK(CatTemplate[[#This Row],[St. unit effort]]),0,(CatTemplate[[#This Row],[St. unit effort]] * CatTemplate[[#This Row],[Year9]])*8/ParRatePM)</f>
        <v>0</v>
      </c>
      <c r="DK254" s="57">
        <f>IF(ISBLANK(CatTemplate[[#This Row],[St. unit effort]]),0,(CatTemplate[[#This Row],[St. unit effort]] * CatTemplate[[#This Row],[Year10]])*8/ParRatePM)</f>
        <v>0</v>
      </c>
      <c r="DL254" s="57">
        <f>IF(ISBLANK(CatTemplate[[#This Row],[St. unit effort]]),0,(CatTemplate[[#This Row],[St. unit effort]] * CatTemplate[[#This Row],[Year11]])*8/ParRatePM)</f>
        <v>0</v>
      </c>
      <c r="DM254" s="57">
        <f>IF(ISBLANK(CatTemplate[[#This Row],[St. unit effort]]),0,(CatTemplate[[#This Row],[St. unit effort]] * CatTemplate[[#This Row],[Year12]])*8/ParRatePM)</f>
        <v>0</v>
      </c>
      <c r="DN254" s="57">
        <f>IF(ISBLANK(CatTemplate[[#This Row],[St. unit effort]]),0,(CatTemplate[[#This Row],[St. unit effort]] * CatTemplate[[#This Row],[Year13]])*8/ParRatePM)</f>
        <v>0</v>
      </c>
      <c r="DO254" s="57">
        <f>IF(ISBLANK(CatTemplate[[#This Row],[St. unit effort]]),0,(CatTemplate[[#This Row],[St. unit effort]] * CatTemplate[[#This Row],[Year14]])*8/ParRatePM)</f>
        <v>0</v>
      </c>
      <c r="DP254" s="57">
        <f>IF(ISBLANK(CatTemplate[[#This Row],[St. unit effort]]),0,(CatTemplate[[#This Row],[St. unit effort]] * CatTemplate[[#This Row],[Year15]])*8/ParRatePM)</f>
        <v>0</v>
      </c>
      <c r="DQ254" s="57">
        <f>IF(ISBLANK(CatTemplate[[#This Row],[St. unit effort]]),0,(CatTemplate[[#This Row],[St. unit effort]] * CatTemplate[[#This Row],[Year16]])*8/ParRatePM)</f>
        <v>0</v>
      </c>
      <c r="DR254" s="57">
        <f>IF(ISBLANK(CatTemplate[[#This Row],[St. unit effort]]),0,(CatTemplate[[#This Row],[St. unit effort]] * CatTemplate[[#This Row],[Year17]])*8/ParRatePM)</f>
        <v>0</v>
      </c>
      <c r="DS254" s="57">
        <f>IF(ISBLANK(CatTemplate[[#This Row],[St. unit effort]]),0,(CatTemplate[[#This Row],[St. unit effort]] * CatTemplate[[#This Row],[Year18]])*8/ParRatePM)</f>
        <v>0</v>
      </c>
      <c r="DT254" s="57">
        <f>IF(ISBLANK(CatTemplate[[#This Row],[St. unit effort]]),0,(CatTemplate[[#This Row],[St. unit effort]] * CatTemplate[[#This Row],[Year19]])*8/ParRatePM)</f>
        <v>0</v>
      </c>
      <c r="DU254" s="57">
        <f>IF(ISBLANK(CatTemplate[[#This Row],[St. unit effort]]),0,(CatTemplate[[#This Row],[St. unit effort]] * CatTemplate[[#This Row],[Year20]])*8/ParRatePM)</f>
        <v>0</v>
      </c>
      <c r="DV254" s="54">
        <f>SUM(CatTemplate[[#This Row],[PM1]:[PM20]])</f>
        <v>0</v>
      </c>
      <c r="DW254" s="56">
        <f t="shared" si="87"/>
        <v>0</v>
      </c>
      <c r="DX254" s="56">
        <f t="shared" si="87"/>
        <v>0</v>
      </c>
      <c r="DY254" s="56">
        <f t="shared" si="87"/>
        <v>0</v>
      </c>
      <c r="DZ254" s="56">
        <f t="shared" si="87"/>
        <v>0</v>
      </c>
      <c r="EA254" s="56">
        <f t="shared" si="87"/>
        <v>0</v>
      </c>
      <c r="EB254" s="56">
        <f t="shared" si="87"/>
        <v>0</v>
      </c>
      <c r="EC254" s="56">
        <f t="shared" si="87"/>
        <v>0</v>
      </c>
      <c r="ED254" s="56">
        <f t="shared" si="87"/>
        <v>0</v>
      </c>
      <c r="EE254" s="56">
        <f t="shared" si="87"/>
        <v>0</v>
      </c>
      <c r="EF254" s="56">
        <f t="shared" si="87"/>
        <v>0</v>
      </c>
      <c r="EG254" s="56">
        <f t="shared" si="87"/>
        <v>0</v>
      </c>
      <c r="EH254" s="56">
        <f t="shared" si="87"/>
        <v>0</v>
      </c>
      <c r="EI254" s="56">
        <f t="shared" si="87"/>
        <v>0</v>
      </c>
      <c r="EJ254" s="56">
        <f t="shared" si="87"/>
        <v>0</v>
      </c>
      <c r="EK254" s="56">
        <f t="shared" si="87"/>
        <v>0</v>
      </c>
      <c r="EL254" s="56">
        <f t="shared" si="87"/>
        <v>0</v>
      </c>
      <c r="EM254" s="56">
        <f t="shared" si="85"/>
        <v>0</v>
      </c>
      <c r="EN254" s="56">
        <f t="shared" si="85"/>
        <v>0</v>
      </c>
      <c r="EO254" s="56">
        <f t="shared" si="85"/>
        <v>0</v>
      </c>
      <c r="EP254" s="56">
        <f t="shared" si="85"/>
        <v>0</v>
      </c>
      <c r="EQ254" s="30">
        <f>CatTemplate[[#This Row],[Eq. unit cost]] * CatTemplate[[#This Row],[Eq. quantity]]</f>
        <v>0</v>
      </c>
      <c r="ER254" s="30">
        <f>CatTemplate[[#This Row],[Cons. unit cost]] *CatTemplate[[#This Row],[Cons. quantity]]</f>
        <v>0</v>
      </c>
      <c r="ES254" s="30">
        <f>CatTemplate[[#This Row],[Oth. unit cost]] *CatTemplate[[#This Row],[Oth. quantity]]</f>
        <v>0</v>
      </c>
      <c r="ET254" s="55">
        <f>SUM(CatTemplate[[#This Row],[CO1]:[CO20]])</f>
        <v>0</v>
      </c>
      <c r="EU254" s="56">
        <f t="shared" si="88"/>
        <v>0</v>
      </c>
      <c r="EV254" s="56">
        <f t="shared" si="88"/>
        <v>0</v>
      </c>
      <c r="EW254" s="56">
        <f t="shared" si="88"/>
        <v>0</v>
      </c>
      <c r="EX254" s="56">
        <f t="shared" si="88"/>
        <v>0</v>
      </c>
      <c r="EY254" s="56">
        <f t="shared" si="88"/>
        <v>0</v>
      </c>
      <c r="EZ254" s="56">
        <f t="shared" si="88"/>
        <v>0</v>
      </c>
      <c r="FA254" s="56">
        <f t="shared" si="88"/>
        <v>0</v>
      </c>
      <c r="FB254" s="56">
        <f t="shared" si="88"/>
        <v>0</v>
      </c>
      <c r="FC254" s="56">
        <f t="shared" si="88"/>
        <v>0</v>
      </c>
      <c r="FD254" s="56">
        <f t="shared" si="88"/>
        <v>0</v>
      </c>
      <c r="FE254" s="56">
        <f t="shared" si="88"/>
        <v>0</v>
      </c>
      <c r="FF254" s="56">
        <f t="shared" si="88"/>
        <v>0</v>
      </c>
      <c r="FG254" s="56">
        <f t="shared" si="88"/>
        <v>0</v>
      </c>
      <c r="FH254" s="56">
        <f t="shared" si="88"/>
        <v>0</v>
      </c>
      <c r="FI254" s="56">
        <f t="shared" si="88"/>
        <v>0</v>
      </c>
      <c r="FJ254" s="56">
        <f t="shared" si="88"/>
        <v>0</v>
      </c>
      <c r="FK254" s="56">
        <f t="shared" si="86"/>
        <v>0</v>
      </c>
      <c r="FL254" s="56">
        <f t="shared" si="86"/>
        <v>0</v>
      </c>
      <c r="FM254" s="56">
        <f t="shared" si="86"/>
        <v>0</v>
      </c>
      <c r="FN254" s="56">
        <f t="shared" si="86"/>
        <v>0</v>
      </c>
      <c r="FO254" s="58">
        <f>SUM(CatTemplate[[#This Row],[CS1]:[CS20]])</f>
        <v>0</v>
      </c>
      <c r="FP254" s="59">
        <f>CatTemplate[[#This Row],[Total Oth. cost]]+CatTemplate[[#This Row],[Total St. Cost]]</f>
        <v>0</v>
      </c>
      <c r="FQ254" s="33" t="e">
        <f t="shared" si="71"/>
        <v>#VALUE!</v>
      </c>
      <c r="FR254" s="33" t="e">
        <f t="shared" si="72"/>
        <v>#VALUE!</v>
      </c>
      <c r="FS254" s="30" t="e">
        <f>(CatTemplate[[#This Row],[CO1]] + CatTemplate[[#This Row],[CS1]]) * (1 + getRateOHFinal) * getRateMarkupFinal</f>
        <v>#VALUE!</v>
      </c>
      <c r="FT254" s="30" t="e">
        <f>(CatTemplate[[#This Row],[CO2]] + CatTemplate[[#This Row],[CS2]]) * (1 + getRateOHFinal) * getRateMarkupFinal</f>
        <v>#VALUE!</v>
      </c>
      <c r="FU254" s="30" t="e">
        <f>(CatTemplate[[#This Row],[CO3]] + CatTemplate[[#This Row],[CS3]]) * (1 + getRateOHFinal) * getRateMarkupFinal</f>
        <v>#VALUE!</v>
      </c>
      <c r="FV254" s="30" t="e">
        <f>(CatTemplate[[#This Row],[CO4]] + CatTemplate[[#This Row],[CS4]]) * (1 + getRateOHFinal) * getRateMarkupFinal</f>
        <v>#VALUE!</v>
      </c>
      <c r="FW254" s="30" t="e">
        <f>(CatTemplate[[#This Row],[CO5]] + CatTemplate[[#This Row],[CS5]]) * (1 + getRateOHFinal) * getRateMarkupFinal</f>
        <v>#VALUE!</v>
      </c>
      <c r="FX254" s="30" t="e">
        <f>(CatTemplate[[#This Row],[CO6]] + CatTemplate[[#This Row],[CS6]]) * (1 + getRateOHFinal) * getRateMarkupFinal</f>
        <v>#VALUE!</v>
      </c>
      <c r="FY254" s="30" t="e">
        <f>(CatTemplate[[#This Row],[CO7]] + CatTemplate[[#This Row],[CS7]]) * (1 + getRateOHFinal) * getRateMarkupFinal</f>
        <v>#VALUE!</v>
      </c>
      <c r="FZ254" s="30" t="e">
        <f>(CatTemplate[[#This Row],[CO8]] + CatTemplate[[#This Row],[CS8]]) * (1 + getRateOHFinal) * getRateMarkupFinal</f>
        <v>#VALUE!</v>
      </c>
      <c r="GA254" s="30" t="e">
        <f>(CatTemplate[[#This Row],[CO9]] + CatTemplate[[#This Row],[CS9]]) * (1 + getRateOHFinal) * getRateMarkupFinal</f>
        <v>#VALUE!</v>
      </c>
      <c r="GB254" s="30" t="e">
        <f>(CatTemplate[[#This Row],[CO10]] + CatTemplate[[#This Row],[CS10]]) * (1 + getRateOHFinal) * getRateMarkupFinal</f>
        <v>#VALUE!</v>
      </c>
      <c r="GC254" s="30" t="e">
        <f>(CatTemplate[[#This Row],[CO11]] + CatTemplate[[#This Row],[CS11]]) * (1 + getRateOHFinal) * getRateMarkupFinal</f>
        <v>#VALUE!</v>
      </c>
      <c r="GD254" s="30" t="e">
        <f>(CatTemplate[[#This Row],[CO12]] + CatTemplate[[#This Row],[CS12]]) * (1 + getRateOHFinal) * getRateMarkupFinal</f>
        <v>#VALUE!</v>
      </c>
      <c r="GE254" s="30" t="e">
        <f>(CatTemplate[[#This Row],[CO13]] + CatTemplate[[#This Row],[CS13]]) * (1 + getRateOHFinal) * getRateMarkupFinal</f>
        <v>#VALUE!</v>
      </c>
      <c r="GF254" s="30" t="e">
        <f>(CatTemplate[[#This Row],[CO14]] + CatTemplate[[#This Row],[CS14]]) * (1 + getRateOHFinal) * getRateMarkupFinal</f>
        <v>#VALUE!</v>
      </c>
      <c r="GG254" s="30" t="e">
        <f>(CatTemplate[[#This Row],[CO15]] + CatTemplate[[#This Row],[CS15]]) * (1 + getRateOHFinal) * getRateMarkupFinal</f>
        <v>#VALUE!</v>
      </c>
      <c r="GH254" s="30" t="e">
        <f>(CatTemplate[[#This Row],[CO16]] + CatTemplate[[#This Row],[CS16]]) * (1 + getRateOHFinal) * getRateMarkupFinal</f>
        <v>#VALUE!</v>
      </c>
      <c r="GI254" s="30" t="e">
        <f>(CatTemplate[[#This Row],[CO17]] + CatTemplate[[#This Row],[CS17]]) * (1 + getRateOHFinal) * getRateMarkupFinal</f>
        <v>#VALUE!</v>
      </c>
      <c r="GJ254" s="30" t="e">
        <f>(CatTemplate[[#This Row],[CO18]] + CatTemplate[[#This Row],[CS18]]) * (1 + getRateOHFinal) * getRateMarkupFinal</f>
        <v>#VALUE!</v>
      </c>
      <c r="GK254" s="30" t="e">
        <f>(CatTemplate[[#This Row],[CO19]] + CatTemplate[[#This Row],[CS19]]) * (1 + getRateOHFinal) * getRateMarkupFinal</f>
        <v>#VALUE!</v>
      </c>
      <c r="GL254" s="30" t="e">
        <f>(CatTemplate[[#This Row],[CO20]] + CatTemplate[[#This Row],[CS20]]) * (1 + getRateOHFinal) * getRateMarkupFinal</f>
        <v>#VALUE!</v>
      </c>
      <c r="GM254" s="30" t="e">
        <f t="shared" si="73"/>
        <v>#VALUE!</v>
      </c>
      <c r="GN254" s="30" t="e">
        <f t="shared" si="74"/>
        <v>#VALUE!</v>
      </c>
      <c r="GO254" s="30" t="e">
        <f t="shared" si="75"/>
        <v>#VALUE!</v>
      </c>
      <c r="GP254" s="30" t="e">
        <f t="shared" si="76"/>
        <v>#VALUE!</v>
      </c>
      <c r="GQ254" s="30" t="e">
        <f>(CatTemplate[[#This Row],[CO1]]+CatTemplate[[#This Row],[CS1]]) * (1+ getRateOHFinal) * (1 + getRateMarkupFinal)</f>
        <v>#VALUE!</v>
      </c>
      <c r="GR254" s="30" t="e">
        <f>(CatTemplate[[#This Row],[CO2]]+CatTemplate[[#This Row],[CS2]]) * (1+ getRateOHFinal) * (1 + getRateMarkupFinal)</f>
        <v>#VALUE!</v>
      </c>
      <c r="GS254" s="30" t="e">
        <f>(CatTemplate[[#This Row],[CO3]]+CatTemplate[[#This Row],[CS3]]) * (1+ getRateOHFinal) * (1 + getRateMarkupFinal)</f>
        <v>#VALUE!</v>
      </c>
      <c r="GT254" s="30" t="e">
        <f>(CatTemplate[[#This Row],[CO4]]+CatTemplate[[#This Row],[CS4]]) * (1+ getRateOHFinal) * (1 + getRateMarkupFinal)</f>
        <v>#VALUE!</v>
      </c>
      <c r="GU254" s="30" t="e">
        <f>(CatTemplate[[#This Row],[CO5]]+CatTemplate[[#This Row],[CS5]]) * (1+ getRateOHFinal) * (1 + getRateMarkupFinal)</f>
        <v>#VALUE!</v>
      </c>
      <c r="GV254" s="30" t="e">
        <f>(CatTemplate[[#This Row],[CO6]]+CatTemplate[[#This Row],[CS6]]) * (1+ getRateOHFinal) * (1 + getRateMarkupFinal)</f>
        <v>#VALUE!</v>
      </c>
      <c r="GW254" s="30" t="e">
        <f>(CatTemplate[[#This Row],[CO7]]+CatTemplate[[#This Row],[CS7]]) * (1+ getRateOHFinal) * (1 + getRateMarkupFinal)</f>
        <v>#VALUE!</v>
      </c>
      <c r="GX254" s="30" t="e">
        <f>(CatTemplate[[#This Row],[CO8]]+CatTemplate[[#This Row],[CS8]]) * (1+ getRateOHFinal) * (1 + getRateMarkupFinal)</f>
        <v>#VALUE!</v>
      </c>
      <c r="GY254" s="30" t="e">
        <f>(CatTemplate[[#This Row],[CO9]]+CatTemplate[[#This Row],[CS9]]) * (1+ getRateOHFinal) * (1 + getRateMarkupFinal)</f>
        <v>#VALUE!</v>
      </c>
      <c r="GZ254" s="30" t="e">
        <f>(CatTemplate[[#This Row],[CO10]]+CatTemplate[[#This Row],[CS10]]) * (1+ getRateOHFinal) * (1 + getRateMarkupFinal)</f>
        <v>#VALUE!</v>
      </c>
      <c r="HA254" s="30" t="e">
        <f>(CatTemplate[[#This Row],[CO11]]+CatTemplate[[#This Row],[CS11]]) * (1+ getRateOHFinal) * (1 + getRateMarkupFinal)</f>
        <v>#VALUE!</v>
      </c>
      <c r="HB254" s="30" t="e">
        <f>(CatTemplate[[#This Row],[CO12]]+CatTemplate[[#This Row],[CS12]]) * (1+ getRateOHFinal) * (1 + getRateMarkupFinal)</f>
        <v>#VALUE!</v>
      </c>
      <c r="HC254" s="30" t="e">
        <f>(CatTemplate[[#This Row],[CO13]]+CatTemplate[[#This Row],[CS13]]) * (1+ getRateOHFinal) * (1 + getRateMarkupFinal)</f>
        <v>#VALUE!</v>
      </c>
      <c r="HD254" s="30" t="e">
        <f>(CatTemplate[[#This Row],[CO14]]+CatTemplate[[#This Row],[CS14]]) * (1+ getRateOHFinal) * (1 + getRateMarkupFinal)</f>
        <v>#VALUE!</v>
      </c>
      <c r="HE254" s="30" t="e">
        <f>(CatTemplate[[#This Row],[CO15]]+CatTemplate[[#This Row],[CS15]]) * (1+ getRateOHFinal) * (1 + getRateMarkupFinal)</f>
        <v>#VALUE!</v>
      </c>
      <c r="HF254" s="30" t="e">
        <f>(CatTemplate[[#This Row],[CO16]]+CatTemplate[[#This Row],[CS16]]) * (1+ getRateOHFinal) * (1 + getRateMarkupFinal)</f>
        <v>#VALUE!</v>
      </c>
      <c r="HG254" s="30" t="e">
        <f>(CatTemplate[[#This Row],[CO17]]+CatTemplate[[#This Row],[CS17]]) * (1+ getRateOHFinal) * (1 + getRateMarkupFinal)</f>
        <v>#VALUE!</v>
      </c>
      <c r="HH254" s="30" t="e">
        <f>(CatTemplate[[#This Row],[CO18]]+CatTemplate[[#This Row],[CS18]]) * (1+ getRateOHFinal) * (1 + getRateMarkupFinal)</f>
        <v>#VALUE!</v>
      </c>
      <c r="HI254" s="30" t="e">
        <f>(CatTemplate[[#This Row],[CO19]]+CatTemplate[[#This Row],[CS19]]) * (1+ getRateOHFinal) * (1 + getRateMarkupFinal)</f>
        <v>#VALUE!</v>
      </c>
      <c r="HJ254" s="30" t="e">
        <f>(CatTemplate[[#This Row],[CO20]]+CatTemplate[[#This Row],[CS20]]) * (1+ getRateOHFinal) * (1 + getRateMarkupFinal)</f>
        <v>#VALUE!</v>
      </c>
      <c r="HK254" s="39" t="e">
        <f>CatTemplate[[#This Row],[Total cost]]+CatTemplate[[#This Row],[OH Amount]]+CatTemplate[[#This Row],[Markup]]</f>
        <v>#VALUE!</v>
      </c>
      <c r="HL254" s="63">
        <f>IF(CatTemplate[[#This Row],[Units]]="Days",CatTemplate[[#This Row],[Project quantity]]*CatTemplate[[#This Row],[St. unit effort]],CatTemplate[[#This Row],[Project quantity]])</f>
        <v>0</v>
      </c>
      <c r="HM254" s="287">
        <f>IFERROR(CatTemplate[[#This Row],[Total Price]]/(CatTemplate[[#This Row],[Final Quantity]]),0)</f>
        <v>0</v>
      </c>
      <c r="HN254" s="261"/>
    </row>
    <row r="255" spans="2:222" x14ac:dyDescent="0.2">
      <c r="B255" s="9" t="s">
        <v>84</v>
      </c>
      <c r="C255" s="23">
        <v>6</v>
      </c>
      <c r="D255" s="10" t="s">
        <v>179</v>
      </c>
      <c r="E255" s="25">
        <v>1</v>
      </c>
      <c r="F255" s="19" t="s">
        <v>103</v>
      </c>
      <c r="G255" s="27">
        <v>44</v>
      </c>
      <c r="H255" s="19" t="s">
        <v>532</v>
      </c>
      <c r="I255" s="19"/>
      <c r="J255" s="16" t="s">
        <v>254</v>
      </c>
      <c r="K255" s="16"/>
      <c r="L255" s="16" t="s">
        <v>489</v>
      </c>
      <c r="M255" s="16" t="s">
        <v>207</v>
      </c>
      <c r="N255" s="16" t="s">
        <v>858</v>
      </c>
      <c r="O255" s="320"/>
      <c r="P255" s="71"/>
      <c r="Q255" s="108"/>
      <c r="R255" s="73"/>
      <c r="S255" s="97"/>
      <c r="T255" s="100">
        <f>getEqUnitCost</f>
        <v>0</v>
      </c>
      <c r="U255" s="73">
        <f>getEqUnitEffort</f>
        <v>0</v>
      </c>
      <c r="V255" s="101">
        <f>getEqQuantity</f>
        <v>0</v>
      </c>
      <c r="W255" s="320"/>
      <c r="X255" s="100">
        <f>getConsUnitCost</f>
        <v>0</v>
      </c>
      <c r="Y255" s="73">
        <f>getConsUnitEffort</f>
        <v>0</v>
      </c>
      <c r="Z255" s="14">
        <f>getConsQuantity</f>
        <v>0</v>
      </c>
      <c r="AA255" s="320"/>
      <c r="AB255" s="72"/>
      <c r="AC255" s="112"/>
      <c r="AD255" s="14">
        <f>getOthQuantity</f>
        <v>0</v>
      </c>
      <c r="AE255" s="320"/>
      <c r="AF255" s="28" t="str">
        <f>IF(ISBLANK(CatTemplate[[#This Row],[Resource type]]),"",CatTemplate[[#This Row],[Resource type]])</f>
        <v>BioRef Operator</v>
      </c>
      <c r="AG255" s="242">
        <f>getStaffUnitCost</f>
        <v>402.98497611162429</v>
      </c>
      <c r="AH255" s="113">
        <f>getStaffUnitEffort</f>
        <v>0</v>
      </c>
      <c r="AI255" s="40">
        <f>getStaffQuantity</f>
        <v>0</v>
      </c>
      <c r="AJ255" s="41">
        <f>CatTemplate[[#This Row],[St. quantity]]*8/ParRatePM</f>
        <v>0</v>
      </c>
      <c r="AK255" s="320"/>
      <c r="AL255" s="53" t="str">
        <f>CatTemplate[[#This Row],[Item type]]</f>
        <v>Samples</v>
      </c>
      <c r="AM255" s="12">
        <f>SUM(CatTemplate[[#This Row],[Year1]:[Year20]])</f>
        <v>0</v>
      </c>
      <c r="AN255" s="52"/>
      <c r="AO255" s="52"/>
      <c r="AP255" s="52"/>
      <c r="AQ255" s="8"/>
      <c r="AR255" s="8"/>
      <c r="AS255" s="8"/>
      <c r="AT255" s="8"/>
      <c r="AU255" s="8"/>
      <c r="AV255" s="8"/>
      <c r="AW255" s="8"/>
      <c r="AX255" s="8"/>
      <c r="AY255" s="8"/>
      <c r="AZ255" s="8"/>
      <c r="BA255" s="8"/>
      <c r="BB255" s="8"/>
      <c r="BC255" s="8"/>
      <c r="BD255" s="8"/>
      <c r="BE255" s="8"/>
      <c r="BF255" s="8"/>
      <c r="BG255" s="36"/>
      <c r="BH255" s="320"/>
      <c r="BI255" s="37" t="str">
        <f>getCostCategory</f>
        <v>06 Operating costs</v>
      </c>
      <c r="BJ255" s="37" t="str">
        <f>getSection</f>
        <v>06 Sample processing</v>
      </c>
      <c r="BK255" s="32" t="str">
        <f>getObject</f>
        <v>Sample processing</v>
      </c>
      <c r="BL255" s="30">
        <f>IFERROR(getUnitCost * IF(CatTemplate[[#This Row],[Cost Category Comp.]]="01 Staff costs", 1,1),0)</f>
        <v>402.98497611162429</v>
      </c>
      <c r="BM255" s="29">
        <f>IF(AND(ISBLANK(CatTemplate[[#This Row],[Eq. unit cost]]),ISBLANK(CatTemplate[[#This Row],[Cons. unit cost]]),ISBLANK(CatTemplate[[#This Row],[Oth. unit cost]])), 0, IF(getUnitEffort =0,1,getUnitEffort) * CatTemplate[[#This Row],[Year1]])</f>
        <v>0</v>
      </c>
      <c r="BN255" s="29">
        <f>IF(AND(ISBLANK(CatTemplate[[#This Row],[Eq. unit cost]]),ISBLANK(CatTemplate[[#This Row],[Cons. unit cost]]),ISBLANK(CatTemplate[[#This Row],[Oth. unit cost]])), 0, IF(getUnitEffort =0,1,getUnitEffort) * CatTemplate[[#This Row],[Year2]])</f>
        <v>0</v>
      </c>
      <c r="BO255" s="29">
        <f>IF(AND(ISBLANK(CatTemplate[[#This Row],[Eq. unit cost]]),ISBLANK(CatTemplate[[#This Row],[Cons. unit cost]]),ISBLANK(CatTemplate[[#This Row],[Oth. unit cost]])), 0, IF(getUnitEffort =0,1,getUnitEffort) * CatTemplate[[#This Row],[Year3]])</f>
        <v>0</v>
      </c>
      <c r="BP255" s="29">
        <f>IF(AND(ISBLANK(CatTemplate[[#This Row],[Eq. unit cost]]),ISBLANK(CatTemplate[[#This Row],[Cons. unit cost]]),ISBLANK(CatTemplate[[#This Row],[Oth. unit cost]])), 0, IF(getUnitEffort =0,1,getUnitEffort) * CatTemplate[[#This Row],[Year4]])</f>
        <v>0</v>
      </c>
      <c r="BQ255" s="29">
        <f>IF(AND(ISBLANK(CatTemplate[[#This Row],[Eq. unit cost]]),ISBLANK(CatTemplate[[#This Row],[Cons. unit cost]]),ISBLANK(CatTemplate[[#This Row],[Oth. unit cost]])), 0, IF(getUnitEffort =0,1,getUnitEffort) * CatTemplate[[#This Row],[Year5]])</f>
        <v>0</v>
      </c>
      <c r="BR255" s="29">
        <f>IF(AND(ISBLANK(CatTemplate[[#This Row],[Eq. unit cost]]),ISBLANK(CatTemplate[[#This Row],[Cons. unit cost]]),ISBLANK(CatTemplate[[#This Row],[Oth. unit cost]])), 0, IF(getUnitEffort =0,1,getUnitEffort) * CatTemplate[[#This Row],[Year6]])</f>
        <v>0</v>
      </c>
      <c r="BS255" s="29">
        <f>IF(AND(ISBLANK(CatTemplate[[#This Row],[Eq. unit cost]]),ISBLANK(CatTemplate[[#This Row],[Cons. unit cost]]),ISBLANK(CatTemplate[[#This Row],[Oth. unit cost]])), 0, IF(getUnitEffort =0,1,getUnitEffort) * CatTemplate[[#This Row],[Year7]])</f>
        <v>0</v>
      </c>
      <c r="BT255" s="29">
        <f>IF(AND(ISBLANK(CatTemplate[[#This Row],[Eq. unit cost]]),ISBLANK(CatTemplate[[#This Row],[Cons. unit cost]]),ISBLANK(CatTemplate[[#This Row],[Oth. unit cost]])), 0, IF(getUnitEffort =0,1,getUnitEffort) * CatTemplate[[#This Row],[Year8]])</f>
        <v>0</v>
      </c>
      <c r="BU255" s="29">
        <f>IF(AND(ISBLANK(CatTemplate[[#This Row],[Eq. unit cost]]),ISBLANK(CatTemplate[[#This Row],[Cons. unit cost]]),ISBLANK(CatTemplate[[#This Row],[Oth. unit cost]])), 0, IF(getUnitEffort =0,1,getUnitEffort) * CatTemplate[[#This Row],[Year9]])</f>
        <v>0</v>
      </c>
      <c r="BV255" s="29">
        <f>IF(AND(ISBLANK(CatTemplate[[#This Row],[Eq. unit cost]]),ISBLANK(CatTemplate[[#This Row],[Cons. unit cost]]),ISBLANK(CatTemplate[[#This Row],[Oth. unit cost]])), 0, IF(getUnitEffort =0,1,getUnitEffort) * CatTemplate[[#This Row],[Year10]])</f>
        <v>0</v>
      </c>
      <c r="BW255" s="29">
        <f>IF(AND(ISBLANK(CatTemplate[[#This Row],[Eq. unit cost]]),ISBLANK(CatTemplate[[#This Row],[Cons. unit cost]]),ISBLANK(CatTemplate[[#This Row],[Oth. unit cost]])), 0, IF(getUnitEffort =0,1,getUnitEffort) * CatTemplate[[#This Row],[Year11]])</f>
        <v>0</v>
      </c>
      <c r="BX255" s="29">
        <f>IF(AND(ISBLANK(CatTemplate[[#This Row],[Eq. unit cost]]),ISBLANK(CatTemplate[[#This Row],[Cons. unit cost]]),ISBLANK(CatTemplate[[#This Row],[Oth. unit cost]])), 0, IF(getUnitEffort =0,1,getUnitEffort) * CatTemplate[[#This Row],[Year12]])</f>
        <v>0</v>
      </c>
      <c r="BY255" s="29">
        <f>IF(AND(ISBLANK(CatTemplate[[#This Row],[Eq. unit cost]]),ISBLANK(CatTemplate[[#This Row],[Cons. unit cost]]),ISBLANK(CatTemplate[[#This Row],[Oth. unit cost]])), 0, IF(getUnitEffort =0,1,getUnitEffort) * CatTemplate[[#This Row],[Year13]])</f>
        <v>0</v>
      </c>
      <c r="BZ255" s="29">
        <f>IF(AND(ISBLANK(CatTemplate[[#This Row],[Eq. unit cost]]),ISBLANK(CatTemplate[[#This Row],[Cons. unit cost]]),ISBLANK(CatTemplate[[#This Row],[Oth. unit cost]])), 0, IF(getUnitEffort =0,1,getUnitEffort) * CatTemplate[[#This Row],[Year14]])</f>
        <v>0</v>
      </c>
      <c r="CA255" s="29">
        <f>IF(AND(ISBLANK(CatTemplate[[#This Row],[Eq. unit cost]]),ISBLANK(CatTemplate[[#This Row],[Cons. unit cost]]),ISBLANK(CatTemplate[[#This Row],[Oth. unit cost]])), 0, IF(getUnitEffort =0,1,getUnitEffort) * CatTemplate[[#This Row],[Year15]])</f>
        <v>0</v>
      </c>
      <c r="CB255" s="29">
        <f>IF(AND(ISBLANK(CatTemplate[[#This Row],[Eq. unit cost]]),ISBLANK(CatTemplate[[#This Row],[Cons. unit cost]]),ISBLANK(CatTemplate[[#This Row],[Oth. unit cost]])), 0, IF(getUnitEffort =0,1,getUnitEffort) * CatTemplate[[#This Row],[Year16]])</f>
        <v>0</v>
      </c>
      <c r="CC255" s="29">
        <f>IF(AND(ISBLANK(CatTemplate[[#This Row],[Eq. unit cost]]),ISBLANK(CatTemplate[[#This Row],[Cons. unit cost]]),ISBLANK(CatTemplate[[#This Row],[Oth. unit cost]])), 0, IF(getUnitEffort =0,1,getUnitEffort) * CatTemplate[[#This Row],[Year17]])</f>
        <v>0</v>
      </c>
      <c r="CD255" s="29">
        <f>IF(AND(ISBLANK(CatTemplate[[#This Row],[Eq. unit cost]]),ISBLANK(CatTemplate[[#This Row],[Cons. unit cost]]),ISBLANK(CatTemplate[[#This Row],[Oth. unit cost]])), 0, IF(getUnitEffort =0,1,getUnitEffort) * CatTemplate[[#This Row],[Year18]])</f>
        <v>0</v>
      </c>
      <c r="CE255" s="29">
        <f>IF(AND(ISBLANK(CatTemplate[[#This Row],[Eq. unit cost]]),ISBLANK(CatTemplate[[#This Row],[Cons. unit cost]]),ISBLANK(CatTemplate[[#This Row],[Oth. unit cost]])), 0, IF(getUnitEffort =0,1,getUnitEffort) * CatTemplate[[#This Row],[Year19]])</f>
        <v>0</v>
      </c>
      <c r="CF255" s="29">
        <f>IF(AND(ISBLANK(CatTemplate[[#This Row],[Eq. unit cost]]),ISBLANK(CatTemplate[[#This Row],[Cons. unit cost]]),ISBLANK(CatTemplate[[#This Row],[Oth. unit cost]])), 0, IF(getUnitEffort =0,1,getUnitEffort) * CatTemplate[[#This Row],[Year20]])</f>
        <v>0</v>
      </c>
      <c r="CG255" s="45">
        <f>SUM(CatTemplate[[#This Row],[Q1]:[Q20]])</f>
        <v>0</v>
      </c>
      <c r="CH255" s="29">
        <f>IF(ISBLANK(CatTemplate[[#This Row],[St. unit effort]]),0,(CatTemplate[[#This Row],[St. unit effort]] * CatTemplate[[#This Row],[Year1]]))</f>
        <v>0</v>
      </c>
      <c r="CI255" s="29">
        <f>IF(ISBLANK(CatTemplate[[#This Row],[St. unit effort]]),0,(CatTemplate[[#This Row],[St. unit effort]] * CatTemplate[[#This Row],[Year2]]))</f>
        <v>0</v>
      </c>
      <c r="CJ255" s="29">
        <f>IF(ISBLANK(CatTemplate[[#This Row],[St. unit effort]]),0,(CatTemplate[[#This Row],[St. unit effort]] * CatTemplate[[#This Row],[Year3]]))</f>
        <v>0</v>
      </c>
      <c r="CK255" s="29">
        <f>IF(ISBLANK(CatTemplate[[#This Row],[St. unit effort]]),0,(CatTemplate[[#This Row],[St. unit effort]] * CatTemplate[[#This Row],[Year4]]))</f>
        <v>0</v>
      </c>
      <c r="CL255" s="29">
        <f>IF(ISBLANK(CatTemplate[[#This Row],[St. unit effort]]),0,(CatTemplate[[#This Row],[St. unit effort]] * CatTemplate[[#This Row],[Year5]]))</f>
        <v>0</v>
      </c>
      <c r="CM255" s="29">
        <f>IF(ISBLANK(CatTemplate[[#This Row],[St. unit effort]]),0,(CatTemplate[[#This Row],[St. unit effort]] * CatTemplate[[#This Row],[Year6]]))</f>
        <v>0</v>
      </c>
      <c r="CN255" s="29">
        <f>IF(ISBLANK(CatTemplate[[#This Row],[St. unit effort]]),0,(CatTemplate[[#This Row],[St. unit effort]] * CatTemplate[[#This Row],[Year7]]))</f>
        <v>0</v>
      </c>
      <c r="CO255" s="29">
        <f>IF(ISBLANK(CatTemplate[[#This Row],[St. unit effort]]),0,(CatTemplate[[#This Row],[St. unit effort]] * CatTemplate[[#This Row],[Year8]]))</f>
        <v>0</v>
      </c>
      <c r="CP255" s="29">
        <f>IF(ISBLANK(CatTemplate[[#This Row],[St. unit effort]]),0,(CatTemplate[[#This Row],[St. unit effort]] * CatTemplate[[#This Row],[Year9]]))</f>
        <v>0</v>
      </c>
      <c r="CQ255" s="29">
        <f>IF(ISBLANK(CatTemplate[[#This Row],[St. unit effort]]),0,(CatTemplate[[#This Row],[St. unit effort]] * CatTemplate[[#This Row],[Year10]]))</f>
        <v>0</v>
      </c>
      <c r="CR255" s="29">
        <f>IF(ISBLANK(CatTemplate[[#This Row],[St. unit effort]]),0,(CatTemplate[[#This Row],[St. unit effort]] * CatTemplate[[#This Row],[Year11]]))</f>
        <v>0</v>
      </c>
      <c r="CS255" s="29">
        <f>IF(ISBLANK(CatTemplate[[#This Row],[St. unit effort]]),0,(CatTemplate[[#This Row],[St. unit effort]] * CatTemplate[[#This Row],[Year12]]))</f>
        <v>0</v>
      </c>
      <c r="CT255" s="29">
        <f>IF(ISBLANK(CatTemplate[[#This Row],[St. unit effort]]),0,(CatTemplate[[#This Row],[St. unit effort]] * CatTemplate[[#This Row],[Year13]]))</f>
        <v>0</v>
      </c>
      <c r="CU255" s="29">
        <f>IF(ISBLANK(CatTemplate[[#This Row],[St. unit effort]]),0,(CatTemplate[[#This Row],[St. unit effort]] * CatTemplate[[#This Row],[Year14]]))</f>
        <v>0</v>
      </c>
      <c r="CV255" s="29">
        <f>IF(ISBLANK(CatTemplate[[#This Row],[St. unit effort]]),0,(CatTemplate[[#This Row],[St. unit effort]] * CatTemplate[[#This Row],[Year15]]))</f>
        <v>0</v>
      </c>
      <c r="CW255" s="29">
        <f>IF(ISBLANK(CatTemplate[[#This Row],[St. unit effort]]),0,(CatTemplate[[#This Row],[St. unit effort]] * CatTemplate[[#This Row],[Year16]]))</f>
        <v>0</v>
      </c>
      <c r="CX255" s="29">
        <f>IF(ISBLANK(CatTemplate[[#This Row],[St. unit effort]]),0,(CatTemplate[[#This Row],[St. unit effort]] * CatTemplate[[#This Row],[Year17]]))</f>
        <v>0</v>
      </c>
      <c r="CY255" s="29">
        <f>IF(ISBLANK(CatTemplate[[#This Row],[St. unit effort]]),0,(CatTemplate[[#This Row],[St. unit effort]] * CatTemplate[[#This Row],[Year18]]))</f>
        <v>0</v>
      </c>
      <c r="CZ255" s="29">
        <f>IF(ISBLANK(CatTemplate[[#This Row],[St. unit effort]]),0,(CatTemplate[[#This Row],[St. unit effort]] * CatTemplate[[#This Row],[Year19]]))</f>
        <v>0</v>
      </c>
      <c r="DA255" s="29">
        <f>IF(ISBLANK(CatTemplate[[#This Row],[St. unit effort]]),0,(CatTemplate[[#This Row],[St. unit effort]] * CatTemplate[[#This Row],[Year20]]))</f>
        <v>0</v>
      </c>
      <c r="DB255" s="57">
        <f>IF(ISBLANK(CatTemplate[[#This Row],[St. unit effort]]),0,(CatTemplate[[#This Row],[St. unit effort]] * CatTemplate[[#This Row],[Year1]])*8/ParRatePM)</f>
        <v>0</v>
      </c>
      <c r="DC255" s="57">
        <f>IF(ISBLANK(CatTemplate[[#This Row],[St. unit effort]]),0,(CatTemplate[[#This Row],[St. unit effort]] * CatTemplate[[#This Row],[Year2]])*8/ParRatePM)</f>
        <v>0</v>
      </c>
      <c r="DD255" s="57">
        <f>IF(ISBLANK(CatTemplate[[#This Row],[St. unit effort]]),0,(CatTemplate[[#This Row],[St. unit effort]] * CatTemplate[[#This Row],[Year3]])*8/ParRatePM)</f>
        <v>0</v>
      </c>
      <c r="DE255" s="57">
        <f>IF(ISBLANK(CatTemplate[[#This Row],[St. unit effort]]),0,(CatTemplate[[#This Row],[St. unit effort]] * CatTemplate[[#This Row],[Year4]])*8/ParRatePM)</f>
        <v>0</v>
      </c>
      <c r="DF255" s="57">
        <f>IF(ISBLANK(CatTemplate[[#This Row],[St. unit effort]]),0,(CatTemplate[[#This Row],[St. unit effort]] * CatTemplate[[#This Row],[Year5]])*8/ParRatePM)</f>
        <v>0</v>
      </c>
      <c r="DG255" s="57">
        <f>IF(ISBLANK(CatTemplate[[#This Row],[St. unit effort]]),0,(CatTemplate[[#This Row],[St. unit effort]] * CatTemplate[[#This Row],[Year6]])*8/ParRatePM)</f>
        <v>0</v>
      </c>
      <c r="DH255" s="57">
        <f>IF(ISBLANK(CatTemplate[[#This Row],[St. unit effort]]),0,(CatTemplate[[#This Row],[St. unit effort]] * CatTemplate[[#This Row],[Year7]])*8/ParRatePM)</f>
        <v>0</v>
      </c>
      <c r="DI255" s="57">
        <f>IF(ISBLANK(CatTemplate[[#This Row],[St. unit effort]]),0,(CatTemplate[[#This Row],[St. unit effort]] * CatTemplate[[#This Row],[Year8]])*8/ParRatePM)</f>
        <v>0</v>
      </c>
      <c r="DJ255" s="57">
        <f>IF(ISBLANK(CatTemplate[[#This Row],[St. unit effort]]),0,(CatTemplate[[#This Row],[St. unit effort]] * CatTemplate[[#This Row],[Year9]])*8/ParRatePM)</f>
        <v>0</v>
      </c>
      <c r="DK255" s="57">
        <f>IF(ISBLANK(CatTemplate[[#This Row],[St. unit effort]]),0,(CatTemplate[[#This Row],[St. unit effort]] * CatTemplate[[#This Row],[Year10]])*8/ParRatePM)</f>
        <v>0</v>
      </c>
      <c r="DL255" s="57">
        <f>IF(ISBLANK(CatTemplate[[#This Row],[St. unit effort]]),0,(CatTemplate[[#This Row],[St. unit effort]] * CatTemplate[[#This Row],[Year11]])*8/ParRatePM)</f>
        <v>0</v>
      </c>
      <c r="DM255" s="57">
        <f>IF(ISBLANK(CatTemplate[[#This Row],[St. unit effort]]),0,(CatTemplate[[#This Row],[St. unit effort]] * CatTemplate[[#This Row],[Year12]])*8/ParRatePM)</f>
        <v>0</v>
      </c>
      <c r="DN255" s="57">
        <f>IF(ISBLANK(CatTemplate[[#This Row],[St. unit effort]]),0,(CatTemplate[[#This Row],[St. unit effort]] * CatTemplate[[#This Row],[Year13]])*8/ParRatePM)</f>
        <v>0</v>
      </c>
      <c r="DO255" s="57">
        <f>IF(ISBLANK(CatTemplate[[#This Row],[St. unit effort]]),0,(CatTemplate[[#This Row],[St. unit effort]] * CatTemplate[[#This Row],[Year14]])*8/ParRatePM)</f>
        <v>0</v>
      </c>
      <c r="DP255" s="57">
        <f>IF(ISBLANK(CatTemplate[[#This Row],[St. unit effort]]),0,(CatTemplate[[#This Row],[St. unit effort]] * CatTemplate[[#This Row],[Year15]])*8/ParRatePM)</f>
        <v>0</v>
      </c>
      <c r="DQ255" s="57">
        <f>IF(ISBLANK(CatTemplate[[#This Row],[St. unit effort]]),0,(CatTemplate[[#This Row],[St. unit effort]] * CatTemplate[[#This Row],[Year16]])*8/ParRatePM)</f>
        <v>0</v>
      </c>
      <c r="DR255" s="57">
        <f>IF(ISBLANK(CatTemplate[[#This Row],[St. unit effort]]),0,(CatTemplate[[#This Row],[St. unit effort]] * CatTemplate[[#This Row],[Year17]])*8/ParRatePM)</f>
        <v>0</v>
      </c>
      <c r="DS255" s="57">
        <f>IF(ISBLANK(CatTemplate[[#This Row],[St. unit effort]]),0,(CatTemplate[[#This Row],[St. unit effort]] * CatTemplate[[#This Row],[Year18]])*8/ParRatePM)</f>
        <v>0</v>
      </c>
      <c r="DT255" s="57">
        <f>IF(ISBLANK(CatTemplate[[#This Row],[St. unit effort]]),0,(CatTemplate[[#This Row],[St. unit effort]] * CatTemplate[[#This Row],[Year19]])*8/ParRatePM)</f>
        <v>0</v>
      </c>
      <c r="DU255" s="57">
        <f>IF(ISBLANK(CatTemplate[[#This Row],[St. unit effort]]),0,(CatTemplate[[#This Row],[St. unit effort]] * CatTemplate[[#This Row],[Year20]])*8/ParRatePM)</f>
        <v>0</v>
      </c>
      <c r="DV255" s="54">
        <f>SUM(CatTemplate[[#This Row],[PM1]:[PM20]])</f>
        <v>0</v>
      </c>
      <c r="DW255" s="56">
        <f t="shared" si="87"/>
        <v>0</v>
      </c>
      <c r="DX255" s="56">
        <f t="shared" si="87"/>
        <v>0</v>
      </c>
      <c r="DY255" s="56">
        <f t="shared" si="87"/>
        <v>0</v>
      </c>
      <c r="DZ255" s="56">
        <f t="shared" si="87"/>
        <v>0</v>
      </c>
      <c r="EA255" s="56">
        <f t="shared" si="87"/>
        <v>0</v>
      </c>
      <c r="EB255" s="56">
        <f t="shared" si="87"/>
        <v>0</v>
      </c>
      <c r="EC255" s="56">
        <f t="shared" si="87"/>
        <v>0</v>
      </c>
      <c r="ED255" s="56">
        <f t="shared" si="87"/>
        <v>0</v>
      </c>
      <c r="EE255" s="56">
        <f t="shared" si="87"/>
        <v>0</v>
      </c>
      <c r="EF255" s="56">
        <f t="shared" si="87"/>
        <v>0</v>
      </c>
      <c r="EG255" s="56">
        <f t="shared" si="87"/>
        <v>0</v>
      </c>
      <c r="EH255" s="56">
        <f t="shared" si="87"/>
        <v>0</v>
      </c>
      <c r="EI255" s="56">
        <f t="shared" si="87"/>
        <v>0</v>
      </c>
      <c r="EJ255" s="56">
        <f t="shared" si="87"/>
        <v>0</v>
      </c>
      <c r="EK255" s="56">
        <f t="shared" si="87"/>
        <v>0</v>
      </c>
      <c r="EL255" s="56">
        <f t="shared" si="87"/>
        <v>0</v>
      </c>
      <c r="EM255" s="56">
        <f t="shared" si="85"/>
        <v>0</v>
      </c>
      <c r="EN255" s="56">
        <f t="shared" si="85"/>
        <v>0</v>
      </c>
      <c r="EO255" s="56">
        <f t="shared" si="85"/>
        <v>0</v>
      </c>
      <c r="EP255" s="56">
        <f t="shared" si="85"/>
        <v>0</v>
      </c>
      <c r="EQ255" s="30">
        <f>CatTemplate[[#This Row],[Eq. unit cost]] * CatTemplate[[#This Row],[Eq. quantity]]</f>
        <v>0</v>
      </c>
      <c r="ER255" s="30">
        <f>CatTemplate[[#This Row],[Cons. unit cost]] *CatTemplate[[#This Row],[Cons. quantity]]</f>
        <v>0</v>
      </c>
      <c r="ES255" s="30">
        <f>CatTemplate[[#This Row],[Oth. unit cost]] *CatTemplate[[#This Row],[Oth. quantity]]</f>
        <v>0</v>
      </c>
      <c r="ET255" s="55">
        <f>SUM(CatTemplate[[#This Row],[CO1]:[CO20]])</f>
        <v>0</v>
      </c>
      <c r="EU255" s="56">
        <f t="shared" si="88"/>
        <v>0</v>
      </c>
      <c r="EV255" s="56">
        <f t="shared" si="88"/>
        <v>0</v>
      </c>
      <c r="EW255" s="56">
        <f t="shared" si="88"/>
        <v>0</v>
      </c>
      <c r="EX255" s="56">
        <f t="shared" si="88"/>
        <v>0</v>
      </c>
      <c r="EY255" s="56">
        <f t="shared" si="88"/>
        <v>0</v>
      </c>
      <c r="EZ255" s="56">
        <f t="shared" si="88"/>
        <v>0</v>
      </c>
      <c r="FA255" s="56">
        <f t="shared" si="88"/>
        <v>0</v>
      </c>
      <c r="FB255" s="56">
        <f t="shared" si="88"/>
        <v>0</v>
      </c>
      <c r="FC255" s="56">
        <f t="shared" si="88"/>
        <v>0</v>
      </c>
      <c r="FD255" s="56">
        <f t="shared" si="88"/>
        <v>0</v>
      </c>
      <c r="FE255" s="56">
        <f t="shared" si="88"/>
        <v>0</v>
      </c>
      <c r="FF255" s="56">
        <f t="shared" si="88"/>
        <v>0</v>
      </c>
      <c r="FG255" s="56">
        <f t="shared" si="88"/>
        <v>0</v>
      </c>
      <c r="FH255" s="56">
        <f t="shared" si="88"/>
        <v>0</v>
      </c>
      <c r="FI255" s="56">
        <f t="shared" si="88"/>
        <v>0</v>
      </c>
      <c r="FJ255" s="56">
        <f t="shared" si="88"/>
        <v>0</v>
      </c>
      <c r="FK255" s="56">
        <f t="shared" si="86"/>
        <v>0</v>
      </c>
      <c r="FL255" s="56">
        <f t="shared" si="86"/>
        <v>0</v>
      </c>
      <c r="FM255" s="56">
        <f t="shared" si="86"/>
        <v>0</v>
      </c>
      <c r="FN255" s="56">
        <f t="shared" si="86"/>
        <v>0</v>
      </c>
      <c r="FO255" s="58">
        <f>SUM(CatTemplate[[#This Row],[CS1]:[CS20]])</f>
        <v>0</v>
      </c>
      <c r="FP255" s="59">
        <f>CatTemplate[[#This Row],[Total Oth. cost]]+CatTemplate[[#This Row],[Total St. Cost]]</f>
        <v>0</v>
      </c>
      <c r="FQ255" s="33" t="e">
        <f t="shared" si="71"/>
        <v>#VALUE!</v>
      </c>
      <c r="FR255" s="33" t="e">
        <f t="shared" si="72"/>
        <v>#VALUE!</v>
      </c>
      <c r="FS255" s="30" t="e">
        <f>(CatTemplate[[#This Row],[CO1]] + CatTemplate[[#This Row],[CS1]]) * (1 + getRateOHFinal) * getRateMarkupFinal</f>
        <v>#VALUE!</v>
      </c>
      <c r="FT255" s="30" t="e">
        <f>(CatTemplate[[#This Row],[CO2]] + CatTemplate[[#This Row],[CS2]]) * (1 + getRateOHFinal) * getRateMarkupFinal</f>
        <v>#VALUE!</v>
      </c>
      <c r="FU255" s="30" t="e">
        <f>(CatTemplate[[#This Row],[CO3]] + CatTemplate[[#This Row],[CS3]]) * (1 + getRateOHFinal) * getRateMarkupFinal</f>
        <v>#VALUE!</v>
      </c>
      <c r="FV255" s="30" t="e">
        <f>(CatTemplate[[#This Row],[CO4]] + CatTemplate[[#This Row],[CS4]]) * (1 + getRateOHFinal) * getRateMarkupFinal</f>
        <v>#VALUE!</v>
      </c>
      <c r="FW255" s="30" t="e">
        <f>(CatTemplate[[#This Row],[CO5]] + CatTemplate[[#This Row],[CS5]]) * (1 + getRateOHFinal) * getRateMarkupFinal</f>
        <v>#VALUE!</v>
      </c>
      <c r="FX255" s="30" t="e">
        <f>(CatTemplate[[#This Row],[CO6]] + CatTemplate[[#This Row],[CS6]]) * (1 + getRateOHFinal) * getRateMarkupFinal</f>
        <v>#VALUE!</v>
      </c>
      <c r="FY255" s="30" t="e">
        <f>(CatTemplate[[#This Row],[CO7]] + CatTemplate[[#This Row],[CS7]]) * (1 + getRateOHFinal) * getRateMarkupFinal</f>
        <v>#VALUE!</v>
      </c>
      <c r="FZ255" s="30" t="e">
        <f>(CatTemplate[[#This Row],[CO8]] + CatTemplate[[#This Row],[CS8]]) * (1 + getRateOHFinal) * getRateMarkupFinal</f>
        <v>#VALUE!</v>
      </c>
      <c r="GA255" s="30" t="e">
        <f>(CatTemplate[[#This Row],[CO9]] + CatTemplate[[#This Row],[CS9]]) * (1 + getRateOHFinal) * getRateMarkupFinal</f>
        <v>#VALUE!</v>
      </c>
      <c r="GB255" s="30" t="e">
        <f>(CatTemplate[[#This Row],[CO10]] + CatTemplate[[#This Row],[CS10]]) * (1 + getRateOHFinal) * getRateMarkupFinal</f>
        <v>#VALUE!</v>
      </c>
      <c r="GC255" s="30" t="e">
        <f>(CatTemplate[[#This Row],[CO11]] + CatTemplate[[#This Row],[CS11]]) * (1 + getRateOHFinal) * getRateMarkupFinal</f>
        <v>#VALUE!</v>
      </c>
      <c r="GD255" s="30" t="e">
        <f>(CatTemplate[[#This Row],[CO12]] + CatTemplate[[#This Row],[CS12]]) * (1 + getRateOHFinal) * getRateMarkupFinal</f>
        <v>#VALUE!</v>
      </c>
      <c r="GE255" s="30" t="e">
        <f>(CatTemplate[[#This Row],[CO13]] + CatTemplate[[#This Row],[CS13]]) * (1 + getRateOHFinal) * getRateMarkupFinal</f>
        <v>#VALUE!</v>
      </c>
      <c r="GF255" s="30" t="e">
        <f>(CatTemplate[[#This Row],[CO14]] + CatTemplate[[#This Row],[CS14]]) * (1 + getRateOHFinal) * getRateMarkupFinal</f>
        <v>#VALUE!</v>
      </c>
      <c r="GG255" s="30" t="e">
        <f>(CatTemplate[[#This Row],[CO15]] + CatTemplate[[#This Row],[CS15]]) * (1 + getRateOHFinal) * getRateMarkupFinal</f>
        <v>#VALUE!</v>
      </c>
      <c r="GH255" s="30" t="e">
        <f>(CatTemplate[[#This Row],[CO16]] + CatTemplate[[#This Row],[CS16]]) * (1 + getRateOHFinal) * getRateMarkupFinal</f>
        <v>#VALUE!</v>
      </c>
      <c r="GI255" s="30" t="e">
        <f>(CatTemplate[[#This Row],[CO17]] + CatTemplate[[#This Row],[CS17]]) * (1 + getRateOHFinal) * getRateMarkupFinal</f>
        <v>#VALUE!</v>
      </c>
      <c r="GJ255" s="30" t="e">
        <f>(CatTemplate[[#This Row],[CO18]] + CatTemplate[[#This Row],[CS18]]) * (1 + getRateOHFinal) * getRateMarkupFinal</f>
        <v>#VALUE!</v>
      </c>
      <c r="GK255" s="30" t="e">
        <f>(CatTemplate[[#This Row],[CO19]] + CatTemplate[[#This Row],[CS19]]) * (1 + getRateOHFinal) * getRateMarkupFinal</f>
        <v>#VALUE!</v>
      </c>
      <c r="GL255" s="30" t="e">
        <f>(CatTemplate[[#This Row],[CO20]] + CatTemplate[[#This Row],[CS20]]) * (1 + getRateOHFinal) * getRateMarkupFinal</f>
        <v>#VALUE!</v>
      </c>
      <c r="GM255" s="30" t="e">
        <f t="shared" si="73"/>
        <v>#VALUE!</v>
      </c>
      <c r="GN255" s="30" t="e">
        <f t="shared" si="74"/>
        <v>#VALUE!</v>
      </c>
      <c r="GO255" s="30" t="e">
        <f t="shared" si="75"/>
        <v>#VALUE!</v>
      </c>
      <c r="GP255" s="30" t="e">
        <f t="shared" si="76"/>
        <v>#VALUE!</v>
      </c>
      <c r="GQ255" s="30" t="e">
        <f>(CatTemplate[[#This Row],[CO1]]+CatTemplate[[#This Row],[CS1]]) * (1+ getRateOHFinal) * (1 + getRateMarkupFinal)</f>
        <v>#VALUE!</v>
      </c>
      <c r="GR255" s="30" t="e">
        <f>(CatTemplate[[#This Row],[CO2]]+CatTemplate[[#This Row],[CS2]]) * (1+ getRateOHFinal) * (1 + getRateMarkupFinal)</f>
        <v>#VALUE!</v>
      </c>
      <c r="GS255" s="30" t="e">
        <f>(CatTemplate[[#This Row],[CO3]]+CatTemplate[[#This Row],[CS3]]) * (1+ getRateOHFinal) * (1 + getRateMarkupFinal)</f>
        <v>#VALUE!</v>
      </c>
      <c r="GT255" s="30" t="e">
        <f>(CatTemplate[[#This Row],[CO4]]+CatTemplate[[#This Row],[CS4]]) * (1+ getRateOHFinal) * (1 + getRateMarkupFinal)</f>
        <v>#VALUE!</v>
      </c>
      <c r="GU255" s="30" t="e">
        <f>(CatTemplate[[#This Row],[CO5]]+CatTemplate[[#This Row],[CS5]]) * (1+ getRateOHFinal) * (1 + getRateMarkupFinal)</f>
        <v>#VALUE!</v>
      </c>
      <c r="GV255" s="30" t="e">
        <f>(CatTemplate[[#This Row],[CO6]]+CatTemplate[[#This Row],[CS6]]) * (1+ getRateOHFinal) * (1 + getRateMarkupFinal)</f>
        <v>#VALUE!</v>
      </c>
      <c r="GW255" s="30" t="e">
        <f>(CatTemplate[[#This Row],[CO7]]+CatTemplate[[#This Row],[CS7]]) * (1+ getRateOHFinal) * (1 + getRateMarkupFinal)</f>
        <v>#VALUE!</v>
      </c>
      <c r="GX255" s="30" t="e">
        <f>(CatTemplate[[#This Row],[CO8]]+CatTemplate[[#This Row],[CS8]]) * (1+ getRateOHFinal) * (1 + getRateMarkupFinal)</f>
        <v>#VALUE!</v>
      </c>
      <c r="GY255" s="30" t="e">
        <f>(CatTemplate[[#This Row],[CO9]]+CatTemplate[[#This Row],[CS9]]) * (1+ getRateOHFinal) * (1 + getRateMarkupFinal)</f>
        <v>#VALUE!</v>
      </c>
      <c r="GZ255" s="30" t="e">
        <f>(CatTemplate[[#This Row],[CO10]]+CatTemplate[[#This Row],[CS10]]) * (1+ getRateOHFinal) * (1 + getRateMarkupFinal)</f>
        <v>#VALUE!</v>
      </c>
      <c r="HA255" s="30" t="e">
        <f>(CatTemplate[[#This Row],[CO11]]+CatTemplate[[#This Row],[CS11]]) * (1+ getRateOHFinal) * (1 + getRateMarkupFinal)</f>
        <v>#VALUE!</v>
      </c>
      <c r="HB255" s="30" t="e">
        <f>(CatTemplate[[#This Row],[CO12]]+CatTemplate[[#This Row],[CS12]]) * (1+ getRateOHFinal) * (1 + getRateMarkupFinal)</f>
        <v>#VALUE!</v>
      </c>
      <c r="HC255" s="30" t="e">
        <f>(CatTemplate[[#This Row],[CO13]]+CatTemplate[[#This Row],[CS13]]) * (1+ getRateOHFinal) * (1 + getRateMarkupFinal)</f>
        <v>#VALUE!</v>
      </c>
      <c r="HD255" s="30" t="e">
        <f>(CatTemplate[[#This Row],[CO14]]+CatTemplate[[#This Row],[CS14]]) * (1+ getRateOHFinal) * (1 + getRateMarkupFinal)</f>
        <v>#VALUE!</v>
      </c>
      <c r="HE255" s="30" t="e">
        <f>(CatTemplate[[#This Row],[CO15]]+CatTemplate[[#This Row],[CS15]]) * (1+ getRateOHFinal) * (1 + getRateMarkupFinal)</f>
        <v>#VALUE!</v>
      </c>
      <c r="HF255" s="30" t="e">
        <f>(CatTemplate[[#This Row],[CO16]]+CatTemplate[[#This Row],[CS16]]) * (1+ getRateOHFinal) * (1 + getRateMarkupFinal)</f>
        <v>#VALUE!</v>
      </c>
      <c r="HG255" s="30" t="e">
        <f>(CatTemplate[[#This Row],[CO17]]+CatTemplate[[#This Row],[CS17]]) * (1+ getRateOHFinal) * (1 + getRateMarkupFinal)</f>
        <v>#VALUE!</v>
      </c>
      <c r="HH255" s="30" t="e">
        <f>(CatTemplate[[#This Row],[CO18]]+CatTemplate[[#This Row],[CS18]]) * (1+ getRateOHFinal) * (1 + getRateMarkupFinal)</f>
        <v>#VALUE!</v>
      </c>
      <c r="HI255" s="30" t="e">
        <f>(CatTemplate[[#This Row],[CO19]]+CatTemplate[[#This Row],[CS19]]) * (1+ getRateOHFinal) * (1 + getRateMarkupFinal)</f>
        <v>#VALUE!</v>
      </c>
      <c r="HJ255" s="30" t="e">
        <f>(CatTemplate[[#This Row],[CO20]]+CatTemplate[[#This Row],[CS20]]) * (1+ getRateOHFinal) * (1 + getRateMarkupFinal)</f>
        <v>#VALUE!</v>
      </c>
      <c r="HK255" s="39" t="e">
        <f>CatTemplate[[#This Row],[Total cost]]+CatTemplate[[#This Row],[OH Amount]]+CatTemplate[[#This Row],[Markup]]</f>
        <v>#VALUE!</v>
      </c>
      <c r="HL255" s="63">
        <f>IF(CatTemplate[[#This Row],[Units]]="Days",CatTemplate[[#This Row],[Project quantity]]*CatTemplate[[#This Row],[St. unit effort]],CatTemplate[[#This Row],[Project quantity]])</f>
        <v>0</v>
      </c>
      <c r="HM255" s="287">
        <f>IFERROR(CatTemplate[[#This Row],[Total Price]]/(CatTemplate[[#This Row],[Final Quantity]]),0)</f>
        <v>0</v>
      </c>
      <c r="HN255" s="261"/>
    </row>
    <row r="256" spans="2:222" ht="25.5" x14ac:dyDescent="0.2">
      <c r="B256" s="9" t="s">
        <v>84</v>
      </c>
      <c r="C256" s="23">
        <v>6</v>
      </c>
      <c r="D256" s="10" t="s">
        <v>179</v>
      </c>
      <c r="E256" s="25">
        <v>1</v>
      </c>
      <c r="F256" s="19" t="s">
        <v>103</v>
      </c>
      <c r="G256" s="27">
        <v>45</v>
      </c>
      <c r="H256" s="19" t="s">
        <v>533</v>
      </c>
      <c r="I256" s="19"/>
      <c r="J256" s="16" t="s">
        <v>254</v>
      </c>
      <c r="K256" s="16"/>
      <c r="L256" s="16" t="s">
        <v>489</v>
      </c>
      <c r="M256" s="16" t="s">
        <v>207</v>
      </c>
      <c r="N256" s="16" t="s">
        <v>858</v>
      </c>
      <c r="O256" s="320"/>
      <c r="P256" s="71"/>
      <c r="Q256" s="108"/>
      <c r="R256" s="73"/>
      <c r="S256" s="97"/>
      <c r="T256" s="100">
        <f>getEqUnitCost</f>
        <v>0</v>
      </c>
      <c r="U256" s="73">
        <f>getEqUnitEffort</f>
        <v>0</v>
      </c>
      <c r="V256" s="101">
        <f>getEqQuantity</f>
        <v>0</v>
      </c>
      <c r="W256" s="320"/>
      <c r="X256" s="100">
        <f>getConsUnitCost</f>
        <v>10.556171594624999</v>
      </c>
      <c r="Y256" s="73">
        <f>getConsUnitEffort</f>
        <v>1</v>
      </c>
      <c r="Z256" s="14">
        <f>getConsQuantity</f>
        <v>1</v>
      </c>
      <c r="AA256" s="320"/>
      <c r="AB256" s="72"/>
      <c r="AC256" s="112"/>
      <c r="AD256" s="14">
        <f>getOthQuantity</f>
        <v>0</v>
      </c>
      <c r="AE256" s="320"/>
      <c r="AF256" s="28" t="str">
        <f>IF(ISBLANK(CatTemplate[[#This Row],[Resource type]]),"",CatTemplate[[#This Row],[Resource type]])</f>
        <v>BioRef Operator</v>
      </c>
      <c r="AG256" s="242">
        <f>getStaffUnitCost</f>
        <v>402.98497611162429</v>
      </c>
      <c r="AH256" s="113">
        <f>getStaffUnitEffort</f>
        <v>2.5000000000000001E-2</v>
      </c>
      <c r="AI256" s="40">
        <f>getStaffQuantity</f>
        <v>0</v>
      </c>
      <c r="AJ256" s="41">
        <f>CatTemplate[[#This Row],[St. quantity]]*8/ParRatePM</f>
        <v>0</v>
      </c>
      <c r="AK256" s="320"/>
      <c r="AL256" s="53" t="str">
        <f>CatTemplate[[#This Row],[Item type]]</f>
        <v>Samples</v>
      </c>
      <c r="AM256" s="12">
        <f>SUM(CatTemplate[[#This Row],[Year1]:[Year20]])</f>
        <v>0</v>
      </c>
      <c r="AN256" s="52"/>
      <c r="AO256" s="52"/>
      <c r="AP256" s="52"/>
      <c r="AQ256" s="8"/>
      <c r="AR256" s="8"/>
      <c r="AS256" s="8"/>
      <c r="AT256" s="8"/>
      <c r="AU256" s="8"/>
      <c r="AV256" s="8"/>
      <c r="AW256" s="8"/>
      <c r="AX256" s="8"/>
      <c r="AY256" s="8"/>
      <c r="AZ256" s="8"/>
      <c r="BA256" s="8"/>
      <c r="BB256" s="8"/>
      <c r="BC256" s="8"/>
      <c r="BD256" s="8"/>
      <c r="BE256" s="8"/>
      <c r="BF256" s="8"/>
      <c r="BG256" s="36"/>
      <c r="BH256" s="320"/>
      <c r="BI256" s="37" t="str">
        <f>getCostCategory</f>
        <v>06 Operating costs</v>
      </c>
      <c r="BJ256" s="37" t="str">
        <f>getSection</f>
        <v>06 Sample processing</v>
      </c>
      <c r="BK256" s="32" t="str">
        <f>getObject</f>
        <v>Sample processing</v>
      </c>
      <c r="BL256" s="30">
        <f>IFERROR(getUnitCost * IF(CatTemplate[[#This Row],[Cost Category Comp.]]="01 Staff costs", 1,1),0)</f>
        <v>413.54114770624926</v>
      </c>
      <c r="BM256" s="29">
        <f>IF(AND(ISBLANK(CatTemplate[[#This Row],[Eq. unit cost]]),ISBLANK(CatTemplate[[#This Row],[Cons. unit cost]]),ISBLANK(CatTemplate[[#This Row],[Oth. unit cost]])), 0, IF(getUnitEffort =0,1,getUnitEffort) * CatTemplate[[#This Row],[Year1]])</f>
        <v>0</v>
      </c>
      <c r="BN256" s="29">
        <f>IF(AND(ISBLANK(CatTemplate[[#This Row],[Eq. unit cost]]),ISBLANK(CatTemplate[[#This Row],[Cons. unit cost]]),ISBLANK(CatTemplate[[#This Row],[Oth. unit cost]])), 0, IF(getUnitEffort =0,1,getUnitEffort) * CatTemplate[[#This Row],[Year2]])</f>
        <v>0</v>
      </c>
      <c r="BO256" s="29">
        <f>IF(AND(ISBLANK(CatTemplate[[#This Row],[Eq. unit cost]]),ISBLANK(CatTemplate[[#This Row],[Cons. unit cost]]),ISBLANK(CatTemplate[[#This Row],[Oth. unit cost]])), 0, IF(getUnitEffort =0,1,getUnitEffort) * CatTemplate[[#This Row],[Year3]])</f>
        <v>0</v>
      </c>
      <c r="BP256" s="29">
        <f>IF(AND(ISBLANK(CatTemplate[[#This Row],[Eq. unit cost]]),ISBLANK(CatTemplate[[#This Row],[Cons. unit cost]]),ISBLANK(CatTemplate[[#This Row],[Oth. unit cost]])), 0, IF(getUnitEffort =0,1,getUnitEffort) * CatTemplate[[#This Row],[Year4]])</f>
        <v>0</v>
      </c>
      <c r="BQ256" s="29">
        <f>IF(AND(ISBLANK(CatTemplate[[#This Row],[Eq. unit cost]]),ISBLANK(CatTemplate[[#This Row],[Cons. unit cost]]),ISBLANK(CatTemplate[[#This Row],[Oth. unit cost]])), 0, IF(getUnitEffort =0,1,getUnitEffort) * CatTemplate[[#This Row],[Year5]])</f>
        <v>0</v>
      </c>
      <c r="BR256" s="29">
        <f>IF(AND(ISBLANK(CatTemplate[[#This Row],[Eq. unit cost]]),ISBLANK(CatTemplate[[#This Row],[Cons. unit cost]]),ISBLANK(CatTemplate[[#This Row],[Oth. unit cost]])), 0, IF(getUnitEffort =0,1,getUnitEffort) * CatTemplate[[#This Row],[Year6]])</f>
        <v>0</v>
      </c>
      <c r="BS256" s="29">
        <f>IF(AND(ISBLANK(CatTemplate[[#This Row],[Eq. unit cost]]),ISBLANK(CatTemplate[[#This Row],[Cons. unit cost]]),ISBLANK(CatTemplate[[#This Row],[Oth. unit cost]])), 0, IF(getUnitEffort =0,1,getUnitEffort) * CatTemplate[[#This Row],[Year7]])</f>
        <v>0</v>
      </c>
      <c r="BT256" s="29">
        <f>IF(AND(ISBLANK(CatTemplate[[#This Row],[Eq. unit cost]]),ISBLANK(CatTemplate[[#This Row],[Cons. unit cost]]),ISBLANK(CatTemplate[[#This Row],[Oth. unit cost]])), 0, IF(getUnitEffort =0,1,getUnitEffort) * CatTemplate[[#This Row],[Year8]])</f>
        <v>0</v>
      </c>
      <c r="BU256" s="29">
        <f>IF(AND(ISBLANK(CatTemplate[[#This Row],[Eq. unit cost]]),ISBLANK(CatTemplate[[#This Row],[Cons. unit cost]]),ISBLANK(CatTemplate[[#This Row],[Oth. unit cost]])), 0, IF(getUnitEffort =0,1,getUnitEffort) * CatTemplate[[#This Row],[Year9]])</f>
        <v>0</v>
      </c>
      <c r="BV256" s="29">
        <f>IF(AND(ISBLANK(CatTemplate[[#This Row],[Eq. unit cost]]),ISBLANK(CatTemplate[[#This Row],[Cons. unit cost]]),ISBLANK(CatTemplate[[#This Row],[Oth. unit cost]])), 0, IF(getUnitEffort =0,1,getUnitEffort) * CatTemplate[[#This Row],[Year10]])</f>
        <v>0</v>
      </c>
      <c r="BW256" s="29">
        <f>IF(AND(ISBLANK(CatTemplate[[#This Row],[Eq. unit cost]]),ISBLANK(CatTemplate[[#This Row],[Cons. unit cost]]),ISBLANK(CatTemplate[[#This Row],[Oth. unit cost]])), 0, IF(getUnitEffort =0,1,getUnitEffort) * CatTemplate[[#This Row],[Year11]])</f>
        <v>0</v>
      </c>
      <c r="BX256" s="29">
        <f>IF(AND(ISBLANK(CatTemplate[[#This Row],[Eq. unit cost]]),ISBLANK(CatTemplate[[#This Row],[Cons. unit cost]]),ISBLANK(CatTemplate[[#This Row],[Oth. unit cost]])), 0, IF(getUnitEffort =0,1,getUnitEffort) * CatTemplate[[#This Row],[Year12]])</f>
        <v>0</v>
      </c>
      <c r="BY256" s="29">
        <f>IF(AND(ISBLANK(CatTemplate[[#This Row],[Eq. unit cost]]),ISBLANK(CatTemplate[[#This Row],[Cons. unit cost]]),ISBLANK(CatTemplate[[#This Row],[Oth. unit cost]])), 0, IF(getUnitEffort =0,1,getUnitEffort) * CatTemplate[[#This Row],[Year13]])</f>
        <v>0</v>
      </c>
      <c r="BZ256" s="29">
        <f>IF(AND(ISBLANK(CatTemplate[[#This Row],[Eq. unit cost]]),ISBLANK(CatTemplate[[#This Row],[Cons. unit cost]]),ISBLANK(CatTemplate[[#This Row],[Oth. unit cost]])), 0, IF(getUnitEffort =0,1,getUnitEffort) * CatTemplate[[#This Row],[Year14]])</f>
        <v>0</v>
      </c>
      <c r="CA256" s="29">
        <f>IF(AND(ISBLANK(CatTemplate[[#This Row],[Eq. unit cost]]),ISBLANK(CatTemplate[[#This Row],[Cons. unit cost]]),ISBLANK(CatTemplate[[#This Row],[Oth. unit cost]])), 0, IF(getUnitEffort =0,1,getUnitEffort) * CatTemplate[[#This Row],[Year15]])</f>
        <v>0</v>
      </c>
      <c r="CB256" s="29">
        <f>IF(AND(ISBLANK(CatTemplate[[#This Row],[Eq. unit cost]]),ISBLANK(CatTemplate[[#This Row],[Cons. unit cost]]),ISBLANK(CatTemplate[[#This Row],[Oth. unit cost]])), 0, IF(getUnitEffort =0,1,getUnitEffort) * CatTemplate[[#This Row],[Year16]])</f>
        <v>0</v>
      </c>
      <c r="CC256" s="29">
        <f>IF(AND(ISBLANK(CatTemplate[[#This Row],[Eq. unit cost]]),ISBLANK(CatTemplate[[#This Row],[Cons. unit cost]]),ISBLANK(CatTemplate[[#This Row],[Oth. unit cost]])), 0, IF(getUnitEffort =0,1,getUnitEffort) * CatTemplate[[#This Row],[Year17]])</f>
        <v>0</v>
      </c>
      <c r="CD256" s="29">
        <f>IF(AND(ISBLANK(CatTemplate[[#This Row],[Eq. unit cost]]),ISBLANK(CatTemplate[[#This Row],[Cons. unit cost]]),ISBLANK(CatTemplate[[#This Row],[Oth. unit cost]])), 0, IF(getUnitEffort =0,1,getUnitEffort) * CatTemplate[[#This Row],[Year18]])</f>
        <v>0</v>
      </c>
      <c r="CE256" s="29">
        <f>IF(AND(ISBLANK(CatTemplate[[#This Row],[Eq. unit cost]]),ISBLANK(CatTemplate[[#This Row],[Cons. unit cost]]),ISBLANK(CatTemplate[[#This Row],[Oth. unit cost]])), 0, IF(getUnitEffort =0,1,getUnitEffort) * CatTemplate[[#This Row],[Year19]])</f>
        <v>0</v>
      </c>
      <c r="CF256" s="29">
        <f>IF(AND(ISBLANK(CatTemplate[[#This Row],[Eq. unit cost]]),ISBLANK(CatTemplate[[#This Row],[Cons. unit cost]]),ISBLANK(CatTemplate[[#This Row],[Oth. unit cost]])), 0, IF(getUnitEffort =0,1,getUnitEffort) * CatTemplate[[#This Row],[Year20]])</f>
        <v>0</v>
      </c>
      <c r="CG256" s="45">
        <f>SUM(CatTemplate[[#This Row],[Q1]:[Q20]])</f>
        <v>0</v>
      </c>
      <c r="CH256" s="29">
        <f>IF(ISBLANK(CatTemplate[[#This Row],[St. unit effort]]),0,(CatTemplate[[#This Row],[St. unit effort]] * CatTemplate[[#This Row],[Year1]]))</f>
        <v>0</v>
      </c>
      <c r="CI256" s="29">
        <f>IF(ISBLANK(CatTemplate[[#This Row],[St. unit effort]]),0,(CatTemplate[[#This Row],[St. unit effort]] * CatTemplate[[#This Row],[Year2]]))</f>
        <v>0</v>
      </c>
      <c r="CJ256" s="29">
        <f>IF(ISBLANK(CatTemplate[[#This Row],[St. unit effort]]),0,(CatTemplate[[#This Row],[St. unit effort]] * CatTemplate[[#This Row],[Year3]]))</f>
        <v>0</v>
      </c>
      <c r="CK256" s="29">
        <f>IF(ISBLANK(CatTemplate[[#This Row],[St. unit effort]]),0,(CatTemplate[[#This Row],[St. unit effort]] * CatTemplate[[#This Row],[Year4]]))</f>
        <v>0</v>
      </c>
      <c r="CL256" s="29">
        <f>IF(ISBLANK(CatTemplate[[#This Row],[St. unit effort]]),0,(CatTemplate[[#This Row],[St. unit effort]] * CatTemplate[[#This Row],[Year5]]))</f>
        <v>0</v>
      </c>
      <c r="CM256" s="29">
        <f>IF(ISBLANK(CatTemplate[[#This Row],[St. unit effort]]),0,(CatTemplate[[#This Row],[St. unit effort]] * CatTemplate[[#This Row],[Year6]]))</f>
        <v>0</v>
      </c>
      <c r="CN256" s="29">
        <f>IF(ISBLANK(CatTemplate[[#This Row],[St. unit effort]]),0,(CatTemplate[[#This Row],[St. unit effort]] * CatTemplate[[#This Row],[Year7]]))</f>
        <v>0</v>
      </c>
      <c r="CO256" s="29">
        <f>IF(ISBLANK(CatTemplate[[#This Row],[St. unit effort]]),0,(CatTemplate[[#This Row],[St. unit effort]] * CatTemplate[[#This Row],[Year8]]))</f>
        <v>0</v>
      </c>
      <c r="CP256" s="29">
        <f>IF(ISBLANK(CatTemplate[[#This Row],[St. unit effort]]),0,(CatTemplate[[#This Row],[St. unit effort]] * CatTemplate[[#This Row],[Year9]]))</f>
        <v>0</v>
      </c>
      <c r="CQ256" s="29">
        <f>IF(ISBLANK(CatTemplate[[#This Row],[St. unit effort]]),0,(CatTemplate[[#This Row],[St. unit effort]] * CatTemplate[[#This Row],[Year10]]))</f>
        <v>0</v>
      </c>
      <c r="CR256" s="29">
        <f>IF(ISBLANK(CatTemplate[[#This Row],[St. unit effort]]),0,(CatTemplate[[#This Row],[St. unit effort]] * CatTemplate[[#This Row],[Year11]]))</f>
        <v>0</v>
      </c>
      <c r="CS256" s="29">
        <f>IF(ISBLANK(CatTemplate[[#This Row],[St. unit effort]]),0,(CatTemplate[[#This Row],[St. unit effort]] * CatTemplate[[#This Row],[Year12]]))</f>
        <v>0</v>
      </c>
      <c r="CT256" s="29">
        <f>IF(ISBLANK(CatTemplate[[#This Row],[St. unit effort]]),0,(CatTemplate[[#This Row],[St. unit effort]] * CatTemplate[[#This Row],[Year13]]))</f>
        <v>0</v>
      </c>
      <c r="CU256" s="29">
        <f>IF(ISBLANK(CatTemplate[[#This Row],[St. unit effort]]),0,(CatTemplate[[#This Row],[St. unit effort]] * CatTemplate[[#This Row],[Year14]]))</f>
        <v>0</v>
      </c>
      <c r="CV256" s="29">
        <f>IF(ISBLANK(CatTemplate[[#This Row],[St. unit effort]]),0,(CatTemplate[[#This Row],[St. unit effort]] * CatTemplate[[#This Row],[Year15]]))</f>
        <v>0</v>
      </c>
      <c r="CW256" s="29">
        <f>IF(ISBLANK(CatTemplate[[#This Row],[St. unit effort]]),0,(CatTemplate[[#This Row],[St. unit effort]] * CatTemplate[[#This Row],[Year16]]))</f>
        <v>0</v>
      </c>
      <c r="CX256" s="29">
        <f>IF(ISBLANK(CatTemplate[[#This Row],[St. unit effort]]),0,(CatTemplate[[#This Row],[St. unit effort]] * CatTemplate[[#This Row],[Year17]]))</f>
        <v>0</v>
      </c>
      <c r="CY256" s="29">
        <f>IF(ISBLANK(CatTemplate[[#This Row],[St. unit effort]]),0,(CatTemplate[[#This Row],[St. unit effort]] * CatTemplate[[#This Row],[Year18]]))</f>
        <v>0</v>
      </c>
      <c r="CZ256" s="29">
        <f>IF(ISBLANK(CatTemplate[[#This Row],[St. unit effort]]),0,(CatTemplate[[#This Row],[St. unit effort]] * CatTemplate[[#This Row],[Year19]]))</f>
        <v>0</v>
      </c>
      <c r="DA256" s="29">
        <f>IF(ISBLANK(CatTemplate[[#This Row],[St. unit effort]]),0,(CatTemplate[[#This Row],[St. unit effort]] * CatTemplate[[#This Row],[Year20]]))</f>
        <v>0</v>
      </c>
      <c r="DB256" s="57">
        <f>IF(ISBLANK(CatTemplate[[#This Row],[St. unit effort]]),0,(CatTemplate[[#This Row],[St. unit effort]] * CatTemplate[[#This Row],[Year1]])*8/ParRatePM)</f>
        <v>0</v>
      </c>
      <c r="DC256" s="57">
        <f>IF(ISBLANK(CatTemplate[[#This Row],[St. unit effort]]),0,(CatTemplate[[#This Row],[St. unit effort]] * CatTemplate[[#This Row],[Year2]])*8/ParRatePM)</f>
        <v>0</v>
      </c>
      <c r="DD256" s="57">
        <f>IF(ISBLANK(CatTemplate[[#This Row],[St. unit effort]]),0,(CatTemplate[[#This Row],[St. unit effort]] * CatTemplate[[#This Row],[Year3]])*8/ParRatePM)</f>
        <v>0</v>
      </c>
      <c r="DE256" s="57">
        <f>IF(ISBLANK(CatTemplate[[#This Row],[St. unit effort]]),0,(CatTemplate[[#This Row],[St. unit effort]] * CatTemplate[[#This Row],[Year4]])*8/ParRatePM)</f>
        <v>0</v>
      </c>
      <c r="DF256" s="57">
        <f>IF(ISBLANK(CatTemplate[[#This Row],[St. unit effort]]),0,(CatTemplate[[#This Row],[St. unit effort]] * CatTemplate[[#This Row],[Year5]])*8/ParRatePM)</f>
        <v>0</v>
      </c>
      <c r="DG256" s="57">
        <f>IF(ISBLANK(CatTemplate[[#This Row],[St. unit effort]]),0,(CatTemplate[[#This Row],[St. unit effort]] * CatTemplate[[#This Row],[Year6]])*8/ParRatePM)</f>
        <v>0</v>
      </c>
      <c r="DH256" s="57">
        <f>IF(ISBLANK(CatTemplate[[#This Row],[St. unit effort]]),0,(CatTemplate[[#This Row],[St. unit effort]] * CatTemplate[[#This Row],[Year7]])*8/ParRatePM)</f>
        <v>0</v>
      </c>
      <c r="DI256" s="57">
        <f>IF(ISBLANK(CatTemplate[[#This Row],[St. unit effort]]),0,(CatTemplate[[#This Row],[St. unit effort]] * CatTemplate[[#This Row],[Year8]])*8/ParRatePM)</f>
        <v>0</v>
      </c>
      <c r="DJ256" s="57">
        <f>IF(ISBLANK(CatTemplate[[#This Row],[St. unit effort]]),0,(CatTemplate[[#This Row],[St. unit effort]] * CatTemplate[[#This Row],[Year9]])*8/ParRatePM)</f>
        <v>0</v>
      </c>
      <c r="DK256" s="57">
        <f>IF(ISBLANK(CatTemplate[[#This Row],[St. unit effort]]),0,(CatTemplate[[#This Row],[St. unit effort]] * CatTemplate[[#This Row],[Year10]])*8/ParRatePM)</f>
        <v>0</v>
      </c>
      <c r="DL256" s="57">
        <f>IF(ISBLANK(CatTemplate[[#This Row],[St. unit effort]]),0,(CatTemplate[[#This Row],[St. unit effort]] * CatTemplate[[#This Row],[Year11]])*8/ParRatePM)</f>
        <v>0</v>
      </c>
      <c r="DM256" s="57">
        <f>IF(ISBLANK(CatTemplate[[#This Row],[St. unit effort]]),0,(CatTemplate[[#This Row],[St. unit effort]] * CatTemplate[[#This Row],[Year12]])*8/ParRatePM)</f>
        <v>0</v>
      </c>
      <c r="DN256" s="57">
        <f>IF(ISBLANK(CatTemplate[[#This Row],[St. unit effort]]),0,(CatTemplate[[#This Row],[St. unit effort]] * CatTemplate[[#This Row],[Year13]])*8/ParRatePM)</f>
        <v>0</v>
      </c>
      <c r="DO256" s="57">
        <f>IF(ISBLANK(CatTemplate[[#This Row],[St. unit effort]]),0,(CatTemplate[[#This Row],[St. unit effort]] * CatTemplate[[#This Row],[Year14]])*8/ParRatePM)</f>
        <v>0</v>
      </c>
      <c r="DP256" s="57">
        <f>IF(ISBLANK(CatTemplate[[#This Row],[St. unit effort]]),0,(CatTemplate[[#This Row],[St. unit effort]] * CatTemplate[[#This Row],[Year15]])*8/ParRatePM)</f>
        <v>0</v>
      </c>
      <c r="DQ256" s="57">
        <f>IF(ISBLANK(CatTemplate[[#This Row],[St. unit effort]]),0,(CatTemplate[[#This Row],[St. unit effort]] * CatTemplate[[#This Row],[Year16]])*8/ParRatePM)</f>
        <v>0</v>
      </c>
      <c r="DR256" s="57">
        <f>IF(ISBLANK(CatTemplate[[#This Row],[St. unit effort]]),0,(CatTemplate[[#This Row],[St. unit effort]] * CatTemplate[[#This Row],[Year17]])*8/ParRatePM)</f>
        <v>0</v>
      </c>
      <c r="DS256" s="57">
        <f>IF(ISBLANK(CatTemplate[[#This Row],[St. unit effort]]),0,(CatTemplate[[#This Row],[St. unit effort]] * CatTemplate[[#This Row],[Year18]])*8/ParRatePM)</f>
        <v>0</v>
      </c>
      <c r="DT256" s="57">
        <f>IF(ISBLANK(CatTemplate[[#This Row],[St. unit effort]]),0,(CatTemplate[[#This Row],[St. unit effort]] * CatTemplate[[#This Row],[Year19]])*8/ParRatePM)</f>
        <v>0</v>
      </c>
      <c r="DU256" s="57">
        <f>IF(ISBLANK(CatTemplate[[#This Row],[St. unit effort]]),0,(CatTemplate[[#This Row],[St. unit effort]] * CatTemplate[[#This Row],[Year20]])*8/ParRatePM)</f>
        <v>0</v>
      </c>
      <c r="DV256" s="54">
        <f>SUM(CatTemplate[[#This Row],[PM1]:[PM20]])</f>
        <v>0</v>
      </c>
      <c r="DW256" s="56">
        <f t="shared" si="87"/>
        <v>0</v>
      </c>
      <c r="DX256" s="56">
        <f t="shared" si="87"/>
        <v>0</v>
      </c>
      <c r="DY256" s="56">
        <f t="shared" si="87"/>
        <v>0</v>
      </c>
      <c r="DZ256" s="56">
        <f t="shared" si="87"/>
        <v>0</v>
      </c>
      <c r="EA256" s="56">
        <f t="shared" si="87"/>
        <v>0</v>
      </c>
      <c r="EB256" s="56">
        <f t="shared" si="87"/>
        <v>0</v>
      </c>
      <c r="EC256" s="56">
        <f t="shared" si="87"/>
        <v>0</v>
      </c>
      <c r="ED256" s="56">
        <f t="shared" si="87"/>
        <v>0</v>
      </c>
      <c r="EE256" s="56">
        <f t="shared" si="87"/>
        <v>0</v>
      </c>
      <c r="EF256" s="56">
        <f t="shared" si="87"/>
        <v>0</v>
      </c>
      <c r="EG256" s="56">
        <f t="shared" si="87"/>
        <v>0</v>
      </c>
      <c r="EH256" s="56">
        <f t="shared" si="87"/>
        <v>0</v>
      </c>
      <c r="EI256" s="56">
        <f t="shared" si="87"/>
        <v>0</v>
      </c>
      <c r="EJ256" s="56">
        <f t="shared" si="87"/>
        <v>0</v>
      </c>
      <c r="EK256" s="56">
        <f t="shared" si="87"/>
        <v>0</v>
      </c>
      <c r="EL256" s="56">
        <f t="shared" si="87"/>
        <v>0</v>
      </c>
      <c r="EM256" s="56">
        <f t="shared" si="85"/>
        <v>0</v>
      </c>
      <c r="EN256" s="56">
        <f t="shared" si="85"/>
        <v>0</v>
      </c>
      <c r="EO256" s="56">
        <f t="shared" si="85"/>
        <v>0</v>
      </c>
      <c r="EP256" s="56">
        <f t="shared" si="85"/>
        <v>0</v>
      </c>
      <c r="EQ256" s="30">
        <f>CatTemplate[[#This Row],[Eq. unit cost]] * CatTemplate[[#This Row],[Eq. quantity]]</f>
        <v>0</v>
      </c>
      <c r="ER256" s="30">
        <f>CatTemplate[[#This Row],[Cons. unit cost]] *CatTemplate[[#This Row],[Cons. quantity]]</f>
        <v>10.556171594624999</v>
      </c>
      <c r="ES256" s="30">
        <f>CatTemplate[[#This Row],[Oth. unit cost]] *CatTemplate[[#This Row],[Oth. quantity]]</f>
        <v>0</v>
      </c>
      <c r="ET256" s="55">
        <f>SUM(CatTemplate[[#This Row],[CO1]:[CO20]])</f>
        <v>0</v>
      </c>
      <c r="EU256" s="56">
        <f t="shared" si="88"/>
        <v>0</v>
      </c>
      <c r="EV256" s="56">
        <f t="shared" si="88"/>
        <v>0</v>
      </c>
      <c r="EW256" s="56">
        <f t="shared" si="88"/>
        <v>0</v>
      </c>
      <c r="EX256" s="56">
        <f t="shared" si="88"/>
        <v>0</v>
      </c>
      <c r="EY256" s="56">
        <f t="shared" si="88"/>
        <v>0</v>
      </c>
      <c r="EZ256" s="56">
        <f t="shared" si="88"/>
        <v>0</v>
      </c>
      <c r="FA256" s="56">
        <f t="shared" si="88"/>
        <v>0</v>
      </c>
      <c r="FB256" s="56">
        <f t="shared" si="88"/>
        <v>0</v>
      </c>
      <c r="FC256" s="56">
        <f t="shared" si="88"/>
        <v>0</v>
      </c>
      <c r="FD256" s="56">
        <f t="shared" si="88"/>
        <v>0</v>
      </c>
      <c r="FE256" s="56">
        <f t="shared" si="88"/>
        <v>0</v>
      </c>
      <c r="FF256" s="56">
        <f t="shared" si="88"/>
        <v>0</v>
      </c>
      <c r="FG256" s="56">
        <f t="shared" si="88"/>
        <v>0</v>
      </c>
      <c r="FH256" s="56">
        <f t="shared" si="88"/>
        <v>0</v>
      </c>
      <c r="FI256" s="56">
        <f t="shared" si="88"/>
        <v>0</v>
      </c>
      <c r="FJ256" s="56">
        <f t="shared" si="88"/>
        <v>0</v>
      </c>
      <c r="FK256" s="56">
        <f t="shared" si="86"/>
        <v>0</v>
      </c>
      <c r="FL256" s="56">
        <f t="shared" si="86"/>
        <v>0</v>
      </c>
      <c r="FM256" s="56">
        <f t="shared" si="86"/>
        <v>0</v>
      </c>
      <c r="FN256" s="56">
        <f t="shared" si="86"/>
        <v>0</v>
      </c>
      <c r="FO256" s="58">
        <f>SUM(CatTemplate[[#This Row],[CS1]:[CS20]])</f>
        <v>0</v>
      </c>
      <c r="FP256" s="59">
        <f>CatTemplate[[#This Row],[Total Oth. cost]]+CatTemplate[[#This Row],[Total St. Cost]]</f>
        <v>0</v>
      </c>
      <c r="FQ256" s="33" t="e">
        <f t="shared" si="71"/>
        <v>#VALUE!</v>
      </c>
      <c r="FR256" s="33" t="e">
        <f t="shared" si="72"/>
        <v>#VALUE!</v>
      </c>
      <c r="FS256" s="30" t="e">
        <f>(CatTemplate[[#This Row],[CO1]] + CatTemplate[[#This Row],[CS1]]) * (1 + getRateOHFinal) * getRateMarkupFinal</f>
        <v>#VALUE!</v>
      </c>
      <c r="FT256" s="30" t="e">
        <f>(CatTemplate[[#This Row],[CO2]] + CatTemplate[[#This Row],[CS2]]) * (1 + getRateOHFinal) * getRateMarkupFinal</f>
        <v>#VALUE!</v>
      </c>
      <c r="FU256" s="30" t="e">
        <f>(CatTemplate[[#This Row],[CO3]] + CatTemplate[[#This Row],[CS3]]) * (1 + getRateOHFinal) * getRateMarkupFinal</f>
        <v>#VALUE!</v>
      </c>
      <c r="FV256" s="30" t="e">
        <f>(CatTemplate[[#This Row],[CO4]] + CatTemplate[[#This Row],[CS4]]) * (1 + getRateOHFinal) * getRateMarkupFinal</f>
        <v>#VALUE!</v>
      </c>
      <c r="FW256" s="30" t="e">
        <f>(CatTemplate[[#This Row],[CO5]] + CatTemplate[[#This Row],[CS5]]) * (1 + getRateOHFinal) * getRateMarkupFinal</f>
        <v>#VALUE!</v>
      </c>
      <c r="FX256" s="30" t="e">
        <f>(CatTemplate[[#This Row],[CO6]] + CatTemplate[[#This Row],[CS6]]) * (1 + getRateOHFinal) * getRateMarkupFinal</f>
        <v>#VALUE!</v>
      </c>
      <c r="FY256" s="30" t="e">
        <f>(CatTemplate[[#This Row],[CO7]] + CatTemplate[[#This Row],[CS7]]) * (1 + getRateOHFinal) * getRateMarkupFinal</f>
        <v>#VALUE!</v>
      </c>
      <c r="FZ256" s="30" t="e">
        <f>(CatTemplate[[#This Row],[CO8]] + CatTemplate[[#This Row],[CS8]]) * (1 + getRateOHFinal) * getRateMarkupFinal</f>
        <v>#VALUE!</v>
      </c>
      <c r="GA256" s="30" t="e">
        <f>(CatTemplate[[#This Row],[CO9]] + CatTemplate[[#This Row],[CS9]]) * (1 + getRateOHFinal) * getRateMarkupFinal</f>
        <v>#VALUE!</v>
      </c>
      <c r="GB256" s="30" t="e">
        <f>(CatTemplate[[#This Row],[CO10]] + CatTemplate[[#This Row],[CS10]]) * (1 + getRateOHFinal) * getRateMarkupFinal</f>
        <v>#VALUE!</v>
      </c>
      <c r="GC256" s="30" t="e">
        <f>(CatTemplate[[#This Row],[CO11]] + CatTemplate[[#This Row],[CS11]]) * (1 + getRateOHFinal) * getRateMarkupFinal</f>
        <v>#VALUE!</v>
      </c>
      <c r="GD256" s="30" t="e">
        <f>(CatTemplate[[#This Row],[CO12]] + CatTemplate[[#This Row],[CS12]]) * (1 + getRateOHFinal) * getRateMarkupFinal</f>
        <v>#VALUE!</v>
      </c>
      <c r="GE256" s="30" t="e">
        <f>(CatTemplate[[#This Row],[CO13]] + CatTemplate[[#This Row],[CS13]]) * (1 + getRateOHFinal) * getRateMarkupFinal</f>
        <v>#VALUE!</v>
      </c>
      <c r="GF256" s="30" t="e">
        <f>(CatTemplate[[#This Row],[CO14]] + CatTemplate[[#This Row],[CS14]]) * (1 + getRateOHFinal) * getRateMarkupFinal</f>
        <v>#VALUE!</v>
      </c>
      <c r="GG256" s="30" t="e">
        <f>(CatTemplate[[#This Row],[CO15]] + CatTemplate[[#This Row],[CS15]]) * (1 + getRateOHFinal) * getRateMarkupFinal</f>
        <v>#VALUE!</v>
      </c>
      <c r="GH256" s="30" t="e">
        <f>(CatTemplate[[#This Row],[CO16]] + CatTemplate[[#This Row],[CS16]]) * (1 + getRateOHFinal) * getRateMarkupFinal</f>
        <v>#VALUE!</v>
      </c>
      <c r="GI256" s="30" t="e">
        <f>(CatTemplate[[#This Row],[CO17]] + CatTemplate[[#This Row],[CS17]]) * (1 + getRateOHFinal) * getRateMarkupFinal</f>
        <v>#VALUE!</v>
      </c>
      <c r="GJ256" s="30" t="e">
        <f>(CatTemplate[[#This Row],[CO18]] + CatTemplate[[#This Row],[CS18]]) * (1 + getRateOHFinal) * getRateMarkupFinal</f>
        <v>#VALUE!</v>
      </c>
      <c r="GK256" s="30" t="e">
        <f>(CatTemplate[[#This Row],[CO19]] + CatTemplate[[#This Row],[CS19]]) * (1 + getRateOHFinal) * getRateMarkupFinal</f>
        <v>#VALUE!</v>
      </c>
      <c r="GL256" s="30" t="e">
        <f>(CatTemplate[[#This Row],[CO20]] + CatTemplate[[#This Row],[CS20]]) * (1 + getRateOHFinal) * getRateMarkupFinal</f>
        <v>#VALUE!</v>
      </c>
      <c r="GM256" s="30" t="e">
        <f t="shared" si="73"/>
        <v>#VALUE!</v>
      </c>
      <c r="GN256" s="30" t="e">
        <f t="shared" si="74"/>
        <v>#VALUE!</v>
      </c>
      <c r="GO256" s="30" t="e">
        <f t="shared" si="75"/>
        <v>#VALUE!</v>
      </c>
      <c r="GP256" s="30" t="e">
        <f t="shared" si="76"/>
        <v>#VALUE!</v>
      </c>
      <c r="GQ256" s="30" t="e">
        <f>(CatTemplate[[#This Row],[CO1]]+CatTemplate[[#This Row],[CS1]]) * (1+ getRateOHFinal) * (1 + getRateMarkupFinal)</f>
        <v>#VALUE!</v>
      </c>
      <c r="GR256" s="30" t="e">
        <f>(CatTemplate[[#This Row],[CO2]]+CatTemplate[[#This Row],[CS2]]) * (1+ getRateOHFinal) * (1 + getRateMarkupFinal)</f>
        <v>#VALUE!</v>
      </c>
      <c r="GS256" s="30" t="e">
        <f>(CatTemplate[[#This Row],[CO3]]+CatTemplate[[#This Row],[CS3]]) * (1+ getRateOHFinal) * (1 + getRateMarkupFinal)</f>
        <v>#VALUE!</v>
      </c>
      <c r="GT256" s="30" t="e">
        <f>(CatTemplate[[#This Row],[CO4]]+CatTemplate[[#This Row],[CS4]]) * (1+ getRateOHFinal) * (1 + getRateMarkupFinal)</f>
        <v>#VALUE!</v>
      </c>
      <c r="GU256" s="30" t="e">
        <f>(CatTemplate[[#This Row],[CO5]]+CatTemplate[[#This Row],[CS5]]) * (1+ getRateOHFinal) * (1 + getRateMarkupFinal)</f>
        <v>#VALUE!</v>
      </c>
      <c r="GV256" s="30" t="e">
        <f>(CatTemplate[[#This Row],[CO6]]+CatTemplate[[#This Row],[CS6]]) * (1+ getRateOHFinal) * (1 + getRateMarkupFinal)</f>
        <v>#VALUE!</v>
      </c>
      <c r="GW256" s="30" t="e">
        <f>(CatTemplate[[#This Row],[CO7]]+CatTemplate[[#This Row],[CS7]]) * (1+ getRateOHFinal) * (1 + getRateMarkupFinal)</f>
        <v>#VALUE!</v>
      </c>
      <c r="GX256" s="30" t="e">
        <f>(CatTemplate[[#This Row],[CO8]]+CatTemplate[[#This Row],[CS8]]) * (1+ getRateOHFinal) * (1 + getRateMarkupFinal)</f>
        <v>#VALUE!</v>
      </c>
      <c r="GY256" s="30" t="e">
        <f>(CatTemplate[[#This Row],[CO9]]+CatTemplate[[#This Row],[CS9]]) * (1+ getRateOHFinal) * (1 + getRateMarkupFinal)</f>
        <v>#VALUE!</v>
      </c>
      <c r="GZ256" s="30" t="e">
        <f>(CatTemplate[[#This Row],[CO10]]+CatTemplate[[#This Row],[CS10]]) * (1+ getRateOHFinal) * (1 + getRateMarkupFinal)</f>
        <v>#VALUE!</v>
      </c>
      <c r="HA256" s="30" t="e">
        <f>(CatTemplate[[#This Row],[CO11]]+CatTemplate[[#This Row],[CS11]]) * (1+ getRateOHFinal) * (1 + getRateMarkupFinal)</f>
        <v>#VALUE!</v>
      </c>
      <c r="HB256" s="30" t="e">
        <f>(CatTemplate[[#This Row],[CO12]]+CatTemplate[[#This Row],[CS12]]) * (1+ getRateOHFinal) * (1 + getRateMarkupFinal)</f>
        <v>#VALUE!</v>
      </c>
      <c r="HC256" s="30" t="e">
        <f>(CatTemplate[[#This Row],[CO13]]+CatTemplate[[#This Row],[CS13]]) * (1+ getRateOHFinal) * (1 + getRateMarkupFinal)</f>
        <v>#VALUE!</v>
      </c>
      <c r="HD256" s="30" t="e">
        <f>(CatTemplate[[#This Row],[CO14]]+CatTemplate[[#This Row],[CS14]]) * (1+ getRateOHFinal) * (1 + getRateMarkupFinal)</f>
        <v>#VALUE!</v>
      </c>
      <c r="HE256" s="30" t="e">
        <f>(CatTemplate[[#This Row],[CO15]]+CatTemplate[[#This Row],[CS15]]) * (1+ getRateOHFinal) * (1 + getRateMarkupFinal)</f>
        <v>#VALUE!</v>
      </c>
      <c r="HF256" s="30" t="e">
        <f>(CatTemplate[[#This Row],[CO16]]+CatTemplate[[#This Row],[CS16]]) * (1+ getRateOHFinal) * (1 + getRateMarkupFinal)</f>
        <v>#VALUE!</v>
      </c>
      <c r="HG256" s="30" t="e">
        <f>(CatTemplate[[#This Row],[CO17]]+CatTemplate[[#This Row],[CS17]]) * (1+ getRateOHFinal) * (1 + getRateMarkupFinal)</f>
        <v>#VALUE!</v>
      </c>
      <c r="HH256" s="30" t="e">
        <f>(CatTemplate[[#This Row],[CO18]]+CatTemplate[[#This Row],[CS18]]) * (1+ getRateOHFinal) * (1 + getRateMarkupFinal)</f>
        <v>#VALUE!</v>
      </c>
      <c r="HI256" s="30" t="e">
        <f>(CatTemplate[[#This Row],[CO19]]+CatTemplate[[#This Row],[CS19]]) * (1+ getRateOHFinal) * (1 + getRateMarkupFinal)</f>
        <v>#VALUE!</v>
      </c>
      <c r="HJ256" s="30" t="e">
        <f>(CatTemplate[[#This Row],[CO20]]+CatTemplate[[#This Row],[CS20]]) * (1+ getRateOHFinal) * (1 + getRateMarkupFinal)</f>
        <v>#VALUE!</v>
      </c>
      <c r="HK256" s="39" t="e">
        <f>CatTemplate[[#This Row],[Total cost]]+CatTemplate[[#This Row],[OH Amount]]+CatTemplate[[#This Row],[Markup]]</f>
        <v>#VALUE!</v>
      </c>
      <c r="HL256" s="63">
        <f>IF(CatTemplate[[#This Row],[Units]]="Days",CatTemplate[[#This Row],[Project quantity]]*CatTemplate[[#This Row],[St. unit effort]],CatTemplate[[#This Row],[Project quantity]])</f>
        <v>0</v>
      </c>
      <c r="HM256" s="287">
        <f>IFERROR(CatTemplate[[#This Row],[Total Price]]/(CatTemplate[[#This Row],[Final Quantity]]),0)</f>
        <v>0</v>
      </c>
      <c r="HN256" s="261"/>
    </row>
    <row r="257" spans="2:222" ht="25.5" x14ac:dyDescent="0.2">
      <c r="B257" s="9" t="s">
        <v>84</v>
      </c>
      <c r="C257" s="23">
        <v>6</v>
      </c>
      <c r="D257" s="10" t="s">
        <v>179</v>
      </c>
      <c r="E257" s="25">
        <v>1</v>
      </c>
      <c r="F257" s="19" t="s">
        <v>103</v>
      </c>
      <c r="G257" s="27">
        <v>46</v>
      </c>
      <c r="H257" s="19" t="s">
        <v>534</v>
      </c>
      <c r="I257" s="19"/>
      <c r="J257" s="16" t="s">
        <v>254</v>
      </c>
      <c r="K257" s="16"/>
      <c r="L257" s="16" t="s">
        <v>489</v>
      </c>
      <c r="M257" s="16" t="s">
        <v>207</v>
      </c>
      <c r="N257" s="16" t="s">
        <v>858</v>
      </c>
      <c r="O257" s="320"/>
      <c r="P257" s="71"/>
      <c r="Q257" s="108"/>
      <c r="R257" s="73"/>
      <c r="S257" s="97"/>
      <c r="T257" s="100">
        <f>getEqUnitCost</f>
        <v>0.60904358974358974</v>
      </c>
      <c r="U257" s="73">
        <f>getEqUnitEffort</f>
        <v>1</v>
      </c>
      <c r="V257" s="101">
        <f>getEqQuantity</f>
        <v>1</v>
      </c>
      <c r="W257" s="320"/>
      <c r="X257" s="100">
        <f>getConsUnitCost</f>
        <v>2.7635879999999999</v>
      </c>
      <c r="Y257" s="73">
        <f>getConsUnitEffort</f>
        <v>1</v>
      </c>
      <c r="Z257" s="14">
        <f>getConsQuantity</f>
        <v>1</v>
      </c>
      <c r="AA257" s="320"/>
      <c r="AB257" s="72"/>
      <c r="AC257" s="112"/>
      <c r="AD257" s="14">
        <f>getOthQuantity</f>
        <v>0</v>
      </c>
      <c r="AE257" s="320"/>
      <c r="AF257" s="28" t="str">
        <f>IF(ISBLANK(CatTemplate[[#This Row],[Resource type]]),"",CatTemplate[[#This Row],[Resource type]])</f>
        <v>BioRef Operator</v>
      </c>
      <c r="AG257" s="242">
        <f>getStaffUnitCost</f>
        <v>402.98497611162429</v>
      </c>
      <c r="AH257" s="113">
        <f>getStaffUnitEffort</f>
        <v>3.9583333333333331E-2</v>
      </c>
      <c r="AI257" s="40">
        <f>getStaffQuantity</f>
        <v>0</v>
      </c>
      <c r="AJ257" s="41">
        <f>CatTemplate[[#This Row],[St. quantity]]*8/ParRatePM</f>
        <v>0</v>
      </c>
      <c r="AK257" s="320"/>
      <c r="AL257" s="53" t="str">
        <f>CatTemplate[[#This Row],[Item type]]</f>
        <v>Samples</v>
      </c>
      <c r="AM257" s="12">
        <f>SUM(CatTemplate[[#This Row],[Year1]:[Year20]])</f>
        <v>0</v>
      </c>
      <c r="AN257" s="52"/>
      <c r="AO257" s="52"/>
      <c r="AP257" s="52"/>
      <c r="AQ257" s="8"/>
      <c r="AR257" s="8"/>
      <c r="AS257" s="8"/>
      <c r="AT257" s="8"/>
      <c r="AU257" s="8"/>
      <c r="AV257" s="8"/>
      <c r="AW257" s="8"/>
      <c r="AX257" s="8"/>
      <c r="AY257" s="8"/>
      <c r="AZ257" s="8"/>
      <c r="BA257" s="8"/>
      <c r="BB257" s="8"/>
      <c r="BC257" s="8"/>
      <c r="BD257" s="8"/>
      <c r="BE257" s="8"/>
      <c r="BF257" s="8"/>
      <c r="BG257" s="36"/>
      <c r="BH257" s="320"/>
      <c r="BI257" s="37" t="str">
        <f>getCostCategory</f>
        <v>06 Operating costs</v>
      </c>
      <c r="BJ257" s="37" t="str">
        <f>getSection</f>
        <v>06 Sample processing</v>
      </c>
      <c r="BK257" s="32" t="str">
        <f>getObject</f>
        <v>Sample processing</v>
      </c>
      <c r="BL257" s="30">
        <f>IFERROR(getUnitCost * IF(CatTemplate[[#This Row],[Cost Category Comp.]]="01 Staff costs", 1,1),0)</f>
        <v>406.3576077013679</v>
      </c>
      <c r="BM257" s="29">
        <f>IF(AND(ISBLANK(CatTemplate[[#This Row],[Eq. unit cost]]),ISBLANK(CatTemplate[[#This Row],[Cons. unit cost]]),ISBLANK(CatTemplate[[#This Row],[Oth. unit cost]])), 0, IF(getUnitEffort =0,1,getUnitEffort) * CatTemplate[[#This Row],[Year1]])</f>
        <v>0</v>
      </c>
      <c r="BN257" s="29">
        <f>IF(AND(ISBLANK(CatTemplate[[#This Row],[Eq. unit cost]]),ISBLANK(CatTemplate[[#This Row],[Cons. unit cost]]),ISBLANK(CatTemplate[[#This Row],[Oth. unit cost]])), 0, IF(getUnitEffort =0,1,getUnitEffort) * CatTemplate[[#This Row],[Year2]])</f>
        <v>0</v>
      </c>
      <c r="BO257" s="29">
        <f>IF(AND(ISBLANK(CatTemplate[[#This Row],[Eq. unit cost]]),ISBLANK(CatTemplate[[#This Row],[Cons. unit cost]]),ISBLANK(CatTemplate[[#This Row],[Oth. unit cost]])), 0, IF(getUnitEffort =0,1,getUnitEffort) * CatTemplate[[#This Row],[Year3]])</f>
        <v>0</v>
      </c>
      <c r="BP257" s="29">
        <f>IF(AND(ISBLANK(CatTemplate[[#This Row],[Eq. unit cost]]),ISBLANK(CatTemplate[[#This Row],[Cons. unit cost]]),ISBLANK(CatTemplate[[#This Row],[Oth. unit cost]])), 0, IF(getUnitEffort =0,1,getUnitEffort) * CatTemplate[[#This Row],[Year4]])</f>
        <v>0</v>
      </c>
      <c r="BQ257" s="29">
        <f>IF(AND(ISBLANK(CatTemplate[[#This Row],[Eq. unit cost]]),ISBLANK(CatTemplate[[#This Row],[Cons. unit cost]]),ISBLANK(CatTemplate[[#This Row],[Oth. unit cost]])), 0, IF(getUnitEffort =0,1,getUnitEffort) * CatTemplate[[#This Row],[Year5]])</f>
        <v>0</v>
      </c>
      <c r="BR257" s="29">
        <f>IF(AND(ISBLANK(CatTemplate[[#This Row],[Eq. unit cost]]),ISBLANK(CatTemplate[[#This Row],[Cons. unit cost]]),ISBLANK(CatTemplate[[#This Row],[Oth. unit cost]])), 0, IF(getUnitEffort =0,1,getUnitEffort) * CatTemplate[[#This Row],[Year6]])</f>
        <v>0</v>
      </c>
      <c r="BS257" s="29">
        <f>IF(AND(ISBLANK(CatTemplate[[#This Row],[Eq. unit cost]]),ISBLANK(CatTemplate[[#This Row],[Cons. unit cost]]),ISBLANK(CatTemplate[[#This Row],[Oth. unit cost]])), 0, IF(getUnitEffort =0,1,getUnitEffort) * CatTemplate[[#This Row],[Year7]])</f>
        <v>0</v>
      </c>
      <c r="BT257" s="29">
        <f>IF(AND(ISBLANK(CatTemplate[[#This Row],[Eq. unit cost]]),ISBLANK(CatTemplate[[#This Row],[Cons. unit cost]]),ISBLANK(CatTemplate[[#This Row],[Oth. unit cost]])), 0, IF(getUnitEffort =0,1,getUnitEffort) * CatTemplate[[#This Row],[Year8]])</f>
        <v>0</v>
      </c>
      <c r="BU257" s="29">
        <f>IF(AND(ISBLANK(CatTemplate[[#This Row],[Eq. unit cost]]),ISBLANK(CatTemplate[[#This Row],[Cons. unit cost]]),ISBLANK(CatTemplate[[#This Row],[Oth. unit cost]])), 0, IF(getUnitEffort =0,1,getUnitEffort) * CatTemplate[[#This Row],[Year9]])</f>
        <v>0</v>
      </c>
      <c r="BV257" s="29">
        <f>IF(AND(ISBLANK(CatTemplate[[#This Row],[Eq. unit cost]]),ISBLANK(CatTemplate[[#This Row],[Cons. unit cost]]),ISBLANK(CatTemplate[[#This Row],[Oth. unit cost]])), 0, IF(getUnitEffort =0,1,getUnitEffort) * CatTemplate[[#This Row],[Year10]])</f>
        <v>0</v>
      </c>
      <c r="BW257" s="29">
        <f>IF(AND(ISBLANK(CatTemplate[[#This Row],[Eq. unit cost]]),ISBLANK(CatTemplate[[#This Row],[Cons. unit cost]]),ISBLANK(CatTemplate[[#This Row],[Oth. unit cost]])), 0, IF(getUnitEffort =0,1,getUnitEffort) * CatTemplate[[#This Row],[Year11]])</f>
        <v>0</v>
      </c>
      <c r="BX257" s="29">
        <f>IF(AND(ISBLANK(CatTemplate[[#This Row],[Eq. unit cost]]),ISBLANK(CatTemplate[[#This Row],[Cons. unit cost]]),ISBLANK(CatTemplate[[#This Row],[Oth. unit cost]])), 0, IF(getUnitEffort =0,1,getUnitEffort) * CatTemplate[[#This Row],[Year12]])</f>
        <v>0</v>
      </c>
      <c r="BY257" s="29">
        <f>IF(AND(ISBLANK(CatTemplate[[#This Row],[Eq. unit cost]]),ISBLANK(CatTemplate[[#This Row],[Cons. unit cost]]),ISBLANK(CatTemplate[[#This Row],[Oth. unit cost]])), 0, IF(getUnitEffort =0,1,getUnitEffort) * CatTemplate[[#This Row],[Year13]])</f>
        <v>0</v>
      </c>
      <c r="BZ257" s="29">
        <f>IF(AND(ISBLANK(CatTemplate[[#This Row],[Eq. unit cost]]),ISBLANK(CatTemplate[[#This Row],[Cons. unit cost]]),ISBLANK(CatTemplate[[#This Row],[Oth. unit cost]])), 0, IF(getUnitEffort =0,1,getUnitEffort) * CatTemplate[[#This Row],[Year14]])</f>
        <v>0</v>
      </c>
      <c r="CA257" s="29">
        <f>IF(AND(ISBLANK(CatTemplate[[#This Row],[Eq. unit cost]]),ISBLANK(CatTemplate[[#This Row],[Cons. unit cost]]),ISBLANK(CatTemplate[[#This Row],[Oth. unit cost]])), 0, IF(getUnitEffort =0,1,getUnitEffort) * CatTemplate[[#This Row],[Year15]])</f>
        <v>0</v>
      </c>
      <c r="CB257" s="29">
        <f>IF(AND(ISBLANK(CatTemplate[[#This Row],[Eq. unit cost]]),ISBLANK(CatTemplate[[#This Row],[Cons. unit cost]]),ISBLANK(CatTemplate[[#This Row],[Oth. unit cost]])), 0, IF(getUnitEffort =0,1,getUnitEffort) * CatTemplate[[#This Row],[Year16]])</f>
        <v>0</v>
      </c>
      <c r="CC257" s="29">
        <f>IF(AND(ISBLANK(CatTemplate[[#This Row],[Eq. unit cost]]),ISBLANK(CatTemplate[[#This Row],[Cons. unit cost]]),ISBLANK(CatTemplate[[#This Row],[Oth. unit cost]])), 0, IF(getUnitEffort =0,1,getUnitEffort) * CatTemplate[[#This Row],[Year17]])</f>
        <v>0</v>
      </c>
      <c r="CD257" s="29">
        <f>IF(AND(ISBLANK(CatTemplate[[#This Row],[Eq. unit cost]]),ISBLANK(CatTemplate[[#This Row],[Cons. unit cost]]),ISBLANK(CatTemplate[[#This Row],[Oth. unit cost]])), 0, IF(getUnitEffort =0,1,getUnitEffort) * CatTemplate[[#This Row],[Year18]])</f>
        <v>0</v>
      </c>
      <c r="CE257" s="29">
        <f>IF(AND(ISBLANK(CatTemplate[[#This Row],[Eq. unit cost]]),ISBLANK(CatTemplate[[#This Row],[Cons. unit cost]]),ISBLANK(CatTemplate[[#This Row],[Oth. unit cost]])), 0, IF(getUnitEffort =0,1,getUnitEffort) * CatTemplate[[#This Row],[Year19]])</f>
        <v>0</v>
      </c>
      <c r="CF257" s="29">
        <f>IF(AND(ISBLANK(CatTemplate[[#This Row],[Eq. unit cost]]),ISBLANK(CatTemplate[[#This Row],[Cons. unit cost]]),ISBLANK(CatTemplate[[#This Row],[Oth. unit cost]])), 0, IF(getUnitEffort =0,1,getUnitEffort) * CatTemplate[[#This Row],[Year20]])</f>
        <v>0</v>
      </c>
      <c r="CG257" s="45">
        <f>SUM(CatTemplate[[#This Row],[Q1]:[Q20]])</f>
        <v>0</v>
      </c>
      <c r="CH257" s="29">
        <f>IF(ISBLANK(CatTemplate[[#This Row],[St. unit effort]]),0,(CatTemplate[[#This Row],[St. unit effort]] * CatTemplate[[#This Row],[Year1]]))</f>
        <v>0</v>
      </c>
      <c r="CI257" s="29">
        <f>IF(ISBLANK(CatTemplate[[#This Row],[St. unit effort]]),0,(CatTemplate[[#This Row],[St. unit effort]] * CatTemplate[[#This Row],[Year2]]))</f>
        <v>0</v>
      </c>
      <c r="CJ257" s="29">
        <f>IF(ISBLANK(CatTemplate[[#This Row],[St. unit effort]]),0,(CatTemplate[[#This Row],[St. unit effort]] * CatTemplate[[#This Row],[Year3]]))</f>
        <v>0</v>
      </c>
      <c r="CK257" s="29">
        <f>IF(ISBLANK(CatTemplate[[#This Row],[St. unit effort]]),0,(CatTemplate[[#This Row],[St. unit effort]] * CatTemplate[[#This Row],[Year4]]))</f>
        <v>0</v>
      </c>
      <c r="CL257" s="29">
        <f>IF(ISBLANK(CatTemplate[[#This Row],[St. unit effort]]),0,(CatTemplate[[#This Row],[St. unit effort]] * CatTemplate[[#This Row],[Year5]]))</f>
        <v>0</v>
      </c>
      <c r="CM257" s="29">
        <f>IF(ISBLANK(CatTemplate[[#This Row],[St. unit effort]]),0,(CatTemplate[[#This Row],[St. unit effort]] * CatTemplate[[#This Row],[Year6]]))</f>
        <v>0</v>
      </c>
      <c r="CN257" s="29">
        <f>IF(ISBLANK(CatTemplate[[#This Row],[St. unit effort]]),0,(CatTemplate[[#This Row],[St. unit effort]] * CatTemplate[[#This Row],[Year7]]))</f>
        <v>0</v>
      </c>
      <c r="CO257" s="29">
        <f>IF(ISBLANK(CatTemplate[[#This Row],[St. unit effort]]),0,(CatTemplate[[#This Row],[St. unit effort]] * CatTemplate[[#This Row],[Year8]]))</f>
        <v>0</v>
      </c>
      <c r="CP257" s="29">
        <f>IF(ISBLANK(CatTemplate[[#This Row],[St. unit effort]]),0,(CatTemplate[[#This Row],[St. unit effort]] * CatTemplate[[#This Row],[Year9]]))</f>
        <v>0</v>
      </c>
      <c r="CQ257" s="29">
        <f>IF(ISBLANK(CatTemplate[[#This Row],[St. unit effort]]),0,(CatTemplate[[#This Row],[St. unit effort]] * CatTemplate[[#This Row],[Year10]]))</f>
        <v>0</v>
      </c>
      <c r="CR257" s="29">
        <f>IF(ISBLANK(CatTemplate[[#This Row],[St. unit effort]]),0,(CatTemplate[[#This Row],[St. unit effort]] * CatTemplate[[#This Row],[Year11]]))</f>
        <v>0</v>
      </c>
      <c r="CS257" s="29">
        <f>IF(ISBLANK(CatTemplate[[#This Row],[St. unit effort]]),0,(CatTemplate[[#This Row],[St. unit effort]] * CatTemplate[[#This Row],[Year12]]))</f>
        <v>0</v>
      </c>
      <c r="CT257" s="29">
        <f>IF(ISBLANK(CatTemplate[[#This Row],[St. unit effort]]),0,(CatTemplate[[#This Row],[St. unit effort]] * CatTemplate[[#This Row],[Year13]]))</f>
        <v>0</v>
      </c>
      <c r="CU257" s="29">
        <f>IF(ISBLANK(CatTemplate[[#This Row],[St. unit effort]]),0,(CatTemplate[[#This Row],[St. unit effort]] * CatTemplate[[#This Row],[Year14]]))</f>
        <v>0</v>
      </c>
      <c r="CV257" s="29">
        <f>IF(ISBLANK(CatTemplate[[#This Row],[St. unit effort]]),0,(CatTemplate[[#This Row],[St. unit effort]] * CatTemplate[[#This Row],[Year15]]))</f>
        <v>0</v>
      </c>
      <c r="CW257" s="29">
        <f>IF(ISBLANK(CatTemplate[[#This Row],[St. unit effort]]),0,(CatTemplate[[#This Row],[St. unit effort]] * CatTemplate[[#This Row],[Year16]]))</f>
        <v>0</v>
      </c>
      <c r="CX257" s="29">
        <f>IF(ISBLANK(CatTemplate[[#This Row],[St. unit effort]]),0,(CatTemplate[[#This Row],[St. unit effort]] * CatTemplate[[#This Row],[Year17]]))</f>
        <v>0</v>
      </c>
      <c r="CY257" s="29">
        <f>IF(ISBLANK(CatTemplate[[#This Row],[St. unit effort]]),0,(CatTemplate[[#This Row],[St. unit effort]] * CatTemplate[[#This Row],[Year18]]))</f>
        <v>0</v>
      </c>
      <c r="CZ257" s="29">
        <f>IF(ISBLANK(CatTemplate[[#This Row],[St. unit effort]]),0,(CatTemplate[[#This Row],[St. unit effort]] * CatTemplate[[#This Row],[Year19]]))</f>
        <v>0</v>
      </c>
      <c r="DA257" s="29">
        <f>IF(ISBLANK(CatTemplate[[#This Row],[St. unit effort]]),0,(CatTemplate[[#This Row],[St. unit effort]] * CatTemplate[[#This Row],[Year20]]))</f>
        <v>0</v>
      </c>
      <c r="DB257" s="57">
        <f>IF(ISBLANK(CatTemplate[[#This Row],[St. unit effort]]),0,(CatTemplate[[#This Row],[St. unit effort]] * CatTemplate[[#This Row],[Year1]])*8/ParRatePM)</f>
        <v>0</v>
      </c>
      <c r="DC257" s="57">
        <f>IF(ISBLANK(CatTemplate[[#This Row],[St. unit effort]]),0,(CatTemplate[[#This Row],[St. unit effort]] * CatTemplate[[#This Row],[Year2]])*8/ParRatePM)</f>
        <v>0</v>
      </c>
      <c r="DD257" s="57">
        <f>IF(ISBLANK(CatTemplate[[#This Row],[St. unit effort]]),0,(CatTemplate[[#This Row],[St. unit effort]] * CatTemplate[[#This Row],[Year3]])*8/ParRatePM)</f>
        <v>0</v>
      </c>
      <c r="DE257" s="57">
        <f>IF(ISBLANK(CatTemplate[[#This Row],[St. unit effort]]),0,(CatTemplate[[#This Row],[St. unit effort]] * CatTemplate[[#This Row],[Year4]])*8/ParRatePM)</f>
        <v>0</v>
      </c>
      <c r="DF257" s="57">
        <f>IF(ISBLANK(CatTemplate[[#This Row],[St. unit effort]]),0,(CatTemplate[[#This Row],[St. unit effort]] * CatTemplate[[#This Row],[Year5]])*8/ParRatePM)</f>
        <v>0</v>
      </c>
      <c r="DG257" s="57">
        <f>IF(ISBLANK(CatTemplate[[#This Row],[St. unit effort]]),0,(CatTemplate[[#This Row],[St. unit effort]] * CatTemplate[[#This Row],[Year6]])*8/ParRatePM)</f>
        <v>0</v>
      </c>
      <c r="DH257" s="57">
        <f>IF(ISBLANK(CatTemplate[[#This Row],[St. unit effort]]),0,(CatTemplate[[#This Row],[St. unit effort]] * CatTemplate[[#This Row],[Year7]])*8/ParRatePM)</f>
        <v>0</v>
      </c>
      <c r="DI257" s="57">
        <f>IF(ISBLANK(CatTemplate[[#This Row],[St. unit effort]]),0,(CatTemplate[[#This Row],[St. unit effort]] * CatTemplate[[#This Row],[Year8]])*8/ParRatePM)</f>
        <v>0</v>
      </c>
      <c r="DJ257" s="57">
        <f>IF(ISBLANK(CatTemplate[[#This Row],[St. unit effort]]),0,(CatTemplate[[#This Row],[St. unit effort]] * CatTemplate[[#This Row],[Year9]])*8/ParRatePM)</f>
        <v>0</v>
      </c>
      <c r="DK257" s="57">
        <f>IF(ISBLANK(CatTemplate[[#This Row],[St. unit effort]]),0,(CatTemplate[[#This Row],[St. unit effort]] * CatTemplate[[#This Row],[Year10]])*8/ParRatePM)</f>
        <v>0</v>
      </c>
      <c r="DL257" s="57">
        <f>IF(ISBLANK(CatTemplate[[#This Row],[St. unit effort]]),0,(CatTemplate[[#This Row],[St. unit effort]] * CatTemplate[[#This Row],[Year11]])*8/ParRatePM)</f>
        <v>0</v>
      </c>
      <c r="DM257" s="57">
        <f>IF(ISBLANK(CatTemplate[[#This Row],[St. unit effort]]),0,(CatTemplate[[#This Row],[St. unit effort]] * CatTemplate[[#This Row],[Year12]])*8/ParRatePM)</f>
        <v>0</v>
      </c>
      <c r="DN257" s="57">
        <f>IF(ISBLANK(CatTemplate[[#This Row],[St. unit effort]]),0,(CatTemplate[[#This Row],[St. unit effort]] * CatTemplate[[#This Row],[Year13]])*8/ParRatePM)</f>
        <v>0</v>
      </c>
      <c r="DO257" s="57">
        <f>IF(ISBLANK(CatTemplate[[#This Row],[St. unit effort]]),0,(CatTemplate[[#This Row],[St. unit effort]] * CatTemplate[[#This Row],[Year14]])*8/ParRatePM)</f>
        <v>0</v>
      </c>
      <c r="DP257" s="57">
        <f>IF(ISBLANK(CatTemplate[[#This Row],[St. unit effort]]),0,(CatTemplate[[#This Row],[St. unit effort]] * CatTemplate[[#This Row],[Year15]])*8/ParRatePM)</f>
        <v>0</v>
      </c>
      <c r="DQ257" s="57">
        <f>IF(ISBLANK(CatTemplate[[#This Row],[St. unit effort]]),0,(CatTemplate[[#This Row],[St. unit effort]] * CatTemplate[[#This Row],[Year16]])*8/ParRatePM)</f>
        <v>0</v>
      </c>
      <c r="DR257" s="57">
        <f>IF(ISBLANK(CatTemplate[[#This Row],[St. unit effort]]),0,(CatTemplate[[#This Row],[St. unit effort]] * CatTemplate[[#This Row],[Year17]])*8/ParRatePM)</f>
        <v>0</v>
      </c>
      <c r="DS257" s="57">
        <f>IF(ISBLANK(CatTemplate[[#This Row],[St. unit effort]]),0,(CatTemplate[[#This Row],[St. unit effort]] * CatTemplate[[#This Row],[Year18]])*8/ParRatePM)</f>
        <v>0</v>
      </c>
      <c r="DT257" s="57">
        <f>IF(ISBLANK(CatTemplate[[#This Row],[St. unit effort]]),0,(CatTemplate[[#This Row],[St. unit effort]] * CatTemplate[[#This Row],[Year19]])*8/ParRatePM)</f>
        <v>0</v>
      </c>
      <c r="DU257" s="57">
        <f>IF(ISBLANK(CatTemplate[[#This Row],[St. unit effort]]),0,(CatTemplate[[#This Row],[St. unit effort]] * CatTemplate[[#This Row],[Year20]])*8/ParRatePM)</f>
        <v>0</v>
      </c>
      <c r="DV257" s="54">
        <f>SUM(CatTemplate[[#This Row],[PM1]:[PM20]])</f>
        <v>0</v>
      </c>
      <c r="DW257" s="56">
        <f t="shared" si="87"/>
        <v>0</v>
      </c>
      <c r="DX257" s="56">
        <f t="shared" si="87"/>
        <v>0</v>
      </c>
      <c r="DY257" s="56">
        <f t="shared" si="87"/>
        <v>0</v>
      </c>
      <c r="DZ257" s="56">
        <f t="shared" si="87"/>
        <v>0</v>
      </c>
      <c r="EA257" s="56">
        <f t="shared" si="87"/>
        <v>0</v>
      </c>
      <c r="EB257" s="56">
        <f t="shared" si="87"/>
        <v>0</v>
      </c>
      <c r="EC257" s="56">
        <f t="shared" si="87"/>
        <v>0</v>
      </c>
      <c r="ED257" s="56">
        <f t="shared" si="87"/>
        <v>0</v>
      </c>
      <c r="EE257" s="56">
        <f t="shared" si="87"/>
        <v>0</v>
      </c>
      <c r="EF257" s="56">
        <f t="shared" si="87"/>
        <v>0</v>
      </c>
      <c r="EG257" s="56">
        <f t="shared" si="87"/>
        <v>0</v>
      </c>
      <c r="EH257" s="56">
        <f t="shared" si="87"/>
        <v>0</v>
      </c>
      <c r="EI257" s="56">
        <f t="shared" si="87"/>
        <v>0</v>
      </c>
      <c r="EJ257" s="56">
        <f t="shared" si="87"/>
        <v>0</v>
      </c>
      <c r="EK257" s="56">
        <f t="shared" si="87"/>
        <v>0</v>
      </c>
      <c r="EL257" s="56">
        <f t="shared" si="87"/>
        <v>0</v>
      </c>
      <c r="EM257" s="56">
        <f t="shared" si="85"/>
        <v>0</v>
      </c>
      <c r="EN257" s="56">
        <f t="shared" si="85"/>
        <v>0</v>
      </c>
      <c r="EO257" s="56">
        <f t="shared" si="85"/>
        <v>0</v>
      </c>
      <c r="EP257" s="56">
        <f t="shared" si="85"/>
        <v>0</v>
      </c>
      <c r="EQ257" s="30">
        <f>CatTemplate[[#This Row],[Eq. unit cost]] * CatTemplate[[#This Row],[Eq. quantity]]</f>
        <v>0.60904358974358974</v>
      </c>
      <c r="ER257" s="30">
        <f>CatTemplate[[#This Row],[Cons. unit cost]] *CatTemplate[[#This Row],[Cons. quantity]]</f>
        <v>2.7635879999999999</v>
      </c>
      <c r="ES257" s="30">
        <f>CatTemplate[[#This Row],[Oth. unit cost]] *CatTemplate[[#This Row],[Oth. quantity]]</f>
        <v>0</v>
      </c>
      <c r="ET257" s="55">
        <f>SUM(CatTemplate[[#This Row],[CO1]:[CO20]])</f>
        <v>0</v>
      </c>
      <c r="EU257" s="56">
        <f t="shared" si="88"/>
        <v>0</v>
      </c>
      <c r="EV257" s="56">
        <f t="shared" si="88"/>
        <v>0</v>
      </c>
      <c r="EW257" s="56">
        <f t="shared" si="88"/>
        <v>0</v>
      </c>
      <c r="EX257" s="56">
        <f t="shared" si="88"/>
        <v>0</v>
      </c>
      <c r="EY257" s="56">
        <f t="shared" si="88"/>
        <v>0</v>
      </c>
      <c r="EZ257" s="56">
        <f t="shared" si="88"/>
        <v>0</v>
      </c>
      <c r="FA257" s="56">
        <f t="shared" si="88"/>
        <v>0</v>
      </c>
      <c r="FB257" s="56">
        <f t="shared" si="88"/>
        <v>0</v>
      </c>
      <c r="FC257" s="56">
        <f t="shared" si="88"/>
        <v>0</v>
      </c>
      <c r="FD257" s="56">
        <f t="shared" si="88"/>
        <v>0</v>
      </c>
      <c r="FE257" s="56">
        <f t="shared" si="88"/>
        <v>0</v>
      </c>
      <c r="FF257" s="56">
        <f t="shared" si="88"/>
        <v>0</v>
      </c>
      <c r="FG257" s="56">
        <f t="shared" si="88"/>
        <v>0</v>
      </c>
      <c r="FH257" s="56">
        <f t="shared" si="88"/>
        <v>0</v>
      </c>
      <c r="FI257" s="56">
        <f t="shared" si="88"/>
        <v>0</v>
      </c>
      <c r="FJ257" s="56">
        <f t="shared" si="88"/>
        <v>0</v>
      </c>
      <c r="FK257" s="56">
        <f t="shared" si="86"/>
        <v>0</v>
      </c>
      <c r="FL257" s="56">
        <f t="shared" si="86"/>
        <v>0</v>
      </c>
      <c r="FM257" s="56">
        <f t="shared" si="86"/>
        <v>0</v>
      </c>
      <c r="FN257" s="56">
        <f t="shared" si="86"/>
        <v>0</v>
      </c>
      <c r="FO257" s="58">
        <f>SUM(CatTemplate[[#This Row],[CS1]:[CS20]])</f>
        <v>0</v>
      </c>
      <c r="FP257" s="59">
        <f>CatTemplate[[#This Row],[Total Oth. cost]]+CatTemplate[[#This Row],[Total St. Cost]]</f>
        <v>0</v>
      </c>
      <c r="FQ257" s="33" t="e">
        <f t="shared" si="71"/>
        <v>#VALUE!</v>
      </c>
      <c r="FR257" s="33" t="e">
        <f t="shared" si="72"/>
        <v>#VALUE!</v>
      </c>
      <c r="FS257" s="30" t="e">
        <f>(CatTemplate[[#This Row],[CO1]] + CatTemplate[[#This Row],[CS1]]) * (1 + getRateOHFinal) * getRateMarkupFinal</f>
        <v>#VALUE!</v>
      </c>
      <c r="FT257" s="30" t="e">
        <f>(CatTemplate[[#This Row],[CO2]] + CatTemplate[[#This Row],[CS2]]) * (1 + getRateOHFinal) * getRateMarkupFinal</f>
        <v>#VALUE!</v>
      </c>
      <c r="FU257" s="30" t="e">
        <f>(CatTemplate[[#This Row],[CO3]] + CatTemplate[[#This Row],[CS3]]) * (1 + getRateOHFinal) * getRateMarkupFinal</f>
        <v>#VALUE!</v>
      </c>
      <c r="FV257" s="30" t="e">
        <f>(CatTemplate[[#This Row],[CO4]] + CatTemplate[[#This Row],[CS4]]) * (1 + getRateOHFinal) * getRateMarkupFinal</f>
        <v>#VALUE!</v>
      </c>
      <c r="FW257" s="30" t="e">
        <f>(CatTemplate[[#This Row],[CO5]] + CatTemplate[[#This Row],[CS5]]) * (1 + getRateOHFinal) * getRateMarkupFinal</f>
        <v>#VALUE!</v>
      </c>
      <c r="FX257" s="30" t="e">
        <f>(CatTemplate[[#This Row],[CO6]] + CatTemplate[[#This Row],[CS6]]) * (1 + getRateOHFinal) * getRateMarkupFinal</f>
        <v>#VALUE!</v>
      </c>
      <c r="FY257" s="30" t="e">
        <f>(CatTemplate[[#This Row],[CO7]] + CatTemplate[[#This Row],[CS7]]) * (1 + getRateOHFinal) * getRateMarkupFinal</f>
        <v>#VALUE!</v>
      </c>
      <c r="FZ257" s="30" t="e">
        <f>(CatTemplate[[#This Row],[CO8]] + CatTemplate[[#This Row],[CS8]]) * (1 + getRateOHFinal) * getRateMarkupFinal</f>
        <v>#VALUE!</v>
      </c>
      <c r="GA257" s="30" t="e">
        <f>(CatTemplate[[#This Row],[CO9]] + CatTemplate[[#This Row],[CS9]]) * (1 + getRateOHFinal) * getRateMarkupFinal</f>
        <v>#VALUE!</v>
      </c>
      <c r="GB257" s="30" t="e">
        <f>(CatTemplate[[#This Row],[CO10]] + CatTemplate[[#This Row],[CS10]]) * (1 + getRateOHFinal) * getRateMarkupFinal</f>
        <v>#VALUE!</v>
      </c>
      <c r="GC257" s="30" t="e">
        <f>(CatTemplate[[#This Row],[CO11]] + CatTemplate[[#This Row],[CS11]]) * (1 + getRateOHFinal) * getRateMarkupFinal</f>
        <v>#VALUE!</v>
      </c>
      <c r="GD257" s="30" t="e">
        <f>(CatTemplate[[#This Row],[CO12]] + CatTemplate[[#This Row],[CS12]]) * (1 + getRateOHFinal) * getRateMarkupFinal</f>
        <v>#VALUE!</v>
      </c>
      <c r="GE257" s="30" t="e">
        <f>(CatTemplate[[#This Row],[CO13]] + CatTemplate[[#This Row],[CS13]]) * (1 + getRateOHFinal) * getRateMarkupFinal</f>
        <v>#VALUE!</v>
      </c>
      <c r="GF257" s="30" t="e">
        <f>(CatTemplate[[#This Row],[CO14]] + CatTemplate[[#This Row],[CS14]]) * (1 + getRateOHFinal) * getRateMarkupFinal</f>
        <v>#VALUE!</v>
      </c>
      <c r="GG257" s="30" t="e">
        <f>(CatTemplate[[#This Row],[CO15]] + CatTemplate[[#This Row],[CS15]]) * (1 + getRateOHFinal) * getRateMarkupFinal</f>
        <v>#VALUE!</v>
      </c>
      <c r="GH257" s="30" t="e">
        <f>(CatTemplate[[#This Row],[CO16]] + CatTemplate[[#This Row],[CS16]]) * (1 + getRateOHFinal) * getRateMarkupFinal</f>
        <v>#VALUE!</v>
      </c>
      <c r="GI257" s="30" t="e">
        <f>(CatTemplate[[#This Row],[CO17]] + CatTemplate[[#This Row],[CS17]]) * (1 + getRateOHFinal) * getRateMarkupFinal</f>
        <v>#VALUE!</v>
      </c>
      <c r="GJ257" s="30" t="e">
        <f>(CatTemplate[[#This Row],[CO18]] + CatTemplate[[#This Row],[CS18]]) * (1 + getRateOHFinal) * getRateMarkupFinal</f>
        <v>#VALUE!</v>
      </c>
      <c r="GK257" s="30" t="e">
        <f>(CatTemplate[[#This Row],[CO19]] + CatTemplate[[#This Row],[CS19]]) * (1 + getRateOHFinal) * getRateMarkupFinal</f>
        <v>#VALUE!</v>
      </c>
      <c r="GL257" s="30" t="e">
        <f>(CatTemplate[[#This Row],[CO20]] + CatTemplate[[#This Row],[CS20]]) * (1 + getRateOHFinal) * getRateMarkupFinal</f>
        <v>#VALUE!</v>
      </c>
      <c r="GM257" s="30" t="e">
        <f t="shared" si="73"/>
        <v>#VALUE!</v>
      </c>
      <c r="GN257" s="30" t="e">
        <f t="shared" si="74"/>
        <v>#VALUE!</v>
      </c>
      <c r="GO257" s="30" t="e">
        <f t="shared" si="75"/>
        <v>#VALUE!</v>
      </c>
      <c r="GP257" s="30" t="e">
        <f t="shared" si="76"/>
        <v>#VALUE!</v>
      </c>
      <c r="GQ257" s="30" t="e">
        <f>(CatTemplate[[#This Row],[CO1]]+CatTemplate[[#This Row],[CS1]]) * (1+ getRateOHFinal) * (1 + getRateMarkupFinal)</f>
        <v>#VALUE!</v>
      </c>
      <c r="GR257" s="30" t="e">
        <f>(CatTemplate[[#This Row],[CO2]]+CatTemplate[[#This Row],[CS2]]) * (1+ getRateOHFinal) * (1 + getRateMarkupFinal)</f>
        <v>#VALUE!</v>
      </c>
      <c r="GS257" s="30" t="e">
        <f>(CatTemplate[[#This Row],[CO3]]+CatTemplate[[#This Row],[CS3]]) * (1+ getRateOHFinal) * (1 + getRateMarkupFinal)</f>
        <v>#VALUE!</v>
      </c>
      <c r="GT257" s="30" t="e">
        <f>(CatTemplate[[#This Row],[CO4]]+CatTemplate[[#This Row],[CS4]]) * (1+ getRateOHFinal) * (1 + getRateMarkupFinal)</f>
        <v>#VALUE!</v>
      </c>
      <c r="GU257" s="30" t="e">
        <f>(CatTemplate[[#This Row],[CO5]]+CatTemplate[[#This Row],[CS5]]) * (1+ getRateOHFinal) * (1 + getRateMarkupFinal)</f>
        <v>#VALUE!</v>
      </c>
      <c r="GV257" s="30" t="e">
        <f>(CatTemplate[[#This Row],[CO6]]+CatTemplate[[#This Row],[CS6]]) * (1+ getRateOHFinal) * (1 + getRateMarkupFinal)</f>
        <v>#VALUE!</v>
      </c>
      <c r="GW257" s="30" t="e">
        <f>(CatTemplate[[#This Row],[CO7]]+CatTemplate[[#This Row],[CS7]]) * (1+ getRateOHFinal) * (1 + getRateMarkupFinal)</f>
        <v>#VALUE!</v>
      </c>
      <c r="GX257" s="30" t="e">
        <f>(CatTemplate[[#This Row],[CO8]]+CatTemplate[[#This Row],[CS8]]) * (1+ getRateOHFinal) * (1 + getRateMarkupFinal)</f>
        <v>#VALUE!</v>
      </c>
      <c r="GY257" s="30" t="e">
        <f>(CatTemplate[[#This Row],[CO9]]+CatTemplate[[#This Row],[CS9]]) * (1+ getRateOHFinal) * (1 + getRateMarkupFinal)</f>
        <v>#VALUE!</v>
      </c>
      <c r="GZ257" s="30" t="e">
        <f>(CatTemplate[[#This Row],[CO10]]+CatTemplate[[#This Row],[CS10]]) * (1+ getRateOHFinal) * (1 + getRateMarkupFinal)</f>
        <v>#VALUE!</v>
      </c>
      <c r="HA257" s="30" t="e">
        <f>(CatTemplate[[#This Row],[CO11]]+CatTemplate[[#This Row],[CS11]]) * (1+ getRateOHFinal) * (1 + getRateMarkupFinal)</f>
        <v>#VALUE!</v>
      </c>
      <c r="HB257" s="30" t="e">
        <f>(CatTemplate[[#This Row],[CO12]]+CatTemplate[[#This Row],[CS12]]) * (1+ getRateOHFinal) * (1 + getRateMarkupFinal)</f>
        <v>#VALUE!</v>
      </c>
      <c r="HC257" s="30" t="e">
        <f>(CatTemplate[[#This Row],[CO13]]+CatTemplate[[#This Row],[CS13]]) * (1+ getRateOHFinal) * (1 + getRateMarkupFinal)</f>
        <v>#VALUE!</v>
      </c>
      <c r="HD257" s="30" t="e">
        <f>(CatTemplate[[#This Row],[CO14]]+CatTemplate[[#This Row],[CS14]]) * (1+ getRateOHFinal) * (1 + getRateMarkupFinal)</f>
        <v>#VALUE!</v>
      </c>
      <c r="HE257" s="30" t="e">
        <f>(CatTemplate[[#This Row],[CO15]]+CatTemplate[[#This Row],[CS15]]) * (1+ getRateOHFinal) * (1 + getRateMarkupFinal)</f>
        <v>#VALUE!</v>
      </c>
      <c r="HF257" s="30" t="e">
        <f>(CatTemplate[[#This Row],[CO16]]+CatTemplate[[#This Row],[CS16]]) * (1+ getRateOHFinal) * (1 + getRateMarkupFinal)</f>
        <v>#VALUE!</v>
      </c>
      <c r="HG257" s="30" t="e">
        <f>(CatTemplate[[#This Row],[CO17]]+CatTemplate[[#This Row],[CS17]]) * (1+ getRateOHFinal) * (1 + getRateMarkupFinal)</f>
        <v>#VALUE!</v>
      </c>
      <c r="HH257" s="30" t="e">
        <f>(CatTemplate[[#This Row],[CO18]]+CatTemplate[[#This Row],[CS18]]) * (1+ getRateOHFinal) * (1 + getRateMarkupFinal)</f>
        <v>#VALUE!</v>
      </c>
      <c r="HI257" s="30" t="e">
        <f>(CatTemplate[[#This Row],[CO19]]+CatTemplate[[#This Row],[CS19]]) * (1+ getRateOHFinal) * (1 + getRateMarkupFinal)</f>
        <v>#VALUE!</v>
      </c>
      <c r="HJ257" s="30" t="e">
        <f>(CatTemplate[[#This Row],[CO20]]+CatTemplate[[#This Row],[CS20]]) * (1+ getRateOHFinal) * (1 + getRateMarkupFinal)</f>
        <v>#VALUE!</v>
      </c>
      <c r="HK257" s="39" t="e">
        <f>CatTemplate[[#This Row],[Total cost]]+CatTemplate[[#This Row],[OH Amount]]+CatTemplate[[#This Row],[Markup]]</f>
        <v>#VALUE!</v>
      </c>
      <c r="HL257" s="63">
        <f>IF(CatTemplate[[#This Row],[Units]]="Days",CatTemplate[[#This Row],[Project quantity]]*CatTemplate[[#This Row],[St. unit effort]],CatTemplate[[#This Row],[Project quantity]])</f>
        <v>0</v>
      </c>
      <c r="HM257" s="287">
        <f>IFERROR(CatTemplate[[#This Row],[Total Price]]/(CatTemplate[[#This Row],[Final Quantity]]),0)</f>
        <v>0</v>
      </c>
      <c r="HN257" s="261"/>
    </row>
    <row r="258" spans="2:222" ht="25.5" x14ac:dyDescent="0.2">
      <c r="B258" s="9" t="s">
        <v>84</v>
      </c>
      <c r="C258" s="23">
        <v>6</v>
      </c>
      <c r="D258" s="10" t="s">
        <v>179</v>
      </c>
      <c r="E258" s="25">
        <v>1</v>
      </c>
      <c r="F258" s="19" t="s">
        <v>103</v>
      </c>
      <c r="G258" s="27">
        <v>47</v>
      </c>
      <c r="H258" s="19" t="s">
        <v>535</v>
      </c>
      <c r="I258" s="19"/>
      <c r="J258" s="16" t="s">
        <v>254</v>
      </c>
      <c r="K258" s="16"/>
      <c r="L258" s="16" t="s">
        <v>489</v>
      </c>
      <c r="M258" s="16" t="s">
        <v>207</v>
      </c>
      <c r="N258" s="16" t="s">
        <v>858</v>
      </c>
      <c r="O258" s="320"/>
      <c r="P258" s="71"/>
      <c r="Q258" s="108"/>
      <c r="R258" s="73"/>
      <c r="S258" s="97"/>
      <c r="T258" s="100">
        <f>getEqUnitCost</f>
        <v>0.57460128205128203</v>
      </c>
      <c r="U258" s="73">
        <f>getEqUnitEffort</f>
        <v>1</v>
      </c>
      <c r="V258" s="101">
        <f>getEqQuantity</f>
        <v>1</v>
      </c>
      <c r="W258" s="320"/>
      <c r="X258" s="100">
        <f>getConsUnitCost</f>
        <v>1.3094130000000002</v>
      </c>
      <c r="Y258" s="73">
        <f>getConsUnitEffort</f>
        <v>1</v>
      </c>
      <c r="Z258" s="14">
        <f>getConsQuantity</f>
        <v>1</v>
      </c>
      <c r="AA258" s="320"/>
      <c r="AB258" s="72"/>
      <c r="AC258" s="112"/>
      <c r="AD258" s="14">
        <f>getOthQuantity</f>
        <v>0</v>
      </c>
      <c r="AE258" s="320"/>
      <c r="AF258" s="28" t="str">
        <f>IF(ISBLANK(CatTemplate[[#This Row],[Resource type]]),"",CatTemplate[[#This Row],[Resource type]])</f>
        <v>BioRef Operator</v>
      </c>
      <c r="AG258" s="242">
        <f>getStaffUnitCost</f>
        <v>402.98497611162429</v>
      </c>
      <c r="AH258" s="113">
        <f>getStaffUnitEffort</f>
        <v>2.9166666666666667E-2</v>
      </c>
      <c r="AI258" s="40">
        <f>getStaffQuantity</f>
        <v>0</v>
      </c>
      <c r="AJ258" s="41">
        <f>CatTemplate[[#This Row],[St. quantity]]*8/ParRatePM</f>
        <v>0</v>
      </c>
      <c r="AK258" s="320"/>
      <c r="AL258" s="53" t="str">
        <f>CatTemplate[[#This Row],[Item type]]</f>
        <v>Samples</v>
      </c>
      <c r="AM258" s="12">
        <f>SUM(CatTemplate[[#This Row],[Year1]:[Year20]])</f>
        <v>0</v>
      </c>
      <c r="AN258" s="52"/>
      <c r="AO258" s="52"/>
      <c r="AP258" s="52"/>
      <c r="AQ258" s="8"/>
      <c r="AR258" s="8"/>
      <c r="AS258" s="8"/>
      <c r="AT258" s="8"/>
      <c r="AU258" s="8"/>
      <c r="AV258" s="8"/>
      <c r="AW258" s="8"/>
      <c r="AX258" s="8"/>
      <c r="AY258" s="8"/>
      <c r="AZ258" s="8"/>
      <c r="BA258" s="8"/>
      <c r="BB258" s="8"/>
      <c r="BC258" s="8"/>
      <c r="BD258" s="8"/>
      <c r="BE258" s="8"/>
      <c r="BF258" s="8"/>
      <c r="BG258" s="36"/>
      <c r="BH258" s="320"/>
      <c r="BI258" s="37" t="str">
        <f>getCostCategory</f>
        <v>06 Operating costs</v>
      </c>
      <c r="BJ258" s="37" t="str">
        <f>getSection</f>
        <v>06 Sample processing</v>
      </c>
      <c r="BK258" s="32" t="str">
        <f>getObject</f>
        <v>Sample processing</v>
      </c>
      <c r="BL258" s="30">
        <f>IFERROR(getUnitCost * IF(CatTemplate[[#This Row],[Cost Category Comp.]]="01 Staff costs", 1,1),0)</f>
        <v>404.86899039367557</v>
      </c>
      <c r="BM258" s="29">
        <f>IF(AND(ISBLANK(CatTemplate[[#This Row],[Eq. unit cost]]),ISBLANK(CatTemplate[[#This Row],[Cons. unit cost]]),ISBLANK(CatTemplate[[#This Row],[Oth. unit cost]])), 0, IF(getUnitEffort =0,1,getUnitEffort) * CatTemplate[[#This Row],[Year1]])</f>
        <v>0</v>
      </c>
      <c r="BN258" s="29">
        <f>IF(AND(ISBLANK(CatTemplate[[#This Row],[Eq. unit cost]]),ISBLANK(CatTemplate[[#This Row],[Cons. unit cost]]),ISBLANK(CatTemplate[[#This Row],[Oth. unit cost]])), 0, IF(getUnitEffort =0,1,getUnitEffort) * CatTemplate[[#This Row],[Year2]])</f>
        <v>0</v>
      </c>
      <c r="BO258" s="29">
        <f>IF(AND(ISBLANK(CatTemplate[[#This Row],[Eq. unit cost]]),ISBLANK(CatTemplate[[#This Row],[Cons. unit cost]]),ISBLANK(CatTemplate[[#This Row],[Oth. unit cost]])), 0, IF(getUnitEffort =0,1,getUnitEffort) * CatTemplate[[#This Row],[Year3]])</f>
        <v>0</v>
      </c>
      <c r="BP258" s="29">
        <f>IF(AND(ISBLANK(CatTemplate[[#This Row],[Eq. unit cost]]),ISBLANK(CatTemplate[[#This Row],[Cons. unit cost]]),ISBLANK(CatTemplate[[#This Row],[Oth. unit cost]])), 0, IF(getUnitEffort =0,1,getUnitEffort) * CatTemplate[[#This Row],[Year4]])</f>
        <v>0</v>
      </c>
      <c r="BQ258" s="29">
        <f>IF(AND(ISBLANK(CatTemplate[[#This Row],[Eq. unit cost]]),ISBLANK(CatTemplate[[#This Row],[Cons. unit cost]]),ISBLANK(CatTemplate[[#This Row],[Oth. unit cost]])), 0, IF(getUnitEffort =0,1,getUnitEffort) * CatTemplate[[#This Row],[Year5]])</f>
        <v>0</v>
      </c>
      <c r="BR258" s="29">
        <f>IF(AND(ISBLANK(CatTemplate[[#This Row],[Eq. unit cost]]),ISBLANK(CatTemplate[[#This Row],[Cons. unit cost]]),ISBLANK(CatTemplate[[#This Row],[Oth. unit cost]])), 0, IF(getUnitEffort =0,1,getUnitEffort) * CatTemplate[[#This Row],[Year6]])</f>
        <v>0</v>
      </c>
      <c r="BS258" s="29">
        <f>IF(AND(ISBLANK(CatTemplate[[#This Row],[Eq. unit cost]]),ISBLANK(CatTemplate[[#This Row],[Cons. unit cost]]),ISBLANK(CatTemplate[[#This Row],[Oth. unit cost]])), 0, IF(getUnitEffort =0,1,getUnitEffort) * CatTemplate[[#This Row],[Year7]])</f>
        <v>0</v>
      </c>
      <c r="BT258" s="29">
        <f>IF(AND(ISBLANK(CatTemplate[[#This Row],[Eq. unit cost]]),ISBLANK(CatTemplate[[#This Row],[Cons. unit cost]]),ISBLANK(CatTemplate[[#This Row],[Oth. unit cost]])), 0, IF(getUnitEffort =0,1,getUnitEffort) * CatTemplate[[#This Row],[Year8]])</f>
        <v>0</v>
      </c>
      <c r="BU258" s="29">
        <f>IF(AND(ISBLANK(CatTemplate[[#This Row],[Eq. unit cost]]),ISBLANK(CatTemplate[[#This Row],[Cons. unit cost]]),ISBLANK(CatTemplate[[#This Row],[Oth. unit cost]])), 0, IF(getUnitEffort =0,1,getUnitEffort) * CatTemplate[[#This Row],[Year9]])</f>
        <v>0</v>
      </c>
      <c r="BV258" s="29">
        <f>IF(AND(ISBLANK(CatTemplate[[#This Row],[Eq. unit cost]]),ISBLANK(CatTemplate[[#This Row],[Cons. unit cost]]),ISBLANK(CatTemplate[[#This Row],[Oth. unit cost]])), 0, IF(getUnitEffort =0,1,getUnitEffort) * CatTemplate[[#This Row],[Year10]])</f>
        <v>0</v>
      </c>
      <c r="BW258" s="29">
        <f>IF(AND(ISBLANK(CatTemplate[[#This Row],[Eq. unit cost]]),ISBLANK(CatTemplate[[#This Row],[Cons. unit cost]]),ISBLANK(CatTemplate[[#This Row],[Oth. unit cost]])), 0, IF(getUnitEffort =0,1,getUnitEffort) * CatTemplate[[#This Row],[Year11]])</f>
        <v>0</v>
      </c>
      <c r="BX258" s="29">
        <f>IF(AND(ISBLANK(CatTemplate[[#This Row],[Eq. unit cost]]),ISBLANK(CatTemplate[[#This Row],[Cons. unit cost]]),ISBLANK(CatTemplate[[#This Row],[Oth. unit cost]])), 0, IF(getUnitEffort =0,1,getUnitEffort) * CatTemplate[[#This Row],[Year12]])</f>
        <v>0</v>
      </c>
      <c r="BY258" s="29">
        <f>IF(AND(ISBLANK(CatTemplate[[#This Row],[Eq. unit cost]]),ISBLANK(CatTemplate[[#This Row],[Cons. unit cost]]),ISBLANK(CatTemplate[[#This Row],[Oth. unit cost]])), 0, IF(getUnitEffort =0,1,getUnitEffort) * CatTemplate[[#This Row],[Year13]])</f>
        <v>0</v>
      </c>
      <c r="BZ258" s="29">
        <f>IF(AND(ISBLANK(CatTemplate[[#This Row],[Eq. unit cost]]),ISBLANK(CatTemplate[[#This Row],[Cons. unit cost]]),ISBLANK(CatTemplate[[#This Row],[Oth. unit cost]])), 0, IF(getUnitEffort =0,1,getUnitEffort) * CatTemplate[[#This Row],[Year14]])</f>
        <v>0</v>
      </c>
      <c r="CA258" s="29">
        <f>IF(AND(ISBLANK(CatTemplate[[#This Row],[Eq. unit cost]]),ISBLANK(CatTemplate[[#This Row],[Cons. unit cost]]),ISBLANK(CatTemplate[[#This Row],[Oth. unit cost]])), 0, IF(getUnitEffort =0,1,getUnitEffort) * CatTemplate[[#This Row],[Year15]])</f>
        <v>0</v>
      </c>
      <c r="CB258" s="29">
        <f>IF(AND(ISBLANK(CatTemplate[[#This Row],[Eq. unit cost]]),ISBLANK(CatTemplate[[#This Row],[Cons. unit cost]]),ISBLANK(CatTemplate[[#This Row],[Oth. unit cost]])), 0, IF(getUnitEffort =0,1,getUnitEffort) * CatTemplate[[#This Row],[Year16]])</f>
        <v>0</v>
      </c>
      <c r="CC258" s="29">
        <f>IF(AND(ISBLANK(CatTemplate[[#This Row],[Eq. unit cost]]),ISBLANK(CatTemplate[[#This Row],[Cons. unit cost]]),ISBLANK(CatTemplate[[#This Row],[Oth. unit cost]])), 0, IF(getUnitEffort =0,1,getUnitEffort) * CatTemplate[[#This Row],[Year17]])</f>
        <v>0</v>
      </c>
      <c r="CD258" s="29">
        <f>IF(AND(ISBLANK(CatTemplate[[#This Row],[Eq. unit cost]]),ISBLANK(CatTemplate[[#This Row],[Cons. unit cost]]),ISBLANK(CatTemplate[[#This Row],[Oth. unit cost]])), 0, IF(getUnitEffort =0,1,getUnitEffort) * CatTemplate[[#This Row],[Year18]])</f>
        <v>0</v>
      </c>
      <c r="CE258" s="29">
        <f>IF(AND(ISBLANK(CatTemplate[[#This Row],[Eq. unit cost]]),ISBLANK(CatTemplate[[#This Row],[Cons. unit cost]]),ISBLANK(CatTemplate[[#This Row],[Oth. unit cost]])), 0, IF(getUnitEffort =0,1,getUnitEffort) * CatTemplate[[#This Row],[Year19]])</f>
        <v>0</v>
      </c>
      <c r="CF258" s="29">
        <f>IF(AND(ISBLANK(CatTemplate[[#This Row],[Eq. unit cost]]),ISBLANK(CatTemplate[[#This Row],[Cons. unit cost]]),ISBLANK(CatTemplate[[#This Row],[Oth. unit cost]])), 0, IF(getUnitEffort =0,1,getUnitEffort) * CatTemplate[[#This Row],[Year20]])</f>
        <v>0</v>
      </c>
      <c r="CG258" s="45">
        <f>SUM(CatTemplate[[#This Row],[Q1]:[Q20]])</f>
        <v>0</v>
      </c>
      <c r="CH258" s="29">
        <f>IF(ISBLANK(CatTemplate[[#This Row],[St. unit effort]]),0,(CatTemplate[[#This Row],[St. unit effort]] * CatTemplate[[#This Row],[Year1]]))</f>
        <v>0</v>
      </c>
      <c r="CI258" s="29">
        <f>IF(ISBLANK(CatTemplate[[#This Row],[St. unit effort]]),0,(CatTemplate[[#This Row],[St. unit effort]] * CatTemplate[[#This Row],[Year2]]))</f>
        <v>0</v>
      </c>
      <c r="CJ258" s="29">
        <f>IF(ISBLANK(CatTemplate[[#This Row],[St. unit effort]]),0,(CatTemplate[[#This Row],[St. unit effort]] * CatTemplate[[#This Row],[Year3]]))</f>
        <v>0</v>
      </c>
      <c r="CK258" s="29">
        <f>IF(ISBLANK(CatTemplate[[#This Row],[St. unit effort]]),0,(CatTemplate[[#This Row],[St. unit effort]] * CatTemplate[[#This Row],[Year4]]))</f>
        <v>0</v>
      </c>
      <c r="CL258" s="29">
        <f>IF(ISBLANK(CatTemplate[[#This Row],[St. unit effort]]),0,(CatTemplate[[#This Row],[St. unit effort]] * CatTemplate[[#This Row],[Year5]]))</f>
        <v>0</v>
      </c>
      <c r="CM258" s="29">
        <f>IF(ISBLANK(CatTemplate[[#This Row],[St. unit effort]]),0,(CatTemplate[[#This Row],[St. unit effort]] * CatTemplate[[#This Row],[Year6]]))</f>
        <v>0</v>
      </c>
      <c r="CN258" s="29">
        <f>IF(ISBLANK(CatTemplate[[#This Row],[St. unit effort]]),0,(CatTemplate[[#This Row],[St. unit effort]] * CatTemplate[[#This Row],[Year7]]))</f>
        <v>0</v>
      </c>
      <c r="CO258" s="29">
        <f>IF(ISBLANK(CatTemplate[[#This Row],[St. unit effort]]),0,(CatTemplate[[#This Row],[St. unit effort]] * CatTemplate[[#This Row],[Year8]]))</f>
        <v>0</v>
      </c>
      <c r="CP258" s="29">
        <f>IF(ISBLANK(CatTemplate[[#This Row],[St. unit effort]]),0,(CatTemplate[[#This Row],[St. unit effort]] * CatTemplate[[#This Row],[Year9]]))</f>
        <v>0</v>
      </c>
      <c r="CQ258" s="29">
        <f>IF(ISBLANK(CatTemplate[[#This Row],[St. unit effort]]),0,(CatTemplate[[#This Row],[St. unit effort]] * CatTemplate[[#This Row],[Year10]]))</f>
        <v>0</v>
      </c>
      <c r="CR258" s="29">
        <f>IF(ISBLANK(CatTemplate[[#This Row],[St. unit effort]]),0,(CatTemplate[[#This Row],[St. unit effort]] * CatTemplate[[#This Row],[Year11]]))</f>
        <v>0</v>
      </c>
      <c r="CS258" s="29">
        <f>IF(ISBLANK(CatTemplate[[#This Row],[St. unit effort]]),0,(CatTemplate[[#This Row],[St. unit effort]] * CatTemplate[[#This Row],[Year12]]))</f>
        <v>0</v>
      </c>
      <c r="CT258" s="29">
        <f>IF(ISBLANK(CatTemplate[[#This Row],[St. unit effort]]),0,(CatTemplate[[#This Row],[St. unit effort]] * CatTemplate[[#This Row],[Year13]]))</f>
        <v>0</v>
      </c>
      <c r="CU258" s="29">
        <f>IF(ISBLANK(CatTemplate[[#This Row],[St. unit effort]]),0,(CatTemplate[[#This Row],[St. unit effort]] * CatTemplate[[#This Row],[Year14]]))</f>
        <v>0</v>
      </c>
      <c r="CV258" s="29">
        <f>IF(ISBLANK(CatTemplate[[#This Row],[St. unit effort]]),0,(CatTemplate[[#This Row],[St. unit effort]] * CatTemplate[[#This Row],[Year15]]))</f>
        <v>0</v>
      </c>
      <c r="CW258" s="29">
        <f>IF(ISBLANK(CatTemplate[[#This Row],[St. unit effort]]),0,(CatTemplate[[#This Row],[St. unit effort]] * CatTemplate[[#This Row],[Year16]]))</f>
        <v>0</v>
      </c>
      <c r="CX258" s="29">
        <f>IF(ISBLANK(CatTemplate[[#This Row],[St. unit effort]]),0,(CatTemplate[[#This Row],[St. unit effort]] * CatTemplate[[#This Row],[Year17]]))</f>
        <v>0</v>
      </c>
      <c r="CY258" s="29">
        <f>IF(ISBLANK(CatTemplate[[#This Row],[St. unit effort]]),0,(CatTemplate[[#This Row],[St. unit effort]] * CatTemplate[[#This Row],[Year18]]))</f>
        <v>0</v>
      </c>
      <c r="CZ258" s="29">
        <f>IF(ISBLANK(CatTemplate[[#This Row],[St. unit effort]]),0,(CatTemplate[[#This Row],[St. unit effort]] * CatTemplate[[#This Row],[Year19]]))</f>
        <v>0</v>
      </c>
      <c r="DA258" s="29">
        <f>IF(ISBLANK(CatTemplate[[#This Row],[St. unit effort]]),0,(CatTemplate[[#This Row],[St. unit effort]] * CatTemplate[[#This Row],[Year20]]))</f>
        <v>0</v>
      </c>
      <c r="DB258" s="57">
        <f>IF(ISBLANK(CatTemplate[[#This Row],[St. unit effort]]),0,(CatTemplate[[#This Row],[St. unit effort]] * CatTemplate[[#This Row],[Year1]])*8/ParRatePM)</f>
        <v>0</v>
      </c>
      <c r="DC258" s="57">
        <f>IF(ISBLANK(CatTemplate[[#This Row],[St. unit effort]]),0,(CatTemplate[[#This Row],[St. unit effort]] * CatTemplate[[#This Row],[Year2]])*8/ParRatePM)</f>
        <v>0</v>
      </c>
      <c r="DD258" s="57">
        <f>IF(ISBLANK(CatTemplate[[#This Row],[St. unit effort]]),0,(CatTemplate[[#This Row],[St. unit effort]] * CatTemplate[[#This Row],[Year3]])*8/ParRatePM)</f>
        <v>0</v>
      </c>
      <c r="DE258" s="57">
        <f>IF(ISBLANK(CatTemplate[[#This Row],[St. unit effort]]),0,(CatTemplate[[#This Row],[St. unit effort]] * CatTemplate[[#This Row],[Year4]])*8/ParRatePM)</f>
        <v>0</v>
      </c>
      <c r="DF258" s="57">
        <f>IF(ISBLANK(CatTemplate[[#This Row],[St. unit effort]]),0,(CatTemplate[[#This Row],[St. unit effort]] * CatTemplate[[#This Row],[Year5]])*8/ParRatePM)</f>
        <v>0</v>
      </c>
      <c r="DG258" s="57">
        <f>IF(ISBLANK(CatTemplate[[#This Row],[St. unit effort]]),0,(CatTemplate[[#This Row],[St. unit effort]] * CatTemplate[[#This Row],[Year6]])*8/ParRatePM)</f>
        <v>0</v>
      </c>
      <c r="DH258" s="57">
        <f>IF(ISBLANK(CatTemplate[[#This Row],[St. unit effort]]),0,(CatTemplate[[#This Row],[St. unit effort]] * CatTemplate[[#This Row],[Year7]])*8/ParRatePM)</f>
        <v>0</v>
      </c>
      <c r="DI258" s="57">
        <f>IF(ISBLANK(CatTemplate[[#This Row],[St. unit effort]]),0,(CatTemplate[[#This Row],[St. unit effort]] * CatTemplate[[#This Row],[Year8]])*8/ParRatePM)</f>
        <v>0</v>
      </c>
      <c r="DJ258" s="57">
        <f>IF(ISBLANK(CatTemplate[[#This Row],[St. unit effort]]),0,(CatTemplate[[#This Row],[St. unit effort]] * CatTemplate[[#This Row],[Year9]])*8/ParRatePM)</f>
        <v>0</v>
      </c>
      <c r="DK258" s="57">
        <f>IF(ISBLANK(CatTemplate[[#This Row],[St. unit effort]]),0,(CatTemplate[[#This Row],[St. unit effort]] * CatTemplate[[#This Row],[Year10]])*8/ParRatePM)</f>
        <v>0</v>
      </c>
      <c r="DL258" s="57">
        <f>IF(ISBLANK(CatTemplate[[#This Row],[St. unit effort]]),0,(CatTemplate[[#This Row],[St. unit effort]] * CatTemplate[[#This Row],[Year11]])*8/ParRatePM)</f>
        <v>0</v>
      </c>
      <c r="DM258" s="57">
        <f>IF(ISBLANK(CatTemplate[[#This Row],[St. unit effort]]),0,(CatTemplate[[#This Row],[St. unit effort]] * CatTemplate[[#This Row],[Year12]])*8/ParRatePM)</f>
        <v>0</v>
      </c>
      <c r="DN258" s="57">
        <f>IF(ISBLANK(CatTemplate[[#This Row],[St. unit effort]]),0,(CatTemplate[[#This Row],[St. unit effort]] * CatTemplate[[#This Row],[Year13]])*8/ParRatePM)</f>
        <v>0</v>
      </c>
      <c r="DO258" s="57">
        <f>IF(ISBLANK(CatTemplate[[#This Row],[St. unit effort]]),0,(CatTemplate[[#This Row],[St. unit effort]] * CatTemplate[[#This Row],[Year14]])*8/ParRatePM)</f>
        <v>0</v>
      </c>
      <c r="DP258" s="57">
        <f>IF(ISBLANK(CatTemplate[[#This Row],[St. unit effort]]),0,(CatTemplate[[#This Row],[St. unit effort]] * CatTemplate[[#This Row],[Year15]])*8/ParRatePM)</f>
        <v>0</v>
      </c>
      <c r="DQ258" s="57">
        <f>IF(ISBLANK(CatTemplate[[#This Row],[St. unit effort]]),0,(CatTemplate[[#This Row],[St. unit effort]] * CatTemplate[[#This Row],[Year16]])*8/ParRatePM)</f>
        <v>0</v>
      </c>
      <c r="DR258" s="57">
        <f>IF(ISBLANK(CatTemplate[[#This Row],[St. unit effort]]),0,(CatTemplate[[#This Row],[St. unit effort]] * CatTemplate[[#This Row],[Year17]])*8/ParRatePM)</f>
        <v>0</v>
      </c>
      <c r="DS258" s="57">
        <f>IF(ISBLANK(CatTemplate[[#This Row],[St. unit effort]]),0,(CatTemplate[[#This Row],[St. unit effort]] * CatTemplate[[#This Row],[Year18]])*8/ParRatePM)</f>
        <v>0</v>
      </c>
      <c r="DT258" s="57">
        <f>IF(ISBLANK(CatTemplate[[#This Row],[St. unit effort]]),0,(CatTemplate[[#This Row],[St. unit effort]] * CatTemplate[[#This Row],[Year19]])*8/ParRatePM)</f>
        <v>0</v>
      </c>
      <c r="DU258" s="57">
        <f>IF(ISBLANK(CatTemplate[[#This Row],[St. unit effort]]),0,(CatTemplate[[#This Row],[St. unit effort]] * CatTemplate[[#This Row],[Year20]])*8/ParRatePM)</f>
        <v>0</v>
      </c>
      <c r="DV258" s="54">
        <f>SUM(CatTemplate[[#This Row],[PM1]:[PM20]])</f>
        <v>0</v>
      </c>
      <c r="DW258" s="56">
        <f t="shared" si="87"/>
        <v>0</v>
      </c>
      <c r="DX258" s="56">
        <f t="shared" si="87"/>
        <v>0</v>
      </c>
      <c r="DY258" s="56">
        <f t="shared" si="87"/>
        <v>0</v>
      </c>
      <c r="DZ258" s="56">
        <f t="shared" si="87"/>
        <v>0</v>
      </c>
      <c r="EA258" s="56">
        <f t="shared" si="87"/>
        <v>0</v>
      </c>
      <c r="EB258" s="56">
        <f t="shared" si="87"/>
        <v>0</v>
      </c>
      <c r="EC258" s="56">
        <f t="shared" si="87"/>
        <v>0</v>
      </c>
      <c r="ED258" s="56">
        <f t="shared" si="87"/>
        <v>0</v>
      </c>
      <c r="EE258" s="56">
        <f t="shared" si="87"/>
        <v>0</v>
      </c>
      <c r="EF258" s="56">
        <f t="shared" si="87"/>
        <v>0</v>
      </c>
      <c r="EG258" s="56">
        <f t="shared" si="87"/>
        <v>0</v>
      </c>
      <c r="EH258" s="56">
        <f t="shared" si="87"/>
        <v>0</v>
      </c>
      <c r="EI258" s="56">
        <f t="shared" si="87"/>
        <v>0</v>
      </c>
      <c r="EJ258" s="56">
        <f t="shared" si="87"/>
        <v>0</v>
      </c>
      <c r="EK258" s="56">
        <f t="shared" si="87"/>
        <v>0</v>
      </c>
      <c r="EL258" s="56">
        <f t="shared" si="87"/>
        <v>0</v>
      </c>
      <c r="EM258" s="56">
        <f t="shared" si="85"/>
        <v>0</v>
      </c>
      <c r="EN258" s="56">
        <f t="shared" si="85"/>
        <v>0</v>
      </c>
      <c r="EO258" s="56">
        <f t="shared" si="85"/>
        <v>0</v>
      </c>
      <c r="EP258" s="56">
        <f t="shared" si="85"/>
        <v>0</v>
      </c>
      <c r="EQ258" s="30">
        <f>CatTemplate[[#This Row],[Eq. unit cost]] * CatTemplate[[#This Row],[Eq. quantity]]</f>
        <v>0.57460128205128203</v>
      </c>
      <c r="ER258" s="30">
        <f>CatTemplate[[#This Row],[Cons. unit cost]] *CatTemplate[[#This Row],[Cons. quantity]]</f>
        <v>1.3094130000000002</v>
      </c>
      <c r="ES258" s="30">
        <f>CatTemplate[[#This Row],[Oth. unit cost]] *CatTemplate[[#This Row],[Oth. quantity]]</f>
        <v>0</v>
      </c>
      <c r="ET258" s="55">
        <f>SUM(CatTemplate[[#This Row],[CO1]:[CO20]])</f>
        <v>0</v>
      </c>
      <c r="EU258" s="56">
        <f t="shared" si="88"/>
        <v>0</v>
      </c>
      <c r="EV258" s="56">
        <f t="shared" si="88"/>
        <v>0</v>
      </c>
      <c r="EW258" s="56">
        <f t="shared" si="88"/>
        <v>0</v>
      </c>
      <c r="EX258" s="56">
        <f t="shared" si="88"/>
        <v>0</v>
      </c>
      <c r="EY258" s="56">
        <f t="shared" si="88"/>
        <v>0</v>
      </c>
      <c r="EZ258" s="56">
        <f t="shared" si="88"/>
        <v>0</v>
      </c>
      <c r="FA258" s="56">
        <f t="shared" si="88"/>
        <v>0</v>
      </c>
      <c r="FB258" s="56">
        <f t="shared" si="88"/>
        <v>0</v>
      </c>
      <c r="FC258" s="56">
        <f t="shared" si="88"/>
        <v>0</v>
      </c>
      <c r="FD258" s="56">
        <f t="shared" si="88"/>
        <v>0</v>
      </c>
      <c r="FE258" s="56">
        <f t="shared" si="88"/>
        <v>0</v>
      </c>
      <c r="FF258" s="56">
        <f t="shared" si="88"/>
        <v>0</v>
      </c>
      <c r="FG258" s="56">
        <f t="shared" si="88"/>
        <v>0</v>
      </c>
      <c r="FH258" s="56">
        <f t="shared" si="88"/>
        <v>0</v>
      </c>
      <c r="FI258" s="56">
        <f t="shared" si="88"/>
        <v>0</v>
      </c>
      <c r="FJ258" s="56">
        <f t="shared" si="88"/>
        <v>0</v>
      </c>
      <c r="FK258" s="56">
        <f t="shared" si="86"/>
        <v>0</v>
      </c>
      <c r="FL258" s="56">
        <f t="shared" si="86"/>
        <v>0</v>
      </c>
      <c r="FM258" s="56">
        <f t="shared" si="86"/>
        <v>0</v>
      </c>
      <c r="FN258" s="56">
        <f t="shared" si="86"/>
        <v>0</v>
      </c>
      <c r="FO258" s="58">
        <f>SUM(CatTemplate[[#This Row],[CS1]:[CS20]])</f>
        <v>0</v>
      </c>
      <c r="FP258" s="59">
        <f>CatTemplate[[#This Row],[Total Oth. cost]]+CatTemplate[[#This Row],[Total St. Cost]]</f>
        <v>0</v>
      </c>
      <c r="FQ258" s="33" t="e">
        <f t="shared" si="71"/>
        <v>#VALUE!</v>
      </c>
      <c r="FR258" s="33" t="e">
        <f t="shared" si="72"/>
        <v>#VALUE!</v>
      </c>
      <c r="FS258" s="30" t="e">
        <f>(CatTemplate[[#This Row],[CO1]] + CatTemplate[[#This Row],[CS1]]) * (1 + getRateOHFinal) * getRateMarkupFinal</f>
        <v>#VALUE!</v>
      </c>
      <c r="FT258" s="30" t="e">
        <f>(CatTemplate[[#This Row],[CO2]] + CatTemplate[[#This Row],[CS2]]) * (1 + getRateOHFinal) * getRateMarkupFinal</f>
        <v>#VALUE!</v>
      </c>
      <c r="FU258" s="30" t="e">
        <f>(CatTemplate[[#This Row],[CO3]] + CatTemplate[[#This Row],[CS3]]) * (1 + getRateOHFinal) * getRateMarkupFinal</f>
        <v>#VALUE!</v>
      </c>
      <c r="FV258" s="30" t="e">
        <f>(CatTemplate[[#This Row],[CO4]] + CatTemplate[[#This Row],[CS4]]) * (1 + getRateOHFinal) * getRateMarkupFinal</f>
        <v>#VALUE!</v>
      </c>
      <c r="FW258" s="30" t="e">
        <f>(CatTemplate[[#This Row],[CO5]] + CatTemplate[[#This Row],[CS5]]) * (1 + getRateOHFinal) * getRateMarkupFinal</f>
        <v>#VALUE!</v>
      </c>
      <c r="FX258" s="30" t="e">
        <f>(CatTemplate[[#This Row],[CO6]] + CatTemplate[[#This Row],[CS6]]) * (1 + getRateOHFinal) * getRateMarkupFinal</f>
        <v>#VALUE!</v>
      </c>
      <c r="FY258" s="30" t="e">
        <f>(CatTemplate[[#This Row],[CO7]] + CatTemplate[[#This Row],[CS7]]) * (1 + getRateOHFinal) * getRateMarkupFinal</f>
        <v>#VALUE!</v>
      </c>
      <c r="FZ258" s="30" t="e">
        <f>(CatTemplate[[#This Row],[CO8]] + CatTemplate[[#This Row],[CS8]]) * (1 + getRateOHFinal) * getRateMarkupFinal</f>
        <v>#VALUE!</v>
      </c>
      <c r="GA258" s="30" t="e">
        <f>(CatTemplate[[#This Row],[CO9]] + CatTemplate[[#This Row],[CS9]]) * (1 + getRateOHFinal) * getRateMarkupFinal</f>
        <v>#VALUE!</v>
      </c>
      <c r="GB258" s="30" t="e">
        <f>(CatTemplate[[#This Row],[CO10]] + CatTemplate[[#This Row],[CS10]]) * (1 + getRateOHFinal) * getRateMarkupFinal</f>
        <v>#VALUE!</v>
      </c>
      <c r="GC258" s="30" t="e">
        <f>(CatTemplate[[#This Row],[CO11]] + CatTemplate[[#This Row],[CS11]]) * (1 + getRateOHFinal) * getRateMarkupFinal</f>
        <v>#VALUE!</v>
      </c>
      <c r="GD258" s="30" t="e">
        <f>(CatTemplate[[#This Row],[CO12]] + CatTemplate[[#This Row],[CS12]]) * (1 + getRateOHFinal) * getRateMarkupFinal</f>
        <v>#VALUE!</v>
      </c>
      <c r="GE258" s="30" t="e">
        <f>(CatTemplate[[#This Row],[CO13]] + CatTemplate[[#This Row],[CS13]]) * (1 + getRateOHFinal) * getRateMarkupFinal</f>
        <v>#VALUE!</v>
      </c>
      <c r="GF258" s="30" t="e">
        <f>(CatTemplate[[#This Row],[CO14]] + CatTemplate[[#This Row],[CS14]]) * (1 + getRateOHFinal) * getRateMarkupFinal</f>
        <v>#VALUE!</v>
      </c>
      <c r="GG258" s="30" t="e">
        <f>(CatTemplate[[#This Row],[CO15]] + CatTemplate[[#This Row],[CS15]]) * (1 + getRateOHFinal) * getRateMarkupFinal</f>
        <v>#VALUE!</v>
      </c>
      <c r="GH258" s="30" t="e">
        <f>(CatTemplate[[#This Row],[CO16]] + CatTemplate[[#This Row],[CS16]]) * (1 + getRateOHFinal) * getRateMarkupFinal</f>
        <v>#VALUE!</v>
      </c>
      <c r="GI258" s="30" t="e">
        <f>(CatTemplate[[#This Row],[CO17]] + CatTemplate[[#This Row],[CS17]]) * (1 + getRateOHFinal) * getRateMarkupFinal</f>
        <v>#VALUE!</v>
      </c>
      <c r="GJ258" s="30" t="e">
        <f>(CatTemplate[[#This Row],[CO18]] + CatTemplate[[#This Row],[CS18]]) * (1 + getRateOHFinal) * getRateMarkupFinal</f>
        <v>#VALUE!</v>
      </c>
      <c r="GK258" s="30" t="e">
        <f>(CatTemplate[[#This Row],[CO19]] + CatTemplate[[#This Row],[CS19]]) * (1 + getRateOHFinal) * getRateMarkupFinal</f>
        <v>#VALUE!</v>
      </c>
      <c r="GL258" s="30" t="e">
        <f>(CatTemplate[[#This Row],[CO20]] + CatTemplate[[#This Row],[CS20]]) * (1 + getRateOHFinal) * getRateMarkupFinal</f>
        <v>#VALUE!</v>
      </c>
      <c r="GM258" s="30" t="e">
        <f t="shared" si="73"/>
        <v>#VALUE!</v>
      </c>
      <c r="GN258" s="30" t="e">
        <f t="shared" si="74"/>
        <v>#VALUE!</v>
      </c>
      <c r="GO258" s="30" t="e">
        <f t="shared" si="75"/>
        <v>#VALUE!</v>
      </c>
      <c r="GP258" s="30" t="e">
        <f t="shared" si="76"/>
        <v>#VALUE!</v>
      </c>
      <c r="GQ258" s="30" t="e">
        <f>(CatTemplate[[#This Row],[CO1]]+CatTemplate[[#This Row],[CS1]]) * (1+ getRateOHFinal) * (1 + getRateMarkupFinal)</f>
        <v>#VALUE!</v>
      </c>
      <c r="GR258" s="30" t="e">
        <f>(CatTemplate[[#This Row],[CO2]]+CatTemplate[[#This Row],[CS2]]) * (1+ getRateOHFinal) * (1 + getRateMarkupFinal)</f>
        <v>#VALUE!</v>
      </c>
      <c r="GS258" s="30" t="e">
        <f>(CatTemplate[[#This Row],[CO3]]+CatTemplate[[#This Row],[CS3]]) * (1+ getRateOHFinal) * (1 + getRateMarkupFinal)</f>
        <v>#VALUE!</v>
      </c>
      <c r="GT258" s="30" t="e">
        <f>(CatTemplate[[#This Row],[CO4]]+CatTemplate[[#This Row],[CS4]]) * (1+ getRateOHFinal) * (1 + getRateMarkupFinal)</f>
        <v>#VALUE!</v>
      </c>
      <c r="GU258" s="30" t="e">
        <f>(CatTemplate[[#This Row],[CO5]]+CatTemplate[[#This Row],[CS5]]) * (1+ getRateOHFinal) * (1 + getRateMarkupFinal)</f>
        <v>#VALUE!</v>
      </c>
      <c r="GV258" s="30" t="e">
        <f>(CatTemplate[[#This Row],[CO6]]+CatTemplate[[#This Row],[CS6]]) * (1+ getRateOHFinal) * (1 + getRateMarkupFinal)</f>
        <v>#VALUE!</v>
      </c>
      <c r="GW258" s="30" t="e">
        <f>(CatTemplate[[#This Row],[CO7]]+CatTemplate[[#This Row],[CS7]]) * (1+ getRateOHFinal) * (1 + getRateMarkupFinal)</f>
        <v>#VALUE!</v>
      </c>
      <c r="GX258" s="30" t="e">
        <f>(CatTemplate[[#This Row],[CO8]]+CatTemplate[[#This Row],[CS8]]) * (1+ getRateOHFinal) * (1 + getRateMarkupFinal)</f>
        <v>#VALUE!</v>
      </c>
      <c r="GY258" s="30" t="e">
        <f>(CatTemplate[[#This Row],[CO9]]+CatTemplate[[#This Row],[CS9]]) * (1+ getRateOHFinal) * (1 + getRateMarkupFinal)</f>
        <v>#VALUE!</v>
      </c>
      <c r="GZ258" s="30" t="e">
        <f>(CatTemplate[[#This Row],[CO10]]+CatTemplate[[#This Row],[CS10]]) * (1+ getRateOHFinal) * (1 + getRateMarkupFinal)</f>
        <v>#VALUE!</v>
      </c>
      <c r="HA258" s="30" t="e">
        <f>(CatTemplate[[#This Row],[CO11]]+CatTemplate[[#This Row],[CS11]]) * (1+ getRateOHFinal) * (1 + getRateMarkupFinal)</f>
        <v>#VALUE!</v>
      </c>
      <c r="HB258" s="30" t="e">
        <f>(CatTemplate[[#This Row],[CO12]]+CatTemplate[[#This Row],[CS12]]) * (1+ getRateOHFinal) * (1 + getRateMarkupFinal)</f>
        <v>#VALUE!</v>
      </c>
      <c r="HC258" s="30" t="e">
        <f>(CatTemplate[[#This Row],[CO13]]+CatTemplate[[#This Row],[CS13]]) * (1+ getRateOHFinal) * (1 + getRateMarkupFinal)</f>
        <v>#VALUE!</v>
      </c>
      <c r="HD258" s="30" t="e">
        <f>(CatTemplate[[#This Row],[CO14]]+CatTemplate[[#This Row],[CS14]]) * (1+ getRateOHFinal) * (1 + getRateMarkupFinal)</f>
        <v>#VALUE!</v>
      </c>
      <c r="HE258" s="30" t="e">
        <f>(CatTemplate[[#This Row],[CO15]]+CatTemplate[[#This Row],[CS15]]) * (1+ getRateOHFinal) * (1 + getRateMarkupFinal)</f>
        <v>#VALUE!</v>
      </c>
      <c r="HF258" s="30" t="e">
        <f>(CatTemplate[[#This Row],[CO16]]+CatTemplate[[#This Row],[CS16]]) * (1+ getRateOHFinal) * (1 + getRateMarkupFinal)</f>
        <v>#VALUE!</v>
      </c>
      <c r="HG258" s="30" t="e">
        <f>(CatTemplate[[#This Row],[CO17]]+CatTemplate[[#This Row],[CS17]]) * (1+ getRateOHFinal) * (1 + getRateMarkupFinal)</f>
        <v>#VALUE!</v>
      </c>
      <c r="HH258" s="30" t="e">
        <f>(CatTemplate[[#This Row],[CO18]]+CatTemplate[[#This Row],[CS18]]) * (1+ getRateOHFinal) * (1 + getRateMarkupFinal)</f>
        <v>#VALUE!</v>
      </c>
      <c r="HI258" s="30" t="e">
        <f>(CatTemplate[[#This Row],[CO19]]+CatTemplate[[#This Row],[CS19]]) * (1+ getRateOHFinal) * (1 + getRateMarkupFinal)</f>
        <v>#VALUE!</v>
      </c>
      <c r="HJ258" s="30" t="e">
        <f>(CatTemplate[[#This Row],[CO20]]+CatTemplate[[#This Row],[CS20]]) * (1+ getRateOHFinal) * (1 + getRateMarkupFinal)</f>
        <v>#VALUE!</v>
      </c>
      <c r="HK258" s="39" t="e">
        <f>CatTemplate[[#This Row],[Total cost]]+CatTemplate[[#This Row],[OH Amount]]+CatTemplate[[#This Row],[Markup]]</f>
        <v>#VALUE!</v>
      </c>
      <c r="HL258" s="63">
        <f>IF(CatTemplate[[#This Row],[Units]]="Days",CatTemplate[[#This Row],[Project quantity]]*CatTemplate[[#This Row],[St. unit effort]],CatTemplate[[#This Row],[Project quantity]])</f>
        <v>0</v>
      </c>
      <c r="HM258" s="287">
        <f>IFERROR(CatTemplate[[#This Row],[Total Price]]/(CatTemplate[[#This Row],[Final Quantity]]),0)</f>
        <v>0</v>
      </c>
      <c r="HN258" s="261"/>
    </row>
    <row r="259" spans="2:222" ht="25.5" x14ac:dyDescent="0.2">
      <c r="B259" s="9" t="s">
        <v>84</v>
      </c>
      <c r="C259" s="23">
        <v>6</v>
      </c>
      <c r="D259" s="10" t="s">
        <v>179</v>
      </c>
      <c r="E259" s="25">
        <v>1</v>
      </c>
      <c r="F259" s="19" t="s">
        <v>103</v>
      </c>
      <c r="G259" s="27">
        <v>48</v>
      </c>
      <c r="H259" s="19" t="s">
        <v>536</v>
      </c>
      <c r="I259" s="19"/>
      <c r="J259" s="16" t="s">
        <v>254</v>
      </c>
      <c r="K259" s="16"/>
      <c r="L259" s="16" t="s">
        <v>489</v>
      </c>
      <c r="M259" s="16" t="s">
        <v>207</v>
      </c>
      <c r="N259" s="16" t="s">
        <v>858</v>
      </c>
      <c r="O259" s="320"/>
      <c r="P259" s="71"/>
      <c r="Q259" s="108"/>
      <c r="R259" s="73"/>
      <c r="S259" s="97"/>
      <c r="T259" s="100">
        <f>getEqUnitCost</f>
        <v>0</v>
      </c>
      <c r="U259" s="73">
        <f>getEqUnitEffort</f>
        <v>0</v>
      </c>
      <c r="V259" s="101">
        <f>getEqQuantity</f>
        <v>0</v>
      </c>
      <c r="W259" s="320"/>
      <c r="X259" s="100">
        <f>getConsUnitCost</f>
        <v>0</v>
      </c>
      <c r="Y259" s="73">
        <f>getConsUnitEffort</f>
        <v>0</v>
      </c>
      <c r="Z259" s="14">
        <f>getConsQuantity</f>
        <v>0</v>
      </c>
      <c r="AA259" s="320"/>
      <c r="AB259" s="72"/>
      <c r="AC259" s="112"/>
      <c r="AD259" s="14">
        <f>getOthQuantity</f>
        <v>0</v>
      </c>
      <c r="AE259" s="320"/>
      <c r="AF259" s="28" t="str">
        <f>IF(ISBLANK(CatTemplate[[#This Row],[Resource type]]),"",CatTemplate[[#This Row],[Resource type]])</f>
        <v>BioRef Operator</v>
      </c>
      <c r="AG259" s="242">
        <f>getStaffUnitCost</f>
        <v>402.98497611162429</v>
      </c>
      <c r="AH259" s="113">
        <f>getStaffUnitEffort</f>
        <v>0</v>
      </c>
      <c r="AI259" s="40">
        <f>getStaffQuantity</f>
        <v>0</v>
      </c>
      <c r="AJ259" s="41">
        <f>CatTemplate[[#This Row],[St. quantity]]*8/ParRatePM</f>
        <v>0</v>
      </c>
      <c r="AK259" s="320"/>
      <c r="AL259" s="53" t="str">
        <f>CatTemplate[[#This Row],[Item type]]</f>
        <v>Samples</v>
      </c>
      <c r="AM259" s="12">
        <f>SUM(CatTemplate[[#This Row],[Year1]:[Year20]])</f>
        <v>0</v>
      </c>
      <c r="AN259" s="52"/>
      <c r="AO259" s="52"/>
      <c r="AP259" s="52"/>
      <c r="AQ259" s="8"/>
      <c r="AR259" s="8"/>
      <c r="AS259" s="8"/>
      <c r="AT259" s="8"/>
      <c r="AU259" s="8"/>
      <c r="AV259" s="8"/>
      <c r="AW259" s="8"/>
      <c r="AX259" s="8"/>
      <c r="AY259" s="8"/>
      <c r="AZ259" s="8"/>
      <c r="BA259" s="8"/>
      <c r="BB259" s="8"/>
      <c r="BC259" s="8"/>
      <c r="BD259" s="8"/>
      <c r="BE259" s="8"/>
      <c r="BF259" s="8"/>
      <c r="BG259" s="36"/>
      <c r="BH259" s="320"/>
      <c r="BI259" s="37" t="str">
        <f>getCostCategory</f>
        <v>06 Operating costs</v>
      </c>
      <c r="BJ259" s="37" t="str">
        <f>getSection</f>
        <v>06 Sample processing</v>
      </c>
      <c r="BK259" s="32" t="str">
        <f>getObject</f>
        <v>Sample processing</v>
      </c>
      <c r="BL259" s="30">
        <f>IFERROR(getUnitCost * IF(CatTemplate[[#This Row],[Cost Category Comp.]]="01 Staff costs", 1,1),0)</f>
        <v>402.98497611162429</v>
      </c>
      <c r="BM259" s="29">
        <f>IF(AND(ISBLANK(CatTemplate[[#This Row],[Eq. unit cost]]),ISBLANK(CatTemplate[[#This Row],[Cons. unit cost]]),ISBLANK(CatTemplate[[#This Row],[Oth. unit cost]])), 0, IF(getUnitEffort =0,1,getUnitEffort) * CatTemplate[[#This Row],[Year1]])</f>
        <v>0</v>
      </c>
      <c r="BN259" s="29">
        <f>IF(AND(ISBLANK(CatTemplate[[#This Row],[Eq. unit cost]]),ISBLANK(CatTemplate[[#This Row],[Cons. unit cost]]),ISBLANK(CatTemplate[[#This Row],[Oth. unit cost]])), 0, IF(getUnitEffort =0,1,getUnitEffort) * CatTemplate[[#This Row],[Year2]])</f>
        <v>0</v>
      </c>
      <c r="BO259" s="29">
        <f>IF(AND(ISBLANK(CatTemplate[[#This Row],[Eq. unit cost]]),ISBLANK(CatTemplate[[#This Row],[Cons. unit cost]]),ISBLANK(CatTemplate[[#This Row],[Oth. unit cost]])), 0, IF(getUnitEffort =0,1,getUnitEffort) * CatTemplate[[#This Row],[Year3]])</f>
        <v>0</v>
      </c>
      <c r="BP259" s="29">
        <f>IF(AND(ISBLANK(CatTemplate[[#This Row],[Eq. unit cost]]),ISBLANK(CatTemplate[[#This Row],[Cons. unit cost]]),ISBLANK(CatTemplate[[#This Row],[Oth. unit cost]])), 0, IF(getUnitEffort =0,1,getUnitEffort) * CatTemplate[[#This Row],[Year4]])</f>
        <v>0</v>
      </c>
      <c r="BQ259" s="29">
        <f>IF(AND(ISBLANK(CatTemplate[[#This Row],[Eq. unit cost]]),ISBLANK(CatTemplate[[#This Row],[Cons. unit cost]]),ISBLANK(CatTemplate[[#This Row],[Oth. unit cost]])), 0, IF(getUnitEffort =0,1,getUnitEffort) * CatTemplate[[#This Row],[Year5]])</f>
        <v>0</v>
      </c>
      <c r="BR259" s="29">
        <f>IF(AND(ISBLANK(CatTemplate[[#This Row],[Eq. unit cost]]),ISBLANK(CatTemplate[[#This Row],[Cons. unit cost]]),ISBLANK(CatTemplate[[#This Row],[Oth. unit cost]])), 0, IF(getUnitEffort =0,1,getUnitEffort) * CatTemplate[[#This Row],[Year6]])</f>
        <v>0</v>
      </c>
      <c r="BS259" s="29">
        <f>IF(AND(ISBLANK(CatTemplate[[#This Row],[Eq. unit cost]]),ISBLANK(CatTemplate[[#This Row],[Cons. unit cost]]),ISBLANK(CatTemplate[[#This Row],[Oth. unit cost]])), 0, IF(getUnitEffort =0,1,getUnitEffort) * CatTemplate[[#This Row],[Year7]])</f>
        <v>0</v>
      </c>
      <c r="BT259" s="29">
        <f>IF(AND(ISBLANK(CatTemplate[[#This Row],[Eq. unit cost]]),ISBLANK(CatTemplate[[#This Row],[Cons. unit cost]]),ISBLANK(CatTemplate[[#This Row],[Oth. unit cost]])), 0, IF(getUnitEffort =0,1,getUnitEffort) * CatTemplate[[#This Row],[Year8]])</f>
        <v>0</v>
      </c>
      <c r="BU259" s="29">
        <f>IF(AND(ISBLANK(CatTemplate[[#This Row],[Eq. unit cost]]),ISBLANK(CatTemplate[[#This Row],[Cons. unit cost]]),ISBLANK(CatTemplate[[#This Row],[Oth. unit cost]])), 0, IF(getUnitEffort =0,1,getUnitEffort) * CatTemplate[[#This Row],[Year9]])</f>
        <v>0</v>
      </c>
      <c r="BV259" s="29">
        <f>IF(AND(ISBLANK(CatTemplate[[#This Row],[Eq. unit cost]]),ISBLANK(CatTemplate[[#This Row],[Cons. unit cost]]),ISBLANK(CatTemplate[[#This Row],[Oth. unit cost]])), 0, IF(getUnitEffort =0,1,getUnitEffort) * CatTemplate[[#This Row],[Year10]])</f>
        <v>0</v>
      </c>
      <c r="BW259" s="29">
        <f>IF(AND(ISBLANK(CatTemplate[[#This Row],[Eq. unit cost]]),ISBLANK(CatTemplate[[#This Row],[Cons. unit cost]]),ISBLANK(CatTemplate[[#This Row],[Oth. unit cost]])), 0, IF(getUnitEffort =0,1,getUnitEffort) * CatTemplate[[#This Row],[Year11]])</f>
        <v>0</v>
      </c>
      <c r="BX259" s="29">
        <f>IF(AND(ISBLANK(CatTemplate[[#This Row],[Eq. unit cost]]),ISBLANK(CatTemplate[[#This Row],[Cons. unit cost]]),ISBLANK(CatTemplate[[#This Row],[Oth. unit cost]])), 0, IF(getUnitEffort =0,1,getUnitEffort) * CatTemplate[[#This Row],[Year12]])</f>
        <v>0</v>
      </c>
      <c r="BY259" s="29">
        <f>IF(AND(ISBLANK(CatTemplate[[#This Row],[Eq. unit cost]]),ISBLANK(CatTemplate[[#This Row],[Cons. unit cost]]),ISBLANK(CatTemplate[[#This Row],[Oth. unit cost]])), 0, IF(getUnitEffort =0,1,getUnitEffort) * CatTemplate[[#This Row],[Year13]])</f>
        <v>0</v>
      </c>
      <c r="BZ259" s="29">
        <f>IF(AND(ISBLANK(CatTemplate[[#This Row],[Eq. unit cost]]),ISBLANK(CatTemplate[[#This Row],[Cons. unit cost]]),ISBLANK(CatTemplate[[#This Row],[Oth. unit cost]])), 0, IF(getUnitEffort =0,1,getUnitEffort) * CatTemplate[[#This Row],[Year14]])</f>
        <v>0</v>
      </c>
      <c r="CA259" s="29">
        <f>IF(AND(ISBLANK(CatTemplate[[#This Row],[Eq. unit cost]]),ISBLANK(CatTemplate[[#This Row],[Cons. unit cost]]),ISBLANK(CatTemplate[[#This Row],[Oth. unit cost]])), 0, IF(getUnitEffort =0,1,getUnitEffort) * CatTemplate[[#This Row],[Year15]])</f>
        <v>0</v>
      </c>
      <c r="CB259" s="29">
        <f>IF(AND(ISBLANK(CatTemplate[[#This Row],[Eq. unit cost]]),ISBLANK(CatTemplate[[#This Row],[Cons. unit cost]]),ISBLANK(CatTemplate[[#This Row],[Oth. unit cost]])), 0, IF(getUnitEffort =0,1,getUnitEffort) * CatTemplate[[#This Row],[Year16]])</f>
        <v>0</v>
      </c>
      <c r="CC259" s="29">
        <f>IF(AND(ISBLANK(CatTemplate[[#This Row],[Eq. unit cost]]),ISBLANK(CatTemplate[[#This Row],[Cons. unit cost]]),ISBLANK(CatTemplate[[#This Row],[Oth. unit cost]])), 0, IF(getUnitEffort =0,1,getUnitEffort) * CatTemplate[[#This Row],[Year17]])</f>
        <v>0</v>
      </c>
      <c r="CD259" s="29">
        <f>IF(AND(ISBLANK(CatTemplate[[#This Row],[Eq. unit cost]]),ISBLANK(CatTemplate[[#This Row],[Cons. unit cost]]),ISBLANK(CatTemplate[[#This Row],[Oth. unit cost]])), 0, IF(getUnitEffort =0,1,getUnitEffort) * CatTemplate[[#This Row],[Year18]])</f>
        <v>0</v>
      </c>
      <c r="CE259" s="29">
        <f>IF(AND(ISBLANK(CatTemplate[[#This Row],[Eq. unit cost]]),ISBLANK(CatTemplate[[#This Row],[Cons. unit cost]]),ISBLANK(CatTemplate[[#This Row],[Oth. unit cost]])), 0, IF(getUnitEffort =0,1,getUnitEffort) * CatTemplate[[#This Row],[Year19]])</f>
        <v>0</v>
      </c>
      <c r="CF259" s="29">
        <f>IF(AND(ISBLANK(CatTemplate[[#This Row],[Eq. unit cost]]),ISBLANK(CatTemplate[[#This Row],[Cons. unit cost]]),ISBLANK(CatTemplate[[#This Row],[Oth. unit cost]])), 0, IF(getUnitEffort =0,1,getUnitEffort) * CatTemplate[[#This Row],[Year20]])</f>
        <v>0</v>
      </c>
      <c r="CG259" s="45">
        <f>SUM(CatTemplate[[#This Row],[Q1]:[Q20]])</f>
        <v>0</v>
      </c>
      <c r="CH259" s="29">
        <f>IF(ISBLANK(CatTemplate[[#This Row],[St. unit effort]]),0,(CatTemplate[[#This Row],[St. unit effort]] * CatTemplate[[#This Row],[Year1]]))</f>
        <v>0</v>
      </c>
      <c r="CI259" s="29">
        <f>IF(ISBLANK(CatTemplate[[#This Row],[St. unit effort]]),0,(CatTemplate[[#This Row],[St. unit effort]] * CatTemplate[[#This Row],[Year2]]))</f>
        <v>0</v>
      </c>
      <c r="CJ259" s="29">
        <f>IF(ISBLANK(CatTemplate[[#This Row],[St. unit effort]]),0,(CatTemplate[[#This Row],[St. unit effort]] * CatTemplate[[#This Row],[Year3]]))</f>
        <v>0</v>
      </c>
      <c r="CK259" s="29">
        <f>IF(ISBLANK(CatTemplate[[#This Row],[St. unit effort]]),0,(CatTemplate[[#This Row],[St. unit effort]] * CatTemplate[[#This Row],[Year4]]))</f>
        <v>0</v>
      </c>
      <c r="CL259" s="29">
        <f>IF(ISBLANK(CatTemplate[[#This Row],[St. unit effort]]),0,(CatTemplate[[#This Row],[St. unit effort]] * CatTemplate[[#This Row],[Year5]]))</f>
        <v>0</v>
      </c>
      <c r="CM259" s="29">
        <f>IF(ISBLANK(CatTemplate[[#This Row],[St. unit effort]]),0,(CatTemplate[[#This Row],[St. unit effort]] * CatTemplate[[#This Row],[Year6]]))</f>
        <v>0</v>
      </c>
      <c r="CN259" s="29">
        <f>IF(ISBLANK(CatTemplate[[#This Row],[St. unit effort]]),0,(CatTemplate[[#This Row],[St. unit effort]] * CatTemplate[[#This Row],[Year7]]))</f>
        <v>0</v>
      </c>
      <c r="CO259" s="29">
        <f>IF(ISBLANK(CatTemplate[[#This Row],[St. unit effort]]),0,(CatTemplate[[#This Row],[St. unit effort]] * CatTemplate[[#This Row],[Year8]]))</f>
        <v>0</v>
      </c>
      <c r="CP259" s="29">
        <f>IF(ISBLANK(CatTemplate[[#This Row],[St. unit effort]]),0,(CatTemplate[[#This Row],[St. unit effort]] * CatTemplate[[#This Row],[Year9]]))</f>
        <v>0</v>
      </c>
      <c r="CQ259" s="29">
        <f>IF(ISBLANK(CatTemplate[[#This Row],[St. unit effort]]),0,(CatTemplate[[#This Row],[St. unit effort]] * CatTemplate[[#This Row],[Year10]]))</f>
        <v>0</v>
      </c>
      <c r="CR259" s="29">
        <f>IF(ISBLANK(CatTemplate[[#This Row],[St. unit effort]]),0,(CatTemplate[[#This Row],[St. unit effort]] * CatTemplate[[#This Row],[Year11]]))</f>
        <v>0</v>
      </c>
      <c r="CS259" s="29">
        <f>IF(ISBLANK(CatTemplate[[#This Row],[St. unit effort]]),0,(CatTemplate[[#This Row],[St. unit effort]] * CatTemplate[[#This Row],[Year12]]))</f>
        <v>0</v>
      </c>
      <c r="CT259" s="29">
        <f>IF(ISBLANK(CatTemplate[[#This Row],[St. unit effort]]),0,(CatTemplate[[#This Row],[St. unit effort]] * CatTemplate[[#This Row],[Year13]]))</f>
        <v>0</v>
      </c>
      <c r="CU259" s="29">
        <f>IF(ISBLANK(CatTemplate[[#This Row],[St. unit effort]]),0,(CatTemplate[[#This Row],[St. unit effort]] * CatTemplate[[#This Row],[Year14]]))</f>
        <v>0</v>
      </c>
      <c r="CV259" s="29">
        <f>IF(ISBLANK(CatTemplate[[#This Row],[St. unit effort]]),0,(CatTemplate[[#This Row],[St. unit effort]] * CatTemplate[[#This Row],[Year15]]))</f>
        <v>0</v>
      </c>
      <c r="CW259" s="29">
        <f>IF(ISBLANK(CatTemplate[[#This Row],[St. unit effort]]),0,(CatTemplate[[#This Row],[St. unit effort]] * CatTemplate[[#This Row],[Year16]]))</f>
        <v>0</v>
      </c>
      <c r="CX259" s="29">
        <f>IF(ISBLANK(CatTemplate[[#This Row],[St. unit effort]]),0,(CatTemplate[[#This Row],[St. unit effort]] * CatTemplate[[#This Row],[Year17]]))</f>
        <v>0</v>
      </c>
      <c r="CY259" s="29">
        <f>IF(ISBLANK(CatTemplate[[#This Row],[St. unit effort]]),0,(CatTemplate[[#This Row],[St. unit effort]] * CatTemplate[[#This Row],[Year18]]))</f>
        <v>0</v>
      </c>
      <c r="CZ259" s="29">
        <f>IF(ISBLANK(CatTemplate[[#This Row],[St. unit effort]]),0,(CatTemplate[[#This Row],[St. unit effort]] * CatTemplate[[#This Row],[Year19]]))</f>
        <v>0</v>
      </c>
      <c r="DA259" s="29">
        <f>IF(ISBLANK(CatTemplate[[#This Row],[St. unit effort]]),0,(CatTemplate[[#This Row],[St. unit effort]] * CatTemplate[[#This Row],[Year20]]))</f>
        <v>0</v>
      </c>
      <c r="DB259" s="57">
        <f>IF(ISBLANK(CatTemplate[[#This Row],[St. unit effort]]),0,(CatTemplate[[#This Row],[St. unit effort]] * CatTemplate[[#This Row],[Year1]])*8/ParRatePM)</f>
        <v>0</v>
      </c>
      <c r="DC259" s="57">
        <f>IF(ISBLANK(CatTemplate[[#This Row],[St. unit effort]]),0,(CatTemplate[[#This Row],[St. unit effort]] * CatTemplate[[#This Row],[Year2]])*8/ParRatePM)</f>
        <v>0</v>
      </c>
      <c r="DD259" s="57">
        <f>IF(ISBLANK(CatTemplate[[#This Row],[St. unit effort]]),0,(CatTemplate[[#This Row],[St. unit effort]] * CatTemplate[[#This Row],[Year3]])*8/ParRatePM)</f>
        <v>0</v>
      </c>
      <c r="DE259" s="57">
        <f>IF(ISBLANK(CatTemplate[[#This Row],[St. unit effort]]),0,(CatTemplate[[#This Row],[St. unit effort]] * CatTemplate[[#This Row],[Year4]])*8/ParRatePM)</f>
        <v>0</v>
      </c>
      <c r="DF259" s="57">
        <f>IF(ISBLANK(CatTemplate[[#This Row],[St. unit effort]]),0,(CatTemplate[[#This Row],[St. unit effort]] * CatTemplate[[#This Row],[Year5]])*8/ParRatePM)</f>
        <v>0</v>
      </c>
      <c r="DG259" s="57">
        <f>IF(ISBLANK(CatTemplate[[#This Row],[St. unit effort]]),0,(CatTemplate[[#This Row],[St. unit effort]] * CatTemplate[[#This Row],[Year6]])*8/ParRatePM)</f>
        <v>0</v>
      </c>
      <c r="DH259" s="57">
        <f>IF(ISBLANK(CatTemplate[[#This Row],[St. unit effort]]),0,(CatTemplate[[#This Row],[St. unit effort]] * CatTemplate[[#This Row],[Year7]])*8/ParRatePM)</f>
        <v>0</v>
      </c>
      <c r="DI259" s="57">
        <f>IF(ISBLANK(CatTemplate[[#This Row],[St. unit effort]]),0,(CatTemplate[[#This Row],[St. unit effort]] * CatTemplate[[#This Row],[Year8]])*8/ParRatePM)</f>
        <v>0</v>
      </c>
      <c r="DJ259" s="57">
        <f>IF(ISBLANK(CatTemplate[[#This Row],[St. unit effort]]),0,(CatTemplate[[#This Row],[St. unit effort]] * CatTemplate[[#This Row],[Year9]])*8/ParRatePM)</f>
        <v>0</v>
      </c>
      <c r="DK259" s="57">
        <f>IF(ISBLANK(CatTemplate[[#This Row],[St. unit effort]]),0,(CatTemplate[[#This Row],[St. unit effort]] * CatTemplate[[#This Row],[Year10]])*8/ParRatePM)</f>
        <v>0</v>
      </c>
      <c r="DL259" s="57">
        <f>IF(ISBLANK(CatTemplate[[#This Row],[St. unit effort]]),0,(CatTemplate[[#This Row],[St. unit effort]] * CatTemplate[[#This Row],[Year11]])*8/ParRatePM)</f>
        <v>0</v>
      </c>
      <c r="DM259" s="57">
        <f>IF(ISBLANK(CatTemplate[[#This Row],[St. unit effort]]),0,(CatTemplate[[#This Row],[St. unit effort]] * CatTemplate[[#This Row],[Year12]])*8/ParRatePM)</f>
        <v>0</v>
      </c>
      <c r="DN259" s="57">
        <f>IF(ISBLANK(CatTemplate[[#This Row],[St. unit effort]]),0,(CatTemplate[[#This Row],[St. unit effort]] * CatTemplate[[#This Row],[Year13]])*8/ParRatePM)</f>
        <v>0</v>
      </c>
      <c r="DO259" s="57">
        <f>IF(ISBLANK(CatTemplate[[#This Row],[St. unit effort]]),0,(CatTemplate[[#This Row],[St. unit effort]] * CatTemplate[[#This Row],[Year14]])*8/ParRatePM)</f>
        <v>0</v>
      </c>
      <c r="DP259" s="57">
        <f>IF(ISBLANK(CatTemplate[[#This Row],[St. unit effort]]),0,(CatTemplate[[#This Row],[St. unit effort]] * CatTemplate[[#This Row],[Year15]])*8/ParRatePM)</f>
        <v>0</v>
      </c>
      <c r="DQ259" s="57">
        <f>IF(ISBLANK(CatTemplate[[#This Row],[St. unit effort]]),0,(CatTemplate[[#This Row],[St. unit effort]] * CatTemplate[[#This Row],[Year16]])*8/ParRatePM)</f>
        <v>0</v>
      </c>
      <c r="DR259" s="57">
        <f>IF(ISBLANK(CatTemplate[[#This Row],[St. unit effort]]),0,(CatTemplate[[#This Row],[St. unit effort]] * CatTemplate[[#This Row],[Year17]])*8/ParRatePM)</f>
        <v>0</v>
      </c>
      <c r="DS259" s="57">
        <f>IF(ISBLANK(CatTemplate[[#This Row],[St. unit effort]]),0,(CatTemplate[[#This Row],[St. unit effort]] * CatTemplate[[#This Row],[Year18]])*8/ParRatePM)</f>
        <v>0</v>
      </c>
      <c r="DT259" s="57">
        <f>IF(ISBLANK(CatTemplate[[#This Row],[St. unit effort]]),0,(CatTemplate[[#This Row],[St. unit effort]] * CatTemplate[[#This Row],[Year19]])*8/ParRatePM)</f>
        <v>0</v>
      </c>
      <c r="DU259" s="57">
        <f>IF(ISBLANK(CatTemplate[[#This Row],[St. unit effort]]),0,(CatTemplate[[#This Row],[St. unit effort]] * CatTemplate[[#This Row],[Year20]])*8/ParRatePM)</f>
        <v>0</v>
      </c>
      <c r="DV259" s="54">
        <f>SUM(CatTemplate[[#This Row],[PM1]:[PM20]])</f>
        <v>0</v>
      </c>
      <c r="DW259" s="56">
        <f t="shared" si="87"/>
        <v>0</v>
      </c>
      <c r="DX259" s="56">
        <f t="shared" si="87"/>
        <v>0</v>
      </c>
      <c r="DY259" s="56">
        <f t="shared" si="87"/>
        <v>0</v>
      </c>
      <c r="DZ259" s="56">
        <f t="shared" si="87"/>
        <v>0</v>
      </c>
      <c r="EA259" s="56">
        <f t="shared" si="87"/>
        <v>0</v>
      </c>
      <c r="EB259" s="56">
        <f t="shared" si="87"/>
        <v>0</v>
      </c>
      <c r="EC259" s="56">
        <f t="shared" si="87"/>
        <v>0</v>
      </c>
      <c r="ED259" s="56">
        <f t="shared" si="87"/>
        <v>0</v>
      </c>
      <c r="EE259" s="56">
        <f t="shared" si="87"/>
        <v>0</v>
      </c>
      <c r="EF259" s="56">
        <f t="shared" si="87"/>
        <v>0</v>
      </c>
      <c r="EG259" s="56">
        <f t="shared" si="87"/>
        <v>0</v>
      </c>
      <c r="EH259" s="56">
        <f t="shared" si="87"/>
        <v>0</v>
      </c>
      <c r="EI259" s="56">
        <f t="shared" si="87"/>
        <v>0</v>
      </c>
      <c r="EJ259" s="56">
        <f t="shared" si="87"/>
        <v>0</v>
      </c>
      <c r="EK259" s="56">
        <f t="shared" si="87"/>
        <v>0</v>
      </c>
      <c r="EL259" s="56">
        <f t="shared" si="87"/>
        <v>0</v>
      </c>
      <c r="EM259" s="56">
        <f t="shared" si="85"/>
        <v>0</v>
      </c>
      <c r="EN259" s="56">
        <f t="shared" si="85"/>
        <v>0</v>
      </c>
      <c r="EO259" s="56">
        <f t="shared" si="85"/>
        <v>0</v>
      </c>
      <c r="EP259" s="56">
        <f t="shared" si="85"/>
        <v>0</v>
      </c>
      <c r="EQ259" s="30">
        <f>CatTemplate[[#This Row],[Eq. unit cost]] * CatTemplate[[#This Row],[Eq. quantity]]</f>
        <v>0</v>
      </c>
      <c r="ER259" s="30">
        <f>CatTemplate[[#This Row],[Cons. unit cost]] *CatTemplate[[#This Row],[Cons. quantity]]</f>
        <v>0</v>
      </c>
      <c r="ES259" s="30">
        <f>CatTemplate[[#This Row],[Oth. unit cost]] *CatTemplate[[#This Row],[Oth. quantity]]</f>
        <v>0</v>
      </c>
      <c r="ET259" s="55">
        <f>SUM(CatTemplate[[#This Row],[CO1]:[CO20]])</f>
        <v>0</v>
      </c>
      <c r="EU259" s="56">
        <f t="shared" si="88"/>
        <v>0</v>
      </c>
      <c r="EV259" s="56">
        <f t="shared" si="88"/>
        <v>0</v>
      </c>
      <c r="EW259" s="56">
        <f t="shared" si="88"/>
        <v>0</v>
      </c>
      <c r="EX259" s="56">
        <f t="shared" si="88"/>
        <v>0</v>
      </c>
      <c r="EY259" s="56">
        <f t="shared" si="88"/>
        <v>0</v>
      </c>
      <c r="EZ259" s="56">
        <f t="shared" si="88"/>
        <v>0</v>
      </c>
      <c r="FA259" s="56">
        <f t="shared" si="88"/>
        <v>0</v>
      </c>
      <c r="FB259" s="56">
        <f t="shared" si="88"/>
        <v>0</v>
      </c>
      <c r="FC259" s="56">
        <f t="shared" si="88"/>
        <v>0</v>
      </c>
      <c r="FD259" s="56">
        <f t="shared" si="88"/>
        <v>0</v>
      </c>
      <c r="FE259" s="56">
        <f t="shared" si="88"/>
        <v>0</v>
      </c>
      <c r="FF259" s="56">
        <f t="shared" si="88"/>
        <v>0</v>
      </c>
      <c r="FG259" s="56">
        <f t="shared" si="88"/>
        <v>0</v>
      </c>
      <c r="FH259" s="56">
        <f t="shared" si="88"/>
        <v>0</v>
      </c>
      <c r="FI259" s="56">
        <f t="shared" si="88"/>
        <v>0</v>
      </c>
      <c r="FJ259" s="56">
        <f t="shared" si="88"/>
        <v>0</v>
      </c>
      <c r="FK259" s="56">
        <f t="shared" si="86"/>
        <v>0</v>
      </c>
      <c r="FL259" s="56">
        <f t="shared" si="86"/>
        <v>0</v>
      </c>
      <c r="FM259" s="56">
        <f t="shared" si="86"/>
        <v>0</v>
      </c>
      <c r="FN259" s="56">
        <f t="shared" si="86"/>
        <v>0</v>
      </c>
      <c r="FO259" s="58">
        <f>SUM(CatTemplate[[#This Row],[CS1]:[CS20]])</f>
        <v>0</v>
      </c>
      <c r="FP259" s="59">
        <f>CatTemplate[[#This Row],[Total Oth. cost]]+CatTemplate[[#This Row],[Total St. Cost]]</f>
        <v>0</v>
      </c>
      <c r="FQ259" s="33" t="e">
        <f t="shared" si="71"/>
        <v>#VALUE!</v>
      </c>
      <c r="FR259" s="33" t="e">
        <f t="shared" si="72"/>
        <v>#VALUE!</v>
      </c>
      <c r="FS259" s="30" t="e">
        <f>(CatTemplate[[#This Row],[CO1]] + CatTemplate[[#This Row],[CS1]]) * (1 + getRateOHFinal) * getRateMarkupFinal</f>
        <v>#VALUE!</v>
      </c>
      <c r="FT259" s="30" t="e">
        <f>(CatTemplate[[#This Row],[CO2]] + CatTemplate[[#This Row],[CS2]]) * (1 + getRateOHFinal) * getRateMarkupFinal</f>
        <v>#VALUE!</v>
      </c>
      <c r="FU259" s="30" t="e">
        <f>(CatTemplate[[#This Row],[CO3]] + CatTemplate[[#This Row],[CS3]]) * (1 + getRateOHFinal) * getRateMarkupFinal</f>
        <v>#VALUE!</v>
      </c>
      <c r="FV259" s="30" t="e">
        <f>(CatTemplate[[#This Row],[CO4]] + CatTemplate[[#This Row],[CS4]]) * (1 + getRateOHFinal) * getRateMarkupFinal</f>
        <v>#VALUE!</v>
      </c>
      <c r="FW259" s="30" t="e">
        <f>(CatTemplate[[#This Row],[CO5]] + CatTemplate[[#This Row],[CS5]]) * (1 + getRateOHFinal) * getRateMarkupFinal</f>
        <v>#VALUE!</v>
      </c>
      <c r="FX259" s="30" t="e">
        <f>(CatTemplate[[#This Row],[CO6]] + CatTemplate[[#This Row],[CS6]]) * (1 + getRateOHFinal) * getRateMarkupFinal</f>
        <v>#VALUE!</v>
      </c>
      <c r="FY259" s="30" t="e">
        <f>(CatTemplate[[#This Row],[CO7]] + CatTemplate[[#This Row],[CS7]]) * (1 + getRateOHFinal) * getRateMarkupFinal</f>
        <v>#VALUE!</v>
      </c>
      <c r="FZ259" s="30" t="e">
        <f>(CatTemplate[[#This Row],[CO8]] + CatTemplate[[#This Row],[CS8]]) * (1 + getRateOHFinal) * getRateMarkupFinal</f>
        <v>#VALUE!</v>
      </c>
      <c r="GA259" s="30" t="e">
        <f>(CatTemplate[[#This Row],[CO9]] + CatTemplate[[#This Row],[CS9]]) * (1 + getRateOHFinal) * getRateMarkupFinal</f>
        <v>#VALUE!</v>
      </c>
      <c r="GB259" s="30" t="e">
        <f>(CatTemplate[[#This Row],[CO10]] + CatTemplate[[#This Row],[CS10]]) * (1 + getRateOHFinal) * getRateMarkupFinal</f>
        <v>#VALUE!</v>
      </c>
      <c r="GC259" s="30" t="e">
        <f>(CatTemplate[[#This Row],[CO11]] + CatTemplate[[#This Row],[CS11]]) * (1 + getRateOHFinal) * getRateMarkupFinal</f>
        <v>#VALUE!</v>
      </c>
      <c r="GD259" s="30" t="e">
        <f>(CatTemplate[[#This Row],[CO12]] + CatTemplate[[#This Row],[CS12]]) * (1 + getRateOHFinal) * getRateMarkupFinal</f>
        <v>#VALUE!</v>
      </c>
      <c r="GE259" s="30" t="e">
        <f>(CatTemplate[[#This Row],[CO13]] + CatTemplate[[#This Row],[CS13]]) * (1 + getRateOHFinal) * getRateMarkupFinal</f>
        <v>#VALUE!</v>
      </c>
      <c r="GF259" s="30" t="e">
        <f>(CatTemplate[[#This Row],[CO14]] + CatTemplate[[#This Row],[CS14]]) * (1 + getRateOHFinal) * getRateMarkupFinal</f>
        <v>#VALUE!</v>
      </c>
      <c r="GG259" s="30" t="e">
        <f>(CatTemplate[[#This Row],[CO15]] + CatTemplate[[#This Row],[CS15]]) * (1 + getRateOHFinal) * getRateMarkupFinal</f>
        <v>#VALUE!</v>
      </c>
      <c r="GH259" s="30" t="e">
        <f>(CatTemplate[[#This Row],[CO16]] + CatTemplate[[#This Row],[CS16]]) * (1 + getRateOHFinal) * getRateMarkupFinal</f>
        <v>#VALUE!</v>
      </c>
      <c r="GI259" s="30" t="e">
        <f>(CatTemplate[[#This Row],[CO17]] + CatTemplate[[#This Row],[CS17]]) * (1 + getRateOHFinal) * getRateMarkupFinal</f>
        <v>#VALUE!</v>
      </c>
      <c r="GJ259" s="30" t="e">
        <f>(CatTemplate[[#This Row],[CO18]] + CatTemplate[[#This Row],[CS18]]) * (1 + getRateOHFinal) * getRateMarkupFinal</f>
        <v>#VALUE!</v>
      </c>
      <c r="GK259" s="30" t="e">
        <f>(CatTemplate[[#This Row],[CO19]] + CatTemplate[[#This Row],[CS19]]) * (1 + getRateOHFinal) * getRateMarkupFinal</f>
        <v>#VALUE!</v>
      </c>
      <c r="GL259" s="30" t="e">
        <f>(CatTemplate[[#This Row],[CO20]] + CatTemplate[[#This Row],[CS20]]) * (1 + getRateOHFinal) * getRateMarkupFinal</f>
        <v>#VALUE!</v>
      </c>
      <c r="GM259" s="30" t="e">
        <f t="shared" si="73"/>
        <v>#VALUE!</v>
      </c>
      <c r="GN259" s="30" t="e">
        <f t="shared" si="74"/>
        <v>#VALUE!</v>
      </c>
      <c r="GO259" s="30" t="e">
        <f t="shared" si="75"/>
        <v>#VALUE!</v>
      </c>
      <c r="GP259" s="30" t="e">
        <f t="shared" si="76"/>
        <v>#VALUE!</v>
      </c>
      <c r="GQ259" s="30" t="e">
        <f>(CatTemplate[[#This Row],[CO1]]+CatTemplate[[#This Row],[CS1]]) * (1+ getRateOHFinal) * (1 + getRateMarkupFinal)</f>
        <v>#VALUE!</v>
      </c>
      <c r="GR259" s="30" t="e">
        <f>(CatTemplate[[#This Row],[CO2]]+CatTemplate[[#This Row],[CS2]]) * (1+ getRateOHFinal) * (1 + getRateMarkupFinal)</f>
        <v>#VALUE!</v>
      </c>
      <c r="GS259" s="30" t="e">
        <f>(CatTemplate[[#This Row],[CO3]]+CatTemplate[[#This Row],[CS3]]) * (1+ getRateOHFinal) * (1 + getRateMarkupFinal)</f>
        <v>#VALUE!</v>
      </c>
      <c r="GT259" s="30" t="e">
        <f>(CatTemplate[[#This Row],[CO4]]+CatTemplate[[#This Row],[CS4]]) * (1+ getRateOHFinal) * (1 + getRateMarkupFinal)</f>
        <v>#VALUE!</v>
      </c>
      <c r="GU259" s="30" t="e">
        <f>(CatTemplate[[#This Row],[CO5]]+CatTemplate[[#This Row],[CS5]]) * (1+ getRateOHFinal) * (1 + getRateMarkupFinal)</f>
        <v>#VALUE!</v>
      </c>
      <c r="GV259" s="30" t="e">
        <f>(CatTemplate[[#This Row],[CO6]]+CatTemplate[[#This Row],[CS6]]) * (1+ getRateOHFinal) * (1 + getRateMarkupFinal)</f>
        <v>#VALUE!</v>
      </c>
      <c r="GW259" s="30" t="e">
        <f>(CatTemplate[[#This Row],[CO7]]+CatTemplate[[#This Row],[CS7]]) * (1+ getRateOHFinal) * (1 + getRateMarkupFinal)</f>
        <v>#VALUE!</v>
      </c>
      <c r="GX259" s="30" t="e">
        <f>(CatTemplate[[#This Row],[CO8]]+CatTemplate[[#This Row],[CS8]]) * (1+ getRateOHFinal) * (1 + getRateMarkupFinal)</f>
        <v>#VALUE!</v>
      </c>
      <c r="GY259" s="30" t="e">
        <f>(CatTemplate[[#This Row],[CO9]]+CatTemplate[[#This Row],[CS9]]) * (1+ getRateOHFinal) * (1 + getRateMarkupFinal)</f>
        <v>#VALUE!</v>
      </c>
      <c r="GZ259" s="30" t="e">
        <f>(CatTemplate[[#This Row],[CO10]]+CatTemplate[[#This Row],[CS10]]) * (1+ getRateOHFinal) * (1 + getRateMarkupFinal)</f>
        <v>#VALUE!</v>
      </c>
      <c r="HA259" s="30" t="e">
        <f>(CatTemplate[[#This Row],[CO11]]+CatTemplate[[#This Row],[CS11]]) * (1+ getRateOHFinal) * (1 + getRateMarkupFinal)</f>
        <v>#VALUE!</v>
      </c>
      <c r="HB259" s="30" t="e">
        <f>(CatTemplate[[#This Row],[CO12]]+CatTemplate[[#This Row],[CS12]]) * (1+ getRateOHFinal) * (1 + getRateMarkupFinal)</f>
        <v>#VALUE!</v>
      </c>
      <c r="HC259" s="30" t="e">
        <f>(CatTemplate[[#This Row],[CO13]]+CatTemplate[[#This Row],[CS13]]) * (1+ getRateOHFinal) * (1 + getRateMarkupFinal)</f>
        <v>#VALUE!</v>
      </c>
      <c r="HD259" s="30" t="e">
        <f>(CatTemplate[[#This Row],[CO14]]+CatTemplate[[#This Row],[CS14]]) * (1+ getRateOHFinal) * (1 + getRateMarkupFinal)</f>
        <v>#VALUE!</v>
      </c>
      <c r="HE259" s="30" t="e">
        <f>(CatTemplate[[#This Row],[CO15]]+CatTemplate[[#This Row],[CS15]]) * (1+ getRateOHFinal) * (1 + getRateMarkupFinal)</f>
        <v>#VALUE!</v>
      </c>
      <c r="HF259" s="30" t="e">
        <f>(CatTemplate[[#This Row],[CO16]]+CatTemplate[[#This Row],[CS16]]) * (1+ getRateOHFinal) * (1 + getRateMarkupFinal)</f>
        <v>#VALUE!</v>
      </c>
      <c r="HG259" s="30" t="e">
        <f>(CatTemplate[[#This Row],[CO17]]+CatTemplate[[#This Row],[CS17]]) * (1+ getRateOHFinal) * (1 + getRateMarkupFinal)</f>
        <v>#VALUE!</v>
      </c>
      <c r="HH259" s="30" t="e">
        <f>(CatTemplate[[#This Row],[CO18]]+CatTemplate[[#This Row],[CS18]]) * (1+ getRateOHFinal) * (1 + getRateMarkupFinal)</f>
        <v>#VALUE!</v>
      </c>
      <c r="HI259" s="30" t="e">
        <f>(CatTemplate[[#This Row],[CO19]]+CatTemplate[[#This Row],[CS19]]) * (1+ getRateOHFinal) * (1 + getRateMarkupFinal)</f>
        <v>#VALUE!</v>
      </c>
      <c r="HJ259" s="30" t="e">
        <f>(CatTemplate[[#This Row],[CO20]]+CatTemplate[[#This Row],[CS20]]) * (1+ getRateOHFinal) * (1 + getRateMarkupFinal)</f>
        <v>#VALUE!</v>
      </c>
      <c r="HK259" s="39" t="e">
        <f>CatTemplate[[#This Row],[Total cost]]+CatTemplate[[#This Row],[OH Amount]]+CatTemplate[[#This Row],[Markup]]</f>
        <v>#VALUE!</v>
      </c>
      <c r="HL259" s="63">
        <f>IF(CatTemplate[[#This Row],[Units]]="Days",CatTemplate[[#This Row],[Project quantity]]*CatTemplate[[#This Row],[St. unit effort]],CatTemplate[[#This Row],[Project quantity]])</f>
        <v>0</v>
      </c>
      <c r="HM259" s="287">
        <f>IFERROR(CatTemplate[[#This Row],[Total Price]]/(CatTemplate[[#This Row],[Final Quantity]]),0)</f>
        <v>0</v>
      </c>
      <c r="HN259" s="261"/>
    </row>
    <row r="260" spans="2:222" ht="38.25" x14ac:dyDescent="0.2">
      <c r="B260" s="9" t="s">
        <v>84</v>
      </c>
      <c r="C260" s="23">
        <v>6</v>
      </c>
      <c r="D260" s="10" t="s">
        <v>179</v>
      </c>
      <c r="E260" s="25">
        <v>1</v>
      </c>
      <c r="F260" s="19" t="s">
        <v>103</v>
      </c>
      <c r="G260" s="27">
        <v>49</v>
      </c>
      <c r="H260" s="19" t="s">
        <v>537</v>
      </c>
      <c r="I260" s="19" t="s">
        <v>498</v>
      </c>
      <c r="J260" s="16" t="s">
        <v>254</v>
      </c>
      <c r="K260" s="16"/>
      <c r="L260" s="16" t="s">
        <v>489</v>
      </c>
      <c r="M260" s="16" t="s">
        <v>207</v>
      </c>
      <c r="N260" s="16" t="s">
        <v>858</v>
      </c>
      <c r="O260" s="320"/>
      <c r="P260" s="71"/>
      <c r="Q260" s="108"/>
      <c r="R260" s="73"/>
      <c r="S260" s="97"/>
      <c r="T260" s="100">
        <f>getEqUnitCost</f>
        <v>0.33270944444444439</v>
      </c>
      <c r="U260" s="73">
        <f>getEqUnitEffort</f>
        <v>1</v>
      </c>
      <c r="V260" s="101">
        <f>getEqQuantity</f>
        <v>1</v>
      </c>
      <c r="W260" s="320"/>
      <c r="X260" s="100">
        <f>getConsUnitCost</f>
        <v>15.046916309895833</v>
      </c>
      <c r="Y260" s="73">
        <f>getConsUnitEffort</f>
        <v>1</v>
      </c>
      <c r="Z260" s="14">
        <f>getConsQuantity</f>
        <v>1</v>
      </c>
      <c r="AA260" s="320"/>
      <c r="AB260" s="72"/>
      <c r="AC260" s="112"/>
      <c r="AD260" s="14">
        <f>getOthQuantity</f>
        <v>0</v>
      </c>
      <c r="AE260" s="320"/>
      <c r="AF260" s="28" t="str">
        <f>IF(ISBLANK(CatTemplate[[#This Row],[Resource type]]),"",CatTemplate[[#This Row],[Resource type]])</f>
        <v>BioRef Operator</v>
      </c>
      <c r="AG260" s="242">
        <f>getStaffUnitCost</f>
        <v>402.98497611162429</v>
      </c>
      <c r="AH260" s="113">
        <f>getStaffUnitEffort</f>
        <v>2.34375E-2</v>
      </c>
      <c r="AI260" s="40">
        <f>getStaffQuantity</f>
        <v>0</v>
      </c>
      <c r="AJ260" s="41">
        <f>CatTemplate[[#This Row],[St. quantity]]*8/ParRatePM</f>
        <v>0</v>
      </c>
      <c r="AK260" s="320"/>
      <c r="AL260" s="53" t="str">
        <f>CatTemplate[[#This Row],[Item type]]</f>
        <v>Samples</v>
      </c>
      <c r="AM260" s="12">
        <f>SUM(CatTemplate[[#This Row],[Year1]:[Year20]])</f>
        <v>0</v>
      </c>
      <c r="AN260" s="52"/>
      <c r="AO260" s="52"/>
      <c r="AP260" s="52"/>
      <c r="AQ260" s="8"/>
      <c r="AR260" s="8"/>
      <c r="AS260" s="8"/>
      <c r="AT260" s="8"/>
      <c r="AU260" s="8"/>
      <c r="AV260" s="8"/>
      <c r="AW260" s="8"/>
      <c r="AX260" s="8"/>
      <c r="AY260" s="8"/>
      <c r="AZ260" s="8"/>
      <c r="BA260" s="8"/>
      <c r="BB260" s="8"/>
      <c r="BC260" s="8"/>
      <c r="BD260" s="8"/>
      <c r="BE260" s="8"/>
      <c r="BF260" s="8"/>
      <c r="BG260" s="36"/>
      <c r="BH260" s="320"/>
      <c r="BI260" s="37" t="str">
        <f>getCostCategory</f>
        <v>06 Operating costs</v>
      </c>
      <c r="BJ260" s="37" t="str">
        <f>getSection</f>
        <v>06 Sample processing</v>
      </c>
      <c r="BK260" s="32" t="str">
        <f>getObject</f>
        <v>Sample processing</v>
      </c>
      <c r="BL260" s="30">
        <f>IFERROR(getUnitCost * IF(CatTemplate[[#This Row],[Cost Category Comp.]]="01 Staff costs", 1,1),0)</f>
        <v>418.36460186596457</v>
      </c>
      <c r="BM260" s="29">
        <f>IF(AND(ISBLANK(CatTemplate[[#This Row],[Eq. unit cost]]),ISBLANK(CatTemplate[[#This Row],[Cons. unit cost]]),ISBLANK(CatTemplate[[#This Row],[Oth. unit cost]])), 0, IF(getUnitEffort =0,1,getUnitEffort) * CatTemplate[[#This Row],[Year1]])</f>
        <v>0</v>
      </c>
      <c r="BN260" s="29">
        <f>IF(AND(ISBLANK(CatTemplate[[#This Row],[Eq. unit cost]]),ISBLANK(CatTemplate[[#This Row],[Cons. unit cost]]),ISBLANK(CatTemplate[[#This Row],[Oth. unit cost]])), 0, IF(getUnitEffort =0,1,getUnitEffort) * CatTemplate[[#This Row],[Year2]])</f>
        <v>0</v>
      </c>
      <c r="BO260" s="29">
        <f>IF(AND(ISBLANK(CatTemplate[[#This Row],[Eq. unit cost]]),ISBLANK(CatTemplate[[#This Row],[Cons. unit cost]]),ISBLANK(CatTemplate[[#This Row],[Oth. unit cost]])), 0, IF(getUnitEffort =0,1,getUnitEffort) * CatTemplate[[#This Row],[Year3]])</f>
        <v>0</v>
      </c>
      <c r="BP260" s="29">
        <f>IF(AND(ISBLANK(CatTemplate[[#This Row],[Eq. unit cost]]),ISBLANK(CatTemplate[[#This Row],[Cons. unit cost]]),ISBLANK(CatTemplate[[#This Row],[Oth. unit cost]])), 0, IF(getUnitEffort =0,1,getUnitEffort) * CatTemplate[[#This Row],[Year4]])</f>
        <v>0</v>
      </c>
      <c r="BQ260" s="29">
        <f>IF(AND(ISBLANK(CatTemplate[[#This Row],[Eq. unit cost]]),ISBLANK(CatTemplate[[#This Row],[Cons. unit cost]]),ISBLANK(CatTemplate[[#This Row],[Oth. unit cost]])), 0, IF(getUnitEffort =0,1,getUnitEffort) * CatTemplate[[#This Row],[Year5]])</f>
        <v>0</v>
      </c>
      <c r="BR260" s="29">
        <f>IF(AND(ISBLANK(CatTemplate[[#This Row],[Eq. unit cost]]),ISBLANK(CatTemplate[[#This Row],[Cons. unit cost]]),ISBLANK(CatTemplate[[#This Row],[Oth. unit cost]])), 0, IF(getUnitEffort =0,1,getUnitEffort) * CatTemplate[[#This Row],[Year6]])</f>
        <v>0</v>
      </c>
      <c r="BS260" s="29">
        <f>IF(AND(ISBLANK(CatTemplate[[#This Row],[Eq. unit cost]]),ISBLANK(CatTemplate[[#This Row],[Cons. unit cost]]),ISBLANK(CatTemplate[[#This Row],[Oth. unit cost]])), 0, IF(getUnitEffort =0,1,getUnitEffort) * CatTemplate[[#This Row],[Year7]])</f>
        <v>0</v>
      </c>
      <c r="BT260" s="29">
        <f>IF(AND(ISBLANK(CatTemplate[[#This Row],[Eq. unit cost]]),ISBLANK(CatTemplate[[#This Row],[Cons. unit cost]]),ISBLANK(CatTemplate[[#This Row],[Oth. unit cost]])), 0, IF(getUnitEffort =0,1,getUnitEffort) * CatTemplate[[#This Row],[Year8]])</f>
        <v>0</v>
      </c>
      <c r="BU260" s="29">
        <f>IF(AND(ISBLANK(CatTemplate[[#This Row],[Eq. unit cost]]),ISBLANK(CatTemplate[[#This Row],[Cons. unit cost]]),ISBLANK(CatTemplate[[#This Row],[Oth. unit cost]])), 0, IF(getUnitEffort =0,1,getUnitEffort) * CatTemplate[[#This Row],[Year9]])</f>
        <v>0</v>
      </c>
      <c r="BV260" s="29">
        <f>IF(AND(ISBLANK(CatTemplate[[#This Row],[Eq. unit cost]]),ISBLANK(CatTemplate[[#This Row],[Cons. unit cost]]),ISBLANK(CatTemplate[[#This Row],[Oth. unit cost]])), 0, IF(getUnitEffort =0,1,getUnitEffort) * CatTemplate[[#This Row],[Year10]])</f>
        <v>0</v>
      </c>
      <c r="BW260" s="29">
        <f>IF(AND(ISBLANK(CatTemplate[[#This Row],[Eq. unit cost]]),ISBLANK(CatTemplate[[#This Row],[Cons. unit cost]]),ISBLANK(CatTemplate[[#This Row],[Oth. unit cost]])), 0, IF(getUnitEffort =0,1,getUnitEffort) * CatTemplate[[#This Row],[Year11]])</f>
        <v>0</v>
      </c>
      <c r="BX260" s="29">
        <f>IF(AND(ISBLANK(CatTemplate[[#This Row],[Eq. unit cost]]),ISBLANK(CatTemplate[[#This Row],[Cons. unit cost]]),ISBLANK(CatTemplate[[#This Row],[Oth. unit cost]])), 0, IF(getUnitEffort =0,1,getUnitEffort) * CatTemplate[[#This Row],[Year12]])</f>
        <v>0</v>
      </c>
      <c r="BY260" s="29">
        <f>IF(AND(ISBLANK(CatTemplate[[#This Row],[Eq. unit cost]]),ISBLANK(CatTemplate[[#This Row],[Cons. unit cost]]),ISBLANK(CatTemplate[[#This Row],[Oth. unit cost]])), 0, IF(getUnitEffort =0,1,getUnitEffort) * CatTemplate[[#This Row],[Year13]])</f>
        <v>0</v>
      </c>
      <c r="BZ260" s="29">
        <f>IF(AND(ISBLANK(CatTemplate[[#This Row],[Eq. unit cost]]),ISBLANK(CatTemplate[[#This Row],[Cons. unit cost]]),ISBLANK(CatTemplate[[#This Row],[Oth. unit cost]])), 0, IF(getUnitEffort =0,1,getUnitEffort) * CatTemplate[[#This Row],[Year14]])</f>
        <v>0</v>
      </c>
      <c r="CA260" s="29">
        <f>IF(AND(ISBLANK(CatTemplate[[#This Row],[Eq. unit cost]]),ISBLANK(CatTemplate[[#This Row],[Cons. unit cost]]),ISBLANK(CatTemplate[[#This Row],[Oth. unit cost]])), 0, IF(getUnitEffort =0,1,getUnitEffort) * CatTemplate[[#This Row],[Year15]])</f>
        <v>0</v>
      </c>
      <c r="CB260" s="29">
        <f>IF(AND(ISBLANK(CatTemplate[[#This Row],[Eq. unit cost]]),ISBLANK(CatTemplate[[#This Row],[Cons. unit cost]]),ISBLANK(CatTemplate[[#This Row],[Oth. unit cost]])), 0, IF(getUnitEffort =0,1,getUnitEffort) * CatTemplate[[#This Row],[Year16]])</f>
        <v>0</v>
      </c>
      <c r="CC260" s="29">
        <f>IF(AND(ISBLANK(CatTemplate[[#This Row],[Eq. unit cost]]),ISBLANK(CatTemplate[[#This Row],[Cons. unit cost]]),ISBLANK(CatTemplate[[#This Row],[Oth. unit cost]])), 0, IF(getUnitEffort =0,1,getUnitEffort) * CatTemplate[[#This Row],[Year17]])</f>
        <v>0</v>
      </c>
      <c r="CD260" s="29">
        <f>IF(AND(ISBLANK(CatTemplate[[#This Row],[Eq. unit cost]]),ISBLANK(CatTemplate[[#This Row],[Cons. unit cost]]),ISBLANK(CatTemplate[[#This Row],[Oth. unit cost]])), 0, IF(getUnitEffort =0,1,getUnitEffort) * CatTemplate[[#This Row],[Year18]])</f>
        <v>0</v>
      </c>
      <c r="CE260" s="29">
        <f>IF(AND(ISBLANK(CatTemplate[[#This Row],[Eq. unit cost]]),ISBLANK(CatTemplate[[#This Row],[Cons. unit cost]]),ISBLANK(CatTemplate[[#This Row],[Oth. unit cost]])), 0, IF(getUnitEffort =0,1,getUnitEffort) * CatTemplate[[#This Row],[Year19]])</f>
        <v>0</v>
      </c>
      <c r="CF260" s="29">
        <f>IF(AND(ISBLANK(CatTemplate[[#This Row],[Eq. unit cost]]),ISBLANK(CatTemplate[[#This Row],[Cons. unit cost]]),ISBLANK(CatTemplate[[#This Row],[Oth. unit cost]])), 0, IF(getUnitEffort =0,1,getUnitEffort) * CatTemplate[[#This Row],[Year20]])</f>
        <v>0</v>
      </c>
      <c r="CG260" s="45">
        <f>SUM(CatTemplate[[#This Row],[Q1]:[Q20]])</f>
        <v>0</v>
      </c>
      <c r="CH260" s="29">
        <f>IF(ISBLANK(CatTemplate[[#This Row],[St. unit effort]]),0,(CatTemplate[[#This Row],[St. unit effort]] * CatTemplate[[#This Row],[Year1]]))</f>
        <v>0</v>
      </c>
      <c r="CI260" s="29">
        <f>IF(ISBLANK(CatTemplate[[#This Row],[St. unit effort]]),0,(CatTemplate[[#This Row],[St. unit effort]] * CatTemplate[[#This Row],[Year2]]))</f>
        <v>0</v>
      </c>
      <c r="CJ260" s="29">
        <f>IF(ISBLANK(CatTemplate[[#This Row],[St. unit effort]]),0,(CatTemplate[[#This Row],[St. unit effort]] * CatTemplate[[#This Row],[Year3]]))</f>
        <v>0</v>
      </c>
      <c r="CK260" s="29">
        <f>IF(ISBLANK(CatTemplate[[#This Row],[St. unit effort]]),0,(CatTemplate[[#This Row],[St. unit effort]] * CatTemplate[[#This Row],[Year4]]))</f>
        <v>0</v>
      </c>
      <c r="CL260" s="29">
        <f>IF(ISBLANK(CatTemplate[[#This Row],[St. unit effort]]),0,(CatTemplate[[#This Row],[St. unit effort]] * CatTemplate[[#This Row],[Year5]]))</f>
        <v>0</v>
      </c>
      <c r="CM260" s="29">
        <f>IF(ISBLANK(CatTemplate[[#This Row],[St. unit effort]]),0,(CatTemplate[[#This Row],[St. unit effort]] * CatTemplate[[#This Row],[Year6]]))</f>
        <v>0</v>
      </c>
      <c r="CN260" s="29">
        <f>IF(ISBLANK(CatTemplate[[#This Row],[St. unit effort]]),0,(CatTemplate[[#This Row],[St. unit effort]] * CatTemplate[[#This Row],[Year7]]))</f>
        <v>0</v>
      </c>
      <c r="CO260" s="29">
        <f>IF(ISBLANK(CatTemplate[[#This Row],[St. unit effort]]),0,(CatTemplate[[#This Row],[St. unit effort]] * CatTemplate[[#This Row],[Year8]]))</f>
        <v>0</v>
      </c>
      <c r="CP260" s="29">
        <f>IF(ISBLANK(CatTemplate[[#This Row],[St. unit effort]]),0,(CatTemplate[[#This Row],[St. unit effort]] * CatTemplate[[#This Row],[Year9]]))</f>
        <v>0</v>
      </c>
      <c r="CQ260" s="29">
        <f>IF(ISBLANK(CatTemplate[[#This Row],[St. unit effort]]),0,(CatTemplate[[#This Row],[St. unit effort]] * CatTemplate[[#This Row],[Year10]]))</f>
        <v>0</v>
      </c>
      <c r="CR260" s="29">
        <f>IF(ISBLANK(CatTemplate[[#This Row],[St. unit effort]]),0,(CatTemplate[[#This Row],[St. unit effort]] * CatTemplate[[#This Row],[Year11]]))</f>
        <v>0</v>
      </c>
      <c r="CS260" s="29">
        <f>IF(ISBLANK(CatTemplate[[#This Row],[St. unit effort]]),0,(CatTemplate[[#This Row],[St. unit effort]] * CatTemplate[[#This Row],[Year12]]))</f>
        <v>0</v>
      </c>
      <c r="CT260" s="29">
        <f>IF(ISBLANK(CatTemplate[[#This Row],[St. unit effort]]),0,(CatTemplate[[#This Row],[St. unit effort]] * CatTemplate[[#This Row],[Year13]]))</f>
        <v>0</v>
      </c>
      <c r="CU260" s="29">
        <f>IF(ISBLANK(CatTemplate[[#This Row],[St. unit effort]]),0,(CatTemplate[[#This Row],[St. unit effort]] * CatTemplate[[#This Row],[Year14]]))</f>
        <v>0</v>
      </c>
      <c r="CV260" s="29">
        <f>IF(ISBLANK(CatTemplate[[#This Row],[St. unit effort]]),0,(CatTemplate[[#This Row],[St. unit effort]] * CatTemplate[[#This Row],[Year15]]))</f>
        <v>0</v>
      </c>
      <c r="CW260" s="29">
        <f>IF(ISBLANK(CatTemplate[[#This Row],[St. unit effort]]),0,(CatTemplate[[#This Row],[St. unit effort]] * CatTemplate[[#This Row],[Year16]]))</f>
        <v>0</v>
      </c>
      <c r="CX260" s="29">
        <f>IF(ISBLANK(CatTemplate[[#This Row],[St. unit effort]]),0,(CatTemplate[[#This Row],[St. unit effort]] * CatTemplate[[#This Row],[Year17]]))</f>
        <v>0</v>
      </c>
      <c r="CY260" s="29">
        <f>IF(ISBLANK(CatTemplate[[#This Row],[St. unit effort]]),0,(CatTemplate[[#This Row],[St. unit effort]] * CatTemplate[[#This Row],[Year18]]))</f>
        <v>0</v>
      </c>
      <c r="CZ260" s="29">
        <f>IF(ISBLANK(CatTemplate[[#This Row],[St. unit effort]]),0,(CatTemplate[[#This Row],[St. unit effort]] * CatTemplate[[#This Row],[Year19]]))</f>
        <v>0</v>
      </c>
      <c r="DA260" s="29">
        <f>IF(ISBLANK(CatTemplate[[#This Row],[St. unit effort]]),0,(CatTemplate[[#This Row],[St. unit effort]] * CatTemplate[[#This Row],[Year20]]))</f>
        <v>0</v>
      </c>
      <c r="DB260" s="57">
        <f>IF(ISBLANK(CatTemplate[[#This Row],[St. unit effort]]),0,(CatTemplate[[#This Row],[St. unit effort]] * CatTemplate[[#This Row],[Year1]])*8/ParRatePM)</f>
        <v>0</v>
      </c>
      <c r="DC260" s="57">
        <f>IF(ISBLANK(CatTemplate[[#This Row],[St. unit effort]]),0,(CatTemplate[[#This Row],[St. unit effort]] * CatTemplate[[#This Row],[Year2]])*8/ParRatePM)</f>
        <v>0</v>
      </c>
      <c r="DD260" s="57">
        <f>IF(ISBLANK(CatTemplate[[#This Row],[St. unit effort]]),0,(CatTemplate[[#This Row],[St. unit effort]] * CatTemplate[[#This Row],[Year3]])*8/ParRatePM)</f>
        <v>0</v>
      </c>
      <c r="DE260" s="57">
        <f>IF(ISBLANK(CatTemplate[[#This Row],[St. unit effort]]),0,(CatTemplate[[#This Row],[St. unit effort]] * CatTemplate[[#This Row],[Year4]])*8/ParRatePM)</f>
        <v>0</v>
      </c>
      <c r="DF260" s="57">
        <f>IF(ISBLANK(CatTemplate[[#This Row],[St. unit effort]]),0,(CatTemplate[[#This Row],[St. unit effort]] * CatTemplate[[#This Row],[Year5]])*8/ParRatePM)</f>
        <v>0</v>
      </c>
      <c r="DG260" s="57">
        <f>IF(ISBLANK(CatTemplate[[#This Row],[St. unit effort]]),0,(CatTemplate[[#This Row],[St. unit effort]] * CatTemplate[[#This Row],[Year6]])*8/ParRatePM)</f>
        <v>0</v>
      </c>
      <c r="DH260" s="57">
        <f>IF(ISBLANK(CatTemplate[[#This Row],[St. unit effort]]),0,(CatTemplate[[#This Row],[St. unit effort]] * CatTemplate[[#This Row],[Year7]])*8/ParRatePM)</f>
        <v>0</v>
      </c>
      <c r="DI260" s="57">
        <f>IF(ISBLANK(CatTemplate[[#This Row],[St. unit effort]]),0,(CatTemplate[[#This Row],[St. unit effort]] * CatTemplate[[#This Row],[Year8]])*8/ParRatePM)</f>
        <v>0</v>
      </c>
      <c r="DJ260" s="57">
        <f>IF(ISBLANK(CatTemplate[[#This Row],[St. unit effort]]),0,(CatTemplate[[#This Row],[St. unit effort]] * CatTemplate[[#This Row],[Year9]])*8/ParRatePM)</f>
        <v>0</v>
      </c>
      <c r="DK260" s="57">
        <f>IF(ISBLANK(CatTemplate[[#This Row],[St. unit effort]]),0,(CatTemplate[[#This Row],[St. unit effort]] * CatTemplate[[#This Row],[Year10]])*8/ParRatePM)</f>
        <v>0</v>
      </c>
      <c r="DL260" s="57">
        <f>IF(ISBLANK(CatTemplate[[#This Row],[St. unit effort]]),0,(CatTemplate[[#This Row],[St. unit effort]] * CatTemplate[[#This Row],[Year11]])*8/ParRatePM)</f>
        <v>0</v>
      </c>
      <c r="DM260" s="57">
        <f>IF(ISBLANK(CatTemplate[[#This Row],[St. unit effort]]),0,(CatTemplate[[#This Row],[St. unit effort]] * CatTemplate[[#This Row],[Year12]])*8/ParRatePM)</f>
        <v>0</v>
      </c>
      <c r="DN260" s="57">
        <f>IF(ISBLANK(CatTemplate[[#This Row],[St. unit effort]]),0,(CatTemplate[[#This Row],[St. unit effort]] * CatTemplate[[#This Row],[Year13]])*8/ParRatePM)</f>
        <v>0</v>
      </c>
      <c r="DO260" s="57">
        <f>IF(ISBLANK(CatTemplate[[#This Row],[St. unit effort]]),0,(CatTemplate[[#This Row],[St. unit effort]] * CatTemplate[[#This Row],[Year14]])*8/ParRatePM)</f>
        <v>0</v>
      </c>
      <c r="DP260" s="57">
        <f>IF(ISBLANK(CatTemplate[[#This Row],[St. unit effort]]),0,(CatTemplate[[#This Row],[St. unit effort]] * CatTemplate[[#This Row],[Year15]])*8/ParRatePM)</f>
        <v>0</v>
      </c>
      <c r="DQ260" s="57">
        <f>IF(ISBLANK(CatTemplate[[#This Row],[St. unit effort]]),0,(CatTemplate[[#This Row],[St. unit effort]] * CatTemplate[[#This Row],[Year16]])*8/ParRatePM)</f>
        <v>0</v>
      </c>
      <c r="DR260" s="57">
        <f>IF(ISBLANK(CatTemplate[[#This Row],[St. unit effort]]),0,(CatTemplate[[#This Row],[St. unit effort]] * CatTemplate[[#This Row],[Year17]])*8/ParRatePM)</f>
        <v>0</v>
      </c>
      <c r="DS260" s="57">
        <f>IF(ISBLANK(CatTemplate[[#This Row],[St. unit effort]]),0,(CatTemplate[[#This Row],[St. unit effort]] * CatTemplate[[#This Row],[Year18]])*8/ParRatePM)</f>
        <v>0</v>
      </c>
      <c r="DT260" s="57">
        <f>IF(ISBLANK(CatTemplate[[#This Row],[St. unit effort]]),0,(CatTemplate[[#This Row],[St. unit effort]] * CatTemplate[[#This Row],[Year19]])*8/ParRatePM)</f>
        <v>0</v>
      </c>
      <c r="DU260" s="57">
        <f>IF(ISBLANK(CatTemplate[[#This Row],[St. unit effort]]),0,(CatTemplate[[#This Row],[St. unit effort]] * CatTemplate[[#This Row],[Year20]])*8/ParRatePM)</f>
        <v>0</v>
      </c>
      <c r="DV260" s="54">
        <f>SUM(CatTemplate[[#This Row],[PM1]:[PM20]])</f>
        <v>0</v>
      </c>
      <c r="DW260" s="56">
        <f t="shared" si="87"/>
        <v>0</v>
      </c>
      <c r="DX260" s="56">
        <f t="shared" si="87"/>
        <v>0</v>
      </c>
      <c r="DY260" s="56">
        <f t="shared" si="87"/>
        <v>0</v>
      </c>
      <c r="DZ260" s="56">
        <f t="shared" si="87"/>
        <v>0</v>
      </c>
      <c r="EA260" s="56">
        <f t="shared" si="87"/>
        <v>0</v>
      </c>
      <c r="EB260" s="56">
        <f t="shared" si="87"/>
        <v>0</v>
      </c>
      <c r="EC260" s="56">
        <f t="shared" si="87"/>
        <v>0</v>
      </c>
      <c r="ED260" s="56">
        <f t="shared" si="87"/>
        <v>0</v>
      </c>
      <c r="EE260" s="56">
        <f t="shared" si="87"/>
        <v>0</v>
      </c>
      <c r="EF260" s="56">
        <f t="shared" si="87"/>
        <v>0</v>
      </c>
      <c r="EG260" s="56">
        <f t="shared" si="87"/>
        <v>0</v>
      </c>
      <c r="EH260" s="56">
        <f t="shared" si="87"/>
        <v>0</v>
      </c>
      <c r="EI260" s="56">
        <f t="shared" si="87"/>
        <v>0</v>
      </c>
      <c r="EJ260" s="56">
        <f t="shared" si="87"/>
        <v>0</v>
      </c>
      <c r="EK260" s="56">
        <f t="shared" si="87"/>
        <v>0</v>
      </c>
      <c r="EL260" s="56">
        <f t="shared" si="87"/>
        <v>0</v>
      </c>
      <c r="EM260" s="56">
        <f t="shared" si="85"/>
        <v>0</v>
      </c>
      <c r="EN260" s="56">
        <f t="shared" si="85"/>
        <v>0</v>
      </c>
      <c r="EO260" s="56">
        <f t="shared" si="85"/>
        <v>0</v>
      </c>
      <c r="EP260" s="56">
        <f t="shared" si="85"/>
        <v>0</v>
      </c>
      <c r="EQ260" s="30">
        <f>CatTemplate[[#This Row],[Eq. unit cost]] * CatTemplate[[#This Row],[Eq. quantity]]</f>
        <v>0.33270944444444439</v>
      </c>
      <c r="ER260" s="30">
        <f>CatTemplate[[#This Row],[Cons. unit cost]] *CatTemplate[[#This Row],[Cons. quantity]]</f>
        <v>15.046916309895833</v>
      </c>
      <c r="ES260" s="30">
        <f>CatTemplate[[#This Row],[Oth. unit cost]] *CatTemplate[[#This Row],[Oth. quantity]]</f>
        <v>0</v>
      </c>
      <c r="ET260" s="55">
        <f>SUM(CatTemplate[[#This Row],[CO1]:[CO20]])</f>
        <v>0</v>
      </c>
      <c r="EU260" s="56">
        <f t="shared" si="88"/>
        <v>0</v>
      </c>
      <c r="EV260" s="56">
        <f t="shared" si="88"/>
        <v>0</v>
      </c>
      <c r="EW260" s="56">
        <f t="shared" si="88"/>
        <v>0</v>
      </c>
      <c r="EX260" s="56">
        <f t="shared" si="88"/>
        <v>0</v>
      </c>
      <c r="EY260" s="56">
        <f t="shared" si="88"/>
        <v>0</v>
      </c>
      <c r="EZ260" s="56">
        <f t="shared" si="88"/>
        <v>0</v>
      </c>
      <c r="FA260" s="56">
        <f t="shared" si="88"/>
        <v>0</v>
      </c>
      <c r="FB260" s="56">
        <f t="shared" si="88"/>
        <v>0</v>
      </c>
      <c r="FC260" s="56">
        <f t="shared" si="88"/>
        <v>0</v>
      </c>
      <c r="FD260" s="56">
        <f t="shared" si="88"/>
        <v>0</v>
      </c>
      <c r="FE260" s="56">
        <f t="shared" si="88"/>
        <v>0</v>
      </c>
      <c r="FF260" s="56">
        <f t="shared" si="88"/>
        <v>0</v>
      </c>
      <c r="FG260" s="56">
        <f t="shared" si="88"/>
        <v>0</v>
      </c>
      <c r="FH260" s="56">
        <f t="shared" si="88"/>
        <v>0</v>
      </c>
      <c r="FI260" s="56">
        <f t="shared" si="88"/>
        <v>0</v>
      </c>
      <c r="FJ260" s="56">
        <f t="shared" si="88"/>
        <v>0</v>
      </c>
      <c r="FK260" s="56">
        <f t="shared" si="86"/>
        <v>0</v>
      </c>
      <c r="FL260" s="56">
        <f t="shared" si="86"/>
        <v>0</v>
      </c>
      <c r="FM260" s="56">
        <f t="shared" si="86"/>
        <v>0</v>
      </c>
      <c r="FN260" s="56">
        <f t="shared" si="86"/>
        <v>0</v>
      </c>
      <c r="FO260" s="58">
        <f>SUM(CatTemplate[[#This Row],[CS1]:[CS20]])</f>
        <v>0</v>
      </c>
      <c r="FP260" s="59">
        <f>CatTemplate[[#This Row],[Total Oth. cost]]+CatTemplate[[#This Row],[Total St. Cost]]</f>
        <v>0</v>
      </c>
      <c r="FQ260" s="33" t="e">
        <f t="shared" si="71"/>
        <v>#VALUE!</v>
      </c>
      <c r="FR260" s="33" t="e">
        <f t="shared" si="72"/>
        <v>#VALUE!</v>
      </c>
      <c r="FS260" s="30" t="e">
        <f>(CatTemplate[[#This Row],[CO1]] + CatTemplate[[#This Row],[CS1]]) * (1 + getRateOHFinal) * getRateMarkupFinal</f>
        <v>#VALUE!</v>
      </c>
      <c r="FT260" s="30" t="e">
        <f>(CatTemplate[[#This Row],[CO2]] + CatTemplate[[#This Row],[CS2]]) * (1 + getRateOHFinal) * getRateMarkupFinal</f>
        <v>#VALUE!</v>
      </c>
      <c r="FU260" s="30" t="e">
        <f>(CatTemplate[[#This Row],[CO3]] + CatTemplate[[#This Row],[CS3]]) * (1 + getRateOHFinal) * getRateMarkupFinal</f>
        <v>#VALUE!</v>
      </c>
      <c r="FV260" s="30" t="e">
        <f>(CatTemplate[[#This Row],[CO4]] + CatTemplate[[#This Row],[CS4]]) * (1 + getRateOHFinal) * getRateMarkupFinal</f>
        <v>#VALUE!</v>
      </c>
      <c r="FW260" s="30" t="e">
        <f>(CatTemplate[[#This Row],[CO5]] + CatTemplate[[#This Row],[CS5]]) * (1 + getRateOHFinal) * getRateMarkupFinal</f>
        <v>#VALUE!</v>
      </c>
      <c r="FX260" s="30" t="e">
        <f>(CatTemplate[[#This Row],[CO6]] + CatTemplate[[#This Row],[CS6]]) * (1 + getRateOHFinal) * getRateMarkupFinal</f>
        <v>#VALUE!</v>
      </c>
      <c r="FY260" s="30" t="e">
        <f>(CatTemplate[[#This Row],[CO7]] + CatTemplate[[#This Row],[CS7]]) * (1 + getRateOHFinal) * getRateMarkupFinal</f>
        <v>#VALUE!</v>
      </c>
      <c r="FZ260" s="30" t="e">
        <f>(CatTemplate[[#This Row],[CO8]] + CatTemplate[[#This Row],[CS8]]) * (1 + getRateOHFinal) * getRateMarkupFinal</f>
        <v>#VALUE!</v>
      </c>
      <c r="GA260" s="30" t="e">
        <f>(CatTemplate[[#This Row],[CO9]] + CatTemplate[[#This Row],[CS9]]) * (1 + getRateOHFinal) * getRateMarkupFinal</f>
        <v>#VALUE!</v>
      </c>
      <c r="GB260" s="30" t="e">
        <f>(CatTemplate[[#This Row],[CO10]] + CatTemplate[[#This Row],[CS10]]) * (1 + getRateOHFinal) * getRateMarkupFinal</f>
        <v>#VALUE!</v>
      </c>
      <c r="GC260" s="30" t="e">
        <f>(CatTemplate[[#This Row],[CO11]] + CatTemplate[[#This Row],[CS11]]) * (1 + getRateOHFinal) * getRateMarkupFinal</f>
        <v>#VALUE!</v>
      </c>
      <c r="GD260" s="30" t="e">
        <f>(CatTemplate[[#This Row],[CO12]] + CatTemplate[[#This Row],[CS12]]) * (1 + getRateOHFinal) * getRateMarkupFinal</f>
        <v>#VALUE!</v>
      </c>
      <c r="GE260" s="30" t="e">
        <f>(CatTemplate[[#This Row],[CO13]] + CatTemplate[[#This Row],[CS13]]) * (1 + getRateOHFinal) * getRateMarkupFinal</f>
        <v>#VALUE!</v>
      </c>
      <c r="GF260" s="30" t="e">
        <f>(CatTemplate[[#This Row],[CO14]] + CatTemplate[[#This Row],[CS14]]) * (1 + getRateOHFinal) * getRateMarkupFinal</f>
        <v>#VALUE!</v>
      </c>
      <c r="GG260" s="30" t="e">
        <f>(CatTemplate[[#This Row],[CO15]] + CatTemplate[[#This Row],[CS15]]) * (1 + getRateOHFinal) * getRateMarkupFinal</f>
        <v>#VALUE!</v>
      </c>
      <c r="GH260" s="30" t="e">
        <f>(CatTemplate[[#This Row],[CO16]] + CatTemplate[[#This Row],[CS16]]) * (1 + getRateOHFinal) * getRateMarkupFinal</f>
        <v>#VALUE!</v>
      </c>
      <c r="GI260" s="30" t="e">
        <f>(CatTemplate[[#This Row],[CO17]] + CatTemplate[[#This Row],[CS17]]) * (1 + getRateOHFinal) * getRateMarkupFinal</f>
        <v>#VALUE!</v>
      </c>
      <c r="GJ260" s="30" t="e">
        <f>(CatTemplate[[#This Row],[CO18]] + CatTemplate[[#This Row],[CS18]]) * (1 + getRateOHFinal) * getRateMarkupFinal</f>
        <v>#VALUE!</v>
      </c>
      <c r="GK260" s="30" t="e">
        <f>(CatTemplate[[#This Row],[CO19]] + CatTemplate[[#This Row],[CS19]]) * (1 + getRateOHFinal) * getRateMarkupFinal</f>
        <v>#VALUE!</v>
      </c>
      <c r="GL260" s="30" t="e">
        <f>(CatTemplate[[#This Row],[CO20]] + CatTemplate[[#This Row],[CS20]]) * (1 + getRateOHFinal) * getRateMarkupFinal</f>
        <v>#VALUE!</v>
      </c>
      <c r="GM260" s="30" t="e">
        <f t="shared" si="73"/>
        <v>#VALUE!</v>
      </c>
      <c r="GN260" s="30" t="e">
        <f t="shared" si="74"/>
        <v>#VALUE!</v>
      </c>
      <c r="GO260" s="30" t="e">
        <f t="shared" si="75"/>
        <v>#VALUE!</v>
      </c>
      <c r="GP260" s="30" t="e">
        <f t="shared" si="76"/>
        <v>#VALUE!</v>
      </c>
      <c r="GQ260" s="30" t="e">
        <f>(CatTemplate[[#This Row],[CO1]]+CatTemplate[[#This Row],[CS1]]) * (1+ getRateOHFinal) * (1 + getRateMarkupFinal)</f>
        <v>#VALUE!</v>
      </c>
      <c r="GR260" s="30" t="e">
        <f>(CatTemplate[[#This Row],[CO2]]+CatTemplate[[#This Row],[CS2]]) * (1+ getRateOHFinal) * (1 + getRateMarkupFinal)</f>
        <v>#VALUE!</v>
      </c>
      <c r="GS260" s="30" t="e">
        <f>(CatTemplate[[#This Row],[CO3]]+CatTemplate[[#This Row],[CS3]]) * (1+ getRateOHFinal) * (1 + getRateMarkupFinal)</f>
        <v>#VALUE!</v>
      </c>
      <c r="GT260" s="30" t="e">
        <f>(CatTemplate[[#This Row],[CO4]]+CatTemplate[[#This Row],[CS4]]) * (1+ getRateOHFinal) * (1 + getRateMarkupFinal)</f>
        <v>#VALUE!</v>
      </c>
      <c r="GU260" s="30" t="e">
        <f>(CatTemplate[[#This Row],[CO5]]+CatTemplate[[#This Row],[CS5]]) * (1+ getRateOHFinal) * (1 + getRateMarkupFinal)</f>
        <v>#VALUE!</v>
      </c>
      <c r="GV260" s="30" t="e">
        <f>(CatTemplate[[#This Row],[CO6]]+CatTemplate[[#This Row],[CS6]]) * (1+ getRateOHFinal) * (1 + getRateMarkupFinal)</f>
        <v>#VALUE!</v>
      </c>
      <c r="GW260" s="30" t="e">
        <f>(CatTemplate[[#This Row],[CO7]]+CatTemplate[[#This Row],[CS7]]) * (1+ getRateOHFinal) * (1 + getRateMarkupFinal)</f>
        <v>#VALUE!</v>
      </c>
      <c r="GX260" s="30" t="e">
        <f>(CatTemplate[[#This Row],[CO8]]+CatTemplate[[#This Row],[CS8]]) * (1+ getRateOHFinal) * (1 + getRateMarkupFinal)</f>
        <v>#VALUE!</v>
      </c>
      <c r="GY260" s="30" t="e">
        <f>(CatTemplate[[#This Row],[CO9]]+CatTemplate[[#This Row],[CS9]]) * (1+ getRateOHFinal) * (1 + getRateMarkupFinal)</f>
        <v>#VALUE!</v>
      </c>
      <c r="GZ260" s="30" t="e">
        <f>(CatTemplate[[#This Row],[CO10]]+CatTemplate[[#This Row],[CS10]]) * (1+ getRateOHFinal) * (1 + getRateMarkupFinal)</f>
        <v>#VALUE!</v>
      </c>
      <c r="HA260" s="30" t="e">
        <f>(CatTemplate[[#This Row],[CO11]]+CatTemplate[[#This Row],[CS11]]) * (1+ getRateOHFinal) * (1 + getRateMarkupFinal)</f>
        <v>#VALUE!</v>
      </c>
      <c r="HB260" s="30" t="e">
        <f>(CatTemplate[[#This Row],[CO12]]+CatTemplate[[#This Row],[CS12]]) * (1+ getRateOHFinal) * (1 + getRateMarkupFinal)</f>
        <v>#VALUE!</v>
      </c>
      <c r="HC260" s="30" t="e">
        <f>(CatTemplate[[#This Row],[CO13]]+CatTemplate[[#This Row],[CS13]]) * (1+ getRateOHFinal) * (1 + getRateMarkupFinal)</f>
        <v>#VALUE!</v>
      </c>
      <c r="HD260" s="30" t="e">
        <f>(CatTemplate[[#This Row],[CO14]]+CatTemplate[[#This Row],[CS14]]) * (1+ getRateOHFinal) * (1 + getRateMarkupFinal)</f>
        <v>#VALUE!</v>
      </c>
      <c r="HE260" s="30" t="e">
        <f>(CatTemplate[[#This Row],[CO15]]+CatTemplate[[#This Row],[CS15]]) * (1+ getRateOHFinal) * (1 + getRateMarkupFinal)</f>
        <v>#VALUE!</v>
      </c>
      <c r="HF260" s="30" t="e">
        <f>(CatTemplate[[#This Row],[CO16]]+CatTemplate[[#This Row],[CS16]]) * (1+ getRateOHFinal) * (1 + getRateMarkupFinal)</f>
        <v>#VALUE!</v>
      </c>
      <c r="HG260" s="30" t="e">
        <f>(CatTemplate[[#This Row],[CO17]]+CatTemplate[[#This Row],[CS17]]) * (1+ getRateOHFinal) * (1 + getRateMarkupFinal)</f>
        <v>#VALUE!</v>
      </c>
      <c r="HH260" s="30" t="e">
        <f>(CatTemplate[[#This Row],[CO18]]+CatTemplate[[#This Row],[CS18]]) * (1+ getRateOHFinal) * (1 + getRateMarkupFinal)</f>
        <v>#VALUE!</v>
      </c>
      <c r="HI260" s="30" t="e">
        <f>(CatTemplate[[#This Row],[CO19]]+CatTemplate[[#This Row],[CS19]]) * (1+ getRateOHFinal) * (1 + getRateMarkupFinal)</f>
        <v>#VALUE!</v>
      </c>
      <c r="HJ260" s="30" t="e">
        <f>(CatTemplate[[#This Row],[CO20]]+CatTemplate[[#This Row],[CS20]]) * (1+ getRateOHFinal) * (1 + getRateMarkupFinal)</f>
        <v>#VALUE!</v>
      </c>
      <c r="HK260" s="39" t="e">
        <f>CatTemplate[[#This Row],[Total cost]]+CatTemplate[[#This Row],[OH Amount]]+CatTemplate[[#This Row],[Markup]]</f>
        <v>#VALUE!</v>
      </c>
      <c r="HL260" s="63">
        <f>IF(CatTemplate[[#This Row],[Units]]="Days",CatTemplate[[#This Row],[Project quantity]]*CatTemplate[[#This Row],[St. unit effort]],CatTemplate[[#This Row],[Project quantity]])</f>
        <v>0</v>
      </c>
      <c r="HM260" s="287">
        <f>IFERROR(CatTemplate[[#This Row],[Total Price]]/(CatTemplate[[#This Row],[Final Quantity]]),0)</f>
        <v>0</v>
      </c>
      <c r="HN260" s="261"/>
    </row>
    <row r="261" spans="2:222" ht="38.25" x14ac:dyDescent="0.2">
      <c r="B261" s="9" t="s">
        <v>84</v>
      </c>
      <c r="C261" s="23">
        <v>6</v>
      </c>
      <c r="D261" s="10" t="s">
        <v>179</v>
      </c>
      <c r="E261" s="25">
        <v>1</v>
      </c>
      <c r="F261" s="19" t="s">
        <v>103</v>
      </c>
      <c r="G261" s="27">
        <v>50</v>
      </c>
      <c r="H261" s="19" t="s">
        <v>538</v>
      </c>
      <c r="I261" s="19" t="s">
        <v>498</v>
      </c>
      <c r="J261" s="16" t="s">
        <v>254</v>
      </c>
      <c r="K261" s="16"/>
      <c r="L261" s="16" t="s">
        <v>489</v>
      </c>
      <c r="M261" s="16" t="s">
        <v>207</v>
      </c>
      <c r="N261" s="16" t="s">
        <v>858</v>
      </c>
      <c r="O261" s="320"/>
      <c r="P261" s="71"/>
      <c r="Q261" s="108"/>
      <c r="R261" s="73"/>
      <c r="S261" s="97"/>
      <c r="T261" s="100">
        <f>getEqUnitCost</f>
        <v>3.2228675213675215E-2</v>
      </c>
      <c r="U261" s="73">
        <f>getEqUnitEffort</f>
        <v>1</v>
      </c>
      <c r="V261" s="101">
        <f>getEqQuantity</f>
        <v>1</v>
      </c>
      <c r="W261" s="320"/>
      <c r="X261" s="100">
        <f>getConsUnitCost</f>
        <v>15.674008015624999</v>
      </c>
      <c r="Y261" s="73">
        <f>getConsUnitEffort</f>
        <v>1</v>
      </c>
      <c r="Z261" s="14">
        <f>getConsQuantity</f>
        <v>1</v>
      </c>
      <c r="AA261" s="320"/>
      <c r="AB261" s="72"/>
      <c r="AC261" s="112"/>
      <c r="AD261" s="14">
        <f>getOthQuantity</f>
        <v>0</v>
      </c>
      <c r="AE261" s="320"/>
      <c r="AF261" s="28" t="str">
        <f>IF(ISBLANK(CatTemplate[[#This Row],[Resource type]]),"",CatTemplate[[#This Row],[Resource type]])</f>
        <v>BioRef Operator</v>
      </c>
      <c r="AG261" s="242">
        <f>getStaffUnitCost</f>
        <v>402.98497611162429</v>
      </c>
      <c r="AH261" s="113">
        <f>getStaffUnitEffort</f>
        <v>3.4895833333333334E-2</v>
      </c>
      <c r="AI261" s="40">
        <f>getStaffQuantity</f>
        <v>0</v>
      </c>
      <c r="AJ261" s="41">
        <f>CatTemplate[[#This Row],[St. quantity]]*8/ParRatePM</f>
        <v>0</v>
      </c>
      <c r="AK261" s="320"/>
      <c r="AL261" s="53" t="str">
        <f>CatTemplate[[#This Row],[Item type]]</f>
        <v>Samples</v>
      </c>
      <c r="AM261" s="12">
        <f>SUM(CatTemplate[[#This Row],[Year1]:[Year20]])</f>
        <v>0</v>
      </c>
      <c r="AN261" s="52"/>
      <c r="AO261" s="52"/>
      <c r="AP261" s="52"/>
      <c r="AQ261" s="8"/>
      <c r="AR261" s="8"/>
      <c r="AS261" s="8"/>
      <c r="AT261" s="8"/>
      <c r="AU261" s="8"/>
      <c r="AV261" s="8"/>
      <c r="AW261" s="8"/>
      <c r="AX261" s="8"/>
      <c r="AY261" s="8"/>
      <c r="AZ261" s="8"/>
      <c r="BA261" s="8"/>
      <c r="BB261" s="8"/>
      <c r="BC261" s="8"/>
      <c r="BD261" s="8"/>
      <c r="BE261" s="8"/>
      <c r="BF261" s="8"/>
      <c r="BG261" s="36"/>
      <c r="BH261" s="320"/>
      <c r="BI261" s="37" t="str">
        <f>getCostCategory</f>
        <v>06 Operating costs</v>
      </c>
      <c r="BJ261" s="37" t="str">
        <f>getSection</f>
        <v>06 Sample processing</v>
      </c>
      <c r="BK261" s="32" t="str">
        <f>getObject</f>
        <v>Sample processing</v>
      </c>
      <c r="BL261" s="30">
        <f>IFERROR(getUnitCost * IF(CatTemplate[[#This Row],[Cost Category Comp.]]="01 Staff costs", 1,1),0)</f>
        <v>418.69121280246299</v>
      </c>
      <c r="BM261" s="29">
        <f>IF(AND(ISBLANK(CatTemplate[[#This Row],[Eq. unit cost]]),ISBLANK(CatTemplate[[#This Row],[Cons. unit cost]]),ISBLANK(CatTemplate[[#This Row],[Oth. unit cost]])), 0, IF(getUnitEffort =0,1,getUnitEffort) * CatTemplate[[#This Row],[Year1]])</f>
        <v>0</v>
      </c>
      <c r="BN261" s="29">
        <f>IF(AND(ISBLANK(CatTemplate[[#This Row],[Eq. unit cost]]),ISBLANK(CatTemplate[[#This Row],[Cons. unit cost]]),ISBLANK(CatTemplate[[#This Row],[Oth. unit cost]])), 0, IF(getUnitEffort =0,1,getUnitEffort) * CatTemplate[[#This Row],[Year2]])</f>
        <v>0</v>
      </c>
      <c r="BO261" s="29">
        <f>IF(AND(ISBLANK(CatTemplate[[#This Row],[Eq. unit cost]]),ISBLANK(CatTemplate[[#This Row],[Cons. unit cost]]),ISBLANK(CatTemplate[[#This Row],[Oth. unit cost]])), 0, IF(getUnitEffort =0,1,getUnitEffort) * CatTemplate[[#This Row],[Year3]])</f>
        <v>0</v>
      </c>
      <c r="BP261" s="29">
        <f>IF(AND(ISBLANK(CatTemplate[[#This Row],[Eq. unit cost]]),ISBLANK(CatTemplate[[#This Row],[Cons. unit cost]]),ISBLANK(CatTemplate[[#This Row],[Oth. unit cost]])), 0, IF(getUnitEffort =0,1,getUnitEffort) * CatTemplate[[#This Row],[Year4]])</f>
        <v>0</v>
      </c>
      <c r="BQ261" s="29">
        <f>IF(AND(ISBLANK(CatTemplate[[#This Row],[Eq. unit cost]]),ISBLANK(CatTemplate[[#This Row],[Cons. unit cost]]),ISBLANK(CatTemplate[[#This Row],[Oth. unit cost]])), 0, IF(getUnitEffort =0,1,getUnitEffort) * CatTemplate[[#This Row],[Year5]])</f>
        <v>0</v>
      </c>
      <c r="BR261" s="29">
        <f>IF(AND(ISBLANK(CatTemplate[[#This Row],[Eq. unit cost]]),ISBLANK(CatTemplate[[#This Row],[Cons. unit cost]]),ISBLANK(CatTemplate[[#This Row],[Oth. unit cost]])), 0, IF(getUnitEffort =0,1,getUnitEffort) * CatTemplate[[#This Row],[Year6]])</f>
        <v>0</v>
      </c>
      <c r="BS261" s="29">
        <f>IF(AND(ISBLANK(CatTemplate[[#This Row],[Eq. unit cost]]),ISBLANK(CatTemplate[[#This Row],[Cons. unit cost]]),ISBLANK(CatTemplate[[#This Row],[Oth. unit cost]])), 0, IF(getUnitEffort =0,1,getUnitEffort) * CatTemplate[[#This Row],[Year7]])</f>
        <v>0</v>
      </c>
      <c r="BT261" s="29">
        <f>IF(AND(ISBLANK(CatTemplate[[#This Row],[Eq. unit cost]]),ISBLANK(CatTemplate[[#This Row],[Cons. unit cost]]),ISBLANK(CatTemplate[[#This Row],[Oth. unit cost]])), 0, IF(getUnitEffort =0,1,getUnitEffort) * CatTemplate[[#This Row],[Year8]])</f>
        <v>0</v>
      </c>
      <c r="BU261" s="29">
        <f>IF(AND(ISBLANK(CatTemplate[[#This Row],[Eq. unit cost]]),ISBLANK(CatTemplate[[#This Row],[Cons. unit cost]]),ISBLANK(CatTemplate[[#This Row],[Oth. unit cost]])), 0, IF(getUnitEffort =0,1,getUnitEffort) * CatTemplate[[#This Row],[Year9]])</f>
        <v>0</v>
      </c>
      <c r="BV261" s="29">
        <f>IF(AND(ISBLANK(CatTemplate[[#This Row],[Eq. unit cost]]),ISBLANK(CatTemplate[[#This Row],[Cons. unit cost]]),ISBLANK(CatTemplate[[#This Row],[Oth. unit cost]])), 0, IF(getUnitEffort =0,1,getUnitEffort) * CatTemplate[[#This Row],[Year10]])</f>
        <v>0</v>
      </c>
      <c r="BW261" s="29">
        <f>IF(AND(ISBLANK(CatTemplate[[#This Row],[Eq. unit cost]]),ISBLANK(CatTemplate[[#This Row],[Cons. unit cost]]),ISBLANK(CatTemplate[[#This Row],[Oth. unit cost]])), 0, IF(getUnitEffort =0,1,getUnitEffort) * CatTemplate[[#This Row],[Year11]])</f>
        <v>0</v>
      </c>
      <c r="BX261" s="29">
        <f>IF(AND(ISBLANK(CatTemplate[[#This Row],[Eq. unit cost]]),ISBLANK(CatTemplate[[#This Row],[Cons. unit cost]]),ISBLANK(CatTemplate[[#This Row],[Oth. unit cost]])), 0, IF(getUnitEffort =0,1,getUnitEffort) * CatTemplate[[#This Row],[Year12]])</f>
        <v>0</v>
      </c>
      <c r="BY261" s="29">
        <f>IF(AND(ISBLANK(CatTemplate[[#This Row],[Eq. unit cost]]),ISBLANK(CatTemplate[[#This Row],[Cons. unit cost]]),ISBLANK(CatTemplate[[#This Row],[Oth. unit cost]])), 0, IF(getUnitEffort =0,1,getUnitEffort) * CatTemplate[[#This Row],[Year13]])</f>
        <v>0</v>
      </c>
      <c r="BZ261" s="29">
        <f>IF(AND(ISBLANK(CatTemplate[[#This Row],[Eq. unit cost]]),ISBLANK(CatTemplate[[#This Row],[Cons. unit cost]]),ISBLANK(CatTemplate[[#This Row],[Oth. unit cost]])), 0, IF(getUnitEffort =0,1,getUnitEffort) * CatTemplate[[#This Row],[Year14]])</f>
        <v>0</v>
      </c>
      <c r="CA261" s="29">
        <f>IF(AND(ISBLANK(CatTemplate[[#This Row],[Eq. unit cost]]),ISBLANK(CatTemplate[[#This Row],[Cons. unit cost]]),ISBLANK(CatTemplate[[#This Row],[Oth. unit cost]])), 0, IF(getUnitEffort =0,1,getUnitEffort) * CatTemplate[[#This Row],[Year15]])</f>
        <v>0</v>
      </c>
      <c r="CB261" s="29">
        <f>IF(AND(ISBLANK(CatTemplate[[#This Row],[Eq. unit cost]]),ISBLANK(CatTemplate[[#This Row],[Cons. unit cost]]),ISBLANK(CatTemplate[[#This Row],[Oth. unit cost]])), 0, IF(getUnitEffort =0,1,getUnitEffort) * CatTemplate[[#This Row],[Year16]])</f>
        <v>0</v>
      </c>
      <c r="CC261" s="29">
        <f>IF(AND(ISBLANK(CatTemplate[[#This Row],[Eq. unit cost]]),ISBLANK(CatTemplate[[#This Row],[Cons. unit cost]]),ISBLANK(CatTemplate[[#This Row],[Oth. unit cost]])), 0, IF(getUnitEffort =0,1,getUnitEffort) * CatTemplate[[#This Row],[Year17]])</f>
        <v>0</v>
      </c>
      <c r="CD261" s="29">
        <f>IF(AND(ISBLANK(CatTemplate[[#This Row],[Eq. unit cost]]),ISBLANK(CatTemplate[[#This Row],[Cons. unit cost]]),ISBLANK(CatTemplate[[#This Row],[Oth. unit cost]])), 0, IF(getUnitEffort =0,1,getUnitEffort) * CatTemplate[[#This Row],[Year18]])</f>
        <v>0</v>
      </c>
      <c r="CE261" s="29">
        <f>IF(AND(ISBLANK(CatTemplate[[#This Row],[Eq. unit cost]]),ISBLANK(CatTemplate[[#This Row],[Cons. unit cost]]),ISBLANK(CatTemplate[[#This Row],[Oth. unit cost]])), 0, IF(getUnitEffort =0,1,getUnitEffort) * CatTemplate[[#This Row],[Year19]])</f>
        <v>0</v>
      </c>
      <c r="CF261" s="29">
        <f>IF(AND(ISBLANK(CatTemplate[[#This Row],[Eq. unit cost]]),ISBLANK(CatTemplate[[#This Row],[Cons. unit cost]]),ISBLANK(CatTemplate[[#This Row],[Oth. unit cost]])), 0, IF(getUnitEffort =0,1,getUnitEffort) * CatTemplate[[#This Row],[Year20]])</f>
        <v>0</v>
      </c>
      <c r="CG261" s="45">
        <f>SUM(CatTemplate[[#This Row],[Q1]:[Q20]])</f>
        <v>0</v>
      </c>
      <c r="CH261" s="29">
        <f>IF(ISBLANK(CatTemplate[[#This Row],[St. unit effort]]),0,(CatTemplate[[#This Row],[St. unit effort]] * CatTemplate[[#This Row],[Year1]]))</f>
        <v>0</v>
      </c>
      <c r="CI261" s="29">
        <f>IF(ISBLANK(CatTemplate[[#This Row],[St. unit effort]]),0,(CatTemplate[[#This Row],[St. unit effort]] * CatTemplate[[#This Row],[Year2]]))</f>
        <v>0</v>
      </c>
      <c r="CJ261" s="29">
        <f>IF(ISBLANK(CatTemplate[[#This Row],[St. unit effort]]),0,(CatTemplate[[#This Row],[St. unit effort]] * CatTemplate[[#This Row],[Year3]]))</f>
        <v>0</v>
      </c>
      <c r="CK261" s="29">
        <f>IF(ISBLANK(CatTemplate[[#This Row],[St. unit effort]]),0,(CatTemplate[[#This Row],[St. unit effort]] * CatTemplate[[#This Row],[Year4]]))</f>
        <v>0</v>
      </c>
      <c r="CL261" s="29">
        <f>IF(ISBLANK(CatTemplate[[#This Row],[St. unit effort]]),0,(CatTemplate[[#This Row],[St. unit effort]] * CatTemplate[[#This Row],[Year5]]))</f>
        <v>0</v>
      </c>
      <c r="CM261" s="29">
        <f>IF(ISBLANK(CatTemplate[[#This Row],[St. unit effort]]),0,(CatTemplate[[#This Row],[St. unit effort]] * CatTemplate[[#This Row],[Year6]]))</f>
        <v>0</v>
      </c>
      <c r="CN261" s="29">
        <f>IF(ISBLANK(CatTemplate[[#This Row],[St. unit effort]]),0,(CatTemplate[[#This Row],[St. unit effort]] * CatTemplate[[#This Row],[Year7]]))</f>
        <v>0</v>
      </c>
      <c r="CO261" s="29">
        <f>IF(ISBLANK(CatTemplate[[#This Row],[St. unit effort]]),0,(CatTemplate[[#This Row],[St. unit effort]] * CatTemplate[[#This Row],[Year8]]))</f>
        <v>0</v>
      </c>
      <c r="CP261" s="29">
        <f>IF(ISBLANK(CatTemplate[[#This Row],[St. unit effort]]),0,(CatTemplate[[#This Row],[St. unit effort]] * CatTemplate[[#This Row],[Year9]]))</f>
        <v>0</v>
      </c>
      <c r="CQ261" s="29">
        <f>IF(ISBLANK(CatTemplate[[#This Row],[St. unit effort]]),0,(CatTemplate[[#This Row],[St. unit effort]] * CatTemplate[[#This Row],[Year10]]))</f>
        <v>0</v>
      </c>
      <c r="CR261" s="29">
        <f>IF(ISBLANK(CatTemplate[[#This Row],[St. unit effort]]),0,(CatTemplate[[#This Row],[St. unit effort]] * CatTemplate[[#This Row],[Year11]]))</f>
        <v>0</v>
      </c>
      <c r="CS261" s="29">
        <f>IF(ISBLANK(CatTemplate[[#This Row],[St. unit effort]]),0,(CatTemplate[[#This Row],[St. unit effort]] * CatTemplate[[#This Row],[Year12]]))</f>
        <v>0</v>
      </c>
      <c r="CT261" s="29">
        <f>IF(ISBLANK(CatTemplate[[#This Row],[St. unit effort]]),0,(CatTemplate[[#This Row],[St. unit effort]] * CatTemplate[[#This Row],[Year13]]))</f>
        <v>0</v>
      </c>
      <c r="CU261" s="29">
        <f>IF(ISBLANK(CatTemplate[[#This Row],[St. unit effort]]),0,(CatTemplate[[#This Row],[St. unit effort]] * CatTemplate[[#This Row],[Year14]]))</f>
        <v>0</v>
      </c>
      <c r="CV261" s="29">
        <f>IF(ISBLANK(CatTemplate[[#This Row],[St. unit effort]]),0,(CatTemplate[[#This Row],[St. unit effort]] * CatTemplate[[#This Row],[Year15]]))</f>
        <v>0</v>
      </c>
      <c r="CW261" s="29">
        <f>IF(ISBLANK(CatTemplate[[#This Row],[St. unit effort]]),0,(CatTemplate[[#This Row],[St. unit effort]] * CatTemplate[[#This Row],[Year16]]))</f>
        <v>0</v>
      </c>
      <c r="CX261" s="29">
        <f>IF(ISBLANK(CatTemplate[[#This Row],[St. unit effort]]),0,(CatTemplate[[#This Row],[St. unit effort]] * CatTemplate[[#This Row],[Year17]]))</f>
        <v>0</v>
      </c>
      <c r="CY261" s="29">
        <f>IF(ISBLANK(CatTemplate[[#This Row],[St. unit effort]]),0,(CatTemplate[[#This Row],[St. unit effort]] * CatTemplate[[#This Row],[Year18]]))</f>
        <v>0</v>
      </c>
      <c r="CZ261" s="29">
        <f>IF(ISBLANK(CatTemplate[[#This Row],[St. unit effort]]),0,(CatTemplate[[#This Row],[St. unit effort]] * CatTemplate[[#This Row],[Year19]]))</f>
        <v>0</v>
      </c>
      <c r="DA261" s="29">
        <f>IF(ISBLANK(CatTemplate[[#This Row],[St. unit effort]]),0,(CatTemplate[[#This Row],[St. unit effort]] * CatTemplate[[#This Row],[Year20]]))</f>
        <v>0</v>
      </c>
      <c r="DB261" s="57">
        <f>IF(ISBLANK(CatTemplate[[#This Row],[St. unit effort]]),0,(CatTemplate[[#This Row],[St. unit effort]] * CatTemplate[[#This Row],[Year1]])*8/ParRatePM)</f>
        <v>0</v>
      </c>
      <c r="DC261" s="57">
        <f>IF(ISBLANK(CatTemplate[[#This Row],[St. unit effort]]),0,(CatTemplate[[#This Row],[St. unit effort]] * CatTemplate[[#This Row],[Year2]])*8/ParRatePM)</f>
        <v>0</v>
      </c>
      <c r="DD261" s="57">
        <f>IF(ISBLANK(CatTemplate[[#This Row],[St. unit effort]]),0,(CatTemplate[[#This Row],[St. unit effort]] * CatTemplate[[#This Row],[Year3]])*8/ParRatePM)</f>
        <v>0</v>
      </c>
      <c r="DE261" s="57">
        <f>IF(ISBLANK(CatTemplate[[#This Row],[St. unit effort]]),0,(CatTemplate[[#This Row],[St. unit effort]] * CatTemplate[[#This Row],[Year4]])*8/ParRatePM)</f>
        <v>0</v>
      </c>
      <c r="DF261" s="57">
        <f>IF(ISBLANK(CatTemplate[[#This Row],[St. unit effort]]),0,(CatTemplate[[#This Row],[St. unit effort]] * CatTemplate[[#This Row],[Year5]])*8/ParRatePM)</f>
        <v>0</v>
      </c>
      <c r="DG261" s="57">
        <f>IF(ISBLANK(CatTemplate[[#This Row],[St. unit effort]]),0,(CatTemplate[[#This Row],[St. unit effort]] * CatTemplate[[#This Row],[Year6]])*8/ParRatePM)</f>
        <v>0</v>
      </c>
      <c r="DH261" s="57">
        <f>IF(ISBLANK(CatTemplate[[#This Row],[St. unit effort]]),0,(CatTemplate[[#This Row],[St. unit effort]] * CatTemplate[[#This Row],[Year7]])*8/ParRatePM)</f>
        <v>0</v>
      </c>
      <c r="DI261" s="57">
        <f>IF(ISBLANK(CatTemplate[[#This Row],[St. unit effort]]),0,(CatTemplate[[#This Row],[St. unit effort]] * CatTemplate[[#This Row],[Year8]])*8/ParRatePM)</f>
        <v>0</v>
      </c>
      <c r="DJ261" s="57">
        <f>IF(ISBLANK(CatTemplate[[#This Row],[St. unit effort]]),0,(CatTemplate[[#This Row],[St. unit effort]] * CatTemplate[[#This Row],[Year9]])*8/ParRatePM)</f>
        <v>0</v>
      </c>
      <c r="DK261" s="57">
        <f>IF(ISBLANK(CatTemplate[[#This Row],[St. unit effort]]),0,(CatTemplate[[#This Row],[St. unit effort]] * CatTemplate[[#This Row],[Year10]])*8/ParRatePM)</f>
        <v>0</v>
      </c>
      <c r="DL261" s="57">
        <f>IF(ISBLANK(CatTemplate[[#This Row],[St. unit effort]]),0,(CatTemplate[[#This Row],[St. unit effort]] * CatTemplate[[#This Row],[Year11]])*8/ParRatePM)</f>
        <v>0</v>
      </c>
      <c r="DM261" s="57">
        <f>IF(ISBLANK(CatTemplate[[#This Row],[St. unit effort]]),0,(CatTemplate[[#This Row],[St. unit effort]] * CatTemplate[[#This Row],[Year12]])*8/ParRatePM)</f>
        <v>0</v>
      </c>
      <c r="DN261" s="57">
        <f>IF(ISBLANK(CatTemplate[[#This Row],[St. unit effort]]),0,(CatTemplate[[#This Row],[St. unit effort]] * CatTemplate[[#This Row],[Year13]])*8/ParRatePM)</f>
        <v>0</v>
      </c>
      <c r="DO261" s="57">
        <f>IF(ISBLANK(CatTemplate[[#This Row],[St. unit effort]]),0,(CatTemplate[[#This Row],[St. unit effort]] * CatTemplate[[#This Row],[Year14]])*8/ParRatePM)</f>
        <v>0</v>
      </c>
      <c r="DP261" s="57">
        <f>IF(ISBLANK(CatTemplate[[#This Row],[St. unit effort]]),0,(CatTemplate[[#This Row],[St. unit effort]] * CatTemplate[[#This Row],[Year15]])*8/ParRatePM)</f>
        <v>0</v>
      </c>
      <c r="DQ261" s="57">
        <f>IF(ISBLANK(CatTemplate[[#This Row],[St. unit effort]]),0,(CatTemplate[[#This Row],[St. unit effort]] * CatTemplate[[#This Row],[Year16]])*8/ParRatePM)</f>
        <v>0</v>
      </c>
      <c r="DR261" s="57">
        <f>IF(ISBLANK(CatTemplate[[#This Row],[St. unit effort]]),0,(CatTemplate[[#This Row],[St. unit effort]] * CatTemplate[[#This Row],[Year17]])*8/ParRatePM)</f>
        <v>0</v>
      </c>
      <c r="DS261" s="57">
        <f>IF(ISBLANK(CatTemplate[[#This Row],[St. unit effort]]),0,(CatTemplate[[#This Row],[St. unit effort]] * CatTemplate[[#This Row],[Year18]])*8/ParRatePM)</f>
        <v>0</v>
      </c>
      <c r="DT261" s="57">
        <f>IF(ISBLANK(CatTemplate[[#This Row],[St. unit effort]]),0,(CatTemplate[[#This Row],[St. unit effort]] * CatTemplate[[#This Row],[Year19]])*8/ParRatePM)</f>
        <v>0</v>
      </c>
      <c r="DU261" s="57">
        <f>IF(ISBLANK(CatTemplate[[#This Row],[St. unit effort]]),0,(CatTemplate[[#This Row],[St. unit effort]] * CatTemplate[[#This Row],[Year20]])*8/ParRatePM)</f>
        <v>0</v>
      </c>
      <c r="DV261" s="54">
        <f>SUM(CatTemplate[[#This Row],[PM1]:[PM20]])</f>
        <v>0</v>
      </c>
      <c r="DW261" s="56">
        <f t="shared" si="87"/>
        <v>0</v>
      </c>
      <c r="DX261" s="56">
        <f t="shared" si="87"/>
        <v>0</v>
      </c>
      <c r="DY261" s="56">
        <f t="shared" si="87"/>
        <v>0</v>
      </c>
      <c r="DZ261" s="56">
        <f t="shared" si="87"/>
        <v>0</v>
      </c>
      <c r="EA261" s="56">
        <f t="shared" si="87"/>
        <v>0</v>
      </c>
      <c r="EB261" s="56">
        <f t="shared" si="87"/>
        <v>0</v>
      </c>
      <c r="EC261" s="56">
        <f t="shared" si="87"/>
        <v>0</v>
      </c>
      <c r="ED261" s="56">
        <f t="shared" si="87"/>
        <v>0</v>
      </c>
      <c r="EE261" s="56">
        <f t="shared" si="87"/>
        <v>0</v>
      </c>
      <c r="EF261" s="56">
        <f t="shared" si="87"/>
        <v>0</v>
      </c>
      <c r="EG261" s="56">
        <f t="shared" si="87"/>
        <v>0</v>
      </c>
      <c r="EH261" s="56">
        <f t="shared" si="87"/>
        <v>0</v>
      </c>
      <c r="EI261" s="56">
        <f t="shared" si="87"/>
        <v>0</v>
      </c>
      <c r="EJ261" s="56">
        <f t="shared" si="87"/>
        <v>0</v>
      </c>
      <c r="EK261" s="56">
        <f t="shared" si="87"/>
        <v>0</v>
      </c>
      <c r="EL261" s="56">
        <f t="shared" si="87"/>
        <v>0</v>
      </c>
      <c r="EM261" s="56">
        <f t="shared" si="85"/>
        <v>0</v>
      </c>
      <c r="EN261" s="56">
        <f t="shared" si="85"/>
        <v>0</v>
      </c>
      <c r="EO261" s="56">
        <f t="shared" si="85"/>
        <v>0</v>
      </c>
      <c r="EP261" s="56">
        <f t="shared" si="85"/>
        <v>0</v>
      </c>
      <c r="EQ261" s="30">
        <f>CatTemplate[[#This Row],[Eq. unit cost]] * CatTemplate[[#This Row],[Eq. quantity]]</f>
        <v>3.2228675213675215E-2</v>
      </c>
      <c r="ER261" s="30">
        <f>CatTemplate[[#This Row],[Cons. unit cost]] *CatTemplate[[#This Row],[Cons. quantity]]</f>
        <v>15.674008015624999</v>
      </c>
      <c r="ES261" s="30">
        <f>CatTemplate[[#This Row],[Oth. unit cost]] *CatTemplate[[#This Row],[Oth. quantity]]</f>
        <v>0</v>
      </c>
      <c r="ET261" s="55">
        <f>SUM(CatTemplate[[#This Row],[CO1]:[CO20]])</f>
        <v>0</v>
      </c>
      <c r="EU261" s="56">
        <f t="shared" si="88"/>
        <v>0</v>
      </c>
      <c r="EV261" s="56">
        <f t="shared" si="88"/>
        <v>0</v>
      </c>
      <c r="EW261" s="56">
        <f t="shared" si="88"/>
        <v>0</v>
      </c>
      <c r="EX261" s="56">
        <f t="shared" si="88"/>
        <v>0</v>
      </c>
      <c r="EY261" s="56">
        <f t="shared" si="88"/>
        <v>0</v>
      </c>
      <c r="EZ261" s="56">
        <f t="shared" si="88"/>
        <v>0</v>
      </c>
      <c r="FA261" s="56">
        <f t="shared" si="88"/>
        <v>0</v>
      </c>
      <c r="FB261" s="56">
        <f t="shared" si="88"/>
        <v>0</v>
      </c>
      <c r="FC261" s="56">
        <f t="shared" si="88"/>
        <v>0</v>
      </c>
      <c r="FD261" s="56">
        <f t="shared" si="88"/>
        <v>0</v>
      </c>
      <c r="FE261" s="56">
        <f t="shared" si="88"/>
        <v>0</v>
      </c>
      <c r="FF261" s="56">
        <f t="shared" si="88"/>
        <v>0</v>
      </c>
      <c r="FG261" s="56">
        <f t="shared" si="88"/>
        <v>0</v>
      </c>
      <c r="FH261" s="56">
        <f t="shared" si="88"/>
        <v>0</v>
      </c>
      <c r="FI261" s="56">
        <f t="shared" si="88"/>
        <v>0</v>
      </c>
      <c r="FJ261" s="56">
        <f t="shared" si="88"/>
        <v>0</v>
      </c>
      <c r="FK261" s="56">
        <f t="shared" si="86"/>
        <v>0</v>
      </c>
      <c r="FL261" s="56">
        <f t="shared" si="86"/>
        <v>0</v>
      </c>
      <c r="FM261" s="56">
        <f t="shared" si="86"/>
        <v>0</v>
      </c>
      <c r="FN261" s="56">
        <f t="shared" si="86"/>
        <v>0</v>
      </c>
      <c r="FO261" s="58">
        <f>SUM(CatTemplate[[#This Row],[CS1]:[CS20]])</f>
        <v>0</v>
      </c>
      <c r="FP261" s="59">
        <f>CatTemplate[[#This Row],[Total Oth. cost]]+CatTemplate[[#This Row],[Total St. Cost]]</f>
        <v>0</v>
      </c>
      <c r="FQ261" s="33" t="e">
        <f t="shared" si="71"/>
        <v>#VALUE!</v>
      </c>
      <c r="FR261" s="33" t="e">
        <f t="shared" si="72"/>
        <v>#VALUE!</v>
      </c>
      <c r="FS261" s="30" t="e">
        <f>(CatTemplate[[#This Row],[CO1]] + CatTemplate[[#This Row],[CS1]]) * (1 + getRateOHFinal) * getRateMarkupFinal</f>
        <v>#VALUE!</v>
      </c>
      <c r="FT261" s="30" t="e">
        <f>(CatTemplate[[#This Row],[CO2]] + CatTemplate[[#This Row],[CS2]]) * (1 + getRateOHFinal) * getRateMarkupFinal</f>
        <v>#VALUE!</v>
      </c>
      <c r="FU261" s="30" t="e">
        <f>(CatTemplate[[#This Row],[CO3]] + CatTemplate[[#This Row],[CS3]]) * (1 + getRateOHFinal) * getRateMarkupFinal</f>
        <v>#VALUE!</v>
      </c>
      <c r="FV261" s="30" t="e">
        <f>(CatTemplate[[#This Row],[CO4]] + CatTemplate[[#This Row],[CS4]]) * (1 + getRateOHFinal) * getRateMarkupFinal</f>
        <v>#VALUE!</v>
      </c>
      <c r="FW261" s="30" t="e">
        <f>(CatTemplate[[#This Row],[CO5]] + CatTemplate[[#This Row],[CS5]]) * (1 + getRateOHFinal) * getRateMarkupFinal</f>
        <v>#VALUE!</v>
      </c>
      <c r="FX261" s="30" t="e">
        <f>(CatTemplate[[#This Row],[CO6]] + CatTemplate[[#This Row],[CS6]]) * (1 + getRateOHFinal) * getRateMarkupFinal</f>
        <v>#VALUE!</v>
      </c>
      <c r="FY261" s="30" t="e">
        <f>(CatTemplate[[#This Row],[CO7]] + CatTemplate[[#This Row],[CS7]]) * (1 + getRateOHFinal) * getRateMarkupFinal</f>
        <v>#VALUE!</v>
      </c>
      <c r="FZ261" s="30" t="e">
        <f>(CatTemplate[[#This Row],[CO8]] + CatTemplate[[#This Row],[CS8]]) * (1 + getRateOHFinal) * getRateMarkupFinal</f>
        <v>#VALUE!</v>
      </c>
      <c r="GA261" s="30" t="e">
        <f>(CatTemplate[[#This Row],[CO9]] + CatTemplate[[#This Row],[CS9]]) * (1 + getRateOHFinal) * getRateMarkupFinal</f>
        <v>#VALUE!</v>
      </c>
      <c r="GB261" s="30" t="e">
        <f>(CatTemplate[[#This Row],[CO10]] + CatTemplate[[#This Row],[CS10]]) * (1 + getRateOHFinal) * getRateMarkupFinal</f>
        <v>#VALUE!</v>
      </c>
      <c r="GC261" s="30" t="e">
        <f>(CatTemplate[[#This Row],[CO11]] + CatTemplate[[#This Row],[CS11]]) * (1 + getRateOHFinal) * getRateMarkupFinal</f>
        <v>#VALUE!</v>
      </c>
      <c r="GD261" s="30" t="e">
        <f>(CatTemplate[[#This Row],[CO12]] + CatTemplate[[#This Row],[CS12]]) * (1 + getRateOHFinal) * getRateMarkupFinal</f>
        <v>#VALUE!</v>
      </c>
      <c r="GE261" s="30" t="e">
        <f>(CatTemplate[[#This Row],[CO13]] + CatTemplate[[#This Row],[CS13]]) * (1 + getRateOHFinal) * getRateMarkupFinal</f>
        <v>#VALUE!</v>
      </c>
      <c r="GF261" s="30" t="e">
        <f>(CatTemplate[[#This Row],[CO14]] + CatTemplate[[#This Row],[CS14]]) * (1 + getRateOHFinal) * getRateMarkupFinal</f>
        <v>#VALUE!</v>
      </c>
      <c r="GG261" s="30" t="e">
        <f>(CatTemplate[[#This Row],[CO15]] + CatTemplate[[#This Row],[CS15]]) * (1 + getRateOHFinal) * getRateMarkupFinal</f>
        <v>#VALUE!</v>
      </c>
      <c r="GH261" s="30" t="e">
        <f>(CatTemplate[[#This Row],[CO16]] + CatTemplate[[#This Row],[CS16]]) * (1 + getRateOHFinal) * getRateMarkupFinal</f>
        <v>#VALUE!</v>
      </c>
      <c r="GI261" s="30" t="e">
        <f>(CatTemplate[[#This Row],[CO17]] + CatTemplate[[#This Row],[CS17]]) * (1 + getRateOHFinal) * getRateMarkupFinal</f>
        <v>#VALUE!</v>
      </c>
      <c r="GJ261" s="30" t="e">
        <f>(CatTemplate[[#This Row],[CO18]] + CatTemplate[[#This Row],[CS18]]) * (1 + getRateOHFinal) * getRateMarkupFinal</f>
        <v>#VALUE!</v>
      </c>
      <c r="GK261" s="30" t="e">
        <f>(CatTemplate[[#This Row],[CO19]] + CatTemplate[[#This Row],[CS19]]) * (1 + getRateOHFinal) * getRateMarkupFinal</f>
        <v>#VALUE!</v>
      </c>
      <c r="GL261" s="30" t="e">
        <f>(CatTemplate[[#This Row],[CO20]] + CatTemplate[[#This Row],[CS20]]) * (1 + getRateOHFinal) * getRateMarkupFinal</f>
        <v>#VALUE!</v>
      </c>
      <c r="GM261" s="30" t="e">
        <f t="shared" si="73"/>
        <v>#VALUE!</v>
      </c>
      <c r="GN261" s="30" t="e">
        <f t="shared" si="74"/>
        <v>#VALUE!</v>
      </c>
      <c r="GO261" s="30" t="e">
        <f t="shared" si="75"/>
        <v>#VALUE!</v>
      </c>
      <c r="GP261" s="30" t="e">
        <f t="shared" si="76"/>
        <v>#VALUE!</v>
      </c>
      <c r="GQ261" s="30" t="e">
        <f>(CatTemplate[[#This Row],[CO1]]+CatTemplate[[#This Row],[CS1]]) * (1+ getRateOHFinal) * (1 + getRateMarkupFinal)</f>
        <v>#VALUE!</v>
      </c>
      <c r="GR261" s="30" t="e">
        <f>(CatTemplate[[#This Row],[CO2]]+CatTemplate[[#This Row],[CS2]]) * (1+ getRateOHFinal) * (1 + getRateMarkupFinal)</f>
        <v>#VALUE!</v>
      </c>
      <c r="GS261" s="30" t="e">
        <f>(CatTemplate[[#This Row],[CO3]]+CatTemplate[[#This Row],[CS3]]) * (1+ getRateOHFinal) * (1 + getRateMarkupFinal)</f>
        <v>#VALUE!</v>
      </c>
      <c r="GT261" s="30" t="e">
        <f>(CatTemplate[[#This Row],[CO4]]+CatTemplate[[#This Row],[CS4]]) * (1+ getRateOHFinal) * (1 + getRateMarkupFinal)</f>
        <v>#VALUE!</v>
      </c>
      <c r="GU261" s="30" t="e">
        <f>(CatTemplate[[#This Row],[CO5]]+CatTemplate[[#This Row],[CS5]]) * (1+ getRateOHFinal) * (1 + getRateMarkupFinal)</f>
        <v>#VALUE!</v>
      </c>
      <c r="GV261" s="30" t="e">
        <f>(CatTemplate[[#This Row],[CO6]]+CatTemplate[[#This Row],[CS6]]) * (1+ getRateOHFinal) * (1 + getRateMarkupFinal)</f>
        <v>#VALUE!</v>
      </c>
      <c r="GW261" s="30" t="e">
        <f>(CatTemplate[[#This Row],[CO7]]+CatTemplate[[#This Row],[CS7]]) * (1+ getRateOHFinal) * (1 + getRateMarkupFinal)</f>
        <v>#VALUE!</v>
      </c>
      <c r="GX261" s="30" t="e">
        <f>(CatTemplate[[#This Row],[CO8]]+CatTemplate[[#This Row],[CS8]]) * (1+ getRateOHFinal) * (1 + getRateMarkupFinal)</f>
        <v>#VALUE!</v>
      </c>
      <c r="GY261" s="30" t="e">
        <f>(CatTemplate[[#This Row],[CO9]]+CatTemplate[[#This Row],[CS9]]) * (1+ getRateOHFinal) * (1 + getRateMarkupFinal)</f>
        <v>#VALUE!</v>
      </c>
      <c r="GZ261" s="30" t="e">
        <f>(CatTemplate[[#This Row],[CO10]]+CatTemplate[[#This Row],[CS10]]) * (1+ getRateOHFinal) * (1 + getRateMarkupFinal)</f>
        <v>#VALUE!</v>
      </c>
      <c r="HA261" s="30" t="e">
        <f>(CatTemplate[[#This Row],[CO11]]+CatTemplate[[#This Row],[CS11]]) * (1+ getRateOHFinal) * (1 + getRateMarkupFinal)</f>
        <v>#VALUE!</v>
      </c>
      <c r="HB261" s="30" t="e">
        <f>(CatTemplate[[#This Row],[CO12]]+CatTemplate[[#This Row],[CS12]]) * (1+ getRateOHFinal) * (1 + getRateMarkupFinal)</f>
        <v>#VALUE!</v>
      </c>
      <c r="HC261" s="30" t="e">
        <f>(CatTemplate[[#This Row],[CO13]]+CatTemplate[[#This Row],[CS13]]) * (1+ getRateOHFinal) * (1 + getRateMarkupFinal)</f>
        <v>#VALUE!</v>
      </c>
      <c r="HD261" s="30" t="e">
        <f>(CatTemplate[[#This Row],[CO14]]+CatTemplate[[#This Row],[CS14]]) * (1+ getRateOHFinal) * (1 + getRateMarkupFinal)</f>
        <v>#VALUE!</v>
      </c>
      <c r="HE261" s="30" t="e">
        <f>(CatTemplate[[#This Row],[CO15]]+CatTemplate[[#This Row],[CS15]]) * (1+ getRateOHFinal) * (1 + getRateMarkupFinal)</f>
        <v>#VALUE!</v>
      </c>
      <c r="HF261" s="30" t="e">
        <f>(CatTemplate[[#This Row],[CO16]]+CatTemplate[[#This Row],[CS16]]) * (1+ getRateOHFinal) * (1 + getRateMarkupFinal)</f>
        <v>#VALUE!</v>
      </c>
      <c r="HG261" s="30" t="e">
        <f>(CatTemplate[[#This Row],[CO17]]+CatTemplate[[#This Row],[CS17]]) * (1+ getRateOHFinal) * (1 + getRateMarkupFinal)</f>
        <v>#VALUE!</v>
      </c>
      <c r="HH261" s="30" t="e">
        <f>(CatTemplate[[#This Row],[CO18]]+CatTemplate[[#This Row],[CS18]]) * (1+ getRateOHFinal) * (1 + getRateMarkupFinal)</f>
        <v>#VALUE!</v>
      </c>
      <c r="HI261" s="30" t="e">
        <f>(CatTemplate[[#This Row],[CO19]]+CatTemplate[[#This Row],[CS19]]) * (1+ getRateOHFinal) * (1 + getRateMarkupFinal)</f>
        <v>#VALUE!</v>
      </c>
      <c r="HJ261" s="30" t="e">
        <f>(CatTemplate[[#This Row],[CO20]]+CatTemplate[[#This Row],[CS20]]) * (1+ getRateOHFinal) * (1 + getRateMarkupFinal)</f>
        <v>#VALUE!</v>
      </c>
      <c r="HK261" s="39" t="e">
        <f>CatTemplate[[#This Row],[Total cost]]+CatTemplate[[#This Row],[OH Amount]]+CatTemplate[[#This Row],[Markup]]</f>
        <v>#VALUE!</v>
      </c>
      <c r="HL261" s="63">
        <f>IF(CatTemplate[[#This Row],[Units]]="Days",CatTemplate[[#This Row],[Project quantity]]*CatTemplate[[#This Row],[St. unit effort]],CatTemplate[[#This Row],[Project quantity]])</f>
        <v>0</v>
      </c>
      <c r="HM261" s="287">
        <f>IFERROR(CatTemplate[[#This Row],[Total Price]]/(CatTemplate[[#This Row],[Final Quantity]]),0)</f>
        <v>0</v>
      </c>
      <c r="HN261" s="261"/>
    </row>
    <row r="262" spans="2:222" ht="38.25" x14ac:dyDescent="0.2">
      <c r="B262" s="9" t="s">
        <v>84</v>
      </c>
      <c r="C262" s="23">
        <v>6</v>
      </c>
      <c r="D262" s="10" t="s">
        <v>179</v>
      </c>
      <c r="E262" s="25">
        <v>1</v>
      </c>
      <c r="F262" s="19" t="s">
        <v>103</v>
      </c>
      <c r="G262" s="27">
        <v>51</v>
      </c>
      <c r="H262" s="19" t="s">
        <v>539</v>
      </c>
      <c r="I262" s="19" t="s">
        <v>498</v>
      </c>
      <c r="J262" s="16" t="s">
        <v>254</v>
      </c>
      <c r="K262" s="16"/>
      <c r="L262" s="16" t="s">
        <v>489</v>
      </c>
      <c r="M262" s="16" t="s">
        <v>207</v>
      </c>
      <c r="N262" s="16" t="s">
        <v>858</v>
      </c>
      <c r="O262" s="320"/>
      <c r="P262" s="71"/>
      <c r="Q262" s="108"/>
      <c r="R262" s="73"/>
      <c r="S262" s="97"/>
      <c r="T262" s="100">
        <f>getEqUnitCost</f>
        <v>6.3665373931623942E-2</v>
      </c>
      <c r="U262" s="73">
        <f>getEqUnitEffort</f>
        <v>1</v>
      </c>
      <c r="V262" s="101">
        <f>getEqQuantity</f>
        <v>1</v>
      </c>
      <c r="W262" s="320"/>
      <c r="X262" s="100">
        <f>getConsUnitCost</f>
        <v>14.199425307291666</v>
      </c>
      <c r="Y262" s="73">
        <f>getConsUnitEffort</f>
        <v>1</v>
      </c>
      <c r="Z262" s="14">
        <f>getConsQuantity</f>
        <v>1</v>
      </c>
      <c r="AA262" s="320"/>
      <c r="AB262" s="72"/>
      <c r="AC262" s="112"/>
      <c r="AD262" s="14">
        <f>getOthQuantity</f>
        <v>0</v>
      </c>
      <c r="AE262" s="320"/>
      <c r="AF262" s="28" t="str">
        <f>IF(ISBLANK(CatTemplate[[#This Row],[Resource type]]),"",CatTemplate[[#This Row],[Resource type]])</f>
        <v>BioRef Operator</v>
      </c>
      <c r="AG262" s="242">
        <f>getStaffUnitCost</f>
        <v>402.98497611162429</v>
      </c>
      <c r="AH262" s="113">
        <f>getStaffUnitEffort</f>
        <v>3.4895833333333334E-2</v>
      </c>
      <c r="AI262" s="40">
        <f>getStaffQuantity</f>
        <v>0</v>
      </c>
      <c r="AJ262" s="41">
        <f>CatTemplate[[#This Row],[St. quantity]]*8/ParRatePM</f>
        <v>0</v>
      </c>
      <c r="AK262" s="320"/>
      <c r="AL262" s="53" t="str">
        <f>CatTemplate[[#This Row],[Item type]]</f>
        <v>Samples</v>
      </c>
      <c r="AM262" s="12">
        <f>SUM(CatTemplate[[#This Row],[Year1]:[Year20]])</f>
        <v>0</v>
      </c>
      <c r="AN262" s="52"/>
      <c r="AO262" s="52"/>
      <c r="AP262" s="52"/>
      <c r="AQ262" s="8"/>
      <c r="AR262" s="8"/>
      <c r="AS262" s="8"/>
      <c r="AT262" s="8"/>
      <c r="AU262" s="8"/>
      <c r="AV262" s="8"/>
      <c r="AW262" s="8"/>
      <c r="AX262" s="8"/>
      <c r="AY262" s="8"/>
      <c r="AZ262" s="8"/>
      <c r="BA262" s="8"/>
      <c r="BB262" s="8"/>
      <c r="BC262" s="8"/>
      <c r="BD262" s="8"/>
      <c r="BE262" s="8"/>
      <c r="BF262" s="8"/>
      <c r="BG262" s="36"/>
      <c r="BH262" s="320"/>
      <c r="BI262" s="37" t="str">
        <f>getCostCategory</f>
        <v>06 Operating costs</v>
      </c>
      <c r="BJ262" s="37" t="str">
        <f>getSection</f>
        <v>06 Sample processing</v>
      </c>
      <c r="BK262" s="32" t="str">
        <f>getObject</f>
        <v>Sample processing</v>
      </c>
      <c r="BL262" s="30">
        <f>IFERROR(getUnitCost * IF(CatTemplate[[#This Row],[Cost Category Comp.]]="01 Staff costs", 1,1),0)</f>
        <v>417.24806679284757</v>
      </c>
      <c r="BM262" s="29">
        <f>IF(AND(ISBLANK(CatTemplate[[#This Row],[Eq. unit cost]]),ISBLANK(CatTemplate[[#This Row],[Cons. unit cost]]),ISBLANK(CatTemplate[[#This Row],[Oth. unit cost]])), 0, IF(getUnitEffort =0,1,getUnitEffort) * CatTemplate[[#This Row],[Year1]])</f>
        <v>0</v>
      </c>
      <c r="BN262" s="29">
        <f>IF(AND(ISBLANK(CatTemplate[[#This Row],[Eq. unit cost]]),ISBLANK(CatTemplate[[#This Row],[Cons. unit cost]]),ISBLANK(CatTemplate[[#This Row],[Oth. unit cost]])), 0, IF(getUnitEffort =0,1,getUnitEffort) * CatTemplate[[#This Row],[Year2]])</f>
        <v>0</v>
      </c>
      <c r="BO262" s="29">
        <f>IF(AND(ISBLANK(CatTemplate[[#This Row],[Eq. unit cost]]),ISBLANK(CatTemplate[[#This Row],[Cons. unit cost]]),ISBLANK(CatTemplate[[#This Row],[Oth. unit cost]])), 0, IF(getUnitEffort =0,1,getUnitEffort) * CatTemplate[[#This Row],[Year3]])</f>
        <v>0</v>
      </c>
      <c r="BP262" s="29">
        <f>IF(AND(ISBLANK(CatTemplate[[#This Row],[Eq. unit cost]]),ISBLANK(CatTemplate[[#This Row],[Cons. unit cost]]),ISBLANK(CatTemplate[[#This Row],[Oth. unit cost]])), 0, IF(getUnitEffort =0,1,getUnitEffort) * CatTemplate[[#This Row],[Year4]])</f>
        <v>0</v>
      </c>
      <c r="BQ262" s="29">
        <f>IF(AND(ISBLANK(CatTemplate[[#This Row],[Eq. unit cost]]),ISBLANK(CatTemplate[[#This Row],[Cons. unit cost]]),ISBLANK(CatTemplate[[#This Row],[Oth. unit cost]])), 0, IF(getUnitEffort =0,1,getUnitEffort) * CatTemplate[[#This Row],[Year5]])</f>
        <v>0</v>
      </c>
      <c r="BR262" s="29">
        <f>IF(AND(ISBLANK(CatTemplate[[#This Row],[Eq. unit cost]]),ISBLANK(CatTemplate[[#This Row],[Cons. unit cost]]),ISBLANK(CatTemplate[[#This Row],[Oth. unit cost]])), 0, IF(getUnitEffort =0,1,getUnitEffort) * CatTemplate[[#This Row],[Year6]])</f>
        <v>0</v>
      </c>
      <c r="BS262" s="29">
        <f>IF(AND(ISBLANK(CatTemplate[[#This Row],[Eq. unit cost]]),ISBLANK(CatTemplate[[#This Row],[Cons. unit cost]]),ISBLANK(CatTemplate[[#This Row],[Oth. unit cost]])), 0, IF(getUnitEffort =0,1,getUnitEffort) * CatTemplate[[#This Row],[Year7]])</f>
        <v>0</v>
      </c>
      <c r="BT262" s="29">
        <f>IF(AND(ISBLANK(CatTemplate[[#This Row],[Eq. unit cost]]),ISBLANK(CatTemplate[[#This Row],[Cons. unit cost]]),ISBLANK(CatTemplate[[#This Row],[Oth. unit cost]])), 0, IF(getUnitEffort =0,1,getUnitEffort) * CatTemplate[[#This Row],[Year8]])</f>
        <v>0</v>
      </c>
      <c r="BU262" s="29">
        <f>IF(AND(ISBLANK(CatTemplate[[#This Row],[Eq. unit cost]]),ISBLANK(CatTemplate[[#This Row],[Cons. unit cost]]),ISBLANK(CatTemplate[[#This Row],[Oth. unit cost]])), 0, IF(getUnitEffort =0,1,getUnitEffort) * CatTemplate[[#This Row],[Year9]])</f>
        <v>0</v>
      </c>
      <c r="BV262" s="29">
        <f>IF(AND(ISBLANK(CatTemplate[[#This Row],[Eq. unit cost]]),ISBLANK(CatTemplate[[#This Row],[Cons. unit cost]]),ISBLANK(CatTemplate[[#This Row],[Oth. unit cost]])), 0, IF(getUnitEffort =0,1,getUnitEffort) * CatTemplate[[#This Row],[Year10]])</f>
        <v>0</v>
      </c>
      <c r="BW262" s="29">
        <f>IF(AND(ISBLANK(CatTemplate[[#This Row],[Eq. unit cost]]),ISBLANK(CatTemplate[[#This Row],[Cons. unit cost]]),ISBLANK(CatTemplate[[#This Row],[Oth. unit cost]])), 0, IF(getUnitEffort =0,1,getUnitEffort) * CatTemplate[[#This Row],[Year11]])</f>
        <v>0</v>
      </c>
      <c r="BX262" s="29">
        <f>IF(AND(ISBLANK(CatTemplate[[#This Row],[Eq. unit cost]]),ISBLANK(CatTemplate[[#This Row],[Cons. unit cost]]),ISBLANK(CatTemplate[[#This Row],[Oth. unit cost]])), 0, IF(getUnitEffort =0,1,getUnitEffort) * CatTemplate[[#This Row],[Year12]])</f>
        <v>0</v>
      </c>
      <c r="BY262" s="29">
        <f>IF(AND(ISBLANK(CatTemplate[[#This Row],[Eq. unit cost]]),ISBLANK(CatTemplate[[#This Row],[Cons. unit cost]]),ISBLANK(CatTemplate[[#This Row],[Oth. unit cost]])), 0, IF(getUnitEffort =0,1,getUnitEffort) * CatTemplate[[#This Row],[Year13]])</f>
        <v>0</v>
      </c>
      <c r="BZ262" s="29">
        <f>IF(AND(ISBLANK(CatTemplate[[#This Row],[Eq. unit cost]]),ISBLANK(CatTemplate[[#This Row],[Cons. unit cost]]),ISBLANK(CatTemplate[[#This Row],[Oth. unit cost]])), 0, IF(getUnitEffort =0,1,getUnitEffort) * CatTemplate[[#This Row],[Year14]])</f>
        <v>0</v>
      </c>
      <c r="CA262" s="29">
        <f>IF(AND(ISBLANK(CatTemplate[[#This Row],[Eq. unit cost]]),ISBLANK(CatTemplate[[#This Row],[Cons. unit cost]]),ISBLANK(CatTemplate[[#This Row],[Oth. unit cost]])), 0, IF(getUnitEffort =0,1,getUnitEffort) * CatTemplate[[#This Row],[Year15]])</f>
        <v>0</v>
      </c>
      <c r="CB262" s="29">
        <f>IF(AND(ISBLANK(CatTemplate[[#This Row],[Eq. unit cost]]),ISBLANK(CatTemplate[[#This Row],[Cons. unit cost]]),ISBLANK(CatTemplate[[#This Row],[Oth. unit cost]])), 0, IF(getUnitEffort =0,1,getUnitEffort) * CatTemplate[[#This Row],[Year16]])</f>
        <v>0</v>
      </c>
      <c r="CC262" s="29">
        <f>IF(AND(ISBLANK(CatTemplate[[#This Row],[Eq. unit cost]]),ISBLANK(CatTemplate[[#This Row],[Cons. unit cost]]),ISBLANK(CatTemplate[[#This Row],[Oth. unit cost]])), 0, IF(getUnitEffort =0,1,getUnitEffort) * CatTemplate[[#This Row],[Year17]])</f>
        <v>0</v>
      </c>
      <c r="CD262" s="29">
        <f>IF(AND(ISBLANK(CatTemplate[[#This Row],[Eq. unit cost]]),ISBLANK(CatTemplate[[#This Row],[Cons. unit cost]]),ISBLANK(CatTemplate[[#This Row],[Oth. unit cost]])), 0, IF(getUnitEffort =0,1,getUnitEffort) * CatTemplate[[#This Row],[Year18]])</f>
        <v>0</v>
      </c>
      <c r="CE262" s="29">
        <f>IF(AND(ISBLANK(CatTemplate[[#This Row],[Eq. unit cost]]),ISBLANK(CatTemplate[[#This Row],[Cons. unit cost]]),ISBLANK(CatTemplate[[#This Row],[Oth. unit cost]])), 0, IF(getUnitEffort =0,1,getUnitEffort) * CatTemplate[[#This Row],[Year19]])</f>
        <v>0</v>
      </c>
      <c r="CF262" s="29">
        <f>IF(AND(ISBLANK(CatTemplate[[#This Row],[Eq. unit cost]]),ISBLANK(CatTemplate[[#This Row],[Cons. unit cost]]),ISBLANK(CatTemplate[[#This Row],[Oth. unit cost]])), 0, IF(getUnitEffort =0,1,getUnitEffort) * CatTemplate[[#This Row],[Year20]])</f>
        <v>0</v>
      </c>
      <c r="CG262" s="45">
        <f>SUM(CatTemplate[[#This Row],[Q1]:[Q20]])</f>
        <v>0</v>
      </c>
      <c r="CH262" s="29">
        <f>IF(ISBLANK(CatTemplate[[#This Row],[St. unit effort]]),0,(CatTemplate[[#This Row],[St. unit effort]] * CatTemplate[[#This Row],[Year1]]))</f>
        <v>0</v>
      </c>
      <c r="CI262" s="29">
        <f>IF(ISBLANK(CatTemplate[[#This Row],[St. unit effort]]),0,(CatTemplate[[#This Row],[St. unit effort]] * CatTemplate[[#This Row],[Year2]]))</f>
        <v>0</v>
      </c>
      <c r="CJ262" s="29">
        <f>IF(ISBLANK(CatTemplate[[#This Row],[St. unit effort]]),0,(CatTemplate[[#This Row],[St. unit effort]] * CatTemplate[[#This Row],[Year3]]))</f>
        <v>0</v>
      </c>
      <c r="CK262" s="29">
        <f>IF(ISBLANK(CatTemplate[[#This Row],[St. unit effort]]),0,(CatTemplate[[#This Row],[St. unit effort]] * CatTemplate[[#This Row],[Year4]]))</f>
        <v>0</v>
      </c>
      <c r="CL262" s="29">
        <f>IF(ISBLANK(CatTemplate[[#This Row],[St. unit effort]]),0,(CatTemplate[[#This Row],[St. unit effort]] * CatTemplate[[#This Row],[Year5]]))</f>
        <v>0</v>
      </c>
      <c r="CM262" s="29">
        <f>IF(ISBLANK(CatTemplate[[#This Row],[St. unit effort]]),0,(CatTemplate[[#This Row],[St. unit effort]] * CatTemplate[[#This Row],[Year6]]))</f>
        <v>0</v>
      </c>
      <c r="CN262" s="29">
        <f>IF(ISBLANK(CatTemplate[[#This Row],[St. unit effort]]),0,(CatTemplate[[#This Row],[St. unit effort]] * CatTemplate[[#This Row],[Year7]]))</f>
        <v>0</v>
      </c>
      <c r="CO262" s="29">
        <f>IF(ISBLANK(CatTemplate[[#This Row],[St. unit effort]]),0,(CatTemplate[[#This Row],[St. unit effort]] * CatTemplate[[#This Row],[Year8]]))</f>
        <v>0</v>
      </c>
      <c r="CP262" s="29">
        <f>IF(ISBLANK(CatTemplate[[#This Row],[St. unit effort]]),0,(CatTemplate[[#This Row],[St. unit effort]] * CatTemplate[[#This Row],[Year9]]))</f>
        <v>0</v>
      </c>
      <c r="CQ262" s="29">
        <f>IF(ISBLANK(CatTemplate[[#This Row],[St. unit effort]]),0,(CatTemplate[[#This Row],[St. unit effort]] * CatTemplate[[#This Row],[Year10]]))</f>
        <v>0</v>
      </c>
      <c r="CR262" s="29">
        <f>IF(ISBLANK(CatTemplate[[#This Row],[St. unit effort]]),0,(CatTemplate[[#This Row],[St. unit effort]] * CatTemplate[[#This Row],[Year11]]))</f>
        <v>0</v>
      </c>
      <c r="CS262" s="29">
        <f>IF(ISBLANK(CatTemplate[[#This Row],[St. unit effort]]),0,(CatTemplate[[#This Row],[St. unit effort]] * CatTemplate[[#This Row],[Year12]]))</f>
        <v>0</v>
      </c>
      <c r="CT262" s="29">
        <f>IF(ISBLANK(CatTemplate[[#This Row],[St. unit effort]]),0,(CatTemplate[[#This Row],[St. unit effort]] * CatTemplate[[#This Row],[Year13]]))</f>
        <v>0</v>
      </c>
      <c r="CU262" s="29">
        <f>IF(ISBLANK(CatTemplate[[#This Row],[St. unit effort]]),0,(CatTemplate[[#This Row],[St. unit effort]] * CatTemplate[[#This Row],[Year14]]))</f>
        <v>0</v>
      </c>
      <c r="CV262" s="29">
        <f>IF(ISBLANK(CatTemplate[[#This Row],[St. unit effort]]),0,(CatTemplate[[#This Row],[St. unit effort]] * CatTemplate[[#This Row],[Year15]]))</f>
        <v>0</v>
      </c>
      <c r="CW262" s="29">
        <f>IF(ISBLANK(CatTemplate[[#This Row],[St. unit effort]]),0,(CatTemplate[[#This Row],[St. unit effort]] * CatTemplate[[#This Row],[Year16]]))</f>
        <v>0</v>
      </c>
      <c r="CX262" s="29">
        <f>IF(ISBLANK(CatTemplate[[#This Row],[St. unit effort]]),0,(CatTemplate[[#This Row],[St. unit effort]] * CatTemplate[[#This Row],[Year17]]))</f>
        <v>0</v>
      </c>
      <c r="CY262" s="29">
        <f>IF(ISBLANK(CatTemplate[[#This Row],[St. unit effort]]),0,(CatTemplate[[#This Row],[St. unit effort]] * CatTemplate[[#This Row],[Year18]]))</f>
        <v>0</v>
      </c>
      <c r="CZ262" s="29">
        <f>IF(ISBLANK(CatTemplate[[#This Row],[St. unit effort]]),0,(CatTemplate[[#This Row],[St. unit effort]] * CatTemplate[[#This Row],[Year19]]))</f>
        <v>0</v>
      </c>
      <c r="DA262" s="29">
        <f>IF(ISBLANK(CatTemplate[[#This Row],[St. unit effort]]),0,(CatTemplate[[#This Row],[St. unit effort]] * CatTemplate[[#This Row],[Year20]]))</f>
        <v>0</v>
      </c>
      <c r="DB262" s="57">
        <f>IF(ISBLANK(CatTemplate[[#This Row],[St. unit effort]]),0,(CatTemplate[[#This Row],[St. unit effort]] * CatTemplate[[#This Row],[Year1]])*8/ParRatePM)</f>
        <v>0</v>
      </c>
      <c r="DC262" s="57">
        <f>IF(ISBLANK(CatTemplate[[#This Row],[St. unit effort]]),0,(CatTemplate[[#This Row],[St. unit effort]] * CatTemplate[[#This Row],[Year2]])*8/ParRatePM)</f>
        <v>0</v>
      </c>
      <c r="DD262" s="57">
        <f>IF(ISBLANK(CatTemplate[[#This Row],[St. unit effort]]),0,(CatTemplate[[#This Row],[St. unit effort]] * CatTemplate[[#This Row],[Year3]])*8/ParRatePM)</f>
        <v>0</v>
      </c>
      <c r="DE262" s="57">
        <f>IF(ISBLANK(CatTemplate[[#This Row],[St. unit effort]]),0,(CatTemplate[[#This Row],[St. unit effort]] * CatTemplate[[#This Row],[Year4]])*8/ParRatePM)</f>
        <v>0</v>
      </c>
      <c r="DF262" s="57">
        <f>IF(ISBLANK(CatTemplate[[#This Row],[St. unit effort]]),0,(CatTemplate[[#This Row],[St. unit effort]] * CatTemplate[[#This Row],[Year5]])*8/ParRatePM)</f>
        <v>0</v>
      </c>
      <c r="DG262" s="57">
        <f>IF(ISBLANK(CatTemplate[[#This Row],[St. unit effort]]),0,(CatTemplate[[#This Row],[St. unit effort]] * CatTemplate[[#This Row],[Year6]])*8/ParRatePM)</f>
        <v>0</v>
      </c>
      <c r="DH262" s="57">
        <f>IF(ISBLANK(CatTemplate[[#This Row],[St. unit effort]]),0,(CatTemplate[[#This Row],[St. unit effort]] * CatTemplate[[#This Row],[Year7]])*8/ParRatePM)</f>
        <v>0</v>
      </c>
      <c r="DI262" s="57">
        <f>IF(ISBLANK(CatTemplate[[#This Row],[St. unit effort]]),0,(CatTemplate[[#This Row],[St. unit effort]] * CatTemplate[[#This Row],[Year8]])*8/ParRatePM)</f>
        <v>0</v>
      </c>
      <c r="DJ262" s="57">
        <f>IF(ISBLANK(CatTemplate[[#This Row],[St. unit effort]]),0,(CatTemplate[[#This Row],[St. unit effort]] * CatTemplate[[#This Row],[Year9]])*8/ParRatePM)</f>
        <v>0</v>
      </c>
      <c r="DK262" s="57">
        <f>IF(ISBLANK(CatTemplate[[#This Row],[St. unit effort]]),0,(CatTemplate[[#This Row],[St. unit effort]] * CatTemplate[[#This Row],[Year10]])*8/ParRatePM)</f>
        <v>0</v>
      </c>
      <c r="DL262" s="57">
        <f>IF(ISBLANK(CatTemplate[[#This Row],[St. unit effort]]),0,(CatTemplate[[#This Row],[St. unit effort]] * CatTemplate[[#This Row],[Year11]])*8/ParRatePM)</f>
        <v>0</v>
      </c>
      <c r="DM262" s="57">
        <f>IF(ISBLANK(CatTemplate[[#This Row],[St. unit effort]]),0,(CatTemplate[[#This Row],[St. unit effort]] * CatTemplate[[#This Row],[Year12]])*8/ParRatePM)</f>
        <v>0</v>
      </c>
      <c r="DN262" s="57">
        <f>IF(ISBLANK(CatTemplate[[#This Row],[St. unit effort]]),0,(CatTemplate[[#This Row],[St. unit effort]] * CatTemplate[[#This Row],[Year13]])*8/ParRatePM)</f>
        <v>0</v>
      </c>
      <c r="DO262" s="57">
        <f>IF(ISBLANK(CatTemplate[[#This Row],[St. unit effort]]),0,(CatTemplate[[#This Row],[St. unit effort]] * CatTemplate[[#This Row],[Year14]])*8/ParRatePM)</f>
        <v>0</v>
      </c>
      <c r="DP262" s="57">
        <f>IF(ISBLANK(CatTemplate[[#This Row],[St. unit effort]]),0,(CatTemplate[[#This Row],[St. unit effort]] * CatTemplate[[#This Row],[Year15]])*8/ParRatePM)</f>
        <v>0</v>
      </c>
      <c r="DQ262" s="57">
        <f>IF(ISBLANK(CatTemplate[[#This Row],[St. unit effort]]),0,(CatTemplate[[#This Row],[St. unit effort]] * CatTemplate[[#This Row],[Year16]])*8/ParRatePM)</f>
        <v>0</v>
      </c>
      <c r="DR262" s="57">
        <f>IF(ISBLANK(CatTemplate[[#This Row],[St. unit effort]]),0,(CatTemplate[[#This Row],[St. unit effort]] * CatTemplate[[#This Row],[Year17]])*8/ParRatePM)</f>
        <v>0</v>
      </c>
      <c r="DS262" s="57">
        <f>IF(ISBLANK(CatTemplate[[#This Row],[St. unit effort]]),0,(CatTemplate[[#This Row],[St. unit effort]] * CatTemplate[[#This Row],[Year18]])*8/ParRatePM)</f>
        <v>0</v>
      </c>
      <c r="DT262" s="57">
        <f>IF(ISBLANK(CatTemplate[[#This Row],[St. unit effort]]),0,(CatTemplate[[#This Row],[St. unit effort]] * CatTemplate[[#This Row],[Year19]])*8/ParRatePM)</f>
        <v>0</v>
      </c>
      <c r="DU262" s="57">
        <f>IF(ISBLANK(CatTemplate[[#This Row],[St. unit effort]]),0,(CatTemplate[[#This Row],[St. unit effort]] * CatTemplate[[#This Row],[Year20]])*8/ParRatePM)</f>
        <v>0</v>
      </c>
      <c r="DV262" s="54">
        <f>SUM(CatTemplate[[#This Row],[PM1]:[PM20]])</f>
        <v>0</v>
      </c>
      <c r="DW262" s="56">
        <f t="shared" si="87"/>
        <v>0</v>
      </c>
      <c r="DX262" s="56">
        <f t="shared" si="87"/>
        <v>0</v>
      </c>
      <c r="DY262" s="56">
        <f t="shared" si="87"/>
        <v>0</v>
      </c>
      <c r="DZ262" s="56">
        <f t="shared" si="87"/>
        <v>0</v>
      </c>
      <c r="EA262" s="56">
        <f t="shared" si="87"/>
        <v>0</v>
      </c>
      <c r="EB262" s="56">
        <f t="shared" si="87"/>
        <v>0</v>
      </c>
      <c r="EC262" s="56">
        <f t="shared" si="87"/>
        <v>0</v>
      </c>
      <c r="ED262" s="56">
        <f t="shared" si="87"/>
        <v>0</v>
      </c>
      <c r="EE262" s="56">
        <f t="shared" si="87"/>
        <v>0</v>
      </c>
      <c r="EF262" s="56">
        <f t="shared" si="87"/>
        <v>0</v>
      </c>
      <c r="EG262" s="56">
        <f t="shared" si="87"/>
        <v>0</v>
      </c>
      <c r="EH262" s="56">
        <f t="shared" si="87"/>
        <v>0</v>
      </c>
      <c r="EI262" s="56">
        <f t="shared" si="87"/>
        <v>0</v>
      </c>
      <c r="EJ262" s="56">
        <f t="shared" si="87"/>
        <v>0</v>
      </c>
      <c r="EK262" s="56">
        <f t="shared" si="87"/>
        <v>0</v>
      </c>
      <c r="EL262" s="56">
        <f t="shared" ref="EL262:EP277" si="89">getCost(COLUMN(), ROW(), "Other")</f>
        <v>0</v>
      </c>
      <c r="EM262" s="56">
        <f t="shared" si="89"/>
        <v>0</v>
      </c>
      <c r="EN262" s="56">
        <f t="shared" si="89"/>
        <v>0</v>
      </c>
      <c r="EO262" s="56">
        <f t="shared" si="89"/>
        <v>0</v>
      </c>
      <c r="EP262" s="56">
        <f t="shared" si="89"/>
        <v>0</v>
      </c>
      <c r="EQ262" s="30">
        <f>CatTemplate[[#This Row],[Eq. unit cost]] * CatTemplate[[#This Row],[Eq. quantity]]</f>
        <v>6.3665373931623942E-2</v>
      </c>
      <c r="ER262" s="30">
        <f>CatTemplate[[#This Row],[Cons. unit cost]] *CatTemplate[[#This Row],[Cons. quantity]]</f>
        <v>14.199425307291666</v>
      </c>
      <c r="ES262" s="30">
        <f>CatTemplate[[#This Row],[Oth. unit cost]] *CatTemplate[[#This Row],[Oth. quantity]]</f>
        <v>0</v>
      </c>
      <c r="ET262" s="55">
        <f>SUM(CatTemplate[[#This Row],[CO1]:[CO20]])</f>
        <v>0</v>
      </c>
      <c r="EU262" s="56">
        <f t="shared" si="88"/>
        <v>0</v>
      </c>
      <c r="EV262" s="56">
        <f t="shared" si="88"/>
        <v>0</v>
      </c>
      <c r="EW262" s="56">
        <f t="shared" si="88"/>
        <v>0</v>
      </c>
      <c r="EX262" s="56">
        <f t="shared" si="88"/>
        <v>0</v>
      </c>
      <c r="EY262" s="56">
        <f t="shared" si="88"/>
        <v>0</v>
      </c>
      <c r="EZ262" s="56">
        <f t="shared" si="88"/>
        <v>0</v>
      </c>
      <c r="FA262" s="56">
        <f t="shared" si="88"/>
        <v>0</v>
      </c>
      <c r="FB262" s="56">
        <f t="shared" si="88"/>
        <v>0</v>
      </c>
      <c r="FC262" s="56">
        <f t="shared" si="88"/>
        <v>0</v>
      </c>
      <c r="FD262" s="56">
        <f t="shared" si="88"/>
        <v>0</v>
      </c>
      <c r="FE262" s="56">
        <f t="shared" si="88"/>
        <v>0</v>
      </c>
      <c r="FF262" s="56">
        <f t="shared" si="88"/>
        <v>0</v>
      </c>
      <c r="FG262" s="56">
        <f t="shared" si="88"/>
        <v>0</v>
      </c>
      <c r="FH262" s="56">
        <f t="shared" si="88"/>
        <v>0</v>
      </c>
      <c r="FI262" s="56">
        <f t="shared" si="88"/>
        <v>0</v>
      </c>
      <c r="FJ262" s="56">
        <f t="shared" ref="FJ262:FN277" si="90">getCost(COLUMN(), ROW(), "Staff")</f>
        <v>0</v>
      </c>
      <c r="FK262" s="56">
        <f t="shared" si="90"/>
        <v>0</v>
      </c>
      <c r="FL262" s="56">
        <f t="shared" si="90"/>
        <v>0</v>
      </c>
      <c r="FM262" s="56">
        <f t="shared" si="90"/>
        <v>0</v>
      </c>
      <c r="FN262" s="56">
        <f t="shared" si="90"/>
        <v>0</v>
      </c>
      <c r="FO262" s="58">
        <f>SUM(CatTemplate[[#This Row],[CS1]:[CS20]])</f>
        <v>0</v>
      </c>
      <c r="FP262" s="59">
        <f>CatTemplate[[#This Row],[Total Oth. cost]]+CatTemplate[[#This Row],[Total St. Cost]]</f>
        <v>0</v>
      </c>
      <c r="FQ262" s="33" t="e">
        <f t="shared" si="71"/>
        <v>#VALUE!</v>
      </c>
      <c r="FR262" s="33" t="e">
        <f t="shared" si="72"/>
        <v>#VALUE!</v>
      </c>
      <c r="FS262" s="30" t="e">
        <f>(CatTemplate[[#This Row],[CO1]] + CatTemplate[[#This Row],[CS1]]) * (1 + getRateOHFinal) * getRateMarkupFinal</f>
        <v>#VALUE!</v>
      </c>
      <c r="FT262" s="30" t="e">
        <f>(CatTemplate[[#This Row],[CO2]] + CatTemplate[[#This Row],[CS2]]) * (1 + getRateOHFinal) * getRateMarkupFinal</f>
        <v>#VALUE!</v>
      </c>
      <c r="FU262" s="30" t="e">
        <f>(CatTemplate[[#This Row],[CO3]] + CatTemplate[[#This Row],[CS3]]) * (1 + getRateOHFinal) * getRateMarkupFinal</f>
        <v>#VALUE!</v>
      </c>
      <c r="FV262" s="30" t="e">
        <f>(CatTemplate[[#This Row],[CO4]] + CatTemplate[[#This Row],[CS4]]) * (1 + getRateOHFinal) * getRateMarkupFinal</f>
        <v>#VALUE!</v>
      </c>
      <c r="FW262" s="30" t="e">
        <f>(CatTemplate[[#This Row],[CO5]] + CatTemplate[[#This Row],[CS5]]) * (1 + getRateOHFinal) * getRateMarkupFinal</f>
        <v>#VALUE!</v>
      </c>
      <c r="FX262" s="30" t="e">
        <f>(CatTemplate[[#This Row],[CO6]] + CatTemplate[[#This Row],[CS6]]) * (1 + getRateOHFinal) * getRateMarkupFinal</f>
        <v>#VALUE!</v>
      </c>
      <c r="FY262" s="30" t="e">
        <f>(CatTemplate[[#This Row],[CO7]] + CatTemplate[[#This Row],[CS7]]) * (1 + getRateOHFinal) * getRateMarkupFinal</f>
        <v>#VALUE!</v>
      </c>
      <c r="FZ262" s="30" t="e">
        <f>(CatTemplate[[#This Row],[CO8]] + CatTemplate[[#This Row],[CS8]]) * (1 + getRateOHFinal) * getRateMarkupFinal</f>
        <v>#VALUE!</v>
      </c>
      <c r="GA262" s="30" t="e">
        <f>(CatTemplate[[#This Row],[CO9]] + CatTemplate[[#This Row],[CS9]]) * (1 + getRateOHFinal) * getRateMarkupFinal</f>
        <v>#VALUE!</v>
      </c>
      <c r="GB262" s="30" t="e">
        <f>(CatTemplate[[#This Row],[CO10]] + CatTemplate[[#This Row],[CS10]]) * (1 + getRateOHFinal) * getRateMarkupFinal</f>
        <v>#VALUE!</v>
      </c>
      <c r="GC262" s="30" t="e">
        <f>(CatTemplate[[#This Row],[CO11]] + CatTemplate[[#This Row],[CS11]]) * (1 + getRateOHFinal) * getRateMarkupFinal</f>
        <v>#VALUE!</v>
      </c>
      <c r="GD262" s="30" t="e">
        <f>(CatTemplate[[#This Row],[CO12]] + CatTemplate[[#This Row],[CS12]]) * (1 + getRateOHFinal) * getRateMarkupFinal</f>
        <v>#VALUE!</v>
      </c>
      <c r="GE262" s="30" t="e">
        <f>(CatTemplate[[#This Row],[CO13]] + CatTemplate[[#This Row],[CS13]]) * (1 + getRateOHFinal) * getRateMarkupFinal</f>
        <v>#VALUE!</v>
      </c>
      <c r="GF262" s="30" t="e">
        <f>(CatTemplate[[#This Row],[CO14]] + CatTemplate[[#This Row],[CS14]]) * (1 + getRateOHFinal) * getRateMarkupFinal</f>
        <v>#VALUE!</v>
      </c>
      <c r="GG262" s="30" t="e">
        <f>(CatTemplate[[#This Row],[CO15]] + CatTemplate[[#This Row],[CS15]]) * (1 + getRateOHFinal) * getRateMarkupFinal</f>
        <v>#VALUE!</v>
      </c>
      <c r="GH262" s="30" t="e">
        <f>(CatTemplate[[#This Row],[CO16]] + CatTemplate[[#This Row],[CS16]]) * (1 + getRateOHFinal) * getRateMarkupFinal</f>
        <v>#VALUE!</v>
      </c>
      <c r="GI262" s="30" t="e">
        <f>(CatTemplate[[#This Row],[CO17]] + CatTemplate[[#This Row],[CS17]]) * (1 + getRateOHFinal) * getRateMarkupFinal</f>
        <v>#VALUE!</v>
      </c>
      <c r="GJ262" s="30" t="e">
        <f>(CatTemplate[[#This Row],[CO18]] + CatTemplate[[#This Row],[CS18]]) * (1 + getRateOHFinal) * getRateMarkupFinal</f>
        <v>#VALUE!</v>
      </c>
      <c r="GK262" s="30" t="e">
        <f>(CatTemplate[[#This Row],[CO19]] + CatTemplate[[#This Row],[CS19]]) * (1 + getRateOHFinal) * getRateMarkupFinal</f>
        <v>#VALUE!</v>
      </c>
      <c r="GL262" s="30" t="e">
        <f>(CatTemplate[[#This Row],[CO20]] + CatTemplate[[#This Row],[CS20]]) * (1 + getRateOHFinal) * getRateMarkupFinal</f>
        <v>#VALUE!</v>
      </c>
      <c r="GM262" s="30" t="e">
        <f t="shared" si="73"/>
        <v>#VALUE!</v>
      </c>
      <c r="GN262" s="30" t="e">
        <f t="shared" si="74"/>
        <v>#VALUE!</v>
      </c>
      <c r="GO262" s="30" t="e">
        <f t="shared" si="75"/>
        <v>#VALUE!</v>
      </c>
      <c r="GP262" s="30" t="e">
        <f t="shared" si="76"/>
        <v>#VALUE!</v>
      </c>
      <c r="GQ262" s="30" t="e">
        <f>(CatTemplate[[#This Row],[CO1]]+CatTemplate[[#This Row],[CS1]]) * (1+ getRateOHFinal) * (1 + getRateMarkupFinal)</f>
        <v>#VALUE!</v>
      </c>
      <c r="GR262" s="30" t="e">
        <f>(CatTemplate[[#This Row],[CO2]]+CatTemplate[[#This Row],[CS2]]) * (1+ getRateOHFinal) * (1 + getRateMarkupFinal)</f>
        <v>#VALUE!</v>
      </c>
      <c r="GS262" s="30" t="e">
        <f>(CatTemplate[[#This Row],[CO3]]+CatTemplate[[#This Row],[CS3]]) * (1+ getRateOHFinal) * (1 + getRateMarkupFinal)</f>
        <v>#VALUE!</v>
      </c>
      <c r="GT262" s="30" t="e">
        <f>(CatTemplate[[#This Row],[CO4]]+CatTemplate[[#This Row],[CS4]]) * (1+ getRateOHFinal) * (1 + getRateMarkupFinal)</f>
        <v>#VALUE!</v>
      </c>
      <c r="GU262" s="30" t="e">
        <f>(CatTemplate[[#This Row],[CO5]]+CatTemplate[[#This Row],[CS5]]) * (1+ getRateOHFinal) * (1 + getRateMarkupFinal)</f>
        <v>#VALUE!</v>
      </c>
      <c r="GV262" s="30" t="e">
        <f>(CatTemplate[[#This Row],[CO6]]+CatTemplate[[#This Row],[CS6]]) * (1+ getRateOHFinal) * (1 + getRateMarkupFinal)</f>
        <v>#VALUE!</v>
      </c>
      <c r="GW262" s="30" t="e">
        <f>(CatTemplate[[#This Row],[CO7]]+CatTemplate[[#This Row],[CS7]]) * (1+ getRateOHFinal) * (1 + getRateMarkupFinal)</f>
        <v>#VALUE!</v>
      </c>
      <c r="GX262" s="30" t="e">
        <f>(CatTemplate[[#This Row],[CO8]]+CatTemplate[[#This Row],[CS8]]) * (1+ getRateOHFinal) * (1 + getRateMarkupFinal)</f>
        <v>#VALUE!</v>
      </c>
      <c r="GY262" s="30" t="e">
        <f>(CatTemplate[[#This Row],[CO9]]+CatTemplate[[#This Row],[CS9]]) * (1+ getRateOHFinal) * (1 + getRateMarkupFinal)</f>
        <v>#VALUE!</v>
      </c>
      <c r="GZ262" s="30" t="e">
        <f>(CatTemplate[[#This Row],[CO10]]+CatTemplate[[#This Row],[CS10]]) * (1+ getRateOHFinal) * (1 + getRateMarkupFinal)</f>
        <v>#VALUE!</v>
      </c>
      <c r="HA262" s="30" t="e">
        <f>(CatTemplate[[#This Row],[CO11]]+CatTemplate[[#This Row],[CS11]]) * (1+ getRateOHFinal) * (1 + getRateMarkupFinal)</f>
        <v>#VALUE!</v>
      </c>
      <c r="HB262" s="30" t="e">
        <f>(CatTemplate[[#This Row],[CO12]]+CatTemplate[[#This Row],[CS12]]) * (1+ getRateOHFinal) * (1 + getRateMarkupFinal)</f>
        <v>#VALUE!</v>
      </c>
      <c r="HC262" s="30" t="e">
        <f>(CatTemplate[[#This Row],[CO13]]+CatTemplate[[#This Row],[CS13]]) * (1+ getRateOHFinal) * (1 + getRateMarkupFinal)</f>
        <v>#VALUE!</v>
      </c>
      <c r="HD262" s="30" t="e">
        <f>(CatTemplate[[#This Row],[CO14]]+CatTemplate[[#This Row],[CS14]]) * (1+ getRateOHFinal) * (1 + getRateMarkupFinal)</f>
        <v>#VALUE!</v>
      </c>
      <c r="HE262" s="30" t="e">
        <f>(CatTemplate[[#This Row],[CO15]]+CatTemplate[[#This Row],[CS15]]) * (1+ getRateOHFinal) * (1 + getRateMarkupFinal)</f>
        <v>#VALUE!</v>
      </c>
      <c r="HF262" s="30" t="e">
        <f>(CatTemplate[[#This Row],[CO16]]+CatTemplate[[#This Row],[CS16]]) * (1+ getRateOHFinal) * (1 + getRateMarkupFinal)</f>
        <v>#VALUE!</v>
      </c>
      <c r="HG262" s="30" t="e">
        <f>(CatTemplate[[#This Row],[CO17]]+CatTemplate[[#This Row],[CS17]]) * (1+ getRateOHFinal) * (1 + getRateMarkupFinal)</f>
        <v>#VALUE!</v>
      </c>
      <c r="HH262" s="30" t="e">
        <f>(CatTemplate[[#This Row],[CO18]]+CatTemplate[[#This Row],[CS18]]) * (1+ getRateOHFinal) * (1 + getRateMarkupFinal)</f>
        <v>#VALUE!</v>
      </c>
      <c r="HI262" s="30" t="e">
        <f>(CatTemplate[[#This Row],[CO19]]+CatTemplate[[#This Row],[CS19]]) * (1+ getRateOHFinal) * (1 + getRateMarkupFinal)</f>
        <v>#VALUE!</v>
      </c>
      <c r="HJ262" s="30" t="e">
        <f>(CatTemplate[[#This Row],[CO20]]+CatTemplate[[#This Row],[CS20]]) * (1+ getRateOHFinal) * (1 + getRateMarkupFinal)</f>
        <v>#VALUE!</v>
      </c>
      <c r="HK262" s="39" t="e">
        <f>CatTemplate[[#This Row],[Total cost]]+CatTemplate[[#This Row],[OH Amount]]+CatTemplate[[#This Row],[Markup]]</f>
        <v>#VALUE!</v>
      </c>
      <c r="HL262" s="63">
        <f>IF(CatTemplate[[#This Row],[Units]]="Days",CatTemplate[[#This Row],[Project quantity]]*CatTemplate[[#This Row],[St. unit effort]],CatTemplate[[#This Row],[Project quantity]])</f>
        <v>0</v>
      </c>
      <c r="HM262" s="287">
        <f>IFERROR(CatTemplate[[#This Row],[Total Price]]/(CatTemplate[[#This Row],[Final Quantity]]),0)</f>
        <v>0</v>
      </c>
      <c r="HN262" s="261"/>
    </row>
    <row r="263" spans="2:222" ht="38.25" x14ac:dyDescent="0.2">
      <c r="B263" s="9" t="s">
        <v>84</v>
      </c>
      <c r="C263" s="23">
        <v>6</v>
      </c>
      <c r="D263" s="10" t="s">
        <v>179</v>
      </c>
      <c r="E263" s="25">
        <v>1</v>
      </c>
      <c r="F263" s="19" t="s">
        <v>103</v>
      </c>
      <c r="G263" s="27">
        <v>52</v>
      </c>
      <c r="H263" s="19" t="s">
        <v>540</v>
      </c>
      <c r="I263" s="19" t="s">
        <v>498</v>
      </c>
      <c r="J263" s="16" t="s">
        <v>254</v>
      </c>
      <c r="K263" s="16"/>
      <c r="L263" s="16" t="s">
        <v>489</v>
      </c>
      <c r="M263" s="16" t="s">
        <v>207</v>
      </c>
      <c r="N263" s="16" t="s">
        <v>858</v>
      </c>
      <c r="O263" s="320"/>
      <c r="P263" s="71"/>
      <c r="Q263" s="108"/>
      <c r="R263" s="73"/>
      <c r="S263" s="97"/>
      <c r="T263" s="100">
        <f>getEqUnitCost</f>
        <v>0.33270944444444439</v>
      </c>
      <c r="U263" s="73">
        <f>getEqUnitEffort</f>
        <v>1</v>
      </c>
      <c r="V263" s="101">
        <f>getEqQuantity</f>
        <v>1</v>
      </c>
      <c r="W263" s="320"/>
      <c r="X263" s="100">
        <f>getConsUnitCost</f>
        <v>13.709380059895832</v>
      </c>
      <c r="Y263" s="73">
        <f>getConsUnitEffort</f>
        <v>1</v>
      </c>
      <c r="Z263" s="14">
        <f>getConsQuantity</f>
        <v>1</v>
      </c>
      <c r="AA263" s="320"/>
      <c r="AB263" s="72"/>
      <c r="AC263" s="112"/>
      <c r="AD263" s="14">
        <f>getOthQuantity</f>
        <v>0</v>
      </c>
      <c r="AE263" s="320"/>
      <c r="AF263" s="28" t="str">
        <f>IF(ISBLANK(CatTemplate[[#This Row],[Resource type]]),"",CatTemplate[[#This Row],[Resource type]])</f>
        <v>BioRef Operator</v>
      </c>
      <c r="AG263" s="242">
        <f>getStaffUnitCost</f>
        <v>402.98497611162429</v>
      </c>
      <c r="AH263" s="113">
        <f>getStaffUnitEffort</f>
        <v>2.7083333333333334E-2</v>
      </c>
      <c r="AI263" s="40">
        <f>getStaffQuantity</f>
        <v>0</v>
      </c>
      <c r="AJ263" s="41">
        <f>CatTemplate[[#This Row],[St. quantity]]*8/ParRatePM</f>
        <v>0</v>
      </c>
      <c r="AK263" s="320"/>
      <c r="AL263" s="53" t="str">
        <f>CatTemplate[[#This Row],[Item type]]</f>
        <v>Samples</v>
      </c>
      <c r="AM263" s="12">
        <f>SUM(CatTemplate[[#This Row],[Year1]:[Year20]])</f>
        <v>0</v>
      </c>
      <c r="AN263" s="52"/>
      <c r="AO263" s="52"/>
      <c r="AP263" s="52"/>
      <c r="AQ263" s="8"/>
      <c r="AR263" s="8"/>
      <c r="AS263" s="8"/>
      <c r="AT263" s="8"/>
      <c r="AU263" s="8"/>
      <c r="AV263" s="8"/>
      <c r="AW263" s="8"/>
      <c r="AX263" s="8"/>
      <c r="AY263" s="8"/>
      <c r="AZ263" s="8"/>
      <c r="BA263" s="8"/>
      <c r="BB263" s="8"/>
      <c r="BC263" s="8"/>
      <c r="BD263" s="8"/>
      <c r="BE263" s="8"/>
      <c r="BF263" s="8"/>
      <c r="BG263" s="36"/>
      <c r="BH263" s="320"/>
      <c r="BI263" s="37" t="str">
        <f>getCostCategory</f>
        <v>06 Operating costs</v>
      </c>
      <c r="BJ263" s="37" t="str">
        <f>getSection</f>
        <v>06 Sample processing</v>
      </c>
      <c r="BK263" s="32" t="str">
        <f>getObject</f>
        <v>Sample processing</v>
      </c>
      <c r="BL263" s="30">
        <f>IFERROR(getUnitCost * IF(CatTemplate[[#This Row],[Cost Category Comp.]]="01 Staff costs", 1,1),0)</f>
        <v>417.02706561596455</v>
      </c>
      <c r="BM263" s="29">
        <f>IF(AND(ISBLANK(CatTemplate[[#This Row],[Eq. unit cost]]),ISBLANK(CatTemplate[[#This Row],[Cons. unit cost]]),ISBLANK(CatTemplate[[#This Row],[Oth. unit cost]])), 0, IF(getUnitEffort =0,1,getUnitEffort) * CatTemplate[[#This Row],[Year1]])</f>
        <v>0</v>
      </c>
      <c r="BN263" s="29">
        <f>IF(AND(ISBLANK(CatTemplate[[#This Row],[Eq. unit cost]]),ISBLANK(CatTemplate[[#This Row],[Cons. unit cost]]),ISBLANK(CatTemplate[[#This Row],[Oth. unit cost]])), 0, IF(getUnitEffort =0,1,getUnitEffort) * CatTemplate[[#This Row],[Year2]])</f>
        <v>0</v>
      </c>
      <c r="BO263" s="29">
        <f>IF(AND(ISBLANK(CatTemplate[[#This Row],[Eq. unit cost]]),ISBLANK(CatTemplate[[#This Row],[Cons. unit cost]]),ISBLANK(CatTemplate[[#This Row],[Oth. unit cost]])), 0, IF(getUnitEffort =0,1,getUnitEffort) * CatTemplate[[#This Row],[Year3]])</f>
        <v>0</v>
      </c>
      <c r="BP263" s="29">
        <f>IF(AND(ISBLANK(CatTemplate[[#This Row],[Eq. unit cost]]),ISBLANK(CatTemplate[[#This Row],[Cons. unit cost]]),ISBLANK(CatTemplate[[#This Row],[Oth. unit cost]])), 0, IF(getUnitEffort =0,1,getUnitEffort) * CatTemplate[[#This Row],[Year4]])</f>
        <v>0</v>
      </c>
      <c r="BQ263" s="29">
        <f>IF(AND(ISBLANK(CatTemplate[[#This Row],[Eq. unit cost]]),ISBLANK(CatTemplate[[#This Row],[Cons. unit cost]]),ISBLANK(CatTemplate[[#This Row],[Oth. unit cost]])), 0, IF(getUnitEffort =0,1,getUnitEffort) * CatTemplate[[#This Row],[Year5]])</f>
        <v>0</v>
      </c>
      <c r="BR263" s="29">
        <f>IF(AND(ISBLANK(CatTemplate[[#This Row],[Eq. unit cost]]),ISBLANK(CatTemplate[[#This Row],[Cons. unit cost]]),ISBLANK(CatTemplate[[#This Row],[Oth. unit cost]])), 0, IF(getUnitEffort =0,1,getUnitEffort) * CatTemplate[[#This Row],[Year6]])</f>
        <v>0</v>
      </c>
      <c r="BS263" s="29">
        <f>IF(AND(ISBLANK(CatTemplate[[#This Row],[Eq. unit cost]]),ISBLANK(CatTemplate[[#This Row],[Cons. unit cost]]),ISBLANK(CatTemplate[[#This Row],[Oth. unit cost]])), 0, IF(getUnitEffort =0,1,getUnitEffort) * CatTemplate[[#This Row],[Year7]])</f>
        <v>0</v>
      </c>
      <c r="BT263" s="29">
        <f>IF(AND(ISBLANK(CatTemplate[[#This Row],[Eq. unit cost]]),ISBLANK(CatTemplate[[#This Row],[Cons. unit cost]]),ISBLANK(CatTemplate[[#This Row],[Oth. unit cost]])), 0, IF(getUnitEffort =0,1,getUnitEffort) * CatTemplate[[#This Row],[Year8]])</f>
        <v>0</v>
      </c>
      <c r="BU263" s="29">
        <f>IF(AND(ISBLANK(CatTemplate[[#This Row],[Eq. unit cost]]),ISBLANK(CatTemplate[[#This Row],[Cons. unit cost]]),ISBLANK(CatTemplate[[#This Row],[Oth. unit cost]])), 0, IF(getUnitEffort =0,1,getUnitEffort) * CatTemplate[[#This Row],[Year9]])</f>
        <v>0</v>
      </c>
      <c r="BV263" s="29">
        <f>IF(AND(ISBLANK(CatTemplate[[#This Row],[Eq. unit cost]]),ISBLANK(CatTemplate[[#This Row],[Cons. unit cost]]),ISBLANK(CatTemplate[[#This Row],[Oth. unit cost]])), 0, IF(getUnitEffort =0,1,getUnitEffort) * CatTemplate[[#This Row],[Year10]])</f>
        <v>0</v>
      </c>
      <c r="BW263" s="29">
        <f>IF(AND(ISBLANK(CatTemplate[[#This Row],[Eq. unit cost]]),ISBLANK(CatTemplate[[#This Row],[Cons. unit cost]]),ISBLANK(CatTemplate[[#This Row],[Oth. unit cost]])), 0, IF(getUnitEffort =0,1,getUnitEffort) * CatTemplate[[#This Row],[Year11]])</f>
        <v>0</v>
      </c>
      <c r="BX263" s="29">
        <f>IF(AND(ISBLANK(CatTemplate[[#This Row],[Eq. unit cost]]),ISBLANK(CatTemplate[[#This Row],[Cons. unit cost]]),ISBLANK(CatTemplate[[#This Row],[Oth. unit cost]])), 0, IF(getUnitEffort =0,1,getUnitEffort) * CatTemplate[[#This Row],[Year12]])</f>
        <v>0</v>
      </c>
      <c r="BY263" s="29">
        <f>IF(AND(ISBLANK(CatTemplate[[#This Row],[Eq. unit cost]]),ISBLANK(CatTemplate[[#This Row],[Cons. unit cost]]),ISBLANK(CatTemplate[[#This Row],[Oth. unit cost]])), 0, IF(getUnitEffort =0,1,getUnitEffort) * CatTemplate[[#This Row],[Year13]])</f>
        <v>0</v>
      </c>
      <c r="BZ263" s="29">
        <f>IF(AND(ISBLANK(CatTemplate[[#This Row],[Eq. unit cost]]),ISBLANK(CatTemplate[[#This Row],[Cons. unit cost]]),ISBLANK(CatTemplate[[#This Row],[Oth. unit cost]])), 0, IF(getUnitEffort =0,1,getUnitEffort) * CatTemplate[[#This Row],[Year14]])</f>
        <v>0</v>
      </c>
      <c r="CA263" s="29">
        <f>IF(AND(ISBLANK(CatTemplate[[#This Row],[Eq. unit cost]]),ISBLANK(CatTemplate[[#This Row],[Cons. unit cost]]),ISBLANK(CatTemplate[[#This Row],[Oth. unit cost]])), 0, IF(getUnitEffort =0,1,getUnitEffort) * CatTemplate[[#This Row],[Year15]])</f>
        <v>0</v>
      </c>
      <c r="CB263" s="29">
        <f>IF(AND(ISBLANK(CatTemplate[[#This Row],[Eq. unit cost]]),ISBLANK(CatTemplate[[#This Row],[Cons. unit cost]]),ISBLANK(CatTemplate[[#This Row],[Oth. unit cost]])), 0, IF(getUnitEffort =0,1,getUnitEffort) * CatTemplate[[#This Row],[Year16]])</f>
        <v>0</v>
      </c>
      <c r="CC263" s="29">
        <f>IF(AND(ISBLANK(CatTemplate[[#This Row],[Eq. unit cost]]),ISBLANK(CatTemplate[[#This Row],[Cons. unit cost]]),ISBLANK(CatTemplate[[#This Row],[Oth. unit cost]])), 0, IF(getUnitEffort =0,1,getUnitEffort) * CatTemplate[[#This Row],[Year17]])</f>
        <v>0</v>
      </c>
      <c r="CD263" s="29">
        <f>IF(AND(ISBLANK(CatTemplate[[#This Row],[Eq. unit cost]]),ISBLANK(CatTemplate[[#This Row],[Cons. unit cost]]),ISBLANK(CatTemplate[[#This Row],[Oth. unit cost]])), 0, IF(getUnitEffort =0,1,getUnitEffort) * CatTemplate[[#This Row],[Year18]])</f>
        <v>0</v>
      </c>
      <c r="CE263" s="29">
        <f>IF(AND(ISBLANK(CatTemplate[[#This Row],[Eq. unit cost]]),ISBLANK(CatTemplate[[#This Row],[Cons. unit cost]]),ISBLANK(CatTemplate[[#This Row],[Oth. unit cost]])), 0, IF(getUnitEffort =0,1,getUnitEffort) * CatTemplate[[#This Row],[Year19]])</f>
        <v>0</v>
      </c>
      <c r="CF263" s="29">
        <f>IF(AND(ISBLANK(CatTemplate[[#This Row],[Eq. unit cost]]),ISBLANK(CatTemplate[[#This Row],[Cons. unit cost]]),ISBLANK(CatTemplate[[#This Row],[Oth. unit cost]])), 0, IF(getUnitEffort =0,1,getUnitEffort) * CatTemplate[[#This Row],[Year20]])</f>
        <v>0</v>
      </c>
      <c r="CG263" s="45">
        <f>SUM(CatTemplate[[#This Row],[Q1]:[Q20]])</f>
        <v>0</v>
      </c>
      <c r="CH263" s="29">
        <f>IF(ISBLANK(CatTemplate[[#This Row],[St. unit effort]]),0,(CatTemplate[[#This Row],[St. unit effort]] * CatTemplate[[#This Row],[Year1]]))</f>
        <v>0</v>
      </c>
      <c r="CI263" s="29">
        <f>IF(ISBLANK(CatTemplate[[#This Row],[St. unit effort]]),0,(CatTemplate[[#This Row],[St. unit effort]] * CatTemplate[[#This Row],[Year2]]))</f>
        <v>0</v>
      </c>
      <c r="CJ263" s="29">
        <f>IF(ISBLANK(CatTemplate[[#This Row],[St. unit effort]]),0,(CatTemplate[[#This Row],[St. unit effort]] * CatTemplate[[#This Row],[Year3]]))</f>
        <v>0</v>
      </c>
      <c r="CK263" s="29">
        <f>IF(ISBLANK(CatTemplate[[#This Row],[St. unit effort]]),0,(CatTemplate[[#This Row],[St. unit effort]] * CatTemplate[[#This Row],[Year4]]))</f>
        <v>0</v>
      </c>
      <c r="CL263" s="29">
        <f>IF(ISBLANK(CatTemplate[[#This Row],[St. unit effort]]),0,(CatTemplate[[#This Row],[St. unit effort]] * CatTemplate[[#This Row],[Year5]]))</f>
        <v>0</v>
      </c>
      <c r="CM263" s="29">
        <f>IF(ISBLANK(CatTemplate[[#This Row],[St. unit effort]]),0,(CatTemplate[[#This Row],[St. unit effort]] * CatTemplate[[#This Row],[Year6]]))</f>
        <v>0</v>
      </c>
      <c r="CN263" s="29">
        <f>IF(ISBLANK(CatTemplate[[#This Row],[St. unit effort]]),0,(CatTemplate[[#This Row],[St. unit effort]] * CatTemplate[[#This Row],[Year7]]))</f>
        <v>0</v>
      </c>
      <c r="CO263" s="29">
        <f>IF(ISBLANK(CatTemplate[[#This Row],[St. unit effort]]),0,(CatTemplate[[#This Row],[St. unit effort]] * CatTemplate[[#This Row],[Year8]]))</f>
        <v>0</v>
      </c>
      <c r="CP263" s="29">
        <f>IF(ISBLANK(CatTemplate[[#This Row],[St. unit effort]]),0,(CatTemplate[[#This Row],[St. unit effort]] * CatTemplate[[#This Row],[Year9]]))</f>
        <v>0</v>
      </c>
      <c r="CQ263" s="29">
        <f>IF(ISBLANK(CatTemplate[[#This Row],[St. unit effort]]),0,(CatTemplate[[#This Row],[St. unit effort]] * CatTemplate[[#This Row],[Year10]]))</f>
        <v>0</v>
      </c>
      <c r="CR263" s="29">
        <f>IF(ISBLANK(CatTemplate[[#This Row],[St. unit effort]]),0,(CatTemplate[[#This Row],[St. unit effort]] * CatTemplate[[#This Row],[Year11]]))</f>
        <v>0</v>
      </c>
      <c r="CS263" s="29">
        <f>IF(ISBLANK(CatTemplate[[#This Row],[St. unit effort]]),0,(CatTemplate[[#This Row],[St. unit effort]] * CatTemplate[[#This Row],[Year12]]))</f>
        <v>0</v>
      </c>
      <c r="CT263" s="29">
        <f>IF(ISBLANK(CatTemplate[[#This Row],[St. unit effort]]),0,(CatTemplate[[#This Row],[St. unit effort]] * CatTemplate[[#This Row],[Year13]]))</f>
        <v>0</v>
      </c>
      <c r="CU263" s="29">
        <f>IF(ISBLANK(CatTemplate[[#This Row],[St. unit effort]]),0,(CatTemplate[[#This Row],[St. unit effort]] * CatTemplate[[#This Row],[Year14]]))</f>
        <v>0</v>
      </c>
      <c r="CV263" s="29">
        <f>IF(ISBLANK(CatTemplate[[#This Row],[St. unit effort]]),0,(CatTemplate[[#This Row],[St. unit effort]] * CatTemplate[[#This Row],[Year15]]))</f>
        <v>0</v>
      </c>
      <c r="CW263" s="29">
        <f>IF(ISBLANK(CatTemplate[[#This Row],[St. unit effort]]),0,(CatTemplate[[#This Row],[St. unit effort]] * CatTemplate[[#This Row],[Year16]]))</f>
        <v>0</v>
      </c>
      <c r="CX263" s="29">
        <f>IF(ISBLANK(CatTemplate[[#This Row],[St. unit effort]]),0,(CatTemplate[[#This Row],[St. unit effort]] * CatTemplate[[#This Row],[Year17]]))</f>
        <v>0</v>
      </c>
      <c r="CY263" s="29">
        <f>IF(ISBLANK(CatTemplate[[#This Row],[St. unit effort]]),0,(CatTemplate[[#This Row],[St. unit effort]] * CatTemplate[[#This Row],[Year18]]))</f>
        <v>0</v>
      </c>
      <c r="CZ263" s="29">
        <f>IF(ISBLANK(CatTemplate[[#This Row],[St. unit effort]]),0,(CatTemplate[[#This Row],[St. unit effort]] * CatTemplate[[#This Row],[Year19]]))</f>
        <v>0</v>
      </c>
      <c r="DA263" s="29">
        <f>IF(ISBLANK(CatTemplate[[#This Row],[St. unit effort]]),0,(CatTemplate[[#This Row],[St. unit effort]] * CatTemplate[[#This Row],[Year20]]))</f>
        <v>0</v>
      </c>
      <c r="DB263" s="57">
        <f>IF(ISBLANK(CatTemplate[[#This Row],[St. unit effort]]),0,(CatTemplate[[#This Row],[St. unit effort]] * CatTemplate[[#This Row],[Year1]])*8/ParRatePM)</f>
        <v>0</v>
      </c>
      <c r="DC263" s="57">
        <f>IF(ISBLANK(CatTemplate[[#This Row],[St. unit effort]]),0,(CatTemplate[[#This Row],[St. unit effort]] * CatTemplate[[#This Row],[Year2]])*8/ParRatePM)</f>
        <v>0</v>
      </c>
      <c r="DD263" s="57">
        <f>IF(ISBLANK(CatTemplate[[#This Row],[St. unit effort]]),0,(CatTemplate[[#This Row],[St. unit effort]] * CatTemplate[[#This Row],[Year3]])*8/ParRatePM)</f>
        <v>0</v>
      </c>
      <c r="DE263" s="57">
        <f>IF(ISBLANK(CatTemplate[[#This Row],[St. unit effort]]),0,(CatTemplate[[#This Row],[St. unit effort]] * CatTemplate[[#This Row],[Year4]])*8/ParRatePM)</f>
        <v>0</v>
      </c>
      <c r="DF263" s="57">
        <f>IF(ISBLANK(CatTemplate[[#This Row],[St. unit effort]]),0,(CatTemplate[[#This Row],[St. unit effort]] * CatTemplate[[#This Row],[Year5]])*8/ParRatePM)</f>
        <v>0</v>
      </c>
      <c r="DG263" s="57">
        <f>IF(ISBLANK(CatTemplate[[#This Row],[St. unit effort]]),0,(CatTemplate[[#This Row],[St. unit effort]] * CatTemplate[[#This Row],[Year6]])*8/ParRatePM)</f>
        <v>0</v>
      </c>
      <c r="DH263" s="57">
        <f>IF(ISBLANK(CatTemplate[[#This Row],[St. unit effort]]),0,(CatTemplate[[#This Row],[St. unit effort]] * CatTemplate[[#This Row],[Year7]])*8/ParRatePM)</f>
        <v>0</v>
      </c>
      <c r="DI263" s="57">
        <f>IF(ISBLANK(CatTemplate[[#This Row],[St. unit effort]]),0,(CatTemplate[[#This Row],[St. unit effort]] * CatTemplate[[#This Row],[Year8]])*8/ParRatePM)</f>
        <v>0</v>
      </c>
      <c r="DJ263" s="57">
        <f>IF(ISBLANK(CatTemplate[[#This Row],[St. unit effort]]),0,(CatTemplate[[#This Row],[St. unit effort]] * CatTemplate[[#This Row],[Year9]])*8/ParRatePM)</f>
        <v>0</v>
      </c>
      <c r="DK263" s="57">
        <f>IF(ISBLANK(CatTemplate[[#This Row],[St. unit effort]]),0,(CatTemplate[[#This Row],[St. unit effort]] * CatTemplate[[#This Row],[Year10]])*8/ParRatePM)</f>
        <v>0</v>
      </c>
      <c r="DL263" s="57">
        <f>IF(ISBLANK(CatTemplate[[#This Row],[St. unit effort]]),0,(CatTemplate[[#This Row],[St. unit effort]] * CatTemplate[[#This Row],[Year11]])*8/ParRatePM)</f>
        <v>0</v>
      </c>
      <c r="DM263" s="57">
        <f>IF(ISBLANK(CatTemplate[[#This Row],[St. unit effort]]),0,(CatTemplate[[#This Row],[St. unit effort]] * CatTemplate[[#This Row],[Year12]])*8/ParRatePM)</f>
        <v>0</v>
      </c>
      <c r="DN263" s="57">
        <f>IF(ISBLANK(CatTemplate[[#This Row],[St. unit effort]]),0,(CatTemplate[[#This Row],[St. unit effort]] * CatTemplate[[#This Row],[Year13]])*8/ParRatePM)</f>
        <v>0</v>
      </c>
      <c r="DO263" s="57">
        <f>IF(ISBLANK(CatTemplate[[#This Row],[St. unit effort]]),0,(CatTemplate[[#This Row],[St. unit effort]] * CatTemplate[[#This Row],[Year14]])*8/ParRatePM)</f>
        <v>0</v>
      </c>
      <c r="DP263" s="57">
        <f>IF(ISBLANK(CatTemplate[[#This Row],[St. unit effort]]),0,(CatTemplate[[#This Row],[St. unit effort]] * CatTemplate[[#This Row],[Year15]])*8/ParRatePM)</f>
        <v>0</v>
      </c>
      <c r="DQ263" s="57">
        <f>IF(ISBLANK(CatTemplate[[#This Row],[St. unit effort]]),0,(CatTemplate[[#This Row],[St. unit effort]] * CatTemplate[[#This Row],[Year16]])*8/ParRatePM)</f>
        <v>0</v>
      </c>
      <c r="DR263" s="57">
        <f>IF(ISBLANK(CatTemplate[[#This Row],[St. unit effort]]),0,(CatTemplate[[#This Row],[St. unit effort]] * CatTemplate[[#This Row],[Year17]])*8/ParRatePM)</f>
        <v>0</v>
      </c>
      <c r="DS263" s="57">
        <f>IF(ISBLANK(CatTemplate[[#This Row],[St. unit effort]]),0,(CatTemplate[[#This Row],[St. unit effort]] * CatTemplate[[#This Row],[Year18]])*8/ParRatePM)</f>
        <v>0</v>
      </c>
      <c r="DT263" s="57">
        <f>IF(ISBLANK(CatTemplate[[#This Row],[St. unit effort]]),0,(CatTemplate[[#This Row],[St. unit effort]] * CatTemplate[[#This Row],[Year19]])*8/ParRatePM)</f>
        <v>0</v>
      </c>
      <c r="DU263" s="57">
        <f>IF(ISBLANK(CatTemplate[[#This Row],[St. unit effort]]),0,(CatTemplate[[#This Row],[St. unit effort]] * CatTemplate[[#This Row],[Year20]])*8/ParRatePM)</f>
        <v>0</v>
      </c>
      <c r="DV263" s="54">
        <f>SUM(CatTemplate[[#This Row],[PM1]:[PM20]])</f>
        <v>0</v>
      </c>
      <c r="DW263" s="56">
        <f t="shared" ref="DW263:EL278" si="91">getCost(COLUMN(), ROW(), "Other")</f>
        <v>0</v>
      </c>
      <c r="DX263" s="56">
        <f t="shared" si="91"/>
        <v>0</v>
      </c>
      <c r="DY263" s="56">
        <f t="shared" si="91"/>
        <v>0</v>
      </c>
      <c r="DZ263" s="56">
        <f t="shared" si="91"/>
        <v>0</v>
      </c>
      <c r="EA263" s="56">
        <f t="shared" si="91"/>
        <v>0</v>
      </c>
      <c r="EB263" s="56">
        <f t="shared" si="91"/>
        <v>0</v>
      </c>
      <c r="EC263" s="56">
        <f t="shared" si="91"/>
        <v>0</v>
      </c>
      <c r="ED263" s="56">
        <f t="shared" si="91"/>
        <v>0</v>
      </c>
      <c r="EE263" s="56">
        <f t="shared" si="91"/>
        <v>0</v>
      </c>
      <c r="EF263" s="56">
        <f t="shared" si="91"/>
        <v>0</v>
      </c>
      <c r="EG263" s="56">
        <f t="shared" si="91"/>
        <v>0</v>
      </c>
      <c r="EH263" s="56">
        <f t="shared" si="91"/>
        <v>0</v>
      </c>
      <c r="EI263" s="56">
        <f t="shared" si="91"/>
        <v>0</v>
      </c>
      <c r="EJ263" s="56">
        <f t="shared" si="91"/>
        <v>0</v>
      </c>
      <c r="EK263" s="56">
        <f t="shared" si="91"/>
        <v>0</v>
      </c>
      <c r="EL263" s="56">
        <f t="shared" si="91"/>
        <v>0</v>
      </c>
      <c r="EM263" s="56">
        <f t="shared" si="89"/>
        <v>0</v>
      </c>
      <c r="EN263" s="56">
        <f t="shared" si="89"/>
        <v>0</v>
      </c>
      <c r="EO263" s="56">
        <f t="shared" si="89"/>
        <v>0</v>
      </c>
      <c r="EP263" s="56">
        <f t="shared" si="89"/>
        <v>0</v>
      </c>
      <c r="EQ263" s="30">
        <f>CatTemplate[[#This Row],[Eq. unit cost]] * CatTemplate[[#This Row],[Eq. quantity]]</f>
        <v>0.33270944444444439</v>
      </c>
      <c r="ER263" s="30">
        <f>CatTemplate[[#This Row],[Cons. unit cost]] *CatTemplate[[#This Row],[Cons. quantity]]</f>
        <v>13.709380059895832</v>
      </c>
      <c r="ES263" s="30">
        <f>CatTemplate[[#This Row],[Oth. unit cost]] *CatTemplate[[#This Row],[Oth. quantity]]</f>
        <v>0</v>
      </c>
      <c r="ET263" s="55">
        <f>SUM(CatTemplate[[#This Row],[CO1]:[CO20]])</f>
        <v>0</v>
      </c>
      <c r="EU263" s="56">
        <f t="shared" ref="EU263:FJ278" si="92">getCost(COLUMN(), ROW(), "Staff")</f>
        <v>0</v>
      </c>
      <c r="EV263" s="56">
        <f t="shared" si="92"/>
        <v>0</v>
      </c>
      <c r="EW263" s="56">
        <f t="shared" si="92"/>
        <v>0</v>
      </c>
      <c r="EX263" s="56">
        <f t="shared" si="92"/>
        <v>0</v>
      </c>
      <c r="EY263" s="56">
        <f t="shared" si="92"/>
        <v>0</v>
      </c>
      <c r="EZ263" s="56">
        <f t="shared" si="92"/>
        <v>0</v>
      </c>
      <c r="FA263" s="56">
        <f t="shared" si="92"/>
        <v>0</v>
      </c>
      <c r="FB263" s="56">
        <f t="shared" si="92"/>
        <v>0</v>
      </c>
      <c r="FC263" s="56">
        <f t="shared" si="92"/>
        <v>0</v>
      </c>
      <c r="FD263" s="56">
        <f t="shared" si="92"/>
        <v>0</v>
      </c>
      <c r="FE263" s="56">
        <f t="shared" si="92"/>
        <v>0</v>
      </c>
      <c r="FF263" s="56">
        <f t="shared" si="92"/>
        <v>0</v>
      </c>
      <c r="FG263" s="56">
        <f t="shared" si="92"/>
        <v>0</v>
      </c>
      <c r="FH263" s="56">
        <f t="shared" si="92"/>
        <v>0</v>
      </c>
      <c r="FI263" s="56">
        <f t="shared" si="92"/>
        <v>0</v>
      </c>
      <c r="FJ263" s="56">
        <f t="shared" si="92"/>
        <v>0</v>
      </c>
      <c r="FK263" s="56">
        <f t="shared" si="90"/>
        <v>0</v>
      </c>
      <c r="FL263" s="56">
        <f t="shared" si="90"/>
        <v>0</v>
      </c>
      <c r="FM263" s="56">
        <f t="shared" si="90"/>
        <v>0</v>
      </c>
      <c r="FN263" s="56">
        <f t="shared" si="90"/>
        <v>0</v>
      </c>
      <c r="FO263" s="58">
        <f>SUM(CatTemplate[[#This Row],[CS1]:[CS20]])</f>
        <v>0</v>
      </c>
      <c r="FP263" s="59">
        <f>CatTemplate[[#This Row],[Total Oth. cost]]+CatTemplate[[#This Row],[Total St. Cost]]</f>
        <v>0</v>
      </c>
      <c r="FQ263" s="33" t="e">
        <f t="shared" si="71"/>
        <v>#VALUE!</v>
      </c>
      <c r="FR263" s="33" t="e">
        <f t="shared" si="72"/>
        <v>#VALUE!</v>
      </c>
      <c r="FS263" s="30" t="e">
        <f>(CatTemplate[[#This Row],[CO1]] + CatTemplate[[#This Row],[CS1]]) * (1 + getRateOHFinal) * getRateMarkupFinal</f>
        <v>#VALUE!</v>
      </c>
      <c r="FT263" s="30" t="e">
        <f>(CatTemplate[[#This Row],[CO2]] + CatTemplate[[#This Row],[CS2]]) * (1 + getRateOHFinal) * getRateMarkupFinal</f>
        <v>#VALUE!</v>
      </c>
      <c r="FU263" s="30" t="e">
        <f>(CatTemplate[[#This Row],[CO3]] + CatTemplate[[#This Row],[CS3]]) * (1 + getRateOHFinal) * getRateMarkupFinal</f>
        <v>#VALUE!</v>
      </c>
      <c r="FV263" s="30" t="e">
        <f>(CatTemplate[[#This Row],[CO4]] + CatTemplate[[#This Row],[CS4]]) * (1 + getRateOHFinal) * getRateMarkupFinal</f>
        <v>#VALUE!</v>
      </c>
      <c r="FW263" s="30" t="e">
        <f>(CatTemplate[[#This Row],[CO5]] + CatTemplate[[#This Row],[CS5]]) * (1 + getRateOHFinal) * getRateMarkupFinal</f>
        <v>#VALUE!</v>
      </c>
      <c r="FX263" s="30" t="e">
        <f>(CatTemplate[[#This Row],[CO6]] + CatTemplate[[#This Row],[CS6]]) * (1 + getRateOHFinal) * getRateMarkupFinal</f>
        <v>#VALUE!</v>
      </c>
      <c r="FY263" s="30" t="e">
        <f>(CatTemplate[[#This Row],[CO7]] + CatTemplate[[#This Row],[CS7]]) * (1 + getRateOHFinal) * getRateMarkupFinal</f>
        <v>#VALUE!</v>
      </c>
      <c r="FZ263" s="30" t="e">
        <f>(CatTemplate[[#This Row],[CO8]] + CatTemplate[[#This Row],[CS8]]) * (1 + getRateOHFinal) * getRateMarkupFinal</f>
        <v>#VALUE!</v>
      </c>
      <c r="GA263" s="30" t="e">
        <f>(CatTemplate[[#This Row],[CO9]] + CatTemplate[[#This Row],[CS9]]) * (1 + getRateOHFinal) * getRateMarkupFinal</f>
        <v>#VALUE!</v>
      </c>
      <c r="GB263" s="30" t="e">
        <f>(CatTemplate[[#This Row],[CO10]] + CatTemplate[[#This Row],[CS10]]) * (1 + getRateOHFinal) * getRateMarkupFinal</f>
        <v>#VALUE!</v>
      </c>
      <c r="GC263" s="30" t="e">
        <f>(CatTemplate[[#This Row],[CO11]] + CatTemplate[[#This Row],[CS11]]) * (1 + getRateOHFinal) * getRateMarkupFinal</f>
        <v>#VALUE!</v>
      </c>
      <c r="GD263" s="30" t="e">
        <f>(CatTemplate[[#This Row],[CO12]] + CatTemplate[[#This Row],[CS12]]) * (1 + getRateOHFinal) * getRateMarkupFinal</f>
        <v>#VALUE!</v>
      </c>
      <c r="GE263" s="30" t="e">
        <f>(CatTemplate[[#This Row],[CO13]] + CatTemplate[[#This Row],[CS13]]) * (1 + getRateOHFinal) * getRateMarkupFinal</f>
        <v>#VALUE!</v>
      </c>
      <c r="GF263" s="30" t="e">
        <f>(CatTemplate[[#This Row],[CO14]] + CatTemplate[[#This Row],[CS14]]) * (1 + getRateOHFinal) * getRateMarkupFinal</f>
        <v>#VALUE!</v>
      </c>
      <c r="GG263" s="30" t="e">
        <f>(CatTemplate[[#This Row],[CO15]] + CatTemplate[[#This Row],[CS15]]) * (1 + getRateOHFinal) * getRateMarkupFinal</f>
        <v>#VALUE!</v>
      </c>
      <c r="GH263" s="30" t="e">
        <f>(CatTemplate[[#This Row],[CO16]] + CatTemplate[[#This Row],[CS16]]) * (1 + getRateOHFinal) * getRateMarkupFinal</f>
        <v>#VALUE!</v>
      </c>
      <c r="GI263" s="30" t="e">
        <f>(CatTemplate[[#This Row],[CO17]] + CatTemplate[[#This Row],[CS17]]) * (1 + getRateOHFinal) * getRateMarkupFinal</f>
        <v>#VALUE!</v>
      </c>
      <c r="GJ263" s="30" t="e">
        <f>(CatTemplate[[#This Row],[CO18]] + CatTemplate[[#This Row],[CS18]]) * (1 + getRateOHFinal) * getRateMarkupFinal</f>
        <v>#VALUE!</v>
      </c>
      <c r="GK263" s="30" t="e">
        <f>(CatTemplate[[#This Row],[CO19]] + CatTemplate[[#This Row],[CS19]]) * (1 + getRateOHFinal) * getRateMarkupFinal</f>
        <v>#VALUE!</v>
      </c>
      <c r="GL263" s="30" t="e">
        <f>(CatTemplate[[#This Row],[CO20]] + CatTemplate[[#This Row],[CS20]]) * (1 + getRateOHFinal) * getRateMarkupFinal</f>
        <v>#VALUE!</v>
      </c>
      <c r="GM263" s="30" t="e">
        <f t="shared" si="73"/>
        <v>#VALUE!</v>
      </c>
      <c r="GN263" s="30" t="e">
        <f t="shared" si="74"/>
        <v>#VALUE!</v>
      </c>
      <c r="GO263" s="30" t="e">
        <f t="shared" si="75"/>
        <v>#VALUE!</v>
      </c>
      <c r="GP263" s="30" t="e">
        <f t="shared" si="76"/>
        <v>#VALUE!</v>
      </c>
      <c r="GQ263" s="30" t="e">
        <f>(CatTemplate[[#This Row],[CO1]]+CatTemplate[[#This Row],[CS1]]) * (1+ getRateOHFinal) * (1 + getRateMarkupFinal)</f>
        <v>#VALUE!</v>
      </c>
      <c r="GR263" s="30" t="e">
        <f>(CatTemplate[[#This Row],[CO2]]+CatTemplate[[#This Row],[CS2]]) * (1+ getRateOHFinal) * (1 + getRateMarkupFinal)</f>
        <v>#VALUE!</v>
      </c>
      <c r="GS263" s="30" t="e">
        <f>(CatTemplate[[#This Row],[CO3]]+CatTemplate[[#This Row],[CS3]]) * (1+ getRateOHFinal) * (1 + getRateMarkupFinal)</f>
        <v>#VALUE!</v>
      </c>
      <c r="GT263" s="30" t="e">
        <f>(CatTemplate[[#This Row],[CO4]]+CatTemplate[[#This Row],[CS4]]) * (1+ getRateOHFinal) * (1 + getRateMarkupFinal)</f>
        <v>#VALUE!</v>
      </c>
      <c r="GU263" s="30" t="e">
        <f>(CatTemplate[[#This Row],[CO5]]+CatTemplate[[#This Row],[CS5]]) * (1+ getRateOHFinal) * (1 + getRateMarkupFinal)</f>
        <v>#VALUE!</v>
      </c>
      <c r="GV263" s="30" t="e">
        <f>(CatTemplate[[#This Row],[CO6]]+CatTemplate[[#This Row],[CS6]]) * (1+ getRateOHFinal) * (1 + getRateMarkupFinal)</f>
        <v>#VALUE!</v>
      </c>
      <c r="GW263" s="30" t="e">
        <f>(CatTemplate[[#This Row],[CO7]]+CatTemplate[[#This Row],[CS7]]) * (1+ getRateOHFinal) * (1 + getRateMarkupFinal)</f>
        <v>#VALUE!</v>
      </c>
      <c r="GX263" s="30" t="e">
        <f>(CatTemplate[[#This Row],[CO8]]+CatTemplate[[#This Row],[CS8]]) * (1+ getRateOHFinal) * (1 + getRateMarkupFinal)</f>
        <v>#VALUE!</v>
      </c>
      <c r="GY263" s="30" t="e">
        <f>(CatTemplate[[#This Row],[CO9]]+CatTemplate[[#This Row],[CS9]]) * (1+ getRateOHFinal) * (1 + getRateMarkupFinal)</f>
        <v>#VALUE!</v>
      </c>
      <c r="GZ263" s="30" t="e">
        <f>(CatTemplate[[#This Row],[CO10]]+CatTemplate[[#This Row],[CS10]]) * (1+ getRateOHFinal) * (1 + getRateMarkupFinal)</f>
        <v>#VALUE!</v>
      </c>
      <c r="HA263" s="30" t="e">
        <f>(CatTemplate[[#This Row],[CO11]]+CatTemplate[[#This Row],[CS11]]) * (1+ getRateOHFinal) * (1 + getRateMarkupFinal)</f>
        <v>#VALUE!</v>
      </c>
      <c r="HB263" s="30" t="e">
        <f>(CatTemplate[[#This Row],[CO12]]+CatTemplate[[#This Row],[CS12]]) * (1+ getRateOHFinal) * (1 + getRateMarkupFinal)</f>
        <v>#VALUE!</v>
      </c>
      <c r="HC263" s="30" t="e">
        <f>(CatTemplate[[#This Row],[CO13]]+CatTemplate[[#This Row],[CS13]]) * (1+ getRateOHFinal) * (1 + getRateMarkupFinal)</f>
        <v>#VALUE!</v>
      </c>
      <c r="HD263" s="30" t="e">
        <f>(CatTemplate[[#This Row],[CO14]]+CatTemplate[[#This Row],[CS14]]) * (1+ getRateOHFinal) * (1 + getRateMarkupFinal)</f>
        <v>#VALUE!</v>
      </c>
      <c r="HE263" s="30" t="e">
        <f>(CatTemplate[[#This Row],[CO15]]+CatTemplate[[#This Row],[CS15]]) * (1+ getRateOHFinal) * (1 + getRateMarkupFinal)</f>
        <v>#VALUE!</v>
      </c>
      <c r="HF263" s="30" t="e">
        <f>(CatTemplate[[#This Row],[CO16]]+CatTemplate[[#This Row],[CS16]]) * (1+ getRateOHFinal) * (1 + getRateMarkupFinal)</f>
        <v>#VALUE!</v>
      </c>
      <c r="HG263" s="30" t="e">
        <f>(CatTemplate[[#This Row],[CO17]]+CatTemplate[[#This Row],[CS17]]) * (1+ getRateOHFinal) * (1 + getRateMarkupFinal)</f>
        <v>#VALUE!</v>
      </c>
      <c r="HH263" s="30" t="e">
        <f>(CatTemplate[[#This Row],[CO18]]+CatTemplate[[#This Row],[CS18]]) * (1+ getRateOHFinal) * (1 + getRateMarkupFinal)</f>
        <v>#VALUE!</v>
      </c>
      <c r="HI263" s="30" t="e">
        <f>(CatTemplate[[#This Row],[CO19]]+CatTemplate[[#This Row],[CS19]]) * (1+ getRateOHFinal) * (1 + getRateMarkupFinal)</f>
        <v>#VALUE!</v>
      </c>
      <c r="HJ263" s="30" t="e">
        <f>(CatTemplate[[#This Row],[CO20]]+CatTemplate[[#This Row],[CS20]]) * (1+ getRateOHFinal) * (1 + getRateMarkupFinal)</f>
        <v>#VALUE!</v>
      </c>
      <c r="HK263" s="39" t="e">
        <f>CatTemplate[[#This Row],[Total cost]]+CatTemplate[[#This Row],[OH Amount]]+CatTemplate[[#This Row],[Markup]]</f>
        <v>#VALUE!</v>
      </c>
      <c r="HL263" s="63">
        <f>IF(CatTemplate[[#This Row],[Units]]="Days",CatTemplate[[#This Row],[Project quantity]]*CatTemplate[[#This Row],[St. unit effort]],CatTemplate[[#This Row],[Project quantity]])</f>
        <v>0</v>
      </c>
      <c r="HM263" s="287">
        <f>IFERROR(CatTemplate[[#This Row],[Total Price]]/(CatTemplate[[#This Row],[Final Quantity]]),0)</f>
        <v>0</v>
      </c>
      <c r="HN263" s="261"/>
    </row>
    <row r="264" spans="2:222" x14ac:dyDescent="0.2">
      <c r="B264" s="9" t="s">
        <v>84</v>
      </c>
      <c r="C264" s="23">
        <v>6</v>
      </c>
      <c r="D264" s="10" t="s">
        <v>179</v>
      </c>
      <c r="E264" s="25">
        <v>1</v>
      </c>
      <c r="F264" s="19" t="s">
        <v>103</v>
      </c>
      <c r="G264" s="27">
        <v>53</v>
      </c>
      <c r="H264" s="19" t="s">
        <v>541</v>
      </c>
      <c r="I264" s="19" t="s">
        <v>498</v>
      </c>
      <c r="J264" s="16" t="s">
        <v>254</v>
      </c>
      <c r="K264" s="16"/>
      <c r="L264" s="16" t="s">
        <v>489</v>
      </c>
      <c r="M264" s="16" t="s">
        <v>207</v>
      </c>
      <c r="N264" s="16" t="s">
        <v>858</v>
      </c>
      <c r="O264" s="320"/>
      <c r="P264" s="71"/>
      <c r="Q264" s="108"/>
      <c r="R264" s="73"/>
      <c r="S264" s="97"/>
      <c r="T264" s="100">
        <f>getEqUnitCost</f>
        <v>5.7673985042735049E-2</v>
      </c>
      <c r="U264" s="73">
        <f>getEqUnitEffort</f>
        <v>1</v>
      </c>
      <c r="V264" s="101">
        <f>getEqQuantity</f>
        <v>1</v>
      </c>
      <c r="W264" s="320"/>
      <c r="X264" s="100">
        <f>getConsUnitCost</f>
        <v>6.1186445673333321</v>
      </c>
      <c r="Y264" s="73">
        <f>getConsUnitEffort</f>
        <v>1</v>
      </c>
      <c r="Z264" s="14">
        <f>getConsQuantity</f>
        <v>1</v>
      </c>
      <c r="AA264" s="320"/>
      <c r="AB264" s="72"/>
      <c r="AC264" s="112"/>
      <c r="AD264" s="14">
        <f>getOthQuantity</f>
        <v>0</v>
      </c>
      <c r="AE264" s="320"/>
      <c r="AF264" s="28" t="str">
        <f>IF(ISBLANK(CatTemplate[[#This Row],[Resource type]]),"",CatTemplate[[#This Row],[Resource type]])</f>
        <v>BioRef Operator</v>
      </c>
      <c r="AG264" s="242">
        <f>getStaffUnitCost</f>
        <v>402.98497611162429</v>
      </c>
      <c r="AH264" s="113">
        <f>getStaffUnitEffort</f>
        <v>3.5416666666666666E-2</v>
      </c>
      <c r="AI264" s="40">
        <f>getStaffQuantity</f>
        <v>0</v>
      </c>
      <c r="AJ264" s="41">
        <f>CatTemplate[[#This Row],[St. quantity]]*8/ParRatePM</f>
        <v>0</v>
      </c>
      <c r="AK264" s="320"/>
      <c r="AL264" s="53" t="str">
        <f>CatTemplate[[#This Row],[Item type]]</f>
        <v>Samples</v>
      </c>
      <c r="AM264" s="12">
        <f>SUM(CatTemplate[[#This Row],[Year1]:[Year20]])</f>
        <v>0</v>
      </c>
      <c r="AN264" s="52"/>
      <c r="AO264" s="52"/>
      <c r="AP264" s="52"/>
      <c r="AQ264" s="8"/>
      <c r="AR264" s="8"/>
      <c r="AS264" s="8"/>
      <c r="AT264" s="8"/>
      <c r="AU264" s="8"/>
      <c r="AV264" s="8"/>
      <c r="AW264" s="8"/>
      <c r="AX264" s="8"/>
      <c r="AY264" s="8"/>
      <c r="AZ264" s="8"/>
      <c r="BA264" s="8"/>
      <c r="BB264" s="8"/>
      <c r="BC264" s="8"/>
      <c r="BD264" s="8"/>
      <c r="BE264" s="8"/>
      <c r="BF264" s="8"/>
      <c r="BG264" s="36"/>
      <c r="BH264" s="320"/>
      <c r="BI264" s="37" t="str">
        <f>getCostCategory</f>
        <v>06 Operating costs</v>
      </c>
      <c r="BJ264" s="37" t="str">
        <f>getSection</f>
        <v>06 Sample processing</v>
      </c>
      <c r="BK264" s="32" t="str">
        <f>getObject</f>
        <v>Sample processing</v>
      </c>
      <c r="BL264" s="30">
        <f>IFERROR(getUnitCost * IF(CatTemplate[[#This Row],[Cost Category Comp.]]="01 Staff costs", 1,1),0)</f>
        <v>409.16129466400037</v>
      </c>
      <c r="BM264" s="29">
        <f>IF(AND(ISBLANK(CatTemplate[[#This Row],[Eq. unit cost]]),ISBLANK(CatTemplate[[#This Row],[Cons. unit cost]]),ISBLANK(CatTemplate[[#This Row],[Oth. unit cost]])), 0, IF(getUnitEffort =0,1,getUnitEffort) * CatTemplate[[#This Row],[Year1]])</f>
        <v>0</v>
      </c>
      <c r="BN264" s="29">
        <f>IF(AND(ISBLANK(CatTemplate[[#This Row],[Eq. unit cost]]),ISBLANK(CatTemplate[[#This Row],[Cons. unit cost]]),ISBLANK(CatTemplate[[#This Row],[Oth. unit cost]])), 0, IF(getUnitEffort =0,1,getUnitEffort) * CatTemplate[[#This Row],[Year2]])</f>
        <v>0</v>
      </c>
      <c r="BO264" s="29">
        <f>IF(AND(ISBLANK(CatTemplate[[#This Row],[Eq. unit cost]]),ISBLANK(CatTemplate[[#This Row],[Cons. unit cost]]),ISBLANK(CatTemplate[[#This Row],[Oth. unit cost]])), 0, IF(getUnitEffort =0,1,getUnitEffort) * CatTemplate[[#This Row],[Year3]])</f>
        <v>0</v>
      </c>
      <c r="BP264" s="29">
        <f>IF(AND(ISBLANK(CatTemplate[[#This Row],[Eq. unit cost]]),ISBLANK(CatTemplate[[#This Row],[Cons. unit cost]]),ISBLANK(CatTemplate[[#This Row],[Oth. unit cost]])), 0, IF(getUnitEffort =0,1,getUnitEffort) * CatTemplate[[#This Row],[Year4]])</f>
        <v>0</v>
      </c>
      <c r="BQ264" s="29">
        <f>IF(AND(ISBLANK(CatTemplate[[#This Row],[Eq. unit cost]]),ISBLANK(CatTemplate[[#This Row],[Cons. unit cost]]),ISBLANK(CatTemplate[[#This Row],[Oth. unit cost]])), 0, IF(getUnitEffort =0,1,getUnitEffort) * CatTemplate[[#This Row],[Year5]])</f>
        <v>0</v>
      </c>
      <c r="BR264" s="29">
        <f>IF(AND(ISBLANK(CatTemplate[[#This Row],[Eq. unit cost]]),ISBLANK(CatTemplate[[#This Row],[Cons. unit cost]]),ISBLANK(CatTemplate[[#This Row],[Oth. unit cost]])), 0, IF(getUnitEffort =0,1,getUnitEffort) * CatTemplate[[#This Row],[Year6]])</f>
        <v>0</v>
      </c>
      <c r="BS264" s="29">
        <f>IF(AND(ISBLANK(CatTemplate[[#This Row],[Eq. unit cost]]),ISBLANK(CatTemplate[[#This Row],[Cons. unit cost]]),ISBLANK(CatTemplate[[#This Row],[Oth. unit cost]])), 0, IF(getUnitEffort =0,1,getUnitEffort) * CatTemplate[[#This Row],[Year7]])</f>
        <v>0</v>
      </c>
      <c r="BT264" s="29">
        <f>IF(AND(ISBLANK(CatTemplate[[#This Row],[Eq. unit cost]]),ISBLANK(CatTemplate[[#This Row],[Cons. unit cost]]),ISBLANK(CatTemplate[[#This Row],[Oth. unit cost]])), 0, IF(getUnitEffort =0,1,getUnitEffort) * CatTemplate[[#This Row],[Year8]])</f>
        <v>0</v>
      </c>
      <c r="BU264" s="29">
        <f>IF(AND(ISBLANK(CatTemplate[[#This Row],[Eq. unit cost]]),ISBLANK(CatTemplate[[#This Row],[Cons. unit cost]]),ISBLANK(CatTemplate[[#This Row],[Oth. unit cost]])), 0, IF(getUnitEffort =0,1,getUnitEffort) * CatTemplate[[#This Row],[Year9]])</f>
        <v>0</v>
      </c>
      <c r="BV264" s="29">
        <f>IF(AND(ISBLANK(CatTemplate[[#This Row],[Eq. unit cost]]),ISBLANK(CatTemplate[[#This Row],[Cons. unit cost]]),ISBLANK(CatTemplate[[#This Row],[Oth. unit cost]])), 0, IF(getUnitEffort =0,1,getUnitEffort) * CatTemplate[[#This Row],[Year10]])</f>
        <v>0</v>
      </c>
      <c r="BW264" s="29">
        <f>IF(AND(ISBLANK(CatTemplate[[#This Row],[Eq. unit cost]]),ISBLANK(CatTemplate[[#This Row],[Cons. unit cost]]),ISBLANK(CatTemplate[[#This Row],[Oth. unit cost]])), 0, IF(getUnitEffort =0,1,getUnitEffort) * CatTemplate[[#This Row],[Year11]])</f>
        <v>0</v>
      </c>
      <c r="BX264" s="29">
        <f>IF(AND(ISBLANK(CatTemplate[[#This Row],[Eq. unit cost]]),ISBLANK(CatTemplate[[#This Row],[Cons. unit cost]]),ISBLANK(CatTemplate[[#This Row],[Oth. unit cost]])), 0, IF(getUnitEffort =0,1,getUnitEffort) * CatTemplate[[#This Row],[Year12]])</f>
        <v>0</v>
      </c>
      <c r="BY264" s="29">
        <f>IF(AND(ISBLANK(CatTemplate[[#This Row],[Eq. unit cost]]),ISBLANK(CatTemplate[[#This Row],[Cons. unit cost]]),ISBLANK(CatTemplate[[#This Row],[Oth. unit cost]])), 0, IF(getUnitEffort =0,1,getUnitEffort) * CatTemplate[[#This Row],[Year13]])</f>
        <v>0</v>
      </c>
      <c r="BZ264" s="29">
        <f>IF(AND(ISBLANK(CatTemplate[[#This Row],[Eq. unit cost]]),ISBLANK(CatTemplate[[#This Row],[Cons. unit cost]]),ISBLANK(CatTemplate[[#This Row],[Oth. unit cost]])), 0, IF(getUnitEffort =0,1,getUnitEffort) * CatTemplate[[#This Row],[Year14]])</f>
        <v>0</v>
      </c>
      <c r="CA264" s="29">
        <f>IF(AND(ISBLANK(CatTemplate[[#This Row],[Eq. unit cost]]),ISBLANK(CatTemplate[[#This Row],[Cons. unit cost]]),ISBLANK(CatTemplate[[#This Row],[Oth. unit cost]])), 0, IF(getUnitEffort =0,1,getUnitEffort) * CatTemplate[[#This Row],[Year15]])</f>
        <v>0</v>
      </c>
      <c r="CB264" s="29">
        <f>IF(AND(ISBLANK(CatTemplate[[#This Row],[Eq. unit cost]]),ISBLANK(CatTemplate[[#This Row],[Cons. unit cost]]),ISBLANK(CatTemplate[[#This Row],[Oth. unit cost]])), 0, IF(getUnitEffort =0,1,getUnitEffort) * CatTemplate[[#This Row],[Year16]])</f>
        <v>0</v>
      </c>
      <c r="CC264" s="29">
        <f>IF(AND(ISBLANK(CatTemplate[[#This Row],[Eq. unit cost]]),ISBLANK(CatTemplate[[#This Row],[Cons. unit cost]]),ISBLANK(CatTemplate[[#This Row],[Oth. unit cost]])), 0, IF(getUnitEffort =0,1,getUnitEffort) * CatTemplate[[#This Row],[Year17]])</f>
        <v>0</v>
      </c>
      <c r="CD264" s="29">
        <f>IF(AND(ISBLANK(CatTemplate[[#This Row],[Eq. unit cost]]),ISBLANK(CatTemplate[[#This Row],[Cons. unit cost]]),ISBLANK(CatTemplate[[#This Row],[Oth. unit cost]])), 0, IF(getUnitEffort =0,1,getUnitEffort) * CatTemplate[[#This Row],[Year18]])</f>
        <v>0</v>
      </c>
      <c r="CE264" s="29">
        <f>IF(AND(ISBLANK(CatTemplate[[#This Row],[Eq. unit cost]]),ISBLANK(CatTemplate[[#This Row],[Cons. unit cost]]),ISBLANK(CatTemplate[[#This Row],[Oth. unit cost]])), 0, IF(getUnitEffort =0,1,getUnitEffort) * CatTemplate[[#This Row],[Year19]])</f>
        <v>0</v>
      </c>
      <c r="CF264" s="29">
        <f>IF(AND(ISBLANK(CatTemplate[[#This Row],[Eq. unit cost]]),ISBLANK(CatTemplate[[#This Row],[Cons. unit cost]]),ISBLANK(CatTemplate[[#This Row],[Oth. unit cost]])), 0, IF(getUnitEffort =0,1,getUnitEffort) * CatTemplate[[#This Row],[Year20]])</f>
        <v>0</v>
      </c>
      <c r="CG264" s="45">
        <f>SUM(CatTemplate[[#This Row],[Q1]:[Q20]])</f>
        <v>0</v>
      </c>
      <c r="CH264" s="29">
        <f>IF(ISBLANK(CatTemplate[[#This Row],[St. unit effort]]),0,(CatTemplate[[#This Row],[St. unit effort]] * CatTemplate[[#This Row],[Year1]]))</f>
        <v>0</v>
      </c>
      <c r="CI264" s="29">
        <f>IF(ISBLANK(CatTemplate[[#This Row],[St. unit effort]]),0,(CatTemplate[[#This Row],[St. unit effort]] * CatTemplate[[#This Row],[Year2]]))</f>
        <v>0</v>
      </c>
      <c r="CJ264" s="29">
        <f>IF(ISBLANK(CatTemplate[[#This Row],[St. unit effort]]),0,(CatTemplate[[#This Row],[St. unit effort]] * CatTemplate[[#This Row],[Year3]]))</f>
        <v>0</v>
      </c>
      <c r="CK264" s="29">
        <f>IF(ISBLANK(CatTemplate[[#This Row],[St. unit effort]]),0,(CatTemplate[[#This Row],[St. unit effort]] * CatTemplate[[#This Row],[Year4]]))</f>
        <v>0</v>
      </c>
      <c r="CL264" s="29">
        <f>IF(ISBLANK(CatTemplate[[#This Row],[St. unit effort]]),0,(CatTemplate[[#This Row],[St. unit effort]] * CatTemplate[[#This Row],[Year5]]))</f>
        <v>0</v>
      </c>
      <c r="CM264" s="29">
        <f>IF(ISBLANK(CatTemplate[[#This Row],[St. unit effort]]),0,(CatTemplate[[#This Row],[St. unit effort]] * CatTemplate[[#This Row],[Year6]]))</f>
        <v>0</v>
      </c>
      <c r="CN264" s="29">
        <f>IF(ISBLANK(CatTemplate[[#This Row],[St. unit effort]]),0,(CatTemplate[[#This Row],[St. unit effort]] * CatTemplate[[#This Row],[Year7]]))</f>
        <v>0</v>
      </c>
      <c r="CO264" s="29">
        <f>IF(ISBLANK(CatTemplate[[#This Row],[St. unit effort]]),0,(CatTemplate[[#This Row],[St. unit effort]] * CatTemplate[[#This Row],[Year8]]))</f>
        <v>0</v>
      </c>
      <c r="CP264" s="29">
        <f>IF(ISBLANK(CatTemplate[[#This Row],[St. unit effort]]),0,(CatTemplate[[#This Row],[St. unit effort]] * CatTemplate[[#This Row],[Year9]]))</f>
        <v>0</v>
      </c>
      <c r="CQ264" s="29">
        <f>IF(ISBLANK(CatTemplate[[#This Row],[St. unit effort]]),0,(CatTemplate[[#This Row],[St. unit effort]] * CatTemplate[[#This Row],[Year10]]))</f>
        <v>0</v>
      </c>
      <c r="CR264" s="29">
        <f>IF(ISBLANK(CatTemplate[[#This Row],[St. unit effort]]),0,(CatTemplate[[#This Row],[St. unit effort]] * CatTemplate[[#This Row],[Year11]]))</f>
        <v>0</v>
      </c>
      <c r="CS264" s="29">
        <f>IF(ISBLANK(CatTemplate[[#This Row],[St. unit effort]]),0,(CatTemplate[[#This Row],[St. unit effort]] * CatTemplate[[#This Row],[Year12]]))</f>
        <v>0</v>
      </c>
      <c r="CT264" s="29">
        <f>IF(ISBLANK(CatTemplate[[#This Row],[St. unit effort]]),0,(CatTemplate[[#This Row],[St. unit effort]] * CatTemplate[[#This Row],[Year13]]))</f>
        <v>0</v>
      </c>
      <c r="CU264" s="29">
        <f>IF(ISBLANK(CatTemplate[[#This Row],[St. unit effort]]),0,(CatTemplate[[#This Row],[St. unit effort]] * CatTemplate[[#This Row],[Year14]]))</f>
        <v>0</v>
      </c>
      <c r="CV264" s="29">
        <f>IF(ISBLANK(CatTemplate[[#This Row],[St. unit effort]]),0,(CatTemplate[[#This Row],[St. unit effort]] * CatTemplate[[#This Row],[Year15]]))</f>
        <v>0</v>
      </c>
      <c r="CW264" s="29">
        <f>IF(ISBLANK(CatTemplate[[#This Row],[St. unit effort]]),0,(CatTemplate[[#This Row],[St. unit effort]] * CatTemplate[[#This Row],[Year16]]))</f>
        <v>0</v>
      </c>
      <c r="CX264" s="29">
        <f>IF(ISBLANK(CatTemplate[[#This Row],[St. unit effort]]),0,(CatTemplate[[#This Row],[St. unit effort]] * CatTemplate[[#This Row],[Year17]]))</f>
        <v>0</v>
      </c>
      <c r="CY264" s="29">
        <f>IF(ISBLANK(CatTemplate[[#This Row],[St. unit effort]]),0,(CatTemplate[[#This Row],[St. unit effort]] * CatTemplate[[#This Row],[Year18]]))</f>
        <v>0</v>
      </c>
      <c r="CZ264" s="29">
        <f>IF(ISBLANK(CatTemplate[[#This Row],[St. unit effort]]),0,(CatTemplate[[#This Row],[St. unit effort]] * CatTemplate[[#This Row],[Year19]]))</f>
        <v>0</v>
      </c>
      <c r="DA264" s="29">
        <f>IF(ISBLANK(CatTemplate[[#This Row],[St. unit effort]]),0,(CatTemplate[[#This Row],[St. unit effort]] * CatTemplate[[#This Row],[Year20]]))</f>
        <v>0</v>
      </c>
      <c r="DB264" s="57">
        <f>IF(ISBLANK(CatTemplate[[#This Row],[St. unit effort]]),0,(CatTemplate[[#This Row],[St. unit effort]] * CatTemplate[[#This Row],[Year1]])*8/ParRatePM)</f>
        <v>0</v>
      </c>
      <c r="DC264" s="57">
        <f>IF(ISBLANK(CatTemplate[[#This Row],[St. unit effort]]),0,(CatTemplate[[#This Row],[St. unit effort]] * CatTemplate[[#This Row],[Year2]])*8/ParRatePM)</f>
        <v>0</v>
      </c>
      <c r="DD264" s="57">
        <f>IF(ISBLANK(CatTemplate[[#This Row],[St. unit effort]]),0,(CatTemplate[[#This Row],[St. unit effort]] * CatTemplate[[#This Row],[Year3]])*8/ParRatePM)</f>
        <v>0</v>
      </c>
      <c r="DE264" s="57">
        <f>IF(ISBLANK(CatTemplate[[#This Row],[St. unit effort]]),0,(CatTemplate[[#This Row],[St. unit effort]] * CatTemplate[[#This Row],[Year4]])*8/ParRatePM)</f>
        <v>0</v>
      </c>
      <c r="DF264" s="57">
        <f>IF(ISBLANK(CatTemplate[[#This Row],[St. unit effort]]),0,(CatTemplate[[#This Row],[St. unit effort]] * CatTemplate[[#This Row],[Year5]])*8/ParRatePM)</f>
        <v>0</v>
      </c>
      <c r="DG264" s="57">
        <f>IF(ISBLANK(CatTemplate[[#This Row],[St. unit effort]]),0,(CatTemplate[[#This Row],[St. unit effort]] * CatTemplate[[#This Row],[Year6]])*8/ParRatePM)</f>
        <v>0</v>
      </c>
      <c r="DH264" s="57">
        <f>IF(ISBLANK(CatTemplate[[#This Row],[St. unit effort]]),0,(CatTemplate[[#This Row],[St. unit effort]] * CatTemplate[[#This Row],[Year7]])*8/ParRatePM)</f>
        <v>0</v>
      </c>
      <c r="DI264" s="57">
        <f>IF(ISBLANK(CatTemplate[[#This Row],[St. unit effort]]),0,(CatTemplate[[#This Row],[St. unit effort]] * CatTemplate[[#This Row],[Year8]])*8/ParRatePM)</f>
        <v>0</v>
      </c>
      <c r="DJ264" s="57">
        <f>IF(ISBLANK(CatTemplate[[#This Row],[St. unit effort]]),0,(CatTemplate[[#This Row],[St. unit effort]] * CatTemplate[[#This Row],[Year9]])*8/ParRatePM)</f>
        <v>0</v>
      </c>
      <c r="DK264" s="57">
        <f>IF(ISBLANK(CatTemplate[[#This Row],[St. unit effort]]),0,(CatTemplate[[#This Row],[St. unit effort]] * CatTemplate[[#This Row],[Year10]])*8/ParRatePM)</f>
        <v>0</v>
      </c>
      <c r="DL264" s="57">
        <f>IF(ISBLANK(CatTemplate[[#This Row],[St. unit effort]]),0,(CatTemplate[[#This Row],[St. unit effort]] * CatTemplate[[#This Row],[Year11]])*8/ParRatePM)</f>
        <v>0</v>
      </c>
      <c r="DM264" s="57">
        <f>IF(ISBLANK(CatTemplate[[#This Row],[St. unit effort]]),0,(CatTemplate[[#This Row],[St. unit effort]] * CatTemplate[[#This Row],[Year12]])*8/ParRatePM)</f>
        <v>0</v>
      </c>
      <c r="DN264" s="57">
        <f>IF(ISBLANK(CatTemplate[[#This Row],[St. unit effort]]),0,(CatTemplate[[#This Row],[St. unit effort]] * CatTemplate[[#This Row],[Year13]])*8/ParRatePM)</f>
        <v>0</v>
      </c>
      <c r="DO264" s="57">
        <f>IF(ISBLANK(CatTemplate[[#This Row],[St. unit effort]]),0,(CatTemplate[[#This Row],[St. unit effort]] * CatTemplate[[#This Row],[Year14]])*8/ParRatePM)</f>
        <v>0</v>
      </c>
      <c r="DP264" s="57">
        <f>IF(ISBLANK(CatTemplate[[#This Row],[St. unit effort]]),0,(CatTemplate[[#This Row],[St. unit effort]] * CatTemplate[[#This Row],[Year15]])*8/ParRatePM)</f>
        <v>0</v>
      </c>
      <c r="DQ264" s="57">
        <f>IF(ISBLANK(CatTemplate[[#This Row],[St. unit effort]]),0,(CatTemplate[[#This Row],[St. unit effort]] * CatTemplate[[#This Row],[Year16]])*8/ParRatePM)</f>
        <v>0</v>
      </c>
      <c r="DR264" s="57">
        <f>IF(ISBLANK(CatTemplate[[#This Row],[St. unit effort]]),0,(CatTemplate[[#This Row],[St. unit effort]] * CatTemplate[[#This Row],[Year17]])*8/ParRatePM)</f>
        <v>0</v>
      </c>
      <c r="DS264" s="57">
        <f>IF(ISBLANK(CatTemplate[[#This Row],[St. unit effort]]),0,(CatTemplate[[#This Row],[St. unit effort]] * CatTemplate[[#This Row],[Year18]])*8/ParRatePM)</f>
        <v>0</v>
      </c>
      <c r="DT264" s="57">
        <f>IF(ISBLANK(CatTemplate[[#This Row],[St. unit effort]]),0,(CatTemplate[[#This Row],[St. unit effort]] * CatTemplate[[#This Row],[Year19]])*8/ParRatePM)</f>
        <v>0</v>
      </c>
      <c r="DU264" s="57">
        <f>IF(ISBLANK(CatTemplate[[#This Row],[St. unit effort]]),0,(CatTemplate[[#This Row],[St. unit effort]] * CatTemplate[[#This Row],[Year20]])*8/ParRatePM)</f>
        <v>0</v>
      </c>
      <c r="DV264" s="54">
        <f>SUM(CatTemplate[[#This Row],[PM1]:[PM20]])</f>
        <v>0</v>
      </c>
      <c r="DW264" s="56">
        <f t="shared" si="91"/>
        <v>0</v>
      </c>
      <c r="DX264" s="56">
        <f t="shared" si="91"/>
        <v>0</v>
      </c>
      <c r="DY264" s="56">
        <f t="shared" si="91"/>
        <v>0</v>
      </c>
      <c r="DZ264" s="56">
        <f t="shared" si="91"/>
        <v>0</v>
      </c>
      <c r="EA264" s="56">
        <f t="shared" si="91"/>
        <v>0</v>
      </c>
      <c r="EB264" s="56">
        <f t="shared" si="91"/>
        <v>0</v>
      </c>
      <c r="EC264" s="56">
        <f t="shared" si="91"/>
        <v>0</v>
      </c>
      <c r="ED264" s="56">
        <f t="shared" si="91"/>
        <v>0</v>
      </c>
      <c r="EE264" s="56">
        <f t="shared" si="91"/>
        <v>0</v>
      </c>
      <c r="EF264" s="56">
        <f t="shared" si="91"/>
        <v>0</v>
      </c>
      <c r="EG264" s="56">
        <f t="shared" si="91"/>
        <v>0</v>
      </c>
      <c r="EH264" s="56">
        <f t="shared" si="91"/>
        <v>0</v>
      </c>
      <c r="EI264" s="56">
        <f t="shared" si="91"/>
        <v>0</v>
      </c>
      <c r="EJ264" s="56">
        <f t="shared" si="91"/>
        <v>0</v>
      </c>
      <c r="EK264" s="56">
        <f t="shared" si="91"/>
        <v>0</v>
      </c>
      <c r="EL264" s="56">
        <f t="shared" si="91"/>
        <v>0</v>
      </c>
      <c r="EM264" s="56">
        <f t="shared" si="89"/>
        <v>0</v>
      </c>
      <c r="EN264" s="56">
        <f t="shared" si="89"/>
        <v>0</v>
      </c>
      <c r="EO264" s="56">
        <f t="shared" si="89"/>
        <v>0</v>
      </c>
      <c r="EP264" s="56">
        <f t="shared" si="89"/>
        <v>0</v>
      </c>
      <c r="EQ264" s="30">
        <f>CatTemplate[[#This Row],[Eq. unit cost]] * CatTemplate[[#This Row],[Eq. quantity]]</f>
        <v>5.7673985042735049E-2</v>
      </c>
      <c r="ER264" s="30">
        <f>CatTemplate[[#This Row],[Cons. unit cost]] *CatTemplate[[#This Row],[Cons. quantity]]</f>
        <v>6.1186445673333321</v>
      </c>
      <c r="ES264" s="30">
        <f>CatTemplate[[#This Row],[Oth. unit cost]] *CatTemplate[[#This Row],[Oth. quantity]]</f>
        <v>0</v>
      </c>
      <c r="ET264" s="55">
        <f>SUM(CatTemplate[[#This Row],[CO1]:[CO20]])</f>
        <v>0</v>
      </c>
      <c r="EU264" s="56">
        <f t="shared" si="92"/>
        <v>0</v>
      </c>
      <c r="EV264" s="56">
        <f t="shared" si="92"/>
        <v>0</v>
      </c>
      <c r="EW264" s="56">
        <f t="shared" si="92"/>
        <v>0</v>
      </c>
      <c r="EX264" s="56">
        <f t="shared" si="92"/>
        <v>0</v>
      </c>
      <c r="EY264" s="56">
        <f t="shared" si="92"/>
        <v>0</v>
      </c>
      <c r="EZ264" s="56">
        <f t="shared" si="92"/>
        <v>0</v>
      </c>
      <c r="FA264" s="56">
        <f t="shared" si="92"/>
        <v>0</v>
      </c>
      <c r="FB264" s="56">
        <f t="shared" si="92"/>
        <v>0</v>
      </c>
      <c r="FC264" s="56">
        <f t="shared" si="92"/>
        <v>0</v>
      </c>
      <c r="FD264" s="56">
        <f t="shared" si="92"/>
        <v>0</v>
      </c>
      <c r="FE264" s="56">
        <f t="shared" si="92"/>
        <v>0</v>
      </c>
      <c r="FF264" s="56">
        <f t="shared" si="92"/>
        <v>0</v>
      </c>
      <c r="FG264" s="56">
        <f t="shared" si="92"/>
        <v>0</v>
      </c>
      <c r="FH264" s="56">
        <f t="shared" si="92"/>
        <v>0</v>
      </c>
      <c r="FI264" s="56">
        <f t="shared" si="92"/>
        <v>0</v>
      </c>
      <c r="FJ264" s="56">
        <f t="shared" si="92"/>
        <v>0</v>
      </c>
      <c r="FK264" s="56">
        <f t="shared" si="90"/>
        <v>0</v>
      </c>
      <c r="FL264" s="56">
        <f t="shared" si="90"/>
        <v>0</v>
      </c>
      <c r="FM264" s="56">
        <f t="shared" si="90"/>
        <v>0</v>
      </c>
      <c r="FN264" s="56">
        <f t="shared" si="90"/>
        <v>0</v>
      </c>
      <c r="FO264" s="58">
        <f>SUM(CatTemplate[[#This Row],[CS1]:[CS20]])</f>
        <v>0</v>
      </c>
      <c r="FP264" s="59">
        <f>CatTemplate[[#This Row],[Total Oth. cost]]+CatTemplate[[#This Row],[Total St. Cost]]</f>
        <v>0</v>
      </c>
      <c r="FQ264" s="33" t="e">
        <f t="shared" si="71"/>
        <v>#VALUE!</v>
      </c>
      <c r="FR264" s="33" t="e">
        <f t="shared" si="72"/>
        <v>#VALUE!</v>
      </c>
      <c r="FS264" s="30" t="e">
        <f>(CatTemplate[[#This Row],[CO1]] + CatTemplate[[#This Row],[CS1]]) * (1 + getRateOHFinal) * getRateMarkupFinal</f>
        <v>#VALUE!</v>
      </c>
      <c r="FT264" s="30" t="e">
        <f>(CatTemplate[[#This Row],[CO2]] + CatTemplate[[#This Row],[CS2]]) * (1 + getRateOHFinal) * getRateMarkupFinal</f>
        <v>#VALUE!</v>
      </c>
      <c r="FU264" s="30" t="e">
        <f>(CatTemplate[[#This Row],[CO3]] + CatTemplate[[#This Row],[CS3]]) * (1 + getRateOHFinal) * getRateMarkupFinal</f>
        <v>#VALUE!</v>
      </c>
      <c r="FV264" s="30" t="e">
        <f>(CatTemplate[[#This Row],[CO4]] + CatTemplate[[#This Row],[CS4]]) * (1 + getRateOHFinal) * getRateMarkupFinal</f>
        <v>#VALUE!</v>
      </c>
      <c r="FW264" s="30" t="e">
        <f>(CatTemplate[[#This Row],[CO5]] + CatTemplate[[#This Row],[CS5]]) * (1 + getRateOHFinal) * getRateMarkupFinal</f>
        <v>#VALUE!</v>
      </c>
      <c r="FX264" s="30" t="e">
        <f>(CatTemplate[[#This Row],[CO6]] + CatTemplate[[#This Row],[CS6]]) * (1 + getRateOHFinal) * getRateMarkupFinal</f>
        <v>#VALUE!</v>
      </c>
      <c r="FY264" s="30" t="e">
        <f>(CatTemplate[[#This Row],[CO7]] + CatTemplate[[#This Row],[CS7]]) * (1 + getRateOHFinal) * getRateMarkupFinal</f>
        <v>#VALUE!</v>
      </c>
      <c r="FZ264" s="30" t="e">
        <f>(CatTemplate[[#This Row],[CO8]] + CatTemplate[[#This Row],[CS8]]) * (1 + getRateOHFinal) * getRateMarkupFinal</f>
        <v>#VALUE!</v>
      </c>
      <c r="GA264" s="30" t="e">
        <f>(CatTemplate[[#This Row],[CO9]] + CatTemplate[[#This Row],[CS9]]) * (1 + getRateOHFinal) * getRateMarkupFinal</f>
        <v>#VALUE!</v>
      </c>
      <c r="GB264" s="30" t="e">
        <f>(CatTemplate[[#This Row],[CO10]] + CatTemplate[[#This Row],[CS10]]) * (1 + getRateOHFinal) * getRateMarkupFinal</f>
        <v>#VALUE!</v>
      </c>
      <c r="GC264" s="30" t="e">
        <f>(CatTemplate[[#This Row],[CO11]] + CatTemplate[[#This Row],[CS11]]) * (1 + getRateOHFinal) * getRateMarkupFinal</f>
        <v>#VALUE!</v>
      </c>
      <c r="GD264" s="30" t="e">
        <f>(CatTemplate[[#This Row],[CO12]] + CatTemplate[[#This Row],[CS12]]) * (1 + getRateOHFinal) * getRateMarkupFinal</f>
        <v>#VALUE!</v>
      </c>
      <c r="GE264" s="30" t="e">
        <f>(CatTemplate[[#This Row],[CO13]] + CatTemplate[[#This Row],[CS13]]) * (1 + getRateOHFinal) * getRateMarkupFinal</f>
        <v>#VALUE!</v>
      </c>
      <c r="GF264" s="30" t="e">
        <f>(CatTemplate[[#This Row],[CO14]] + CatTemplate[[#This Row],[CS14]]) * (1 + getRateOHFinal) * getRateMarkupFinal</f>
        <v>#VALUE!</v>
      </c>
      <c r="GG264" s="30" t="e">
        <f>(CatTemplate[[#This Row],[CO15]] + CatTemplate[[#This Row],[CS15]]) * (1 + getRateOHFinal) * getRateMarkupFinal</f>
        <v>#VALUE!</v>
      </c>
      <c r="GH264" s="30" t="e">
        <f>(CatTemplate[[#This Row],[CO16]] + CatTemplate[[#This Row],[CS16]]) * (1 + getRateOHFinal) * getRateMarkupFinal</f>
        <v>#VALUE!</v>
      </c>
      <c r="GI264" s="30" t="e">
        <f>(CatTemplate[[#This Row],[CO17]] + CatTemplate[[#This Row],[CS17]]) * (1 + getRateOHFinal) * getRateMarkupFinal</f>
        <v>#VALUE!</v>
      </c>
      <c r="GJ264" s="30" t="e">
        <f>(CatTemplate[[#This Row],[CO18]] + CatTemplate[[#This Row],[CS18]]) * (1 + getRateOHFinal) * getRateMarkupFinal</f>
        <v>#VALUE!</v>
      </c>
      <c r="GK264" s="30" t="e">
        <f>(CatTemplate[[#This Row],[CO19]] + CatTemplate[[#This Row],[CS19]]) * (1 + getRateOHFinal) * getRateMarkupFinal</f>
        <v>#VALUE!</v>
      </c>
      <c r="GL264" s="30" t="e">
        <f>(CatTemplate[[#This Row],[CO20]] + CatTemplate[[#This Row],[CS20]]) * (1 + getRateOHFinal) * getRateMarkupFinal</f>
        <v>#VALUE!</v>
      </c>
      <c r="GM264" s="30" t="e">
        <f t="shared" si="73"/>
        <v>#VALUE!</v>
      </c>
      <c r="GN264" s="30" t="e">
        <f t="shared" si="74"/>
        <v>#VALUE!</v>
      </c>
      <c r="GO264" s="30" t="e">
        <f t="shared" si="75"/>
        <v>#VALUE!</v>
      </c>
      <c r="GP264" s="30" t="e">
        <f t="shared" si="76"/>
        <v>#VALUE!</v>
      </c>
      <c r="GQ264" s="30" t="e">
        <f>(CatTemplate[[#This Row],[CO1]]+CatTemplate[[#This Row],[CS1]]) * (1+ getRateOHFinal) * (1 + getRateMarkupFinal)</f>
        <v>#VALUE!</v>
      </c>
      <c r="GR264" s="30" t="e">
        <f>(CatTemplate[[#This Row],[CO2]]+CatTemplate[[#This Row],[CS2]]) * (1+ getRateOHFinal) * (1 + getRateMarkupFinal)</f>
        <v>#VALUE!</v>
      </c>
      <c r="GS264" s="30" t="e">
        <f>(CatTemplate[[#This Row],[CO3]]+CatTemplate[[#This Row],[CS3]]) * (1+ getRateOHFinal) * (1 + getRateMarkupFinal)</f>
        <v>#VALUE!</v>
      </c>
      <c r="GT264" s="30" t="e">
        <f>(CatTemplate[[#This Row],[CO4]]+CatTemplate[[#This Row],[CS4]]) * (1+ getRateOHFinal) * (1 + getRateMarkupFinal)</f>
        <v>#VALUE!</v>
      </c>
      <c r="GU264" s="30" t="e">
        <f>(CatTemplate[[#This Row],[CO5]]+CatTemplate[[#This Row],[CS5]]) * (1+ getRateOHFinal) * (1 + getRateMarkupFinal)</f>
        <v>#VALUE!</v>
      </c>
      <c r="GV264" s="30" t="e">
        <f>(CatTemplate[[#This Row],[CO6]]+CatTemplate[[#This Row],[CS6]]) * (1+ getRateOHFinal) * (1 + getRateMarkupFinal)</f>
        <v>#VALUE!</v>
      </c>
      <c r="GW264" s="30" t="e">
        <f>(CatTemplate[[#This Row],[CO7]]+CatTemplate[[#This Row],[CS7]]) * (1+ getRateOHFinal) * (1 + getRateMarkupFinal)</f>
        <v>#VALUE!</v>
      </c>
      <c r="GX264" s="30" t="e">
        <f>(CatTemplate[[#This Row],[CO8]]+CatTemplate[[#This Row],[CS8]]) * (1+ getRateOHFinal) * (1 + getRateMarkupFinal)</f>
        <v>#VALUE!</v>
      </c>
      <c r="GY264" s="30" t="e">
        <f>(CatTemplate[[#This Row],[CO9]]+CatTemplate[[#This Row],[CS9]]) * (1+ getRateOHFinal) * (1 + getRateMarkupFinal)</f>
        <v>#VALUE!</v>
      </c>
      <c r="GZ264" s="30" t="e">
        <f>(CatTemplate[[#This Row],[CO10]]+CatTemplate[[#This Row],[CS10]]) * (1+ getRateOHFinal) * (1 + getRateMarkupFinal)</f>
        <v>#VALUE!</v>
      </c>
      <c r="HA264" s="30" t="e">
        <f>(CatTemplate[[#This Row],[CO11]]+CatTemplate[[#This Row],[CS11]]) * (1+ getRateOHFinal) * (1 + getRateMarkupFinal)</f>
        <v>#VALUE!</v>
      </c>
      <c r="HB264" s="30" t="e">
        <f>(CatTemplate[[#This Row],[CO12]]+CatTemplate[[#This Row],[CS12]]) * (1+ getRateOHFinal) * (1 + getRateMarkupFinal)</f>
        <v>#VALUE!</v>
      </c>
      <c r="HC264" s="30" t="e">
        <f>(CatTemplate[[#This Row],[CO13]]+CatTemplate[[#This Row],[CS13]]) * (1+ getRateOHFinal) * (1 + getRateMarkupFinal)</f>
        <v>#VALUE!</v>
      </c>
      <c r="HD264" s="30" t="e">
        <f>(CatTemplate[[#This Row],[CO14]]+CatTemplate[[#This Row],[CS14]]) * (1+ getRateOHFinal) * (1 + getRateMarkupFinal)</f>
        <v>#VALUE!</v>
      </c>
      <c r="HE264" s="30" t="e">
        <f>(CatTemplate[[#This Row],[CO15]]+CatTemplate[[#This Row],[CS15]]) * (1+ getRateOHFinal) * (1 + getRateMarkupFinal)</f>
        <v>#VALUE!</v>
      </c>
      <c r="HF264" s="30" t="e">
        <f>(CatTemplate[[#This Row],[CO16]]+CatTemplate[[#This Row],[CS16]]) * (1+ getRateOHFinal) * (1 + getRateMarkupFinal)</f>
        <v>#VALUE!</v>
      </c>
      <c r="HG264" s="30" t="e">
        <f>(CatTemplate[[#This Row],[CO17]]+CatTemplate[[#This Row],[CS17]]) * (1+ getRateOHFinal) * (1 + getRateMarkupFinal)</f>
        <v>#VALUE!</v>
      </c>
      <c r="HH264" s="30" t="e">
        <f>(CatTemplate[[#This Row],[CO18]]+CatTemplate[[#This Row],[CS18]]) * (1+ getRateOHFinal) * (1 + getRateMarkupFinal)</f>
        <v>#VALUE!</v>
      </c>
      <c r="HI264" s="30" t="e">
        <f>(CatTemplate[[#This Row],[CO19]]+CatTemplate[[#This Row],[CS19]]) * (1+ getRateOHFinal) * (1 + getRateMarkupFinal)</f>
        <v>#VALUE!</v>
      </c>
      <c r="HJ264" s="30" t="e">
        <f>(CatTemplate[[#This Row],[CO20]]+CatTemplate[[#This Row],[CS20]]) * (1+ getRateOHFinal) * (1 + getRateMarkupFinal)</f>
        <v>#VALUE!</v>
      </c>
      <c r="HK264" s="39" t="e">
        <f>CatTemplate[[#This Row],[Total cost]]+CatTemplate[[#This Row],[OH Amount]]+CatTemplate[[#This Row],[Markup]]</f>
        <v>#VALUE!</v>
      </c>
      <c r="HL264" s="63">
        <f>IF(CatTemplate[[#This Row],[Units]]="Days",CatTemplate[[#This Row],[Project quantity]]*CatTemplate[[#This Row],[St. unit effort]],CatTemplate[[#This Row],[Project quantity]])</f>
        <v>0</v>
      </c>
      <c r="HM264" s="287">
        <f>IFERROR(CatTemplate[[#This Row],[Total Price]]/(CatTemplate[[#This Row],[Final Quantity]]),0)</f>
        <v>0</v>
      </c>
      <c r="HN264" s="261"/>
    </row>
    <row r="265" spans="2:222" ht="25.5" x14ac:dyDescent="0.2">
      <c r="B265" s="9" t="s">
        <v>84</v>
      </c>
      <c r="C265" s="23">
        <v>6</v>
      </c>
      <c r="D265" s="10" t="s">
        <v>179</v>
      </c>
      <c r="E265" s="25">
        <v>1</v>
      </c>
      <c r="F265" s="19" t="s">
        <v>103</v>
      </c>
      <c r="G265" s="27">
        <v>54</v>
      </c>
      <c r="H265" s="19" t="s">
        <v>542</v>
      </c>
      <c r="I265" s="19"/>
      <c r="J265" s="16" t="s">
        <v>254</v>
      </c>
      <c r="K265" s="16"/>
      <c r="L265" s="16" t="s">
        <v>489</v>
      </c>
      <c r="M265" s="16" t="s">
        <v>207</v>
      </c>
      <c r="N265" s="16" t="s">
        <v>858</v>
      </c>
      <c r="O265" s="320"/>
      <c r="P265" s="71"/>
      <c r="Q265" s="108"/>
      <c r="R265" s="73"/>
      <c r="S265" s="97"/>
      <c r="T265" s="100">
        <f>getEqUnitCost</f>
        <v>0.1739423076923077</v>
      </c>
      <c r="U265" s="73">
        <f>getEqUnitEffort</f>
        <v>1</v>
      </c>
      <c r="V265" s="101">
        <f>getEqQuantity</f>
        <v>1</v>
      </c>
      <c r="W265" s="320"/>
      <c r="X265" s="100">
        <f>getConsUnitCost</f>
        <v>0.86149949999999997</v>
      </c>
      <c r="Y265" s="73">
        <f>getConsUnitEffort</f>
        <v>1</v>
      </c>
      <c r="Z265" s="14">
        <f>getConsQuantity</f>
        <v>1</v>
      </c>
      <c r="AA265" s="320"/>
      <c r="AB265" s="72"/>
      <c r="AC265" s="112"/>
      <c r="AD265" s="14">
        <f>getOthQuantity</f>
        <v>0</v>
      </c>
      <c r="AE265" s="320"/>
      <c r="AF265" s="28" t="str">
        <f>IF(ISBLANK(CatTemplate[[#This Row],[Resource type]]),"",CatTemplate[[#This Row],[Resource type]])</f>
        <v>BioRef Operator</v>
      </c>
      <c r="AG265" s="242">
        <f>getStaffUnitCost</f>
        <v>402.98497611162429</v>
      </c>
      <c r="AH265" s="113">
        <f>getStaffUnitEffort</f>
        <v>2.5000000000000001E-2</v>
      </c>
      <c r="AI265" s="40">
        <f>getStaffQuantity</f>
        <v>0</v>
      </c>
      <c r="AJ265" s="41">
        <f>CatTemplate[[#This Row],[St. quantity]]*8/ParRatePM</f>
        <v>0</v>
      </c>
      <c r="AK265" s="320"/>
      <c r="AL265" s="53" t="str">
        <f>CatTemplate[[#This Row],[Item type]]</f>
        <v>Samples</v>
      </c>
      <c r="AM265" s="12">
        <f>SUM(CatTemplate[[#This Row],[Year1]:[Year20]])</f>
        <v>0</v>
      </c>
      <c r="AN265" s="52"/>
      <c r="AO265" s="52"/>
      <c r="AP265" s="52"/>
      <c r="AQ265" s="8"/>
      <c r="AR265" s="8"/>
      <c r="AS265" s="8"/>
      <c r="AT265" s="8"/>
      <c r="AU265" s="8"/>
      <c r="AV265" s="8"/>
      <c r="AW265" s="8"/>
      <c r="AX265" s="8"/>
      <c r="AY265" s="8"/>
      <c r="AZ265" s="8"/>
      <c r="BA265" s="8"/>
      <c r="BB265" s="8"/>
      <c r="BC265" s="8"/>
      <c r="BD265" s="8"/>
      <c r="BE265" s="8"/>
      <c r="BF265" s="8"/>
      <c r="BG265" s="36"/>
      <c r="BH265" s="320"/>
      <c r="BI265" s="37" t="str">
        <f>getCostCategory</f>
        <v>06 Operating costs</v>
      </c>
      <c r="BJ265" s="37" t="str">
        <f>getSection</f>
        <v>06 Sample processing</v>
      </c>
      <c r="BK265" s="32" t="str">
        <f>getObject</f>
        <v>Sample processing</v>
      </c>
      <c r="BL265" s="30">
        <f>IFERROR(getUnitCost * IF(CatTemplate[[#This Row],[Cost Category Comp.]]="01 Staff costs", 1,1),0)</f>
        <v>404.02041791931657</v>
      </c>
      <c r="BM265" s="29">
        <f>IF(AND(ISBLANK(CatTemplate[[#This Row],[Eq. unit cost]]),ISBLANK(CatTemplate[[#This Row],[Cons. unit cost]]),ISBLANK(CatTemplate[[#This Row],[Oth. unit cost]])), 0, IF(getUnitEffort =0,1,getUnitEffort) * CatTemplate[[#This Row],[Year1]])</f>
        <v>0</v>
      </c>
      <c r="BN265" s="29">
        <f>IF(AND(ISBLANK(CatTemplate[[#This Row],[Eq. unit cost]]),ISBLANK(CatTemplate[[#This Row],[Cons. unit cost]]),ISBLANK(CatTemplate[[#This Row],[Oth. unit cost]])), 0, IF(getUnitEffort =0,1,getUnitEffort) * CatTemplate[[#This Row],[Year2]])</f>
        <v>0</v>
      </c>
      <c r="BO265" s="29">
        <f>IF(AND(ISBLANK(CatTemplate[[#This Row],[Eq. unit cost]]),ISBLANK(CatTemplate[[#This Row],[Cons. unit cost]]),ISBLANK(CatTemplate[[#This Row],[Oth. unit cost]])), 0, IF(getUnitEffort =0,1,getUnitEffort) * CatTemplate[[#This Row],[Year3]])</f>
        <v>0</v>
      </c>
      <c r="BP265" s="29">
        <f>IF(AND(ISBLANK(CatTemplate[[#This Row],[Eq. unit cost]]),ISBLANK(CatTemplate[[#This Row],[Cons. unit cost]]),ISBLANK(CatTemplate[[#This Row],[Oth. unit cost]])), 0, IF(getUnitEffort =0,1,getUnitEffort) * CatTemplate[[#This Row],[Year4]])</f>
        <v>0</v>
      </c>
      <c r="BQ265" s="29">
        <f>IF(AND(ISBLANK(CatTemplate[[#This Row],[Eq. unit cost]]),ISBLANK(CatTemplate[[#This Row],[Cons. unit cost]]),ISBLANK(CatTemplate[[#This Row],[Oth. unit cost]])), 0, IF(getUnitEffort =0,1,getUnitEffort) * CatTemplate[[#This Row],[Year5]])</f>
        <v>0</v>
      </c>
      <c r="BR265" s="29">
        <f>IF(AND(ISBLANK(CatTemplate[[#This Row],[Eq. unit cost]]),ISBLANK(CatTemplate[[#This Row],[Cons. unit cost]]),ISBLANK(CatTemplate[[#This Row],[Oth. unit cost]])), 0, IF(getUnitEffort =0,1,getUnitEffort) * CatTemplate[[#This Row],[Year6]])</f>
        <v>0</v>
      </c>
      <c r="BS265" s="29">
        <f>IF(AND(ISBLANK(CatTemplate[[#This Row],[Eq. unit cost]]),ISBLANK(CatTemplate[[#This Row],[Cons. unit cost]]),ISBLANK(CatTemplate[[#This Row],[Oth. unit cost]])), 0, IF(getUnitEffort =0,1,getUnitEffort) * CatTemplate[[#This Row],[Year7]])</f>
        <v>0</v>
      </c>
      <c r="BT265" s="29">
        <f>IF(AND(ISBLANK(CatTemplate[[#This Row],[Eq. unit cost]]),ISBLANK(CatTemplate[[#This Row],[Cons. unit cost]]),ISBLANK(CatTemplate[[#This Row],[Oth. unit cost]])), 0, IF(getUnitEffort =0,1,getUnitEffort) * CatTemplate[[#This Row],[Year8]])</f>
        <v>0</v>
      </c>
      <c r="BU265" s="29">
        <f>IF(AND(ISBLANK(CatTemplate[[#This Row],[Eq. unit cost]]),ISBLANK(CatTemplate[[#This Row],[Cons. unit cost]]),ISBLANK(CatTemplate[[#This Row],[Oth. unit cost]])), 0, IF(getUnitEffort =0,1,getUnitEffort) * CatTemplate[[#This Row],[Year9]])</f>
        <v>0</v>
      </c>
      <c r="BV265" s="29">
        <f>IF(AND(ISBLANK(CatTemplate[[#This Row],[Eq. unit cost]]),ISBLANK(CatTemplate[[#This Row],[Cons. unit cost]]),ISBLANK(CatTemplate[[#This Row],[Oth. unit cost]])), 0, IF(getUnitEffort =0,1,getUnitEffort) * CatTemplate[[#This Row],[Year10]])</f>
        <v>0</v>
      </c>
      <c r="BW265" s="29">
        <f>IF(AND(ISBLANK(CatTemplate[[#This Row],[Eq. unit cost]]),ISBLANK(CatTemplate[[#This Row],[Cons. unit cost]]),ISBLANK(CatTemplate[[#This Row],[Oth. unit cost]])), 0, IF(getUnitEffort =0,1,getUnitEffort) * CatTemplate[[#This Row],[Year11]])</f>
        <v>0</v>
      </c>
      <c r="BX265" s="29">
        <f>IF(AND(ISBLANK(CatTemplate[[#This Row],[Eq. unit cost]]),ISBLANK(CatTemplate[[#This Row],[Cons. unit cost]]),ISBLANK(CatTemplate[[#This Row],[Oth. unit cost]])), 0, IF(getUnitEffort =0,1,getUnitEffort) * CatTemplate[[#This Row],[Year12]])</f>
        <v>0</v>
      </c>
      <c r="BY265" s="29">
        <f>IF(AND(ISBLANK(CatTemplate[[#This Row],[Eq. unit cost]]),ISBLANK(CatTemplate[[#This Row],[Cons. unit cost]]),ISBLANK(CatTemplate[[#This Row],[Oth. unit cost]])), 0, IF(getUnitEffort =0,1,getUnitEffort) * CatTemplate[[#This Row],[Year13]])</f>
        <v>0</v>
      </c>
      <c r="BZ265" s="29">
        <f>IF(AND(ISBLANK(CatTemplate[[#This Row],[Eq. unit cost]]),ISBLANK(CatTemplate[[#This Row],[Cons. unit cost]]),ISBLANK(CatTemplate[[#This Row],[Oth. unit cost]])), 0, IF(getUnitEffort =0,1,getUnitEffort) * CatTemplate[[#This Row],[Year14]])</f>
        <v>0</v>
      </c>
      <c r="CA265" s="29">
        <f>IF(AND(ISBLANK(CatTemplate[[#This Row],[Eq. unit cost]]),ISBLANK(CatTemplate[[#This Row],[Cons. unit cost]]),ISBLANK(CatTemplate[[#This Row],[Oth. unit cost]])), 0, IF(getUnitEffort =0,1,getUnitEffort) * CatTemplate[[#This Row],[Year15]])</f>
        <v>0</v>
      </c>
      <c r="CB265" s="29">
        <f>IF(AND(ISBLANK(CatTemplate[[#This Row],[Eq. unit cost]]),ISBLANK(CatTemplate[[#This Row],[Cons. unit cost]]),ISBLANK(CatTemplate[[#This Row],[Oth. unit cost]])), 0, IF(getUnitEffort =0,1,getUnitEffort) * CatTemplate[[#This Row],[Year16]])</f>
        <v>0</v>
      </c>
      <c r="CC265" s="29">
        <f>IF(AND(ISBLANK(CatTemplate[[#This Row],[Eq. unit cost]]),ISBLANK(CatTemplate[[#This Row],[Cons. unit cost]]),ISBLANK(CatTemplate[[#This Row],[Oth. unit cost]])), 0, IF(getUnitEffort =0,1,getUnitEffort) * CatTemplate[[#This Row],[Year17]])</f>
        <v>0</v>
      </c>
      <c r="CD265" s="29">
        <f>IF(AND(ISBLANK(CatTemplate[[#This Row],[Eq. unit cost]]),ISBLANK(CatTemplate[[#This Row],[Cons. unit cost]]),ISBLANK(CatTemplate[[#This Row],[Oth. unit cost]])), 0, IF(getUnitEffort =0,1,getUnitEffort) * CatTemplate[[#This Row],[Year18]])</f>
        <v>0</v>
      </c>
      <c r="CE265" s="29">
        <f>IF(AND(ISBLANK(CatTemplate[[#This Row],[Eq. unit cost]]),ISBLANK(CatTemplate[[#This Row],[Cons. unit cost]]),ISBLANK(CatTemplate[[#This Row],[Oth. unit cost]])), 0, IF(getUnitEffort =0,1,getUnitEffort) * CatTemplate[[#This Row],[Year19]])</f>
        <v>0</v>
      </c>
      <c r="CF265" s="29">
        <f>IF(AND(ISBLANK(CatTemplate[[#This Row],[Eq. unit cost]]),ISBLANK(CatTemplate[[#This Row],[Cons. unit cost]]),ISBLANK(CatTemplate[[#This Row],[Oth. unit cost]])), 0, IF(getUnitEffort =0,1,getUnitEffort) * CatTemplate[[#This Row],[Year20]])</f>
        <v>0</v>
      </c>
      <c r="CG265" s="45">
        <f>SUM(CatTemplate[[#This Row],[Q1]:[Q20]])</f>
        <v>0</v>
      </c>
      <c r="CH265" s="29">
        <f>IF(ISBLANK(CatTemplate[[#This Row],[St. unit effort]]),0,(CatTemplate[[#This Row],[St. unit effort]] * CatTemplate[[#This Row],[Year1]]))</f>
        <v>0</v>
      </c>
      <c r="CI265" s="29">
        <f>IF(ISBLANK(CatTemplate[[#This Row],[St. unit effort]]),0,(CatTemplate[[#This Row],[St. unit effort]] * CatTemplate[[#This Row],[Year2]]))</f>
        <v>0</v>
      </c>
      <c r="CJ265" s="29">
        <f>IF(ISBLANK(CatTemplate[[#This Row],[St. unit effort]]),0,(CatTemplate[[#This Row],[St. unit effort]] * CatTemplate[[#This Row],[Year3]]))</f>
        <v>0</v>
      </c>
      <c r="CK265" s="29">
        <f>IF(ISBLANK(CatTemplate[[#This Row],[St. unit effort]]),0,(CatTemplate[[#This Row],[St. unit effort]] * CatTemplate[[#This Row],[Year4]]))</f>
        <v>0</v>
      </c>
      <c r="CL265" s="29">
        <f>IF(ISBLANK(CatTemplate[[#This Row],[St. unit effort]]),0,(CatTemplate[[#This Row],[St. unit effort]] * CatTemplate[[#This Row],[Year5]]))</f>
        <v>0</v>
      </c>
      <c r="CM265" s="29">
        <f>IF(ISBLANK(CatTemplate[[#This Row],[St. unit effort]]),0,(CatTemplate[[#This Row],[St. unit effort]] * CatTemplate[[#This Row],[Year6]]))</f>
        <v>0</v>
      </c>
      <c r="CN265" s="29">
        <f>IF(ISBLANK(CatTemplate[[#This Row],[St. unit effort]]),0,(CatTemplate[[#This Row],[St. unit effort]] * CatTemplate[[#This Row],[Year7]]))</f>
        <v>0</v>
      </c>
      <c r="CO265" s="29">
        <f>IF(ISBLANK(CatTemplate[[#This Row],[St. unit effort]]),0,(CatTemplate[[#This Row],[St. unit effort]] * CatTemplate[[#This Row],[Year8]]))</f>
        <v>0</v>
      </c>
      <c r="CP265" s="29">
        <f>IF(ISBLANK(CatTemplate[[#This Row],[St. unit effort]]),0,(CatTemplate[[#This Row],[St. unit effort]] * CatTemplate[[#This Row],[Year9]]))</f>
        <v>0</v>
      </c>
      <c r="CQ265" s="29">
        <f>IF(ISBLANK(CatTemplate[[#This Row],[St. unit effort]]),0,(CatTemplate[[#This Row],[St. unit effort]] * CatTemplate[[#This Row],[Year10]]))</f>
        <v>0</v>
      </c>
      <c r="CR265" s="29">
        <f>IF(ISBLANK(CatTemplate[[#This Row],[St. unit effort]]),0,(CatTemplate[[#This Row],[St. unit effort]] * CatTemplate[[#This Row],[Year11]]))</f>
        <v>0</v>
      </c>
      <c r="CS265" s="29">
        <f>IF(ISBLANK(CatTemplate[[#This Row],[St. unit effort]]),0,(CatTemplate[[#This Row],[St. unit effort]] * CatTemplate[[#This Row],[Year12]]))</f>
        <v>0</v>
      </c>
      <c r="CT265" s="29">
        <f>IF(ISBLANK(CatTemplate[[#This Row],[St. unit effort]]),0,(CatTemplate[[#This Row],[St. unit effort]] * CatTemplate[[#This Row],[Year13]]))</f>
        <v>0</v>
      </c>
      <c r="CU265" s="29">
        <f>IF(ISBLANK(CatTemplate[[#This Row],[St. unit effort]]),0,(CatTemplate[[#This Row],[St. unit effort]] * CatTemplate[[#This Row],[Year14]]))</f>
        <v>0</v>
      </c>
      <c r="CV265" s="29">
        <f>IF(ISBLANK(CatTemplate[[#This Row],[St. unit effort]]),0,(CatTemplate[[#This Row],[St. unit effort]] * CatTemplate[[#This Row],[Year15]]))</f>
        <v>0</v>
      </c>
      <c r="CW265" s="29">
        <f>IF(ISBLANK(CatTemplate[[#This Row],[St. unit effort]]),0,(CatTemplate[[#This Row],[St. unit effort]] * CatTemplate[[#This Row],[Year16]]))</f>
        <v>0</v>
      </c>
      <c r="CX265" s="29">
        <f>IF(ISBLANK(CatTemplate[[#This Row],[St. unit effort]]),0,(CatTemplate[[#This Row],[St. unit effort]] * CatTemplate[[#This Row],[Year17]]))</f>
        <v>0</v>
      </c>
      <c r="CY265" s="29">
        <f>IF(ISBLANK(CatTemplate[[#This Row],[St. unit effort]]),0,(CatTemplate[[#This Row],[St. unit effort]] * CatTemplate[[#This Row],[Year18]]))</f>
        <v>0</v>
      </c>
      <c r="CZ265" s="29">
        <f>IF(ISBLANK(CatTemplate[[#This Row],[St. unit effort]]),0,(CatTemplate[[#This Row],[St. unit effort]] * CatTemplate[[#This Row],[Year19]]))</f>
        <v>0</v>
      </c>
      <c r="DA265" s="29">
        <f>IF(ISBLANK(CatTemplate[[#This Row],[St. unit effort]]),0,(CatTemplate[[#This Row],[St. unit effort]] * CatTemplate[[#This Row],[Year20]]))</f>
        <v>0</v>
      </c>
      <c r="DB265" s="57">
        <f>IF(ISBLANK(CatTemplate[[#This Row],[St. unit effort]]),0,(CatTemplate[[#This Row],[St. unit effort]] * CatTemplate[[#This Row],[Year1]])*8/ParRatePM)</f>
        <v>0</v>
      </c>
      <c r="DC265" s="57">
        <f>IF(ISBLANK(CatTemplate[[#This Row],[St. unit effort]]),0,(CatTemplate[[#This Row],[St. unit effort]] * CatTemplate[[#This Row],[Year2]])*8/ParRatePM)</f>
        <v>0</v>
      </c>
      <c r="DD265" s="57">
        <f>IF(ISBLANK(CatTemplate[[#This Row],[St. unit effort]]),0,(CatTemplate[[#This Row],[St. unit effort]] * CatTemplate[[#This Row],[Year3]])*8/ParRatePM)</f>
        <v>0</v>
      </c>
      <c r="DE265" s="57">
        <f>IF(ISBLANK(CatTemplate[[#This Row],[St. unit effort]]),0,(CatTemplate[[#This Row],[St. unit effort]] * CatTemplate[[#This Row],[Year4]])*8/ParRatePM)</f>
        <v>0</v>
      </c>
      <c r="DF265" s="57">
        <f>IF(ISBLANK(CatTemplate[[#This Row],[St. unit effort]]),0,(CatTemplate[[#This Row],[St. unit effort]] * CatTemplate[[#This Row],[Year5]])*8/ParRatePM)</f>
        <v>0</v>
      </c>
      <c r="DG265" s="57">
        <f>IF(ISBLANK(CatTemplate[[#This Row],[St. unit effort]]),0,(CatTemplate[[#This Row],[St. unit effort]] * CatTemplate[[#This Row],[Year6]])*8/ParRatePM)</f>
        <v>0</v>
      </c>
      <c r="DH265" s="57">
        <f>IF(ISBLANK(CatTemplate[[#This Row],[St. unit effort]]),0,(CatTemplate[[#This Row],[St. unit effort]] * CatTemplate[[#This Row],[Year7]])*8/ParRatePM)</f>
        <v>0</v>
      </c>
      <c r="DI265" s="57">
        <f>IF(ISBLANK(CatTemplate[[#This Row],[St. unit effort]]),0,(CatTemplate[[#This Row],[St. unit effort]] * CatTemplate[[#This Row],[Year8]])*8/ParRatePM)</f>
        <v>0</v>
      </c>
      <c r="DJ265" s="57">
        <f>IF(ISBLANK(CatTemplate[[#This Row],[St. unit effort]]),0,(CatTemplate[[#This Row],[St. unit effort]] * CatTemplate[[#This Row],[Year9]])*8/ParRatePM)</f>
        <v>0</v>
      </c>
      <c r="DK265" s="57">
        <f>IF(ISBLANK(CatTemplate[[#This Row],[St. unit effort]]),0,(CatTemplate[[#This Row],[St. unit effort]] * CatTemplate[[#This Row],[Year10]])*8/ParRatePM)</f>
        <v>0</v>
      </c>
      <c r="DL265" s="57">
        <f>IF(ISBLANK(CatTemplate[[#This Row],[St. unit effort]]),0,(CatTemplate[[#This Row],[St. unit effort]] * CatTemplate[[#This Row],[Year11]])*8/ParRatePM)</f>
        <v>0</v>
      </c>
      <c r="DM265" s="57">
        <f>IF(ISBLANK(CatTemplate[[#This Row],[St. unit effort]]),0,(CatTemplate[[#This Row],[St. unit effort]] * CatTemplate[[#This Row],[Year12]])*8/ParRatePM)</f>
        <v>0</v>
      </c>
      <c r="DN265" s="57">
        <f>IF(ISBLANK(CatTemplate[[#This Row],[St. unit effort]]),0,(CatTemplate[[#This Row],[St. unit effort]] * CatTemplate[[#This Row],[Year13]])*8/ParRatePM)</f>
        <v>0</v>
      </c>
      <c r="DO265" s="57">
        <f>IF(ISBLANK(CatTemplate[[#This Row],[St. unit effort]]),0,(CatTemplate[[#This Row],[St. unit effort]] * CatTemplate[[#This Row],[Year14]])*8/ParRatePM)</f>
        <v>0</v>
      </c>
      <c r="DP265" s="57">
        <f>IF(ISBLANK(CatTemplate[[#This Row],[St. unit effort]]),0,(CatTemplate[[#This Row],[St. unit effort]] * CatTemplate[[#This Row],[Year15]])*8/ParRatePM)</f>
        <v>0</v>
      </c>
      <c r="DQ265" s="57">
        <f>IF(ISBLANK(CatTemplate[[#This Row],[St. unit effort]]),0,(CatTemplate[[#This Row],[St. unit effort]] * CatTemplate[[#This Row],[Year16]])*8/ParRatePM)</f>
        <v>0</v>
      </c>
      <c r="DR265" s="57">
        <f>IF(ISBLANK(CatTemplate[[#This Row],[St. unit effort]]),0,(CatTemplate[[#This Row],[St. unit effort]] * CatTemplate[[#This Row],[Year17]])*8/ParRatePM)</f>
        <v>0</v>
      </c>
      <c r="DS265" s="57">
        <f>IF(ISBLANK(CatTemplate[[#This Row],[St. unit effort]]),0,(CatTemplate[[#This Row],[St. unit effort]] * CatTemplate[[#This Row],[Year18]])*8/ParRatePM)</f>
        <v>0</v>
      </c>
      <c r="DT265" s="57">
        <f>IF(ISBLANK(CatTemplate[[#This Row],[St. unit effort]]),0,(CatTemplate[[#This Row],[St. unit effort]] * CatTemplate[[#This Row],[Year19]])*8/ParRatePM)</f>
        <v>0</v>
      </c>
      <c r="DU265" s="57">
        <f>IF(ISBLANK(CatTemplate[[#This Row],[St. unit effort]]),0,(CatTemplate[[#This Row],[St. unit effort]] * CatTemplate[[#This Row],[Year20]])*8/ParRatePM)</f>
        <v>0</v>
      </c>
      <c r="DV265" s="54">
        <f>SUM(CatTemplate[[#This Row],[PM1]:[PM20]])</f>
        <v>0</v>
      </c>
      <c r="DW265" s="56">
        <f t="shared" si="91"/>
        <v>0</v>
      </c>
      <c r="DX265" s="56">
        <f t="shared" si="91"/>
        <v>0</v>
      </c>
      <c r="DY265" s="56">
        <f t="shared" si="91"/>
        <v>0</v>
      </c>
      <c r="DZ265" s="56">
        <f t="shared" si="91"/>
        <v>0</v>
      </c>
      <c r="EA265" s="56">
        <f t="shared" si="91"/>
        <v>0</v>
      </c>
      <c r="EB265" s="56">
        <f t="shared" si="91"/>
        <v>0</v>
      </c>
      <c r="EC265" s="56">
        <f t="shared" si="91"/>
        <v>0</v>
      </c>
      <c r="ED265" s="56">
        <f t="shared" si="91"/>
        <v>0</v>
      </c>
      <c r="EE265" s="56">
        <f t="shared" si="91"/>
        <v>0</v>
      </c>
      <c r="EF265" s="56">
        <f t="shared" si="91"/>
        <v>0</v>
      </c>
      <c r="EG265" s="56">
        <f t="shared" si="91"/>
        <v>0</v>
      </c>
      <c r="EH265" s="56">
        <f t="shared" si="91"/>
        <v>0</v>
      </c>
      <c r="EI265" s="56">
        <f t="shared" si="91"/>
        <v>0</v>
      </c>
      <c r="EJ265" s="56">
        <f t="shared" si="91"/>
        <v>0</v>
      </c>
      <c r="EK265" s="56">
        <f t="shared" si="91"/>
        <v>0</v>
      </c>
      <c r="EL265" s="56">
        <f t="shared" si="91"/>
        <v>0</v>
      </c>
      <c r="EM265" s="56">
        <f t="shared" si="89"/>
        <v>0</v>
      </c>
      <c r="EN265" s="56">
        <f t="shared" si="89"/>
        <v>0</v>
      </c>
      <c r="EO265" s="56">
        <f t="shared" si="89"/>
        <v>0</v>
      </c>
      <c r="EP265" s="56">
        <f t="shared" si="89"/>
        <v>0</v>
      </c>
      <c r="EQ265" s="30">
        <f>CatTemplate[[#This Row],[Eq. unit cost]] * CatTemplate[[#This Row],[Eq. quantity]]</f>
        <v>0.1739423076923077</v>
      </c>
      <c r="ER265" s="30">
        <f>CatTemplate[[#This Row],[Cons. unit cost]] *CatTemplate[[#This Row],[Cons. quantity]]</f>
        <v>0.86149949999999997</v>
      </c>
      <c r="ES265" s="30">
        <f>CatTemplate[[#This Row],[Oth. unit cost]] *CatTemplate[[#This Row],[Oth. quantity]]</f>
        <v>0</v>
      </c>
      <c r="ET265" s="55">
        <f>SUM(CatTemplate[[#This Row],[CO1]:[CO20]])</f>
        <v>0</v>
      </c>
      <c r="EU265" s="56">
        <f t="shared" si="92"/>
        <v>0</v>
      </c>
      <c r="EV265" s="56">
        <f t="shared" si="92"/>
        <v>0</v>
      </c>
      <c r="EW265" s="56">
        <f t="shared" si="92"/>
        <v>0</v>
      </c>
      <c r="EX265" s="56">
        <f t="shared" si="92"/>
        <v>0</v>
      </c>
      <c r="EY265" s="56">
        <f t="shared" si="92"/>
        <v>0</v>
      </c>
      <c r="EZ265" s="56">
        <f t="shared" si="92"/>
        <v>0</v>
      </c>
      <c r="FA265" s="56">
        <f t="shared" si="92"/>
        <v>0</v>
      </c>
      <c r="FB265" s="56">
        <f t="shared" si="92"/>
        <v>0</v>
      </c>
      <c r="FC265" s="56">
        <f t="shared" si="92"/>
        <v>0</v>
      </c>
      <c r="FD265" s="56">
        <f t="shared" si="92"/>
        <v>0</v>
      </c>
      <c r="FE265" s="56">
        <f t="shared" si="92"/>
        <v>0</v>
      </c>
      <c r="FF265" s="56">
        <f t="shared" si="92"/>
        <v>0</v>
      </c>
      <c r="FG265" s="56">
        <f t="shared" si="92"/>
        <v>0</v>
      </c>
      <c r="FH265" s="56">
        <f t="shared" si="92"/>
        <v>0</v>
      </c>
      <c r="FI265" s="56">
        <f t="shared" si="92"/>
        <v>0</v>
      </c>
      <c r="FJ265" s="56">
        <f t="shared" si="92"/>
        <v>0</v>
      </c>
      <c r="FK265" s="56">
        <f t="shared" si="90"/>
        <v>0</v>
      </c>
      <c r="FL265" s="56">
        <f t="shared" si="90"/>
        <v>0</v>
      </c>
      <c r="FM265" s="56">
        <f t="shared" si="90"/>
        <v>0</v>
      </c>
      <c r="FN265" s="56">
        <f t="shared" si="90"/>
        <v>0</v>
      </c>
      <c r="FO265" s="58">
        <f>SUM(CatTemplate[[#This Row],[CS1]:[CS20]])</f>
        <v>0</v>
      </c>
      <c r="FP265" s="59">
        <f>CatTemplate[[#This Row],[Total Oth. cost]]+CatTemplate[[#This Row],[Total St. Cost]]</f>
        <v>0</v>
      </c>
      <c r="FQ265" s="33" t="e">
        <f t="shared" ref="FQ265:FQ328" si="93">getOHAmount</f>
        <v>#VALUE!</v>
      </c>
      <c r="FR265" s="33" t="e">
        <f t="shared" ref="FR265:FR328" si="94">getMarkupAmount</f>
        <v>#VALUE!</v>
      </c>
      <c r="FS265" s="30" t="e">
        <f>(CatTemplate[[#This Row],[CO1]] + CatTemplate[[#This Row],[CS1]]) * (1 + getRateOHFinal) * getRateMarkupFinal</f>
        <v>#VALUE!</v>
      </c>
      <c r="FT265" s="30" t="e">
        <f>(CatTemplate[[#This Row],[CO2]] + CatTemplate[[#This Row],[CS2]]) * (1 + getRateOHFinal) * getRateMarkupFinal</f>
        <v>#VALUE!</v>
      </c>
      <c r="FU265" s="30" t="e">
        <f>(CatTemplate[[#This Row],[CO3]] + CatTemplate[[#This Row],[CS3]]) * (1 + getRateOHFinal) * getRateMarkupFinal</f>
        <v>#VALUE!</v>
      </c>
      <c r="FV265" s="30" t="e">
        <f>(CatTemplate[[#This Row],[CO4]] + CatTemplate[[#This Row],[CS4]]) * (1 + getRateOHFinal) * getRateMarkupFinal</f>
        <v>#VALUE!</v>
      </c>
      <c r="FW265" s="30" t="e">
        <f>(CatTemplate[[#This Row],[CO5]] + CatTemplate[[#This Row],[CS5]]) * (1 + getRateOHFinal) * getRateMarkupFinal</f>
        <v>#VALUE!</v>
      </c>
      <c r="FX265" s="30" t="e">
        <f>(CatTemplate[[#This Row],[CO6]] + CatTemplate[[#This Row],[CS6]]) * (1 + getRateOHFinal) * getRateMarkupFinal</f>
        <v>#VALUE!</v>
      </c>
      <c r="FY265" s="30" t="e">
        <f>(CatTemplate[[#This Row],[CO7]] + CatTemplate[[#This Row],[CS7]]) * (1 + getRateOHFinal) * getRateMarkupFinal</f>
        <v>#VALUE!</v>
      </c>
      <c r="FZ265" s="30" t="e">
        <f>(CatTemplate[[#This Row],[CO8]] + CatTemplate[[#This Row],[CS8]]) * (1 + getRateOHFinal) * getRateMarkupFinal</f>
        <v>#VALUE!</v>
      </c>
      <c r="GA265" s="30" t="e">
        <f>(CatTemplate[[#This Row],[CO9]] + CatTemplate[[#This Row],[CS9]]) * (1 + getRateOHFinal) * getRateMarkupFinal</f>
        <v>#VALUE!</v>
      </c>
      <c r="GB265" s="30" t="e">
        <f>(CatTemplate[[#This Row],[CO10]] + CatTemplate[[#This Row],[CS10]]) * (1 + getRateOHFinal) * getRateMarkupFinal</f>
        <v>#VALUE!</v>
      </c>
      <c r="GC265" s="30" t="e">
        <f>(CatTemplate[[#This Row],[CO11]] + CatTemplate[[#This Row],[CS11]]) * (1 + getRateOHFinal) * getRateMarkupFinal</f>
        <v>#VALUE!</v>
      </c>
      <c r="GD265" s="30" t="e">
        <f>(CatTemplate[[#This Row],[CO12]] + CatTemplate[[#This Row],[CS12]]) * (1 + getRateOHFinal) * getRateMarkupFinal</f>
        <v>#VALUE!</v>
      </c>
      <c r="GE265" s="30" t="e">
        <f>(CatTemplate[[#This Row],[CO13]] + CatTemplate[[#This Row],[CS13]]) * (1 + getRateOHFinal) * getRateMarkupFinal</f>
        <v>#VALUE!</v>
      </c>
      <c r="GF265" s="30" t="e">
        <f>(CatTemplate[[#This Row],[CO14]] + CatTemplate[[#This Row],[CS14]]) * (1 + getRateOHFinal) * getRateMarkupFinal</f>
        <v>#VALUE!</v>
      </c>
      <c r="GG265" s="30" t="e">
        <f>(CatTemplate[[#This Row],[CO15]] + CatTemplate[[#This Row],[CS15]]) * (1 + getRateOHFinal) * getRateMarkupFinal</f>
        <v>#VALUE!</v>
      </c>
      <c r="GH265" s="30" t="e">
        <f>(CatTemplate[[#This Row],[CO16]] + CatTemplate[[#This Row],[CS16]]) * (1 + getRateOHFinal) * getRateMarkupFinal</f>
        <v>#VALUE!</v>
      </c>
      <c r="GI265" s="30" t="e">
        <f>(CatTemplate[[#This Row],[CO17]] + CatTemplate[[#This Row],[CS17]]) * (1 + getRateOHFinal) * getRateMarkupFinal</f>
        <v>#VALUE!</v>
      </c>
      <c r="GJ265" s="30" t="e">
        <f>(CatTemplate[[#This Row],[CO18]] + CatTemplate[[#This Row],[CS18]]) * (1 + getRateOHFinal) * getRateMarkupFinal</f>
        <v>#VALUE!</v>
      </c>
      <c r="GK265" s="30" t="e">
        <f>(CatTemplate[[#This Row],[CO19]] + CatTemplate[[#This Row],[CS19]]) * (1 + getRateOHFinal) * getRateMarkupFinal</f>
        <v>#VALUE!</v>
      </c>
      <c r="GL265" s="30" t="e">
        <f>(CatTemplate[[#This Row],[CO20]] + CatTemplate[[#This Row],[CS20]]) * (1 + getRateOHFinal) * getRateMarkupFinal</f>
        <v>#VALUE!</v>
      </c>
      <c r="GM265" s="30" t="e">
        <f t="shared" ref="GM265:GM328" si="95">getEqPrice</f>
        <v>#VALUE!</v>
      </c>
      <c r="GN265" s="30" t="e">
        <f t="shared" ref="GN265:GN328" si="96">getConsPrice</f>
        <v>#VALUE!</v>
      </c>
      <c r="GO265" s="30" t="e">
        <f t="shared" ref="GO265:GO328" si="97">getOthPrice</f>
        <v>#VALUE!</v>
      </c>
      <c r="GP265" s="30" t="e">
        <f t="shared" ref="GP265:GP328" si="98">getStaffPrice</f>
        <v>#VALUE!</v>
      </c>
      <c r="GQ265" s="30" t="e">
        <f>(CatTemplate[[#This Row],[CO1]]+CatTemplate[[#This Row],[CS1]]) * (1+ getRateOHFinal) * (1 + getRateMarkupFinal)</f>
        <v>#VALUE!</v>
      </c>
      <c r="GR265" s="30" t="e">
        <f>(CatTemplate[[#This Row],[CO2]]+CatTemplate[[#This Row],[CS2]]) * (1+ getRateOHFinal) * (1 + getRateMarkupFinal)</f>
        <v>#VALUE!</v>
      </c>
      <c r="GS265" s="30" t="e">
        <f>(CatTemplate[[#This Row],[CO3]]+CatTemplate[[#This Row],[CS3]]) * (1+ getRateOHFinal) * (1 + getRateMarkupFinal)</f>
        <v>#VALUE!</v>
      </c>
      <c r="GT265" s="30" t="e">
        <f>(CatTemplate[[#This Row],[CO4]]+CatTemplate[[#This Row],[CS4]]) * (1+ getRateOHFinal) * (1 + getRateMarkupFinal)</f>
        <v>#VALUE!</v>
      </c>
      <c r="GU265" s="30" t="e">
        <f>(CatTemplate[[#This Row],[CO5]]+CatTemplate[[#This Row],[CS5]]) * (1+ getRateOHFinal) * (1 + getRateMarkupFinal)</f>
        <v>#VALUE!</v>
      </c>
      <c r="GV265" s="30" t="e">
        <f>(CatTemplate[[#This Row],[CO6]]+CatTemplate[[#This Row],[CS6]]) * (1+ getRateOHFinal) * (1 + getRateMarkupFinal)</f>
        <v>#VALUE!</v>
      </c>
      <c r="GW265" s="30" t="e">
        <f>(CatTemplate[[#This Row],[CO7]]+CatTemplate[[#This Row],[CS7]]) * (1+ getRateOHFinal) * (1 + getRateMarkupFinal)</f>
        <v>#VALUE!</v>
      </c>
      <c r="GX265" s="30" t="e">
        <f>(CatTemplate[[#This Row],[CO8]]+CatTemplate[[#This Row],[CS8]]) * (1+ getRateOHFinal) * (1 + getRateMarkupFinal)</f>
        <v>#VALUE!</v>
      </c>
      <c r="GY265" s="30" t="e">
        <f>(CatTemplate[[#This Row],[CO9]]+CatTemplate[[#This Row],[CS9]]) * (1+ getRateOHFinal) * (1 + getRateMarkupFinal)</f>
        <v>#VALUE!</v>
      </c>
      <c r="GZ265" s="30" t="e">
        <f>(CatTemplate[[#This Row],[CO10]]+CatTemplate[[#This Row],[CS10]]) * (1+ getRateOHFinal) * (1 + getRateMarkupFinal)</f>
        <v>#VALUE!</v>
      </c>
      <c r="HA265" s="30" t="e">
        <f>(CatTemplate[[#This Row],[CO11]]+CatTemplate[[#This Row],[CS11]]) * (1+ getRateOHFinal) * (1 + getRateMarkupFinal)</f>
        <v>#VALUE!</v>
      </c>
      <c r="HB265" s="30" t="e">
        <f>(CatTemplate[[#This Row],[CO12]]+CatTemplate[[#This Row],[CS12]]) * (1+ getRateOHFinal) * (1 + getRateMarkupFinal)</f>
        <v>#VALUE!</v>
      </c>
      <c r="HC265" s="30" t="e">
        <f>(CatTemplate[[#This Row],[CO13]]+CatTemplate[[#This Row],[CS13]]) * (1+ getRateOHFinal) * (1 + getRateMarkupFinal)</f>
        <v>#VALUE!</v>
      </c>
      <c r="HD265" s="30" t="e">
        <f>(CatTemplate[[#This Row],[CO14]]+CatTemplate[[#This Row],[CS14]]) * (1+ getRateOHFinal) * (1 + getRateMarkupFinal)</f>
        <v>#VALUE!</v>
      </c>
      <c r="HE265" s="30" t="e">
        <f>(CatTemplate[[#This Row],[CO15]]+CatTemplate[[#This Row],[CS15]]) * (1+ getRateOHFinal) * (1 + getRateMarkupFinal)</f>
        <v>#VALUE!</v>
      </c>
      <c r="HF265" s="30" t="e">
        <f>(CatTemplate[[#This Row],[CO16]]+CatTemplate[[#This Row],[CS16]]) * (1+ getRateOHFinal) * (1 + getRateMarkupFinal)</f>
        <v>#VALUE!</v>
      </c>
      <c r="HG265" s="30" t="e">
        <f>(CatTemplate[[#This Row],[CO17]]+CatTemplate[[#This Row],[CS17]]) * (1+ getRateOHFinal) * (1 + getRateMarkupFinal)</f>
        <v>#VALUE!</v>
      </c>
      <c r="HH265" s="30" t="e">
        <f>(CatTemplate[[#This Row],[CO18]]+CatTemplate[[#This Row],[CS18]]) * (1+ getRateOHFinal) * (1 + getRateMarkupFinal)</f>
        <v>#VALUE!</v>
      </c>
      <c r="HI265" s="30" t="e">
        <f>(CatTemplate[[#This Row],[CO19]]+CatTemplate[[#This Row],[CS19]]) * (1+ getRateOHFinal) * (1 + getRateMarkupFinal)</f>
        <v>#VALUE!</v>
      </c>
      <c r="HJ265" s="30" t="e">
        <f>(CatTemplate[[#This Row],[CO20]]+CatTemplate[[#This Row],[CS20]]) * (1+ getRateOHFinal) * (1 + getRateMarkupFinal)</f>
        <v>#VALUE!</v>
      </c>
      <c r="HK265" s="39" t="e">
        <f>CatTemplate[[#This Row],[Total cost]]+CatTemplate[[#This Row],[OH Amount]]+CatTemplate[[#This Row],[Markup]]</f>
        <v>#VALUE!</v>
      </c>
      <c r="HL265" s="63">
        <f>IF(CatTemplate[[#This Row],[Units]]="Days",CatTemplate[[#This Row],[Project quantity]]*CatTemplate[[#This Row],[St. unit effort]],CatTemplate[[#This Row],[Project quantity]])</f>
        <v>0</v>
      </c>
      <c r="HM265" s="287">
        <f>IFERROR(CatTemplate[[#This Row],[Total Price]]/(CatTemplate[[#This Row],[Final Quantity]]),0)</f>
        <v>0</v>
      </c>
      <c r="HN265" s="261"/>
    </row>
    <row r="266" spans="2:222" ht="25.5" x14ac:dyDescent="0.2">
      <c r="B266" s="9" t="s">
        <v>84</v>
      </c>
      <c r="C266" s="23">
        <v>6</v>
      </c>
      <c r="D266" s="10" t="s">
        <v>179</v>
      </c>
      <c r="E266" s="25">
        <v>1</v>
      </c>
      <c r="F266" s="19" t="s">
        <v>103</v>
      </c>
      <c r="G266" s="27">
        <v>55</v>
      </c>
      <c r="H266" s="19" t="s">
        <v>543</v>
      </c>
      <c r="I266" s="19"/>
      <c r="J266" s="16" t="s">
        <v>254</v>
      </c>
      <c r="K266" s="16"/>
      <c r="L266" s="16" t="s">
        <v>489</v>
      </c>
      <c r="M266" s="16" t="s">
        <v>207</v>
      </c>
      <c r="N266" s="16" t="s">
        <v>858</v>
      </c>
      <c r="O266" s="320"/>
      <c r="P266" s="71"/>
      <c r="Q266" s="108"/>
      <c r="R266" s="73"/>
      <c r="S266" s="97"/>
      <c r="T266" s="100">
        <f>getEqUnitCost</f>
        <v>0.1739423076923077</v>
      </c>
      <c r="U266" s="73">
        <f>getEqUnitEffort</f>
        <v>1</v>
      </c>
      <c r="V266" s="101">
        <f>getEqQuantity</f>
        <v>1</v>
      </c>
      <c r="W266" s="320"/>
      <c r="X266" s="100">
        <f>getConsUnitCost</f>
        <v>1.4203994999999998</v>
      </c>
      <c r="Y266" s="73">
        <f>getConsUnitEffort</f>
        <v>1</v>
      </c>
      <c r="Z266" s="14">
        <f>getConsQuantity</f>
        <v>1</v>
      </c>
      <c r="AA266" s="320"/>
      <c r="AB266" s="72"/>
      <c r="AC266" s="112"/>
      <c r="AD266" s="14">
        <f>getOthQuantity</f>
        <v>0</v>
      </c>
      <c r="AE266" s="320"/>
      <c r="AF266" s="28" t="str">
        <f>IF(ISBLANK(CatTemplate[[#This Row],[Resource type]]),"",CatTemplate[[#This Row],[Resource type]])</f>
        <v>BioRef Operator</v>
      </c>
      <c r="AG266" s="242">
        <f>getStaffUnitCost</f>
        <v>402.98497611162429</v>
      </c>
      <c r="AH266" s="113">
        <f>getStaffUnitEffort</f>
        <v>2.5000000000000001E-2</v>
      </c>
      <c r="AI266" s="40">
        <f>getStaffQuantity</f>
        <v>0</v>
      </c>
      <c r="AJ266" s="41">
        <f>CatTemplate[[#This Row],[St. quantity]]*8/ParRatePM</f>
        <v>0</v>
      </c>
      <c r="AK266" s="320"/>
      <c r="AL266" s="53" t="str">
        <f>CatTemplate[[#This Row],[Item type]]</f>
        <v>Samples</v>
      </c>
      <c r="AM266" s="12">
        <f>SUM(CatTemplate[[#This Row],[Year1]:[Year20]])</f>
        <v>0</v>
      </c>
      <c r="AN266" s="52"/>
      <c r="AO266" s="52"/>
      <c r="AP266" s="52"/>
      <c r="AQ266" s="8"/>
      <c r="AR266" s="8"/>
      <c r="AS266" s="8"/>
      <c r="AT266" s="8"/>
      <c r="AU266" s="8"/>
      <c r="AV266" s="8"/>
      <c r="AW266" s="8"/>
      <c r="AX266" s="8"/>
      <c r="AY266" s="8"/>
      <c r="AZ266" s="8"/>
      <c r="BA266" s="8"/>
      <c r="BB266" s="8"/>
      <c r="BC266" s="8"/>
      <c r="BD266" s="8"/>
      <c r="BE266" s="8"/>
      <c r="BF266" s="8"/>
      <c r="BG266" s="36"/>
      <c r="BH266" s="320"/>
      <c r="BI266" s="37" t="str">
        <f>getCostCategory</f>
        <v>06 Operating costs</v>
      </c>
      <c r="BJ266" s="37" t="str">
        <f>getSection</f>
        <v>06 Sample processing</v>
      </c>
      <c r="BK266" s="32" t="str">
        <f>getObject</f>
        <v>Sample processing</v>
      </c>
      <c r="BL266" s="30">
        <f>IFERROR(getUnitCost * IF(CatTemplate[[#This Row],[Cost Category Comp.]]="01 Staff costs", 1,1),0)</f>
        <v>404.57931791931662</v>
      </c>
      <c r="BM266" s="29">
        <f>IF(AND(ISBLANK(CatTemplate[[#This Row],[Eq. unit cost]]),ISBLANK(CatTemplate[[#This Row],[Cons. unit cost]]),ISBLANK(CatTemplate[[#This Row],[Oth. unit cost]])), 0, IF(getUnitEffort =0,1,getUnitEffort) * CatTemplate[[#This Row],[Year1]])</f>
        <v>0</v>
      </c>
      <c r="BN266" s="29">
        <f>IF(AND(ISBLANK(CatTemplate[[#This Row],[Eq. unit cost]]),ISBLANK(CatTemplate[[#This Row],[Cons. unit cost]]),ISBLANK(CatTemplate[[#This Row],[Oth. unit cost]])), 0, IF(getUnitEffort =0,1,getUnitEffort) * CatTemplate[[#This Row],[Year2]])</f>
        <v>0</v>
      </c>
      <c r="BO266" s="29">
        <f>IF(AND(ISBLANK(CatTemplate[[#This Row],[Eq. unit cost]]),ISBLANK(CatTemplate[[#This Row],[Cons. unit cost]]),ISBLANK(CatTemplate[[#This Row],[Oth. unit cost]])), 0, IF(getUnitEffort =0,1,getUnitEffort) * CatTemplate[[#This Row],[Year3]])</f>
        <v>0</v>
      </c>
      <c r="BP266" s="29">
        <f>IF(AND(ISBLANK(CatTemplate[[#This Row],[Eq. unit cost]]),ISBLANK(CatTemplate[[#This Row],[Cons. unit cost]]),ISBLANK(CatTemplate[[#This Row],[Oth. unit cost]])), 0, IF(getUnitEffort =0,1,getUnitEffort) * CatTemplate[[#This Row],[Year4]])</f>
        <v>0</v>
      </c>
      <c r="BQ266" s="29">
        <f>IF(AND(ISBLANK(CatTemplate[[#This Row],[Eq. unit cost]]),ISBLANK(CatTemplate[[#This Row],[Cons. unit cost]]),ISBLANK(CatTemplate[[#This Row],[Oth. unit cost]])), 0, IF(getUnitEffort =0,1,getUnitEffort) * CatTemplate[[#This Row],[Year5]])</f>
        <v>0</v>
      </c>
      <c r="BR266" s="29">
        <f>IF(AND(ISBLANK(CatTemplate[[#This Row],[Eq. unit cost]]),ISBLANK(CatTemplate[[#This Row],[Cons. unit cost]]),ISBLANK(CatTemplate[[#This Row],[Oth. unit cost]])), 0, IF(getUnitEffort =0,1,getUnitEffort) * CatTemplate[[#This Row],[Year6]])</f>
        <v>0</v>
      </c>
      <c r="BS266" s="29">
        <f>IF(AND(ISBLANK(CatTemplate[[#This Row],[Eq. unit cost]]),ISBLANK(CatTemplate[[#This Row],[Cons. unit cost]]),ISBLANK(CatTemplate[[#This Row],[Oth. unit cost]])), 0, IF(getUnitEffort =0,1,getUnitEffort) * CatTemplate[[#This Row],[Year7]])</f>
        <v>0</v>
      </c>
      <c r="BT266" s="29">
        <f>IF(AND(ISBLANK(CatTemplate[[#This Row],[Eq. unit cost]]),ISBLANK(CatTemplate[[#This Row],[Cons. unit cost]]),ISBLANK(CatTemplate[[#This Row],[Oth. unit cost]])), 0, IF(getUnitEffort =0,1,getUnitEffort) * CatTemplate[[#This Row],[Year8]])</f>
        <v>0</v>
      </c>
      <c r="BU266" s="29">
        <f>IF(AND(ISBLANK(CatTemplate[[#This Row],[Eq. unit cost]]),ISBLANK(CatTemplate[[#This Row],[Cons. unit cost]]),ISBLANK(CatTemplate[[#This Row],[Oth. unit cost]])), 0, IF(getUnitEffort =0,1,getUnitEffort) * CatTemplate[[#This Row],[Year9]])</f>
        <v>0</v>
      </c>
      <c r="BV266" s="29">
        <f>IF(AND(ISBLANK(CatTemplate[[#This Row],[Eq. unit cost]]),ISBLANK(CatTemplate[[#This Row],[Cons. unit cost]]),ISBLANK(CatTemplate[[#This Row],[Oth. unit cost]])), 0, IF(getUnitEffort =0,1,getUnitEffort) * CatTemplate[[#This Row],[Year10]])</f>
        <v>0</v>
      </c>
      <c r="BW266" s="29">
        <f>IF(AND(ISBLANK(CatTemplate[[#This Row],[Eq. unit cost]]),ISBLANK(CatTemplate[[#This Row],[Cons. unit cost]]),ISBLANK(CatTemplate[[#This Row],[Oth. unit cost]])), 0, IF(getUnitEffort =0,1,getUnitEffort) * CatTemplate[[#This Row],[Year11]])</f>
        <v>0</v>
      </c>
      <c r="BX266" s="29">
        <f>IF(AND(ISBLANK(CatTemplate[[#This Row],[Eq. unit cost]]),ISBLANK(CatTemplate[[#This Row],[Cons. unit cost]]),ISBLANK(CatTemplate[[#This Row],[Oth. unit cost]])), 0, IF(getUnitEffort =0,1,getUnitEffort) * CatTemplate[[#This Row],[Year12]])</f>
        <v>0</v>
      </c>
      <c r="BY266" s="29">
        <f>IF(AND(ISBLANK(CatTemplate[[#This Row],[Eq. unit cost]]),ISBLANK(CatTemplate[[#This Row],[Cons. unit cost]]),ISBLANK(CatTemplate[[#This Row],[Oth. unit cost]])), 0, IF(getUnitEffort =0,1,getUnitEffort) * CatTemplate[[#This Row],[Year13]])</f>
        <v>0</v>
      </c>
      <c r="BZ266" s="29">
        <f>IF(AND(ISBLANK(CatTemplate[[#This Row],[Eq. unit cost]]),ISBLANK(CatTemplate[[#This Row],[Cons. unit cost]]),ISBLANK(CatTemplate[[#This Row],[Oth. unit cost]])), 0, IF(getUnitEffort =0,1,getUnitEffort) * CatTemplate[[#This Row],[Year14]])</f>
        <v>0</v>
      </c>
      <c r="CA266" s="29">
        <f>IF(AND(ISBLANK(CatTemplate[[#This Row],[Eq. unit cost]]),ISBLANK(CatTemplate[[#This Row],[Cons. unit cost]]),ISBLANK(CatTemplate[[#This Row],[Oth. unit cost]])), 0, IF(getUnitEffort =0,1,getUnitEffort) * CatTemplate[[#This Row],[Year15]])</f>
        <v>0</v>
      </c>
      <c r="CB266" s="29">
        <f>IF(AND(ISBLANK(CatTemplate[[#This Row],[Eq. unit cost]]),ISBLANK(CatTemplate[[#This Row],[Cons. unit cost]]),ISBLANK(CatTemplate[[#This Row],[Oth. unit cost]])), 0, IF(getUnitEffort =0,1,getUnitEffort) * CatTemplate[[#This Row],[Year16]])</f>
        <v>0</v>
      </c>
      <c r="CC266" s="29">
        <f>IF(AND(ISBLANK(CatTemplate[[#This Row],[Eq. unit cost]]),ISBLANK(CatTemplate[[#This Row],[Cons. unit cost]]),ISBLANK(CatTemplate[[#This Row],[Oth. unit cost]])), 0, IF(getUnitEffort =0,1,getUnitEffort) * CatTemplate[[#This Row],[Year17]])</f>
        <v>0</v>
      </c>
      <c r="CD266" s="29">
        <f>IF(AND(ISBLANK(CatTemplate[[#This Row],[Eq. unit cost]]),ISBLANK(CatTemplate[[#This Row],[Cons. unit cost]]),ISBLANK(CatTemplate[[#This Row],[Oth. unit cost]])), 0, IF(getUnitEffort =0,1,getUnitEffort) * CatTemplate[[#This Row],[Year18]])</f>
        <v>0</v>
      </c>
      <c r="CE266" s="29">
        <f>IF(AND(ISBLANK(CatTemplate[[#This Row],[Eq. unit cost]]),ISBLANK(CatTemplate[[#This Row],[Cons. unit cost]]),ISBLANK(CatTemplate[[#This Row],[Oth. unit cost]])), 0, IF(getUnitEffort =0,1,getUnitEffort) * CatTemplate[[#This Row],[Year19]])</f>
        <v>0</v>
      </c>
      <c r="CF266" s="29">
        <f>IF(AND(ISBLANK(CatTemplate[[#This Row],[Eq. unit cost]]),ISBLANK(CatTemplate[[#This Row],[Cons. unit cost]]),ISBLANK(CatTemplate[[#This Row],[Oth. unit cost]])), 0, IF(getUnitEffort =0,1,getUnitEffort) * CatTemplate[[#This Row],[Year20]])</f>
        <v>0</v>
      </c>
      <c r="CG266" s="45">
        <f>SUM(CatTemplate[[#This Row],[Q1]:[Q20]])</f>
        <v>0</v>
      </c>
      <c r="CH266" s="29">
        <f>IF(ISBLANK(CatTemplate[[#This Row],[St. unit effort]]),0,(CatTemplate[[#This Row],[St. unit effort]] * CatTemplate[[#This Row],[Year1]]))</f>
        <v>0</v>
      </c>
      <c r="CI266" s="29">
        <f>IF(ISBLANK(CatTemplate[[#This Row],[St. unit effort]]),0,(CatTemplate[[#This Row],[St. unit effort]] * CatTemplate[[#This Row],[Year2]]))</f>
        <v>0</v>
      </c>
      <c r="CJ266" s="29">
        <f>IF(ISBLANK(CatTemplate[[#This Row],[St. unit effort]]),0,(CatTemplate[[#This Row],[St. unit effort]] * CatTemplate[[#This Row],[Year3]]))</f>
        <v>0</v>
      </c>
      <c r="CK266" s="29">
        <f>IF(ISBLANK(CatTemplate[[#This Row],[St. unit effort]]),0,(CatTemplate[[#This Row],[St. unit effort]] * CatTemplate[[#This Row],[Year4]]))</f>
        <v>0</v>
      </c>
      <c r="CL266" s="29">
        <f>IF(ISBLANK(CatTemplate[[#This Row],[St. unit effort]]),0,(CatTemplate[[#This Row],[St. unit effort]] * CatTemplate[[#This Row],[Year5]]))</f>
        <v>0</v>
      </c>
      <c r="CM266" s="29">
        <f>IF(ISBLANK(CatTemplate[[#This Row],[St. unit effort]]),0,(CatTemplate[[#This Row],[St. unit effort]] * CatTemplate[[#This Row],[Year6]]))</f>
        <v>0</v>
      </c>
      <c r="CN266" s="29">
        <f>IF(ISBLANK(CatTemplate[[#This Row],[St. unit effort]]),0,(CatTemplate[[#This Row],[St. unit effort]] * CatTemplate[[#This Row],[Year7]]))</f>
        <v>0</v>
      </c>
      <c r="CO266" s="29">
        <f>IF(ISBLANK(CatTemplate[[#This Row],[St. unit effort]]),0,(CatTemplate[[#This Row],[St. unit effort]] * CatTemplate[[#This Row],[Year8]]))</f>
        <v>0</v>
      </c>
      <c r="CP266" s="29">
        <f>IF(ISBLANK(CatTemplate[[#This Row],[St. unit effort]]),0,(CatTemplate[[#This Row],[St. unit effort]] * CatTemplate[[#This Row],[Year9]]))</f>
        <v>0</v>
      </c>
      <c r="CQ266" s="29">
        <f>IF(ISBLANK(CatTemplate[[#This Row],[St. unit effort]]),0,(CatTemplate[[#This Row],[St. unit effort]] * CatTemplate[[#This Row],[Year10]]))</f>
        <v>0</v>
      </c>
      <c r="CR266" s="29">
        <f>IF(ISBLANK(CatTemplate[[#This Row],[St. unit effort]]),0,(CatTemplate[[#This Row],[St. unit effort]] * CatTemplate[[#This Row],[Year11]]))</f>
        <v>0</v>
      </c>
      <c r="CS266" s="29">
        <f>IF(ISBLANK(CatTemplate[[#This Row],[St. unit effort]]),0,(CatTemplate[[#This Row],[St. unit effort]] * CatTemplate[[#This Row],[Year12]]))</f>
        <v>0</v>
      </c>
      <c r="CT266" s="29">
        <f>IF(ISBLANK(CatTemplate[[#This Row],[St. unit effort]]),0,(CatTemplate[[#This Row],[St. unit effort]] * CatTemplate[[#This Row],[Year13]]))</f>
        <v>0</v>
      </c>
      <c r="CU266" s="29">
        <f>IF(ISBLANK(CatTemplate[[#This Row],[St. unit effort]]),0,(CatTemplate[[#This Row],[St. unit effort]] * CatTemplate[[#This Row],[Year14]]))</f>
        <v>0</v>
      </c>
      <c r="CV266" s="29">
        <f>IF(ISBLANK(CatTemplate[[#This Row],[St. unit effort]]),0,(CatTemplate[[#This Row],[St. unit effort]] * CatTemplate[[#This Row],[Year15]]))</f>
        <v>0</v>
      </c>
      <c r="CW266" s="29">
        <f>IF(ISBLANK(CatTemplate[[#This Row],[St. unit effort]]),0,(CatTemplate[[#This Row],[St. unit effort]] * CatTemplate[[#This Row],[Year16]]))</f>
        <v>0</v>
      </c>
      <c r="CX266" s="29">
        <f>IF(ISBLANK(CatTemplate[[#This Row],[St. unit effort]]),0,(CatTemplate[[#This Row],[St. unit effort]] * CatTemplate[[#This Row],[Year17]]))</f>
        <v>0</v>
      </c>
      <c r="CY266" s="29">
        <f>IF(ISBLANK(CatTemplate[[#This Row],[St. unit effort]]),0,(CatTemplate[[#This Row],[St. unit effort]] * CatTemplate[[#This Row],[Year18]]))</f>
        <v>0</v>
      </c>
      <c r="CZ266" s="29">
        <f>IF(ISBLANK(CatTemplate[[#This Row],[St. unit effort]]),0,(CatTemplate[[#This Row],[St. unit effort]] * CatTemplate[[#This Row],[Year19]]))</f>
        <v>0</v>
      </c>
      <c r="DA266" s="29">
        <f>IF(ISBLANK(CatTemplate[[#This Row],[St. unit effort]]),0,(CatTemplate[[#This Row],[St. unit effort]] * CatTemplate[[#This Row],[Year20]]))</f>
        <v>0</v>
      </c>
      <c r="DB266" s="57">
        <f>IF(ISBLANK(CatTemplate[[#This Row],[St. unit effort]]),0,(CatTemplate[[#This Row],[St. unit effort]] * CatTemplate[[#This Row],[Year1]])*8/ParRatePM)</f>
        <v>0</v>
      </c>
      <c r="DC266" s="57">
        <f>IF(ISBLANK(CatTemplate[[#This Row],[St. unit effort]]),0,(CatTemplate[[#This Row],[St. unit effort]] * CatTemplate[[#This Row],[Year2]])*8/ParRatePM)</f>
        <v>0</v>
      </c>
      <c r="DD266" s="57">
        <f>IF(ISBLANK(CatTemplate[[#This Row],[St. unit effort]]),0,(CatTemplate[[#This Row],[St. unit effort]] * CatTemplate[[#This Row],[Year3]])*8/ParRatePM)</f>
        <v>0</v>
      </c>
      <c r="DE266" s="57">
        <f>IF(ISBLANK(CatTemplate[[#This Row],[St. unit effort]]),0,(CatTemplate[[#This Row],[St. unit effort]] * CatTemplate[[#This Row],[Year4]])*8/ParRatePM)</f>
        <v>0</v>
      </c>
      <c r="DF266" s="57">
        <f>IF(ISBLANK(CatTemplate[[#This Row],[St. unit effort]]),0,(CatTemplate[[#This Row],[St. unit effort]] * CatTemplate[[#This Row],[Year5]])*8/ParRatePM)</f>
        <v>0</v>
      </c>
      <c r="DG266" s="57">
        <f>IF(ISBLANK(CatTemplate[[#This Row],[St. unit effort]]),0,(CatTemplate[[#This Row],[St. unit effort]] * CatTemplate[[#This Row],[Year6]])*8/ParRatePM)</f>
        <v>0</v>
      </c>
      <c r="DH266" s="57">
        <f>IF(ISBLANK(CatTemplate[[#This Row],[St. unit effort]]),0,(CatTemplate[[#This Row],[St. unit effort]] * CatTemplate[[#This Row],[Year7]])*8/ParRatePM)</f>
        <v>0</v>
      </c>
      <c r="DI266" s="57">
        <f>IF(ISBLANK(CatTemplate[[#This Row],[St. unit effort]]),0,(CatTemplate[[#This Row],[St. unit effort]] * CatTemplate[[#This Row],[Year8]])*8/ParRatePM)</f>
        <v>0</v>
      </c>
      <c r="DJ266" s="57">
        <f>IF(ISBLANK(CatTemplate[[#This Row],[St. unit effort]]),0,(CatTemplate[[#This Row],[St. unit effort]] * CatTemplate[[#This Row],[Year9]])*8/ParRatePM)</f>
        <v>0</v>
      </c>
      <c r="DK266" s="57">
        <f>IF(ISBLANK(CatTemplate[[#This Row],[St. unit effort]]),0,(CatTemplate[[#This Row],[St. unit effort]] * CatTemplate[[#This Row],[Year10]])*8/ParRatePM)</f>
        <v>0</v>
      </c>
      <c r="DL266" s="57">
        <f>IF(ISBLANK(CatTemplate[[#This Row],[St. unit effort]]),0,(CatTemplate[[#This Row],[St. unit effort]] * CatTemplate[[#This Row],[Year11]])*8/ParRatePM)</f>
        <v>0</v>
      </c>
      <c r="DM266" s="57">
        <f>IF(ISBLANK(CatTemplate[[#This Row],[St. unit effort]]),0,(CatTemplate[[#This Row],[St. unit effort]] * CatTemplate[[#This Row],[Year12]])*8/ParRatePM)</f>
        <v>0</v>
      </c>
      <c r="DN266" s="57">
        <f>IF(ISBLANK(CatTemplate[[#This Row],[St. unit effort]]),0,(CatTemplate[[#This Row],[St. unit effort]] * CatTemplate[[#This Row],[Year13]])*8/ParRatePM)</f>
        <v>0</v>
      </c>
      <c r="DO266" s="57">
        <f>IF(ISBLANK(CatTemplate[[#This Row],[St. unit effort]]),0,(CatTemplate[[#This Row],[St. unit effort]] * CatTemplate[[#This Row],[Year14]])*8/ParRatePM)</f>
        <v>0</v>
      </c>
      <c r="DP266" s="57">
        <f>IF(ISBLANK(CatTemplate[[#This Row],[St. unit effort]]),0,(CatTemplate[[#This Row],[St. unit effort]] * CatTemplate[[#This Row],[Year15]])*8/ParRatePM)</f>
        <v>0</v>
      </c>
      <c r="DQ266" s="57">
        <f>IF(ISBLANK(CatTemplate[[#This Row],[St. unit effort]]),0,(CatTemplate[[#This Row],[St. unit effort]] * CatTemplate[[#This Row],[Year16]])*8/ParRatePM)</f>
        <v>0</v>
      </c>
      <c r="DR266" s="57">
        <f>IF(ISBLANK(CatTemplate[[#This Row],[St. unit effort]]),0,(CatTemplate[[#This Row],[St. unit effort]] * CatTemplate[[#This Row],[Year17]])*8/ParRatePM)</f>
        <v>0</v>
      </c>
      <c r="DS266" s="57">
        <f>IF(ISBLANK(CatTemplate[[#This Row],[St. unit effort]]),0,(CatTemplate[[#This Row],[St. unit effort]] * CatTemplate[[#This Row],[Year18]])*8/ParRatePM)</f>
        <v>0</v>
      </c>
      <c r="DT266" s="57">
        <f>IF(ISBLANK(CatTemplate[[#This Row],[St. unit effort]]),0,(CatTemplate[[#This Row],[St. unit effort]] * CatTemplate[[#This Row],[Year19]])*8/ParRatePM)</f>
        <v>0</v>
      </c>
      <c r="DU266" s="57">
        <f>IF(ISBLANK(CatTemplate[[#This Row],[St. unit effort]]),0,(CatTemplate[[#This Row],[St. unit effort]] * CatTemplate[[#This Row],[Year20]])*8/ParRatePM)</f>
        <v>0</v>
      </c>
      <c r="DV266" s="54">
        <f>SUM(CatTemplate[[#This Row],[PM1]:[PM20]])</f>
        <v>0</v>
      </c>
      <c r="DW266" s="56">
        <f t="shared" si="91"/>
        <v>0</v>
      </c>
      <c r="DX266" s="56">
        <f t="shared" si="91"/>
        <v>0</v>
      </c>
      <c r="DY266" s="56">
        <f t="shared" si="91"/>
        <v>0</v>
      </c>
      <c r="DZ266" s="56">
        <f t="shared" si="91"/>
        <v>0</v>
      </c>
      <c r="EA266" s="56">
        <f t="shared" si="91"/>
        <v>0</v>
      </c>
      <c r="EB266" s="56">
        <f t="shared" si="91"/>
        <v>0</v>
      </c>
      <c r="EC266" s="56">
        <f t="shared" si="91"/>
        <v>0</v>
      </c>
      <c r="ED266" s="56">
        <f t="shared" si="91"/>
        <v>0</v>
      </c>
      <c r="EE266" s="56">
        <f t="shared" si="91"/>
        <v>0</v>
      </c>
      <c r="EF266" s="56">
        <f t="shared" si="91"/>
        <v>0</v>
      </c>
      <c r="EG266" s="56">
        <f t="shared" si="91"/>
        <v>0</v>
      </c>
      <c r="EH266" s="56">
        <f t="shared" si="91"/>
        <v>0</v>
      </c>
      <c r="EI266" s="56">
        <f t="shared" si="91"/>
        <v>0</v>
      </c>
      <c r="EJ266" s="56">
        <f t="shared" si="91"/>
        <v>0</v>
      </c>
      <c r="EK266" s="56">
        <f t="shared" si="91"/>
        <v>0</v>
      </c>
      <c r="EL266" s="56">
        <f t="shared" si="91"/>
        <v>0</v>
      </c>
      <c r="EM266" s="56">
        <f t="shared" si="89"/>
        <v>0</v>
      </c>
      <c r="EN266" s="56">
        <f t="shared" si="89"/>
        <v>0</v>
      </c>
      <c r="EO266" s="56">
        <f t="shared" si="89"/>
        <v>0</v>
      </c>
      <c r="EP266" s="56">
        <f t="shared" si="89"/>
        <v>0</v>
      </c>
      <c r="EQ266" s="30">
        <f>CatTemplate[[#This Row],[Eq. unit cost]] * CatTemplate[[#This Row],[Eq. quantity]]</f>
        <v>0.1739423076923077</v>
      </c>
      <c r="ER266" s="30">
        <f>CatTemplate[[#This Row],[Cons. unit cost]] *CatTemplate[[#This Row],[Cons. quantity]]</f>
        <v>1.4203994999999998</v>
      </c>
      <c r="ES266" s="30">
        <f>CatTemplate[[#This Row],[Oth. unit cost]] *CatTemplate[[#This Row],[Oth. quantity]]</f>
        <v>0</v>
      </c>
      <c r="ET266" s="55">
        <f>SUM(CatTemplate[[#This Row],[CO1]:[CO20]])</f>
        <v>0</v>
      </c>
      <c r="EU266" s="56">
        <f t="shared" si="92"/>
        <v>0</v>
      </c>
      <c r="EV266" s="56">
        <f t="shared" si="92"/>
        <v>0</v>
      </c>
      <c r="EW266" s="56">
        <f t="shared" si="92"/>
        <v>0</v>
      </c>
      <c r="EX266" s="56">
        <f t="shared" si="92"/>
        <v>0</v>
      </c>
      <c r="EY266" s="56">
        <f t="shared" si="92"/>
        <v>0</v>
      </c>
      <c r="EZ266" s="56">
        <f t="shared" si="92"/>
        <v>0</v>
      </c>
      <c r="FA266" s="56">
        <f t="shared" si="92"/>
        <v>0</v>
      </c>
      <c r="FB266" s="56">
        <f t="shared" si="92"/>
        <v>0</v>
      </c>
      <c r="FC266" s="56">
        <f t="shared" si="92"/>
        <v>0</v>
      </c>
      <c r="FD266" s="56">
        <f t="shared" si="92"/>
        <v>0</v>
      </c>
      <c r="FE266" s="56">
        <f t="shared" si="92"/>
        <v>0</v>
      </c>
      <c r="FF266" s="56">
        <f t="shared" si="92"/>
        <v>0</v>
      </c>
      <c r="FG266" s="56">
        <f t="shared" si="92"/>
        <v>0</v>
      </c>
      <c r="FH266" s="56">
        <f t="shared" si="92"/>
        <v>0</v>
      </c>
      <c r="FI266" s="56">
        <f t="shared" si="92"/>
        <v>0</v>
      </c>
      <c r="FJ266" s="56">
        <f t="shared" si="92"/>
        <v>0</v>
      </c>
      <c r="FK266" s="56">
        <f t="shared" si="90"/>
        <v>0</v>
      </c>
      <c r="FL266" s="56">
        <f t="shared" si="90"/>
        <v>0</v>
      </c>
      <c r="FM266" s="56">
        <f t="shared" si="90"/>
        <v>0</v>
      </c>
      <c r="FN266" s="56">
        <f t="shared" si="90"/>
        <v>0</v>
      </c>
      <c r="FO266" s="58">
        <f>SUM(CatTemplate[[#This Row],[CS1]:[CS20]])</f>
        <v>0</v>
      </c>
      <c r="FP266" s="59">
        <f>CatTemplate[[#This Row],[Total Oth. cost]]+CatTemplate[[#This Row],[Total St. Cost]]</f>
        <v>0</v>
      </c>
      <c r="FQ266" s="33" t="e">
        <f t="shared" si="93"/>
        <v>#VALUE!</v>
      </c>
      <c r="FR266" s="33" t="e">
        <f t="shared" si="94"/>
        <v>#VALUE!</v>
      </c>
      <c r="FS266" s="30" t="e">
        <f>(CatTemplate[[#This Row],[CO1]] + CatTemplate[[#This Row],[CS1]]) * (1 + getRateOHFinal) * getRateMarkupFinal</f>
        <v>#VALUE!</v>
      </c>
      <c r="FT266" s="30" t="e">
        <f>(CatTemplate[[#This Row],[CO2]] + CatTemplate[[#This Row],[CS2]]) * (1 + getRateOHFinal) * getRateMarkupFinal</f>
        <v>#VALUE!</v>
      </c>
      <c r="FU266" s="30" t="e">
        <f>(CatTemplate[[#This Row],[CO3]] + CatTemplate[[#This Row],[CS3]]) * (1 + getRateOHFinal) * getRateMarkupFinal</f>
        <v>#VALUE!</v>
      </c>
      <c r="FV266" s="30" t="e">
        <f>(CatTemplate[[#This Row],[CO4]] + CatTemplate[[#This Row],[CS4]]) * (1 + getRateOHFinal) * getRateMarkupFinal</f>
        <v>#VALUE!</v>
      </c>
      <c r="FW266" s="30" t="e">
        <f>(CatTemplate[[#This Row],[CO5]] + CatTemplate[[#This Row],[CS5]]) * (1 + getRateOHFinal) * getRateMarkupFinal</f>
        <v>#VALUE!</v>
      </c>
      <c r="FX266" s="30" t="e">
        <f>(CatTemplate[[#This Row],[CO6]] + CatTemplate[[#This Row],[CS6]]) * (1 + getRateOHFinal) * getRateMarkupFinal</f>
        <v>#VALUE!</v>
      </c>
      <c r="FY266" s="30" t="e">
        <f>(CatTemplate[[#This Row],[CO7]] + CatTemplate[[#This Row],[CS7]]) * (1 + getRateOHFinal) * getRateMarkupFinal</f>
        <v>#VALUE!</v>
      </c>
      <c r="FZ266" s="30" t="e">
        <f>(CatTemplate[[#This Row],[CO8]] + CatTemplate[[#This Row],[CS8]]) * (1 + getRateOHFinal) * getRateMarkupFinal</f>
        <v>#VALUE!</v>
      </c>
      <c r="GA266" s="30" t="e">
        <f>(CatTemplate[[#This Row],[CO9]] + CatTemplate[[#This Row],[CS9]]) * (1 + getRateOHFinal) * getRateMarkupFinal</f>
        <v>#VALUE!</v>
      </c>
      <c r="GB266" s="30" t="e">
        <f>(CatTemplate[[#This Row],[CO10]] + CatTemplate[[#This Row],[CS10]]) * (1 + getRateOHFinal) * getRateMarkupFinal</f>
        <v>#VALUE!</v>
      </c>
      <c r="GC266" s="30" t="e">
        <f>(CatTemplate[[#This Row],[CO11]] + CatTemplate[[#This Row],[CS11]]) * (1 + getRateOHFinal) * getRateMarkupFinal</f>
        <v>#VALUE!</v>
      </c>
      <c r="GD266" s="30" t="e">
        <f>(CatTemplate[[#This Row],[CO12]] + CatTemplate[[#This Row],[CS12]]) * (1 + getRateOHFinal) * getRateMarkupFinal</f>
        <v>#VALUE!</v>
      </c>
      <c r="GE266" s="30" t="e">
        <f>(CatTemplate[[#This Row],[CO13]] + CatTemplate[[#This Row],[CS13]]) * (1 + getRateOHFinal) * getRateMarkupFinal</f>
        <v>#VALUE!</v>
      </c>
      <c r="GF266" s="30" t="e">
        <f>(CatTemplate[[#This Row],[CO14]] + CatTemplate[[#This Row],[CS14]]) * (1 + getRateOHFinal) * getRateMarkupFinal</f>
        <v>#VALUE!</v>
      </c>
      <c r="GG266" s="30" t="e">
        <f>(CatTemplate[[#This Row],[CO15]] + CatTemplate[[#This Row],[CS15]]) * (1 + getRateOHFinal) * getRateMarkupFinal</f>
        <v>#VALUE!</v>
      </c>
      <c r="GH266" s="30" t="e">
        <f>(CatTemplate[[#This Row],[CO16]] + CatTemplate[[#This Row],[CS16]]) * (1 + getRateOHFinal) * getRateMarkupFinal</f>
        <v>#VALUE!</v>
      </c>
      <c r="GI266" s="30" t="e">
        <f>(CatTemplate[[#This Row],[CO17]] + CatTemplate[[#This Row],[CS17]]) * (1 + getRateOHFinal) * getRateMarkupFinal</f>
        <v>#VALUE!</v>
      </c>
      <c r="GJ266" s="30" t="e">
        <f>(CatTemplate[[#This Row],[CO18]] + CatTemplate[[#This Row],[CS18]]) * (1 + getRateOHFinal) * getRateMarkupFinal</f>
        <v>#VALUE!</v>
      </c>
      <c r="GK266" s="30" t="e">
        <f>(CatTemplate[[#This Row],[CO19]] + CatTemplate[[#This Row],[CS19]]) * (1 + getRateOHFinal) * getRateMarkupFinal</f>
        <v>#VALUE!</v>
      </c>
      <c r="GL266" s="30" t="e">
        <f>(CatTemplate[[#This Row],[CO20]] + CatTemplate[[#This Row],[CS20]]) * (1 + getRateOHFinal) * getRateMarkupFinal</f>
        <v>#VALUE!</v>
      </c>
      <c r="GM266" s="30" t="e">
        <f t="shared" si="95"/>
        <v>#VALUE!</v>
      </c>
      <c r="GN266" s="30" t="e">
        <f t="shared" si="96"/>
        <v>#VALUE!</v>
      </c>
      <c r="GO266" s="30" t="e">
        <f t="shared" si="97"/>
        <v>#VALUE!</v>
      </c>
      <c r="GP266" s="30" t="e">
        <f t="shared" si="98"/>
        <v>#VALUE!</v>
      </c>
      <c r="GQ266" s="30" t="e">
        <f>(CatTemplate[[#This Row],[CO1]]+CatTemplate[[#This Row],[CS1]]) * (1+ getRateOHFinal) * (1 + getRateMarkupFinal)</f>
        <v>#VALUE!</v>
      </c>
      <c r="GR266" s="30" t="e">
        <f>(CatTemplate[[#This Row],[CO2]]+CatTemplate[[#This Row],[CS2]]) * (1+ getRateOHFinal) * (1 + getRateMarkupFinal)</f>
        <v>#VALUE!</v>
      </c>
      <c r="GS266" s="30" t="e">
        <f>(CatTemplate[[#This Row],[CO3]]+CatTemplate[[#This Row],[CS3]]) * (1+ getRateOHFinal) * (1 + getRateMarkupFinal)</f>
        <v>#VALUE!</v>
      </c>
      <c r="GT266" s="30" t="e">
        <f>(CatTemplate[[#This Row],[CO4]]+CatTemplate[[#This Row],[CS4]]) * (1+ getRateOHFinal) * (1 + getRateMarkupFinal)</f>
        <v>#VALUE!</v>
      </c>
      <c r="GU266" s="30" t="e">
        <f>(CatTemplate[[#This Row],[CO5]]+CatTemplate[[#This Row],[CS5]]) * (1+ getRateOHFinal) * (1 + getRateMarkupFinal)</f>
        <v>#VALUE!</v>
      </c>
      <c r="GV266" s="30" t="e">
        <f>(CatTemplate[[#This Row],[CO6]]+CatTemplate[[#This Row],[CS6]]) * (1+ getRateOHFinal) * (1 + getRateMarkupFinal)</f>
        <v>#VALUE!</v>
      </c>
      <c r="GW266" s="30" t="e">
        <f>(CatTemplate[[#This Row],[CO7]]+CatTemplate[[#This Row],[CS7]]) * (1+ getRateOHFinal) * (1 + getRateMarkupFinal)</f>
        <v>#VALUE!</v>
      </c>
      <c r="GX266" s="30" t="e">
        <f>(CatTemplate[[#This Row],[CO8]]+CatTemplate[[#This Row],[CS8]]) * (1+ getRateOHFinal) * (1 + getRateMarkupFinal)</f>
        <v>#VALUE!</v>
      </c>
      <c r="GY266" s="30" t="e">
        <f>(CatTemplate[[#This Row],[CO9]]+CatTemplate[[#This Row],[CS9]]) * (1+ getRateOHFinal) * (1 + getRateMarkupFinal)</f>
        <v>#VALUE!</v>
      </c>
      <c r="GZ266" s="30" t="e">
        <f>(CatTemplate[[#This Row],[CO10]]+CatTemplate[[#This Row],[CS10]]) * (1+ getRateOHFinal) * (1 + getRateMarkupFinal)</f>
        <v>#VALUE!</v>
      </c>
      <c r="HA266" s="30" t="e">
        <f>(CatTemplate[[#This Row],[CO11]]+CatTemplate[[#This Row],[CS11]]) * (1+ getRateOHFinal) * (1 + getRateMarkupFinal)</f>
        <v>#VALUE!</v>
      </c>
      <c r="HB266" s="30" t="e">
        <f>(CatTemplate[[#This Row],[CO12]]+CatTemplate[[#This Row],[CS12]]) * (1+ getRateOHFinal) * (1 + getRateMarkupFinal)</f>
        <v>#VALUE!</v>
      </c>
      <c r="HC266" s="30" t="e">
        <f>(CatTemplate[[#This Row],[CO13]]+CatTemplate[[#This Row],[CS13]]) * (1+ getRateOHFinal) * (1 + getRateMarkupFinal)</f>
        <v>#VALUE!</v>
      </c>
      <c r="HD266" s="30" t="e">
        <f>(CatTemplate[[#This Row],[CO14]]+CatTemplate[[#This Row],[CS14]]) * (1+ getRateOHFinal) * (1 + getRateMarkupFinal)</f>
        <v>#VALUE!</v>
      </c>
      <c r="HE266" s="30" t="e">
        <f>(CatTemplate[[#This Row],[CO15]]+CatTemplate[[#This Row],[CS15]]) * (1+ getRateOHFinal) * (1 + getRateMarkupFinal)</f>
        <v>#VALUE!</v>
      </c>
      <c r="HF266" s="30" t="e">
        <f>(CatTemplate[[#This Row],[CO16]]+CatTemplate[[#This Row],[CS16]]) * (1+ getRateOHFinal) * (1 + getRateMarkupFinal)</f>
        <v>#VALUE!</v>
      </c>
      <c r="HG266" s="30" t="e">
        <f>(CatTemplate[[#This Row],[CO17]]+CatTemplate[[#This Row],[CS17]]) * (1+ getRateOHFinal) * (1 + getRateMarkupFinal)</f>
        <v>#VALUE!</v>
      </c>
      <c r="HH266" s="30" t="e">
        <f>(CatTemplate[[#This Row],[CO18]]+CatTemplate[[#This Row],[CS18]]) * (1+ getRateOHFinal) * (1 + getRateMarkupFinal)</f>
        <v>#VALUE!</v>
      </c>
      <c r="HI266" s="30" t="e">
        <f>(CatTemplate[[#This Row],[CO19]]+CatTemplate[[#This Row],[CS19]]) * (1+ getRateOHFinal) * (1 + getRateMarkupFinal)</f>
        <v>#VALUE!</v>
      </c>
      <c r="HJ266" s="30" t="e">
        <f>(CatTemplate[[#This Row],[CO20]]+CatTemplate[[#This Row],[CS20]]) * (1+ getRateOHFinal) * (1 + getRateMarkupFinal)</f>
        <v>#VALUE!</v>
      </c>
      <c r="HK266" s="39" t="e">
        <f>CatTemplate[[#This Row],[Total cost]]+CatTemplate[[#This Row],[OH Amount]]+CatTemplate[[#This Row],[Markup]]</f>
        <v>#VALUE!</v>
      </c>
      <c r="HL266" s="63">
        <f>IF(CatTemplate[[#This Row],[Units]]="Days",CatTemplate[[#This Row],[Project quantity]]*CatTemplate[[#This Row],[St. unit effort]],CatTemplate[[#This Row],[Project quantity]])</f>
        <v>0</v>
      </c>
      <c r="HM266" s="287">
        <f>IFERROR(CatTemplate[[#This Row],[Total Price]]/(CatTemplate[[#This Row],[Final Quantity]]),0)</f>
        <v>0</v>
      </c>
      <c r="HN266" s="261"/>
    </row>
    <row r="267" spans="2:222" ht="25.5" x14ac:dyDescent="0.2">
      <c r="B267" s="9" t="s">
        <v>84</v>
      </c>
      <c r="C267" s="23">
        <v>6</v>
      </c>
      <c r="D267" s="10" t="s">
        <v>179</v>
      </c>
      <c r="E267" s="25">
        <v>1</v>
      </c>
      <c r="F267" s="19" t="s">
        <v>103</v>
      </c>
      <c r="G267" s="27">
        <v>56</v>
      </c>
      <c r="H267" s="19" t="s">
        <v>544</v>
      </c>
      <c r="I267" s="19"/>
      <c r="J267" s="16" t="s">
        <v>254</v>
      </c>
      <c r="K267" s="16"/>
      <c r="L267" s="16" t="s">
        <v>489</v>
      </c>
      <c r="M267" s="16" t="s">
        <v>207</v>
      </c>
      <c r="N267" s="16" t="s">
        <v>858</v>
      </c>
      <c r="O267" s="320"/>
      <c r="P267" s="71"/>
      <c r="Q267" s="108"/>
      <c r="R267" s="73"/>
      <c r="S267" s="97"/>
      <c r="T267" s="100">
        <f>getEqUnitCost</f>
        <v>0</v>
      </c>
      <c r="U267" s="73">
        <f>getEqUnitEffort</f>
        <v>0</v>
      </c>
      <c r="V267" s="101">
        <f>getEqQuantity</f>
        <v>0</v>
      </c>
      <c r="W267" s="320"/>
      <c r="X267" s="100">
        <f>getConsUnitCost</f>
        <v>0</v>
      </c>
      <c r="Y267" s="73">
        <f>getConsUnitEffort</f>
        <v>0</v>
      </c>
      <c r="Z267" s="14">
        <f>getConsQuantity</f>
        <v>0</v>
      </c>
      <c r="AA267" s="320"/>
      <c r="AB267" s="72"/>
      <c r="AC267" s="112"/>
      <c r="AD267" s="14">
        <f>getOthQuantity</f>
        <v>0</v>
      </c>
      <c r="AE267" s="320"/>
      <c r="AF267" s="28" t="str">
        <f>IF(ISBLANK(CatTemplate[[#This Row],[Resource type]]),"",CatTemplate[[#This Row],[Resource type]])</f>
        <v>BioRef Operator</v>
      </c>
      <c r="AG267" s="242">
        <f>getStaffUnitCost</f>
        <v>402.98497611162429</v>
      </c>
      <c r="AH267" s="113">
        <f>getStaffUnitEffort</f>
        <v>0</v>
      </c>
      <c r="AI267" s="40">
        <f>getStaffQuantity</f>
        <v>0</v>
      </c>
      <c r="AJ267" s="41">
        <f>CatTemplate[[#This Row],[St. quantity]]*8/ParRatePM</f>
        <v>0</v>
      </c>
      <c r="AK267" s="320"/>
      <c r="AL267" s="53" t="str">
        <f>CatTemplate[[#This Row],[Item type]]</f>
        <v>Samples</v>
      </c>
      <c r="AM267" s="12">
        <f>SUM(CatTemplate[[#This Row],[Year1]:[Year20]])</f>
        <v>0</v>
      </c>
      <c r="AN267" s="52"/>
      <c r="AO267" s="52"/>
      <c r="AP267" s="52"/>
      <c r="AQ267" s="8"/>
      <c r="AR267" s="8"/>
      <c r="AS267" s="8"/>
      <c r="AT267" s="8"/>
      <c r="AU267" s="8"/>
      <c r="AV267" s="8"/>
      <c r="AW267" s="8"/>
      <c r="AX267" s="8"/>
      <c r="AY267" s="8"/>
      <c r="AZ267" s="8"/>
      <c r="BA267" s="8"/>
      <c r="BB267" s="8"/>
      <c r="BC267" s="8"/>
      <c r="BD267" s="8"/>
      <c r="BE267" s="8"/>
      <c r="BF267" s="8"/>
      <c r="BG267" s="36"/>
      <c r="BH267" s="320"/>
      <c r="BI267" s="37" t="str">
        <f>getCostCategory</f>
        <v>06 Operating costs</v>
      </c>
      <c r="BJ267" s="37" t="str">
        <f>getSection</f>
        <v>06 Sample processing</v>
      </c>
      <c r="BK267" s="32" t="str">
        <f>getObject</f>
        <v>Sample processing</v>
      </c>
      <c r="BL267" s="30">
        <f>IFERROR(getUnitCost * IF(CatTemplate[[#This Row],[Cost Category Comp.]]="01 Staff costs", 1,1),0)</f>
        <v>402.98497611162429</v>
      </c>
      <c r="BM267" s="29">
        <f>IF(AND(ISBLANK(CatTemplate[[#This Row],[Eq. unit cost]]),ISBLANK(CatTemplate[[#This Row],[Cons. unit cost]]),ISBLANK(CatTemplate[[#This Row],[Oth. unit cost]])), 0, IF(getUnitEffort =0,1,getUnitEffort) * CatTemplate[[#This Row],[Year1]])</f>
        <v>0</v>
      </c>
      <c r="BN267" s="29">
        <f>IF(AND(ISBLANK(CatTemplate[[#This Row],[Eq. unit cost]]),ISBLANK(CatTemplate[[#This Row],[Cons. unit cost]]),ISBLANK(CatTemplate[[#This Row],[Oth. unit cost]])), 0, IF(getUnitEffort =0,1,getUnitEffort) * CatTemplate[[#This Row],[Year2]])</f>
        <v>0</v>
      </c>
      <c r="BO267" s="29">
        <f>IF(AND(ISBLANK(CatTemplate[[#This Row],[Eq. unit cost]]),ISBLANK(CatTemplate[[#This Row],[Cons. unit cost]]),ISBLANK(CatTemplate[[#This Row],[Oth. unit cost]])), 0, IF(getUnitEffort =0,1,getUnitEffort) * CatTemplate[[#This Row],[Year3]])</f>
        <v>0</v>
      </c>
      <c r="BP267" s="29">
        <f>IF(AND(ISBLANK(CatTemplate[[#This Row],[Eq. unit cost]]),ISBLANK(CatTemplate[[#This Row],[Cons. unit cost]]),ISBLANK(CatTemplate[[#This Row],[Oth. unit cost]])), 0, IF(getUnitEffort =0,1,getUnitEffort) * CatTemplate[[#This Row],[Year4]])</f>
        <v>0</v>
      </c>
      <c r="BQ267" s="29">
        <f>IF(AND(ISBLANK(CatTemplate[[#This Row],[Eq. unit cost]]),ISBLANK(CatTemplate[[#This Row],[Cons. unit cost]]),ISBLANK(CatTemplate[[#This Row],[Oth. unit cost]])), 0, IF(getUnitEffort =0,1,getUnitEffort) * CatTemplate[[#This Row],[Year5]])</f>
        <v>0</v>
      </c>
      <c r="BR267" s="29">
        <f>IF(AND(ISBLANK(CatTemplate[[#This Row],[Eq. unit cost]]),ISBLANK(CatTemplate[[#This Row],[Cons. unit cost]]),ISBLANK(CatTemplate[[#This Row],[Oth. unit cost]])), 0, IF(getUnitEffort =0,1,getUnitEffort) * CatTemplate[[#This Row],[Year6]])</f>
        <v>0</v>
      </c>
      <c r="BS267" s="29">
        <f>IF(AND(ISBLANK(CatTemplate[[#This Row],[Eq. unit cost]]),ISBLANK(CatTemplate[[#This Row],[Cons. unit cost]]),ISBLANK(CatTemplate[[#This Row],[Oth. unit cost]])), 0, IF(getUnitEffort =0,1,getUnitEffort) * CatTemplate[[#This Row],[Year7]])</f>
        <v>0</v>
      </c>
      <c r="BT267" s="29">
        <f>IF(AND(ISBLANK(CatTemplate[[#This Row],[Eq. unit cost]]),ISBLANK(CatTemplate[[#This Row],[Cons. unit cost]]),ISBLANK(CatTemplate[[#This Row],[Oth. unit cost]])), 0, IF(getUnitEffort =0,1,getUnitEffort) * CatTemplate[[#This Row],[Year8]])</f>
        <v>0</v>
      </c>
      <c r="BU267" s="29">
        <f>IF(AND(ISBLANK(CatTemplate[[#This Row],[Eq. unit cost]]),ISBLANK(CatTemplate[[#This Row],[Cons. unit cost]]),ISBLANK(CatTemplate[[#This Row],[Oth. unit cost]])), 0, IF(getUnitEffort =0,1,getUnitEffort) * CatTemplate[[#This Row],[Year9]])</f>
        <v>0</v>
      </c>
      <c r="BV267" s="29">
        <f>IF(AND(ISBLANK(CatTemplate[[#This Row],[Eq. unit cost]]),ISBLANK(CatTemplate[[#This Row],[Cons. unit cost]]),ISBLANK(CatTemplate[[#This Row],[Oth. unit cost]])), 0, IF(getUnitEffort =0,1,getUnitEffort) * CatTemplate[[#This Row],[Year10]])</f>
        <v>0</v>
      </c>
      <c r="BW267" s="29">
        <f>IF(AND(ISBLANK(CatTemplate[[#This Row],[Eq. unit cost]]),ISBLANK(CatTemplate[[#This Row],[Cons. unit cost]]),ISBLANK(CatTemplate[[#This Row],[Oth. unit cost]])), 0, IF(getUnitEffort =0,1,getUnitEffort) * CatTemplate[[#This Row],[Year11]])</f>
        <v>0</v>
      </c>
      <c r="BX267" s="29">
        <f>IF(AND(ISBLANK(CatTemplate[[#This Row],[Eq. unit cost]]),ISBLANK(CatTemplate[[#This Row],[Cons. unit cost]]),ISBLANK(CatTemplate[[#This Row],[Oth. unit cost]])), 0, IF(getUnitEffort =0,1,getUnitEffort) * CatTemplate[[#This Row],[Year12]])</f>
        <v>0</v>
      </c>
      <c r="BY267" s="29">
        <f>IF(AND(ISBLANK(CatTemplate[[#This Row],[Eq. unit cost]]),ISBLANK(CatTemplate[[#This Row],[Cons. unit cost]]),ISBLANK(CatTemplate[[#This Row],[Oth. unit cost]])), 0, IF(getUnitEffort =0,1,getUnitEffort) * CatTemplate[[#This Row],[Year13]])</f>
        <v>0</v>
      </c>
      <c r="BZ267" s="29">
        <f>IF(AND(ISBLANK(CatTemplate[[#This Row],[Eq. unit cost]]),ISBLANK(CatTemplate[[#This Row],[Cons. unit cost]]),ISBLANK(CatTemplate[[#This Row],[Oth. unit cost]])), 0, IF(getUnitEffort =0,1,getUnitEffort) * CatTemplate[[#This Row],[Year14]])</f>
        <v>0</v>
      </c>
      <c r="CA267" s="29">
        <f>IF(AND(ISBLANK(CatTemplate[[#This Row],[Eq. unit cost]]),ISBLANK(CatTemplate[[#This Row],[Cons. unit cost]]),ISBLANK(CatTemplate[[#This Row],[Oth. unit cost]])), 0, IF(getUnitEffort =0,1,getUnitEffort) * CatTemplate[[#This Row],[Year15]])</f>
        <v>0</v>
      </c>
      <c r="CB267" s="29">
        <f>IF(AND(ISBLANK(CatTemplate[[#This Row],[Eq. unit cost]]),ISBLANK(CatTemplate[[#This Row],[Cons. unit cost]]),ISBLANK(CatTemplate[[#This Row],[Oth. unit cost]])), 0, IF(getUnitEffort =0,1,getUnitEffort) * CatTemplate[[#This Row],[Year16]])</f>
        <v>0</v>
      </c>
      <c r="CC267" s="29">
        <f>IF(AND(ISBLANK(CatTemplate[[#This Row],[Eq. unit cost]]),ISBLANK(CatTemplate[[#This Row],[Cons. unit cost]]),ISBLANK(CatTemplate[[#This Row],[Oth. unit cost]])), 0, IF(getUnitEffort =0,1,getUnitEffort) * CatTemplate[[#This Row],[Year17]])</f>
        <v>0</v>
      </c>
      <c r="CD267" s="29">
        <f>IF(AND(ISBLANK(CatTemplate[[#This Row],[Eq. unit cost]]),ISBLANK(CatTemplate[[#This Row],[Cons. unit cost]]),ISBLANK(CatTemplate[[#This Row],[Oth. unit cost]])), 0, IF(getUnitEffort =0,1,getUnitEffort) * CatTemplate[[#This Row],[Year18]])</f>
        <v>0</v>
      </c>
      <c r="CE267" s="29">
        <f>IF(AND(ISBLANK(CatTemplate[[#This Row],[Eq. unit cost]]),ISBLANK(CatTemplate[[#This Row],[Cons. unit cost]]),ISBLANK(CatTemplate[[#This Row],[Oth. unit cost]])), 0, IF(getUnitEffort =0,1,getUnitEffort) * CatTemplate[[#This Row],[Year19]])</f>
        <v>0</v>
      </c>
      <c r="CF267" s="29">
        <f>IF(AND(ISBLANK(CatTemplate[[#This Row],[Eq. unit cost]]),ISBLANK(CatTemplate[[#This Row],[Cons. unit cost]]),ISBLANK(CatTemplate[[#This Row],[Oth. unit cost]])), 0, IF(getUnitEffort =0,1,getUnitEffort) * CatTemplate[[#This Row],[Year20]])</f>
        <v>0</v>
      </c>
      <c r="CG267" s="45">
        <f>SUM(CatTemplate[[#This Row],[Q1]:[Q20]])</f>
        <v>0</v>
      </c>
      <c r="CH267" s="29">
        <f>IF(ISBLANK(CatTemplate[[#This Row],[St. unit effort]]),0,(CatTemplate[[#This Row],[St. unit effort]] * CatTemplate[[#This Row],[Year1]]))</f>
        <v>0</v>
      </c>
      <c r="CI267" s="29">
        <f>IF(ISBLANK(CatTemplate[[#This Row],[St. unit effort]]),0,(CatTemplate[[#This Row],[St. unit effort]] * CatTemplate[[#This Row],[Year2]]))</f>
        <v>0</v>
      </c>
      <c r="CJ267" s="29">
        <f>IF(ISBLANK(CatTemplate[[#This Row],[St. unit effort]]),0,(CatTemplate[[#This Row],[St. unit effort]] * CatTemplate[[#This Row],[Year3]]))</f>
        <v>0</v>
      </c>
      <c r="CK267" s="29">
        <f>IF(ISBLANK(CatTemplate[[#This Row],[St. unit effort]]),0,(CatTemplate[[#This Row],[St. unit effort]] * CatTemplate[[#This Row],[Year4]]))</f>
        <v>0</v>
      </c>
      <c r="CL267" s="29">
        <f>IF(ISBLANK(CatTemplate[[#This Row],[St. unit effort]]),0,(CatTemplate[[#This Row],[St. unit effort]] * CatTemplate[[#This Row],[Year5]]))</f>
        <v>0</v>
      </c>
      <c r="CM267" s="29">
        <f>IF(ISBLANK(CatTemplate[[#This Row],[St. unit effort]]),0,(CatTemplate[[#This Row],[St. unit effort]] * CatTemplate[[#This Row],[Year6]]))</f>
        <v>0</v>
      </c>
      <c r="CN267" s="29">
        <f>IF(ISBLANK(CatTemplate[[#This Row],[St. unit effort]]),0,(CatTemplate[[#This Row],[St. unit effort]] * CatTemplate[[#This Row],[Year7]]))</f>
        <v>0</v>
      </c>
      <c r="CO267" s="29">
        <f>IF(ISBLANK(CatTemplate[[#This Row],[St. unit effort]]),0,(CatTemplate[[#This Row],[St. unit effort]] * CatTemplate[[#This Row],[Year8]]))</f>
        <v>0</v>
      </c>
      <c r="CP267" s="29">
        <f>IF(ISBLANK(CatTemplate[[#This Row],[St. unit effort]]),0,(CatTemplate[[#This Row],[St. unit effort]] * CatTemplate[[#This Row],[Year9]]))</f>
        <v>0</v>
      </c>
      <c r="CQ267" s="29">
        <f>IF(ISBLANK(CatTemplate[[#This Row],[St. unit effort]]),0,(CatTemplate[[#This Row],[St. unit effort]] * CatTemplate[[#This Row],[Year10]]))</f>
        <v>0</v>
      </c>
      <c r="CR267" s="29">
        <f>IF(ISBLANK(CatTemplate[[#This Row],[St. unit effort]]),0,(CatTemplate[[#This Row],[St. unit effort]] * CatTemplate[[#This Row],[Year11]]))</f>
        <v>0</v>
      </c>
      <c r="CS267" s="29">
        <f>IF(ISBLANK(CatTemplate[[#This Row],[St. unit effort]]),0,(CatTemplate[[#This Row],[St. unit effort]] * CatTemplate[[#This Row],[Year12]]))</f>
        <v>0</v>
      </c>
      <c r="CT267" s="29">
        <f>IF(ISBLANK(CatTemplate[[#This Row],[St. unit effort]]),0,(CatTemplate[[#This Row],[St. unit effort]] * CatTemplate[[#This Row],[Year13]]))</f>
        <v>0</v>
      </c>
      <c r="CU267" s="29">
        <f>IF(ISBLANK(CatTemplate[[#This Row],[St. unit effort]]),0,(CatTemplate[[#This Row],[St. unit effort]] * CatTemplate[[#This Row],[Year14]]))</f>
        <v>0</v>
      </c>
      <c r="CV267" s="29">
        <f>IF(ISBLANK(CatTemplate[[#This Row],[St. unit effort]]),0,(CatTemplate[[#This Row],[St. unit effort]] * CatTemplate[[#This Row],[Year15]]))</f>
        <v>0</v>
      </c>
      <c r="CW267" s="29">
        <f>IF(ISBLANK(CatTemplate[[#This Row],[St. unit effort]]),0,(CatTemplate[[#This Row],[St. unit effort]] * CatTemplate[[#This Row],[Year16]]))</f>
        <v>0</v>
      </c>
      <c r="CX267" s="29">
        <f>IF(ISBLANK(CatTemplate[[#This Row],[St. unit effort]]),0,(CatTemplate[[#This Row],[St. unit effort]] * CatTemplate[[#This Row],[Year17]]))</f>
        <v>0</v>
      </c>
      <c r="CY267" s="29">
        <f>IF(ISBLANK(CatTemplate[[#This Row],[St. unit effort]]),0,(CatTemplate[[#This Row],[St. unit effort]] * CatTemplate[[#This Row],[Year18]]))</f>
        <v>0</v>
      </c>
      <c r="CZ267" s="29">
        <f>IF(ISBLANK(CatTemplate[[#This Row],[St. unit effort]]),0,(CatTemplate[[#This Row],[St. unit effort]] * CatTemplate[[#This Row],[Year19]]))</f>
        <v>0</v>
      </c>
      <c r="DA267" s="29">
        <f>IF(ISBLANK(CatTemplate[[#This Row],[St. unit effort]]),0,(CatTemplate[[#This Row],[St. unit effort]] * CatTemplate[[#This Row],[Year20]]))</f>
        <v>0</v>
      </c>
      <c r="DB267" s="57">
        <f>IF(ISBLANK(CatTemplate[[#This Row],[St. unit effort]]),0,(CatTemplate[[#This Row],[St. unit effort]] * CatTemplate[[#This Row],[Year1]])*8/ParRatePM)</f>
        <v>0</v>
      </c>
      <c r="DC267" s="57">
        <f>IF(ISBLANK(CatTemplate[[#This Row],[St. unit effort]]),0,(CatTemplate[[#This Row],[St. unit effort]] * CatTemplate[[#This Row],[Year2]])*8/ParRatePM)</f>
        <v>0</v>
      </c>
      <c r="DD267" s="57">
        <f>IF(ISBLANK(CatTemplate[[#This Row],[St. unit effort]]),0,(CatTemplate[[#This Row],[St. unit effort]] * CatTemplate[[#This Row],[Year3]])*8/ParRatePM)</f>
        <v>0</v>
      </c>
      <c r="DE267" s="57">
        <f>IF(ISBLANK(CatTemplate[[#This Row],[St. unit effort]]),0,(CatTemplate[[#This Row],[St. unit effort]] * CatTemplate[[#This Row],[Year4]])*8/ParRatePM)</f>
        <v>0</v>
      </c>
      <c r="DF267" s="57">
        <f>IF(ISBLANK(CatTemplate[[#This Row],[St. unit effort]]),0,(CatTemplate[[#This Row],[St. unit effort]] * CatTemplate[[#This Row],[Year5]])*8/ParRatePM)</f>
        <v>0</v>
      </c>
      <c r="DG267" s="57">
        <f>IF(ISBLANK(CatTemplate[[#This Row],[St. unit effort]]),0,(CatTemplate[[#This Row],[St. unit effort]] * CatTemplate[[#This Row],[Year6]])*8/ParRatePM)</f>
        <v>0</v>
      </c>
      <c r="DH267" s="57">
        <f>IF(ISBLANK(CatTemplate[[#This Row],[St. unit effort]]),0,(CatTemplate[[#This Row],[St. unit effort]] * CatTemplate[[#This Row],[Year7]])*8/ParRatePM)</f>
        <v>0</v>
      </c>
      <c r="DI267" s="57">
        <f>IF(ISBLANK(CatTemplate[[#This Row],[St. unit effort]]),0,(CatTemplate[[#This Row],[St. unit effort]] * CatTemplate[[#This Row],[Year8]])*8/ParRatePM)</f>
        <v>0</v>
      </c>
      <c r="DJ267" s="57">
        <f>IF(ISBLANK(CatTemplate[[#This Row],[St. unit effort]]),0,(CatTemplate[[#This Row],[St. unit effort]] * CatTemplate[[#This Row],[Year9]])*8/ParRatePM)</f>
        <v>0</v>
      </c>
      <c r="DK267" s="57">
        <f>IF(ISBLANK(CatTemplate[[#This Row],[St. unit effort]]),0,(CatTemplate[[#This Row],[St. unit effort]] * CatTemplate[[#This Row],[Year10]])*8/ParRatePM)</f>
        <v>0</v>
      </c>
      <c r="DL267" s="57">
        <f>IF(ISBLANK(CatTemplate[[#This Row],[St. unit effort]]),0,(CatTemplate[[#This Row],[St. unit effort]] * CatTemplate[[#This Row],[Year11]])*8/ParRatePM)</f>
        <v>0</v>
      </c>
      <c r="DM267" s="57">
        <f>IF(ISBLANK(CatTemplate[[#This Row],[St. unit effort]]),0,(CatTemplate[[#This Row],[St. unit effort]] * CatTemplate[[#This Row],[Year12]])*8/ParRatePM)</f>
        <v>0</v>
      </c>
      <c r="DN267" s="57">
        <f>IF(ISBLANK(CatTemplate[[#This Row],[St. unit effort]]),0,(CatTemplate[[#This Row],[St. unit effort]] * CatTemplate[[#This Row],[Year13]])*8/ParRatePM)</f>
        <v>0</v>
      </c>
      <c r="DO267" s="57">
        <f>IF(ISBLANK(CatTemplate[[#This Row],[St. unit effort]]),0,(CatTemplate[[#This Row],[St. unit effort]] * CatTemplate[[#This Row],[Year14]])*8/ParRatePM)</f>
        <v>0</v>
      </c>
      <c r="DP267" s="57">
        <f>IF(ISBLANK(CatTemplate[[#This Row],[St. unit effort]]),0,(CatTemplate[[#This Row],[St. unit effort]] * CatTemplate[[#This Row],[Year15]])*8/ParRatePM)</f>
        <v>0</v>
      </c>
      <c r="DQ267" s="57">
        <f>IF(ISBLANK(CatTemplate[[#This Row],[St. unit effort]]),0,(CatTemplate[[#This Row],[St. unit effort]] * CatTemplate[[#This Row],[Year16]])*8/ParRatePM)</f>
        <v>0</v>
      </c>
      <c r="DR267" s="57">
        <f>IF(ISBLANK(CatTemplate[[#This Row],[St. unit effort]]),0,(CatTemplate[[#This Row],[St. unit effort]] * CatTemplate[[#This Row],[Year17]])*8/ParRatePM)</f>
        <v>0</v>
      </c>
      <c r="DS267" s="57">
        <f>IF(ISBLANK(CatTemplate[[#This Row],[St. unit effort]]),0,(CatTemplate[[#This Row],[St. unit effort]] * CatTemplate[[#This Row],[Year18]])*8/ParRatePM)</f>
        <v>0</v>
      </c>
      <c r="DT267" s="57">
        <f>IF(ISBLANK(CatTemplate[[#This Row],[St. unit effort]]),0,(CatTemplate[[#This Row],[St. unit effort]] * CatTemplate[[#This Row],[Year19]])*8/ParRatePM)</f>
        <v>0</v>
      </c>
      <c r="DU267" s="57">
        <f>IF(ISBLANK(CatTemplate[[#This Row],[St. unit effort]]),0,(CatTemplate[[#This Row],[St. unit effort]] * CatTemplate[[#This Row],[Year20]])*8/ParRatePM)</f>
        <v>0</v>
      </c>
      <c r="DV267" s="54">
        <f>SUM(CatTemplate[[#This Row],[PM1]:[PM20]])</f>
        <v>0</v>
      </c>
      <c r="DW267" s="56">
        <f t="shared" si="91"/>
        <v>0</v>
      </c>
      <c r="DX267" s="56">
        <f t="shared" si="91"/>
        <v>0</v>
      </c>
      <c r="DY267" s="56">
        <f t="shared" si="91"/>
        <v>0</v>
      </c>
      <c r="DZ267" s="56">
        <f t="shared" si="91"/>
        <v>0</v>
      </c>
      <c r="EA267" s="56">
        <f t="shared" si="91"/>
        <v>0</v>
      </c>
      <c r="EB267" s="56">
        <f t="shared" si="91"/>
        <v>0</v>
      </c>
      <c r="EC267" s="56">
        <f t="shared" si="91"/>
        <v>0</v>
      </c>
      <c r="ED267" s="56">
        <f t="shared" si="91"/>
        <v>0</v>
      </c>
      <c r="EE267" s="56">
        <f t="shared" si="91"/>
        <v>0</v>
      </c>
      <c r="EF267" s="56">
        <f t="shared" si="91"/>
        <v>0</v>
      </c>
      <c r="EG267" s="56">
        <f t="shared" si="91"/>
        <v>0</v>
      </c>
      <c r="EH267" s="56">
        <f t="shared" si="91"/>
        <v>0</v>
      </c>
      <c r="EI267" s="56">
        <f t="shared" si="91"/>
        <v>0</v>
      </c>
      <c r="EJ267" s="56">
        <f t="shared" si="91"/>
        <v>0</v>
      </c>
      <c r="EK267" s="56">
        <f t="shared" si="91"/>
        <v>0</v>
      </c>
      <c r="EL267" s="56">
        <f t="shared" si="91"/>
        <v>0</v>
      </c>
      <c r="EM267" s="56">
        <f t="shared" si="89"/>
        <v>0</v>
      </c>
      <c r="EN267" s="56">
        <f t="shared" si="89"/>
        <v>0</v>
      </c>
      <c r="EO267" s="56">
        <f t="shared" si="89"/>
        <v>0</v>
      </c>
      <c r="EP267" s="56">
        <f t="shared" si="89"/>
        <v>0</v>
      </c>
      <c r="EQ267" s="30">
        <f>CatTemplate[[#This Row],[Eq. unit cost]] * CatTemplate[[#This Row],[Eq. quantity]]</f>
        <v>0</v>
      </c>
      <c r="ER267" s="30">
        <f>CatTemplate[[#This Row],[Cons. unit cost]] *CatTemplate[[#This Row],[Cons. quantity]]</f>
        <v>0</v>
      </c>
      <c r="ES267" s="30">
        <f>CatTemplate[[#This Row],[Oth. unit cost]] *CatTemplate[[#This Row],[Oth. quantity]]</f>
        <v>0</v>
      </c>
      <c r="ET267" s="55">
        <f>SUM(CatTemplate[[#This Row],[CO1]:[CO20]])</f>
        <v>0</v>
      </c>
      <c r="EU267" s="56">
        <f t="shared" si="92"/>
        <v>0</v>
      </c>
      <c r="EV267" s="56">
        <f t="shared" si="92"/>
        <v>0</v>
      </c>
      <c r="EW267" s="56">
        <f t="shared" si="92"/>
        <v>0</v>
      </c>
      <c r="EX267" s="56">
        <f t="shared" si="92"/>
        <v>0</v>
      </c>
      <c r="EY267" s="56">
        <f t="shared" si="92"/>
        <v>0</v>
      </c>
      <c r="EZ267" s="56">
        <f t="shared" si="92"/>
        <v>0</v>
      </c>
      <c r="FA267" s="56">
        <f t="shared" si="92"/>
        <v>0</v>
      </c>
      <c r="FB267" s="56">
        <f t="shared" si="92"/>
        <v>0</v>
      </c>
      <c r="FC267" s="56">
        <f t="shared" si="92"/>
        <v>0</v>
      </c>
      <c r="FD267" s="56">
        <f t="shared" si="92"/>
        <v>0</v>
      </c>
      <c r="FE267" s="56">
        <f t="shared" si="92"/>
        <v>0</v>
      </c>
      <c r="FF267" s="56">
        <f t="shared" si="92"/>
        <v>0</v>
      </c>
      <c r="FG267" s="56">
        <f t="shared" si="92"/>
        <v>0</v>
      </c>
      <c r="FH267" s="56">
        <f t="shared" si="92"/>
        <v>0</v>
      </c>
      <c r="FI267" s="56">
        <f t="shared" si="92"/>
        <v>0</v>
      </c>
      <c r="FJ267" s="56">
        <f t="shared" si="92"/>
        <v>0</v>
      </c>
      <c r="FK267" s="56">
        <f t="shared" si="90"/>
        <v>0</v>
      </c>
      <c r="FL267" s="56">
        <f t="shared" si="90"/>
        <v>0</v>
      </c>
      <c r="FM267" s="56">
        <f t="shared" si="90"/>
        <v>0</v>
      </c>
      <c r="FN267" s="56">
        <f t="shared" si="90"/>
        <v>0</v>
      </c>
      <c r="FO267" s="58">
        <f>SUM(CatTemplate[[#This Row],[CS1]:[CS20]])</f>
        <v>0</v>
      </c>
      <c r="FP267" s="59">
        <f>CatTemplate[[#This Row],[Total Oth. cost]]+CatTemplate[[#This Row],[Total St. Cost]]</f>
        <v>0</v>
      </c>
      <c r="FQ267" s="33" t="e">
        <f t="shared" si="93"/>
        <v>#VALUE!</v>
      </c>
      <c r="FR267" s="33" t="e">
        <f t="shared" si="94"/>
        <v>#VALUE!</v>
      </c>
      <c r="FS267" s="30" t="e">
        <f>(CatTemplate[[#This Row],[CO1]] + CatTemplate[[#This Row],[CS1]]) * (1 + getRateOHFinal) * getRateMarkupFinal</f>
        <v>#VALUE!</v>
      </c>
      <c r="FT267" s="30" t="e">
        <f>(CatTemplate[[#This Row],[CO2]] + CatTemplate[[#This Row],[CS2]]) * (1 + getRateOHFinal) * getRateMarkupFinal</f>
        <v>#VALUE!</v>
      </c>
      <c r="FU267" s="30" t="e">
        <f>(CatTemplate[[#This Row],[CO3]] + CatTemplate[[#This Row],[CS3]]) * (1 + getRateOHFinal) * getRateMarkupFinal</f>
        <v>#VALUE!</v>
      </c>
      <c r="FV267" s="30" t="e">
        <f>(CatTemplate[[#This Row],[CO4]] + CatTemplate[[#This Row],[CS4]]) * (1 + getRateOHFinal) * getRateMarkupFinal</f>
        <v>#VALUE!</v>
      </c>
      <c r="FW267" s="30" t="e">
        <f>(CatTemplate[[#This Row],[CO5]] + CatTemplate[[#This Row],[CS5]]) * (1 + getRateOHFinal) * getRateMarkupFinal</f>
        <v>#VALUE!</v>
      </c>
      <c r="FX267" s="30" t="e">
        <f>(CatTemplate[[#This Row],[CO6]] + CatTemplate[[#This Row],[CS6]]) * (1 + getRateOHFinal) * getRateMarkupFinal</f>
        <v>#VALUE!</v>
      </c>
      <c r="FY267" s="30" t="e">
        <f>(CatTemplate[[#This Row],[CO7]] + CatTemplate[[#This Row],[CS7]]) * (1 + getRateOHFinal) * getRateMarkupFinal</f>
        <v>#VALUE!</v>
      </c>
      <c r="FZ267" s="30" t="e">
        <f>(CatTemplate[[#This Row],[CO8]] + CatTemplate[[#This Row],[CS8]]) * (1 + getRateOHFinal) * getRateMarkupFinal</f>
        <v>#VALUE!</v>
      </c>
      <c r="GA267" s="30" t="e">
        <f>(CatTemplate[[#This Row],[CO9]] + CatTemplate[[#This Row],[CS9]]) * (1 + getRateOHFinal) * getRateMarkupFinal</f>
        <v>#VALUE!</v>
      </c>
      <c r="GB267" s="30" t="e">
        <f>(CatTemplate[[#This Row],[CO10]] + CatTemplate[[#This Row],[CS10]]) * (1 + getRateOHFinal) * getRateMarkupFinal</f>
        <v>#VALUE!</v>
      </c>
      <c r="GC267" s="30" t="e">
        <f>(CatTemplate[[#This Row],[CO11]] + CatTemplate[[#This Row],[CS11]]) * (1 + getRateOHFinal) * getRateMarkupFinal</f>
        <v>#VALUE!</v>
      </c>
      <c r="GD267" s="30" t="e">
        <f>(CatTemplate[[#This Row],[CO12]] + CatTemplate[[#This Row],[CS12]]) * (1 + getRateOHFinal) * getRateMarkupFinal</f>
        <v>#VALUE!</v>
      </c>
      <c r="GE267" s="30" t="e">
        <f>(CatTemplate[[#This Row],[CO13]] + CatTemplate[[#This Row],[CS13]]) * (1 + getRateOHFinal) * getRateMarkupFinal</f>
        <v>#VALUE!</v>
      </c>
      <c r="GF267" s="30" t="e">
        <f>(CatTemplate[[#This Row],[CO14]] + CatTemplate[[#This Row],[CS14]]) * (1 + getRateOHFinal) * getRateMarkupFinal</f>
        <v>#VALUE!</v>
      </c>
      <c r="GG267" s="30" t="e">
        <f>(CatTemplate[[#This Row],[CO15]] + CatTemplate[[#This Row],[CS15]]) * (1 + getRateOHFinal) * getRateMarkupFinal</f>
        <v>#VALUE!</v>
      </c>
      <c r="GH267" s="30" t="e">
        <f>(CatTemplate[[#This Row],[CO16]] + CatTemplate[[#This Row],[CS16]]) * (1 + getRateOHFinal) * getRateMarkupFinal</f>
        <v>#VALUE!</v>
      </c>
      <c r="GI267" s="30" t="e">
        <f>(CatTemplate[[#This Row],[CO17]] + CatTemplate[[#This Row],[CS17]]) * (1 + getRateOHFinal) * getRateMarkupFinal</f>
        <v>#VALUE!</v>
      </c>
      <c r="GJ267" s="30" t="e">
        <f>(CatTemplate[[#This Row],[CO18]] + CatTemplate[[#This Row],[CS18]]) * (1 + getRateOHFinal) * getRateMarkupFinal</f>
        <v>#VALUE!</v>
      </c>
      <c r="GK267" s="30" t="e">
        <f>(CatTemplate[[#This Row],[CO19]] + CatTemplate[[#This Row],[CS19]]) * (1 + getRateOHFinal) * getRateMarkupFinal</f>
        <v>#VALUE!</v>
      </c>
      <c r="GL267" s="30" t="e">
        <f>(CatTemplate[[#This Row],[CO20]] + CatTemplate[[#This Row],[CS20]]) * (1 + getRateOHFinal) * getRateMarkupFinal</f>
        <v>#VALUE!</v>
      </c>
      <c r="GM267" s="30" t="e">
        <f t="shared" si="95"/>
        <v>#VALUE!</v>
      </c>
      <c r="GN267" s="30" t="e">
        <f t="shared" si="96"/>
        <v>#VALUE!</v>
      </c>
      <c r="GO267" s="30" t="e">
        <f t="shared" si="97"/>
        <v>#VALUE!</v>
      </c>
      <c r="GP267" s="30" t="e">
        <f t="shared" si="98"/>
        <v>#VALUE!</v>
      </c>
      <c r="GQ267" s="30" t="e">
        <f>(CatTemplate[[#This Row],[CO1]]+CatTemplate[[#This Row],[CS1]]) * (1+ getRateOHFinal) * (1 + getRateMarkupFinal)</f>
        <v>#VALUE!</v>
      </c>
      <c r="GR267" s="30" t="e">
        <f>(CatTemplate[[#This Row],[CO2]]+CatTemplate[[#This Row],[CS2]]) * (1+ getRateOHFinal) * (1 + getRateMarkupFinal)</f>
        <v>#VALUE!</v>
      </c>
      <c r="GS267" s="30" t="e">
        <f>(CatTemplate[[#This Row],[CO3]]+CatTemplate[[#This Row],[CS3]]) * (1+ getRateOHFinal) * (1 + getRateMarkupFinal)</f>
        <v>#VALUE!</v>
      </c>
      <c r="GT267" s="30" t="e">
        <f>(CatTemplate[[#This Row],[CO4]]+CatTemplate[[#This Row],[CS4]]) * (1+ getRateOHFinal) * (1 + getRateMarkupFinal)</f>
        <v>#VALUE!</v>
      </c>
      <c r="GU267" s="30" t="e">
        <f>(CatTemplate[[#This Row],[CO5]]+CatTemplate[[#This Row],[CS5]]) * (1+ getRateOHFinal) * (1 + getRateMarkupFinal)</f>
        <v>#VALUE!</v>
      </c>
      <c r="GV267" s="30" t="e">
        <f>(CatTemplate[[#This Row],[CO6]]+CatTemplate[[#This Row],[CS6]]) * (1+ getRateOHFinal) * (1 + getRateMarkupFinal)</f>
        <v>#VALUE!</v>
      </c>
      <c r="GW267" s="30" t="e">
        <f>(CatTemplate[[#This Row],[CO7]]+CatTemplate[[#This Row],[CS7]]) * (1+ getRateOHFinal) * (1 + getRateMarkupFinal)</f>
        <v>#VALUE!</v>
      </c>
      <c r="GX267" s="30" t="e">
        <f>(CatTemplate[[#This Row],[CO8]]+CatTemplate[[#This Row],[CS8]]) * (1+ getRateOHFinal) * (1 + getRateMarkupFinal)</f>
        <v>#VALUE!</v>
      </c>
      <c r="GY267" s="30" t="e">
        <f>(CatTemplate[[#This Row],[CO9]]+CatTemplate[[#This Row],[CS9]]) * (1+ getRateOHFinal) * (1 + getRateMarkupFinal)</f>
        <v>#VALUE!</v>
      </c>
      <c r="GZ267" s="30" t="e">
        <f>(CatTemplate[[#This Row],[CO10]]+CatTemplate[[#This Row],[CS10]]) * (1+ getRateOHFinal) * (1 + getRateMarkupFinal)</f>
        <v>#VALUE!</v>
      </c>
      <c r="HA267" s="30" t="e">
        <f>(CatTemplate[[#This Row],[CO11]]+CatTemplate[[#This Row],[CS11]]) * (1+ getRateOHFinal) * (1 + getRateMarkupFinal)</f>
        <v>#VALUE!</v>
      </c>
      <c r="HB267" s="30" t="e">
        <f>(CatTemplate[[#This Row],[CO12]]+CatTemplate[[#This Row],[CS12]]) * (1+ getRateOHFinal) * (1 + getRateMarkupFinal)</f>
        <v>#VALUE!</v>
      </c>
      <c r="HC267" s="30" t="e">
        <f>(CatTemplate[[#This Row],[CO13]]+CatTemplate[[#This Row],[CS13]]) * (1+ getRateOHFinal) * (1 + getRateMarkupFinal)</f>
        <v>#VALUE!</v>
      </c>
      <c r="HD267" s="30" t="e">
        <f>(CatTemplate[[#This Row],[CO14]]+CatTemplate[[#This Row],[CS14]]) * (1+ getRateOHFinal) * (1 + getRateMarkupFinal)</f>
        <v>#VALUE!</v>
      </c>
      <c r="HE267" s="30" t="e">
        <f>(CatTemplate[[#This Row],[CO15]]+CatTemplate[[#This Row],[CS15]]) * (1+ getRateOHFinal) * (1 + getRateMarkupFinal)</f>
        <v>#VALUE!</v>
      </c>
      <c r="HF267" s="30" t="e">
        <f>(CatTemplate[[#This Row],[CO16]]+CatTemplate[[#This Row],[CS16]]) * (1+ getRateOHFinal) * (1 + getRateMarkupFinal)</f>
        <v>#VALUE!</v>
      </c>
      <c r="HG267" s="30" t="e">
        <f>(CatTemplate[[#This Row],[CO17]]+CatTemplate[[#This Row],[CS17]]) * (1+ getRateOHFinal) * (1 + getRateMarkupFinal)</f>
        <v>#VALUE!</v>
      </c>
      <c r="HH267" s="30" t="e">
        <f>(CatTemplate[[#This Row],[CO18]]+CatTemplate[[#This Row],[CS18]]) * (1+ getRateOHFinal) * (1 + getRateMarkupFinal)</f>
        <v>#VALUE!</v>
      </c>
      <c r="HI267" s="30" t="e">
        <f>(CatTemplate[[#This Row],[CO19]]+CatTemplate[[#This Row],[CS19]]) * (1+ getRateOHFinal) * (1 + getRateMarkupFinal)</f>
        <v>#VALUE!</v>
      </c>
      <c r="HJ267" s="30" t="e">
        <f>(CatTemplate[[#This Row],[CO20]]+CatTemplate[[#This Row],[CS20]]) * (1+ getRateOHFinal) * (1 + getRateMarkupFinal)</f>
        <v>#VALUE!</v>
      </c>
      <c r="HK267" s="39" t="e">
        <f>CatTemplate[[#This Row],[Total cost]]+CatTemplate[[#This Row],[OH Amount]]+CatTemplate[[#This Row],[Markup]]</f>
        <v>#VALUE!</v>
      </c>
      <c r="HL267" s="63">
        <f>IF(CatTemplate[[#This Row],[Units]]="Days",CatTemplate[[#This Row],[Project quantity]]*CatTemplate[[#This Row],[St. unit effort]],CatTemplate[[#This Row],[Project quantity]])</f>
        <v>0</v>
      </c>
      <c r="HM267" s="287">
        <f>IFERROR(CatTemplate[[#This Row],[Total Price]]/(CatTemplate[[#This Row],[Final Quantity]]),0)</f>
        <v>0</v>
      </c>
      <c r="HN267" s="261"/>
    </row>
    <row r="268" spans="2:222" ht="38.25" x14ac:dyDescent="0.2">
      <c r="B268" s="9" t="s">
        <v>84</v>
      </c>
      <c r="C268" s="23">
        <v>6</v>
      </c>
      <c r="D268" s="10" t="s">
        <v>179</v>
      </c>
      <c r="E268" s="25">
        <v>1</v>
      </c>
      <c r="F268" s="19" t="s">
        <v>103</v>
      </c>
      <c r="G268" s="27">
        <v>57</v>
      </c>
      <c r="H268" s="19" t="s">
        <v>545</v>
      </c>
      <c r="I268" s="19"/>
      <c r="J268" s="16" t="s">
        <v>254</v>
      </c>
      <c r="K268" s="16"/>
      <c r="L268" s="16" t="s">
        <v>489</v>
      </c>
      <c r="M268" s="16" t="s">
        <v>207</v>
      </c>
      <c r="N268" s="16" t="s">
        <v>858</v>
      </c>
      <c r="O268" s="320"/>
      <c r="P268" s="71"/>
      <c r="Q268" s="108"/>
      <c r="R268" s="73"/>
      <c r="S268" s="97"/>
      <c r="T268" s="100">
        <f>getEqUnitCost</f>
        <v>0</v>
      </c>
      <c r="U268" s="73">
        <f>getEqUnitEffort</f>
        <v>0</v>
      </c>
      <c r="V268" s="101">
        <f>getEqQuantity</f>
        <v>0</v>
      </c>
      <c r="W268" s="320"/>
      <c r="X268" s="100">
        <f>getConsUnitCost</f>
        <v>0</v>
      </c>
      <c r="Y268" s="73">
        <f>getConsUnitEffort</f>
        <v>0</v>
      </c>
      <c r="Z268" s="14">
        <f>getConsQuantity</f>
        <v>0</v>
      </c>
      <c r="AA268" s="320"/>
      <c r="AB268" s="72"/>
      <c r="AC268" s="112"/>
      <c r="AD268" s="14">
        <f>getOthQuantity</f>
        <v>0</v>
      </c>
      <c r="AE268" s="320"/>
      <c r="AF268" s="28" t="str">
        <f>IF(ISBLANK(CatTemplate[[#This Row],[Resource type]]),"",CatTemplate[[#This Row],[Resource type]])</f>
        <v>BioRef Operator</v>
      </c>
      <c r="AG268" s="242">
        <f>getStaffUnitCost</f>
        <v>402.98497611162429</v>
      </c>
      <c r="AH268" s="113">
        <f>getStaffUnitEffort</f>
        <v>0</v>
      </c>
      <c r="AI268" s="40">
        <f>getStaffQuantity</f>
        <v>0</v>
      </c>
      <c r="AJ268" s="41">
        <f>CatTemplate[[#This Row],[St. quantity]]*8/ParRatePM</f>
        <v>0</v>
      </c>
      <c r="AK268" s="320"/>
      <c r="AL268" s="53" t="str">
        <f>CatTemplate[[#This Row],[Item type]]</f>
        <v>Samples</v>
      </c>
      <c r="AM268" s="12">
        <f>SUM(CatTemplate[[#This Row],[Year1]:[Year20]])</f>
        <v>0</v>
      </c>
      <c r="AN268" s="52"/>
      <c r="AO268" s="52"/>
      <c r="AP268" s="52"/>
      <c r="AQ268" s="8"/>
      <c r="AR268" s="8"/>
      <c r="AS268" s="8"/>
      <c r="AT268" s="8"/>
      <c r="AU268" s="8"/>
      <c r="AV268" s="8"/>
      <c r="AW268" s="8"/>
      <c r="AX268" s="8"/>
      <c r="AY268" s="8"/>
      <c r="AZ268" s="8"/>
      <c r="BA268" s="8"/>
      <c r="BB268" s="8"/>
      <c r="BC268" s="8"/>
      <c r="BD268" s="8"/>
      <c r="BE268" s="8"/>
      <c r="BF268" s="8"/>
      <c r="BG268" s="36"/>
      <c r="BH268" s="320"/>
      <c r="BI268" s="37" t="str">
        <f>getCostCategory</f>
        <v>06 Operating costs</v>
      </c>
      <c r="BJ268" s="37" t="str">
        <f>getSection</f>
        <v>06 Sample processing</v>
      </c>
      <c r="BK268" s="32" t="str">
        <f>getObject</f>
        <v>Sample processing</v>
      </c>
      <c r="BL268" s="30">
        <f>IFERROR(getUnitCost * IF(CatTemplate[[#This Row],[Cost Category Comp.]]="01 Staff costs", 1,1),0)</f>
        <v>402.98497611162429</v>
      </c>
      <c r="BM268" s="29">
        <f>IF(AND(ISBLANK(CatTemplate[[#This Row],[Eq. unit cost]]),ISBLANK(CatTemplate[[#This Row],[Cons. unit cost]]),ISBLANK(CatTemplate[[#This Row],[Oth. unit cost]])), 0, IF(getUnitEffort =0,1,getUnitEffort) * CatTemplate[[#This Row],[Year1]])</f>
        <v>0</v>
      </c>
      <c r="BN268" s="29">
        <f>IF(AND(ISBLANK(CatTemplate[[#This Row],[Eq. unit cost]]),ISBLANK(CatTemplate[[#This Row],[Cons. unit cost]]),ISBLANK(CatTemplate[[#This Row],[Oth. unit cost]])), 0, IF(getUnitEffort =0,1,getUnitEffort) * CatTemplate[[#This Row],[Year2]])</f>
        <v>0</v>
      </c>
      <c r="BO268" s="29">
        <f>IF(AND(ISBLANK(CatTemplate[[#This Row],[Eq. unit cost]]),ISBLANK(CatTemplate[[#This Row],[Cons. unit cost]]),ISBLANK(CatTemplate[[#This Row],[Oth. unit cost]])), 0, IF(getUnitEffort =0,1,getUnitEffort) * CatTemplate[[#This Row],[Year3]])</f>
        <v>0</v>
      </c>
      <c r="BP268" s="29">
        <f>IF(AND(ISBLANK(CatTemplate[[#This Row],[Eq. unit cost]]),ISBLANK(CatTemplate[[#This Row],[Cons. unit cost]]),ISBLANK(CatTemplate[[#This Row],[Oth. unit cost]])), 0, IF(getUnitEffort =0,1,getUnitEffort) * CatTemplate[[#This Row],[Year4]])</f>
        <v>0</v>
      </c>
      <c r="BQ268" s="29">
        <f>IF(AND(ISBLANK(CatTemplate[[#This Row],[Eq. unit cost]]),ISBLANK(CatTemplate[[#This Row],[Cons. unit cost]]),ISBLANK(CatTemplate[[#This Row],[Oth. unit cost]])), 0, IF(getUnitEffort =0,1,getUnitEffort) * CatTemplate[[#This Row],[Year5]])</f>
        <v>0</v>
      </c>
      <c r="BR268" s="29">
        <f>IF(AND(ISBLANK(CatTemplate[[#This Row],[Eq. unit cost]]),ISBLANK(CatTemplate[[#This Row],[Cons. unit cost]]),ISBLANK(CatTemplate[[#This Row],[Oth. unit cost]])), 0, IF(getUnitEffort =0,1,getUnitEffort) * CatTemplate[[#This Row],[Year6]])</f>
        <v>0</v>
      </c>
      <c r="BS268" s="29">
        <f>IF(AND(ISBLANK(CatTemplate[[#This Row],[Eq. unit cost]]),ISBLANK(CatTemplate[[#This Row],[Cons. unit cost]]),ISBLANK(CatTemplate[[#This Row],[Oth. unit cost]])), 0, IF(getUnitEffort =0,1,getUnitEffort) * CatTemplate[[#This Row],[Year7]])</f>
        <v>0</v>
      </c>
      <c r="BT268" s="29">
        <f>IF(AND(ISBLANK(CatTemplate[[#This Row],[Eq. unit cost]]),ISBLANK(CatTemplate[[#This Row],[Cons. unit cost]]),ISBLANK(CatTemplate[[#This Row],[Oth. unit cost]])), 0, IF(getUnitEffort =0,1,getUnitEffort) * CatTemplate[[#This Row],[Year8]])</f>
        <v>0</v>
      </c>
      <c r="BU268" s="29">
        <f>IF(AND(ISBLANK(CatTemplate[[#This Row],[Eq. unit cost]]),ISBLANK(CatTemplate[[#This Row],[Cons. unit cost]]),ISBLANK(CatTemplate[[#This Row],[Oth. unit cost]])), 0, IF(getUnitEffort =0,1,getUnitEffort) * CatTemplate[[#This Row],[Year9]])</f>
        <v>0</v>
      </c>
      <c r="BV268" s="29">
        <f>IF(AND(ISBLANK(CatTemplate[[#This Row],[Eq. unit cost]]),ISBLANK(CatTemplate[[#This Row],[Cons. unit cost]]),ISBLANK(CatTemplate[[#This Row],[Oth. unit cost]])), 0, IF(getUnitEffort =0,1,getUnitEffort) * CatTemplate[[#This Row],[Year10]])</f>
        <v>0</v>
      </c>
      <c r="BW268" s="29">
        <f>IF(AND(ISBLANK(CatTemplate[[#This Row],[Eq. unit cost]]),ISBLANK(CatTemplate[[#This Row],[Cons. unit cost]]),ISBLANK(CatTemplate[[#This Row],[Oth. unit cost]])), 0, IF(getUnitEffort =0,1,getUnitEffort) * CatTemplate[[#This Row],[Year11]])</f>
        <v>0</v>
      </c>
      <c r="BX268" s="29">
        <f>IF(AND(ISBLANK(CatTemplate[[#This Row],[Eq. unit cost]]),ISBLANK(CatTemplate[[#This Row],[Cons. unit cost]]),ISBLANK(CatTemplate[[#This Row],[Oth. unit cost]])), 0, IF(getUnitEffort =0,1,getUnitEffort) * CatTemplate[[#This Row],[Year12]])</f>
        <v>0</v>
      </c>
      <c r="BY268" s="29">
        <f>IF(AND(ISBLANK(CatTemplate[[#This Row],[Eq. unit cost]]),ISBLANK(CatTemplate[[#This Row],[Cons. unit cost]]),ISBLANK(CatTemplate[[#This Row],[Oth. unit cost]])), 0, IF(getUnitEffort =0,1,getUnitEffort) * CatTemplate[[#This Row],[Year13]])</f>
        <v>0</v>
      </c>
      <c r="BZ268" s="29">
        <f>IF(AND(ISBLANK(CatTemplate[[#This Row],[Eq. unit cost]]),ISBLANK(CatTemplate[[#This Row],[Cons. unit cost]]),ISBLANK(CatTemplate[[#This Row],[Oth. unit cost]])), 0, IF(getUnitEffort =0,1,getUnitEffort) * CatTemplate[[#This Row],[Year14]])</f>
        <v>0</v>
      </c>
      <c r="CA268" s="29">
        <f>IF(AND(ISBLANK(CatTemplate[[#This Row],[Eq. unit cost]]),ISBLANK(CatTemplate[[#This Row],[Cons. unit cost]]),ISBLANK(CatTemplate[[#This Row],[Oth. unit cost]])), 0, IF(getUnitEffort =0,1,getUnitEffort) * CatTemplate[[#This Row],[Year15]])</f>
        <v>0</v>
      </c>
      <c r="CB268" s="29">
        <f>IF(AND(ISBLANK(CatTemplate[[#This Row],[Eq. unit cost]]),ISBLANK(CatTemplate[[#This Row],[Cons. unit cost]]),ISBLANK(CatTemplate[[#This Row],[Oth. unit cost]])), 0, IF(getUnitEffort =0,1,getUnitEffort) * CatTemplate[[#This Row],[Year16]])</f>
        <v>0</v>
      </c>
      <c r="CC268" s="29">
        <f>IF(AND(ISBLANK(CatTemplate[[#This Row],[Eq. unit cost]]),ISBLANK(CatTemplate[[#This Row],[Cons. unit cost]]),ISBLANK(CatTemplate[[#This Row],[Oth. unit cost]])), 0, IF(getUnitEffort =0,1,getUnitEffort) * CatTemplate[[#This Row],[Year17]])</f>
        <v>0</v>
      </c>
      <c r="CD268" s="29">
        <f>IF(AND(ISBLANK(CatTemplate[[#This Row],[Eq. unit cost]]),ISBLANK(CatTemplate[[#This Row],[Cons. unit cost]]),ISBLANK(CatTemplate[[#This Row],[Oth. unit cost]])), 0, IF(getUnitEffort =0,1,getUnitEffort) * CatTemplate[[#This Row],[Year18]])</f>
        <v>0</v>
      </c>
      <c r="CE268" s="29">
        <f>IF(AND(ISBLANK(CatTemplate[[#This Row],[Eq. unit cost]]),ISBLANK(CatTemplate[[#This Row],[Cons. unit cost]]),ISBLANK(CatTemplate[[#This Row],[Oth. unit cost]])), 0, IF(getUnitEffort =0,1,getUnitEffort) * CatTemplate[[#This Row],[Year19]])</f>
        <v>0</v>
      </c>
      <c r="CF268" s="29">
        <f>IF(AND(ISBLANK(CatTemplate[[#This Row],[Eq. unit cost]]),ISBLANK(CatTemplate[[#This Row],[Cons. unit cost]]),ISBLANK(CatTemplate[[#This Row],[Oth. unit cost]])), 0, IF(getUnitEffort =0,1,getUnitEffort) * CatTemplate[[#This Row],[Year20]])</f>
        <v>0</v>
      </c>
      <c r="CG268" s="45">
        <f>SUM(CatTemplate[[#This Row],[Q1]:[Q20]])</f>
        <v>0</v>
      </c>
      <c r="CH268" s="29">
        <f>IF(ISBLANK(CatTemplate[[#This Row],[St. unit effort]]),0,(CatTemplate[[#This Row],[St. unit effort]] * CatTemplate[[#This Row],[Year1]]))</f>
        <v>0</v>
      </c>
      <c r="CI268" s="29">
        <f>IF(ISBLANK(CatTemplate[[#This Row],[St. unit effort]]),0,(CatTemplate[[#This Row],[St. unit effort]] * CatTemplate[[#This Row],[Year2]]))</f>
        <v>0</v>
      </c>
      <c r="CJ268" s="29">
        <f>IF(ISBLANK(CatTemplate[[#This Row],[St. unit effort]]),0,(CatTemplate[[#This Row],[St. unit effort]] * CatTemplate[[#This Row],[Year3]]))</f>
        <v>0</v>
      </c>
      <c r="CK268" s="29">
        <f>IF(ISBLANK(CatTemplate[[#This Row],[St. unit effort]]),0,(CatTemplate[[#This Row],[St. unit effort]] * CatTemplate[[#This Row],[Year4]]))</f>
        <v>0</v>
      </c>
      <c r="CL268" s="29">
        <f>IF(ISBLANK(CatTemplate[[#This Row],[St. unit effort]]),0,(CatTemplate[[#This Row],[St. unit effort]] * CatTemplate[[#This Row],[Year5]]))</f>
        <v>0</v>
      </c>
      <c r="CM268" s="29">
        <f>IF(ISBLANK(CatTemplate[[#This Row],[St. unit effort]]),0,(CatTemplate[[#This Row],[St. unit effort]] * CatTemplate[[#This Row],[Year6]]))</f>
        <v>0</v>
      </c>
      <c r="CN268" s="29">
        <f>IF(ISBLANK(CatTemplate[[#This Row],[St. unit effort]]),0,(CatTemplate[[#This Row],[St. unit effort]] * CatTemplate[[#This Row],[Year7]]))</f>
        <v>0</v>
      </c>
      <c r="CO268" s="29">
        <f>IF(ISBLANK(CatTemplate[[#This Row],[St. unit effort]]),0,(CatTemplate[[#This Row],[St. unit effort]] * CatTemplate[[#This Row],[Year8]]))</f>
        <v>0</v>
      </c>
      <c r="CP268" s="29">
        <f>IF(ISBLANK(CatTemplate[[#This Row],[St. unit effort]]),0,(CatTemplate[[#This Row],[St. unit effort]] * CatTemplate[[#This Row],[Year9]]))</f>
        <v>0</v>
      </c>
      <c r="CQ268" s="29">
        <f>IF(ISBLANK(CatTemplate[[#This Row],[St. unit effort]]),0,(CatTemplate[[#This Row],[St. unit effort]] * CatTemplate[[#This Row],[Year10]]))</f>
        <v>0</v>
      </c>
      <c r="CR268" s="29">
        <f>IF(ISBLANK(CatTemplate[[#This Row],[St. unit effort]]),0,(CatTemplate[[#This Row],[St. unit effort]] * CatTemplate[[#This Row],[Year11]]))</f>
        <v>0</v>
      </c>
      <c r="CS268" s="29">
        <f>IF(ISBLANK(CatTemplate[[#This Row],[St. unit effort]]),0,(CatTemplate[[#This Row],[St. unit effort]] * CatTemplate[[#This Row],[Year12]]))</f>
        <v>0</v>
      </c>
      <c r="CT268" s="29">
        <f>IF(ISBLANK(CatTemplate[[#This Row],[St. unit effort]]),0,(CatTemplate[[#This Row],[St. unit effort]] * CatTemplate[[#This Row],[Year13]]))</f>
        <v>0</v>
      </c>
      <c r="CU268" s="29">
        <f>IF(ISBLANK(CatTemplate[[#This Row],[St. unit effort]]),0,(CatTemplate[[#This Row],[St. unit effort]] * CatTemplate[[#This Row],[Year14]]))</f>
        <v>0</v>
      </c>
      <c r="CV268" s="29">
        <f>IF(ISBLANK(CatTemplate[[#This Row],[St. unit effort]]),0,(CatTemplate[[#This Row],[St. unit effort]] * CatTemplate[[#This Row],[Year15]]))</f>
        <v>0</v>
      </c>
      <c r="CW268" s="29">
        <f>IF(ISBLANK(CatTemplate[[#This Row],[St. unit effort]]),0,(CatTemplate[[#This Row],[St. unit effort]] * CatTemplate[[#This Row],[Year16]]))</f>
        <v>0</v>
      </c>
      <c r="CX268" s="29">
        <f>IF(ISBLANK(CatTemplate[[#This Row],[St. unit effort]]),0,(CatTemplate[[#This Row],[St. unit effort]] * CatTemplate[[#This Row],[Year17]]))</f>
        <v>0</v>
      </c>
      <c r="CY268" s="29">
        <f>IF(ISBLANK(CatTemplate[[#This Row],[St. unit effort]]),0,(CatTemplate[[#This Row],[St. unit effort]] * CatTemplate[[#This Row],[Year18]]))</f>
        <v>0</v>
      </c>
      <c r="CZ268" s="29">
        <f>IF(ISBLANK(CatTemplate[[#This Row],[St. unit effort]]),0,(CatTemplate[[#This Row],[St. unit effort]] * CatTemplate[[#This Row],[Year19]]))</f>
        <v>0</v>
      </c>
      <c r="DA268" s="29">
        <f>IF(ISBLANK(CatTemplate[[#This Row],[St. unit effort]]),0,(CatTemplate[[#This Row],[St. unit effort]] * CatTemplate[[#This Row],[Year20]]))</f>
        <v>0</v>
      </c>
      <c r="DB268" s="57">
        <f>IF(ISBLANK(CatTemplate[[#This Row],[St. unit effort]]),0,(CatTemplate[[#This Row],[St. unit effort]] * CatTemplate[[#This Row],[Year1]])*8/ParRatePM)</f>
        <v>0</v>
      </c>
      <c r="DC268" s="57">
        <f>IF(ISBLANK(CatTemplate[[#This Row],[St. unit effort]]),0,(CatTemplate[[#This Row],[St. unit effort]] * CatTemplate[[#This Row],[Year2]])*8/ParRatePM)</f>
        <v>0</v>
      </c>
      <c r="DD268" s="57">
        <f>IF(ISBLANK(CatTemplate[[#This Row],[St. unit effort]]),0,(CatTemplate[[#This Row],[St. unit effort]] * CatTemplate[[#This Row],[Year3]])*8/ParRatePM)</f>
        <v>0</v>
      </c>
      <c r="DE268" s="57">
        <f>IF(ISBLANK(CatTemplate[[#This Row],[St. unit effort]]),0,(CatTemplate[[#This Row],[St. unit effort]] * CatTemplate[[#This Row],[Year4]])*8/ParRatePM)</f>
        <v>0</v>
      </c>
      <c r="DF268" s="57">
        <f>IF(ISBLANK(CatTemplate[[#This Row],[St. unit effort]]),0,(CatTemplate[[#This Row],[St. unit effort]] * CatTemplate[[#This Row],[Year5]])*8/ParRatePM)</f>
        <v>0</v>
      </c>
      <c r="DG268" s="57">
        <f>IF(ISBLANK(CatTemplate[[#This Row],[St. unit effort]]),0,(CatTemplate[[#This Row],[St. unit effort]] * CatTemplate[[#This Row],[Year6]])*8/ParRatePM)</f>
        <v>0</v>
      </c>
      <c r="DH268" s="57">
        <f>IF(ISBLANK(CatTemplate[[#This Row],[St. unit effort]]),0,(CatTemplate[[#This Row],[St. unit effort]] * CatTemplate[[#This Row],[Year7]])*8/ParRatePM)</f>
        <v>0</v>
      </c>
      <c r="DI268" s="57">
        <f>IF(ISBLANK(CatTemplate[[#This Row],[St. unit effort]]),0,(CatTemplate[[#This Row],[St. unit effort]] * CatTemplate[[#This Row],[Year8]])*8/ParRatePM)</f>
        <v>0</v>
      </c>
      <c r="DJ268" s="57">
        <f>IF(ISBLANK(CatTemplate[[#This Row],[St. unit effort]]),0,(CatTemplate[[#This Row],[St. unit effort]] * CatTemplate[[#This Row],[Year9]])*8/ParRatePM)</f>
        <v>0</v>
      </c>
      <c r="DK268" s="57">
        <f>IF(ISBLANK(CatTemplate[[#This Row],[St. unit effort]]),0,(CatTemplate[[#This Row],[St. unit effort]] * CatTemplate[[#This Row],[Year10]])*8/ParRatePM)</f>
        <v>0</v>
      </c>
      <c r="DL268" s="57">
        <f>IF(ISBLANK(CatTemplate[[#This Row],[St. unit effort]]),0,(CatTemplate[[#This Row],[St. unit effort]] * CatTemplate[[#This Row],[Year11]])*8/ParRatePM)</f>
        <v>0</v>
      </c>
      <c r="DM268" s="57">
        <f>IF(ISBLANK(CatTemplate[[#This Row],[St. unit effort]]),0,(CatTemplate[[#This Row],[St. unit effort]] * CatTemplate[[#This Row],[Year12]])*8/ParRatePM)</f>
        <v>0</v>
      </c>
      <c r="DN268" s="57">
        <f>IF(ISBLANK(CatTemplate[[#This Row],[St. unit effort]]),0,(CatTemplate[[#This Row],[St. unit effort]] * CatTemplate[[#This Row],[Year13]])*8/ParRatePM)</f>
        <v>0</v>
      </c>
      <c r="DO268" s="57">
        <f>IF(ISBLANK(CatTemplate[[#This Row],[St. unit effort]]),0,(CatTemplate[[#This Row],[St. unit effort]] * CatTemplate[[#This Row],[Year14]])*8/ParRatePM)</f>
        <v>0</v>
      </c>
      <c r="DP268" s="57">
        <f>IF(ISBLANK(CatTemplate[[#This Row],[St. unit effort]]),0,(CatTemplate[[#This Row],[St. unit effort]] * CatTemplate[[#This Row],[Year15]])*8/ParRatePM)</f>
        <v>0</v>
      </c>
      <c r="DQ268" s="57">
        <f>IF(ISBLANK(CatTemplate[[#This Row],[St. unit effort]]),0,(CatTemplate[[#This Row],[St. unit effort]] * CatTemplate[[#This Row],[Year16]])*8/ParRatePM)</f>
        <v>0</v>
      </c>
      <c r="DR268" s="57">
        <f>IF(ISBLANK(CatTemplate[[#This Row],[St. unit effort]]),0,(CatTemplate[[#This Row],[St. unit effort]] * CatTemplate[[#This Row],[Year17]])*8/ParRatePM)</f>
        <v>0</v>
      </c>
      <c r="DS268" s="57">
        <f>IF(ISBLANK(CatTemplate[[#This Row],[St. unit effort]]),0,(CatTemplate[[#This Row],[St. unit effort]] * CatTemplate[[#This Row],[Year18]])*8/ParRatePM)</f>
        <v>0</v>
      </c>
      <c r="DT268" s="57">
        <f>IF(ISBLANK(CatTemplate[[#This Row],[St. unit effort]]),0,(CatTemplate[[#This Row],[St. unit effort]] * CatTemplate[[#This Row],[Year19]])*8/ParRatePM)</f>
        <v>0</v>
      </c>
      <c r="DU268" s="57">
        <f>IF(ISBLANK(CatTemplate[[#This Row],[St. unit effort]]),0,(CatTemplate[[#This Row],[St. unit effort]] * CatTemplate[[#This Row],[Year20]])*8/ParRatePM)</f>
        <v>0</v>
      </c>
      <c r="DV268" s="54">
        <f>SUM(CatTemplate[[#This Row],[PM1]:[PM20]])</f>
        <v>0</v>
      </c>
      <c r="DW268" s="56">
        <f t="shared" si="91"/>
        <v>0</v>
      </c>
      <c r="DX268" s="56">
        <f t="shared" si="91"/>
        <v>0</v>
      </c>
      <c r="DY268" s="56">
        <f t="shared" si="91"/>
        <v>0</v>
      </c>
      <c r="DZ268" s="56">
        <f t="shared" si="91"/>
        <v>0</v>
      </c>
      <c r="EA268" s="56">
        <f t="shared" si="91"/>
        <v>0</v>
      </c>
      <c r="EB268" s="56">
        <f t="shared" si="91"/>
        <v>0</v>
      </c>
      <c r="EC268" s="56">
        <f t="shared" si="91"/>
        <v>0</v>
      </c>
      <c r="ED268" s="56">
        <f t="shared" si="91"/>
        <v>0</v>
      </c>
      <c r="EE268" s="56">
        <f t="shared" si="91"/>
        <v>0</v>
      </c>
      <c r="EF268" s="56">
        <f t="shared" si="91"/>
        <v>0</v>
      </c>
      <c r="EG268" s="56">
        <f t="shared" si="91"/>
        <v>0</v>
      </c>
      <c r="EH268" s="56">
        <f t="shared" si="91"/>
        <v>0</v>
      </c>
      <c r="EI268" s="56">
        <f t="shared" si="91"/>
        <v>0</v>
      </c>
      <c r="EJ268" s="56">
        <f t="shared" si="91"/>
        <v>0</v>
      </c>
      <c r="EK268" s="56">
        <f t="shared" si="91"/>
        <v>0</v>
      </c>
      <c r="EL268" s="56">
        <f t="shared" si="91"/>
        <v>0</v>
      </c>
      <c r="EM268" s="56">
        <f t="shared" si="89"/>
        <v>0</v>
      </c>
      <c r="EN268" s="56">
        <f t="shared" si="89"/>
        <v>0</v>
      </c>
      <c r="EO268" s="56">
        <f t="shared" si="89"/>
        <v>0</v>
      </c>
      <c r="EP268" s="56">
        <f t="shared" si="89"/>
        <v>0</v>
      </c>
      <c r="EQ268" s="30">
        <f>CatTemplate[[#This Row],[Eq. unit cost]] * CatTemplate[[#This Row],[Eq. quantity]]</f>
        <v>0</v>
      </c>
      <c r="ER268" s="30">
        <f>CatTemplate[[#This Row],[Cons. unit cost]] *CatTemplate[[#This Row],[Cons. quantity]]</f>
        <v>0</v>
      </c>
      <c r="ES268" s="30">
        <f>CatTemplate[[#This Row],[Oth. unit cost]] *CatTemplate[[#This Row],[Oth. quantity]]</f>
        <v>0</v>
      </c>
      <c r="ET268" s="55">
        <f>SUM(CatTemplate[[#This Row],[CO1]:[CO20]])</f>
        <v>0</v>
      </c>
      <c r="EU268" s="56">
        <f t="shared" si="92"/>
        <v>0</v>
      </c>
      <c r="EV268" s="56">
        <f t="shared" si="92"/>
        <v>0</v>
      </c>
      <c r="EW268" s="56">
        <f t="shared" si="92"/>
        <v>0</v>
      </c>
      <c r="EX268" s="56">
        <f t="shared" si="92"/>
        <v>0</v>
      </c>
      <c r="EY268" s="56">
        <f t="shared" si="92"/>
        <v>0</v>
      </c>
      <c r="EZ268" s="56">
        <f t="shared" si="92"/>
        <v>0</v>
      </c>
      <c r="FA268" s="56">
        <f t="shared" si="92"/>
        <v>0</v>
      </c>
      <c r="FB268" s="56">
        <f t="shared" si="92"/>
        <v>0</v>
      </c>
      <c r="FC268" s="56">
        <f t="shared" si="92"/>
        <v>0</v>
      </c>
      <c r="FD268" s="56">
        <f t="shared" si="92"/>
        <v>0</v>
      </c>
      <c r="FE268" s="56">
        <f t="shared" si="92"/>
        <v>0</v>
      </c>
      <c r="FF268" s="56">
        <f t="shared" si="92"/>
        <v>0</v>
      </c>
      <c r="FG268" s="56">
        <f t="shared" si="92"/>
        <v>0</v>
      </c>
      <c r="FH268" s="56">
        <f t="shared" si="92"/>
        <v>0</v>
      </c>
      <c r="FI268" s="56">
        <f t="shared" si="92"/>
        <v>0</v>
      </c>
      <c r="FJ268" s="56">
        <f t="shared" si="92"/>
        <v>0</v>
      </c>
      <c r="FK268" s="56">
        <f t="shared" si="90"/>
        <v>0</v>
      </c>
      <c r="FL268" s="56">
        <f t="shared" si="90"/>
        <v>0</v>
      </c>
      <c r="FM268" s="56">
        <f t="shared" si="90"/>
        <v>0</v>
      </c>
      <c r="FN268" s="56">
        <f t="shared" si="90"/>
        <v>0</v>
      </c>
      <c r="FO268" s="58">
        <f>SUM(CatTemplate[[#This Row],[CS1]:[CS20]])</f>
        <v>0</v>
      </c>
      <c r="FP268" s="59">
        <f>CatTemplate[[#This Row],[Total Oth. cost]]+CatTemplate[[#This Row],[Total St. Cost]]</f>
        <v>0</v>
      </c>
      <c r="FQ268" s="33" t="e">
        <f t="shared" si="93"/>
        <v>#VALUE!</v>
      </c>
      <c r="FR268" s="33" t="e">
        <f t="shared" si="94"/>
        <v>#VALUE!</v>
      </c>
      <c r="FS268" s="30" t="e">
        <f>(CatTemplate[[#This Row],[CO1]] + CatTemplate[[#This Row],[CS1]]) * (1 + getRateOHFinal) * getRateMarkupFinal</f>
        <v>#VALUE!</v>
      </c>
      <c r="FT268" s="30" t="e">
        <f>(CatTemplate[[#This Row],[CO2]] + CatTemplate[[#This Row],[CS2]]) * (1 + getRateOHFinal) * getRateMarkupFinal</f>
        <v>#VALUE!</v>
      </c>
      <c r="FU268" s="30" t="e">
        <f>(CatTemplate[[#This Row],[CO3]] + CatTemplate[[#This Row],[CS3]]) * (1 + getRateOHFinal) * getRateMarkupFinal</f>
        <v>#VALUE!</v>
      </c>
      <c r="FV268" s="30" t="e">
        <f>(CatTemplate[[#This Row],[CO4]] + CatTemplate[[#This Row],[CS4]]) * (1 + getRateOHFinal) * getRateMarkupFinal</f>
        <v>#VALUE!</v>
      </c>
      <c r="FW268" s="30" t="e">
        <f>(CatTemplate[[#This Row],[CO5]] + CatTemplate[[#This Row],[CS5]]) * (1 + getRateOHFinal) * getRateMarkupFinal</f>
        <v>#VALUE!</v>
      </c>
      <c r="FX268" s="30" t="e">
        <f>(CatTemplate[[#This Row],[CO6]] + CatTemplate[[#This Row],[CS6]]) * (1 + getRateOHFinal) * getRateMarkupFinal</f>
        <v>#VALUE!</v>
      </c>
      <c r="FY268" s="30" t="e">
        <f>(CatTemplate[[#This Row],[CO7]] + CatTemplate[[#This Row],[CS7]]) * (1 + getRateOHFinal) * getRateMarkupFinal</f>
        <v>#VALUE!</v>
      </c>
      <c r="FZ268" s="30" t="e">
        <f>(CatTemplate[[#This Row],[CO8]] + CatTemplate[[#This Row],[CS8]]) * (1 + getRateOHFinal) * getRateMarkupFinal</f>
        <v>#VALUE!</v>
      </c>
      <c r="GA268" s="30" t="e">
        <f>(CatTemplate[[#This Row],[CO9]] + CatTemplate[[#This Row],[CS9]]) * (1 + getRateOHFinal) * getRateMarkupFinal</f>
        <v>#VALUE!</v>
      </c>
      <c r="GB268" s="30" t="e">
        <f>(CatTemplate[[#This Row],[CO10]] + CatTemplate[[#This Row],[CS10]]) * (1 + getRateOHFinal) * getRateMarkupFinal</f>
        <v>#VALUE!</v>
      </c>
      <c r="GC268" s="30" t="e">
        <f>(CatTemplate[[#This Row],[CO11]] + CatTemplate[[#This Row],[CS11]]) * (1 + getRateOHFinal) * getRateMarkupFinal</f>
        <v>#VALUE!</v>
      </c>
      <c r="GD268" s="30" t="e">
        <f>(CatTemplate[[#This Row],[CO12]] + CatTemplate[[#This Row],[CS12]]) * (1 + getRateOHFinal) * getRateMarkupFinal</f>
        <v>#VALUE!</v>
      </c>
      <c r="GE268" s="30" t="e">
        <f>(CatTemplate[[#This Row],[CO13]] + CatTemplate[[#This Row],[CS13]]) * (1 + getRateOHFinal) * getRateMarkupFinal</f>
        <v>#VALUE!</v>
      </c>
      <c r="GF268" s="30" t="e">
        <f>(CatTemplate[[#This Row],[CO14]] + CatTemplate[[#This Row],[CS14]]) * (1 + getRateOHFinal) * getRateMarkupFinal</f>
        <v>#VALUE!</v>
      </c>
      <c r="GG268" s="30" t="e">
        <f>(CatTemplate[[#This Row],[CO15]] + CatTemplate[[#This Row],[CS15]]) * (1 + getRateOHFinal) * getRateMarkupFinal</f>
        <v>#VALUE!</v>
      </c>
      <c r="GH268" s="30" t="e">
        <f>(CatTemplate[[#This Row],[CO16]] + CatTemplate[[#This Row],[CS16]]) * (1 + getRateOHFinal) * getRateMarkupFinal</f>
        <v>#VALUE!</v>
      </c>
      <c r="GI268" s="30" t="e">
        <f>(CatTemplate[[#This Row],[CO17]] + CatTemplate[[#This Row],[CS17]]) * (1 + getRateOHFinal) * getRateMarkupFinal</f>
        <v>#VALUE!</v>
      </c>
      <c r="GJ268" s="30" t="e">
        <f>(CatTemplate[[#This Row],[CO18]] + CatTemplate[[#This Row],[CS18]]) * (1 + getRateOHFinal) * getRateMarkupFinal</f>
        <v>#VALUE!</v>
      </c>
      <c r="GK268" s="30" t="e">
        <f>(CatTemplate[[#This Row],[CO19]] + CatTemplate[[#This Row],[CS19]]) * (1 + getRateOHFinal) * getRateMarkupFinal</f>
        <v>#VALUE!</v>
      </c>
      <c r="GL268" s="30" t="e">
        <f>(CatTemplate[[#This Row],[CO20]] + CatTemplate[[#This Row],[CS20]]) * (1 + getRateOHFinal) * getRateMarkupFinal</f>
        <v>#VALUE!</v>
      </c>
      <c r="GM268" s="30" t="e">
        <f t="shared" si="95"/>
        <v>#VALUE!</v>
      </c>
      <c r="GN268" s="30" t="e">
        <f t="shared" si="96"/>
        <v>#VALUE!</v>
      </c>
      <c r="GO268" s="30" t="e">
        <f t="shared" si="97"/>
        <v>#VALUE!</v>
      </c>
      <c r="GP268" s="30" t="e">
        <f t="shared" si="98"/>
        <v>#VALUE!</v>
      </c>
      <c r="GQ268" s="30" t="e">
        <f>(CatTemplate[[#This Row],[CO1]]+CatTemplate[[#This Row],[CS1]]) * (1+ getRateOHFinal) * (1 + getRateMarkupFinal)</f>
        <v>#VALUE!</v>
      </c>
      <c r="GR268" s="30" t="e">
        <f>(CatTemplate[[#This Row],[CO2]]+CatTemplate[[#This Row],[CS2]]) * (1+ getRateOHFinal) * (1 + getRateMarkupFinal)</f>
        <v>#VALUE!</v>
      </c>
      <c r="GS268" s="30" t="e">
        <f>(CatTemplate[[#This Row],[CO3]]+CatTemplate[[#This Row],[CS3]]) * (1+ getRateOHFinal) * (1 + getRateMarkupFinal)</f>
        <v>#VALUE!</v>
      </c>
      <c r="GT268" s="30" t="e">
        <f>(CatTemplate[[#This Row],[CO4]]+CatTemplate[[#This Row],[CS4]]) * (1+ getRateOHFinal) * (1 + getRateMarkupFinal)</f>
        <v>#VALUE!</v>
      </c>
      <c r="GU268" s="30" t="e">
        <f>(CatTemplate[[#This Row],[CO5]]+CatTemplate[[#This Row],[CS5]]) * (1+ getRateOHFinal) * (1 + getRateMarkupFinal)</f>
        <v>#VALUE!</v>
      </c>
      <c r="GV268" s="30" t="e">
        <f>(CatTemplate[[#This Row],[CO6]]+CatTemplate[[#This Row],[CS6]]) * (1+ getRateOHFinal) * (1 + getRateMarkupFinal)</f>
        <v>#VALUE!</v>
      </c>
      <c r="GW268" s="30" t="e">
        <f>(CatTemplate[[#This Row],[CO7]]+CatTemplate[[#This Row],[CS7]]) * (1+ getRateOHFinal) * (1 + getRateMarkupFinal)</f>
        <v>#VALUE!</v>
      </c>
      <c r="GX268" s="30" t="e">
        <f>(CatTemplate[[#This Row],[CO8]]+CatTemplate[[#This Row],[CS8]]) * (1+ getRateOHFinal) * (1 + getRateMarkupFinal)</f>
        <v>#VALUE!</v>
      </c>
      <c r="GY268" s="30" t="e">
        <f>(CatTemplate[[#This Row],[CO9]]+CatTemplate[[#This Row],[CS9]]) * (1+ getRateOHFinal) * (1 + getRateMarkupFinal)</f>
        <v>#VALUE!</v>
      </c>
      <c r="GZ268" s="30" t="e">
        <f>(CatTemplate[[#This Row],[CO10]]+CatTemplate[[#This Row],[CS10]]) * (1+ getRateOHFinal) * (1 + getRateMarkupFinal)</f>
        <v>#VALUE!</v>
      </c>
      <c r="HA268" s="30" t="e">
        <f>(CatTemplate[[#This Row],[CO11]]+CatTemplate[[#This Row],[CS11]]) * (1+ getRateOHFinal) * (1 + getRateMarkupFinal)</f>
        <v>#VALUE!</v>
      </c>
      <c r="HB268" s="30" t="e">
        <f>(CatTemplate[[#This Row],[CO12]]+CatTemplate[[#This Row],[CS12]]) * (1+ getRateOHFinal) * (1 + getRateMarkupFinal)</f>
        <v>#VALUE!</v>
      </c>
      <c r="HC268" s="30" t="e">
        <f>(CatTemplate[[#This Row],[CO13]]+CatTemplate[[#This Row],[CS13]]) * (1+ getRateOHFinal) * (1 + getRateMarkupFinal)</f>
        <v>#VALUE!</v>
      </c>
      <c r="HD268" s="30" t="e">
        <f>(CatTemplate[[#This Row],[CO14]]+CatTemplate[[#This Row],[CS14]]) * (1+ getRateOHFinal) * (1 + getRateMarkupFinal)</f>
        <v>#VALUE!</v>
      </c>
      <c r="HE268" s="30" t="e">
        <f>(CatTemplate[[#This Row],[CO15]]+CatTemplate[[#This Row],[CS15]]) * (1+ getRateOHFinal) * (1 + getRateMarkupFinal)</f>
        <v>#VALUE!</v>
      </c>
      <c r="HF268" s="30" t="e">
        <f>(CatTemplate[[#This Row],[CO16]]+CatTemplate[[#This Row],[CS16]]) * (1+ getRateOHFinal) * (1 + getRateMarkupFinal)</f>
        <v>#VALUE!</v>
      </c>
      <c r="HG268" s="30" t="e">
        <f>(CatTemplate[[#This Row],[CO17]]+CatTemplate[[#This Row],[CS17]]) * (1+ getRateOHFinal) * (1 + getRateMarkupFinal)</f>
        <v>#VALUE!</v>
      </c>
      <c r="HH268" s="30" t="e">
        <f>(CatTemplate[[#This Row],[CO18]]+CatTemplate[[#This Row],[CS18]]) * (1+ getRateOHFinal) * (1 + getRateMarkupFinal)</f>
        <v>#VALUE!</v>
      </c>
      <c r="HI268" s="30" t="e">
        <f>(CatTemplate[[#This Row],[CO19]]+CatTemplate[[#This Row],[CS19]]) * (1+ getRateOHFinal) * (1 + getRateMarkupFinal)</f>
        <v>#VALUE!</v>
      </c>
      <c r="HJ268" s="30" t="e">
        <f>(CatTemplate[[#This Row],[CO20]]+CatTemplate[[#This Row],[CS20]]) * (1+ getRateOHFinal) * (1 + getRateMarkupFinal)</f>
        <v>#VALUE!</v>
      </c>
      <c r="HK268" s="39" t="e">
        <f>CatTemplate[[#This Row],[Total cost]]+CatTemplate[[#This Row],[OH Amount]]+CatTemplate[[#This Row],[Markup]]</f>
        <v>#VALUE!</v>
      </c>
      <c r="HL268" s="63">
        <f>IF(CatTemplate[[#This Row],[Units]]="Days",CatTemplate[[#This Row],[Project quantity]]*CatTemplate[[#This Row],[St. unit effort]],CatTemplate[[#This Row],[Project quantity]])</f>
        <v>0</v>
      </c>
      <c r="HM268" s="287">
        <f>IFERROR(CatTemplate[[#This Row],[Total Price]]/(CatTemplate[[#This Row],[Final Quantity]]),0)</f>
        <v>0</v>
      </c>
      <c r="HN268" s="261"/>
    </row>
    <row r="269" spans="2:222" ht="25.5" x14ac:dyDescent="0.2">
      <c r="B269" s="9" t="s">
        <v>84</v>
      </c>
      <c r="C269" s="23">
        <v>6</v>
      </c>
      <c r="D269" s="10" t="s">
        <v>179</v>
      </c>
      <c r="E269" s="25">
        <v>1</v>
      </c>
      <c r="F269" s="19" t="s">
        <v>103</v>
      </c>
      <c r="G269" s="27">
        <v>58</v>
      </c>
      <c r="H269" s="19" t="s">
        <v>546</v>
      </c>
      <c r="I269" s="19" t="s">
        <v>498</v>
      </c>
      <c r="J269" s="16" t="s">
        <v>254</v>
      </c>
      <c r="K269" s="16"/>
      <c r="L269" s="16" t="s">
        <v>489</v>
      </c>
      <c r="M269" s="16" t="s">
        <v>207</v>
      </c>
      <c r="N269" s="16" t="s">
        <v>858</v>
      </c>
      <c r="O269" s="320"/>
      <c r="P269" s="71"/>
      <c r="Q269" s="108"/>
      <c r="R269" s="73"/>
      <c r="S269" s="97"/>
      <c r="T269" s="100">
        <f>getEqUnitCost</f>
        <v>0</v>
      </c>
      <c r="U269" s="73">
        <f>getEqUnitEffort</f>
        <v>0</v>
      </c>
      <c r="V269" s="101">
        <f>getEqQuantity</f>
        <v>0</v>
      </c>
      <c r="W269" s="320"/>
      <c r="X269" s="100">
        <f>getConsUnitCost</f>
        <v>21.059076383333327</v>
      </c>
      <c r="Y269" s="73">
        <f>getConsUnitEffort</f>
        <v>1</v>
      </c>
      <c r="Z269" s="14">
        <f>getConsQuantity</f>
        <v>1</v>
      </c>
      <c r="AA269" s="320"/>
      <c r="AB269" s="72"/>
      <c r="AC269" s="112"/>
      <c r="AD269" s="14">
        <f>getOthQuantity</f>
        <v>0</v>
      </c>
      <c r="AE269" s="320"/>
      <c r="AF269" s="28" t="str">
        <f>IF(ISBLANK(CatTemplate[[#This Row],[Resource type]]),"",CatTemplate[[#This Row],[Resource type]])</f>
        <v>BioRef Operator</v>
      </c>
      <c r="AG269" s="242">
        <f>getStaffUnitCost</f>
        <v>402.98497611162429</v>
      </c>
      <c r="AH269" s="113">
        <f>getStaffUnitEffort</f>
        <v>0.14583333333333334</v>
      </c>
      <c r="AI269" s="40">
        <f>getStaffQuantity</f>
        <v>0</v>
      </c>
      <c r="AJ269" s="41">
        <f>CatTemplate[[#This Row],[St. quantity]]*8/ParRatePM</f>
        <v>0</v>
      </c>
      <c r="AK269" s="320"/>
      <c r="AL269" s="53" t="str">
        <f>CatTemplate[[#This Row],[Item type]]</f>
        <v>Samples</v>
      </c>
      <c r="AM269" s="12">
        <f>SUM(CatTemplate[[#This Row],[Year1]:[Year20]])</f>
        <v>0</v>
      </c>
      <c r="AN269" s="52"/>
      <c r="AO269" s="52"/>
      <c r="AP269" s="52"/>
      <c r="AQ269" s="8"/>
      <c r="AR269" s="8"/>
      <c r="AS269" s="8"/>
      <c r="AT269" s="8"/>
      <c r="AU269" s="8"/>
      <c r="AV269" s="8"/>
      <c r="AW269" s="8"/>
      <c r="AX269" s="8"/>
      <c r="AY269" s="8"/>
      <c r="AZ269" s="8"/>
      <c r="BA269" s="8"/>
      <c r="BB269" s="8"/>
      <c r="BC269" s="8"/>
      <c r="BD269" s="8"/>
      <c r="BE269" s="8"/>
      <c r="BF269" s="8"/>
      <c r="BG269" s="36"/>
      <c r="BH269" s="320"/>
      <c r="BI269" s="37" t="str">
        <f>getCostCategory</f>
        <v>06 Operating costs</v>
      </c>
      <c r="BJ269" s="37" t="str">
        <f>getSection</f>
        <v>06 Sample processing</v>
      </c>
      <c r="BK269" s="32" t="str">
        <f>getObject</f>
        <v>Sample processing</v>
      </c>
      <c r="BL269" s="30">
        <f>IFERROR(getUnitCost * IF(CatTemplate[[#This Row],[Cost Category Comp.]]="01 Staff costs", 1,1),0)</f>
        <v>424.04405249495761</v>
      </c>
      <c r="BM269" s="29">
        <f>IF(AND(ISBLANK(CatTemplate[[#This Row],[Eq. unit cost]]),ISBLANK(CatTemplate[[#This Row],[Cons. unit cost]]),ISBLANK(CatTemplate[[#This Row],[Oth. unit cost]])), 0, IF(getUnitEffort =0,1,getUnitEffort) * CatTemplate[[#This Row],[Year1]])</f>
        <v>0</v>
      </c>
      <c r="BN269" s="29">
        <f>IF(AND(ISBLANK(CatTemplate[[#This Row],[Eq. unit cost]]),ISBLANK(CatTemplate[[#This Row],[Cons. unit cost]]),ISBLANK(CatTemplate[[#This Row],[Oth. unit cost]])), 0, IF(getUnitEffort =0,1,getUnitEffort) * CatTemplate[[#This Row],[Year2]])</f>
        <v>0</v>
      </c>
      <c r="BO269" s="29">
        <f>IF(AND(ISBLANK(CatTemplate[[#This Row],[Eq. unit cost]]),ISBLANK(CatTemplate[[#This Row],[Cons. unit cost]]),ISBLANK(CatTemplate[[#This Row],[Oth. unit cost]])), 0, IF(getUnitEffort =0,1,getUnitEffort) * CatTemplate[[#This Row],[Year3]])</f>
        <v>0</v>
      </c>
      <c r="BP269" s="29">
        <f>IF(AND(ISBLANK(CatTemplate[[#This Row],[Eq. unit cost]]),ISBLANK(CatTemplate[[#This Row],[Cons. unit cost]]),ISBLANK(CatTemplate[[#This Row],[Oth. unit cost]])), 0, IF(getUnitEffort =0,1,getUnitEffort) * CatTemplate[[#This Row],[Year4]])</f>
        <v>0</v>
      </c>
      <c r="BQ269" s="29">
        <f>IF(AND(ISBLANK(CatTemplate[[#This Row],[Eq. unit cost]]),ISBLANK(CatTemplate[[#This Row],[Cons. unit cost]]),ISBLANK(CatTemplate[[#This Row],[Oth. unit cost]])), 0, IF(getUnitEffort =0,1,getUnitEffort) * CatTemplate[[#This Row],[Year5]])</f>
        <v>0</v>
      </c>
      <c r="BR269" s="29">
        <f>IF(AND(ISBLANK(CatTemplate[[#This Row],[Eq. unit cost]]),ISBLANK(CatTemplate[[#This Row],[Cons. unit cost]]),ISBLANK(CatTemplate[[#This Row],[Oth. unit cost]])), 0, IF(getUnitEffort =0,1,getUnitEffort) * CatTemplate[[#This Row],[Year6]])</f>
        <v>0</v>
      </c>
      <c r="BS269" s="29">
        <f>IF(AND(ISBLANK(CatTemplate[[#This Row],[Eq. unit cost]]),ISBLANK(CatTemplate[[#This Row],[Cons. unit cost]]),ISBLANK(CatTemplate[[#This Row],[Oth. unit cost]])), 0, IF(getUnitEffort =0,1,getUnitEffort) * CatTemplate[[#This Row],[Year7]])</f>
        <v>0</v>
      </c>
      <c r="BT269" s="29">
        <f>IF(AND(ISBLANK(CatTemplate[[#This Row],[Eq. unit cost]]),ISBLANK(CatTemplate[[#This Row],[Cons. unit cost]]),ISBLANK(CatTemplate[[#This Row],[Oth. unit cost]])), 0, IF(getUnitEffort =0,1,getUnitEffort) * CatTemplate[[#This Row],[Year8]])</f>
        <v>0</v>
      </c>
      <c r="BU269" s="29">
        <f>IF(AND(ISBLANK(CatTemplate[[#This Row],[Eq. unit cost]]),ISBLANK(CatTemplate[[#This Row],[Cons. unit cost]]),ISBLANK(CatTemplate[[#This Row],[Oth. unit cost]])), 0, IF(getUnitEffort =0,1,getUnitEffort) * CatTemplate[[#This Row],[Year9]])</f>
        <v>0</v>
      </c>
      <c r="BV269" s="29">
        <f>IF(AND(ISBLANK(CatTemplate[[#This Row],[Eq. unit cost]]),ISBLANK(CatTemplate[[#This Row],[Cons. unit cost]]),ISBLANK(CatTemplate[[#This Row],[Oth. unit cost]])), 0, IF(getUnitEffort =0,1,getUnitEffort) * CatTemplate[[#This Row],[Year10]])</f>
        <v>0</v>
      </c>
      <c r="BW269" s="29">
        <f>IF(AND(ISBLANK(CatTemplate[[#This Row],[Eq. unit cost]]),ISBLANK(CatTemplate[[#This Row],[Cons. unit cost]]),ISBLANK(CatTemplate[[#This Row],[Oth. unit cost]])), 0, IF(getUnitEffort =0,1,getUnitEffort) * CatTemplate[[#This Row],[Year11]])</f>
        <v>0</v>
      </c>
      <c r="BX269" s="29">
        <f>IF(AND(ISBLANK(CatTemplate[[#This Row],[Eq. unit cost]]),ISBLANK(CatTemplate[[#This Row],[Cons. unit cost]]),ISBLANK(CatTemplate[[#This Row],[Oth. unit cost]])), 0, IF(getUnitEffort =0,1,getUnitEffort) * CatTemplate[[#This Row],[Year12]])</f>
        <v>0</v>
      </c>
      <c r="BY269" s="29">
        <f>IF(AND(ISBLANK(CatTemplate[[#This Row],[Eq. unit cost]]),ISBLANK(CatTemplate[[#This Row],[Cons. unit cost]]),ISBLANK(CatTemplate[[#This Row],[Oth. unit cost]])), 0, IF(getUnitEffort =0,1,getUnitEffort) * CatTemplate[[#This Row],[Year13]])</f>
        <v>0</v>
      </c>
      <c r="BZ269" s="29">
        <f>IF(AND(ISBLANK(CatTemplate[[#This Row],[Eq. unit cost]]),ISBLANK(CatTemplate[[#This Row],[Cons. unit cost]]),ISBLANK(CatTemplate[[#This Row],[Oth. unit cost]])), 0, IF(getUnitEffort =0,1,getUnitEffort) * CatTemplate[[#This Row],[Year14]])</f>
        <v>0</v>
      </c>
      <c r="CA269" s="29">
        <f>IF(AND(ISBLANK(CatTemplate[[#This Row],[Eq. unit cost]]),ISBLANK(CatTemplate[[#This Row],[Cons. unit cost]]),ISBLANK(CatTemplate[[#This Row],[Oth. unit cost]])), 0, IF(getUnitEffort =0,1,getUnitEffort) * CatTemplate[[#This Row],[Year15]])</f>
        <v>0</v>
      </c>
      <c r="CB269" s="29">
        <f>IF(AND(ISBLANK(CatTemplate[[#This Row],[Eq. unit cost]]),ISBLANK(CatTemplate[[#This Row],[Cons. unit cost]]),ISBLANK(CatTemplate[[#This Row],[Oth. unit cost]])), 0, IF(getUnitEffort =0,1,getUnitEffort) * CatTemplate[[#This Row],[Year16]])</f>
        <v>0</v>
      </c>
      <c r="CC269" s="29">
        <f>IF(AND(ISBLANK(CatTemplate[[#This Row],[Eq. unit cost]]),ISBLANK(CatTemplate[[#This Row],[Cons. unit cost]]),ISBLANK(CatTemplate[[#This Row],[Oth. unit cost]])), 0, IF(getUnitEffort =0,1,getUnitEffort) * CatTemplate[[#This Row],[Year17]])</f>
        <v>0</v>
      </c>
      <c r="CD269" s="29">
        <f>IF(AND(ISBLANK(CatTemplate[[#This Row],[Eq. unit cost]]),ISBLANK(CatTemplate[[#This Row],[Cons. unit cost]]),ISBLANK(CatTemplate[[#This Row],[Oth. unit cost]])), 0, IF(getUnitEffort =0,1,getUnitEffort) * CatTemplate[[#This Row],[Year18]])</f>
        <v>0</v>
      </c>
      <c r="CE269" s="29">
        <f>IF(AND(ISBLANK(CatTemplate[[#This Row],[Eq. unit cost]]),ISBLANK(CatTemplate[[#This Row],[Cons. unit cost]]),ISBLANK(CatTemplate[[#This Row],[Oth. unit cost]])), 0, IF(getUnitEffort =0,1,getUnitEffort) * CatTemplate[[#This Row],[Year19]])</f>
        <v>0</v>
      </c>
      <c r="CF269" s="29">
        <f>IF(AND(ISBLANK(CatTemplate[[#This Row],[Eq. unit cost]]),ISBLANK(CatTemplate[[#This Row],[Cons. unit cost]]),ISBLANK(CatTemplate[[#This Row],[Oth. unit cost]])), 0, IF(getUnitEffort =0,1,getUnitEffort) * CatTemplate[[#This Row],[Year20]])</f>
        <v>0</v>
      </c>
      <c r="CG269" s="45">
        <f>SUM(CatTemplate[[#This Row],[Q1]:[Q20]])</f>
        <v>0</v>
      </c>
      <c r="CH269" s="29">
        <f>IF(ISBLANK(CatTemplate[[#This Row],[St. unit effort]]),0,(CatTemplate[[#This Row],[St. unit effort]] * CatTemplate[[#This Row],[Year1]]))</f>
        <v>0</v>
      </c>
      <c r="CI269" s="29">
        <f>IF(ISBLANK(CatTemplate[[#This Row],[St. unit effort]]),0,(CatTemplate[[#This Row],[St. unit effort]] * CatTemplate[[#This Row],[Year2]]))</f>
        <v>0</v>
      </c>
      <c r="CJ269" s="29">
        <f>IF(ISBLANK(CatTemplate[[#This Row],[St. unit effort]]),0,(CatTemplate[[#This Row],[St. unit effort]] * CatTemplate[[#This Row],[Year3]]))</f>
        <v>0</v>
      </c>
      <c r="CK269" s="29">
        <f>IF(ISBLANK(CatTemplate[[#This Row],[St. unit effort]]),0,(CatTemplate[[#This Row],[St. unit effort]] * CatTemplate[[#This Row],[Year4]]))</f>
        <v>0</v>
      </c>
      <c r="CL269" s="29">
        <f>IF(ISBLANK(CatTemplate[[#This Row],[St. unit effort]]),0,(CatTemplate[[#This Row],[St. unit effort]] * CatTemplate[[#This Row],[Year5]]))</f>
        <v>0</v>
      </c>
      <c r="CM269" s="29">
        <f>IF(ISBLANK(CatTemplate[[#This Row],[St. unit effort]]),0,(CatTemplate[[#This Row],[St. unit effort]] * CatTemplate[[#This Row],[Year6]]))</f>
        <v>0</v>
      </c>
      <c r="CN269" s="29">
        <f>IF(ISBLANK(CatTemplate[[#This Row],[St. unit effort]]),0,(CatTemplate[[#This Row],[St. unit effort]] * CatTemplate[[#This Row],[Year7]]))</f>
        <v>0</v>
      </c>
      <c r="CO269" s="29">
        <f>IF(ISBLANK(CatTemplate[[#This Row],[St. unit effort]]),0,(CatTemplate[[#This Row],[St. unit effort]] * CatTemplate[[#This Row],[Year8]]))</f>
        <v>0</v>
      </c>
      <c r="CP269" s="29">
        <f>IF(ISBLANK(CatTemplate[[#This Row],[St. unit effort]]),0,(CatTemplate[[#This Row],[St. unit effort]] * CatTemplate[[#This Row],[Year9]]))</f>
        <v>0</v>
      </c>
      <c r="CQ269" s="29">
        <f>IF(ISBLANK(CatTemplate[[#This Row],[St. unit effort]]),0,(CatTemplate[[#This Row],[St. unit effort]] * CatTemplate[[#This Row],[Year10]]))</f>
        <v>0</v>
      </c>
      <c r="CR269" s="29">
        <f>IF(ISBLANK(CatTemplate[[#This Row],[St. unit effort]]),0,(CatTemplate[[#This Row],[St. unit effort]] * CatTemplate[[#This Row],[Year11]]))</f>
        <v>0</v>
      </c>
      <c r="CS269" s="29">
        <f>IF(ISBLANK(CatTemplate[[#This Row],[St. unit effort]]),0,(CatTemplate[[#This Row],[St. unit effort]] * CatTemplate[[#This Row],[Year12]]))</f>
        <v>0</v>
      </c>
      <c r="CT269" s="29">
        <f>IF(ISBLANK(CatTemplate[[#This Row],[St. unit effort]]),0,(CatTemplate[[#This Row],[St. unit effort]] * CatTemplate[[#This Row],[Year13]]))</f>
        <v>0</v>
      </c>
      <c r="CU269" s="29">
        <f>IF(ISBLANK(CatTemplate[[#This Row],[St. unit effort]]),0,(CatTemplate[[#This Row],[St. unit effort]] * CatTemplate[[#This Row],[Year14]]))</f>
        <v>0</v>
      </c>
      <c r="CV269" s="29">
        <f>IF(ISBLANK(CatTemplate[[#This Row],[St. unit effort]]),0,(CatTemplate[[#This Row],[St. unit effort]] * CatTemplate[[#This Row],[Year15]]))</f>
        <v>0</v>
      </c>
      <c r="CW269" s="29">
        <f>IF(ISBLANK(CatTemplate[[#This Row],[St. unit effort]]),0,(CatTemplate[[#This Row],[St. unit effort]] * CatTemplate[[#This Row],[Year16]]))</f>
        <v>0</v>
      </c>
      <c r="CX269" s="29">
        <f>IF(ISBLANK(CatTemplate[[#This Row],[St. unit effort]]),0,(CatTemplate[[#This Row],[St. unit effort]] * CatTemplate[[#This Row],[Year17]]))</f>
        <v>0</v>
      </c>
      <c r="CY269" s="29">
        <f>IF(ISBLANK(CatTemplate[[#This Row],[St. unit effort]]),0,(CatTemplate[[#This Row],[St. unit effort]] * CatTemplate[[#This Row],[Year18]]))</f>
        <v>0</v>
      </c>
      <c r="CZ269" s="29">
        <f>IF(ISBLANK(CatTemplate[[#This Row],[St. unit effort]]),0,(CatTemplate[[#This Row],[St. unit effort]] * CatTemplate[[#This Row],[Year19]]))</f>
        <v>0</v>
      </c>
      <c r="DA269" s="29">
        <f>IF(ISBLANK(CatTemplate[[#This Row],[St. unit effort]]),0,(CatTemplate[[#This Row],[St. unit effort]] * CatTemplate[[#This Row],[Year20]]))</f>
        <v>0</v>
      </c>
      <c r="DB269" s="57">
        <f>IF(ISBLANK(CatTemplate[[#This Row],[St. unit effort]]),0,(CatTemplate[[#This Row],[St. unit effort]] * CatTemplate[[#This Row],[Year1]])*8/ParRatePM)</f>
        <v>0</v>
      </c>
      <c r="DC269" s="57">
        <f>IF(ISBLANK(CatTemplate[[#This Row],[St. unit effort]]),0,(CatTemplate[[#This Row],[St. unit effort]] * CatTemplate[[#This Row],[Year2]])*8/ParRatePM)</f>
        <v>0</v>
      </c>
      <c r="DD269" s="57">
        <f>IF(ISBLANK(CatTemplate[[#This Row],[St. unit effort]]),0,(CatTemplate[[#This Row],[St. unit effort]] * CatTemplate[[#This Row],[Year3]])*8/ParRatePM)</f>
        <v>0</v>
      </c>
      <c r="DE269" s="57">
        <f>IF(ISBLANK(CatTemplate[[#This Row],[St. unit effort]]),0,(CatTemplate[[#This Row],[St. unit effort]] * CatTemplate[[#This Row],[Year4]])*8/ParRatePM)</f>
        <v>0</v>
      </c>
      <c r="DF269" s="57">
        <f>IF(ISBLANK(CatTemplate[[#This Row],[St. unit effort]]),0,(CatTemplate[[#This Row],[St. unit effort]] * CatTemplate[[#This Row],[Year5]])*8/ParRatePM)</f>
        <v>0</v>
      </c>
      <c r="DG269" s="57">
        <f>IF(ISBLANK(CatTemplate[[#This Row],[St. unit effort]]),0,(CatTemplate[[#This Row],[St. unit effort]] * CatTemplate[[#This Row],[Year6]])*8/ParRatePM)</f>
        <v>0</v>
      </c>
      <c r="DH269" s="57">
        <f>IF(ISBLANK(CatTemplate[[#This Row],[St. unit effort]]),0,(CatTemplate[[#This Row],[St. unit effort]] * CatTemplate[[#This Row],[Year7]])*8/ParRatePM)</f>
        <v>0</v>
      </c>
      <c r="DI269" s="57">
        <f>IF(ISBLANK(CatTemplate[[#This Row],[St. unit effort]]),0,(CatTemplate[[#This Row],[St. unit effort]] * CatTemplate[[#This Row],[Year8]])*8/ParRatePM)</f>
        <v>0</v>
      </c>
      <c r="DJ269" s="57">
        <f>IF(ISBLANK(CatTemplate[[#This Row],[St. unit effort]]),0,(CatTemplate[[#This Row],[St. unit effort]] * CatTemplate[[#This Row],[Year9]])*8/ParRatePM)</f>
        <v>0</v>
      </c>
      <c r="DK269" s="57">
        <f>IF(ISBLANK(CatTemplate[[#This Row],[St. unit effort]]),0,(CatTemplate[[#This Row],[St. unit effort]] * CatTemplate[[#This Row],[Year10]])*8/ParRatePM)</f>
        <v>0</v>
      </c>
      <c r="DL269" s="57">
        <f>IF(ISBLANK(CatTemplate[[#This Row],[St. unit effort]]),0,(CatTemplate[[#This Row],[St. unit effort]] * CatTemplate[[#This Row],[Year11]])*8/ParRatePM)</f>
        <v>0</v>
      </c>
      <c r="DM269" s="57">
        <f>IF(ISBLANK(CatTemplate[[#This Row],[St. unit effort]]),0,(CatTemplate[[#This Row],[St. unit effort]] * CatTemplate[[#This Row],[Year12]])*8/ParRatePM)</f>
        <v>0</v>
      </c>
      <c r="DN269" s="57">
        <f>IF(ISBLANK(CatTemplate[[#This Row],[St. unit effort]]),0,(CatTemplate[[#This Row],[St. unit effort]] * CatTemplate[[#This Row],[Year13]])*8/ParRatePM)</f>
        <v>0</v>
      </c>
      <c r="DO269" s="57">
        <f>IF(ISBLANK(CatTemplate[[#This Row],[St. unit effort]]),0,(CatTemplate[[#This Row],[St. unit effort]] * CatTemplate[[#This Row],[Year14]])*8/ParRatePM)</f>
        <v>0</v>
      </c>
      <c r="DP269" s="57">
        <f>IF(ISBLANK(CatTemplate[[#This Row],[St. unit effort]]),0,(CatTemplate[[#This Row],[St. unit effort]] * CatTemplate[[#This Row],[Year15]])*8/ParRatePM)</f>
        <v>0</v>
      </c>
      <c r="DQ269" s="57">
        <f>IF(ISBLANK(CatTemplate[[#This Row],[St. unit effort]]),0,(CatTemplate[[#This Row],[St. unit effort]] * CatTemplate[[#This Row],[Year16]])*8/ParRatePM)</f>
        <v>0</v>
      </c>
      <c r="DR269" s="57">
        <f>IF(ISBLANK(CatTemplate[[#This Row],[St. unit effort]]),0,(CatTemplate[[#This Row],[St. unit effort]] * CatTemplate[[#This Row],[Year17]])*8/ParRatePM)</f>
        <v>0</v>
      </c>
      <c r="DS269" s="57">
        <f>IF(ISBLANK(CatTemplate[[#This Row],[St. unit effort]]),0,(CatTemplate[[#This Row],[St. unit effort]] * CatTemplate[[#This Row],[Year18]])*8/ParRatePM)</f>
        <v>0</v>
      </c>
      <c r="DT269" s="57">
        <f>IF(ISBLANK(CatTemplate[[#This Row],[St. unit effort]]),0,(CatTemplate[[#This Row],[St. unit effort]] * CatTemplate[[#This Row],[Year19]])*8/ParRatePM)</f>
        <v>0</v>
      </c>
      <c r="DU269" s="57">
        <f>IF(ISBLANK(CatTemplate[[#This Row],[St. unit effort]]),0,(CatTemplate[[#This Row],[St. unit effort]] * CatTemplate[[#This Row],[Year20]])*8/ParRatePM)</f>
        <v>0</v>
      </c>
      <c r="DV269" s="54">
        <f>SUM(CatTemplate[[#This Row],[PM1]:[PM20]])</f>
        <v>0</v>
      </c>
      <c r="DW269" s="56">
        <f t="shared" si="91"/>
        <v>0</v>
      </c>
      <c r="DX269" s="56">
        <f t="shared" si="91"/>
        <v>0</v>
      </c>
      <c r="DY269" s="56">
        <f t="shared" si="91"/>
        <v>0</v>
      </c>
      <c r="DZ269" s="56">
        <f t="shared" si="91"/>
        <v>0</v>
      </c>
      <c r="EA269" s="56">
        <f t="shared" si="91"/>
        <v>0</v>
      </c>
      <c r="EB269" s="56">
        <f t="shared" si="91"/>
        <v>0</v>
      </c>
      <c r="EC269" s="56">
        <f t="shared" si="91"/>
        <v>0</v>
      </c>
      <c r="ED269" s="56">
        <f t="shared" si="91"/>
        <v>0</v>
      </c>
      <c r="EE269" s="56">
        <f t="shared" si="91"/>
        <v>0</v>
      </c>
      <c r="EF269" s="56">
        <f t="shared" si="91"/>
        <v>0</v>
      </c>
      <c r="EG269" s="56">
        <f t="shared" si="91"/>
        <v>0</v>
      </c>
      <c r="EH269" s="56">
        <f t="shared" si="91"/>
        <v>0</v>
      </c>
      <c r="EI269" s="56">
        <f t="shared" si="91"/>
        <v>0</v>
      </c>
      <c r="EJ269" s="56">
        <f t="shared" si="91"/>
        <v>0</v>
      </c>
      <c r="EK269" s="56">
        <f t="shared" si="91"/>
        <v>0</v>
      </c>
      <c r="EL269" s="56">
        <f t="shared" si="91"/>
        <v>0</v>
      </c>
      <c r="EM269" s="56">
        <f t="shared" si="89"/>
        <v>0</v>
      </c>
      <c r="EN269" s="56">
        <f t="shared" si="89"/>
        <v>0</v>
      </c>
      <c r="EO269" s="56">
        <f t="shared" si="89"/>
        <v>0</v>
      </c>
      <c r="EP269" s="56">
        <f t="shared" si="89"/>
        <v>0</v>
      </c>
      <c r="EQ269" s="30">
        <f>CatTemplate[[#This Row],[Eq. unit cost]] * CatTemplate[[#This Row],[Eq. quantity]]</f>
        <v>0</v>
      </c>
      <c r="ER269" s="30">
        <f>CatTemplate[[#This Row],[Cons. unit cost]] *CatTemplate[[#This Row],[Cons. quantity]]</f>
        <v>21.059076383333327</v>
      </c>
      <c r="ES269" s="30">
        <f>CatTemplate[[#This Row],[Oth. unit cost]] *CatTemplate[[#This Row],[Oth. quantity]]</f>
        <v>0</v>
      </c>
      <c r="ET269" s="55">
        <f>SUM(CatTemplate[[#This Row],[CO1]:[CO20]])</f>
        <v>0</v>
      </c>
      <c r="EU269" s="56">
        <f t="shared" si="92"/>
        <v>0</v>
      </c>
      <c r="EV269" s="56">
        <f t="shared" si="92"/>
        <v>0</v>
      </c>
      <c r="EW269" s="56">
        <f t="shared" si="92"/>
        <v>0</v>
      </c>
      <c r="EX269" s="56">
        <f t="shared" si="92"/>
        <v>0</v>
      </c>
      <c r="EY269" s="56">
        <f t="shared" si="92"/>
        <v>0</v>
      </c>
      <c r="EZ269" s="56">
        <f t="shared" si="92"/>
        <v>0</v>
      </c>
      <c r="FA269" s="56">
        <f t="shared" si="92"/>
        <v>0</v>
      </c>
      <c r="FB269" s="56">
        <f t="shared" si="92"/>
        <v>0</v>
      </c>
      <c r="FC269" s="56">
        <f t="shared" si="92"/>
        <v>0</v>
      </c>
      <c r="FD269" s="56">
        <f t="shared" si="92"/>
        <v>0</v>
      </c>
      <c r="FE269" s="56">
        <f t="shared" si="92"/>
        <v>0</v>
      </c>
      <c r="FF269" s="56">
        <f t="shared" si="92"/>
        <v>0</v>
      </c>
      <c r="FG269" s="56">
        <f t="shared" si="92"/>
        <v>0</v>
      </c>
      <c r="FH269" s="56">
        <f t="shared" si="92"/>
        <v>0</v>
      </c>
      <c r="FI269" s="56">
        <f t="shared" si="92"/>
        <v>0</v>
      </c>
      <c r="FJ269" s="56">
        <f t="shared" si="92"/>
        <v>0</v>
      </c>
      <c r="FK269" s="56">
        <f t="shared" si="90"/>
        <v>0</v>
      </c>
      <c r="FL269" s="56">
        <f t="shared" si="90"/>
        <v>0</v>
      </c>
      <c r="FM269" s="56">
        <f t="shared" si="90"/>
        <v>0</v>
      </c>
      <c r="FN269" s="56">
        <f t="shared" si="90"/>
        <v>0</v>
      </c>
      <c r="FO269" s="58">
        <f>SUM(CatTemplate[[#This Row],[CS1]:[CS20]])</f>
        <v>0</v>
      </c>
      <c r="FP269" s="59">
        <f>CatTemplate[[#This Row],[Total Oth. cost]]+CatTemplate[[#This Row],[Total St. Cost]]</f>
        <v>0</v>
      </c>
      <c r="FQ269" s="33" t="e">
        <f t="shared" si="93"/>
        <v>#VALUE!</v>
      </c>
      <c r="FR269" s="33" t="e">
        <f t="shared" si="94"/>
        <v>#VALUE!</v>
      </c>
      <c r="FS269" s="30" t="e">
        <f>(CatTemplate[[#This Row],[CO1]] + CatTemplate[[#This Row],[CS1]]) * (1 + getRateOHFinal) * getRateMarkupFinal</f>
        <v>#VALUE!</v>
      </c>
      <c r="FT269" s="30" t="e">
        <f>(CatTemplate[[#This Row],[CO2]] + CatTemplate[[#This Row],[CS2]]) * (1 + getRateOHFinal) * getRateMarkupFinal</f>
        <v>#VALUE!</v>
      </c>
      <c r="FU269" s="30" t="e">
        <f>(CatTemplate[[#This Row],[CO3]] + CatTemplate[[#This Row],[CS3]]) * (1 + getRateOHFinal) * getRateMarkupFinal</f>
        <v>#VALUE!</v>
      </c>
      <c r="FV269" s="30" t="e">
        <f>(CatTemplate[[#This Row],[CO4]] + CatTemplate[[#This Row],[CS4]]) * (1 + getRateOHFinal) * getRateMarkupFinal</f>
        <v>#VALUE!</v>
      </c>
      <c r="FW269" s="30" t="e">
        <f>(CatTemplate[[#This Row],[CO5]] + CatTemplate[[#This Row],[CS5]]) * (1 + getRateOHFinal) * getRateMarkupFinal</f>
        <v>#VALUE!</v>
      </c>
      <c r="FX269" s="30" t="e">
        <f>(CatTemplate[[#This Row],[CO6]] + CatTemplate[[#This Row],[CS6]]) * (1 + getRateOHFinal) * getRateMarkupFinal</f>
        <v>#VALUE!</v>
      </c>
      <c r="FY269" s="30" t="e">
        <f>(CatTemplate[[#This Row],[CO7]] + CatTemplate[[#This Row],[CS7]]) * (1 + getRateOHFinal) * getRateMarkupFinal</f>
        <v>#VALUE!</v>
      </c>
      <c r="FZ269" s="30" t="e">
        <f>(CatTemplate[[#This Row],[CO8]] + CatTemplate[[#This Row],[CS8]]) * (1 + getRateOHFinal) * getRateMarkupFinal</f>
        <v>#VALUE!</v>
      </c>
      <c r="GA269" s="30" t="e">
        <f>(CatTemplate[[#This Row],[CO9]] + CatTemplate[[#This Row],[CS9]]) * (1 + getRateOHFinal) * getRateMarkupFinal</f>
        <v>#VALUE!</v>
      </c>
      <c r="GB269" s="30" t="e">
        <f>(CatTemplate[[#This Row],[CO10]] + CatTemplate[[#This Row],[CS10]]) * (1 + getRateOHFinal) * getRateMarkupFinal</f>
        <v>#VALUE!</v>
      </c>
      <c r="GC269" s="30" t="e">
        <f>(CatTemplate[[#This Row],[CO11]] + CatTemplate[[#This Row],[CS11]]) * (1 + getRateOHFinal) * getRateMarkupFinal</f>
        <v>#VALUE!</v>
      </c>
      <c r="GD269" s="30" t="e">
        <f>(CatTemplate[[#This Row],[CO12]] + CatTemplate[[#This Row],[CS12]]) * (1 + getRateOHFinal) * getRateMarkupFinal</f>
        <v>#VALUE!</v>
      </c>
      <c r="GE269" s="30" t="e">
        <f>(CatTemplate[[#This Row],[CO13]] + CatTemplate[[#This Row],[CS13]]) * (1 + getRateOHFinal) * getRateMarkupFinal</f>
        <v>#VALUE!</v>
      </c>
      <c r="GF269" s="30" t="e">
        <f>(CatTemplate[[#This Row],[CO14]] + CatTemplate[[#This Row],[CS14]]) * (1 + getRateOHFinal) * getRateMarkupFinal</f>
        <v>#VALUE!</v>
      </c>
      <c r="GG269" s="30" t="e">
        <f>(CatTemplate[[#This Row],[CO15]] + CatTemplate[[#This Row],[CS15]]) * (1 + getRateOHFinal) * getRateMarkupFinal</f>
        <v>#VALUE!</v>
      </c>
      <c r="GH269" s="30" t="e">
        <f>(CatTemplate[[#This Row],[CO16]] + CatTemplate[[#This Row],[CS16]]) * (1 + getRateOHFinal) * getRateMarkupFinal</f>
        <v>#VALUE!</v>
      </c>
      <c r="GI269" s="30" t="e">
        <f>(CatTemplate[[#This Row],[CO17]] + CatTemplate[[#This Row],[CS17]]) * (1 + getRateOHFinal) * getRateMarkupFinal</f>
        <v>#VALUE!</v>
      </c>
      <c r="GJ269" s="30" t="e">
        <f>(CatTemplate[[#This Row],[CO18]] + CatTemplate[[#This Row],[CS18]]) * (1 + getRateOHFinal) * getRateMarkupFinal</f>
        <v>#VALUE!</v>
      </c>
      <c r="GK269" s="30" t="e">
        <f>(CatTemplate[[#This Row],[CO19]] + CatTemplate[[#This Row],[CS19]]) * (1 + getRateOHFinal) * getRateMarkupFinal</f>
        <v>#VALUE!</v>
      </c>
      <c r="GL269" s="30" t="e">
        <f>(CatTemplate[[#This Row],[CO20]] + CatTemplate[[#This Row],[CS20]]) * (1 + getRateOHFinal) * getRateMarkupFinal</f>
        <v>#VALUE!</v>
      </c>
      <c r="GM269" s="30" t="e">
        <f t="shared" si="95"/>
        <v>#VALUE!</v>
      </c>
      <c r="GN269" s="30" t="e">
        <f t="shared" si="96"/>
        <v>#VALUE!</v>
      </c>
      <c r="GO269" s="30" t="e">
        <f t="shared" si="97"/>
        <v>#VALUE!</v>
      </c>
      <c r="GP269" s="30" t="e">
        <f t="shared" si="98"/>
        <v>#VALUE!</v>
      </c>
      <c r="GQ269" s="30" t="e">
        <f>(CatTemplate[[#This Row],[CO1]]+CatTemplate[[#This Row],[CS1]]) * (1+ getRateOHFinal) * (1 + getRateMarkupFinal)</f>
        <v>#VALUE!</v>
      </c>
      <c r="GR269" s="30" t="e">
        <f>(CatTemplate[[#This Row],[CO2]]+CatTemplate[[#This Row],[CS2]]) * (1+ getRateOHFinal) * (1 + getRateMarkupFinal)</f>
        <v>#VALUE!</v>
      </c>
      <c r="GS269" s="30" t="e">
        <f>(CatTemplate[[#This Row],[CO3]]+CatTemplate[[#This Row],[CS3]]) * (1+ getRateOHFinal) * (1 + getRateMarkupFinal)</f>
        <v>#VALUE!</v>
      </c>
      <c r="GT269" s="30" t="e">
        <f>(CatTemplate[[#This Row],[CO4]]+CatTemplate[[#This Row],[CS4]]) * (1+ getRateOHFinal) * (1 + getRateMarkupFinal)</f>
        <v>#VALUE!</v>
      </c>
      <c r="GU269" s="30" t="e">
        <f>(CatTemplate[[#This Row],[CO5]]+CatTemplate[[#This Row],[CS5]]) * (1+ getRateOHFinal) * (1 + getRateMarkupFinal)</f>
        <v>#VALUE!</v>
      </c>
      <c r="GV269" s="30" t="e">
        <f>(CatTemplate[[#This Row],[CO6]]+CatTemplate[[#This Row],[CS6]]) * (1+ getRateOHFinal) * (1 + getRateMarkupFinal)</f>
        <v>#VALUE!</v>
      </c>
      <c r="GW269" s="30" t="e">
        <f>(CatTemplate[[#This Row],[CO7]]+CatTemplate[[#This Row],[CS7]]) * (1+ getRateOHFinal) * (1 + getRateMarkupFinal)</f>
        <v>#VALUE!</v>
      </c>
      <c r="GX269" s="30" t="e">
        <f>(CatTemplate[[#This Row],[CO8]]+CatTemplate[[#This Row],[CS8]]) * (1+ getRateOHFinal) * (1 + getRateMarkupFinal)</f>
        <v>#VALUE!</v>
      </c>
      <c r="GY269" s="30" t="e">
        <f>(CatTemplate[[#This Row],[CO9]]+CatTemplate[[#This Row],[CS9]]) * (1+ getRateOHFinal) * (1 + getRateMarkupFinal)</f>
        <v>#VALUE!</v>
      </c>
      <c r="GZ269" s="30" t="e">
        <f>(CatTemplate[[#This Row],[CO10]]+CatTemplate[[#This Row],[CS10]]) * (1+ getRateOHFinal) * (1 + getRateMarkupFinal)</f>
        <v>#VALUE!</v>
      </c>
      <c r="HA269" s="30" t="e">
        <f>(CatTemplate[[#This Row],[CO11]]+CatTemplate[[#This Row],[CS11]]) * (1+ getRateOHFinal) * (1 + getRateMarkupFinal)</f>
        <v>#VALUE!</v>
      </c>
      <c r="HB269" s="30" t="e">
        <f>(CatTemplate[[#This Row],[CO12]]+CatTemplate[[#This Row],[CS12]]) * (1+ getRateOHFinal) * (1 + getRateMarkupFinal)</f>
        <v>#VALUE!</v>
      </c>
      <c r="HC269" s="30" t="e">
        <f>(CatTemplate[[#This Row],[CO13]]+CatTemplate[[#This Row],[CS13]]) * (1+ getRateOHFinal) * (1 + getRateMarkupFinal)</f>
        <v>#VALUE!</v>
      </c>
      <c r="HD269" s="30" t="e">
        <f>(CatTemplate[[#This Row],[CO14]]+CatTemplate[[#This Row],[CS14]]) * (1+ getRateOHFinal) * (1 + getRateMarkupFinal)</f>
        <v>#VALUE!</v>
      </c>
      <c r="HE269" s="30" t="e">
        <f>(CatTemplate[[#This Row],[CO15]]+CatTemplate[[#This Row],[CS15]]) * (1+ getRateOHFinal) * (1 + getRateMarkupFinal)</f>
        <v>#VALUE!</v>
      </c>
      <c r="HF269" s="30" t="e">
        <f>(CatTemplate[[#This Row],[CO16]]+CatTemplate[[#This Row],[CS16]]) * (1+ getRateOHFinal) * (1 + getRateMarkupFinal)</f>
        <v>#VALUE!</v>
      </c>
      <c r="HG269" s="30" t="e">
        <f>(CatTemplate[[#This Row],[CO17]]+CatTemplate[[#This Row],[CS17]]) * (1+ getRateOHFinal) * (1 + getRateMarkupFinal)</f>
        <v>#VALUE!</v>
      </c>
      <c r="HH269" s="30" t="e">
        <f>(CatTemplate[[#This Row],[CO18]]+CatTemplate[[#This Row],[CS18]]) * (1+ getRateOHFinal) * (1 + getRateMarkupFinal)</f>
        <v>#VALUE!</v>
      </c>
      <c r="HI269" s="30" t="e">
        <f>(CatTemplate[[#This Row],[CO19]]+CatTemplate[[#This Row],[CS19]]) * (1+ getRateOHFinal) * (1 + getRateMarkupFinal)</f>
        <v>#VALUE!</v>
      </c>
      <c r="HJ269" s="30" t="e">
        <f>(CatTemplate[[#This Row],[CO20]]+CatTemplate[[#This Row],[CS20]]) * (1+ getRateOHFinal) * (1 + getRateMarkupFinal)</f>
        <v>#VALUE!</v>
      </c>
      <c r="HK269" s="39" t="e">
        <f>CatTemplate[[#This Row],[Total cost]]+CatTemplate[[#This Row],[OH Amount]]+CatTemplate[[#This Row],[Markup]]</f>
        <v>#VALUE!</v>
      </c>
      <c r="HL269" s="63">
        <f>IF(CatTemplate[[#This Row],[Units]]="Days",CatTemplate[[#This Row],[Project quantity]]*CatTemplate[[#This Row],[St. unit effort]],CatTemplate[[#This Row],[Project quantity]])</f>
        <v>0</v>
      </c>
      <c r="HM269" s="287">
        <f>IFERROR(CatTemplate[[#This Row],[Total Price]]/(CatTemplate[[#This Row],[Final Quantity]]),0)</f>
        <v>0</v>
      </c>
      <c r="HN269" s="261"/>
    </row>
    <row r="270" spans="2:222" ht="25.5" x14ac:dyDescent="0.2">
      <c r="B270" s="9" t="s">
        <v>84</v>
      </c>
      <c r="C270" s="23">
        <v>6</v>
      </c>
      <c r="D270" s="10" t="s">
        <v>179</v>
      </c>
      <c r="E270" s="25">
        <v>1</v>
      </c>
      <c r="F270" s="19" t="s">
        <v>103</v>
      </c>
      <c r="G270" s="27">
        <v>59</v>
      </c>
      <c r="H270" s="19" t="s">
        <v>978</v>
      </c>
      <c r="I270" s="19"/>
      <c r="J270" s="16" t="s">
        <v>254</v>
      </c>
      <c r="K270" s="16"/>
      <c r="L270" s="16" t="s">
        <v>979</v>
      </c>
      <c r="M270" s="16" t="s">
        <v>207</v>
      </c>
      <c r="N270" s="16" t="s">
        <v>858</v>
      </c>
      <c r="O270" s="320"/>
      <c r="P270" s="71"/>
      <c r="Q270" s="108"/>
      <c r="R270" s="73"/>
      <c r="S270" s="97"/>
      <c r="T270" s="100">
        <f>getEqUnitCost</f>
        <v>0</v>
      </c>
      <c r="U270" s="73">
        <f>getEqUnitEffort</f>
        <v>0</v>
      </c>
      <c r="V270" s="101">
        <f>getEqQuantity</f>
        <v>0</v>
      </c>
      <c r="W270" s="320"/>
      <c r="X270" s="100">
        <f>getConsUnitCost</f>
        <v>2.0136499999999997</v>
      </c>
      <c r="Y270" s="73">
        <f>getConsUnitEffort</f>
        <v>1</v>
      </c>
      <c r="Z270" s="14">
        <f>getConsQuantity</f>
        <v>1</v>
      </c>
      <c r="AA270" s="320"/>
      <c r="AB270" s="72"/>
      <c r="AC270" s="112"/>
      <c r="AD270" s="14">
        <f>getOthQuantity</f>
        <v>0</v>
      </c>
      <c r="AE270" s="320"/>
      <c r="AF270" s="28" t="str">
        <f>IF(ISBLANK(CatTemplate[[#This Row],[Resource type]]),"",CatTemplate[[#This Row],[Resource type]])</f>
        <v>BioRef Operator</v>
      </c>
      <c r="AG270" s="242">
        <f>getStaffUnitCost</f>
        <v>402.98497611162429</v>
      </c>
      <c r="AH270" s="113">
        <f>getStaffUnitEffort</f>
        <v>1.5625E-2</v>
      </c>
      <c r="AI270" s="40">
        <f>getStaffQuantity</f>
        <v>0</v>
      </c>
      <c r="AJ270" s="41">
        <f>CatTemplate[[#This Row],[St. quantity]]*8/ParRatePM</f>
        <v>0</v>
      </c>
      <c r="AK270" s="320"/>
      <c r="AL270" s="53" t="str">
        <f>CatTemplate[[#This Row],[Item type]]</f>
        <v>samples</v>
      </c>
      <c r="AM270" s="12">
        <f>SUM(CatTemplate[[#This Row],[Year1]:[Year20]])</f>
        <v>0</v>
      </c>
      <c r="AN270" s="52"/>
      <c r="AO270" s="52"/>
      <c r="AP270" s="52"/>
      <c r="AQ270" s="8"/>
      <c r="AR270" s="8"/>
      <c r="AS270" s="8"/>
      <c r="AT270" s="8"/>
      <c r="AU270" s="8"/>
      <c r="AV270" s="8"/>
      <c r="AW270" s="8"/>
      <c r="AX270" s="8"/>
      <c r="AY270" s="8"/>
      <c r="AZ270" s="8"/>
      <c r="BA270" s="8"/>
      <c r="BB270" s="8"/>
      <c r="BC270" s="8"/>
      <c r="BD270" s="8"/>
      <c r="BE270" s="8"/>
      <c r="BF270" s="8"/>
      <c r="BG270" s="36"/>
      <c r="BH270" s="320"/>
      <c r="BI270" s="37" t="str">
        <f>getCostCategory</f>
        <v>06 Operating costs</v>
      </c>
      <c r="BJ270" s="37" t="str">
        <f>getSection</f>
        <v>06 Sample processing</v>
      </c>
      <c r="BK270" s="32" t="str">
        <f>getObject</f>
        <v>Sample processing</v>
      </c>
      <c r="BL270" s="30">
        <f>IFERROR(getUnitCost * IF(CatTemplate[[#This Row],[Cost Category Comp.]]="01 Staff costs", 1,1),0)</f>
        <v>404.99862611162428</v>
      </c>
      <c r="BM270" s="29">
        <f>IF(AND(ISBLANK(CatTemplate[[#This Row],[Eq. unit cost]]),ISBLANK(CatTemplate[[#This Row],[Cons. unit cost]]),ISBLANK(CatTemplate[[#This Row],[Oth. unit cost]])), 0, IF(getUnitEffort =0,1,getUnitEffort) * CatTemplate[[#This Row],[Year1]])</f>
        <v>0</v>
      </c>
      <c r="BN270" s="29">
        <f>IF(AND(ISBLANK(CatTemplate[[#This Row],[Eq. unit cost]]),ISBLANK(CatTemplate[[#This Row],[Cons. unit cost]]),ISBLANK(CatTemplate[[#This Row],[Oth. unit cost]])), 0, IF(getUnitEffort =0,1,getUnitEffort) * CatTemplate[[#This Row],[Year2]])</f>
        <v>0</v>
      </c>
      <c r="BO270" s="29">
        <f>IF(AND(ISBLANK(CatTemplate[[#This Row],[Eq. unit cost]]),ISBLANK(CatTemplate[[#This Row],[Cons. unit cost]]),ISBLANK(CatTemplate[[#This Row],[Oth. unit cost]])), 0, IF(getUnitEffort =0,1,getUnitEffort) * CatTemplate[[#This Row],[Year3]])</f>
        <v>0</v>
      </c>
      <c r="BP270" s="29">
        <f>IF(AND(ISBLANK(CatTemplate[[#This Row],[Eq. unit cost]]),ISBLANK(CatTemplate[[#This Row],[Cons. unit cost]]),ISBLANK(CatTemplate[[#This Row],[Oth. unit cost]])), 0, IF(getUnitEffort =0,1,getUnitEffort) * CatTemplate[[#This Row],[Year4]])</f>
        <v>0</v>
      </c>
      <c r="BQ270" s="29">
        <f>IF(AND(ISBLANK(CatTemplate[[#This Row],[Eq. unit cost]]),ISBLANK(CatTemplate[[#This Row],[Cons. unit cost]]),ISBLANK(CatTemplate[[#This Row],[Oth. unit cost]])), 0, IF(getUnitEffort =0,1,getUnitEffort) * CatTemplate[[#This Row],[Year5]])</f>
        <v>0</v>
      </c>
      <c r="BR270" s="29">
        <f>IF(AND(ISBLANK(CatTemplate[[#This Row],[Eq. unit cost]]),ISBLANK(CatTemplate[[#This Row],[Cons. unit cost]]),ISBLANK(CatTemplate[[#This Row],[Oth. unit cost]])), 0, IF(getUnitEffort =0,1,getUnitEffort) * CatTemplate[[#This Row],[Year6]])</f>
        <v>0</v>
      </c>
      <c r="BS270" s="29">
        <f>IF(AND(ISBLANK(CatTemplate[[#This Row],[Eq. unit cost]]),ISBLANK(CatTemplate[[#This Row],[Cons. unit cost]]),ISBLANK(CatTemplate[[#This Row],[Oth. unit cost]])), 0, IF(getUnitEffort =0,1,getUnitEffort) * CatTemplate[[#This Row],[Year7]])</f>
        <v>0</v>
      </c>
      <c r="BT270" s="29">
        <f>IF(AND(ISBLANK(CatTemplate[[#This Row],[Eq. unit cost]]),ISBLANK(CatTemplate[[#This Row],[Cons. unit cost]]),ISBLANK(CatTemplate[[#This Row],[Oth. unit cost]])), 0, IF(getUnitEffort =0,1,getUnitEffort) * CatTemplate[[#This Row],[Year8]])</f>
        <v>0</v>
      </c>
      <c r="BU270" s="29">
        <f>IF(AND(ISBLANK(CatTemplate[[#This Row],[Eq. unit cost]]),ISBLANK(CatTemplate[[#This Row],[Cons. unit cost]]),ISBLANK(CatTemplate[[#This Row],[Oth. unit cost]])), 0, IF(getUnitEffort =0,1,getUnitEffort) * CatTemplate[[#This Row],[Year9]])</f>
        <v>0</v>
      </c>
      <c r="BV270" s="29">
        <f>IF(AND(ISBLANK(CatTemplate[[#This Row],[Eq. unit cost]]),ISBLANK(CatTemplate[[#This Row],[Cons. unit cost]]),ISBLANK(CatTemplate[[#This Row],[Oth. unit cost]])), 0, IF(getUnitEffort =0,1,getUnitEffort) * CatTemplate[[#This Row],[Year10]])</f>
        <v>0</v>
      </c>
      <c r="BW270" s="29">
        <f>IF(AND(ISBLANK(CatTemplate[[#This Row],[Eq. unit cost]]),ISBLANK(CatTemplate[[#This Row],[Cons. unit cost]]),ISBLANK(CatTemplate[[#This Row],[Oth. unit cost]])), 0, IF(getUnitEffort =0,1,getUnitEffort) * CatTemplate[[#This Row],[Year11]])</f>
        <v>0</v>
      </c>
      <c r="BX270" s="29">
        <f>IF(AND(ISBLANK(CatTemplate[[#This Row],[Eq. unit cost]]),ISBLANK(CatTemplate[[#This Row],[Cons. unit cost]]),ISBLANK(CatTemplate[[#This Row],[Oth. unit cost]])), 0, IF(getUnitEffort =0,1,getUnitEffort) * CatTemplate[[#This Row],[Year12]])</f>
        <v>0</v>
      </c>
      <c r="BY270" s="29">
        <f>IF(AND(ISBLANK(CatTemplate[[#This Row],[Eq. unit cost]]),ISBLANK(CatTemplate[[#This Row],[Cons. unit cost]]),ISBLANK(CatTemplate[[#This Row],[Oth. unit cost]])), 0, IF(getUnitEffort =0,1,getUnitEffort) * CatTemplate[[#This Row],[Year13]])</f>
        <v>0</v>
      </c>
      <c r="BZ270" s="29">
        <f>IF(AND(ISBLANK(CatTemplate[[#This Row],[Eq. unit cost]]),ISBLANK(CatTemplate[[#This Row],[Cons. unit cost]]),ISBLANK(CatTemplate[[#This Row],[Oth. unit cost]])), 0, IF(getUnitEffort =0,1,getUnitEffort) * CatTemplate[[#This Row],[Year14]])</f>
        <v>0</v>
      </c>
      <c r="CA270" s="29">
        <f>IF(AND(ISBLANK(CatTemplate[[#This Row],[Eq. unit cost]]),ISBLANK(CatTemplate[[#This Row],[Cons. unit cost]]),ISBLANK(CatTemplate[[#This Row],[Oth. unit cost]])), 0, IF(getUnitEffort =0,1,getUnitEffort) * CatTemplate[[#This Row],[Year15]])</f>
        <v>0</v>
      </c>
      <c r="CB270" s="29">
        <f>IF(AND(ISBLANK(CatTemplate[[#This Row],[Eq. unit cost]]),ISBLANK(CatTemplate[[#This Row],[Cons. unit cost]]),ISBLANK(CatTemplate[[#This Row],[Oth. unit cost]])), 0, IF(getUnitEffort =0,1,getUnitEffort) * CatTemplate[[#This Row],[Year16]])</f>
        <v>0</v>
      </c>
      <c r="CC270" s="29">
        <f>IF(AND(ISBLANK(CatTemplate[[#This Row],[Eq. unit cost]]),ISBLANK(CatTemplate[[#This Row],[Cons. unit cost]]),ISBLANK(CatTemplate[[#This Row],[Oth. unit cost]])), 0, IF(getUnitEffort =0,1,getUnitEffort) * CatTemplate[[#This Row],[Year17]])</f>
        <v>0</v>
      </c>
      <c r="CD270" s="29">
        <f>IF(AND(ISBLANK(CatTemplate[[#This Row],[Eq. unit cost]]),ISBLANK(CatTemplate[[#This Row],[Cons. unit cost]]),ISBLANK(CatTemplate[[#This Row],[Oth. unit cost]])), 0, IF(getUnitEffort =0,1,getUnitEffort) * CatTemplate[[#This Row],[Year18]])</f>
        <v>0</v>
      </c>
      <c r="CE270" s="29">
        <f>IF(AND(ISBLANK(CatTemplate[[#This Row],[Eq. unit cost]]),ISBLANK(CatTemplate[[#This Row],[Cons. unit cost]]),ISBLANK(CatTemplate[[#This Row],[Oth. unit cost]])), 0, IF(getUnitEffort =0,1,getUnitEffort) * CatTemplate[[#This Row],[Year19]])</f>
        <v>0</v>
      </c>
      <c r="CF270" s="29">
        <f>IF(AND(ISBLANK(CatTemplate[[#This Row],[Eq. unit cost]]),ISBLANK(CatTemplate[[#This Row],[Cons. unit cost]]),ISBLANK(CatTemplate[[#This Row],[Oth. unit cost]])), 0, IF(getUnitEffort =0,1,getUnitEffort) * CatTemplate[[#This Row],[Year20]])</f>
        <v>0</v>
      </c>
      <c r="CG270" s="45">
        <f>SUM(CatTemplate[[#This Row],[Q1]:[Q20]])</f>
        <v>0</v>
      </c>
      <c r="CH270" s="29">
        <f>IF(ISBLANK(CatTemplate[[#This Row],[St. unit effort]]),0,(CatTemplate[[#This Row],[St. unit effort]] * CatTemplate[[#This Row],[Year1]]))</f>
        <v>0</v>
      </c>
      <c r="CI270" s="29">
        <f>IF(ISBLANK(CatTemplate[[#This Row],[St. unit effort]]),0,(CatTemplate[[#This Row],[St. unit effort]] * CatTemplate[[#This Row],[Year2]]))</f>
        <v>0</v>
      </c>
      <c r="CJ270" s="29">
        <f>IF(ISBLANK(CatTemplate[[#This Row],[St. unit effort]]),0,(CatTemplate[[#This Row],[St. unit effort]] * CatTemplate[[#This Row],[Year3]]))</f>
        <v>0</v>
      </c>
      <c r="CK270" s="29">
        <f>IF(ISBLANK(CatTemplate[[#This Row],[St. unit effort]]),0,(CatTemplate[[#This Row],[St. unit effort]] * CatTemplate[[#This Row],[Year4]]))</f>
        <v>0</v>
      </c>
      <c r="CL270" s="29">
        <f>IF(ISBLANK(CatTemplate[[#This Row],[St. unit effort]]),0,(CatTemplate[[#This Row],[St. unit effort]] * CatTemplate[[#This Row],[Year5]]))</f>
        <v>0</v>
      </c>
      <c r="CM270" s="29">
        <f>IF(ISBLANK(CatTemplate[[#This Row],[St. unit effort]]),0,(CatTemplate[[#This Row],[St. unit effort]] * CatTemplate[[#This Row],[Year6]]))</f>
        <v>0</v>
      </c>
      <c r="CN270" s="29">
        <f>IF(ISBLANK(CatTemplate[[#This Row],[St. unit effort]]),0,(CatTemplate[[#This Row],[St. unit effort]] * CatTemplate[[#This Row],[Year7]]))</f>
        <v>0</v>
      </c>
      <c r="CO270" s="29">
        <f>IF(ISBLANK(CatTemplate[[#This Row],[St. unit effort]]),0,(CatTemplate[[#This Row],[St. unit effort]] * CatTemplate[[#This Row],[Year8]]))</f>
        <v>0</v>
      </c>
      <c r="CP270" s="29">
        <f>IF(ISBLANK(CatTemplate[[#This Row],[St. unit effort]]),0,(CatTemplate[[#This Row],[St. unit effort]] * CatTemplate[[#This Row],[Year9]]))</f>
        <v>0</v>
      </c>
      <c r="CQ270" s="29">
        <f>IF(ISBLANK(CatTemplate[[#This Row],[St. unit effort]]),0,(CatTemplate[[#This Row],[St. unit effort]] * CatTemplate[[#This Row],[Year10]]))</f>
        <v>0</v>
      </c>
      <c r="CR270" s="29">
        <f>IF(ISBLANK(CatTemplate[[#This Row],[St. unit effort]]),0,(CatTemplate[[#This Row],[St. unit effort]] * CatTemplate[[#This Row],[Year11]]))</f>
        <v>0</v>
      </c>
      <c r="CS270" s="29">
        <f>IF(ISBLANK(CatTemplate[[#This Row],[St. unit effort]]),0,(CatTemplate[[#This Row],[St. unit effort]] * CatTemplate[[#This Row],[Year12]]))</f>
        <v>0</v>
      </c>
      <c r="CT270" s="29">
        <f>IF(ISBLANK(CatTemplate[[#This Row],[St. unit effort]]),0,(CatTemplate[[#This Row],[St. unit effort]] * CatTemplate[[#This Row],[Year13]]))</f>
        <v>0</v>
      </c>
      <c r="CU270" s="29">
        <f>IF(ISBLANK(CatTemplate[[#This Row],[St. unit effort]]),0,(CatTemplate[[#This Row],[St. unit effort]] * CatTemplate[[#This Row],[Year14]]))</f>
        <v>0</v>
      </c>
      <c r="CV270" s="29">
        <f>IF(ISBLANK(CatTemplate[[#This Row],[St. unit effort]]),0,(CatTemplate[[#This Row],[St. unit effort]] * CatTemplate[[#This Row],[Year15]]))</f>
        <v>0</v>
      </c>
      <c r="CW270" s="29">
        <f>IF(ISBLANK(CatTemplate[[#This Row],[St. unit effort]]),0,(CatTemplate[[#This Row],[St. unit effort]] * CatTemplate[[#This Row],[Year16]]))</f>
        <v>0</v>
      </c>
      <c r="CX270" s="29">
        <f>IF(ISBLANK(CatTemplate[[#This Row],[St. unit effort]]),0,(CatTemplate[[#This Row],[St. unit effort]] * CatTemplate[[#This Row],[Year17]]))</f>
        <v>0</v>
      </c>
      <c r="CY270" s="29">
        <f>IF(ISBLANK(CatTemplate[[#This Row],[St. unit effort]]),0,(CatTemplate[[#This Row],[St. unit effort]] * CatTemplate[[#This Row],[Year18]]))</f>
        <v>0</v>
      </c>
      <c r="CZ270" s="29">
        <f>IF(ISBLANK(CatTemplate[[#This Row],[St. unit effort]]),0,(CatTemplate[[#This Row],[St. unit effort]] * CatTemplate[[#This Row],[Year19]]))</f>
        <v>0</v>
      </c>
      <c r="DA270" s="29">
        <f>IF(ISBLANK(CatTemplate[[#This Row],[St. unit effort]]),0,(CatTemplate[[#This Row],[St. unit effort]] * CatTemplate[[#This Row],[Year20]]))</f>
        <v>0</v>
      </c>
      <c r="DB270" s="57">
        <f>IF(ISBLANK(CatTemplate[[#This Row],[St. unit effort]]),0,(CatTemplate[[#This Row],[St. unit effort]] * CatTemplate[[#This Row],[Year1]])*8/ParRatePM)</f>
        <v>0</v>
      </c>
      <c r="DC270" s="57">
        <f>IF(ISBLANK(CatTemplate[[#This Row],[St. unit effort]]),0,(CatTemplate[[#This Row],[St. unit effort]] * CatTemplate[[#This Row],[Year2]])*8/ParRatePM)</f>
        <v>0</v>
      </c>
      <c r="DD270" s="57">
        <f>IF(ISBLANK(CatTemplate[[#This Row],[St. unit effort]]),0,(CatTemplate[[#This Row],[St. unit effort]] * CatTemplate[[#This Row],[Year3]])*8/ParRatePM)</f>
        <v>0</v>
      </c>
      <c r="DE270" s="57">
        <f>IF(ISBLANK(CatTemplate[[#This Row],[St. unit effort]]),0,(CatTemplate[[#This Row],[St. unit effort]] * CatTemplate[[#This Row],[Year4]])*8/ParRatePM)</f>
        <v>0</v>
      </c>
      <c r="DF270" s="57">
        <f>IF(ISBLANK(CatTemplate[[#This Row],[St. unit effort]]),0,(CatTemplate[[#This Row],[St. unit effort]] * CatTemplate[[#This Row],[Year5]])*8/ParRatePM)</f>
        <v>0</v>
      </c>
      <c r="DG270" s="57">
        <f>IF(ISBLANK(CatTemplate[[#This Row],[St. unit effort]]),0,(CatTemplate[[#This Row],[St. unit effort]] * CatTemplate[[#This Row],[Year6]])*8/ParRatePM)</f>
        <v>0</v>
      </c>
      <c r="DH270" s="57">
        <f>IF(ISBLANK(CatTemplate[[#This Row],[St. unit effort]]),0,(CatTemplate[[#This Row],[St. unit effort]] * CatTemplate[[#This Row],[Year7]])*8/ParRatePM)</f>
        <v>0</v>
      </c>
      <c r="DI270" s="57">
        <f>IF(ISBLANK(CatTemplate[[#This Row],[St. unit effort]]),0,(CatTemplate[[#This Row],[St. unit effort]] * CatTemplate[[#This Row],[Year8]])*8/ParRatePM)</f>
        <v>0</v>
      </c>
      <c r="DJ270" s="57">
        <f>IF(ISBLANK(CatTemplate[[#This Row],[St. unit effort]]),0,(CatTemplate[[#This Row],[St. unit effort]] * CatTemplate[[#This Row],[Year9]])*8/ParRatePM)</f>
        <v>0</v>
      </c>
      <c r="DK270" s="57">
        <f>IF(ISBLANK(CatTemplate[[#This Row],[St. unit effort]]),0,(CatTemplate[[#This Row],[St. unit effort]] * CatTemplate[[#This Row],[Year10]])*8/ParRatePM)</f>
        <v>0</v>
      </c>
      <c r="DL270" s="57">
        <f>IF(ISBLANK(CatTemplate[[#This Row],[St. unit effort]]),0,(CatTemplate[[#This Row],[St. unit effort]] * CatTemplate[[#This Row],[Year11]])*8/ParRatePM)</f>
        <v>0</v>
      </c>
      <c r="DM270" s="57">
        <f>IF(ISBLANK(CatTemplate[[#This Row],[St. unit effort]]),0,(CatTemplate[[#This Row],[St. unit effort]] * CatTemplate[[#This Row],[Year12]])*8/ParRatePM)</f>
        <v>0</v>
      </c>
      <c r="DN270" s="57">
        <f>IF(ISBLANK(CatTemplate[[#This Row],[St. unit effort]]),0,(CatTemplate[[#This Row],[St. unit effort]] * CatTemplate[[#This Row],[Year13]])*8/ParRatePM)</f>
        <v>0</v>
      </c>
      <c r="DO270" s="57">
        <f>IF(ISBLANK(CatTemplate[[#This Row],[St. unit effort]]),0,(CatTemplate[[#This Row],[St. unit effort]] * CatTemplate[[#This Row],[Year14]])*8/ParRatePM)</f>
        <v>0</v>
      </c>
      <c r="DP270" s="57">
        <f>IF(ISBLANK(CatTemplate[[#This Row],[St. unit effort]]),0,(CatTemplate[[#This Row],[St. unit effort]] * CatTemplate[[#This Row],[Year15]])*8/ParRatePM)</f>
        <v>0</v>
      </c>
      <c r="DQ270" s="57">
        <f>IF(ISBLANK(CatTemplate[[#This Row],[St. unit effort]]),0,(CatTemplate[[#This Row],[St. unit effort]] * CatTemplate[[#This Row],[Year16]])*8/ParRatePM)</f>
        <v>0</v>
      </c>
      <c r="DR270" s="57">
        <f>IF(ISBLANK(CatTemplate[[#This Row],[St. unit effort]]),0,(CatTemplate[[#This Row],[St. unit effort]] * CatTemplate[[#This Row],[Year17]])*8/ParRatePM)</f>
        <v>0</v>
      </c>
      <c r="DS270" s="57">
        <f>IF(ISBLANK(CatTemplate[[#This Row],[St. unit effort]]),0,(CatTemplate[[#This Row],[St. unit effort]] * CatTemplate[[#This Row],[Year18]])*8/ParRatePM)</f>
        <v>0</v>
      </c>
      <c r="DT270" s="57">
        <f>IF(ISBLANK(CatTemplate[[#This Row],[St. unit effort]]),0,(CatTemplate[[#This Row],[St. unit effort]] * CatTemplate[[#This Row],[Year19]])*8/ParRatePM)</f>
        <v>0</v>
      </c>
      <c r="DU270" s="57">
        <f>IF(ISBLANK(CatTemplate[[#This Row],[St. unit effort]]),0,(CatTemplate[[#This Row],[St. unit effort]] * CatTemplate[[#This Row],[Year20]])*8/ParRatePM)</f>
        <v>0</v>
      </c>
      <c r="DV270" s="54">
        <f>SUM(CatTemplate[[#This Row],[PM1]:[PM20]])</f>
        <v>0</v>
      </c>
      <c r="DW270" s="56">
        <f t="shared" si="91"/>
        <v>0</v>
      </c>
      <c r="DX270" s="56">
        <f t="shared" si="91"/>
        <v>0</v>
      </c>
      <c r="DY270" s="56">
        <f t="shared" si="91"/>
        <v>0</v>
      </c>
      <c r="DZ270" s="56">
        <f t="shared" si="91"/>
        <v>0</v>
      </c>
      <c r="EA270" s="56">
        <f t="shared" si="91"/>
        <v>0</v>
      </c>
      <c r="EB270" s="56">
        <f t="shared" si="91"/>
        <v>0</v>
      </c>
      <c r="EC270" s="56">
        <f t="shared" si="91"/>
        <v>0</v>
      </c>
      <c r="ED270" s="56">
        <f t="shared" si="91"/>
        <v>0</v>
      </c>
      <c r="EE270" s="56">
        <f t="shared" si="91"/>
        <v>0</v>
      </c>
      <c r="EF270" s="56">
        <f t="shared" si="91"/>
        <v>0</v>
      </c>
      <c r="EG270" s="56">
        <f t="shared" si="91"/>
        <v>0</v>
      </c>
      <c r="EH270" s="56">
        <f t="shared" si="91"/>
        <v>0</v>
      </c>
      <c r="EI270" s="56">
        <f t="shared" si="91"/>
        <v>0</v>
      </c>
      <c r="EJ270" s="56">
        <f t="shared" si="91"/>
        <v>0</v>
      </c>
      <c r="EK270" s="56">
        <f t="shared" si="91"/>
        <v>0</v>
      </c>
      <c r="EL270" s="56">
        <f t="shared" si="91"/>
        <v>0</v>
      </c>
      <c r="EM270" s="56">
        <f t="shared" si="89"/>
        <v>0</v>
      </c>
      <c r="EN270" s="56">
        <f t="shared" si="89"/>
        <v>0</v>
      </c>
      <c r="EO270" s="56">
        <f t="shared" si="89"/>
        <v>0</v>
      </c>
      <c r="EP270" s="56">
        <f t="shared" si="89"/>
        <v>0</v>
      </c>
      <c r="EQ270" s="30">
        <f>CatTemplate[[#This Row],[Eq. unit cost]] * CatTemplate[[#This Row],[Eq. quantity]]</f>
        <v>0</v>
      </c>
      <c r="ER270" s="30">
        <f>CatTemplate[[#This Row],[Cons. unit cost]] *CatTemplate[[#This Row],[Cons. quantity]]</f>
        <v>2.0136499999999997</v>
      </c>
      <c r="ES270" s="30">
        <f>CatTemplate[[#This Row],[Oth. unit cost]] *CatTemplate[[#This Row],[Oth. quantity]]</f>
        <v>0</v>
      </c>
      <c r="ET270" s="55">
        <f>SUM(CatTemplate[[#This Row],[CO1]:[CO20]])</f>
        <v>0</v>
      </c>
      <c r="EU270" s="56">
        <f t="shared" si="92"/>
        <v>0</v>
      </c>
      <c r="EV270" s="56">
        <f t="shared" si="92"/>
        <v>0</v>
      </c>
      <c r="EW270" s="56">
        <f t="shared" si="92"/>
        <v>0</v>
      </c>
      <c r="EX270" s="56">
        <f t="shared" si="92"/>
        <v>0</v>
      </c>
      <c r="EY270" s="56">
        <f t="shared" si="92"/>
        <v>0</v>
      </c>
      <c r="EZ270" s="56">
        <f t="shared" si="92"/>
        <v>0</v>
      </c>
      <c r="FA270" s="56">
        <f t="shared" si="92"/>
        <v>0</v>
      </c>
      <c r="FB270" s="56">
        <f t="shared" si="92"/>
        <v>0</v>
      </c>
      <c r="FC270" s="56">
        <f t="shared" si="92"/>
        <v>0</v>
      </c>
      <c r="FD270" s="56">
        <f t="shared" si="92"/>
        <v>0</v>
      </c>
      <c r="FE270" s="56">
        <f t="shared" si="92"/>
        <v>0</v>
      </c>
      <c r="FF270" s="56">
        <f t="shared" si="92"/>
        <v>0</v>
      </c>
      <c r="FG270" s="56">
        <f t="shared" si="92"/>
        <v>0</v>
      </c>
      <c r="FH270" s="56">
        <f t="shared" si="92"/>
        <v>0</v>
      </c>
      <c r="FI270" s="56">
        <f t="shared" si="92"/>
        <v>0</v>
      </c>
      <c r="FJ270" s="56">
        <f t="shared" si="92"/>
        <v>0</v>
      </c>
      <c r="FK270" s="56">
        <f t="shared" si="90"/>
        <v>0</v>
      </c>
      <c r="FL270" s="56">
        <f t="shared" si="90"/>
        <v>0</v>
      </c>
      <c r="FM270" s="56">
        <f t="shared" si="90"/>
        <v>0</v>
      </c>
      <c r="FN270" s="56">
        <f t="shared" si="90"/>
        <v>0</v>
      </c>
      <c r="FO270" s="58">
        <f>SUM(CatTemplate[[#This Row],[CS1]:[CS20]])</f>
        <v>0</v>
      </c>
      <c r="FP270" s="59">
        <f>CatTemplate[[#This Row],[Total Oth. cost]]+CatTemplate[[#This Row],[Total St. Cost]]</f>
        <v>0</v>
      </c>
      <c r="FQ270" s="33" t="e">
        <f t="shared" si="93"/>
        <v>#VALUE!</v>
      </c>
      <c r="FR270" s="33" t="e">
        <f t="shared" si="94"/>
        <v>#VALUE!</v>
      </c>
      <c r="FS270" s="30" t="e">
        <f>(CatTemplate[[#This Row],[CO1]] + CatTemplate[[#This Row],[CS1]]) * (1 + getRateOHFinal) * getRateMarkupFinal</f>
        <v>#VALUE!</v>
      </c>
      <c r="FT270" s="30" t="e">
        <f>(CatTemplate[[#This Row],[CO2]] + CatTemplate[[#This Row],[CS2]]) * (1 + getRateOHFinal) * getRateMarkupFinal</f>
        <v>#VALUE!</v>
      </c>
      <c r="FU270" s="30" t="e">
        <f>(CatTemplate[[#This Row],[CO3]] + CatTemplate[[#This Row],[CS3]]) * (1 + getRateOHFinal) * getRateMarkupFinal</f>
        <v>#VALUE!</v>
      </c>
      <c r="FV270" s="30" t="e">
        <f>(CatTemplate[[#This Row],[CO4]] + CatTemplate[[#This Row],[CS4]]) * (1 + getRateOHFinal) * getRateMarkupFinal</f>
        <v>#VALUE!</v>
      </c>
      <c r="FW270" s="30" t="e">
        <f>(CatTemplate[[#This Row],[CO5]] + CatTemplate[[#This Row],[CS5]]) * (1 + getRateOHFinal) * getRateMarkupFinal</f>
        <v>#VALUE!</v>
      </c>
      <c r="FX270" s="30" t="e">
        <f>(CatTemplate[[#This Row],[CO6]] + CatTemplate[[#This Row],[CS6]]) * (1 + getRateOHFinal) * getRateMarkupFinal</f>
        <v>#VALUE!</v>
      </c>
      <c r="FY270" s="30" t="e">
        <f>(CatTemplate[[#This Row],[CO7]] + CatTemplate[[#This Row],[CS7]]) * (1 + getRateOHFinal) * getRateMarkupFinal</f>
        <v>#VALUE!</v>
      </c>
      <c r="FZ270" s="30" t="e">
        <f>(CatTemplate[[#This Row],[CO8]] + CatTemplate[[#This Row],[CS8]]) * (1 + getRateOHFinal) * getRateMarkupFinal</f>
        <v>#VALUE!</v>
      </c>
      <c r="GA270" s="30" t="e">
        <f>(CatTemplate[[#This Row],[CO9]] + CatTemplate[[#This Row],[CS9]]) * (1 + getRateOHFinal) * getRateMarkupFinal</f>
        <v>#VALUE!</v>
      </c>
      <c r="GB270" s="30" t="e">
        <f>(CatTemplate[[#This Row],[CO10]] + CatTemplate[[#This Row],[CS10]]) * (1 + getRateOHFinal) * getRateMarkupFinal</f>
        <v>#VALUE!</v>
      </c>
      <c r="GC270" s="30" t="e">
        <f>(CatTemplate[[#This Row],[CO11]] + CatTemplate[[#This Row],[CS11]]) * (1 + getRateOHFinal) * getRateMarkupFinal</f>
        <v>#VALUE!</v>
      </c>
      <c r="GD270" s="30" t="e">
        <f>(CatTemplate[[#This Row],[CO12]] + CatTemplate[[#This Row],[CS12]]) * (1 + getRateOHFinal) * getRateMarkupFinal</f>
        <v>#VALUE!</v>
      </c>
      <c r="GE270" s="30" t="e">
        <f>(CatTemplate[[#This Row],[CO13]] + CatTemplate[[#This Row],[CS13]]) * (1 + getRateOHFinal) * getRateMarkupFinal</f>
        <v>#VALUE!</v>
      </c>
      <c r="GF270" s="30" t="e">
        <f>(CatTemplate[[#This Row],[CO14]] + CatTemplate[[#This Row],[CS14]]) * (1 + getRateOHFinal) * getRateMarkupFinal</f>
        <v>#VALUE!</v>
      </c>
      <c r="GG270" s="30" t="e">
        <f>(CatTemplate[[#This Row],[CO15]] + CatTemplate[[#This Row],[CS15]]) * (1 + getRateOHFinal) * getRateMarkupFinal</f>
        <v>#VALUE!</v>
      </c>
      <c r="GH270" s="30" t="e">
        <f>(CatTemplate[[#This Row],[CO16]] + CatTemplate[[#This Row],[CS16]]) * (1 + getRateOHFinal) * getRateMarkupFinal</f>
        <v>#VALUE!</v>
      </c>
      <c r="GI270" s="30" t="e">
        <f>(CatTemplate[[#This Row],[CO17]] + CatTemplate[[#This Row],[CS17]]) * (1 + getRateOHFinal) * getRateMarkupFinal</f>
        <v>#VALUE!</v>
      </c>
      <c r="GJ270" s="30" t="e">
        <f>(CatTemplate[[#This Row],[CO18]] + CatTemplate[[#This Row],[CS18]]) * (1 + getRateOHFinal) * getRateMarkupFinal</f>
        <v>#VALUE!</v>
      </c>
      <c r="GK270" s="30" t="e">
        <f>(CatTemplate[[#This Row],[CO19]] + CatTemplate[[#This Row],[CS19]]) * (1 + getRateOHFinal) * getRateMarkupFinal</f>
        <v>#VALUE!</v>
      </c>
      <c r="GL270" s="30" t="e">
        <f>(CatTemplate[[#This Row],[CO20]] + CatTemplate[[#This Row],[CS20]]) * (1 + getRateOHFinal) * getRateMarkupFinal</f>
        <v>#VALUE!</v>
      </c>
      <c r="GM270" s="30" t="e">
        <f t="shared" si="95"/>
        <v>#VALUE!</v>
      </c>
      <c r="GN270" s="30" t="e">
        <f t="shared" si="96"/>
        <v>#VALUE!</v>
      </c>
      <c r="GO270" s="30" t="e">
        <f t="shared" si="97"/>
        <v>#VALUE!</v>
      </c>
      <c r="GP270" s="30" t="e">
        <f t="shared" si="98"/>
        <v>#VALUE!</v>
      </c>
      <c r="GQ270" s="30" t="e">
        <f>(CatTemplate[[#This Row],[CO1]]+CatTemplate[[#This Row],[CS1]]) * (1+ getRateOHFinal) * (1 + getRateMarkupFinal)</f>
        <v>#VALUE!</v>
      </c>
      <c r="GR270" s="30" t="e">
        <f>(CatTemplate[[#This Row],[CO2]]+CatTemplate[[#This Row],[CS2]]) * (1+ getRateOHFinal) * (1 + getRateMarkupFinal)</f>
        <v>#VALUE!</v>
      </c>
      <c r="GS270" s="30" t="e">
        <f>(CatTemplate[[#This Row],[CO3]]+CatTemplate[[#This Row],[CS3]]) * (1+ getRateOHFinal) * (1 + getRateMarkupFinal)</f>
        <v>#VALUE!</v>
      </c>
      <c r="GT270" s="30" t="e">
        <f>(CatTemplate[[#This Row],[CO4]]+CatTemplate[[#This Row],[CS4]]) * (1+ getRateOHFinal) * (1 + getRateMarkupFinal)</f>
        <v>#VALUE!</v>
      </c>
      <c r="GU270" s="30" t="e">
        <f>(CatTemplate[[#This Row],[CO5]]+CatTemplate[[#This Row],[CS5]]) * (1+ getRateOHFinal) * (1 + getRateMarkupFinal)</f>
        <v>#VALUE!</v>
      </c>
      <c r="GV270" s="30" t="e">
        <f>(CatTemplate[[#This Row],[CO6]]+CatTemplate[[#This Row],[CS6]]) * (1+ getRateOHFinal) * (1 + getRateMarkupFinal)</f>
        <v>#VALUE!</v>
      </c>
      <c r="GW270" s="30" t="e">
        <f>(CatTemplate[[#This Row],[CO7]]+CatTemplate[[#This Row],[CS7]]) * (1+ getRateOHFinal) * (1 + getRateMarkupFinal)</f>
        <v>#VALUE!</v>
      </c>
      <c r="GX270" s="30" t="e">
        <f>(CatTemplate[[#This Row],[CO8]]+CatTemplate[[#This Row],[CS8]]) * (1+ getRateOHFinal) * (1 + getRateMarkupFinal)</f>
        <v>#VALUE!</v>
      </c>
      <c r="GY270" s="30" t="e">
        <f>(CatTemplate[[#This Row],[CO9]]+CatTemplate[[#This Row],[CS9]]) * (1+ getRateOHFinal) * (1 + getRateMarkupFinal)</f>
        <v>#VALUE!</v>
      </c>
      <c r="GZ270" s="30" t="e">
        <f>(CatTemplate[[#This Row],[CO10]]+CatTemplate[[#This Row],[CS10]]) * (1+ getRateOHFinal) * (1 + getRateMarkupFinal)</f>
        <v>#VALUE!</v>
      </c>
      <c r="HA270" s="30" t="e">
        <f>(CatTemplate[[#This Row],[CO11]]+CatTemplate[[#This Row],[CS11]]) * (1+ getRateOHFinal) * (1 + getRateMarkupFinal)</f>
        <v>#VALUE!</v>
      </c>
      <c r="HB270" s="30" t="e">
        <f>(CatTemplate[[#This Row],[CO12]]+CatTemplate[[#This Row],[CS12]]) * (1+ getRateOHFinal) * (1 + getRateMarkupFinal)</f>
        <v>#VALUE!</v>
      </c>
      <c r="HC270" s="30" t="e">
        <f>(CatTemplate[[#This Row],[CO13]]+CatTemplate[[#This Row],[CS13]]) * (1+ getRateOHFinal) * (1 + getRateMarkupFinal)</f>
        <v>#VALUE!</v>
      </c>
      <c r="HD270" s="30" t="e">
        <f>(CatTemplate[[#This Row],[CO14]]+CatTemplate[[#This Row],[CS14]]) * (1+ getRateOHFinal) * (1 + getRateMarkupFinal)</f>
        <v>#VALUE!</v>
      </c>
      <c r="HE270" s="30" t="e">
        <f>(CatTemplate[[#This Row],[CO15]]+CatTemplate[[#This Row],[CS15]]) * (1+ getRateOHFinal) * (1 + getRateMarkupFinal)</f>
        <v>#VALUE!</v>
      </c>
      <c r="HF270" s="30" t="e">
        <f>(CatTemplate[[#This Row],[CO16]]+CatTemplate[[#This Row],[CS16]]) * (1+ getRateOHFinal) * (1 + getRateMarkupFinal)</f>
        <v>#VALUE!</v>
      </c>
      <c r="HG270" s="30" t="e">
        <f>(CatTemplate[[#This Row],[CO17]]+CatTemplate[[#This Row],[CS17]]) * (1+ getRateOHFinal) * (1 + getRateMarkupFinal)</f>
        <v>#VALUE!</v>
      </c>
      <c r="HH270" s="30" t="e">
        <f>(CatTemplate[[#This Row],[CO18]]+CatTemplate[[#This Row],[CS18]]) * (1+ getRateOHFinal) * (1 + getRateMarkupFinal)</f>
        <v>#VALUE!</v>
      </c>
      <c r="HI270" s="30" t="e">
        <f>(CatTemplate[[#This Row],[CO19]]+CatTemplate[[#This Row],[CS19]]) * (1+ getRateOHFinal) * (1 + getRateMarkupFinal)</f>
        <v>#VALUE!</v>
      </c>
      <c r="HJ270" s="30" t="e">
        <f>(CatTemplate[[#This Row],[CO20]]+CatTemplate[[#This Row],[CS20]]) * (1+ getRateOHFinal) * (1 + getRateMarkupFinal)</f>
        <v>#VALUE!</v>
      </c>
      <c r="HK270" s="39" t="e">
        <f>CatTemplate[[#This Row],[Total cost]]+CatTemplate[[#This Row],[OH Amount]]+CatTemplate[[#This Row],[Markup]]</f>
        <v>#VALUE!</v>
      </c>
      <c r="HL270" s="63">
        <f>IF(CatTemplate[[#This Row],[Units]]="Days",CatTemplate[[#This Row],[Project quantity]]*CatTemplate[[#This Row],[St. unit effort]],CatTemplate[[#This Row],[Project quantity]])</f>
        <v>0</v>
      </c>
      <c r="HM270" s="287">
        <f>IFERROR(CatTemplate[[#This Row],[Total Price]]/(CatTemplate[[#This Row],[Final Quantity]]),0)</f>
        <v>0</v>
      </c>
      <c r="HN270" s="261"/>
    </row>
    <row r="271" spans="2:222" x14ac:dyDescent="0.2">
      <c r="B271" s="9" t="s">
        <v>84</v>
      </c>
      <c r="C271" s="23">
        <v>6</v>
      </c>
      <c r="D271" s="10" t="s">
        <v>179</v>
      </c>
      <c r="E271" s="25">
        <v>1</v>
      </c>
      <c r="F271" s="19" t="s">
        <v>103</v>
      </c>
      <c r="G271" s="27">
        <v>59</v>
      </c>
      <c r="H271" s="19" t="s">
        <v>1078</v>
      </c>
      <c r="I271" s="19"/>
      <c r="J271" s="16" t="s">
        <v>254</v>
      </c>
      <c r="K271" s="16"/>
      <c r="L271" s="16" t="s">
        <v>489</v>
      </c>
      <c r="M271" s="16" t="s">
        <v>207</v>
      </c>
      <c r="N271" s="16" t="s">
        <v>858</v>
      </c>
      <c r="O271" s="320"/>
      <c r="P271" s="71"/>
      <c r="Q271" s="108"/>
      <c r="R271" s="73"/>
      <c r="S271" s="97"/>
      <c r="T271" s="100">
        <f>getEqUnitCost</f>
        <v>0</v>
      </c>
      <c r="U271" s="73">
        <f>getEqUnitEffort</f>
        <v>0</v>
      </c>
      <c r="V271" s="101">
        <f>getEqQuantity</f>
        <v>0</v>
      </c>
      <c r="W271" s="320"/>
      <c r="X271" s="100">
        <f>getConsUnitCost</f>
        <v>1.1691666666666665</v>
      </c>
      <c r="Y271" s="73">
        <f>getConsUnitEffort</f>
        <v>1</v>
      </c>
      <c r="Z271" s="14">
        <f>getConsQuantity</f>
        <v>1</v>
      </c>
      <c r="AA271" s="320"/>
      <c r="AB271" s="72"/>
      <c r="AC271" s="112"/>
      <c r="AD271" s="14">
        <f>getOthQuantity</f>
        <v>0</v>
      </c>
      <c r="AE271" s="320"/>
      <c r="AF271" s="28" t="str">
        <f>IF(ISBLANK(CatTemplate[[#This Row],[Resource type]]),"",CatTemplate[[#This Row],[Resource type]])</f>
        <v>BioRef Operator</v>
      </c>
      <c r="AG271" s="242">
        <f>getStaffUnitCost</f>
        <v>402.98497611162429</v>
      </c>
      <c r="AH271" s="113">
        <f>getStaffUnitEffort</f>
        <v>1.5625E-2</v>
      </c>
      <c r="AI271" s="40">
        <f>getStaffQuantity</f>
        <v>0</v>
      </c>
      <c r="AJ271" s="41">
        <f>CatTemplate[[#This Row],[St. quantity]]*8/ParRatePM</f>
        <v>0</v>
      </c>
      <c r="AK271" s="320"/>
      <c r="AL271" s="53" t="str">
        <f>CatTemplate[[#This Row],[Item type]]</f>
        <v>Samples</v>
      </c>
      <c r="AM271" s="12">
        <f>SUM(CatTemplate[[#This Row],[Year1]:[Year20]])</f>
        <v>0</v>
      </c>
      <c r="AN271" s="52"/>
      <c r="AO271" s="52"/>
      <c r="AP271" s="52"/>
      <c r="AQ271" s="8"/>
      <c r="AR271" s="8"/>
      <c r="AS271" s="8"/>
      <c r="AT271" s="8"/>
      <c r="AU271" s="8"/>
      <c r="AV271" s="8"/>
      <c r="AW271" s="8"/>
      <c r="AX271" s="8"/>
      <c r="AY271" s="8"/>
      <c r="AZ271" s="8"/>
      <c r="BA271" s="8"/>
      <c r="BB271" s="8"/>
      <c r="BC271" s="8"/>
      <c r="BD271" s="8"/>
      <c r="BE271" s="8"/>
      <c r="BF271" s="8"/>
      <c r="BG271" s="36"/>
      <c r="BH271" s="320"/>
      <c r="BI271" s="37" t="str">
        <f>getCostCategory</f>
        <v>06 Operating costs</v>
      </c>
      <c r="BJ271" s="37" t="str">
        <f>getSection</f>
        <v>06 Sample processing</v>
      </c>
      <c r="BK271" s="32" t="str">
        <f>getObject</f>
        <v>Sample processing</v>
      </c>
      <c r="BL271" s="30">
        <f>IFERROR(getUnitCost * IF(CatTemplate[[#This Row],[Cost Category Comp.]]="01 Staff costs", 1,1),0)</f>
        <v>404.15414277829098</v>
      </c>
      <c r="BM271" s="29">
        <f>IF(AND(ISBLANK(CatTemplate[[#This Row],[Eq. unit cost]]),ISBLANK(CatTemplate[[#This Row],[Cons. unit cost]]),ISBLANK(CatTemplate[[#This Row],[Oth. unit cost]])), 0, IF(getUnitEffort =0,1,getUnitEffort) * CatTemplate[[#This Row],[Year1]])</f>
        <v>0</v>
      </c>
      <c r="BN271" s="29">
        <f>IF(AND(ISBLANK(CatTemplate[[#This Row],[Eq. unit cost]]),ISBLANK(CatTemplate[[#This Row],[Cons. unit cost]]),ISBLANK(CatTemplate[[#This Row],[Oth. unit cost]])), 0, IF(getUnitEffort =0,1,getUnitEffort) * CatTemplate[[#This Row],[Year2]])</f>
        <v>0</v>
      </c>
      <c r="BO271" s="29">
        <f>IF(AND(ISBLANK(CatTemplate[[#This Row],[Eq. unit cost]]),ISBLANK(CatTemplate[[#This Row],[Cons. unit cost]]),ISBLANK(CatTemplate[[#This Row],[Oth. unit cost]])), 0, IF(getUnitEffort =0,1,getUnitEffort) * CatTemplate[[#This Row],[Year3]])</f>
        <v>0</v>
      </c>
      <c r="BP271" s="29">
        <f>IF(AND(ISBLANK(CatTemplate[[#This Row],[Eq. unit cost]]),ISBLANK(CatTemplate[[#This Row],[Cons. unit cost]]),ISBLANK(CatTemplate[[#This Row],[Oth. unit cost]])), 0, IF(getUnitEffort =0,1,getUnitEffort) * CatTemplate[[#This Row],[Year4]])</f>
        <v>0</v>
      </c>
      <c r="BQ271" s="29">
        <f>IF(AND(ISBLANK(CatTemplate[[#This Row],[Eq. unit cost]]),ISBLANK(CatTemplate[[#This Row],[Cons. unit cost]]),ISBLANK(CatTemplate[[#This Row],[Oth. unit cost]])), 0, IF(getUnitEffort =0,1,getUnitEffort) * CatTemplate[[#This Row],[Year5]])</f>
        <v>0</v>
      </c>
      <c r="BR271" s="29">
        <f>IF(AND(ISBLANK(CatTemplate[[#This Row],[Eq. unit cost]]),ISBLANK(CatTemplate[[#This Row],[Cons. unit cost]]),ISBLANK(CatTemplate[[#This Row],[Oth. unit cost]])), 0, IF(getUnitEffort =0,1,getUnitEffort) * CatTemplate[[#This Row],[Year6]])</f>
        <v>0</v>
      </c>
      <c r="BS271" s="29">
        <f>IF(AND(ISBLANK(CatTemplate[[#This Row],[Eq. unit cost]]),ISBLANK(CatTemplate[[#This Row],[Cons. unit cost]]),ISBLANK(CatTemplate[[#This Row],[Oth. unit cost]])), 0, IF(getUnitEffort =0,1,getUnitEffort) * CatTemplate[[#This Row],[Year7]])</f>
        <v>0</v>
      </c>
      <c r="BT271" s="29">
        <f>IF(AND(ISBLANK(CatTemplate[[#This Row],[Eq. unit cost]]),ISBLANK(CatTemplate[[#This Row],[Cons. unit cost]]),ISBLANK(CatTemplate[[#This Row],[Oth. unit cost]])), 0, IF(getUnitEffort =0,1,getUnitEffort) * CatTemplate[[#This Row],[Year8]])</f>
        <v>0</v>
      </c>
      <c r="BU271" s="29">
        <f>IF(AND(ISBLANK(CatTemplate[[#This Row],[Eq. unit cost]]),ISBLANK(CatTemplate[[#This Row],[Cons. unit cost]]),ISBLANK(CatTemplate[[#This Row],[Oth. unit cost]])), 0, IF(getUnitEffort =0,1,getUnitEffort) * CatTemplate[[#This Row],[Year9]])</f>
        <v>0</v>
      </c>
      <c r="BV271" s="29">
        <f>IF(AND(ISBLANK(CatTemplate[[#This Row],[Eq. unit cost]]),ISBLANK(CatTemplate[[#This Row],[Cons. unit cost]]),ISBLANK(CatTemplate[[#This Row],[Oth. unit cost]])), 0, IF(getUnitEffort =0,1,getUnitEffort) * CatTemplate[[#This Row],[Year10]])</f>
        <v>0</v>
      </c>
      <c r="BW271" s="29">
        <f>IF(AND(ISBLANK(CatTemplate[[#This Row],[Eq. unit cost]]),ISBLANK(CatTemplate[[#This Row],[Cons. unit cost]]),ISBLANK(CatTemplate[[#This Row],[Oth. unit cost]])), 0, IF(getUnitEffort =0,1,getUnitEffort) * CatTemplate[[#This Row],[Year11]])</f>
        <v>0</v>
      </c>
      <c r="BX271" s="29">
        <f>IF(AND(ISBLANK(CatTemplate[[#This Row],[Eq. unit cost]]),ISBLANK(CatTemplate[[#This Row],[Cons. unit cost]]),ISBLANK(CatTemplate[[#This Row],[Oth. unit cost]])), 0, IF(getUnitEffort =0,1,getUnitEffort) * CatTemplate[[#This Row],[Year12]])</f>
        <v>0</v>
      </c>
      <c r="BY271" s="29">
        <f>IF(AND(ISBLANK(CatTemplate[[#This Row],[Eq. unit cost]]),ISBLANK(CatTemplate[[#This Row],[Cons. unit cost]]),ISBLANK(CatTemplate[[#This Row],[Oth. unit cost]])), 0, IF(getUnitEffort =0,1,getUnitEffort) * CatTemplate[[#This Row],[Year13]])</f>
        <v>0</v>
      </c>
      <c r="BZ271" s="29">
        <f>IF(AND(ISBLANK(CatTemplate[[#This Row],[Eq. unit cost]]),ISBLANK(CatTemplate[[#This Row],[Cons. unit cost]]),ISBLANK(CatTemplate[[#This Row],[Oth. unit cost]])), 0, IF(getUnitEffort =0,1,getUnitEffort) * CatTemplate[[#This Row],[Year14]])</f>
        <v>0</v>
      </c>
      <c r="CA271" s="29">
        <f>IF(AND(ISBLANK(CatTemplate[[#This Row],[Eq. unit cost]]),ISBLANK(CatTemplate[[#This Row],[Cons. unit cost]]),ISBLANK(CatTemplate[[#This Row],[Oth. unit cost]])), 0, IF(getUnitEffort =0,1,getUnitEffort) * CatTemplate[[#This Row],[Year15]])</f>
        <v>0</v>
      </c>
      <c r="CB271" s="29">
        <f>IF(AND(ISBLANK(CatTemplate[[#This Row],[Eq. unit cost]]),ISBLANK(CatTemplate[[#This Row],[Cons. unit cost]]),ISBLANK(CatTemplate[[#This Row],[Oth. unit cost]])), 0, IF(getUnitEffort =0,1,getUnitEffort) * CatTemplate[[#This Row],[Year16]])</f>
        <v>0</v>
      </c>
      <c r="CC271" s="29">
        <f>IF(AND(ISBLANK(CatTemplate[[#This Row],[Eq. unit cost]]),ISBLANK(CatTemplate[[#This Row],[Cons. unit cost]]),ISBLANK(CatTemplate[[#This Row],[Oth. unit cost]])), 0, IF(getUnitEffort =0,1,getUnitEffort) * CatTemplate[[#This Row],[Year17]])</f>
        <v>0</v>
      </c>
      <c r="CD271" s="29">
        <f>IF(AND(ISBLANK(CatTemplate[[#This Row],[Eq. unit cost]]),ISBLANK(CatTemplate[[#This Row],[Cons. unit cost]]),ISBLANK(CatTemplate[[#This Row],[Oth. unit cost]])), 0, IF(getUnitEffort =0,1,getUnitEffort) * CatTemplate[[#This Row],[Year18]])</f>
        <v>0</v>
      </c>
      <c r="CE271" s="29">
        <f>IF(AND(ISBLANK(CatTemplate[[#This Row],[Eq. unit cost]]),ISBLANK(CatTemplate[[#This Row],[Cons. unit cost]]),ISBLANK(CatTemplate[[#This Row],[Oth. unit cost]])), 0, IF(getUnitEffort =0,1,getUnitEffort) * CatTemplate[[#This Row],[Year19]])</f>
        <v>0</v>
      </c>
      <c r="CF271" s="29">
        <f>IF(AND(ISBLANK(CatTemplate[[#This Row],[Eq. unit cost]]),ISBLANK(CatTemplate[[#This Row],[Cons. unit cost]]),ISBLANK(CatTemplate[[#This Row],[Oth. unit cost]])), 0, IF(getUnitEffort =0,1,getUnitEffort) * CatTemplate[[#This Row],[Year20]])</f>
        <v>0</v>
      </c>
      <c r="CG271" s="45">
        <f>SUM(CatTemplate[[#This Row],[Q1]:[Q20]])</f>
        <v>0</v>
      </c>
      <c r="CH271" s="29">
        <f>IF(ISBLANK(CatTemplate[[#This Row],[St. unit effort]]),0,(CatTemplate[[#This Row],[St. unit effort]] * CatTemplate[[#This Row],[Year1]]))</f>
        <v>0</v>
      </c>
      <c r="CI271" s="29">
        <f>IF(ISBLANK(CatTemplate[[#This Row],[St. unit effort]]),0,(CatTemplate[[#This Row],[St. unit effort]] * CatTemplate[[#This Row],[Year2]]))</f>
        <v>0</v>
      </c>
      <c r="CJ271" s="29">
        <f>IF(ISBLANK(CatTemplate[[#This Row],[St. unit effort]]),0,(CatTemplate[[#This Row],[St. unit effort]] * CatTemplate[[#This Row],[Year3]]))</f>
        <v>0</v>
      </c>
      <c r="CK271" s="29">
        <f>IF(ISBLANK(CatTemplate[[#This Row],[St. unit effort]]),0,(CatTemplate[[#This Row],[St. unit effort]] * CatTemplate[[#This Row],[Year4]]))</f>
        <v>0</v>
      </c>
      <c r="CL271" s="29">
        <f>IF(ISBLANK(CatTemplate[[#This Row],[St. unit effort]]),0,(CatTemplate[[#This Row],[St. unit effort]] * CatTemplate[[#This Row],[Year5]]))</f>
        <v>0</v>
      </c>
      <c r="CM271" s="29">
        <f>IF(ISBLANK(CatTemplate[[#This Row],[St. unit effort]]),0,(CatTemplate[[#This Row],[St. unit effort]] * CatTemplate[[#This Row],[Year6]]))</f>
        <v>0</v>
      </c>
      <c r="CN271" s="29">
        <f>IF(ISBLANK(CatTemplate[[#This Row],[St. unit effort]]),0,(CatTemplate[[#This Row],[St. unit effort]] * CatTemplate[[#This Row],[Year7]]))</f>
        <v>0</v>
      </c>
      <c r="CO271" s="29">
        <f>IF(ISBLANK(CatTemplate[[#This Row],[St. unit effort]]),0,(CatTemplate[[#This Row],[St. unit effort]] * CatTemplate[[#This Row],[Year8]]))</f>
        <v>0</v>
      </c>
      <c r="CP271" s="29">
        <f>IF(ISBLANK(CatTemplate[[#This Row],[St. unit effort]]),0,(CatTemplate[[#This Row],[St. unit effort]] * CatTemplate[[#This Row],[Year9]]))</f>
        <v>0</v>
      </c>
      <c r="CQ271" s="29">
        <f>IF(ISBLANK(CatTemplate[[#This Row],[St. unit effort]]),0,(CatTemplate[[#This Row],[St. unit effort]] * CatTemplate[[#This Row],[Year10]]))</f>
        <v>0</v>
      </c>
      <c r="CR271" s="29">
        <f>IF(ISBLANK(CatTemplate[[#This Row],[St. unit effort]]),0,(CatTemplate[[#This Row],[St. unit effort]] * CatTemplate[[#This Row],[Year11]]))</f>
        <v>0</v>
      </c>
      <c r="CS271" s="29">
        <f>IF(ISBLANK(CatTemplate[[#This Row],[St. unit effort]]),0,(CatTemplate[[#This Row],[St. unit effort]] * CatTemplate[[#This Row],[Year12]]))</f>
        <v>0</v>
      </c>
      <c r="CT271" s="29">
        <f>IF(ISBLANK(CatTemplate[[#This Row],[St. unit effort]]),0,(CatTemplate[[#This Row],[St. unit effort]] * CatTemplate[[#This Row],[Year13]]))</f>
        <v>0</v>
      </c>
      <c r="CU271" s="29">
        <f>IF(ISBLANK(CatTemplate[[#This Row],[St. unit effort]]),0,(CatTemplate[[#This Row],[St. unit effort]] * CatTemplate[[#This Row],[Year14]]))</f>
        <v>0</v>
      </c>
      <c r="CV271" s="29">
        <f>IF(ISBLANK(CatTemplate[[#This Row],[St. unit effort]]),0,(CatTemplate[[#This Row],[St. unit effort]] * CatTemplate[[#This Row],[Year15]]))</f>
        <v>0</v>
      </c>
      <c r="CW271" s="29">
        <f>IF(ISBLANK(CatTemplate[[#This Row],[St. unit effort]]),0,(CatTemplate[[#This Row],[St. unit effort]] * CatTemplate[[#This Row],[Year16]]))</f>
        <v>0</v>
      </c>
      <c r="CX271" s="29">
        <f>IF(ISBLANK(CatTemplate[[#This Row],[St. unit effort]]),0,(CatTemplate[[#This Row],[St. unit effort]] * CatTemplate[[#This Row],[Year17]]))</f>
        <v>0</v>
      </c>
      <c r="CY271" s="29">
        <f>IF(ISBLANK(CatTemplate[[#This Row],[St. unit effort]]),0,(CatTemplate[[#This Row],[St. unit effort]] * CatTemplate[[#This Row],[Year18]]))</f>
        <v>0</v>
      </c>
      <c r="CZ271" s="29">
        <f>IF(ISBLANK(CatTemplate[[#This Row],[St. unit effort]]),0,(CatTemplate[[#This Row],[St. unit effort]] * CatTemplate[[#This Row],[Year19]]))</f>
        <v>0</v>
      </c>
      <c r="DA271" s="29">
        <f>IF(ISBLANK(CatTemplate[[#This Row],[St. unit effort]]),0,(CatTemplate[[#This Row],[St. unit effort]] * CatTemplate[[#This Row],[Year20]]))</f>
        <v>0</v>
      </c>
      <c r="DB271" s="57">
        <f>IF(ISBLANK(CatTemplate[[#This Row],[St. unit effort]]),0,(CatTemplate[[#This Row],[St. unit effort]] * CatTemplate[[#This Row],[Year1]])*8/ParRatePM)</f>
        <v>0</v>
      </c>
      <c r="DC271" s="57">
        <f>IF(ISBLANK(CatTemplate[[#This Row],[St. unit effort]]),0,(CatTemplate[[#This Row],[St. unit effort]] * CatTemplate[[#This Row],[Year2]])*8/ParRatePM)</f>
        <v>0</v>
      </c>
      <c r="DD271" s="57">
        <f>IF(ISBLANK(CatTemplate[[#This Row],[St. unit effort]]),0,(CatTemplate[[#This Row],[St. unit effort]] * CatTemplate[[#This Row],[Year3]])*8/ParRatePM)</f>
        <v>0</v>
      </c>
      <c r="DE271" s="57">
        <f>IF(ISBLANK(CatTemplate[[#This Row],[St. unit effort]]),0,(CatTemplate[[#This Row],[St. unit effort]] * CatTemplate[[#This Row],[Year4]])*8/ParRatePM)</f>
        <v>0</v>
      </c>
      <c r="DF271" s="57">
        <f>IF(ISBLANK(CatTemplate[[#This Row],[St. unit effort]]),0,(CatTemplate[[#This Row],[St. unit effort]] * CatTemplate[[#This Row],[Year5]])*8/ParRatePM)</f>
        <v>0</v>
      </c>
      <c r="DG271" s="57">
        <f>IF(ISBLANK(CatTemplate[[#This Row],[St. unit effort]]),0,(CatTemplate[[#This Row],[St. unit effort]] * CatTemplate[[#This Row],[Year6]])*8/ParRatePM)</f>
        <v>0</v>
      </c>
      <c r="DH271" s="57">
        <f>IF(ISBLANK(CatTemplate[[#This Row],[St. unit effort]]),0,(CatTemplate[[#This Row],[St. unit effort]] * CatTemplate[[#This Row],[Year7]])*8/ParRatePM)</f>
        <v>0</v>
      </c>
      <c r="DI271" s="57">
        <f>IF(ISBLANK(CatTemplate[[#This Row],[St. unit effort]]),0,(CatTemplate[[#This Row],[St. unit effort]] * CatTemplate[[#This Row],[Year8]])*8/ParRatePM)</f>
        <v>0</v>
      </c>
      <c r="DJ271" s="57">
        <f>IF(ISBLANK(CatTemplate[[#This Row],[St. unit effort]]),0,(CatTemplate[[#This Row],[St. unit effort]] * CatTemplate[[#This Row],[Year9]])*8/ParRatePM)</f>
        <v>0</v>
      </c>
      <c r="DK271" s="57">
        <f>IF(ISBLANK(CatTemplate[[#This Row],[St. unit effort]]),0,(CatTemplate[[#This Row],[St. unit effort]] * CatTemplate[[#This Row],[Year10]])*8/ParRatePM)</f>
        <v>0</v>
      </c>
      <c r="DL271" s="57">
        <f>IF(ISBLANK(CatTemplate[[#This Row],[St. unit effort]]),0,(CatTemplate[[#This Row],[St. unit effort]] * CatTemplate[[#This Row],[Year11]])*8/ParRatePM)</f>
        <v>0</v>
      </c>
      <c r="DM271" s="57">
        <f>IF(ISBLANK(CatTemplate[[#This Row],[St. unit effort]]),0,(CatTemplate[[#This Row],[St. unit effort]] * CatTemplate[[#This Row],[Year12]])*8/ParRatePM)</f>
        <v>0</v>
      </c>
      <c r="DN271" s="57">
        <f>IF(ISBLANK(CatTemplate[[#This Row],[St. unit effort]]),0,(CatTemplate[[#This Row],[St. unit effort]] * CatTemplate[[#This Row],[Year13]])*8/ParRatePM)</f>
        <v>0</v>
      </c>
      <c r="DO271" s="57">
        <f>IF(ISBLANK(CatTemplate[[#This Row],[St. unit effort]]),0,(CatTemplate[[#This Row],[St. unit effort]] * CatTemplate[[#This Row],[Year14]])*8/ParRatePM)</f>
        <v>0</v>
      </c>
      <c r="DP271" s="57">
        <f>IF(ISBLANK(CatTemplate[[#This Row],[St. unit effort]]),0,(CatTemplate[[#This Row],[St. unit effort]] * CatTemplate[[#This Row],[Year15]])*8/ParRatePM)</f>
        <v>0</v>
      </c>
      <c r="DQ271" s="57">
        <f>IF(ISBLANK(CatTemplate[[#This Row],[St. unit effort]]),0,(CatTemplate[[#This Row],[St. unit effort]] * CatTemplate[[#This Row],[Year16]])*8/ParRatePM)</f>
        <v>0</v>
      </c>
      <c r="DR271" s="57">
        <f>IF(ISBLANK(CatTemplate[[#This Row],[St. unit effort]]),0,(CatTemplate[[#This Row],[St. unit effort]] * CatTemplate[[#This Row],[Year17]])*8/ParRatePM)</f>
        <v>0</v>
      </c>
      <c r="DS271" s="57">
        <f>IF(ISBLANK(CatTemplate[[#This Row],[St. unit effort]]),0,(CatTemplate[[#This Row],[St. unit effort]] * CatTemplate[[#This Row],[Year18]])*8/ParRatePM)</f>
        <v>0</v>
      </c>
      <c r="DT271" s="57">
        <f>IF(ISBLANK(CatTemplate[[#This Row],[St. unit effort]]),0,(CatTemplate[[#This Row],[St. unit effort]] * CatTemplate[[#This Row],[Year19]])*8/ParRatePM)</f>
        <v>0</v>
      </c>
      <c r="DU271" s="57">
        <f>IF(ISBLANK(CatTemplate[[#This Row],[St. unit effort]]),0,(CatTemplate[[#This Row],[St. unit effort]] * CatTemplate[[#This Row],[Year20]])*8/ParRatePM)</f>
        <v>0</v>
      </c>
      <c r="DV271" s="54">
        <f>SUM(CatTemplate[[#This Row],[PM1]:[PM20]])</f>
        <v>0</v>
      </c>
      <c r="DW271" s="56">
        <f t="shared" si="91"/>
        <v>0</v>
      </c>
      <c r="DX271" s="56">
        <f t="shared" si="91"/>
        <v>0</v>
      </c>
      <c r="DY271" s="56">
        <f t="shared" si="91"/>
        <v>0</v>
      </c>
      <c r="DZ271" s="56">
        <f t="shared" si="91"/>
        <v>0</v>
      </c>
      <c r="EA271" s="56">
        <f t="shared" si="91"/>
        <v>0</v>
      </c>
      <c r="EB271" s="56">
        <f t="shared" si="91"/>
        <v>0</v>
      </c>
      <c r="EC271" s="56">
        <f t="shared" si="91"/>
        <v>0</v>
      </c>
      <c r="ED271" s="56">
        <f t="shared" si="91"/>
        <v>0</v>
      </c>
      <c r="EE271" s="56">
        <f t="shared" si="91"/>
        <v>0</v>
      </c>
      <c r="EF271" s="56">
        <f t="shared" si="91"/>
        <v>0</v>
      </c>
      <c r="EG271" s="56">
        <f t="shared" si="91"/>
        <v>0</v>
      </c>
      <c r="EH271" s="56">
        <f t="shared" si="91"/>
        <v>0</v>
      </c>
      <c r="EI271" s="56">
        <f t="shared" si="91"/>
        <v>0</v>
      </c>
      <c r="EJ271" s="56">
        <f t="shared" si="91"/>
        <v>0</v>
      </c>
      <c r="EK271" s="56">
        <f t="shared" si="91"/>
        <v>0</v>
      </c>
      <c r="EL271" s="56">
        <f t="shared" si="91"/>
        <v>0</v>
      </c>
      <c r="EM271" s="56">
        <f t="shared" si="89"/>
        <v>0</v>
      </c>
      <c r="EN271" s="56">
        <f t="shared" si="89"/>
        <v>0</v>
      </c>
      <c r="EO271" s="56">
        <f t="shared" si="89"/>
        <v>0</v>
      </c>
      <c r="EP271" s="56">
        <f t="shared" si="89"/>
        <v>0</v>
      </c>
      <c r="EQ271" s="30">
        <f>CatTemplate[[#This Row],[Eq. unit cost]] * CatTemplate[[#This Row],[Eq. quantity]]</f>
        <v>0</v>
      </c>
      <c r="ER271" s="30">
        <f>CatTemplate[[#This Row],[Cons. unit cost]] *CatTemplate[[#This Row],[Cons. quantity]]</f>
        <v>1.1691666666666665</v>
      </c>
      <c r="ES271" s="30">
        <f>CatTemplate[[#This Row],[Oth. unit cost]] *CatTemplate[[#This Row],[Oth. quantity]]</f>
        <v>0</v>
      </c>
      <c r="ET271" s="55">
        <f>SUM(CatTemplate[[#This Row],[CO1]:[CO20]])</f>
        <v>0</v>
      </c>
      <c r="EU271" s="56">
        <f t="shared" si="92"/>
        <v>0</v>
      </c>
      <c r="EV271" s="56">
        <f t="shared" si="92"/>
        <v>0</v>
      </c>
      <c r="EW271" s="56">
        <f t="shared" si="92"/>
        <v>0</v>
      </c>
      <c r="EX271" s="56">
        <f t="shared" si="92"/>
        <v>0</v>
      </c>
      <c r="EY271" s="56">
        <f t="shared" si="92"/>
        <v>0</v>
      </c>
      <c r="EZ271" s="56">
        <f t="shared" si="92"/>
        <v>0</v>
      </c>
      <c r="FA271" s="56">
        <f t="shared" si="92"/>
        <v>0</v>
      </c>
      <c r="FB271" s="56">
        <f t="shared" si="92"/>
        <v>0</v>
      </c>
      <c r="FC271" s="56">
        <f t="shared" si="92"/>
        <v>0</v>
      </c>
      <c r="FD271" s="56">
        <f t="shared" si="92"/>
        <v>0</v>
      </c>
      <c r="FE271" s="56">
        <f t="shared" si="92"/>
        <v>0</v>
      </c>
      <c r="FF271" s="56">
        <f t="shared" si="92"/>
        <v>0</v>
      </c>
      <c r="FG271" s="56">
        <f t="shared" si="92"/>
        <v>0</v>
      </c>
      <c r="FH271" s="56">
        <f t="shared" si="92"/>
        <v>0</v>
      </c>
      <c r="FI271" s="56">
        <f t="shared" si="92"/>
        <v>0</v>
      </c>
      <c r="FJ271" s="56">
        <f t="shared" si="92"/>
        <v>0</v>
      </c>
      <c r="FK271" s="56">
        <f t="shared" si="90"/>
        <v>0</v>
      </c>
      <c r="FL271" s="56">
        <f t="shared" si="90"/>
        <v>0</v>
      </c>
      <c r="FM271" s="56">
        <f t="shared" si="90"/>
        <v>0</v>
      </c>
      <c r="FN271" s="56">
        <f t="shared" si="90"/>
        <v>0</v>
      </c>
      <c r="FO271" s="58">
        <f>SUM(CatTemplate[[#This Row],[CS1]:[CS20]])</f>
        <v>0</v>
      </c>
      <c r="FP271" s="59">
        <f>CatTemplate[[#This Row],[Total Oth. cost]]+CatTemplate[[#This Row],[Total St. Cost]]</f>
        <v>0</v>
      </c>
      <c r="FQ271" s="33" t="e">
        <f t="shared" si="93"/>
        <v>#VALUE!</v>
      </c>
      <c r="FR271" s="33" t="e">
        <f t="shared" si="94"/>
        <v>#VALUE!</v>
      </c>
      <c r="FS271" s="30" t="e">
        <f>(CatTemplate[[#This Row],[CO1]] + CatTemplate[[#This Row],[CS1]]) * (1 + getRateOHFinal) * getRateMarkupFinal</f>
        <v>#VALUE!</v>
      </c>
      <c r="FT271" s="30" t="e">
        <f>(CatTemplate[[#This Row],[CO2]] + CatTemplate[[#This Row],[CS2]]) * (1 + getRateOHFinal) * getRateMarkupFinal</f>
        <v>#VALUE!</v>
      </c>
      <c r="FU271" s="30" t="e">
        <f>(CatTemplate[[#This Row],[CO3]] + CatTemplate[[#This Row],[CS3]]) * (1 + getRateOHFinal) * getRateMarkupFinal</f>
        <v>#VALUE!</v>
      </c>
      <c r="FV271" s="30" t="e">
        <f>(CatTemplate[[#This Row],[CO4]] + CatTemplate[[#This Row],[CS4]]) * (1 + getRateOHFinal) * getRateMarkupFinal</f>
        <v>#VALUE!</v>
      </c>
      <c r="FW271" s="30" t="e">
        <f>(CatTemplate[[#This Row],[CO5]] + CatTemplate[[#This Row],[CS5]]) * (1 + getRateOHFinal) * getRateMarkupFinal</f>
        <v>#VALUE!</v>
      </c>
      <c r="FX271" s="30" t="e">
        <f>(CatTemplate[[#This Row],[CO6]] + CatTemplate[[#This Row],[CS6]]) * (1 + getRateOHFinal) * getRateMarkupFinal</f>
        <v>#VALUE!</v>
      </c>
      <c r="FY271" s="30" t="e">
        <f>(CatTemplate[[#This Row],[CO7]] + CatTemplate[[#This Row],[CS7]]) * (1 + getRateOHFinal) * getRateMarkupFinal</f>
        <v>#VALUE!</v>
      </c>
      <c r="FZ271" s="30" t="e">
        <f>(CatTemplate[[#This Row],[CO8]] + CatTemplate[[#This Row],[CS8]]) * (1 + getRateOHFinal) * getRateMarkupFinal</f>
        <v>#VALUE!</v>
      </c>
      <c r="GA271" s="30" t="e">
        <f>(CatTemplate[[#This Row],[CO9]] + CatTemplate[[#This Row],[CS9]]) * (1 + getRateOHFinal) * getRateMarkupFinal</f>
        <v>#VALUE!</v>
      </c>
      <c r="GB271" s="30" t="e">
        <f>(CatTemplate[[#This Row],[CO10]] + CatTemplate[[#This Row],[CS10]]) * (1 + getRateOHFinal) * getRateMarkupFinal</f>
        <v>#VALUE!</v>
      </c>
      <c r="GC271" s="30" t="e">
        <f>(CatTemplate[[#This Row],[CO11]] + CatTemplate[[#This Row],[CS11]]) * (1 + getRateOHFinal) * getRateMarkupFinal</f>
        <v>#VALUE!</v>
      </c>
      <c r="GD271" s="30" t="e">
        <f>(CatTemplate[[#This Row],[CO12]] + CatTemplate[[#This Row],[CS12]]) * (1 + getRateOHFinal) * getRateMarkupFinal</f>
        <v>#VALUE!</v>
      </c>
      <c r="GE271" s="30" t="e">
        <f>(CatTemplate[[#This Row],[CO13]] + CatTemplate[[#This Row],[CS13]]) * (1 + getRateOHFinal) * getRateMarkupFinal</f>
        <v>#VALUE!</v>
      </c>
      <c r="GF271" s="30" t="e">
        <f>(CatTemplate[[#This Row],[CO14]] + CatTemplate[[#This Row],[CS14]]) * (1 + getRateOHFinal) * getRateMarkupFinal</f>
        <v>#VALUE!</v>
      </c>
      <c r="GG271" s="30" t="e">
        <f>(CatTemplate[[#This Row],[CO15]] + CatTemplate[[#This Row],[CS15]]) * (1 + getRateOHFinal) * getRateMarkupFinal</f>
        <v>#VALUE!</v>
      </c>
      <c r="GH271" s="30" t="e">
        <f>(CatTemplate[[#This Row],[CO16]] + CatTemplate[[#This Row],[CS16]]) * (1 + getRateOHFinal) * getRateMarkupFinal</f>
        <v>#VALUE!</v>
      </c>
      <c r="GI271" s="30" t="e">
        <f>(CatTemplate[[#This Row],[CO17]] + CatTemplate[[#This Row],[CS17]]) * (1 + getRateOHFinal) * getRateMarkupFinal</f>
        <v>#VALUE!</v>
      </c>
      <c r="GJ271" s="30" t="e">
        <f>(CatTemplate[[#This Row],[CO18]] + CatTemplate[[#This Row],[CS18]]) * (1 + getRateOHFinal) * getRateMarkupFinal</f>
        <v>#VALUE!</v>
      </c>
      <c r="GK271" s="30" t="e">
        <f>(CatTemplate[[#This Row],[CO19]] + CatTemplate[[#This Row],[CS19]]) * (1 + getRateOHFinal) * getRateMarkupFinal</f>
        <v>#VALUE!</v>
      </c>
      <c r="GL271" s="30" t="e">
        <f>(CatTemplate[[#This Row],[CO20]] + CatTemplate[[#This Row],[CS20]]) * (1 + getRateOHFinal) * getRateMarkupFinal</f>
        <v>#VALUE!</v>
      </c>
      <c r="GM271" s="30" t="e">
        <f t="shared" si="95"/>
        <v>#VALUE!</v>
      </c>
      <c r="GN271" s="30" t="e">
        <f t="shared" si="96"/>
        <v>#VALUE!</v>
      </c>
      <c r="GO271" s="30" t="e">
        <f t="shared" si="97"/>
        <v>#VALUE!</v>
      </c>
      <c r="GP271" s="30" t="e">
        <f t="shared" si="98"/>
        <v>#VALUE!</v>
      </c>
      <c r="GQ271" s="30" t="e">
        <f>(CatTemplate[[#This Row],[CO1]]+CatTemplate[[#This Row],[CS1]]) * (1+ getRateOHFinal) * (1 + getRateMarkupFinal)</f>
        <v>#VALUE!</v>
      </c>
      <c r="GR271" s="30" t="e">
        <f>(CatTemplate[[#This Row],[CO2]]+CatTemplate[[#This Row],[CS2]]) * (1+ getRateOHFinal) * (1 + getRateMarkupFinal)</f>
        <v>#VALUE!</v>
      </c>
      <c r="GS271" s="30" t="e">
        <f>(CatTemplate[[#This Row],[CO3]]+CatTemplate[[#This Row],[CS3]]) * (1+ getRateOHFinal) * (1 + getRateMarkupFinal)</f>
        <v>#VALUE!</v>
      </c>
      <c r="GT271" s="30" t="e">
        <f>(CatTemplate[[#This Row],[CO4]]+CatTemplate[[#This Row],[CS4]]) * (1+ getRateOHFinal) * (1 + getRateMarkupFinal)</f>
        <v>#VALUE!</v>
      </c>
      <c r="GU271" s="30" t="e">
        <f>(CatTemplate[[#This Row],[CO5]]+CatTemplate[[#This Row],[CS5]]) * (1+ getRateOHFinal) * (1 + getRateMarkupFinal)</f>
        <v>#VALUE!</v>
      </c>
      <c r="GV271" s="30" t="e">
        <f>(CatTemplate[[#This Row],[CO6]]+CatTemplate[[#This Row],[CS6]]) * (1+ getRateOHFinal) * (1 + getRateMarkupFinal)</f>
        <v>#VALUE!</v>
      </c>
      <c r="GW271" s="30" t="e">
        <f>(CatTemplate[[#This Row],[CO7]]+CatTemplate[[#This Row],[CS7]]) * (1+ getRateOHFinal) * (1 + getRateMarkupFinal)</f>
        <v>#VALUE!</v>
      </c>
      <c r="GX271" s="30" t="e">
        <f>(CatTemplate[[#This Row],[CO8]]+CatTemplate[[#This Row],[CS8]]) * (1+ getRateOHFinal) * (1 + getRateMarkupFinal)</f>
        <v>#VALUE!</v>
      </c>
      <c r="GY271" s="30" t="e">
        <f>(CatTemplate[[#This Row],[CO9]]+CatTemplate[[#This Row],[CS9]]) * (1+ getRateOHFinal) * (1 + getRateMarkupFinal)</f>
        <v>#VALUE!</v>
      </c>
      <c r="GZ271" s="30" t="e">
        <f>(CatTemplate[[#This Row],[CO10]]+CatTemplate[[#This Row],[CS10]]) * (1+ getRateOHFinal) * (1 + getRateMarkupFinal)</f>
        <v>#VALUE!</v>
      </c>
      <c r="HA271" s="30" t="e">
        <f>(CatTemplate[[#This Row],[CO11]]+CatTemplate[[#This Row],[CS11]]) * (1+ getRateOHFinal) * (1 + getRateMarkupFinal)</f>
        <v>#VALUE!</v>
      </c>
      <c r="HB271" s="30" t="e">
        <f>(CatTemplate[[#This Row],[CO12]]+CatTemplate[[#This Row],[CS12]]) * (1+ getRateOHFinal) * (1 + getRateMarkupFinal)</f>
        <v>#VALUE!</v>
      </c>
      <c r="HC271" s="30" t="e">
        <f>(CatTemplate[[#This Row],[CO13]]+CatTemplate[[#This Row],[CS13]]) * (1+ getRateOHFinal) * (1 + getRateMarkupFinal)</f>
        <v>#VALUE!</v>
      </c>
      <c r="HD271" s="30" t="e">
        <f>(CatTemplate[[#This Row],[CO14]]+CatTemplate[[#This Row],[CS14]]) * (1+ getRateOHFinal) * (1 + getRateMarkupFinal)</f>
        <v>#VALUE!</v>
      </c>
      <c r="HE271" s="30" t="e">
        <f>(CatTemplate[[#This Row],[CO15]]+CatTemplate[[#This Row],[CS15]]) * (1+ getRateOHFinal) * (1 + getRateMarkupFinal)</f>
        <v>#VALUE!</v>
      </c>
      <c r="HF271" s="30" t="e">
        <f>(CatTemplate[[#This Row],[CO16]]+CatTemplate[[#This Row],[CS16]]) * (1+ getRateOHFinal) * (1 + getRateMarkupFinal)</f>
        <v>#VALUE!</v>
      </c>
      <c r="HG271" s="30" t="e">
        <f>(CatTemplate[[#This Row],[CO17]]+CatTemplate[[#This Row],[CS17]]) * (1+ getRateOHFinal) * (1 + getRateMarkupFinal)</f>
        <v>#VALUE!</v>
      </c>
      <c r="HH271" s="30" t="e">
        <f>(CatTemplate[[#This Row],[CO18]]+CatTemplate[[#This Row],[CS18]]) * (1+ getRateOHFinal) * (1 + getRateMarkupFinal)</f>
        <v>#VALUE!</v>
      </c>
      <c r="HI271" s="30" t="e">
        <f>(CatTemplate[[#This Row],[CO19]]+CatTemplate[[#This Row],[CS19]]) * (1+ getRateOHFinal) * (1 + getRateMarkupFinal)</f>
        <v>#VALUE!</v>
      </c>
      <c r="HJ271" s="30" t="e">
        <f>(CatTemplate[[#This Row],[CO20]]+CatTemplate[[#This Row],[CS20]]) * (1+ getRateOHFinal) * (1 + getRateMarkupFinal)</f>
        <v>#VALUE!</v>
      </c>
      <c r="HK271" s="39" t="e">
        <f>CatTemplate[[#This Row],[Total cost]]+CatTemplate[[#This Row],[OH Amount]]+CatTemplate[[#This Row],[Markup]]</f>
        <v>#VALUE!</v>
      </c>
      <c r="HL271" s="63">
        <f>IF(CatTemplate[[#This Row],[Units]]="Days",CatTemplate[[#This Row],[Project quantity]]*CatTemplate[[#This Row],[St. unit effort]],CatTemplate[[#This Row],[Project quantity]])</f>
        <v>0</v>
      </c>
      <c r="HM271" s="287">
        <f>IFERROR(CatTemplate[[#This Row],[Total Price]]/(CatTemplate[[#This Row],[Final Quantity]]),0)</f>
        <v>0</v>
      </c>
      <c r="HN271" s="261"/>
    </row>
    <row r="272" spans="2:222" ht="25.5" x14ac:dyDescent="0.2">
      <c r="B272" s="9" t="s">
        <v>84</v>
      </c>
      <c r="C272" s="23">
        <v>6</v>
      </c>
      <c r="D272" s="10" t="s">
        <v>179</v>
      </c>
      <c r="E272" s="25">
        <v>1</v>
      </c>
      <c r="F272" s="19" t="s">
        <v>103</v>
      </c>
      <c r="G272" s="27">
        <v>59</v>
      </c>
      <c r="H272" s="19" t="s">
        <v>547</v>
      </c>
      <c r="I272" s="19" t="s">
        <v>498</v>
      </c>
      <c r="J272" s="16" t="s">
        <v>254</v>
      </c>
      <c r="K272" s="16"/>
      <c r="L272" s="16" t="s">
        <v>489</v>
      </c>
      <c r="M272" s="16" t="s">
        <v>207</v>
      </c>
      <c r="N272" s="16" t="s">
        <v>858</v>
      </c>
      <c r="O272" s="320"/>
      <c r="P272" s="71"/>
      <c r="Q272" s="108"/>
      <c r="R272" s="73"/>
      <c r="S272" s="97"/>
      <c r="T272" s="100">
        <f>getEqUnitCost</f>
        <v>0.1013894123931624</v>
      </c>
      <c r="U272" s="73">
        <f>getEqUnitEffort</f>
        <v>1</v>
      </c>
      <c r="V272" s="101">
        <f>getEqQuantity</f>
        <v>1</v>
      </c>
      <c r="W272" s="320"/>
      <c r="X272" s="100">
        <f>getConsUnitCost</f>
        <v>16.059899499999997</v>
      </c>
      <c r="Y272" s="73">
        <f>getConsUnitEffort</f>
        <v>1</v>
      </c>
      <c r="Z272" s="14">
        <f>getConsQuantity</f>
        <v>1</v>
      </c>
      <c r="AA272" s="320"/>
      <c r="AB272" s="72"/>
      <c r="AC272" s="112"/>
      <c r="AD272" s="14">
        <f>getOthQuantity</f>
        <v>0</v>
      </c>
      <c r="AE272" s="320"/>
      <c r="AF272" s="28" t="str">
        <f>IF(ISBLANK(CatTemplate[[#This Row],[Resource type]]),"",CatTemplate[[#This Row],[Resource type]])</f>
        <v>BioRef Operator</v>
      </c>
      <c r="AG272" s="242">
        <f>getStaffUnitCost</f>
        <v>402.98497611162429</v>
      </c>
      <c r="AH272" s="113">
        <f>getStaffUnitEffort</f>
        <v>3.0468750000000003E-2</v>
      </c>
      <c r="AI272" s="40">
        <f>getStaffQuantity</f>
        <v>0</v>
      </c>
      <c r="AJ272" s="41">
        <f>CatTemplate[[#This Row],[St. quantity]]*8/ParRatePM</f>
        <v>0</v>
      </c>
      <c r="AK272" s="320"/>
      <c r="AL272" s="53" t="str">
        <f>CatTemplate[[#This Row],[Item type]]</f>
        <v>Samples</v>
      </c>
      <c r="AM272" s="12">
        <f>SUM(CatTemplate[[#This Row],[Year1]:[Year20]])</f>
        <v>0</v>
      </c>
      <c r="AN272" s="52"/>
      <c r="AO272" s="52"/>
      <c r="AP272" s="52"/>
      <c r="AQ272" s="8"/>
      <c r="AR272" s="8"/>
      <c r="AS272" s="8"/>
      <c r="AT272" s="8"/>
      <c r="AU272" s="8"/>
      <c r="AV272" s="8"/>
      <c r="AW272" s="8"/>
      <c r="AX272" s="8"/>
      <c r="AY272" s="8"/>
      <c r="AZ272" s="8"/>
      <c r="BA272" s="8"/>
      <c r="BB272" s="8"/>
      <c r="BC272" s="8"/>
      <c r="BD272" s="8"/>
      <c r="BE272" s="8"/>
      <c r="BF272" s="8"/>
      <c r="BG272" s="36"/>
      <c r="BH272" s="320"/>
      <c r="BI272" s="37" t="str">
        <f>getCostCategory</f>
        <v>06 Operating costs</v>
      </c>
      <c r="BJ272" s="37" t="str">
        <f>getSection</f>
        <v>06 Sample processing</v>
      </c>
      <c r="BK272" s="32" t="str">
        <f>getObject</f>
        <v>Sample processing</v>
      </c>
      <c r="BL272" s="30">
        <f>IFERROR(getUnitCost * IF(CatTemplate[[#This Row],[Cost Category Comp.]]="01 Staff costs", 1,1),0)</f>
        <v>419.14626502401745</v>
      </c>
      <c r="BM272" s="29">
        <f>IF(AND(ISBLANK(CatTemplate[[#This Row],[Eq. unit cost]]),ISBLANK(CatTemplate[[#This Row],[Cons. unit cost]]),ISBLANK(CatTemplate[[#This Row],[Oth. unit cost]])), 0, IF(getUnitEffort =0,1,getUnitEffort) * CatTemplate[[#This Row],[Year1]])</f>
        <v>0</v>
      </c>
      <c r="BN272" s="29">
        <f>IF(AND(ISBLANK(CatTemplate[[#This Row],[Eq. unit cost]]),ISBLANK(CatTemplate[[#This Row],[Cons. unit cost]]),ISBLANK(CatTemplate[[#This Row],[Oth. unit cost]])), 0, IF(getUnitEffort =0,1,getUnitEffort) * CatTemplate[[#This Row],[Year2]])</f>
        <v>0</v>
      </c>
      <c r="BO272" s="29">
        <f>IF(AND(ISBLANK(CatTemplate[[#This Row],[Eq. unit cost]]),ISBLANK(CatTemplate[[#This Row],[Cons. unit cost]]),ISBLANK(CatTemplate[[#This Row],[Oth. unit cost]])), 0, IF(getUnitEffort =0,1,getUnitEffort) * CatTemplate[[#This Row],[Year3]])</f>
        <v>0</v>
      </c>
      <c r="BP272" s="29">
        <f>IF(AND(ISBLANK(CatTemplate[[#This Row],[Eq. unit cost]]),ISBLANK(CatTemplate[[#This Row],[Cons. unit cost]]),ISBLANK(CatTemplate[[#This Row],[Oth. unit cost]])), 0, IF(getUnitEffort =0,1,getUnitEffort) * CatTemplate[[#This Row],[Year4]])</f>
        <v>0</v>
      </c>
      <c r="BQ272" s="29">
        <f>IF(AND(ISBLANK(CatTemplate[[#This Row],[Eq. unit cost]]),ISBLANK(CatTemplate[[#This Row],[Cons. unit cost]]),ISBLANK(CatTemplate[[#This Row],[Oth. unit cost]])), 0, IF(getUnitEffort =0,1,getUnitEffort) * CatTemplate[[#This Row],[Year5]])</f>
        <v>0</v>
      </c>
      <c r="BR272" s="29">
        <f>IF(AND(ISBLANK(CatTemplate[[#This Row],[Eq. unit cost]]),ISBLANK(CatTemplate[[#This Row],[Cons. unit cost]]),ISBLANK(CatTemplate[[#This Row],[Oth. unit cost]])), 0, IF(getUnitEffort =0,1,getUnitEffort) * CatTemplate[[#This Row],[Year6]])</f>
        <v>0</v>
      </c>
      <c r="BS272" s="29">
        <f>IF(AND(ISBLANK(CatTemplate[[#This Row],[Eq. unit cost]]),ISBLANK(CatTemplate[[#This Row],[Cons. unit cost]]),ISBLANK(CatTemplate[[#This Row],[Oth. unit cost]])), 0, IF(getUnitEffort =0,1,getUnitEffort) * CatTemplate[[#This Row],[Year7]])</f>
        <v>0</v>
      </c>
      <c r="BT272" s="29">
        <f>IF(AND(ISBLANK(CatTemplate[[#This Row],[Eq. unit cost]]),ISBLANK(CatTemplate[[#This Row],[Cons. unit cost]]),ISBLANK(CatTemplate[[#This Row],[Oth. unit cost]])), 0, IF(getUnitEffort =0,1,getUnitEffort) * CatTemplate[[#This Row],[Year8]])</f>
        <v>0</v>
      </c>
      <c r="BU272" s="29">
        <f>IF(AND(ISBLANK(CatTemplate[[#This Row],[Eq. unit cost]]),ISBLANK(CatTemplate[[#This Row],[Cons. unit cost]]),ISBLANK(CatTemplate[[#This Row],[Oth. unit cost]])), 0, IF(getUnitEffort =0,1,getUnitEffort) * CatTemplate[[#This Row],[Year9]])</f>
        <v>0</v>
      </c>
      <c r="BV272" s="29">
        <f>IF(AND(ISBLANK(CatTemplate[[#This Row],[Eq. unit cost]]),ISBLANK(CatTemplate[[#This Row],[Cons. unit cost]]),ISBLANK(CatTemplate[[#This Row],[Oth. unit cost]])), 0, IF(getUnitEffort =0,1,getUnitEffort) * CatTemplate[[#This Row],[Year10]])</f>
        <v>0</v>
      </c>
      <c r="BW272" s="29">
        <f>IF(AND(ISBLANK(CatTemplate[[#This Row],[Eq. unit cost]]),ISBLANK(CatTemplate[[#This Row],[Cons. unit cost]]),ISBLANK(CatTemplate[[#This Row],[Oth. unit cost]])), 0, IF(getUnitEffort =0,1,getUnitEffort) * CatTemplate[[#This Row],[Year11]])</f>
        <v>0</v>
      </c>
      <c r="BX272" s="29">
        <f>IF(AND(ISBLANK(CatTemplate[[#This Row],[Eq. unit cost]]),ISBLANK(CatTemplate[[#This Row],[Cons. unit cost]]),ISBLANK(CatTemplate[[#This Row],[Oth. unit cost]])), 0, IF(getUnitEffort =0,1,getUnitEffort) * CatTemplate[[#This Row],[Year12]])</f>
        <v>0</v>
      </c>
      <c r="BY272" s="29">
        <f>IF(AND(ISBLANK(CatTemplate[[#This Row],[Eq. unit cost]]),ISBLANK(CatTemplate[[#This Row],[Cons. unit cost]]),ISBLANK(CatTemplate[[#This Row],[Oth. unit cost]])), 0, IF(getUnitEffort =0,1,getUnitEffort) * CatTemplate[[#This Row],[Year13]])</f>
        <v>0</v>
      </c>
      <c r="BZ272" s="29">
        <f>IF(AND(ISBLANK(CatTemplate[[#This Row],[Eq. unit cost]]),ISBLANK(CatTemplate[[#This Row],[Cons. unit cost]]),ISBLANK(CatTemplate[[#This Row],[Oth. unit cost]])), 0, IF(getUnitEffort =0,1,getUnitEffort) * CatTemplate[[#This Row],[Year14]])</f>
        <v>0</v>
      </c>
      <c r="CA272" s="29">
        <f>IF(AND(ISBLANK(CatTemplate[[#This Row],[Eq. unit cost]]),ISBLANK(CatTemplate[[#This Row],[Cons. unit cost]]),ISBLANK(CatTemplate[[#This Row],[Oth. unit cost]])), 0, IF(getUnitEffort =0,1,getUnitEffort) * CatTemplate[[#This Row],[Year15]])</f>
        <v>0</v>
      </c>
      <c r="CB272" s="29">
        <f>IF(AND(ISBLANK(CatTemplate[[#This Row],[Eq. unit cost]]),ISBLANK(CatTemplate[[#This Row],[Cons. unit cost]]),ISBLANK(CatTemplate[[#This Row],[Oth. unit cost]])), 0, IF(getUnitEffort =0,1,getUnitEffort) * CatTemplate[[#This Row],[Year16]])</f>
        <v>0</v>
      </c>
      <c r="CC272" s="29">
        <f>IF(AND(ISBLANK(CatTemplate[[#This Row],[Eq. unit cost]]),ISBLANK(CatTemplate[[#This Row],[Cons. unit cost]]),ISBLANK(CatTemplate[[#This Row],[Oth. unit cost]])), 0, IF(getUnitEffort =0,1,getUnitEffort) * CatTemplate[[#This Row],[Year17]])</f>
        <v>0</v>
      </c>
      <c r="CD272" s="29">
        <f>IF(AND(ISBLANK(CatTemplate[[#This Row],[Eq. unit cost]]),ISBLANK(CatTemplate[[#This Row],[Cons. unit cost]]),ISBLANK(CatTemplate[[#This Row],[Oth. unit cost]])), 0, IF(getUnitEffort =0,1,getUnitEffort) * CatTemplate[[#This Row],[Year18]])</f>
        <v>0</v>
      </c>
      <c r="CE272" s="29">
        <f>IF(AND(ISBLANK(CatTemplate[[#This Row],[Eq. unit cost]]),ISBLANK(CatTemplate[[#This Row],[Cons. unit cost]]),ISBLANK(CatTemplate[[#This Row],[Oth. unit cost]])), 0, IF(getUnitEffort =0,1,getUnitEffort) * CatTemplate[[#This Row],[Year19]])</f>
        <v>0</v>
      </c>
      <c r="CF272" s="29">
        <f>IF(AND(ISBLANK(CatTemplate[[#This Row],[Eq. unit cost]]),ISBLANK(CatTemplate[[#This Row],[Cons. unit cost]]),ISBLANK(CatTemplate[[#This Row],[Oth. unit cost]])), 0, IF(getUnitEffort =0,1,getUnitEffort) * CatTemplate[[#This Row],[Year20]])</f>
        <v>0</v>
      </c>
      <c r="CG272" s="45">
        <f>SUM(CatTemplate[[#This Row],[Q1]:[Q20]])</f>
        <v>0</v>
      </c>
      <c r="CH272" s="29">
        <f>IF(ISBLANK(CatTemplate[[#This Row],[St. unit effort]]),0,(CatTemplate[[#This Row],[St. unit effort]] * CatTemplate[[#This Row],[Year1]]))</f>
        <v>0</v>
      </c>
      <c r="CI272" s="29">
        <f>IF(ISBLANK(CatTemplate[[#This Row],[St. unit effort]]),0,(CatTemplate[[#This Row],[St. unit effort]] * CatTemplate[[#This Row],[Year2]]))</f>
        <v>0</v>
      </c>
      <c r="CJ272" s="29">
        <f>IF(ISBLANK(CatTemplate[[#This Row],[St. unit effort]]),0,(CatTemplate[[#This Row],[St. unit effort]] * CatTemplate[[#This Row],[Year3]]))</f>
        <v>0</v>
      </c>
      <c r="CK272" s="29">
        <f>IF(ISBLANK(CatTemplate[[#This Row],[St. unit effort]]),0,(CatTemplate[[#This Row],[St. unit effort]] * CatTemplate[[#This Row],[Year4]]))</f>
        <v>0</v>
      </c>
      <c r="CL272" s="29">
        <f>IF(ISBLANK(CatTemplate[[#This Row],[St. unit effort]]),0,(CatTemplate[[#This Row],[St. unit effort]] * CatTemplate[[#This Row],[Year5]]))</f>
        <v>0</v>
      </c>
      <c r="CM272" s="29">
        <f>IF(ISBLANK(CatTemplate[[#This Row],[St. unit effort]]),0,(CatTemplate[[#This Row],[St. unit effort]] * CatTemplate[[#This Row],[Year6]]))</f>
        <v>0</v>
      </c>
      <c r="CN272" s="29">
        <f>IF(ISBLANK(CatTemplate[[#This Row],[St. unit effort]]),0,(CatTemplate[[#This Row],[St. unit effort]] * CatTemplate[[#This Row],[Year7]]))</f>
        <v>0</v>
      </c>
      <c r="CO272" s="29">
        <f>IF(ISBLANK(CatTemplate[[#This Row],[St. unit effort]]),0,(CatTemplate[[#This Row],[St. unit effort]] * CatTemplate[[#This Row],[Year8]]))</f>
        <v>0</v>
      </c>
      <c r="CP272" s="29">
        <f>IF(ISBLANK(CatTemplate[[#This Row],[St. unit effort]]),0,(CatTemplate[[#This Row],[St. unit effort]] * CatTemplate[[#This Row],[Year9]]))</f>
        <v>0</v>
      </c>
      <c r="CQ272" s="29">
        <f>IF(ISBLANK(CatTemplate[[#This Row],[St. unit effort]]),0,(CatTemplate[[#This Row],[St. unit effort]] * CatTemplate[[#This Row],[Year10]]))</f>
        <v>0</v>
      </c>
      <c r="CR272" s="29">
        <f>IF(ISBLANK(CatTemplate[[#This Row],[St. unit effort]]),0,(CatTemplate[[#This Row],[St. unit effort]] * CatTemplate[[#This Row],[Year11]]))</f>
        <v>0</v>
      </c>
      <c r="CS272" s="29">
        <f>IF(ISBLANK(CatTemplate[[#This Row],[St. unit effort]]),0,(CatTemplate[[#This Row],[St. unit effort]] * CatTemplate[[#This Row],[Year12]]))</f>
        <v>0</v>
      </c>
      <c r="CT272" s="29">
        <f>IF(ISBLANK(CatTemplate[[#This Row],[St. unit effort]]),0,(CatTemplate[[#This Row],[St. unit effort]] * CatTemplate[[#This Row],[Year13]]))</f>
        <v>0</v>
      </c>
      <c r="CU272" s="29">
        <f>IF(ISBLANK(CatTemplate[[#This Row],[St. unit effort]]),0,(CatTemplate[[#This Row],[St. unit effort]] * CatTemplate[[#This Row],[Year14]]))</f>
        <v>0</v>
      </c>
      <c r="CV272" s="29">
        <f>IF(ISBLANK(CatTemplate[[#This Row],[St. unit effort]]),0,(CatTemplate[[#This Row],[St. unit effort]] * CatTemplate[[#This Row],[Year15]]))</f>
        <v>0</v>
      </c>
      <c r="CW272" s="29">
        <f>IF(ISBLANK(CatTemplate[[#This Row],[St. unit effort]]),0,(CatTemplate[[#This Row],[St. unit effort]] * CatTemplate[[#This Row],[Year16]]))</f>
        <v>0</v>
      </c>
      <c r="CX272" s="29">
        <f>IF(ISBLANK(CatTemplate[[#This Row],[St. unit effort]]),0,(CatTemplate[[#This Row],[St. unit effort]] * CatTemplate[[#This Row],[Year17]]))</f>
        <v>0</v>
      </c>
      <c r="CY272" s="29">
        <f>IF(ISBLANK(CatTemplate[[#This Row],[St. unit effort]]),0,(CatTemplate[[#This Row],[St. unit effort]] * CatTemplate[[#This Row],[Year18]]))</f>
        <v>0</v>
      </c>
      <c r="CZ272" s="29">
        <f>IF(ISBLANK(CatTemplate[[#This Row],[St. unit effort]]),0,(CatTemplate[[#This Row],[St. unit effort]] * CatTemplate[[#This Row],[Year19]]))</f>
        <v>0</v>
      </c>
      <c r="DA272" s="29">
        <f>IF(ISBLANK(CatTemplate[[#This Row],[St. unit effort]]),0,(CatTemplate[[#This Row],[St. unit effort]] * CatTemplate[[#This Row],[Year20]]))</f>
        <v>0</v>
      </c>
      <c r="DB272" s="57">
        <f>IF(ISBLANK(CatTemplate[[#This Row],[St. unit effort]]),0,(CatTemplate[[#This Row],[St. unit effort]] * CatTemplate[[#This Row],[Year1]])*8/ParRatePM)</f>
        <v>0</v>
      </c>
      <c r="DC272" s="57">
        <f>IF(ISBLANK(CatTemplate[[#This Row],[St. unit effort]]),0,(CatTemplate[[#This Row],[St. unit effort]] * CatTemplate[[#This Row],[Year2]])*8/ParRatePM)</f>
        <v>0</v>
      </c>
      <c r="DD272" s="57">
        <f>IF(ISBLANK(CatTemplate[[#This Row],[St. unit effort]]),0,(CatTemplate[[#This Row],[St. unit effort]] * CatTemplate[[#This Row],[Year3]])*8/ParRatePM)</f>
        <v>0</v>
      </c>
      <c r="DE272" s="57">
        <f>IF(ISBLANK(CatTemplate[[#This Row],[St. unit effort]]),0,(CatTemplate[[#This Row],[St. unit effort]] * CatTemplate[[#This Row],[Year4]])*8/ParRatePM)</f>
        <v>0</v>
      </c>
      <c r="DF272" s="57">
        <f>IF(ISBLANK(CatTemplate[[#This Row],[St. unit effort]]),0,(CatTemplate[[#This Row],[St. unit effort]] * CatTemplate[[#This Row],[Year5]])*8/ParRatePM)</f>
        <v>0</v>
      </c>
      <c r="DG272" s="57">
        <f>IF(ISBLANK(CatTemplate[[#This Row],[St. unit effort]]),0,(CatTemplate[[#This Row],[St. unit effort]] * CatTemplate[[#This Row],[Year6]])*8/ParRatePM)</f>
        <v>0</v>
      </c>
      <c r="DH272" s="57">
        <f>IF(ISBLANK(CatTemplate[[#This Row],[St. unit effort]]),0,(CatTemplate[[#This Row],[St. unit effort]] * CatTemplate[[#This Row],[Year7]])*8/ParRatePM)</f>
        <v>0</v>
      </c>
      <c r="DI272" s="57">
        <f>IF(ISBLANK(CatTemplate[[#This Row],[St. unit effort]]),0,(CatTemplate[[#This Row],[St. unit effort]] * CatTemplate[[#This Row],[Year8]])*8/ParRatePM)</f>
        <v>0</v>
      </c>
      <c r="DJ272" s="57">
        <f>IF(ISBLANK(CatTemplate[[#This Row],[St. unit effort]]),0,(CatTemplate[[#This Row],[St. unit effort]] * CatTemplate[[#This Row],[Year9]])*8/ParRatePM)</f>
        <v>0</v>
      </c>
      <c r="DK272" s="57">
        <f>IF(ISBLANK(CatTemplate[[#This Row],[St. unit effort]]),0,(CatTemplate[[#This Row],[St. unit effort]] * CatTemplate[[#This Row],[Year10]])*8/ParRatePM)</f>
        <v>0</v>
      </c>
      <c r="DL272" s="57">
        <f>IF(ISBLANK(CatTemplate[[#This Row],[St. unit effort]]),0,(CatTemplate[[#This Row],[St. unit effort]] * CatTemplate[[#This Row],[Year11]])*8/ParRatePM)</f>
        <v>0</v>
      </c>
      <c r="DM272" s="57">
        <f>IF(ISBLANK(CatTemplate[[#This Row],[St. unit effort]]),0,(CatTemplate[[#This Row],[St. unit effort]] * CatTemplate[[#This Row],[Year12]])*8/ParRatePM)</f>
        <v>0</v>
      </c>
      <c r="DN272" s="57">
        <f>IF(ISBLANK(CatTemplate[[#This Row],[St. unit effort]]),0,(CatTemplate[[#This Row],[St. unit effort]] * CatTemplate[[#This Row],[Year13]])*8/ParRatePM)</f>
        <v>0</v>
      </c>
      <c r="DO272" s="57">
        <f>IF(ISBLANK(CatTemplate[[#This Row],[St. unit effort]]),0,(CatTemplate[[#This Row],[St. unit effort]] * CatTemplate[[#This Row],[Year14]])*8/ParRatePM)</f>
        <v>0</v>
      </c>
      <c r="DP272" s="57">
        <f>IF(ISBLANK(CatTemplate[[#This Row],[St. unit effort]]),0,(CatTemplate[[#This Row],[St. unit effort]] * CatTemplate[[#This Row],[Year15]])*8/ParRatePM)</f>
        <v>0</v>
      </c>
      <c r="DQ272" s="57">
        <f>IF(ISBLANK(CatTemplate[[#This Row],[St. unit effort]]),0,(CatTemplate[[#This Row],[St. unit effort]] * CatTemplate[[#This Row],[Year16]])*8/ParRatePM)</f>
        <v>0</v>
      </c>
      <c r="DR272" s="57">
        <f>IF(ISBLANK(CatTemplate[[#This Row],[St. unit effort]]),0,(CatTemplate[[#This Row],[St. unit effort]] * CatTemplate[[#This Row],[Year17]])*8/ParRatePM)</f>
        <v>0</v>
      </c>
      <c r="DS272" s="57">
        <f>IF(ISBLANK(CatTemplate[[#This Row],[St. unit effort]]),0,(CatTemplate[[#This Row],[St. unit effort]] * CatTemplate[[#This Row],[Year18]])*8/ParRatePM)</f>
        <v>0</v>
      </c>
      <c r="DT272" s="57">
        <f>IF(ISBLANK(CatTemplate[[#This Row],[St. unit effort]]),0,(CatTemplate[[#This Row],[St. unit effort]] * CatTemplate[[#This Row],[Year19]])*8/ParRatePM)</f>
        <v>0</v>
      </c>
      <c r="DU272" s="57">
        <f>IF(ISBLANK(CatTemplate[[#This Row],[St. unit effort]]),0,(CatTemplate[[#This Row],[St. unit effort]] * CatTemplate[[#This Row],[Year20]])*8/ParRatePM)</f>
        <v>0</v>
      </c>
      <c r="DV272" s="54">
        <f>SUM(CatTemplate[[#This Row],[PM1]:[PM20]])</f>
        <v>0</v>
      </c>
      <c r="DW272" s="56">
        <f t="shared" si="91"/>
        <v>0</v>
      </c>
      <c r="DX272" s="56">
        <f t="shared" si="91"/>
        <v>0</v>
      </c>
      <c r="DY272" s="56">
        <f t="shared" si="91"/>
        <v>0</v>
      </c>
      <c r="DZ272" s="56">
        <f t="shared" si="91"/>
        <v>0</v>
      </c>
      <c r="EA272" s="56">
        <f t="shared" si="91"/>
        <v>0</v>
      </c>
      <c r="EB272" s="56">
        <f t="shared" si="91"/>
        <v>0</v>
      </c>
      <c r="EC272" s="56">
        <f t="shared" si="91"/>
        <v>0</v>
      </c>
      <c r="ED272" s="56">
        <f t="shared" si="91"/>
        <v>0</v>
      </c>
      <c r="EE272" s="56">
        <f t="shared" si="91"/>
        <v>0</v>
      </c>
      <c r="EF272" s="56">
        <f t="shared" si="91"/>
        <v>0</v>
      </c>
      <c r="EG272" s="56">
        <f t="shared" si="91"/>
        <v>0</v>
      </c>
      <c r="EH272" s="56">
        <f t="shared" si="91"/>
        <v>0</v>
      </c>
      <c r="EI272" s="56">
        <f t="shared" si="91"/>
        <v>0</v>
      </c>
      <c r="EJ272" s="56">
        <f t="shared" si="91"/>
        <v>0</v>
      </c>
      <c r="EK272" s="56">
        <f t="shared" si="91"/>
        <v>0</v>
      </c>
      <c r="EL272" s="56">
        <f t="shared" si="91"/>
        <v>0</v>
      </c>
      <c r="EM272" s="56">
        <f t="shared" si="89"/>
        <v>0</v>
      </c>
      <c r="EN272" s="56">
        <f t="shared" si="89"/>
        <v>0</v>
      </c>
      <c r="EO272" s="56">
        <f t="shared" si="89"/>
        <v>0</v>
      </c>
      <c r="EP272" s="56">
        <f t="shared" si="89"/>
        <v>0</v>
      </c>
      <c r="EQ272" s="30">
        <f>CatTemplate[[#This Row],[Eq. unit cost]] * CatTemplate[[#This Row],[Eq. quantity]]</f>
        <v>0.1013894123931624</v>
      </c>
      <c r="ER272" s="30">
        <f>CatTemplate[[#This Row],[Cons. unit cost]] *CatTemplate[[#This Row],[Cons. quantity]]</f>
        <v>16.059899499999997</v>
      </c>
      <c r="ES272" s="30">
        <f>CatTemplate[[#This Row],[Oth. unit cost]] *CatTemplate[[#This Row],[Oth. quantity]]</f>
        <v>0</v>
      </c>
      <c r="ET272" s="55">
        <f>SUM(CatTemplate[[#This Row],[CO1]:[CO20]])</f>
        <v>0</v>
      </c>
      <c r="EU272" s="56">
        <f t="shared" si="92"/>
        <v>0</v>
      </c>
      <c r="EV272" s="56">
        <f t="shared" si="92"/>
        <v>0</v>
      </c>
      <c r="EW272" s="56">
        <f t="shared" si="92"/>
        <v>0</v>
      </c>
      <c r="EX272" s="56">
        <f t="shared" si="92"/>
        <v>0</v>
      </c>
      <c r="EY272" s="56">
        <f t="shared" si="92"/>
        <v>0</v>
      </c>
      <c r="EZ272" s="56">
        <f t="shared" si="92"/>
        <v>0</v>
      </c>
      <c r="FA272" s="56">
        <f t="shared" si="92"/>
        <v>0</v>
      </c>
      <c r="FB272" s="56">
        <f t="shared" si="92"/>
        <v>0</v>
      </c>
      <c r="FC272" s="56">
        <f t="shared" si="92"/>
        <v>0</v>
      </c>
      <c r="FD272" s="56">
        <f t="shared" si="92"/>
        <v>0</v>
      </c>
      <c r="FE272" s="56">
        <f t="shared" si="92"/>
        <v>0</v>
      </c>
      <c r="FF272" s="56">
        <f t="shared" si="92"/>
        <v>0</v>
      </c>
      <c r="FG272" s="56">
        <f t="shared" si="92"/>
        <v>0</v>
      </c>
      <c r="FH272" s="56">
        <f t="shared" si="92"/>
        <v>0</v>
      </c>
      <c r="FI272" s="56">
        <f t="shared" si="92"/>
        <v>0</v>
      </c>
      <c r="FJ272" s="56">
        <f t="shared" si="92"/>
        <v>0</v>
      </c>
      <c r="FK272" s="56">
        <f t="shared" si="90"/>
        <v>0</v>
      </c>
      <c r="FL272" s="56">
        <f t="shared" si="90"/>
        <v>0</v>
      </c>
      <c r="FM272" s="56">
        <f t="shared" si="90"/>
        <v>0</v>
      </c>
      <c r="FN272" s="56">
        <f t="shared" si="90"/>
        <v>0</v>
      </c>
      <c r="FO272" s="58">
        <f>SUM(CatTemplate[[#This Row],[CS1]:[CS20]])</f>
        <v>0</v>
      </c>
      <c r="FP272" s="59">
        <f>CatTemplate[[#This Row],[Total Oth. cost]]+CatTemplate[[#This Row],[Total St. Cost]]</f>
        <v>0</v>
      </c>
      <c r="FQ272" s="33" t="e">
        <f t="shared" si="93"/>
        <v>#VALUE!</v>
      </c>
      <c r="FR272" s="33" t="e">
        <f t="shared" si="94"/>
        <v>#VALUE!</v>
      </c>
      <c r="FS272" s="30" t="e">
        <f>(CatTemplate[[#This Row],[CO1]] + CatTemplate[[#This Row],[CS1]]) * (1 + getRateOHFinal) * getRateMarkupFinal</f>
        <v>#VALUE!</v>
      </c>
      <c r="FT272" s="30" t="e">
        <f>(CatTemplate[[#This Row],[CO2]] + CatTemplate[[#This Row],[CS2]]) * (1 + getRateOHFinal) * getRateMarkupFinal</f>
        <v>#VALUE!</v>
      </c>
      <c r="FU272" s="30" t="e">
        <f>(CatTemplate[[#This Row],[CO3]] + CatTemplate[[#This Row],[CS3]]) * (1 + getRateOHFinal) * getRateMarkupFinal</f>
        <v>#VALUE!</v>
      </c>
      <c r="FV272" s="30" t="e">
        <f>(CatTemplate[[#This Row],[CO4]] + CatTemplate[[#This Row],[CS4]]) * (1 + getRateOHFinal) * getRateMarkupFinal</f>
        <v>#VALUE!</v>
      </c>
      <c r="FW272" s="30" t="e">
        <f>(CatTemplate[[#This Row],[CO5]] + CatTemplate[[#This Row],[CS5]]) * (1 + getRateOHFinal) * getRateMarkupFinal</f>
        <v>#VALUE!</v>
      </c>
      <c r="FX272" s="30" t="e">
        <f>(CatTemplate[[#This Row],[CO6]] + CatTemplate[[#This Row],[CS6]]) * (1 + getRateOHFinal) * getRateMarkupFinal</f>
        <v>#VALUE!</v>
      </c>
      <c r="FY272" s="30" t="e">
        <f>(CatTemplate[[#This Row],[CO7]] + CatTemplate[[#This Row],[CS7]]) * (1 + getRateOHFinal) * getRateMarkupFinal</f>
        <v>#VALUE!</v>
      </c>
      <c r="FZ272" s="30" t="e">
        <f>(CatTemplate[[#This Row],[CO8]] + CatTemplate[[#This Row],[CS8]]) * (1 + getRateOHFinal) * getRateMarkupFinal</f>
        <v>#VALUE!</v>
      </c>
      <c r="GA272" s="30" t="e">
        <f>(CatTemplate[[#This Row],[CO9]] + CatTemplate[[#This Row],[CS9]]) * (1 + getRateOHFinal) * getRateMarkupFinal</f>
        <v>#VALUE!</v>
      </c>
      <c r="GB272" s="30" t="e">
        <f>(CatTemplate[[#This Row],[CO10]] + CatTemplate[[#This Row],[CS10]]) * (1 + getRateOHFinal) * getRateMarkupFinal</f>
        <v>#VALUE!</v>
      </c>
      <c r="GC272" s="30" t="e">
        <f>(CatTemplate[[#This Row],[CO11]] + CatTemplate[[#This Row],[CS11]]) * (1 + getRateOHFinal) * getRateMarkupFinal</f>
        <v>#VALUE!</v>
      </c>
      <c r="GD272" s="30" t="e">
        <f>(CatTemplate[[#This Row],[CO12]] + CatTemplate[[#This Row],[CS12]]) * (1 + getRateOHFinal) * getRateMarkupFinal</f>
        <v>#VALUE!</v>
      </c>
      <c r="GE272" s="30" t="e">
        <f>(CatTemplate[[#This Row],[CO13]] + CatTemplate[[#This Row],[CS13]]) * (1 + getRateOHFinal) * getRateMarkupFinal</f>
        <v>#VALUE!</v>
      </c>
      <c r="GF272" s="30" t="e">
        <f>(CatTemplate[[#This Row],[CO14]] + CatTemplate[[#This Row],[CS14]]) * (1 + getRateOHFinal) * getRateMarkupFinal</f>
        <v>#VALUE!</v>
      </c>
      <c r="GG272" s="30" t="e">
        <f>(CatTemplate[[#This Row],[CO15]] + CatTemplate[[#This Row],[CS15]]) * (1 + getRateOHFinal) * getRateMarkupFinal</f>
        <v>#VALUE!</v>
      </c>
      <c r="GH272" s="30" t="e">
        <f>(CatTemplate[[#This Row],[CO16]] + CatTemplate[[#This Row],[CS16]]) * (1 + getRateOHFinal) * getRateMarkupFinal</f>
        <v>#VALUE!</v>
      </c>
      <c r="GI272" s="30" t="e">
        <f>(CatTemplate[[#This Row],[CO17]] + CatTemplate[[#This Row],[CS17]]) * (1 + getRateOHFinal) * getRateMarkupFinal</f>
        <v>#VALUE!</v>
      </c>
      <c r="GJ272" s="30" t="e">
        <f>(CatTemplate[[#This Row],[CO18]] + CatTemplate[[#This Row],[CS18]]) * (1 + getRateOHFinal) * getRateMarkupFinal</f>
        <v>#VALUE!</v>
      </c>
      <c r="GK272" s="30" t="e">
        <f>(CatTemplate[[#This Row],[CO19]] + CatTemplate[[#This Row],[CS19]]) * (1 + getRateOHFinal) * getRateMarkupFinal</f>
        <v>#VALUE!</v>
      </c>
      <c r="GL272" s="30" t="e">
        <f>(CatTemplate[[#This Row],[CO20]] + CatTemplate[[#This Row],[CS20]]) * (1 + getRateOHFinal) * getRateMarkupFinal</f>
        <v>#VALUE!</v>
      </c>
      <c r="GM272" s="30" t="e">
        <f t="shared" si="95"/>
        <v>#VALUE!</v>
      </c>
      <c r="GN272" s="30" t="e">
        <f t="shared" si="96"/>
        <v>#VALUE!</v>
      </c>
      <c r="GO272" s="30" t="e">
        <f t="shared" si="97"/>
        <v>#VALUE!</v>
      </c>
      <c r="GP272" s="30" t="e">
        <f t="shared" si="98"/>
        <v>#VALUE!</v>
      </c>
      <c r="GQ272" s="30" t="e">
        <f>(CatTemplate[[#This Row],[CO1]]+CatTemplate[[#This Row],[CS1]]) * (1+ getRateOHFinal) * (1 + getRateMarkupFinal)</f>
        <v>#VALUE!</v>
      </c>
      <c r="GR272" s="30" t="e">
        <f>(CatTemplate[[#This Row],[CO2]]+CatTemplate[[#This Row],[CS2]]) * (1+ getRateOHFinal) * (1 + getRateMarkupFinal)</f>
        <v>#VALUE!</v>
      </c>
      <c r="GS272" s="30" t="e">
        <f>(CatTemplate[[#This Row],[CO3]]+CatTemplate[[#This Row],[CS3]]) * (1+ getRateOHFinal) * (1 + getRateMarkupFinal)</f>
        <v>#VALUE!</v>
      </c>
      <c r="GT272" s="30" t="e">
        <f>(CatTemplate[[#This Row],[CO4]]+CatTemplate[[#This Row],[CS4]]) * (1+ getRateOHFinal) * (1 + getRateMarkupFinal)</f>
        <v>#VALUE!</v>
      </c>
      <c r="GU272" s="30" t="e">
        <f>(CatTemplate[[#This Row],[CO5]]+CatTemplate[[#This Row],[CS5]]) * (1+ getRateOHFinal) * (1 + getRateMarkupFinal)</f>
        <v>#VALUE!</v>
      </c>
      <c r="GV272" s="30" t="e">
        <f>(CatTemplate[[#This Row],[CO6]]+CatTemplate[[#This Row],[CS6]]) * (1+ getRateOHFinal) * (1 + getRateMarkupFinal)</f>
        <v>#VALUE!</v>
      </c>
      <c r="GW272" s="30" t="e">
        <f>(CatTemplate[[#This Row],[CO7]]+CatTemplate[[#This Row],[CS7]]) * (1+ getRateOHFinal) * (1 + getRateMarkupFinal)</f>
        <v>#VALUE!</v>
      </c>
      <c r="GX272" s="30" t="e">
        <f>(CatTemplate[[#This Row],[CO8]]+CatTemplate[[#This Row],[CS8]]) * (1+ getRateOHFinal) * (1 + getRateMarkupFinal)</f>
        <v>#VALUE!</v>
      </c>
      <c r="GY272" s="30" t="e">
        <f>(CatTemplate[[#This Row],[CO9]]+CatTemplate[[#This Row],[CS9]]) * (1+ getRateOHFinal) * (1 + getRateMarkupFinal)</f>
        <v>#VALUE!</v>
      </c>
      <c r="GZ272" s="30" t="e">
        <f>(CatTemplate[[#This Row],[CO10]]+CatTemplate[[#This Row],[CS10]]) * (1+ getRateOHFinal) * (1 + getRateMarkupFinal)</f>
        <v>#VALUE!</v>
      </c>
      <c r="HA272" s="30" t="e">
        <f>(CatTemplate[[#This Row],[CO11]]+CatTemplate[[#This Row],[CS11]]) * (1+ getRateOHFinal) * (1 + getRateMarkupFinal)</f>
        <v>#VALUE!</v>
      </c>
      <c r="HB272" s="30" t="e">
        <f>(CatTemplate[[#This Row],[CO12]]+CatTemplate[[#This Row],[CS12]]) * (1+ getRateOHFinal) * (1 + getRateMarkupFinal)</f>
        <v>#VALUE!</v>
      </c>
      <c r="HC272" s="30" t="e">
        <f>(CatTemplate[[#This Row],[CO13]]+CatTemplate[[#This Row],[CS13]]) * (1+ getRateOHFinal) * (1 + getRateMarkupFinal)</f>
        <v>#VALUE!</v>
      </c>
      <c r="HD272" s="30" t="e">
        <f>(CatTemplate[[#This Row],[CO14]]+CatTemplate[[#This Row],[CS14]]) * (1+ getRateOHFinal) * (1 + getRateMarkupFinal)</f>
        <v>#VALUE!</v>
      </c>
      <c r="HE272" s="30" t="e">
        <f>(CatTemplate[[#This Row],[CO15]]+CatTemplate[[#This Row],[CS15]]) * (1+ getRateOHFinal) * (1 + getRateMarkupFinal)</f>
        <v>#VALUE!</v>
      </c>
      <c r="HF272" s="30" t="e">
        <f>(CatTemplate[[#This Row],[CO16]]+CatTemplate[[#This Row],[CS16]]) * (1+ getRateOHFinal) * (1 + getRateMarkupFinal)</f>
        <v>#VALUE!</v>
      </c>
      <c r="HG272" s="30" t="e">
        <f>(CatTemplate[[#This Row],[CO17]]+CatTemplate[[#This Row],[CS17]]) * (1+ getRateOHFinal) * (1 + getRateMarkupFinal)</f>
        <v>#VALUE!</v>
      </c>
      <c r="HH272" s="30" t="e">
        <f>(CatTemplate[[#This Row],[CO18]]+CatTemplate[[#This Row],[CS18]]) * (1+ getRateOHFinal) * (1 + getRateMarkupFinal)</f>
        <v>#VALUE!</v>
      </c>
      <c r="HI272" s="30" t="e">
        <f>(CatTemplate[[#This Row],[CO19]]+CatTemplate[[#This Row],[CS19]]) * (1+ getRateOHFinal) * (1 + getRateMarkupFinal)</f>
        <v>#VALUE!</v>
      </c>
      <c r="HJ272" s="30" t="e">
        <f>(CatTemplate[[#This Row],[CO20]]+CatTemplate[[#This Row],[CS20]]) * (1+ getRateOHFinal) * (1 + getRateMarkupFinal)</f>
        <v>#VALUE!</v>
      </c>
      <c r="HK272" s="39" t="e">
        <f>CatTemplate[[#This Row],[Total cost]]+CatTemplate[[#This Row],[OH Amount]]+CatTemplate[[#This Row],[Markup]]</f>
        <v>#VALUE!</v>
      </c>
      <c r="HL272" s="63">
        <f>IF(CatTemplate[[#This Row],[Units]]="Days",CatTemplate[[#This Row],[Project quantity]]*CatTemplate[[#This Row],[St. unit effort]],CatTemplate[[#This Row],[Project quantity]])</f>
        <v>0</v>
      </c>
      <c r="HM272" s="287">
        <f>IFERROR(CatTemplate[[#This Row],[Total Price]]/(CatTemplate[[#This Row],[Final Quantity]]),0)</f>
        <v>0</v>
      </c>
      <c r="HN272" s="261"/>
    </row>
    <row r="273" spans="2:222" x14ac:dyDescent="0.2">
      <c r="B273" s="9" t="s">
        <v>84</v>
      </c>
      <c r="C273" s="23">
        <v>6</v>
      </c>
      <c r="D273" s="10" t="s">
        <v>179</v>
      </c>
      <c r="E273" s="25">
        <v>1</v>
      </c>
      <c r="F273" s="19" t="s">
        <v>103</v>
      </c>
      <c r="G273" s="27">
        <v>60</v>
      </c>
      <c r="H273" s="19" t="s">
        <v>548</v>
      </c>
      <c r="I273" s="19"/>
      <c r="J273" s="16" t="s">
        <v>254</v>
      </c>
      <c r="K273" s="16"/>
      <c r="L273" s="16" t="s">
        <v>489</v>
      </c>
      <c r="M273" s="16" t="s">
        <v>207</v>
      </c>
      <c r="N273" s="16" t="s">
        <v>858</v>
      </c>
      <c r="O273" s="320"/>
      <c r="P273" s="71"/>
      <c r="Q273" s="108"/>
      <c r="R273" s="73"/>
      <c r="S273" s="97"/>
      <c r="T273" s="100">
        <f>getEqUnitCost</f>
        <v>0</v>
      </c>
      <c r="U273" s="73">
        <f>getEqUnitEffort</f>
        <v>0</v>
      </c>
      <c r="V273" s="101">
        <f>getEqQuantity</f>
        <v>0</v>
      </c>
      <c r="W273" s="320"/>
      <c r="X273" s="100">
        <f>getConsUnitCost</f>
        <v>0</v>
      </c>
      <c r="Y273" s="73">
        <f>getConsUnitEffort</f>
        <v>0</v>
      </c>
      <c r="Z273" s="14">
        <f>getConsQuantity</f>
        <v>0</v>
      </c>
      <c r="AA273" s="320"/>
      <c r="AB273" s="72"/>
      <c r="AC273" s="112"/>
      <c r="AD273" s="14">
        <f>getOthQuantity</f>
        <v>0</v>
      </c>
      <c r="AE273" s="320"/>
      <c r="AF273" s="28" t="str">
        <f>IF(ISBLANK(CatTemplate[[#This Row],[Resource type]]),"",CatTemplate[[#This Row],[Resource type]])</f>
        <v>BioRef Operator</v>
      </c>
      <c r="AG273" s="242">
        <f>getStaffUnitCost</f>
        <v>402.98497611162429</v>
      </c>
      <c r="AH273" s="113">
        <f>getStaffUnitEffort</f>
        <v>0</v>
      </c>
      <c r="AI273" s="40">
        <f>getStaffQuantity</f>
        <v>0</v>
      </c>
      <c r="AJ273" s="41">
        <f>CatTemplate[[#This Row],[St. quantity]]*8/ParRatePM</f>
        <v>0</v>
      </c>
      <c r="AK273" s="320"/>
      <c r="AL273" s="53" t="str">
        <f>CatTemplate[[#This Row],[Item type]]</f>
        <v>Samples</v>
      </c>
      <c r="AM273" s="12">
        <f>SUM(CatTemplate[[#This Row],[Year1]:[Year20]])</f>
        <v>0</v>
      </c>
      <c r="AN273" s="52"/>
      <c r="AO273" s="52"/>
      <c r="AP273" s="52"/>
      <c r="AQ273" s="8"/>
      <c r="AR273" s="8"/>
      <c r="AS273" s="8"/>
      <c r="AT273" s="8"/>
      <c r="AU273" s="8"/>
      <c r="AV273" s="8"/>
      <c r="AW273" s="8"/>
      <c r="AX273" s="8"/>
      <c r="AY273" s="8"/>
      <c r="AZ273" s="8"/>
      <c r="BA273" s="8"/>
      <c r="BB273" s="8"/>
      <c r="BC273" s="8"/>
      <c r="BD273" s="8"/>
      <c r="BE273" s="8"/>
      <c r="BF273" s="8"/>
      <c r="BG273" s="36"/>
      <c r="BH273" s="320"/>
      <c r="BI273" s="37" t="str">
        <f>getCostCategory</f>
        <v>06 Operating costs</v>
      </c>
      <c r="BJ273" s="37" t="str">
        <f>getSection</f>
        <v>06 Sample processing</v>
      </c>
      <c r="BK273" s="32" t="str">
        <f>getObject</f>
        <v>Sample processing</v>
      </c>
      <c r="BL273" s="30">
        <f>IFERROR(getUnitCost * IF(CatTemplate[[#This Row],[Cost Category Comp.]]="01 Staff costs", 1,1),0)</f>
        <v>402.98497611162429</v>
      </c>
      <c r="BM273" s="29">
        <f>IF(AND(ISBLANK(CatTemplate[[#This Row],[Eq. unit cost]]),ISBLANK(CatTemplate[[#This Row],[Cons. unit cost]]),ISBLANK(CatTemplate[[#This Row],[Oth. unit cost]])), 0, IF(getUnitEffort =0,1,getUnitEffort) * CatTemplate[[#This Row],[Year1]])</f>
        <v>0</v>
      </c>
      <c r="BN273" s="29">
        <f>IF(AND(ISBLANK(CatTemplate[[#This Row],[Eq. unit cost]]),ISBLANK(CatTemplate[[#This Row],[Cons. unit cost]]),ISBLANK(CatTemplate[[#This Row],[Oth. unit cost]])), 0, IF(getUnitEffort =0,1,getUnitEffort) * CatTemplate[[#This Row],[Year2]])</f>
        <v>0</v>
      </c>
      <c r="BO273" s="29">
        <f>IF(AND(ISBLANK(CatTemplate[[#This Row],[Eq. unit cost]]),ISBLANK(CatTemplate[[#This Row],[Cons. unit cost]]),ISBLANK(CatTemplate[[#This Row],[Oth. unit cost]])), 0, IF(getUnitEffort =0,1,getUnitEffort) * CatTemplate[[#This Row],[Year3]])</f>
        <v>0</v>
      </c>
      <c r="BP273" s="29">
        <f>IF(AND(ISBLANK(CatTemplate[[#This Row],[Eq. unit cost]]),ISBLANK(CatTemplate[[#This Row],[Cons. unit cost]]),ISBLANK(CatTemplate[[#This Row],[Oth. unit cost]])), 0, IF(getUnitEffort =0,1,getUnitEffort) * CatTemplate[[#This Row],[Year4]])</f>
        <v>0</v>
      </c>
      <c r="BQ273" s="29">
        <f>IF(AND(ISBLANK(CatTemplate[[#This Row],[Eq. unit cost]]),ISBLANK(CatTemplate[[#This Row],[Cons. unit cost]]),ISBLANK(CatTemplate[[#This Row],[Oth. unit cost]])), 0, IF(getUnitEffort =0,1,getUnitEffort) * CatTemplate[[#This Row],[Year5]])</f>
        <v>0</v>
      </c>
      <c r="BR273" s="29">
        <f>IF(AND(ISBLANK(CatTemplate[[#This Row],[Eq. unit cost]]),ISBLANK(CatTemplate[[#This Row],[Cons. unit cost]]),ISBLANK(CatTemplate[[#This Row],[Oth. unit cost]])), 0, IF(getUnitEffort =0,1,getUnitEffort) * CatTemplate[[#This Row],[Year6]])</f>
        <v>0</v>
      </c>
      <c r="BS273" s="29">
        <f>IF(AND(ISBLANK(CatTemplate[[#This Row],[Eq. unit cost]]),ISBLANK(CatTemplate[[#This Row],[Cons. unit cost]]),ISBLANK(CatTemplate[[#This Row],[Oth. unit cost]])), 0, IF(getUnitEffort =0,1,getUnitEffort) * CatTemplate[[#This Row],[Year7]])</f>
        <v>0</v>
      </c>
      <c r="BT273" s="29">
        <f>IF(AND(ISBLANK(CatTemplate[[#This Row],[Eq. unit cost]]),ISBLANK(CatTemplate[[#This Row],[Cons. unit cost]]),ISBLANK(CatTemplate[[#This Row],[Oth. unit cost]])), 0, IF(getUnitEffort =0,1,getUnitEffort) * CatTemplate[[#This Row],[Year8]])</f>
        <v>0</v>
      </c>
      <c r="BU273" s="29">
        <f>IF(AND(ISBLANK(CatTemplate[[#This Row],[Eq. unit cost]]),ISBLANK(CatTemplate[[#This Row],[Cons. unit cost]]),ISBLANK(CatTemplate[[#This Row],[Oth. unit cost]])), 0, IF(getUnitEffort =0,1,getUnitEffort) * CatTemplate[[#This Row],[Year9]])</f>
        <v>0</v>
      </c>
      <c r="BV273" s="29">
        <f>IF(AND(ISBLANK(CatTemplate[[#This Row],[Eq. unit cost]]),ISBLANK(CatTemplate[[#This Row],[Cons. unit cost]]),ISBLANK(CatTemplate[[#This Row],[Oth. unit cost]])), 0, IF(getUnitEffort =0,1,getUnitEffort) * CatTemplate[[#This Row],[Year10]])</f>
        <v>0</v>
      </c>
      <c r="BW273" s="29">
        <f>IF(AND(ISBLANK(CatTemplate[[#This Row],[Eq. unit cost]]),ISBLANK(CatTemplate[[#This Row],[Cons. unit cost]]),ISBLANK(CatTemplate[[#This Row],[Oth. unit cost]])), 0, IF(getUnitEffort =0,1,getUnitEffort) * CatTemplate[[#This Row],[Year11]])</f>
        <v>0</v>
      </c>
      <c r="BX273" s="29">
        <f>IF(AND(ISBLANK(CatTemplate[[#This Row],[Eq. unit cost]]),ISBLANK(CatTemplate[[#This Row],[Cons. unit cost]]),ISBLANK(CatTemplate[[#This Row],[Oth. unit cost]])), 0, IF(getUnitEffort =0,1,getUnitEffort) * CatTemplate[[#This Row],[Year12]])</f>
        <v>0</v>
      </c>
      <c r="BY273" s="29">
        <f>IF(AND(ISBLANK(CatTemplate[[#This Row],[Eq. unit cost]]),ISBLANK(CatTemplate[[#This Row],[Cons. unit cost]]),ISBLANK(CatTemplate[[#This Row],[Oth. unit cost]])), 0, IF(getUnitEffort =0,1,getUnitEffort) * CatTemplate[[#This Row],[Year13]])</f>
        <v>0</v>
      </c>
      <c r="BZ273" s="29">
        <f>IF(AND(ISBLANK(CatTemplate[[#This Row],[Eq. unit cost]]),ISBLANK(CatTemplate[[#This Row],[Cons. unit cost]]),ISBLANK(CatTemplate[[#This Row],[Oth. unit cost]])), 0, IF(getUnitEffort =0,1,getUnitEffort) * CatTemplate[[#This Row],[Year14]])</f>
        <v>0</v>
      </c>
      <c r="CA273" s="29">
        <f>IF(AND(ISBLANK(CatTemplate[[#This Row],[Eq. unit cost]]),ISBLANK(CatTemplate[[#This Row],[Cons. unit cost]]),ISBLANK(CatTemplate[[#This Row],[Oth. unit cost]])), 0, IF(getUnitEffort =0,1,getUnitEffort) * CatTemplate[[#This Row],[Year15]])</f>
        <v>0</v>
      </c>
      <c r="CB273" s="29">
        <f>IF(AND(ISBLANK(CatTemplate[[#This Row],[Eq. unit cost]]),ISBLANK(CatTemplate[[#This Row],[Cons. unit cost]]),ISBLANK(CatTemplate[[#This Row],[Oth. unit cost]])), 0, IF(getUnitEffort =0,1,getUnitEffort) * CatTemplate[[#This Row],[Year16]])</f>
        <v>0</v>
      </c>
      <c r="CC273" s="29">
        <f>IF(AND(ISBLANK(CatTemplate[[#This Row],[Eq. unit cost]]),ISBLANK(CatTemplate[[#This Row],[Cons. unit cost]]),ISBLANK(CatTemplate[[#This Row],[Oth. unit cost]])), 0, IF(getUnitEffort =0,1,getUnitEffort) * CatTemplate[[#This Row],[Year17]])</f>
        <v>0</v>
      </c>
      <c r="CD273" s="29">
        <f>IF(AND(ISBLANK(CatTemplate[[#This Row],[Eq. unit cost]]),ISBLANK(CatTemplate[[#This Row],[Cons. unit cost]]),ISBLANK(CatTemplate[[#This Row],[Oth. unit cost]])), 0, IF(getUnitEffort =0,1,getUnitEffort) * CatTemplate[[#This Row],[Year18]])</f>
        <v>0</v>
      </c>
      <c r="CE273" s="29">
        <f>IF(AND(ISBLANK(CatTemplate[[#This Row],[Eq. unit cost]]),ISBLANK(CatTemplate[[#This Row],[Cons. unit cost]]),ISBLANK(CatTemplate[[#This Row],[Oth. unit cost]])), 0, IF(getUnitEffort =0,1,getUnitEffort) * CatTemplate[[#This Row],[Year19]])</f>
        <v>0</v>
      </c>
      <c r="CF273" s="29">
        <f>IF(AND(ISBLANK(CatTemplate[[#This Row],[Eq. unit cost]]),ISBLANK(CatTemplate[[#This Row],[Cons. unit cost]]),ISBLANK(CatTemplate[[#This Row],[Oth. unit cost]])), 0, IF(getUnitEffort =0,1,getUnitEffort) * CatTemplate[[#This Row],[Year20]])</f>
        <v>0</v>
      </c>
      <c r="CG273" s="45">
        <f>SUM(CatTemplate[[#This Row],[Q1]:[Q20]])</f>
        <v>0</v>
      </c>
      <c r="CH273" s="29">
        <f>IF(ISBLANK(CatTemplate[[#This Row],[St. unit effort]]),0,(CatTemplate[[#This Row],[St. unit effort]] * CatTemplate[[#This Row],[Year1]]))</f>
        <v>0</v>
      </c>
      <c r="CI273" s="29">
        <f>IF(ISBLANK(CatTemplate[[#This Row],[St. unit effort]]),0,(CatTemplate[[#This Row],[St. unit effort]] * CatTemplate[[#This Row],[Year2]]))</f>
        <v>0</v>
      </c>
      <c r="CJ273" s="29">
        <f>IF(ISBLANK(CatTemplate[[#This Row],[St. unit effort]]),0,(CatTemplate[[#This Row],[St. unit effort]] * CatTemplate[[#This Row],[Year3]]))</f>
        <v>0</v>
      </c>
      <c r="CK273" s="29">
        <f>IF(ISBLANK(CatTemplate[[#This Row],[St. unit effort]]),0,(CatTemplate[[#This Row],[St. unit effort]] * CatTemplate[[#This Row],[Year4]]))</f>
        <v>0</v>
      </c>
      <c r="CL273" s="29">
        <f>IF(ISBLANK(CatTemplate[[#This Row],[St. unit effort]]),0,(CatTemplate[[#This Row],[St. unit effort]] * CatTemplate[[#This Row],[Year5]]))</f>
        <v>0</v>
      </c>
      <c r="CM273" s="29">
        <f>IF(ISBLANK(CatTemplate[[#This Row],[St. unit effort]]),0,(CatTemplate[[#This Row],[St. unit effort]] * CatTemplate[[#This Row],[Year6]]))</f>
        <v>0</v>
      </c>
      <c r="CN273" s="29">
        <f>IF(ISBLANK(CatTemplate[[#This Row],[St. unit effort]]),0,(CatTemplate[[#This Row],[St. unit effort]] * CatTemplate[[#This Row],[Year7]]))</f>
        <v>0</v>
      </c>
      <c r="CO273" s="29">
        <f>IF(ISBLANK(CatTemplate[[#This Row],[St. unit effort]]),0,(CatTemplate[[#This Row],[St. unit effort]] * CatTemplate[[#This Row],[Year8]]))</f>
        <v>0</v>
      </c>
      <c r="CP273" s="29">
        <f>IF(ISBLANK(CatTemplate[[#This Row],[St. unit effort]]),0,(CatTemplate[[#This Row],[St. unit effort]] * CatTemplate[[#This Row],[Year9]]))</f>
        <v>0</v>
      </c>
      <c r="CQ273" s="29">
        <f>IF(ISBLANK(CatTemplate[[#This Row],[St. unit effort]]),0,(CatTemplate[[#This Row],[St. unit effort]] * CatTemplate[[#This Row],[Year10]]))</f>
        <v>0</v>
      </c>
      <c r="CR273" s="29">
        <f>IF(ISBLANK(CatTemplate[[#This Row],[St. unit effort]]),0,(CatTemplate[[#This Row],[St. unit effort]] * CatTemplate[[#This Row],[Year11]]))</f>
        <v>0</v>
      </c>
      <c r="CS273" s="29">
        <f>IF(ISBLANK(CatTemplate[[#This Row],[St. unit effort]]),0,(CatTemplate[[#This Row],[St. unit effort]] * CatTemplate[[#This Row],[Year12]]))</f>
        <v>0</v>
      </c>
      <c r="CT273" s="29">
        <f>IF(ISBLANK(CatTemplate[[#This Row],[St. unit effort]]),0,(CatTemplate[[#This Row],[St. unit effort]] * CatTemplate[[#This Row],[Year13]]))</f>
        <v>0</v>
      </c>
      <c r="CU273" s="29">
        <f>IF(ISBLANK(CatTemplate[[#This Row],[St. unit effort]]),0,(CatTemplate[[#This Row],[St. unit effort]] * CatTemplate[[#This Row],[Year14]]))</f>
        <v>0</v>
      </c>
      <c r="CV273" s="29">
        <f>IF(ISBLANK(CatTemplate[[#This Row],[St. unit effort]]),0,(CatTemplate[[#This Row],[St. unit effort]] * CatTemplate[[#This Row],[Year15]]))</f>
        <v>0</v>
      </c>
      <c r="CW273" s="29">
        <f>IF(ISBLANK(CatTemplate[[#This Row],[St. unit effort]]),0,(CatTemplate[[#This Row],[St. unit effort]] * CatTemplate[[#This Row],[Year16]]))</f>
        <v>0</v>
      </c>
      <c r="CX273" s="29">
        <f>IF(ISBLANK(CatTemplate[[#This Row],[St. unit effort]]),0,(CatTemplate[[#This Row],[St. unit effort]] * CatTemplate[[#This Row],[Year17]]))</f>
        <v>0</v>
      </c>
      <c r="CY273" s="29">
        <f>IF(ISBLANK(CatTemplate[[#This Row],[St. unit effort]]),0,(CatTemplate[[#This Row],[St. unit effort]] * CatTemplate[[#This Row],[Year18]]))</f>
        <v>0</v>
      </c>
      <c r="CZ273" s="29">
        <f>IF(ISBLANK(CatTemplate[[#This Row],[St. unit effort]]),0,(CatTemplate[[#This Row],[St. unit effort]] * CatTemplate[[#This Row],[Year19]]))</f>
        <v>0</v>
      </c>
      <c r="DA273" s="29">
        <f>IF(ISBLANK(CatTemplate[[#This Row],[St. unit effort]]),0,(CatTemplate[[#This Row],[St. unit effort]] * CatTemplate[[#This Row],[Year20]]))</f>
        <v>0</v>
      </c>
      <c r="DB273" s="57">
        <f>IF(ISBLANK(CatTemplate[[#This Row],[St. unit effort]]),0,(CatTemplate[[#This Row],[St. unit effort]] * CatTemplate[[#This Row],[Year1]])*8/ParRatePM)</f>
        <v>0</v>
      </c>
      <c r="DC273" s="57">
        <f>IF(ISBLANK(CatTemplate[[#This Row],[St. unit effort]]),0,(CatTemplate[[#This Row],[St. unit effort]] * CatTemplate[[#This Row],[Year2]])*8/ParRatePM)</f>
        <v>0</v>
      </c>
      <c r="DD273" s="57">
        <f>IF(ISBLANK(CatTemplate[[#This Row],[St. unit effort]]),0,(CatTemplate[[#This Row],[St. unit effort]] * CatTemplate[[#This Row],[Year3]])*8/ParRatePM)</f>
        <v>0</v>
      </c>
      <c r="DE273" s="57">
        <f>IF(ISBLANK(CatTemplate[[#This Row],[St. unit effort]]),0,(CatTemplate[[#This Row],[St. unit effort]] * CatTemplate[[#This Row],[Year4]])*8/ParRatePM)</f>
        <v>0</v>
      </c>
      <c r="DF273" s="57">
        <f>IF(ISBLANK(CatTemplate[[#This Row],[St. unit effort]]),0,(CatTemplate[[#This Row],[St. unit effort]] * CatTemplate[[#This Row],[Year5]])*8/ParRatePM)</f>
        <v>0</v>
      </c>
      <c r="DG273" s="57">
        <f>IF(ISBLANK(CatTemplate[[#This Row],[St. unit effort]]),0,(CatTemplate[[#This Row],[St. unit effort]] * CatTemplate[[#This Row],[Year6]])*8/ParRatePM)</f>
        <v>0</v>
      </c>
      <c r="DH273" s="57">
        <f>IF(ISBLANK(CatTemplate[[#This Row],[St. unit effort]]),0,(CatTemplate[[#This Row],[St. unit effort]] * CatTemplate[[#This Row],[Year7]])*8/ParRatePM)</f>
        <v>0</v>
      </c>
      <c r="DI273" s="57">
        <f>IF(ISBLANK(CatTemplate[[#This Row],[St. unit effort]]),0,(CatTemplate[[#This Row],[St. unit effort]] * CatTemplate[[#This Row],[Year8]])*8/ParRatePM)</f>
        <v>0</v>
      </c>
      <c r="DJ273" s="57">
        <f>IF(ISBLANK(CatTemplate[[#This Row],[St. unit effort]]),0,(CatTemplate[[#This Row],[St. unit effort]] * CatTemplate[[#This Row],[Year9]])*8/ParRatePM)</f>
        <v>0</v>
      </c>
      <c r="DK273" s="57">
        <f>IF(ISBLANK(CatTemplate[[#This Row],[St. unit effort]]),0,(CatTemplate[[#This Row],[St. unit effort]] * CatTemplate[[#This Row],[Year10]])*8/ParRatePM)</f>
        <v>0</v>
      </c>
      <c r="DL273" s="57">
        <f>IF(ISBLANK(CatTemplate[[#This Row],[St. unit effort]]),0,(CatTemplate[[#This Row],[St. unit effort]] * CatTemplate[[#This Row],[Year11]])*8/ParRatePM)</f>
        <v>0</v>
      </c>
      <c r="DM273" s="57">
        <f>IF(ISBLANK(CatTemplate[[#This Row],[St. unit effort]]),0,(CatTemplate[[#This Row],[St. unit effort]] * CatTemplate[[#This Row],[Year12]])*8/ParRatePM)</f>
        <v>0</v>
      </c>
      <c r="DN273" s="57">
        <f>IF(ISBLANK(CatTemplate[[#This Row],[St. unit effort]]),0,(CatTemplate[[#This Row],[St. unit effort]] * CatTemplate[[#This Row],[Year13]])*8/ParRatePM)</f>
        <v>0</v>
      </c>
      <c r="DO273" s="57">
        <f>IF(ISBLANK(CatTemplate[[#This Row],[St. unit effort]]),0,(CatTemplate[[#This Row],[St. unit effort]] * CatTemplate[[#This Row],[Year14]])*8/ParRatePM)</f>
        <v>0</v>
      </c>
      <c r="DP273" s="57">
        <f>IF(ISBLANK(CatTemplate[[#This Row],[St. unit effort]]),0,(CatTemplate[[#This Row],[St. unit effort]] * CatTemplate[[#This Row],[Year15]])*8/ParRatePM)</f>
        <v>0</v>
      </c>
      <c r="DQ273" s="57">
        <f>IF(ISBLANK(CatTemplate[[#This Row],[St. unit effort]]),0,(CatTemplate[[#This Row],[St. unit effort]] * CatTemplate[[#This Row],[Year16]])*8/ParRatePM)</f>
        <v>0</v>
      </c>
      <c r="DR273" s="57">
        <f>IF(ISBLANK(CatTemplate[[#This Row],[St. unit effort]]),0,(CatTemplate[[#This Row],[St. unit effort]] * CatTemplate[[#This Row],[Year17]])*8/ParRatePM)</f>
        <v>0</v>
      </c>
      <c r="DS273" s="57">
        <f>IF(ISBLANK(CatTemplate[[#This Row],[St. unit effort]]),0,(CatTemplate[[#This Row],[St. unit effort]] * CatTemplate[[#This Row],[Year18]])*8/ParRatePM)</f>
        <v>0</v>
      </c>
      <c r="DT273" s="57">
        <f>IF(ISBLANK(CatTemplate[[#This Row],[St. unit effort]]),0,(CatTemplate[[#This Row],[St. unit effort]] * CatTemplate[[#This Row],[Year19]])*8/ParRatePM)</f>
        <v>0</v>
      </c>
      <c r="DU273" s="57">
        <f>IF(ISBLANK(CatTemplate[[#This Row],[St. unit effort]]),0,(CatTemplate[[#This Row],[St. unit effort]] * CatTemplate[[#This Row],[Year20]])*8/ParRatePM)</f>
        <v>0</v>
      </c>
      <c r="DV273" s="54">
        <f>SUM(CatTemplate[[#This Row],[PM1]:[PM20]])</f>
        <v>0</v>
      </c>
      <c r="DW273" s="56">
        <f t="shared" si="91"/>
        <v>0</v>
      </c>
      <c r="DX273" s="56">
        <f t="shared" si="91"/>
        <v>0</v>
      </c>
      <c r="DY273" s="56">
        <f t="shared" si="91"/>
        <v>0</v>
      </c>
      <c r="DZ273" s="56">
        <f t="shared" si="91"/>
        <v>0</v>
      </c>
      <c r="EA273" s="56">
        <f t="shared" si="91"/>
        <v>0</v>
      </c>
      <c r="EB273" s="56">
        <f t="shared" si="91"/>
        <v>0</v>
      </c>
      <c r="EC273" s="56">
        <f t="shared" si="91"/>
        <v>0</v>
      </c>
      <c r="ED273" s="56">
        <f t="shared" si="91"/>
        <v>0</v>
      </c>
      <c r="EE273" s="56">
        <f t="shared" si="91"/>
        <v>0</v>
      </c>
      <c r="EF273" s="56">
        <f t="shared" si="91"/>
        <v>0</v>
      </c>
      <c r="EG273" s="56">
        <f t="shared" si="91"/>
        <v>0</v>
      </c>
      <c r="EH273" s="56">
        <f t="shared" si="91"/>
        <v>0</v>
      </c>
      <c r="EI273" s="56">
        <f t="shared" si="91"/>
        <v>0</v>
      </c>
      <c r="EJ273" s="56">
        <f t="shared" si="91"/>
        <v>0</v>
      </c>
      <c r="EK273" s="56">
        <f t="shared" si="91"/>
        <v>0</v>
      </c>
      <c r="EL273" s="56">
        <f t="shared" si="91"/>
        <v>0</v>
      </c>
      <c r="EM273" s="56">
        <f t="shared" si="89"/>
        <v>0</v>
      </c>
      <c r="EN273" s="56">
        <f t="shared" si="89"/>
        <v>0</v>
      </c>
      <c r="EO273" s="56">
        <f t="shared" si="89"/>
        <v>0</v>
      </c>
      <c r="EP273" s="56">
        <f t="shared" si="89"/>
        <v>0</v>
      </c>
      <c r="EQ273" s="30">
        <f>CatTemplate[[#This Row],[Eq. unit cost]] * CatTemplate[[#This Row],[Eq. quantity]]</f>
        <v>0</v>
      </c>
      <c r="ER273" s="30">
        <f>CatTemplate[[#This Row],[Cons. unit cost]] *CatTemplate[[#This Row],[Cons. quantity]]</f>
        <v>0</v>
      </c>
      <c r="ES273" s="30">
        <f>CatTemplate[[#This Row],[Oth. unit cost]] *CatTemplate[[#This Row],[Oth. quantity]]</f>
        <v>0</v>
      </c>
      <c r="ET273" s="55">
        <f>SUM(CatTemplate[[#This Row],[CO1]:[CO20]])</f>
        <v>0</v>
      </c>
      <c r="EU273" s="56">
        <f t="shared" si="92"/>
        <v>0</v>
      </c>
      <c r="EV273" s="56">
        <f t="shared" si="92"/>
        <v>0</v>
      </c>
      <c r="EW273" s="56">
        <f t="shared" si="92"/>
        <v>0</v>
      </c>
      <c r="EX273" s="56">
        <f t="shared" si="92"/>
        <v>0</v>
      </c>
      <c r="EY273" s="56">
        <f t="shared" si="92"/>
        <v>0</v>
      </c>
      <c r="EZ273" s="56">
        <f t="shared" si="92"/>
        <v>0</v>
      </c>
      <c r="FA273" s="56">
        <f t="shared" si="92"/>
        <v>0</v>
      </c>
      <c r="FB273" s="56">
        <f t="shared" si="92"/>
        <v>0</v>
      </c>
      <c r="FC273" s="56">
        <f t="shared" si="92"/>
        <v>0</v>
      </c>
      <c r="FD273" s="56">
        <f t="shared" si="92"/>
        <v>0</v>
      </c>
      <c r="FE273" s="56">
        <f t="shared" si="92"/>
        <v>0</v>
      </c>
      <c r="FF273" s="56">
        <f t="shared" si="92"/>
        <v>0</v>
      </c>
      <c r="FG273" s="56">
        <f t="shared" si="92"/>
        <v>0</v>
      </c>
      <c r="FH273" s="56">
        <f t="shared" si="92"/>
        <v>0</v>
      </c>
      <c r="FI273" s="56">
        <f t="shared" si="92"/>
        <v>0</v>
      </c>
      <c r="FJ273" s="56">
        <f t="shared" si="92"/>
        <v>0</v>
      </c>
      <c r="FK273" s="56">
        <f t="shared" si="90"/>
        <v>0</v>
      </c>
      <c r="FL273" s="56">
        <f t="shared" si="90"/>
        <v>0</v>
      </c>
      <c r="FM273" s="56">
        <f t="shared" si="90"/>
        <v>0</v>
      </c>
      <c r="FN273" s="56">
        <f t="shared" si="90"/>
        <v>0</v>
      </c>
      <c r="FO273" s="58">
        <f>SUM(CatTemplate[[#This Row],[CS1]:[CS20]])</f>
        <v>0</v>
      </c>
      <c r="FP273" s="59">
        <f>CatTemplate[[#This Row],[Total Oth. cost]]+CatTemplate[[#This Row],[Total St. Cost]]</f>
        <v>0</v>
      </c>
      <c r="FQ273" s="33" t="e">
        <f t="shared" si="93"/>
        <v>#VALUE!</v>
      </c>
      <c r="FR273" s="33" t="e">
        <f t="shared" si="94"/>
        <v>#VALUE!</v>
      </c>
      <c r="FS273" s="30" t="e">
        <f>(CatTemplate[[#This Row],[CO1]] + CatTemplate[[#This Row],[CS1]]) * (1 + getRateOHFinal) * getRateMarkupFinal</f>
        <v>#VALUE!</v>
      </c>
      <c r="FT273" s="30" t="e">
        <f>(CatTemplate[[#This Row],[CO2]] + CatTemplate[[#This Row],[CS2]]) * (1 + getRateOHFinal) * getRateMarkupFinal</f>
        <v>#VALUE!</v>
      </c>
      <c r="FU273" s="30" t="e">
        <f>(CatTemplate[[#This Row],[CO3]] + CatTemplate[[#This Row],[CS3]]) * (1 + getRateOHFinal) * getRateMarkupFinal</f>
        <v>#VALUE!</v>
      </c>
      <c r="FV273" s="30" t="e">
        <f>(CatTemplate[[#This Row],[CO4]] + CatTemplate[[#This Row],[CS4]]) * (1 + getRateOHFinal) * getRateMarkupFinal</f>
        <v>#VALUE!</v>
      </c>
      <c r="FW273" s="30" t="e">
        <f>(CatTemplate[[#This Row],[CO5]] + CatTemplate[[#This Row],[CS5]]) * (1 + getRateOHFinal) * getRateMarkupFinal</f>
        <v>#VALUE!</v>
      </c>
      <c r="FX273" s="30" t="e">
        <f>(CatTemplate[[#This Row],[CO6]] + CatTemplate[[#This Row],[CS6]]) * (1 + getRateOHFinal) * getRateMarkupFinal</f>
        <v>#VALUE!</v>
      </c>
      <c r="FY273" s="30" t="e">
        <f>(CatTemplate[[#This Row],[CO7]] + CatTemplate[[#This Row],[CS7]]) * (1 + getRateOHFinal) * getRateMarkupFinal</f>
        <v>#VALUE!</v>
      </c>
      <c r="FZ273" s="30" t="e">
        <f>(CatTemplate[[#This Row],[CO8]] + CatTemplate[[#This Row],[CS8]]) * (1 + getRateOHFinal) * getRateMarkupFinal</f>
        <v>#VALUE!</v>
      </c>
      <c r="GA273" s="30" t="e">
        <f>(CatTemplate[[#This Row],[CO9]] + CatTemplate[[#This Row],[CS9]]) * (1 + getRateOHFinal) * getRateMarkupFinal</f>
        <v>#VALUE!</v>
      </c>
      <c r="GB273" s="30" t="e">
        <f>(CatTemplate[[#This Row],[CO10]] + CatTemplate[[#This Row],[CS10]]) * (1 + getRateOHFinal) * getRateMarkupFinal</f>
        <v>#VALUE!</v>
      </c>
      <c r="GC273" s="30" t="e">
        <f>(CatTemplate[[#This Row],[CO11]] + CatTemplate[[#This Row],[CS11]]) * (1 + getRateOHFinal) * getRateMarkupFinal</f>
        <v>#VALUE!</v>
      </c>
      <c r="GD273" s="30" t="e">
        <f>(CatTemplate[[#This Row],[CO12]] + CatTemplate[[#This Row],[CS12]]) * (1 + getRateOHFinal) * getRateMarkupFinal</f>
        <v>#VALUE!</v>
      </c>
      <c r="GE273" s="30" t="e">
        <f>(CatTemplate[[#This Row],[CO13]] + CatTemplate[[#This Row],[CS13]]) * (1 + getRateOHFinal) * getRateMarkupFinal</f>
        <v>#VALUE!</v>
      </c>
      <c r="GF273" s="30" t="e">
        <f>(CatTemplate[[#This Row],[CO14]] + CatTemplate[[#This Row],[CS14]]) * (1 + getRateOHFinal) * getRateMarkupFinal</f>
        <v>#VALUE!</v>
      </c>
      <c r="GG273" s="30" t="e">
        <f>(CatTemplate[[#This Row],[CO15]] + CatTemplate[[#This Row],[CS15]]) * (1 + getRateOHFinal) * getRateMarkupFinal</f>
        <v>#VALUE!</v>
      </c>
      <c r="GH273" s="30" t="e">
        <f>(CatTemplate[[#This Row],[CO16]] + CatTemplate[[#This Row],[CS16]]) * (1 + getRateOHFinal) * getRateMarkupFinal</f>
        <v>#VALUE!</v>
      </c>
      <c r="GI273" s="30" t="e">
        <f>(CatTemplate[[#This Row],[CO17]] + CatTemplate[[#This Row],[CS17]]) * (1 + getRateOHFinal) * getRateMarkupFinal</f>
        <v>#VALUE!</v>
      </c>
      <c r="GJ273" s="30" t="e">
        <f>(CatTemplate[[#This Row],[CO18]] + CatTemplate[[#This Row],[CS18]]) * (1 + getRateOHFinal) * getRateMarkupFinal</f>
        <v>#VALUE!</v>
      </c>
      <c r="GK273" s="30" t="e">
        <f>(CatTemplate[[#This Row],[CO19]] + CatTemplate[[#This Row],[CS19]]) * (1 + getRateOHFinal) * getRateMarkupFinal</f>
        <v>#VALUE!</v>
      </c>
      <c r="GL273" s="30" t="e">
        <f>(CatTemplate[[#This Row],[CO20]] + CatTemplate[[#This Row],[CS20]]) * (1 + getRateOHFinal) * getRateMarkupFinal</f>
        <v>#VALUE!</v>
      </c>
      <c r="GM273" s="30" t="e">
        <f t="shared" si="95"/>
        <v>#VALUE!</v>
      </c>
      <c r="GN273" s="30" t="e">
        <f t="shared" si="96"/>
        <v>#VALUE!</v>
      </c>
      <c r="GO273" s="30" t="e">
        <f t="shared" si="97"/>
        <v>#VALUE!</v>
      </c>
      <c r="GP273" s="30" t="e">
        <f t="shared" si="98"/>
        <v>#VALUE!</v>
      </c>
      <c r="GQ273" s="30" t="e">
        <f>(CatTemplate[[#This Row],[CO1]]+CatTemplate[[#This Row],[CS1]]) * (1+ getRateOHFinal) * (1 + getRateMarkupFinal)</f>
        <v>#VALUE!</v>
      </c>
      <c r="GR273" s="30" t="e">
        <f>(CatTemplate[[#This Row],[CO2]]+CatTemplate[[#This Row],[CS2]]) * (1+ getRateOHFinal) * (1 + getRateMarkupFinal)</f>
        <v>#VALUE!</v>
      </c>
      <c r="GS273" s="30" t="e">
        <f>(CatTemplate[[#This Row],[CO3]]+CatTemplate[[#This Row],[CS3]]) * (1+ getRateOHFinal) * (1 + getRateMarkupFinal)</f>
        <v>#VALUE!</v>
      </c>
      <c r="GT273" s="30" t="e">
        <f>(CatTemplate[[#This Row],[CO4]]+CatTemplate[[#This Row],[CS4]]) * (1+ getRateOHFinal) * (1 + getRateMarkupFinal)</f>
        <v>#VALUE!</v>
      </c>
      <c r="GU273" s="30" t="e">
        <f>(CatTemplate[[#This Row],[CO5]]+CatTemplate[[#This Row],[CS5]]) * (1+ getRateOHFinal) * (1 + getRateMarkupFinal)</f>
        <v>#VALUE!</v>
      </c>
      <c r="GV273" s="30" t="e">
        <f>(CatTemplate[[#This Row],[CO6]]+CatTemplate[[#This Row],[CS6]]) * (1+ getRateOHFinal) * (1 + getRateMarkupFinal)</f>
        <v>#VALUE!</v>
      </c>
      <c r="GW273" s="30" t="e">
        <f>(CatTemplate[[#This Row],[CO7]]+CatTemplate[[#This Row],[CS7]]) * (1+ getRateOHFinal) * (1 + getRateMarkupFinal)</f>
        <v>#VALUE!</v>
      </c>
      <c r="GX273" s="30" t="e">
        <f>(CatTemplate[[#This Row],[CO8]]+CatTemplate[[#This Row],[CS8]]) * (1+ getRateOHFinal) * (1 + getRateMarkupFinal)</f>
        <v>#VALUE!</v>
      </c>
      <c r="GY273" s="30" t="e">
        <f>(CatTemplate[[#This Row],[CO9]]+CatTemplate[[#This Row],[CS9]]) * (1+ getRateOHFinal) * (1 + getRateMarkupFinal)</f>
        <v>#VALUE!</v>
      </c>
      <c r="GZ273" s="30" t="e">
        <f>(CatTemplate[[#This Row],[CO10]]+CatTemplate[[#This Row],[CS10]]) * (1+ getRateOHFinal) * (1 + getRateMarkupFinal)</f>
        <v>#VALUE!</v>
      </c>
      <c r="HA273" s="30" t="e">
        <f>(CatTemplate[[#This Row],[CO11]]+CatTemplate[[#This Row],[CS11]]) * (1+ getRateOHFinal) * (1 + getRateMarkupFinal)</f>
        <v>#VALUE!</v>
      </c>
      <c r="HB273" s="30" t="e">
        <f>(CatTemplate[[#This Row],[CO12]]+CatTemplate[[#This Row],[CS12]]) * (1+ getRateOHFinal) * (1 + getRateMarkupFinal)</f>
        <v>#VALUE!</v>
      </c>
      <c r="HC273" s="30" t="e">
        <f>(CatTemplate[[#This Row],[CO13]]+CatTemplate[[#This Row],[CS13]]) * (1+ getRateOHFinal) * (1 + getRateMarkupFinal)</f>
        <v>#VALUE!</v>
      </c>
      <c r="HD273" s="30" t="e">
        <f>(CatTemplate[[#This Row],[CO14]]+CatTemplate[[#This Row],[CS14]]) * (1+ getRateOHFinal) * (1 + getRateMarkupFinal)</f>
        <v>#VALUE!</v>
      </c>
      <c r="HE273" s="30" t="e">
        <f>(CatTemplate[[#This Row],[CO15]]+CatTemplate[[#This Row],[CS15]]) * (1+ getRateOHFinal) * (1 + getRateMarkupFinal)</f>
        <v>#VALUE!</v>
      </c>
      <c r="HF273" s="30" t="e">
        <f>(CatTemplate[[#This Row],[CO16]]+CatTemplate[[#This Row],[CS16]]) * (1+ getRateOHFinal) * (1 + getRateMarkupFinal)</f>
        <v>#VALUE!</v>
      </c>
      <c r="HG273" s="30" t="e">
        <f>(CatTemplate[[#This Row],[CO17]]+CatTemplate[[#This Row],[CS17]]) * (1+ getRateOHFinal) * (1 + getRateMarkupFinal)</f>
        <v>#VALUE!</v>
      </c>
      <c r="HH273" s="30" t="e">
        <f>(CatTemplate[[#This Row],[CO18]]+CatTemplate[[#This Row],[CS18]]) * (1+ getRateOHFinal) * (1 + getRateMarkupFinal)</f>
        <v>#VALUE!</v>
      </c>
      <c r="HI273" s="30" t="e">
        <f>(CatTemplate[[#This Row],[CO19]]+CatTemplate[[#This Row],[CS19]]) * (1+ getRateOHFinal) * (1 + getRateMarkupFinal)</f>
        <v>#VALUE!</v>
      </c>
      <c r="HJ273" s="30" t="e">
        <f>(CatTemplate[[#This Row],[CO20]]+CatTemplate[[#This Row],[CS20]]) * (1+ getRateOHFinal) * (1 + getRateMarkupFinal)</f>
        <v>#VALUE!</v>
      </c>
      <c r="HK273" s="39" t="e">
        <f>CatTemplate[[#This Row],[Total cost]]+CatTemplate[[#This Row],[OH Amount]]+CatTemplate[[#This Row],[Markup]]</f>
        <v>#VALUE!</v>
      </c>
      <c r="HL273" s="63">
        <f>IF(CatTemplate[[#This Row],[Units]]="Days",CatTemplate[[#This Row],[Project quantity]]*CatTemplate[[#This Row],[St. unit effort]],CatTemplate[[#This Row],[Project quantity]])</f>
        <v>0</v>
      </c>
      <c r="HM273" s="287">
        <f>IFERROR(CatTemplate[[#This Row],[Total Price]]/(CatTemplate[[#This Row],[Final Quantity]]),0)</f>
        <v>0</v>
      </c>
      <c r="HN273" s="261"/>
    </row>
    <row r="274" spans="2:222" x14ac:dyDescent="0.2">
      <c r="B274" s="9" t="s">
        <v>84</v>
      </c>
      <c r="C274" s="23">
        <v>6</v>
      </c>
      <c r="D274" s="10" t="s">
        <v>179</v>
      </c>
      <c r="E274" s="25">
        <v>1</v>
      </c>
      <c r="F274" s="19" t="s">
        <v>103</v>
      </c>
      <c r="G274" s="27">
        <v>61</v>
      </c>
      <c r="H274" s="19" t="s">
        <v>549</v>
      </c>
      <c r="I274" s="19"/>
      <c r="J274" s="16" t="s">
        <v>254</v>
      </c>
      <c r="K274" s="16"/>
      <c r="L274" s="16" t="s">
        <v>489</v>
      </c>
      <c r="M274" s="16" t="s">
        <v>207</v>
      </c>
      <c r="N274" s="16" t="s">
        <v>858</v>
      </c>
      <c r="O274" s="320"/>
      <c r="P274" s="71"/>
      <c r="Q274" s="108"/>
      <c r="R274" s="73"/>
      <c r="S274" s="97"/>
      <c r="T274" s="100">
        <f>getEqUnitCost</f>
        <v>0</v>
      </c>
      <c r="U274" s="73">
        <f>getEqUnitEffort</f>
        <v>0</v>
      </c>
      <c r="V274" s="101">
        <f>getEqQuantity</f>
        <v>0</v>
      </c>
      <c r="W274" s="320"/>
      <c r="X274" s="100">
        <f>getConsUnitCost</f>
        <v>0</v>
      </c>
      <c r="Y274" s="73">
        <f>getConsUnitEffort</f>
        <v>0</v>
      </c>
      <c r="Z274" s="14">
        <f>getConsQuantity</f>
        <v>0</v>
      </c>
      <c r="AA274" s="320"/>
      <c r="AB274" s="72"/>
      <c r="AC274" s="112"/>
      <c r="AD274" s="14">
        <f>getOthQuantity</f>
        <v>0</v>
      </c>
      <c r="AE274" s="320"/>
      <c r="AF274" s="28" t="str">
        <f>IF(ISBLANK(CatTemplate[[#This Row],[Resource type]]),"",CatTemplate[[#This Row],[Resource type]])</f>
        <v>BioRef Operator</v>
      </c>
      <c r="AG274" s="242">
        <f>getStaffUnitCost</f>
        <v>402.98497611162429</v>
      </c>
      <c r="AH274" s="113">
        <f>getStaffUnitEffort</f>
        <v>0</v>
      </c>
      <c r="AI274" s="40">
        <f>getStaffQuantity</f>
        <v>0</v>
      </c>
      <c r="AJ274" s="41">
        <f>CatTemplate[[#This Row],[St. quantity]]*8/ParRatePM</f>
        <v>0</v>
      </c>
      <c r="AK274" s="320"/>
      <c r="AL274" s="53" t="str">
        <f>CatTemplate[[#This Row],[Item type]]</f>
        <v>Samples</v>
      </c>
      <c r="AM274" s="12">
        <f>SUM(CatTemplate[[#This Row],[Year1]:[Year20]])</f>
        <v>0</v>
      </c>
      <c r="AN274" s="52"/>
      <c r="AO274" s="52"/>
      <c r="AP274" s="52"/>
      <c r="AQ274" s="8"/>
      <c r="AR274" s="8"/>
      <c r="AS274" s="8"/>
      <c r="AT274" s="8"/>
      <c r="AU274" s="8"/>
      <c r="AV274" s="8"/>
      <c r="AW274" s="8"/>
      <c r="AX274" s="8"/>
      <c r="AY274" s="8"/>
      <c r="AZ274" s="8"/>
      <c r="BA274" s="8"/>
      <c r="BB274" s="8"/>
      <c r="BC274" s="8"/>
      <c r="BD274" s="8"/>
      <c r="BE274" s="8"/>
      <c r="BF274" s="8"/>
      <c r="BG274" s="36"/>
      <c r="BH274" s="320"/>
      <c r="BI274" s="37" t="str">
        <f>getCostCategory</f>
        <v>06 Operating costs</v>
      </c>
      <c r="BJ274" s="37" t="str">
        <f>getSection</f>
        <v>06 Sample processing</v>
      </c>
      <c r="BK274" s="32" t="str">
        <f>getObject</f>
        <v>Sample processing</v>
      </c>
      <c r="BL274" s="30">
        <f>IFERROR(getUnitCost * IF(CatTemplate[[#This Row],[Cost Category Comp.]]="01 Staff costs", 1,1),0)</f>
        <v>402.98497611162429</v>
      </c>
      <c r="BM274" s="29">
        <f>IF(AND(ISBLANK(CatTemplate[[#This Row],[Eq. unit cost]]),ISBLANK(CatTemplate[[#This Row],[Cons. unit cost]]),ISBLANK(CatTemplate[[#This Row],[Oth. unit cost]])), 0, IF(getUnitEffort =0,1,getUnitEffort) * CatTemplate[[#This Row],[Year1]])</f>
        <v>0</v>
      </c>
      <c r="BN274" s="29">
        <f>IF(AND(ISBLANK(CatTemplate[[#This Row],[Eq. unit cost]]),ISBLANK(CatTemplate[[#This Row],[Cons. unit cost]]),ISBLANK(CatTemplate[[#This Row],[Oth. unit cost]])), 0, IF(getUnitEffort =0,1,getUnitEffort) * CatTemplate[[#This Row],[Year2]])</f>
        <v>0</v>
      </c>
      <c r="BO274" s="29">
        <f>IF(AND(ISBLANK(CatTemplate[[#This Row],[Eq. unit cost]]),ISBLANK(CatTemplate[[#This Row],[Cons. unit cost]]),ISBLANK(CatTemplate[[#This Row],[Oth. unit cost]])), 0, IF(getUnitEffort =0,1,getUnitEffort) * CatTemplate[[#This Row],[Year3]])</f>
        <v>0</v>
      </c>
      <c r="BP274" s="29">
        <f>IF(AND(ISBLANK(CatTemplate[[#This Row],[Eq. unit cost]]),ISBLANK(CatTemplate[[#This Row],[Cons. unit cost]]),ISBLANK(CatTemplate[[#This Row],[Oth. unit cost]])), 0, IF(getUnitEffort =0,1,getUnitEffort) * CatTemplate[[#This Row],[Year4]])</f>
        <v>0</v>
      </c>
      <c r="BQ274" s="29">
        <f>IF(AND(ISBLANK(CatTemplate[[#This Row],[Eq. unit cost]]),ISBLANK(CatTemplate[[#This Row],[Cons. unit cost]]),ISBLANK(CatTemplate[[#This Row],[Oth. unit cost]])), 0, IF(getUnitEffort =0,1,getUnitEffort) * CatTemplate[[#This Row],[Year5]])</f>
        <v>0</v>
      </c>
      <c r="BR274" s="29">
        <f>IF(AND(ISBLANK(CatTemplate[[#This Row],[Eq. unit cost]]),ISBLANK(CatTemplate[[#This Row],[Cons. unit cost]]),ISBLANK(CatTemplate[[#This Row],[Oth. unit cost]])), 0, IF(getUnitEffort =0,1,getUnitEffort) * CatTemplate[[#This Row],[Year6]])</f>
        <v>0</v>
      </c>
      <c r="BS274" s="29">
        <f>IF(AND(ISBLANK(CatTemplate[[#This Row],[Eq. unit cost]]),ISBLANK(CatTemplate[[#This Row],[Cons. unit cost]]),ISBLANK(CatTemplate[[#This Row],[Oth. unit cost]])), 0, IF(getUnitEffort =0,1,getUnitEffort) * CatTemplate[[#This Row],[Year7]])</f>
        <v>0</v>
      </c>
      <c r="BT274" s="29">
        <f>IF(AND(ISBLANK(CatTemplate[[#This Row],[Eq. unit cost]]),ISBLANK(CatTemplate[[#This Row],[Cons. unit cost]]),ISBLANK(CatTemplate[[#This Row],[Oth. unit cost]])), 0, IF(getUnitEffort =0,1,getUnitEffort) * CatTemplate[[#This Row],[Year8]])</f>
        <v>0</v>
      </c>
      <c r="BU274" s="29">
        <f>IF(AND(ISBLANK(CatTemplate[[#This Row],[Eq. unit cost]]),ISBLANK(CatTemplate[[#This Row],[Cons. unit cost]]),ISBLANK(CatTemplate[[#This Row],[Oth. unit cost]])), 0, IF(getUnitEffort =0,1,getUnitEffort) * CatTemplate[[#This Row],[Year9]])</f>
        <v>0</v>
      </c>
      <c r="BV274" s="29">
        <f>IF(AND(ISBLANK(CatTemplate[[#This Row],[Eq. unit cost]]),ISBLANK(CatTemplate[[#This Row],[Cons. unit cost]]),ISBLANK(CatTemplate[[#This Row],[Oth. unit cost]])), 0, IF(getUnitEffort =0,1,getUnitEffort) * CatTemplate[[#This Row],[Year10]])</f>
        <v>0</v>
      </c>
      <c r="BW274" s="29">
        <f>IF(AND(ISBLANK(CatTemplate[[#This Row],[Eq. unit cost]]),ISBLANK(CatTemplate[[#This Row],[Cons. unit cost]]),ISBLANK(CatTemplate[[#This Row],[Oth. unit cost]])), 0, IF(getUnitEffort =0,1,getUnitEffort) * CatTemplate[[#This Row],[Year11]])</f>
        <v>0</v>
      </c>
      <c r="BX274" s="29">
        <f>IF(AND(ISBLANK(CatTemplate[[#This Row],[Eq. unit cost]]),ISBLANK(CatTemplate[[#This Row],[Cons. unit cost]]),ISBLANK(CatTemplate[[#This Row],[Oth. unit cost]])), 0, IF(getUnitEffort =0,1,getUnitEffort) * CatTemplate[[#This Row],[Year12]])</f>
        <v>0</v>
      </c>
      <c r="BY274" s="29">
        <f>IF(AND(ISBLANK(CatTemplate[[#This Row],[Eq. unit cost]]),ISBLANK(CatTemplate[[#This Row],[Cons. unit cost]]),ISBLANK(CatTemplate[[#This Row],[Oth. unit cost]])), 0, IF(getUnitEffort =0,1,getUnitEffort) * CatTemplate[[#This Row],[Year13]])</f>
        <v>0</v>
      </c>
      <c r="BZ274" s="29">
        <f>IF(AND(ISBLANK(CatTemplate[[#This Row],[Eq. unit cost]]),ISBLANK(CatTemplate[[#This Row],[Cons. unit cost]]),ISBLANK(CatTemplate[[#This Row],[Oth. unit cost]])), 0, IF(getUnitEffort =0,1,getUnitEffort) * CatTemplate[[#This Row],[Year14]])</f>
        <v>0</v>
      </c>
      <c r="CA274" s="29">
        <f>IF(AND(ISBLANK(CatTemplate[[#This Row],[Eq. unit cost]]),ISBLANK(CatTemplate[[#This Row],[Cons. unit cost]]),ISBLANK(CatTemplate[[#This Row],[Oth. unit cost]])), 0, IF(getUnitEffort =0,1,getUnitEffort) * CatTemplate[[#This Row],[Year15]])</f>
        <v>0</v>
      </c>
      <c r="CB274" s="29">
        <f>IF(AND(ISBLANK(CatTemplate[[#This Row],[Eq. unit cost]]),ISBLANK(CatTemplate[[#This Row],[Cons. unit cost]]),ISBLANK(CatTemplate[[#This Row],[Oth. unit cost]])), 0, IF(getUnitEffort =0,1,getUnitEffort) * CatTemplate[[#This Row],[Year16]])</f>
        <v>0</v>
      </c>
      <c r="CC274" s="29">
        <f>IF(AND(ISBLANK(CatTemplate[[#This Row],[Eq. unit cost]]),ISBLANK(CatTemplate[[#This Row],[Cons. unit cost]]),ISBLANK(CatTemplate[[#This Row],[Oth. unit cost]])), 0, IF(getUnitEffort =0,1,getUnitEffort) * CatTemplate[[#This Row],[Year17]])</f>
        <v>0</v>
      </c>
      <c r="CD274" s="29">
        <f>IF(AND(ISBLANK(CatTemplate[[#This Row],[Eq. unit cost]]),ISBLANK(CatTemplate[[#This Row],[Cons. unit cost]]),ISBLANK(CatTemplate[[#This Row],[Oth. unit cost]])), 0, IF(getUnitEffort =0,1,getUnitEffort) * CatTemplate[[#This Row],[Year18]])</f>
        <v>0</v>
      </c>
      <c r="CE274" s="29">
        <f>IF(AND(ISBLANK(CatTemplate[[#This Row],[Eq. unit cost]]),ISBLANK(CatTemplate[[#This Row],[Cons. unit cost]]),ISBLANK(CatTemplate[[#This Row],[Oth. unit cost]])), 0, IF(getUnitEffort =0,1,getUnitEffort) * CatTemplate[[#This Row],[Year19]])</f>
        <v>0</v>
      </c>
      <c r="CF274" s="29">
        <f>IF(AND(ISBLANK(CatTemplate[[#This Row],[Eq. unit cost]]),ISBLANK(CatTemplate[[#This Row],[Cons. unit cost]]),ISBLANK(CatTemplate[[#This Row],[Oth. unit cost]])), 0, IF(getUnitEffort =0,1,getUnitEffort) * CatTemplate[[#This Row],[Year20]])</f>
        <v>0</v>
      </c>
      <c r="CG274" s="45">
        <f>SUM(CatTemplate[[#This Row],[Q1]:[Q20]])</f>
        <v>0</v>
      </c>
      <c r="CH274" s="29">
        <f>IF(ISBLANK(CatTemplate[[#This Row],[St. unit effort]]),0,(CatTemplate[[#This Row],[St. unit effort]] * CatTemplate[[#This Row],[Year1]]))</f>
        <v>0</v>
      </c>
      <c r="CI274" s="29">
        <f>IF(ISBLANK(CatTemplate[[#This Row],[St. unit effort]]),0,(CatTemplate[[#This Row],[St. unit effort]] * CatTemplate[[#This Row],[Year2]]))</f>
        <v>0</v>
      </c>
      <c r="CJ274" s="29">
        <f>IF(ISBLANK(CatTemplate[[#This Row],[St. unit effort]]),0,(CatTemplate[[#This Row],[St. unit effort]] * CatTemplate[[#This Row],[Year3]]))</f>
        <v>0</v>
      </c>
      <c r="CK274" s="29">
        <f>IF(ISBLANK(CatTemplate[[#This Row],[St. unit effort]]),0,(CatTemplate[[#This Row],[St. unit effort]] * CatTemplate[[#This Row],[Year4]]))</f>
        <v>0</v>
      </c>
      <c r="CL274" s="29">
        <f>IF(ISBLANK(CatTemplate[[#This Row],[St. unit effort]]),0,(CatTemplate[[#This Row],[St. unit effort]] * CatTemplate[[#This Row],[Year5]]))</f>
        <v>0</v>
      </c>
      <c r="CM274" s="29">
        <f>IF(ISBLANK(CatTemplate[[#This Row],[St. unit effort]]),0,(CatTemplate[[#This Row],[St. unit effort]] * CatTemplate[[#This Row],[Year6]]))</f>
        <v>0</v>
      </c>
      <c r="CN274" s="29">
        <f>IF(ISBLANK(CatTemplate[[#This Row],[St. unit effort]]),0,(CatTemplate[[#This Row],[St. unit effort]] * CatTemplate[[#This Row],[Year7]]))</f>
        <v>0</v>
      </c>
      <c r="CO274" s="29">
        <f>IF(ISBLANK(CatTemplate[[#This Row],[St. unit effort]]),0,(CatTemplate[[#This Row],[St. unit effort]] * CatTemplate[[#This Row],[Year8]]))</f>
        <v>0</v>
      </c>
      <c r="CP274" s="29">
        <f>IF(ISBLANK(CatTemplate[[#This Row],[St. unit effort]]),0,(CatTemplate[[#This Row],[St. unit effort]] * CatTemplate[[#This Row],[Year9]]))</f>
        <v>0</v>
      </c>
      <c r="CQ274" s="29">
        <f>IF(ISBLANK(CatTemplate[[#This Row],[St. unit effort]]),0,(CatTemplate[[#This Row],[St. unit effort]] * CatTemplate[[#This Row],[Year10]]))</f>
        <v>0</v>
      </c>
      <c r="CR274" s="29">
        <f>IF(ISBLANK(CatTemplate[[#This Row],[St. unit effort]]),0,(CatTemplate[[#This Row],[St. unit effort]] * CatTemplate[[#This Row],[Year11]]))</f>
        <v>0</v>
      </c>
      <c r="CS274" s="29">
        <f>IF(ISBLANK(CatTemplate[[#This Row],[St. unit effort]]),0,(CatTemplate[[#This Row],[St. unit effort]] * CatTemplate[[#This Row],[Year12]]))</f>
        <v>0</v>
      </c>
      <c r="CT274" s="29">
        <f>IF(ISBLANK(CatTemplate[[#This Row],[St. unit effort]]),0,(CatTemplate[[#This Row],[St. unit effort]] * CatTemplate[[#This Row],[Year13]]))</f>
        <v>0</v>
      </c>
      <c r="CU274" s="29">
        <f>IF(ISBLANK(CatTemplate[[#This Row],[St. unit effort]]),0,(CatTemplate[[#This Row],[St. unit effort]] * CatTemplate[[#This Row],[Year14]]))</f>
        <v>0</v>
      </c>
      <c r="CV274" s="29">
        <f>IF(ISBLANK(CatTemplate[[#This Row],[St. unit effort]]),0,(CatTemplate[[#This Row],[St. unit effort]] * CatTemplate[[#This Row],[Year15]]))</f>
        <v>0</v>
      </c>
      <c r="CW274" s="29">
        <f>IF(ISBLANK(CatTemplate[[#This Row],[St. unit effort]]),0,(CatTemplate[[#This Row],[St. unit effort]] * CatTemplate[[#This Row],[Year16]]))</f>
        <v>0</v>
      </c>
      <c r="CX274" s="29">
        <f>IF(ISBLANK(CatTemplate[[#This Row],[St. unit effort]]),0,(CatTemplate[[#This Row],[St. unit effort]] * CatTemplate[[#This Row],[Year17]]))</f>
        <v>0</v>
      </c>
      <c r="CY274" s="29">
        <f>IF(ISBLANK(CatTemplate[[#This Row],[St. unit effort]]),0,(CatTemplate[[#This Row],[St. unit effort]] * CatTemplate[[#This Row],[Year18]]))</f>
        <v>0</v>
      </c>
      <c r="CZ274" s="29">
        <f>IF(ISBLANK(CatTemplate[[#This Row],[St. unit effort]]),0,(CatTemplate[[#This Row],[St. unit effort]] * CatTemplate[[#This Row],[Year19]]))</f>
        <v>0</v>
      </c>
      <c r="DA274" s="29">
        <f>IF(ISBLANK(CatTemplate[[#This Row],[St. unit effort]]),0,(CatTemplate[[#This Row],[St. unit effort]] * CatTemplate[[#This Row],[Year20]]))</f>
        <v>0</v>
      </c>
      <c r="DB274" s="57">
        <f>IF(ISBLANK(CatTemplate[[#This Row],[St. unit effort]]),0,(CatTemplate[[#This Row],[St. unit effort]] * CatTemplate[[#This Row],[Year1]])*8/ParRatePM)</f>
        <v>0</v>
      </c>
      <c r="DC274" s="57">
        <f>IF(ISBLANK(CatTemplate[[#This Row],[St. unit effort]]),0,(CatTemplate[[#This Row],[St. unit effort]] * CatTemplate[[#This Row],[Year2]])*8/ParRatePM)</f>
        <v>0</v>
      </c>
      <c r="DD274" s="57">
        <f>IF(ISBLANK(CatTemplate[[#This Row],[St. unit effort]]),0,(CatTemplate[[#This Row],[St. unit effort]] * CatTemplate[[#This Row],[Year3]])*8/ParRatePM)</f>
        <v>0</v>
      </c>
      <c r="DE274" s="57">
        <f>IF(ISBLANK(CatTemplate[[#This Row],[St. unit effort]]),0,(CatTemplate[[#This Row],[St. unit effort]] * CatTemplate[[#This Row],[Year4]])*8/ParRatePM)</f>
        <v>0</v>
      </c>
      <c r="DF274" s="57">
        <f>IF(ISBLANK(CatTemplate[[#This Row],[St. unit effort]]),0,(CatTemplate[[#This Row],[St. unit effort]] * CatTemplate[[#This Row],[Year5]])*8/ParRatePM)</f>
        <v>0</v>
      </c>
      <c r="DG274" s="57">
        <f>IF(ISBLANK(CatTemplate[[#This Row],[St. unit effort]]),0,(CatTemplate[[#This Row],[St. unit effort]] * CatTemplate[[#This Row],[Year6]])*8/ParRatePM)</f>
        <v>0</v>
      </c>
      <c r="DH274" s="57">
        <f>IF(ISBLANK(CatTemplate[[#This Row],[St. unit effort]]),0,(CatTemplate[[#This Row],[St. unit effort]] * CatTemplate[[#This Row],[Year7]])*8/ParRatePM)</f>
        <v>0</v>
      </c>
      <c r="DI274" s="57">
        <f>IF(ISBLANK(CatTemplate[[#This Row],[St. unit effort]]),0,(CatTemplate[[#This Row],[St. unit effort]] * CatTemplate[[#This Row],[Year8]])*8/ParRatePM)</f>
        <v>0</v>
      </c>
      <c r="DJ274" s="57">
        <f>IF(ISBLANK(CatTemplate[[#This Row],[St. unit effort]]),0,(CatTemplate[[#This Row],[St. unit effort]] * CatTemplate[[#This Row],[Year9]])*8/ParRatePM)</f>
        <v>0</v>
      </c>
      <c r="DK274" s="57">
        <f>IF(ISBLANK(CatTemplate[[#This Row],[St. unit effort]]),0,(CatTemplate[[#This Row],[St. unit effort]] * CatTemplate[[#This Row],[Year10]])*8/ParRatePM)</f>
        <v>0</v>
      </c>
      <c r="DL274" s="57">
        <f>IF(ISBLANK(CatTemplate[[#This Row],[St. unit effort]]),0,(CatTemplate[[#This Row],[St. unit effort]] * CatTemplate[[#This Row],[Year11]])*8/ParRatePM)</f>
        <v>0</v>
      </c>
      <c r="DM274" s="57">
        <f>IF(ISBLANK(CatTemplate[[#This Row],[St. unit effort]]),0,(CatTemplate[[#This Row],[St. unit effort]] * CatTemplate[[#This Row],[Year12]])*8/ParRatePM)</f>
        <v>0</v>
      </c>
      <c r="DN274" s="57">
        <f>IF(ISBLANK(CatTemplate[[#This Row],[St. unit effort]]),0,(CatTemplate[[#This Row],[St. unit effort]] * CatTemplate[[#This Row],[Year13]])*8/ParRatePM)</f>
        <v>0</v>
      </c>
      <c r="DO274" s="57">
        <f>IF(ISBLANK(CatTemplate[[#This Row],[St. unit effort]]),0,(CatTemplate[[#This Row],[St. unit effort]] * CatTemplate[[#This Row],[Year14]])*8/ParRatePM)</f>
        <v>0</v>
      </c>
      <c r="DP274" s="57">
        <f>IF(ISBLANK(CatTemplate[[#This Row],[St. unit effort]]),0,(CatTemplate[[#This Row],[St. unit effort]] * CatTemplate[[#This Row],[Year15]])*8/ParRatePM)</f>
        <v>0</v>
      </c>
      <c r="DQ274" s="57">
        <f>IF(ISBLANK(CatTemplate[[#This Row],[St. unit effort]]),0,(CatTemplate[[#This Row],[St. unit effort]] * CatTemplate[[#This Row],[Year16]])*8/ParRatePM)</f>
        <v>0</v>
      </c>
      <c r="DR274" s="57">
        <f>IF(ISBLANK(CatTemplate[[#This Row],[St. unit effort]]),0,(CatTemplate[[#This Row],[St. unit effort]] * CatTemplate[[#This Row],[Year17]])*8/ParRatePM)</f>
        <v>0</v>
      </c>
      <c r="DS274" s="57">
        <f>IF(ISBLANK(CatTemplate[[#This Row],[St. unit effort]]),0,(CatTemplate[[#This Row],[St. unit effort]] * CatTemplate[[#This Row],[Year18]])*8/ParRatePM)</f>
        <v>0</v>
      </c>
      <c r="DT274" s="57">
        <f>IF(ISBLANK(CatTemplate[[#This Row],[St. unit effort]]),0,(CatTemplate[[#This Row],[St. unit effort]] * CatTemplate[[#This Row],[Year19]])*8/ParRatePM)</f>
        <v>0</v>
      </c>
      <c r="DU274" s="57">
        <f>IF(ISBLANK(CatTemplate[[#This Row],[St. unit effort]]),0,(CatTemplate[[#This Row],[St. unit effort]] * CatTemplate[[#This Row],[Year20]])*8/ParRatePM)</f>
        <v>0</v>
      </c>
      <c r="DV274" s="54">
        <f>SUM(CatTemplate[[#This Row],[PM1]:[PM20]])</f>
        <v>0</v>
      </c>
      <c r="DW274" s="56">
        <f t="shared" si="91"/>
        <v>0</v>
      </c>
      <c r="DX274" s="56">
        <f t="shared" si="91"/>
        <v>0</v>
      </c>
      <c r="DY274" s="56">
        <f t="shared" si="91"/>
        <v>0</v>
      </c>
      <c r="DZ274" s="56">
        <f t="shared" si="91"/>
        <v>0</v>
      </c>
      <c r="EA274" s="56">
        <f t="shared" si="91"/>
        <v>0</v>
      </c>
      <c r="EB274" s="56">
        <f t="shared" si="91"/>
        <v>0</v>
      </c>
      <c r="EC274" s="56">
        <f t="shared" si="91"/>
        <v>0</v>
      </c>
      <c r="ED274" s="56">
        <f t="shared" si="91"/>
        <v>0</v>
      </c>
      <c r="EE274" s="56">
        <f t="shared" si="91"/>
        <v>0</v>
      </c>
      <c r="EF274" s="56">
        <f t="shared" si="91"/>
        <v>0</v>
      </c>
      <c r="EG274" s="56">
        <f t="shared" si="91"/>
        <v>0</v>
      </c>
      <c r="EH274" s="56">
        <f t="shared" si="91"/>
        <v>0</v>
      </c>
      <c r="EI274" s="56">
        <f t="shared" si="91"/>
        <v>0</v>
      </c>
      <c r="EJ274" s="56">
        <f t="shared" si="91"/>
        <v>0</v>
      </c>
      <c r="EK274" s="56">
        <f t="shared" si="91"/>
        <v>0</v>
      </c>
      <c r="EL274" s="56">
        <f t="shared" si="91"/>
        <v>0</v>
      </c>
      <c r="EM274" s="56">
        <f t="shared" si="89"/>
        <v>0</v>
      </c>
      <c r="EN274" s="56">
        <f t="shared" si="89"/>
        <v>0</v>
      </c>
      <c r="EO274" s="56">
        <f t="shared" si="89"/>
        <v>0</v>
      </c>
      <c r="EP274" s="56">
        <f t="shared" si="89"/>
        <v>0</v>
      </c>
      <c r="EQ274" s="30">
        <f>CatTemplate[[#This Row],[Eq. unit cost]] * CatTemplate[[#This Row],[Eq. quantity]]</f>
        <v>0</v>
      </c>
      <c r="ER274" s="30">
        <f>CatTemplate[[#This Row],[Cons. unit cost]] *CatTemplate[[#This Row],[Cons. quantity]]</f>
        <v>0</v>
      </c>
      <c r="ES274" s="30">
        <f>CatTemplate[[#This Row],[Oth. unit cost]] *CatTemplate[[#This Row],[Oth. quantity]]</f>
        <v>0</v>
      </c>
      <c r="ET274" s="55">
        <f>SUM(CatTemplate[[#This Row],[CO1]:[CO20]])</f>
        <v>0</v>
      </c>
      <c r="EU274" s="56">
        <f t="shared" si="92"/>
        <v>0</v>
      </c>
      <c r="EV274" s="56">
        <f t="shared" si="92"/>
        <v>0</v>
      </c>
      <c r="EW274" s="56">
        <f t="shared" si="92"/>
        <v>0</v>
      </c>
      <c r="EX274" s="56">
        <f t="shared" si="92"/>
        <v>0</v>
      </c>
      <c r="EY274" s="56">
        <f t="shared" si="92"/>
        <v>0</v>
      </c>
      <c r="EZ274" s="56">
        <f t="shared" si="92"/>
        <v>0</v>
      </c>
      <c r="FA274" s="56">
        <f t="shared" si="92"/>
        <v>0</v>
      </c>
      <c r="FB274" s="56">
        <f t="shared" si="92"/>
        <v>0</v>
      </c>
      <c r="FC274" s="56">
        <f t="shared" si="92"/>
        <v>0</v>
      </c>
      <c r="FD274" s="56">
        <f t="shared" si="92"/>
        <v>0</v>
      </c>
      <c r="FE274" s="56">
        <f t="shared" si="92"/>
        <v>0</v>
      </c>
      <c r="FF274" s="56">
        <f t="shared" si="92"/>
        <v>0</v>
      </c>
      <c r="FG274" s="56">
        <f t="shared" si="92"/>
        <v>0</v>
      </c>
      <c r="FH274" s="56">
        <f t="shared" si="92"/>
        <v>0</v>
      </c>
      <c r="FI274" s="56">
        <f t="shared" si="92"/>
        <v>0</v>
      </c>
      <c r="FJ274" s="56">
        <f t="shared" si="92"/>
        <v>0</v>
      </c>
      <c r="FK274" s="56">
        <f t="shared" si="90"/>
        <v>0</v>
      </c>
      <c r="FL274" s="56">
        <f t="shared" si="90"/>
        <v>0</v>
      </c>
      <c r="FM274" s="56">
        <f t="shared" si="90"/>
        <v>0</v>
      </c>
      <c r="FN274" s="56">
        <f t="shared" si="90"/>
        <v>0</v>
      </c>
      <c r="FO274" s="58">
        <f>SUM(CatTemplate[[#This Row],[CS1]:[CS20]])</f>
        <v>0</v>
      </c>
      <c r="FP274" s="59">
        <f>CatTemplate[[#This Row],[Total Oth. cost]]+CatTemplate[[#This Row],[Total St. Cost]]</f>
        <v>0</v>
      </c>
      <c r="FQ274" s="33" t="e">
        <f t="shared" si="93"/>
        <v>#VALUE!</v>
      </c>
      <c r="FR274" s="33" t="e">
        <f t="shared" si="94"/>
        <v>#VALUE!</v>
      </c>
      <c r="FS274" s="30" t="e">
        <f>(CatTemplate[[#This Row],[CO1]] + CatTemplate[[#This Row],[CS1]]) * (1 + getRateOHFinal) * getRateMarkupFinal</f>
        <v>#VALUE!</v>
      </c>
      <c r="FT274" s="30" t="e">
        <f>(CatTemplate[[#This Row],[CO2]] + CatTemplate[[#This Row],[CS2]]) * (1 + getRateOHFinal) * getRateMarkupFinal</f>
        <v>#VALUE!</v>
      </c>
      <c r="FU274" s="30" t="e">
        <f>(CatTemplate[[#This Row],[CO3]] + CatTemplate[[#This Row],[CS3]]) * (1 + getRateOHFinal) * getRateMarkupFinal</f>
        <v>#VALUE!</v>
      </c>
      <c r="FV274" s="30" t="e">
        <f>(CatTemplate[[#This Row],[CO4]] + CatTemplate[[#This Row],[CS4]]) * (1 + getRateOHFinal) * getRateMarkupFinal</f>
        <v>#VALUE!</v>
      </c>
      <c r="FW274" s="30" t="e">
        <f>(CatTemplate[[#This Row],[CO5]] + CatTemplate[[#This Row],[CS5]]) * (1 + getRateOHFinal) * getRateMarkupFinal</f>
        <v>#VALUE!</v>
      </c>
      <c r="FX274" s="30" t="e">
        <f>(CatTemplate[[#This Row],[CO6]] + CatTemplate[[#This Row],[CS6]]) * (1 + getRateOHFinal) * getRateMarkupFinal</f>
        <v>#VALUE!</v>
      </c>
      <c r="FY274" s="30" t="e">
        <f>(CatTemplate[[#This Row],[CO7]] + CatTemplate[[#This Row],[CS7]]) * (1 + getRateOHFinal) * getRateMarkupFinal</f>
        <v>#VALUE!</v>
      </c>
      <c r="FZ274" s="30" t="e">
        <f>(CatTemplate[[#This Row],[CO8]] + CatTemplate[[#This Row],[CS8]]) * (1 + getRateOHFinal) * getRateMarkupFinal</f>
        <v>#VALUE!</v>
      </c>
      <c r="GA274" s="30" t="e">
        <f>(CatTemplate[[#This Row],[CO9]] + CatTemplate[[#This Row],[CS9]]) * (1 + getRateOHFinal) * getRateMarkupFinal</f>
        <v>#VALUE!</v>
      </c>
      <c r="GB274" s="30" t="e">
        <f>(CatTemplate[[#This Row],[CO10]] + CatTemplate[[#This Row],[CS10]]) * (1 + getRateOHFinal) * getRateMarkupFinal</f>
        <v>#VALUE!</v>
      </c>
      <c r="GC274" s="30" t="e">
        <f>(CatTemplate[[#This Row],[CO11]] + CatTemplate[[#This Row],[CS11]]) * (1 + getRateOHFinal) * getRateMarkupFinal</f>
        <v>#VALUE!</v>
      </c>
      <c r="GD274" s="30" t="e">
        <f>(CatTemplate[[#This Row],[CO12]] + CatTemplate[[#This Row],[CS12]]) * (1 + getRateOHFinal) * getRateMarkupFinal</f>
        <v>#VALUE!</v>
      </c>
      <c r="GE274" s="30" t="e">
        <f>(CatTemplate[[#This Row],[CO13]] + CatTemplate[[#This Row],[CS13]]) * (1 + getRateOHFinal) * getRateMarkupFinal</f>
        <v>#VALUE!</v>
      </c>
      <c r="GF274" s="30" t="e">
        <f>(CatTemplate[[#This Row],[CO14]] + CatTemplate[[#This Row],[CS14]]) * (1 + getRateOHFinal) * getRateMarkupFinal</f>
        <v>#VALUE!</v>
      </c>
      <c r="GG274" s="30" t="e">
        <f>(CatTemplate[[#This Row],[CO15]] + CatTemplate[[#This Row],[CS15]]) * (1 + getRateOHFinal) * getRateMarkupFinal</f>
        <v>#VALUE!</v>
      </c>
      <c r="GH274" s="30" t="e">
        <f>(CatTemplate[[#This Row],[CO16]] + CatTemplate[[#This Row],[CS16]]) * (1 + getRateOHFinal) * getRateMarkupFinal</f>
        <v>#VALUE!</v>
      </c>
      <c r="GI274" s="30" t="e">
        <f>(CatTemplate[[#This Row],[CO17]] + CatTemplate[[#This Row],[CS17]]) * (1 + getRateOHFinal) * getRateMarkupFinal</f>
        <v>#VALUE!</v>
      </c>
      <c r="GJ274" s="30" t="e">
        <f>(CatTemplate[[#This Row],[CO18]] + CatTemplate[[#This Row],[CS18]]) * (1 + getRateOHFinal) * getRateMarkupFinal</f>
        <v>#VALUE!</v>
      </c>
      <c r="GK274" s="30" t="e">
        <f>(CatTemplate[[#This Row],[CO19]] + CatTemplate[[#This Row],[CS19]]) * (1 + getRateOHFinal) * getRateMarkupFinal</f>
        <v>#VALUE!</v>
      </c>
      <c r="GL274" s="30" t="e">
        <f>(CatTemplate[[#This Row],[CO20]] + CatTemplate[[#This Row],[CS20]]) * (1 + getRateOHFinal) * getRateMarkupFinal</f>
        <v>#VALUE!</v>
      </c>
      <c r="GM274" s="30" t="e">
        <f t="shared" si="95"/>
        <v>#VALUE!</v>
      </c>
      <c r="GN274" s="30" t="e">
        <f t="shared" si="96"/>
        <v>#VALUE!</v>
      </c>
      <c r="GO274" s="30" t="e">
        <f t="shared" si="97"/>
        <v>#VALUE!</v>
      </c>
      <c r="GP274" s="30" t="e">
        <f t="shared" si="98"/>
        <v>#VALUE!</v>
      </c>
      <c r="GQ274" s="30" t="e">
        <f>(CatTemplate[[#This Row],[CO1]]+CatTemplate[[#This Row],[CS1]]) * (1+ getRateOHFinal) * (1 + getRateMarkupFinal)</f>
        <v>#VALUE!</v>
      </c>
      <c r="GR274" s="30" t="e">
        <f>(CatTemplate[[#This Row],[CO2]]+CatTemplate[[#This Row],[CS2]]) * (1+ getRateOHFinal) * (1 + getRateMarkupFinal)</f>
        <v>#VALUE!</v>
      </c>
      <c r="GS274" s="30" t="e">
        <f>(CatTemplate[[#This Row],[CO3]]+CatTemplate[[#This Row],[CS3]]) * (1+ getRateOHFinal) * (1 + getRateMarkupFinal)</f>
        <v>#VALUE!</v>
      </c>
      <c r="GT274" s="30" t="e">
        <f>(CatTemplate[[#This Row],[CO4]]+CatTemplate[[#This Row],[CS4]]) * (1+ getRateOHFinal) * (1 + getRateMarkupFinal)</f>
        <v>#VALUE!</v>
      </c>
      <c r="GU274" s="30" t="e">
        <f>(CatTemplate[[#This Row],[CO5]]+CatTemplate[[#This Row],[CS5]]) * (1+ getRateOHFinal) * (1 + getRateMarkupFinal)</f>
        <v>#VALUE!</v>
      </c>
      <c r="GV274" s="30" t="e">
        <f>(CatTemplate[[#This Row],[CO6]]+CatTemplate[[#This Row],[CS6]]) * (1+ getRateOHFinal) * (1 + getRateMarkupFinal)</f>
        <v>#VALUE!</v>
      </c>
      <c r="GW274" s="30" t="e">
        <f>(CatTemplate[[#This Row],[CO7]]+CatTemplate[[#This Row],[CS7]]) * (1+ getRateOHFinal) * (1 + getRateMarkupFinal)</f>
        <v>#VALUE!</v>
      </c>
      <c r="GX274" s="30" t="e">
        <f>(CatTemplate[[#This Row],[CO8]]+CatTemplate[[#This Row],[CS8]]) * (1+ getRateOHFinal) * (1 + getRateMarkupFinal)</f>
        <v>#VALUE!</v>
      </c>
      <c r="GY274" s="30" t="e">
        <f>(CatTemplate[[#This Row],[CO9]]+CatTemplate[[#This Row],[CS9]]) * (1+ getRateOHFinal) * (1 + getRateMarkupFinal)</f>
        <v>#VALUE!</v>
      </c>
      <c r="GZ274" s="30" t="e">
        <f>(CatTemplate[[#This Row],[CO10]]+CatTemplate[[#This Row],[CS10]]) * (1+ getRateOHFinal) * (1 + getRateMarkupFinal)</f>
        <v>#VALUE!</v>
      </c>
      <c r="HA274" s="30" t="e">
        <f>(CatTemplate[[#This Row],[CO11]]+CatTemplate[[#This Row],[CS11]]) * (1+ getRateOHFinal) * (1 + getRateMarkupFinal)</f>
        <v>#VALUE!</v>
      </c>
      <c r="HB274" s="30" t="e">
        <f>(CatTemplate[[#This Row],[CO12]]+CatTemplate[[#This Row],[CS12]]) * (1+ getRateOHFinal) * (1 + getRateMarkupFinal)</f>
        <v>#VALUE!</v>
      </c>
      <c r="HC274" s="30" t="e">
        <f>(CatTemplate[[#This Row],[CO13]]+CatTemplate[[#This Row],[CS13]]) * (1+ getRateOHFinal) * (1 + getRateMarkupFinal)</f>
        <v>#VALUE!</v>
      </c>
      <c r="HD274" s="30" t="e">
        <f>(CatTemplate[[#This Row],[CO14]]+CatTemplate[[#This Row],[CS14]]) * (1+ getRateOHFinal) * (1 + getRateMarkupFinal)</f>
        <v>#VALUE!</v>
      </c>
      <c r="HE274" s="30" t="e">
        <f>(CatTemplate[[#This Row],[CO15]]+CatTemplate[[#This Row],[CS15]]) * (1+ getRateOHFinal) * (1 + getRateMarkupFinal)</f>
        <v>#VALUE!</v>
      </c>
      <c r="HF274" s="30" t="e">
        <f>(CatTemplate[[#This Row],[CO16]]+CatTemplate[[#This Row],[CS16]]) * (1+ getRateOHFinal) * (1 + getRateMarkupFinal)</f>
        <v>#VALUE!</v>
      </c>
      <c r="HG274" s="30" t="e">
        <f>(CatTemplate[[#This Row],[CO17]]+CatTemplate[[#This Row],[CS17]]) * (1+ getRateOHFinal) * (1 + getRateMarkupFinal)</f>
        <v>#VALUE!</v>
      </c>
      <c r="HH274" s="30" t="e">
        <f>(CatTemplate[[#This Row],[CO18]]+CatTemplate[[#This Row],[CS18]]) * (1+ getRateOHFinal) * (1 + getRateMarkupFinal)</f>
        <v>#VALUE!</v>
      </c>
      <c r="HI274" s="30" t="e">
        <f>(CatTemplate[[#This Row],[CO19]]+CatTemplate[[#This Row],[CS19]]) * (1+ getRateOHFinal) * (1 + getRateMarkupFinal)</f>
        <v>#VALUE!</v>
      </c>
      <c r="HJ274" s="30" t="e">
        <f>(CatTemplate[[#This Row],[CO20]]+CatTemplate[[#This Row],[CS20]]) * (1+ getRateOHFinal) * (1 + getRateMarkupFinal)</f>
        <v>#VALUE!</v>
      </c>
      <c r="HK274" s="39" t="e">
        <f>CatTemplate[[#This Row],[Total cost]]+CatTemplate[[#This Row],[OH Amount]]+CatTemplate[[#This Row],[Markup]]</f>
        <v>#VALUE!</v>
      </c>
      <c r="HL274" s="63">
        <f>IF(CatTemplate[[#This Row],[Units]]="Days",CatTemplate[[#This Row],[Project quantity]]*CatTemplate[[#This Row],[St. unit effort]],CatTemplate[[#This Row],[Project quantity]])</f>
        <v>0</v>
      </c>
      <c r="HM274" s="287">
        <f>IFERROR(CatTemplate[[#This Row],[Total Price]]/(CatTemplate[[#This Row],[Final Quantity]]),0)</f>
        <v>0</v>
      </c>
      <c r="HN274" s="261"/>
    </row>
    <row r="275" spans="2:222" x14ac:dyDescent="0.2">
      <c r="B275" s="9" t="s">
        <v>84</v>
      </c>
      <c r="C275" s="23">
        <v>6</v>
      </c>
      <c r="D275" s="10" t="s">
        <v>179</v>
      </c>
      <c r="E275" s="25">
        <v>1</v>
      </c>
      <c r="F275" s="19" t="s">
        <v>103</v>
      </c>
      <c r="G275" s="27">
        <v>62</v>
      </c>
      <c r="H275" s="19" t="s">
        <v>550</v>
      </c>
      <c r="I275" s="19"/>
      <c r="J275" s="16" t="s">
        <v>254</v>
      </c>
      <c r="K275" s="16"/>
      <c r="L275" s="16" t="s">
        <v>489</v>
      </c>
      <c r="M275" s="16" t="s">
        <v>207</v>
      </c>
      <c r="N275" s="16" t="s">
        <v>858</v>
      </c>
      <c r="O275" s="320"/>
      <c r="P275" s="71"/>
      <c r="Q275" s="108"/>
      <c r="R275" s="73"/>
      <c r="S275" s="97"/>
      <c r="T275" s="100">
        <f>getEqUnitCost</f>
        <v>0.83168269230769232</v>
      </c>
      <c r="U275" s="73">
        <f>getEqUnitEffort</f>
        <v>1</v>
      </c>
      <c r="V275" s="101">
        <f>getEqQuantity</f>
        <v>1</v>
      </c>
      <c r="W275" s="320"/>
      <c r="X275" s="100">
        <f>getConsUnitCost</f>
        <v>1.5509427083333336</v>
      </c>
      <c r="Y275" s="73">
        <f>getConsUnitEffort</f>
        <v>1</v>
      </c>
      <c r="Z275" s="14">
        <f>getConsQuantity</f>
        <v>1</v>
      </c>
      <c r="AA275" s="320"/>
      <c r="AB275" s="72"/>
      <c r="AC275" s="112"/>
      <c r="AD275" s="14">
        <f>getOthQuantity</f>
        <v>0</v>
      </c>
      <c r="AE275" s="320"/>
      <c r="AF275" s="28" t="str">
        <f>IF(ISBLANK(CatTemplate[[#This Row],[Resource type]]),"",CatTemplate[[#This Row],[Resource type]])</f>
        <v>BioRef Operator</v>
      </c>
      <c r="AG275" s="242">
        <f>getStaffUnitCost</f>
        <v>402.98497611162429</v>
      </c>
      <c r="AH275" s="113">
        <f>getStaffUnitEffort</f>
        <v>1.8749999999999999E-2</v>
      </c>
      <c r="AI275" s="40">
        <f>getStaffQuantity</f>
        <v>0</v>
      </c>
      <c r="AJ275" s="41">
        <f>CatTemplate[[#This Row],[St. quantity]]*8/ParRatePM</f>
        <v>0</v>
      </c>
      <c r="AK275" s="320"/>
      <c r="AL275" s="53" t="str">
        <f>CatTemplate[[#This Row],[Item type]]</f>
        <v>Samples</v>
      </c>
      <c r="AM275" s="12">
        <f>SUM(CatTemplate[[#This Row],[Year1]:[Year20]])</f>
        <v>0</v>
      </c>
      <c r="AN275" s="52"/>
      <c r="AO275" s="52"/>
      <c r="AP275" s="52"/>
      <c r="AQ275" s="8"/>
      <c r="AR275" s="8"/>
      <c r="AS275" s="8"/>
      <c r="AT275" s="8"/>
      <c r="AU275" s="8"/>
      <c r="AV275" s="8"/>
      <c r="AW275" s="8"/>
      <c r="AX275" s="8"/>
      <c r="AY275" s="8"/>
      <c r="AZ275" s="8"/>
      <c r="BA275" s="8"/>
      <c r="BB275" s="8"/>
      <c r="BC275" s="8"/>
      <c r="BD275" s="8"/>
      <c r="BE275" s="8"/>
      <c r="BF275" s="8"/>
      <c r="BG275" s="36"/>
      <c r="BH275" s="320"/>
      <c r="BI275" s="37" t="str">
        <f>getCostCategory</f>
        <v>06 Operating costs</v>
      </c>
      <c r="BJ275" s="37" t="str">
        <f>getSection</f>
        <v>06 Sample processing</v>
      </c>
      <c r="BK275" s="32" t="str">
        <f>getObject</f>
        <v>Sample processing</v>
      </c>
      <c r="BL275" s="30">
        <f>IFERROR(getUnitCost * IF(CatTemplate[[#This Row],[Cost Category Comp.]]="01 Staff costs", 1,1),0)</f>
        <v>405.36760151226531</v>
      </c>
      <c r="BM275" s="29">
        <f>IF(AND(ISBLANK(CatTemplate[[#This Row],[Eq. unit cost]]),ISBLANK(CatTemplate[[#This Row],[Cons. unit cost]]),ISBLANK(CatTemplate[[#This Row],[Oth. unit cost]])), 0, IF(getUnitEffort =0,1,getUnitEffort) * CatTemplate[[#This Row],[Year1]])</f>
        <v>0</v>
      </c>
      <c r="BN275" s="29">
        <f>IF(AND(ISBLANK(CatTemplate[[#This Row],[Eq. unit cost]]),ISBLANK(CatTemplate[[#This Row],[Cons. unit cost]]),ISBLANK(CatTemplate[[#This Row],[Oth. unit cost]])), 0, IF(getUnitEffort =0,1,getUnitEffort) * CatTemplate[[#This Row],[Year2]])</f>
        <v>0</v>
      </c>
      <c r="BO275" s="29">
        <f>IF(AND(ISBLANK(CatTemplate[[#This Row],[Eq. unit cost]]),ISBLANK(CatTemplate[[#This Row],[Cons. unit cost]]),ISBLANK(CatTemplate[[#This Row],[Oth. unit cost]])), 0, IF(getUnitEffort =0,1,getUnitEffort) * CatTemplate[[#This Row],[Year3]])</f>
        <v>0</v>
      </c>
      <c r="BP275" s="29">
        <f>IF(AND(ISBLANK(CatTemplate[[#This Row],[Eq. unit cost]]),ISBLANK(CatTemplate[[#This Row],[Cons. unit cost]]),ISBLANK(CatTemplate[[#This Row],[Oth. unit cost]])), 0, IF(getUnitEffort =0,1,getUnitEffort) * CatTemplate[[#This Row],[Year4]])</f>
        <v>0</v>
      </c>
      <c r="BQ275" s="29">
        <f>IF(AND(ISBLANK(CatTemplate[[#This Row],[Eq. unit cost]]),ISBLANK(CatTemplate[[#This Row],[Cons. unit cost]]),ISBLANK(CatTemplate[[#This Row],[Oth. unit cost]])), 0, IF(getUnitEffort =0,1,getUnitEffort) * CatTemplate[[#This Row],[Year5]])</f>
        <v>0</v>
      </c>
      <c r="BR275" s="29">
        <f>IF(AND(ISBLANK(CatTemplate[[#This Row],[Eq. unit cost]]),ISBLANK(CatTemplate[[#This Row],[Cons. unit cost]]),ISBLANK(CatTemplate[[#This Row],[Oth. unit cost]])), 0, IF(getUnitEffort =0,1,getUnitEffort) * CatTemplate[[#This Row],[Year6]])</f>
        <v>0</v>
      </c>
      <c r="BS275" s="29">
        <f>IF(AND(ISBLANK(CatTemplate[[#This Row],[Eq. unit cost]]),ISBLANK(CatTemplate[[#This Row],[Cons. unit cost]]),ISBLANK(CatTemplate[[#This Row],[Oth. unit cost]])), 0, IF(getUnitEffort =0,1,getUnitEffort) * CatTemplate[[#This Row],[Year7]])</f>
        <v>0</v>
      </c>
      <c r="BT275" s="29">
        <f>IF(AND(ISBLANK(CatTemplate[[#This Row],[Eq. unit cost]]),ISBLANK(CatTemplate[[#This Row],[Cons. unit cost]]),ISBLANK(CatTemplate[[#This Row],[Oth. unit cost]])), 0, IF(getUnitEffort =0,1,getUnitEffort) * CatTemplate[[#This Row],[Year8]])</f>
        <v>0</v>
      </c>
      <c r="BU275" s="29">
        <f>IF(AND(ISBLANK(CatTemplate[[#This Row],[Eq. unit cost]]),ISBLANK(CatTemplate[[#This Row],[Cons. unit cost]]),ISBLANK(CatTemplate[[#This Row],[Oth. unit cost]])), 0, IF(getUnitEffort =0,1,getUnitEffort) * CatTemplate[[#This Row],[Year9]])</f>
        <v>0</v>
      </c>
      <c r="BV275" s="29">
        <f>IF(AND(ISBLANK(CatTemplate[[#This Row],[Eq. unit cost]]),ISBLANK(CatTemplate[[#This Row],[Cons. unit cost]]),ISBLANK(CatTemplate[[#This Row],[Oth. unit cost]])), 0, IF(getUnitEffort =0,1,getUnitEffort) * CatTemplate[[#This Row],[Year10]])</f>
        <v>0</v>
      </c>
      <c r="BW275" s="29">
        <f>IF(AND(ISBLANK(CatTemplate[[#This Row],[Eq. unit cost]]),ISBLANK(CatTemplate[[#This Row],[Cons. unit cost]]),ISBLANK(CatTemplate[[#This Row],[Oth. unit cost]])), 0, IF(getUnitEffort =0,1,getUnitEffort) * CatTemplate[[#This Row],[Year11]])</f>
        <v>0</v>
      </c>
      <c r="BX275" s="29">
        <f>IF(AND(ISBLANK(CatTemplate[[#This Row],[Eq. unit cost]]),ISBLANK(CatTemplate[[#This Row],[Cons. unit cost]]),ISBLANK(CatTemplate[[#This Row],[Oth. unit cost]])), 0, IF(getUnitEffort =0,1,getUnitEffort) * CatTemplate[[#This Row],[Year12]])</f>
        <v>0</v>
      </c>
      <c r="BY275" s="29">
        <f>IF(AND(ISBLANK(CatTemplate[[#This Row],[Eq. unit cost]]),ISBLANK(CatTemplate[[#This Row],[Cons. unit cost]]),ISBLANK(CatTemplate[[#This Row],[Oth. unit cost]])), 0, IF(getUnitEffort =0,1,getUnitEffort) * CatTemplate[[#This Row],[Year13]])</f>
        <v>0</v>
      </c>
      <c r="BZ275" s="29">
        <f>IF(AND(ISBLANK(CatTemplate[[#This Row],[Eq. unit cost]]),ISBLANK(CatTemplate[[#This Row],[Cons. unit cost]]),ISBLANK(CatTemplate[[#This Row],[Oth. unit cost]])), 0, IF(getUnitEffort =0,1,getUnitEffort) * CatTemplate[[#This Row],[Year14]])</f>
        <v>0</v>
      </c>
      <c r="CA275" s="29">
        <f>IF(AND(ISBLANK(CatTemplate[[#This Row],[Eq. unit cost]]),ISBLANK(CatTemplate[[#This Row],[Cons. unit cost]]),ISBLANK(CatTemplate[[#This Row],[Oth. unit cost]])), 0, IF(getUnitEffort =0,1,getUnitEffort) * CatTemplate[[#This Row],[Year15]])</f>
        <v>0</v>
      </c>
      <c r="CB275" s="29">
        <f>IF(AND(ISBLANK(CatTemplate[[#This Row],[Eq. unit cost]]),ISBLANK(CatTemplate[[#This Row],[Cons. unit cost]]),ISBLANK(CatTemplate[[#This Row],[Oth. unit cost]])), 0, IF(getUnitEffort =0,1,getUnitEffort) * CatTemplate[[#This Row],[Year16]])</f>
        <v>0</v>
      </c>
      <c r="CC275" s="29">
        <f>IF(AND(ISBLANK(CatTemplate[[#This Row],[Eq. unit cost]]),ISBLANK(CatTemplate[[#This Row],[Cons. unit cost]]),ISBLANK(CatTemplate[[#This Row],[Oth. unit cost]])), 0, IF(getUnitEffort =0,1,getUnitEffort) * CatTemplate[[#This Row],[Year17]])</f>
        <v>0</v>
      </c>
      <c r="CD275" s="29">
        <f>IF(AND(ISBLANK(CatTemplate[[#This Row],[Eq. unit cost]]),ISBLANK(CatTemplate[[#This Row],[Cons. unit cost]]),ISBLANK(CatTemplate[[#This Row],[Oth. unit cost]])), 0, IF(getUnitEffort =0,1,getUnitEffort) * CatTemplate[[#This Row],[Year18]])</f>
        <v>0</v>
      </c>
      <c r="CE275" s="29">
        <f>IF(AND(ISBLANK(CatTemplate[[#This Row],[Eq. unit cost]]),ISBLANK(CatTemplate[[#This Row],[Cons. unit cost]]),ISBLANK(CatTemplate[[#This Row],[Oth. unit cost]])), 0, IF(getUnitEffort =0,1,getUnitEffort) * CatTemplate[[#This Row],[Year19]])</f>
        <v>0</v>
      </c>
      <c r="CF275" s="29">
        <f>IF(AND(ISBLANK(CatTemplate[[#This Row],[Eq. unit cost]]),ISBLANK(CatTemplate[[#This Row],[Cons. unit cost]]),ISBLANK(CatTemplate[[#This Row],[Oth. unit cost]])), 0, IF(getUnitEffort =0,1,getUnitEffort) * CatTemplate[[#This Row],[Year20]])</f>
        <v>0</v>
      </c>
      <c r="CG275" s="45">
        <f>SUM(CatTemplate[[#This Row],[Q1]:[Q20]])</f>
        <v>0</v>
      </c>
      <c r="CH275" s="29">
        <f>IF(ISBLANK(CatTemplate[[#This Row],[St. unit effort]]),0,(CatTemplate[[#This Row],[St. unit effort]] * CatTemplate[[#This Row],[Year1]]))</f>
        <v>0</v>
      </c>
      <c r="CI275" s="29">
        <f>IF(ISBLANK(CatTemplate[[#This Row],[St. unit effort]]),0,(CatTemplate[[#This Row],[St. unit effort]] * CatTemplate[[#This Row],[Year2]]))</f>
        <v>0</v>
      </c>
      <c r="CJ275" s="29">
        <f>IF(ISBLANK(CatTemplate[[#This Row],[St. unit effort]]),0,(CatTemplate[[#This Row],[St. unit effort]] * CatTemplate[[#This Row],[Year3]]))</f>
        <v>0</v>
      </c>
      <c r="CK275" s="29">
        <f>IF(ISBLANK(CatTemplate[[#This Row],[St. unit effort]]),0,(CatTemplate[[#This Row],[St. unit effort]] * CatTemplate[[#This Row],[Year4]]))</f>
        <v>0</v>
      </c>
      <c r="CL275" s="29">
        <f>IF(ISBLANK(CatTemplate[[#This Row],[St. unit effort]]),0,(CatTemplate[[#This Row],[St. unit effort]] * CatTemplate[[#This Row],[Year5]]))</f>
        <v>0</v>
      </c>
      <c r="CM275" s="29">
        <f>IF(ISBLANK(CatTemplate[[#This Row],[St. unit effort]]),0,(CatTemplate[[#This Row],[St. unit effort]] * CatTemplate[[#This Row],[Year6]]))</f>
        <v>0</v>
      </c>
      <c r="CN275" s="29">
        <f>IF(ISBLANK(CatTemplate[[#This Row],[St. unit effort]]),0,(CatTemplate[[#This Row],[St. unit effort]] * CatTemplate[[#This Row],[Year7]]))</f>
        <v>0</v>
      </c>
      <c r="CO275" s="29">
        <f>IF(ISBLANK(CatTemplate[[#This Row],[St. unit effort]]),0,(CatTemplate[[#This Row],[St. unit effort]] * CatTemplate[[#This Row],[Year8]]))</f>
        <v>0</v>
      </c>
      <c r="CP275" s="29">
        <f>IF(ISBLANK(CatTemplate[[#This Row],[St. unit effort]]),0,(CatTemplate[[#This Row],[St. unit effort]] * CatTemplate[[#This Row],[Year9]]))</f>
        <v>0</v>
      </c>
      <c r="CQ275" s="29">
        <f>IF(ISBLANK(CatTemplate[[#This Row],[St. unit effort]]),0,(CatTemplate[[#This Row],[St. unit effort]] * CatTemplate[[#This Row],[Year10]]))</f>
        <v>0</v>
      </c>
      <c r="CR275" s="29">
        <f>IF(ISBLANK(CatTemplate[[#This Row],[St. unit effort]]),0,(CatTemplate[[#This Row],[St. unit effort]] * CatTemplate[[#This Row],[Year11]]))</f>
        <v>0</v>
      </c>
      <c r="CS275" s="29">
        <f>IF(ISBLANK(CatTemplate[[#This Row],[St. unit effort]]),0,(CatTemplate[[#This Row],[St. unit effort]] * CatTemplate[[#This Row],[Year12]]))</f>
        <v>0</v>
      </c>
      <c r="CT275" s="29">
        <f>IF(ISBLANK(CatTemplate[[#This Row],[St. unit effort]]),0,(CatTemplate[[#This Row],[St. unit effort]] * CatTemplate[[#This Row],[Year13]]))</f>
        <v>0</v>
      </c>
      <c r="CU275" s="29">
        <f>IF(ISBLANK(CatTemplate[[#This Row],[St. unit effort]]),0,(CatTemplate[[#This Row],[St. unit effort]] * CatTemplate[[#This Row],[Year14]]))</f>
        <v>0</v>
      </c>
      <c r="CV275" s="29">
        <f>IF(ISBLANK(CatTemplate[[#This Row],[St. unit effort]]),0,(CatTemplate[[#This Row],[St. unit effort]] * CatTemplate[[#This Row],[Year15]]))</f>
        <v>0</v>
      </c>
      <c r="CW275" s="29">
        <f>IF(ISBLANK(CatTemplate[[#This Row],[St. unit effort]]),0,(CatTemplate[[#This Row],[St. unit effort]] * CatTemplate[[#This Row],[Year16]]))</f>
        <v>0</v>
      </c>
      <c r="CX275" s="29">
        <f>IF(ISBLANK(CatTemplate[[#This Row],[St. unit effort]]),0,(CatTemplate[[#This Row],[St. unit effort]] * CatTemplate[[#This Row],[Year17]]))</f>
        <v>0</v>
      </c>
      <c r="CY275" s="29">
        <f>IF(ISBLANK(CatTemplate[[#This Row],[St. unit effort]]),0,(CatTemplate[[#This Row],[St. unit effort]] * CatTemplate[[#This Row],[Year18]]))</f>
        <v>0</v>
      </c>
      <c r="CZ275" s="29">
        <f>IF(ISBLANK(CatTemplate[[#This Row],[St. unit effort]]),0,(CatTemplate[[#This Row],[St. unit effort]] * CatTemplate[[#This Row],[Year19]]))</f>
        <v>0</v>
      </c>
      <c r="DA275" s="29">
        <f>IF(ISBLANK(CatTemplate[[#This Row],[St. unit effort]]),0,(CatTemplate[[#This Row],[St. unit effort]] * CatTemplate[[#This Row],[Year20]]))</f>
        <v>0</v>
      </c>
      <c r="DB275" s="57">
        <f>IF(ISBLANK(CatTemplate[[#This Row],[St. unit effort]]),0,(CatTemplate[[#This Row],[St. unit effort]] * CatTemplate[[#This Row],[Year1]])*8/ParRatePM)</f>
        <v>0</v>
      </c>
      <c r="DC275" s="57">
        <f>IF(ISBLANK(CatTemplate[[#This Row],[St. unit effort]]),0,(CatTemplate[[#This Row],[St. unit effort]] * CatTemplate[[#This Row],[Year2]])*8/ParRatePM)</f>
        <v>0</v>
      </c>
      <c r="DD275" s="57">
        <f>IF(ISBLANK(CatTemplate[[#This Row],[St. unit effort]]),0,(CatTemplate[[#This Row],[St. unit effort]] * CatTemplate[[#This Row],[Year3]])*8/ParRatePM)</f>
        <v>0</v>
      </c>
      <c r="DE275" s="57">
        <f>IF(ISBLANK(CatTemplate[[#This Row],[St. unit effort]]),0,(CatTemplate[[#This Row],[St. unit effort]] * CatTemplate[[#This Row],[Year4]])*8/ParRatePM)</f>
        <v>0</v>
      </c>
      <c r="DF275" s="57">
        <f>IF(ISBLANK(CatTemplate[[#This Row],[St. unit effort]]),0,(CatTemplate[[#This Row],[St. unit effort]] * CatTemplate[[#This Row],[Year5]])*8/ParRatePM)</f>
        <v>0</v>
      </c>
      <c r="DG275" s="57">
        <f>IF(ISBLANK(CatTemplate[[#This Row],[St. unit effort]]),0,(CatTemplate[[#This Row],[St. unit effort]] * CatTemplate[[#This Row],[Year6]])*8/ParRatePM)</f>
        <v>0</v>
      </c>
      <c r="DH275" s="57">
        <f>IF(ISBLANK(CatTemplate[[#This Row],[St. unit effort]]),0,(CatTemplate[[#This Row],[St. unit effort]] * CatTemplate[[#This Row],[Year7]])*8/ParRatePM)</f>
        <v>0</v>
      </c>
      <c r="DI275" s="57">
        <f>IF(ISBLANK(CatTemplate[[#This Row],[St. unit effort]]),0,(CatTemplate[[#This Row],[St. unit effort]] * CatTemplate[[#This Row],[Year8]])*8/ParRatePM)</f>
        <v>0</v>
      </c>
      <c r="DJ275" s="57">
        <f>IF(ISBLANK(CatTemplate[[#This Row],[St. unit effort]]),0,(CatTemplate[[#This Row],[St. unit effort]] * CatTemplate[[#This Row],[Year9]])*8/ParRatePM)</f>
        <v>0</v>
      </c>
      <c r="DK275" s="57">
        <f>IF(ISBLANK(CatTemplate[[#This Row],[St. unit effort]]),0,(CatTemplate[[#This Row],[St. unit effort]] * CatTemplate[[#This Row],[Year10]])*8/ParRatePM)</f>
        <v>0</v>
      </c>
      <c r="DL275" s="57">
        <f>IF(ISBLANK(CatTemplate[[#This Row],[St. unit effort]]),0,(CatTemplate[[#This Row],[St. unit effort]] * CatTemplate[[#This Row],[Year11]])*8/ParRatePM)</f>
        <v>0</v>
      </c>
      <c r="DM275" s="57">
        <f>IF(ISBLANK(CatTemplate[[#This Row],[St. unit effort]]),0,(CatTemplate[[#This Row],[St. unit effort]] * CatTemplate[[#This Row],[Year12]])*8/ParRatePM)</f>
        <v>0</v>
      </c>
      <c r="DN275" s="57">
        <f>IF(ISBLANK(CatTemplate[[#This Row],[St. unit effort]]),0,(CatTemplate[[#This Row],[St. unit effort]] * CatTemplate[[#This Row],[Year13]])*8/ParRatePM)</f>
        <v>0</v>
      </c>
      <c r="DO275" s="57">
        <f>IF(ISBLANK(CatTemplate[[#This Row],[St. unit effort]]),0,(CatTemplate[[#This Row],[St. unit effort]] * CatTemplate[[#This Row],[Year14]])*8/ParRatePM)</f>
        <v>0</v>
      </c>
      <c r="DP275" s="57">
        <f>IF(ISBLANK(CatTemplate[[#This Row],[St. unit effort]]),0,(CatTemplate[[#This Row],[St. unit effort]] * CatTemplate[[#This Row],[Year15]])*8/ParRatePM)</f>
        <v>0</v>
      </c>
      <c r="DQ275" s="57">
        <f>IF(ISBLANK(CatTemplate[[#This Row],[St. unit effort]]),0,(CatTemplate[[#This Row],[St. unit effort]] * CatTemplate[[#This Row],[Year16]])*8/ParRatePM)</f>
        <v>0</v>
      </c>
      <c r="DR275" s="57">
        <f>IF(ISBLANK(CatTemplate[[#This Row],[St. unit effort]]),0,(CatTemplate[[#This Row],[St. unit effort]] * CatTemplate[[#This Row],[Year17]])*8/ParRatePM)</f>
        <v>0</v>
      </c>
      <c r="DS275" s="57">
        <f>IF(ISBLANK(CatTemplate[[#This Row],[St. unit effort]]),0,(CatTemplate[[#This Row],[St. unit effort]] * CatTemplate[[#This Row],[Year18]])*8/ParRatePM)</f>
        <v>0</v>
      </c>
      <c r="DT275" s="57">
        <f>IF(ISBLANK(CatTemplate[[#This Row],[St. unit effort]]),0,(CatTemplate[[#This Row],[St. unit effort]] * CatTemplate[[#This Row],[Year19]])*8/ParRatePM)</f>
        <v>0</v>
      </c>
      <c r="DU275" s="57">
        <f>IF(ISBLANK(CatTemplate[[#This Row],[St. unit effort]]),0,(CatTemplate[[#This Row],[St. unit effort]] * CatTemplate[[#This Row],[Year20]])*8/ParRatePM)</f>
        <v>0</v>
      </c>
      <c r="DV275" s="54">
        <f>SUM(CatTemplate[[#This Row],[PM1]:[PM20]])</f>
        <v>0</v>
      </c>
      <c r="DW275" s="56">
        <f t="shared" si="91"/>
        <v>0</v>
      </c>
      <c r="DX275" s="56">
        <f t="shared" si="91"/>
        <v>0</v>
      </c>
      <c r="DY275" s="56">
        <f t="shared" si="91"/>
        <v>0</v>
      </c>
      <c r="DZ275" s="56">
        <f t="shared" si="91"/>
        <v>0</v>
      </c>
      <c r="EA275" s="56">
        <f t="shared" si="91"/>
        <v>0</v>
      </c>
      <c r="EB275" s="56">
        <f t="shared" si="91"/>
        <v>0</v>
      </c>
      <c r="EC275" s="56">
        <f t="shared" si="91"/>
        <v>0</v>
      </c>
      <c r="ED275" s="56">
        <f t="shared" si="91"/>
        <v>0</v>
      </c>
      <c r="EE275" s="56">
        <f t="shared" si="91"/>
        <v>0</v>
      </c>
      <c r="EF275" s="56">
        <f t="shared" si="91"/>
        <v>0</v>
      </c>
      <c r="EG275" s="56">
        <f t="shared" si="91"/>
        <v>0</v>
      </c>
      <c r="EH275" s="56">
        <f t="shared" si="91"/>
        <v>0</v>
      </c>
      <c r="EI275" s="56">
        <f t="shared" si="91"/>
        <v>0</v>
      </c>
      <c r="EJ275" s="56">
        <f t="shared" si="91"/>
        <v>0</v>
      </c>
      <c r="EK275" s="56">
        <f t="shared" si="91"/>
        <v>0</v>
      </c>
      <c r="EL275" s="56">
        <f t="shared" si="91"/>
        <v>0</v>
      </c>
      <c r="EM275" s="56">
        <f t="shared" si="89"/>
        <v>0</v>
      </c>
      <c r="EN275" s="56">
        <f t="shared" si="89"/>
        <v>0</v>
      </c>
      <c r="EO275" s="56">
        <f t="shared" si="89"/>
        <v>0</v>
      </c>
      <c r="EP275" s="56">
        <f t="shared" si="89"/>
        <v>0</v>
      </c>
      <c r="EQ275" s="30">
        <f>CatTemplate[[#This Row],[Eq. unit cost]] * CatTemplate[[#This Row],[Eq. quantity]]</f>
        <v>0.83168269230769232</v>
      </c>
      <c r="ER275" s="30">
        <f>CatTemplate[[#This Row],[Cons. unit cost]] *CatTemplate[[#This Row],[Cons. quantity]]</f>
        <v>1.5509427083333336</v>
      </c>
      <c r="ES275" s="30">
        <f>CatTemplate[[#This Row],[Oth. unit cost]] *CatTemplate[[#This Row],[Oth. quantity]]</f>
        <v>0</v>
      </c>
      <c r="ET275" s="55">
        <f>SUM(CatTemplate[[#This Row],[CO1]:[CO20]])</f>
        <v>0</v>
      </c>
      <c r="EU275" s="56">
        <f t="shared" si="92"/>
        <v>0</v>
      </c>
      <c r="EV275" s="56">
        <f t="shared" si="92"/>
        <v>0</v>
      </c>
      <c r="EW275" s="56">
        <f t="shared" si="92"/>
        <v>0</v>
      </c>
      <c r="EX275" s="56">
        <f t="shared" si="92"/>
        <v>0</v>
      </c>
      <c r="EY275" s="56">
        <f t="shared" si="92"/>
        <v>0</v>
      </c>
      <c r="EZ275" s="56">
        <f t="shared" si="92"/>
        <v>0</v>
      </c>
      <c r="FA275" s="56">
        <f t="shared" si="92"/>
        <v>0</v>
      </c>
      <c r="FB275" s="56">
        <f t="shared" si="92"/>
        <v>0</v>
      </c>
      <c r="FC275" s="56">
        <f t="shared" si="92"/>
        <v>0</v>
      </c>
      <c r="FD275" s="56">
        <f t="shared" si="92"/>
        <v>0</v>
      </c>
      <c r="FE275" s="56">
        <f t="shared" si="92"/>
        <v>0</v>
      </c>
      <c r="FF275" s="56">
        <f t="shared" si="92"/>
        <v>0</v>
      </c>
      <c r="FG275" s="56">
        <f t="shared" si="92"/>
        <v>0</v>
      </c>
      <c r="FH275" s="56">
        <f t="shared" si="92"/>
        <v>0</v>
      </c>
      <c r="FI275" s="56">
        <f t="shared" si="92"/>
        <v>0</v>
      </c>
      <c r="FJ275" s="56">
        <f t="shared" si="92"/>
        <v>0</v>
      </c>
      <c r="FK275" s="56">
        <f t="shared" si="90"/>
        <v>0</v>
      </c>
      <c r="FL275" s="56">
        <f t="shared" si="90"/>
        <v>0</v>
      </c>
      <c r="FM275" s="56">
        <f t="shared" si="90"/>
        <v>0</v>
      </c>
      <c r="FN275" s="56">
        <f t="shared" si="90"/>
        <v>0</v>
      </c>
      <c r="FO275" s="58">
        <f>SUM(CatTemplate[[#This Row],[CS1]:[CS20]])</f>
        <v>0</v>
      </c>
      <c r="FP275" s="59">
        <f>CatTemplate[[#This Row],[Total Oth. cost]]+CatTemplate[[#This Row],[Total St. Cost]]</f>
        <v>0</v>
      </c>
      <c r="FQ275" s="33" t="e">
        <f t="shared" si="93"/>
        <v>#VALUE!</v>
      </c>
      <c r="FR275" s="33" t="e">
        <f t="shared" si="94"/>
        <v>#VALUE!</v>
      </c>
      <c r="FS275" s="30" t="e">
        <f>(CatTemplate[[#This Row],[CO1]] + CatTemplate[[#This Row],[CS1]]) * (1 + getRateOHFinal) * getRateMarkupFinal</f>
        <v>#VALUE!</v>
      </c>
      <c r="FT275" s="30" t="e">
        <f>(CatTemplate[[#This Row],[CO2]] + CatTemplate[[#This Row],[CS2]]) * (1 + getRateOHFinal) * getRateMarkupFinal</f>
        <v>#VALUE!</v>
      </c>
      <c r="FU275" s="30" t="e">
        <f>(CatTemplate[[#This Row],[CO3]] + CatTemplate[[#This Row],[CS3]]) * (1 + getRateOHFinal) * getRateMarkupFinal</f>
        <v>#VALUE!</v>
      </c>
      <c r="FV275" s="30" t="e">
        <f>(CatTemplate[[#This Row],[CO4]] + CatTemplate[[#This Row],[CS4]]) * (1 + getRateOHFinal) * getRateMarkupFinal</f>
        <v>#VALUE!</v>
      </c>
      <c r="FW275" s="30" t="e">
        <f>(CatTemplate[[#This Row],[CO5]] + CatTemplate[[#This Row],[CS5]]) * (1 + getRateOHFinal) * getRateMarkupFinal</f>
        <v>#VALUE!</v>
      </c>
      <c r="FX275" s="30" t="e">
        <f>(CatTemplate[[#This Row],[CO6]] + CatTemplate[[#This Row],[CS6]]) * (1 + getRateOHFinal) * getRateMarkupFinal</f>
        <v>#VALUE!</v>
      </c>
      <c r="FY275" s="30" t="e">
        <f>(CatTemplate[[#This Row],[CO7]] + CatTemplate[[#This Row],[CS7]]) * (1 + getRateOHFinal) * getRateMarkupFinal</f>
        <v>#VALUE!</v>
      </c>
      <c r="FZ275" s="30" t="e">
        <f>(CatTemplate[[#This Row],[CO8]] + CatTemplate[[#This Row],[CS8]]) * (1 + getRateOHFinal) * getRateMarkupFinal</f>
        <v>#VALUE!</v>
      </c>
      <c r="GA275" s="30" t="e">
        <f>(CatTemplate[[#This Row],[CO9]] + CatTemplate[[#This Row],[CS9]]) * (1 + getRateOHFinal) * getRateMarkupFinal</f>
        <v>#VALUE!</v>
      </c>
      <c r="GB275" s="30" t="e">
        <f>(CatTemplate[[#This Row],[CO10]] + CatTemplate[[#This Row],[CS10]]) * (1 + getRateOHFinal) * getRateMarkupFinal</f>
        <v>#VALUE!</v>
      </c>
      <c r="GC275" s="30" t="e">
        <f>(CatTemplate[[#This Row],[CO11]] + CatTemplate[[#This Row],[CS11]]) * (1 + getRateOHFinal) * getRateMarkupFinal</f>
        <v>#VALUE!</v>
      </c>
      <c r="GD275" s="30" t="e">
        <f>(CatTemplate[[#This Row],[CO12]] + CatTemplate[[#This Row],[CS12]]) * (1 + getRateOHFinal) * getRateMarkupFinal</f>
        <v>#VALUE!</v>
      </c>
      <c r="GE275" s="30" t="e">
        <f>(CatTemplate[[#This Row],[CO13]] + CatTemplate[[#This Row],[CS13]]) * (1 + getRateOHFinal) * getRateMarkupFinal</f>
        <v>#VALUE!</v>
      </c>
      <c r="GF275" s="30" t="e">
        <f>(CatTemplate[[#This Row],[CO14]] + CatTemplate[[#This Row],[CS14]]) * (1 + getRateOHFinal) * getRateMarkupFinal</f>
        <v>#VALUE!</v>
      </c>
      <c r="GG275" s="30" t="e">
        <f>(CatTemplate[[#This Row],[CO15]] + CatTemplate[[#This Row],[CS15]]) * (1 + getRateOHFinal) * getRateMarkupFinal</f>
        <v>#VALUE!</v>
      </c>
      <c r="GH275" s="30" t="e">
        <f>(CatTemplate[[#This Row],[CO16]] + CatTemplate[[#This Row],[CS16]]) * (1 + getRateOHFinal) * getRateMarkupFinal</f>
        <v>#VALUE!</v>
      </c>
      <c r="GI275" s="30" t="e">
        <f>(CatTemplate[[#This Row],[CO17]] + CatTemplate[[#This Row],[CS17]]) * (1 + getRateOHFinal) * getRateMarkupFinal</f>
        <v>#VALUE!</v>
      </c>
      <c r="GJ275" s="30" t="e">
        <f>(CatTemplate[[#This Row],[CO18]] + CatTemplate[[#This Row],[CS18]]) * (1 + getRateOHFinal) * getRateMarkupFinal</f>
        <v>#VALUE!</v>
      </c>
      <c r="GK275" s="30" t="e">
        <f>(CatTemplate[[#This Row],[CO19]] + CatTemplate[[#This Row],[CS19]]) * (1 + getRateOHFinal) * getRateMarkupFinal</f>
        <v>#VALUE!</v>
      </c>
      <c r="GL275" s="30" t="e">
        <f>(CatTemplate[[#This Row],[CO20]] + CatTemplate[[#This Row],[CS20]]) * (1 + getRateOHFinal) * getRateMarkupFinal</f>
        <v>#VALUE!</v>
      </c>
      <c r="GM275" s="30" t="e">
        <f t="shared" si="95"/>
        <v>#VALUE!</v>
      </c>
      <c r="GN275" s="30" t="e">
        <f t="shared" si="96"/>
        <v>#VALUE!</v>
      </c>
      <c r="GO275" s="30" t="e">
        <f t="shared" si="97"/>
        <v>#VALUE!</v>
      </c>
      <c r="GP275" s="30" t="e">
        <f t="shared" si="98"/>
        <v>#VALUE!</v>
      </c>
      <c r="GQ275" s="30" t="e">
        <f>(CatTemplate[[#This Row],[CO1]]+CatTemplate[[#This Row],[CS1]]) * (1+ getRateOHFinal) * (1 + getRateMarkupFinal)</f>
        <v>#VALUE!</v>
      </c>
      <c r="GR275" s="30" t="e">
        <f>(CatTemplate[[#This Row],[CO2]]+CatTemplate[[#This Row],[CS2]]) * (1+ getRateOHFinal) * (1 + getRateMarkupFinal)</f>
        <v>#VALUE!</v>
      </c>
      <c r="GS275" s="30" t="e">
        <f>(CatTemplate[[#This Row],[CO3]]+CatTemplate[[#This Row],[CS3]]) * (1+ getRateOHFinal) * (1 + getRateMarkupFinal)</f>
        <v>#VALUE!</v>
      </c>
      <c r="GT275" s="30" t="e">
        <f>(CatTemplate[[#This Row],[CO4]]+CatTemplate[[#This Row],[CS4]]) * (1+ getRateOHFinal) * (1 + getRateMarkupFinal)</f>
        <v>#VALUE!</v>
      </c>
      <c r="GU275" s="30" t="e">
        <f>(CatTemplate[[#This Row],[CO5]]+CatTemplate[[#This Row],[CS5]]) * (1+ getRateOHFinal) * (1 + getRateMarkupFinal)</f>
        <v>#VALUE!</v>
      </c>
      <c r="GV275" s="30" t="e">
        <f>(CatTemplate[[#This Row],[CO6]]+CatTemplate[[#This Row],[CS6]]) * (1+ getRateOHFinal) * (1 + getRateMarkupFinal)</f>
        <v>#VALUE!</v>
      </c>
      <c r="GW275" s="30" t="e">
        <f>(CatTemplate[[#This Row],[CO7]]+CatTemplate[[#This Row],[CS7]]) * (1+ getRateOHFinal) * (1 + getRateMarkupFinal)</f>
        <v>#VALUE!</v>
      </c>
      <c r="GX275" s="30" t="e">
        <f>(CatTemplate[[#This Row],[CO8]]+CatTemplate[[#This Row],[CS8]]) * (1+ getRateOHFinal) * (1 + getRateMarkupFinal)</f>
        <v>#VALUE!</v>
      </c>
      <c r="GY275" s="30" t="e">
        <f>(CatTemplate[[#This Row],[CO9]]+CatTemplate[[#This Row],[CS9]]) * (1+ getRateOHFinal) * (1 + getRateMarkupFinal)</f>
        <v>#VALUE!</v>
      </c>
      <c r="GZ275" s="30" t="e">
        <f>(CatTemplate[[#This Row],[CO10]]+CatTemplate[[#This Row],[CS10]]) * (1+ getRateOHFinal) * (1 + getRateMarkupFinal)</f>
        <v>#VALUE!</v>
      </c>
      <c r="HA275" s="30" t="e">
        <f>(CatTemplate[[#This Row],[CO11]]+CatTemplate[[#This Row],[CS11]]) * (1+ getRateOHFinal) * (1 + getRateMarkupFinal)</f>
        <v>#VALUE!</v>
      </c>
      <c r="HB275" s="30" t="e">
        <f>(CatTemplate[[#This Row],[CO12]]+CatTemplate[[#This Row],[CS12]]) * (1+ getRateOHFinal) * (1 + getRateMarkupFinal)</f>
        <v>#VALUE!</v>
      </c>
      <c r="HC275" s="30" t="e">
        <f>(CatTemplate[[#This Row],[CO13]]+CatTemplate[[#This Row],[CS13]]) * (1+ getRateOHFinal) * (1 + getRateMarkupFinal)</f>
        <v>#VALUE!</v>
      </c>
      <c r="HD275" s="30" t="e">
        <f>(CatTemplate[[#This Row],[CO14]]+CatTemplate[[#This Row],[CS14]]) * (1+ getRateOHFinal) * (1 + getRateMarkupFinal)</f>
        <v>#VALUE!</v>
      </c>
      <c r="HE275" s="30" t="e">
        <f>(CatTemplate[[#This Row],[CO15]]+CatTemplate[[#This Row],[CS15]]) * (1+ getRateOHFinal) * (1 + getRateMarkupFinal)</f>
        <v>#VALUE!</v>
      </c>
      <c r="HF275" s="30" t="e">
        <f>(CatTemplate[[#This Row],[CO16]]+CatTemplate[[#This Row],[CS16]]) * (1+ getRateOHFinal) * (1 + getRateMarkupFinal)</f>
        <v>#VALUE!</v>
      </c>
      <c r="HG275" s="30" t="e">
        <f>(CatTemplate[[#This Row],[CO17]]+CatTemplate[[#This Row],[CS17]]) * (1+ getRateOHFinal) * (1 + getRateMarkupFinal)</f>
        <v>#VALUE!</v>
      </c>
      <c r="HH275" s="30" t="e">
        <f>(CatTemplate[[#This Row],[CO18]]+CatTemplate[[#This Row],[CS18]]) * (1+ getRateOHFinal) * (1 + getRateMarkupFinal)</f>
        <v>#VALUE!</v>
      </c>
      <c r="HI275" s="30" t="e">
        <f>(CatTemplate[[#This Row],[CO19]]+CatTemplate[[#This Row],[CS19]]) * (1+ getRateOHFinal) * (1 + getRateMarkupFinal)</f>
        <v>#VALUE!</v>
      </c>
      <c r="HJ275" s="30" t="e">
        <f>(CatTemplate[[#This Row],[CO20]]+CatTemplate[[#This Row],[CS20]]) * (1+ getRateOHFinal) * (1 + getRateMarkupFinal)</f>
        <v>#VALUE!</v>
      </c>
      <c r="HK275" s="39" t="e">
        <f>CatTemplate[[#This Row],[Total cost]]+CatTemplate[[#This Row],[OH Amount]]+CatTemplate[[#This Row],[Markup]]</f>
        <v>#VALUE!</v>
      </c>
      <c r="HL275" s="63">
        <f>IF(CatTemplate[[#This Row],[Units]]="Days",CatTemplate[[#This Row],[Project quantity]]*CatTemplate[[#This Row],[St. unit effort]],CatTemplate[[#This Row],[Project quantity]])</f>
        <v>0</v>
      </c>
      <c r="HM275" s="287">
        <f>IFERROR(CatTemplate[[#This Row],[Total Price]]/(CatTemplate[[#This Row],[Final Quantity]]),0)</f>
        <v>0</v>
      </c>
      <c r="HN275" s="261"/>
    </row>
    <row r="276" spans="2:222" ht="25.5" x14ac:dyDescent="0.2">
      <c r="B276" s="9" t="s">
        <v>84</v>
      </c>
      <c r="C276" s="23">
        <v>6</v>
      </c>
      <c r="D276" s="10" t="s">
        <v>179</v>
      </c>
      <c r="E276" s="25">
        <v>1</v>
      </c>
      <c r="F276" s="19" t="s">
        <v>103</v>
      </c>
      <c r="G276" s="27">
        <v>63</v>
      </c>
      <c r="H276" s="19" t="s">
        <v>551</v>
      </c>
      <c r="I276" s="19"/>
      <c r="J276" s="16" t="s">
        <v>254</v>
      </c>
      <c r="K276" s="16"/>
      <c r="L276" s="16" t="s">
        <v>489</v>
      </c>
      <c r="M276" s="16" t="s">
        <v>207</v>
      </c>
      <c r="N276" s="16" t="s">
        <v>858</v>
      </c>
      <c r="O276" s="320"/>
      <c r="P276" s="71"/>
      <c r="Q276" s="108"/>
      <c r="R276" s="73"/>
      <c r="S276" s="97"/>
      <c r="T276" s="100">
        <f>getEqUnitCost</f>
        <v>0.57091346153846156</v>
      </c>
      <c r="U276" s="73">
        <f>getEqUnitEffort</f>
        <v>1</v>
      </c>
      <c r="V276" s="101">
        <f>getEqQuantity</f>
        <v>1</v>
      </c>
      <c r="W276" s="320"/>
      <c r="X276" s="100">
        <f>getConsUnitCost</f>
        <v>8.4071612499999997</v>
      </c>
      <c r="Y276" s="73">
        <f>getConsUnitEffort</f>
        <v>1</v>
      </c>
      <c r="Z276" s="14">
        <f>getConsQuantity</f>
        <v>1</v>
      </c>
      <c r="AA276" s="320"/>
      <c r="AB276" s="72"/>
      <c r="AC276" s="112"/>
      <c r="AD276" s="14">
        <f>getOthQuantity</f>
        <v>0</v>
      </c>
      <c r="AE276" s="320"/>
      <c r="AF276" s="28" t="str">
        <f>IF(ISBLANK(CatTemplate[[#This Row],[Resource type]]),"",CatTemplate[[#This Row],[Resource type]])</f>
        <v>BioRef Operator</v>
      </c>
      <c r="AG276" s="242">
        <f>getStaffUnitCost</f>
        <v>402.98497611162429</v>
      </c>
      <c r="AH276" s="113">
        <f>getStaffUnitEffort</f>
        <v>2.6562499999999999E-2</v>
      </c>
      <c r="AI276" s="40">
        <f>getStaffQuantity</f>
        <v>0</v>
      </c>
      <c r="AJ276" s="41">
        <f>CatTemplate[[#This Row],[St. quantity]]*8/ParRatePM</f>
        <v>0</v>
      </c>
      <c r="AK276" s="320"/>
      <c r="AL276" s="53" t="str">
        <f>CatTemplate[[#This Row],[Item type]]</f>
        <v>Samples</v>
      </c>
      <c r="AM276" s="12">
        <f>SUM(CatTemplate[[#This Row],[Year1]:[Year20]])</f>
        <v>0</v>
      </c>
      <c r="AN276" s="52"/>
      <c r="AO276" s="52"/>
      <c r="AP276" s="52"/>
      <c r="AQ276" s="8"/>
      <c r="AR276" s="8"/>
      <c r="AS276" s="8"/>
      <c r="AT276" s="8"/>
      <c r="AU276" s="8"/>
      <c r="AV276" s="8"/>
      <c r="AW276" s="8"/>
      <c r="AX276" s="8"/>
      <c r="AY276" s="8"/>
      <c r="AZ276" s="8"/>
      <c r="BA276" s="8"/>
      <c r="BB276" s="8"/>
      <c r="BC276" s="8"/>
      <c r="BD276" s="8"/>
      <c r="BE276" s="8"/>
      <c r="BF276" s="8"/>
      <c r="BG276" s="36"/>
      <c r="BH276" s="320"/>
      <c r="BI276" s="37" t="str">
        <f>getCostCategory</f>
        <v>06 Operating costs</v>
      </c>
      <c r="BJ276" s="37" t="str">
        <f>getSection</f>
        <v>06 Sample processing</v>
      </c>
      <c r="BK276" s="32" t="str">
        <f>getObject</f>
        <v>Sample processing</v>
      </c>
      <c r="BL276" s="30">
        <f>IFERROR(getUnitCost * IF(CatTemplate[[#This Row],[Cost Category Comp.]]="01 Staff costs", 1,1),0)</f>
        <v>411.96305082316275</v>
      </c>
      <c r="BM276" s="29">
        <f>IF(AND(ISBLANK(CatTemplate[[#This Row],[Eq. unit cost]]),ISBLANK(CatTemplate[[#This Row],[Cons. unit cost]]),ISBLANK(CatTemplate[[#This Row],[Oth. unit cost]])), 0, IF(getUnitEffort =0,1,getUnitEffort) * CatTemplate[[#This Row],[Year1]])</f>
        <v>0</v>
      </c>
      <c r="BN276" s="29">
        <f>IF(AND(ISBLANK(CatTemplate[[#This Row],[Eq. unit cost]]),ISBLANK(CatTemplate[[#This Row],[Cons. unit cost]]),ISBLANK(CatTemplate[[#This Row],[Oth. unit cost]])), 0, IF(getUnitEffort =0,1,getUnitEffort) * CatTemplate[[#This Row],[Year2]])</f>
        <v>0</v>
      </c>
      <c r="BO276" s="29">
        <f>IF(AND(ISBLANK(CatTemplate[[#This Row],[Eq. unit cost]]),ISBLANK(CatTemplate[[#This Row],[Cons. unit cost]]),ISBLANK(CatTemplate[[#This Row],[Oth. unit cost]])), 0, IF(getUnitEffort =0,1,getUnitEffort) * CatTemplate[[#This Row],[Year3]])</f>
        <v>0</v>
      </c>
      <c r="BP276" s="29">
        <f>IF(AND(ISBLANK(CatTemplate[[#This Row],[Eq. unit cost]]),ISBLANK(CatTemplate[[#This Row],[Cons. unit cost]]),ISBLANK(CatTemplate[[#This Row],[Oth. unit cost]])), 0, IF(getUnitEffort =0,1,getUnitEffort) * CatTemplate[[#This Row],[Year4]])</f>
        <v>0</v>
      </c>
      <c r="BQ276" s="29">
        <f>IF(AND(ISBLANK(CatTemplate[[#This Row],[Eq. unit cost]]),ISBLANK(CatTemplate[[#This Row],[Cons. unit cost]]),ISBLANK(CatTemplate[[#This Row],[Oth. unit cost]])), 0, IF(getUnitEffort =0,1,getUnitEffort) * CatTemplate[[#This Row],[Year5]])</f>
        <v>0</v>
      </c>
      <c r="BR276" s="29">
        <f>IF(AND(ISBLANK(CatTemplate[[#This Row],[Eq. unit cost]]),ISBLANK(CatTemplate[[#This Row],[Cons. unit cost]]),ISBLANK(CatTemplate[[#This Row],[Oth. unit cost]])), 0, IF(getUnitEffort =0,1,getUnitEffort) * CatTemplate[[#This Row],[Year6]])</f>
        <v>0</v>
      </c>
      <c r="BS276" s="29">
        <f>IF(AND(ISBLANK(CatTemplate[[#This Row],[Eq. unit cost]]),ISBLANK(CatTemplate[[#This Row],[Cons. unit cost]]),ISBLANK(CatTemplate[[#This Row],[Oth. unit cost]])), 0, IF(getUnitEffort =0,1,getUnitEffort) * CatTemplate[[#This Row],[Year7]])</f>
        <v>0</v>
      </c>
      <c r="BT276" s="29">
        <f>IF(AND(ISBLANK(CatTemplate[[#This Row],[Eq. unit cost]]),ISBLANK(CatTemplate[[#This Row],[Cons. unit cost]]),ISBLANK(CatTemplate[[#This Row],[Oth. unit cost]])), 0, IF(getUnitEffort =0,1,getUnitEffort) * CatTemplate[[#This Row],[Year8]])</f>
        <v>0</v>
      </c>
      <c r="BU276" s="29">
        <f>IF(AND(ISBLANK(CatTemplate[[#This Row],[Eq. unit cost]]),ISBLANK(CatTemplate[[#This Row],[Cons. unit cost]]),ISBLANK(CatTemplate[[#This Row],[Oth. unit cost]])), 0, IF(getUnitEffort =0,1,getUnitEffort) * CatTemplate[[#This Row],[Year9]])</f>
        <v>0</v>
      </c>
      <c r="BV276" s="29">
        <f>IF(AND(ISBLANK(CatTemplate[[#This Row],[Eq. unit cost]]),ISBLANK(CatTemplate[[#This Row],[Cons. unit cost]]),ISBLANK(CatTemplate[[#This Row],[Oth. unit cost]])), 0, IF(getUnitEffort =0,1,getUnitEffort) * CatTemplate[[#This Row],[Year10]])</f>
        <v>0</v>
      </c>
      <c r="BW276" s="29">
        <f>IF(AND(ISBLANK(CatTemplate[[#This Row],[Eq. unit cost]]),ISBLANK(CatTemplate[[#This Row],[Cons. unit cost]]),ISBLANK(CatTemplate[[#This Row],[Oth. unit cost]])), 0, IF(getUnitEffort =0,1,getUnitEffort) * CatTemplate[[#This Row],[Year11]])</f>
        <v>0</v>
      </c>
      <c r="BX276" s="29">
        <f>IF(AND(ISBLANK(CatTemplate[[#This Row],[Eq. unit cost]]),ISBLANK(CatTemplate[[#This Row],[Cons. unit cost]]),ISBLANK(CatTemplate[[#This Row],[Oth. unit cost]])), 0, IF(getUnitEffort =0,1,getUnitEffort) * CatTemplate[[#This Row],[Year12]])</f>
        <v>0</v>
      </c>
      <c r="BY276" s="29">
        <f>IF(AND(ISBLANK(CatTemplate[[#This Row],[Eq. unit cost]]),ISBLANK(CatTemplate[[#This Row],[Cons. unit cost]]),ISBLANK(CatTemplate[[#This Row],[Oth. unit cost]])), 0, IF(getUnitEffort =0,1,getUnitEffort) * CatTemplate[[#This Row],[Year13]])</f>
        <v>0</v>
      </c>
      <c r="BZ276" s="29">
        <f>IF(AND(ISBLANK(CatTemplate[[#This Row],[Eq. unit cost]]),ISBLANK(CatTemplate[[#This Row],[Cons. unit cost]]),ISBLANK(CatTemplate[[#This Row],[Oth. unit cost]])), 0, IF(getUnitEffort =0,1,getUnitEffort) * CatTemplate[[#This Row],[Year14]])</f>
        <v>0</v>
      </c>
      <c r="CA276" s="29">
        <f>IF(AND(ISBLANK(CatTemplate[[#This Row],[Eq. unit cost]]),ISBLANK(CatTemplate[[#This Row],[Cons. unit cost]]),ISBLANK(CatTemplate[[#This Row],[Oth. unit cost]])), 0, IF(getUnitEffort =0,1,getUnitEffort) * CatTemplate[[#This Row],[Year15]])</f>
        <v>0</v>
      </c>
      <c r="CB276" s="29">
        <f>IF(AND(ISBLANK(CatTemplate[[#This Row],[Eq. unit cost]]),ISBLANK(CatTemplate[[#This Row],[Cons. unit cost]]),ISBLANK(CatTemplate[[#This Row],[Oth. unit cost]])), 0, IF(getUnitEffort =0,1,getUnitEffort) * CatTemplate[[#This Row],[Year16]])</f>
        <v>0</v>
      </c>
      <c r="CC276" s="29">
        <f>IF(AND(ISBLANK(CatTemplate[[#This Row],[Eq. unit cost]]),ISBLANK(CatTemplate[[#This Row],[Cons. unit cost]]),ISBLANK(CatTemplate[[#This Row],[Oth. unit cost]])), 0, IF(getUnitEffort =0,1,getUnitEffort) * CatTemplate[[#This Row],[Year17]])</f>
        <v>0</v>
      </c>
      <c r="CD276" s="29">
        <f>IF(AND(ISBLANK(CatTemplate[[#This Row],[Eq. unit cost]]),ISBLANK(CatTemplate[[#This Row],[Cons. unit cost]]),ISBLANK(CatTemplate[[#This Row],[Oth. unit cost]])), 0, IF(getUnitEffort =0,1,getUnitEffort) * CatTemplate[[#This Row],[Year18]])</f>
        <v>0</v>
      </c>
      <c r="CE276" s="29">
        <f>IF(AND(ISBLANK(CatTemplate[[#This Row],[Eq. unit cost]]),ISBLANK(CatTemplate[[#This Row],[Cons. unit cost]]),ISBLANK(CatTemplate[[#This Row],[Oth. unit cost]])), 0, IF(getUnitEffort =0,1,getUnitEffort) * CatTemplate[[#This Row],[Year19]])</f>
        <v>0</v>
      </c>
      <c r="CF276" s="29">
        <f>IF(AND(ISBLANK(CatTemplate[[#This Row],[Eq. unit cost]]),ISBLANK(CatTemplate[[#This Row],[Cons. unit cost]]),ISBLANK(CatTemplate[[#This Row],[Oth. unit cost]])), 0, IF(getUnitEffort =0,1,getUnitEffort) * CatTemplate[[#This Row],[Year20]])</f>
        <v>0</v>
      </c>
      <c r="CG276" s="45">
        <f>SUM(CatTemplate[[#This Row],[Q1]:[Q20]])</f>
        <v>0</v>
      </c>
      <c r="CH276" s="29">
        <f>IF(ISBLANK(CatTemplate[[#This Row],[St. unit effort]]),0,(CatTemplate[[#This Row],[St. unit effort]] * CatTemplate[[#This Row],[Year1]]))</f>
        <v>0</v>
      </c>
      <c r="CI276" s="29">
        <f>IF(ISBLANK(CatTemplate[[#This Row],[St. unit effort]]),0,(CatTemplate[[#This Row],[St. unit effort]] * CatTemplate[[#This Row],[Year2]]))</f>
        <v>0</v>
      </c>
      <c r="CJ276" s="29">
        <f>IF(ISBLANK(CatTemplate[[#This Row],[St. unit effort]]),0,(CatTemplate[[#This Row],[St. unit effort]] * CatTemplate[[#This Row],[Year3]]))</f>
        <v>0</v>
      </c>
      <c r="CK276" s="29">
        <f>IF(ISBLANK(CatTemplate[[#This Row],[St. unit effort]]),0,(CatTemplate[[#This Row],[St. unit effort]] * CatTemplate[[#This Row],[Year4]]))</f>
        <v>0</v>
      </c>
      <c r="CL276" s="29">
        <f>IF(ISBLANK(CatTemplate[[#This Row],[St. unit effort]]),0,(CatTemplate[[#This Row],[St. unit effort]] * CatTemplate[[#This Row],[Year5]]))</f>
        <v>0</v>
      </c>
      <c r="CM276" s="29">
        <f>IF(ISBLANK(CatTemplate[[#This Row],[St. unit effort]]),0,(CatTemplate[[#This Row],[St. unit effort]] * CatTemplate[[#This Row],[Year6]]))</f>
        <v>0</v>
      </c>
      <c r="CN276" s="29">
        <f>IF(ISBLANK(CatTemplate[[#This Row],[St. unit effort]]),0,(CatTemplate[[#This Row],[St. unit effort]] * CatTemplate[[#This Row],[Year7]]))</f>
        <v>0</v>
      </c>
      <c r="CO276" s="29">
        <f>IF(ISBLANK(CatTemplate[[#This Row],[St. unit effort]]),0,(CatTemplate[[#This Row],[St. unit effort]] * CatTemplate[[#This Row],[Year8]]))</f>
        <v>0</v>
      </c>
      <c r="CP276" s="29">
        <f>IF(ISBLANK(CatTemplate[[#This Row],[St. unit effort]]),0,(CatTemplate[[#This Row],[St. unit effort]] * CatTemplate[[#This Row],[Year9]]))</f>
        <v>0</v>
      </c>
      <c r="CQ276" s="29">
        <f>IF(ISBLANK(CatTemplate[[#This Row],[St. unit effort]]),0,(CatTemplate[[#This Row],[St. unit effort]] * CatTemplate[[#This Row],[Year10]]))</f>
        <v>0</v>
      </c>
      <c r="CR276" s="29">
        <f>IF(ISBLANK(CatTemplate[[#This Row],[St. unit effort]]),0,(CatTemplate[[#This Row],[St. unit effort]] * CatTemplate[[#This Row],[Year11]]))</f>
        <v>0</v>
      </c>
      <c r="CS276" s="29">
        <f>IF(ISBLANK(CatTemplate[[#This Row],[St. unit effort]]),0,(CatTemplate[[#This Row],[St. unit effort]] * CatTemplate[[#This Row],[Year12]]))</f>
        <v>0</v>
      </c>
      <c r="CT276" s="29">
        <f>IF(ISBLANK(CatTemplate[[#This Row],[St. unit effort]]),0,(CatTemplate[[#This Row],[St. unit effort]] * CatTemplate[[#This Row],[Year13]]))</f>
        <v>0</v>
      </c>
      <c r="CU276" s="29">
        <f>IF(ISBLANK(CatTemplate[[#This Row],[St. unit effort]]),0,(CatTemplate[[#This Row],[St. unit effort]] * CatTemplate[[#This Row],[Year14]]))</f>
        <v>0</v>
      </c>
      <c r="CV276" s="29">
        <f>IF(ISBLANK(CatTemplate[[#This Row],[St. unit effort]]),0,(CatTemplate[[#This Row],[St. unit effort]] * CatTemplate[[#This Row],[Year15]]))</f>
        <v>0</v>
      </c>
      <c r="CW276" s="29">
        <f>IF(ISBLANK(CatTemplate[[#This Row],[St. unit effort]]),0,(CatTemplate[[#This Row],[St. unit effort]] * CatTemplate[[#This Row],[Year16]]))</f>
        <v>0</v>
      </c>
      <c r="CX276" s="29">
        <f>IF(ISBLANK(CatTemplate[[#This Row],[St. unit effort]]),0,(CatTemplate[[#This Row],[St. unit effort]] * CatTemplate[[#This Row],[Year17]]))</f>
        <v>0</v>
      </c>
      <c r="CY276" s="29">
        <f>IF(ISBLANK(CatTemplate[[#This Row],[St. unit effort]]),0,(CatTemplate[[#This Row],[St. unit effort]] * CatTemplate[[#This Row],[Year18]]))</f>
        <v>0</v>
      </c>
      <c r="CZ276" s="29">
        <f>IF(ISBLANK(CatTemplate[[#This Row],[St. unit effort]]),0,(CatTemplate[[#This Row],[St. unit effort]] * CatTemplate[[#This Row],[Year19]]))</f>
        <v>0</v>
      </c>
      <c r="DA276" s="29">
        <f>IF(ISBLANK(CatTemplate[[#This Row],[St. unit effort]]),0,(CatTemplate[[#This Row],[St. unit effort]] * CatTemplate[[#This Row],[Year20]]))</f>
        <v>0</v>
      </c>
      <c r="DB276" s="57">
        <f>IF(ISBLANK(CatTemplate[[#This Row],[St. unit effort]]),0,(CatTemplate[[#This Row],[St. unit effort]] * CatTemplate[[#This Row],[Year1]])*8/ParRatePM)</f>
        <v>0</v>
      </c>
      <c r="DC276" s="57">
        <f>IF(ISBLANK(CatTemplate[[#This Row],[St. unit effort]]),0,(CatTemplate[[#This Row],[St. unit effort]] * CatTemplate[[#This Row],[Year2]])*8/ParRatePM)</f>
        <v>0</v>
      </c>
      <c r="DD276" s="57">
        <f>IF(ISBLANK(CatTemplate[[#This Row],[St. unit effort]]),0,(CatTemplate[[#This Row],[St. unit effort]] * CatTemplate[[#This Row],[Year3]])*8/ParRatePM)</f>
        <v>0</v>
      </c>
      <c r="DE276" s="57">
        <f>IF(ISBLANK(CatTemplate[[#This Row],[St. unit effort]]),0,(CatTemplate[[#This Row],[St. unit effort]] * CatTemplate[[#This Row],[Year4]])*8/ParRatePM)</f>
        <v>0</v>
      </c>
      <c r="DF276" s="57">
        <f>IF(ISBLANK(CatTemplate[[#This Row],[St. unit effort]]),0,(CatTemplate[[#This Row],[St. unit effort]] * CatTemplate[[#This Row],[Year5]])*8/ParRatePM)</f>
        <v>0</v>
      </c>
      <c r="DG276" s="57">
        <f>IF(ISBLANK(CatTemplate[[#This Row],[St. unit effort]]),0,(CatTemplate[[#This Row],[St. unit effort]] * CatTemplate[[#This Row],[Year6]])*8/ParRatePM)</f>
        <v>0</v>
      </c>
      <c r="DH276" s="57">
        <f>IF(ISBLANK(CatTemplate[[#This Row],[St. unit effort]]),0,(CatTemplate[[#This Row],[St. unit effort]] * CatTemplate[[#This Row],[Year7]])*8/ParRatePM)</f>
        <v>0</v>
      </c>
      <c r="DI276" s="57">
        <f>IF(ISBLANK(CatTemplate[[#This Row],[St. unit effort]]),0,(CatTemplate[[#This Row],[St. unit effort]] * CatTemplate[[#This Row],[Year8]])*8/ParRatePM)</f>
        <v>0</v>
      </c>
      <c r="DJ276" s="57">
        <f>IF(ISBLANK(CatTemplate[[#This Row],[St. unit effort]]),0,(CatTemplate[[#This Row],[St. unit effort]] * CatTemplate[[#This Row],[Year9]])*8/ParRatePM)</f>
        <v>0</v>
      </c>
      <c r="DK276" s="57">
        <f>IF(ISBLANK(CatTemplate[[#This Row],[St. unit effort]]),0,(CatTemplate[[#This Row],[St. unit effort]] * CatTemplate[[#This Row],[Year10]])*8/ParRatePM)</f>
        <v>0</v>
      </c>
      <c r="DL276" s="57">
        <f>IF(ISBLANK(CatTemplate[[#This Row],[St. unit effort]]),0,(CatTemplate[[#This Row],[St. unit effort]] * CatTemplate[[#This Row],[Year11]])*8/ParRatePM)</f>
        <v>0</v>
      </c>
      <c r="DM276" s="57">
        <f>IF(ISBLANK(CatTemplate[[#This Row],[St. unit effort]]),0,(CatTemplate[[#This Row],[St. unit effort]] * CatTemplate[[#This Row],[Year12]])*8/ParRatePM)</f>
        <v>0</v>
      </c>
      <c r="DN276" s="57">
        <f>IF(ISBLANK(CatTemplate[[#This Row],[St. unit effort]]),0,(CatTemplate[[#This Row],[St. unit effort]] * CatTemplate[[#This Row],[Year13]])*8/ParRatePM)</f>
        <v>0</v>
      </c>
      <c r="DO276" s="57">
        <f>IF(ISBLANK(CatTemplate[[#This Row],[St. unit effort]]),0,(CatTemplate[[#This Row],[St. unit effort]] * CatTemplate[[#This Row],[Year14]])*8/ParRatePM)</f>
        <v>0</v>
      </c>
      <c r="DP276" s="57">
        <f>IF(ISBLANK(CatTemplate[[#This Row],[St. unit effort]]),0,(CatTemplate[[#This Row],[St. unit effort]] * CatTemplate[[#This Row],[Year15]])*8/ParRatePM)</f>
        <v>0</v>
      </c>
      <c r="DQ276" s="57">
        <f>IF(ISBLANK(CatTemplate[[#This Row],[St. unit effort]]),0,(CatTemplate[[#This Row],[St. unit effort]] * CatTemplate[[#This Row],[Year16]])*8/ParRatePM)</f>
        <v>0</v>
      </c>
      <c r="DR276" s="57">
        <f>IF(ISBLANK(CatTemplate[[#This Row],[St. unit effort]]),0,(CatTemplate[[#This Row],[St. unit effort]] * CatTemplate[[#This Row],[Year17]])*8/ParRatePM)</f>
        <v>0</v>
      </c>
      <c r="DS276" s="57">
        <f>IF(ISBLANK(CatTemplate[[#This Row],[St. unit effort]]),0,(CatTemplate[[#This Row],[St. unit effort]] * CatTemplate[[#This Row],[Year18]])*8/ParRatePM)</f>
        <v>0</v>
      </c>
      <c r="DT276" s="57">
        <f>IF(ISBLANK(CatTemplate[[#This Row],[St. unit effort]]),0,(CatTemplate[[#This Row],[St. unit effort]] * CatTemplate[[#This Row],[Year19]])*8/ParRatePM)</f>
        <v>0</v>
      </c>
      <c r="DU276" s="57">
        <f>IF(ISBLANK(CatTemplate[[#This Row],[St. unit effort]]),0,(CatTemplate[[#This Row],[St. unit effort]] * CatTemplate[[#This Row],[Year20]])*8/ParRatePM)</f>
        <v>0</v>
      </c>
      <c r="DV276" s="54">
        <f>SUM(CatTemplate[[#This Row],[PM1]:[PM20]])</f>
        <v>0</v>
      </c>
      <c r="DW276" s="56">
        <f t="shared" si="91"/>
        <v>0</v>
      </c>
      <c r="DX276" s="56">
        <f t="shared" si="91"/>
        <v>0</v>
      </c>
      <c r="DY276" s="56">
        <f t="shared" si="91"/>
        <v>0</v>
      </c>
      <c r="DZ276" s="56">
        <f t="shared" si="91"/>
        <v>0</v>
      </c>
      <c r="EA276" s="56">
        <f t="shared" si="91"/>
        <v>0</v>
      </c>
      <c r="EB276" s="56">
        <f t="shared" si="91"/>
        <v>0</v>
      </c>
      <c r="EC276" s="56">
        <f t="shared" si="91"/>
        <v>0</v>
      </c>
      <c r="ED276" s="56">
        <f t="shared" si="91"/>
        <v>0</v>
      </c>
      <c r="EE276" s="56">
        <f t="shared" si="91"/>
        <v>0</v>
      </c>
      <c r="EF276" s="56">
        <f t="shared" si="91"/>
        <v>0</v>
      </c>
      <c r="EG276" s="56">
        <f t="shared" si="91"/>
        <v>0</v>
      </c>
      <c r="EH276" s="56">
        <f t="shared" si="91"/>
        <v>0</v>
      </c>
      <c r="EI276" s="56">
        <f t="shared" si="91"/>
        <v>0</v>
      </c>
      <c r="EJ276" s="56">
        <f t="shared" si="91"/>
        <v>0</v>
      </c>
      <c r="EK276" s="56">
        <f t="shared" si="91"/>
        <v>0</v>
      </c>
      <c r="EL276" s="56">
        <f t="shared" si="91"/>
        <v>0</v>
      </c>
      <c r="EM276" s="56">
        <f t="shared" si="89"/>
        <v>0</v>
      </c>
      <c r="EN276" s="56">
        <f t="shared" si="89"/>
        <v>0</v>
      </c>
      <c r="EO276" s="56">
        <f t="shared" si="89"/>
        <v>0</v>
      </c>
      <c r="EP276" s="56">
        <f t="shared" si="89"/>
        <v>0</v>
      </c>
      <c r="EQ276" s="30">
        <f>CatTemplate[[#This Row],[Eq. unit cost]] * CatTemplate[[#This Row],[Eq. quantity]]</f>
        <v>0.57091346153846156</v>
      </c>
      <c r="ER276" s="30">
        <f>CatTemplate[[#This Row],[Cons. unit cost]] *CatTemplate[[#This Row],[Cons. quantity]]</f>
        <v>8.4071612499999997</v>
      </c>
      <c r="ES276" s="30">
        <f>CatTemplate[[#This Row],[Oth. unit cost]] *CatTemplate[[#This Row],[Oth. quantity]]</f>
        <v>0</v>
      </c>
      <c r="ET276" s="55">
        <f>SUM(CatTemplate[[#This Row],[CO1]:[CO20]])</f>
        <v>0</v>
      </c>
      <c r="EU276" s="56">
        <f t="shared" si="92"/>
        <v>0</v>
      </c>
      <c r="EV276" s="56">
        <f t="shared" si="92"/>
        <v>0</v>
      </c>
      <c r="EW276" s="56">
        <f t="shared" si="92"/>
        <v>0</v>
      </c>
      <c r="EX276" s="56">
        <f t="shared" si="92"/>
        <v>0</v>
      </c>
      <c r="EY276" s="56">
        <f t="shared" si="92"/>
        <v>0</v>
      </c>
      <c r="EZ276" s="56">
        <f t="shared" si="92"/>
        <v>0</v>
      </c>
      <c r="FA276" s="56">
        <f t="shared" si="92"/>
        <v>0</v>
      </c>
      <c r="FB276" s="56">
        <f t="shared" si="92"/>
        <v>0</v>
      </c>
      <c r="FC276" s="56">
        <f t="shared" si="92"/>
        <v>0</v>
      </c>
      <c r="FD276" s="56">
        <f t="shared" si="92"/>
        <v>0</v>
      </c>
      <c r="FE276" s="56">
        <f t="shared" si="92"/>
        <v>0</v>
      </c>
      <c r="FF276" s="56">
        <f t="shared" si="92"/>
        <v>0</v>
      </c>
      <c r="FG276" s="56">
        <f t="shared" si="92"/>
        <v>0</v>
      </c>
      <c r="FH276" s="56">
        <f t="shared" si="92"/>
        <v>0</v>
      </c>
      <c r="FI276" s="56">
        <f t="shared" si="92"/>
        <v>0</v>
      </c>
      <c r="FJ276" s="56">
        <f t="shared" si="92"/>
        <v>0</v>
      </c>
      <c r="FK276" s="56">
        <f t="shared" si="90"/>
        <v>0</v>
      </c>
      <c r="FL276" s="56">
        <f t="shared" si="90"/>
        <v>0</v>
      </c>
      <c r="FM276" s="56">
        <f t="shared" si="90"/>
        <v>0</v>
      </c>
      <c r="FN276" s="56">
        <f t="shared" si="90"/>
        <v>0</v>
      </c>
      <c r="FO276" s="58">
        <f>SUM(CatTemplate[[#This Row],[CS1]:[CS20]])</f>
        <v>0</v>
      </c>
      <c r="FP276" s="59">
        <f>CatTemplate[[#This Row],[Total Oth. cost]]+CatTemplate[[#This Row],[Total St. Cost]]</f>
        <v>0</v>
      </c>
      <c r="FQ276" s="33" t="e">
        <f t="shared" si="93"/>
        <v>#VALUE!</v>
      </c>
      <c r="FR276" s="33" t="e">
        <f t="shared" si="94"/>
        <v>#VALUE!</v>
      </c>
      <c r="FS276" s="30" t="e">
        <f>(CatTemplate[[#This Row],[CO1]] + CatTemplate[[#This Row],[CS1]]) * (1 + getRateOHFinal) * getRateMarkupFinal</f>
        <v>#VALUE!</v>
      </c>
      <c r="FT276" s="30" t="e">
        <f>(CatTemplate[[#This Row],[CO2]] + CatTemplate[[#This Row],[CS2]]) * (1 + getRateOHFinal) * getRateMarkupFinal</f>
        <v>#VALUE!</v>
      </c>
      <c r="FU276" s="30" t="e">
        <f>(CatTemplate[[#This Row],[CO3]] + CatTemplate[[#This Row],[CS3]]) * (1 + getRateOHFinal) * getRateMarkupFinal</f>
        <v>#VALUE!</v>
      </c>
      <c r="FV276" s="30" t="e">
        <f>(CatTemplate[[#This Row],[CO4]] + CatTemplate[[#This Row],[CS4]]) * (1 + getRateOHFinal) * getRateMarkupFinal</f>
        <v>#VALUE!</v>
      </c>
      <c r="FW276" s="30" t="e">
        <f>(CatTemplate[[#This Row],[CO5]] + CatTemplate[[#This Row],[CS5]]) * (1 + getRateOHFinal) * getRateMarkupFinal</f>
        <v>#VALUE!</v>
      </c>
      <c r="FX276" s="30" t="e">
        <f>(CatTemplate[[#This Row],[CO6]] + CatTemplate[[#This Row],[CS6]]) * (1 + getRateOHFinal) * getRateMarkupFinal</f>
        <v>#VALUE!</v>
      </c>
      <c r="FY276" s="30" t="e">
        <f>(CatTemplate[[#This Row],[CO7]] + CatTemplate[[#This Row],[CS7]]) * (1 + getRateOHFinal) * getRateMarkupFinal</f>
        <v>#VALUE!</v>
      </c>
      <c r="FZ276" s="30" t="e">
        <f>(CatTemplate[[#This Row],[CO8]] + CatTemplate[[#This Row],[CS8]]) * (1 + getRateOHFinal) * getRateMarkupFinal</f>
        <v>#VALUE!</v>
      </c>
      <c r="GA276" s="30" t="e">
        <f>(CatTemplate[[#This Row],[CO9]] + CatTemplate[[#This Row],[CS9]]) * (1 + getRateOHFinal) * getRateMarkupFinal</f>
        <v>#VALUE!</v>
      </c>
      <c r="GB276" s="30" t="e">
        <f>(CatTemplate[[#This Row],[CO10]] + CatTemplate[[#This Row],[CS10]]) * (1 + getRateOHFinal) * getRateMarkupFinal</f>
        <v>#VALUE!</v>
      </c>
      <c r="GC276" s="30" t="e">
        <f>(CatTemplate[[#This Row],[CO11]] + CatTemplate[[#This Row],[CS11]]) * (1 + getRateOHFinal) * getRateMarkupFinal</f>
        <v>#VALUE!</v>
      </c>
      <c r="GD276" s="30" t="e">
        <f>(CatTemplate[[#This Row],[CO12]] + CatTemplate[[#This Row],[CS12]]) * (1 + getRateOHFinal) * getRateMarkupFinal</f>
        <v>#VALUE!</v>
      </c>
      <c r="GE276" s="30" t="e">
        <f>(CatTemplate[[#This Row],[CO13]] + CatTemplate[[#This Row],[CS13]]) * (1 + getRateOHFinal) * getRateMarkupFinal</f>
        <v>#VALUE!</v>
      </c>
      <c r="GF276" s="30" t="e">
        <f>(CatTemplate[[#This Row],[CO14]] + CatTemplate[[#This Row],[CS14]]) * (1 + getRateOHFinal) * getRateMarkupFinal</f>
        <v>#VALUE!</v>
      </c>
      <c r="GG276" s="30" t="e">
        <f>(CatTemplate[[#This Row],[CO15]] + CatTemplate[[#This Row],[CS15]]) * (1 + getRateOHFinal) * getRateMarkupFinal</f>
        <v>#VALUE!</v>
      </c>
      <c r="GH276" s="30" t="e">
        <f>(CatTemplate[[#This Row],[CO16]] + CatTemplate[[#This Row],[CS16]]) * (1 + getRateOHFinal) * getRateMarkupFinal</f>
        <v>#VALUE!</v>
      </c>
      <c r="GI276" s="30" t="e">
        <f>(CatTemplate[[#This Row],[CO17]] + CatTemplate[[#This Row],[CS17]]) * (1 + getRateOHFinal) * getRateMarkupFinal</f>
        <v>#VALUE!</v>
      </c>
      <c r="GJ276" s="30" t="e">
        <f>(CatTemplate[[#This Row],[CO18]] + CatTemplate[[#This Row],[CS18]]) * (1 + getRateOHFinal) * getRateMarkupFinal</f>
        <v>#VALUE!</v>
      </c>
      <c r="GK276" s="30" t="e">
        <f>(CatTemplate[[#This Row],[CO19]] + CatTemplate[[#This Row],[CS19]]) * (1 + getRateOHFinal) * getRateMarkupFinal</f>
        <v>#VALUE!</v>
      </c>
      <c r="GL276" s="30" t="e">
        <f>(CatTemplate[[#This Row],[CO20]] + CatTemplate[[#This Row],[CS20]]) * (1 + getRateOHFinal) * getRateMarkupFinal</f>
        <v>#VALUE!</v>
      </c>
      <c r="GM276" s="30" t="e">
        <f t="shared" si="95"/>
        <v>#VALUE!</v>
      </c>
      <c r="GN276" s="30" t="e">
        <f t="shared" si="96"/>
        <v>#VALUE!</v>
      </c>
      <c r="GO276" s="30" t="e">
        <f t="shared" si="97"/>
        <v>#VALUE!</v>
      </c>
      <c r="GP276" s="30" t="e">
        <f t="shared" si="98"/>
        <v>#VALUE!</v>
      </c>
      <c r="GQ276" s="30" t="e">
        <f>(CatTemplate[[#This Row],[CO1]]+CatTemplate[[#This Row],[CS1]]) * (1+ getRateOHFinal) * (1 + getRateMarkupFinal)</f>
        <v>#VALUE!</v>
      </c>
      <c r="GR276" s="30" t="e">
        <f>(CatTemplate[[#This Row],[CO2]]+CatTemplate[[#This Row],[CS2]]) * (1+ getRateOHFinal) * (1 + getRateMarkupFinal)</f>
        <v>#VALUE!</v>
      </c>
      <c r="GS276" s="30" t="e">
        <f>(CatTemplate[[#This Row],[CO3]]+CatTemplate[[#This Row],[CS3]]) * (1+ getRateOHFinal) * (1 + getRateMarkupFinal)</f>
        <v>#VALUE!</v>
      </c>
      <c r="GT276" s="30" t="e">
        <f>(CatTemplate[[#This Row],[CO4]]+CatTemplate[[#This Row],[CS4]]) * (1+ getRateOHFinal) * (1 + getRateMarkupFinal)</f>
        <v>#VALUE!</v>
      </c>
      <c r="GU276" s="30" t="e">
        <f>(CatTemplate[[#This Row],[CO5]]+CatTemplate[[#This Row],[CS5]]) * (1+ getRateOHFinal) * (1 + getRateMarkupFinal)</f>
        <v>#VALUE!</v>
      </c>
      <c r="GV276" s="30" t="e">
        <f>(CatTemplate[[#This Row],[CO6]]+CatTemplate[[#This Row],[CS6]]) * (1+ getRateOHFinal) * (1 + getRateMarkupFinal)</f>
        <v>#VALUE!</v>
      </c>
      <c r="GW276" s="30" t="e">
        <f>(CatTemplate[[#This Row],[CO7]]+CatTemplate[[#This Row],[CS7]]) * (1+ getRateOHFinal) * (1 + getRateMarkupFinal)</f>
        <v>#VALUE!</v>
      </c>
      <c r="GX276" s="30" t="e">
        <f>(CatTemplate[[#This Row],[CO8]]+CatTemplate[[#This Row],[CS8]]) * (1+ getRateOHFinal) * (1 + getRateMarkupFinal)</f>
        <v>#VALUE!</v>
      </c>
      <c r="GY276" s="30" t="e">
        <f>(CatTemplate[[#This Row],[CO9]]+CatTemplate[[#This Row],[CS9]]) * (1+ getRateOHFinal) * (1 + getRateMarkupFinal)</f>
        <v>#VALUE!</v>
      </c>
      <c r="GZ276" s="30" t="e">
        <f>(CatTemplate[[#This Row],[CO10]]+CatTemplate[[#This Row],[CS10]]) * (1+ getRateOHFinal) * (1 + getRateMarkupFinal)</f>
        <v>#VALUE!</v>
      </c>
      <c r="HA276" s="30" t="e">
        <f>(CatTemplate[[#This Row],[CO11]]+CatTemplate[[#This Row],[CS11]]) * (1+ getRateOHFinal) * (1 + getRateMarkupFinal)</f>
        <v>#VALUE!</v>
      </c>
      <c r="HB276" s="30" t="e">
        <f>(CatTemplate[[#This Row],[CO12]]+CatTemplate[[#This Row],[CS12]]) * (1+ getRateOHFinal) * (1 + getRateMarkupFinal)</f>
        <v>#VALUE!</v>
      </c>
      <c r="HC276" s="30" t="e">
        <f>(CatTemplate[[#This Row],[CO13]]+CatTemplate[[#This Row],[CS13]]) * (1+ getRateOHFinal) * (1 + getRateMarkupFinal)</f>
        <v>#VALUE!</v>
      </c>
      <c r="HD276" s="30" t="e">
        <f>(CatTemplate[[#This Row],[CO14]]+CatTemplate[[#This Row],[CS14]]) * (1+ getRateOHFinal) * (1 + getRateMarkupFinal)</f>
        <v>#VALUE!</v>
      </c>
      <c r="HE276" s="30" t="e">
        <f>(CatTemplate[[#This Row],[CO15]]+CatTemplate[[#This Row],[CS15]]) * (1+ getRateOHFinal) * (1 + getRateMarkupFinal)</f>
        <v>#VALUE!</v>
      </c>
      <c r="HF276" s="30" t="e">
        <f>(CatTemplate[[#This Row],[CO16]]+CatTemplate[[#This Row],[CS16]]) * (1+ getRateOHFinal) * (1 + getRateMarkupFinal)</f>
        <v>#VALUE!</v>
      </c>
      <c r="HG276" s="30" t="e">
        <f>(CatTemplate[[#This Row],[CO17]]+CatTemplate[[#This Row],[CS17]]) * (1+ getRateOHFinal) * (1 + getRateMarkupFinal)</f>
        <v>#VALUE!</v>
      </c>
      <c r="HH276" s="30" t="e">
        <f>(CatTemplate[[#This Row],[CO18]]+CatTemplate[[#This Row],[CS18]]) * (1+ getRateOHFinal) * (1 + getRateMarkupFinal)</f>
        <v>#VALUE!</v>
      </c>
      <c r="HI276" s="30" t="e">
        <f>(CatTemplate[[#This Row],[CO19]]+CatTemplate[[#This Row],[CS19]]) * (1+ getRateOHFinal) * (1 + getRateMarkupFinal)</f>
        <v>#VALUE!</v>
      </c>
      <c r="HJ276" s="30" t="e">
        <f>(CatTemplate[[#This Row],[CO20]]+CatTemplate[[#This Row],[CS20]]) * (1+ getRateOHFinal) * (1 + getRateMarkupFinal)</f>
        <v>#VALUE!</v>
      </c>
      <c r="HK276" s="39" t="e">
        <f>CatTemplate[[#This Row],[Total cost]]+CatTemplate[[#This Row],[OH Amount]]+CatTemplate[[#This Row],[Markup]]</f>
        <v>#VALUE!</v>
      </c>
      <c r="HL276" s="63">
        <f>IF(CatTemplate[[#This Row],[Units]]="Days",CatTemplate[[#This Row],[Project quantity]]*CatTemplate[[#This Row],[St. unit effort]],CatTemplate[[#This Row],[Project quantity]])</f>
        <v>0</v>
      </c>
      <c r="HM276" s="287">
        <f>IFERROR(CatTemplate[[#This Row],[Total Price]]/(CatTemplate[[#This Row],[Final Quantity]]),0)</f>
        <v>0</v>
      </c>
      <c r="HN276" s="261"/>
    </row>
    <row r="277" spans="2:222" ht="25.5" x14ac:dyDescent="0.2">
      <c r="B277" s="9" t="s">
        <v>84</v>
      </c>
      <c r="C277" s="23">
        <v>6</v>
      </c>
      <c r="D277" s="10" t="s">
        <v>179</v>
      </c>
      <c r="E277" s="25">
        <v>1</v>
      </c>
      <c r="F277" s="19" t="s">
        <v>103</v>
      </c>
      <c r="G277" s="27">
        <v>64</v>
      </c>
      <c r="H277" s="19" t="s">
        <v>552</v>
      </c>
      <c r="I277" s="19"/>
      <c r="J277" s="16" t="s">
        <v>254</v>
      </c>
      <c r="K277" s="16"/>
      <c r="L277" s="16" t="s">
        <v>489</v>
      </c>
      <c r="M277" s="16" t="s">
        <v>207</v>
      </c>
      <c r="N277" s="16" t="s">
        <v>858</v>
      </c>
      <c r="O277" s="320"/>
      <c r="P277" s="71"/>
      <c r="Q277" s="108"/>
      <c r="R277" s="73"/>
      <c r="S277" s="97"/>
      <c r="T277" s="100">
        <f>getEqUnitCost</f>
        <v>6.1538461538461542E-2</v>
      </c>
      <c r="U277" s="73">
        <f>getEqUnitEffort</f>
        <v>1</v>
      </c>
      <c r="V277" s="101">
        <f>getEqQuantity</f>
        <v>1</v>
      </c>
      <c r="W277" s="320"/>
      <c r="X277" s="100">
        <f>getConsUnitCost</f>
        <v>8.1252468958333335</v>
      </c>
      <c r="Y277" s="73">
        <f>getConsUnitEffort</f>
        <v>1</v>
      </c>
      <c r="Z277" s="14">
        <f>getConsQuantity</f>
        <v>1</v>
      </c>
      <c r="AA277" s="320"/>
      <c r="AB277" s="72"/>
      <c r="AC277" s="112"/>
      <c r="AD277" s="14">
        <f>getOthQuantity</f>
        <v>0</v>
      </c>
      <c r="AE277" s="320"/>
      <c r="AF277" s="28" t="str">
        <f>IF(ISBLANK(CatTemplate[[#This Row],[Resource type]]),"",CatTemplate[[#This Row],[Resource type]])</f>
        <v>BioRef Operator</v>
      </c>
      <c r="AG277" s="242">
        <f>getStaffUnitCost</f>
        <v>402.98497611162429</v>
      </c>
      <c r="AH277" s="113">
        <f>getStaffUnitEffort</f>
        <v>1.2499999999999999E-2</v>
      </c>
      <c r="AI277" s="40">
        <f>getStaffQuantity</f>
        <v>0</v>
      </c>
      <c r="AJ277" s="41">
        <f>CatTemplate[[#This Row],[St. quantity]]*8/ParRatePM</f>
        <v>0</v>
      </c>
      <c r="AK277" s="320"/>
      <c r="AL277" s="53" t="str">
        <f>CatTemplate[[#This Row],[Item type]]</f>
        <v>Samples</v>
      </c>
      <c r="AM277" s="12">
        <f>SUM(CatTemplate[[#This Row],[Year1]:[Year20]])</f>
        <v>0</v>
      </c>
      <c r="AN277" s="52"/>
      <c r="AO277" s="52"/>
      <c r="AP277" s="52"/>
      <c r="AQ277" s="8"/>
      <c r="AR277" s="8"/>
      <c r="AS277" s="8"/>
      <c r="AT277" s="8"/>
      <c r="AU277" s="8"/>
      <c r="AV277" s="8"/>
      <c r="AW277" s="8"/>
      <c r="AX277" s="8"/>
      <c r="AY277" s="8"/>
      <c r="AZ277" s="8"/>
      <c r="BA277" s="8"/>
      <c r="BB277" s="8"/>
      <c r="BC277" s="8"/>
      <c r="BD277" s="8"/>
      <c r="BE277" s="8"/>
      <c r="BF277" s="8"/>
      <c r="BG277" s="36"/>
      <c r="BH277" s="320"/>
      <c r="BI277" s="37" t="str">
        <f>getCostCategory</f>
        <v>06 Operating costs</v>
      </c>
      <c r="BJ277" s="37" t="str">
        <f>getSection</f>
        <v>06 Sample processing</v>
      </c>
      <c r="BK277" s="32" t="str">
        <f>getObject</f>
        <v>Sample processing</v>
      </c>
      <c r="BL277" s="30">
        <f>IFERROR(getUnitCost * IF(CatTemplate[[#This Row],[Cost Category Comp.]]="01 Staff costs", 1,1),0)</f>
        <v>411.17176146899607</v>
      </c>
      <c r="BM277" s="29">
        <f>IF(AND(ISBLANK(CatTemplate[[#This Row],[Eq. unit cost]]),ISBLANK(CatTemplate[[#This Row],[Cons. unit cost]]),ISBLANK(CatTemplate[[#This Row],[Oth. unit cost]])), 0, IF(getUnitEffort =0,1,getUnitEffort) * CatTemplate[[#This Row],[Year1]])</f>
        <v>0</v>
      </c>
      <c r="BN277" s="29">
        <f>IF(AND(ISBLANK(CatTemplate[[#This Row],[Eq. unit cost]]),ISBLANK(CatTemplate[[#This Row],[Cons. unit cost]]),ISBLANK(CatTemplate[[#This Row],[Oth. unit cost]])), 0, IF(getUnitEffort =0,1,getUnitEffort) * CatTemplate[[#This Row],[Year2]])</f>
        <v>0</v>
      </c>
      <c r="BO277" s="29">
        <f>IF(AND(ISBLANK(CatTemplate[[#This Row],[Eq. unit cost]]),ISBLANK(CatTemplate[[#This Row],[Cons. unit cost]]),ISBLANK(CatTemplate[[#This Row],[Oth. unit cost]])), 0, IF(getUnitEffort =0,1,getUnitEffort) * CatTemplate[[#This Row],[Year3]])</f>
        <v>0</v>
      </c>
      <c r="BP277" s="29">
        <f>IF(AND(ISBLANK(CatTemplate[[#This Row],[Eq. unit cost]]),ISBLANK(CatTemplate[[#This Row],[Cons. unit cost]]),ISBLANK(CatTemplate[[#This Row],[Oth. unit cost]])), 0, IF(getUnitEffort =0,1,getUnitEffort) * CatTemplate[[#This Row],[Year4]])</f>
        <v>0</v>
      </c>
      <c r="BQ277" s="29">
        <f>IF(AND(ISBLANK(CatTemplate[[#This Row],[Eq. unit cost]]),ISBLANK(CatTemplate[[#This Row],[Cons. unit cost]]),ISBLANK(CatTemplate[[#This Row],[Oth. unit cost]])), 0, IF(getUnitEffort =0,1,getUnitEffort) * CatTemplate[[#This Row],[Year5]])</f>
        <v>0</v>
      </c>
      <c r="BR277" s="29">
        <f>IF(AND(ISBLANK(CatTemplate[[#This Row],[Eq. unit cost]]),ISBLANK(CatTemplate[[#This Row],[Cons. unit cost]]),ISBLANK(CatTemplate[[#This Row],[Oth. unit cost]])), 0, IF(getUnitEffort =0,1,getUnitEffort) * CatTemplate[[#This Row],[Year6]])</f>
        <v>0</v>
      </c>
      <c r="BS277" s="29">
        <f>IF(AND(ISBLANK(CatTemplate[[#This Row],[Eq. unit cost]]),ISBLANK(CatTemplate[[#This Row],[Cons. unit cost]]),ISBLANK(CatTemplate[[#This Row],[Oth. unit cost]])), 0, IF(getUnitEffort =0,1,getUnitEffort) * CatTemplate[[#This Row],[Year7]])</f>
        <v>0</v>
      </c>
      <c r="BT277" s="29">
        <f>IF(AND(ISBLANK(CatTemplate[[#This Row],[Eq. unit cost]]),ISBLANK(CatTemplate[[#This Row],[Cons. unit cost]]),ISBLANK(CatTemplate[[#This Row],[Oth. unit cost]])), 0, IF(getUnitEffort =0,1,getUnitEffort) * CatTemplate[[#This Row],[Year8]])</f>
        <v>0</v>
      </c>
      <c r="BU277" s="29">
        <f>IF(AND(ISBLANK(CatTemplate[[#This Row],[Eq. unit cost]]),ISBLANK(CatTemplate[[#This Row],[Cons. unit cost]]),ISBLANK(CatTemplate[[#This Row],[Oth. unit cost]])), 0, IF(getUnitEffort =0,1,getUnitEffort) * CatTemplate[[#This Row],[Year9]])</f>
        <v>0</v>
      </c>
      <c r="BV277" s="29">
        <f>IF(AND(ISBLANK(CatTemplate[[#This Row],[Eq. unit cost]]),ISBLANK(CatTemplate[[#This Row],[Cons. unit cost]]),ISBLANK(CatTemplate[[#This Row],[Oth. unit cost]])), 0, IF(getUnitEffort =0,1,getUnitEffort) * CatTemplate[[#This Row],[Year10]])</f>
        <v>0</v>
      </c>
      <c r="BW277" s="29">
        <f>IF(AND(ISBLANK(CatTemplate[[#This Row],[Eq. unit cost]]),ISBLANK(CatTemplate[[#This Row],[Cons. unit cost]]),ISBLANK(CatTemplate[[#This Row],[Oth. unit cost]])), 0, IF(getUnitEffort =0,1,getUnitEffort) * CatTemplate[[#This Row],[Year11]])</f>
        <v>0</v>
      </c>
      <c r="BX277" s="29">
        <f>IF(AND(ISBLANK(CatTemplate[[#This Row],[Eq. unit cost]]),ISBLANK(CatTemplate[[#This Row],[Cons. unit cost]]),ISBLANK(CatTemplate[[#This Row],[Oth. unit cost]])), 0, IF(getUnitEffort =0,1,getUnitEffort) * CatTemplate[[#This Row],[Year12]])</f>
        <v>0</v>
      </c>
      <c r="BY277" s="29">
        <f>IF(AND(ISBLANK(CatTemplate[[#This Row],[Eq. unit cost]]),ISBLANK(CatTemplate[[#This Row],[Cons. unit cost]]),ISBLANK(CatTemplate[[#This Row],[Oth. unit cost]])), 0, IF(getUnitEffort =0,1,getUnitEffort) * CatTemplate[[#This Row],[Year13]])</f>
        <v>0</v>
      </c>
      <c r="BZ277" s="29">
        <f>IF(AND(ISBLANK(CatTemplate[[#This Row],[Eq. unit cost]]),ISBLANK(CatTemplate[[#This Row],[Cons. unit cost]]),ISBLANK(CatTemplate[[#This Row],[Oth. unit cost]])), 0, IF(getUnitEffort =0,1,getUnitEffort) * CatTemplate[[#This Row],[Year14]])</f>
        <v>0</v>
      </c>
      <c r="CA277" s="29">
        <f>IF(AND(ISBLANK(CatTemplate[[#This Row],[Eq. unit cost]]),ISBLANK(CatTemplate[[#This Row],[Cons. unit cost]]),ISBLANK(CatTemplate[[#This Row],[Oth. unit cost]])), 0, IF(getUnitEffort =0,1,getUnitEffort) * CatTemplate[[#This Row],[Year15]])</f>
        <v>0</v>
      </c>
      <c r="CB277" s="29">
        <f>IF(AND(ISBLANK(CatTemplate[[#This Row],[Eq. unit cost]]),ISBLANK(CatTemplate[[#This Row],[Cons. unit cost]]),ISBLANK(CatTemplate[[#This Row],[Oth. unit cost]])), 0, IF(getUnitEffort =0,1,getUnitEffort) * CatTemplate[[#This Row],[Year16]])</f>
        <v>0</v>
      </c>
      <c r="CC277" s="29">
        <f>IF(AND(ISBLANK(CatTemplate[[#This Row],[Eq. unit cost]]),ISBLANK(CatTemplate[[#This Row],[Cons. unit cost]]),ISBLANK(CatTemplate[[#This Row],[Oth. unit cost]])), 0, IF(getUnitEffort =0,1,getUnitEffort) * CatTemplate[[#This Row],[Year17]])</f>
        <v>0</v>
      </c>
      <c r="CD277" s="29">
        <f>IF(AND(ISBLANK(CatTemplate[[#This Row],[Eq. unit cost]]),ISBLANK(CatTemplate[[#This Row],[Cons. unit cost]]),ISBLANK(CatTemplate[[#This Row],[Oth. unit cost]])), 0, IF(getUnitEffort =0,1,getUnitEffort) * CatTemplate[[#This Row],[Year18]])</f>
        <v>0</v>
      </c>
      <c r="CE277" s="29">
        <f>IF(AND(ISBLANK(CatTemplate[[#This Row],[Eq. unit cost]]),ISBLANK(CatTemplate[[#This Row],[Cons. unit cost]]),ISBLANK(CatTemplate[[#This Row],[Oth. unit cost]])), 0, IF(getUnitEffort =0,1,getUnitEffort) * CatTemplate[[#This Row],[Year19]])</f>
        <v>0</v>
      </c>
      <c r="CF277" s="29">
        <f>IF(AND(ISBLANK(CatTemplate[[#This Row],[Eq. unit cost]]),ISBLANK(CatTemplate[[#This Row],[Cons. unit cost]]),ISBLANK(CatTemplate[[#This Row],[Oth. unit cost]])), 0, IF(getUnitEffort =0,1,getUnitEffort) * CatTemplate[[#This Row],[Year20]])</f>
        <v>0</v>
      </c>
      <c r="CG277" s="45">
        <f>SUM(CatTemplate[[#This Row],[Q1]:[Q20]])</f>
        <v>0</v>
      </c>
      <c r="CH277" s="29">
        <f>IF(ISBLANK(CatTemplate[[#This Row],[St. unit effort]]),0,(CatTemplate[[#This Row],[St. unit effort]] * CatTemplate[[#This Row],[Year1]]))</f>
        <v>0</v>
      </c>
      <c r="CI277" s="29">
        <f>IF(ISBLANK(CatTemplate[[#This Row],[St. unit effort]]),0,(CatTemplate[[#This Row],[St. unit effort]] * CatTemplate[[#This Row],[Year2]]))</f>
        <v>0</v>
      </c>
      <c r="CJ277" s="29">
        <f>IF(ISBLANK(CatTemplate[[#This Row],[St. unit effort]]),0,(CatTemplate[[#This Row],[St. unit effort]] * CatTemplate[[#This Row],[Year3]]))</f>
        <v>0</v>
      </c>
      <c r="CK277" s="29">
        <f>IF(ISBLANK(CatTemplate[[#This Row],[St. unit effort]]),0,(CatTemplate[[#This Row],[St. unit effort]] * CatTemplate[[#This Row],[Year4]]))</f>
        <v>0</v>
      </c>
      <c r="CL277" s="29">
        <f>IF(ISBLANK(CatTemplate[[#This Row],[St. unit effort]]),0,(CatTemplate[[#This Row],[St. unit effort]] * CatTemplate[[#This Row],[Year5]]))</f>
        <v>0</v>
      </c>
      <c r="CM277" s="29">
        <f>IF(ISBLANK(CatTemplate[[#This Row],[St. unit effort]]),0,(CatTemplate[[#This Row],[St. unit effort]] * CatTemplate[[#This Row],[Year6]]))</f>
        <v>0</v>
      </c>
      <c r="CN277" s="29">
        <f>IF(ISBLANK(CatTemplate[[#This Row],[St. unit effort]]),0,(CatTemplate[[#This Row],[St. unit effort]] * CatTemplate[[#This Row],[Year7]]))</f>
        <v>0</v>
      </c>
      <c r="CO277" s="29">
        <f>IF(ISBLANK(CatTemplate[[#This Row],[St. unit effort]]),0,(CatTemplate[[#This Row],[St. unit effort]] * CatTemplate[[#This Row],[Year8]]))</f>
        <v>0</v>
      </c>
      <c r="CP277" s="29">
        <f>IF(ISBLANK(CatTemplate[[#This Row],[St. unit effort]]),0,(CatTemplate[[#This Row],[St. unit effort]] * CatTemplate[[#This Row],[Year9]]))</f>
        <v>0</v>
      </c>
      <c r="CQ277" s="29">
        <f>IF(ISBLANK(CatTemplate[[#This Row],[St. unit effort]]),0,(CatTemplate[[#This Row],[St. unit effort]] * CatTemplate[[#This Row],[Year10]]))</f>
        <v>0</v>
      </c>
      <c r="CR277" s="29">
        <f>IF(ISBLANK(CatTemplate[[#This Row],[St. unit effort]]),0,(CatTemplate[[#This Row],[St. unit effort]] * CatTemplate[[#This Row],[Year11]]))</f>
        <v>0</v>
      </c>
      <c r="CS277" s="29">
        <f>IF(ISBLANK(CatTemplate[[#This Row],[St. unit effort]]),0,(CatTemplate[[#This Row],[St. unit effort]] * CatTemplate[[#This Row],[Year12]]))</f>
        <v>0</v>
      </c>
      <c r="CT277" s="29">
        <f>IF(ISBLANK(CatTemplate[[#This Row],[St. unit effort]]),0,(CatTemplate[[#This Row],[St. unit effort]] * CatTemplate[[#This Row],[Year13]]))</f>
        <v>0</v>
      </c>
      <c r="CU277" s="29">
        <f>IF(ISBLANK(CatTemplate[[#This Row],[St. unit effort]]),0,(CatTemplate[[#This Row],[St. unit effort]] * CatTemplate[[#This Row],[Year14]]))</f>
        <v>0</v>
      </c>
      <c r="CV277" s="29">
        <f>IF(ISBLANK(CatTemplate[[#This Row],[St. unit effort]]),0,(CatTemplate[[#This Row],[St. unit effort]] * CatTemplate[[#This Row],[Year15]]))</f>
        <v>0</v>
      </c>
      <c r="CW277" s="29">
        <f>IF(ISBLANK(CatTemplate[[#This Row],[St. unit effort]]),0,(CatTemplate[[#This Row],[St. unit effort]] * CatTemplate[[#This Row],[Year16]]))</f>
        <v>0</v>
      </c>
      <c r="CX277" s="29">
        <f>IF(ISBLANK(CatTemplate[[#This Row],[St. unit effort]]),0,(CatTemplate[[#This Row],[St. unit effort]] * CatTemplate[[#This Row],[Year17]]))</f>
        <v>0</v>
      </c>
      <c r="CY277" s="29">
        <f>IF(ISBLANK(CatTemplate[[#This Row],[St. unit effort]]),0,(CatTemplate[[#This Row],[St. unit effort]] * CatTemplate[[#This Row],[Year18]]))</f>
        <v>0</v>
      </c>
      <c r="CZ277" s="29">
        <f>IF(ISBLANK(CatTemplate[[#This Row],[St. unit effort]]),0,(CatTemplate[[#This Row],[St. unit effort]] * CatTemplate[[#This Row],[Year19]]))</f>
        <v>0</v>
      </c>
      <c r="DA277" s="29">
        <f>IF(ISBLANK(CatTemplate[[#This Row],[St. unit effort]]),0,(CatTemplate[[#This Row],[St. unit effort]] * CatTemplate[[#This Row],[Year20]]))</f>
        <v>0</v>
      </c>
      <c r="DB277" s="57">
        <f>IF(ISBLANK(CatTemplate[[#This Row],[St. unit effort]]),0,(CatTemplate[[#This Row],[St. unit effort]] * CatTemplate[[#This Row],[Year1]])*8/ParRatePM)</f>
        <v>0</v>
      </c>
      <c r="DC277" s="57">
        <f>IF(ISBLANK(CatTemplate[[#This Row],[St. unit effort]]),0,(CatTemplate[[#This Row],[St. unit effort]] * CatTemplate[[#This Row],[Year2]])*8/ParRatePM)</f>
        <v>0</v>
      </c>
      <c r="DD277" s="57">
        <f>IF(ISBLANK(CatTemplate[[#This Row],[St. unit effort]]),0,(CatTemplate[[#This Row],[St. unit effort]] * CatTemplate[[#This Row],[Year3]])*8/ParRatePM)</f>
        <v>0</v>
      </c>
      <c r="DE277" s="57">
        <f>IF(ISBLANK(CatTemplate[[#This Row],[St. unit effort]]),0,(CatTemplate[[#This Row],[St. unit effort]] * CatTemplate[[#This Row],[Year4]])*8/ParRatePM)</f>
        <v>0</v>
      </c>
      <c r="DF277" s="57">
        <f>IF(ISBLANK(CatTemplate[[#This Row],[St. unit effort]]),0,(CatTemplate[[#This Row],[St. unit effort]] * CatTemplate[[#This Row],[Year5]])*8/ParRatePM)</f>
        <v>0</v>
      </c>
      <c r="DG277" s="57">
        <f>IF(ISBLANK(CatTemplate[[#This Row],[St. unit effort]]),0,(CatTemplate[[#This Row],[St. unit effort]] * CatTemplate[[#This Row],[Year6]])*8/ParRatePM)</f>
        <v>0</v>
      </c>
      <c r="DH277" s="57">
        <f>IF(ISBLANK(CatTemplate[[#This Row],[St. unit effort]]),0,(CatTemplate[[#This Row],[St. unit effort]] * CatTemplate[[#This Row],[Year7]])*8/ParRatePM)</f>
        <v>0</v>
      </c>
      <c r="DI277" s="57">
        <f>IF(ISBLANK(CatTemplate[[#This Row],[St. unit effort]]),0,(CatTemplate[[#This Row],[St. unit effort]] * CatTemplate[[#This Row],[Year8]])*8/ParRatePM)</f>
        <v>0</v>
      </c>
      <c r="DJ277" s="57">
        <f>IF(ISBLANK(CatTemplate[[#This Row],[St. unit effort]]),0,(CatTemplate[[#This Row],[St. unit effort]] * CatTemplate[[#This Row],[Year9]])*8/ParRatePM)</f>
        <v>0</v>
      </c>
      <c r="DK277" s="57">
        <f>IF(ISBLANK(CatTemplate[[#This Row],[St. unit effort]]),0,(CatTemplate[[#This Row],[St. unit effort]] * CatTemplate[[#This Row],[Year10]])*8/ParRatePM)</f>
        <v>0</v>
      </c>
      <c r="DL277" s="57">
        <f>IF(ISBLANK(CatTemplate[[#This Row],[St. unit effort]]),0,(CatTemplate[[#This Row],[St. unit effort]] * CatTemplate[[#This Row],[Year11]])*8/ParRatePM)</f>
        <v>0</v>
      </c>
      <c r="DM277" s="57">
        <f>IF(ISBLANK(CatTemplate[[#This Row],[St. unit effort]]),0,(CatTemplate[[#This Row],[St. unit effort]] * CatTemplate[[#This Row],[Year12]])*8/ParRatePM)</f>
        <v>0</v>
      </c>
      <c r="DN277" s="57">
        <f>IF(ISBLANK(CatTemplate[[#This Row],[St. unit effort]]),0,(CatTemplate[[#This Row],[St. unit effort]] * CatTemplate[[#This Row],[Year13]])*8/ParRatePM)</f>
        <v>0</v>
      </c>
      <c r="DO277" s="57">
        <f>IF(ISBLANK(CatTemplate[[#This Row],[St. unit effort]]),0,(CatTemplate[[#This Row],[St. unit effort]] * CatTemplate[[#This Row],[Year14]])*8/ParRatePM)</f>
        <v>0</v>
      </c>
      <c r="DP277" s="57">
        <f>IF(ISBLANK(CatTemplate[[#This Row],[St. unit effort]]),0,(CatTemplate[[#This Row],[St. unit effort]] * CatTemplate[[#This Row],[Year15]])*8/ParRatePM)</f>
        <v>0</v>
      </c>
      <c r="DQ277" s="57">
        <f>IF(ISBLANK(CatTemplate[[#This Row],[St. unit effort]]),0,(CatTemplate[[#This Row],[St. unit effort]] * CatTemplate[[#This Row],[Year16]])*8/ParRatePM)</f>
        <v>0</v>
      </c>
      <c r="DR277" s="57">
        <f>IF(ISBLANK(CatTemplate[[#This Row],[St. unit effort]]),0,(CatTemplate[[#This Row],[St. unit effort]] * CatTemplate[[#This Row],[Year17]])*8/ParRatePM)</f>
        <v>0</v>
      </c>
      <c r="DS277" s="57">
        <f>IF(ISBLANK(CatTemplate[[#This Row],[St. unit effort]]),0,(CatTemplate[[#This Row],[St. unit effort]] * CatTemplate[[#This Row],[Year18]])*8/ParRatePM)</f>
        <v>0</v>
      </c>
      <c r="DT277" s="57">
        <f>IF(ISBLANK(CatTemplate[[#This Row],[St. unit effort]]),0,(CatTemplate[[#This Row],[St. unit effort]] * CatTemplate[[#This Row],[Year19]])*8/ParRatePM)</f>
        <v>0</v>
      </c>
      <c r="DU277" s="57">
        <f>IF(ISBLANK(CatTemplate[[#This Row],[St. unit effort]]),0,(CatTemplate[[#This Row],[St. unit effort]] * CatTemplate[[#This Row],[Year20]])*8/ParRatePM)</f>
        <v>0</v>
      </c>
      <c r="DV277" s="54">
        <f>SUM(CatTemplate[[#This Row],[PM1]:[PM20]])</f>
        <v>0</v>
      </c>
      <c r="DW277" s="56">
        <f t="shared" si="91"/>
        <v>0</v>
      </c>
      <c r="DX277" s="56">
        <f t="shared" si="91"/>
        <v>0</v>
      </c>
      <c r="DY277" s="56">
        <f t="shared" si="91"/>
        <v>0</v>
      </c>
      <c r="DZ277" s="56">
        <f t="shared" si="91"/>
        <v>0</v>
      </c>
      <c r="EA277" s="56">
        <f t="shared" si="91"/>
        <v>0</v>
      </c>
      <c r="EB277" s="56">
        <f t="shared" si="91"/>
        <v>0</v>
      </c>
      <c r="EC277" s="56">
        <f t="shared" si="91"/>
        <v>0</v>
      </c>
      <c r="ED277" s="56">
        <f t="shared" si="91"/>
        <v>0</v>
      </c>
      <c r="EE277" s="56">
        <f t="shared" si="91"/>
        <v>0</v>
      </c>
      <c r="EF277" s="56">
        <f t="shared" si="91"/>
        <v>0</v>
      </c>
      <c r="EG277" s="56">
        <f t="shared" si="91"/>
        <v>0</v>
      </c>
      <c r="EH277" s="56">
        <f t="shared" si="91"/>
        <v>0</v>
      </c>
      <c r="EI277" s="56">
        <f t="shared" si="91"/>
        <v>0</v>
      </c>
      <c r="EJ277" s="56">
        <f t="shared" si="91"/>
        <v>0</v>
      </c>
      <c r="EK277" s="56">
        <f t="shared" si="91"/>
        <v>0</v>
      </c>
      <c r="EL277" s="56">
        <f t="shared" si="91"/>
        <v>0</v>
      </c>
      <c r="EM277" s="56">
        <f t="shared" si="89"/>
        <v>0</v>
      </c>
      <c r="EN277" s="56">
        <f t="shared" si="89"/>
        <v>0</v>
      </c>
      <c r="EO277" s="56">
        <f t="shared" si="89"/>
        <v>0</v>
      </c>
      <c r="EP277" s="56">
        <f t="shared" si="89"/>
        <v>0</v>
      </c>
      <c r="EQ277" s="30">
        <f>CatTemplate[[#This Row],[Eq. unit cost]] * CatTemplate[[#This Row],[Eq. quantity]]</f>
        <v>6.1538461538461542E-2</v>
      </c>
      <c r="ER277" s="30">
        <f>CatTemplate[[#This Row],[Cons. unit cost]] *CatTemplate[[#This Row],[Cons. quantity]]</f>
        <v>8.1252468958333335</v>
      </c>
      <c r="ES277" s="30">
        <f>CatTemplate[[#This Row],[Oth. unit cost]] *CatTemplate[[#This Row],[Oth. quantity]]</f>
        <v>0</v>
      </c>
      <c r="ET277" s="55">
        <f>SUM(CatTemplate[[#This Row],[CO1]:[CO20]])</f>
        <v>0</v>
      </c>
      <c r="EU277" s="56">
        <f t="shared" si="92"/>
        <v>0</v>
      </c>
      <c r="EV277" s="56">
        <f t="shared" si="92"/>
        <v>0</v>
      </c>
      <c r="EW277" s="56">
        <f t="shared" si="92"/>
        <v>0</v>
      </c>
      <c r="EX277" s="56">
        <f t="shared" si="92"/>
        <v>0</v>
      </c>
      <c r="EY277" s="56">
        <f t="shared" si="92"/>
        <v>0</v>
      </c>
      <c r="EZ277" s="56">
        <f t="shared" si="92"/>
        <v>0</v>
      </c>
      <c r="FA277" s="56">
        <f t="shared" si="92"/>
        <v>0</v>
      </c>
      <c r="FB277" s="56">
        <f t="shared" si="92"/>
        <v>0</v>
      </c>
      <c r="FC277" s="56">
        <f t="shared" si="92"/>
        <v>0</v>
      </c>
      <c r="FD277" s="56">
        <f t="shared" si="92"/>
        <v>0</v>
      </c>
      <c r="FE277" s="56">
        <f t="shared" si="92"/>
        <v>0</v>
      </c>
      <c r="FF277" s="56">
        <f t="shared" si="92"/>
        <v>0</v>
      </c>
      <c r="FG277" s="56">
        <f t="shared" si="92"/>
        <v>0</v>
      </c>
      <c r="FH277" s="56">
        <f t="shared" si="92"/>
        <v>0</v>
      </c>
      <c r="FI277" s="56">
        <f t="shared" si="92"/>
        <v>0</v>
      </c>
      <c r="FJ277" s="56">
        <f t="shared" si="92"/>
        <v>0</v>
      </c>
      <c r="FK277" s="56">
        <f t="shared" si="90"/>
        <v>0</v>
      </c>
      <c r="FL277" s="56">
        <f t="shared" si="90"/>
        <v>0</v>
      </c>
      <c r="FM277" s="56">
        <f t="shared" si="90"/>
        <v>0</v>
      </c>
      <c r="FN277" s="56">
        <f t="shared" si="90"/>
        <v>0</v>
      </c>
      <c r="FO277" s="58">
        <f>SUM(CatTemplate[[#This Row],[CS1]:[CS20]])</f>
        <v>0</v>
      </c>
      <c r="FP277" s="59">
        <f>CatTemplate[[#This Row],[Total Oth. cost]]+CatTemplate[[#This Row],[Total St. Cost]]</f>
        <v>0</v>
      </c>
      <c r="FQ277" s="33" t="e">
        <f t="shared" si="93"/>
        <v>#VALUE!</v>
      </c>
      <c r="FR277" s="33" t="e">
        <f t="shared" si="94"/>
        <v>#VALUE!</v>
      </c>
      <c r="FS277" s="30" t="e">
        <f>(CatTemplate[[#This Row],[CO1]] + CatTemplate[[#This Row],[CS1]]) * (1 + getRateOHFinal) * getRateMarkupFinal</f>
        <v>#VALUE!</v>
      </c>
      <c r="FT277" s="30" t="e">
        <f>(CatTemplate[[#This Row],[CO2]] + CatTemplate[[#This Row],[CS2]]) * (1 + getRateOHFinal) * getRateMarkupFinal</f>
        <v>#VALUE!</v>
      </c>
      <c r="FU277" s="30" t="e">
        <f>(CatTemplate[[#This Row],[CO3]] + CatTemplate[[#This Row],[CS3]]) * (1 + getRateOHFinal) * getRateMarkupFinal</f>
        <v>#VALUE!</v>
      </c>
      <c r="FV277" s="30" t="e">
        <f>(CatTemplate[[#This Row],[CO4]] + CatTemplate[[#This Row],[CS4]]) * (1 + getRateOHFinal) * getRateMarkupFinal</f>
        <v>#VALUE!</v>
      </c>
      <c r="FW277" s="30" t="e">
        <f>(CatTemplate[[#This Row],[CO5]] + CatTemplate[[#This Row],[CS5]]) * (1 + getRateOHFinal) * getRateMarkupFinal</f>
        <v>#VALUE!</v>
      </c>
      <c r="FX277" s="30" t="e">
        <f>(CatTemplate[[#This Row],[CO6]] + CatTemplate[[#This Row],[CS6]]) * (1 + getRateOHFinal) * getRateMarkupFinal</f>
        <v>#VALUE!</v>
      </c>
      <c r="FY277" s="30" t="e">
        <f>(CatTemplate[[#This Row],[CO7]] + CatTemplate[[#This Row],[CS7]]) * (1 + getRateOHFinal) * getRateMarkupFinal</f>
        <v>#VALUE!</v>
      </c>
      <c r="FZ277" s="30" t="e">
        <f>(CatTemplate[[#This Row],[CO8]] + CatTemplate[[#This Row],[CS8]]) * (1 + getRateOHFinal) * getRateMarkupFinal</f>
        <v>#VALUE!</v>
      </c>
      <c r="GA277" s="30" t="e">
        <f>(CatTemplate[[#This Row],[CO9]] + CatTemplate[[#This Row],[CS9]]) * (1 + getRateOHFinal) * getRateMarkupFinal</f>
        <v>#VALUE!</v>
      </c>
      <c r="GB277" s="30" t="e">
        <f>(CatTemplate[[#This Row],[CO10]] + CatTemplate[[#This Row],[CS10]]) * (1 + getRateOHFinal) * getRateMarkupFinal</f>
        <v>#VALUE!</v>
      </c>
      <c r="GC277" s="30" t="e">
        <f>(CatTemplate[[#This Row],[CO11]] + CatTemplate[[#This Row],[CS11]]) * (1 + getRateOHFinal) * getRateMarkupFinal</f>
        <v>#VALUE!</v>
      </c>
      <c r="GD277" s="30" t="e">
        <f>(CatTemplate[[#This Row],[CO12]] + CatTemplate[[#This Row],[CS12]]) * (1 + getRateOHFinal) * getRateMarkupFinal</f>
        <v>#VALUE!</v>
      </c>
      <c r="GE277" s="30" t="e">
        <f>(CatTemplate[[#This Row],[CO13]] + CatTemplate[[#This Row],[CS13]]) * (1 + getRateOHFinal) * getRateMarkupFinal</f>
        <v>#VALUE!</v>
      </c>
      <c r="GF277" s="30" t="e">
        <f>(CatTemplate[[#This Row],[CO14]] + CatTemplate[[#This Row],[CS14]]) * (1 + getRateOHFinal) * getRateMarkupFinal</f>
        <v>#VALUE!</v>
      </c>
      <c r="GG277" s="30" t="e">
        <f>(CatTemplate[[#This Row],[CO15]] + CatTemplate[[#This Row],[CS15]]) * (1 + getRateOHFinal) * getRateMarkupFinal</f>
        <v>#VALUE!</v>
      </c>
      <c r="GH277" s="30" t="e">
        <f>(CatTemplate[[#This Row],[CO16]] + CatTemplate[[#This Row],[CS16]]) * (1 + getRateOHFinal) * getRateMarkupFinal</f>
        <v>#VALUE!</v>
      </c>
      <c r="GI277" s="30" t="e">
        <f>(CatTemplate[[#This Row],[CO17]] + CatTemplate[[#This Row],[CS17]]) * (1 + getRateOHFinal) * getRateMarkupFinal</f>
        <v>#VALUE!</v>
      </c>
      <c r="GJ277" s="30" t="e">
        <f>(CatTemplate[[#This Row],[CO18]] + CatTemplate[[#This Row],[CS18]]) * (1 + getRateOHFinal) * getRateMarkupFinal</f>
        <v>#VALUE!</v>
      </c>
      <c r="GK277" s="30" t="e">
        <f>(CatTemplate[[#This Row],[CO19]] + CatTemplate[[#This Row],[CS19]]) * (1 + getRateOHFinal) * getRateMarkupFinal</f>
        <v>#VALUE!</v>
      </c>
      <c r="GL277" s="30" t="e">
        <f>(CatTemplate[[#This Row],[CO20]] + CatTemplate[[#This Row],[CS20]]) * (1 + getRateOHFinal) * getRateMarkupFinal</f>
        <v>#VALUE!</v>
      </c>
      <c r="GM277" s="30" t="e">
        <f t="shared" si="95"/>
        <v>#VALUE!</v>
      </c>
      <c r="GN277" s="30" t="e">
        <f t="shared" si="96"/>
        <v>#VALUE!</v>
      </c>
      <c r="GO277" s="30" t="e">
        <f t="shared" si="97"/>
        <v>#VALUE!</v>
      </c>
      <c r="GP277" s="30" t="e">
        <f t="shared" si="98"/>
        <v>#VALUE!</v>
      </c>
      <c r="GQ277" s="30" t="e">
        <f>(CatTemplate[[#This Row],[CO1]]+CatTemplate[[#This Row],[CS1]]) * (1+ getRateOHFinal) * (1 + getRateMarkupFinal)</f>
        <v>#VALUE!</v>
      </c>
      <c r="GR277" s="30" t="e">
        <f>(CatTemplate[[#This Row],[CO2]]+CatTemplate[[#This Row],[CS2]]) * (1+ getRateOHFinal) * (1 + getRateMarkupFinal)</f>
        <v>#VALUE!</v>
      </c>
      <c r="GS277" s="30" t="e">
        <f>(CatTemplate[[#This Row],[CO3]]+CatTemplate[[#This Row],[CS3]]) * (1+ getRateOHFinal) * (1 + getRateMarkupFinal)</f>
        <v>#VALUE!</v>
      </c>
      <c r="GT277" s="30" t="e">
        <f>(CatTemplate[[#This Row],[CO4]]+CatTemplate[[#This Row],[CS4]]) * (1+ getRateOHFinal) * (1 + getRateMarkupFinal)</f>
        <v>#VALUE!</v>
      </c>
      <c r="GU277" s="30" t="e">
        <f>(CatTemplate[[#This Row],[CO5]]+CatTemplate[[#This Row],[CS5]]) * (1+ getRateOHFinal) * (1 + getRateMarkupFinal)</f>
        <v>#VALUE!</v>
      </c>
      <c r="GV277" s="30" t="e">
        <f>(CatTemplate[[#This Row],[CO6]]+CatTemplate[[#This Row],[CS6]]) * (1+ getRateOHFinal) * (1 + getRateMarkupFinal)</f>
        <v>#VALUE!</v>
      </c>
      <c r="GW277" s="30" t="e">
        <f>(CatTemplate[[#This Row],[CO7]]+CatTemplate[[#This Row],[CS7]]) * (1+ getRateOHFinal) * (1 + getRateMarkupFinal)</f>
        <v>#VALUE!</v>
      </c>
      <c r="GX277" s="30" t="e">
        <f>(CatTemplate[[#This Row],[CO8]]+CatTemplate[[#This Row],[CS8]]) * (1+ getRateOHFinal) * (1 + getRateMarkupFinal)</f>
        <v>#VALUE!</v>
      </c>
      <c r="GY277" s="30" t="e">
        <f>(CatTemplate[[#This Row],[CO9]]+CatTemplate[[#This Row],[CS9]]) * (1+ getRateOHFinal) * (1 + getRateMarkupFinal)</f>
        <v>#VALUE!</v>
      </c>
      <c r="GZ277" s="30" t="e">
        <f>(CatTemplate[[#This Row],[CO10]]+CatTemplate[[#This Row],[CS10]]) * (1+ getRateOHFinal) * (1 + getRateMarkupFinal)</f>
        <v>#VALUE!</v>
      </c>
      <c r="HA277" s="30" t="e">
        <f>(CatTemplate[[#This Row],[CO11]]+CatTemplate[[#This Row],[CS11]]) * (1+ getRateOHFinal) * (1 + getRateMarkupFinal)</f>
        <v>#VALUE!</v>
      </c>
      <c r="HB277" s="30" t="e">
        <f>(CatTemplate[[#This Row],[CO12]]+CatTemplate[[#This Row],[CS12]]) * (1+ getRateOHFinal) * (1 + getRateMarkupFinal)</f>
        <v>#VALUE!</v>
      </c>
      <c r="HC277" s="30" t="e">
        <f>(CatTemplate[[#This Row],[CO13]]+CatTemplate[[#This Row],[CS13]]) * (1+ getRateOHFinal) * (1 + getRateMarkupFinal)</f>
        <v>#VALUE!</v>
      </c>
      <c r="HD277" s="30" t="e">
        <f>(CatTemplate[[#This Row],[CO14]]+CatTemplate[[#This Row],[CS14]]) * (1+ getRateOHFinal) * (1 + getRateMarkupFinal)</f>
        <v>#VALUE!</v>
      </c>
      <c r="HE277" s="30" t="e">
        <f>(CatTemplate[[#This Row],[CO15]]+CatTemplate[[#This Row],[CS15]]) * (1+ getRateOHFinal) * (1 + getRateMarkupFinal)</f>
        <v>#VALUE!</v>
      </c>
      <c r="HF277" s="30" t="e">
        <f>(CatTemplate[[#This Row],[CO16]]+CatTemplate[[#This Row],[CS16]]) * (1+ getRateOHFinal) * (1 + getRateMarkupFinal)</f>
        <v>#VALUE!</v>
      </c>
      <c r="HG277" s="30" t="e">
        <f>(CatTemplate[[#This Row],[CO17]]+CatTemplate[[#This Row],[CS17]]) * (1+ getRateOHFinal) * (1 + getRateMarkupFinal)</f>
        <v>#VALUE!</v>
      </c>
      <c r="HH277" s="30" t="e">
        <f>(CatTemplate[[#This Row],[CO18]]+CatTemplate[[#This Row],[CS18]]) * (1+ getRateOHFinal) * (1 + getRateMarkupFinal)</f>
        <v>#VALUE!</v>
      </c>
      <c r="HI277" s="30" t="e">
        <f>(CatTemplate[[#This Row],[CO19]]+CatTemplate[[#This Row],[CS19]]) * (1+ getRateOHFinal) * (1 + getRateMarkupFinal)</f>
        <v>#VALUE!</v>
      </c>
      <c r="HJ277" s="30" t="e">
        <f>(CatTemplate[[#This Row],[CO20]]+CatTemplate[[#This Row],[CS20]]) * (1+ getRateOHFinal) * (1 + getRateMarkupFinal)</f>
        <v>#VALUE!</v>
      </c>
      <c r="HK277" s="39" t="e">
        <f>CatTemplate[[#This Row],[Total cost]]+CatTemplate[[#This Row],[OH Amount]]+CatTemplate[[#This Row],[Markup]]</f>
        <v>#VALUE!</v>
      </c>
      <c r="HL277" s="63">
        <f>IF(CatTemplate[[#This Row],[Units]]="Days",CatTemplate[[#This Row],[Project quantity]]*CatTemplate[[#This Row],[St. unit effort]],CatTemplate[[#This Row],[Project quantity]])</f>
        <v>0</v>
      </c>
      <c r="HM277" s="287">
        <f>IFERROR(CatTemplate[[#This Row],[Total Price]]/(CatTemplate[[#This Row],[Final Quantity]]),0)</f>
        <v>0</v>
      </c>
      <c r="HN277" s="261"/>
    </row>
    <row r="278" spans="2:222" x14ac:dyDescent="0.2">
      <c r="B278" s="9" t="s">
        <v>84</v>
      </c>
      <c r="C278" s="23">
        <v>6</v>
      </c>
      <c r="D278" s="10" t="s">
        <v>179</v>
      </c>
      <c r="E278" s="25">
        <v>1</v>
      </c>
      <c r="F278" s="19" t="s">
        <v>103</v>
      </c>
      <c r="G278" s="27">
        <v>65</v>
      </c>
      <c r="H278" s="19" t="s">
        <v>553</v>
      </c>
      <c r="I278" s="19"/>
      <c r="J278" s="16" t="s">
        <v>254</v>
      </c>
      <c r="K278" s="16"/>
      <c r="L278" s="16" t="s">
        <v>489</v>
      </c>
      <c r="M278" s="16" t="s">
        <v>207</v>
      </c>
      <c r="N278" s="16" t="s">
        <v>858</v>
      </c>
      <c r="O278" s="320"/>
      <c r="P278" s="71"/>
      <c r="Q278" s="108"/>
      <c r="R278" s="73"/>
      <c r="S278" s="97"/>
      <c r="T278" s="100">
        <f>getEqUnitCost</f>
        <v>0</v>
      </c>
      <c r="U278" s="73">
        <f>getEqUnitEffort</f>
        <v>0</v>
      </c>
      <c r="V278" s="101">
        <f>getEqQuantity</f>
        <v>0</v>
      </c>
      <c r="W278" s="320"/>
      <c r="X278" s="100">
        <f>getConsUnitCost</f>
        <v>0</v>
      </c>
      <c r="Y278" s="73">
        <f>getConsUnitEffort</f>
        <v>0</v>
      </c>
      <c r="Z278" s="14">
        <f>getConsQuantity</f>
        <v>0</v>
      </c>
      <c r="AA278" s="320"/>
      <c r="AB278" s="72"/>
      <c r="AC278" s="112"/>
      <c r="AD278" s="14">
        <f>getOthQuantity</f>
        <v>0</v>
      </c>
      <c r="AE278" s="320"/>
      <c r="AF278" s="28" t="str">
        <f>IF(ISBLANK(CatTemplate[[#This Row],[Resource type]]),"",CatTemplate[[#This Row],[Resource type]])</f>
        <v>BioRef Operator</v>
      </c>
      <c r="AG278" s="242">
        <f>getStaffUnitCost</f>
        <v>402.98497611162429</v>
      </c>
      <c r="AH278" s="113">
        <f>getStaffUnitEffort</f>
        <v>0</v>
      </c>
      <c r="AI278" s="40">
        <f>getStaffQuantity</f>
        <v>0</v>
      </c>
      <c r="AJ278" s="41">
        <f>CatTemplate[[#This Row],[St. quantity]]*8/ParRatePM</f>
        <v>0</v>
      </c>
      <c r="AK278" s="320"/>
      <c r="AL278" s="53" t="str">
        <f>CatTemplate[[#This Row],[Item type]]</f>
        <v>Samples</v>
      </c>
      <c r="AM278" s="12">
        <f>SUM(CatTemplate[[#This Row],[Year1]:[Year20]])</f>
        <v>0</v>
      </c>
      <c r="AN278" s="52"/>
      <c r="AO278" s="52"/>
      <c r="AP278" s="52"/>
      <c r="AQ278" s="8"/>
      <c r="AR278" s="8"/>
      <c r="AS278" s="8"/>
      <c r="AT278" s="8"/>
      <c r="AU278" s="8"/>
      <c r="AV278" s="8"/>
      <c r="AW278" s="8"/>
      <c r="AX278" s="8"/>
      <c r="AY278" s="8"/>
      <c r="AZ278" s="8"/>
      <c r="BA278" s="8"/>
      <c r="BB278" s="8"/>
      <c r="BC278" s="8"/>
      <c r="BD278" s="8"/>
      <c r="BE278" s="8"/>
      <c r="BF278" s="8"/>
      <c r="BG278" s="36"/>
      <c r="BH278" s="320"/>
      <c r="BI278" s="37" t="str">
        <f>getCostCategory</f>
        <v>06 Operating costs</v>
      </c>
      <c r="BJ278" s="37" t="str">
        <f>getSection</f>
        <v>06 Sample processing</v>
      </c>
      <c r="BK278" s="32" t="str">
        <f>getObject</f>
        <v>Sample processing</v>
      </c>
      <c r="BL278" s="30">
        <f>IFERROR(getUnitCost * IF(CatTemplate[[#This Row],[Cost Category Comp.]]="01 Staff costs", 1,1),0)</f>
        <v>402.98497611162429</v>
      </c>
      <c r="BM278" s="29">
        <f>IF(AND(ISBLANK(CatTemplate[[#This Row],[Eq. unit cost]]),ISBLANK(CatTemplate[[#This Row],[Cons. unit cost]]),ISBLANK(CatTemplate[[#This Row],[Oth. unit cost]])), 0, IF(getUnitEffort =0,1,getUnitEffort) * CatTemplate[[#This Row],[Year1]])</f>
        <v>0</v>
      </c>
      <c r="BN278" s="29">
        <f>IF(AND(ISBLANK(CatTemplate[[#This Row],[Eq. unit cost]]),ISBLANK(CatTemplate[[#This Row],[Cons. unit cost]]),ISBLANK(CatTemplate[[#This Row],[Oth. unit cost]])), 0, IF(getUnitEffort =0,1,getUnitEffort) * CatTemplate[[#This Row],[Year2]])</f>
        <v>0</v>
      </c>
      <c r="BO278" s="29">
        <f>IF(AND(ISBLANK(CatTemplate[[#This Row],[Eq. unit cost]]),ISBLANK(CatTemplate[[#This Row],[Cons. unit cost]]),ISBLANK(CatTemplate[[#This Row],[Oth. unit cost]])), 0, IF(getUnitEffort =0,1,getUnitEffort) * CatTemplate[[#This Row],[Year3]])</f>
        <v>0</v>
      </c>
      <c r="BP278" s="29">
        <f>IF(AND(ISBLANK(CatTemplate[[#This Row],[Eq. unit cost]]),ISBLANK(CatTemplate[[#This Row],[Cons. unit cost]]),ISBLANK(CatTemplate[[#This Row],[Oth. unit cost]])), 0, IF(getUnitEffort =0,1,getUnitEffort) * CatTemplate[[#This Row],[Year4]])</f>
        <v>0</v>
      </c>
      <c r="BQ278" s="29">
        <f>IF(AND(ISBLANK(CatTemplate[[#This Row],[Eq. unit cost]]),ISBLANK(CatTemplate[[#This Row],[Cons. unit cost]]),ISBLANK(CatTemplate[[#This Row],[Oth. unit cost]])), 0, IF(getUnitEffort =0,1,getUnitEffort) * CatTemplate[[#This Row],[Year5]])</f>
        <v>0</v>
      </c>
      <c r="BR278" s="29">
        <f>IF(AND(ISBLANK(CatTemplate[[#This Row],[Eq. unit cost]]),ISBLANK(CatTemplate[[#This Row],[Cons. unit cost]]),ISBLANK(CatTemplate[[#This Row],[Oth. unit cost]])), 0, IF(getUnitEffort =0,1,getUnitEffort) * CatTemplate[[#This Row],[Year6]])</f>
        <v>0</v>
      </c>
      <c r="BS278" s="29">
        <f>IF(AND(ISBLANK(CatTemplate[[#This Row],[Eq. unit cost]]),ISBLANK(CatTemplate[[#This Row],[Cons. unit cost]]),ISBLANK(CatTemplate[[#This Row],[Oth. unit cost]])), 0, IF(getUnitEffort =0,1,getUnitEffort) * CatTemplate[[#This Row],[Year7]])</f>
        <v>0</v>
      </c>
      <c r="BT278" s="29">
        <f>IF(AND(ISBLANK(CatTemplate[[#This Row],[Eq. unit cost]]),ISBLANK(CatTemplate[[#This Row],[Cons. unit cost]]),ISBLANK(CatTemplate[[#This Row],[Oth. unit cost]])), 0, IF(getUnitEffort =0,1,getUnitEffort) * CatTemplate[[#This Row],[Year8]])</f>
        <v>0</v>
      </c>
      <c r="BU278" s="29">
        <f>IF(AND(ISBLANK(CatTemplate[[#This Row],[Eq. unit cost]]),ISBLANK(CatTemplate[[#This Row],[Cons. unit cost]]),ISBLANK(CatTemplate[[#This Row],[Oth. unit cost]])), 0, IF(getUnitEffort =0,1,getUnitEffort) * CatTemplate[[#This Row],[Year9]])</f>
        <v>0</v>
      </c>
      <c r="BV278" s="29">
        <f>IF(AND(ISBLANK(CatTemplate[[#This Row],[Eq. unit cost]]),ISBLANK(CatTemplate[[#This Row],[Cons. unit cost]]),ISBLANK(CatTemplate[[#This Row],[Oth. unit cost]])), 0, IF(getUnitEffort =0,1,getUnitEffort) * CatTemplate[[#This Row],[Year10]])</f>
        <v>0</v>
      </c>
      <c r="BW278" s="29">
        <f>IF(AND(ISBLANK(CatTemplate[[#This Row],[Eq. unit cost]]),ISBLANK(CatTemplate[[#This Row],[Cons. unit cost]]),ISBLANK(CatTemplate[[#This Row],[Oth. unit cost]])), 0, IF(getUnitEffort =0,1,getUnitEffort) * CatTemplate[[#This Row],[Year11]])</f>
        <v>0</v>
      </c>
      <c r="BX278" s="29">
        <f>IF(AND(ISBLANK(CatTemplate[[#This Row],[Eq. unit cost]]),ISBLANK(CatTemplate[[#This Row],[Cons. unit cost]]),ISBLANK(CatTemplate[[#This Row],[Oth. unit cost]])), 0, IF(getUnitEffort =0,1,getUnitEffort) * CatTemplate[[#This Row],[Year12]])</f>
        <v>0</v>
      </c>
      <c r="BY278" s="29">
        <f>IF(AND(ISBLANK(CatTemplate[[#This Row],[Eq. unit cost]]),ISBLANK(CatTemplate[[#This Row],[Cons. unit cost]]),ISBLANK(CatTemplate[[#This Row],[Oth. unit cost]])), 0, IF(getUnitEffort =0,1,getUnitEffort) * CatTemplate[[#This Row],[Year13]])</f>
        <v>0</v>
      </c>
      <c r="BZ278" s="29">
        <f>IF(AND(ISBLANK(CatTemplate[[#This Row],[Eq. unit cost]]),ISBLANK(CatTemplate[[#This Row],[Cons. unit cost]]),ISBLANK(CatTemplate[[#This Row],[Oth. unit cost]])), 0, IF(getUnitEffort =0,1,getUnitEffort) * CatTemplate[[#This Row],[Year14]])</f>
        <v>0</v>
      </c>
      <c r="CA278" s="29">
        <f>IF(AND(ISBLANK(CatTemplate[[#This Row],[Eq. unit cost]]),ISBLANK(CatTemplate[[#This Row],[Cons. unit cost]]),ISBLANK(CatTemplate[[#This Row],[Oth. unit cost]])), 0, IF(getUnitEffort =0,1,getUnitEffort) * CatTemplate[[#This Row],[Year15]])</f>
        <v>0</v>
      </c>
      <c r="CB278" s="29">
        <f>IF(AND(ISBLANK(CatTemplate[[#This Row],[Eq. unit cost]]),ISBLANK(CatTemplate[[#This Row],[Cons. unit cost]]),ISBLANK(CatTemplate[[#This Row],[Oth. unit cost]])), 0, IF(getUnitEffort =0,1,getUnitEffort) * CatTemplate[[#This Row],[Year16]])</f>
        <v>0</v>
      </c>
      <c r="CC278" s="29">
        <f>IF(AND(ISBLANK(CatTemplate[[#This Row],[Eq. unit cost]]),ISBLANK(CatTemplate[[#This Row],[Cons. unit cost]]),ISBLANK(CatTemplate[[#This Row],[Oth. unit cost]])), 0, IF(getUnitEffort =0,1,getUnitEffort) * CatTemplate[[#This Row],[Year17]])</f>
        <v>0</v>
      </c>
      <c r="CD278" s="29">
        <f>IF(AND(ISBLANK(CatTemplate[[#This Row],[Eq. unit cost]]),ISBLANK(CatTemplate[[#This Row],[Cons. unit cost]]),ISBLANK(CatTemplate[[#This Row],[Oth. unit cost]])), 0, IF(getUnitEffort =0,1,getUnitEffort) * CatTemplate[[#This Row],[Year18]])</f>
        <v>0</v>
      </c>
      <c r="CE278" s="29">
        <f>IF(AND(ISBLANK(CatTemplate[[#This Row],[Eq. unit cost]]),ISBLANK(CatTemplate[[#This Row],[Cons. unit cost]]),ISBLANK(CatTemplate[[#This Row],[Oth. unit cost]])), 0, IF(getUnitEffort =0,1,getUnitEffort) * CatTemplate[[#This Row],[Year19]])</f>
        <v>0</v>
      </c>
      <c r="CF278" s="29">
        <f>IF(AND(ISBLANK(CatTemplate[[#This Row],[Eq. unit cost]]),ISBLANK(CatTemplate[[#This Row],[Cons. unit cost]]),ISBLANK(CatTemplate[[#This Row],[Oth. unit cost]])), 0, IF(getUnitEffort =0,1,getUnitEffort) * CatTemplate[[#This Row],[Year20]])</f>
        <v>0</v>
      </c>
      <c r="CG278" s="45">
        <f>SUM(CatTemplate[[#This Row],[Q1]:[Q20]])</f>
        <v>0</v>
      </c>
      <c r="CH278" s="29">
        <f>IF(ISBLANK(CatTemplate[[#This Row],[St. unit effort]]),0,(CatTemplate[[#This Row],[St. unit effort]] * CatTemplate[[#This Row],[Year1]]))</f>
        <v>0</v>
      </c>
      <c r="CI278" s="29">
        <f>IF(ISBLANK(CatTemplate[[#This Row],[St. unit effort]]),0,(CatTemplate[[#This Row],[St. unit effort]] * CatTemplate[[#This Row],[Year2]]))</f>
        <v>0</v>
      </c>
      <c r="CJ278" s="29">
        <f>IF(ISBLANK(CatTemplate[[#This Row],[St. unit effort]]),0,(CatTemplate[[#This Row],[St. unit effort]] * CatTemplate[[#This Row],[Year3]]))</f>
        <v>0</v>
      </c>
      <c r="CK278" s="29">
        <f>IF(ISBLANK(CatTemplate[[#This Row],[St. unit effort]]),0,(CatTemplate[[#This Row],[St. unit effort]] * CatTemplate[[#This Row],[Year4]]))</f>
        <v>0</v>
      </c>
      <c r="CL278" s="29">
        <f>IF(ISBLANK(CatTemplate[[#This Row],[St. unit effort]]),0,(CatTemplate[[#This Row],[St. unit effort]] * CatTemplate[[#This Row],[Year5]]))</f>
        <v>0</v>
      </c>
      <c r="CM278" s="29">
        <f>IF(ISBLANK(CatTemplate[[#This Row],[St. unit effort]]),0,(CatTemplate[[#This Row],[St. unit effort]] * CatTemplate[[#This Row],[Year6]]))</f>
        <v>0</v>
      </c>
      <c r="CN278" s="29">
        <f>IF(ISBLANK(CatTemplate[[#This Row],[St. unit effort]]),0,(CatTemplate[[#This Row],[St. unit effort]] * CatTemplate[[#This Row],[Year7]]))</f>
        <v>0</v>
      </c>
      <c r="CO278" s="29">
        <f>IF(ISBLANK(CatTemplate[[#This Row],[St. unit effort]]),0,(CatTemplate[[#This Row],[St. unit effort]] * CatTemplate[[#This Row],[Year8]]))</f>
        <v>0</v>
      </c>
      <c r="CP278" s="29">
        <f>IF(ISBLANK(CatTemplate[[#This Row],[St. unit effort]]),0,(CatTemplate[[#This Row],[St. unit effort]] * CatTemplate[[#This Row],[Year9]]))</f>
        <v>0</v>
      </c>
      <c r="CQ278" s="29">
        <f>IF(ISBLANK(CatTemplate[[#This Row],[St. unit effort]]),0,(CatTemplate[[#This Row],[St. unit effort]] * CatTemplate[[#This Row],[Year10]]))</f>
        <v>0</v>
      </c>
      <c r="CR278" s="29">
        <f>IF(ISBLANK(CatTemplate[[#This Row],[St. unit effort]]),0,(CatTemplate[[#This Row],[St. unit effort]] * CatTemplate[[#This Row],[Year11]]))</f>
        <v>0</v>
      </c>
      <c r="CS278" s="29">
        <f>IF(ISBLANK(CatTemplate[[#This Row],[St. unit effort]]),0,(CatTemplate[[#This Row],[St. unit effort]] * CatTemplate[[#This Row],[Year12]]))</f>
        <v>0</v>
      </c>
      <c r="CT278" s="29">
        <f>IF(ISBLANK(CatTemplate[[#This Row],[St. unit effort]]),0,(CatTemplate[[#This Row],[St. unit effort]] * CatTemplate[[#This Row],[Year13]]))</f>
        <v>0</v>
      </c>
      <c r="CU278" s="29">
        <f>IF(ISBLANK(CatTemplate[[#This Row],[St. unit effort]]),0,(CatTemplate[[#This Row],[St. unit effort]] * CatTemplate[[#This Row],[Year14]]))</f>
        <v>0</v>
      </c>
      <c r="CV278" s="29">
        <f>IF(ISBLANK(CatTemplate[[#This Row],[St. unit effort]]),0,(CatTemplate[[#This Row],[St. unit effort]] * CatTemplate[[#This Row],[Year15]]))</f>
        <v>0</v>
      </c>
      <c r="CW278" s="29">
        <f>IF(ISBLANK(CatTemplate[[#This Row],[St. unit effort]]),0,(CatTemplate[[#This Row],[St. unit effort]] * CatTemplate[[#This Row],[Year16]]))</f>
        <v>0</v>
      </c>
      <c r="CX278" s="29">
        <f>IF(ISBLANK(CatTemplate[[#This Row],[St. unit effort]]),0,(CatTemplate[[#This Row],[St. unit effort]] * CatTemplate[[#This Row],[Year17]]))</f>
        <v>0</v>
      </c>
      <c r="CY278" s="29">
        <f>IF(ISBLANK(CatTemplate[[#This Row],[St. unit effort]]),0,(CatTemplate[[#This Row],[St. unit effort]] * CatTemplate[[#This Row],[Year18]]))</f>
        <v>0</v>
      </c>
      <c r="CZ278" s="29">
        <f>IF(ISBLANK(CatTemplate[[#This Row],[St. unit effort]]),0,(CatTemplate[[#This Row],[St. unit effort]] * CatTemplate[[#This Row],[Year19]]))</f>
        <v>0</v>
      </c>
      <c r="DA278" s="29">
        <f>IF(ISBLANK(CatTemplate[[#This Row],[St. unit effort]]),0,(CatTemplate[[#This Row],[St. unit effort]] * CatTemplate[[#This Row],[Year20]]))</f>
        <v>0</v>
      </c>
      <c r="DB278" s="57">
        <f>IF(ISBLANK(CatTemplate[[#This Row],[St. unit effort]]),0,(CatTemplate[[#This Row],[St. unit effort]] * CatTemplate[[#This Row],[Year1]])*8/ParRatePM)</f>
        <v>0</v>
      </c>
      <c r="DC278" s="57">
        <f>IF(ISBLANK(CatTemplate[[#This Row],[St. unit effort]]),0,(CatTemplate[[#This Row],[St. unit effort]] * CatTemplate[[#This Row],[Year2]])*8/ParRatePM)</f>
        <v>0</v>
      </c>
      <c r="DD278" s="57">
        <f>IF(ISBLANK(CatTemplate[[#This Row],[St. unit effort]]),0,(CatTemplate[[#This Row],[St. unit effort]] * CatTemplate[[#This Row],[Year3]])*8/ParRatePM)</f>
        <v>0</v>
      </c>
      <c r="DE278" s="57">
        <f>IF(ISBLANK(CatTemplate[[#This Row],[St. unit effort]]),0,(CatTemplate[[#This Row],[St. unit effort]] * CatTemplate[[#This Row],[Year4]])*8/ParRatePM)</f>
        <v>0</v>
      </c>
      <c r="DF278" s="57">
        <f>IF(ISBLANK(CatTemplate[[#This Row],[St. unit effort]]),0,(CatTemplate[[#This Row],[St. unit effort]] * CatTemplate[[#This Row],[Year5]])*8/ParRatePM)</f>
        <v>0</v>
      </c>
      <c r="DG278" s="57">
        <f>IF(ISBLANK(CatTemplate[[#This Row],[St. unit effort]]),0,(CatTemplate[[#This Row],[St. unit effort]] * CatTemplate[[#This Row],[Year6]])*8/ParRatePM)</f>
        <v>0</v>
      </c>
      <c r="DH278" s="57">
        <f>IF(ISBLANK(CatTemplate[[#This Row],[St. unit effort]]),0,(CatTemplate[[#This Row],[St. unit effort]] * CatTemplate[[#This Row],[Year7]])*8/ParRatePM)</f>
        <v>0</v>
      </c>
      <c r="DI278" s="57">
        <f>IF(ISBLANK(CatTemplate[[#This Row],[St. unit effort]]),0,(CatTemplate[[#This Row],[St. unit effort]] * CatTemplate[[#This Row],[Year8]])*8/ParRatePM)</f>
        <v>0</v>
      </c>
      <c r="DJ278" s="57">
        <f>IF(ISBLANK(CatTemplate[[#This Row],[St. unit effort]]),0,(CatTemplate[[#This Row],[St. unit effort]] * CatTemplate[[#This Row],[Year9]])*8/ParRatePM)</f>
        <v>0</v>
      </c>
      <c r="DK278" s="57">
        <f>IF(ISBLANK(CatTemplate[[#This Row],[St. unit effort]]),0,(CatTemplate[[#This Row],[St. unit effort]] * CatTemplate[[#This Row],[Year10]])*8/ParRatePM)</f>
        <v>0</v>
      </c>
      <c r="DL278" s="57">
        <f>IF(ISBLANK(CatTemplate[[#This Row],[St. unit effort]]),0,(CatTemplate[[#This Row],[St. unit effort]] * CatTemplate[[#This Row],[Year11]])*8/ParRatePM)</f>
        <v>0</v>
      </c>
      <c r="DM278" s="57">
        <f>IF(ISBLANK(CatTemplate[[#This Row],[St. unit effort]]),0,(CatTemplate[[#This Row],[St. unit effort]] * CatTemplate[[#This Row],[Year12]])*8/ParRatePM)</f>
        <v>0</v>
      </c>
      <c r="DN278" s="57">
        <f>IF(ISBLANK(CatTemplate[[#This Row],[St. unit effort]]),0,(CatTemplate[[#This Row],[St. unit effort]] * CatTemplate[[#This Row],[Year13]])*8/ParRatePM)</f>
        <v>0</v>
      </c>
      <c r="DO278" s="57">
        <f>IF(ISBLANK(CatTemplate[[#This Row],[St. unit effort]]),0,(CatTemplate[[#This Row],[St. unit effort]] * CatTemplate[[#This Row],[Year14]])*8/ParRatePM)</f>
        <v>0</v>
      </c>
      <c r="DP278" s="57">
        <f>IF(ISBLANK(CatTemplate[[#This Row],[St. unit effort]]),0,(CatTemplate[[#This Row],[St. unit effort]] * CatTemplate[[#This Row],[Year15]])*8/ParRatePM)</f>
        <v>0</v>
      </c>
      <c r="DQ278" s="57">
        <f>IF(ISBLANK(CatTemplate[[#This Row],[St. unit effort]]),0,(CatTemplate[[#This Row],[St. unit effort]] * CatTemplate[[#This Row],[Year16]])*8/ParRatePM)</f>
        <v>0</v>
      </c>
      <c r="DR278" s="57">
        <f>IF(ISBLANK(CatTemplate[[#This Row],[St. unit effort]]),0,(CatTemplate[[#This Row],[St. unit effort]] * CatTemplate[[#This Row],[Year17]])*8/ParRatePM)</f>
        <v>0</v>
      </c>
      <c r="DS278" s="57">
        <f>IF(ISBLANK(CatTemplate[[#This Row],[St. unit effort]]),0,(CatTemplate[[#This Row],[St. unit effort]] * CatTemplate[[#This Row],[Year18]])*8/ParRatePM)</f>
        <v>0</v>
      </c>
      <c r="DT278" s="57">
        <f>IF(ISBLANK(CatTemplate[[#This Row],[St. unit effort]]),0,(CatTemplate[[#This Row],[St. unit effort]] * CatTemplate[[#This Row],[Year19]])*8/ParRatePM)</f>
        <v>0</v>
      </c>
      <c r="DU278" s="57">
        <f>IF(ISBLANK(CatTemplate[[#This Row],[St. unit effort]]),0,(CatTemplate[[#This Row],[St. unit effort]] * CatTemplate[[#This Row],[Year20]])*8/ParRatePM)</f>
        <v>0</v>
      </c>
      <c r="DV278" s="54">
        <f>SUM(CatTemplate[[#This Row],[PM1]:[PM20]])</f>
        <v>0</v>
      </c>
      <c r="DW278" s="56">
        <f t="shared" si="91"/>
        <v>0</v>
      </c>
      <c r="DX278" s="56">
        <f t="shared" si="91"/>
        <v>0</v>
      </c>
      <c r="DY278" s="56">
        <f t="shared" si="91"/>
        <v>0</v>
      </c>
      <c r="DZ278" s="56">
        <f t="shared" si="91"/>
        <v>0</v>
      </c>
      <c r="EA278" s="56">
        <f t="shared" si="91"/>
        <v>0</v>
      </c>
      <c r="EB278" s="56">
        <f t="shared" si="91"/>
        <v>0</v>
      </c>
      <c r="EC278" s="56">
        <f t="shared" si="91"/>
        <v>0</v>
      </c>
      <c r="ED278" s="56">
        <f t="shared" si="91"/>
        <v>0</v>
      </c>
      <c r="EE278" s="56">
        <f t="shared" si="91"/>
        <v>0</v>
      </c>
      <c r="EF278" s="56">
        <f t="shared" si="91"/>
        <v>0</v>
      </c>
      <c r="EG278" s="56">
        <f t="shared" si="91"/>
        <v>0</v>
      </c>
      <c r="EH278" s="56">
        <f t="shared" si="91"/>
        <v>0</v>
      </c>
      <c r="EI278" s="56">
        <f t="shared" si="91"/>
        <v>0</v>
      </c>
      <c r="EJ278" s="56">
        <f t="shared" si="91"/>
        <v>0</v>
      </c>
      <c r="EK278" s="56">
        <f t="shared" si="91"/>
        <v>0</v>
      </c>
      <c r="EL278" s="56">
        <f t="shared" ref="EL278:EP293" si="99">getCost(COLUMN(), ROW(), "Other")</f>
        <v>0</v>
      </c>
      <c r="EM278" s="56">
        <f t="shared" si="99"/>
        <v>0</v>
      </c>
      <c r="EN278" s="56">
        <f t="shared" si="99"/>
        <v>0</v>
      </c>
      <c r="EO278" s="56">
        <f t="shared" si="99"/>
        <v>0</v>
      </c>
      <c r="EP278" s="56">
        <f t="shared" si="99"/>
        <v>0</v>
      </c>
      <c r="EQ278" s="30">
        <f>CatTemplate[[#This Row],[Eq. unit cost]] * CatTemplate[[#This Row],[Eq. quantity]]</f>
        <v>0</v>
      </c>
      <c r="ER278" s="30">
        <f>CatTemplate[[#This Row],[Cons. unit cost]] *CatTemplate[[#This Row],[Cons. quantity]]</f>
        <v>0</v>
      </c>
      <c r="ES278" s="30">
        <f>CatTemplate[[#This Row],[Oth. unit cost]] *CatTemplate[[#This Row],[Oth. quantity]]</f>
        <v>0</v>
      </c>
      <c r="ET278" s="55">
        <f>SUM(CatTemplate[[#This Row],[CO1]:[CO20]])</f>
        <v>0</v>
      </c>
      <c r="EU278" s="56">
        <f t="shared" si="92"/>
        <v>0</v>
      </c>
      <c r="EV278" s="56">
        <f t="shared" si="92"/>
        <v>0</v>
      </c>
      <c r="EW278" s="56">
        <f t="shared" si="92"/>
        <v>0</v>
      </c>
      <c r="EX278" s="56">
        <f t="shared" si="92"/>
        <v>0</v>
      </c>
      <c r="EY278" s="56">
        <f t="shared" si="92"/>
        <v>0</v>
      </c>
      <c r="EZ278" s="56">
        <f t="shared" si="92"/>
        <v>0</v>
      </c>
      <c r="FA278" s="56">
        <f t="shared" si="92"/>
        <v>0</v>
      </c>
      <c r="FB278" s="56">
        <f t="shared" si="92"/>
        <v>0</v>
      </c>
      <c r="FC278" s="56">
        <f t="shared" si="92"/>
        <v>0</v>
      </c>
      <c r="FD278" s="56">
        <f t="shared" si="92"/>
        <v>0</v>
      </c>
      <c r="FE278" s="56">
        <f t="shared" si="92"/>
        <v>0</v>
      </c>
      <c r="FF278" s="56">
        <f t="shared" si="92"/>
        <v>0</v>
      </c>
      <c r="FG278" s="56">
        <f t="shared" si="92"/>
        <v>0</v>
      </c>
      <c r="FH278" s="56">
        <f t="shared" si="92"/>
        <v>0</v>
      </c>
      <c r="FI278" s="56">
        <f t="shared" si="92"/>
        <v>0</v>
      </c>
      <c r="FJ278" s="56">
        <f t="shared" ref="FJ278:FN293" si="100">getCost(COLUMN(), ROW(), "Staff")</f>
        <v>0</v>
      </c>
      <c r="FK278" s="56">
        <f t="shared" si="100"/>
        <v>0</v>
      </c>
      <c r="FL278" s="56">
        <f t="shared" si="100"/>
        <v>0</v>
      </c>
      <c r="FM278" s="56">
        <f t="shared" si="100"/>
        <v>0</v>
      </c>
      <c r="FN278" s="56">
        <f t="shared" si="100"/>
        <v>0</v>
      </c>
      <c r="FO278" s="58">
        <f>SUM(CatTemplate[[#This Row],[CS1]:[CS20]])</f>
        <v>0</v>
      </c>
      <c r="FP278" s="59">
        <f>CatTemplate[[#This Row],[Total Oth. cost]]+CatTemplate[[#This Row],[Total St. Cost]]</f>
        <v>0</v>
      </c>
      <c r="FQ278" s="33" t="e">
        <f t="shared" si="93"/>
        <v>#VALUE!</v>
      </c>
      <c r="FR278" s="33" t="e">
        <f t="shared" si="94"/>
        <v>#VALUE!</v>
      </c>
      <c r="FS278" s="30" t="e">
        <f>(CatTemplate[[#This Row],[CO1]] + CatTemplate[[#This Row],[CS1]]) * (1 + getRateOHFinal) * getRateMarkupFinal</f>
        <v>#VALUE!</v>
      </c>
      <c r="FT278" s="30" t="e">
        <f>(CatTemplate[[#This Row],[CO2]] + CatTemplate[[#This Row],[CS2]]) * (1 + getRateOHFinal) * getRateMarkupFinal</f>
        <v>#VALUE!</v>
      </c>
      <c r="FU278" s="30" t="e">
        <f>(CatTemplate[[#This Row],[CO3]] + CatTemplate[[#This Row],[CS3]]) * (1 + getRateOHFinal) * getRateMarkupFinal</f>
        <v>#VALUE!</v>
      </c>
      <c r="FV278" s="30" t="e">
        <f>(CatTemplate[[#This Row],[CO4]] + CatTemplate[[#This Row],[CS4]]) * (1 + getRateOHFinal) * getRateMarkupFinal</f>
        <v>#VALUE!</v>
      </c>
      <c r="FW278" s="30" t="e">
        <f>(CatTemplate[[#This Row],[CO5]] + CatTemplate[[#This Row],[CS5]]) * (1 + getRateOHFinal) * getRateMarkupFinal</f>
        <v>#VALUE!</v>
      </c>
      <c r="FX278" s="30" t="e">
        <f>(CatTemplate[[#This Row],[CO6]] + CatTemplate[[#This Row],[CS6]]) * (1 + getRateOHFinal) * getRateMarkupFinal</f>
        <v>#VALUE!</v>
      </c>
      <c r="FY278" s="30" t="e">
        <f>(CatTemplate[[#This Row],[CO7]] + CatTemplate[[#This Row],[CS7]]) * (1 + getRateOHFinal) * getRateMarkupFinal</f>
        <v>#VALUE!</v>
      </c>
      <c r="FZ278" s="30" t="e">
        <f>(CatTemplate[[#This Row],[CO8]] + CatTemplate[[#This Row],[CS8]]) * (1 + getRateOHFinal) * getRateMarkupFinal</f>
        <v>#VALUE!</v>
      </c>
      <c r="GA278" s="30" t="e">
        <f>(CatTemplate[[#This Row],[CO9]] + CatTemplate[[#This Row],[CS9]]) * (1 + getRateOHFinal) * getRateMarkupFinal</f>
        <v>#VALUE!</v>
      </c>
      <c r="GB278" s="30" t="e">
        <f>(CatTemplate[[#This Row],[CO10]] + CatTemplate[[#This Row],[CS10]]) * (1 + getRateOHFinal) * getRateMarkupFinal</f>
        <v>#VALUE!</v>
      </c>
      <c r="GC278" s="30" t="e">
        <f>(CatTemplate[[#This Row],[CO11]] + CatTemplate[[#This Row],[CS11]]) * (1 + getRateOHFinal) * getRateMarkupFinal</f>
        <v>#VALUE!</v>
      </c>
      <c r="GD278" s="30" t="e">
        <f>(CatTemplate[[#This Row],[CO12]] + CatTemplate[[#This Row],[CS12]]) * (1 + getRateOHFinal) * getRateMarkupFinal</f>
        <v>#VALUE!</v>
      </c>
      <c r="GE278" s="30" t="e">
        <f>(CatTemplate[[#This Row],[CO13]] + CatTemplate[[#This Row],[CS13]]) * (1 + getRateOHFinal) * getRateMarkupFinal</f>
        <v>#VALUE!</v>
      </c>
      <c r="GF278" s="30" t="e">
        <f>(CatTemplate[[#This Row],[CO14]] + CatTemplate[[#This Row],[CS14]]) * (1 + getRateOHFinal) * getRateMarkupFinal</f>
        <v>#VALUE!</v>
      </c>
      <c r="GG278" s="30" t="e">
        <f>(CatTemplate[[#This Row],[CO15]] + CatTemplate[[#This Row],[CS15]]) * (1 + getRateOHFinal) * getRateMarkupFinal</f>
        <v>#VALUE!</v>
      </c>
      <c r="GH278" s="30" t="e">
        <f>(CatTemplate[[#This Row],[CO16]] + CatTemplate[[#This Row],[CS16]]) * (1 + getRateOHFinal) * getRateMarkupFinal</f>
        <v>#VALUE!</v>
      </c>
      <c r="GI278" s="30" t="e">
        <f>(CatTemplate[[#This Row],[CO17]] + CatTemplate[[#This Row],[CS17]]) * (1 + getRateOHFinal) * getRateMarkupFinal</f>
        <v>#VALUE!</v>
      </c>
      <c r="GJ278" s="30" t="e">
        <f>(CatTemplate[[#This Row],[CO18]] + CatTemplate[[#This Row],[CS18]]) * (1 + getRateOHFinal) * getRateMarkupFinal</f>
        <v>#VALUE!</v>
      </c>
      <c r="GK278" s="30" t="e">
        <f>(CatTemplate[[#This Row],[CO19]] + CatTemplate[[#This Row],[CS19]]) * (1 + getRateOHFinal) * getRateMarkupFinal</f>
        <v>#VALUE!</v>
      </c>
      <c r="GL278" s="30" t="e">
        <f>(CatTemplate[[#This Row],[CO20]] + CatTemplate[[#This Row],[CS20]]) * (1 + getRateOHFinal) * getRateMarkupFinal</f>
        <v>#VALUE!</v>
      </c>
      <c r="GM278" s="30" t="e">
        <f t="shared" si="95"/>
        <v>#VALUE!</v>
      </c>
      <c r="GN278" s="30" t="e">
        <f t="shared" si="96"/>
        <v>#VALUE!</v>
      </c>
      <c r="GO278" s="30" t="e">
        <f t="shared" si="97"/>
        <v>#VALUE!</v>
      </c>
      <c r="GP278" s="30" t="e">
        <f t="shared" si="98"/>
        <v>#VALUE!</v>
      </c>
      <c r="GQ278" s="30" t="e">
        <f>(CatTemplate[[#This Row],[CO1]]+CatTemplate[[#This Row],[CS1]]) * (1+ getRateOHFinal) * (1 + getRateMarkupFinal)</f>
        <v>#VALUE!</v>
      </c>
      <c r="GR278" s="30" t="e">
        <f>(CatTemplate[[#This Row],[CO2]]+CatTemplate[[#This Row],[CS2]]) * (1+ getRateOHFinal) * (1 + getRateMarkupFinal)</f>
        <v>#VALUE!</v>
      </c>
      <c r="GS278" s="30" t="e">
        <f>(CatTemplate[[#This Row],[CO3]]+CatTemplate[[#This Row],[CS3]]) * (1+ getRateOHFinal) * (1 + getRateMarkupFinal)</f>
        <v>#VALUE!</v>
      </c>
      <c r="GT278" s="30" t="e">
        <f>(CatTemplate[[#This Row],[CO4]]+CatTemplate[[#This Row],[CS4]]) * (1+ getRateOHFinal) * (1 + getRateMarkupFinal)</f>
        <v>#VALUE!</v>
      </c>
      <c r="GU278" s="30" t="e">
        <f>(CatTemplate[[#This Row],[CO5]]+CatTemplate[[#This Row],[CS5]]) * (1+ getRateOHFinal) * (1 + getRateMarkupFinal)</f>
        <v>#VALUE!</v>
      </c>
      <c r="GV278" s="30" t="e">
        <f>(CatTemplate[[#This Row],[CO6]]+CatTemplate[[#This Row],[CS6]]) * (1+ getRateOHFinal) * (1 + getRateMarkupFinal)</f>
        <v>#VALUE!</v>
      </c>
      <c r="GW278" s="30" t="e">
        <f>(CatTemplate[[#This Row],[CO7]]+CatTemplate[[#This Row],[CS7]]) * (1+ getRateOHFinal) * (1 + getRateMarkupFinal)</f>
        <v>#VALUE!</v>
      </c>
      <c r="GX278" s="30" t="e">
        <f>(CatTemplate[[#This Row],[CO8]]+CatTemplate[[#This Row],[CS8]]) * (1+ getRateOHFinal) * (1 + getRateMarkupFinal)</f>
        <v>#VALUE!</v>
      </c>
      <c r="GY278" s="30" t="e">
        <f>(CatTemplate[[#This Row],[CO9]]+CatTemplate[[#This Row],[CS9]]) * (1+ getRateOHFinal) * (1 + getRateMarkupFinal)</f>
        <v>#VALUE!</v>
      </c>
      <c r="GZ278" s="30" t="e">
        <f>(CatTemplate[[#This Row],[CO10]]+CatTemplate[[#This Row],[CS10]]) * (1+ getRateOHFinal) * (1 + getRateMarkupFinal)</f>
        <v>#VALUE!</v>
      </c>
      <c r="HA278" s="30" t="e">
        <f>(CatTemplate[[#This Row],[CO11]]+CatTemplate[[#This Row],[CS11]]) * (1+ getRateOHFinal) * (1 + getRateMarkupFinal)</f>
        <v>#VALUE!</v>
      </c>
      <c r="HB278" s="30" t="e">
        <f>(CatTemplate[[#This Row],[CO12]]+CatTemplate[[#This Row],[CS12]]) * (1+ getRateOHFinal) * (1 + getRateMarkupFinal)</f>
        <v>#VALUE!</v>
      </c>
      <c r="HC278" s="30" t="e">
        <f>(CatTemplate[[#This Row],[CO13]]+CatTemplate[[#This Row],[CS13]]) * (1+ getRateOHFinal) * (1 + getRateMarkupFinal)</f>
        <v>#VALUE!</v>
      </c>
      <c r="HD278" s="30" t="e">
        <f>(CatTemplate[[#This Row],[CO14]]+CatTemplate[[#This Row],[CS14]]) * (1+ getRateOHFinal) * (1 + getRateMarkupFinal)</f>
        <v>#VALUE!</v>
      </c>
      <c r="HE278" s="30" t="e">
        <f>(CatTemplate[[#This Row],[CO15]]+CatTemplate[[#This Row],[CS15]]) * (1+ getRateOHFinal) * (1 + getRateMarkupFinal)</f>
        <v>#VALUE!</v>
      </c>
      <c r="HF278" s="30" t="e">
        <f>(CatTemplate[[#This Row],[CO16]]+CatTemplate[[#This Row],[CS16]]) * (1+ getRateOHFinal) * (1 + getRateMarkupFinal)</f>
        <v>#VALUE!</v>
      </c>
      <c r="HG278" s="30" t="e">
        <f>(CatTemplate[[#This Row],[CO17]]+CatTemplate[[#This Row],[CS17]]) * (1+ getRateOHFinal) * (1 + getRateMarkupFinal)</f>
        <v>#VALUE!</v>
      </c>
      <c r="HH278" s="30" t="e">
        <f>(CatTemplate[[#This Row],[CO18]]+CatTemplate[[#This Row],[CS18]]) * (1+ getRateOHFinal) * (1 + getRateMarkupFinal)</f>
        <v>#VALUE!</v>
      </c>
      <c r="HI278" s="30" t="e">
        <f>(CatTemplate[[#This Row],[CO19]]+CatTemplate[[#This Row],[CS19]]) * (1+ getRateOHFinal) * (1 + getRateMarkupFinal)</f>
        <v>#VALUE!</v>
      </c>
      <c r="HJ278" s="30" t="e">
        <f>(CatTemplate[[#This Row],[CO20]]+CatTemplate[[#This Row],[CS20]]) * (1+ getRateOHFinal) * (1 + getRateMarkupFinal)</f>
        <v>#VALUE!</v>
      </c>
      <c r="HK278" s="39" t="e">
        <f>CatTemplate[[#This Row],[Total cost]]+CatTemplate[[#This Row],[OH Amount]]+CatTemplate[[#This Row],[Markup]]</f>
        <v>#VALUE!</v>
      </c>
      <c r="HL278" s="63">
        <f>IF(CatTemplate[[#This Row],[Units]]="Days",CatTemplate[[#This Row],[Project quantity]]*CatTemplate[[#This Row],[St. unit effort]],CatTemplate[[#This Row],[Project quantity]])</f>
        <v>0</v>
      </c>
      <c r="HM278" s="287">
        <f>IFERROR(CatTemplate[[#This Row],[Total Price]]/(CatTemplate[[#This Row],[Final Quantity]]),0)</f>
        <v>0</v>
      </c>
      <c r="HN278" s="261"/>
    </row>
    <row r="279" spans="2:222" ht="38.25" x14ac:dyDescent="0.2">
      <c r="B279" s="9" t="s">
        <v>84</v>
      </c>
      <c r="C279" s="23">
        <v>6</v>
      </c>
      <c r="D279" s="10" t="s">
        <v>179</v>
      </c>
      <c r="E279" s="25">
        <v>1</v>
      </c>
      <c r="F279" s="19" t="s">
        <v>103</v>
      </c>
      <c r="G279" s="27">
        <v>66</v>
      </c>
      <c r="H279" s="19" t="s">
        <v>554</v>
      </c>
      <c r="I279" s="19"/>
      <c r="J279" s="16" t="s">
        <v>254</v>
      </c>
      <c r="K279" s="16"/>
      <c r="L279" s="16" t="s">
        <v>489</v>
      </c>
      <c r="M279" s="16" t="s">
        <v>207</v>
      </c>
      <c r="N279" s="16" t="s">
        <v>858</v>
      </c>
      <c r="O279" s="320"/>
      <c r="P279" s="71"/>
      <c r="Q279" s="108"/>
      <c r="R279" s="73"/>
      <c r="S279" s="97"/>
      <c r="T279" s="100">
        <f>getEqUnitCost</f>
        <v>6.4102564102564111E-2</v>
      </c>
      <c r="U279" s="73">
        <f>getEqUnitEffort</f>
        <v>1</v>
      </c>
      <c r="V279" s="101">
        <f>getEqQuantity</f>
        <v>1</v>
      </c>
      <c r="W279" s="320"/>
      <c r="X279" s="100">
        <f>getConsUnitCost</f>
        <v>1.0190317708333332</v>
      </c>
      <c r="Y279" s="73">
        <f>getConsUnitEffort</f>
        <v>1</v>
      </c>
      <c r="Z279" s="14">
        <f>getConsQuantity</f>
        <v>1</v>
      </c>
      <c r="AA279" s="320"/>
      <c r="AB279" s="72"/>
      <c r="AC279" s="112"/>
      <c r="AD279" s="14">
        <f>getOthQuantity</f>
        <v>0</v>
      </c>
      <c r="AE279" s="320"/>
      <c r="AF279" s="28" t="str">
        <f>IF(ISBLANK(CatTemplate[[#This Row],[Resource type]]),"",CatTemplate[[#This Row],[Resource type]])</f>
        <v>BioRef Operator</v>
      </c>
      <c r="AG279" s="242">
        <f>getStaffUnitCost</f>
        <v>402.98497611162429</v>
      </c>
      <c r="AH279" s="113">
        <f>getStaffUnitEffort</f>
        <v>7.8125E-3</v>
      </c>
      <c r="AI279" s="40">
        <f>getStaffQuantity</f>
        <v>0</v>
      </c>
      <c r="AJ279" s="41">
        <f>CatTemplate[[#This Row],[St. quantity]]*8/ParRatePM</f>
        <v>0</v>
      </c>
      <c r="AK279" s="320"/>
      <c r="AL279" s="53" t="str">
        <f>CatTemplate[[#This Row],[Item type]]</f>
        <v>Samples</v>
      </c>
      <c r="AM279" s="12">
        <f>SUM(CatTemplate[[#This Row],[Year1]:[Year20]])</f>
        <v>0</v>
      </c>
      <c r="AN279" s="52"/>
      <c r="AO279" s="52"/>
      <c r="AP279" s="52"/>
      <c r="AQ279" s="8"/>
      <c r="AR279" s="8"/>
      <c r="AS279" s="8"/>
      <c r="AT279" s="8"/>
      <c r="AU279" s="8"/>
      <c r="AV279" s="8"/>
      <c r="AW279" s="8"/>
      <c r="AX279" s="8"/>
      <c r="AY279" s="8"/>
      <c r="AZ279" s="8"/>
      <c r="BA279" s="8"/>
      <c r="BB279" s="8"/>
      <c r="BC279" s="8"/>
      <c r="BD279" s="8"/>
      <c r="BE279" s="8"/>
      <c r="BF279" s="8"/>
      <c r="BG279" s="36"/>
      <c r="BH279" s="320"/>
      <c r="BI279" s="37" t="str">
        <f>getCostCategory</f>
        <v>06 Operating costs</v>
      </c>
      <c r="BJ279" s="37" t="str">
        <f>getSection</f>
        <v>06 Sample processing</v>
      </c>
      <c r="BK279" s="32" t="str">
        <f>getObject</f>
        <v>Sample processing</v>
      </c>
      <c r="BL279" s="30">
        <f>IFERROR(getUnitCost * IF(CatTemplate[[#This Row],[Cost Category Comp.]]="01 Staff costs", 1,1),0)</f>
        <v>404.06811044656018</v>
      </c>
      <c r="BM279" s="29">
        <f>IF(AND(ISBLANK(CatTemplate[[#This Row],[Eq. unit cost]]),ISBLANK(CatTemplate[[#This Row],[Cons. unit cost]]),ISBLANK(CatTemplate[[#This Row],[Oth. unit cost]])), 0, IF(getUnitEffort =0,1,getUnitEffort) * CatTemplate[[#This Row],[Year1]])</f>
        <v>0</v>
      </c>
      <c r="BN279" s="29">
        <f>IF(AND(ISBLANK(CatTemplate[[#This Row],[Eq. unit cost]]),ISBLANK(CatTemplate[[#This Row],[Cons. unit cost]]),ISBLANK(CatTemplate[[#This Row],[Oth. unit cost]])), 0, IF(getUnitEffort =0,1,getUnitEffort) * CatTemplate[[#This Row],[Year2]])</f>
        <v>0</v>
      </c>
      <c r="BO279" s="29">
        <f>IF(AND(ISBLANK(CatTemplate[[#This Row],[Eq. unit cost]]),ISBLANK(CatTemplate[[#This Row],[Cons. unit cost]]),ISBLANK(CatTemplate[[#This Row],[Oth. unit cost]])), 0, IF(getUnitEffort =0,1,getUnitEffort) * CatTemplate[[#This Row],[Year3]])</f>
        <v>0</v>
      </c>
      <c r="BP279" s="29">
        <f>IF(AND(ISBLANK(CatTemplate[[#This Row],[Eq. unit cost]]),ISBLANK(CatTemplate[[#This Row],[Cons. unit cost]]),ISBLANK(CatTemplate[[#This Row],[Oth. unit cost]])), 0, IF(getUnitEffort =0,1,getUnitEffort) * CatTemplate[[#This Row],[Year4]])</f>
        <v>0</v>
      </c>
      <c r="BQ279" s="29">
        <f>IF(AND(ISBLANK(CatTemplate[[#This Row],[Eq. unit cost]]),ISBLANK(CatTemplate[[#This Row],[Cons. unit cost]]),ISBLANK(CatTemplate[[#This Row],[Oth. unit cost]])), 0, IF(getUnitEffort =0,1,getUnitEffort) * CatTemplate[[#This Row],[Year5]])</f>
        <v>0</v>
      </c>
      <c r="BR279" s="29">
        <f>IF(AND(ISBLANK(CatTemplate[[#This Row],[Eq. unit cost]]),ISBLANK(CatTemplate[[#This Row],[Cons. unit cost]]),ISBLANK(CatTemplate[[#This Row],[Oth. unit cost]])), 0, IF(getUnitEffort =0,1,getUnitEffort) * CatTemplate[[#This Row],[Year6]])</f>
        <v>0</v>
      </c>
      <c r="BS279" s="29">
        <f>IF(AND(ISBLANK(CatTemplate[[#This Row],[Eq. unit cost]]),ISBLANK(CatTemplate[[#This Row],[Cons. unit cost]]),ISBLANK(CatTemplate[[#This Row],[Oth. unit cost]])), 0, IF(getUnitEffort =0,1,getUnitEffort) * CatTemplate[[#This Row],[Year7]])</f>
        <v>0</v>
      </c>
      <c r="BT279" s="29">
        <f>IF(AND(ISBLANK(CatTemplate[[#This Row],[Eq. unit cost]]),ISBLANK(CatTemplate[[#This Row],[Cons. unit cost]]),ISBLANK(CatTemplate[[#This Row],[Oth. unit cost]])), 0, IF(getUnitEffort =0,1,getUnitEffort) * CatTemplate[[#This Row],[Year8]])</f>
        <v>0</v>
      </c>
      <c r="BU279" s="29">
        <f>IF(AND(ISBLANK(CatTemplate[[#This Row],[Eq. unit cost]]),ISBLANK(CatTemplate[[#This Row],[Cons. unit cost]]),ISBLANK(CatTemplate[[#This Row],[Oth. unit cost]])), 0, IF(getUnitEffort =0,1,getUnitEffort) * CatTemplate[[#This Row],[Year9]])</f>
        <v>0</v>
      </c>
      <c r="BV279" s="29">
        <f>IF(AND(ISBLANK(CatTemplate[[#This Row],[Eq. unit cost]]),ISBLANK(CatTemplate[[#This Row],[Cons. unit cost]]),ISBLANK(CatTemplate[[#This Row],[Oth. unit cost]])), 0, IF(getUnitEffort =0,1,getUnitEffort) * CatTemplate[[#This Row],[Year10]])</f>
        <v>0</v>
      </c>
      <c r="BW279" s="29">
        <f>IF(AND(ISBLANK(CatTemplate[[#This Row],[Eq. unit cost]]),ISBLANK(CatTemplate[[#This Row],[Cons. unit cost]]),ISBLANK(CatTemplate[[#This Row],[Oth. unit cost]])), 0, IF(getUnitEffort =0,1,getUnitEffort) * CatTemplate[[#This Row],[Year11]])</f>
        <v>0</v>
      </c>
      <c r="BX279" s="29">
        <f>IF(AND(ISBLANK(CatTemplate[[#This Row],[Eq. unit cost]]),ISBLANK(CatTemplate[[#This Row],[Cons. unit cost]]),ISBLANK(CatTemplate[[#This Row],[Oth. unit cost]])), 0, IF(getUnitEffort =0,1,getUnitEffort) * CatTemplate[[#This Row],[Year12]])</f>
        <v>0</v>
      </c>
      <c r="BY279" s="29">
        <f>IF(AND(ISBLANK(CatTemplate[[#This Row],[Eq. unit cost]]),ISBLANK(CatTemplate[[#This Row],[Cons. unit cost]]),ISBLANK(CatTemplate[[#This Row],[Oth. unit cost]])), 0, IF(getUnitEffort =0,1,getUnitEffort) * CatTemplate[[#This Row],[Year13]])</f>
        <v>0</v>
      </c>
      <c r="BZ279" s="29">
        <f>IF(AND(ISBLANK(CatTemplate[[#This Row],[Eq. unit cost]]),ISBLANK(CatTemplate[[#This Row],[Cons. unit cost]]),ISBLANK(CatTemplate[[#This Row],[Oth. unit cost]])), 0, IF(getUnitEffort =0,1,getUnitEffort) * CatTemplate[[#This Row],[Year14]])</f>
        <v>0</v>
      </c>
      <c r="CA279" s="29">
        <f>IF(AND(ISBLANK(CatTemplate[[#This Row],[Eq. unit cost]]),ISBLANK(CatTemplate[[#This Row],[Cons. unit cost]]),ISBLANK(CatTemplate[[#This Row],[Oth. unit cost]])), 0, IF(getUnitEffort =0,1,getUnitEffort) * CatTemplate[[#This Row],[Year15]])</f>
        <v>0</v>
      </c>
      <c r="CB279" s="29">
        <f>IF(AND(ISBLANK(CatTemplate[[#This Row],[Eq. unit cost]]),ISBLANK(CatTemplate[[#This Row],[Cons. unit cost]]),ISBLANK(CatTemplate[[#This Row],[Oth. unit cost]])), 0, IF(getUnitEffort =0,1,getUnitEffort) * CatTemplate[[#This Row],[Year16]])</f>
        <v>0</v>
      </c>
      <c r="CC279" s="29">
        <f>IF(AND(ISBLANK(CatTemplate[[#This Row],[Eq. unit cost]]),ISBLANK(CatTemplate[[#This Row],[Cons. unit cost]]),ISBLANK(CatTemplate[[#This Row],[Oth. unit cost]])), 0, IF(getUnitEffort =0,1,getUnitEffort) * CatTemplate[[#This Row],[Year17]])</f>
        <v>0</v>
      </c>
      <c r="CD279" s="29">
        <f>IF(AND(ISBLANK(CatTemplate[[#This Row],[Eq. unit cost]]),ISBLANK(CatTemplate[[#This Row],[Cons. unit cost]]),ISBLANK(CatTemplate[[#This Row],[Oth. unit cost]])), 0, IF(getUnitEffort =0,1,getUnitEffort) * CatTemplate[[#This Row],[Year18]])</f>
        <v>0</v>
      </c>
      <c r="CE279" s="29">
        <f>IF(AND(ISBLANK(CatTemplate[[#This Row],[Eq. unit cost]]),ISBLANK(CatTemplate[[#This Row],[Cons. unit cost]]),ISBLANK(CatTemplate[[#This Row],[Oth. unit cost]])), 0, IF(getUnitEffort =0,1,getUnitEffort) * CatTemplate[[#This Row],[Year19]])</f>
        <v>0</v>
      </c>
      <c r="CF279" s="29">
        <f>IF(AND(ISBLANK(CatTemplate[[#This Row],[Eq. unit cost]]),ISBLANK(CatTemplate[[#This Row],[Cons. unit cost]]),ISBLANK(CatTemplate[[#This Row],[Oth. unit cost]])), 0, IF(getUnitEffort =0,1,getUnitEffort) * CatTemplate[[#This Row],[Year20]])</f>
        <v>0</v>
      </c>
      <c r="CG279" s="45">
        <f>SUM(CatTemplate[[#This Row],[Q1]:[Q20]])</f>
        <v>0</v>
      </c>
      <c r="CH279" s="29">
        <f>IF(ISBLANK(CatTemplate[[#This Row],[St. unit effort]]),0,(CatTemplate[[#This Row],[St. unit effort]] * CatTemplate[[#This Row],[Year1]]))</f>
        <v>0</v>
      </c>
      <c r="CI279" s="29">
        <f>IF(ISBLANK(CatTemplate[[#This Row],[St. unit effort]]),0,(CatTemplate[[#This Row],[St. unit effort]] * CatTemplate[[#This Row],[Year2]]))</f>
        <v>0</v>
      </c>
      <c r="CJ279" s="29">
        <f>IF(ISBLANK(CatTemplate[[#This Row],[St. unit effort]]),0,(CatTemplate[[#This Row],[St. unit effort]] * CatTemplate[[#This Row],[Year3]]))</f>
        <v>0</v>
      </c>
      <c r="CK279" s="29">
        <f>IF(ISBLANK(CatTemplate[[#This Row],[St. unit effort]]),0,(CatTemplate[[#This Row],[St. unit effort]] * CatTemplate[[#This Row],[Year4]]))</f>
        <v>0</v>
      </c>
      <c r="CL279" s="29">
        <f>IF(ISBLANK(CatTemplate[[#This Row],[St. unit effort]]),0,(CatTemplate[[#This Row],[St. unit effort]] * CatTemplate[[#This Row],[Year5]]))</f>
        <v>0</v>
      </c>
      <c r="CM279" s="29">
        <f>IF(ISBLANK(CatTemplate[[#This Row],[St. unit effort]]),0,(CatTemplate[[#This Row],[St. unit effort]] * CatTemplate[[#This Row],[Year6]]))</f>
        <v>0</v>
      </c>
      <c r="CN279" s="29">
        <f>IF(ISBLANK(CatTemplate[[#This Row],[St. unit effort]]),0,(CatTemplate[[#This Row],[St. unit effort]] * CatTemplate[[#This Row],[Year7]]))</f>
        <v>0</v>
      </c>
      <c r="CO279" s="29">
        <f>IF(ISBLANK(CatTemplate[[#This Row],[St. unit effort]]),0,(CatTemplate[[#This Row],[St. unit effort]] * CatTemplate[[#This Row],[Year8]]))</f>
        <v>0</v>
      </c>
      <c r="CP279" s="29">
        <f>IF(ISBLANK(CatTemplate[[#This Row],[St. unit effort]]),0,(CatTemplate[[#This Row],[St. unit effort]] * CatTemplate[[#This Row],[Year9]]))</f>
        <v>0</v>
      </c>
      <c r="CQ279" s="29">
        <f>IF(ISBLANK(CatTemplate[[#This Row],[St. unit effort]]),0,(CatTemplate[[#This Row],[St. unit effort]] * CatTemplate[[#This Row],[Year10]]))</f>
        <v>0</v>
      </c>
      <c r="CR279" s="29">
        <f>IF(ISBLANK(CatTemplate[[#This Row],[St. unit effort]]),0,(CatTemplate[[#This Row],[St. unit effort]] * CatTemplate[[#This Row],[Year11]]))</f>
        <v>0</v>
      </c>
      <c r="CS279" s="29">
        <f>IF(ISBLANK(CatTemplate[[#This Row],[St. unit effort]]),0,(CatTemplate[[#This Row],[St. unit effort]] * CatTemplate[[#This Row],[Year12]]))</f>
        <v>0</v>
      </c>
      <c r="CT279" s="29">
        <f>IF(ISBLANK(CatTemplate[[#This Row],[St. unit effort]]),0,(CatTemplate[[#This Row],[St. unit effort]] * CatTemplate[[#This Row],[Year13]]))</f>
        <v>0</v>
      </c>
      <c r="CU279" s="29">
        <f>IF(ISBLANK(CatTemplate[[#This Row],[St. unit effort]]),0,(CatTemplate[[#This Row],[St. unit effort]] * CatTemplate[[#This Row],[Year14]]))</f>
        <v>0</v>
      </c>
      <c r="CV279" s="29">
        <f>IF(ISBLANK(CatTemplate[[#This Row],[St. unit effort]]),0,(CatTemplate[[#This Row],[St. unit effort]] * CatTemplate[[#This Row],[Year15]]))</f>
        <v>0</v>
      </c>
      <c r="CW279" s="29">
        <f>IF(ISBLANK(CatTemplate[[#This Row],[St. unit effort]]),0,(CatTemplate[[#This Row],[St. unit effort]] * CatTemplate[[#This Row],[Year16]]))</f>
        <v>0</v>
      </c>
      <c r="CX279" s="29">
        <f>IF(ISBLANK(CatTemplate[[#This Row],[St. unit effort]]),0,(CatTemplate[[#This Row],[St. unit effort]] * CatTemplate[[#This Row],[Year17]]))</f>
        <v>0</v>
      </c>
      <c r="CY279" s="29">
        <f>IF(ISBLANK(CatTemplate[[#This Row],[St. unit effort]]),0,(CatTemplate[[#This Row],[St. unit effort]] * CatTemplate[[#This Row],[Year18]]))</f>
        <v>0</v>
      </c>
      <c r="CZ279" s="29">
        <f>IF(ISBLANK(CatTemplate[[#This Row],[St. unit effort]]),0,(CatTemplate[[#This Row],[St. unit effort]] * CatTemplate[[#This Row],[Year19]]))</f>
        <v>0</v>
      </c>
      <c r="DA279" s="29">
        <f>IF(ISBLANK(CatTemplate[[#This Row],[St. unit effort]]),0,(CatTemplate[[#This Row],[St. unit effort]] * CatTemplate[[#This Row],[Year20]]))</f>
        <v>0</v>
      </c>
      <c r="DB279" s="57">
        <f>IF(ISBLANK(CatTemplate[[#This Row],[St. unit effort]]),0,(CatTemplate[[#This Row],[St. unit effort]] * CatTemplate[[#This Row],[Year1]])*8/ParRatePM)</f>
        <v>0</v>
      </c>
      <c r="DC279" s="57">
        <f>IF(ISBLANK(CatTemplate[[#This Row],[St. unit effort]]),0,(CatTemplate[[#This Row],[St. unit effort]] * CatTemplate[[#This Row],[Year2]])*8/ParRatePM)</f>
        <v>0</v>
      </c>
      <c r="DD279" s="57">
        <f>IF(ISBLANK(CatTemplate[[#This Row],[St. unit effort]]),0,(CatTemplate[[#This Row],[St. unit effort]] * CatTemplate[[#This Row],[Year3]])*8/ParRatePM)</f>
        <v>0</v>
      </c>
      <c r="DE279" s="57">
        <f>IF(ISBLANK(CatTemplate[[#This Row],[St. unit effort]]),0,(CatTemplate[[#This Row],[St. unit effort]] * CatTemplate[[#This Row],[Year4]])*8/ParRatePM)</f>
        <v>0</v>
      </c>
      <c r="DF279" s="57">
        <f>IF(ISBLANK(CatTemplate[[#This Row],[St. unit effort]]),0,(CatTemplate[[#This Row],[St. unit effort]] * CatTemplate[[#This Row],[Year5]])*8/ParRatePM)</f>
        <v>0</v>
      </c>
      <c r="DG279" s="57">
        <f>IF(ISBLANK(CatTemplate[[#This Row],[St. unit effort]]),0,(CatTemplate[[#This Row],[St. unit effort]] * CatTemplate[[#This Row],[Year6]])*8/ParRatePM)</f>
        <v>0</v>
      </c>
      <c r="DH279" s="57">
        <f>IF(ISBLANK(CatTemplate[[#This Row],[St. unit effort]]),0,(CatTemplate[[#This Row],[St. unit effort]] * CatTemplate[[#This Row],[Year7]])*8/ParRatePM)</f>
        <v>0</v>
      </c>
      <c r="DI279" s="57">
        <f>IF(ISBLANK(CatTemplate[[#This Row],[St. unit effort]]),0,(CatTemplate[[#This Row],[St. unit effort]] * CatTemplate[[#This Row],[Year8]])*8/ParRatePM)</f>
        <v>0</v>
      </c>
      <c r="DJ279" s="57">
        <f>IF(ISBLANK(CatTemplate[[#This Row],[St. unit effort]]),0,(CatTemplate[[#This Row],[St. unit effort]] * CatTemplate[[#This Row],[Year9]])*8/ParRatePM)</f>
        <v>0</v>
      </c>
      <c r="DK279" s="57">
        <f>IF(ISBLANK(CatTemplate[[#This Row],[St. unit effort]]),0,(CatTemplate[[#This Row],[St. unit effort]] * CatTemplate[[#This Row],[Year10]])*8/ParRatePM)</f>
        <v>0</v>
      </c>
      <c r="DL279" s="57">
        <f>IF(ISBLANK(CatTemplate[[#This Row],[St. unit effort]]),0,(CatTemplate[[#This Row],[St. unit effort]] * CatTemplate[[#This Row],[Year11]])*8/ParRatePM)</f>
        <v>0</v>
      </c>
      <c r="DM279" s="57">
        <f>IF(ISBLANK(CatTemplate[[#This Row],[St. unit effort]]),0,(CatTemplate[[#This Row],[St. unit effort]] * CatTemplate[[#This Row],[Year12]])*8/ParRatePM)</f>
        <v>0</v>
      </c>
      <c r="DN279" s="57">
        <f>IF(ISBLANK(CatTemplate[[#This Row],[St. unit effort]]),0,(CatTemplate[[#This Row],[St. unit effort]] * CatTemplate[[#This Row],[Year13]])*8/ParRatePM)</f>
        <v>0</v>
      </c>
      <c r="DO279" s="57">
        <f>IF(ISBLANK(CatTemplate[[#This Row],[St. unit effort]]),0,(CatTemplate[[#This Row],[St. unit effort]] * CatTemplate[[#This Row],[Year14]])*8/ParRatePM)</f>
        <v>0</v>
      </c>
      <c r="DP279" s="57">
        <f>IF(ISBLANK(CatTemplate[[#This Row],[St. unit effort]]),0,(CatTemplate[[#This Row],[St. unit effort]] * CatTemplate[[#This Row],[Year15]])*8/ParRatePM)</f>
        <v>0</v>
      </c>
      <c r="DQ279" s="57">
        <f>IF(ISBLANK(CatTemplate[[#This Row],[St. unit effort]]),0,(CatTemplate[[#This Row],[St. unit effort]] * CatTemplate[[#This Row],[Year16]])*8/ParRatePM)</f>
        <v>0</v>
      </c>
      <c r="DR279" s="57">
        <f>IF(ISBLANK(CatTemplate[[#This Row],[St. unit effort]]),0,(CatTemplate[[#This Row],[St. unit effort]] * CatTemplate[[#This Row],[Year17]])*8/ParRatePM)</f>
        <v>0</v>
      </c>
      <c r="DS279" s="57">
        <f>IF(ISBLANK(CatTemplate[[#This Row],[St. unit effort]]),0,(CatTemplate[[#This Row],[St. unit effort]] * CatTemplate[[#This Row],[Year18]])*8/ParRatePM)</f>
        <v>0</v>
      </c>
      <c r="DT279" s="57">
        <f>IF(ISBLANK(CatTemplate[[#This Row],[St. unit effort]]),0,(CatTemplate[[#This Row],[St. unit effort]] * CatTemplate[[#This Row],[Year19]])*8/ParRatePM)</f>
        <v>0</v>
      </c>
      <c r="DU279" s="57">
        <f>IF(ISBLANK(CatTemplate[[#This Row],[St. unit effort]]),0,(CatTemplate[[#This Row],[St. unit effort]] * CatTemplate[[#This Row],[Year20]])*8/ParRatePM)</f>
        <v>0</v>
      </c>
      <c r="DV279" s="54">
        <f>SUM(CatTemplate[[#This Row],[PM1]:[PM20]])</f>
        <v>0</v>
      </c>
      <c r="DW279" s="56">
        <f t="shared" ref="DW279:EL294" si="101">getCost(COLUMN(), ROW(), "Other")</f>
        <v>0</v>
      </c>
      <c r="DX279" s="56">
        <f t="shared" si="101"/>
        <v>0</v>
      </c>
      <c r="DY279" s="56">
        <f t="shared" si="101"/>
        <v>0</v>
      </c>
      <c r="DZ279" s="56">
        <f t="shared" si="101"/>
        <v>0</v>
      </c>
      <c r="EA279" s="56">
        <f t="shared" si="101"/>
        <v>0</v>
      </c>
      <c r="EB279" s="56">
        <f t="shared" si="101"/>
        <v>0</v>
      </c>
      <c r="EC279" s="56">
        <f t="shared" si="101"/>
        <v>0</v>
      </c>
      <c r="ED279" s="56">
        <f t="shared" si="101"/>
        <v>0</v>
      </c>
      <c r="EE279" s="56">
        <f t="shared" si="101"/>
        <v>0</v>
      </c>
      <c r="EF279" s="56">
        <f t="shared" si="101"/>
        <v>0</v>
      </c>
      <c r="EG279" s="56">
        <f t="shared" si="101"/>
        <v>0</v>
      </c>
      <c r="EH279" s="56">
        <f t="shared" si="101"/>
        <v>0</v>
      </c>
      <c r="EI279" s="56">
        <f t="shared" si="101"/>
        <v>0</v>
      </c>
      <c r="EJ279" s="56">
        <f t="shared" si="101"/>
        <v>0</v>
      </c>
      <c r="EK279" s="56">
        <f t="shared" si="101"/>
        <v>0</v>
      </c>
      <c r="EL279" s="56">
        <f t="shared" si="101"/>
        <v>0</v>
      </c>
      <c r="EM279" s="56">
        <f t="shared" si="99"/>
        <v>0</v>
      </c>
      <c r="EN279" s="56">
        <f t="shared" si="99"/>
        <v>0</v>
      </c>
      <c r="EO279" s="56">
        <f t="shared" si="99"/>
        <v>0</v>
      </c>
      <c r="EP279" s="56">
        <f t="shared" si="99"/>
        <v>0</v>
      </c>
      <c r="EQ279" s="30">
        <f>CatTemplate[[#This Row],[Eq. unit cost]] * CatTemplate[[#This Row],[Eq. quantity]]</f>
        <v>6.4102564102564111E-2</v>
      </c>
      <c r="ER279" s="30">
        <f>CatTemplate[[#This Row],[Cons. unit cost]] *CatTemplate[[#This Row],[Cons. quantity]]</f>
        <v>1.0190317708333332</v>
      </c>
      <c r="ES279" s="30">
        <f>CatTemplate[[#This Row],[Oth. unit cost]] *CatTemplate[[#This Row],[Oth. quantity]]</f>
        <v>0</v>
      </c>
      <c r="ET279" s="55">
        <f>SUM(CatTemplate[[#This Row],[CO1]:[CO20]])</f>
        <v>0</v>
      </c>
      <c r="EU279" s="56">
        <f t="shared" ref="EU279:FJ294" si="102">getCost(COLUMN(), ROW(), "Staff")</f>
        <v>0</v>
      </c>
      <c r="EV279" s="56">
        <f t="shared" si="102"/>
        <v>0</v>
      </c>
      <c r="EW279" s="56">
        <f t="shared" si="102"/>
        <v>0</v>
      </c>
      <c r="EX279" s="56">
        <f t="shared" si="102"/>
        <v>0</v>
      </c>
      <c r="EY279" s="56">
        <f t="shared" si="102"/>
        <v>0</v>
      </c>
      <c r="EZ279" s="56">
        <f t="shared" si="102"/>
        <v>0</v>
      </c>
      <c r="FA279" s="56">
        <f t="shared" si="102"/>
        <v>0</v>
      </c>
      <c r="FB279" s="56">
        <f t="shared" si="102"/>
        <v>0</v>
      </c>
      <c r="FC279" s="56">
        <f t="shared" si="102"/>
        <v>0</v>
      </c>
      <c r="FD279" s="56">
        <f t="shared" si="102"/>
        <v>0</v>
      </c>
      <c r="FE279" s="56">
        <f t="shared" si="102"/>
        <v>0</v>
      </c>
      <c r="FF279" s="56">
        <f t="shared" si="102"/>
        <v>0</v>
      </c>
      <c r="FG279" s="56">
        <f t="shared" si="102"/>
        <v>0</v>
      </c>
      <c r="FH279" s="56">
        <f t="shared" si="102"/>
        <v>0</v>
      </c>
      <c r="FI279" s="56">
        <f t="shared" si="102"/>
        <v>0</v>
      </c>
      <c r="FJ279" s="56">
        <f t="shared" si="102"/>
        <v>0</v>
      </c>
      <c r="FK279" s="56">
        <f t="shared" si="100"/>
        <v>0</v>
      </c>
      <c r="FL279" s="56">
        <f t="shared" si="100"/>
        <v>0</v>
      </c>
      <c r="FM279" s="56">
        <f t="shared" si="100"/>
        <v>0</v>
      </c>
      <c r="FN279" s="56">
        <f t="shared" si="100"/>
        <v>0</v>
      </c>
      <c r="FO279" s="58">
        <f>SUM(CatTemplate[[#This Row],[CS1]:[CS20]])</f>
        <v>0</v>
      </c>
      <c r="FP279" s="59">
        <f>CatTemplate[[#This Row],[Total Oth. cost]]+CatTemplate[[#This Row],[Total St. Cost]]</f>
        <v>0</v>
      </c>
      <c r="FQ279" s="33" t="e">
        <f t="shared" si="93"/>
        <v>#VALUE!</v>
      </c>
      <c r="FR279" s="33" t="e">
        <f t="shared" si="94"/>
        <v>#VALUE!</v>
      </c>
      <c r="FS279" s="30" t="e">
        <f>(CatTemplate[[#This Row],[CO1]] + CatTemplate[[#This Row],[CS1]]) * (1 + getRateOHFinal) * getRateMarkupFinal</f>
        <v>#VALUE!</v>
      </c>
      <c r="FT279" s="30" t="e">
        <f>(CatTemplate[[#This Row],[CO2]] + CatTemplate[[#This Row],[CS2]]) * (1 + getRateOHFinal) * getRateMarkupFinal</f>
        <v>#VALUE!</v>
      </c>
      <c r="FU279" s="30" t="e">
        <f>(CatTemplate[[#This Row],[CO3]] + CatTemplate[[#This Row],[CS3]]) * (1 + getRateOHFinal) * getRateMarkupFinal</f>
        <v>#VALUE!</v>
      </c>
      <c r="FV279" s="30" t="e">
        <f>(CatTemplate[[#This Row],[CO4]] + CatTemplate[[#This Row],[CS4]]) * (1 + getRateOHFinal) * getRateMarkupFinal</f>
        <v>#VALUE!</v>
      </c>
      <c r="FW279" s="30" t="e">
        <f>(CatTemplate[[#This Row],[CO5]] + CatTemplate[[#This Row],[CS5]]) * (1 + getRateOHFinal) * getRateMarkupFinal</f>
        <v>#VALUE!</v>
      </c>
      <c r="FX279" s="30" t="e">
        <f>(CatTemplate[[#This Row],[CO6]] + CatTemplate[[#This Row],[CS6]]) * (1 + getRateOHFinal) * getRateMarkupFinal</f>
        <v>#VALUE!</v>
      </c>
      <c r="FY279" s="30" t="e">
        <f>(CatTemplate[[#This Row],[CO7]] + CatTemplate[[#This Row],[CS7]]) * (1 + getRateOHFinal) * getRateMarkupFinal</f>
        <v>#VALUE!</v>
      </c>
      <c r="FZ279" s="30" t="e">
        <f>(CatTemplate[[#This Row],[CO8]] + CatTemplate[[#This Row],[CS8]]) * (1 + getRateOHFinal) * getRateMarkupFinal</f>
        <v>#VALUE!</v>
      </c>
      <c r="GA279" s="30" t="e">
        <f>(CatTemplate[[#This Row],[CO9]] + CatTemplate[[#This Row],[CS9]]) * (1 + getRateOHFinal) * getRateMarkupFinal</f>
        <v>#VALUE!</v>
      </c>
      <c r="GB279" s="30" t="e">
        <f>(CatTemplate[[#This Row],[CO10]] + CatTemplate[[#This Row],[CS10]]) * (1 + getRateOHFinal) * getRateMarkupFinal</f>
        <v>#VALUE!</v>
      </c>
      <c r="GC279" s="30" t="e">
        <f>(CatTemplate[[#This Row],[CO11]] + CatTemplate[[#This Row],[CS11]]) * (1 + getRateOHFinal) * getRateMarkupFinal</f>
        <v>#VALUE!</v>
      </c>
      <c r="GD279" s="30" t="e">
        <f>(CatTemplate[[#This Row],[CO12]] + CatTemplate[[#This Row],[CS12]]) * (1 + getRateOHFinal) * getRateMarkupFinal</f>
        <v>#VALUE!</v>
      </c>
      <c r="GE279" s="30" t="e">
        <f>(CatTemplate[[#This Row],[CO13]] + CatTemplate[[#This Row],[CS13]]) * (1 + getRateOHFinal) * getRateMarkupFinal</f>
        <v>#VALUE!</v>
      </c>
      <c r="GF279" s="30" t="e">
        <f>(CatTemplate[[#This Row],[CO14]] + CatTemplate[[#This Row],[CS14]]) * (1 + getRateOHFinal) * getRateMarkupFinal</f>
        <v>#VALUE!</v>
      </c>
      <c r="GG279" s="30" t="e">
        <f>(CatTemplate[[#This Row],[CO15]] + CatTemplate[[#This Row],[CS15]]) * (1 + getRateOHFinal) * getRateMarkupFinal</f>
        <v>#VALUE!</v>
      </c>
      <c r="GH279" s="30" t="e">
        <f>(CatTemplate[[#This Row],[CO16]] + CatTemplate[[#This Row],[CS16]]) * (1 + getRateOHFinal) * getRateMarkupFinal</f>
        <v>#VALUE!</v>
      </c>
      <c r="GI279" s="30" t="e">
        <f>(CatTemplate[[#This Row],[CO17]] + CatTemplate[[#This Row],[CS17]]) * (1 + getRateOHFinal) * getRateMarkupFinal</f>
        <v>#VALUE!</v>
      </c>
      <c r="GJ279" s="30" t="e">
        <f>(CatTemplate[[#This Row],[CO18]] + CatTemplate[[#This Row],[CS18]]) * (1 + getRateOHFinal) * getRateMarkupFinal</f>
        <v>#VALUE!</v>
      </c>
      <c r="GK279" s="30" t="e">
        <f>(CatTemplate[[#This Row],[CO19]] + CatTemplate[[#This Row],[CS19]]) * (1 + getRateOHFinal) * getRateMarkupFinal</f>
        <v>#VALUE!</v>
      </c>
      <c r="GL279" s="30" t="e">
        <f>(CatTemplate[[#This Row],[CO20]] + CatTemplate[[#This Row],[CS20]]) * (1 + getRateOHFinal) * getRateMarkupFinal</f>
        <v>#VALUE!</v>
      </c>
      <c r="GM279" s="30" t="e">
        <f t="shared" si="95"/>
        <v>#VALUE!</v>
      </c>
      <c r="GN279" s="30" t="e">
        <f t="shared" si="96"/>
        <v>#VALUE!</v>
      </c>
      <c r="GO279" s="30" t="e">
        <f t="shared" si="97"/>
        <v>#VALUE!</v>
      </c>
      <c r="GP279" s="30" t="e">
        <f t="shared" si="98"/>
        <v>#VALUE!</v>
      </c>
      <c r="GQ279" s="30" t="e">
        <f>(CatTemplate[[#This Row],[CO1]]+CatTemplate[[#This Row],[CS1]]) * (1+ getRateOHFinal) * (1 + getRateMarkupFinal)</f>
        <v>#VALUE!</v>
      </c>
      <c r="GR279" s="30" t="e">
        <f>(CatTemplate[[#This Row],[CO2]]+CatTemplate[[#This Row],[CS2]]) * (1+ getRateOHFinal) * (1 + getRateMarkupFinal)</f>
        <v>#VALUE!</v>
      </c>
      <c r="GS279" s="30" t="e">
        <f>(CatTemplate[[#This Row],[CO3]]+CatTemplate[[#This Row],[CS3]]) * (1+ getRateOHFinal) * (1 + getRateMarkupFinal)</f>
        <v>#VALUE!</v>
      </c>
      <c r="GT279" s="30" t="e">
        <f>(CatTemplate[[#This Row],[CO4]]+CatTemplate[[#This Row],[CS4]]) * (1+ getRateOHFinal) * (1 + getRateMarkupFinal)</f>
        <v>#VALUE!</v>
      </c>
      <c r="GU279" s="30" t="e">
        <f>(CatTemplate[[#This Row],[CO5]]+CatTemplate[[#This Row],[CS5]]) * (1+ getRateOHFinal) * (1 + getRateMarkupFinal)</f>
        <v>#VALUE!</v>
      </c>
      <c r="GV279" s="30" t="e">
        <f>(CatTemplate[[#This Row],[CO6]]+CatTemplate[[#This Row],[CS6]]) * (1+ getRateOHFinal) * (1 + getRateMarkupFinal)</f>
        <v>#VALUE!</v>
      </c>
      <c r="GW279" s="30" t="e">
        <f>(CatTemplate[[#This Row],[CO7]]+CatTemplate[[#This Row],[CS7]]) * (1+ getRateOHFinal) * (1 + getRateMarkupFinal)</f>
        <v>#VALUE!</v>
      </c>
      <c r="GX279" s="30" t="e">
        <f>(CatTemplate[[#This Row],[CO8]]+CatTemplate[[#This Row],[CS8]]) * (1+ getRateOHFinal) * (1 + getRateMarkupFinal)</f>
        <v>#VALUE!</v>
      </c>
      <c r="GY279" s="30" t="e">
        <f>(CatTemplate[[#This Row],[CO9]]+CatTemplate[[#This Row],[CS9]]) * (1+ getRateOHFinal) * (1 + getRateMarkupFinal)</f>
        <v>#VALUE!</v>
      </c>
      <c r="GZ279" s="30" t="e">
        <f>(CatTemplate[[#This Row],[CO10]]+CatTemplate[[#This Row],[CS10]]) * (1+ getRateOHFinal) * (1 + getRateMarkupFinal)</f>
        <v>#VALUE!</v>
      </c>
      <c r="HA279" s="30" t="e">
        <f>(CatTemplate[[#This Row],[CO11]]+CatTemplate[[#This Row],[CS11]]) * (1+ getRateOHFinal) * (1 + getRateMarkupFinal)</f>
        <v>#VALUE!</v>
      </c>
      <c r="HB279" s="30" t="e">
        <f>(CatTemplate[[#This Row],[CO12]]+CatTemplate[[#This Row],[CS12]]) * (1+ getRateOHFinal) * (1 + getRateMarkupFinal)</f>
        <v>#VALUE!</v>
      </c>
      <c r="HC279" s="30" t="e">
        <f>(CatTemplate[[#This Row],[CO13]]+CatTemplate[[#This Row],[CS13]]) * (1+ getRateOHFinal) * (1 + getRateMarkupFinal)</f>
        <v>#VALUE!</v>
      </c>
      <c r="HD279" s="30" t="e">
        <f>(CatTemplate[[#This Row],[CO14]]+CatTemplate[[#This Row],[CS14]]) * (1+ getRateOHFinal) * (1 + getRateMarkupFinal)</f>
        <v>#VALUE!</v>
      </c>
      <c r="HE279" s="30" t="e">
        <f>(CatTemplate[[#This Row],[CO15]]+CatTemplate[[#This Row],[CS15]]) * (1+ getRateOHFinal) * (1 + getRateMarkupFinal)</f>
        <v>#VALUE!</v>
      </c>
      <c r="HF279" s="30" t="e">
        <f>(CatTemplate[[#This Row],[CO16]]+CatTemplate[[#This Row],[CS16]]) * (1+ getRateOHFinal) * (1 + getRateMarkupFinal)</f>
        <v>#VALUE!</v>
      </c>
      <c r="HG279" s="30" t="e">
        <f>(CatTemplate[[#This Row],[CO17]]+CatTemplate[[#This Row],[CS17]]) * (1+ getRateOHFinal) * (1 + getRateMarkupFinal)</f>
        <v>#VALUE!</v>
      </c>
      <c r="HH279" s="30" t="e">
        <f>(CatTemplate[[#This Row],[CO18]]+CatTemplate[[#This Row],[CS18]]) * (1+ getRateOHFinal) * (1 + getRateMarkupFinal)</f>
        <v>#VALUE!</v>
      </c>
      <c r="HI279" s="30" t="e">
        <f>(CatTemplate[[#This Row],[CO19]]+CatTemplate[[#This Row],[CS19]]) * (1+ getRateOHFinal) * (1 + getRateMarkupFinal)</f>
        <v>#VALUE!</v>
      </c>
      <c r="HJ279" s="30" t="e">
        <f>(CatTemplate[[#This Row],[CO20]]+CatTemplate[[#This Row],[CS20]]) * (1+ getRateOHFinal) * (1 + getRateMarkupFinal)</f>
        <v>#VALUE!</v>
      </c>
      <c r="HK279" s="39" t="e">
        <f>CatTemplate[[#This Row],[Total cost]]+CatTemplate[[#This Row],[OH Amount]]+CatTemplate[[#This Row],[Markup]]</f>
        <v>#VALUE!</v>
      </c>
      <c r="HL279" s="63">
        <f>IF(CatTemplate[[#This Row],[Units]]="Days",CatTemplate[[#This Row],[Project quantity]]*CatTemplate[[#This Row],[St. unit effort]],CatTemplate[[#This Row],[Project quantity]])</f>
        <v>0</v>
      </c>
      <c r="HM279" s="287">
        <f>IFERROR(CatTemplate[[#This Row],[Total Price]]/(CatTemplate[[#This Row],[Final Quantity]]),0)</f>
        <v>0</v>
      </c>
      <c r="HN279" s="261"/>
    </row>
    <row r="280" spans="2:222" ht="38.25" x14ac:dyDescent="0.2">
      <c r="B280" s="9" t="s">
        <v>84</v>
      </c>
      <c r="C280" s="23">
        <v>6</v>
      </c>
      <c r="D280" s="10" t="s">
        <v>179</v>
      </c>
      <c r="E280" s="25">
        <v>1</v>
      </c>
      <c r="F280" s="19" t="s">
        <v>103</v>
      </c>
      <c r="G280" s="27">
        <v>67</v>
      </c>
      <c r="H280" s="19" t="s">
        <v>555</v>
      </c>
      <c r="I280" s="19"/>
      <c r="J280" s="16" t="s">
        <v>254</v>
      </c>
      <c r="K280" s="16"/>
      <c r="L280" s="16" t="s">
        <v>489</v>
      </c>
      <c r="M280" s="16" t="s">
        <v>207</v>
      </c>
      <c r="N280" s="16" t="s">
        <v>858</v>
      </c>
      <c r="O280" s="320"/>
      <c r="P280" s="71"/>
      <c r="Q280" s="108"/>
      <c r="R280" s="73"/>
      <c r="S280" s="97"/>
      <c r="T280" s="100">
        <f>getEqUnitCost</f>
        <v>0.10256410256410256</v>
      </c>
      <c r="U280" s="73">
        <f>getEqUnitEffort</f>
        <v>1</v>
      </c>
      <c r="V280" s="101">
        <f>getEqQuantity</f>
        <v>1</v>
      </c>
      <c r="W280" s="320"/>
      <c r="X280" s="100">
        <f>getConsUnitCost</f>
        <v>0.19496093749999999</v>
      </c>
      <c r="Y280" s="73">
        <f>getConsUnitEffort</f>
        <v>1</v>
      </c>
      <c r="Z280" s="14">
        <f>getConsQuantity</f>
        <v>1</v>
      </c>
      <c r="AA280" s="320"/>
      <c r="AB280" s="72"/>
      <c r="AC280" s="112"/>
      <c r="AD280" s="14">
        <f>getOthQuantity</f>
        <v>0</v>
      </c>
      <c r="AE280" s="320"/>
      <c r="AF280" s="28" t="str">
        <f>IF(ISBLANK(CatTemplate[[#This Row],[Resource type]]),"",CatTemplate[[#This Row],[Resource type]])</f>
        <v>BioRef Operator</v>
      </c>
      <c r="AG280" s="242">
        <f>getStaffUnitCost</f>
        <v>402.98497611162429</v>
      </c>
      <c r="AH280" s="113">
        <f>getStaffUnitEffort</f>
        <v>5.208333333333333E-3</v>
      </c>
      <c r="AI280" s="40">
        <f>getStaffQuantity</f>
        <v>0</v>
      </c>
      <c r="AJ280" s="41">
        <f>CatTemplate[[#This Row],[St. quantity]]*8/ParRatePM</f>
        <v>0</v>
      </c>
      <c r="AK280" s="320"/>
      <c r="AL280" s="53" t="str">
        <f>CatTemplate[[#This Row],[Item type]]</f>
        <v>Samples</v>
      </c>
      <c r="AM280" s="12">
        <f>SUM(CatTemplate[[#This Row],[Year1]:[Year20]])</f>
        <v>0</v>
      </c>
      <c r="AN280" s="52"/>
      <c r="AO280" s="52"/>
      <c r="AP280" s="52"/>
      <c r="AQ280" s="8"/>
      <c r="AR280" s="8"/>
      <c r="AS280" s="8"/>
      <c r="AT280" s="8"/>
      <c r="AU280" s="8"/>
      <c r="AV280" s="8"/>
      <c r="AW280" s="8"/>
      <c r="AX280" s="8"/>
      <c r="AY280" s="8"/>
      <c r="AZ280" s="8"/>
      <c r="BA280" s="8"/>
      <c r="BB280" s="8"/>
      <c r="BC280" s="8"/>
      <c r="BD280" s="8"/>
      <c r="BE280" s="8"/>
      <c r="BF280" s="8"/>
      <c r="BG280" s="36"/>
      <c r="BH280" s="320"/>
      <c r="BI280" s="37" t="str">
        <f>getCostCategory</f>
        <v>06 Operating costs</v>
      </c>
      <c r="BJ280" s="37" t="str">
        <f>getSection</f>
        <v>06 Sample processing</v>
      </c>
      <c r="BK280" s="32" t="str">
        <f>getObject</f>
        <v>Sample processing</v>
      </c>
      <c r="BL280" s="30">
        <f>IFERROR(getUnitCost * IF(CatTemplate[[#This Row],[Cost Category Comp.]]="01 Staff costs", 1,1),0)</f>
        <v>403.28250115168839</v>
      </c>
      <c r="BM280" s="29">
        <f>IF(AND(ISBLANK(CatTemplate[[#This Row],[Eq. unit cost]]),ISBLANK(CatTemplate[[#This Row],[Cons. unit cost]]),ISBLANK(CatTemplate[[#This Row],[Oth. unit cost]])), 0, IF(getUnitEffort =0,1,getUnitEffort) * CatTemplate[[#This Row],[Year1]])</f>
        <v>0</v>
      </c>
      <c r="BN280" s="29">
        <f>IF(AND(ISBLANK(CatTemplate[[#This Row],[Eq. unit cost]]),ISBLANK(CatTemplate[[#This Row],[Cons. unit cost]]),ISBLANK(CatTemplate[[#This Row],[Oth. unit cost]])), 0, IF(getUnitEffort =0,1,getUnitEffort) * CatTemplate[[#This Row],[Year2]])</f>
        <v>0</v>
      </c>
      <c r="BO280" s="29">
        <f>IF(AND(ISBLANK(CatTemplate[[#This Row],[Eq. unit cost]]),ISBLANK(CatTemplate[[#This Row],[Cons. unit cost]]),ISBLANK(CatTemplate[[#This Row],[Oth. unit cost]])), 0, IF(getUnitEffort =0,1,getUnitEffort) * CatTemplate[[#This Row],[Year3]])</f>
        <v>0</v>
      </c>
      <c r="BP280" s="29">
        <f>IF(AND(ISBLANK(CatTemplate[[#This Row],[Eq. unit cost]]),ISBLANK(CatTemplate[[#This Row],[Cons. unit cost]]),ISBLANK(CatTemplate[[#This Row],[Oth. unit cost]])), 0, IF(getUnitEffort =0,1,getUnitEffort) * CatTemplate[[#This Row],[Year4]])</f>
        <v>0</v>
      </c>
      <c r="BQ280" s="29">
        <f>IF(AND(ISBLANK(CatTemplate[[#This Row],[Eq. unit cost]]),ISBLANK(CatTemplate[[#This Row],[Cons. unit cost]]),ISBLANK(CatTemplate[[#This Row],[Oth. unit cost]])), 0, IF(getUnitEffort =0,1,getUnitEffort) * CatTemplate[[#This Row],[Year5]])</f>
        <v>0</v>
      </c>
      <c r="BR280" s="29">
        <f>IF(AND(ISBLANK(CatTemplate[[#This Row],[Eq. unit cost]]),ISBLANK(CatTemplate[[#This Row],[Cons. unit cost]]),ISBLANK(CatTemplate[[#This Row],[Oth. unit cost]])), 0, IF(getUnitEffort =0,1,getUnitEffort) * CatTemplate[[#This Row],[Year6]])</f>
        <v>0</v>
      </c>
      <c r="BS280" s="29">
        <f>IF(AND(ISBLANK(CatTemplate[[#This Row],[Eq. unit cost]]),ISBLANK(CatTemplate[[#This Row],[Cons. unit cost]]),ISBLANK(CatTemplate[[#This Row],[Oth. unit cost]])), 0, IF(getUnitEffort =0,1,getUnitEffort) * CatTemplate[[#This Row],[Year7]])</f>
        <v>0</v>
      </c>
      <c r="BT280" s="29">
        <f>IF(AND(ISBLANK(CatTemplate[[#This Row],[Eq. unit cost]]),ISBLANK(CatTemplate[[#This Row],[Cons. unit cost]]),ISBLANK(CatTemplate[[#This Row],[Oth. unit cost]])), 0, IF(getUnitEffort =0,1,getUnitEffort) * CatTemplate[[#This Row],[Year8]])</f>
        <v>0</v>
      </c>
      <c r="BU280" s="29">
        <f>IF(AND(ISBLANK(CatTemplate[[#This Row],[Eq. unit cost]]),ISBLANK(CatTemplate[[#This Row],[Cons. unit cost]]),ISBLANK(CatTemplate[[#This Row],[Oth. unit cost]])), 0, IF(getUnitEffort =0,1,getUnitEffort) * CatTemplate[[#This Row],[Year9]])</f>
        <v>0</v>
      </c>
      <c r="BV280" s="29">
        <f>IF(AND(ISBLANK(CatTemplate[[#This Row],[Eq. unit cost]]),ISBLANK(CatTemplate[[#This Row],[Cons. unit cost]]),ISBLANK(CatTemplate[[#This Row],[Oth. unit cost]])), 0, IF(getUnitEffort =0,1,getUnitEffort) * CatTemplate[[#This Row],[Year10]])</f>
        <v>0</v>
      </c>
      <c r="BW280" s="29">
        <f>IF(AND(ISBLANK(CatTemplate[[#This Row],[Eq. unit cost]]),ISBLANK(CatTemplate[[#This Row],[Cons. unit cost]]),ISBLANK(CatTemplate[[#This Row],[Oth. unit cost]])), 0, IF(getUnitEffort =0,1,getUnitEffort) * CatTemplate[[#This Row],[Year11]])</f>
        <v>0</v>
      </c>
      <c r="BX280" s="29">
        <f>IF(AND(ISBLANK(CatTemplate[[#This Row],[Eq. unit cost]]),ISBLANK(CatTemplate[[#This Row],[Cons. unit cost]]),ISBLANK(CatTemplate[[#This Row],[Oth. unit cost]])), 0, IF(getUnitEffort =0,1,getUnitEffort) * CatTemplate[[#This Row],[Year12]])</f>
        <v>0</v>
      </c>
      <c r="BY280" s="29">
        <f>IF(AND(ISBLANK(CatTemplate[[#This Row],[Eq. unit cost]]),ISBLANK(CatTemplate[[#This Row],[Cons. unit cost]]),ISBLANK(CatTemplate[[#This Row],[Oth. unit cost]])), 0, IF(getUnitEffort =0,1,getUnitEffort) * CatTemplate[[#This Row],[Year13]])</f>
        <v>0</v>
      </c>
      <c r="BZ280" s="29">
        <f>IF(AND(ISBLANK(CatTemplate[[#This Row],[Eq. unit cost]]),ISBLANK(CatTemplate[[#This Row],[Cons. unit cost]]),ISBLANK(CatTemplate[[#This Row],[Oth. unit cost]])), 0, IF(getUnitEffort =0,1,getUnitEffort) * CatTemplate[[#This Row],[Year14]])</f>
        <v>0</v>
      </c>
      <c r="CA280" s="29">
        <f>IF(AND(ISBLANK(CatTemplate[[#This Row],[Eq. unit cost]]),ISBLANK(CatTemplate[[#This Row],[Cons. unit cost]]),ISBLANK(CatTemplate[[#This Row],[Oth. unit cost]])), 0, IF(getUnitEffort =0,1,getUnitEffort) * CatTemplate[[#This Row],[Year15]])</f>
        <v>0</v>
      </c>
      <c r="CB280" s="29">
        <f>IF(AND(ISBLANK(CatTemplate[[#This Row],[Eq. unit cost]]),ISBLANK(CatTemplate[[#This Row],[Cons. unit cost]]),ISBLANK(CatTemplate[[#This Row],[Oth. unit cost]])), 0, IF(getUnitEffort =0,1,getUnitEffort) * CatTemplate[[#This Row],[Year16]])</f>
        <v>0</v>
      </c>
      <c r="CC280" s="29">
        <f>IF(AND(ISBLANK(CatTemplate[[#This Row],[Eq. unit cost]]),ISBLANK(CatTemplate[[#This Row],[Cons. unit cost]]),ISBLANK(CatTemplate[[#This Row],[Oth. unit cost]])), 0, IF(getUnitEffort =0,1,getUnitEffort) * CatTemplate[[#This Row],[Year17]])</f>
        <v>0</v>
      </c>
      <c r="CD280" s="29">
        <f>IF(AND(ISBLANK(CatTemplate[[#This Row],[Eq. unit cost]]),ISBLANK(CatTemplate[[#This Row],[Cons. unit cost]]),ISBLANK(CatTemplate[[#This Row],[Oth. unit cost]])), 0, IF(getUnitEffort =0,1,getUnitEffort) * CatTemplate[[#This Row],[Year18]])</f>
        <v>0</v>
      </c>
      <c r="CE280" s="29">
        <f>IF(AND(ISBLANK(CatTemplate[[#This Row],[Eq. unit cost]]),ISBLANK(CatTemplate[[#This Row],[Cons. unit cost]]),ISBLANK(CatTemplate[[#This Row],[Oth. unit cost]])), 0, IF(getUnitEffort =0,1,getUnitEffort) * CatTemplate[[#This Row],[Year19]])</f>
        <v>0</v>
      </c>
      <c r="CF280" s="29">
        <f>IF(AND(ISBLANK(CatTemplate[[#This Row],[Eq. unit cost]]),ISBLANK(CatTemplate[[#This Row],[Cons. unit cost]]),ISBLANK(CatTemplate[[#This Row],[Oth. unit cost]])), 0, IF(getUnitEffort =0,1,getUnitEffort) * CatTemplate[[#This Row],[Year20]])</f>
        <v>0</v>
      </c>
      <c r="CG280" s="45">
        <f>SUM(CatTemplate[[#This Row],[Q1]:[Q20]])</f>
        <v>0</v>
      </c>
      <c r="CH280" s="29">
        <f>IF(ISBLANK(CatTemplate[[#This Row],[St. unit effort]]),0,(CatTemplate[[#This Row],[St. unit effort]] * CatTemplate[[#This Row],[Year1]]))</f>
        <v>0</v>
      </c>
      <c r="CI280" s="29">
        <f>IF(ISBLANK(CatTemplate[[#This Row],[St. unit effort]]),0,(CatTemplate[[#This Row],[St. unit effort]] * CatTemplate[[#This Row],[Year2]]))</f>
        <v>0</v>
      </c>
      <c r="CJ280" s="29">
        <f>IF(ISBLANK(CatTemplate[[#This Row],[St. unit effort]]),0,(CatTemplate[[#This Row],[St. unit effort]] * CatTemplate[[#This Row],[Year3]]))</f>
        <v>0</v>
      </c>
      <c r="CK280" s="29">
        <f>IF(ISBLANK(CatTemplate[[#This Row],[St. unit effort]]),0,(CatTemplate[[#This Row],[St. unit effort]] * CatTemplate[[#This Row],[Year4]]))</f>
        <v>0</v>
      </c>
      <c r="CL280" s="29">
        <f>IF(ISBLANK(CatTemplate[[#This Row],[St. unit effort]]),0,(CatTemplate[[#This Row],[St. unit effort]] * CatTemplate[[#This Row],[Year5]]))</f>
        <v>0</v>
      </c>
      <c r="CM280" s="29">
        <f>IF(ISBLANK(CatTemplate[[#This Row],[St. unit effort]]),0,(CatTemplate[[#This Row],[St. unit effort]] * CatTemplate[[#This Row],[Year6]]))</f>
        <v>0</v>
      </c>
      <c r="CN280" s="29">
        <f>IF(ISBLANK(CatTemplate[[#This Row],[St. unit effort]]),0,(CatTemplate[[#This Row],[St. unit effort]] * CatTemplate[[#This Row],[Year7]]))</f>
        <v>0</v>
      </c>
      <c r="CO280" s="29">
        <f>IF(ISBLANK(CatTemplate[[#This Row],[St. unit effort]]),0,(CatTemplate[[#This Row],[St. unit effort]] * CatTemplate[[#This Row],[Year8]]))</f>
        <v>0</v>
      </c>
      <c r="CP280" s="29">
        <f>IF(ISBLANK(CatTemplate[[#This Row],[St. unit effort]]),0,(CatTemplate[[#This Row],[St. unit effort]] * CatTemplate[[#This Row],[Year9]]))</f>
        <v>0</v>
      </c>
      <c r="CQ280" s="29">
        <f>IF(ISBLANK(CatTemplate[[#This Row],[St. unit effort]]),0,(CatTemplate[[#This Row],[St. unit effort]] * CatTemplate[[#This Row],[Year10]]))</f>
        <v>0</v>
      </c>
      <c r="CR280" s="29">
        <f>IF(ISBLANK(CatTemplate[[#This Row],[St. unit effort]]),0,(CatTemplate[[#This Row],[St. unit effort]] * CatTemplate[[#This Row],[Year11]]))</f>
        <v>0</v>
      </c>
      <c r="CS280" s="29">
        <f>IF(ISBLANK(CatTemplate[[#This Row],[St. unit effort]]),0,(CatTemplate[[#This Row],[St. unit effort]] * CatTemplate[[#This Row],[Year12]]))</f>
        <v>0</v>
      </c>
      <c r="CT280" s="29">
        <f>IF(ISBLANK(CatTemplate[[#This Row],[St. unit effort]]),0,(CatTemplate[[#This Row],[St. unit effort]] * CatTemplate[[#This Row],[Year13]]))</f>
        <v>0</v>
      </c>
      <c r="CU280" s="29">
        <f>IF(ISBLANK(CatTemplate[[#This Row],[St. unit effort]]),0,(CatTemplate[[#This Row],[St. unit effort]] * CatTemplate[[#This Row],[Year14]]))</f>
        <v>0</v>
      </c>
      <c r="CV280" s="29">
        <f>IF(ISBLANK(CatTemplate[[#This Row],[St. unit effort]]),0,(CatTemplate[[#This Row],[St. unit effort]] * CatTemplate[[#This Row],[Year15]]))</f>
        <v>0</v>
      </c>
      <c r="CW280" s="29">
        <f>IF(ISBLANK(CatTemplate[[#This Row],[St. unit effort]]),0,(CatTemplate[[#This Row],[St. unit effort]] * CatTemplate[[#This Row],[Year16]]))</f>
        <v>0</v>
      </c>
      <c r="CX280" s="29">
        <f>IF(ISBLANK(CatTemplate[[#This Row],[St. unit effort]]),0,(CatTemplate[[#This Row],[St. unit effort]] * CatTemplate[[#This Row],[Year17]]))</f>
        <v>0</v>
      </c>
      <c r="CY280" s="29">
        <f>IF(ISBLANK(CatTemplate[[#This Row],[St. unit effort]]),0,(CatTemplate[[#This Row],[St. unit effort]] * CatTemplate[[#This Row],[Year18]]))</f>
        <v>0</v>
      </c>
      <c r="CZ280" s="29">
        <f>IF(ISBLANK(CatTemplate[[#This Row],[St. unit effort]]),0,(CatTemplate[[#This Row],[St. unit effort]] * CatTemplate[[#This Row],[Year19]]))</f>
        <v>0</v>
      </c>
      <c r="DA280" s="29">
        <f>IF(ISBLANK(CatTemplate[[#This Row],[St. unit effort]]),0,(CatTemplate[[#This Row],[St. unit effort]] * CatTemplate[[#This Row],[Year20]]))</f>
        <v>0</v>
      </c>
      <c r="DB280" s="57">
        <f>IF(ISBLANK(CatTemplate[[#This Row],[St. unit effort]]),0,(CatTemplate[[#This Row],[St. unit effort]] * CatTemplate[[#This Row],[Year1]])*8/ParRatePM)</f>
        <v>0</v>
      </c>
      <c r="DC280" s="57">
        <f>IF(ISBLANK(CatTemplate[[#This Row],[St. unit effort]]),0,(CatTemplate[[#This Row],[St. unit effort]] * CatTemplate[[#This Row],[Year2]])*8/ParRatePM)</f>
        <v>0</v>
      </c>
      <c r="DD280" s="57">
        <f>IF(ISBLANK(CatTemplate[[#This Row],[St. unit effort]]),0,(CatTemplate[[#This Row],[St. unit effort]] * CatTemplate[[#This Row],[Year3]])*8/ParRatePM)</f>
        <v>0</v>
      </c>
      <c r="DE280" s="57">
        <f>IF(ISBLANK(CatTemplate[[#This Row],[St. unit effort]]),0,(CatTemplate[[#This Row],[St. unit effort]] * CatTemplate[[#This Row],[Year4]])*8/ParRatePM)</f>
        <v>0</v>
      </c>
      <c r="DF280" s="57">
        <f>IF(ISBLANK(CatTemplate[[#This Row],[St. unit effort]]),0,(CatTemplate[[#This Row],[St. unit effort]] * CatTemplate[[#This Row],[Year5]])*8/ParRatePM)</f>
        <v>0</v>
      </c>
      <c r="DG280" s="57">
        <f>IF(ISBLANK(CatTemplate[[#This Row],[St. unit effort]]),0,(CatTemplate[[#This Row],[St. unit effort]] * CatTemplate[[#This Row],[Year6]])*8/ParRatePM)</f>
        <v>0</v>
      </c>
      <c r="DH280" s="57">
        <f>IF(ISBLANK(CatTemplate[[#This Row],[St. unit effort]]),0,(CatTemplate[[#This Row],[St. unit effort]] * CatTemplate[[#This Row],[Year7]])*8/ParRatePM)</f>
        <v>0</v>
      </c>
      <c r="DI280" s="57">
        <f>IF(ISBLANK(CatTemplate[[#This Row],[St. unit effort]]),0,(CatTemplate[[#This Row],[St. unit effort]] * CatTemplate[[#This Row],[Year8]])*8/ParRatePM)</f>
        <v>0</v>
      </c>
      <c r="DJ280" s="57">
        <f>IF(ISBLANK(CatTemplate[[#This Row],[St. unit effort]]),0,(CatTemplate[[#This Row],[St. unit effort]] * CatTemplate[[#This Row],[Year9]])*8/ParRatePM)</f>
        <v>0</v>
      </c>
      <c r="DK280" s="57">
        <f>IF(ISBLANK(CatTemplate[[#This Row],[St. unit effort]]),0,(CatTemplate[[#This Row],[St. unit effort]] * CatTemplate[[#This Row],[Year10]])*8/ParRatePM)</f>
        <v>0</v>
      </c>
      <c r="DL280" s="57">
        <f>IF(ISBLANK(CatTemplate[[#This Row],[St. unit effort]]),0,(CatTemplate[[#This Row],[St. unit effort]] * CatTemplate[[#This Row],[Year11]])*8/ParRatePM)</f>
        <v>0</v>
      </c>
      <c r="DM280" s="57">
        <f>IF(ISBLANK(CatTemplate[[#This Row],[St. unit effort]]),0,(CatTemplate[[#This Row],[St. unit effort]] * CatTemplate[[#This Row],[Year12]])*8/ParRatePM)</f>
        <v>0</v>
      </c>
      <c r="DN280" s="57">
        <f>IF(ISBLANK(CatTemplate[[#This Row],[St. unit effort]]),0,(CatTemplate[[#This Row],[St. unit effort]] * CatTemplate[[#This Row],[Year13]])*8/ParRatePM)</f>
        <v>0</v>
      </c>
      <c r="DO280" s="57">
        <f>IF(ISBLANK(CatTemplate[[#This Row],[St. unit effort]]),0,(CatTemplate[[#This Row],[St. unit effort]] * CatTemplate[[#This Row],[Year14]])*8/ParRatePM)</f>
        <v>0</v>
      </c>
      <c r="DP280" s="57">
        <f>IF(ISBLANK(CatTemplate[[#This Row],[St. unit effort]]),0,(CatTemplate[[#This Row],[St. unit effort]] * CatTemplate[[#This Row],[Year15]])*8/ParRatePM)</f>
        <v>0</v>
      </c>
      <c r="DQ280" s="57">
        <f>IF(ISBLANK(CatTemplate[[#This Row],[St. unit effort]]),0,(CatTemplate[[#This Row],[St. unit effort]] * CatTemplate[[#This Row],[Year16]])*8/ParRatePM)</f>
        <v>0</v>
      </c>
      <c r="DR280" s="57">
        <f>IF(ISBLANK(CatTemplate[[#This Row],[St. unit effort]]),0,(CatTemplate[[#This Row],[St. unit effort]] * CatTemplate[[#This Row],[Year17]])*8/ParRatePM)</f>
        <v>0</v>
      </c>
      <c r="DS280" s="57">
        <f>IF(ISBLANK(CatTemplate[[#This Row],[St. unit effort]]),0,(CatTemplate[[#This Row],[St. unit effort]] * CatTemplate[[#This Row],[Year18]])*8/ParRatePM)</f>
        <v>0</v>
      </c>
      <c r="DT280" s="57">
        <f>IF(ISBLANK(CatTemplate[[#This Row],[St. unit effort]]),0,(CatTemplate[[#This Row],[St. unit effort]] * CatTemplate[[#This Row],[Year19]])*8/ParRatePM)</f>
        <v>0</v>
      </c>
      <c r="DU280" s="57">
        <f>IF(ISBLANK(CatTemplate[[#This Row],[St. unit effort]]),0,(CatTemplate[[#This Row],[St. unit effort]] * CatTemplate[[#This Row],[Year20]])*8/ParRatePM)</f>
        <v>0</v>
      </c>
      <c r="DV280" s="54">
        <f>SUM(CatTemplate[[#This Row],[PM1]:[PM20]])</f>
        <v>0</v>
      </c>
      <c r="DW280" s="56">
        <f t="shared" si="101"/>
        <v>0</v>
      </c>
      <c r="DX280" s="56">
        <f t="shared" si="101"/>
        <v>0</v>
      </c>
      <c r="DY280" s="56">
        <f t="shared" si="101"/>
        <v>0</v>
      </c>
      <c r="DZ280" s="56">
        <f t="shared" si="101"/>
        <v>0</v>
      </c>
      <c r="EA280" s="56">
        <f t="shared" si="101"/>
        <v>0</v>
      </c>
      <c r="EB280" s="56">
        <f t="shared" si="101"/>
        <v>0</v>
      </c>
      <c r="EC280" s="56">
        <f t="shared" si="101"/>
        <v>0</v>
      </c>
      <c r="ED280" s="56">
        <f t="shared" si="101"/>
        <v>0</v>
      </c>
      <c r="EE280" s="56">
        <f t="shared" si="101"/>
        <v>0</v>
      </c>
      <c r="EF280" s="56">
        <f t="shared" si="101"/>
        <v>0</v>
      </c>
      <c r="EG280" s="56">
        <f t="shared" si="101"/>
        <v>0</v>
      </c>
      <c r="EH280" s="56">
        <f t="shared" si="101"/>
        <v>0</v>
      </c>
      <c r="EI280" s="56">
        <f t="shared" si="101"/>
        <v>0</v>
      </c>
      <c r="EJ280" s="56">
        <f t="shared" si="101"/>
        <v>0</v>
      </c>
      <c r="EK280" s="56">
        <f t="shared" si="101"/>
        <v>0</v>
      </c>
      <c r="EL280" s="56">
        <f t="shared" si="101"/>
        <v>0</v>
      </c>
      <c r="EM280" s="56">
        <f t="shared" si="99"/>
        <v>0</v>
      </c>
      <c r="EN280" s="56">
        <f t="shared" si="99"/>
        <v>0</v>
      </c>
      <c r="EO280" s="56">
        <f t="shared" si="99"/>
        <v>0</v>
      </c>
      <c r="EP280" s="56">
        <f t="shared" si="99"/>
        <v>0</v>
      </c>
      <c r="EQ280" s="30">
        <f>CatTemplate[[#This Row],[Eq. unit cost]] * CatTemplate[[#This Row],[Eq. quantity]]</f>
        <v>0.10256410256410256</v>
      </c>
      <c r="ER280" s="30">
        <f>CatTemplate[[#This Row],[Cons. unit cost]] *CatTemplate[[#This Row],[Cons. quantity]]</f>
        <v>0.19496093749999999</v>
      </c>
      <c r="ES280" s="30">
        <f>CatTemplate[[#This Row],[Oth. unit cost]] *CatTemplate[[#This Row],[Oth. quantity]]</f>
        <v>0</v>
      </c>
      <c r="ET280" s="55">
        <f>SUM(CatTemplate[[#This Row],[CO1]:[CO20]])</f>
        <v>0</v>
      </c>
      <c r="EU280" s="56">
        <f t="shared" si="102"/>
        <v>0</v>
      </c>
      <c r="EV280" s="56">
        <f t="shared" si="102"/>
        <v>0</v>
      </c>
      <c r="EW280" s="56">
        <f t="shared" si="102"/>
        <v>0</v>
      </c>
      <c r="EX280" s="56">
        <f t="shared" si="102"/>
        <v>0</v>
      </c>
      <c r="EY280" s="56">
        <f t="shared" si="102"/>
        <v>0</v>
      </c>
      <c r="EZ280" s="56">
        <f t="shared" si="102"/>
        <v>0</v>
      </c>
      <c r="FA280" s="56">
        <f t="shared" si="102"/>
        <v>0</v>
      </c>
      <c r="FB280" s="56">
        <f t="shared" si="102"/>
        <v>0</v>
      </c>
      <c r="FC280" s="56">
        <f t="shared" si="102"/>
        <v>0</v>
      </c>
      <c r="FD280" s="56">
        <f t="shared" si="102"/>
        <v>0</v>
      </c>
      <c r="FE280" s="56">
        <f t="shared" si="102"/>
        <v>0</v>
      </c>
      <c r="FF280" s="56">
        <f t="shared" si="102"/>
        <v>0</v>
      </c>
      <c r="FG280" s="56">
        <f t="shared" si="102"/>
        <v>0</v>
      </c>
      <c r="FH280" s="56">
        <f t="shared" si="102"/>
        <v>0</v>
      </c>
      <c r="FI280" s="56">
        <f t="shared" si="102"/>
        <v>0</v>
      </c>
      <c r="FJ280" s="56">
        <f t="shared" si="102"/>
        <v>0</v>
      </c>
      <c r="FK280" s="56">
        <f t="shared" si="100"/>
        <v>0</v>
      </c>
      <c r="FL280" s="56">
        <f t="shared" si="100"/>
        <v>0</v>
      </c>
      <c r="FM280" s="56">
        <f t="shared" si="100"/>
        <v>0</v>
      </c>
      <c r="FN280" s="56">
        <f t="shared" si="100"/>
        <v>0</v>
      </c>
      <c r="FO280" s="58">
        <f>SUM(CatTemplate[[#This Row],[CS1]:[CS20]])</f>
        <v>0</v>
      </c>
      <c r="FP280" s="59">
        <f>CatTemplate[[#This Row],[Total Oth. cost]]+CatTemplate[[#This Row],[Total St. Cost]]</f>
        <v>0</v>
      </c>
      <c r="FQ280" s="33" t="e">
        <f t="shared" si="93"/>
        <v>#VALUE!</v>
      </c>
      <c r="FR280" s="33" t="e">
        <f t="shared" si="94"/>
        <v>#VALUE!</v>
      </c>
      <c r="FS280" s="30" t="e">
        <f>(CatTemplate[[#This Row],[CO1]] + CatTemplate[[#This Row],[CS1]]) * (1 + getRateOHFinal) * getRateMarkupFinal</f>
        <v>#VALUE!</v>
      </c>
      <c r="FT280" s="30" t="e">
        <f>(CatTemplate[[#This Row],[CO2]] + CatTemplate[[#This Row],[CS2]]) * (1 + getRateOHFinal) * getRateMarkupFinal</f>
        <v>#VALUE!</v>
      </c>
      <c r="FU280" s="30" t="e">
        <f>(CatTemplate[[#This Row],[CO3]] + CatTemplate[[#This Row],[CS3]]) * (1 + getRateOHFinal) * getRateMarkupFinal</f>
        <v>#VALUE!</v>
      </c>
      <c r="FV280" s="30" t="e">
        <f>(CatTemplate[[#This Row],[CO4]] + CatTemplate[[#This Row],[CS4]]) * (1 + getRateOHFinal) * getRateMarkupFinal</f>
        <v>#VALUE!</v>
      </c>
      <c r="FW280" s="30" t="e">
        <f>(CatTemplate[[#This Row],[CO5]] + CatTemplate[[#This Row],[CS5]]) * (1 + getRateOHFinal) * getRateMarkupFinal</f>
        <v>#VALUE!</v>
      </c>
      <c r="FX280" s="30" t="e">
        <f>(CatTemplate[[#This Row],[CO6]] + CatTemplate[[#This Row],[CS6]]) * (1 + getRateOHFinal) * getRateMarkupFinal</f>
        <v>#VALUE!</v>
      </c>
      <c r="FY280" s="30" t="e">
        <f>(CatTemplate[[#This Row],[CO7]] + CatTemplate[[#This Row],[CS7]]) * (1 + getRateOHFinal) * getRateMarkupFinal</f>
        <v>#VALUE!</v>
      </c>
      <c r="FZ280" s="30" t="e">
        <f>(CatTemplate[[#This Row],[CO8]] + CatTemplate[[#This Row],[CS8]]) * (1 + getRateOHFinal) * getRateMarkupFinal</f>
        <v>#VALUE!</v>
      </c>
      <c r="GA280" s="30" t="e">
        <f>(CatTemplate[[#This Row],[CO9]] + CatTemplate[[#This Row],[CS9]]) * (1 + getRateOHFinal) * getRateMarkupFinal</f>
        <v>#VALUE!</v>
      </c>
      <c r="GB280" s="30" t="e">
        <f>(CatTemplate[[#This Row],[CO10]] + CatTemplate[[#This Row],[CS10]]) * (1 + getRateOHFinal) * getRateMarkupFinal</f>
        <v>#VALUE!</v>
      </c>
      <c r="GC280" s="30" t="e">
        <f>(CatTemplate[[#This Row],[CO11]] + CatTemplate[[#This Row],[CS11]]) * (1 + getRateOHFinal) * getRateMarkupFinal</f>
        <v>#VALUE!</v>
      </c>
      <c r="GD280" s="30" t="e">
        <f>(CatTemplate[[#This Row],[CO12]] + CatTemplate[[#This Row],[CS12]]) * (1 + getRateOHFinal) * getRateMarkupFinal</f>
        <v>#VALUE!</v>
      </c>
      <c r="GE280" s="30" t="e">
        <f>(CatTemplate[[#This Row],[CO13]] + CatTemplate[[#This Row],[CS13]]) * (1 + getRateOHFinal) * getRateMarkupFinal</f>
        <v>#VALUE!</v>
      </c>
      <c r="GF280" s="30" t="e">
        <f>(CatTemplate[[#This Row],[CO14]] + CatTemplate[[#This Row],[CS14]]) * (1 + getRateOHFinal) * getRateMarkupFinal</f>
        <v>#VALUE!</v>
      </c>
      <c r="GG280" s="30" t="e">
        <f>(CatTemplate[[#This Row],[CO15]] + CatTemplate[[#This Row],[CS15]]) * (1 + getRateOHFinal) * getRateMarkupFinal</f>
        <v>#VALUE!</v>
      </c>
      <c r="GH280" s="30" t="e">
        <f>(CatTemplate[[#This Row],[CO16]] + CatTemplate[[#This Row],[CS16]]) * (1 + getRateOHFinal) * getRateMarkupFinal</f>
        <v>#VALUE!</v>
      </c>
      <c r="GI280" s="30" t="e">
        <f>(CatTemplate[[#This Row],[CO17]] + CatTemplate[[#This Row],[CS17]]) * (1 + getRateOHFinal) * getRateMarkupFinal</f>
        <v>#VALUE!</v>
      </c>
      <c r="GJ280" s="30" t="e">
        <f>(CatTemplate[[#This Row],[CO18]] + CatTemplate[[#This Row],[CS18]]) * (1 + getRateOHFinal) * getRateMarkupFinal</f>
        <v>#VALUE!</v>
      </c>
      <c r="GK280" s="30" t="e">
        <f>(CatTemplate[[#This Row],[CO19]] + CatTemplate[[#This Row],[CS19]]) * (1 + getRateOHFinal) * getRateMarkupFinal</f>
        <v>#VALUE!</v>
      </c>
      <c r="GL280" s="30" t="e">
        <f>(CatTemplate[[#This Row],[CO20]] + CatTemplate[[#This Row],[CS20]]) * (1 + getRateOHFinal) * getRateMarkupFinal</f>
        <v>#VALUE!</v>
      </c>
      <c r="GM280" s="30" t="e">
        <f t="shared" si="95"/>
        <v>#VALUE!</v>
      </c>
      <c r="GN280" s="30" t="e">
        <f t="shared" si="96"/>
        <v>#VALUE!</v>
      </c>
      <c r="GO280" s="30" t="e">
        <f t="shared" si="97"/>
        <v>#VALUE!</v>
      </c>
      <c r="GP280" s="30" t="e">
        <f t="shared" si="98"/>
        <v>#VALUE!</v>
      </c>
      <c r="GQ280" s="30" t="e">
        <f>(CatTemplate[[#This Row],[CO1]]+CatTemplate[[#This Row],[CS1]]) * (1+ getRateOHFinal) * (1 + getRateMarkupFinal)</f>
        <v>#VALUE!</v>
      </c>
      <c r="GR280" s="30" t="e">
        <f>(CatTemplate[[#This Row],[CO2]]+CatTemplate[[#This Row],[CS2]]) * (1+ getRateOHFinal) * (1 + getRateMarkupFinal)</f>
        <v>#VALUE!</v>
      </c>
      <c r="GS280" s="30" t="e">
        <f>(CatTemplate[[#This Row],[CO3]]+CatTemplate[[#This Row],[CS3]]) * (1+ getRateOHFinal) * (1 + getRateMarkupFinal)</f>
        <v>#VALUE!</v>
      </c>
      <c r="GT280" s="30" t="e">
        <f>(CatTemplate[[#This Row],[CO4]]+CatTemplate[[#This Row],[CS4]]) * (1+ getRateOHFinal) * (1 + getRateMarkupFinal)</f>
        <v>#VALUE!</v>
      </c>
      <c r="GU280" s="30" t="e">
        <f>(CatTemplate[[#This Row],[CO5]]+CatTemplate[[#This Row],[CS5]]) * (1+ getRateOHFinal) * (1 + getRateMarkupFinal)</f>
        <v>#VALUE!</v>
      </c>
      <c r="GV280" s="30" t="e">
        <f>(CatTemplate[[#This Row],[CO6]]+CatTemplate[[#This Row],[CS6]]) * (1+ getRateOHFinal) * (1 + getRateMarkupFinal)</f>
        <v>#VALUE!</v>
      </c>
      <c r="GW280" s="30" t="e">
        <f>(CatTemplate[[#This Row],[CO7]]+CatTemplate[[#This Row],[CS7]]) * (1+ getRateOHFinal) * (1 + getRateMarkupFinal)</f>
        <v>#VALUE!</v>
      </c>
      <c r="GX280" s="30" t="e">
        <f>(CatTemplate[[#This Row],[CO8]]+CatTemplate[[#This Row],[CS8]]) * (1+ getRateOHFinal) * (1 + getRateMarkupFinal)</f>
        <v>#VALUE!</v>
      </c>
      <c r="GY280" s="30" t="e">
        <f>(CatTemplate[[#This Row],[CO9]]+CatTemplate[[#This Row],[CS9]]) * (1+ getRateOHFinal) * (1 + getRateMarkupFinal)</f>
        <v>#VALUE!</v>
      </c>
      <c r="GZ280" s="30" t="e">
        <f>(CatTemplate[[#This Row],[CO10]]+CatTemplate[[#This Row],[CS10]]) * (1+ getRateOHFinal) * (1 + getRateMarkupFinal)</f>
        <v>#VALUE!</v>
      </c>
      <c r="HA280" s="30" t="e">
        <f>(CatTemplate[[#This Row],[CO11]]+CatTemplate[[#This Row],[CS11]]) * (1+ getRateOHFinal) * (1 + getRateMarkupFinal)</f>
        <v>#VALUE!</v>
      </c>
      <c r="HB280" s="30" t="e">
        <f>(CatTemplate[[#This Row],[CO12]]+CatTemplate[[#This Row],[CS12]]) * (1+ getRateOHFinal) * (1 + getRateMarkupFinal)</f>
        <v>#VALUE!</v>
      </c>
      <c r="HC280" s="30" t="e">
        <f>(CatTemplate[[#This Row],[CO13]]+CatTemplate[[#This Row],[CS13]]) * (1+ getRateOHFinal) * (1 + getRateMarkupFinal)</f>
        <v>#VALUE!</v>
      </c>
      <c r="HD280" s="30" t="e">
        <f>(CatTemplate[[#This Row],[CO14]]+CatTemplate[[#This Row],[CS14]]) * (1+ getRateOHFinal) * (1 + getRateMarkupFinal)</f>
        <v>#VALUE!</v>
      </c>
      <c r="HE280" s="30" t="e">
        <f>(CatTemplate[[#This Row],[CO15]]+CatTemplate[[#This Row],[CS15]]) * (1+ getRateOHFinal) * (1 + getRateMarkupFinal)</f>
        <v>#VALUE!</v>
      </c>
      <c r="HF280" s="30" t="e">
        <f>(CatTemplate[[#This Row],[CO16]]+CatTemplate[[#This Row],[CS16]]) * (1+ getRateOHFinal) * (1 + getRateMarkupFinal)</f>
        <v>#VALUE!</v>
      </c>
      <c r="HG280" s="30" t="e">
        <f>(CatTemplate[[#This Row],[CO17]]+CatTemplate[[#This Row],[CS17]]) * (1+ getRateOHFinal) * (1 + getRateMarkupFinal)</f>
        <v>#VALUE!</v>
      </c>
      <c r="HH280" s="30" t="e">
        <f>(CatTemplate[[#This Row],[CO18]]+CatTemplate[[#This Row],[CS18]]) * (1+ getRateOHFinal) * (1 + getRateMarkupFinal)</f>
        <v>#VALUE!</v>
      </c>
      <c r="HI280" s="30" t="e">
        <f>(CatTemplate[[#This Row],[CO19]]+CatTemplate[[#This Row],[CS19]]) * (1+ getRateOHFinal) * (1 + getRateMarkupFinal)</f>
        <v>#VALUE!</v>
      </c>
      <c r="HJ280" s="30" t="e">
        <f>(CatTemplate[[#This Row],[CO20]]+CatTemplate[[#This Row],[CS20]]) * (1+ getRateOHFinal) * (1 + getRateMarkupFinal)</f>
        <v>#VALUE!</v>
      </c>
      <c r="HK280" s="39" t="e">
        <f>CatTemplate[[#This Row],[Total cost]]+CatTemplate[[#This Row],[OH Amount]]+CatTemplate[[#This Row],[Markup]]</f>
        <v>#VALUE!</v>
      </c>
      <c r="HL280" s="63">
        <f>IF(CatTemplate[[#This Row],[Units]]="Days",CatTemplate[[#This Row],[Project quantity]]*CatTemplate[[#This Row],[St. unit effort]],CatTemplate[[#This Row],[Project quantity]])</f>
        <v>0</v>
      </c>
      <c r="HM280" s="287">
        <f>IFERROR(CatTemplate[[#This Row],[Total Price]]/(CatTemplate[[#This Row],[Final Quantity]]),0)</f>
        <v>0</v>
      </c>
      <c r="HN280" s="261"/>
    </row>
    <row r="281" spans="2:222" ht="25.5" x14ac:dyDescent="0.2">
      <c r="B281" s="9" t="s">
        <v>84</v>
      </c>
      <c r="C281" s="23">
        <v>6</v>
      </c>
      <c r="D281" s="10" t="s">
        <v>179</v>
      </c>
      <c r="E281" s="25">
        <v>1</v>
      </c>
      <c r="F281" s="19" t="s">
        <v>103</v>
      </c>
      <c r="G281" s="27">
        <v>68</v>
      </c>
      <c r="H281" s="19" t="s">
        <v>556</v>
      </c>
      <c r="I281" s="19"/>
      <c r="J281" s="16" t="s">
        <v>254</v>
      </c>
      <c r="K281" s="16"/>
      <c r="L281" s="16" t="s">
        <v>489</v>
      </c>
      <c r="M281" s="16" t="s">
        <v>207</v>
      </c>
      <c r="N281" s="16" t="s">
        <v>858</v>
      </c>
      <c r="O281" s="320"/>
      <c r="P281" s="71"/>
      <c r="Q281" s="108"/>
      <c r="R281" s="73"/>
      <c r="S281" s="97"/>
      <c r="T281" s="100">
        <f>getEqUnitCost</f>
        <v>1.3409790209790209</v>
      </c>
      <c r="U281" s="73">
        <f>getEqUnitEffort</f>
        <v>1</v>
      </c>
      <c r="V281" s="101">
        <f>getEqQuantity</f>
        <v>1</v>
      </c>
      <c r="W281" s="320"/>
      <c r="X281" s="100">
        <f>getConsUnitCost</f>
        <v>3.6166458901515153</v>
      </c>
      <c r="Y281" s="73">
        <f>getConsUnitEffort</f>
        <v>1</v>
      </c>
      <c r="Z281" s="14">
        <f>getConsQuantity</f>
        <v>1</v>
      </c>
      <c r="AA281" s="320"/>
      <c r="AB281" s="72"/>
      <c r="AC281" s="112"/>
      <c r="AD281" s="14">
        <f>getOthQuantity</f>
        <v>0</v>
      </c>
      <c r="AE281" s="320"/>
      <c r="AF281" s="28" t="str">
        <f>IF(ISBLANK(CatTemplate[[#This Row],[Resource type]]),"",CatTemplate[[#This Row],[Resource type]])</f>
        <v>BioRef Operator</v>
      </c>
      <c r="AG281" s="242">
        <f>getStaffUnitCost</f>
        <v>402.98497611162429</v>
      </c>
      <c r="AH281" s="113">
        <f>getStaffUnitEffort</f>
        <v>2.2727272727272728E-2</v>
      </c>
      <c r="AI281" s="40">
        <f>getStaffQuantity</f>
        <v>0</v>
      </c>
      <c r="AJ281" s="41">
        <f>CatTemplate[[#This Row],[St. quantity]]*8/ParRatePM</f>
        <v>0</v>
      </c>
      <c r="AK281" s="320"/>
      <c r="AL281" s="53" t="str">
        <f>CatTemplate[[#This Row],[Item type]]</f>
        <v>Samples</v>
      </c>
      <c r="AM281" s="12">
        <f>SUM(CatTemplate[[#This Row],[Year1]:[Year20]])</f>
        <v>0</v>
      </c>
      <c r="AN281" s="52"/>
      <c r="AO281" s="52"/>
      <c r="AP281" s="52"/>
      <c r="AQ281" s="8"/>
      <c r="AR281" s="8"/>
      <c r="AS281" s="8"/>
      <c r="AT281" s="8"/>
      <c r="AU281" s="8"/>
      <c r="AV281" s="8"/>
      <c r="AW281" s="8"/>
      <c r="AX281" s="8"/>
      <c r="AY281" s="8"/>
      <c r="AZ281" s="8"/>
      <c r="BA281" s="8"/>
      <c r="BB281" s="8"/>
      <c r="BC281" s="8"/>
      <c r="BD281" s="8"/>
      <c r="BE281" s="8"/>
      <c r="BF281" s="8"/>
      <c r="BG281" s="36"/>
      <c r="BH281" s="320"/>
      <c r="BI281" s="37" t="str">
        <f>getCostCategory</f>
        <v>06 Operating costs</v>
      </c>
      <c r="BJ281" s="37" t="str">
        <f>getSection</f>
        <v>06 Sample processing</v>
      </c>
      <c r="BK281" s="32" t="str">
        <f>getObject</f>
        <v>Sample processing</v>
      </c>
      <c r="BL281" s="30">
        <f>IFERROR(getUnitCost * IF(CatTemplate[[#This Row],[Cost Category Comp.]]="01 Staff costs", 1,1),0)</f>
        <v>407.94260102275484</v>
      </c>
      <c r="BM281" s="29">
        <f>IF(AND(ISBLANK(CatTemplate[[#This Row],[Eq. unit cost]]),ISBLANK(CatTemplate[[#This Row],[Cons. unit cost]]),ISBLANK(CatTemplate[[#This Row],[Oth. unit cost]])), 0, IF(getUnitEffort =0,1,getUnitEffort) * CatTemplate[[#This Row],[Year1]])</f>
        <v>0</v>
      </c>
      <c r="BN281" s="29">
        <f>IF(AND(ISBLANK(CatTemplate[[#This Row],[Eq. unit cost]]),ISBLANK(CatTemplate[[#This Row],[Cons. unit cost]]),ISBLANK(CatTemplate[[#This Row],[Oth. unit cost]])), 0, IF(getUnitEffort =0,1,getUnitEffort) * CatTemplate[[#This Row],[Year2]])</f>
        <v>0</v>
      </c>
      <c r="BO281" s="29">
        <f>IF(AND(ISBLANK(CatTemplate[[#This Row],[Eq. unit cost]]),ISBLANK(CatTemplate[[#This Row],[Cons. unit cost]]),ISBLANK(CatTemplate[[#This Row],[Oth. unit cost]])), 0, IF(getUnitEffort =0,1,getUnitEffort) * CatTemplate[[#This Row],[Year3]])</f>
        <v>0</v>
      </c>
      <c r="BP281" s="29">
        <f>IF(AND(ISBLANK(CatTemplate[[#This Row],[Eq. unit cost]]),ISBLANK(CatTemplate[[#This Row],[Cons. unit cost]]),ISBLANK(CatTemplate[[#This Row],[Oth. unit cost]])), 0, IF(getUnitEffort =0,1,getUnitEffort) * CatTemplate[[#This Row],[Year4]])</f>
        <v>0</v>
      </c>
      <c r="BQ281" s="29">
        <f>IF(AND(ISBLANK(CatTemplate[[#This Row],[Eq. unit cost]]),ISBLANK(CatTemplate[[#This Row],[Cons. unit cost]]),ISBLANK(CatTemplate[[#This Row],[Oth. unit cost]])), 0, IF(getUnitEffort =0,1,getUnitEffort) * CatTemplate[[#This Row],[Year5]])</f>
        <v>0</v>
      </c>
      <c r="BR281" s="29">
        <f>IF(AND(ISBLANK(CatTemplate[[#This Row],[Eq. unit cost]]),ISBLANK(CatTemplate[[#This Row],[Cons. unit cost]]),ISBLANK(CatTemplate[[#This Row],[Oth. unit cost]])), 0, IF(getUnitEffort =0,1,getUnitEffort) * CatTemplate[[#This Row],[Year6]])</f>
        <v>0</v>
      </c>
      <c r="BS281" s="29">
        <f>IF(AND(ISBLANK(CatTemplate[[#This Row],[Eq. unit cost]]),ISBLANK(CatTemplate[[#This Row],[Cons. unit cost]]),ISBLANK(CatTemplate[[#This Row],[Oth. unit cost]])), 0, IF(getUnitEffort =0,1,getUnitEffort) * CatTemplate[[#This Row],[Year7]])</f>
        <v>0</v>
      </c>
      <c r="BT281" s="29">
        <f>IF(AND(ISBLANK(CatTemplate[[#This Row],[Eq. unit cost]]),ISBLANK(CatTemplate[[#This Row],[Cons. unit cost]]),ISBLANK(CatTemplate[[#This Row],[Oth. unit cost]])), 0, IF(getUnitEffort =0,1,getUnitEffort) * CatTemplate[[#This Row],[Year8]])</f>
        <v>0</v>
      </c>
      <c r="BU281" s="29">
        <f>IF(AND(ISBLANK(CatTemplate[[#This Row],[Eq. unit cost]]),ISBLANK(CatTemplate[[#This Row],[Cons. unit cost]]),ISBLANK(CatTemplate[[#This Row],[Oth. unit cost]])), 0, IF(getUnitEffort =0,1,getUnitEffort) * CatTemplate[[#This Row],[Year9]])</f>
        <v>0</v>
      </c>
      <c r="BV281" s="29">
        <f>IF(AND(ISBLANK(CatTemplate[[#This Row],[Eq. unit cost]]),ISBLANK(CatTemplate[[#This Row],[Cons. unit cost]]),ISBLANK(CatTemplate[[#This Row],[Oth. unit cost]])), 0, IF(getUnitEffort =0,1,getUnitEffort) * CatTemplate[[#This Row],[Year10]])</f>
        <v>0</v>
      </c>
      <c r="BW281" s="29">
        <f>IF(AND(ISBLANK(CatTemplate[[#This Row],[Eq. unit cost]]),ISBLANK(CatTemplate[[#This Row],[Cons. unit cost]]),ISBLANK(CatTemplate[[#This Row],[Oth. unit cost]])), 0, IF(getUnitEffort =0,1,getUnitEffort) * CatTemplate[[#This Row],[Year11]])</f>
        <v>0</v>
      </c>
      <c r="BX281" s="29">
        <f>IF(AND(ISBLANK(CatTemplate[[#This Row],[Eq. unit cost]]),ISBLANK(CatTemplate[[#This Row],[Cons. unit cost]]),ISBLANK(CatTemplate[[#This Row],[Oth. unit cost]])), 0, IF(getUnitEffort =0,1,getUnitEffort) * CatTemplate[[#This Row],[Year12]])</f>
        <v>0</v>
      </c>
      <c r="BY281" s="29">
        <f>IF(AND(ISBLANK(CatTemplate[[#This Row],[Eq. unit cost]]),ISBLANK(CatTemplate[[#This Row],[Cons. unit cost]]),ISBLANK(CatTemplate[[#This Row],[Oth. unit cost]])), 0, IF(getUnitEffort =0,1,getUnitEffort) * CatTemplate[[#This Row],[Year13]])</f>
        <v>0</v>
      </c>
      <c r="BZ281" s="29">
        <f>IF(AND(ISBLANK(CatTemplate[[#This Row],[Eq. unit cost]]),ISBLANK(CatTemplate[[#This Row],[Cons. unit cost]]),ISBLANK(CatTemplate[[#This Row],[Oth. unit cost]])), 0, IF(getUnitEffort =0,1,getUnitEffort) * CatTemplate[[#This Row],[Year14]])</f>
        <v>0</v>
      </c>
      <c r="CA281" s="29">
        <f>IF(AND(ISBLANK(CatTemplate[[#This Row],[Eq. unit cost]]),ISBLANK(CatTemplate[[#This Row],[Cons. unit cost]]),ISBLANK(CatTemplate[[#This Row],[Oth. unit cost]])), 0, IF(getUnitEffort =0,1,getUnitEffort) * CatTemplate[[#This Row],[Year15]])</f>
        <v>0</v>
      </c>
      <c r="CB281" s="29">
        <f>IF(AND(ISBLANK(CatTemplate[[#This Row],[Eq. unit cost]]),ISBLANK(CatTemplate[[#This Row],[Cons. unit cost]]),ISBLANK(CatTemplate[[#This Row],[Oth. unit cost]])), 0, IF(getUnitEffort =0,1,getUnitEffort) * CatTemplate[[#This Row],[Year16]])</f>
        <v>0</v>
      </c>
      <c r="CC281" s="29">
        <f>IF(AND(ISBLANK(CatTemplate[[#This Row],[Eq. unit cost]]),ISBLANK(CatTemplate[[#This Row],[Cons. unit cost]]),ISBLANK(CatTemplate[[#This Row],[Oth. unit cost]])), 0, IF(getUnitEffort =0,1,getUnitEffort) * CatTemplate[[#This Row],[Year17]])</f>
        <v>0</v>
      </c>
      <c r="CD281" s="29">
        <f>IF(AND(ISBLANK(CatTemplate[[#This Row],[Eq. unit cost]]),ISBLANK(CatTemplate[[#This Row],[Cons. unit cost]]),ISBLANK(CatTemplate[[#This Row],[Oth. unit cost]])), 0, IF(getUnitEffort =0,1,getUnitEffort) * CatTemplate[[#This Row],[Year18]])</f>
        <v>0</v>
      </c>
      <c r="CE281" s="29">
        <f>IF(AND(ISBLANK(CatTemplate[[#This Row],[Eq. unit cost]]),ISBLANK(CatTemplate[[#This Row],[Cons. unit cost]]),ISBLANK(CatTemplate[[#This Row],[Oth. unit cost]])), 0, IF(getUnitEffort =0,1,getUnitEffort) * CatTemplate[[#This Row],[Year19]])</f>
        <v>0</v>
      </c>
      <c r="CF281" s="29">
        <f>IF(AND(ISBLANK(CatTemplate[[#This Row],[Eq. unit cost]]),ISBLANK(CatTemplate[[#This Row],[Cons. unit cost]]),ISBLANK(CatTemplate[[#This Row],[Oth. unit cost]])), 0, IF(getUnitEffort =0,1,getUnitEffort) * CatTemplate[[#This Row],[Year20]])</f>
        <v>0</v>
      </c>
      <c r="CG281" s="45">
        <f>SUM(CatTemplate[[#This Row],[Q1]:[Q20]])</f>
        <v>0</v>
      </c>
      <c r="CH281" s="29">
        <f>IF(ISBLANK(CatTemplate[[#This Row],[St. unit effort]]),0,(CatTemplate[[#This Row],[St. unit effort]] * CatTemplate[[#This Row],[Year1]]))</f>
        <v>0</v>
      </c>
      <c r="CI281" s="29">
        <f>IF(ISBLANK(CatTemplate[[#This Row],[St. unit effort]]),0,(CatTemplate[[#This Row],[St. unit effort]] * CatTemplate[[#This Row],[Year2]]))</f>
        <v>0</v>
      </c>
      <c r="CJ281" s="29">
        <f>IF(ISBLANK(CatTemplate[[#This Row],[St. unit effort]]),0,(CatTemplate[[#This Row],[St. unit effort]] * CatTemplate[[#This Row],[Year3]]))</f>
        <v>0</v>
      </c>
      <c r="CK281" s="29">
        <f>IF(ISBLANK(CatTemplate[[#This Row],[St. unit effort]]),0,(CatTemplate[[#This Row],[St. unit effort]] * CatTemplate[[#This Row],[Year4]]))</f>
        <v>0</v>
      </c>
      <c r="CL281" s="29">
        <f>IF(ISBLANK(CatTemplate[[#This Row],[St. unit effort]]),0,(CatTemplate[[#This Row],[St. unit effort]] * CatTemplate[[#This Row],[Year5]]))</f>
        <v>0</v>
      </c>
      <c r="CM281" s="29">
        <f>IF(ISBLANK(CatTemplate[[#This Row],[St. unit effort]]),0,(CatTemplate[[#This Row],[St. unit effort]] * CatTemplate[[#This Row],[Year6]]))</f>
        <v>0</v>
      </c>
      <c r="CN281" s="29">
        <f>IF(ISBLANK(CatTemplate[[#This Row],[St. unit effort]]),0,(CatTemplate[[#This Row],[St. unit effort]] * CatTemplate[[#This Row],[Year7]]))</f>
        <v>0</v>
      </c>
      <c r="CO281" s="29">
        <f>IF(ISBLANK(CatTemplate[[#This Row],[St. unit effort]]),0,(CatTemplate[[#This Row],[St. unit effort]] * CatTemplate[[#This Row],[Year8]]))</f>
        <v>0</v>
      </c>
      <c r="CP281" s="29">
        <f>IF(ISBLANK(CatTemplate[[#This Row],[St. unit effort]]),0,(CatTemplate[[#This Row],[St. unit effort]] * CatTemplate[[#This Row],[Year9]]))</f>
        <v>0</v>
      </c>
      <c r="CQ281" s="29">
        <f>IF(ISBLANK(CatTemplate[[#This Row],[St. unit effort]]),0,(CatTemplate[[#This Row],[St. unit effort]] * CatTemplate[[#This Row],[Year10]]))</f>
        <v>0</v>
      </c>
      <c r="CR281" s="29">
        <f>IF(ISBLANK(CatTemplate[[#This Row],[St. unit effort]]),0,(CatTemplate[[#This Row],[St. unit effort]] * CatTemplate[[#This Row],[Year11]]))</f>
        <v>0</v>
      </c>
      <c r="CS281" s="29">
        <f>IF(ISBLANK(CatTemplate[[#This Row],[St. unit effort]]),0,(CatTemplate[[#This Row],[St. unit effort]] * CatTemplate[[#This Row],[Year12]]))</f>
        <v>0</v>
      </c>
      <c r="CT281" s="29">
        <f>IF(ISBLANK(CatTemplate[[#This Row],[St. unit effort]]),0,(CatTemplate[[#This Row],[St. unit effort]] * CatTemplate[[#This Row],[Year13]]))</f>
        <v>0</v>
      </c>
      <c r="CU281" s="29">
        <f>IF(ISBLANK(CatTemplate[[#This Row],[St. unit effort]]),0,(CatTemplate[[#This Row],[St. unit effort]] * CatTemplate[[#This Row],[Year14]]))</f>
        <v>0</v>
      </c>
      <c r="CV281" s="29">
        <f>IF(ISBLANK(CatTemplate[[#This Row],[St. unit effort]]),0,(CatTemplate[[#This Row],[St. unit effort]] * CatTemplate[[#This Row],[Year15]]))</f>
        <v>0</v>
      </c>
      <c r="CW281" s="29">
        <f>IF(ISBLANK(CatTemplate[[#This Row],[St. unit effort]]),0,(CatTemplate[[#This Row],[St. unit effort]] * CatTemplate[[#This Row],[Year16]]))</f>
        <v>0</v>
      </c>
      <c r="CX281" s="29">
        <f>IF(ISBLANK(CatTemplate[[#This Row],[St. unit effort]]),0,(CatTemplate[[#This Row],[St. unit effort]] * CatTemplate[[#This Row],[Year17]]))</f>
        <v>0</v>
      </c>
      <c r="CY281" s="29">
        <f>IF(ISBLANK(CatTemplate[[#This Row],[St. unit effort]]),0,(CatTemplate[[#This Row],[St. unit effort]] * CatTemplate[[#This Row],[Year18]]))</f>
        <v>0</v>
      </c>
      <c r="CZ281" s="29">
        <f>IF(ISBLANK(CatTemplate[[#This Row],[St. unit effort]]),0,(CatTemplate[[#This Row],[St. unit effort]] * CatTemplate[[#This Row],[Year19]]))</f>
        <v>0</v>
      </c>
      <c r="DA281" s="29">
        <f>IF(ISBLANK(CatTemplate[[#This Row],[St. unit effort]]),0,(CatTemplate[[#This Row],[St. unit effort]] * CatTemplate[[#This Row],[Year20]]))</f>
        <v>0</v>
      </c>
      <c r="DB281" s="57">
        <f>IF(ISBLANK(CatTemplate[[#This Row],[St. unit effort]]),0,(CatTemplate[[#This Row],[St. unit effort]] * CatTemplate[[#This Row],[Year1]])*8/ParRatePM)</f>
        <v>0</v>
      </c>
      <c r="DC281" s="57">
        <f>IF(ISBLANK(CatTemplate[[#This Row],[St. unit effort]]),0,(CatTemplate[[#This Row],[St. unit effort]] * CatTemplate[[#This Row],[Year2]])*8/ParRatePM)</f>
        <v>0</v>
      </c>
      <c r="DD281" s="57">
        <f>IF(ISBLANK(CatTemplate[[#This Row],[St. unit effort]]),0,(CatTemplate[[#This Row],[St. unit effort]] * CatTemplate[[#This Row],[Year3]])*8/ParRatePM)</f>
        <v>0</v>
      </c>
      <c r="DE281" s="57">
        <f>IF(ISBLANK(CatTemplate[[#This Row],[St. unit effort]]),0,(CatTemplate[[#This Row],[St. unit effort]] * CatTemplate[[#This Row],[Year4]])*8/ParRatePM)</f>
        <v>0</v>
      </c>
      <c r="DF281" s="57">
        <f>IF(ISBLANK(CatTemplate[[#This Row],[St. unit effort]]),0,(CatTemplate[[#This Row],[St. unit effort]] * CatTemplate[[#This Row],[Year5]])*8/ParRatePM)</f>
        <v>0</v>
      </c>
      <c r="DG281" s="57">
        <f>IF(ISBLANK(CatTemplate[[#This Row],[St. unit effort]]),0,(CatTemplate[[#This Row],[St. unit effort]] * CatTemplate[[#This Row],[Year6]])*8/ParRatePM)</f>
        <v>0</v>
      </c>
      <c r="DH281" s="57">
        <f>IF(ISBLANK(CatTemplate[[#This Row],[St. unit effort]]),0,(CatTemplate[[#This Row],[St. unit effort]] * CatTemplate[[#This Row],[Year7]])*8/ParRatePM)</f>
        <v>0</v>
      </c>
      <c r="DI281" s="57">
        <f>IF(ISBLANK(CatTemplate[[#This Row],[St. unit effort]]),0,(CatTemplate[[#This Row],[St. unit effort]] * CatTemplate[[#This Row],[Year8]])*8/ParRatePM)</f>
        <v>0</v>
      </c>
      <c r="DJ281" s="57">
        <f>IF(ISBLANK(CatTemplate[[#This Row],[St. unit effort]]),0,(CatTemplate[[#This Row],[St. unit effort]] * CatTemplate[[#This Row],[Year9]])*8/ParRatePM)</f>
        <v>0</v>
      </c>
      <c r="DK281" s="57">
        <f>IF(ISBLANK(CatTemplate[[#This Row],[St. unit effort]]),0,(CatTemplate[[#This Row],[St. unit effort]] * CatTemplate[[#This Row],[Year10]])*8/ParRatePM)</f>
        <v>0</v>
      </c>
      <c r="DL281" s="57">
        <f>IF(ISBLANK(CatTemplate[[#This Row],[St. unit effort]]),0,(CatTemplate[[#This Row],[St. unit effort]] * CatTemplate[[#This Row],[Year11]])*8/ParRatePM)</f>
        <v>0</v>
      </c>
      <c r="DM281" s="57">
        <f>IF(ISBLANK(CatTemplate[[#This Row],[St. unit effort]]),0,(CatTemplate[[#This Row],[St. unit effort]] * CatTemplate[[#This Row],[Year12]])*8/ParRatePM)</f>
        <v>0</v>
      </c>
      <c r="DN281" s="57">
        <f>IF(ISBLANK(CatTemplate[[#This Row],[St. unit effort]]),0,(CatTemplate[[#This Row],[St. unit effort]] * CatTemplate[[#This Row],[Year13]])*8/ParRatePM)</f>
        <v>0</v>
      </c>
      <c r="DO281" s="57">
        <f>IF(ISBLANK(CatTemplate[[#This Row],[St. unit effort]]),0,(CatTemplate[[#This Row],[St. unit effort]] * CatTemplate[[#This Row],[Year14]])*8/ParRatePM)</f>
        <v>0</v>
      </c>
      <c r="DP281" s="57">
        <f>IF(ISBLANK(CatTemplate[[#This Row],[St. unit effort]]),0,(CatTemplate[[#This Row],[St. unit effort]] * CatTemplate[[#This Row],[Year15]])*8/ParRatePM)</f>
        <v>0</v>
      </c>
      <c r="DQ281" s="57">
        <f>IF(ISBLANK(CatTemplate[[#This Row],[St. unit effort]]),0,(CatTemplate[[#This Row],[St. unit effort]] * CatTemplate[[#This Row],[Year16]])*8/ParRatePM)</f>
        <v>0</v>
      </c>
      <c r="DR281" s="57">
        <f>IF(ISBLANK(CatTemplate[[#This Row],[St. unit effort]]),0,(CatTemplate[[#This Row],[St. unit effort]] * CatTemplate[[#This Row],[Year17]])*8/ParRatePM)</f>
        <v>0</v>
      </c>
      <c r="DS281" s="57">
        <f>IF(ISBLANK(CatTemplate[[#This Row],[St. unit effort]]),0,(CatTemplate[[#This Row],[St. unit effort]] * CatTemplate[[#This Row],[Year18]])*8/ParRatePM)</f>
        <v>0</v>
      </c>
      <c r="DT281" s="57">
        <f>IF(ISBLANK(CatTemplate[[#This Row],[St. unit effort]]),0,(CatTemplate[[#This Row],[St. unit effort]] * CatTemplate[[#This Row],[Year19]])*8/ParRatePM)</f>
        <v>0</v>
      </c>
      <c r="DU281" s="57">
        <f>IF(ISBLANK(CatTemplate[[#This Row],[St. unit effort]]),0,(CatTemplate[[#This Row],[St. unit effort]] * CatTemplate[[#This Row],[Year20]])*8/ParRatePM)</f>
        <v>0</v>
      </c>
      <c r="DV281" s="54">
        <f>SUM(CatTemplate[[#This Row],[PM1]:[PM20]])</f>
        <v>0</v>
      </c>
      <c r="DW281" s="56">
        <f t="shared" si="101"/>
        <v>0</v>
      </c>
      <c r="DX281" s="56">
        <f t="shared" si="101"/>
        <v>0</v>
      </c>
      <c r="DY281" s="56">
        <f t="shared" si="101"/>
        <v>0</v>
      </c>
      <c r="DZ281" s="56">
        <f t="shared" si="101"/>
        <v>0</v>
      </c>
      <c r="EA281" s="56">
        <f t="shared" si="101"/>
        <v>0</v>
      </c>
      <c r="EB281" s="56">
        <f t="shared" si="101"/>
        <v>0</v>
      </c>
      <c r="EC281" s="56">
        <f t="shared" si="101"/>
        <v>0</v>
      </c>
      <c r="ED281" s="56">
        <f t="shared" si="101"/>
        <v>0</v>
      </c>
      <c r="EE281" s="56">
        <f t="shared" si="101"/>
        <v>0</v>
      </c>
      <c r="EF281" s="56">
        <f t="shared" si="101"/>
        <v>0</v>
      </c>
      <c r="EG281" s="56">
        <f t="shared" si="101"/>
        <v>0</v>
      </c>
      <c r="EH281" s="56">
        <f t="shared" si="101"/>
        <v>0</v>
      </c>
      <c r="EI281" s="56">
        <f t="shared" si="101"/>
        <v>0</v>
      </c>
      <c r="EJ281" s="56">
        <f t="shared" si="101"/>
        <v>0</v>
      </c>
      <c r="EK281" s="56">
        <f t="shared" si="101"/>
        <v>0</v>
      </c>
      <c r="EL281" s="56">
        <f t="shared" si="101"/>
        <v>0</v>
      </c>
      <c r="EM281" s="56">
        <f t="shared" si="99"/>
        <v>0</v>
      </c>
      <c r="EN281" s="56">
        <f t="shared" si="99"/>
        <v>0</v>
      </c>
      <c r="EO281" s="56">
        <f t="shared" si="99"/>
        <v>0</v>
      </c>
      <c r="EP281" s="56">
        <f t="shared" si="99"/>
        <v>0</v>
      </c>
      <c r="EQ281" s="30">
        <f>CatTemplate[[#This Row],[Eq. unit cost]] * CatTemplate[[#This Row],[Eq. quantity]]</f>
        <v>1.3409790209790209</v>
      </c>
      <c r="ER281" s="30">
        <f>CatTemplate[[#This Row],[Cons. unit cost]] *CatTemplate[[#This Row],[Cons. quantity]]</f>
        <v>3.6166458901515153</v>
      </c>
      <c r="ES281" s="30">
        <f>CatTemplate[[#This Row],[Oth. unit cost]] *CatTemplate[[#This Row],[Oth. quantity]]</f>
        <v>0</v>
      </c>
      <c r="ET281" s="55">
        <f>SUM(CatTemplate[[#This Row],[CO1]:[CO20]])</f>
        <v>0</v>
      </c>
      <c r="EU281" s="56">
        <f t="shared" si="102"/>
        <v>0</v>
      </c>
      <c r="EV281" s="56">
        <f t="shared" si="102"/>
        <v>0</v>
      </c>
      <c r="EW281" s="56">
        <f t="shared" si="102"/>
        <v>0</v>
      </c>
      <c r="EX281" s="56">
        <f t="shared" si="102"/>
        <v>0</v>
      </c>
      <c r="EY281" s="56">
        <f t="shared" si="102"/>
        <v>0</v>
      </c>
      <c r="EZ281" s="56">
        <f t="shared" si="102"/>
        <v>0</v>
      </c>
      <c r="FA281" s="56">
        <f t="shared" si="102"/>
        <v>0</v>
      </c>
      <c r="FB281" s="56">
        <f t="shared" si="102"/>
        <v>0</v>
      </c>
      <c r="FC281" s="56">
        <f t="shared" si="102"/>
        <v>0</v>
      </c>
      <c r="FD281" s="56">
        <f t="shared" si="102"/>
        <v>0</v>
      </c>
      <c r="FE281" s="56">
        <f t="shared" si="102"/>
        <v>0</v>
      </c>
      <c r="FF281" s="56">
        <f t="shared" si="102"/>
        <v>0</v>
      </c>
      <c r="FG281" s="56">
        <f t="shared" si="102"/>
        <v>0</v>
      </c>
      <c r="FH281" s="56">
        <f t="shared" si="102"/>
        <v>0</v>
      </c>
      <c r="FI281" s="56">
        <f t="shared" si="102"/>
        <v>0</v>
      </c>
      <c r="FJ281" s="56">
        <f t="shared" si="102"/>
        <v>0</v>
      </c>
      <c r="FK281" s="56">
        <f t="shared" si="100"/>
        <v>0</v>
      </c>
      <c r="FL281" s="56">
        <f t="shared" si="100"/>
        <v>0</v>
      </c>
      <c r="FM281" s="56">
        <f t="shared" si="100"/>
        <v>0</v>
      </c>
      <c r="FN281" s="56">
        <f t="shared" si="100"/>
        <v>0</v>
      </c>
      <c r="FO281" s="58">
        <f>SUM(CatTemplate[[#This Row],[CS1]:[CS20]])</f>
        <v>0</v>
      </c>
      <c r="FP281" s="59">
        <f>CatTemplate[[#This Row],[Total Oth. cost]]+CatTemplate[[#This Row],[Total St. Cost]]</f>
        <v>0</v>
      </c>
      <c r="FQ281" s="33" t="e">
        <f t="shared" si="93"/>
        <v>#VALUE!</v>
      </c>
      <c r="FR281" s="33" t="e">
        <f t="shared" si="94"/>
        <v>#VALUE!</v>
      </c>
      <c r="FS281" s="30" t="e">
        <f>(CatTemplate[[#This Row],[CO1]] + CatTemplate[[#This Row],[CS1]]) * (1 + getRateOHFinal) * getRateMarkupFinal</f>
        <v>#VALUE!</v>
      </c>
      <c r="FT281" s="30" t="e">
        <f>(CatTemplate[[#This Row],[CO2]] + CatTemplate[[#This Row],[CS2]]) * (1 + getRateOHFinal) * getRateMarkupFinal</f>
        <v>#VALUE!</v>
      </c>
      <c r="FU281" s="30" t="e">
        <f>(CatTemplate[[#This Row],[CO3]] + CatTemplate[[#This Row],[CS3]]) * (1 + getRateOHFinal) * getRateMarkupFinal</f>
        <v>#VALUE!</v>
      </c>
      <c r="FV281" s="30" t="e">
        <f>(CatTemplate[[#This Row],[CO4]] + CatTemplate[[#This Row],[CS4]]) * (1 + getRateOHFinal) * getRateMarkupFinal</f>
        <v>#VALUE!</v>
      </c>
      <c r="FW281" s="30" t="e">
        <f>(CatTemplate[[#This Row],[CO5]] + CatTemplate[[#This Row],[CS5]]) * (1 + getRateOHFinal) * getRateMarkupFinal</f>
        <v>#VALUE!</v>
      </c>
      <c r="FX281" s="30" t="e">
        <f>(CatTemplate[[#This Row],[CO6]] + CatTemplate[[#This Row],[CS6]]) * (1 + getRateOHFinal) * getRateMarkupFinal</f>
        <v>#VALUE!</v>
      </c>
      <c r="FY281" s="30" t="e">
        <f>(CatTemplate[[#This Row],[CO7]] + CatTemplate[[#This Row],[CS7]]) * (1 + getRateOHFinal) * getRateMarkupFinal</f>
        <v>#VALUE!</v>
      </c>
      <c r="FZ281" s="30" t="e">
        <f>(CatTemplate[[#This Row],[CO8]] + CatTemplate[[#This Row],[CS8]]) * (1 + getRateOHFinal) * getRateMarkupFinal</f>
        <v>#VALUE!</v>
      </c>
      <c r="GA281" s="30" t="e">
        <f>(CatTemplate[[#This Row],[CO9]] + CatTemplate[[#This Row],[CS9]]) * (1 + getRateOHFinal) * getRateMarkupFinal</f>
        <v>#VALUE!</v>
      </c>
      <c r="GB281" s="30" t="e">
        <f>(CatTemplate[[#This Row],[CO10]] + CatTemplate[[#This Row],[CS10]]) * (1 + getRateOHFinal) * getRateMarkupFinal</f>
        <v>#VALUE!</v>
      </c>
      <c r="GC281" s="30" t="e">
        <f>(CatTemplate[[#This Row],[CO11]] + CatTemplate[[#This Row],[CS11]]) * (1 + getRateOHFinal) * getRateMarkupFinal</f>
        <v>#VALUE!</v>
      </c>
      <c r="GD281" s="30" t="e">
        <f>(CatTemplate[[#This Row],[CO12]] + CatTemplate[[#This Row],[CS12]]) * (1 + getRateOHFinal) * getRateMarkupFinal</f>
        <v>#VALUE!</v>
      </c>
      <c r="GE281" s="30" t="e">
        <f>(CatTemplate[[#This Row],[CO13]] + CatTemplate[[#This Row],[CS13]]) * (1 + getRateOHFinal) * getRateMarkupFinal</f>
        <v>#VALUE!</v>
      </c>
      <c r="GF281" s="30" t="e">
        <f>(CatTemplate[[#This Row],[CO14]] + CatTemplate[[#This Row],[CS14]]) * (1 + getRateOHFinal) * getRateMarkupFinal</f>
        <v>#VALUE!</v>
      </c>
      <c r="GG281" s="30" t="e">
        <f>(CatTemplate[[#This Row],[CO15]] + CatTemplate[[#This Row],[CS15]]) * (1 + getRateOHFinal) * getRateMarkupFinal</f>
        <v>#VALUE!</v>
      </c>
      <c r="GH281" s="30" t="e">
        <f>(CatTemplate[[#This Row],[CO16]] + CatTemplate[[#This Row],[CS16]]) * (1 + getRateOHFinal) * getRateMarkupFinal</f>
        <v>#VALUE!</v>
      </c>
      <c r="GI281" s="30" t="e">
        <f>(CatTemplate[[#This Row],[CO17]] + CatTemplate[[#This Row],[CS17]]) * (1 + getRateOHFinal) * getRateMarkupFinal</f>
        <v>#VALUE!</v>
      </c>
      <c r="GJ281" s="30" t="e">
        <f>(CatTemplate[[#This Row],[CO18]] + CatTemplate[[#This Row],[CS18]]) * (1 + getRateOHFinal) * getRateMarkupFinal</f>
        <v>#VALUE!</v>
      </c>
      <c r="GK281" s="30" t="e">
        <f>(CatTemplate[[#This Row],[CO19]] + CatTemplate[[#This Row],[CS19]]) * (1 + getRateOHFinal) * getRateMarkupFinal</f>
        <v>#VALUE!</v>
      </c>
      <c r="GL281" s="30" t="e">
        <f>(CatTemplate[[#This Row],[CO20]] + CatTemplate[[#This Row],[CS20]]) * (1 + getRateOHFinal) * getRateMarkupFinal</f>
        <v>#VALUE!</v>
      </c>
      <c r="GM281" s="30" t="e">
        <f t="shared" si="95"/>
        <v>#VALUE!</v>
      </c>
      <c r="GN281" s="30" t="e">
        <f t="shared" si="96"/>
        <v>#VALUE!</v>
      </c>
      <c r="GO281" s="30" t="e">
        <f t="shared" si="97"/>
        <v>#VALUE!</v>
      </c>
      <c r="GP281" s="30" t="e">
        <f t="shared" si="98"/>
        <v>#VALUE!</v>
      </c>
      <c r="GQ281" s="30" t="e">
        <f>(CatTemplate[[#This Row],[CO1]]+CatTemplate[[#This Row],[CS1]]) * (1+ getRateOHFinal) * (1 + getRateMarkupFinal)</f>
        <v>#VALUE!</v>
      </c>
      <c r="GR281" s="30" t="e">
        <f>(CatTemplate[[#This Row],[CO2]]+CatTemplate[[#This Row],[CS2]]) * (1+ getRateOHFinal) * (1 + getRateMarkupFinal)</f>
        <v>#VALUE!</v>
      </c>
      <c r="GS281" s="30" t="e">
        <f>(CatTemplate[[#This Row],[CO3]]+CatTemplate[[#This Row],[CS3]]) * (1+ getRateOHFinal) * (1 + getRateMarkupFinal)</f>
        <v>#VALUE!</v>
      </c>
      <c r="GT281" s="30" t="e">
        <f>(CatTemplate[[#This Row],[CO4]]+CatTemplate[[#This Row],[CS4]]) * (1+ getRateOHFinal) * (1 + getRateMarkupFinal)</f>
        <v>#VALUE!</v>
      </c>
      <c r="GU281" s="30" t="e">
        <f>(CatTemplate[[#This Row],[CO5]]+CatTemplate[[#This Row],[CS5]]) * (1+ getRateOHFinal) * (1 + getRateMarkupFinal)</f>
        <v>#VALUE!</v>
      </c>
      <c r="GV281" s="30" t="e">
        <f>(CatTemplate[[#This Row],[CO6]]+CatTemplate[[#This Row],[CS6]]) * (1+ getRateOHFinal) * (1 + getRateMarkupFinal)</f>
        <v>#VALUE!</v>
      </c>
      <c r="GW281" s="30" t="e">
        <f>(CatTemplate[[#This Row],[CO7]]+CatTemplate[[#This Row],[CS7]]) * (1+ getRateOHFinal) * (1 + getRateMarkupFinal)</f>
        <v>#VALUE!</v>
      </c>
      <c r="GX281" s="30" t="e">
        <f>(CatTemplate[[#This Row],[CO8]]+CatTemplate[[#This Row],[CS8]]) * (1+ getRateOHFinal) * (1 + getRateMarkupFinal)</f>
        <v>#VALUE!</v>
      </c>
      <c r="GY281" s="30" t="e">
        <f>(CatTemplate[[#This Row],[CO9]]+CatTemplate[[#This Row],[CS9]]) * (1+ getRateOHFinal) * (1 + getRateMarkupFinal)</f>
        <v>#VALUE!</v>
      </c>
      <c r="GZ281" s="30" t="e">
        <f>(CatTemplate[[#This Row],[CO10]]+CatTemplate[[#This Row],[CS10]]) * (1+ getRateOHFinal) * (1 + getRateMarkupFinal)</f>
        <v>#VALUE!</v>
      </c>
      <c r="HA281" s="30" t="e">
        <f>(CatTemplate[[#This Row],[CO11]]+CatTemplate[[#This Row],[CS11]]) * (1+ getRateOHFinal) * (1 + getRateMarkupFinal)</f>
        <v>#VALUE!</v>
      </c>
      <c r="HB281" s="30" t="e">
        <f>(CatTemplate[[#This Row],[CO12]]+CatTemplate[[#This Row],[CS12]]) * (1+ getRateOHFinal) * (1 + getRateMarkupFinal)</f>
        <v>#VALUE!</v>
      </c>
      <c r="HC281" s="30" t="e">
        <f>(CatTemplate[[#This Row],[CO13]]+CatTemplate[[#This Row],[CS13]]) * (1+ getRateOHFinal) * (1 + getRateMarkupFinal)</f>
        <v>#VALUE!</v>
      </c>
      <c r="HD281" s="30" t="e">
        <f>(CatTemplate[[#This Row],[CO14]]+CatTemplate[[#This Row],[CS14]]) * (1+ getRateOHFinal) * (1 + getRateMarkupFinal)</f>
        <v>#VALUE!</v>
      </c>
      <c r="HE281" s="30" t="e">
        <f>(CatTemplate[[#This Row],[CO15]]+CatTemplate[[#This Row],[CS15]]) * (1+ getRateOHFinal) * (1 + getRateMarkupFinal)</f>
        <v>#VALUE!</v>
      </c>
      <c r="HF281" s="30" t="e">
        <f>(CatTemplate[[#This Row],[CO16]]+CatTemplate[[#This Row],[CS16]]) * (1+ getRateOHFinal) * (1 + getRateMarkupFinal)</f>
        <v>#VALUE!</v>
      </c>
      <c r="HG281" s="30" t="e">
        <f>(CatTemplate[[#This Row],[CO17]]+CatTemplate[[#This Row],[CS17]]) * (1+ getRateOHFinal) * (1 + getRateMarkupFinal)</f>
        <v>#VALUE!</v>
      </c>
      <c r="HH281" s="30" t="e">
        <f>(CatTemplate[[#This Row],[CO18]]+CatTemplate[[#This Row],[CS18]]) * (1+ getRateOHFinal) * (1 + getRateMarkupFinal)</f>
        <v>#VALUE!</v>
      </c>
      <c r="HI281" s="30" t="e">
        <f>(CatTemplate[[#This Row],[CO19]]+CatTemplate[[#This Row],[CS19]]) * (1+ getRateOHFinal) * (1 + getRateMarkupFinal)</f>
        <v>#VALUE!</v>
      </c>
      <c r="HJ281" s="30" t="e">
        <f>(CatTemplate[[#This Row],[CO20]]+CatTemplate[[#This Row],[CS20]]) * (1+ getRateOHFinal) * (1 + getRateMarkupFinal)</f>
        <v>#VALUE!</v>
      </c>
      <c r="HK281" s="39" t="e">
        <f>CatTemplate[[#This Row],[Total cost]]+CatTemplate[[#This Row],[OH Amount]]+CatTemplate[[#This Row],[Markup]]</f>
        <v>#VALUE!</v>
      </c>
      <c r="HL281" s="63">
        <f>IF(CatTemplate[[#This Row],[Units]]="Days",CatTemplate[[#This Row],[Project quantity]]*CatTemplate[[#This Row],[St. unit effort]],CatTemplate[[#This Row],[Project quantity]])</f>
        <v>0</v>
      </c>
      <c r="HM281" s="287">
        <f>IFERROR(CatTemplate[[#This Row],[Total Price]]/(CatTemplate[[#This Row],[Final Quantity]]),0)</f>
        <v>0</v>
      </c>
      <c r="HN281" s="261"/>
    </row>
    <row r="282" spans="2:222" ht="25.5" x14ac:dyDescent="0.2">
      <c r="B282" s="9" t="s">
        <v>84</v>
      </c>
      <c r="C282" s="23">
        <v>6</v>
      </c>
      <c r="D282" s="10" t="s">
        <v>179</v>
      </c>
      <c r="E282" s="25">
        <v>1</v>
      </c>
      <c r="F282" s="19" t="s">
        <v>103</v>
      </c>
      <c r="G282" s="27">
        <v>69</v>
      </c>
      <c r="H282" s="19" t="s">
        <v>557</v>
      </c>
      <c r="I282" s="19"/>
      <c r="J282" s="16" t="s">
        <v>254</v>
      </c>
      <c r="K282" s="16"/>
      <c r="L282" s="16" t="s">
        <v>489</v>
      </c>
      <c r="M282" s="16" t="s">
        <v>207</v>
      </c>
      <c r="N282" s="16" t="s">
        <v>858</v>
      </c>
      <c r="O282" s="320"/>
      <c r="P282" s="71"/>
      <c r="Q282" s="108"/>
      <c r="R282" s="73"/>
      <c r="S282" s="97"/>
      <c r="T282" s="100">
        <f>getEqUnitCost</f>
        <v>1.3557255244755244</v>
      </c>
      <c r="U282" s="73">
        <f>getEqUnitEffort</f>
        <v>1</v>
      </c>
      <c r="V282" s="101">
        <f>getEqQuantity</f>
        <v>1</v>
      </c>
      <c r="W282" s="320"/>
      <c r="X282" s="100">
        <f>getConsUnitCost</f>
        <v>3.875134265151515</v>
      </c>
      <c r="Y282" s="73">
        <f>getConsUnitEffort</f>
        <v>1</v>
      </c>
      <c r="Z282" s="14">
        <f>getConsQuantity</f>
        <v>1</v>
      </c>
      <c r="AA282" s="320"/>
      <c r="AB282" s="72"/>
      <c r="AC282" s="112"/>
      <c r="AD282" s="14">
        <f>getOthQuantity</f>
        <v>0</v>
      </c>
      <c r="AE282" s="320"/>
      <c r="AF282" s="28" t="str">
        <f>IF(ISBLANK(CatTemplate[[#This Row],[Resource type]]),"",CatTemplate[[#This Row],[Resource type]])</f>
        <v>BioRef Operator</v>
      </c>
      <c r="AG282" s="242">
        <f>getStaffUnitCost</f>
        <v>402.98497611162429</v>
      </c>
      <c r="AH282" s="113">
        <f>getStaffUnitEffort</f>
        <v>2.8409090909090908E-2</v>
      </c>
      <c r="AI282" s="40">
        <f>getStaffQuantity</f>
        <v>0</v>
      </c>
      <c r="AJ282" s="41">
        <f>CatTemplate[[#This Row],[St. quantity]]*8/ParRatePM</f>
        <v>0</v>
      </c>
      <c r="AK282" s="320"/>
      <c r="AL282" s="53" t="str">
        <f>CatTemplate[[#This Row],[Item type]]</f>
        <v>Samples</v>
      </c>
      <c r="AM282" s="12">
        <f>SUM(CatTemplate[[#This Row],[Year1]:[Year20]])</f>
        <v>0</v>
      </c>
      <c r="AN282" s="52"/>
      <c r="AO282" s="52"/>
      <c r="AP282" s="52"/>
      <c r="AQ282" s="8"/>
      <c r="AR282" s="8"/>
      <c r="AS282" s="8"/>
      <c r="AT282" s="8"/>
      <c r="AU282" s="8"/>
      <c r="AV282" s="8"/>
      <c r="AW282" s="8"/>
      <c r="AX282" s="8"/>
      <c r="AY282" s="8"/>
      <c r="AZ282" s="8"/>
      <c r="BA282" s="8"/>
      <c r="BB282" s="8"/>
      <c r="BC282" s="8"/>
      <c r="BD282" s="8"/>
      <c r="BE282" s="8"/>
      <c r="BF282" s="8"/>
      <c r="BG282" s="36"/>
      <c r="BH282" s="320"/>
      <c r="BI282" s="37" t="str">
        <f>getCostCategory</f>
        <v>06 Operating costs</v>
      </c>
      <c r="BJ282" s="37" t="str">
        <f>getSection</f>
        <v>06 Sample processing</v>
      </c>
      <c r="BK282" s="32" t="str">
        <f>getObject</f>
        <v>Sample processing</v>
      </c>
      <c r="BL282" s="30">
        <f>IFERROR(getUnitCost * IF(CatTemplate[[#This Row],[Cost Category Comp.]]="01 Staff costs", 1,1),0)</f>
        <v>408.21583590125135</v>
      </c>
      <c r="BM282" s="29">
        <f>IF(AND(ISBLANK(CatTemplate[[#This Row],[Eq. unit cost]]),ISBLANK(CatTemplate[[#This Row],[Cons. unit cost]]),ISBLANK(CatTemplate[[#This Row],[Oth. unit cost]])), 0, IF(getUnitEffort =0,1,getUnitEffort) * CatTemplate[[#This Row],[Year1]])</f>
        <v>0</v>
      </c>
      <c r="BN282" s="29">
        <f>IF(AND(ISBLANK(CatTemplate[[#This Row],[Eq. unit cost]]),ISBLANK(CatTemplate[[#This Row],[Cons. unit cost]]),ISBLANK(CatTemplate[[#This Row],[Oth. unit cost]])), 0, IF(getUnitEffort =0,1,getUnitEffort) * CatTemplate[[#This Row],[Year2]])</f>
        <v>0</v>
      </c>
      <c r="BO282" s="29">
        <f>IF(AND(ISBLANK(CatTemplate[[#This Row],[Eq. unit cost]]),ISBLANK(CatTemplate[[#This Row],[Cons. unit cost]]),ISBLANK(CatTemplate[[#This Row],[Oth. unit cost]])), 0, IF(getUnitEffort =0,1,getUnitEffort) * CatTemplate[[#This Row],[Year3]])</f>
        <v>0</v>
      </c>
      <c r="BP282" s="29">
        <f>IF(AND(ISBLANK(CatTemplate[[#This Row],[Eq. unit cost]]),ISBLANK(CatTemplate[[#This Row],[Cons. unit cost]]),ISBLANK(CatTemplate[[#This Row],[Oth. unit cost]])), 0, IF(getUnitEffort =0,1,getUnitEffort) * CatTemplate[[#This Row],[Year4]])</f>
        <v>0</v>
      </c>
      <c r="BQ282" s="29">
        <f>IF(AND(ISBLANK(CatTemplate[[#This Row],[Eq. unit cost]]),ISBLANK(CatTemplate[[#This Row],[Cons. unit cost]]),ISBLANK(CatTemplate[[#This Row],[Oth. unit cost]])), 0, IF(getUnitEffort =0,1,getUnitEffort) * CatTemplate[[#This Row],[Year5]])</f>
        <v>0</v>
      </c>
      <c r="BR282" s="29">
        <f>IF(AND(ISBLANK(CatTemplate[[#This Row],[Eq. unit cost]]),ISBLANK(CatTemplate[[#This Row],[Cons. unit cost]]),ISBLANK(CatTemplate[[#This Row],[Oth. unit cost]])), 0, IF(getUnitEffort =0,1,getUnitEffort) * CatTemplate[[#This Row],[Year6]])</f>
        <v>0</v>
      </c>
      <c r="BS282" s="29">
        <f>IF(AND(ISBLANK(CatTemplate[[#This Row],[Eq. unit cost]]),ISBLANK(CatTemplate[[#This Row],[Cons. unit cost]]),ISBLANK(CatTemplate[[#This Row],[Oth. unit cost]])), 0, IF(getUnitEffort =0,1,getUnitEffort) * CatTemplate[[#This Row],[Year7]])</f>
        <v>0</v>
      </c>
      <c r="BT282" s="29">
        <f>IF(AND(ISBLANK(CatTemplate[[#This Row],[Eq. unit cost]]),ISBLANK(CatTemplate[[#This Row],[Cons. unit cost]]),ISBLANK(CatTemplate[[#This Row],[Oth. unit cost]])), 0, IF(getUnitEffort =0,1,getUnitEffort) * CatTemplate[[#This Row],[Year8]])</f>
        <v>0</v>
      </c>
      <c r="BU282" s="29">
        <f>IF(AND(ISBLANK(CatTemplate[[#This Row],[Eq. unit cost]]),ISBLANK(CatTemplate[[#This Row],[Cons. unit cost]]),ISBLANK(CatTemplate[[#This Row],[Oth. unit cost]])), 0, IF(getUnitEffort =0,1,getUnitEffort) * CatTemplate[[#This Row],[Year9]])</f>
        <v>0</v>
      </c>
      <c r="BV282" s="29">
        <f>IF(AND(ISBLANK(CatTemplate[[#This Row],[Eq. unit cost]]),ISBLANK(CatTemplate[[#This Row],[Cons. unit cost]]),ISBLANK(CatTemplate[[#This Row],[Oth. unit cost]])), 0, IF(getUnitEffort =0,1,getUnitEffort) * CatTemplate[[#This Row],[Year10]])</f>
        <v>0</v>
      </c>
      <c r="BW282" s="29">
        <f>IF(AND(ISBLANK(CatTemplate[[#This Row],[Eq. unit cost]]),ISBLANK(CatTemplate[[#This Row],[Cons. unit cost]]),ISBLANK(CatTemplate[[#This Row],[Oth. unit cost]])), 0, IF(getUnitEffort =0,1,getUnitEffort) * CatTemplate[[#This Row],[Year11]])</f>
        <v>0</v>
      </c>
      <c r="BX282" s="29">
        <f>IF(AND(ISBLANK(CatTemplate[[#This Row],[Eq. unit cost]]),ISBLANK(CatTemplate[[#This Row],[Cons. unit cost]]),ISBLANK(CatTemplate[[#This Row],[Oth. unit cost]])), 0, IF(getUnitEffort =0,1,getUnitEffort) * CatTemplate[[#This Row],[Year12]])</f>
        <v>0</v>
      </c>
      <c r="BY282" s="29">
        <f>IF(AND(ISBLANK(CatTemplate[[#This Row],[Eq. unit cost]]),ISBLANK(CatTemplate[[#This Row],[Cons. unit cost]]),ISBLANK(CatTemplate[[#This Row],[Oth. unit cost]])), 0, IF(getUnitEffort =0,1,getUnitEffort) * CatTemplate[[#This Row],[Year13]])</f>
        <v>0</v>
      </c>
      <c r="BZ282" s="29">
        <f>IF(AND(ISBLANK(CatTemplate[[#This Row],[Eq. unit cost]]),ISBLANK(CatTemplate[[#This Row],[Cons. unit cost]]),ISBLANK(CatTemplate[[#This Row],[Oth. unit cost]])), 0, IF(getUnitEffort =0,1,getUnitEffort) * CatTemplate[[#This Row],[Year14]])</f>
        <v>0</v>
      </c>
      <c r="CA282" s="29">
        <f>IF(AND(ISBLANK(CatTemplate[[#This Row],[Eq. unit cost]]),ISBLANK(CatTemplate[[#This Row],[Cons. unit cost]]),ISBLANK(CatTemplate[[#This Row],[Oth. unit cost]])), 0, IF(getUnitEffort =0,1,getUnitEffort) * CatTemplate[[#This Row],[Year15]])</f>
        <v>0</v>
      </c>
      <c r="CB282" s="29">
        <f>IF(AND(ISBLANK(CatTemplate[[#This Row],[Eq. unit cost]]),ISBLANK(CatTemplate[[#This Row],[Cons. unit cost]]),ISBLANK(CatTemplate[[#This Row],[Oth. unit cost]])), 0, IF(getUnitEffort =0,1,getUnitEffort) * CatTemplate[[#This Row],[Year16]])</f>
        <v>0</v>
      </c>
      <c r="CC282" s="29">
        <f>IF(AND(ISBLANK(CatTemplate[[#This Row],[Eq. unit cost]]),ISBLANK(CatTemplate[[#This Row],[Cons. unit cost]]),ISBLANK(CatTemplate[[#This Row],[Oth. unit cost]])), 0, IF(getUnitEffort =0,1,getUnitEffort) * CatTemplate[[#This Row],[Year17]])</f>
        <v>0</v>
      </c>
      <c r="CD282" s="29">
        <f>IF(AND(ISBLANK(CatTemplate[[#This Row],[Eq. unit cost]]),ISBLANK(CatTemplate[[#This Row],[Cons. unit cost]]),ISBLANK(CatTemplate[[#This Row],[Oth. unit cost]])), 0, IF(getUnitEffort =0,1,getUnitEffort) * CatTemplate[[#This Row],[Year18]])</f>
        <v>0</v>
      </c>
      <c r="CE282" s="29">
        <f>IF(AND(ISBLANK(CatTemplate[[#This Row],[Eq. unit cost]]),ISBLANK(CatTemplate[[#This Row],[Cons. unit cost]]),ISBLANK(CatTemplate[[#This Row],[Oth. unit cost]])), 0, IF(getUnitEffort =0,1,getUnitEffort) * CatTemplate[[#This Row],[Year19]])</f>
        <v>0</v>
      </c>
      <c r="CF282" s="29">
        <f>IF(AND(ISBLANK(CatTemplate[[#This Row],[Eq. unit cost]]),ISBLANK(CatTemplate[[#This Row],[Cons. unit cost]]),ISBLANK(CatTemplate[[#This Row],[Oth. unit cost]])), 0, IF(getUnitEffort =0,1,getUnitEffort) * CatTemplate[[#This Row],[Year20]])</f>
        <v>0</v>
      </c>
      <c r="CG282" s="45">
        <f>SUM(CatTemplate[[#This Row],[Q1]:[Q20]])</f>
        <v>0</v>
      </c>
      <c r="CH282" s="29">
        <f>IF(ISBLANK(CatTemplate[[#This Row],[St. unit effort]]),0,(CatTemplate[[#This Row],[St. unit effort]] * CatTemplate[[#This Row],[Year1]]))</f>
        <v>0</v>
      </c>
      <c r="CI282" s="29">
        <f>IF(ISBLANK(CatTemplate[[#This Row],[St. unit effort]]),0,(CatTemplate[[#This Row],[St. unit effort]] * CatTemplate[[#This Row],[Year2]]))</f>
        <v>0</v>
      </c>
      <c r="CJ282" s="29">
        <f>IF(ISBLANK(CatTemplate[[#This Row],[St. unit effort]]),0,(CatTemplate[[#This Row],[St. unit effort]] * CatTemplate[[#This Row],[Year3]]))</f>
        <v>0</v>
      </c>
      <c r="CK282" s="29">
        <f>IF(ISBLANK(CatTemplate[[#This Row],[St. unit effort]]),0,(CatTemplate[[#This Row],[St. unit effort]] * CatTemplate[[#This Row],[Year4]]))</f>
        <v>0</v>
      </c>
      <c r="CL282" s="29">
        <f>IF(ISBLANK(CatTemplate[[#This Row],[St. unit effort]]),0,(CatTemplate[[#This Row],[St. unit effort]] * CatTemplate[[#This Row],[Year5]]))</f>
        <v>0</v>
      </c>
      <c r="CM282" s="29">
        <f>IF(ISBLANK(CatTemplate[[#This Row],[St. unit effort]]),0,(CatTemplate[[#This Row],[St. unit effort]] * CatTemplate[[#This Row],[Year6]]))</f>
        <v>0</v>
      </c>
      <c r="CN282" s="29">
        <f>IF(ISBLANK(CatTemplate[[#This Row],[St. unit effort]]),0,(CatTemplate[[#This Row],[St. unit effort]] * CatTemplate[[#This Row],[Year7]]))</f>
        <v>0</v>
      </c>
      <c r="CO282" s="29">
        <f>IF(ISBLANK(CatTemplate[[#This Row],[St. unit effort]]),0,(CatTemplate[[#This Row],[St. unit effort]] * CatTemplate[[#This Row],[Year8]]))</f>
        <v>0</v>
      </c>
      <c r="CP282" s="29">
        <f>IF(ISBLANK(CatTemplate[[#This Row],[St. unit effort]]),0,(CatTemplate[[#This Row],[St. unit effort]] * CatTemplate[[#This Row],[Year9]]))</f>
        <v>0</v>
      </c>
      <c r="CQ282" s="29">
        <f>IF(ISBLANK(CatTemplate[[#This Row],[St. unit effort]]),0,(CatTemplate[[#This Row],[St. unit effort]] * CatTemplate[[#This Row],[Year10]]))</f>
        <v>0</v>
      </c>
      <c r="CR282" s="29">
        <f>IF(ISBLANK(CatTemplate[[#This Row],[St. unit effort]]),0,(CatTemplate[[#This Row],[St. unit effort]] * CatTemplate[[#This Row],[Year11]]))</f>
        <v>0</v>
      </c>
      <c r="CS282" s="29">
        <f>IF(ISBLANK(CatTemplate[[#This Row],[St. unit effort]]),0,(CatTemplate[[#This Row],[St. unit effort]] * CatTemplate[[#This Row],[Year12]]))</f>
        <v>0</v>
      </c>
      <c r="CT282" s="29">
        <f>IF(ISBLANK(CatTemplate[[#This Row],[St. unit effort]]),0,(CatTemplate[[#This Row],[St. unit effort]] * CatTemplate[[#This Row],[Year13]]))</f>
        <v>0</v>
      </c>
      <c r="CU282" s="29">
        <f>IF(ISBLANK(CatTemplate[[#This Row],[St. unit effort]]),0,(CatTemplate[[#This Row],[St. unit effort]] * CatTemplate[[#This Row],[Year14]]))</f>
        <v>0</v>
      </c>
      <c r="CV282" s="29">
        <f>IF(ISBLANK(CatTemplate[[#This Row],[St. unit effort]]),0,(CatTemplate[[#This Row],[St. unit effort]] * CatTemplate[[#This Row],[Year15]]))</f>
        <v>0</v>
      </c>
      <c r="CW282" s="29">
        <f>IF(ISBLANK(CatTemplate[[#This Row],[St. unit effort]]),0,(CatTemplate[[#This Row],[St. unit effort]] * CatTemplate[[#This Row],[Year16]]))</f>
        <v>0</v>
      </c>
      <c r="CX282" s="29">
        <f>IF(ISBLANK(CatTemplate[[#This Row],[St. unit effort]]),0,(CatTemplate[[#This Row],[St. unit effort]] * CatTemplate[[#This Row],[Year17]]))</f>
        <v>0</v>
      </c>
      <c r="CY282" s="29">
        <f>IF(ISBLANK(CatTemplate[[#This Row],[St. unit effort]]),0,(CatTemplate[[#This Row],[St. unit effort]] * CatTemplate[[#This Row],[Year18]]))</f>
        <v>0</v>
      </c>
      <c r="CZ282" s="29">
        <f>IF(ISBLANK(CatTemplate[[#This Row],[St. unit effort]]),0,(CatTemplate[[#This Row],[St. unit effort]] * CatTemplate[[#This Row],[Year19]]))</f>
        <v>0</v>
      </c>
      <c r="DA282" s="29">
        <f>IF(ISBLANK(CatTemplate[[#This Row],[St. unit effort]]),0,(CatTemplate[[#This Row],[St. unit effort]] * CatTemplate[[#This Row],[Year20]]))</f>
        <v>0</v>
      </c>
      <c r="DB282" s="57">
        <f>IF(ISBLANK(CatTemplate[[#This Row],[St. unit effort]]),0,(CatTemplate[[#This Row],[St. unit effort]] * CatTemplate[[#This Row],[Year1]])*8/ParRatePM)</f>
        <v>0</v>
      </c>
      <c r="DC282" s="57">
        <f>IF(ISBLANK(CatTemplate[[#This Row],[St. unit effort]]),0,(CatTemplate[[#This Row],[St. unit effort]] * CatTemplate[[#This Row],[Year2]])*8/ParRatePM)</f>
        <v>0</v>
      </c>
      <c r="DD282" s="57">
        <f>IF(ISBLANK(CatTemplate[[#This Row],[St. unit effort]]),0,(CatTemplate[[#This Row],[St. unit effort]] * CatTemplate[[#This Row],[Year3]])*8/ParRatePM)</f>
        <v>0</v>
      </c>
      <c r="DE282" s="57">
        <f>IF(ISBLANK(CatTemplate[[#This Row],[St. unit effort]]),0,(CatTemplate[[#This Row],[St. unit effort]] * CatTemplate[[#This Row],[Year4]])*8/ParRatePM)</f>
        <v>0</v>
      </c>
      <c r="DF282" s="57">
        <f>IF(ISBLANK(CatTemplate[[#This Row],[St. unit effort]]),0,(CatTemplate[[#This Row],[St. unit effort]] * CatTemplate[[#This Row],[Year5]])*8/ParRatePM)</f>
        <v>0</v>
      </c>
      <c r="DG282" s="57">
        <f>IF(ISBLANK(CatTemplate[[#This Row],[St. unit effort]]),0,(CatTemplate[[#This Row],[St. unit effort]] * CatTemplate[[#This Row],[Year6]])*8/ParRatePM)</f>
        <v>0</v>
      </c>
      <c r="DH282" s="57">
        <f>IF(ISBLANK(CatTemplate[[#This Row],[St. unit effort]]),0,(CatTemplate[[#This Row],[St. unit effort]] * CatTemplate[[#This Row],[Year7]])*8/ParRatePM)</f>
        <v>0</v>
      </c>
      <c r="DI282" s="57">
        <f>IF(ISBLANK(CatTemplate[[#This Row],[St. unit effort]]),0,(CatTemplate[[#This Row],[St. unit effort]] * CatTemplate[[#This Row],[Year8]])*8/ParRatePM)</f>
        <v>0</v>
      </c>
      <c r="DJ282" s="57">
        <f>IF(ISBLANK(CatTemplate[[#This Row],[St. unit effort]]),0,(CatTemplate[[#This Row],[St. unit effort]] * CatTemplate[[#This Row],[Year9]])*8/ParRatePM)</f>
        <v>0</v>
      </c>
      <c r="DK282" s="57">
        <f>IF(ISBLANK(CatTemplate[[#This Row],[St. unit effort]]),0,(CatTemplate[[#This Row],[St. unit effort]] * CatTemplate[[#This Row],[Year10]])*8/ParRatePM)</f>
        <v>0</v>
      </c>
      <c r="DL282" s="57">
        <f>IF(ISBLANK(CatTemplate[[#This Row],[St. unit effort]]),0,(CatTemplate[[#This Row],[St. unit effort]] * CatTemplate[[#This Row],[Year11]])*8/ParRatePM)</f>
        <v>0</v>
      </c>
      <c r="DM282" s="57">
        <f>IF(ISBLANK(CatTemplate[[#This Row],[St. unit effort]]),0,(CatTemplate[[#This Row],[St. unit effort]] * CatTemplate[[#This Row],[Year12]])*8/ParRatePM)</f>
        <v>0</v>
      </c>
      <c r="DN282" s="57">
        <f>IF(ISBLANK(CatTemplate[[#This Row],[St. unit effort]]),0,(CatTemplate[[#This Row],[St. unit effort]] * CatTemplate[[#This Row],[Year13]])*8/ParRatePM)</f>
        <v>0</v>
      </c>
      <c r="DO282" s="57">
        <f>IF(ISBLANK(CatTemplate[[#This Row],[St. unit effort]]),0,(CatTemplate[[#This Row],[St. unit effort]] * CatTemplate[[#This Row],[Year14]])*8/ParRatePM)</f>
        <v>0</v>
      </c>
      <c r="DP282" s="57">
        <f>IF(ISBLANK(CatTemplate[[#This Row],[St. unit effort]]),0,(CatTemplate[[#This Row],[St. unit effort]] * CatTemplate[[#This Row],[Year15]])*8/ParRatePM)</f>
        <v>0</v>
      </c>
      <c r="DQ282" s="57">
        <f>IF(ISBLANK(CatTemplate[[#This Row],[St. unit effort]]),0,(CatTemplate[[#This Row],[St. unit effort]] * CatTemplate[[#This Row],[Year16]])*8/ParRatePM)</f>
        <v>0</v>
      </c>
      <c r="DR282" s="57">
        <f>IF(ISBLANK(CatTemplate[[#This Row],[St. unit effort]]),0,(CatTemplate[[#This Row],[St. unit effort]] * CatTemplate[[#This Row],[Year17]])*8/ParRatePM)</f>
        <v>0</v>
      </c>
      <c r="DS282" s="57">
        <f>IF(ISBLANK(CatTemplate[[#This Row],[St. unit effort]]),0,(CatTemplate[[#This Row],[St. unit effort]] * CatTemplate[[#This Row],[Year18]])*8/ParRatePM)</f>
        <v>0</v>
      </c>
      <c r="DT282" s="57">
        <f>IF(ISBLANK(CatTemplate[[#This Row],[St. unit effort]]),0,(CatTemplate[[#This Row],[St. unit effort]] * CatTemplate[[#This Row],[Year19]])*8/ParRatePM)</f>
        <v>0</v>
      </c>
      <c r="DU282" s="57">
        <f>IF(ISBLANK(CatTemplate[[#This Row],[St. unit effort]]),0,(CatTemplate[[#This Row],[St. unit effort]] * CatTemplate[[#This Row],[Year20]])*8/ParRatePM)</f>
        <v>0</v>
      </c>
      <c r="DV282" s="54">
        <f>SUM(CatTemplate[[#This Row],[PM1]:[PM20]])</f>
        <v>0</v>
      </c>
      <c r="DW282" s="56">
        <f t="shared" si="101"/>
        <v>0</v>
      </c>
      <c r="DX282" s="56">
        <f t="shared" si="101"/>
        <v>0</v>
      </c>
      <c r="DY282" s="56">
        <f t="shared" si="101"/>
        <v>0</v>
      </c>
      <c r="DZ282" s="56">
        <f t="shared" si="101"/>
        <v>0</v>
      </c>
      <c r="EA282" s="56">
        <f t="shared" si="101"/>
        <v>0</v>
      </c>
      <c r="EB282" s="56">
        <f t="shared" si="101"/>
        <v>0</v>
      </c>
      <c r="EC282" s="56">
        <f t="shared" si="101"/>
        <v>0</v>
      </c>
      <c r="ED282" s="56">
        <f t="shared" si="101"/>
        <v>0</v>
      </c>
      <c r="EE282" s="56">
        <f t="shared" si="101"/>
        <v>0</v>
      </c>
      <c r="EF282" s="56">
        <f t="shared" si="101"/>
        <v>0</v>
      </c>
      <c r="EG282" s="56">
        <f t="shared" si="101"/>
        <v>0</v>
      </c>
      <c r="EH282" s="56">
        <f t="shared" si="101"/>
        <v>0</v>
      </c>
      <c r="EI282" s="56">
        <f t="shared" si="101"/>
        <v>0</v>
      </c>
      <c r="EJ282" s="56">
        <f t="shared" si="101"/>
        <v>0</v>
      </c>
      <c r="EK282" s="56">
        <f t="shared" si="101"/>
        <v>0</v>
      </c>
      <c r="EL282" s="56">
        <f t="shared" si="101"/>
        <v>0</v>
      </c>
      <c r="EM282" s="56">
        <f t="shared" si="99"/>
        <v>0</v>
      </c>
      <c r="EN282" s="56">
        <f t="shared" si="99"/>
        <v>0</v>
      </c>
      <c r="EO282" s="56">
        <f t="shared" si="99"/>
        <v>0</v>
      </c>
      <c r="EP282" s="56">
        <f t="shared" si="99"/>
        <v>0</v>
      </c>
      <c r="EQ282" s="30">
        <f>CatTemplate[[#This Row],[Eq. unit cost]] * CatTemplate[[#This Row],[Eq. quantity]]</f>
        <v>1.3557255244755244</v>
      </c>
      <c r="ER282" s="30">
        <f>CatTemplate[[#This Row],[Cons. unit cost]] *CatTemplate[[#This Row],[Cons. quantity]]</f>
        <v>3.875134265151515</v>
      </c>
      <c r="ES282" s="30">
        <f>CatTemplate[[#This Row],[Oth. unit cost]] *CatTemplate[[#This Row],[Oth. quantity]]</f>
        <v>0</v>
      </c>
      <c r="ET282" s="55">
        <f>SUM(CatTemplate[[#This Row],[CO1]:[CO20]])</f>
        <v>0</v>
      </c>
      <c r="EU282" s="56">
        <f t="shared" si="102"/>
        <v>0</v>
      </c>
      <c r="EV282" s="56">
        <f t="shared" si="102"/>
        <v>0</v>
      </c>
      <c r="EW282" s="56">
        <f t="shared" si="102"/>
        <v>0</v>
      </c>
      <c r="EX282" s="56">
        <f t="shared" si="102"/>
        <v>0</v>
      </c>
      <c r="EY282" s="56">
        <f t="shared" si="102"/>
        <v>0</v>
      </c>
      <c r="EZ282" s="56">
        <f t="shared" si="102"/>
        <v>0</v>
      </c>
      <c r="FA282" s="56">
        <f t="shared" si="102"/>
        <v>0</v>
      </c>
      <c r="FB282" s="56">
        <f t="shared" si="102"/>
        <v>0</v>
      </c>
      <c r="FC282" s="56">
        <f t="shared" si="102"/>
        <v>0</v>
      </c>
      <c r="FD282" s="56">
        <f t="shared" si="102"/>
        <v>0</v>
      </c>
      <c r="FE282" s="56">
        <f t="shared" si="102"/>
        <v>0</v>
      </c>
      <c r="FF282" s="56">
        <f t="shared" si="102"/>
        <v>0</v>
      </c>
      <c r="FG282" s="56">
        <f t="shared" si="102"/>
        <v>0</v>
      </c>
      <c r="FH282" s="56">
        <f t="shared" si="102"/>
        <v>0</v>
      </c>
      <c r="FI282" s="56">
        <f t="shared" si="102"/>
        <v>0</v>
      </c>
      <c r="FJ282" s="56">
        <f t="shared" si="102"/>
        <v>0</v>
      </c>
      <c r="FK282" s="56">
        <f t="shared" si="100"/>
        <v>0</v>
      </c>
      <c r="FL282" s="56">
        <f t="shared" si="100"/>
        <v>0</v>
      </c>
      <c r="FM282" s="56">
        <f t="shared" si="100"/>
        <v>0</v>
      </c>
      <c r="FN282" s="56">
        <f t="shared" si="100"/>
        <v>0</v>
      </c>
      <c r="FO282" s="58">
        <f>SUM(CatTemplate[[#This Row],[CS1]:[CS20]])</f>
        <v>0</v>
      </c>
      <c r="FP282" s="59">
        <f>CatTemplate[[#This Row],[Total Oth. cost]]+CatTemplate[[#This Row],[Total St. Cost]]</f>
        <v>0</v>
      </c>
      <c r="FQ282" s="33" t="e">
        <f t="shared" si="93"/>
        <v>#VALUE!</v>
      </c>
      <c r="FR282" s="33" t="e">
        <f t="shared" si="94"/>
        <v>#VALUE!</v>
      </c>
      <c r="FS282" s="30" t="e">
        <f>(CatTemplate[[#This Row],[CO1]] + CatTemplate[[#This Row],[CS1]]) * (1 + getRateOHFinal) * getRateMarkupFinal</f>
        <v>#VALUE!</v>
      </c>
      <c r="FT282" s="30" t="e">
        <f>(CatTemplate[[#This Row],[CO2]] + CatTemplate[[#This Row],[CS2]]) * (1 + getRateOHFinal) * getRateMarkupFinal</f>
        <v>#VALUE!</v>
      </c>
      <c r="FU282" s="30" t="e">
        <f>(CatTemplate[[#This Row],[CO3]] + CatTemplate[[#This Row],[CS3]]) * (1 + getRateOHFinal) * getRateMarkupFinal</f>
        <v>#VALUE!</v>
      </c>
      <c r="FV282" s="30" t="e">
        <f>(CatTemplate[[#This Row],[CO4]] + CatTemplate[[#This Row],[CS4]]) * (1 + getRateOHFinal) * getRateMarkupFinal</f>
        <v>#VALUE!</v>
      </c>
      <c r="FW282" s="30" t="e">
        <f>(CatTemplate[[#This Row],[CO5]] + CatTemplate[[#This Row],[CS5]]) * (1 + getRateOHFinal) * getRateMarkupFinal</f>
        <v>#VALUE!</v>
      </c>
      <c r="FX282" s="30" t="e">
        <f>(CatTemplate[[#This Row],[CO6]] + CatTemplate[[#This Row],[CS6]]) * (1 + getRateOHFinal) * getRateMarkupFinal</f>
        <v>#VALUE!</v>
      </c>
      <c r="FY282" s="30" t="e">
        <f>(CatTemplate[[#This Row],[CO7]] + CatTemplate[[#This Row],[CS7]]) * (1 + getRateOHFinal) * getRateMarkupFinal</f>
        <v>#VALUE!</v>
      </c>
      <c r="FZ282" s="30" t="e">
        <f>(CatTemplate[[#This Row],[CO8]] + CatTemplate[[#This Row],[CS8]]) * (1 + getRateOHFinal) * getRateMarkupFinal</f>
        <v>#VALUE!</v>
      </c>
      <c r="GA282" s="30" t="e">
        <f>(CatTemplate[[#This Row],[CO9]] + CatTemplate[[#This Row],[CS9]]) * (1 + getRateOHFinal) * getRateMarkupFinal</f>
        <v>#VALUE!</v>
      </c>
      <c r="GB282" s="30" t="e">
        <f>(CatTemplate[[#This Row],[CO10]] + CatTemplate[[#This Row],[CS10]]) * (1 + getRateOHFinal) * getRateMarkupFinal</f>
        <v>#VALUE!</v>
      </c>
      <c r="GC282" s="30" t="e">
        <f>(CatTemplate[[#This Row],[CO11]] + CatTemplate[[#This Row],[CS11]]) * (1 + getRateOHFinal) * getRateMarkupFinal</f>
        <v>#VALUE!</v>
      </c>
      <c r="GD282" s="30" t="e">
        <f>(CatTemplate[[#This Row],[CO12]] + CatTemplate[[#This Row],[CS12]]) * (1 + getRateOHFinal) * getRateMarkupFinal</f>
        <v>#VALUE!</v>
      </c>
      <c r="GE282" s="30" t="e">
        <f>(CatTemplate[[#This Row],[CO13]] + CatTemplate[[#This Row],[CS13]]) * (1 + getRateOHFinal) * getRateMarkupFinal</f>
        <v>#VALUE!</v>
      </c>
      <c r="GF282" s="30" t="e">
        <f>(CatTemplate[[#This Row],[CO14]] + CatTemplate[[#This Row],[CS14]]) * (1 + getRateOHFinal) * getRateMarkupFinal</f>
        <v>#VALUE!</v>
      </c>
      <c r="GG282" s="30" t="e">
        <f>(CatTemplate[[#This Row],[CO15]] + CatTemplate[[#This Row],[CS15]]) * (1 + getRateOHFinal) * getRateMarkupFinal</f>
        <v>#VALUE!</v>
      </c>
      <c r="GH282" s="30" t="e">
        <f>(CatTemplate[[#This Row],[CO16]] + CatTemplate[[#This Row],[CS16]]) * (1 + getRateOHFinal) * getRateMarkupFinal</f>
        <v>#VALUE!</v>
      </c>
      <c r="GI282" s="30" t="e">
        <f>(CatTemplate[[#This Row],[CO17]] + CatTemplate[[#This Row],[CS17]]) * (1 + getRateOHFinal) * getRateMarkupFinal</f>
        <v>#VALUE!</v>
      </c>
      <c r="GJ282" s="30" t="e">
        <f>(CatTemplate[[#This Row],[CO18]] + CatTemplate[[#This Row],[CS18]]) * (1 + getRateOHFinal) * getRateMarkupFinal</f>
        <v>#VALUE!</v>
      </c>
      <c r="GK282" s="30" t="e">
        <f>(CatTemplate[[#This Row],[CO19]] + CatTemplate[[#This Row],[CS19]]) * (1 + getRateOHFinal) * getRateMarkupFinal</f>
        <v>#VALUE!</v>
      </c>
      <c r="GL282" s="30" t="e">
        <f>(CatTemplate[[#This Row],[CO20]] + CatTemplate[[#This Row],[CS20]]) * (1 + getRateOHFinal) * getRateMarkupFinal</f>
        <v>#VALUE!</v>
      </c>
      <c r="GM282" s="30" t="e">
        <f t="shared" si="95"/>
        <v>#VALUE!</v>
      </c>
      <c r="GN282" s="30" t="e">
        <f t="shared" si="96"/>
        <v>#VALUE!</v>
      </c>
      <c r="GO282" s="30" t="e">
        <f t="shared" si="97"/>
        <v>#VALUE!</v>
      </c>
      <c r="GP282" s="30" t="e">
        <f t="shared" si="98"/>
        <v>#VALUE!</v>
      </c>
      <c r="GQ282" s="30" t="e">
        <f>(CatTemplate[[#This Row],[CO1]]+CatTemplate[[#This Row],[CS1]]) * (1+ getRateOHFinal) * (1 + getRateMarkupFinal)</f>
        <v>#VALUE!</v>
      </c>
      <c r="GR282" s="30" t="e">
        <f>(CatTemplate[[#This Row],[CO2]]+CatTemplate[[#This Row],[CS2]]) * (1+ getRateOHFinal) * (1 + getRateMarkupFinal)</f>
        <v>#VALUE!</v>
      </c>
      <c r="GS282" s="30" t="e">
        <f>(CatTemplate[[#This Row],[CO3]]+CatTemplate[[#This Row],[CS3]]) * (1+ getRateOHFinal) * (1 + getRateMarkupFinal)</f>
        <v>#VALUE!</v>
      </c>
      <c r="GT282" s="30" t="e">
        <f>(CatTemplate[[#This Row],[CO4]]+CatTemplate[[#This Row],[CS4]]) * (1+ getRateOHFinal) * (1 + getRateMarkupFinal)</f>
        <v>#VALUE!</v>
      </c>
      <c r="GU282" s="30" t="e">
        <f>(CatTemplate[[#This Row],[CO5]]+CatTemplate[[#This Row],[CS5]]) * (1+ getRateOHFinal) * (1 + getRateMarkupFinal)</f>
        <v>#VALUE!</v>
      </c>
      <c r="GV282" s="30" t="e">
        <f>(CatTemplate[[#This Row],[CO6]]+CatTemplate[[#This Row],[CS6]]) * (1+ getRateOHFinal) * (1 + getRateMarkupFinal)</f>
        <v>#VALUE!</v>
      </c>
      <c r="GW282" s="30" t="e">
        <f>(CatTemplate[[#This Row],[CO7]]+CatTemplate[[#This Row],[CS7]]) * (1+ getRateOHFinal) * (1 + getRateMarkupFinal)</f>
        <v>#VALUE!</v>
      </c>
      <c r="GX282" s="30" t="e">
        <f>(CatTemplate[[#This Row],[CO8]]+CatTemplate[[#This Row],[CS8]]) * (1+ getRateOHFinal) * (1 + getRateMarkupFinal)</f>
        <v>#VALUE!</v>
      </c>
      <c r="GY282" s="30" t="e">
        <f>(CatTemplate[[#This Row],[CO9]]+CatTemplate[[#This Row],[CS9]]) * (1+ getRateOHFinal) * (1 + getRateMarkupFinal)</f>
        <v>#VALUE!</v>
      </c>
      <c r="GZ282" s="30" t="e">
        <f>(CatTemplate[[#This Row],[CO10]]+CatTemplate[[#This Row],[CS10]]) * (1+ getRateOHFinal) * (1 + getRateMarkupFinal)</f>
        <v>#VALUE!</v>
      </c>
      <c r="HA282" s="30" t="e">
        <f>(CatTemplate[[#This Row],[CO11]]+CatTemplate[[#This Row],[CS11]]) * (1+ getRateOHFinal) * (1 + getRateMarkupFinal)</f>
        <v>#VALUE!</v>
      </c>
      <c r="HB282" s="30" t="e">
        <f>(CatTemplate[[#This Row],[CO12]]+CatTemplate[[#This Row],[CS12]]) * (1+ getRateOHFinal) * (1 + getRateMarkupFinal)</f>
        <v>#VALUE!</v>
      </c>
      <c r="HC282" s="30" t="e">
        <f>(CatTemplate[[#This Row],[CO13]]+CatTemplate[[#This Row],[CS13]]) * (1+ getRateOHFinal) * (1 + getRateMarkupFinal)</f>
        <v>#VALUE!</v>
      </c>
      <c r="HD282" s="30" t="e">
        <f>(CatTemplate[[#This Row],[CO14]]+CatTemplate[[#This Row],[CS14]]) * (1+ getRateOHFinal) * (1 + getRateMarkupFinal)</f>
        <v>#VALUE!</v>
      </c>
      <c r="HE282" s="30" t="e">
        <f>(CatTemplate[[#This Row],[CO15]]+CatTemplate[[#This Row],[CS15]]) * (1+ getRateOHFinal) * (1 + getRateMarkupFinal)</f>
        <v>#VALUE!</v>
      </c>
      <c r="HF282" s="30" t="e">
        <f>(CatTemplate[[#This Row],[CO16]]+CatTemplate[[#This Row],[CS16]]) * (1+ getRateOHFinal) * (1 + getRateMarkupFinal)</f>
        <v>#VALUE!</v>
      </c>
      <c r="HG282" s="30" t="e">
        <f>(CatTemplate[[#This Row],[CO17]]+CatTemplate[[#This Row],[CS17]]) * (1+ getRateOHFinal) * (1 + getRateMarkupFinal)</f>
        <v>#VALUE!</v>
      </c>
      <c r="HH282" s="30" t="e">
        <f>(CatTemplate[[#This Row],[CO18]]+CatTemplate[[#This Row],[CS18]]) * (1+ getRateOHFinal) * (1 + getRateMarkupFinal)</f>
        <v>#VALUE!</v>
      </c>
      <c r="HI282" s="30" t="e">
        <f>(CatTemplate[[#This Row],[CO19]]+CatTemplate[[#This Row],[CS19]]) * (1+ getRateOHFinal) * (1 + getRateMarkupFinal)</f>
        <v>#VALUE!</v>
      </c>
      <c r="HJ282" s="30" t="e">
        <f>(CatTemplate[[#This Row],[CO20]]+CatTemplate[[#This Row],[CS20]]) * (1+ getRateOHFinal) * (1 + getRateMarkupFinal)</f>
        <v>#VALUE!</v>
      </c>
      <c r="HK282" s="39" t="e">
        <f>CatTemplate[[#This Row],[Total cost]]+CatTemplate[[#This Row],[OH Amount]]+CatTemplate[[#This Row],[Markup]]</f>
        <v>#VALUE!</v>
      </c>
      <c r="HL282" s="63">
        <f>IF(CatTemplate[[#This Row],[Units]]="Days",CatTemplate[[#This Row],[Project quantity]]*CatTemplate[[#This Row],[St. unit effort]],CatTemplate[[#This Row],[Project quantity]])</f>
        <v>0</v>
      </c>
      <c r="HM282" s="287">
        <f>IFERROR(CatTemplate[[#This Row],[Total Price]]/(CatTemplate[[#This Row],[Final Quantity]]),0)</f>
        <v>0</v>
      </c>
      <c r="HN282" s="261"/>
    </row>
    <row r="283" spans="2:222" ht="25.5" x14ac:dyDescent="0.2">
      <c r="B283" s="9" t="s">
        <v>84</v>
      </c>
      <c r="C283" s="23">
        <v>6</v>
      </c>
      <c r="D283" s="10" t="s">
        <v>179</v>
      </c>
      <c r="E283" s="25">
        <v>1</v>
      </c>
      <c r="F283" s="19" t="s">
        <v>103</v>
      </c>
      <c r="G283" s="27">
        <v>70</v>
      </c>
      <c r="H283" s="19" t="s">
        <v>558</v>
      </c>
      <c r="I283" s="19"/>
      <c r="J283" s="16" t="s">
        <v>254</v>
      </c>
      <c r="K283" s="16"/>
      <c r="L283" s="16" t="s">
        <v>489</v>
      </c>
      <c r="M283" s="16" t="s">
        <v>207</v>
      </c>
      <c r="N283" s="16" t="s">
        <v>858</v>
      </c>
      <c r="O283" s="320"/>
      <c r="P283" s="71"/>
      <c r="Q283" s="108"/>
      <c r="R283" s="73"/>
      <c r="S283" s="97"/>
      <c r="T283" s="100">
        <f>getEqUnitCost</f>
        <v>6.1538461538461542E-2</v>
      </c>
      <c r="U283" s="73">
        <f>getEqUnitEffort</f>
        <v>1</v>
      </c>
      <c r="V283" s="101">
        <f>getEqQuantity</f>
        <v>1</v>
      </c>
      <c r="W283" s="320"/>
      <c r="X283" s="100">
        <f>getConsUnitCost</f>
        <v>6.5534477361512851</v>
      </c>
      <c r="Y283" s="73">
        <f>getConsUnitEffort</f>
        <v>1</v>
      </c>
      <c r="Z283" s="14">
        <f>getConsQuantity</f>
        <v>1</v>
      </c>
      <c r="AA283" s="320"/>
      <c r="AB283" s="72"/>
      <c r="AC283" s="112"/>
      <c r="AD283" s="14">
        <f>getOthQuantity</f>
        <v>0</v>
      </c>
      <c r="AE283" s="320"/>
      <c r="AF283" s="28" t="str">
        <f>IF(ISBLANK(CatTemplate[[#This Row],[Resource type]]),"",CatTemplate[[#This Row],[Resource type]])</f>
        <v>BioRef Operator</v>
      </c>
      <c r="AG283" s="242">
        <f>getStaffUnitCost</f>
        <v>402.98497611162429</v>
      </c>
      <c r="AH283" s="113">
        <f>getStaffUnitEffort</f>
        <v>1.2499999999999999E-2</v>
      </c>
      <c r="AI283" s="40">
        <f>getStaffQuantity</f>
        <v>0</v>
      </c>
      <c r="AJ283" s="41">
        <f>CatTemplate[[#This Row],[St. quantity]]*8/ParRatePM</f>
        <v>0</v>
      </c>
      <c r="AK283" s="320"/>
      <c r="AL283" s="53" t="str">
        <f>CatTemplate[[#This Row],[Item type]]</f>
        <v>Samples</v>
      </c>
      <c r="AM283" s="12">
        <f>SUM(CatTemplate[[#This Row],[Year1]:[Year20]])</f>
        <v>0</v>
      </c>
      <c r="AN283" s="52"/>
      <c r="AO283" s="52"/>
      <c r="AP283" s="52"/>
      <c r="AQ283" s="8"/>
      <c r="AR283" s="8"/>
      <c r="AS283" s="8"/>
      <c r="AT283" s="8"/>
      <c r="AU283" s="8"/>
      <c r="AV283" s="8"/>
      <c r="AW283" s="8"/>
      <c r="AX283" s="8"/>
      <c r="AY283" s="8"/>
      <c r="AZ283" s="8"/>
      <c r="BA283" s="8"/>
      <c r="BB283" s="8"/>
      <c r="BC283" s="8"/>
      <c r="BD283" s="8"/>
      <c r="BE283" s="8"/>
      <c r="BF283" s="8"/>
      <c r="BG283" s="36"/>
      <c r="BH283" s="320"/>
      <c r="BI283" s="37" t="str">
        <f>getCostCategory</f>
        <v>06 Operating costs</v>
      </c>
      <c r="BJ283" s="37" t="str">
        <f>getSection</f>
        <v>06 Sample processing</v>
      </c>
      <c r="BK283" s="32" t="str">
        <f>getObject</f>
        <v>Sample processing</v>
      </c>
      <c r="BL283" s="30">
        <f>IFERROR(getUnitCost * IF(CatTemplate[[#This Row],[Cost Category Comp.]]="01 Staff costs", 1,1),0)</f>
        <v>409.59996230931404</v>
      </c>
      <c r="BM283" s="29">
        <f>IF(AND(ISBLANK(CatTemplate[[#This Row],[Eq. unit cost]]),ISBLANK(CatTemplate[[#This Row],[Cons. unit cost]]),ISBLANK(CatTemplate[[#This Row],[Oth. unit cost]])), 0, IF(getUnitEffort =0,1,getUnitEffort) * CatTemplate[[#This Row],[Year1]])</f>
        <v>0</v>
      </c>
      <c r="BN283" s="29">
        <f>IF(AND(ISBLANK(CatTemplate[[#This Row],[Eq. unit cost]]),ISBLANK(CatTemplate[[#This Row],[Cons. unit cost]]),ISBLANK(CatTemplate[[#This Row],[Oth. unit cost]])), 0, IF(getUnitEffort =0,1,getUnitEffort) * CatTemplate[[#This Row],[Year2]])</f>
        <v>0</v>
      </c>
      <c r="BO283" s="29">
        <f>IF(AND(ISBLANK(CatTemplate[[#This Row],[Eq. unit cost]]),ISBLANK(CatTemplate[[#This Row],[Cons. unit cost]]),ISBLANK(CatTemplate[[#This Row],[Oth. unit cost]])), 0, IF(getUnitEffort =0,1,getUnitEffort) * CatTemplate[[#This Row],[Year3]])</f>
        <v>0</v>
      </c>
      <c r="BP283" s="29">
        <f>IF(AND(ISBLANK(CatTemplate[[#This Row],[Eq. unit cost]]),ISBLANK(CatTemplate[[#This Row],[Cons. unit cost]]),ISBLANK(CatTemplate[[#This Row],[Oth. unit cost]])), 0, IF(getUnitEffort =0,1,getUnitEffort) * CatTemplate[[#This Row],[Year4]])</f>
        <v>0</v>
      </c>
      <c r="BQ283" s="29">
        <f>IF(AND(ISBLANK(CatTemplate[[#This Row],[Eq. unit cost]]),ISBLANK(CatTemplate[[#This Row],[Cons. unit cost]]),ISBLANK(CatTemplate[[#This Row],[Oth. unit cost]])), 0, IF(getUnitEffort =0,1,getUnitEffort) * CatTemplate[[#This Row],[Year5]])</f>
        <v>0</v>
      </c>
      <c r="BR283" s="29">
        <f>IF(AND(ISBLANK(CatTemplate[[#This Row],[Eq. unit cost]]),ISBLANK(CatTemplate[[#This Row],[Cons. unit cost]]),ISBLANK(CatTemplate[[#This Row],[Oth. unit cost]])), 0, IF(getUnitEffort =0,1,getUnitEffort) * CatTemplate[[#This Row],[Year6]])</f>
        <v>0</v>
      </c>
      <c r="BS283" s="29">
        <f>IF(AND(ISBLANK(CatTemplate[[#This Row],[Eq. unit cost]]),ISBLANK(CatTemplate[[#This Row],[Cons. unit cost]]),ISBLANK(CatTemplate[[#This Row],[Oth. unit cost]])), 0, IF(getUnitEffort =0,1,getUnitEffort) * CatTemplate[[#This Row],[Year7]])</f>
        <v>0</v>
      </c>
      <c r="BT283" s="29">
        <f>IF(AND(ISBLANK(CatTemplate[[#This Row],[Eq. unit cost]]),ISBLANK(CatTemplate[[#This Row],[Cons. unit cost]]),ISBLANK(CatTemplate[[#This Row],[Oth. unit cost]])), 0, IF(getUnitEffort =0,1,getUnitEffort) * CatTemplate[[#This Row],[Year8]])</f>
        <v>0</v>
      </c>
      <c r="BU283" s="29">
        <f>IF(AND(ISBLANK(CatTemplate[[#This Row],[Eq. unit cost]]),ISBLANK(CatTemplate[[#This Row],[Cons. unit cost]]),ISBLANK(CatTemplate[[#This Row],[Oth. unit cost]])), 0, IF(getUnitEffort =0,1,getUnitEffort) * CatTemplate[[#This Row],[Year9]])</f>
        <v>0</v>
      </c>
      <c r="BV283" s="29">
        <f>IF(AND(ISBLANK(CatTemplate[[#This Row],[Eq. unit cost]]),ISBLANK(CatTemplate[[#This Row],[Cons. unit cost]]),ISBLANK(CatTemplate[[#This Row],[Oth. unit cost]])), 0, IF(getUnitEffort =0,1,getUnitEffort) * CatTemplate[[#This Row],[Year10]])</f>
        <v>0</v>
      </c>
      <c r="BW283" s="29">
        <f>IF(AND(ISBLANK(CatTemplate[[#This Row],[Eq. unit cost]]),ISBLANK(CatTemplate[[#This Row],[Cons. unit cost]]),ISBLANK(CatTemplate[[#This Row],[Oth. unit cost]])), 0, IF(getUnitEffort =0,1,getUnitEffort) * CatTemplate[[#This Row],[Year11]])</f>
        <v>0</v>
      </c>
      <c r="BX283" s="29">
        <f>IF(AND(ISBLANK(CatTemplate[[#This Row],[Eq. unit cost]]),ISBLANK(CatTemplate[[#This Row],[Cons. unit cost]]),ISBLANK(CatTemplate[[#This Row],[Oth. unit cost]])), 0, IF(getUnitEffort =0,1,getUnitEffort) * CatTemplate[[#This Row],[Year12]])</f>
        <v>0</v>
      </c>
      <c r="BY283" s="29">
        <f>IF(AND(ISBLANK(CatTemplate[[#This Row],[Eq. unit cost]]),ISBLANK(CatTemplate[[#This Row],[Cons. unit cost]]),ISBLANK(CatTemplate[[#This Row],[Oth. unit cost]])), 0, IF(getUnitEffort =0,1,getUnitEffort) * CatTemplate[[#This Row],[Year13]])</f>
        <v>0</v>
      </c>
      <c r="BZ283" s="29">
        <f>IF(AND(ISBLANK(CatTemplate[[#This Row],[Eq. unit cost]]),ISBLANK(CatTemplate[[#This Row],[Cons. unit cost]]),ISBLANK(CatTemplate[[#This Row],[Oth. unit cost]])), 0, IF(getUnitEffort =0,1,getUnitEffort) * CatTemplate[[#This Row],[Year14]])</f>
        <v>0</v>
      </c>
      <c r="CA283" s="29">
        <f>IF(AND(ISBLANK(CatTemplate[[#This Row],[Eq. unit cost]]),ISBLANK(CatTemplate[[#This Row],[Cons. unit cost]]),ISBLANK(CatTemplate[[#This Row],[Oth. unit cost]])), 0, IF(getUnitEffort =0,1,getUnitEffort) * CatTemplate[[#This Row],[Year15]])</f>
        <v>0</v>
      </c>
      <c r="CB283" s="29">
        <f>IF(AND(ISBLANK(CatTemplate[[#This Row],[Eq. unit cost]]),ISBLANK(CatTemplate[[#This Row],[Cons. unit cost]]),ISBLANK(CatTemplate[[#This Row],[Oth. unit cost]])), 0, IF(getUnitEffort =0,1,getUnitEffort) * CatTemplate[[#This Row],[Year16]])</f>
        <v>0</v>
      </c>
      <c r="CC283" s="29">
        <f>IF(AND(ISBLANK(CatTemplate[[#This Row],[Eq. unit cost]]),ISBLANK(CatTemplate[[#This Row],[Cons. unit cost]]),ISBLANK(CatTemplate[[#This Row],[Oth. unit cost]])), 0, IF(getUnitEffort =0,1,getUnitEffort) * CatTemplate[[#This Row],[Year17]])</f>
        <v>0</v>
      </c>
      <c r="CD283" s="29">
        <f>IF(AND(ISBLANK(CatTemplate[[#This Row],[Eq. unit cost]]),ISBLANK(CatTemplate[[#This Row],[Cons. unit cost]]),ISBLANK(CatTemplate[[#This Row],[Oth. unit cost]])), 0, IF(getUnitEffort =0,1,getUnitEffort) * CatTemplate[[#This Row],[Year18]])</f>
        <v>0</v>
      </c>
      <c r="CE283" s="29">
        <f>IF(AND(ISBLANK(CatTemplate[[#This Row],[Eq. unit cost]]),ISBLANK(CatTemplate[[#This Row],[Cons. unit cost]]),ISBLANK(CatTemplate[[#This Row],[Oth. unit cost]])), 0, IF(getUnitEffort =0,1,getUnitEffort) * CatTemplate[[#This Row],[Year19]])</f>
        <v>0</v>
      </c>
      <c r="CF283" s="29">
        <f>IF(AND(ISBLANK(CatTemplate[[#This Row],[Eq. unit cost]]),ISBLANK(CatTemplate[[#This Row],[Cons. unit cost]]),ISBLANK(CatTemplate[[#This Row],[Oth. unit cost]])), 0, IF(getUnitEffort =0,1,getUnitEffort) * CatTemplate[[#This Row],[Year20]])</f>
        <v>0</v>
      </c>
      <c r="CG283" s="45">
        <f>SUM(CatTemplate[[#This Row],[Q1]:[Q20]])</f>
        <v>0</v>
      </c>
      <c r="CH283" s="29">
        <f>IF(ISBLANK(CatTemplate[[#This Row],[St. unit effort]]),0,(CatTemplate[[#This Row],[St. unit effort]] * CatTemplate[[#This Row],[Year1]]))</f>
        <v>0</v>
      </c>
      <c r="CI283" s="29">
        <f>IF(ISBLANK(CatTemplate[[#This Row],[St. unit effort]]),0,(CatTemplate[[#This Row],[St. unit effort]] * CatTemplate[[#This Row],[Year2]]))</f>
        <v>0</v>
      </c>
      <c r="CJ283" s="29">
        <f>IF(ISBLANK(CatTemplate[[#This Row],[St. unit effort]]),0,(CatTemplate[[#This Row],[St. unit effort]] * CatTemplate[[#This Row],[Year3]]))</f>
        <v>0</v>
      </c>
      <c r="CK283" s="29">
        <f>IF(ISBLANK(CatTemplate[[#This Row],[St. unit effort]]),0,(CatTemplate[[#This Row],[St. unit effort]] * CatTemplate[[#This Row],[Year4]]))</f>
        <v>0</v>
      </c>
      <c r="CL283" s="29">
        <f>IF(ISBLANK(CatTemplate[[#This Row],[St. unit effort]]),0,(CatTemplate[[#This Row],[St. unit effort]] * CatTemplate[[#This Row],[Year5]]))</f>
        <v>0</v>
      </c>
      <c r="CM283" s="29">
        <f>IF(ISBLANK(CatTemplate[[#This Row],[St. unit effort]]),0,(CatTemplate[[#This Row],[St. unit effort]] * CatTemplate[[#This Row],[Year6]]))</f>
        <v>0</v>
      </c>
      <c r="CN283" s="29">
        <f>IF(ISBLANK(CatTemplate[[#This Row],[St. unit effort]]),0,(CatTemplate[[#This Row],[St. unit effort]] * CatTemplate[[#This Row],[Year7]]))</f>
        <v>0</v>
      </c>
      <c r="CO283" s="29">
        <f>IF(ISBLANK(CatTemplate[[#This Row],[St. unit effort]]),0,(CatTemplate[[#This Row],[St. unit effort]] * CatTemplate[[#This Row],[Year8]]))</f>
        <v>0</v>
      </c>
      <c r="CP283" s="29">
        <f>IF(ISBLANK(CatTemplate[[#This Row],[St. unit effort]]),0,(CatTemplate[[#This Row],[St. unit effort]] * CatTemplate[[#This Row],[Year9]]))</f>
        <v>0</v>
      </c>
      <c r="CQ283" s="29">
        <f>IF(ISBLANK(CatTemplate[[#This Row],[St. unit effort]]),0,(CatTemplate[[#This Row],[St. unit effort]] * CatTemplate[[#This Row],[Year10]]))</f>
        <v>0</v>
      </c>
      <c r="CR283" s="29">
        <f>IF(ISBLANK(CatTemplate[[#This Row],[St. unit effort]]),0,(CatTemplate[[#This Row],[St. unit effort]] * CatTemplate[[#This Row],[Year11]]))</f>
        <v>0</v>
      </c>
      <c r="CS283" s="29">
        <f>IF(ISBLANK(CatTemplate[[#This Row],[St. unit effort]]),0,(CatTemplate[[#This Row],[St. unit effort]] * CatTemplate[[#This Row],[Year12]]))</f>
        <v>0</v>
      </c>
      <c r="CT283" s="29">
        <f>IF(ISBLANK(CatTemplate[[#This Row],[St. unit effort]]),0,(CatTemplate[[#This Row],[St. unit effort]] * CatTemplate[[#This Row],[Year13]]))</f>
        <v>0</v>
      </c>
      <c r="CU283" s="29">
        <f>IF(ISBLANK(CatTemplate[[#This Row],[St. unit effort]]),0,(CatTemplate[[#This Row],[St. unit effort]] * CatTemplate[[#This Row],[Year14]]))</f>
        <v>0</v>
      </c>
      <c r="CV283" s="29">
        <f>IF(ISBLANK(CatTemplate[[#This Row],[St. unit effort]]),0,(CatTemplate[[#This Row],[St. unit effort]] * CatTemplate[[#This Row],[Year15]]))</f>
        <v>0</v>
      </c>
      <c r="CW283" s="29">
        <f>IF(ISBLANK(CatTemplate[[#This Row],[St. unit effort]]),0,(CatTemplate[[#This Row],[St. unit effort]] * CatTemplate[[#This Row],[Year16]]))</f>
        <v>0</v>
      </c>
      <c r="CX283" s="29">
        <f>IF(ISBLANK(CatTemplate[[#This Row],[St. unit effort]]),0,(CatTemplate[[#This Row],[St. unit effort]] * CatTemplate[[#This Row],[Year17]]))</f>
        <v>0</v>
      </c>
      <c r="CY283" s="29">
        <f>IF(ISBLANK(CatTemplate[[#This Row],[St. unit effort]]),0,(CatTemplate[[#This Row],[St. unit effort]] * CatTemplate[[#This Row],[Year18]]))</f>
        <v>0</v>
      </c>
      <c r="CZ283" s="29">
        <f>IF(ISBLANK(CatTemplate[[#This Row],[St. unit effort]]),0,(CatTemplate[[#This Row],[St. unit effort]] * CatTemplate[[#This Row],[Year19]]))</f>
        <v>0</v>
      </c>
      <c r="DA283" s="29">
        <f>IF(ISBLANK(CatTemplate[[#This Row],[St. unit effort]]),0,(CatTemplate[[#This Row],[St. unit effort]] * CatTemplate[[#This Row],[Year20]]))</f>
        <v>0</v>
      </c>
      <c r="DB283" s="57">
        <f>IF(ISBLANK(CatTemplate[[#This Row],[St. unit effort]]),0,(CatTemplate[[#This Row],[St. unit effort]] * CatTemplate[[#This Row],[Year1]])*8/ParRatePM)</f>
        <v>0</v>
      </c>
      <c r="DC283" s="57">
        <f>IF(ISBLANK(CatTemplate[[#This Row],[St. unit effort]]),0,(CatTemplate[[#This Row],[St. unit effort]] * CatTemplate[[#This Row],[Year2]])*8/ParRatePM)</f>
        <v>0</v>
      </c>
      <c r="DD283" s="57">
        <f>IF(ISBLANK(CatTemplate[[#This Row],[St. unit effort]]),0,(CatTemplate[[#This Row],[St. unit effort]] * CatTemplate[[#This Row],[Year3]])*8/ParRatePM)</f>
        <v>0</v>
      </c>
      <c r="DE283" s="57">
        <f>IF(ISBLANK(CatTemplate[[#This Row],[St. unit effort]]),0,(CatTemplate[[#This Row],[St. unit effort]] * CatTemplate[[#This Row],[Year4]])*8/ParRatePM)</f>
        <v>0</v>
      </c>
      <c r="DF283" s="57">
        <f>IF(ISBLANK(CatTemplate[[#This Row],[St. unit effort]]),0,(CatTemplate[[#This Row],[St. unit effort]] * CatTemplate[[#This Row],[Year5]])*8/ParRatePM)</f>
        <v>0</v>
      </c>
      <c r="DG283" s="57">
        <f>IF(ISBLANK(CatTemplate[[#This Row],[St. unit effort]]),0,(CatTemplate[[#This Row],[St. unit effort]] * CatTemplate[[#This Row],[Year6]])*8/ParRatePM)</f>
        <v>0</v>
      </c>
      <c r="DH283" s="57">
        <f>IF(ISBLANK(CatTemplate[[#This Row],[St. unit effort]]),0,(CatTemplate[[#This Row],[St. unit effort]] * CatTemplate[[#This Row],[Year7]])*8/ParRatePM)</f>
        <v>0</v>
      </c>
      <c r="DI283" s="57">
        <f>IF(ISBLANK(CatTemplate[[#This Row],[St. unit effort]]),0,(CatTemplate[[#This Row],[St. unit effort]] * CatTemplate[[#This Row],[Year8]])*8/ParRatePM)</f>
        <v>0</v>
      </c>
      <c r="DJ283" s="57">
        <f>IF(ISBLANK(CatTemplate[[#This Row],[St. unit effort]]),0,(CatTemplate[[#This Row],[St. unit effort]] * CatTemplate[[#This Row],[Year9]])*8/ParRatePM)</f>
        <v>0</v>
      </c>
      <c r="DK283" s="57">
        <f>IF(ISBLANK(CatTemplate[[#This Row],[St. unit effort]]),0,(CatTemplate[[#This Row],[St. unit effort]] * CatTemplate[[#This Row],[Year10]])*8/ParRatePM)</f>
        <v>0</v>
      </c>
      <c r="DL283" s="57">
        <f>IF(ISBLANK(CatTemplate[[#This Row],[St. unit effort]]),0,(CatTemplate[[#This Row],[St. unit effort]] * CatTemplate[[#This Row],[Year11]])*8/ParRatePM)</f>
        <v>0</v>
      </c>
      <c r="DM283" s="57">
        <f>IF(ISBLANK(CatTemplate[[#This Row],[St. unit effort]]),0,(CatTemplate[[#This Row],[St. unit effort]] * CatTemplate[[#This Row],[Year12]])*8/ParRatePM)</f>
        <v>0</v>
      </c>
      <c r="DN283" s="57">
        <f>IF(ISBLANK(CatTemplate[[#This Row],[St. unit effort]]),0,(CatTemplate[[#This Row],[St. unit effort]] * CatTemplate[[#This Row],[Year13]])*8/ParRatePM)</f>
        <v>0</v>
      </c>
      <c r="DO283" s="57">
        <f>IF(ISBLANK(CatTemplate[[#This Row],[St. unit effort]]),0,(CatTemplate[[#This Row],[St. unit effort]] * CatTemplate[[#This Row],[Year14]])*8/ParRatePM)</f>
        <v>0</v>
      </c>
      <c r="DP283" s="57">
        <f>IF(ISBLANK(CatTemplate[[#This Row],[St. unit effort]]),0,(CatTemplate[[#This Row],[St. unit effort]] * CatTemplate[[#This Row],[Year15]])*8/ParRatePM)</f>
        <v>0</v>
      </c>
      <c r="DQ283" s="57">
        <f>IF(ISBLANK(CatTemplate[[#This Row],[St. unit effort]]),0,(CatTemplate[[#This Row],[St. unit effort]] * CatTemplate[[#This Row],[Year16]])*8/ParRatePM)</f>
        <v>0</v>
      </c>
      <c r="DR283" s="57">
        <f>IF(ISBLANK(CatTemplate[[#This Row],[St. unit effort]]),0,(CatTemplate[[#This Row],[St. unit effort]] * CatTemplate[[#This Row],[Year17]])*8/ParRatePM)</f>
        <v>0</v>
      </c>
      <c r="DS283" s="57">
        <f>IF(ISBLANK(CatTemplate[[#This Row],[St. unit effort]]),0,(CatTemplate[[#This Row],[St. unit effort]] * CatTemplate[[#This Row],[Year18]])*8/ParRatePM)</f>
        <v>0</v>
      </c>
      <c r="DT283" s="57">
        <f>IF(ISBLANK(CatTemplate[[#This Row],[St. unit effort]]),0,(CatTemplate[[#This Row],[St. unit effort]] * CatTemplate[[#This Row],[Year19]])*8/ParRatePM)</f>
        <v>0</v>
      </c>
      <c r="DU283" s="57">
        <f>IF(ISBLANK(CatTemplate[[#This Row],[St. unit effort]]),0,(CatTemplate[[#This Row],[St. unit effort]] * CatTemplate[[#This Row],[Year20]])*8/ParRatePM)</f>
        <v>0</v>
      </c>
      <c r="DV283" s="54">
        <f>SUM(CatTemplate[[#This Row],[PM1]:[PM20]])</f>
        <v>0</v>
      </c>
      <c r="DW283" s="56">
        <f t="shared" si="101"/>
        <v>0</v>
      </c>
      <c r="DX283" s="56">
        <f t="shared" si="101"/>
        <v>0</v>
      </c>
      <c r="DY283" s="56">
        <f t="shared" si="101"/>
        <v>0</v>
      </c>
      <c r="DZ283" s="56">
        <f t="shared" si="101"/>
        <v>0</v>
      </c>
      <c r="EA283" s="56">
        <f t="shared" si="101"/>
        <v>0</v>
      </c>
      <c r="EB283" s="56">
        <f t="shared" si="101"/>
        <v>0</v>
      </c>
      <c r="EC283" s="56">
        <f t="shared" si="101"/>
        <v>0</v>
      </c>
      <c r="ED283" s="56">
        <f t="shared" si="101"/>
        <v>0</v>
      </c>
      <c r="EE283" s="56">
        <f t="shared" si="101"/>
        <v>0</v>
      </c>
      <c r="EF283" s="56">
        <f t="shared" si="101"/>
        <v>0</v>
      </c>
      <c r="EG283" s="56">
        <f t="shared" si="101"/>
        <v>0</v>
      </c>
      <c r="EH283" s="56">
        <f t="shared" si="101"/>
        <v>0</v>
      </c>
      <c r="EI283" s="56">
        <f t="shared" si="101"/>
        <v>0</v>
      </c>
      <c r="EJ283" s="56">
        <f t="shared" si="101"/>
        <v>0</v>
      </c>
      <c r="EK283" s="56">
        <f t="shared" si="101"/>
        <v>0</v>
      </c>
      <c r="EL283" s="56">
        <f t="shared" si="101"/>
        <v>0</v>
      </c>
      <c r="EM283" s="56">
        <f t="shared" si="99"/>
        <v>0</v>
      </c>
      <c r="EN283" s="56">
        <f t="shared" si="99"/>
        <v>0</v>
      </c>
      <c r="EO283" s="56">
        <f t="shared" si="99"/>
        <v>0</v>
      </c>
      <c r="EP283" s="56">
        <f t="shared" si="99"/>
        <v>0</v>
      </c>
      <c r="EQ283" s="30">
        <f>CatTemplate[[#This Row],[Eq. unit cost]] * CatTemplate[[#This Row],[Eq. quantity]]</f>
        <v>6.1538461538461542E-2</v>
      </c>
      <c r="ER283" s="30">
        <f>CatTemplate[[#This Row],[Cons. unit cost]] *CatTemplate[[#This Row],[Cons. quantity]]</f>
        <v>6.5534477361512851</v>
      </c>
      <c r="ES283" s="30">
        <f>CatTemplate[[#This Row],[Oth. unit cost]] *CatTemplate[[#This Row],[Oth. quantity]]</f>
        <v>0</v>
      </c>
      <c r="ET283" s="55">
        <f>SUM(CatTemplate[[#This Row],[CO1]:[CO20]])</f>
        <v>0</v>
      </c>
      <c r="EU283" s="56">
        <f t="shared" si="102"/>
        <v>0</v>
      </c>
      <c r="EV283" s="56">
        <f t="shared" si="102"/>
        <v>0</v>
      </c>
      <c r="EW283" s="56">
        <f t="shared" si="102"/>
        <v>0</v>
      </c>
      <c r="EX283" s="56">
        <f t="shared" si="102"/>
        <v>0</v>
      </c>
      <c r="EY283" s="56">
        <f t="shared" si="102"/>
        <v>0</v>
      </c>
      <c r="EZ283" s="56">
        <f t="shared" si="102"/>
        <v>0</v>
      </c>
      <c r="FA283" s="56">
        <f t="shared" si="102"/>
        <v>0</v>
      </c>
      <c r="FB283" s="56">
        <f t="shared" si="102"/>
        <v>0</v>
      </c>
      <c r="FC283" s="56">
        <f t="shared" si="102"/>
        <v>0</v>
      </c>
      <c r="FD283" s="56">
        <f t="shared" si="102"/>
        <v>0</v>
      </c>
      <c r="FE283" s="56">
        <f t="shared" si="102"/>
        <v>0</v>
      </c>
      <c r="FF283" s="56">
        <f t="shared" si="102"/>
        <v>0</v>
      </c>
      <c r="FG283" s="56">
        <f t="shared" si="102"/>
        <v>0</v>
      </c>
      <c r="FH283" s="56">
        <f t="shared" si="102"/>
        <v>0</v>
      </c>
      <c r="FI283" s="56">
        <f t="shared" si="102"/>
        <v>0</v>
      </c>
      <c r="FJ283" s="56">
        <f t="shared" si="102"/>
        <v>0</v>
      </c>
      <c r="FK283" s="56">
        <f t="shared" si="100"/>
        <v>0</v>
      </c>
      <c r="FL283" s="56">
        <f t="shared" si="100"/>
        <v>0</v>
      </c>
      <c r="FM283" s="56">
        <f t="shared" si="100"/>
        <v>0</v>
      </c>
      <c r="FN283" s="56">
        <f t="shared" si="100"/>
        <v>0</v>
      </c>
      <c r="FO283" s="58">
        <f>SUM(CatTemplate[[#This Row],[CS1]:[CS20]])</f>
        <v>0</v>
      </c>
      <c r="FP283" s="59">
        <f>CatTemplate[[#This Row],[Total Oth. cost]]+CatTemplate[[#This Row],[Total St. Cost]]</f>
        <v>0</v>
      </c>
      <c r="FQ283" s="33" t="e">
        <f t="shared" si="93"/>
        <v>#VALUE!</v>
      </c>
      <c r="FR283" s="33" t="e">
        <f t="shared" si="94"/>
        <v>#VALUE!</v>
      </c>
      <c r="FS283" s="30" t="e">
        <f>(CatTemplate[[#This Row],[CO1]] + CatTemplate[[#This Row],[CS1]]) * (1 + getRateOHFinal) * getRateMarkupFinal</f>
        <v>#VALUE!</v>
      </c>
      <c r="FT283" s="30" t="e">
        <f>(CatTemplate[[#This Row],[CO2]] + CatTemplate[[#This Row],[CS2]]) * (1 + getRateOHFinal) * getRateMarkupFinal</f>
        <v>#VALUE!</v>
      </c>
      <c r="FU283" s="30" t="e">
        <f>(CatTemplate[[#This Row],[CO3]] + CatTemplate[[#This Row],[CS3]]) * (1 + getRateOHFinal) * getRateMarkupFinal</f>
        <v>#VALUE!</v>
      </c>
      <c r="FV283" s="30" t="e">
        <f>(CatTemplate[[#This Row],[CO4]] + CatTemplate[[#This Row],[CS4]]) * (1 + getRateOHFinal) * getRateMarkupFinal</f>
        <v>#VALUE!</v>
      </c>
      <c r="FW283" s="30" t="e">
        <f>(CatTemplate[[#This Row],[CO5]] + CatTemplate[[#This Row],[CS5]]) * (1 + getRateOHFinal) * getRateMarkupFinal</f>
        <v>#VALUE!</v>
      </c>
      <c r="FX283" s="30" t="e">
        <f>(CatTemplate[[#This Row],[CO6]] + CatTemplate[[#This Row],[CS6]]) * (1 + getRateOHFinal) * getRateMarkupFinal</f>
        <v>#VALUE!</v>
      </c>
      <c r="FY283" s="30" t="e">
        <f>(CatTemplate[[#This Row],[CO7]] + CatTemplate[[#This Row],[CS7]]) * (1 + getRateOHFinal) * getRateMarkupFinal</f>
        <v>#VALUE!</v>
      </c>
      <c r="FZ283" s="30" t="e">
        <f>(CatTemplate[[#This Row],[CO8]] + CatTemplate[[#This Row],[CS8]]) * (1 + getRateOHFinal) * getRateMarkupFinal</f>
        <v>#VALUE!</v>
      </c>
      <c r="GA283" s="30" t="e">
        <f>(CatTemplate[[#This Row],[CO9]] + CatTemplate[[#This Row],[CS9]]) * (1 + getRateOHFinal) * getRateMarkupFinal</f>
        <v>#VALUE!</v>
      </c>
      <c r="GB283" s="30" t="e">
        <f>(CatTemplate[[#This Row],[CO10]] + CatTemplate[[#This Row],[CS10]]) * (1 + getRateOHFinal) * getRateMarkupFinal</f>
        <v>#VALUE!</v>
      </c>
      <c r="GC283" s="30" t="e">
        <f>(CatTemplate[[#This Row],[CO11]] + CatTemplate[[#This Row],[CS11]]) * (1 + getRateOHFinal) * getRateMarkupFinal</f>
        <v>#VALUE!</v>
      </c>
      <c r="GD283" s="30" t="e">
        <f>(CatTemplate[[#This Row],[CO12]] + CatTemplate[[#This Row],[CS12]]) * (1 + getRateOHFinal) * getRateMarkupFinal</f>
        <v>#VALUE!</v>
      </c>
      <c r="GE283" s="30" t="e">
        <f>(CatTemplate[[#This Row],[CO13]] + CatTemplate[[#This Row],[CS13]]) * (1 + getRateOHFinal) * getRateMarkupFinal</f>
        <v>#VALUE!</v>
      </c>
      <c r="GF283" s="30" t="e">
        <f>(CatTemplate[[#This Row],[CO14]] + CatTemplate[[#This Row],[CS14]]) * (1 + getRateOHFinal) * getRateMarkupFinal</f>
        <v>#VALUE!</v>
      </c>
      <c r="GG283" s="30" t="e">
        <f>(CatTemplate[[#This Row],[CO15]] + CatTemplate[[#This Row],[CS15]]) * (1 + getRateOHFinal) * getRateMarkupFinal</f>
        <v>#VALUE!</v>
      </c>
      <c r="GH283" s="30" t="e">
        <f>(CatTemplate[[#This Row],[CO16]] + CatTemplate[[#This Row],[CS16]]) * (1 + getRateOHFinal) * getRateMarkupFinal</f>
        <v>#VALUE!</v>
      </c>
      <c r="GI283" s="30" t="e">
        <f>(CatTemplate[[#This Row],[CO17]] + CatTemplate[[#This Row],[CS17]]) * (1 + getRateOHFinal) * getRateMarkupFinal</f>
        <v>#VALUE!</v>
      </c>
      <c r="GJ283" s="30" t="e">
        <f>(CatTemplate[[#This Row],[CO18]] + CatTemplate[[#This Row],[CS18]]) * (1 + getRateOHFinal) * getRateMarkupFinal</f>
        <v>#VALUE!</v>
      </c>
      <c r="GK283" s="30" t="e">
        <f>(CatTemplate[[#This Row],[CO19]] + CatTemplate[[#This Row],[CS19]]) * (1 + getRateOHFinal) * getRateMarkupFinal</f>
        <v>#VALUE!</v>
      </c>
      <c r="GL283" s="30" t="e">
        <f>(CatTemplate[[#This Row],[CO20]] + CatTemplate[[#This Row],[CS20]]) * (1 + getRateOHFinal) * getRateMarkupFinal</f>
        <v>#VALUE!</v>
      </c>
      <c r="GM283" s="30" t="e">
        <f t="shared" si="95"/>
        <v>#VALUE!</v>
      </c>
      <c r="GN283" s="30" t="e">
        <f t="shared" si="96"/>
        <v>#VALUE!</v>
      </c>
      <c r="GO283" s="30" t="e">
        <f t="shared" si="97"/>
        <v>#VALUE!</v>
      </c>
      <c r="GP283" s="30" t="e">
        <f t="shared" si="98"/>
        <v>#VALUE!</v>
      </c>
      <c r="GQ283" s="30" t="e">
        <f>(CatTemplate[[#This Row],[CO1]]+CatTemplate[[#This Row],[CS1]]) * (1+ getRateOHFinal) * (1 + getRateMarkupFinal)</f>
        <v>#VALUE!</v>
      </c>
      <c r="GR283" s="30" t="e">
        <f>(CatTemplate[[#This Row],[CO2]]+CatTemplate[[#This Row],[CS2]]) * (1+ getRateOHFinal) * (1 + getRateMarkupFinal)</f>
        <v>#VALUE!</v>
      </c>
      <c r="GS283" s="30" t="e">
        <f>(CatTemplate[[#This Row],[CO3]]+CatTemplate[[#This Row],[CS3]]) * (1+ getRateOHFinal) * (1 + getRateMarkupFinal)</f>
        <v>#VALUE!</v>
      </c>
      <c r="GT283" s="30" t="e">
        <f>(CatTemplate[[#This Row],[CO4]]+CatTemplate[[#This Row],[CS4]]) * (1+ getRateOHFinal) * (1 + getRateMarkupFinal)</f>
        <v>#VALUE!</v>
      </c>
      <c r="GU283" s="30" t="e">
        <f>(CatTemplate[[#This Row],[CO5]]+CatTemplate[[#This Row],[CS5]]) * (1+ getRateOHFinal) * (1 + getRateMarkupFinal)</f>
        <v>#VALUE!</v>
      </c>
      <c r="GV283" s="30" t="e">
        <f>(CatTemplate[[#This Row],[CO6]]+CatTemplate[[#This Row],[CS6]]) * (1+ getRateOHFinal) * (1 + getRateMarkupFinal)</f>
        <v>#VALUE!</v>
      </c>
      <c r="GW283" s="30" t="e">
        <f>(CatTemplate[[#This Row],[CO7]]+CatTemplate[[#This Row],[CS7]]) * (1+ getRateOHFinal) * (1 + getRateMarkupFinal)</f>
        <v>#VALUE!</v>
      </c>
      <c r="GX283" s="30" t="e">
        <f>(CatTemplate[[#This Row],[CO8]]+CatTemplate[[#This Row],[CS8]]) * (1+ getRateOHFinal) * (1 + getRateMarkupFinal)</f>
        <v>#VALUE!</v>
      </c>
      <c r="GY283" s="30" t="e">
        <f>(CatTemplate[[#This Row],[CO9]]+CatTemplate[[#This Row],[CS9]]) * (1+ getRateOHFinal) * (1 + getRateMarkupFinal)</f>
        <v>#VALUE!</v>
      </c>
      <c r="GZ283" s="30" t="e">
        <f>(CatTemplate[[#This Row],[CO10]]+CatTemplate[[#This Row],[CS10]]) * (1+ getRateOHFinal) * (1 + getRateMarkupFinal)</f>
        <v>#VALUE!</v>
      </c>
      <c r="HA283" s="30" t="e">
        <f>(CatTemplate[[#This Row],[CO11]]+CatTemplate[[#This Row],[CS11]]) * (1+ getRateOHFinal) * (1 + getRateMarkupFinal)</f>
        <v>#VALUE!</v>
      </c>
      <c r="HB283" s="30" t="e">
        <f>(CatTemplate[[#This Row],[CO12]]+CatTemplate[[#This Row],[CS12]]) * (1+ getRateOHFinal) * (1 + getRateMarkupFinal)</f>
        <v>#VALUE!</v>
      </c>
      <c r="HC283" s="30" t="e">
        <f>(CatTemplate[[#This Row],[CO13]]+CatTemplate[[#This Row],[CS13]]) * (1+ getRateOHFinal) * (1 + getRateMarkupFinal)</f>
        <v>#VALUE!</v>
      </c>
      <c r="HD283" s="30" t="e">
        <f>(CatTemplate[[#This Row],[CO14]]+CatTemplate[[#This Row],[CS14]]) * (1+ getRateOHFinal) * (1 + getRateMarkupFinal)</f>
        <v>#VALUE!</v>
      </c>
      <c r="HE283" s="30" t="e">
        <f>(CatTemplate[[#This Row],[CO15]]+CatTemplate[[#This Row],[CS15]]) * (1+ getRateOHFinal) * (1 + getRateMarkupFinal)</f>
        <v>#VALUE!</v>
      </c>
      <c r="HF283" s="30" t="e">
        <f>(CatTemplate[[#This Row],[CO16]]+CatTemplate[[#This Row],[CS16]]) * (1+ getRateOHFinal) * (1 + getRateMarkupFinal)</f>
        <v>#VALUE!</v>
      </c>
      <c r="HG283" s="30" t="e">
        <f>(CatTemplate[[#This Row],[CO17]]+CatTemplate[[#This Row],[CS17]]) * (1+ getRateOHFinal) * (1 + getRateMarkupFinal)</f>
        <v>#VALUE!</v>
      </c>
      <c r="HH283" s="30" t="e">
        <f>(CatTemplate[[#This Row],[CO18]]+CatTemplate[[#This Row],[CS18]]) * (1+ getRateOHFinal) * (1 + getRateMarkupFinal)</f>
        <v>#VALUE!</v>
      </c>
      <c r="HI283" s="30" t="e">
        <f>(CatTemplate[[#This Row],[CO19]]+CatTemplate[[#This Row],[CS19]]) * (1+ getRateOHFinal) * (1 + getRateMarkupFinal)</f>
        <v>#VALUE!</v>
      </c>
      <c r="HJ283" s="30" t="e">
        <f>(CatTemplate[[#This Row],[CO20]]+CatTemplate[[#This Row],[CS20]]) * (1+ getRateOHFinal) * (1 + getRateMarkupFinal)</f>
        <v>#VALUE!</v>
      </c>
      <c r="HK283" s="39" t="e">
        <f>CatTemplate[[#This Row],[Total cost]]+CatTemplate[[#This Row],[OH Amount]]+CatTemplate[[#This Row],[Markup]]</f>
        <v>#VALUE!</v>
      </c>
      <c r="HL283" s="63">
        <f>IF(CatTemplate[[#This Row],[Units]]="Days",CatTemplate[[#This Row],[Project quantity]]*CatTemplate[[#This Row],[St. unit effort]],CatTemplate[[#This Row],[Project quantity]])</f>
        <v>0</v>
      </c>
      <c r="HM283" s="287">
        <f>IFERROR(CatTemplate[[#This Row],[Total Price]]/(CatTemplate[[#This Row],[Final Quantity]]),0)</f>
        <v>0</v>
      </c>
      <c r="HN283" s="261"/>
    </row>
    <row r="284" spans="2:222" x14ac:dyDescent="0.2">
      <c r="B284" s="9" t="s">
        <v>84</v>
      </c>
      <c r="C284" s="23">
        <v>6</v>
      </c>
      <c r="D284" s="10" t="s">
        <v>179</v>
      </c>
      <c r="E284" s="25">
        <v>1</v>
      </c>
      <c r="F284" s="19" t="s">
        <v>103</v>
      </c>
      <c r="G284" s="27">
        <v>71</v>
      </c>
      <c r="H284" s="19" t="s">
        <v>559</v>
      </c>
      <c r="I284" s="19"/>
      <c r="J284" s="16" t="s">
        <v>254</v>
      </c>
      <c r="K284" s="16"/>
      <c r="L284" s="16" t="s">
        <v>489</v>
      </c>
      <c r="M284" s="16" t="s">
        <v>207</v>
      </c>
      <c r="N284" s="16" t="s">
        <v>858</v>
      </c>
      <c r="O284" s="320"/>
      <c r="P284" s="71"/>
      <c r="Q284" s="108"/>
      <c r="R284" s="73"/>
      <c r="S284" s="97"/>
      <c r="T284" s="100">
        <f>getEqUnitCost</f>
        <v>0</v>
      </c>
      <c r="U284" s="73">
        <f>getEqUnitEffort</f>
        <v>0</v>
      </c>
      <c r="V284" s="101">
        <f>getEqQuantity</f>
        <v>0</v>
      </c>
      <c r="W284" s="320"/>
      <c r="X284" s="100">
        <f>getConsUnitCost</f>
        <v>0</v>
      </c>
      <c r="Y284" s="73">
        <f>getConsUnitEffort</f>
        <v>0</v>
      </c>
      <c r="Z284" s="14">
        <f>getConsQuantity</f>
        <v>0</v>
      </c>
      <c r="AA284" s="320"/>
      <c r="AB284" s="72"/>
      <c r="AC284" s="112"/>
      <c r="AD284" s="14">
        <f>getOthQuantity</f>
        <v>0</v>
      </c>
      <c r="AE284" s="320"/>
      <c r="AF284" s="28" t="str">
        <f>IF(ISBLANK(CatTemplate[[#This Row],[Resource type]]),"",CatTemplate[[#This Row],[Resource type]])</f>
        <v>BioRef Operator</v>
      </c>
      <c r="AG284" s="242">
        <f>getStaffUnitCost</f>
        <v>402.98497611162429</v>
      </c>
      <c r="AH284" s="113">
        <f>getStaffUnitEffort</f>
        <v>0</v>
      </c>
      <c r="AI284" s="40">
        <f>getStaffQuantity</f>
        <v>0</v>
      </c>
      <c r="AJ284" s="41">
        <f>CatTemplate[[#This Row],[St. quantity]]*8/ParRatePM</f>
        <v>0</v>
      </c>
      <c r="AK284" s="320"/>
      <c r="AL284" s="53" t="str">
        <f>CatTemplate[[#This Row],[Item type]]</f>
        <v>Samples</v>
      </c>
      <c r="AM284" s="12">
        <f>SUM(CatTemplate[[#This Row],[Year1]:[Year20]])</f>
        <v>0</v>
      </c>
      <c r="AN284" s="52"/>
      <c r="AO284" s="52"/>
      <c r="AP284" s="52"/>
      <c r="AQ284" s="8"/>
      <c r="AR284" s="8"/>
      <c r="AS284" s="8"/>
      <c r="AT284" s="8"/>
      <c r="AU284" s="8"/>
      <c r="AV284" s="8"/>
      <c r="AW284" s="8"/>
      <c r="AX284" s="8"/>
      <c r="AY284" s="8"/>
      <c r="AZ284" s="8"/>
      <c r="BA284" s="8"/>
      <c r="BB284" s="8"/>
      <c r="BC284" s="8"/>
      <c r="BD284" s="8"/>
      <c r="BE284" s="8"/>
      <c r="BF284" s="8"/>
      <c r="BG284" s="36"/>
      <c r="BH284" s="320"/>
      <c r="BI284" s="37" t="str">
        <f>getCostCategory</f>
        <v>06 Operating costs</v>
      </c>
      <c r="BJ284" s="37" t="str">
        <f>getSection</f>
        <v>06 Sample processing</v>
      </c>
      <c r="BK284" s="32" t="str">
        <f>getObject</f>
        <v>Sample processing</v>
      </c>
      <c r="BL284" s="30">
        <f>IFERROR(getUnitCost * IF(CatTemplate[[#This Row],[Cost Category Comp.]]="01 Staff costs", 1,1),0)</f>
        <v>402.98497611162429</v>
      </c>
      <c r="BM284" s="29">
        <f>IF(AND(ISBLANK(CatTemplate[[#This Row],[Eq. unit cost]]),ISBLANK(CatTemplate[[#This Row],[Cons. unit cost]]),ISBLANK(CatTemplate[[#This Row],[Oth. unit cost]])), 0, IF(getUnitEffort =0,1,getUnitEffort) * CatTemplate[[#This Row],[Year1]])</f>
        <v>0</v>
      </c>
      <c r="BN284" s="29">
        <f>IF(AND(ISBLANK(CatTemplate[[#This Row],[Eq. unit cost]]),ISBLANK(CatTemplate[[#This Row],[Cons. unit cost]]),ISBLANK(CatTemplate[[#This Row],[Oth. unit cost]])), 0, IF(getUnitEffort =0,1,getUnitEffort) * CatTemplate[[#This Row],[Year2]])</f>
        <v>0</v>
      </c>
      <c r="BO284" s="29">
        <f>IF(AND(ISBLANK(CatTemplate[[#This Row],[Eq. unit cost]]),ISBLANK(CatTemplate[[#This Row],[Cons. unit cost]]),ISBLANK(CatTemplate[[#This Row],[Oth. unit cost]])), 0, IF(getUnitEffort =0,1,getUnitEffort) * CatTemplate[[#This Row],[Year3]])</f>
        <v>0</v>
      </c>
      <c r="BP284" s="29">
        <f>IF(AND(ISBLANK(CatTemplate[[#This Row],[Eq. unit cost]]),ISBLANK(CatTemplate[[#This Row],[Cons. unit cost]]),ISBLANK(CatTemplate[[#This Row],[Oth. unit cost]])), 0, IF(getUnitEffort =0,1,getUnitEffort) * CatTemplate[[#This Row],[Year4]])</f>
        <v>0</v>
      </c>
      <c r="BQ284" s="29">
        <f>IF(AND(ISBLANK(CatTemplate[[#This Row],[Eq. unit cost]]),ISBLANK(CatTemplate[[#This Row],[Cons. unit cost]]),ISBLANK(CatTemplate[[#This Row],[Oth. unit cost]])), 0, IF(getUnitEffort =0,1,getUnitEffort) * CatTemplate[[#This Row],[Year5]])</f>
        <v>0</v>
      </c>
      <c r="BR284" s="29">
        <f>IF(AND(ISBLANK(CatTemplate[[#This Row],[Eq. unit cost]]),ISBLANK(CatTemplate[[#This Row],[Cons. unit cost]]),ISBLANK(CatTemplate[[#This Row],[Oth. unit cost]])), 0, IF(getUnitEffort =0,1,getUnitEffort) * CatTemplate[[#This Row],[Year6]])</f>
        <v>0</v>
      </c>
      <c r="BS284" s="29">
        <f>IF(AND(ISBLANK(CatTemplate[[#This Row],[Eq. unit cost]]),ISBLANK(CatTemplate[[#This Row],[Cons. unit cost]]),ISBLANK(CatTemplate[[#This Row],[Oth. unit cost]])), 0, IF(getUnitEffort =0,1,getUnitEffort) * CatTemplate[[#This Row],[Year7]])</f>
        <v>0</v>
      </c>
      <c r="BT284" s="29">
        <f>IF(AND(ISBLANK(CatTemplate[[#This Row],[Eq. unit cost]]),ISBLANK(CatTemplate[[#This Row],[Cons. unit cost]]),ISBLANK(CatTemplate[[#This Row],[Oth. unit cost]])), 0, IF(getUnitEffort =0,1,getUnitEffort) * CatTemplate[[#This Row],[Year8]])</f>
        <v>0</v>
      </c>
      <c r="BU284" s="29">
        <f>IF(AND(ISBLANK(CatTemplate[[#This Row],[Eq. unit cost]]),ISBLANK(CatTemplate[[#This Row],[Cons. unit cost]]),ISBLANK(CatTemplate[[#This Row],[Oth. unit cost]])), 0, IF(getUnitEffort =0,1,getUnitEffort) * CatTemplate[[#This Row],[Year9]])</f>
        <v>0</v>
      </c>
      <c r="BV284" s="29">
        <f>IF(AND(ISBLANK(CatTemplate[[#This Row],[Eq. unit cost]]),ISBLANK(CatTemplate[[#This Row],[Cons. unit cost]]),ISBLANK(CatTemplate[[#This Row],[Oth. unit cost]])), 0, IF(getUnitEffort =0,1,getUnitEffort) * CatTemplate[[#This Row],[Year10]])</f>
        <v>0</v>
      </c>
      <c r="BW284" s="29">
        <f>IF(AND(ISBLANK(CatTemplate[[#This Row],[Eq. unit cost]]),ISBLANK(CatTemplate[[#This Row],[Cons. unit cost]]),ISBLANK(CatTemplate[[#This Row],[Oth. unit cost]])), 0, IF(getUnitEffort =0,1,getUnitEffort) * CatTemplate[[#This Row],[Year11]])</f>
        <v>0</v>
      </c>
      <c r="BX284" s="29">
        <f>IF(AND(ISBLANK(CatTemplate[[#This Row],[Eq. unit cost]]),ISBLANK(CatTemplate[[#This Row],[Cons. unit cost]]),ISBLANK(CatTemplate[[#This Row],[Oth. unit cost]])), 0, IF(getUnitEffort =0,1,getUnitEffort) * CatTemplate[[#This Row],[Year12]])</f>
        <v>0</v>
      </c>
      <c r="BY284" s="29">
        <f>IF(AND(ISBLANK(CatTemplate[[#This Row],[Eq. unit cost]]),ISBLANK(CatTemplate[[#This Row],[Cons. unit cost]]),ISBLANK(CatTemplate[[#This Row],[Oth. unit cost]])), 0, IF(getUnitEffort =0,1,getUnitEffort) * CatTemplate[[#This Row],[Year13]])</f>
        <v>0</v>
      </c>
      <c r="BZ284" s="29">
        <f>IF(AND(ISBLANK(CatTemplate[[#This Row],[Eq. unit cost]]),ISBLANK(CatTemplate[[#This Row],[Cons. unit cost]]),ISBLANK(CatTemplate[[#This Row],[Oth. unit cost]])), 0, IF(getUnitEffort =0,1,getUnitEffort) * CatTemplate[[#This Row],[Year14]])</f>
        <v>0</v>
      </c>
      <c r="CA284" s="29">
        <f>IF(AND(ISBLANK(CatTemplate[[#This Row],[Eq. unit cost]]),ISBLANK(CatTemplate[[#This Row],[Cons. unit cost]]),ISBLANK(CatTemplate[[#This Row],[Oth. unit cost]])), 0, IF(getUnitEffort =0,1,getUnitEffort) * CatTemplate[[#This Row],[Year15]])</f>
        <v>0</v>
      </c>
      <c r="CB284" s="29">
        <f>IF(AND(ISBLANK(CatTemplate[[#This Row],[Eq. unit cost]]),ISBLANK(CatTemplate[[#This Row],[Cons. unit cost]]),ISBLANK(CatTemplate[[#This Row],[Oth. unit cost]])), 0, IF(getUnitEffort =0,1,getUnitEffort) * CatTemplate[[#This Row],[Year16]])</f>
        <v>0</v>
      </c>
      <c r="CC284" s="29">
        <f>IF(AND(ISBLANK(CatTemplate[[#This Row],[Eq. unit cost]]),ISBLANK(CatTemplate[[#This Row],[Cons. unit cost]]),ISBLANK(CatTemplate[[#This Row],[Oth. unit cost]])), 0, IF(getUnitEffort =0,1,getUnitEffort) * CatTemplate[[#This Row],[Year17]])</f>
        <v>0</v>
      </c>
      <c r="CD284" s="29">
        <f>IF(AND(ISBLANK(CatTemplate[[#This Row],[Eq. unit cost]]),ISBLANK(CatTemplate[[#This Row],[Cons. unit cost]]),ISBLANK(CatTemplate[[#This Row],[Oth. unit cost]])), 0, IF(getUnitEffort =0,1,getUnitEffort) * CatTemplate[[#This Row],[Year18]])</f>
        <v>0</v>
      </c>
      <c r="CE284" s="29">
        <f>IF(AND(ISBLANK(CatTemplate[[#This Row],[Eq. unit cost]]),ISBLANK(CatTemplate[[#This Row],[Cons. unit cost]]),ISBLANK(CatTemplate[[#This Row],[Oth. unit cost]])), 0, IF(getUnitEffort =0,1,getUnitEffort) * CatTemplate[[#This Row],[Year19]])</f>
        <v>0</v>
      </c>
      <c r="CF284" s="29">
        <f>IF(AND(ISBLANK(CatTemplate[[#This Row],[Eq. unit cost]]),ISBLANK(CatTemplate[[#This Row],[Cons. unit cost]]),ISBLANK(CatTemplate[[#This Row],[Oth. unit cost]])), 0, IF(getUnitEffort =0,1,getUnitEffort) * CatTemplate[[#This Row],[Year20]])</f>
        <v>0</v>
      </c>
      <c r="CG284" s="45">
        <f>SUM(CatTemplate[[#This Row],[Q1]:[Q20]])</f>
        <v>0</v>
      </c>
      <c r="CH284" s="29">
        <f>IF(ISBLANK(CatTemplate[[#This Row],[St. unit effort]]),0,(CatTemplate[[#This Row],[St. unit effort]] * CatTemplate[[#This Row],[Year1]]))</f>
        <v>0</v>
      </c>
      <c r="CI284" s="29">
        <f>IF(ISBLANK(CatTemplate[[#This Row],[St. unit effort]]),0,(CatTemplate[[#This Row],[St. unit effort]] * CatTemplate[[#This Row],[Year2]]))</f>
        <v>0</v>
      </c>
      <c r="CJ284" s="29">
        <f>IF(ISBLANK(CatTemplate[[#This Row],[St. unit effort]]),0,(CatTemplate[[#This Row],[St. unit effort]] * CatTemplate[[#This Row],[Year3]]))</f>
        <v>0</v>
      </c>
      <c r="CK284" s="29">
        <f>IF(ISBLANK(CatTemplate[[#This Row],[St. unit effort]]),0,(CatTemplate[[#This Row],[St. unit effort]] * CatTemplate[[#This Row],[Year4]]))</f>
        <v>0</v>
      </c>
      <c r="CL284" s="29">
        <f>IF(ISBLANK(CatTemplate[[#This Row],[St. unit effort]]),0,(CatTemplate[[#This Row],[St. unit effort]] * CatTemplate[[#This Row],[Year5]]))</f>
        <v>0</v>
      </c>
      <c r="CM284" s="29">
        <f>IF(ISBLANK(CatTemplate[[#This Row],[St. unit effort]]),0,(CatTemplate[[#This Row],[St. unit effort]] * CatTemplate[[#This Row],[Year6]]))</f>
        <v>0</v>
      </c>
      <c r="CN284" s="29">
        <f>IF(ISBLANK(CatTemplate[[#This Row],[St. unit effort]]),0,(CatTemplate[[#This Row],[St. unit effort]] * CatTemplate[[#This Row],[Year7]]))</f>
        <v>0</v>
      </c>
      <c r="CO284" s="29">
        <f>IF(ISBLANK(CatTemplate[[#This Row],[St. unit effort]]),0,(CatTemplate[[#This Row],[St. unit effort]] * CatTemplate[[#This Row],[Year8]]))</f>
        <v>0</v>
      </c>
      <c r="CP284" s="29">
        <f>IF(ISBLANK(CatTemplate[[#This Row],[St. unit effort]]),0,(CatTemplate[[#This Row],[St. unit effort]] * CatTemplate[[#This Row],[Year9]]))</f>
        <v>0</v>
      </c>
      <c r="CQ284" s="29">
        <f>IF(ISBLANK(CatTemplate[[#This Row],[St. unit effort]]),0,(CatTemplate[[#This Row],[St. unit effort]] * CatTemplate[[#This Row],[Year10]]))</f>
        <v>0</v>
      </c>
      <c r="CR284" s="29">
        <f>IF(ISBLANK(CatTemplate[[#This Row],[St. unit effort]]),0,(CatTemplate[[#This Row],[St. unit effort]] * CatTemplate[[#This Row],[Year11]]))</f>
        <v>0</v>
      </c>
      <c r="CS284" s="29">
        <f>IF(ISBLANK(CatTemplate[[#This Row],[St. unit effort]]),0,(CatTemplate[[#This Row],[St. unit effort]] * CatTemplate[[#This Row],[Year12]]))</f>
        <v>0</v>
      </c>
      <c r="CT284" s="29">
        <f>IF(ISBLANK(CatTemplate[[#This Row],[St. unit effort]]),0,(CatTemplate[[#This Row],[St. unit effort]] * CatTemplate[[#This Row],[Year13]]))</f>
        <v>0</v>
      </c>
      <c r="CU284" s="29">
        <f>IF(ISBLANK(CatTemplate[[#This Row],[St. unit effort]]),0,(CatTemplate[[#This Row],[St. unit effort]] * CatTemplate[[#This Row],[Year14]]))</f>
        <v>0</v>
      </c>
      <c r="CV284" s="29">
        <f>IF(ISBLANK(CatTemplate[[#This Row],[St. unit effort]]),0,(CatTemplate[[#This Row],[St. unit effort]] * CatTemplate[[#This Row],[Year15]]))</f>
        <v>0</v>
      </c>
      <c r="CW284" s="29">
        <f>IF(ISBLANK(CatTemplate[[#This Row],[St. unit effort]]),0,(CatTemplate[[#This Row],[St. unit effort]] * CatTemplate[[#This Row],[Year16]]))</f>
        <v>0</v>
      </c>
      <c r="CX284" s="29">
        <f>IF(ISBLANK(CatTemplate[[#This Row],[St. unit effort]]),0,(CatTemplate[[#This Row],[St. unit effort]] * CatTemplate[[#This Row],[Year17]]))</f>
        <v>0</v>
      </c>
      <c r="CY284" s="29">
        <f>IF(ISBLANK(CatTemplate[[#This Row],[St. unit effort]]),0,(CatTemplate[[#This Row],[St. unit effort]] * CatTemplate[[#This Row],[Year18]]))</f>
        <v>0</v>
      </c>
      <c r="CZ284" s="29">
        <f>IF(ISBLANK(CatTemplate[[#This Row],[St. unit effort]]),0,(CatTemplate[[#This Row],[St. unit effort]] * CatTemplate[[#This Row],[Year19]]))</f>
        <v>0</v>
      </c>
      <c r="DA284" s="29">
        <f>IF(ISBLANK(CatTemplate[[#This Row],[St. unit effort]]),0,(CatTemplate[[#This Row],[St. unit effort]] * CatTemplate[[#This Row],[Year20]]))</f>
        <v>0</v>
      </c>
      <c r="DB284" s="57">
        <f>IF(ISBLANK(CatTemplate[[#This Row],[St. unit effort]]),0,(CatTemplate[[#This Row],[St. unit effort]] * CatTemplate[[#This Row],[Year1]])*8/ParRatePM)</f>
        <v>0</v>
      </c>
      <c r="DC284" s="57">
        <f>IF(ISBLANK(CatTemplate[[#This Row],[St. unit effort]]),0,(CatTemplate[[#This Row],[St. unit effort]] * CatTemplate[[#This Row],[Year2]])*8/ParRatePM)</f>
        <v>0</v>
      </c>
      <c r="DD284" s="57">
        <f>IF(ISBLANK(CatTemplate[[#This Row],[St. unit effort]]),0,(CatTemplate[[#This Row],[St. unit effort]] * CatTemplate[[#This Row],[Year3]])*8/ParRatePM)</f>
        <v>0</v>
      </c>
      <c r="DE284" s="57">
        <f>IF(ISBLANK(CatTemplate[[#This Row],[St. unit effort]]),0,(CatTemplate[[#This Row],[St. unit effort]] * CatTemplate[[#This Row],[Year4]])*8/ParRatePM)</f>
        <v>0</v>
      </c>
      <c r="DF284" s="57">
        <f>IF(ISBLANK(CatTemplate[[#This Row],[St. unit effort]]),0,(CatTemplate[[#This Row],[St. unit effort]] * CatTemplate[[#This Row],[Year5]])*8/ParRatePM)</f>
        <v>0</v>
      </c>
      <c r="DG284" s="57">
        <f>IF(ISBLANK(CatTemplate[[#This Row],[St. unit effort]]),0,(CatTemplate[[#This Row],[St. unit effort]] * CatTemplate[[#This Row],[Year6]])*8/ParRatePM)</f>
        <v>0</v>
      </c>
      <c r="DH284" s="57">
        <f>IF(ISBLANK(CatTemplate[[#This Row],[St. unit effort]]),0,(CatTemplate[[#This Row],[St. unit effort]] * CatTemplate[[#This Row],[Year7]])*8/ParRatePM)</f>
        <v>0</v>
      </c>
      <c r="DI284" s="57">
        <f>IF(ISBLANK(CatTemplate[[#This Row],[St. unit effort]]),0,(CatTemplate[[#This Row],[St. unit effort]] * CatTemplate[[#This Row],[Year8]])*8/ParRatePM)</f>
        <v>0</v>
      </c>
      <c r="DJ284" s="57">
        <f>IF(ISBLANK(CatTemplate[[#This Row],[St. unit effort]]),0,(CatTemplate[[#This Row],[St. unit effort]] * CatTemplate[[#This Row],[Year9]])*8/ParRatePM)</f>
        <v>0</v>
      </c>
      <c r="DK284" s="57">
        <f>IF(ISBLANK(CatTemplate[[#This Row],[St. unit effort]]),0,(CatTemplate[[#This Row],[St. unit effort]] * CatTemplate[[#This Row],[Year10]])*8/ParRatePM)</f>
        <v>0</v>
      </c>
      <c r="DL284" s="57">
        <f>IF(ISBLANK(CatTemplate[[#This Row],[St. unit effort]]),0,(CatTemplate[[#This Row],[St. unit effort]] * CatTemplate[[#This Row],[Year11]])*8/ParRatePM)</f>
        <v>0</v>
      </c>
      <c r="DM284" s="57">
        <f>IF(ISBLANK(CatTemplate[[#This Row],[St. unit effort]]),0,(CatTemplate[[#This Row],[St. unit effort]] * CatTemplate[[#This Row],[Year12]])*8/ParRatePM)</f>
        <v>0</v>
      </c>
      <c r="DN284" s="57">
        <f>IF(ISBLANK(CatTemplate[[#This Row],[St. unit effort]]),0,(CatTemplate[[#This Row],[St. unit effort]] * CatTemplate[[#This Row],[Year13]])*8/ParRatePM)</f>
        <v>0</v>
      </c>
      <c r="DO284" s="57">
        <f>IF(ISBLANK(CatTemplate[[#This Row],[St. unit effort]]),0,(CatTemplate[[#This Row],[St. unit effort]] * CatTemplate[[#This Row],[Year14]])*8/ParRatePM)</f>
        <v>0</v>
      </c>
      <c r="DP284" s="57">
        <f>IF(ISBLANK(CatTemplate[[#This Row],[St. unit effort]]),0,(CatTemplate[[#This Row],[St. unit effort]] * CatTemplate[[#This Row],[Year15]])*8/ParRatePM)</f>
        <v>0</v>
      </c>
      <c r="DQ284" s="57">
        <f>IF(ISBLANK(CatTemplate[[#This Row],[St. unit effort]]),0,(CatTemplate[[#This Row],[St. unit effort]] * CatTemplate[[#This Row],[Year16]])*8/ParRatePM)</f>
        <v>0</v>
      </c>
      <c r="DR284" s="57">
        <f>IF(ISBLANK(CatTemplate[[#This Row],[St. unit effort]]),0,(CatTemplate[[#This Row],[St. unit effort]] * CatTemplate[[#This Row],[Year17]])*8/ParRatePM)</f>
        <v>0</v>
      </c>
      <c r="DS284" s="57">
        <f>IF(ISBLANK(CatTemplate[[#This Row],[St. unit effort]]),0,(CatTemplate[[#This Row],[St. unit effort]] * CatTemplate[[#This Row],[Year18]])*8/ParRatePM)</f>
        <v>0</v>
      </c>
      <c r="DT284" s="57">
        <f>IF(ISBLANK(CatTemplate[[#This Row],[St. unit effort]]),0,(CatTemplate[[#This Row],[St. unit effort]] * CatTemplate[[#This Row],[Year19]])*8/ParRatePM)</f>
        <v>0</v>
      </c>
      <c r="DU284" s="57">
        <f>IF(ISBLANK(CatTemplate[[#This Row],[St. unit effort]]),0,(CatTemplate[[#This Row],[St. unit effort]] * CatTemplate[[#This Row],[Year20]])*8/ParRatePM)</f>
        <v>0</v>
      </c>
      <c r="DV284" s="54">
        <f>SUM(CatTemplate[[#This Row],[PM1]:[PM20]])</f>
        <v>0</v>
      </c>
      <c r="DW284" s="56">
        <f t="shared" si="101"/>
        <v>0</v>
      </c>
      <c r="DX284" s="56">
        <f t="shared" si="101"/>
        <v>0</v>
      </c>
      <c r="DY284" s="56">
        <f t="shared" si="101"/>
        <v>0</v>
      </c>
      <c r="DZ284" s="56">
        <f t="shared" si="101"/>
        <v>0</v>
      </c>
      <c r="EA284" s="56">
        <f t="shared" si="101"/>
        <v>0</v>
      </c>
      <c r="EB284" s="56">
        <f t="shared" si="101"/>
        <v>0</v>
      </c>
      <c r="EC284" s="56">
        <f t="shared" si="101"/>
        <v>0</v>
      </c>
      <c r="ED284" s="56">
        <f t="shared" si="101"/>
        <v>0</v>
      </c>
      <c r="EE284" s="56">
        <f t="shared" si="101"/>
        <v>0</v>
      </c>
      <c r="EF284" s="56">
        <f t="shared" si="101"/>
        <v>0</v>
      </c>
      <c r="EG284" s="56">
        <f t="shared" si="101"/>
        <v>0</v>
      </c>
      <c r="EH284" s="56">
        <f t="shared" si="101"/>
        <v>0</v>
      </c>
      <c r="EI284" s="56">
        <f t="shared" si="101"/>
        <v>0</v>
      </c>
      <c r="EJ284" s="56">
        <f t="shared" si="101"/>
        <v>0</v>
      </c>
      <c r="EK284" s="56">
        <f t="shared" si="101"/>
        <v>0</v>
      </c>
      <c r="EL284" s="56">
        <f t="shared" si="101"/>
        <v>0</v>
      </c>
      <c r="EM284" s="56">
        <f t="shared" si="99"/>
        <v>0</v>
      </c>
      <c r="EN284" s="56">
        <f t="shared" si="99"/>
        <v>0</v>
      </c>
      <c r="EO284" s="56">
        <f t="shared" si="99"/>
        <v>0</v>
      </c>
      <c r="EP284" s="56">
        <f t="shared" si="99"/>
        <v>0</v>
      </c>
      <c r="EQ284" s="30">
        <f>CatTemplate[[#This Row],[Eq. unit cost]] * CatTemplate[[#This Row],[Eq. quantity]]</f>
        <v>0</v>
      </c>
      <c r="ER284" s="30">
        <f>CatTemplate[[#This Row],[Cons. unit cost]] *CatTemplate[[#This Row],[Cons. quantity]]</f>
        <v>0</v>
      </c>
      <c r="ES284" s="30">
        <f>CatTemplate[[#This Row],[Oth. unit cost]] *CatTemplate[[#This Row],[Oth. quantity]]</f>
        <v>0</v>
      </c>
      <c r="ET284" s="55">
        <f>SUM(CatTemplate[[#This Row],[CO1]:[CO20]])</f>
        <v>0</v>
      </c>
      <c r="EU284" s="56">
        <f t="shared" si="102"/>
        <v>0</v>
      </c>
      <c r="EV284" s="56">
        <f t="shared" si="102"/>
        <v>0</v>
      </c>
      <c r="EW284" s="56">
        <f t="shared" si="102"/>
        <v>0</v>
      </c>
      <c r="EX284" s="56">
        <f t="shared" si="102"/>
        <v>0</v>
      </c>
      <c r="EY284" s="56">
        <f t="shared" si="102"/>
        <v>0</v>
      </c>
      <c r="EZ284" s="56">
        <f t="shared" si="102"/>
        <v>0</v>
      </c>
      <c r="FA284" s="56">
        <f t="shared" si="102"/>
        <v>0</v>
      </c>
      <c r="FB284" s="56">
        <f t="shared" si="102"/>
        <v>0</v>
      </c>
      <c r="FC284" s="56">
        <f t="shared" si="102"/>
        <v>0</v>
      </c>
      <c r="FD284" s="56">
        <f t="shared" si="102"/>
        <v>0</v>
      </c>
      <c r="FE284" s="56">
        <f t="shared" si="102"/>
        <v>0</v>
      </c>
      <c r="FF284" s="56">
        <f t="shared" si="102"/>
        <v>0</v>
      </c>
      <c r="FG284" s="56">
        <f t="shared" si="102"/>
        <v>0</v>
      </c>
      <c r="FH284" s="56">
        <f t="shared" si="102"/>
        <v>0</v>
      </c>
      <c r="FI284" s="56">
        <f t="shared" si="102"/>
        <v>0</v>
      </c>
      <c r="FJ284" s="56">
        <f t="shared" si="102"/>
        <v>0</v>
      </c>
      <c r="FK284" s="56">
        <f t="shared" si="100"/>
        <v>0</v>
      </c>
      <c r="FL284" s="56">
        <f t="shared" si="100"/>
        <v>0</v>
      </c>
      <c r="FM284" s="56">
        <f t="shared" si="100"/>
        <v>0</v>
      </c>
      <c r="FN284" s="56">
        <f t="shared" si="100"/>
        <v>0</v>
      </c>
      <c r="FO284" s="58">
        <f>SUM(CatTemplate[[#This Row],[CS1]:[CS20]])</f>
        <v>0</v>
      </c>
      <c r="FP284" s="59">
        <f>CatTemplate[[#This Row],[Total Oth. cost]]+CatTemplate[[#This Row],[Total St. Cost]]</f>
        <v>0</v>
      </c>
      <c r="FQ284" s="33" t="e">
        <f t="shared" si="93"/>
        <v>#VALUE!</v>
      </c>
      <c r="FR284" s="33" t="e">
        <f t="shared" si="94"/>
        <v>#VALUE!</v>
      </c>
      <c r="FS284" s="30" t="e">
        <f>(CatTemplate[[#This Row],[CO1]] + CatTemplate[[#This Row],[CS1]]) * (1 + getRateOHFinal) * getRateMarkupFinal</f>
        <v>#VALUE!</v>
      </c>
      <c r="FT284" s="30" t="e">
        <f>(CatTemplate[[#This Row],[CO2]] + CatTemplate[[#This Row],[CS2]]) * (1 + getRateOHFinal) * getRateMarkupFinal</f>
        <v>#VALUE!</v>
      </c>
      <c r="FU284" s="30" t="e">
        <f>(CatTemplate[[#This Row],[CO3]] + CatTemplate[[#This Row],[CS3]]) * (1 + getRateOHFinal) * getRateMarkupFinal</f>
        <v>#VALUE!</v>
      </c>
      <c r="FV284" s="30" t="e">
        <f>(CatTemplate[[#This Row],[CO4]] + CatTemplate[[#This Row],[CS4]]) * (1 + getRateOHFinal) * getRateMarkupFinal</f>
        <v>#VALUE!</v>
      </c>
      <c r="FW284" s="30" t="e">
        <f>(CatTemplate[[#This Row],[CO5]] + CatTemplate[[#This Row],[CS5]]) * (1 + getRateOHFinal) * getRateMarkupFinal</f>
        <v>#VALUE!</v>
      </c>
      <c r="FX284" s="30" t="e">
        <f>(CatTemplate[[#This Row],[CO6]] + CatTemplate[[#This Row],[CS6]]) * (1 + getRateOHFinal) * getRateMarkupFinal</f>
        <v>#VALUE!</v>
      </c>
      <c r="FY284" s="30" t="e">
        <f>(CatTemplate[[#This Row],[CO7]] + CatTemplate[[#This Row],[CS7]]) * (1 + getRateOHFinal) * getRateMarkupFinal</f>
        <v>#VALUE!</v>
      </c>
      <c r="FZ284" s="30" t="e">
        <f>(CatTemplate[[#This Row],[CO8]] + CatTemplate[[#This Row],[CS8]]) * (1 + getRateOHFinal) * getRateMarkupFinal</f>
        <v>#VALUE!</v>
      </c>
      <c r="GA284" s="30" t="e">
        <f>(CatTemplate[[#This Row],[CO9]] + CatTemplate[[#This Row],[CS9]]) * (1 + getRateOHFinal) * getRateMarkupFinal</f>
        <v>#VALUE!</v>
      </c>
      <c r="GB284" s="30" t="e">
        <f>(CatTemplate[[#This Row],[CO10]] + CatTemplate[[#This Row],[CS10]]) * (1 + getRateOHFinal) * getRateMarkupFinal</f>
        <v>#VALUE!</v>
      </c>
      <c r="GC284" s="30" t="e">
        <f>(CatTemplate[[#This Row],[CO11]] + CatTemplate[[#This Row],[CS11]]) * (1 + getRateOHFinal) * getRateMarkupFinal</f>
        <v>#VALUE!</v>
      </c>
      <c r="GD284" s="30" t="e">
        <f>(CatTemplate[[#This Row],[CO12]] + CatTemplate[[#This Row],[CS12]]) * (1 + getRateOHFinal) * getRateMarkupFinal</f>
        <v>#VALUE!</v>
      </c>
      <c r="GE284" s="30" t="e">
        <f>(CatTemplate[[#This Row],[CO13]] + CatTemplate[[#This Row],[CS13]]) * (1 + getRateOHFinal) * getRateMarkupFinal</f>
        <v>#VALUE!</v>
      </c>
      <c r="GF284" s="30" t="e">
        <f>(CatTemplate[[#This Row],[CO14]] + CatTemplate[[#This Row],[CS14]]) * (1 + getRateOHFinal) * getRateMarkupFinal</f>
        <v>#VALUE!</v>
      </c>
      <c r="GG284" s="30" t="e">
        <f>(CatTemplate[[#This Row],[CO15]] + CatTemplate[[#This Row],[CS15]]) * (1 + getRateOHFinal) * getRateMarkupFinal</f>
        <v>#VALUE!</v>
      </c>
      <c r="GH284" s="30" t="e">
        <f>(CatTemplate[[#This Row],[CO16]] + CatTemplate[[#This Row],[CS16]]) * (1 + getRateOHFinal) * getRateMarkupFinal</f>
        <v>#VALUE!</v>
      </c>
      <c r="GI284" s="30" t="e">
        <f>(CatTemplate[[#This Row],[CO17]] + CatTemplate[[#This Row],[CS17]]) * (1 + getRateOHFinal) * getRateMarkupFinal</f>
        <v>#VALUE!</v>
      </c>
      <c r="GJ284" s="30" t="e">
        <f>(CatTemplate[[#This Row],[CO18]] + CatTemplate[[#This Row],[CS18]]) * (1 + getRateOHFinal) * getRateMarkupFinal</f>
        <v>#VALUE!</v>
      </c>
      <c r="GK284" s="30" t="e">
        <f>(CatTemplate[[#This Row],[CO19]] + CatTemplate[[#This Row],[CS19]]) * (1 + getRateOHFinal) * getRateMarkupFinal</f>
        <v>#VALUE!</v>
      </c>
      <c r="GL284" s="30" t="e">
        <f>(CatTemplate[[#This Row],[CO20]] + CatTemplate[[#This Row],[CS20]]) * (1 + getRateOHFinal) * getRateMarkupFinal</f>
        <v>#VALUE!</v>
      </c>
      <c r="GM284" s="30" t="e">
        <f t="shared" si="95"/>
        <v>#VALUE!</v>
      </c>
      <c r="GN284" s="30" t="e">
        <f t="shared" si="96"/>
        <v>#VALUE!</v>
      </c>
      <c r="GO284" s="30" t="e">
        <f t="shared" si="97"/>
        <v>#VALUE!</v>
      </c>
      <c r="GP284" s="30" t="e">
        <f t="shared" si="98"/>
        <v>#VALUE!</v>
      </c>
      <c r="GQ284" s="30" t="e">
        <f>(CatTemplate[[#This Row],[CO1]]+CatTemplate[[#This Row],[CS1]]) * (1+ getRateOHFinal) * (1 + getRateMarkupFinal)</f>
        <v>#VALUE!</v>
      </c>
      <c r="GR284" s="30" t="e">
        <f>(CatTemplate[[#This Row],[CO2]]+CatTemplate[[#This Row],[CS2]]) * (1+ getRateOHFinal) * (1 + getRateMarkupFinal)</f>
        <v>#VALUE!</v>
      </c>
      <c r="GS284" s="30" t="e">
        <f>(CatTemplate[[#This Row],[CO3]]+CatTemplate[[#This Row],[CS3]]) * (1+ getRateOHFinal) * (1 + getRateMarkupFinal)</f>
        <v>#VALUE!</v>
      </c>
      <c r="GT284" s="30" t="e">
        <f>(CatTemplate[[#This Row],[CO4]]+CatTemplate[[#This Row],[CS4]]) * (1+ getRateOHFinal) * (1 + getRateMarkupFinal)</f>
        <v>#VALUE!</v>
      </c>
      <c r="GU284" s="30" t="e">
        <f>(CatTemplate[[#This Row],[CO5]]+CatTemplate[[#This Row],[CS5]]) * (1+ getRateOHFinal) * (1 + getRateMarkupFinal)</f>
        <v>#VALUE!</v>
      </c>
      <c r="GV284" s="30" t="e">
        <f>(CatTemplate[[#This Row],[CO6]]+CatTemplate[[#This Row],[CS6]]) * (1+ getRateOHFinal) * (1 + getRateMarkupFinal)</f>
        <v>#VALUE!</v>
      </c>
      <c r="GW284" s="30" t="e">
        <f>(CatTemplate[[#This Row],[CO7]]+CatTemplate[[#This Row],[CS7]]) * (1+ getRateOHFinal) * (1 + getRateMarkupFinal)</f>
        <v>#VALUE!</v>
      </c>
      <c r="GX284" s="30" t="e">
        <f>(CatTemplate[[#This Row],[CO8]]+CatTemplate[[#This Row],[CS8]]) * (1+ getRateOHFinal) * (1 + getRateMarkupFinal)</f>
        <v>#VALUE!</v>
      </c>
      <c r="GY284" s="30" t="e">
        <f>(CatTemplate[[#This Row],[CO9]]+CatTemplate[[#This Row],[CS9]]) * (1+ getRateOHFinal) * (1 + getRateMarkupFinal)</f>
        <v>#VALUE!</v>
      </c>
      <c r="GZ284" s="30" t="e">
        <f>(CatTemplate[[#This Row],[CO10]]+CatTemplate[[#This Row],[CS10]]) * (1+ getRateOHFinal) * (1 + getRateMarkupFinal)</f>
        <v>#VALUE!</v>
      </c>
      <c r="HA284" s="30" t="e">
        <f>(CatTemplate[[#This Row],[CO11]]+CatTemplate[[#This Row],[CS11]]) * (1+ getRateOHFinal) * (1 + getRateMarkupFinal)</f>
        <v>#VALUE!</v>
      </c>
      <c r="HB284" s="30" t="e">
        <f>(CatTemplate[[#This Row],[CO12]]+CatTemplate[[#This Row],[CS12]]) * (1+ getRateOHFinal) * (1 + getRateMarkupFinal)</f>
        <v>#VALUE!</v>
      </c>
      <c r="HC284" s="30" t="e">
        <f>(CatTemplate[[#This Row],[CO13]]+CatTemplate[[#This Row],[CS13]]) * (1+ getRateOHFinal) * (1 + getRateMarkupFinal)</f>
        <v>#VALUE!</v>
      </c>
      <c r="HD284" s="30" t="e">
        <f>(CatTemplate[[#This Row],[CO14]]+CatTemplate[[#This Row],[CS14]]) * (1+ getRateOHFinal) * (1 + getRateMarkupFinal)</f>
        <v>#VALUE!</v>
      </c>
      <c r="HE284" s="30" t="e">
        <f>(CatTemplate[[#This Row],[CO15]]+CatTemplate[[#This Row],[CS15]]) * (1+ getRateOHFinal) * (1 + getRateMarkupFinal)</f>
        <v>#VALUE!</v>
      </c>
      <c r="HF284" s="30" t="e">
        <f>(CatTemplate[[#This Row],[CO16]]+CatTemplate[[#This Row],[CS16]]) * (1+ getRateOHFinal) * (1 + getRateMarkupFinal)</f>
        <v>#VALUE!</v>
      </c>
      <c r="HG284" s="30" t="e">
        <f>(CatTemplate[[#This Row],[CO17]]+CatTemplate[[#This Row],[CS17]]) * (1+ getRateOHFinal) * (1 + getRateMarkupFinal)</f>
        <v>#VALUE!</v>
      </c>
      <c r="HH284" s="30" t="e">
        <f>(CatTemplate[[#This Row],[CO18]]+CatTemplate[[#This Row],[CS18]]) * (1+ getRateOHFinal) * (1 + getRateMarkupFinal)</f>
        <v>#VALUE!</v>
      </c>
      <c r="HI284" s="30" t="e">
        <f>(CatTemplate[[#This Row],[CO19]]+CatTemplate[[#This Row],[CS19]]) * (1+ getRateOHFinal) * (1 + getRateMarkupFinal)</f>
        <v>#VALUE!</v>
      </c>
      <c r="HJ284" s="30" t="e">
        <f>(CatTemplate[[#This Row],[CO20]]+CatTemplate[[#This Row],[CS20]]) * (1+ getRateOHFinal) * (1 + getRateMarkupFinal)</f>
        <v>#VALUE!</v>
      </c>
      <c r="HK284" s="39" t="e">
        <f>CatTemplate[[#This Row],[Total cost]]+CatTemplate[[#This Row],[OH Amount]]+CatTemplate[[#This Row],[Markup]]</f>
        <v>#VALUE!</v>
      </c>
      <c r="HL284" s="63">
        <f>IF(CatTemplate[[#This Row],[Units]]="Days",CatTemplate[[#This Row],[Project quantity]]*CatTemplate[[#This Row],[St. unit effort]],CatTemplate[[#This Row],[Project quantity]])</f>
        <v>0</v>
      </c>
      <c r="HM284" s="287">
        <f>IFERROR(CatTemplate[[#This Row],[Total Price]]/(CatTemplate[[#This Row],[Final Quantity]]),0)</f>
        <v>0</v>
      </c>
      <c r="HN284" s="261"/>
    </row>
    <row r="285" spans="2:222" ht="25.5" x14ac:dyDescent="0.2">
      <c r="B285" s="9" t="s">
        <v>84</v>
      </c>
      <c r="C285" s="23">
        <v>6</v>
      </c>
      <c r="D285" s="10" t="s">
        <v>179</v>
      </c>
      <c r="E285" s="25">
        <v>1</v>
      </c>
      <c r="F285" s="19" t="s">
        <v>103</v>
      </c>
      <c r="G285" s="27">
        <v>72</v>
      </c>
      <c r="H285" s="19" t="s">
        <v>560</v>
      </c>
      <c r="I285" s="19"/>
      <c r="J285" s="16" t="s">
        <v>254</v>
      </c>
      <c r="K285" s="16"/>
      <c r="L285" s="16" t="s">
        <v>489</v>
      </c>
      <c r="M285" s="16" t="s">
        <v>207</v>
      </c>
      <c r="N285" s="16" t="s">
        <v>858</v>
      </c>
      <c r="O285" s="320"/>
      <c r="P285" s="71"/>
      <c r="Q285" s="108"/>
      <c r="R285" s="73"/>
      <c r="S285" s="97"/>
      <c r="T285" s="100">
        <f>getEqUnitCost</f>
        <v>0</v>
      </c>
      <c r="U285" s="73">
        <f>getEqUnitEffort</f>
        <v>0</v>
      </c>
      <c r="V285" s="101">
        <f>getEqQuantity</f>
        <v>0</v>
      </c>
      <c r="W285" s="320"/>
      <c r="X285" s="100">
        <f>getConsUnitCost</f>
        <v>0</v>
      </c>
      <c r="Y285" s="73">
        <f>getConsUnitEffort</f>
        <v>0</v>
      </c>
      <c r="Z285" s="14">
        <f>getConsQuantity</f>
        <v>0</v>
      </c>
      <c r="AA285" s="320"/>
      <c r="AB285" s="72"/>
      <c r="AC285" s="112"/>
      <c r="AD285" s="14">
        <f>getOthQuantity</f>
        <v>0</v>
      </c>
      <c r="AE285" s="320"/>
      <c r="AF285" s="28" t="str">
        <f>IF(ISBLANK(CatTemplate[[#This Row],[Resource type]]),"",CatTemplate[[#This Row],[Resource type]])</f>
        <v>BioRef Operator</v>
      </c>
      <c r="AG285" s="242">
        <f>getStaffUnitCost</f>
        <v>402.98497611162429</v>
      </c>
      <c r="AH285" s="113">
        <f>getStaffUnitEffort</f>
        <v>0</v>
      </c>
      <c r="AI285" s="40">
        <f>getStaffQuantity</f>
        <v>0</v>
      </c>
      <c r="AJ285" s="41">
        <f>CatTemplate[[#This Row],[St. quantity]]*8/ParRatePM</f>
        <v>0</v>
      </c>
      <c r="AK285" s="320"/>
      <c r="AL285" s="53" t="str">
        <f>CatTemplate[[#This Row],[Item type]]</f>
        <v>Samples</v>
      </c>
      <c r="AM285" s="12">
        <f>SUM(CatTemplate[[#This Row],[Year1]:[Year20]])</f>
        <v>0</v>
      </c>
      <c r="AN285" s="52"/>
      <c r="AO285" s="52"/>
      <c r="AP285" s="52"/>
      <c r="AQ285" s="8"/>
      <c r="AR285" s="8"/>
      <c r="AS285" s="8"/>
      <c r="AT285" s="8"/>
      <c r="AU285" s="8"/>
      <c r="AV285" s="8"/>
      <c r="AW285" s="8"/>
      <c r="AX285" s="8"/>
      <c r="AY285" s="8"/>
      <c r="AZ285" s="8"/>
      <c r="BA285" s="8"/>
      <c r="BB285" s="8"/>
      <c r="BC285" s="8"/>
      <c r="BD285" s="8"/>
      <c r="BE285" s="8"/>
      <c r="BF285" s="8"/>
      <c r="BG285" s="36"/>
      <c r="BH285" s="320"/>
      <c r="BI285" s="37" t="str">
        <f>getCostCategory</f>
        <v>06 Operating costs</v>
      </c>
      <c r="BJ285" s="37" t="str">
        <f>getSection</f>
        <v>06 Sample processing</v>
      </c>
      <c r="BK285" s="32" t="str">
        <f>getObject</f>
        <v>Sample processing</v>
      </c>
      <c r="BL285" s="30">
        <f>IFERROR(getUnitCost * IF(CatTemplate[[#This Row],[Cost Category Comp.]]="01 Staff costs", 1,1),0)</f>
        <v>402.98497611162429</v>
      </c>
      <c r="BM285" s="29">
        <f>IF(AND(ISBLANK(CatTemplate[[#This Row],[Eq. unit cost]]),ISBLANK(CatTemplate[[#This Row],[Cons. unit cost]]),ISBLANK(CatTemplate[[#This Row],[Oth. unit cost]])), 0, IF(getUnitEffort =0,1,getUnitEffort) * CatTemplate[[#This Row],[Year1]])</f>
        <v>0</v>
      </c>
      <c r="BN285" s="29">
        <f>IF(AND(ISBLANK(CatTemplate[[#This Row],[Eq. unit cost]]),ISBLANK(CatTemplate[[#This Row],[Cons. unit cost]]),ISBLANK(CatTemplate[[#This Row],[Oth. unit cost]])), 0, IF(getUnitEffort =0,1,getUnitEffort) * CatTemplate[[#This Row],[Year2]])</f>
        <v>0</v>
      </c>
      <c r="BO285" s="29">
        <f>IF(AND(ISBLANK(CatTemplate[[#This Row],[Eq. unit cost]]),ISBLANK(CatTemplate[[#This Row],[Cons. unit cost]]),ISBLANK(CatTemplate[[#This Row],[Oth. unit cost]])), 0, IF(getUnitEffort =0,1,getUnitEffort) * CatTemplate[[#This Row],[Year3]])</f>
        <v>0</v>
      </c>
      <c r="BP285" s="29">
        <f>IF(AND(ISBLANK(CatTemplate[[#This Row],[Eq. unit cost]]),ISBLANK(CatTemplate[[#This Row],[Cons. unit cost]]),ISBLANK(CatTemplate[[#This Row],[Oth. unit cost]])), 0, IF(getUnitEffort =0,1,getUnitEffort) * CatTemplate[[#This Row],[Year4]])</f>
        <v>0</v>
      </c>
      <c r="BQ285" s="29">
        <f>IF(AND(ISBLANK(CatTemplate[[#This Row],[Eq. unit cost]]),ISBLANK(CatTemplate[[#This Row],[Cons. unit cost]]),ISBLANK(CatTemplate[[#This Row],[Oth. unit cost]])), 0, IF(getUnitEffort =0,1,getUnitEffort) * CatTemplate[[#This Row],[Year5]])</f>
        <v>0</v>
      </c>
      <c r="BR285" s="29">
        <f>IF(AND(ISBLANK(CatTemplate[[#This Row],[Eq. unit cost]]),ISBLANK(CatTemplate[[#This Row],[Cons. unit cost]]),ISBLANK(CatTemplate[[#This Row],[Oth. unit cost]])), 0, IF(getUnitEffort =0,1,getUnitEffort) * CatTemplate[[#This Row],[Year6]])</f>
        <v>0</v>
      </c>
      <c r="BS285" s="29">
        <f>IF(AND(ISBLANK(CatTemplate[[#This Row],[Eq. unit cost]]),ISBLANK(CatTemplate[[#This Row],[Cons. unit cost]]),ISBLANK(CatTemplate[[#This Row],[Oth. unit cost]])), 0, IF(getUnitEffort =0,1,getUnitEffort) * CatTemplate[[#This Row],[Year7]])</f>
        <v>0</v>
      </c>
      <c r="BT285" s="29">
        <f>IF(AND(ISBLANK(CatTemplate[[#This Row],[Eq. unit cost]]),ISBLANK(CatTemplate[[#This Row],[Cons. unit cost]]),ISBLANK(CatTemplate[[#This Row],[Oth. unit cost]])), 0, IF(getUnitEffort =0,1,getUnitEffort) * CatTemplate[[#This Row],[Year8]])</f>
        <v>0</v>
      </c>
      <c r="BU285" s="29">
        <f>IF(AND(ISBLANK(CatTemplate[[#This Row],[Eq. unit cost]]),ISBLANK(CatTemplate[[#This Row],[Cons. unit cost]]),ISBLANK(CatTemplate[[#This Row],[Oth. unit cost]])), 0, IF(getUnitEffort =0,1,getUnitEffort) * CatTemplate[[#This Row],[Year9]])</f>
        <v>0</v>
      </c>
      <c r="BV285" s="29">
        <f>IF(AND(ISBLANK(CatTemplate[[#This Row],[Eq. unit cost]]),ISBLANK(CatTemplate[[#This Row],[Cons. unit cost]]),ISBLANK(CatTemplate[[#This Row],[Oth. unit cost]])), 0, IF(getUnitEffort =0,1,getUnitEffort) * CatTemplate[[#This Row],[Year10]])</f>
        <v>0</v>
      </c>
      <c r="BW285" s="29">
        <f>IF(AND(ISBLANK(CatTemplate[[#This Row],[Eq. unit cost]]),ISBLANK(CatTemplate[[#This Row],[Cons. unit cost]]),ISBLANK(CatTemplate[[#This Row],[Oth. unit cost]])), 0, IF(getUnitEffort =0,1,getUnitEffort) * CatTemplate[[#This Row],[Year11]])</f>
        <v>0</v>
      </c>
      <c r="BX285" s="29">
        <f>IF(AND(ISBLANK(CatTemplate[[#This Row],[Eq. unit cost]]),ISBLANK(CatTemplate[[#This Row],[Cons. unit cost]]),ISBLANK(CatTemplate[[#This Row],[Oth. unit cost]])), 0, IF(getUnitEffort =0,1,getUnitEffort) * CatTemplate[[#This Row],[Year12]])</f>
        <v>0</v>
      </c>
      <c r="BY285" s="29">
        <f>IF(AND(ISBLANK(CatTemplate[[#This Row],[Eq. unit cost]]),ISBLANK(CatTemplate[[#This Row],[Cons. unit cost]]),ISBLANK(CatTemplate[[#This Row],[Oth. unit cost]])), 0, IF(getUnitEffort =0,1,getUnitEffort) * CatTemplate[[#This Row],[Year13]])</f>
        <v>0</v>
      </c>
      <c r="BZ285" s="29">
        <f>IF(AND(ISBLANK(CatTemplate[[#This Row],[Eq. unit cost]]),ISBLANK(CatTemplate[[#This Row],[Cons. unit cost]]),ISBLANK(CatTemplate[[#This Row],[Oth. unit cost]])), 0, IF(getUnitEffort =0,1,getUnitEffort) * CatTemplate[[#This Row],[Year14]])</f>
        <v>0</v>
      </c>
      <c r="CA285" s="29">
        <f>IF(AND(ISBLANK(CatTemplate[[#This Row],[Eq. unit cost]]),ISBLANK(CatTemplate[[#This Row],[Cons. unit cost]]),ISBLANK(CatTemplate[[#This Row],[Oth. unit cost]])), 0, IF(getUnitEffort =0,1,getUnitEffort) * CatTemplate[[#This Row],[Year15]])</f>
        <v>0</v>
      </c>
      <c r="CB285" s="29">
        <f>IF(AND(ISBLANK(CatTemplate[[#This Row],[Eq. unit cost]]),ISBLANK(CatTemplate[[#This Row],[Cons. unit cost]]),ISBLANK(CatTemplate[[#This Row],[Oth. unit cost]])), 0, IF(getUnitEffort =0,1,getUnitEffort) * CatTemplate[[#This Row],[Year16]])</f>
        <v>0</v>
      </c>
      <c r="CC285" s="29">
        <f>IF(AND(ISBLANK(CatTemplate[[#This Row],[Eq. unit cost]]),ISBLANK(CatTemplate[[#This Row],[Cons. unit cost]]),ISBLANK(CatTemplate[[#This Row],[Oth. unit cost]])), 0, IF(getUnitEffort =0,1,getUnitEffort) * CatTemplate[[#This Row],[Year17]])</f>
        <v>0</v>
      </c>
      <c r="CD285" s="29">
        <f>IF(AND(ISBLANK(CatTemplate[[#This Row],[Eq. unit cost]]),ISBLANK(CatTemplate[[#This Row],[Cons. unit cost]]),ISBLANK(CatTemplate[[#This Row],[Oth. unit cost]])), 0, IF(getUnitEffort =0,1,getUnitEffort) * CatTemplate[[#This Row],[Year18]])</f>
        <v>0</v>
      </c>
      <c r="CE285" s="29">
        <f>IF(AND(ISBLANK(CatTemplate[[#This Row],[Eq. unit cost]]),ISBLANK(CatTemplate[[#This Row],[Cons. unit cost]]),ISBLANK(CatTemplate[[#This Row],[Oth. unit cost]])), 0, IF(getUnitEffort =0,1,getUnitEffort) * CatTemplate[[#This Row],[Year19]])</f>
        <v>0</v>
      </c>
      <c r="CF285" s="29">
        <f>IF(AND(ISBLANK(CatTemplate[[#This Row],[Eq. unit cost]]),ISBLANK(CatTemplate[[#This Row],[Cons. unit cost]]),ISBLANK(CatTemplate[[#This Row],[Oth. unit cost]])), 0, IF(getUnitEffort =0,1,getUnitEffort) * CatTemplate[[#This Row],[Year20]])</f>
        <v>0</v>
      </c>
      <c r="CG285" s="45">
        <f>SUM(CatTemplate[[#This Row],[Q1]:[Q20]])</f>
        <v>0</v>
      </c>
      <c r="CH285" s="29">
        <f>IF(ISBLANK(CatTemplate[[#This Row],[St. unit effort]]),0,(CatTemplate[[#This Row],[St. unit effort]] * CatTemplate[[#This Row],[Year1]]))</f>
        <v>0</v>
      </c>
      <c r="CI285" s="29">
        <f>IF(ISBLANK(CatTemplate[[#This Row],[St. unit effort]]),0,(CatTemplate[[#This Row],[St. unit effort]] * CatTemplate[[#This Row],[Year2]]))</f>
        <v>0</v>
      </c>
      <c r="CJ285" s="29">
        <f>IF(ISBLANK(CatTemplate[[#This Row],[St. unit effort]]),0,(CatTemplate[[#This Row],[St. unit effort]] * CatTemplate[[#This Row],[Year3]]))</f>
        <v>0</v>
      </c>
      <c r="CK285" s="29">
        <f>IF(ISBLANK(CatTemplate[[#This Row],[St. unit effort]]),0,(CatTemplate[[#This Row],[St. unit effort]] * CatTemplate[[#This Row],[Year4]]))</f>
        <v>0</v>
      </c>
      <c r="CL285" s="29">
        <f>IF(ISBLANK(CatTemplate[[#This Row],[St. unit effort]]),0,(CatTemplate[[#This Row],[St. unit effort]] * CatTemplate[[#This Row],[Year5]]))</f>
        <v>0</v>
      </c>
      <c r="CM285" s="29">
        <f>IF(ISBLANK(CatTemplate[[#This Row],[St. unit effort]]),0,(CatTemplate[[#This Row],[St. unit effort]] * CatTemplate[[#This Row],[Year6]]))</f>
        <v>0</v>
      </c>
      <c r="CN285" s="29">
        <f>IF(ISBLANK(CatTemplate[[#This Row],[St. unit effort]]),0,(CatTemplate[[#This Row],[St. unit effort]] * CatTemplate[[#This Row],[Year7]]))</f>
        <v>0</v>
      </c>
      <c r="CO285" s="29">
        <f>IF(ISBLANK(CatTemplate[[#This Row],[St. unit effort]]),0,(CatTemplate[[#This Row],[St. unit effort]] * CatTemplate[[#This Row],[Year8]]))</f>
        <v>0</v>
      </c>
      <c r="CP285" s="29">
        <f>IF(ISBLANK(CatTemplate[[#This Row],[St. unit effort]]),0,(CatTemplate[[#This Row],[St. unit effort]] * CatTemplate[[#This Row],[Year9]]))</f>
        <v>0</v>
      </c>
      <c r="CQ285" s="29">
        <f>IF(ISBLANK(CatTemplate[[#This Row],[St. unit effort]]),0,(CatTemplate[[#This Row],[St. unit effort]] * CatTemplate[[#This Row],[Year10]]))</f>
        <v>0</v>
      </c>
      <c r="CR285" s="29">
        <f>IF(ISBLANK(CatTemplate[[#This Row],[St. unit effort]]),0,(CatTemplate[[#This Row],[St. unit effort]] * CatTemplate[[#This Row],[Year11]]))</f>
        <v>0</v>
      </c>
      <c r="CS285" s="29">
        <f>IF(ISBLANK(CatTemplate[[#This Row],[St. unit effort]]),0,(CatTemplate[[#This Row],[St. unit effort]] * CatTemplate[[#This Row],[Year12]]))</f>
        <v>0</v>
      </c>
      <c r="CT285" s="29">
        <f>IF(ISBLANK(CatTemplate[[#This Row],[St. unit effort]]),0,(CatTemplate[[#This Row],[St. unit effort]] * CatTemplate[[#This Row],[Year13]]))</f>
        <v>0</v>
      </c>
      <c r="CU285" s="29">
        <f>IF(ISBLANK(CatTemplate[[#This Row],[St. unit effort]]),0,(CatTemplate[[#This Row],[St. unit effort]] * CatTemplate[[#This Row],[Year14]]))</f>
        <v>0</v>
      </c>
      <c r="CV285" s="29">
        <f>IF(ISBLANK(CatTemplate[[#This Row],[St. unit effort]]),0,(CatTemplate[[#This Row],[St. unit effort]] * CatTemplate[[#This Row],[Year15]]))</f>
        <v>0</v>
      </c>
      <c r="CW285" s="29">
        <f>IF(ISBLANK(CatTemplate[[#This Row],[St. unit effort]]),0,(CatTemplate[[#This Row],[St. unit effort]] * CatTemplate[[#This Row],[Year16]]))</f>
        <v>0</v>
      </c>
      <c r="CX285" s="29">
        <f>IF(ISBLANK(CatTemplate[[#This Row],[St. unit effort]]),0,(CatTemplate[[#This Row],[St. unit effort]] * CatTemplate[[#This Row],[Year17]]))</f>
        <v>0</v>
      </c>
      <c r="CY285" s="29">
        <f>IF(ISBLANK(CatTemplate[[#This Row],[St. unit effort]]),0,(CatTemplate[[#This Row],[St. unit effort]] * CatTemplate[[#This Row],[Year18]]))</f>
        <v>0</v>
      </c>
      <c r="CZ285" s="29">
        <f>IF(ISBLANK(CatTemplate[[#This Row],[St. unit effort]]),0,(CatTemplate[[#This Row],[St. unit effort]] * CatTemplate[[#This Row],[Year19]]))</f>
        <v>0</v>
      </c>
      <c r="DA285" s="29">
        <f>IF(ISBLANK(CatTemplate[[#This Row],[St. unit effort]]),0,(CatTemplate[[#This Row],[St. unit effort]] * CatTemplate[[#This Row],[Year20]]))</f>
        <v>0</v>
      </c>
      <c r="DB285" s="57">
        <f>IF(ISBLANK(CatTemplate[[#This Row],[St. unit effort]]),0,(CatTemplate[[#This Row],[St. unit effort]] * CatTemplate[[#This Row],[Year1]])*8/ParRatePM)</f>
        <v>0</v>
      </c>
      <c r="DC285" s="57">
        <f>IF(ISBLANK(CatTemplate[[#This Row],[St. unit effort]]),0,(CatTemplate[[#This Row],[St. unit effort]] * CatTemplate[[#This Row],[Year2]])*8/ParRatePM)</f>
        <v>0</v>
      </c>
      <c r="DD285" s="57">
        <f>IF(ISBLANK(CatTemplate[[#This Row],[St. unit effort]]),0,(CatTemplate[[#This Row],[St. unit effort]] * CatTemplate[[#This Row],[Year3]])*8/ParRatePM)</f>
        <v>0</v>
      </c>
      <c r="DE285" s="57">
        <f>IF(ISBLANK(CatTemplate[[#This Row],[St. unit effort]]),0,(CatTemplate[[#This Row],[St. unit effort]] * CatTemplate[[#This Row],[Year4]])*8/ParRatePM)</f>
        <v>0</v>
      </c>
      <c r="DF285" s="57">
        <f>IF(ISBLANK(CatTemplate[[#This Row],[St. unit effort]]),0,(CatTemplate[[#This Row],[St. unit effort]] * CatTemplate[[#This Row],[Year5]])*8/ParRatePM)</f>
        <v>0</v>
      </c>
      <c r="DG285" s="57">
        <f>IF(ISBLANK(CatTemplate[[#This Row],[St. unit effort]]),0,(CatTemplate[[#This Row],[St. unit effort]] * CatTemplate[[#This Row],[Year6]])*8/ParRatePM)</f>
        <v>0</v>
      </c>
      <c r="DH285" s="57">
        <f>IF(ISBLANK(CatTemplate[[#This Row],[St. unit effort]]),0,(CatTemplate[[#This Row],[St. unit effort]] * CatTemplate[[#This Row],[Year7]])*8/ParRatePM)</f>
        <v>0</v>
      </c>
      <c r="DI285" s="57">
        <f>IF(ISBLANK(CatTemplate[[#This Row],[St. unit effort]]),0,(CatTemplate[[#This Row],[St. unit effort]] * CatTemplate[[#This Row],[Year8]])*8/ParRatePM)</f>
        <v>0</v>
      </c>
      <c r="DJ285" s="57">
        <f>IF(ISBLANK(CatTemplate[[#This Row],[St. unit effort]]),0,(CatTemplate[[#This Row],[St. unit effort]] * CatTemplate[[#This Row],[Year9]])*8/ParRatePM)</f>
        <v>0</v>
      </c>
      <c r="DK285" s="57">
        <f>IF(ISBLANK(CatTemplate[[#This Row],[St. unit effort]]),0,(CatTemplate[[#This Row],[St. unit effort]] * CatTemplate[[#This Row],[Year10]])*8/ParRatePM)</f>
        <v>0</v>
      </c>
      <c r="DL285" s="57">
        <f>IF(ISBLANK(CatTemplate[[#This Row],[St. unit effort]]),0,(CatTemplate[[#This Row],[St. unit effort]] * CatTemplate[[#This Row],[Year11]])*8/ParRatePM)</f>
        <v>0</v>
      </c>
      <c r="DM285" s="57">
        <f>IF(ISBLANK(CatTemplate[[#This Row],[St. unit effort]]),0,(CatTemplate[[#This Row],[St. unit effort]] * CatTemplate[[#This Row],[Year12]])*8/ParRatePM)</f>
        <v>0</v>
      </c>
      <c r="DN285" s="57">
        <f>IF(ISBLANK(CatTemplate[[#This Row],[St. unit effort]]),0,(CatTemplate[[#This Row],[St. unit effort]] * CatTemplate[[#This Row],[Year13]])*8/ParRatePM)</f>
        <v>0</v>
      </c>
      <c r="DO285" s="57">
        <f>IF(ISBLANK(CatTemplate[[#This Row],[St. unit effort]]),0,(CatTemplate[[#This Row],[St. unit effort]] * CatTemplate[[#This Row],[Year14]])*8/ParRatePM)</f>
        <v>0</v>
      </c>
      <c r="DP285" s="57">
        <f>IF(ISBLANK(CatTemplate[[#This Row],[St. unit effort]]),0,(CatTemplate[[#This Row],[St. unit effort]] * CatTemplate[[#This Row],[Year15]])*8/ParRatePM)</f>
        <v>0</v>
      </c>
      <c r="DQ285" s="57">
        <f>IF(ISBLANK(CatTemplate[[#This Row],[St. unit effort]]),0,(CatTemplate[[#This Row],[St. unit effort]] * CatTemplate[[#This Row],[Year16]])*8/ParRatePM)</f>
        <v>0</v>
      </c>
      <c r="DR285" s="57">
        <f>IF(ISBLANK(CatTemplate[[#This Row],[St. unit effort]]),0,(CatTemplate[[#This Row],[St. unit effort]] * CatTemplate[[#This Row],[Year17]])*8/ParRatePM)</f>
        <v>0</v>
      </c>
      <c r="DS285" s="57">
        <f>IF(ISBLANK(CatTemplate[[#This Row],[St. unit effort]]),0,(CatTemplate[[#This Row],[St. unit effort]] * CatTemplate[[#This Row],[Year18]])*8/ParRatePM)</f>
        <v>0</v>
      </c>
      <c r="DT285" s="57">
        <f>IF(ISBLANK(CatTemplate[[#This Row],[St. unit effort]]),0,(CatTemplate[[#This Row],[St. unit effort]] * CatTemplate[[#This Row],[Year19]])*8/ParRatePM)</f>
        <v>0</v>
      </c>
      <c r="DU285" s="57">
        <f>IF(ISBLANK(CatTemplate[[#This Row],[St. unit effort]]),0,(CatTemplate[[#This Row],[St. unit effort]] * CatTemplate[[#This Row],[Year20]])*8/ParRatePM)</f>
        <v>0</v>
      </c>
      <c r="DV285" s="54">
        <f>SUM(CatTemplate[[#This Row],[PM1]:[PM20]])</f>
        <v>0</v>
      </c>
      <c r="DW285" s="56">
        <f t="shared" si="101"/>
        <v>0</v>
      </c>
      <c r="DX285" s="56">
        <f t="shared" si="101"/>
        <v>0</v>
      </c>
      <c r="DY285" s="56">
        <f t="shared" si="101"/>
        <v>0</v>
      </c>
      <c r="DZ285" s="56">
        <f t="shared" si="101"/>
        <v>0</v>
      </c>
      <c r="EA285" s="56">
        <f t="shared" si="101"/>
        <v>0</v>
      </c>
      <c r="EB285" s="56">
        <f t="shared" si="101"/>
        <v>0</v>
      </c>
      <c r="EC285" s="56">
        <f t="shared" si="101"/>
        <v>0</v>
      </c>
      <c r="ED285" s="56">
        <f t="shared" si="101"/>
        <v>0</v>
      </c>
      <c r="EE285" s="56">
        <f t="shared" si="101"/>
        <v>0</v>
      </c>
      <c r="EF285" s="56">
        <f t="shared" si="101"/>
        <v>0</v>
      </c>
      <c r="EG285" s="56">
        <f t="shared" si="101"/>
        <v>0</v>
      </c>
      <c r="EH285" s="56">
        <f t="shared" si="101"/>
        <v>0</v>
      </c>
      <c r="EI285" s="56">
        <f t="shared" si="101"/>
        <v>0</v>
      </c>
      <c r="EJ285" s="56">
        <f t="shared" si="101"/>
        <v>0</v>
      </c>
      <c r="EK285" s="56">
        <f t="shared" si="101"/>
        <v>0</v>
      </c>
      <c r="EL285" s="56">
        <f t="shared" si="101"/>
        <v>0</v>
      </c>
      <c r="EM285" s="56">
        <f t="shared" si="99"/>
        <v>0</v>
      </c>
      <c r="EN285" s="56">
        <f t="shared" si="99"/>
        <v>0</v>
      </c>
      <c r="EO285" s="56">
        <f t="shared" si="99"/>
        <v>0</v>
      </c>
      <c r="EP285" s="56">
        <f t="shared" si="99"/>
        <v>0</v>
      </c>
      <c r="EQ285" s="30">
        <f>CatTemplate[[#This Row],[Eq. unit cost]] * CatTemplate[[#This Row],[Eq. quantity]]</f>
        <v>0</v>
      </c>
      <c r="ER285" s="30">
        <f>CatTemplate[[#This Row],[Cons. unit cost]] *CatTemplate[[#This Row],[Cons. quantity]]</f>
        <v>0</v>
      </c>
      <c r="ES285" s="30">
        <f>CatTemplate[[#This Row],[Oth. unit cost]] *CatTemplate[[#This Row],[Oth. quantity]]</f>
        <v>0</v>
      </c>
      <c r="ET285" s="55">
        <f>SUM(CatTemplate[[#This Row],[CO1]:[CO20]])</f>
        <v>0</v>
      </c>
      <c r="EU285" s="56">
        <f t="shared" si="102"/>
        <v>0</v>
      </c>
      <c r="EV285" s="56">
        <f t="shared" si="102"/>
        <v>0</v>
      </c>
      <c r="EW285" s="56">
        <f t="shared" si="102"/>
        <v>0</v>
      </c>
      <c r="EX285" s="56">
        <f t="shared" si="102"/>
        <v>0</v>
      </c>
      <c r="EY285" s="56">
        <f t="shared" si="102"/>
        <v>0</v>
      </c>
      <c r="EZ285" s="56">
        <f t="shared" si="102"/>
        <v>0</v>
      </c>
      <c r="FA285" s="56">
        <f t="shared" si="102"/>
        <v>0</v>
      </c>
      <c r="FB285" s="56">
        <f t="shared" si="102"/>
        <v>0</v>
      </c>
      <c r="FC285" s="56">
        <f t="shared" si="102"/>
        <v>0</v>
      </c>
      <c r="FD285" s="56">
        <f t="shared" si="102"/>
        <v>0</v>
      </c>
      <c r="FE285" s="56">
        <f t="shared" si="102"/>
        <v>0</v>
      </c>
      <c r="FF285" s="56">
        <f t="shared" si="102"/>
        <v>0</v>
      </c>
      <c r="FG285" s="56">
        <f t="shared" si="102"/>
        <v>0</v>
      </c>
      <c r="FH285" s="56">
        <f t="shared" si="102"/>
        <v>0</v>
      </c>
      <c r="FI285" s="56">
        <f t="shared" si="102"/>
        <v>0</v>
      </c>
      <c r="FJ285" s="56">
        <f t="shared" si="102"/>
        <v>0</v>
      </c>
      <c r="FK285" s="56">
        <f t="shared" si="100"/>
        <v>0</v>
      </c>
      <c r="FL285" s="56">
        <f t="shared" si="100"/>
        <v>0</v>
      </c>
      <c r="FM285" s="56">
        <f t="shared" si="100"/>
        <v>0</v>
      </c>
      <c r="FN285" s="56">
        <f t="shared" si="100"/>
        <v>0</v>
      </c>
      <c r="FO285" s="58">
        <f>SUM(CatTemplate[[#This Row],[CS1]:[CS20]])</f>
        <v>0</v>
      </c>
      <c r="FP285" s="59">
        <f>CatTemplate[[#This Row],[Total Oth. cost]]+CatTemplate[[#This Row],[Total St. Cost]]</f>
        <v>0</v>
      </c>
      <c r="FQ285" s="33" t="e">
        <f t="shared" si="93"/>
        <v>#VALUE!</v>
      </c>
      <c r="FR285" s="33" t="e">
        <f t="shared" si="94"/>
        <v>#VALUE!</v>
      </c>
      <c r="FS285" s="30" t="e">
        <f>(CatTemplate[[#This Row],[CO1]] + CatTemplate[[#This Row],[CS1]]) * (1 + getRateOHFinal) * getRateMarkupFinal</f>
        <v>#VALUE!</v>
      </c>
      <c r="FT285" s="30" t="e">
        <f>(CatTemplate[[#This Row],[CO2]] + CatTemplate[[#This Row],[CS2]]) * (1 + getRateOHFinal) * getRateMarkupFinal</f>
        <v>#VALUE!</v>
      </c>
      <c r="FU285" s="30" t="e">
        <f>(CatTemplate[[#This Row],[CO3]] + CatTemplate[[#This Row],[CS3]]) * (1 + getRateOHFinal) * getRateMarkupFinal</f>
        <v>#VALUE!</v>
      </c>
      <c r="FV285" s="30" t="e">
        <f>(CatTemplate[[#This Row],[CO4]] + CatTemplate[[#This Row],[CS4]]) * (1 + getRateOHFinal) * getRateMarkupFinal</f>
        <v>#VALUE!</v>
      </c>
      <c r="FW285" s="30" t="e">
        <f>(CatTemplate[[#This Row],[CO5]] + CatTemplate[[#This Row],[CS5]]) * (1 + getRateOHFinal) * getRateMarkupFinal</f>
        <v>#VALUE!</v>
      </c>
      <c r="FX285" s="30" t="e">
        <f>(CatTemplate[[#This Row],[CO6]] + CatTemplate[[#This Row],[CS6]]) * (1 + getRateOHFinal) * getRateMarkupFinal</f>
        <v>#VALUE!</v>
      </c>
      <c r="FY285" s="30" t="e">
        <f>(CatTemplate[[#This Row],[CO7]] + CatTemplate[[#This Row],[CS7]]) * (1 + getRateOHFinal) * getRateMarkupFinal</f>
        <v>#VALUE!</v>
      </c>
      <c r="FZ285" s="30" t="e">
        <f>(CatTemplate[[#This Row],[CO8]] + CatTemplate[[#This Row],[CS8]]) * (1 + getRateOHFinal) * getRateMarkupFinal</f>
        <v>#VALUE!</v>
      </c>
      <c r="GA285" s="30" t="e">
        <f>(CatTemplate[[#This Row],[CO9]] + CatTemplate[[#This Row],[CS9]]) * (1 + getRateOHFinal) * getRateMarkupFinal</f>
        <v>#VALUE!</v>
      </c>
      <c r="GB285" s="30" t="e">
        <f>(CatTemplate[[#This Row],[CO10]] + CatTemplate[[#This Row],[CS10]]) * (1 + getRateOHFinal) * getRateMarkupFinal</f>
        <v>#VALUE!</v>
      </c>
      <c r="GC285" s="30" t="e">
        <f>(CatTemplate[[#This Row],[CO11]] + CatTemplate[[#This Row],[CS11]]) * (1 + getRateOHFinal) * getRateMarkupFinal</f>
        <v>#VALUE!</v>
      </c>
      <c r="GD285" s="30" t="e">
        <f>(CatTemplate[[#This Row],[CO12]] + CatTemplate[[#This Row],[CS12]]) * (1 + getRateOHFinal) * getRateMarkupFinal</f>
        <v>#VALUE!</v>
      </c>
      <c r="GE285" s="30" t="e">
        <f>(CatTemplate[[#This Row],[CO13]] + CatTemplate[[#This Row],[CS13]]) * (1 + getRateOHFinal) * getRateMarkupFinal</f>
        <v>#VALUE!</v>
      </c>
      <c r="GF285" s="30" t="e">
        <f>(CatTemplate[[#This Row],[CO14]] + CatTemplate[[#This Row],[CS14]]) * (1 + getRateOHFinal) * getRateMarkupFinal</f>
        <v>#VALUE!</v>
      </c>
      <c r="GG285" s="30" t="e">
        <f>(CatTemplate[[#This Row],[CO15]] + CatTemplate[[#This Row],[CS15]]) * (1 + getRateOHFinal) * getRateMarkupFinal</f>
        <v>#VALUE!</v>
      </c>
      <c r="GH285" s="30" t="e">
        <f>(CatTemplate[[#This Row],[CO16]] + CatTemplate[[#This Row],[CS16]]) * (1 + getRateOHFinal) * getRateMarkupFinal</f>
        <v>#VALUE!</v>
      </c>
      <c r="GI285" s="30" t="e">
        <f>(CatTemplate[[#This Row],[CO17]] + CatTemplate[[#This Row],[CS17]]) * (1 + getRateOHFinal) * getRateMarkupFinal</f>
        <v>#VALUE!</v>
      </c>
      <c r="GJ285" s="30" t="e">
        <f>(CatTemplate[[#This Row],[CO18]] + CatTemplate[[#This Row],[CS18]]) * (1 + getRateOHFinal) * getRateMarkupFinal</f>
        <v>#VALUE!</v>
      </c>
      <c r="GK285" s="30" t="e">
        <f>(CatTemplate[[#This Row],[CO19]] + CatTemplate[[#This Row],[CS19]]) * (1 + getRateOHFinal) * getRateMarkupFinal</f>
        <v>#VALUE!</v>
      </c>
      <c r="GL285" s="30" t="e">
        <f>(CatTemplate[[#This Row],[CO20]] + CatTemplate[[#This Row],[CS20]]) * (1 + getRateOHFinal) * getRateMarkupFinal</f>
        <v>#VALUE!</v>
      </c>
      <c r="GM285" s="30" t="e">
        <f t="shared" si="95"/>
        <v>#VALUE!</v>
      </c>
      <c r="GN285" s="30" t="e">
        <f t="shared" si="96"/>
        <v>#VALUE!</v>
      </c>
      <c r="GO285" s="30" t="e">
        <f t="shared" si="97"/>
        <v>#VALUE!</v>
      </c>
      <c r="GP285" s="30" t="e">
        <f t="shared" si="98"/>
        <v>#VALUE!</v>
      </c>
      <c r="GQ285" s="30" t="e">
        <f>(CatTemplate[[#This Row],[CO1]]+CatTemplate[[#This Row],[CS1]]) * (1+ getRateOHFinal) * (1 + getRateMarkupFinal)</f>
        <v>#VALUE!</v>
      </c>
      <c r="GR285" s="30" t="e">
        <f>(CatTemplate[[#This Row],[CO2]]+CatTemplate[[#This Row],[CS2]]) * (1+ getRateOHFinal) * (1 + getRateMarkupFinal)</f>
        <v>#VALUE!</v>
      </c>
      <c r="GS285" s="30" t="e">
        <f>(CatTemplate[[#This Row],[CO3]]+CatTemplate[[#This Row],[CS3]]) * (1+ getRateOHFinal) * (1 + getRateMarkupFinal)</f>
        <v>#VALUE!</v>
      </c>
      <c r="GT285" s="30" t="e">
        <f>(CatTemplate[[#This Row],[CO4]]+CatTemplate[[#This Row],[CS4]]) * (1+ getRateOHFinal) * (1 + getRateMarkupFinal)</f>
        <v>#VALUE!</v>
      </c>
      <c r="GU285" s="30" t="e">
        <f>(CatTemplate[[#This Row],[CO5]]+CatTemplate[[#This Row],[CS5]]) * (1+ getRateOHFinal) * (1 + getRateMarkupFinal)</f>
        <v>#VALUE!</v>
      </c>
      <c r="GV285" s="30" t="e">
        <f>(CatTemplate[[#This Row],[CO6]]+CatTemplate[[#This Row],[CS6]]) * (1+ getRateOHFinal) * (1 + getRateMarkupFinal)</f>
        <v>#VALUE!</v>
      </c>
      <c r="GW285" s="30" t="e">
        <f>(CatTemplate[[#This Row],[CO7]]+CatTemplate[[#This Row],[CS7]]) * (1+ getRateOHFinal) * (1 + getRateMarkupFinal)</f>
        <v>#VALUE!</v>
      </c>
      <c r="GX285" s="30" t="e">
        <f>(CatTemplate[[#This Row],[CO8]]+CatTemplate[[#This Row],[CS8]]) * (1+ getRateOHFinal) * (1 + getRateMarkupFinal)</f>
        <v>#VALUE!</v>
      </c>
      <c r="GY285" s="30" t="e">
        <f>(CatTemplate[[#This Row],[CO9]]+CatTemplate[[#This Row],[CS9]]) * (1+ getRateOHFinal) * (1 + getRateMarkupFinal)</f>
        <v>#VALUE!</v>
      </c>
      <c r="GZ285" s="30" t="e">
        <f>(CatTemplate[[#This Row],[CO10]]+CatTemplate[[#This Row],[CS10]]) * (1+ getRateOHFinal) * (1 + getRateMarkupFinal)</f>
        <v>#VALUE!</v>
      </c>
      <c r="HA285" s="30" t="e">
        <f>(CatTemplate[[#This Row],[CO11]]+CatTemplate[[#This Row],[CS11]]) * (1+ getRateOHFinal) * (1 + getRateMarkupFinal)</f>
        <v>#VALUE!</v>
      </c>
      <c r="HB285" s="30" t="e">
        <f>(CatTemplate[[#This Row],[CO12]]+CatTemplate[[#This Row],[CS12]]) * (1+ getRateOHFinal) * (1 + getRateMarkupFinal)</f>
        <v>#VALUE!</v>
      </c>
      <c r="HC285" s="30" t="e">
        <f>(CatTemplate[[#This Row],[CO13]]+CatTemplate[[#This Row],[CS13]]) * (1+ getRateOHFinal) * (1 + getRateMarkupFinal)</f>
        <v>#VALUE!</v>
      </c>
      <c r="HD285" s="30" t="e">
        <f>(CatTemplate[[#This Row],[CO14]]+CatTemplate[[#This Row],[CS14]]) * (1+ getRateOHFinal) * (1 + getRateMarkupFinal)</f>
        <v>#VALUE!</v>
      </c>
      <c r="HE285" s="30" t="e">
        <f>(CatTemplate[[#This Row],[CO15]]+CatTemplate[[#This Row],[CS15]]) * (1+ getRateOHFinal) * (1 + getRateMarkupFinal)</f>
        <v>#VALUE!</v>
      </c>
      <c r="HF285" s="30" t="e">
        <f>(CatTemplate[[#This Row],[CO16]]+CatTemplate[[#This Row],[CS16]]) * (1+ getRateOHFinal) * (1 + getRateMarkupFinal)</f>
        <v>#VALUE!</v>
      </c>
      <c r="HG285" s="30" t="e">
        <f>(CatTemplate[[#This Row],[CO17]]+CatTemplate[[#This Row],[CS17]]) * (1+ getRateOHFinal) * (1 + getRateMarkupFinal)</f>
        <v>#VALUE!</v>
      </c>
      <c r="HH285" s="30" t="e">
        <f>(CatTemplate[[#This Row],[CO18]]+CatTemplate[[#This Row],[CS18]]) * (1+ getRateOHFinal) * (1 + getRateMarkupFinal)</f>
        <v>#VALUE!</v>
      </c>
      <c r="HI285" s="30" t="e">
        <f>(CatTemplate[[#This Row],[CO19]]+CatTemplate[[#This Row],[CS19]]) * (1+ getRateOHFinal) * (1 + getRateMarkupFinal)</f>
        <v>#VALUE!</v>
      </c>
      <c r="HJ285" s="30" t="e">
        <f>(CatTemplate[[#This Row],[CO20]]+CatTemplate[[#This Row],[CS20]]) * (1+ getRateOHFinal) * (1 + getRateMarkupFinal)</f>
        <v>#VALUE!</v>
      </c>
      <c r="HK285" s="39" t="e">
        <f>CatTemplate[[#This Row],[Total cost]]+CatTemplate[[#This Row],[OH Amount]]+CatTemplate[[#This Row],[Markup]]</f>
        <v>#VALUE!</v>
      </c>
      <c r="HL285" s="63">
        <f>IF(CatTemplate[[#This Row],[Units]]="Days",CatTemplate[[#This Row],[Project quantity]]*CatTemplate[[#This Row],[St. unit effort]],CatTemplate[[#This Row],[Project quantity]])</f>
        <v>0</v>
      </c>
      <c r="HM285" s="287">
        <f>IFERROR(CatTemplate[[#This Row],[Total Price]]/(CatTemplate[[#This Row],[Final Quantity]]),0)</f>
        <v>0</v>
      </c>
      <c r="HN285" s="261"/>
    </row>
    <row r="286" spans="2:222" ht="25.5" x14ac:dyDescent="0.2">
      <c r="B286" s="9" t="s">
        <v>84</v>
      </c>
      <c r="C286" s="23">
        <v>6</v>
      </c>
      <c r="D286" s="10" t="s">
        <v>179</v>
      </c>
      <c r="E286" s="25">
        <v>1</v>
      </c>
      <c r="F286" s="19" t="s">
        <v>103</v>
      </c>
      <c r="G286" s="27">
        <v>73</v>
      </c>
      <c r="H286" s="19" t="s">
        <v>561</v>
      </c>
      <c r="I286" s="19"/>
      <c r="J286" s="16" t="s">
        <v>254</v>
      </c>
      <c r="K286" s="16"/>
      <c r="L286" s="16" t="s">
        <v>489</v>
      </c>
      <c r="M286" s="16" t="s">
        <v>207</v>
      </c>
      <c r="N286" s="16" t="s">
        <v>858</v>
      </c>
      <c r="O286" s="320"/>
      <c r="P286" s="71"/>
      <c r="Q286" s="108"/>
      <c r="R286" s="73"/>
      <c r="S286" s="97"/>
      <c r="T286" s="100">
        <f>getEqUnitCost</f>
        <v>0</v>
      </c>
      <c r="U286" s="73">
        <f>getEqUnitEffort</f>
        <v>0</v>
      </c>
      <c r="V286" s="101">
        <f>getEqQuantity</f>
        <v>0</v>
      </c>
      <c r="W286" s="320"/>
      <c r="X286" s="100">
        <f>getConsUnitCost</f>
        <v>0</v>
      </c>
      <c r="Y286" s="73">
        <f>getConsUnitEffort</f>
        <v>0</v>
      </c>
      <c r="Z286" s="14">
        <f>getConsQuantity</f>
        <v>0</v>
      </c>
      <c r="AA286" s="320"/>
      <c r="AB286" s="72"/>
      <c r="AC286" s="112"/>
      <c r="AD286" s="14">
        <f>getOthQuantity</f>
        <v>0</v>
      </c>
      <c r="AE286" s="320"/>
      <c r="AF286" s="28" t="str">
        <f>IF(ISBLANK(CatTemplate[[#This Row],[Resource type]]),"",CatTemplate[[#This Row],[Resource type]])</f>
        <v>BioRef Operator</v>
      </c>
      <c r="AG286" s="242">
        <f>getStaffUnitCost</f>
        <v>402.98497611162429</v>
      </c>
      <c r="AH286" s="113">
        <f>getStaffUnitEffort</f>
        <v>0</v>
      </c>
      <c r="AI286" s="40">
        <f>getStaffQuantity</f>
        <v>0</v>
      </c>
      <c r="AJ286" s="41">
        <f>CatTemplate[[#This Row],[St. quantity]]*8/ParRatePM</f>
        <v>0</v>
      </c>
      <c r="AK286" s="320"/>
      <c r="AL286" s="53" t="str">
        <f>CatTemplate[[#This Row],[Item type]]</f>
        <v>Samples</v>
      </c>
      <c r="AM286" s="12">
        <f>SUM(CatTemplate[[#This Row],[Year1]:[Year20]])</f>
        <v>0</v>
      </c>
      <c r="AN286" s="52"/>
      <c r="AO286" s="52"/>
      <c r="AP286" s="52"/>
      <c r="AQ286" s="8"/>
      <c r="AR286" s="8"/>
      <c r="AS286" s="8"/>
      <c r="AT286" s="8"/>
      <c r="AU286" s="8"/>
      <c r="AV286" s="8"/>
      <c r="AW286" s="8"/>
      <c r="AX286" s="8"/>
      <c r="AY286" s="8"/>
      <c r="AZ286" s="8"/>
      <c r="BA286" s="8"/>
      <c r="BB286" s="8"/>
      <c r="BC286" s="8"/>
      <c r="BD286" s="8"/>
      <c r="BE286" s="8"/>
      <c r="BF286" s="8"/>
      <c r="BG286" s="36"/>
      <c r="BH286" s="320"/>
      <c r="BI286" s="37" t="str">
        <f>getCostCategory</f>
        <v>06 Operating costs</v>
      </c>
      <c r="BJ286" s="37" t="str">
        <f>getSection</f>
        <v>06 Sample processing</v>
      </c>
      <c r="BK286" s="32" t="str">
        <f>getObject</f>
        <v>Sample processing</v>
      </c>
      <c r="BL286" s="30">
        <f>IFERROR(getUnitCost * IF(CatTemplate[[#This Row],[Cost Category Comp.]]="01 Staff costs", 1,1),0)</f>
        <v>402.98497611162429</v>
      </c>
      <c r="BM286" s="29">
        <f>IF(AND(ISBLANK(CatTemplate[[#This Row],[Eq. unit cost]]),ISBLANK(CatTemplate[[#This Row],[Cons. unit cost]]),ISBLANK(CatTemplate[[#This Row],[Oth. unit cost]])), 0, IF(getUnitEffort =0,1,getUnitEffort) * CatTemplate[[#This Row],[Year1]])</f>
        <v>0</v>
      </c>
      <c r="BN286" s="29">
        <f>IF(AND(ISBLANK(CatTemplate[[#This Row],[Eq. unit cost]]),ISBLANK(CatTemplate[[#This Row],[Cons. unit cost]]),ISBLANK(CatTemplate[[#This Row],[Oth. unit cost]])), 0, IF(getUnitEffort =0,1,getUnitEffort) * CatTemplate[[#This Row],[Year2]])</f>
        <v>0</v>
      </c>
      <c r="BO286" s="29">
        <f>IF(AND(ISBLANK(CatTemplate[[#This Row],[Eq. unit cost]]),ISBLANK(CatTemplate[[#This Row],[Cons. unit cost]]),ISBLANK(CatTemplate[[#This Row],[Oth. unit cost]])), 0, IF(getUnitEffort =0,1,getUnitEffort) * CatTemplate[[#This Row],[Year3]])</f>
        <v>0</v>
      </c>
      <c r="BP286" s="29">
        <f>IF(AND(ISBLANK(CatTemplate[[#This Row],[Eq. unit cost]]),ISBLANK(CatTemplate[[#This Row],[Cons. unit cost]]),ISBLANK(CatTemplate[[#This Row],[Oth. unit cost]])), 0, IF(getUnitEffort =0,1,getUnitEffort) * CatTemplate[[#This Row],[Year4]])</f>
        <v>0</v>
      </c>
      <c r="BQ286" s="29">
        <f>IF(AND(ISBLANK(CatTemplate[[#This Row],[Eq. unit cost]]),ISBLANK(CatTemplate[[#This Row],[Cons. unit cost]]),ISBLANK(CatTemplate[[#This Row],[Oth. unit cost]])), 0, IF(getUnitEffort =0,1,getUnitEffort) * CatTemplate[[#This Row],[Year5]])</f>
        <v>0</v>
      </c>
      <c r="BR286" s="29">
        <f>IF(AND(ISBLANK(CatTemplate[[#This Row],[Eq. unit cost]]),ISBLANK(CatTemplate[[#This Row],[Cons. unit cost]]),ISBLANK(CatTemplate[[#This Row],[Oth. unit cost]])), 0, IF(getUnitEffort =0,1,getUnitEffort) * CatTemplate[[#This Row],[Year6]])</f>
        <v>0</v>
      </c>
      <c r="BS286" s="29">
        <f>IF(AND(ISBLANK(CatTemplate[[#This Row],[Eq. unit cost]]),ISBLANK(CatTemplate[[#This Row],[Cons. unit cost]]),ISBLANK(CatTemplate[[#This Row],[Oth. unit cost]])), 0, IF(getUnitEffort =0,1,getUnitEffort) * CatTemplate[[#This Row],[Year7]])</f>
        <v>0</v>
      </c>
      <c r="BT286" s="29">
        <f>IF(AND(ISBLANK(CatTemplate[[#This Row],[Eq. unit cost]]),ISBLANK(CatTemplate[[#This Row],[Cons. unit cost]]),ISBLANK(CatTemplate[[#This Row],[Oth. unit cost]])), 0, IF(getUnitEffort =0,1,getUnitEffort) * CatTemplate[[#This Row],[Year8]])</f>
        <v>0</v>
      </c>
      <c r="BU286" s="29">
        <f>IF(AND(ISBLANK(CatTemplate[[#This Row],[Eq. unit cost]]),ISBLANK(CatTemplate[[#This Row],[Cons. unit cost]]),ISBLANK(CatTemplate[[#This Row],[Oth. unit cost]])), 0, IF(getUnitEffort =0,1,getUnitEffort) * CatTemplate[[#This Row],[Year9]])</f>
        <v>0</v>
      </c>
      <c r="BV286" s="29">
        <f>IF(AND(ISBLANK(CatTemplate[[#This Row],[Eq. unit cost]]),ISBLANK(CatTemplate[[#This Row],[Cons. unit cost]]),ISBLANK(CatTemplate[[#This Row],[Oth. unit cost]])), 0, IF(getUnitEffort =0,1,getUnitEffort) * CatTemplate[[#This Row],[Year10]])</f>
        <v>0</v>
      </c>
      <c r="BW286" s="29">
        <f>IF(AND(ISBLANK(CatTemplate[[#This Row],[Eq. unit cost]]),ISBLANK(CatTemplate[[#This Row],[Cons. unit cost]]),ISBLANK(CatTemplate[[#This Row],[Oth. unit cost]])), 0, IF(getUnitEffort =0,1,getUnitEffort) * CatTemplate[[#This Row],[Year11]])</f>
        <v>0</v>
      </c>
      <c r="BX286" s="29">
        <f>IF(AND(ISBLANK(CatTemplate[[#This Row],[Eq. unit cost]]),ISBLANK(CatTemplate[[#This Row],[Cons. unit cost]]),ISBLANK(CatTemplate[[#This Row],[Oth. unit cost]])), 0, IF(getUnitEffort =0,1,getUnitEffort) * CatTemplate[[#This Row],[Year12]])</f>
        <v>0</v>
      </c>
      <c r="BY286" s="29">
        <f>IF(AND(ISBLANK(CatTemplate[[#This Row],[Eq. unit cost]]),ISBLANK(CatTemplate[[#This Row],[Cons. unit cost]]),ISBLANK(CatTemplate[[#This Row],[Oth. unit cost]])), 0, IF(getUnitEffort =0,1,getUnitEffort) * CatTemplate[[#This Row],[Year13]])</f>
        <v>0</v>
      </c>
      <c r="BZ286" s="29">
        <f>IF(AND(ISBLANK(CatTemplate[[#This Row],[Eq. unit cost]]),ISBLANK(CatTemplate[[#This Row],[Cons. unit cost]]),ISBLANK(CatTemplate[[#This Row],[Oth. unit cost]])), 0, IF(getUnitEffort =0,1,getUnitEffort) * CatTemplate[[#This Row],[Year14]])</f>
        <v>0</v>
      </c>
      <c r="CA286" s="29">
        <f>IF(AND(ISBLANK(CatTemplate[[#This Row],[Eq. unit cost]]),ISBLANK(CatTemplate[[#This Row],[Cons. unit cost]]),ISBLANK(CatTemplate[[#This Row],[Oth. unit cost]])), 0, IF(getUnitEffort =0,1,getUnitEffort) * CatTemplate[[#This Row],[Year15]])</f>
        <v>0</v>
      </c>
      <c r="CB286" s="29">
        <f>IF(AND(ISBLANK(CatTemplate[[#This Row],[Eq. unit cost]]),ISBLANK(CatTemplate[[#This Row],[Cons. unit cost]]),ISBLANK(CatTemplate[[#This Row],[Oth. unit cost]])), 0, IF(getUnitEffort =0,1,getUnitEffort) * CatTemplate[[#This Row],[Year16]])</f>
        <v>0</v>
      </c>
      <c r="CC286" s="29">
        <f>IF(AND(ISBLANK(CatTemplate[[#This Row],[Eq. unit cost]]),ISBLANK(CatTemplate[[#This Row],[Cons. unit cost]]),ISBLANK(CatTemplate[[#This Row],[Oth. unit cost]])), 0, IF(getUnitEffort =0,1,getUnitEffort) * CatTemplate[[#This Row],[Year17]])</f>
        <v>0</v>
      </c>
      <c r="CD286" s="29">
        <f>IF(AND(ISBLANK(CatTemplate[[#This Row],[Eq. unit cost]]),ISBLANK(CatTemplate[[#This Row],[Cons. unit cost]]),ISBLANK(CatTemplate[[#This Row],[Oth. unit cost]])), 0, IF(getUnitEffort =0,1,getUnitEffort) * CatTemplate[[#This Row],[Year18]])</f>
        <v>0</v>
      </c>
      <c r="CE286" s="29">
        <f>IF(AND(ISBLANK(CatTemplate[[#This Row],[Eq. unit cost]]),ISBLANK(CatTemplate[[#This Row],[Cons. unit cost]]),ISBLANK(CatTemplate[[#This Row],[Oth. unit cost]])), 0, IF(getUnitEffort =0,1,getUnitEffort) * CatTemplate[[#This Row],[Year19]])</f>
        <v>0</v>
      </c>
      <c r="CF286" s="29">
        <f>IF(AND(ISBLANK(CatTemplate[[#This Row],[Eq. unit cost]]),ISBLANK(CatTemplate[[#This Row],[Cons. unit cost]]),ISBLANK(CatTemplate[[#This Row],[Oth. unit cost]])), 0, IF(getUnitEffort =0,1,getUnitEffort) * CatTemplate[[#This Row],[Year20]])</f>
        <v>0</v>
      </c>
      <c r="CG286" s="45">
        <f>SUM(CatTemplate[[#This Row],[Q1]:[Q20]])</f>
        <v>0</v>
      </c>
      <c r="CH286" s="29">
        <f>IF(ISBLANK(CatTemplate[[#This Row],[St. unit effort]]),0,(CatTemplate[[#This Row],[St. unit effort]] * CatTemplate[[#This Row],[Year1]]))</f>
        <v>0</v>
      </c>
      <c r="CI286" s="29">
        <f>IF(ISBLANK(CatTemplate[[#This Row],[St. unit effort]]),0,(CatTemplate[[#This Row],[St. unit effort]] * CatTemplate[[#This Row],[Year2]]))</f>
        <v>0</v>
      </c>
      <c r="CJ286" s="29">
        <f>IF(ISBLANK(CatTemplate[[#This Row],[St. unit effort]]),0,(CatTemplate[[#This Row],[St. unit effort]] * CatTemplate[[#This Row],[Year3]]))</f>
        <v>0</v>
      </c>
      <c r="CK286" s="29">
        <f>IF(ISBLANK(CatTemplate[[#This Row],[St. unit effort]]),0,(CatTemplate[[#This Row],[St. unit effort]] * CatTemplate[[#This Row],[Year4]]))</f>
        <v>0</v>
      </c>
      <c r="CL286" s="29">
        <f>IF(ISBLANK(CatTemplate[[#This Row],[St. unit effort]]),0,(CatTemplate[[#This Row],[St. unit effort]] * CatTemplate[[#This Row],[Year5]]))</f>
        <v>0</v>
      </c>
      <c r="CM286" s="29">
        <f>IF(ISBLANK(CatTemplate[[#This Row],[St. unit effort]]),0,(CatTemplate[[#This Row],[St. unit effort]] * CatTemplate[[#This Row],[Year6]]))</f>
        <v>0</v>
      </c>
      <c r="CN286" s="29">
        <f>IF(ISBLANK(CatTemplate[[#This Row],[St. unit effort]]),0,(CatTemplate[[#This Row],[St. unit effort]] * CatTemplate[[#This Row],[Year7]]))</f>
        <v>0</v>
      </c>
      <c r="CO286" s="29">
        <f>IF(ISBLANK(CatTemplate[[#This Row],[St. unit effort]]),0,(CatTemplate[[#This Row],[St. unit effort]] * CatTemplate[[#This Row],[Year8]]))</f>
        <v>0</v>
      </c>
      <c r="CP286" s="29">
        <f>IF(ISBLANK(CatTemplate[[#This Row],[St. unit effort]]),0,(CatTemplate[[#This Row],[St. unit effort]] * CatTemplate[[#This Row],[Year9]]))</f>
        <v>0</v>
      </c>
      <c r="CQ286" s="29">
        <f>IF(ISBLANK(CatTemplate[[#This Row],[St. unit effort]]),0,(CatTemplate[[#This Row],[St. unit effort]] * CatTemplate[[#This Row],[Year10]]))</f>
        <v>0</v>
      </c>
      <c r="CR286" s="29">
        <f>IF(ISBLANK(CatTemplate[[#This Row],[St. unit effort]]),0,(CatTemplate[[#This Row],[St. unit effort]] * CatTemplate[[#This Row],[Year11]]))</f>
        <v>0</v>
      </c>
      <c r="CS286" s="29">
        <f>IF(ISBLANK(CatTemplate[[#This Row],[St. unit effort]]),0,(CatTemplate[[#This Row],[St. unit effort]] * CatTemplate[[#This Row],[Year12]]))</f>
        <v>0</v>
      </c>
      <c r="CT286" s="29">
        <f>IF(ISBLANK(CatTemplate[[#This Row],[St. unit effort]]),0,(CatTemplate[[#This Row],[St. unit effort]] * CatTemplate[[#This Row],[Year13]]))</f>
        <v>0</v>
      </c>
      <c r="CU286" s="29">
        <f>IF(ISBLANK(CatTemplate[[#This Row],[St. unit effort]]),0,(CatTemplate[[#This Row],[St. unit effort]] * CatTemplate[[#This Row],[Year14]]))</f>
        <v>0</v>
      </c>
      <c r="CV286" s="29">
        <f>IF(ISBLANK(CatTemplate[[#This Row],[St. unit effort]]),0,(CatTemplate[[#This Row],[St. unit effort]] * CatTemplate[[#This Row],[Year15]]))</f>
        <v>0</v>
      </c>
      <c r="CW286" s="29">
        <f>IF(ISBLANK(CatTemplate[[#This Row],[St. unit effort]]),0,(CatTemplate[[#This Row],[St. unit effort]] * CatTemplate[[#This Row],[Year16]]))</f>
        <v>0</v>
      </c>
      <c r="CX286" s="29">
        <f>IF(ISBLANK(CatTemplate[[#This Row],[St. unit effort]]),0,(CatTemplate[[#This Row],[St. unit effort]] * CatTemplate[[#This Row],[Year17]]))</f>
        <v>0</v>
      </c>
      <c r="CY286" s="29">
        <f>IF(ISBLANK(CatTemplate[[#This Row],[St. unit effort]]),0,(CatTemplate[[#This Row],[St. unit effort]] * CatTemplate[[#This Row],[Year18]]))</f>
        <v>0</v>
      </c>
      <c r="CZ286" s="29">
        <f>IF(ISBLANK(CatTemplate[[#This Row],[St. unit effort]]),0,(CatTemplate[[#This Row],[St. unit effort]] * CatTemplate[[#This Row],[Year19]]))</f>
        <v>0</v>
      </c>
      <c r="DA286" s="29">
        <f>IF(ISBLANK(CatTemplate[[#This Row],[St. unit effort]]),0,(CatTemplate[[#This Row],[St. unit effort]] * CatTemplate[[#This Row],[Year20]]))</f>
        <v>0</v>
      </c>
      <c r="DB286" s="57">
        <f>IF(ISBLANK(CatTemplate[[#This Row],[St. unit effort]]),0,(CatTemplate[[#This Row],[St. unit effort]] * CatTemplate[[#This Row],[Year1]])*8/ParRatePM)</f>
        <v>0</v>
      </c>
      <c r="DC286" s="57">
        <f>IF(ISBLANK(CatTemplate[[#This Row],[St. unit effort]]),0,(CatTemplate[[#This Row],[St. unit effort]] * CatTemplate[[#This Row],[Year2]])*8/ParRatePM)</f>
        <v>0</v>
      </c>
      <c r="DD286" s="57">
        <f>IF(ISBLANK(CatTemplate[[#This Row],[St. unit effort]]),0,(CatTemplate[[#This Row],[St. unit effort]] * CatTemplate[[#This Row],[Year3]])*8/ParRatePM)</f>
        <v>0</v>
      </c>
      <c r="DE286" s="57">
        <f>IF(ISBLANK(CatTemplate[[#This Row],[St. unit effort]]),0,(CatTemplate[[#This Row],[St. unit effort]] * CatTemplate[[#This Row],[Year4]])*8/ParRatePM)</f>
        <v>0</v>
      </c>
      <c r="DF286" s="57">
        <f>IF(ISBLANK(CatTemplate[[#This Row],[St. unit effort]]),0,(CatTemplate[[#This Row],[St. unit effort]] * CatTemplate[[#This Row],[Year5]])*8/ParRatePM)</f>
        <v>0</v>
      </c>
      <c r="DG286" s="57">
        <f>IF(ISBLANK(CatTemplate[[#This Row],[St. unit effort]]),0,(CatTemplate[[#This Row],[St. unit effort]] * CatTemplate[[#This Row],[Year6]])*8/ParRatePM)</f>
        <v>0</v>
      </c>
      <c r="DH286" s="57">
        <f>IF(ISBLANK(CatTemplate[[#This Row],[St. unit effort]]),0,(CatTemplate[[#This Row],[St. unit effort]] * CatTemplate[[#This Row],[Year7]])*8/ParRatePM)</f>
        <v>0</v>
      </c>
      <c r="DI286" s="57">
        <f>IF(ISBLANK(CatTemplate[[#This Row],[St. unit effort]]),0,(CatTemplate[[#This Row],[St. unit effort]] * CatTemplate[[#This Row],[Year8]])*8/ParRatePM)</f>
        <v>0</v>
      </c>
      <c r="DJ286" s="57">
        <f>IF(ISBLANK(CatTemplate[[#This Row],[St. unit effort]]),0,(CatTemplate[[#This Row],[St. unit effort]] * CatTemplate[[#This Row],[Year9]])*8/ParRatePM)</f>
        <v>0</v>
      </c>
      <c r="DK286" s="57">
        <f>IF(ISBLANK(CatTemplate[[#This Row],[St. unit effort]]),0,(CatTemplate[[#This Row],[St. unit effort]] * CatTemplate[[#This Row],[Year10]])*8/ParRatePM)</f>
        <v>0</v>
      </c>
      <c r="DL286" s="57">
        <f>IF(ISBLANK(CatTemplate[[#This Row],[St. unit effort]]),0,(CatTemplate[[#This Row],[St. unit effort]] * CatTemplate[[#This Row],[Year11]])*8/ParRatePM)</f>
        <v>0</v>
      </c>
      <c r="DM286" s="57">
        <f>IF(ISBLANK(CatTemplate[[#This Row],[St. unit effort]]),0,(CatTemplate[[#This Row],[St. unit effort]] * CatTemplate[[#This Row],[Year12]])*8/ParRatePM)</f>
        <v>0</v>
      </c>
      <c r="DN286" s="57">
        <f>IF(ISBLANK(CatTemplate[[#This Row],[St. unit effort]]),0,(CatTemplate[[#This Row],[St. unit effort]] * CatTemplate[[#This Row],[Year13]])*8/ParRatePM)</f>
        <v>0</v>
      </c>
      <c r="DO286" s="57">
        <f>IF(ISBLANK(CatTemplate[[#This Row],[St. unit effort]]),0,(CatTemplate[[#This Row],[St. unit effort]] * CatTemplate[[#This Row],[Year14]])*8/ParRatePM)</f>
        <v>0</v>
      </c>
      <c r="DP286" s="57">
        <f>IF(ISBLANK(CatTemplate[[#This Row],[St. unit effort]]),0,(CatTemplate[[#This Row],[St. unit effort]] * CatTemplate[[#This Row],[Year15]])*8/ParRatePM)</f>
        <v>0</v>
      </c>
      <c r="DQ286" s="57">
        <f>IF(ISBLANK(CatTemplate[[#This Row],[St. unit effort]]),0,(CatTemplate[[#This Row],[St. unit effort]] * CatTemplate[[#This Row],[Year16]])*8/ParRatePM)</f>
        <v>0</v>
      </c>
      <c r="DR286" s="57">
        <f>IF(ISBLANK(CatTemplate[[#This Row],[St. unit effort]]),0,(CatTemplate[[#This Row],[St. unit effort]] * CatTemplate[[#This Row],[Year17]])*8/ParRatePM)</f>
        <v>0</v>
      </c>
      <c r="DS286" s="57">
        <f>IF(ISBLANK(CatTemplate[[#This Row],[St. unit effort]]),0,(CatTemplate[[#This Row],[St. unit effort]] * CatTemplate[[#This Row],[Year18]])*8/ParRatePM)</f>
        <v>0</v>
      </c>
      <c r="DT286" s="57">
        <f>IF(ISBLANK(CatTemplate[[#This Row],[St. unit effort]]),0,(CatTemplate[[#This Row],[St. unit effort]] * CatTemplate[[#This Row],[Year19]])*8/ParRatePM)</f>
        <v>0</v>
      </c>
      <c r="DU286" s="57">
        <f>IF(ISBLANK(CatTemplate[[#This Row],[St. unit effort]]),0,(CatTemplate[[#This Row],[St. unit effort]] * CatTemplate[[#This Row],[Year20]])*8/ParRatePM)</f>
        <v>0</v>
      </c>
      <c r="DV286" s="54">
        <f>SUM(CatTemplate[[#This Row],[PM1]:[PM20]])</f>
        <v>0</v>
      </c>
      <c r="DW286" s="56">
        <f t="shared" si="101"/>
        <v>0</v>
      </c>
      <c r="DX286" s="56">
        <f t="shared" si="101"/>
        <v>0</v>
      </c>
      <c r="DY286" s="56">
        <f t="shared" si="101"/>
        <v>0</v>
      </c>
      <c r="DZ286" s="56">
        <f t="shared" si="101"/>
        <v>0</v>
      </c>
      <c r="EA286" s="56">
        <f t="shared" si="101"/>
        <v>0</v>
      </c>
      <c r="EB286" s="56">
        <f t="shared" si="101"/>
        <v>0</v>
      </c>
      <c r="EC286" s="56">
        <f t="shared" si="101"/>
        <v>0</v>
      </c>
      <c r="ED286" s="56">
        <f t="shared" si="101"/>
        <v>0</v>
      </c>
      <c r="EE286" s="56">
        <f t="shared" si="101"/>
        <v>0</v>
      </c>
      <c r="EF286" s="56">
        <f t="shared" si="101"/>
        <v>0</v>
      </c>
      <c r="EG286" s="56">
        <f t="shared" si="101"/>
        <v>0</v>
      </c>
      <c r="EH286" s="56">
        <f t="shared" si="101"/>
        <v>0</v>
      </c>
      <c r="EI286" s="56">
        <f t="shared" si="101"/>
        <v>0</v>
      </c>
      <c r="EJ286" s="56">
        <f t="shared" si="101"/>
        <v>0</v>
      </c>
      <c r="EK286" s="56">
        <f t="shared" si="101"/>
        <v>0</v>
      </c>
      <c r="EL286" s="56">
        <f t="shared" si="101"/>
        <v>0</v>
      </c>
      <c r="EM286" s="56">
        <f t="shared" si="99"/>
        <v>0</v>
      </c>
      <c r="EN286" s="56">
        <f t="shared" si="99"/>
        <v>0</v>
      </c>
      <c r="EO286" s="56">
        <f t="shared" si="99"/>
        <v>0</v>
      </c>
      <c r="EP286" s="56">
        <f t="shared" si="99"/>
        <v>0</v>
      </c>
      <c r="EQ286" s="30">
        <f>CatTemplate[[#This Row],[Eq. unit cost]] * CatTemplate[[#This Row],[Eq. quantity]]</f>
        <v>0</v>
      </c>
      <c r="ER286" s="30">
        <f>CatTemplate[[#This Row],[Cons. unit cost]] *CatTemplate[[#This Row],[Cons. quantity]]</f>
        <v>0</v>
      </c>
      <c r="ES286" s="30">
        <f>CatTemplate[[#This Row],[Oth. unit cost]] *CatTemplate[[#This Row],[Oth. quantity]]</f>
        <v>0</v>
      </c>
      <c r="ET286" s="55">
        <f>SUM(CatTemplate[[#This Row],[CO1]:[CO20]])</f>
        <v>0</v>
      </c>
      <c r="EU286" s="56">
        <f t="shared" si="102"/>
        <v>0</v>
      </c>
      <c r="EV286" s="56">
        <f t="shared" si="102"/>
        <v>0</v>
      </c>
      <c r="EW286" s="56">
        <f t="shared" si="102"/>
        <v>0</v>
      </c>
      <c r="EX286" s="56">
        <f t="shared" si="102"/>
        <v>0</v>
      </c>
      <c r="EY286" s="56">
        <f t="shared" si="102"/>
        <v>0</v>
      </c>
      <c r="EZ286" s="56">
        <f t="shared" si="102"/>
        <v>0</v>
      </c>
      <c r="FA286" s="56">
        <f t="shared" si="102"/>
        <v>0</v>
      </c>
      <c r="FB286" s="56">
        <f t="shared" si="102"/>
        <v>0</v>
      </c>
      <c r="FC286" s="56">
        <f t="shared" si="102"/>
        <v>0</v>
      </c>
      <c r="FD286" s="56">
        <f t="shared" si="102"/>
        <v>0</v>
      </c>
      <c r="FE286" s="56">
        <f t="shared" si="102"/>
        <v>0</v>
      </c>
      <c r="FF286" s="56">
        <f t="shared" si="102"/>
        <v>0</v>
      </c>
      <c r="FG286" s="56">
        <f t="shared" si="102"/>
        <v>0</v>
      </c>
      <c r="FH286" s="56">
        <f t="shared" si="102"/>
        <v>0</v>
      </c>
      <c r="FI286" s="56">
        <f t="shared" si="102"/>
        <v>0</v>
      </c>
      <c r="FJ286" s="56">
        <f t="shared" si="102"/>
        <v>0</v>
      </c>
      <c r="FK286" s="56">
        <f t="shared" si="100"/>
        <v>0</v>
      </c>
      <c r="FL286" s="56">
        <f t="shared" si="100"/>
        <v>0</v>
      </c>
      <c r="FM286" s="56">
        <f t="shared" si="100"/>
        <v>0</v>
      </c>
      <c r="FN286" s="56">
        <f t="shared" si="100"/>
        <v>0</v>
      </c>
      <c r="FO286" s="58">
        <f>SUM(CatTemplate[[#This Row],[CS1]:[CS20]])</f>
        <v>0</v>
      </c>
      <c r="FP286" s="59">
        <f>CatTemplate[[#This Row],[Total Oth. cost]]+CatTemplate[[#This Row],[Total St. Cost]]</f>
        <v>0</v>
      </c>
      <c r="FQ286" s="33" t="e">
        <f t="shared" si="93"/>
        <v>#VALUE!</v>
      </c>
      <c r="FR286" s="33" t="e">
        <f t="shared" si="94"/>
        <v>#VALUE!</v>
      </c>
      <c r="FS286" s="30" t="e">
        <f>(CatTemplate[[#This Row],[CO1]] + CatTemplate[[#This Row],[CS1]]) * (1 + getRateOHFinal) * getRateMarkupFinal</f>
        <v>#VALUE!</v>
      </c>
      <c r="FT286" s="30" t="e">
        <f>(CatTemplate[[#This Row],[CO2]] + CatTemplate[[#This Row],[CS2]]) * (1 + getRateOHFinal) * getRateMarkupFinal</f>
        <v>#VALUE!</v>
      </c>
      <c r="FU286" s="30" t="e">
        <f>(CatTemplate[[#This Row],[CO3]] + CatTemplate[[#This Row],[CS3]]) * (1 + getRateOHFinal) * getRateMarkupFinal</f>
        <v>#VALUE!</v>
      </c>
      <c r="FV286" s="30" t="e">
        <f>(CatTemplate[[#This Row],[CO4]] + CatTemplate[[#This Row],[CS4]]) * (1 + getRateOHFinal) * getRateMarkupFinal</f>
        <v>#VALUE!</v>
      </c>
      <c r="FW286" s="30" t="e">
        <f>(CatTemplate[[#This Row],[CO5]] + CatTemplate[[#This Row],[CS5]]) * (1 + getRateOHFinal) * getRateMarkupFinal</f>
        <v>#VALUE!</v>
      </c>
      <c r="FX286" s="30" t="e">
        <f>(CatTemplate[[#This Row],[CO6]] + CatTemplate[[#This Row],[CS6]]) * (1 + getRateOHFinal) * getRateMarkupFinal</f>
        <v>#VALUE!</v>
      </c>
      <c r="FY286" s="30" t="e">
        <f>(CatTemplate[[#This Row],[CO7]] + CatTemplate[[#This Row],[CS7]]) * (1 + getRateOHFinal) * getRateMarkupFinal</f>
        <v>#VALUE!</v>
      </c>
      <c r="FZ286" s="30" t="e">
        <f>(CatTemplate[[#This Row],[CO8]] + CatTemplate[[#This Row],[CS8]]) * (1 + getRateOHFinal) * getRateMarkupFinal</f>
        <v>#VALUE!</v>
      </c>
      <c r="GA286" s="30" t="e">
        <f>(CatTemplate[[#This Row],[CO9]] + CatTemplate[[#This Row],[CS9]]) * (1 + getRateOHFinal) * getRateMarkupFinal</f>
        <v>#VALUE!</v>
      </c>
      <c r="GB286" s="30" t="e">
        <f>(CatTemplate[[#This Row],[CO10]] + CatTemplate[[#This Row],[CS10]]) * (1 + getRateOHFinal) * getRateMarkupFinal</f>
        <v>#VALUE!</v>
      </c>
      <c r="GC286" s="30" t="e">
        <f>(CatTemplate[[#This Row],[CO11]] + CatTemplate[[#This Row],[CS11]]) * (1 + getRateOHFinal) * getRateMarkupFinal</f>
        <v>#VALUE!</v>
      </c>
      <c r="GD286" s="30" t="e">
        <f>(CatTemplate[[#This Row],[CO12]] + CatTemplate[[#This Row],[CS12]]) * (1 + getRateOHFinal) * getRateMarkupFinal</f>
        <v>#VALUE!</v>
      </c>
      <c r="GE286" s="30" t="e">
        <f>(CatTemplate[[#This Row],[CO13]] + CatTemplate[[#This Row],[CS13]]) * (1 + getRateOHFinal) * getRateMarkupFinal</f>
        <v>#VALUE!</v>
      </c>
      <c r="GF286" s="30" t="e">
        <f>(CatTemplate[[#This Row],[CO14]] + CatTemplate[[#This Row],[CS14]]) * (1 + getRateOHFinal) * getRateMarkupFinal</f>
        <v>#VALUE!</v>
      </c>
      <c r="GG286" s="30" t="e">
        <f>(CatTemplate[[#This Row],[CO15]] + CatTemplate[[#This Row],[CS15]]) * (1 + getRateOHFinal) * getRateMarkupFinal</f>
        <v>#VALUE!</v>
      </c>
      <c r="GH286" s="30" t="e">
        <f>(CatTemplate[[#This Row],[CO16]] + CatTemplate[[#This Row],[CS16]]) * (1 + getRateOHFinal) * getRateMarkupFinal</f>
        <v>#VALUE!</v>
      </c>
      <c r="GI286" s="30" t="e">
        <f>(CatTemplate[[#This Row],[CO17]] + CatTemplate[[#This Row],[CS17]]) * (1 + getRateOHFinal) * getRateMarkupFinal</f>
        <v>#VALUE!</v>
      </c>
      <c r="GJ286" s="30" t="e">
        <f>(CatTemplate[[#This Row],[CO18]] + CatTemplate[[#This Row],[CS18]]) * (1 + getRateOHFinal) * getRateMarkupFinal</f>
        <v>#VALUE!</v>
      </c>
      <c r="GK286" s="30" t="e">
        <f>(CatTemplate[[#This Row],[CO19]] + CatTemplate[[#This Row],[CS19]]) * (1 + getRateOHFinal) * getRateMarkupFinal</f>
        <v>#VALUE!</v>
      </c>
      <c r="GL286" s="30" t="e">
        <f>(CatTemplate[[#This Row],[CO20]] + CatTemplate[[#This Row],[CS20]]) * (1 + getRateOHFinal) * getRateMarkupFinal</f>
        <v>#VALUE!</v>
      </c>
      <c r="GM286" s="30" t="e">
        <f t="shared" si="95"/>
        <v>#VALUE!</v>
      </c>
      <c r="GN286" s="30" t="e">
        <f t="shared" si="96"/>
        <v>#VALUE!</v>
      </c>
      <c r="GO286" s="30" t="e">
        <f t="shared" si="97"/>
        <v>#VALUE!</v>
      </c>
      <c r="GP286" s="30" t="e">
        <f t="shared" si="98"/>
        <v>#VALUE!</v>
      </c>
      <c r="GQ286" s="30" t="e">
        <f>(CatTemplate[[#This Row],[CO1]]+CatTemplate[[#This Row],[CS1]]) * (1+ getRateOHFinal) * (1 + getRateMarkupFinal)</f>
        <v>#VALUE!</v>
      </c>
      <c r="GR286" s="30" t="e">
        <f>(CatTemplate[[#This Row],[CO2]]+CatTemplate[[#This Row],[CS2]]) * (1+ getRateOHFinal) * (1 + getRateMarkupFinal)</f>
        <v>#VALUE!</v>
      </c>
      <c r="GS286" s="30" t="e">
        <f>(CatTemplate[[#This Row],[CO3]]+CatTemplate[[#This Row],[CS3]]) * (1+ getRateOHFinal) * (1 + getRateMarkupFinal)</f>
        <v>#VALUE!</v>
      </c>
      <c r="GT286" s="30" t="e">
        <f>(CatTemplate[[#This Row],[CO4]]+CatTemplate[[#This Row],[CS4]]) * (1+ getRateOHFinal) * (1 + getRateMarkupFinal)</f>
        <v>#VALUE!</v>
      </c>
      <c r="GU286" s="30" t="e">
        <f>(CatTemplate[[#This Row],[CO5]]+CatTemplate[[#This Row],[CS5]]) * (1+ getRateOHFinal) * (1 + getRateMarkupFinal)</f>
        <v>#VALUE!</v>
      </c>
      <c r="GV286" s="30" t="e">
        <f>(CatTemplate[[#This Row],[CO6]]+CatTemplate[[#This Row],[CS6]]) * (1+ getRateOHFinal) * (1 + getRateMarkupFinal)</f>
        <v>#VALUE!</v>
      </c>
      <c r="GW286" s="30" t="e">
        <f>(CatTemplate[[#This Row],[CO7]]+CatTemplate[[#This Row],[CS7]]) * (1+ getRateOHFinal) * (1 + getRateMarkupFinal)</f>
        <v>#VALUE!</v>
      </c>
      <c r="GX286" s="30" t="e">
        <f>(CatTemplate[[#This Row],[CO8]]+CatTemplate[[#This Row],[CS8]]) * (1+ getRateOHFinal) * (1 + getRateMarkupFinal)</f>
        <v>#VALUE!</v>
      </c>
      <c r="GY286" s="30" t="e">
        <f>(CatTemplate[[#This Row],[CO9]]+CatTemplate[[#This Row],[CS9]]) * (1+ getRateOHFinal) * (1 + getRateMarkupFinal)</f>
        <v>#VALUE!</v>
      </c>
      <c r="GZ286" s="30" t="e">
        <f>(CatTemplate[[#This Row],[CO10]]+CatTemplate[[#This Row],[CS10]]) * (1+ getRateOHFinal) * (1 + getRateMarkupFinal)</f>
        <v>#VALUE!</v>
      </c>
      <c r="HA286" s="30" t="e">
        <f>(CatTemplate[[#This Row],[CO11]]+CatTemplate[[#This Row],[CS11]]) * (1+ getRateOHFinal) * (1 + getRateMarkupFinal)</f>
        <v>#VALUE!</v>
      </c>
      <c r="HB286" s="30" t="e">
        <f>(CatTemplate[[#This Row],[CO12]]+CatTemplate[[#This Row],[CS12]]) * (1+ getRateOHFinal) * (1 + getRateMarkupFinal)</f>
        <v>#VALUE!</v>
      </c>
      <c r="HC286" s="30" t="e">
        <f>(CatTemplate[[#This Row],[CO13]]+CatTemplate[[#This Row],[CS13]]) * (1+ getRateOHFinal) * (1 + getRateMarkupFinal)</f>
        <v>#VALUE!</v>
      </c>
      <c r="HD286" s="30" t="e">
        <f>(CatTemplate[[#This Row],[CO14]]+CatTemplate[[#This Row],[CS14]]) * (1+ getRateOHFinal) * (1 + getRateMarkupFinal)</f>
        <v>#VALUE!</v>
      </c>
      <c r="HE286" s="30" t="e">
        <f>(CatTemplate[[#This Row],[CO15]]+CatTemplate[[#This Row],[CS15]]) * (1+ getRateOHFinal) * (1 + getRateMarkupFinal)</f>
        <v>#VALUE!</v>
      </c>
      <c r="HF286" s="30" t="e">
        <f>(CatTemplate[[#This Row],[CO16]]+CatTemplate[[#This Row],[CS16]]) * (1+ getRateOHFinal) * (1 + getRateMarkupFinal)</f>
        <v>#VALUE!</v>
      </c>
      <c r="HG286" s="30" t="e">
        <f>(CatTemplate[[#This Row],[CO17]]+CatTemplate[[#This Row],[CS17]]) * (1+ getRateOHFinal) * (1 + getRateMarkupFinal)</f>
        <v>#VALUE!</v>
      </c>
      <c r="HH286" s="30" t="e">
        <f>(CatTemplate[[#This Row],[CO18]]+CatTemplate[[#This Row],[CS18]]) * (1+ getRateOHFinal) * (1 + getRateMarkupFinal)</f>
        <v>#VALUE!</v>
      </c>
      <c r="HI286" s="30" t="e">
        <f>(CatTemplate[[#This Row],[CO19]]+CatTemplate[[#This Row],[CS19]]) * (1+ getRateOHFinal) * (1 + getRateMarkupFinal)</f>
        <v>#VALUE!</v>
      </c>
      <c r="HJ286" s="30" t="e">
        <f>(CatTemplate[[#This Row],[CO20]]+CatTemplate[[#This Row],[CS20]]) * (1+ getRateOHFinal) * (1 + getRateMarkupFinal)</f>
        <v>#VALUE!</v>
      </c>
      <c r="HK286" s="39" t="e">
        <f>CatTemplate[[#This Row],[Total cost]]+CatTemplate[[#This Row],[OH Amount]]+CatTemplate[[#This Row],[Markup]]</f>
        <v>#VALUE!</v>
      </c>
      <c r="HL286" s="63">
        <f>IF(CatTemplate[[#This Row],[Units]]="Days",CatTemplate[[#This Row],[Project quantity]]*CatTemplate[[#This Row],[St. unit effort]],CatTemplate[[#This Row],[Project quantity]])</f>
        <v>0</v>
      </c>
      <c r="HM286" s="287">
        <f>IFERROR(CatTemplate[[#This Row],[Total Price]]/(CatTemplate[[#This Row],[Final Quantity]]),0)</f>
        <v>0</v>
      </c>
      <c r="HN286" s="261"/>
    </row>
    <row r="287" spans="2:222" x14ac:dyDescent="0.2">
      <c r="B287" s="9" t="s">
        <v>84</v>
      </c>
      <c r="C287" s="23">
        <v>6</v>
      </c>
      <c r="D287" s="10" t="s">
        <v>179</v>
      </c>
      <c r="E287" s="25">
        <v>1</v>
      </c>
      <c r="F287" s="19" t="s">
        <v>103</v>
      </c>
      <c r="G287" s="27">
        <v>74</v>
      </c>
      <c r="H287" s="19" t="s">
        <v>562</v>
      </c>
      <c r="I287" s="19"/>
      <c r="J287" s="16" t="s">
        <v>254</v>
      </c>
      <c r="K287" s="16"/>
      <c r="L287" s="16" t="s">
        <v>489</v>
      </c>
      <c r="M287" s="16" t="s">
        <v>207</v>
      </c>
      <c r="N287" s="16" t="s">
        <v>858</v>
      </c>
      <c r="O287" s="320"/>
      <c r="P287" s="71"/>
      <c r="Q287" s="108"/>
      <c r="R287" s="73"/>
      <c r="S287" s="97"/>
      <c r="T287" s="100">
        <f>getEqUnitCost</f>
        <v>0</v>
      </c>
      <c r="U287" s="73">
        <f>getEqUnitEffort</f>
        <v>0</v>
      </c>
      <c r="V287" s="101">
        <f>getEqQuantity</f>
        <v>0</v>
      </c>
      <c r="W287" s="320"/>
      <c r="X287" s="100">
        <f>getConsUnitCost</f>
        <v>0</v>
      </c>
      <c r="Y287" s="73">
        <f>getConsUnitEffort</f>
        <v>0</v>
      </c>
      <c r="Z287" s="14">
        <f>getConsQuantity</f>
        <v>0</v>
      </c>
      <c r="AA287" s="320"/>
      <c r="AB287" s="72"/>
      <c r="AC287" s="112"/>
      <c r="AD287" s="14">
        <f>getOthQuantity</f>
        <v>0</v>
      </c>
      <c r="AE287" s="320"/>
      <c r="AF287" s="28" t="str">
        <f>IF(ISBLANK(CatTemplate[[#This Row],[Resource type]]),"",CatTemplate[[#This Row],[Resource type]])</f>
        <v>BioRef Operator</v>
      </c>
      <c r="AG287" s="242">
        <f>getStaffUnitCost</f>
        <v>402.98497611162429</v>
      </c>
      <c r="AH287" s="113">
        <f>getStaffUnitEffort</f>
        <v>0</v>
      </c>
      <c r="AI287" s="40">
        <f>getStaffQuantity</f>
        <v>0</v>
      </c>
      <c r="AJ287" s="41">
        <f>CatTemplate[[#This Row],[St. quantity]]*8/ParRatePM</f>
        <v>0</v>
      </c>
      <c r="AK287" s="320"/>
      <c r="AL287" s="53" t="str">
        <f>CatTemplate[[#This Row],[Item type]]</f>
        <v>Samples</v>
      </c>
      <c r="AM287" s="12">
        <f>SUM(CatTemplate[[#This Row],[Year1]:[Year20]])</f>
        <v>0</v>
      </c>
      <c r="AN287" s="52"/>
      <c r="AO287" s="52"/>
      <c r="AP287" s="52"/>
      <c r="AQ287" s="8"/>
      <c r="AR287" s="8"/>
      <c r="AS287" s="8"/>
      <c r="AT287" s="8"/>
      <c r="AU287" s="8"/>
      <c r="AV287" s="8"/>
      <c r="AW287" s="8"/>
      <c r="AX287" s="8"/>
      <c r="AY287" s="8"/>
      <c r="AZ287" s="8"/>
      <c r="BA287" s="8"/>
      <c r="BB287" s="8"/>
      <c r="BC287" s="8"/>
      <c r="BD287" s="8"/>
      <c r="BE287" s="8"/>
      <c r="BF287" s="8"/>
      <c r="BG287" s="36"/>
      <c r="BH287" s="320"/>
      <c r="BI287" s="37" t="str">
        <f>getCostCategory</f>
        <v>06 Operating costs</v>
      </c>
      <c r="BJ287" s="37" t="str">
        <f>getSection</f>
        <v>06 Sample processing</v>
      </c>
      <c r="BK287" s="32" t="str">
        <f>getObject</f>
        <v>Sample processing</v>
      </c>
      <c r="BL287" s="30">
        <f>IFERROR(getUnitCost * IF(CatTemplate[[#This Row],[Cost Category Comp.]]="01 Staff costs", 1,1),0)</f>
        <v>402.98497611162429</v>
      </c>
      <c r="BM287" s="29">
        <f>IF(AND(ISBLANK(CatTemplate[[#This Row],[Eq. unit cost]]),ISBLANK(CatTemplate[[#This Row],[Cons. unit cost]]),ISBLANK(CatTemplate[[#This Row],[Oth. unit cost]])), 0, IF(getUnitEffort =0,1,getUnitEffort) * CatTemplate[[#This Row],[Year1]])</f>
        <v>0</v>
      </c>
      <c r="BN287" s="29">
        <f>IF(AND(ISBLANK(CatTemplate[[#This Row],[Eq. unit cost]]),ISBLANK(CatTemplate[[#This Row],[Cons. unit cost]]),ISBLANK(CatTemplate[[#This Row],[Oth. unit cost]])), 0, IF(getUnitEffort =0,1,getUnitEffort) * CatTemplate[[#This Row],[Year2]])</f>
        <v>0</v>
      </c>
      <c r="BO287" s="29">
        <f>IF(AND(ISBLANK(CatTemplate[[#This Row],[Eq. unit cost]]),ISBLANK(CatTemplate[[#This Row],[Cons. unit cost]]),ISBLANK(CatTemplate[[#This Row],[Oth. unit cost]])), 0, IF(getUnitEffort =0,1,getUnitEffort) * CatTemplate[[#This Row],[Year3]])</f>
        <v>0</v>
      </c>
      <c r="BP287" s="29">
        <f>IF(AND(ISBLANK(CatTemplate[[#This Row],[Eq. unit cost]]),ISBLANK(CatTemplate[[#This Row],[Cons. unit cost]]),ISBLANK(CatTemplate[[#This Row],[Oth. unit cost]])), 0, IF(getUnitEffort =0,1,getUnitEffort) * CatTemplate[[#This Row],[Year4]])</f>
        <v>0</v>
      </c>
      <c r="BQ287" s="29">
        <f>IF(AND(ISBLANK(CatTemplate[[#This Row],[Eq. unit cost]]),ISBLANK(CatTemplate[[#This Row],[Cons. unit cost]]),ISBLANK(CatTemplate[[#This Row],[Oth. unit cost]])), 0, IF(getUnitEffort =0,1,getUnitEffort) * CatTemplate[[#This Row],[Year5]])</f>
        <v>0</v>
      </c>
      <c r="BR287" s="29">
        <f>IF(AND(ISBLANK(CatTemplate[[#This Row],[Eq. unit cost]]),ISBLANK(CatTemplate[[#This Row],[Cons. unit cost]]),ISBLANK(CatTemplate[[#This Row],[Oth. unit cost]])), 0, IF(getUnitEffort =0,1,getUnitEffort) * CatTemplate[[#This Row],[Year6]])</f>
        <v>0</v>
      </c>
      <c r="BS287" s="29">
        <f>IF(AND(ISBLANK(CatTemplate[[#This Row],[Eq. unit cost]]),ISBLANK(CatTemplate[[#This Row],[Cons. unit cost]]),ISBLANK(CatTemplate[[#This Row],[Oth. unit cost]])), 0, IF(getUnitEffort =0,1,getUnitEffort) * CatTemplate[[#This Row],[Year7]])</f>
        <v>0</v>
      </c>
      <c r="BT287" s="29">
        <f>IF(AND(ISBLANK(CatTemplate[[#This Row],[Eq. unit cost]]),ISBLANK(CatTemplate[[#This Row],[Cons. unit cost]]),ISBLANK(CatTemplate[[#This Row],[Oth. unit cost]])), 0, IF(getUnitEffort =0,1,getUnitEffort) * CatTemplate[[#This Row],[Year8]])</f>
        <v>0</v>
      </c>
      <c r="BU287" s="29">
        <f>IF(AND(ISBLANK(CatTemplate[[#This Row],[Eq. unit cost]]),ISBLANK(CatTemplate[[#This Row],[Cons. unit cost]]),ISBLANK(CatTemplate[[#This Row],[Oth. unit cost]])), 0, IF(getUnitEffort =0,1,getUnitEffort) * CatTemplate[[#This Row],[Year9]])</f>
        <v>0</v>
      </c>
      <c r="BV287" s="29">
        <f>IF(AND(ISBLANK(CatTemplate[[#This Row],[Eq. unit cost]]),ISBLANK(CatTemplate[[#This Row],[Cons. unit cost]]),ISBLANK(CatTemplate[[#This Row],[Oth. unit cost]])), 0, IF(getUnitEffort =0,1,getUnitEffort) * CatTemplate[[#This Row],[Year10]])</f>
        <v>0</v>
      </c>
      <c r="BW287" s="29">
        <f>IF(AND(ISBLANK(CatTemplate[[#This Row],[Eq. unit cost]]),ISBLANK(CatTemplate[[#This Row],[Cons. unit cost]]),ISBLANK(CatTemplate[[#This Row],[Oth. unit cost]])), 0, IF(getUnitEffort =0,1,getUnitEffort) * CatTemplate[[#This Row],[Year11]])</f>
        <v>0</v>
      </c>
      <c r="BX287" s="29">
        <f>IF(AND(ISBLANK(CatTemplate[[#This Row],[Eq. unit cost]]),ISBLANK(CatTemplate[[#This Row],[Cons. unit cost]]),ISBLANK(CatTemplate[[#This Row],[Oth. unit cost]])), 0, IF(getUnitEffort =0,1,getUnitEffort) * CatTemplate[[#This Row],[Year12]])</f>
        <v>0</v>
      </c>
      <c r="BY287" s="29">
        <f>IF(AND(ISBLANK(CatTemplate[[#This Row],[Eq. unit cost]]),ISBLANK(CatTemplate[[#This Row],[Cons. unit cost]]),ISBLANK(CatTemplate[[#This Row],[Oth. unit cost]])), 0, IF(getUnitEffort =0,1,getUnitEffort) * CatTemplate[[#This Row],[Year13]])</f>
        <v>0</v>
      </c>
      <c r="BZ287" s="29">
        <f>IF(AND(ISBLANK(CatTemplate[[#This Row],[Eq. unit cost]]),ISBLANK(CatTemplate[[#This Row],[Cons. unit cost]]),ISBLANK(CatTemplate[[#This Row],[Oth. unit cost]])), 0, IF(getUnitEffort =0,1,getUnitEffort) * CatTemplate[[#This Row],[Year14]])</f>
        <v>0</v>
      </c>
      <c r="CA287" s="29">
        <f>IF(AND(ISBLANK(CatTemplate[[#This Row],[Eq. unit cost]]),ISBLANK(CatTemplate[[#This Row],[Cons. unit cost]]),ISBLANK(CatTemplate[[#This Row],[Oth. unit cost]])), 0, IF(getUnitEffort =0,1,getUnitEffort) * CatTemplate[[#This Row],[Year15]])</f>
        <v>0</v>
      </c>
      <c r="CB287" s="29">
        <f>IF(AND(ISBLANK(CatTemplate[[#This Row],[Eq. unit cost]]),ISBLANK(CatTemplate[[#This Row],[Cons. unit cost]]),ISBLANK(CatTemplate[[#This Row],[Oth. unit cost]])), 0, IF(getUnitEffort =0,1,getUnitEffort) * CatTemplate[[#This Row],[Year16]])</f>
        <v>0</v>
      </c>
      <c r="CC287" s="29">
        <f>IF(AND(ISBLANK(CatTemplate[[#This Row],[Eq. unit cost]]),ISBLANK(CatTemplate[[#This Row],[Cons. unit cost]]),ISBLANK(CatTemplate[[#This Row],[Oth. unit cost]])), 0, IF(getUnitEffort =0,1,getUnitEffort) * CatTemplate[[#This Row],[Year17]])</f>
        <v>0</v>
      </c>
      <c r="CD287" s="29">
        <f>IF(AND(ISBLANK(CatTemplate[[#This Row],[Eq. unit cost]]),ISBLANK(CatTemplate[[#This Row],[Cons. unit cost]]),ISBLANK(CatTemplate[[#This Row],[Oth. unit cost]])), 0, IF(getUnitEffort =0,1,getUnitEffort) * CatTemplate[[#This Row],[Year18]])</f>
        <v>0</v>
      </c>
      <c r="CE287" s="29">
        <f>IF(AND(ISBLANK(CatTemplate[[#This Row],[Eq. unit cost]]),ISBLANK(CatTemplate[[#This Row],[Cons. unit cost]]),ISBLANK(CatTemplate[[#This Row],[Oth. unit cost]])), 0, IF(getUnitEffort =0,1,getUnitEffort) * CatTemplate[[#This Row],[Year19]])</f>
        <v>0</v>
      </c>
      <c r="CF287" s="29">
        <f>IF(AND(ISBLANK(CatTemplate[[#This Row],[Eq. unit cost]]),ISBLANK(CatTemplate[[#This Row],[Cons. unit cost]]),ISBLANK(CatTemplate[[#This Row],[Oth. unit cost]])), 0, IF(getUnitEffort =0,1,getUnitEffort) * CatTemplate[[#This Row],[Year20]])</f>
        <v>0</v>
      </c>
      <c r="CG287" s="45">
        <f>SUM(CatTemplate[[#This Row],[Q1]:[Q20]])</f>
        <v>0</v>
      </c>
      <c r="CH287" s="29">
        <f>IF(ISBLANK(CatTemplate[[#This Row],[St. unit effort]]),0,(CatTemplate[[#This Row],[St. unit effort]] * CatTemplate[[#This Row],[Year1]]))</f>
        <v>0</v>
      </c>
      <c r="CI287" s="29">
        <f>IF(ISBLANK(CatTemplate[[#This Row],[St. unit effort]]),0,(CatTemplate[[#This Row],[St. unit effort]] * CatTemplate[[#This Row],[Year2]]))</f>
        <v>0</v>
      </c>
      <c r="CJ287" s="29">
        <f>IF(ISBLANK(CatTemplate[[#This Row],[St. unit effort]]),0,(CatTemplate[[#This Row],[St. unit effort]] * CatTemplate[[#This Row],[Year3]]))</f>
        <v>0</v>
      </c>
      <c r="CK287" s="29">
        <f>IF(ISBLANK(CatTemplate[[#This Row],[St. unit effort]]),0,(CatTemplate[[#This Row],[St. unit effort]] * CatTemplate[[#This Row],[Year4]]))</f>
        <v>0</v>
      </c>
      <c r="CL287" s="29">
        <f>IF(ISBLANK(CatTemplate[[#This Row],[St. unit effort]]),0,(CatTemplate[[#This Row],[St. unit effort]] * CatTemplate[[#This Row],[Year5]]))</f>
        <v>0</v>
      </c>
      <c r="CM287" s="29">
        <f>IF(ISBLANK(CatTemplate[[#This Row],[St. unit effort]]),0,(CatTemplate[[#This Row],[St. unit effort]] * CatTemplate[[#This Row],[Year6]]))</f>
        <v>0</v>
      </c>
      <c r="CN287" s="29">
        <f>IF(ISBLANK(CatTemplate[[#This Row],[St. unit effort]]),0,(CatTemplate[[#This Row],[St. unit effort]] * CatTemplate[[#This Row],[Year7]]))</f>
        <v>0</v>
      </c>
      <c r="CO287" s="29">
        <f>IF(ISBLANK(CatTemplate[[#This Row],[St. unit effort]]),0,(CatTemplate[[#This Row],[St. unit effort]] * CatTemplate[[#This Row],[Year8]]))</f>
        <v>0</v>
      </c>
      <c r="CP287" s="29">
        <f>IF(ISBLANK(CatTemplate[[#This Row],[St. unit effort]]),0,(CatTemplate[[#This Row],[St. unit effort]] * CatTemplate[[#This Row],[Year9]]))</f>
        <v>0</v>
      </c>
      <c r="CQ287" s="29">
        <f>IF(ISBLANK(CatTemplate[[#This Row],[St. unit effort]]),0,(CatTemplate[[#This Row],[St. unit effort]] * CatTemplate[[#This Row],[Year10]]))</f>
        <v>0</v>
      </c>
      <c r="CR287" s="29">
        <f>IF(ISBLANK(CatTemplate[[#This Row],[St. unit effort]]),0,(CatTemplate[[#This Row],[St. unit effort]] * CatTemplate[[#This Row],[Year11]]))</f>
        <v>0</v>
      </c>
      <c r="CS287" s="29">
        <f>IF(ISBLANK(CatTemplate[[#This Row],[St. unit effort]]),0,(CatTemplate[[#This Row],[St. unit effort]] * CatTemplate[[#This Row],[Year12]]))</f>
        <v>0</v>
      </c>
      <c r="CT287" s="29">
        <f>IF(ISBLANK(CatTemplate[[#This Row],[St. unit effort]]),0,(CatTemplate[[#This Row],[St. unit effort]] * CatTemplate[[#This Row],[Year13]]))</f>
        <v>0</v>
      </c>
      <c r="CU287" s="29">
        <f>IF(ISBLANK(CatTemplate[[#This Row],[St. unit effort]]),0,(CatTemplate[[#This Row],[St. unit effort]] * CatTemplate[[#This Row],[Year14]]))</f>
        <v>0</v>
      </c>
      <c r="CV287" s="29">
        <f>IF(ISBLANK(CatTemplate[[#This Row],[St. unit effort]]),0,(CatTemplate[[#This Row],[St. unit effort]] * CatTemplate[[#This Row],[Year15]]))</f>
        <v>0</v>
      </c>
      <c r="CW287" s="29">
        <f>IF(ISBLANK(CatTemplate[[#This Row],[St. unit effort]]),0,(CatTemplate[[#This Row],[St. unit effort]] * CatTemplate[[#This Row],[Year16]]))</f>
        <v>0</v>
      </c>
      <c r="CX287" s="29">
        <f>IF(ISBLANK(CatTemplate[[#This Row],[St. unit effort]]),0,(CatTemplate[[#This Row],[St. unit effort]] * CatTemplate[[#This Row],[Year17]]))</f>
        <v>0</v>
      </c>
      <c r="CY287" s="29">
        <f>IF(ISBLANK(CatTemplate[[#This Row],[St. unit effort]]),0,(CatTemplate[[#This Row],[St. unit effort]] * CatTemplate[[#This Row],[Year18]]))</f>
        <v>0</v>
      </c>
      <c r="CZ287" s="29">
        <f>IF(ISBLANK(CatTemplate[[#This Row],[St. unit effort]]),0,(CatTemplate[[#This Row],[St. unit effort]] * CatTemplate[[#This Row],[Year19]]))</f>
        <v>0</v>
      </c>
      <c r="DA287" s="29">
        <f>IF(ISBLANK(CatTemplate[[#This Row],[St. unit effort]]),0,(CatTemplate[[#This Row],[St. unit effort]] * CatTemplate[[#This Row],[Year20]]))</f>
        <v>0</v>
      </c>
      <c r="DB287" s="57">
        <f>IF(ISBLANK(CatTemplate[[#This Row],[St. unit effort]]),0,(CatTemplate[[#This Row],[St. unit effort]] * CatTemplate[[#This Row],[Year1]])*8/ParRatePM)</f>
        <v>0</v>
      </c>
      <c r="DC287" s="57">
        <f>IF(ISBLANK(CatTemplate[[#This Row],[St. unit effort]]),0,(CatTemplate[[#This Row],[St. unit effort]] * CatTemplate[[#This Row],[Year2]])*8/ParRatePM)</f>
        <v>0</v>
      </c>
      <c r="DD287" s="57">
        <f>IF(ISBLANK(CatTemplate[[#This Row],[St. unit effort]]),0,(CatTemplate[[#This Row],[St. unit effort]] * CatTemplate[[#This Row],[Year3]])*8/ParRatePM)</f>
        <v>0</v>
      </c>
      <c r="DE287" s="57">
        <f>IF(ISBLANK(CatTemplate[[#This Row],[St. unit effort]]),0,(CatTemplate[[#This Row],[St. unit effort]] * CatTemplate[[#This Row],[Year4]])*8/ParRatePM)</f>
        <v>0</v>
      </c>
      <c r="DF287" s="57">
        <f>IF(ISBLANK(CatTemplate[[#This Row],[St. unit effort]]),0,(CatTemplate[[#This Row],[St. unit effort]] * CatTemplate[[#This Row],[Year5]])*8/ParRatePM)</f>
        <v>0</v>
      </c>
      <c r="DG287" s="57">
        <f>IF(ISBLANK(CatTemplate[[#This Row],[St. unit effort]]),0,(CatTemplate[[#This Row],[St. unit effort]] * CatTemplate[[#This Row],[Year6]])*8/ParRatePM)</f>
        <v>0</v>
      </c>
      <c r="DH287" s="57">
        <f>IF(ISBLANK(CatTemplate[[#This Row],[St. unit effort]]),0,(CatTemplate[[#This Row],[St. unit effort]] * CatTemplate[[#This Row],[Year7]])*8/ParRatePM)</f>
        <v>0</v>
      </c>
      <c r="DI287" s="57">
        <f>IF(ISBLANK(CatTemplate[[#This Row],[St. unit effort]]),0,(CatTemplate[[#This Row],[St. unit effort]] * CatTemplate[[#This Row],[Year8]])*8/ParRatePM)</f>
        <v>0</v>
      </c>
      <c r="DJ287" s="57">
        <f>IF(ISBLANK(CatTemplate[[#This Row],[St. unit effort]]),0,(CatTemplate[[#This Row],[St. unit effort]] * CatTemplate[[#This Row],[Year9]])*8/ParRatePM)</f>
        <v>0</v>
      </c>
      <c r="DK287" s="57">
        <f>IF(ISBLANK(CatTemplate[[#This Row],[St. unit effort]]),0,(CatTemplate[[#This Row],[St. unit effort]] * CatTemplate[[#This Row],[Year10]])*8/ParRatePM)</f>
        <v>0</v>
      </c>
      <c r="DL287" s="57">
        <f>IF(ISBLANK(CatTemplate[[#This Row],[St. unit effort]]),0,(CatTemplate[[#This Row],[St. unit effort]] * CatTemplate[[#This Row],[Year11]])*8/ParRatePM)</f>
        <v>0</v>
      </c>
      <c r="DM287" s="57">
        <f>IF(ISBLANK(CatTemplate[[#This Row],[St. unit effort]]),0,(CatTemplate[[#This Row],[St. unit effort]] * CatTemplate[[#This Row],[Year12]])*8/ParRatePM)</f>
        <v>0</v>
      </c>
      <c r="DN287" s="57">
        <f>IF(ISBLANK(CatTemplate[[#This Row],[St. unit effort]]),0,(CatTemplate[[#This Row],[St. unit effort]] * CatTemplate[[#This Row],[Year13]])*8/ParRatePM)</f>
        <v>0</v>
      </c>
      <c r="DO287" s="57">
        <f>IF(ISBLANK(CatTemplate[[#This Row],[St. unit effort]]),0,(CatTemplate[[#This Row],[St. unit effort]] * CatTemplate[[#This Row],[Year14]])*8/ParRatePM)</f>
        <v>0</v>
      </c>
      <c r="DP287" s="57">
        <f>IF(ISBLANK(CatTemplate[[#This Row],[St. unit effort]]),0,(CatTemplate[[#This Row],[St. unit effort]] * CatTemplate[[#This Row],[Year15]])*8/ParRatePM)</f>
        <v>0</v>
      </c>
      <c r="DQ287" s="57">
        <f>IF(ISBLANK(CatTemplate[[#This Row],[St. unit effort]]),0,(CatTemplate[[#This Row],[St. unit effort]] * CatTemplate[[#This Row],[Year16]])*8/ParRatePM)</f>
        <v>0</v>
      </c>
      <c r="DR287" s="57">
        <f>IF(ISBLANK(CatTemplate[[#This Row],[St. unit effort]]),0,(CatTemplate[[#This Row],[St. unit effort]] * CatTemplate[[#This Row],[Year17]])*8/ParRatePM)</f>
        <v>0</v>
      </c>
      <c r="DS287" s="57">
        <f>IF(ISBLANK(CatTemplate[[#This Row],[St. unit effort]]),0,(CatTemplate[[#This Row],[St. unit effort]] * CatTemplate[[#This Row],[Year18]])*8/ParRatePM)</f>
        <v>0</v>
      </c>
      <c r="DT287" s="57">
        <f>IF(ISBLANK(CatTemplate[[#This Row],[St. unit effort]]),0,(CatTemplate[[#This Row],[St. unit effort]] * CatTemplate[[#This Row],[Year19]])*8/ParRatePM)</f>
        <v>0</v>
      </c>
      <c r="DU287" s="57">
        <f>IF(ISBLANK(CatTemplate[[#This Row],[St. unit effort]]),0,(CatTemplate[[#This Row],[St. unit effort]] * CatTemplate[[#This Row],[Year20]])*8/ParRatePM)</f>
        <v>0</v>
      </c>
      <c r="DV287" s="54">
        <f>SUM(CatTemplate[[#This Row],[PM1]:[PM20]])</f>
        <v>0</v>
      </c>
      <c r="DW287" s="56">
        <f t="shared" si="101"/>
        <v>0</v>
      </c>
      <c r="DX287" s="56">
        <f t="shared" si="101"/>
        <v>0</v>
      </c>
      <c r="DY287" s="56">
        <f t="shared" si="101"/>
        <v>0</v>
      </c>
      <c r="DZ287" s="56">
        <f t="shared" si="101"/>
        <v>0</v>
      </c>
      <c r="EA287" s="56">
        <f t="shared" si="101"/>
        <v>0</v>
      </c>
      <c r="EB287" s="56">
        <f t="shared" si="101"/>
        <v>0</v>
      </c>
      <c r="EC287" s="56">
        <f t="shared" si="101"/>
        <v>0</v>
      </c>
      <c r="ED287" s="56">
        <f t="shared" si="101"/>
        <v>0</v>
      </c>
      <c r="EE287" s="56">
        <f t="shared" si="101"/>
        <v>0</v>
      </c>
      <c r="EF287" s="56">
        <f t="shared" si="101"/>
        <v>0</v>
      </c>
      <c r="EG287" s="56">
        <f t="shared" si="101"/>
        <v>0</v>
      </c>
      <c r="EH287" s="56">
        <f t="shared" si="101"/>
        <v>0</v>
      </c>
      <c r="EI287" s="56">
        <f t="shared" si="101"/>
        <v>0</v>
      </c>
      <c r="EJ287" s="56">
        <f t="shared" si="101"/>
        <v>0</v>
      </c>
      <c r="EK287" s="56">
        <f t="shared" si="101"/>
        <v>0</v>
      </c>
      <c r="EL287" s="56">
        <f t="shared" si="101"/>
        <v>0</v>
      </c>
      <c r="EM287" s="56">
        <f t="shared" si="99"/>
        <v>0</v>
      </c>
      <c r="EN287" s="56">
        <f t="shared" si="99"/>
        <v>0</v>
      </c>
      <c r="EO287" s="56">
        <f t="shared" si="99"/>
        <v>0</v>
      </c>
      <c r="EP287" s="56">
        <f t="shared" si="99"/>
        <v>0</v>
      </c>
      <c r="EQ287" s="30">
        <f>CatTemplate[[#This Row],[Eq. unit cost]] * CatTemplate[[#This Row],[Eq. quantity]]</f>
        <v>0</v>
      </c>
      <c r="ER287" s="30">
        <f>CatTemplate[[#This Row],[Cons. unit cost]] *CatTemplate[[#This Row],[Cons. quantity]]</f>
        <v>0</v>
      </c>
      <c r="ES287" s="30">
        <f>CatTemplate[[#This Row],[Oth. unit cost]] *CatTemplate[[#This Row],[Oth. quantity]]</f>
        <v>0</v>
      </c>
      <c r="ET287" s="55">
        <f>SUM(CatTemplate[[#This Row],[CO1]:[CO20]])</f>
        <v>0</v>
      </c>
      <c r="EU287" s="56">
        <f t="shared" si="102"/>
        <v>0</v>
      </c>
      <c r="EV287" s="56">
        <f t="shared" si="102"/>
        <v>0</v>
      </c>
      <c r="EW287" s="56">
        <f t="shared" si="102"/>
        <v>0</v>
      </c>
      <c r="EX287" s="56">
        <f t="shared" si="102"/>
        <v>0</v>
      </c>
      <c r="EY287" s="56">
        <f t="shared" si="102"/>
        <v>0</v>
      </c>
      <c r="EZ287" s="56">
        <f t="shared" si="102"/>
        <v>0</v>
      </c>
      <c r="FA287" s="56">
        <f t="shared" si="102"/>
        <v>0</v>
      </c>
      <c r="FB287" s="56">
        <f t="shared" si="102"/>
        <v>0</v>
      </c>
      <c r="FC287" s="56">
        <f t="shared" si="102"/>
        <v>0</v>
      </c>
      <c r="FD287" s="56">
        <f t="shared" si="102"/>
        <v>0</v>
      </c>
      <c r="FE287" s="56">
        <f t="shared" si="102"/>
        <v>0</v>
      </c>
      <c r="FF287" s="56">
        <f t="shared" si="102"/>
        <v>0</v>
      </c>
      <c r="FG287" s="56">
        <f t="shared" si="102"/>
        <v>0</v>
      </c>
      <c r="FH287" s="56">
        <f t="shared" si="102"/>
        <v>0</v>
      </c>
      <c r="FI287" s="56">
        <f t="shared" si="102"/>
        <v>0</v>
      </c>
      <c r="FJ287" s="56">
        <f t="shared" si="102"/>
        <v>0</v>
      </c>
      <c r="FK287" s="56">
        <f t="shared" si="100"/>
        <v>0</v>
      </c>
      <c r="FL287" s="56">
        <f t="shared" si="100"/>
        <v>0</v>
      </c>
      <c r="FM287" s="56">
        <f t="shared" si="100"/>
        <v>0</v>
      </c>
      <c r="FN287" s="56">
        <f t="shared" si="100"/>
        <v>0</v>
      </c>
      <c r="FO287" s="58">
        <f>SUM(CatTemplate[[#This Row],[CS1]:[CS20]])</f>
        <v>0</v>
      </c>
      <c r="FP287" s="59">
        <f>CatTemplate[[#This Row],[Total Oth. cost]]+CatTemplate[[#This Row],[Total St. Cost]]</f>
        <v>0</v>
      </c>
      <c r="FQ287" s="33" t="e">
        <f t="shared" si="93"/>
        <v>#VALUE!</v>
      </c>
      <c r="FR287" s="33" t="e">
        <f t="shared" si="94"/>
        <v>#VALUE!</v>
      </c>
      <c r="FS287" s="30" t="e">
        <f>(CatTemplate[[#This Row],[CO1]] + CatTemplate[[#This Row],[CS1]]) * (1 + getRateOHFinal) * getRateMarkupFinal</f>
        <v>#VALUE!</v>
      </c>
      <c r="FT287" s="30" t="e">
        <f>(CatTemplate[[#This Row],[CO2]] + CatTemplate[[#This Row],[CS2]]) * (1 + getRateOHFinal) * getRateMarkupFinal</f>
        <v>#VALUE!</v>
      </c>
      <c r="FU287" s="30" t="e">
        <f>(CatTemplate[[#This Row],[CO3]] + CatTemplate[[#This Row],[CS3]]) * (1 + getRateOHFinal) * getRateMarkupFinal</f>
        <v>#VALUE!</v>
      </c>
      <c r="FV287" s="30" t="e">
        <f>(CatTemplate[[#This Row],[CO4]] + CatTemplate[[#This Row],[CS4]]) * (1 + getRateOHFinal) * getRateMarkupFinal</f>
        <v>#VALUE!</v>
      </c>
      <c r="FW287" s="30" t="e">
        <f>(CatTemplate[[#This Row],[CO5]] + CatTemplate[[#This Row],[CS5]]) * (1 + getRateOHFinal) * getRateMarkupFinal</f>
        <v>#VALUE!</v>
      </c>
      <c r="FX287" s="30" t="e">
        <f>(CatTemplate[[#This Row],[CO6]] + CatTemplate[[#This Row],[CS6]]) * (1 + getRateOHFinal) * getRateMarkupFinal</f>
        <v>#VALUE!</v>
      </c>
      <c r="FY287" s="30" t="e">
        <f>(CatTemplate[[#This Row],[CO7]] + CatTemplate[[#This Row],[CS7]]) * (1 + getRateOHFinal) * getRateMarkupFinal</f>
        <v>#VALUE!</v>
      </c>
      <c r="FZ287" s="30" t="e">
        <f>(CatTemplate[[#This Row],[CO8]] + CatTemplate[[#This Row],[CS8]]) * (1 + getRateOHFinal) * getRateMarkupFinal</f>
        <v>#VALUE!</v>
      </c>
      <c r="GA287" s="30" t="e">
        <f>(CatTemplate[[#This Row],[CO9]] + CatTemplate[[#This Row],[CS9]]) * (1 + getRateOHFinal) * getRateMarkupFinal</f>
        <v>#VALUE!</v>
      </c>
      <c r="GB287" s="30" t="e">
        <f>(CatTemplate[[#This Row],[CO10]] + CatTemplate[[#This Row],[CS10]]) * (1 + getRateOHFinal) * getRateMarkupFinal</f>
        <v>#VALUE!</v>
      </c>
      <c r="GC287" s="30" t="e">
        <f>(CatTemplate[[#This Row],[CO11]] + CatTemplate[[#This Row],[CS11]]) * (1 + getRateOHFinal) * getRateMarkupFinal</f>
        <v>#VALUE!</v>
      </c>
      <c r="GD287" s="30" t="e">
        <f>(CatTemplate[[#This Row],[CO12]] + CatTemplate[[#This Row],[CS12]]) * (1 + getRateOHFinal) * getRateMarkupFinal</f>
        <v>#VALUE!</v>
      </c>
      <c r="GE287" s="30" t="e">
        <f>(CatTemplate[[#This Row],[CO13]] + CatTemplate[[#This Row],[CS13]]) * (1 + getRateOHFinal) * getRateMarkupFinal</f>
        <v>#VALUE!</v>
      </c>
      <c r="GF287" s="30" t="e">
        <f>(CatTemplate[[#This Row],[CO14]] + CatTemplate[[#This Row],[CS14]]) * (1 + getRateOHFinal) * getRateMarkupFinal</f>
        <v>#VALUE!</v>
      </c>
      <c r="GG287" s="30" t="e">
        <f>(CatTemplate[[#This Row],[CO15]] + CatTemplate[[#This Row],[CS15]]) * (1 + getRateOHFinal) * getRateMarkupFinal</f>
        <v>#VALUE!</v>
      </c>
      <c r="GH287" s="30" t="e">
        <f>(CatTemplate[[#This Row],[CO16]] + CatTemplate[[#This Row],[CS16]]) * (1 + getRateOHFinal) * getRateMarkupFinal</f>
        <v>#VALUE!</v>
      </c>
      <c r="GI287" s="30" t="e">
        <f>(CatTemplate[[#This Row],[CO17]] + CatTemplate[[#This Row],[CS17]]) * (1 + getRateOHFinal) * getRateMarkupFinal</f>
        <v>#VALUE!</v>
      </c>
      <c r="GJ287" s="30" t="e">
        <f>(CatTemplate[[#This Row],[CO18]] + CatTemplate[[#This Row],[CS18]]) * (1 + getRateOHFinal) * getRateMarkupFinal</f>
        <v>#VALUE!</v>
      </c>
      <c r="GK287" s="30" t="e">
        <f>(CatTemplate[[#This Row],[CO19]] + CatTemplate[[#This Row],[CS19]]) * (1 + getRateOHFinal) * getRateMarkupFinal</f>
        <v>#VALUE!</v>
      </c>
      <c r="GL287" s="30" t="e">
        <f>(CatTemplate[[#This Row],[CO20]] + CatTemplate[[#This Row],[CS20]]) * (1 + getRateOHFinal) * getRateMarkupFinal</f>
        <v>#VALUE!</v>
      </c>
      <c r="GM287" s="30" t="e">
        <f t="shared" si="95"/>
        <v>#VALUE!</v>
      </c>
      <c r="GN287" s="30" t="e">
        <f t="shared" si="96"/>
        <v>#VALUE!</v>
      </c>
      <c r="GO287" s="30" t="e">
        <f t="shared" si="97"/>
        <v>#VALUE!</v>
      </c>
      <c r="GP287" s="30" t="e">
        <f t="shared" si="98"/>
        <v>#VALUE!</v>
      </c>
      <c r="GQ287" s="30" t="e">
        <f>(CatTemplate[[#This Row],[CO1]]+CatTemplate[[#This Row],[CS1]]) * (1+ getRateOHFinal) * (1 + getRateMarkupFinal)</f>
        <v>#VALUE!</v>
      </c>
      <c r="GR287" s="30" t="e">
        <f>(CatTemplate[[#This Row],[CO2]]+CatTemplate[[#This Row],[CS2]]) * (1+ getRateOHFinal) * (1 + getRateMarkupFinal)</f>
        <v>#VALUE!</v>
      </c>
      <c r="GS287" s="30" t="e">
        <f>(CatTemplate[[#This Row],[CO3]]+CatTemplate[[#This Row],[CS3]]) * (1+ getRateOHFinal) * (1 + getRateMarkupFinal)</f>
        <v>#VALUE!</v>
      </c>
      <c r="GT287" s="30" t="e">
        <f>(CatTemplate[[#This Row],[CO4]]+CatTemplate[[#This Row],[CS4]]) * (1+ getRateOHFinal) * (1 + getRateMarkupFinal)</f>
        <v>#VALUE!</v>
      </c>
      <c r="GU287" s="30" t="e">
        <f>(CatTemplate[[#This Row],[CO5]]+CatTemplate[[#This Row],[CS5]]) * (1+ getRateOHFinal) * (1 + getRateMarkupFinal)</f>
        <v>#VALUE!</v>
      </c>
      <c r="GV287" s="30" t="e">
        <f>(CatTemplate[[#This Row],[CO6]]+CatTemplate[[#This Row],[CS6]]) * (1+ getRateOHFinal) * (1 + getRateMarkupFinal)</f>
        <v>#VALUE!</v>
      </c>
      <c r="GW287" s="30" t="e">
        <f>(CatTemplate[[#This Row],[CO7]]+CatTemplate[[#This Row],[CS7]]) * (1+ getRateOHFinal) * (1 + getRateMarkupFinal)</f>
        <v>#VALUE!</v>
      </c>
      <c r="GX287" s="30" t="e">
        <f>(CatTemplate[[#This Row],[CO8]]+CatTemplate[[#This Row],[CS8]]) * (1+ getRateOHFinal) * (1 + getRateMarkupFinal)</f>
        <v>#VALUE!</v>
      </c>
      <c r="GY287" s="30" t="e">
        <f>(CatTemplate[[#This Row],[CO9]]+CatTemplate[[#This Row],[CS9]]) * (1+ getRateOHFinal) * (1 + getRateMarkupFinal)</f>
        <v>#VALUE!</v>
      </c>
      <c r="GZ287" s="30" t="e">
        <f>(CatTemplate[[#This Row],[CO10]]+CatTemplate[[#This Row],[CS10]]) * (1+ getRateOHFinal) * (1 + getRateMarkupFinal)</f>
        <v>#VALUE!</v>
      </c>
      <c r="HA287" s="30" t="e">
        <f>(CatTemplate[[#This Row],[CO11]]+CatTemplate[[#This Row],[CS11]]) * (1+ getRateOHFinal) * (1 + getRateMarkupFinal)</f>
        <v>#VALUE!</v>
      </c>
      <c r="HB287" s="30" t="e">
        <f>(CatTemplate[[#This Row],[CO12]]+CatTemplate[[#This Row],[CS12]]) * (1+ getRateOHFinal) * (1 + getRateMarkupFinal)</f>
        <v>#VALUE!</v>
      </c>
      <c r="HC287" s="30" t="e">
        <f>(CatTemplate[[#This Row],[CO13]]+CatTemplate[[#This Row],[CS13]]) * (1+ getRateOHFinal) * (1 + getRateMarkupFinal)</f>
        <v>#VALUE!</v>
      </c>
      <c r="HD287" s="30" t="e">
        <f>(CatTemplate[[#This Row],[CO14]]+CatTemplate[[#This Row],[CS14]]) * (1+ getRateOHFinal) * (1 + getRateMarkupFinal)</f>
        <v>#VALUE!</v>
      </c>
      <c r="HE287" s="30" t="e">
        <f>(CatTemplate[[#This Row],[CO15]]+CatTemplate[[#This Row],[CS15]]) * (1+ getRateOHFinal) * (1 + getRateMarkupFinal)</f>
        <v>#VALUE!</v>
      </c>
      <c r="HF287" s="30" t="e">
        <f>(CatTemplate[[#This Row],[CO16]]+CatTemplate[[#This Row],[CS16]]) * (1+ getRateOHFinal) * (1 + getRateMarkupFinal)</f>
        <v>#VALUE!</v>
      </c>
      <c r="HG287" s="30" t="e">
        <f>(CatTemplate[[#This Row],[CO17]]+CatTemplate[[#This Row],[CS17]]) * (1+ getRateOHFinal) * (1 + getRateMarkupFinal)</f>
        <v>#VALUE!</v>
      </c>
      <c r="HH287" s="30" t="e">
        <f>(CatTemplate[[#This Row],[CO18]]+CatTemplate[[#This Row],[CS18]]) * (1+ getRateOHFinal) * (1 + getRateMarkupFinal)</f>
        <v>#VALUE!</v>
      </c>
      <c r="HI287" s="30" t="e">
        <f>(CatTemplate[[#This Row],[CO19]]+CatTemplate[[#This Row],[CS19]]) * (1+ getRateOHFinal) * (1 + getRateMarkupFinal)</f>
        <v>#VALUE!</v>
      </c>
      <c r="HJ287" s="30" t="e">
        <f>(CatTemplate[[#This Row],[CO20]]+CatTemplate[[#This Row],[CS20]]) * (1+ getRateOHFinal) * (1 + getRateMarkupFinal)</f>
        <v>#VALUE!</v>
      </c>
      <c r="HK287" s="39" t="e">
        <f>CatTemplate[[#This Row],[Total cost]]+CatTemplate[[#This Row],[OH Amount]]+CatTemplate[[#This Row],[Markup]]</f>
        <v>#VALUE!</v>
      </c>
      <c r="HL287" s="63">
        <f>IF(CatTemplate[[#This Row],[Units]]="Days",CatTemplate[[#This Row],[Project quantity]]*CatTemplate[[#This Row],[St. unit effort]],CatTemplate[[#This Row],[Project quantity]])</f>
        <v>0</v>
      </c>
      <c r="HM287" s="287">
        <f>IFERROR(CatTemplate[[#This Row],[Total Price]]/(CatTemplate[[#This Row],[Final Quantity]]),0)</f>
        <v>0</v>
      </c>
      <c r="HN287" s="261"/>
    </row>
    <row r="288" spans="2:222" x14ac:dyDescent="0.2">
      <c r="B288" s="9" t="s">
        <v>84</v>
      </c>
      <c r="C288" s="23">
        <v>6</v>
      </c>
      <c r="D288" s="10" t="s">
        <v>179</v>
      </c>
      <c r="E288" s="25">
        <v>1</v>
      </c>
      <c r="F288" s="19" t="s">
        <v>103</v>
      </c>
      <c r="G288" s="27">
        <v>75</v>
      </c>
      <c r="H288" s="19" t="s">
        <v>563</v>
      </c>
      <c r="I288" s="19"/>
      <c r="J288" s="16" t="s">
        <v>254</v>
      </c>
      <c r="K288" s="16"/>
      <c r="L288" s="16" t="s">
        <v>489</v>
      </c>
      <c r="M288" s="16" t="s">
        <v>207</v>
      </c>
      <c r="N288" s="16" t="s">
        <v>858</v>
      </c>
      <c r="O288" s="320"/>
      <c r="P288" s="71"/>
      <c r="Q288" s="108"/>
      <c r="R288" s="73"/>
      <c r="S288" s="97"/>
      <c r="T288" s="100">
        <f>getEqUnitCost</f>
        <v>0</v>
      </c>
      <c r="U288" s="73">
        <f>getEqUnitEffort</f>
        <v>0</v>
      </c>
      <c r="V288" s="101">
        <f>getEqQuantity</f>
        <v>0</v>
      </c>
      <c r="W288" s="320"/>
      <c r="X288" s="100">
        <f>getConsUnitCost</f>
        <v>0</v>
      </c>
      <c r="Y288" s="73">
        <f>getConsUnitEffort</f>
        <v>0</v>
      </c>
      <c r="Z288" s="14">
        <f>getConsQuantity</f>
        <v>0</v>
      </c>
      <c r="AA288" s="320"/>
      <c r="AB288" s="72"/>
      <c r="AC288" s="112"/>
      <c r="AD288" s="14">
        <f>getOthQuantity</f>
        <v>0</v>
      </c>
      <c r="AE288" s="320"/>
      <c r="AF288" s="28" t="str">
        <f>IF(ISBLANK(CatTemplate[[#This Row],[Resource type]]),"",CatTemplate[[#This Row],[Resource type]])</f>
        <v>BioRef Operator</v>
      </c>
      <c r="AG288" s="242">
        <f>getStaffUnitCost</f>
        <v>402.98497611162429</v>
      </c>
      <c r="AH288" s="113">
        <f>getStaffUnitEffort</f>
        <v>0</v>
      </c>
      <c r="AI288" s="40">
        <f>getStaffQuantity</f>
        <v>0</v>
      </c>
      <c r="AJ288" s="41">
        <f>CatTemplate[[#This Row],[St. quantity]]*8/ParRatePM</f>
        <v>0</v>
      </c>
      <c r="AK288" s="320"/>
      <c r="AL288" s="53" t="str">
        <f>CatTemplate[[#This Row],[Item type]]</f>
        <v>Samples</v>
      </c>
      <c r="AM288" s="12">
        <f>SUM(CatTemplate[[#This Row],[Year1]:[Year20]])</f>
        <v>0</v>
      </c>
      <c r="AN288" s="52"/>
      <c r="AO288" s="52"/>
      <c r="AP288" s="52"/>
      <c r="AQ288" s="8"/>
      <c r="AR288" s="8"/>
      <c r="AS288" s="8"/>
      <c r="AT288" s="8"/>
      <c r="AU288" s="8"/>
      <c r="AV288" s="8"/>
      <c r="AW288" s="8"/>
      <c r="AX288" s="8"/>
      <c r="AY288" s="8"/>
      <c r="AZ288" s="8"/>
      <c r="BA288" s="8"/>
      <c r="BB288" s="8"/>
      <c r="BC288" s="8"/>
      <c r="BD288" s="8"/>
      <c r="BE288" s="8"/>
      <c r="BF288" s="8"/>
      <c r="BG288" s="36"/>
      <c r="BH288" s="320"/>
      <c r="BI288" s="37" t="str">
        <f>getCostCategory</f>
        <v>06 Operating costs</v>
      </c>
      <c r="BJ288" s="37" t="str">
        <f>getSection</f>
        <v>06 Sample processing</v>
      </c>
      <c r="BK288" s="32" t="str">
        <f>getObject</f>
        <v>Sample processing</v>
      </c>
      <c r="BL288" s="30">
        <f>IFERROR(getUnitCost * IF(CatTemplate[[#This Row],[Cost Category Comp.]]="01 Staff costs", 1,1),0)</f>
        <v>402.98497611162429</v>
      </c>
      <c r="BM288" s="29">
        <f>IF(AND(ISBLANK(CatTemplate[[#This Row],[Eq. unit cost]]),ISBLANK(CatTemplate[[#This Row],[Cons. unit cost]]),ISBLANK(CatTemplate[[#This Row],[Oth. unit cost]])), 0, IF(getUnitEffort =0,1,getUnitEffort) * CatTemplate[[#This Row],[Year1]])</f>
        <v>0</v>
      </c>
      <c r="BN288" s="29">
        <f>IF(AND(ISBLANK(CatTemplate[[#This Row],[Eq. unit cost]]),ISBLANK(CatTemplate[[#This Row],[Cons. unit cost]]),ISBLANK(CatTemplate[[#This Row],[Oth. unit cost]])), 0, IF(getUnitEffort =0,1,getUnitEffort) * CatTemplate[[#This Row],[Year2]])</f>
        <v>0</v>
      </c>
      <c r="BO288" s="29">
        <f>IF(AND(ISBLANK(CatTemplate[[#This Row],[Eq. unit cost]]),ISBLANK(CatTemplate[[#This Row],[Cons. unit cost]]),ISBLANK(CatTemplate[[#This Row],[Oth. unit cost]])), 0, IF(getUnitEffort =0,1,getUnitEffort) * CatTemplate[[#This Row],[Year3]])</f>
        <v>0</v>
      </c>
      <c r="BP288" s="29">
        <f>IF(AND(ISBLANK(CatTemplate[[#This Row],[Eq. unit cost]]),ISBLANK(CatTemplate[[#This Row],[Cons. unit cost]]),ISBLANK(CatTemplate[[#This Row],[Oth. unit cost]])), 0, IF(getUnitEffort =0,1,getUnitEffort) * CatTemplate[[#This Row],[Year4]])</f>
        <v>0</v>
      </c>
      <c r="BQ288" s="29">
        <f>IF(AND(ISBLANK(CatTemplate[[#This Row],[Eq. unit cost]]),ISBLANK(CatTemplate[[#This Row],[Cons. unit cost]]),ISBLANK(CatTemplate[[#This Row],[Oth. unit cost]])), 0, IF(getUnitEffort =0,1,getUnitEffort) * CatTemplate[[#This Row],[Year5]])</f>
        <v>0</v>
      </c>
      <c r="BR288" s="29">
        <f>IF(AND(ISBLANK(CatTemplate[[#This Row],[Eq. unit cost]]),ISBLANK(CatTemplate[[#This Row],[Cons. unit cost]]),ISBLANK(CatTemplate[[#This Row],[Oth. unit cost]])), 0, IF(getUnitEffort =0,1,getUnitEffort) * CatTemplate[[#This Row],[Year6]])</f>
        <v>0</v>
      </c>
      <c r="BS288" s="29">
        <f>IF(AND(ISBLANK(CatTemplate[[#This Row],[Eq. unit cost]]),ISBLANK(CatTemplate[[#This Row],[Cons. unit cost]]),ISBLANK(CatTemplate[[#This Row],[Oth. unit cost]])), 0, IF(getUnitEffort =0,1,getUnitEffort) * CatTemplate[[#This Row],[Year7]])</f>
        <v>0</v>
      </c>
      <c r="BT288" s="29">
        <f>IF(AND(ISBLANK(CatTemplate[[#This Row],[Eq. unit cost]]),ISBLANK(CatTemplate[[#This Row],[Cons. unit cost]]),ISBLANK(CatTemplate[[#This Row],[Oth. unit cost]])), 0, IF(getUnitEffort =0,1,getUnitEffort) * CatTemplate[[#This Row],[Year8]])</f>
        <v>0</v>
      </c>
      <c r="BU288" s="29">
        <f>IF(AND(ISBLANK(CatTemplate[[#This Row],[Eq. unit cost]]),ISBLANK(CatTemplate[[#This Row],[Cons. unit cost]]),ISBLANK(CatTemplate[[#This Row],[Oth. unit cost]])), 0, IF(getUnitEffort =0,1,getUnitEffort) * CatTemplate[[#This Row],[Year9]])</f>
        <v>0</v>
      </c>
      <c r="BV288" s="29">
        <f>IF(AND(ISBLANK(CatTemplate[[#This Row],[Eq. unit cost]]),ISBLANK(CatTemplate[[#This Row],[Cons. unit cost]]),ISBLANK(CatTemplate[[#This Row],[Oth. unit cost]])), 0, IF(getUnitEffort =0,1,getUnitEffort) * CatTemplate[[#This Row],[Year10]])</f>
        <v>0</v>
      </c>
      <c r="BW288" s="29">
        <f>IF(AND(ISBLANK(CatTemplate[[#This Row],[Eq. unit cost]]),ISBLANK(CatTemplate[[#This Row],[Cons. unit cost]]),ISBLANK(CatTemplate[[#This Row],[Oth. unit cost]])), 0, IF(getUnitEffort =0,1,getUnitEffort) * CatTemplate[[#This Row],[Year11]])</f>
        <v>0</v>
      </c>
      <c r="BX288" s="29">
        <f>IF(AND(ISBLANK(CatTemplate[[#This Row],[Eq. unit cost]]),ISBLANK(CatTemplate[[#This Row],[Cons. unit cost]]),ISBLANK(CatTemplate[[#This Row],[Oth. unit cost]])), 0, IF(getUnitEffort =0,1,getUnitEffort) * CatTemplate[[#This Row],[Year12]])</f>
        <v>0</v>
      </c>
      <c r="BY288" s="29">
        <f>IF(AND(ISBLANK(CatTemplate[[#This Row],[Eq. unit cost]]),ISBLANK(CatTemplate[[#This Row],[Cons. unit cost]]),ISBLANK(CatTemplate[[#This Row],[Oth. unit cost]])), 0, IF(getUnitEffort =0,1,getUnitEffort) * CatTemplate[[#This Row],[Year13]])</f>
        <v>0</v>
      </c>
      <c r="BZ288" s="29">
        <f>IF(AND(ISBLANK(CatTemplate[[#This Row],[Eq. unit cost]]),ISBLANK(CatTemplate[[#This Row],[Cons. unit cost]]),ISBLANK(CatTemplate[[#This Row],[Oth. unit cost]])), 0, IF(getUnitEffort =0,1,getUnitEffort) * CatTemplate[[#This Row],[Year14]])</f>
        <v>0</v>
      </c>
      <c r="CA288" s="29">
        <f>IF(AND(ISBLANK(CatTemplate[[#This Row],[Eq. unit cost]]),ISBLANK(CatTemplate[[#This Row],[Cons. unit cost]]),ISBLANK(CatTemplate[[#This Row],[Oth. unit cost]])), 0, IF(getUnitEffort =0,1,getUnitEffort) * CatTemplate[[#This Row],[Year15]])</f>
        <v>0</v>
      </c>
      <c r="CB288" s="29">
        <f>IF(AND(ISBLANK(CatTemplate[[#This Row],[Eq. unit cost]]),ISBLANK(CatTemplate[[#This Row],[Cons. unit cost]]),ISBLANK(CatTemplate[[#This Row],[Oth. unit cost]])), 0, IF(getUnitEffort =0,1,getUnitEffort) * CatTemplate[[#This Row],[Year16]])</f>
        <v>0</v>
      </c>
      <c r="CC288" s="29">
        <f>IF(AND(ISBLANK(CatTemplate[[#This Row],[Eq. unit cost]]),ISBLANK(CatTemplate[[#This Row],[Cons. unit cost]]),ISBLANK(CatTemplate[[#This Row],[Oth. unit cost]])), 0, IF(getUnitEffort =0,1,getUnitEffort) * CatTemplate[[#This Row],[Year17]])</f>
        <v>0</v>
      </c>
      <c r="CD288" s="29">
        <f>IF(AND(ISBLANK(CatTemplate[[#This Row],[Eq. unit cost]]),ISBLANK(CatTemplate[[#This Row],[Cons. unit cost]]),ISBLANK(CatTemplate[[#This Row],[Oth. unit cost]])), 0, IF(getUnitEffort =0,1,getUnitEffort) * CatTemplate[[#This Row],[Year18]])</f>
        <v>0</v>
      </c>
      <c r="CE288" s="29">
        <f>IF(AND(ISBLANK(CatTemplate[[#This Row],[Eq. unit cost]]),ISBLANK(CatTemplate[[#This Row],[Cons. unit cost]]),ISBLANK(CatTemplate[[#This Row],[Oth. unit cost]])), 0, IF(getUnitEffort =0,1,getUnitEffort) * CatTemplate[[#This Row],[Year19]])</f>
        <v>0</v>
      </c>
      <c r="CF288" s="29">
        <f>IF(AND(ISBLANK(CatTemplate[[#This Row],[Eq. unit cost]]),ISBLANK(CatTemplate[[#This Row],[Cons. unit cost]]),ISBLANK(CatTemplate[[#This Row],[Oth. unit cost]])), 0, IF(getUnitEffort =0,1,getUnitEffort) * CatTemplate[[#This Row],[Year20]])</f>
        <v>0</v>
      </c>
      <c r="CG288" s="45">
        <f>SUM(CatTemplate[[#This Row],[Q1]:[Q20]])</f>
        <v>0</v>
      </c>
      <c r="CH288" s="29">
        <f>IF(ISBLANK(CatTemplate[[#This Row],[St. unit effort]]),0,(CatTemplate[[#This Row],[St. unit effort]] * CatTemplate[[#This Row],[Year1]]))</f>
        <v>0</v>
      </c>
      <c r="CI288" s="29">
        <f>IF(ISBLANK(CatTemplate[[#This Row],[St. unit effort]]),0,(CatTemplate[[#This Row],[St. unit effort]] * CatTemplate[[#This Row],[Year2]]))</f>
        <v>0</v>
      </c>
      <c r="CJ288" s="29">
        <f>IF(ISBLANK(CatTemplate[[#This Row],[St. unit effort]]),0,(CatTemplate[[#This Row],[St. unit effort]] * CatTemplate[[#This Row],[Year3]]))</f>
        <v>0</v>
      </c>
      <c r="CK288" s="29">
        <f>IF(ISBLANK(CatTemplate[[#This Row],[St. unit effort]]),0,(CatTemplate[[#This Row],[St. unit effort]] * CatTemplate[[#This Row],[Year4]]))</f>
        <v>0</v>
      </c>
      <c r="CL288" s="29">
        <f>IF(ISBLANK(CatTemplate[[#This Row],[St. unit effort]]),0,(CatTemplate[[#This Row],[St. unit effort]] * CatTemplate[[#This Row],[Year5]]))</f>
        <v>0</v>
      </c>
      <c r="CM288" s="29">
        <f>IF(ISBLANK(CatTemplate[[#This Row],[St. unit effort]]),0,(CatTemplate[[#This Row],[St. unit effort]] * CatTemplate[[#This Row],[Year6]]))</f>
        <v>0</v>
      </c>
      <c r="CN288" s="29">
        <f>IF(ISBLANK(CatTemplate[[#This Row],[St. unit effort]]),0,(CatTemplate[[#This Row],[St. unit effort]] * CatTemplate[[#This Row],[Year7]]))</f>
        <v>0</v>
      </c>
      <c r="CO288" s="29">
        <f>IF(ISBLANK(CatTemplate[[#This Row],[St. unit effort]]),0,(CatTemplate[[#This Row],[St. unit effort]] * CatTemplate[[#This Row],[Year8]]))</f>
        <v>0</v>
      </c>
      <c r="CP288" s="29">
        <f>IF(ISBLANK(CatTemplate[[#This Row],[St. unit effort]]),0,(CatTemplate[[#This Row],[St. unit effort]] * CatTemplate[[#This Row],[Year9]]))</f>
        <v>0</v>
      </c>
      <c r="CQ288" s="29">
        <f>IF(ISBLANK(CatTemplate[[#This Row],[St. unit effort]]),0,(CatTemplate[[#This Row],[St. unit effort]] * CatTemplate[[#This Row],[Year10]]))</f>
        <v>0</v>
      </c>
      <c r="CR288" s="29">
        <f>IF(ISBLANK(CatTemplate[[#This Row],[St. unit effort]]),0,(CatTemplate[[#This Row],[St. unit effort]] * CatTemplate[[#This Row],[Year11]]))</f>
        <v>0</v>
      </c>
      <c r="CS288" s="29">
        <f>IF(ISBLANK(CatTemplate[[#This Row],[St. unit effort]]),0,(CatTemplate[[#This Row],[St. unit effort]] * CatTemplate[[#This Row],[Year12]]))</f>
        <v>0</v>
      </c>
      <c r="CT288" s="29">
        <f>IF(ISBLANK(CatTemplate[[#This Row],[St. unit effort]]),0,(CatTemplate[[#This Row],[St. unit effort]] * CatTemplate[[#This Row],[Year13]]))</f>
        <v>0</v>
      </c>
      <c r="CU288" s="29">
        <f>IF(ISBLANK(CatTemplate[[#This Row],[St. unit effort]]),0,(CatTemplate[[#This Row],[St. unit effort]] * CatTemplate[[#This Row],[Year14]]))</f>
        <v>0</v>
      </c>
      <c r="CV288" s="29">
        <f>IF(ISBLANK(CatTemplate[[#This Row],[St. unit effort]]),0,(CatTemplate[[#This Row],[St. unit effort]] * CatTemplate[[#This Row],[Year15]]))</f>
        <v>0</v>
      </c>
      <c r="CW288" s="29">
        <f>IF(ISBLANK(CatTemplate[[#This Row],[St. unit effort]]),0,(CatTemplate[[#This Row],[St. unit effort]] * CatTemplate[[#This Row],[Year16]]))</f>
        <v>0</v>
      </c>
      <c r="CX288" s="29">
        <f>IF(ISBLANK(CatTemplate[[#This Row],[St. unit effort]]),0,(CatTemplate[[#This Row],[St. unit effort]] * CatTemplate[[#This Row],[Year17]]))</f>
        <v>0</v>
      </c>
      <c r="CY288" s="29">
        <f>IF(ISBLANK(CatTemplate[[#This Row],[St. unit effort]]),0,(CatTemplate[[#This Row],[St. unit effort]] * CatTemplate[[#This Row],[Year18]]))</f>
        <v>0</v>
      </c>
      <c r="CZ288" s="29">
        <f>IF(ISBLANK(CatTemplate[[#This Row],[St. unit effort]]),0,(CatTemplate[[#This Row],[St. unit effort]] * CatTemplate[[#This Row],[Year19]]))</f>
        <v>0</v>
      </c>
      <c r="DA288" s="29">
        <f>IF(ISBLANK(CatTemplate[[#This Row],[St. unit effort]]),0,(CatTemplate[[#This Row],[St. unit effort]] * CatTemplate[[#This Row],[Year20]]))</f>
        <v>0</v>
      </c>
      <c r="DB288" s="57">
        <f>IF(ISBLANK(CatTemplate[[#This Row],[St. unit effort]]),0,(CatTemplate[[#This Row],[St. unit effort]] * CatTemplate[[#This Row],[Year1]])*8/ParRatePM)</f>
        <v>0</v>
      </c>
      <c r="DC288" s="57">
        <f>IF(ISBLANK(CatTemplate[[#This Row],[St. unit effort]]),0,(CatTemplate[[#This Row],[St. unit effort]] * CatTemplate[[#This Row],[Year2]])*8/ParRatePM)</f>
        <v>0</v>
      </c>
      <c r="DD288" s="57">
        <f>IF(ISBLANK(CatTemplate[[#This Row],[St. unit effort]]),0,(CatTemplate[[#This Row],[St. unit effort]] * CatTemplate[[#This Row],[Year3]])*8/ParRatePM)</f>
        <v>0</v>
      </c>
      <c r="DE288" s="57">
        <f>IF(ISBLANK(CatTemplate[[#This Row],[St. unit effort]]),0,(CatTemplate[[#This Row],[St. unit effort]] * CatTemplate[[#This Row],[Year4]])*8/ParRatePM)</f>
        <v>0</v>
      </c>
      <c r="DF288" s="57">
        <f>IF(ISBLANK(CatTemplate[[#This Row],[St. unit effort]]),0,(CatTemplate[[#This Row],[St. unit effort]] * CatTemplate[[#This Row],[Year5]])*8/ParRatePM)</f>
        <v>0</v>
      </c>
      <c r="DG288" s="57">
        <f>IF(ISBLANK(CatTemplate[[#This Row],[St. unit effort]]),0,(CatTemplate[[#This Row],[St. unit effort]] * CatTemplate[[#This Row],[Year6]])*8/ParRatePM)</f>
        <v>0</v>
      </c>
      <c r="DH288" s="57">
        <f>IF(ISBLANK(CatTemplate[[#This Row],[St. unit effort]]),0,(CatTemplate[[#This Row],[St. unit effort]] * CatTemplate[[#This Row],[Year7]])*8/ParRatePM)</f>
        <v>0</v>
      </c>
      <c r="DI288" s="57">
        <f>IF(ISBLANK(CatTemplate[[#This Row],[St. unit effort]]),0,(CatTemplate[[#This Row],[St. unit effort]] * CatTemplate[[#This Row],[Year8]])*8/ParRatePM)</f>
        <v>0</v>
      </c>
      <c r="DJ288" s="57">
        <f>IF(ISBLANK(CatTemplate[[#This Row],[St. unit effort]]),0,(CatTemplate[[#This Row],[St. unit effort]] * CatTemplate[[#This Row],[Year9]])*8/ParRatePM)</f>
        <v>0</v>
      </c>
      <c r="DK288" s="57">
        <f>IF(ISBLANK(CatTemplate[[#This Row],[St. unit effort]]),0,(CatTemplate[[#This Row],[St. unit effort]] * CatTemplate[[#This Row],[Year10]])*8/ParRatePM)</f>
        <v>0</v>
      </c>
      <c r="DL288" s="57">
        <f>IF(ISBLANK(CatTemplate[[#This Row],[St. unit effort]]),0,(CatTemplate[[#This Row],[St. unit effort]] * CatTemplate[[#This Row],[Year11]])*8/ParRatePM)</f>
        <v>0</v>
      </c>
      <c r="DM288" s="57">
        <f>IF(ISBLANK(CatTemplate[[#This Row],[St. unit effort]]),0,(CatTemplate[[#This Row],[St. unit effort]] * CatTemplate[[#This Row],[Year12]])*8/ParRatePM)</f>
        <v>0</v>
      </c>
      <c r="DN288" s="57">
        <f>IF(ISBLANK(CatTemplate[[#This Row],[St. unit effort]]),0,(CatTemplate[[#This Row],[St. unit effort]] * CatTemplate[[#This Row],[Year13]])*8/ParRatePM)</f>
        <v>0</v>
      </c>
      <c r="DO288" s="57">
        <f>IF(ISBLANK(CatTemplate[[#This Row],[St. unit effort]]),0,(CatTemplate[[#This Row],[St. unit effort]] * CatTemplate[[#This Row],[Year14]])*8/ParRatePM)</f>
        <v>0</v>
      </c>
      <c r="DP288" s="57">
        <f>IF(ISBLANK(CatTemplate[[#This Row],[St. unit effort]]),0,(CatTemplate[[#This Row],[St. unit effort]] * CatTemplate[[#This Row],[Year15]])*8/ParRatePM)</f>
        <v>0</v>
      </c>
      <c r="DQ288" s="57">
        <f>IF(ISBLANK(CatTemplate[[#This Row],[St. unit effort]]),0,(CatTemplate[[#This Row],[St. unit effort]] * CatTemplate[[#This Row],[Year16]])*8/ParRatePM)</f>
        <v>0</v>
      </c>
      <c r="DR288" s="57">
        <f>IF(ISBLANK(CatTemplate[[#This Row],[St. unit effort]]),0,(CatTemplate[[#This Row],[St. unit effort]] * CatTemplate[[#This Row],[Year17]])*8/ParRatePM)</f>
        <v>0</v>
      </c>
      <c r="DS288" s="57">
        <f>IF(ISBLANK(CatTemplate[[#This Row],[St. unit effort]]),0,(CatTemplate[[#This Row],[St. unit effort]] * CatTemplate[[#This Row],[Year18]])*8/ParRatePM)</f>
        <v>0</v>
      </c>
      <c r="DT288" s="57">
        <f>IF(ISBLANK(CatTemplate[[#This Row],[St. unit effort]]),0,(CatTemplate[[#This Row],[St. unit effort]] * CatTemplate[[#This Row],[Year19]])*8/ParRatePM)</f>
        <v>0</v>
      </c>
      <c r="DU288" s="57">
        <f>IF(ISBLANK(CatTemplate[[#This Row],[St. unit effort]]),0,(CatTemplate[[#This Row],[St. unit effort]] * CatTemplate[[#This Row],[Year20]])*8/ParRatePM)</f>
        <v>0</v>
      </c>
      <c r="DV288" s="54">
        <f>SUM(CatTemplate[[#This Row],[PM1]:[PM20]])</f>
        <v>0</v>
      </c>
      <c r="DW288" s="56">
        <f t="shared" si="101"/>
        <v>0</v>
      </c>
      <c r="DX288" s="56">
        <f t="shared" si="101"/>
        <v>0</v>
      </c>
      <c r="DY288" s="56">
        <f t="shared" si="101"/>
        <v>0</v>
      </c>
      <c r="DZ288" s="56">
        <f t="shared" si="101"/>
        <v>0</v>
      </c>
      <c r="EA288" s="56">
        <f t="shared" si="101"/>
        <v>0</v>
      </c>
      <c r="EB288" s="56">
        <f t="shared" si="101"/>
        <v>0</v>
      </c>
      <c r="EC288" s="56">
        <f t="shared" si="101"/>
        <v>0</v>
      </c>
      <c r="ED288" s="56">
        <f t="shared" si="101"/>
        <v>0</v>
      </c>
      <c r="EE288" s="56">
        <f t="shared" si="101"/>
        <v>0</v>
      </c>
      <c r="EF288" s="56">
        <f t="shared" si="101"/>
        <v>0</v>
      </c>
      <c r="EG288" s="56">
        <f t="shared" si="101"/>
        <v>0</v>
      </c>
      <c r="EH288" s="56">
        <f t="shared" si="101"/>
        <v>0</v>
      </c>
      <c r="EI288" s="56">
        <f t="shared" si="101"/>
        <v>0</v>
      </c>
      <c r="EJ288" s="56">
        <f t="shared" si="101"/>
        <v>0</v>
      </c>
      <c r="EK288" s="56">
        <f t="shared" si="101"/>
        <v>0</v>
      </c>
      <c r="EL288" s="56">
        <f t="shared" si="101"/>
        <v>0</v>
      </c>
      <c r="EM288" s="56">
        <f t="shared" si="99"/>
        <v>0</v>
      </c>
      <c r="EN288" s="56">
        <f t="shared" si="99"/>
        <v>0</v>
      </c>
      <c r="EO288" s="56">
        <f t="shared" si="99"/>
        <v>0</v>
      </c>
      <c r="EP288" s="56">
        <f t="shared" si="99"/>
        <v>0</v>
      </c>
      <c r="EQ288" s="30">
        <f>CatTemplate[[#This Row],[Eq. unit cost]] * CatTemplate[[#This Row],[Eq. quantity]]</f>
        <v>0</v>
      </c>
      <c r="ER288" s="30">
        <f>CatTemplate[[#This Row],[Cons. unit cost]] *CatTemplate[[#This Row],[Cons. quantity]]</f>
        <v>0</v>
      </c>
      <c r="ES288" s="30">
        <f>CatTemplate[[#This Row],[Oth. unit cost]] *CatTemplate[[#This Row],[Oth. quantity]]</f>
        <v>0</v>
      </c>
      <c r="ET288" s="55">
        <f>SUM(CatTemplate[[#This Row],[CO1]:[CO20]])</f>
        <v>0</v>
      </c>
      <c r="EU288" s="56">
        <f t="shared" si="102"/>
        <v>0</v>
      </c>
      <c r="EV288" s="56">
        <f t="shared" si="102"/>
        <v>0</v>
      </c>
      <c r="EW288" s="56">
        <f t="shared" si="102"/>
        <v>0</v>
      </c>
      <c r="EX288" s="56">
        <f t="shared" si="102"/>
        <v>0</v>
      </c>
      <c r="EY288" s="56">
        <f t="shared" si="102"/>
        <v>0</v>
      </c>
      <c r="EZ288" s="56">
        <f t="shared" si="102"/>
        <v>0</v>
      </c>
      <c r="FA288" s="56">
        <f t="shared" si="102"/>
        <v>0</v>
      </c>
      <c r="FB288" s="56">
        <f t="shared" si="102"/>
        <v>0</v>
      </c>
      <c r="FC288" s="56">
        <f t="shared" si="102"/>
        <v>0</v>
      </c>
      <c r="FD288" s="56">
        <f t="shared" si="102"/>
        <v>0</v>
      </c>
      <c r="FE288" s="56">
        <f t="shared" si="102"/>
        <v>0</v>
      </c>
      <c r="FF288" s="56">
        <f t="shared" si="102"/>
        <v>0</v>
      </c>
      <c r="FG288" s="56">
        <f t="shared" si="102"/>
        <v>0</v>
      </c>
      <c r="FH288" s="56">
        <f t="shared" si="102"/>
        <v>0</v>
      </c>
      <c r="FI288" s="56">
        <f t="shared" si="102"/>
        <v>0</v>
      </c>
      <c r="FJ288" s="56">
        <f t="shared" si="102"/>
        <v>0</v>
      </c>
      <c r="FK288" s="56">
        <f t="shared" si="100"/>
        <v>0</v>
      </c>
      <c r="FL288" s="56">
        <f t="shared" si="100"/>
        <v>0</v>
      </c>
      <c r="FM288" s="56">
        <f t="shared" si="100"/>
        <v>0</v>
      </c>
      <c r="FN288" s="56">
        <f t="shared" si="100"/>
        <v>0</v>
      </c>
      <c r="FO288" s="58">
        <f>SUM(CatTemplate[[#This Row],[CS1]:[CS20]])</f>
        <v>0</v>
      </c>
      <c r="FP288" s="59">
        <f>CatTemplate[[#This Row],[Total Oth. cost]]+CatTemplate[[#This Row],[Total St. Cost]]</f>
        <v>0</v>
      </c>
      <c r="FQ288" s="33" t="e">
        <f t="shared" si="93"/>
        <v>#VALUE!</v>
      </c>
      <c r="FR288" s="33" t="e">
        <f t="shared" si="94"/>
        <v>#VALUE!</v>
      </c>
      <c r="FS288" s="30" t="e">
        <f>(CatTemplate[[#This Row],[CO1]] + CatTemplate[[#This Row],[CS1]]) * (1 + getRateOHFinal) * getRateMarkupFinal</f>
        <v>#VALUE!</v>
      </c>
      <c r="FT288" s="30" t="e">
        <f>(CatTemplate[[#This Row],[CO2]] + CatTemplate[[#This Row],[CS2]]) * (1 + getRateOHFinal) * getRateMarkupFinal</f>
        <v>#VALUE!</v>
      </c>
      <c r="FU288" s="30" t="e">
        <f>(CatTemplate[[#This Row],[CO3]] + CatTemplate[[#This Row],[CS3]]) * (1 + getRateOHFinal) * getRateMarkupFinal</f>
        <v>#VALUE!</v>
      </c>
      <c r="FV288" s="30" t="e">
        <f>(CatTemplate[[#This Row],[CO4]] + CatTemplate[[#This Row],[CS4]]) * (1 + getRateOHFinal) * getRateMarkupFinal</f>
        <v>#VALUE!</v>
      </c>
      <c r="FW288" s="30" t="e">
        <f>(CatTemplate[[#This Row],[CO5]] + CatTemplate[[#This Row],[CS5]]) * (1 + getRateOHFinal) * getRateMarkupFinal</f>
        <v>#VALUE!</v>
      </c>
      <c r="FX288" s="30" t="e">
        <f>(CatTemplate[[#This Row],[CO6]] + CatTemplate[[#This Row],[CS6]]) * (1 + getRateOHFinal) * getRateMarkupFinal</f>
        <v>#VALUE!</v>
      </c>
      <c r="FY288" s="30" t="e">
        <f>(CatTemplate[[#This Row],[CO7]] + CatTemplate[[#This Row],[CS7]]) * (1 + getRateOHFinal) * getRateMarkupFinal</f>
        <v>#VALUE!</v>
      </c>
      <c r="FZ288" s="30" t="e">
        <f>(CatTemplate[[#This Row],[CO8]] + CatTemplate[[#This Row],[CS8]]) * (1 + getRateOHFinal) * getRateMarkupFinal</f>
        <v>#VALUE!</v>
      </c>
      <c r="GA288" s="30" t="e">
        <f>(CatTemplate[[#This Row],[CO9]] + CatTemplate[[#This Row],[CS9]]) * (1 + getRateOHFinal) * getRateMarkupFinal</f>
        <v>#VALUE!</v>
      </c>
      <c r="GB288" s="30" t="e">
        <f>(CatTemplate[[#This Row],[CO10]] + CatTemplate[[#This Row],[CS10]]) * (1 + getRateOHFinal) * getRateMarkupFinal</f>
        <v>#VALUE!</v>
      </c>
      <c r="GC288" s="30" t="e">
        <f>(CatTemplate[[#This Row],[CO11]] + CatTemplate[[#This Row],[CS11]]) * (1 + getRateOHFinal) * getRateMarkupFinal</f>
        <v>#VALUE!</v>
      </c>
      <c r="GD288" s="30" t="e">
        <f>(CatTemplate[[#This Row],[CO12]] + CatTemplate[[#This Row],[CS12]]) * (1 + getRateOHFinal) * getRateMarkupFinal</f>
        <v>#VALUE!</v>
      </c>
      <c r="GE288" s="30" t="e">
        <f>(CatTemplate[[#This Row],[CO13]] + CatTemplate[[#This Row],[CS13]]) * (1 + getRateOHFinal) * getRateMarkupFinal</f>
        <v>#VALUE!</v>
      </c>
      <c r="GF288" s="30" t="e">
        <f>(CatTemplate[[#This Row],[CO14]] + CatTemplate[[#This Row],[CS14]]) * (1 + getRateOHFinal) * getRateMarkupFinal</f>
        <v>#VALUE!</v>
      </c>
      <c r="GG288" s="30" t="e">
        <f>(CatTemplate[[#This Row],[CO15]] + CatTemplate[[#This Row],[CS15]]) * (1 + getRateOHFinal) * getRateMarkupFinal</f>
        <v>#VALUE!</v>
      </c>
      <c r="GH288" s="30" t="e">
        <f>(CatTemplate[[#This Row],[CO16]] + CatTemplate[[#This Row],[CS16]]) * (1 + getRateOHFinal) * getRateMarkupFinal</f>
        <v>#VALUE!</v>
      </c>
      <c r="GI288" s="30" t="e">
        <f>(CatTemplate[[#This Row],[CO17]] + CatTemplate[[#This Row],[CS17]]) * (1 + getRateOHFinal) * getRateMarkupFinal</f>
        <v>#VALUE!</v>
      </c>
      <c r="GJ288" s="30" t="e">
        <f>(CatTemplate[[#This Row],[CO18]] + CatTemplate[[#This Row],[CS18]]) * (1 + getRateOHFinal) * getRateMarkupFinal</f>
        <v>#VALUE!</v>
      </c>
      <c r="GK288" s="30" t="e">
        <f>(CatTemplate[[#This Row],[CO19]] + CatTemplate[[#This Row],[CS19]]) * (1 + getRateOHFinal) * getRateMarkupFinal</f>
        <v>#VALUE!</v>
      </c>
      <c r="GL288" s="30" t="e">
        <f>(CatTemplate[[#This Row],[CO20]] + CatTemplate[[#This Row],[CS20]]) * (1 + getRateOHFinal) * getRateMarkupFinal</f>
        <v>#VALUE!</v>
      </c>
      <c r="GM288" s="30" t="e">
        <f t="shared" si="95"/>
        <v>#VALUE!</v>
      </c>
      <c r="GN288" s="30" t="e">
        <f t="shared" si="96"/>
        <v>#VALUE!</v>
      </c>
      <c r="GO288" s="30" t="e">
        <f t="shared" si="97"/>
        <v>#VALUE!</v>
      </c>
      <c r="GP288" s="30" t="e">
        <f t="shared" si="98"/>
        <v>#VALUE!</v>
      </c>
      <c r="GQ288" s="30" t="e">
        <f>(CatTemplate[[#This Row],[CO1]]+CatTemplate[[#This Row],[CS1]]) * (1+ getRateOHFinal) * (1 + getRateMarkupFinal)</f>
        <v>#VALUE!</v>
      </c>
      <c r="GR288" s="30" t="e">
        <f>(CatTemplate[[#This Row],[CO2]]+CatTemplate[[#This Row],[CS2]]) * (1+ getRateOHFinal) * (1 + getRateMarkupFinal)</f>
        <v>#VALUE!</v>
      </c>
      <c r="GS288" s="30" t="e">
        <f>(CatTemplate[[#This Row],[CO3]]+CatTemplate[[#This Row],[CS3]]) * (1+ getRateOHFinal) * (1 + getRateMarkupFinal)</f>
        <v>#VALUE!</v>
      </c>
      <c r="GT288" s="30" t="e">
        <f>(CatTemplate[[#This Row],[CO4]]+CatTemplate[[#This Row],[CS4]]) * (1+ getRateOHFinal) * (1 + getRateMarkupFinal)</f>
        <v>#VALUE!</v>
      </c>
      <c r="GU288" s="30" t="e">
        <f>(CatTemplate[[#This Row],[CO5]]+CatTemplate[[#This Row],[CS5]]) * (1+ getRateOHFinal) * (1 + getRateMarkupFinal)</f>
        <v>#VALUE!</v>
      </c>
      <c r="GV288" s="30" t="e">
        <f>(CatTemplate[[#This Row],[CO6]]+CatTemplate[[#This Row],[CS6]]) * (1+ getRateOHFinal) * (1 + getRateMarkupFinal)</f>
        <v>#VALUE!</v>
      </c>
      <c r="GW288" s="30" t="e">
        <f>(CatTemplate[[#This Row],[CO7]]+CatTemplate[[#This Row],[CS7]]) * (1+ getRateOHFinal) * (1 + getRateMarkupFinal)</f>
        <v>#VALUE!</v>
      </c>
      <c r="GX288" s="30" t="e">
        <f>(CatTemplate[[#This Row],[CO8]]+CatTemplate[[#This Row],[CS8]]) * (1+ getRateOHFinal) * (1 + getRateMarkupFinal)</f>
        <v>#VALUE!</v>
      </c>
      <c r="GY288" s="30" t="e">
        <f>(CatTemplate[[#This Row],[CO9]]+CatTemplate[[#This Row],[CS9]]) * (1+ getRateOHFinal) * (1 + getRateMarkupFinal)</f>
        <v>#VALUE!</v>
      </c>
      <c r="GZ288" s="30" t="e">
        <f>(CatTemplate[[#This Row],[CO10]]+CatTemplate[[#This Row],[CS10]]) * (1+ getRateOHFinal) * (1 + getRateMarkupFinal)</f>
        <v>#VALUE!</v>
      </c>
      <c r="HA288" s="30" t="e">
        <f>(CatTemplate[[#This Row],[CO11]]+CatTemplate[[#This Row],[CS11]]) * (1+ getRateOHFinal) * (1 + getRateMarkupFinal)</f>
        <v>#VALUE!</v>
      </c>
      <c r="HB288" s="30" t="e">
        <f>(CatTemplate[[#This Row],[CO12]]+CatTemplate[[#This Row],[CS12]]) * (1+ getRateOHFinal) * (1 + getRateMarkupFinal)</f>
        <v>#VALUE!</v>
      </c>
      <c r="HC288" s="30" t="e">
        <f>(CatTemplate[[#This Row],[CO13]]+CatTemplate[[#This Row],[CS13]]) * (1+ getRateOHFinal) * (1 + getRateMarkupFinal)</f>
        <v>#VALUE!</v>
      </c>
      <c r="HD288" s="30" t="e">
        <f>(CatTemplate[[#This Row],[CO14]]+CatTemplate[[#This Row],[CS14]]) * (1+ getRateOHFinal) * (1 + getRateMarkupFinal)</f>
        <v>#VALUE!</v>
      </c>
      <c r="HE288" s="30" t="e">
        <f>(CatTemplate[[#This Row],[CO15]]+CatTemplate[[#This Row],[CS15]]) * (1+ getRateOHFinal) * (1 + getRateMarkupFinal)</f>
        <v>#VALUE!</v>
      </c>
      <c r="HF288" s="30" t="e">
        <f>(CatTemplate[[#This Row],[CO16]]+CatTemplate[[#This Row],[CS16]]) * (1+ getRateOHFinal) * (1 + getRateMarkupFinal)</f>
        <v>#VALUE!</v>
      </c>
      <c r="HG288" s="30" t="e">
        <f>(CatTemplate[[#This Row],[CO17]]+CatTemplate[[#This Row],[CS17]]) * (1+ getRateOHFinal) * (1 + getRateMarkupFinal)</f>
        <v>#VALUE!</v>
      </c>
      <c r="HH288" s="30" t="e">
        <f>(CatTemplate[[#This Row],[CO18]]+CatTemplate[[#This Row],[CS18]]) * (1+ getRateOHFinal) * (1 + getRateMarkupFinal)</f>
        <v>#VALUE!</v>
      </c>
      <c r="HI288" s="30" t="e">
        <f>(CatTemplate[[#This Row],[CO19]]+CatTemplate[[#This Row],[CS19]]) * (1+ getRateOHFinal) * (1 + getRateMarkupFinal)</f>
        <v>#VALUE!</v>
      </c>
      <c r="HJ288" s="30" t="e">
        <f>(CatTemplate[[#This Row],[CO20]]+CatTemplate[[#This Row],[CS20]]) * (1+ getRateOHFinal) * (1 + getRateMarkupFinal)</f>
        <v>#VALUE!</v>
      </c>
      <c r="HK288" s="39" t="e">
        <f>CatTemplate[[#This Row],[Total cost]]+CatTemplate[[#This Row],[OH Amount]]+CatTemplate[[#This Row],[Markup]]</f>
        <v>#VALUE!</v>
      </c>
      <c r="HL288" s="63">
        <f>IF(CatTemplate[[#This Row],[Units]]="Days",CatTemplate[[#This Row],[Project quantity]]*CatTemplate[[#This Row],[St. unit effort]],CatTemplate[[#This Row],[Project quantity]])</f>
        <v>0</v>
      </c>
      <c r="HM288" s="287">
        <f>IFERROR(CatTemplate[[#This Row],[Total Price]]/(CatTemplate[[#This Row],[Final Quantity]]),0)</f>
        <v>0</v>
      </c>
      <c r="HN288" s="261"/>
    </row>
    <row r="289" spans="2:222" x14ac:dyDescent="0.2">
      <c r="B289" s="9" t="s">
        <v>84</v>
      </c>
      <c r="C289" s="23">
        <v>6</v>
      </c>
      <c r="D289" s="10" t="s">
        <v>179</v>
      </c>
      <c r="E289" s="25">
        <v>1</v>
      </c>
      <c r="F289" s="19" t="s">
        <v>103</v>
      </c>
      <c r="G289" s="27">
        <v>76</v>
      </c>
      <c r="H289" s="19" t="s">
        <v>564</v>
      </c>
      <c r="I289" s="19"/>
      <c r="J289" s="16" t="s">
        <v>254</v>
      </c>
      <c r="K289" s="16"/>
      <c r="L289" s="16" t="s">
        <v>489</v>
      </c>
      <c r="M289" s="16" t="s">
        <v>207</v>
      </c>
      <c r="N289" s="16" t="s">
        <v>858</v>
      </c>
      <c r="O289" s="320"/>
      <c r="P289" s="71"/>
      <c r="Q289" s="108"/>
      <c r="R289" s="73"/>
      <c r="S289" s="97"/>
      <c r="T289" s="100">
        <f>getEqUnitCost</f>
        <v>5.8453525641025639</v>
      </c>
      <c r="U289" s="73">
        <f>getEqUnitEffort</f>
        <v>1</v>
      </c>
      <c r="V289" s="101">
        <f>getEqQuantity</f>
        <v>1</v>
      </c>
      <c r="W289" s="320"/>
      <c r="X289" s="100">
        <f>getConsUnitCost</f>
        <v>8.0998544166666662</v>
      </c>
      <c r="Y289" s="73">
        <f>getConsUnitEffort</f>
        <v>1</v>
      </c>
      <c r="Z289" s="14">
        <f>getConsQuantity</f>
        <v>1</v>
      </c>
      <c r="AA289" s="320"/>
      <c r="AB289" s="72"/>
      <c r="AC289" s="112"/>
      <c r="AD289" s="14">
        <f>getOthQuantity</f>
        <v>0</v>
      </c>
      <c r="AE289" s="320"/>
      <c r="AF289" s="28" t="str">
        <f>IF(ISBLANK(CatTemplate[[#This Row],[Resource type]]),"",CatTemplate[[#This Row],[Resource type]])</f>
        <v>BioRef Operator</v>
      </c>
      <c r="AG289" s="242">
        <f>getStaffUnitCost</f>
        <v>402.98497611162429</v>
      </c>
      <c r="AH289" s="113">
        <f>getStaffUnitEffort</f>
        <v>2.5000000000000001E-2</v>
      </c>
      <c r="AI289" s="40">
        <f>getStaffQuantity</f>
        <v>0</v>
      </c>
      <c r="AJ289" s="41">
        <f>CatTemplate[[#This Row],[St. quantity]]*8/ParRatePM</f>
        <v>0</v>
      </c>
      <c r="AK289" s="320"/>
      <c r="AL289" s="53" t="str">
        <f>CatTemplate[[#This Row],[Item type]]</f>
        <v>Samples</v>
      </c>
      <c r="AM289" s="12">
        <f>SUM(CatTemplate[[#This Row],[Year1]:[Year20]])</f>
        <v>0</v>
      </c>
      <c r="AN289" s="52"/>
      <c r="AO289" s="52"/>
      <c r="AP289" s="52"/>
      <c r="AQ289" s="8"/>
      <c r="AR289" s="8"/>
      <c r="AS289" s="8"/>
      <c r="AT289" s="8"/>
      <c r="AU289" s="8"/>
      <c r="AV289" s="8"/>
      <c r="AW289" s="8"/>
      <c r="AX289" s="8"/>
      <c r="AY289" s="8"/>
      <c r="AZ289" s="8"/>
      <c r="BA289" s="8"/>
      <c r="BB289" s="8"/>
      <c r="BC289" s="8"/>
      <c r="BD289" s="8"/>
      <c r="BE289" s="8"/>
      <c r="BF289" s="8"/>
      <c r="BG289" s="36"/>
      <c r="BH289" s="320"/>
      <c r="BI289" s="37" t="str">
        <f>getCostCategory</f>
        <v>06 Operating costs</v>
      </c>
      <c r="BJ289" s="37" t="str">
        <f>getSection</f>
        <v>06 Sample processing</v>
      </c>
      <c r="BK289" s="32" t="str">
        <f>getObject</f>
        <v>Sample processing</v>
      </c>
      <c r="BL289" s="30">
        <f>IFERROR(getUnitCost * IF(CatTemplate[[#This Row],[Cost Category Comp.]]="01 Staff costs", 1,1),0)</f>
        <v>416.93018309239352</v>
      </c>
      <c r="BM289" s="29">
        <f>IF(AND(ISBLANK(CatTemplate[[#This Row],[Eq. unit cost]]),ISBLANK(CatTemplate[[#This Row],[Cons. unit cost]]),ISBLANK(CatTemplate[[#This Row],[Oth. unit cost]])), 0, IF(getUnitEffort =0,1,getUnitEffort) * CatTemplate[[#This Row],[Year1]])</f>
        <v>0</v>
      </c>
      <c r="BN289" s="29">
        <f>IF(AND(ISBLANK(CatTemplate[[#This Row],[Eq. unit cost]]),ISBLANK(CatTemplate[[#This Row],[Cons. unit cost]]),ISBLANK(CatTemplate[[#This Row],[Oth. unit cost]])), 0, IF(getUnitEffort =0,1,getUnitEffort) * CatTemplate[[#This Row],[Year2]])</f>
        <v>0</v>
      </c>
      <c r="BO289" s="29">
        <f>IF(AND(ISBLANK(CatTemplate[[#This Row],[Eq. unit cost]]),ISBLANK(CatTemplate[[#This Row],[Cons. unit cost]]),ISBLANK(CatTemplate[[#This Row],[Oth. unit cost]])), 0, IF(getUnitEffort =0,1,getUnitEffort) * CatTemplate[[#This Row],[Year3]])</f>
        <v>0</v>
      </c>
      <c r="BP289" s="29">
        <f>IF(AND(ISBLANK(CatTemplate[[#This Row],[Eq. unit cost]]),ISBLANK(CatTemplate[[#This Row],[Cons. unit cost]]),ISBLANK(CatTemplate[[#This Row],[Oth. unit cost]])), 0, IF(getUnitEffort =0,1,getUnitEffort) * CatTemplate[[#This Row],[Year4]])</f>
        <v>0</v>
      </c>
      <c r="BQ289" s="29">
        <f>IF(AND(ISBLANK(CatTemplate[[#This Row],[Eq. unit cost]]),ISBLANK(CatTemplate[[#This Row],[Cons. unit cost]]),ISBLANK(CatTemplate[[#This Row],[Oth. unit cost]])), 0, IF(getUnitEffort =0,1,getUnitEffort) * CatTemplate[[#This Row],[Year5]])</f>
        <v>0</v>
      </c>
      <c r="BR289" s="29">
        <f>IF(AND(ISBLANK(CatTemplate[[#This Row],[Eq. unit cost]]),ISBLANK(CatTemplate[[#This Row],[Cons. unit cost]]),ISBLANK(CatTemplate[[#This Row],[Oth. unit cost]])), 0, IF(getUnitEffort =0,1,getUnitEffort) * CatTemplate[[#This Row],[Year6]])</f>
        <v>0</v>
      </c>
      <c r="BS289" s="29">
        <f>IF(AND(ISBLANK(CatTemplate[[#This Row],[Eq. unit cost]]),ISBLANK(CatTemplate[[#This Row],[Cons. unit cost]]),ISBLANK(CatTemplate[[#This Row],[Oth. unit cost]])), 0, IF(getUnitEffort =0,1,getUnitEffort) * CatTemplate[[#This Row],[Year7]])</f>
        <v>0</v>
      </c>
      <c r="BT289" s="29">
        <f>IF(AND(ISBLANK(CatTemplate[[#This Row],[Eq. unit cost]]),ISBLANK(CatTemplate[[#This Row],[Cons. unit cost]]),ISBLANK(CatTemplate[[#This Row],[Oth. unit cost]])), 0, IF(getUnitEffort =0,1,getUnitEffort) * CatTemplate[[#This Row],[Year8]])</f>
        <v>0</v>
      </c>
      <c r="BU289" s="29">
        <f>IF(AND(ISBLANK(CatTemplate[[#This Row],[Eq. unit cost]]),ISBLANK(CatTemplate[[#This Row],[Cons. unit cost]]),ISBLANK(CatTemplate[[#This Row],[Oth. unit cost]])), 0, IF(getUnitEffort =0,1,getUnitEffort) * CatTemplate[[#This Row],[Year9]])</f>
        <v>0</v>
      </c>
      <c r="BV289" s="29">
        <f>IF(AND(ISBLANK(CatTemplate[[#This Row],[Eq. unit cost]]),ISBLANK(CatTemplate[[#This Row],[Cons. unit cost]]),ISBLANK(CatTemplate[[#This Row],[Oth. unit cost]])), 0, IF(getUnitEffort =0,1,getUnitEffort) * CatTemplate[[#This Row],[Year10]])</f>
        <v>0</v>
      </c>
      <c r="BW289" s="29">
        <f>IF(AND(ISBLANK(CatTemplate[[#This Row],[Eq. unit cost]]),ISBLANK(CatTemplate[[#This Row],[Cons. unit cost]]),ISBLANK(CatTemplate[[#This Row],[Oth. unit cost]])), 0, IF(getUnitEffort =0,1,getUnitEffort) * CatTemplate[[#This Row],[Year11]])</f>
        <v>0</v>
      </c>
      <c r="BX289" s="29">
        <f>IF(AND(ISBLANK(CatTemplate[[#This Row],[Eq. unit cost]]),ISBLANK(CatTemplate[[#This Row],[Cons. unit cost]]),ISBLANK(CatTemplate[[#This Row],[Oth. unit cost]])), 0, IF(getUnitEffort =0,1,getUnitEffort) * CatTemplate[[#This Row],[Year12]])</f>
        <v>0</v>
      </c>
      <c r="BY289" s="29">
        <f>IF(AND(ISBLANK(CatTemplate[[#This Row],[Eq. unit cost]]),ISBLANK(CatTemplate[[#This Row],[Cons. unit cost]]),ISBLANK(CatTemplate[[#This Row],[Oth. unit cost]])), 0, IF(getUnitEffort =0,1,getUnitEffort) * CatTemplate[[#This Row],[Year13]])</f>
        <v>0</v>
      </c>
      <c r="BZ289" s="29">
        <f>IF(AND(ISBLANK(CatTemplate[[#This Row],[Eq. unit cost]]),ISBLANK(CatTemplate[[#This Row],[Cons. unit cost]]),ISBLANK(CatTemplate[[#This Row],[Oth. unit cost]])), 0, IF(getUnitEffort =0,1,getUnitEffort) * CatTemplate[[#This Row],[Year14]])</f>
        <v>0</v>
      </c>
      <c r="CA289" s="29">
        <f>IF(AND(ISBLANK(CatTemplate[[#This Row],[Eq. unit cost]]),ISBLANK(CatTemplate[[#This Row],[Cons. unit cost]]),ISBLANK(CatTemplate[[#This Row],[Oth. unit cost]])), 0, IF(getUnitEffort =0,1,getUnitEffort) * CatTemplate[[#This Row],[Year15]])</f>
        <v>0</v>
      </c>
      <c r="CB289" s="29">
        <f>IF(AND(ISBLANK(CatTemplate[[#This Row],[Eq. unit cost]]),ISBLANK(CatTemplate[[#This Row],[Cons. unit cost]]),ISBLANK(CatTemplate[[#This Row],[Oth. unit cost]])), 0, IF(getUnitEffort =0,1,getUnitEffort) * CatTemplate[[#This Row],[Year16]])</f>
        <v>0</v>
      </c>
      <c r="CC289" s="29">
        <f>IF(AND(ISBLANK(CatTemplate[[#This Row],[Eq. unit cost]]),ISBLANK(CatTemplate[[#This Row],[Cons. unit cost]]),ISBLANK(CatTemplate[[#This Row],[Oth. unit cost]])), 0, IF(getUnitEffort =0,1,getUnitEffort) * CatTemplate[[#This Row],[Year17]])</f>
        <v>0</v>
      </c>
      <c r="CD289" s="29">
        <f>IF(AND(ISBLANK(CatTemplate[[#This Row],[Eq. unit cost]]),ISBLANK(CatTemplate[[#This Row],[Cons. unit cost]]),ISBLANK(CatTemplate[[#This Row],[Oth. unit cost]])), 0, IF(getUnitEffort =0,1,getUnitEffort) * CatTemplate[[#This Row],[Year18]])</f>
        <v>0</v>
      </c>
      <c r="CE289" s="29">
        <f>IF(AND(ISBLANK(CatTemplate[[#This Row],[Eq. unit cost]]),ISBLANK(CatTemplate[[#This Row],[Cons. unit cost]]),ISBLANK(CatTemplate[[#This Row],[Oth. unit cost]])), 0, IF(getUnitEffort =0,1,getUnitEffort) * CatTemplate[[#This Row],[Year19]])</f>
        <v>0</v>
      </c>
      <c r="CF289" s="29">
        <f>IF(AND(ISBLANK(CatTemplate[[#This Row],[Eq. unit cost]]),ISBLANK(CatTemplate[[#This Row],[Cons. unit cost]]),ISBLANK(CatTemplate[[#This Row],[Oth. unit cost]])), 0, IF(getUnitEffort =0,1,getUnitEffort) * CatTemplate[[#This Row],[Year20]])</f>
        <v>0</v>
      </c>
      <c r="CG289" s="45">
        <f>SUM(CatTemplate[[#This Row],[Q1]:[Q20]])</f>
        <v>0</v>
      </c>
      <c r="CH289" s="29">
        <f>IF(ISBLANK(CatTemplate[[#This Row],[St. unit effort]]),0,(CatTemplate[[#This Row],[St. unit effort]] * CatTemplate[[#This Row],[Year1]]))</f>
        <v>0</v>
      </c>
      <c r="CI289" s="29">
        <f>IF(ISBLANK(CatTemplate[[#This Row],[St. unit effort]]),0,(CatTemplate[[#This Row],[St. unit effort]] * CatTemplate[[#This Row],[Year2]]))</f>
        <v>0</v>
      </c>
      <c r="CJ289" s="29">
        <f>IF(ISBLANK(CatTemplate[[#This Row],[St. unit effort]]),0,(CatTemplate[[#This Row],[St. unit effort]] * CatTemplate[[#This Row],[Year3]]))</f>
        <v>0</v>
      </c>
      <c r="CK289" s="29">
        <f>IF(ISBLANK(CatTemplate[[#This Row],[St. unit effort]]),0,(CatTemplate[[#This Row],[St. unit effort]] * CatTemplate[[#This Row],[Year4]]))</f>
        <v>0</v>
      </c>
      <c r="CL289" s="29">
        <f>IF(ISBLANK(CatTemplate[[#This Row],[St. unit effort]]),0,(CatTemplate[[#This Row],[St. unit effort]] * CatTemplate[[#This Row],[Year5]]))</f>
        <v>0</v>
      </c>
      <c r="CM289" s="29">
        <f>IF(ISBLANK(CatTemplate[[#This Row],[St. unit effort]]),0,(CatTemplate[[#This Row],[St. unit effort]] * CatTemplate[[#This Row],[Year6]]))</f>
        <v>0</v>
      </c>
      <c r="CN289" s="29">
        <f>IF(ISBLANK(CatTemplate[[#This Row],[St. unit effort]]),0,(CatTemplate[[#This Row],[St. unit effort]] * CatTemplate[[#This Row],[Year7]]))</f>
        <v>0</v>
      </c>
      <c r="CO289" s="29">
        <f>IF(ISBLANK(CatTemplate[[#This Row],[St. unit effort]]),0,(CatTemplate[[#This Row],[St. unit effort]] * CatTemplate[[#This Row],[Year8]]))</f>
        <v>0</v>
      </c>
      <c r="CP289" s="29">
        <f>IF(ISBLANK(CatTemplate[[#This Row],[St. unit effort]]),0,(CatTemplate[[#This Row],[St. unit effort]] * CatTemplate[[#This Row],[Year9]]))</f>
        <v>0</v>
      </c>
      <c r="CQ289" s="29">
        <f>IF(ISBLANK(CatTemplate[[#This Row],[St. unit effort]]),0,(CatTemplate[[#This Row],[St. unit effort]] * CatTemplate[[#This Row],[Year10]]))</f>
        <v>0</v>
      </c>
      <c r="CR289" s="29">
        <f>IF(ISBLANK(CatTemplate[[#This Row],[St. unit effort]]),0,(CatTemplate[[#This Row],[St. unit effort]] * CatTemplate[[#This Row],[Year11]]))</f>
        <v>0</v>
      </c>
      <c r="CS289" s="29">
        <f>IF(ISBLANK(CatTemplate[[#This Row],[St. unit effort]]),0,(CatTemplate[[#This Row],[St. unit effort]] * CatTemplate[[#This Row],[Year12]]))</f>
        <v>0</v>
      </c>
      <c r="CT289" s="29">
        <f>IF(ISBLANK(CatTemplate[[#This Row],[St. unit effort]]),0,(CatTemplate[[#This Row],[St. unit effort]] * CatTemplate[[#This Row],[Year13]]))</f>
        <v>0</v>
      </c>
      <c r="CU289" s="29">
        <f>IF(ISBLANK(CatTemplate[[#This Row],[St. unit effort]]),0,(CatTemplate[[#This Row],[St. unit effort]] * CatTemplate[[#This Row],[Year14]]))</f>
        <v>0</v>
      </c>
      <c r="CV289" s="29">
        <f>IF(ISBLANK(CatTemplate[[#This Row],[St. unit effort]]),0,(CatTemplate[[#This Row],[St. unit effort]] * CatTemplate[[#This Row],[Year15]]))</f>
        <v>0</v>
      </c>
      <c r="CW289" s="29">
        <f>IF(ISBLANK(CatTemplate[[#This Row],[St. unit effort]]),0,(CatTemplate[[#This Row],[St. unit effort]] * CatTemplate[[#This Row],[Year16]]))</f>
        <v>0</v>
      </c>
      <c r="CX289" s="29">
        <f>IF(ISBLANK(CatTemplate[[#This Row],[St. unit effort]]),0,(CatTemplate[[#This Row],[St. unit effort]] * CatTemplate[[#This Row],[Year17]]))</f>
        <v>0</v>
      </c>
      <c r="CY289" s="29">
        <f>IF(ISBLANK(CatTemplate[[#This Row],[St. unit effort]]),0,(CatTemplate[[#This Row],[St. unit effort]] * CatTemplate[[#This Row],[Year18]]))</f>
        <v>0</v>
      </c>
      <c r="CZ289" s="29">
        <f>IF(ISBLANK(CatTemplate[[#This Row],[St. unit effort]]),0,(CatTemplate[[#This Row],[St. unit effort]] * CatTemplate[[#This Row],[Year19]]))</f>
        <v>0</v>
      </c>
      <c r="DA289" s="29">
        <f>IF(ISBLANK(CatTemplate[[#This Row],[St. unit effort]]),0,(CatTemplate[[#This Row],[St. unit effort]] * CatTemplate[[#This Row],[Year20]]))</f>
        <v>0</v>
      </c>
      <c r="DB289" s="57">
        <f>IF(ISBLANK(CatTemplate[[#This Row],[St. unit effort]]),0,(CatTemplate[[#This Row],[St. unit effort]] * CatTemplate[[#This Row],[Year1]])*8/ParRatePM)</f>
        <v>0</v>
      </c>
      <c r="DC289" s="57">
        <f>IF(ISBLANK(CatTemplate[[#This Row],[St. unit effort]]),0,(CatTemplate[[#This Row],[St. unit effort]] * CatTemplate[[#This Row],[Year2]])*8/ParRatePM)</f>
        <v>0</v>
      </c>
      <c r="DD289" s="57">
        <f>IF(ISBLANK(CatTemplate[[#This Row],[St. unit effort]]),0,(CatTemplate[[#This Row],[St. unit effort]] * CatTemplate[[#This Row],[Year3]])*8/ParRatePM)</f>
        <v>0</v>
      </c>
      <c r="DE289" s="57">
        <f>IF(ISBLANK(CatTemplate[[#This Row],[St. unit effort]]),0,(CatTemplate[[#This Row],[St. unit effort]] * CatTemplate[[#This Row],[Year4]])*8/ParRatePM)</f>
        <v>0</v>
      </c>
      <c r="DF289" s="57">
        <f>IF(ISBLANK(CatTemplate[[#This Row],[St. unit effort]]),0,(CatTemplate[[#This Row],[St. unit effort]] * CatTemplate[[#This Row],[Year5]])*8/ParRatePM)</f>
        <v>0</v>
      </c>
      <c r="DG289" s="57">
        <f>IF(ISBLANK(CatTemplate[[#This Row],[St. unit effort]]),0,(CatTemplate[[#This Row],[St. unit effort]] * CatTemplate[[#This Row],[Year6]])*8/ParRatePM)</f>
        <v>0</v>
      </c>
      <c r="DH289" s="57">
        <f>IF(ISBLANK(CatTemplate[[#This Row],[St. unit effort]]),0,(CatTemplate[[#This Row],[St. unit effort]] * CatTemplate[[#This Row],[Year7]])*8/ParRatePM)</f>
        <v>0</v>
      </c>
      <c r="DI289" s="57">
        <f>IF(ISBLANK(CatTemplate[[#This Row],[St. unit effort]]),0,(CatTemplate[[#This Row],[St. unit effort]] * CatTemplate[[#This Row],[Year8]])*8/ParRatePM)</f>
        <v>0</v>
      </c>
      <c r="DJ289" s="57">
        <f>IF(ISBLANK(CatTemplate[[#This Row],[St. unit effort]]),0,(CatTemplate[[#This Row],[St. unit effort]] * CatTemplate[[#This Row],[Year9]])*8/ParRatePM)</f>
        <v>0</v>
      </c>
      <c r="DK289" s="57">
        <f>IF(ISBLANK(CatTemplate[[#This Row],[St. unit effort]]),0,(CatTemplate[[#This Row],[St. unit effort]] * CatTemplate[[#This Row],[Year10]])*8/ParRatePM)</f>
        <v>0</v>
      </c>
      <c r="DL289" s="57">
        <f>IF(ISBLANK(CatTemplate[[#This Row],[St. unit effort]]),0,(CatTemplate[[#This Row],[St. unit effort]] * CatTemplate[[#This Row],[Year11]])*8/ParRatePM)</f>
        <v>0</v>
      </c>
      <c r="DM289" s="57">
        <f>IF(ISBLANK(CatTemplate[[#This Row],[St. unit effort]]),0,(CatTemplate[[#This Row],[St. unit effort]] * CatTemplate[[#This Row],[Year12]])*8/ParRatePM)</f>
        <v>0</v>
      </c>
      <c r="DN289" s="57">
        <f>IF(ISBLANK(CatTemplate[[#This Row],[St. unit effort]]),0,(CatTemplate[[#This Row],[St. unit effort]] * CatTemplate[[#This Row],[Year13]])*8/ParRatePM)</f>
        <v>0</v>
      </c>
      <c r="DO289" s="57">
        <f>IF(ISBLANK(CatTemplate[[#This Row],[St. unit effort]]),0,(CatTemplate[[#This Row],[St. unit effort]] * CatTemplate[[#This Row],[Year14]])*8/ParRatePM)</f>
        <v>0</v>
      </c>
      <c r="DP289" s="57">
        <f>IF(ISBLANK(CatTemplate[[#This Row],[St. unit effort]]),0,(CatTemplate[[#This Row],[St. unit effort]] * CatTemplate[[#This Row],[Year15]])*8/ParRatePM)</f>
        <v>0</v>
      </c>
      <c r="DQ289" s="57">
        <f>IF(ISBLANK(CatTemplate[[#This Row],[St. unit effort]]),0,(CatTemplate[[#This Row],[St. unit effort]] * CatTemplate[[#This Row],[Year16]])*8/ParRatePM)</f>
        <v>0</v>
      </c>
      <c r="DR289" s="57">
        <f>IF(ISBLANK(CatTemplate[[#This Row],[St. unit effort]]),0,(CatTemplate[[#This Row],[St. unit effort]] * CatTemplate[[#This Row],[Year17]])*8/ParRatePM)</f>
        <v>0</v>
      </c>
      <c r="DS289" s="57">
        <f>IF(ISBLANK(CatTemplate[[#This Row],[St. unit effort]]),0,(CatTemplate[[#This Row],[St. unit effort]] * CatTemplate[[#This Row],[Year18]])*8/ParRatePM)</f>
        <v>0</v>
      </c>
      <c r="DT289" s="57">
        <f>IF(ISBLANK(CatTemplate[[#This Row],[St. unit effort]]),0,(CatTemplate[[#This Row],[St. unit effort]] * CatTemplate[[#This Row],[Year19]])*8/ParRatePM)</f>
        <v>0</v>
      </c>
      <c r="DU289" s="57">
        <f>IF(ISBLANK(CatTemplate[[#This Row],[St. unit effort]]),0,(CatTemplate[[#This Row],[St. unit effort]] * CatTemplate[[#This Row],[Year20]])*8/ParRatePM)</f>
        <v>0</v>
      </c>
      <c r="DV289" s="54">
        <f>SUM(CatTemplate[[#This Row],[PM1]:[PM20]])</f>
        <v>0</v>
      </c>
      <c r="DW289" s="56">
        <f t="shared" si="101"/>
        <v>0</v>
      </c>
      <c r="DX289" s="56">
        <f t="shared" si="101"/>
        <v>0</v>
      </c>
      <c r="DY289" s="56">
        <f t="shared" si="101"/>
        <v>0</v>
      </c>
      <c r="DZ289" s="56">
        <f t="shared" si="101"/>
        <v>0</v>
      </c>
      <c r="EA289" s="56">
        <f t="shared" si="101"/>
        <v>0</v>
      </c>
      <c r="EB289" s="56">
        <f t="shared" si="101"/>
        <v>0</v>
      </c>
      <c r="EC289" s="56">
        <f t="shared" si="101"/>
        <v>0</v>
      </c>
      <c r="ED289" s="56">
        <f t="shared" si="101"/>
        <v>0</v>
      </c>
      <c r="EE289" s="56">
        <f t="shared" si="101"/>
        <v>0</v>
      </c>
      <c r="EF289" s="56">
        <f t="shared" si="101"/>
        <v>0</v>
      </c>
      <c r="EG289" s="56">
        <f t="shared" si="101"/>
        <v>0</v>
      </c>
      <c r="EH289" s="56">
        <f t="shared" si="101"/>
        <v>0</v>
      </c>
      <c r="EI289" s="56">
        <f t="shared" si="101"/>
        <v>0</v>
      </c>
      <c r="EJ289" s="56">
        <f t="shared" si="101"/>
        <v>0</v>
      </c>
      <c r="EK289" s="56">
        <f t="shared" si="101"/>
        <v>0</v>
      </c>
      <c r="EL289" s="56">
        <f t="shared" si="101"/>
        <v>0</v>
      </c>
      <c r="EM289" s="56">
        <f t="shared" si="99"/>
        <v>0</v>
      </c>
      <c r="EN289" s="56">
        <f t="shared" si="99"/>
        <v>0</v>
      </c>
      <c r="EO289" s="56">
        <f t="shared" si="99"/>
        <v>0</v>
      </c>
      <c r="EP289" s="56">
        <f t="shared" si="99"/>
        <v>0</v>
      </c>
      <c r="EQ289" s="30">
        <f>CatTemplate[[#This Row],[Eq. unit cost]] * CatTemplate[[#This Row],[Eq. quantity]]</f>
        <v>5.8453525641025639</v>
      </c>
      <c r="ER289" s="30">
        <f>CatTemplate[[#This Row],[Cons. unit cost]] *CatTemplate[[#This Row],[Cons. quantity]]</f>
        <v>8.0998544166666662</v>
      </c>
      <c r="ES289" s="30">
        <f>CatTemplate[[#This Row],[Oth. unit cost]] *CatTemplate[[#This Row],[Oth. quantity]]</f>
        <v>0</v>
      </c>
      <c r="ET289" s="55">
        <f>SUM(CatTemplate[[#This Row],[CO1]:[CO20]])</f>
        <v>0</v>
      </c>
      <c r="EU289" s="56">
        <f t="shared" si="102"/>
        <v>0</v>
      </c>
      <c r="EV289" s="56">
        <f t="shared" si="102"/>
        <v>0</v>
      </c>
      <c r="EW289" s="56">
        <f t="shared" si="102"/>
        <v>0</v>
      </c>
      <c r="EX289" s="56">
        <f t="shared" si="102"/>
        <v>0</v>
      </c>
      <c r="EY289" s="56">
        <f t="shared" si="102"/>
        <v>0</v>
      </c>
      <c r="EZ289" s="56">
        <f t="shared" si="102"/>
        <v>0</v>
      </c>
      <c r="FA289" s="56">
        <f t="shared" si="102"/>
        <v>0</v>
      </c>
      <c r="FB289" s="56">
        <f t="shared" si="102"/>
        <v>0</v>
      </c>
      <c r="FC289" s="56">
        <f t="shared" si="102"/>
        <v>0</v>
      </c>
      <c r="FD289" s="56">
        <f t="shared" si="102"/>
        <v>0</v>
      </c>
      <c r="FE289" s="56">
        <f t="shared" si="102"/>
        <v>0</v>
      </c>
      <c r="FF289" s="56">
        <f t="shared" si="102"/>
        <v>0</v>
      </c>
      <c r="FG289" s="56">
        <f t="shared" si="102"/>
        <v>0</v>
      </c>
      <c r="FH289" s="56">
        <f t="shared" si="102"/>
        <v>0</v>
      </c>
      <c r="FI289" s="56">
        <f t="shared" si="102"/>
        <v>0</v>
      </c>
      <c r="FJ289" s="56">
        <f t="shared" si="102"/>
        <v>0</v>
      </c>
      <c r="FK289" s="56">
        <f t="shared" si="100"/>
        <v>0</v>
      </c>
      <c r="FL289" s="56">
        <f t="shared" si="100"/>
        <v>0</v>
      </c>
      <c r="FM289" s="56">
        <f t="shared" si="100"/>
        <v>0</v>
      </c>
      <c r="FN289" s="56">
        <f t="shared" si="100"/>
        <v>0</v>
      </c>
      <c r="FO289" s="58">
        <f>SUM(CatTemplate[[#This Row],[CS1]:[CS20]])</f>
        <v>0</v>
      </c>
      <c r="FP289" s="59">
        <f>CatTemplate[[#This Row],[Total Oth. cost]]+CatTemplate[[#This Row],[Total St. Cost]]</f>
        <v>0</v>
      </c>
      <c r="FQ289" s="33" t="e">
        <f t="shared" si="93"/>
        <v>#VALUE!</v>
      </c>
      <c r="FR289" s="33" t="e">
        <f t="shared" si="94"/>
        <v>#VALUE!</v>
      </c>
      <c r="FS289" s="30" t="e">
        <f>(CatTemplate[[#This Row],[CO1]] + CatTemplate[[#This Row],[CS1]]) * (1 + getRateOHFinal) * getRateMarkupFinal</f>
        <v>#VALUE!</v>
      </c>
      <c r="FT289" s="30" t="e">
        <f>(CatTemplate[[#This Row],[CO2]] + CatTemplate[[#This Row],[CS2]]) * (1 + getRateOHFinal) * getRateMarkupFinal</f>
        <v>#VALUE!</v>
      </c>
      <c r="FU289" s="30" t="e">
        <f>(CatTemplate[[#This Row],[CO3]] + CatTemplate[[#This Row],[CS3]]) * (1 + getRateOHFinal) * getRateMarkupFinal</f>
        <v>#VALUE!</v>
      </c>
      <c r="FV289" s="30" t="e">
        <f>(CatTemplate[[#This Row],[CO4]] + CatTemplate[[#This Row],[CS4]]) * (1 + getRateOHFinal) * getRateMarkupFinal</f>
        <v>#VALUE!</v>
      </c>
      <c r="FW289" s="30" t="e">
        <f>(CatTemplate[[#This Row],[CO5]] + CatTemplate[[#This Row],[CS5]]) * (1 + getRateOHFinal) * getRateMarkupFinal</f>
        <v>#VALUE!</v>
      </c>
      <c r="FX289" s="30" t="e">
        <f>(CatTemplate[[#This Row],[CO6]] + CatTemplate[[#This Row],[CS6]]) * (1 + getRateOHFinal) * getRateMarkupFinal</f>
        <v>#VALUE!</v>
      </c>
      <c r="FY289" s="30" t="e">
        <f>(CatTemplate[[#This Row],[CO7]] + CatTemplate[[#This Row],[CS7]]) * (1 + getRateOHFinal) * getRateMarkupFinal</f>
        <v>#VALUE!</v>
      </c>
      <c r="FZ289" s="30" t="e">
        <f>(CatTemplate[[#This Row],[CO8]] + CatTemplate[[#This Row],[CS8]]) * (1 + getRateOHFinal) * getRateMarkupFinal</f>
        <v>#VALUE!</v>
      </c>
      <c r="GA289" s="30" t="e">
        <f>(CatTemplate[[#This Row],[CO9]] + CatTemplate[[#This Row],[CS9]]) * (1 + getRateOHFinal) * getRateMarkupFinal</f>
        <v>#VALUE!</v>
      </c>
      <c r="GB289" s="30" t="e">
        <f>(CatTemplate[[#This Row],[CO10]] + CatTemplate[[#This Row],[CS10]]) * (1 + getRateOHFinal) * getRateMarkupFinal</f>
        <v>#VALUE!</v>
      </c>
      <c r="GC289" s="30" t="e">
        <f>(CatTemplate[[#This Row],[CO11]] + CatTemplate[[#This Row],[CS11]]) * (1 + getRateOHFinal) * getRateMarkupFinal</f>
        <v>#VALUE!</v>
      </c>
      <c r="GD289" s="30" t="e">
        <f>(CatTemplate[[#This Row],[CO12]] + CatTemplate[[#This Row],[CS12]]) * (1 + getRateOHFinal) * getRateMarkupFinal</f>
        <v>#VALUE!</v>
      </c>
      <c r="GE289" s="30" t="e">
        <f>(CatTemplate[[#This Row],[CO13]] + CatTemplate[[#This Row],[CS13]]) * (1 + getRateOHFinal) * getRateMarkupFinal</f>
        <v>#VALUE!</v>
      </c>
      <c r="GF289" s="30" t="e">
        <f>(CatTemplate[[#This Row],[CO14]] + CatTemplate[[#This Row],[CS14]]) * (1 + getRateOHFinal) * getRateMarkupFinal</f>
        <v>#VALUE!</v>
      </c>
      <c r="GG289" s="30" t="e">
        <f>(CatTemplate[[#This Row],[CO15]] + CatTemplate[[#This Row],[CS15]]) * (1 + getRateOHFinal) * getRateMarkupFinal</f>
        <v>#VALUE!</v>
      </c>
      <c r="GH289" s="30" t="e">
        <f>(CatTemplate[[#This Row],[CO16]] + CatTemplate[[#This Row],[CS16]]) * (1 + getRateOHFinal) * getRateMarkupFinal</f>
        <v>#VALUE!</v>
      </c>
      <c r="GI289" s="30" t="e">
        <f>(CatTemplate[[#This Row],[CO17]] + CatTemplate[[#This Row],[CS17]]) * (1 + getRateOHFinal) * getRateMarkupFinal</f>
        <v>#VALUE!</v>
      </c>
      <c r="GJ289" s="30" t="e">
        <f>(CatTemplate[[#This Row],[CO18]] + CatTemplate[[#This Row],[CS18]]) * (1 + getRateOHFinal) * getRateMarkupFinal</f>
        <v>#VALUE!</v>
      </c>
      <c r="GK289" s="30" t="e">
        <f>(CatTemplate[[#This Row],[CO19]] + CatTemplate[[#This Row],[CS19]]) * (1 + getRateOHFinal) * getRateMarkupFinal</f>
        <v>#VALUE!</v>
      </c>
      <c r="GL289" s="30" t="e">
        <f>(CatTemplate[[#This Row],[CO20]] + CatTemplate[[#This Row],[CS20]]) * (1 + getRateOHFinal) * getRateMarkupFinal</f>
        <v>#VALUE!</v>
      </c>
      <c r="GM289" s="30" t="e">
        <f t="shared" si="95"/>
        <v>#VALUE!</v>
      </c>
      <c r="GN289" s="30" t="e">
        <f t="shared" si="96"/>
        <v>#VALUE!</v>
      </c>
      <c r="GO289" s="30" t="e">
        <f t="shared" si="97"/>
        <v>#VALUE!</v>
      </c>
      <c r="GP289" s="30" t="e">
        <f t="shared" si="98"/>
        <v>#VALUE!</v>
      </c>
      <c r="GQ289" s="30" t="e">
        <f>(CatTemplate[[#This Row],[CO1]]+CatTemplate[[#This Row],[CS1]]) * (1+ getRateOHFinal) * (1 + getRateMarkupFinal)</f>
        <v>#VALUE!</v>
      </c>
      <c r="GR289" s="30" t="e">
        <f>(CatTemplate[[#This Row],[CO2]]+CatTemplate[[#This Row],[CS2]]) * (1+ getRateOHFinal) * (1 + getRateMarkupFinal)</f>
        <v>#VALUE!</v>
      </c>
      <c r="GS289" s="30" t="e">
        <f>(CatTemplate[[#This Row],[CO3]]+CatTemplate[[#This Row],[CS3]]) * (1+ getRateOHFinal) * (1 + getRateMarkupFinal)</f>
        <v>#VALUE!</v>
      </c>
      <c r="GT289" s="30" t="e">
        <f>(CatTemplate[[#This Row],[CO4]]+CatTemplate[[#This Row],[CS4]]) * (1+ getRateOHFinal) * (1 + getRateMarkupFinal)</f>
        <v>#VALUE!</v>
      </c>
      <c r="GU289" s="30" t="e">
        <f>(CatTemplate[[#This Row],[CO5]]+CatTemplate[[#This Row],[CS5]]) * (1+ getRateOHFinal) * (1 + getRateMarkupFinal)</f>
        <v>#VALUE!</v>
      </c>
      <c r="GV289" s="30" t="e">
        <f>(CatTemplate[[#This Row],[CO6]]+CatTemplate[[#This Row],[CS6]]) * (1+ getRateOHFinal) * (1 + getRateMarkupFinal)</f>
        <v>#VALUE!</v>
      </c>
      <c r="GW289" s="30" t="e">
        <f>(CatTemplate[[#This Row],[CO7]]+CatTemplate[[#This Row],[CS7]]) * (1+ getRateOHFinal) * (1 + getRateMarkupFinal)</f>
        <v>#VALUE!</v>
      </c>
      <c r="GX289" s="30" t="e">
        <f>(CatTemplate[[#This Row],[CO8]]+CatTemplate[[#This Row],[CS8]]) * (1+ getRateOHFinal) * (1 + getRateMarkupFinal)</f>
        <v>#VALUE!</v>
      </c>
      <c r="GY289" s="30" t="e">
        <f>(CatTemplate[[#This Row],[CO9]]+CatTemplate[[#This Row],[CS9]]) * (1+ getRateOHFinal) * (1 + getRateMarkupFinal)</f>
        <v>#VALUE!</v>
      </c>
      <c r="GZ289" s="30" t="e">
        <f>(CatTemplate[[#This Row],[CO10]]+CatTemplate[[#This Row],[CS10]]) * (1+ getRateOHFinal) * (1 + getRateMarkupFinal)</f>
        <v>#VALUE!</v>
      </c>
      <c r="HA289" s="30" t="e">
        <f>(CatTemplate[[#This Row],[CO11]]+CatTemplate[[#This Row],[CS11]]) * (1+ getRateOHFinal) * (1 + getRateMarkupFinal)</f>
        <v>#VALUE!</v>
      </c>
      <c r="HB289" s="30" t="e">
        <f>(CatTemplate[[#This Row],[CO12]]+CatTemplate[[#This Row],[CS12]]) * (1+ getRateOHFinal) * (1 + getRateMarkupFinal)</f>
        <v>#VALUE!</v>
      </c>
      <c r="HC289" s="30" t="e">
        <f>(CatTemplate[[#This Row],[CO13]]+CatTemplate[[#This Row],[CS13]]) * (1+ getRateOHFinal) * (1 + getRateMarkupFinal)</f>
        <v>#VALUE!</v>
      </c>
      <c r="HD289" s="30" t="e">
        <f>(CatTemplate[[#This Row],[CO14]]+CatTemplate[[#This Row],[CS14]]) * (1+ getRateOHFinal) * (1 + getRateMarkupFinal)</f>
        <v>#VALUE!</v>
      </c>
      <c r="HE289" s="30" t="e">
        <f>(CatTemplate[[#This Row],[CO15]]+CatTemplate[[#This Row],[CS15]]) * (1+ getRateOHFinal) * (1 + getRateMarkupFinal)</f>
        <v>#VALUE!</v>
      </c>
      <c r="HF289" s="30" t="e">
        <f>(CatTemplate[[#This Row],[CO16]]+CatTemplate[[#This Row],[CS16]]) * (1+ getRateOHFinal) * (1 + getRateMarkupFinal)</f>
        <v>#VALUE!</v>
      </c>
      <c r="HG289" s="30" t="e">
        <f>(CatTemplate[[#This Row],[CO17]]+CatTemplate[[#This Row],[CS17]]) * (1+ getRateOHFinal) * (1 + getRateMarkupFinal)</f>
        <v>#VALUE!</v>
      </c>
      <c r="HH289" s="30" t="e">
        <f>(CatTemplate[[#This Row],[CO18]]+CatTemplate[[#This Row],[CS18]]) * (1+ getRateOHFinal) * (1 + getRateMarkupFinal)</f>
        <v>#VALUE!</v>
      </c>
      <c r="HI289" s="30" t="e">
        <f>(CatTemplate[[#This Row],[CO19]]+CatTemplate[[#This Row],[CS19]]) * (1+ getRateOHFinal) * (1 + getRateMarkupFinal)</f>
        <v>#VALUE!</v>
      </c>
      <c r="HJ289" s="30" t="e">
        <f>(CatTemplate[[#This Row],[CO20]]+CatTemplate[[#This Row],[CS20]]) * (1+ getRateOHFinal) * (1 + getRateMarkupFinal)</f>
        <v>#VALUE!</v>
      </c>
      <c r="HK289" s="39" t="e">
        <f>CatTemplate[[#This Row],[Total cost]]+CatTemplate[[#This Row],[OH Amount]]+CatTemplate[[#This Row],[Markup]]</f>
        <v>#VALUE!</v>
      </c>
      <c r="HL289" s="63">
        <f>IF(CatTemplate[[#This Row],[Units]]="Days",CatTemplate[[#This Row],[Project quantity]]*CatTemplate[[#This Row],[St. unit effort]],CatTemplate[[#This Row],[Project quantity]])</f>
        <v>0</v>
      </c>
      <c r="HM289" s="287">
        <f>IFERROR(CatTemplate[[#This Row],[Total Price]]/(CatTemplate[[#This Row],[Final Quantity]]),0)</f>
        <v>0</v>
      </c>
      <c r="HN289" s="261"/>
    </row>
    <row r="290" spans="2:222" x14ac:dyDescent="0.2">
      <c r="B290" s="9" t="s">
        <v>84</v>
      </c>
      <c r="C290" s="23">
        <v>6</v>
      </c>
      <c r="D290" s="10" t="s">
        <v>179</v>
      </c>
      <c r="E290" s="25">
        <v>1</v>
      </c>
      <c r="F290" s="19" t="s">
        <v>103</v>
      </c>
      <c r="G290" s="27">
        <v>77</v>
      </c>
      <c r="H290" s="19" t="s">
        <v>565</v>
      </c>
      <c r="I290" s="19"/>
      <c r="J290" s="16" t="s">
        <v>254</v>
      </c>
      <c r="K290" s="16"/>
      <c r="L290" s="16" t="s">
        <v>489</v>
      </c>
      <c r="M290" s="16" t="s">
        <v>207</v>
      </c>
      <c r="N290" s="16" t="s">
        <v>858</v>
      </c>
      <c r="O290" s="320"/>
      <c r="P290" s="71"/>
      <c r="Q290" s="108"/>
      <c r="R290" s="73"/>
      <c r="S290" s="97"/>
      <c r="T290" s="100">
        <f>getEqUnitCost</f>
        <v>0</v>
      </c>
      <c r="U290" s="73">
        <f>getEqUnitEffort</f>
        <v>0</v>
      </c>
      <c r="V290" s="101">
        <f>getEqQuantity</f>
        <v>0</v>
      </c>
      <c r="W290" s="320"/>
      <c r="X290" s="100">
        <f>getConsUnitCost</f>
        <v>0</v>
      </c>
      <c r="Y290" s="73">
        <f>getConsUnitEffort</f>
        <v>0</v>
      </c>
      <c r="Z290" s="14">
        <f>getConsQuantity</f>
        <v>0</v>
      </c>
      <c r="AA290" s="320"/>
      <c r="AB290" s="72"/>
      <c r="AC290" s="112"/>
      <c r="AD290" s="14">
        <f>getOthQuantity</f>
        <v>0</v>
      </c>
      <c r="AE290" s="320"/>
      <c r="AF290" s="28" t="str">
        <f>IF(ISBLANK(CatTemplate[[#This Row],[Resource type]]),"",CatTemplate[[#This Row],[Resource type]])</f>
        <v>BioRef Operator</v>
      </c>
      <c r="AG290" s="242">
        <f>getStaffUnitCost</f>
        <v>402.98497611162429</v>
      </c>
      <c r="AH290" s="113">
        <f>getStaffUnitEffort</f>
        <v>0</v>
      </c>
      <c r="AI290" s="40">
        <f>getStaffQuantity</f>
        <v>0</v>
      </c>
      <c r="AJ290" s="41">
        <f>CatTemplate[[#This Row],[St. quantity]]*8/ParRatePM</f>
        <v>0</v>
      </c>
      <c r="AK290" s="320"/>
      <c r="AL290" s="53" t="str">
        <f>CatTemplate[[#This Row],[Item type]]</f>
        <v>Samples</v>
      </c>
      <c r="AM290" s="12">
        <f>SUM(CatTemplate[[#This Row],[Year1]:[Year20]])</f>
        <v>0</v>
      </c>
      <c r="AN290" s="52"/>
      <c r="AO290" s="52"/>
      <c r="AP290" s="52"/>
      <c r="AQ290" s="8"/>
      <c r="AR290" s="8"/>
      <c r="AS290" s="8"/>
      <c r="AT290" s="8"/>
      <c r="AU290" s="8"/>
      <c r="AV290" s="8"/>
      <c r="AW290" s="8"/>
      <c r="AX290" s="8"/>
      <c r="AY290" s="8"/>
      <c r="AZ290" s="8"/>
      <c r="BA290" s="8"/>
      <c r="BB290" s="8"/>
      <c r="BC290" s="8"/>
      <c r="BD290" s="8"/>
      <c r="BE290" s="8"/>
      <c r="BF290" s="8"/>
      <c r="BG290" s="36"/>
      <c r="BH290" s="320"/>
      <c r="BI290" s="37" t="str">
        <f>getCostCategory</f>
        <v>06 Operating costs</v>
      </c>
      <c r="BJ290" s="37" t="str">
        <f>getSection</f>
        <v>06 Sample processing</v>
      </c>
      <c r="BK290" s="32" t="str">
        <f>getObject</f>
        <v>Sample processing</v>
      </c>
      <c r="BL290" s="30">
        <f>IFERROR(getUnitCost * IF(CatTemplate[[#This Row],[Cost Category Comp.]]="01 Staff costs", 1,1),0)</f>
        <v>402.98497611162429</v>
      </c>
      <c r="BM290" s="29">
        <f>IF(AND(ISBLANK(CatTemplate[[#This Row],[Eq. unit cost]]),ISBLANK(CatTemplate[[#This Row],[Cons. unit cost]]),ISBLANK(CatTemplate[[#This Row],[Oth. unit cost]])), 0, IF(getUnitEffort =0,1,getUnitEffort) * CatTemplate[[#This Row],[Year1]])</f>
        <v>0</v>
      </c>
      <c r="BN290" s="29">
        <f>IF(AND(ISBLANK(CatTemplate[[#This Row],[Eq. unit cost]]),ISBLANK(CatTemplate[[#This Row],[Cons. unit cost]]),ISBLANK(CatTemplate[[#This Row],[Oth. unit cost]])), 0, IF(getUnitEffort =0,1,getUnitEffort) * CatTemplate[[#This Row],[Year2]])</f>
        <v>0</v>
      </c>
      <c r="BO290" s="29">
        <f>IF(AND(ISBLANK(CatTemplate[[#This Row],[Eq. unit cost]]),ISBLANK(CatTemplate[[#This Row],[Cons. unit cost]]),ISBLANK(CatTemplate[[#This Row],[Oth. unit cost]])), 0, IF(getUnitEffort =0,1,getUnitEffort) * CatTemplate[[#This Row],[Year3]])</f>
        <v>0</v>
      </c>
      <c r="BP290" s="29">
        <f>IF(AND(ISBLANK(CatTemplate[[#This Row],[Eq. unit cost]]),ISBLANK(CatTemplate[[#This Row],[Cons. unit cost]]),ISBLANK(CatTemplate[[#This Row],[Oth. unit cost]])), 0, IF(getUnitEffort =0,1,getUnitEffort) * CatTemplate[[#This Row],[Year4]])</f>
        <v>0</v>
      </c>
      <c r="BQ290" s="29">
        <f>IF(AND(ISBLANK(CatTemplate[[#This Row],[Eq. unit cost]]),ISBLANK(CatTemplate[[#This Row],[Cons. unit cost]]),ISBLANK(CatTemplate[[#This Row],[Oth. unit cost]])), 0, IF(getUnitEffort =0,1,getUnitEffort) * CatTemplate[[#This Row],[Year5]])</f>
        <v>0</v>
      </c>
      <c r="BR290" s="29">
        <f>IF(AND(ISBLANK(CatTemplate[[#This Row],[Eq. unit cost]]),ISBLANK(CatTemplate[[#This Row],[Cons. unit cost]]),ISBLANK(CatTemplate[[#This Row],[Oth. unit cost]])), 0, IF(getUnitEffort =0,1,getUnitEffort) * CatTemplate[[#This Row],[Year6]])</f>
        <v>0</v>
      </c>
      <c r="BS290" s="29">
        <f>IF(AND(ISBLANK(CatTemplate[[#This Row],[Eq. unit cost]]),ISBLANK(CatTemplate[[#This Row],[Cons. unit cost]]),ISBLANK(CatTemplate[[#This Row],[Oth. unit cost]])), 0, IF(getUnitEffort =0,1,getUnitEffort) * CatTemplate[[#This Row],[Year7]])</f>
        <v>0</v>
      </c>
      <c r="BT290" s="29">
        <f>IF(AND(ISBLANK(CatTemplate[[#This Row],[Eq. unit cost]]),ISBLANK(CatTemplate[[#This Row],[Cons. unit cost]]),ISBLANK(CatTemplate[[#This Row],[Oth. unit cost]])), 0, IF(getUnitEffort =0,1,getUnitEffort) * CatTemplate[[#This Row],[Year8]])</f>
        <v>0</v>
      </c>
      <c r="BU290" s="29">
        <f>IF(AND(ISBLANK(CatTemplate[[#This Row],[Eq. unit cost]]),ISBLANK(CatTemplate[[#This Row],[Cons. unit cost]]),ISBLANK(CatTemplate[[#This Row],[Oth. unit cost]])), 0, IF(getUnitEffort =0,1,getUnitEffort) * CatTemplate[[#This Row],[Year9]])</f>
        <v>0</v>
      </c>
      <c r="BV290" s="29">
        <f>IF(AND(ISBLANK(CatTemplate[[#This Row],[Eq. unit cost]]),ISBLANK(CatTemplate[[#This Row],[Cons. unit cost]]),ISBLANK(CatTemplate[[#This Row],[Oth. unit cost]])), 0, IF(getUnitEffort =0,1,getUnitEffort) * CatTemplate[[#This Row],[Year10]])</f>
        <v>0</v>
      </c>
      <c r="BW290" s="29">
        <f>IF(AND(ISBLANK(CatTemplate[[#This Row],[Eq. unit cost]]),ISBLANK(CatTemplate[[#This Row],[Cons. unit cost]]),ISBLANK(CatTemplate[[#This Row],[Oth. unit cost]])), 0, IF(getUnitEffort =0,1,getUnitEffort) * CatTemplate[[#This Row],[Year11]])</f>
        <v>0</v>
      </c>
      <c r="BX290" s="29">
        <f>IF(AND(ISBLANK(CatTemplate[[#This Row],[Eq. unit cost]]),ISBLANK(CatTemplate[[#This Row],[Cons. unit cost]]),ISBLANK(CatTemplate[[#This Row],[Oth. unit cost]])), 0, IF(getUnitEffort =0,1,getUnitEffort) * CatTemplate[[#This Row],[Year12]])</f>
        <v>0</v>
      </c>
      <c r="BY290" s="29">
        <f>IF(AND(ISBLANK(CatTemplate[[#This Row],[Eq. unit cost]]),ISBLANK(CatTemplate[[#This Row],[Cons. unit cost]]),ISBLANK(CatTemplate[[#This Row],[Oth. unit cost]])), 0, IF(getUnitEffort =0,1,getUnitEffort) * CatTemplate[[#This Row],[Year13]])</f>
        <v>0</v>
      </c>
      <c r="BZ290" s="29">
        <f>IF(AND(ISBLANK(CatTemplate[[#This Row],[Eq. unit cost]]),ISBLANK(CatTemplate[[#This Row],[Cons. unit cost]]),ISBLANK(CatTemplate[[#This Row],[Oth. unit cost]])), 0, IF(getUnitEffort =0,1,getUnitEffort) * CatTemplate[[#This Row],[Year14]])</f>
        <v>0</v>
      </c>
      <c r="CA290" s="29">
        <f>IF(AND(ISBLANK(CatTemplate[[#This Row],[Eq. unit cost]]),ISBLANK(CatTemplate[[#This Row],[Cons. unit cost]]),ISBLANK(CatTemplate[[#This Row],[Oth. unit cost]])), 0, IF(getUnitEffort =0,1,getUnitEffort) * CatTemplate[[#This Row],[Year15]])</f>
        <v>0</v>
      </c>
      <c r="CB290" s="29">
        <f>IF(AND(ISBLANK(CatTemplate[[#This Row],[Eq. unit cost]]),ISBLANK(CatTemplate[[#This Row],[Cons. unit cost]]),ISBLANK(CatTemplate[[#This Row],[Oth. unit cost]])), 0, IF(getUnitEffort =0,1,getUnitEffort) * CatTemplate[[#This Row],[Year16]])</f>
        <v>0</v>
      </c>
      <c r="CC290" s="29">
        <f>IF(AND(ISBLANK(CatTemplate[[#This Row],[Eq. unit cost]]),ISBLANK(CatTemplate[[#This Row],[Cons. unit cost]]),ISBLANK(CatTemplate[[#This Row],[Oth. unit cost]])), 0, IF(getUnitEffort =0,1,getUnitEffort) * CatTemplate[[#This Row],[Year17]])</f>
        <v>0</v>
      </c>
      <c r="CD290" s="29">
        <f>IF(AND(ISBLANK(CatTemplate[[#This Row],[Eq. unit cost]]),ISBLANK(CatTemplate[[#This Row],[Cons. unit cost]]),ISBLANK(CatTemplate[[#This Row],[Oth. unit cost]])), 0, IF(getUnitEffort =0,1,getUnitEffort) * CatTemplate[[#This Row],[Year18]])</f>
        <v>0</v>
      </c>
      <c r="CE290" s="29">
        <f>IF(AND(ISBLANK(CatTemplate[[#This Row],[Eq. unit cost]]),ISBLANK(CatTemplate[[#This Row],[Cons. unit cost]]),ISBLANK(CatTemplate[[#This Row],[Oth. unit cost]])), 0, IF(getUnitEffort =0,1,getUnitEffort) * CatTemplate[[#This Row],[Year19]])</f>
        <v>0</v>
      </c>
      <c r="CF290" s="29">
        <f>IF(AND(ISBLANK(CatTemplate[[#This Row],[Eq. unit cost]]),ISBLANK(CatTemplate[[#This Row],[Cons. unit cost]]),ISBLANK(CatTemplate[[#This Row],[Oth. unit cost]])), 0, IF(getUnitEffort =0,1,getUnitEffort) * CatTemplate[[#This Row],[Year20]])</f>
        <v>0</v>
      </c>
      <c r="CG290" s="45">
        <f>SUM(CatTemplate[[#This Row],[Q1]:[Q20]])</f>
        <v>0</v>
      </c>
      <c r="CH290" s="29">
        <f>IF(ISBLANK(CatTemplate[[#This Row],[St. unit effort]]),0,(CatTemplate[[#This Row],[St. unit effort]] * CatTemplate[[#This Row],[Year1]]))</f>
        <v>0</v>
      </c>
      <c r="CI290" s="29">
        <f>IF(ISBLANK(CatTemplate[[#This Row],[St. unit effort]]),0,(CatTemplate[[#This Row],[St. unit effort]] * CatTemplate[[#This Row],[Year2]]))</f>
        <v>0</v>
      </c>
      <c r="CJ290" s="29">
        <f>IF(ISBLANK(CatTemplate[[#This Row],[St. unit effort]]),0,(CatTemplate[[#This Row],[St. unit effort]] * CatTemplate[[#This Row],[Year3]]))</f>
        <v>0</v>
      </c>
      <c r="CK290" s="29">
        <f>IF(ISBLANK(CatTemplate[[#This Row],[St. unit effort]]),0,(CatTemplate[[#This Row],[St. unit effort]] * CatTemplate[[#This Row],[Year4]]))</f>
        <v>0</v>
      </c>
      <c r="CL290" s="29">
        <f>IF(ISBLANK(CatTemplate[[#This Row],[St. unit effort]]),0,(CatTemplate[[#This Row],[St. unit effort]] * CatTemplate[[#This Row],[Year5]]))</f>
        <v>0</v>
      </c>
      <c r="CM290" s="29">
        <f>IF(ISBLANK(CatTemplate[[#This Row],[St. unit effort]]),0,(CatTemplate[[#This Row],[St. unit effort]] * CatTemplate[[#This Row],[Year6]]))</f>
        <v>0</v>
      </c>
      <c r="CN290" s="29">
        <f>IF(ISBLANK(CatTemplate[[#This Row],[St. unit effort]]),0,(CatTemplate[[#This Row],[St. unit effort]] * CatTemplate[[#This Row],[Year7]]))</f>
        <v>0</v>
      </c>
      <c r="CO290" s="29">
        <f>IF(ISBLANK(CatTemplate[[#This Row],[St. unit effort]]),0,(CatTemplate[[#This Row],[St. unit effort]] * CatTemplate[[#This Row],[Year8]]))</f>
        <v>0</v>
      </c>
      <c r="CP290" s="29">
        <f>IF(ISBLANK(CatTemplate[[#This Row],[St. unit effort]]),0,(CatTemplate[[#This Row],[St. unit effort]] * CatTemplate[[#This Row],[Year9]]))</f>
        <v>0</v>
      </c>
      <c r="CQ290" s="29">
        <f>IF(ISBLANK(CatTemplate[[#This Row],[St. unit effort]]),0,(CatTemplate[[#This Row],[St. unit effort]] * CatTemplate[[#This Row],[Year10]]))</f>
        <v>0</v>
      </c>
      <c r="CR290" s="29">
        <f>IF(ISBLANK(CatTemplate[[#This Row],[St. unit effort]]),0,(CatTemplate[[#This Row],[St. unit effort]] * CatTemplate[[#This Row],[Year11]]))</f>
        <v>0</v>
      </c>
      <c r="CS290" s="29">
        <f>IF(ISBLANK(CatTemplate[[#This Row],[St. unit effort]]),0,(CatTemplate[[#This Row],[St. unit effort]] * CatTemplate[[#This Row],[Year12]]))</f>
        <v>0</v>
      </c>
      <c r="CT290" s="29">
        <f>IF(ISBLANK(CatTemplate[[#This Row],[St. unit effort]]),0,(CatTemplate[[#This Row],[St. unit effort]] * CatTemplate[[#This Row],[Year13]]))</f>
        <v>0</v>
      </c>
      <c r="CU290" s="29">
        <f>IF(ISBLANK(CatTemplate[[#This Row],[St. unit effort]]),0,(CatTemplate[[#This Row],[St. unit effort]] * CatTemplate[[#This Row],[Year14]]))</f>
        <v>0</v>
      </c>
      <c r="CV290" s="29">
        <f>IF(ISBLANK(CatTemplate[[#This Row],[St. unit effort]]),0,(CatTemplate[[#This Row],[St. unit effort]] * CatTemplate[[#This Row],[Year15]]))</f>
        <v>0</v>
      </c>
      <c r="CW290" s="29">
        <f>IF(ISBLANK(CatTemplate[[#This Row],[St. unit effort]]),0,(CatTemplate[[#This Row],[St. unit effort]] * CatTemplate[[#This Row],[Year16]]))</f>
        <v>0</v>
      </c>
      <c r="CX290" s="29">
        <f>IF(ISBLANK(CatTemplate[[#This Row],[St. unit effort]]),0,(CatTemplate[[#This Row],[St. unit effort]] * CatTemplate[[#This Row],[Year17]]))</f>
        <v>0</v>
      </c>
      <c r="CY290" s="29">
        <f>IF(ISBLANK(CatTemplate[[#This Row],[St. unit effort]]),0,(CatTemplate[[#This Row],[St. unit effort]] * CatTemplate[[#This Row],[Year18]]))</f>
        <v>0</v>
      </c>
      <c r="CZ290" s="29">
        <f>IF(ISBLANK(CatTemplate[[#This Row],[St. unit effort]]),0,(CatTemplate[[#This Row],[St. unit effort]] * CatTemplate[[#This Row],[Year19]]))</f>
        <v>0</v>
      </c>
      <c r="DA290" s="29">
        <f>IF(ISBLANK(CatTemplate[[#This Row],[St. unit effort]]),0,(CatTemplate[[#This Row],[St. unit effort]] * CatTemplate[[#This Row],[Year20]]))</f>
        <v>0</v>
      </c>
      <c r="DB290" s="57">
        <f>IF(ISBLANK(CatTemplate[[#This Row],[St. unit effort]]),0,(CatTemplate[[#This Row],[St. unit effort]] * CatTemplate[[#This Row],[Year1]])*8/ParRatePM)</f>
        <v>0</v>
      </c>
      <c r="DC290" s="57">
        <f>IF(ISBLANK(CatTemplate[[#This Row],[St. unit effort]]),0,(CatTemplate[[#This Row],[St. unit effort]] * CatTemplate[[#This Row],[Year2]])*8/ParRatePM)</f>
        <v>0</v>
      </c>
      <c r="DD290" s="57">
        <f>IF(ISBLANK(CatTemplate[[#This Row],[St. unit effort]]),0,(CatTemplate[[#This Row],[St. unit effort]] * CatTemplate[[#This Row],[Year3]])*8/ParRatePM)</f>
        <v>0</v>
      </c>
      <c r="DE290" s="57">
        <f>IF(ISBLANK(CatTemplate[[#This Row],[St. unit effort]]),0,(CatTemplate[[#This Row],[St. unit effort]] * CatTemplate[[#This Row],[Year4]])*8/ParRatePM)</f>
        <v>0</v>
      </c>
      <c r="DF290" s="57">
        <f>IF(ISBLANK(CatTemplate[[#This Row],[St. unit effort]]),0,(CatTemplate[[#This Row],[St. unit effort]] * CatTemplate[[#This Row],[Year5]])*8/ParRatePM)</f>
        <v>0</v>
      </c>
      <c r="DG290" s="57">
        <f>IF(ISBLANK(CatTemplate[[#This Row],[St. unit effort]]),0,(CatTemplate[[#This Row],[St. unit effort]] * CatTemplate[[#This Row],[Year6]])*8/ParRatePM)</f>
        <v>0</v>
      </c>
      <c r="DH290" s="57">
        <f>IF(ISBLANK(CatTemplate[[#This Row],[St. unit effort]]),0,(CatTemplate[[#This Row],[St. unit effort]] * CatTemplate[[#This Row],[Year7]])*8/ParRatePM)</f>
        <v>0</v>
      </c>
      <c r="DI290" s="57">
        <f>IF(ISBLANK(CatTemplate[[#This Row],[St. unit effort]]),0,(CatTemplate[[#This Row],[St. unit effort]] * CatTemplate[[#This Row],[Year8]])*8/ParRatePM)</f>
        <v>0</v>
      </c>
      <c r="DJ290" s="57">
        <f>IF(ISBLANK(CatTemplate[[#This Row],[St. unit effort]]),0,(CatTemplate[[#This Row],[St. unit effort]] * CatTemplate[[#This Row],[Year9]])*8/ParRatePM)</f>
        <v>0</v>
      </c>
      <c r="DK290" s="57">
        <f>IF(ISBLANK(CatTemplate[[#This Row],[St. unit effort]]),0,(CatTemplate[[#This Row],[St. unit effort]] * CatTemplate[[#This Row],[Year10]])*8/ParRatePM)</f>
        <v>0</v>
      </c>
      <c r="DL290" s="57">
        <f>IF(ISBLANK(CatTemplate[[#This Row],[St. unit effort]]),0,(CatTemplate[[#This Row],[St. unit effort]] * CatTemplate[[#This Row],[Year11]])*8/ParRatePM)</f>
        <v>0</v>
      </c>
      <c r="DM290" s="57">
        <f>IF(ISBLANK(CatTemplate[[#This Row],[St. unit effort]]),0,(CatTemplate[[#This Row],[St. unit effort]] * CatTemplate[[#This Row],[Year12]])*8/ParRatePM)</f>
        <v>0</v>
      </c>
      <c r="DN290" s="57">
        <f>IF(ISBLANK(CatTemplate[[#This Row],[St. unit effort]]),0,(CatTemplate[[#This Row],[St. unit effort]] * CatTemplate[[#This Row],[Year13]])*8/ParRatePM)</f>
        <v>0</v>
      </c>
      <c r="DO290" s="57">
        <f>IF(ISBLANK(CatTemplate[[#This Row],[St. unit effort]]),0,(CatTemplate[[#This Row],[St. unit effort]] * CatTemplate[[#This Row],[Year14]])*8/ParRatePM)</f>
        <v>0</v>
      </c>
      <c r="DP290" s="57">
        <f>IF(ISBLANK(CatTemplate[[#This Row],[St. unit effort]]),0,(CatTemplate[[#This Row],[St. unit effort]] * CatTemplate[[#This Row],[Year15]])*8/ParRatePM)</f>
        <v>0</v>
      </c>
      <c r="DQ290" s="57">
        <f>IF(ISBLANK(CatTemplate[[#This Row],[St. unit effort]]),0,(CatTemplate[[#This Row],[St. unit effort]] * CatTemplate[[#This Row],[Year16]])*8/ParRatePM)</f>
        <v>0</v>
      </c>
      <c r="DR290" s="57">
        <f>IF(ISBLANK(CatTemplate[[#This Row],[St. unit effort]]),0,(CatTemplate[[#This Row],[St. unit effort]] * CatTemplate[[#This Row],[Year17]])*8/ParRatePM)</f>
        <v>0</v>
      </c>
      <c r="DS290" s="57">
        <f>IF(ISBLANK(CatTemplate[[#This Row],[St. unit effort]]),0,(CatTemplate[[#This Row],[St. unit effort]] * CatTemplate[[#This Row],[Year18]])*8/ParRatePM)</f>
        <v>0</v>
      </c>
      <c r="DT290" s="57">
        <f>IF(ISBLANK(CatTemplate[[#This Row],[St. unit effort]]),0,(CatTemplate[[#This Row],[St. unit effort]] * CatTemplate[[#This Row],[Year19]])*8/ParRatePM)</f>
        <v>0</v>
      </c>
      <c r="DU290" s="57">
        <f>IF(ISBLANK(CatTemplate[[#This Row],[St. unit effort]]),0,(CatTemplate[[#This Row],[St. unit effort]] * CatTemplate[[#This Row],[Year20]])*8/ParRatePM)</f>
        <v>0</v>
      </c>
      <c r="DV290" s="54">
        <f>SUM(CatTemplate[[#This Row],[PM1]:[PM20]])</f>
        <v>0</v>
      </c>
      <c r="DW290" s="56">
        <f t="shared" si="101"/>
        <v>0</v>
      </c>
      <c r="DX290" s="56">
        <f t="shared" si="101"/>
        <v>0</v>
      </c>
      <c r="DY290" s="56">
        <f t="shared" si="101"/>
        <v>0</v>
      </c>
      <c r="DZ290" s="56">
        <f t="shared" si="101"/>
        <v>0</v>
      </c>
      <c r="EA290" s="56">
        <f t="shared" si="101"/>
        <v>0</v>
      </c>
      <c r="EB290" s="56">
        <f t="shared" si="101"/>
        <v>0</v>
      </c>
      <c r="EC290" s="56">
        <f t="shared" si="101"/>
        <v>0</v>
      </c>
      <c r="ED290" s="56">
        <f t="shared" si="101"/>
        <v>0</v>
      </c>
      <c r="EE290" s="56">
        <f t="shared" si="101"/>
        <v>0</v>
      </c>
      <c r="EF290" s="56">
        <f t="shared" si="101"/>
        <v>0</v>
      </c>
      <c r="EG290" s="56">
        <f t="shared" si="101"/>
        <v>0</v>
      </c>
      <c r="EH290" s="56">
        <f t="shared" si="101"/>
        <v>0</v>
      </c>
      <c r="EI290" s="56">
        <f t="shared" si="101"/>
        <v>0</v>
      </c>
      <c r="EJ290" s="56">
        <f t="shared" si="101"/>
        <v>0</v>
      </c>
      <c r="EK290" s="56">
        <f t="shared" si="101"/>
        <v>0</v>
      </c>
      <c r="EL290" s="56">
        <f t="shared" si="101"/>
        <v>0</v>
      </c>
      <c r="EM290" s="56">
        <f t="shared" si="99"/>
        <v>0</v>
      </c>
      <c r="EN290" s="56">
        <f t="shared" si="99"/>
        <v>0</v>
      </c>
      <c r="EO290" s="56">
        <f t="shared" si="99"/>
        <v>0</v>
      </c>
      <c r="EP290" s="56">
        <f t="shared" si="99"/>
        <v>0</v>
      </c>
      <c r="EQ290" s="30">
        <f>CatTemplate[[#This Row],[Eq. unit cost]] * CatTemplate[[#This Row],[Eq. quantity]]</f>
        <v>0</v>
      </c>
      <c r="ER290" s="30">
        <f>CatTemplate[[#This Row],[Cons. unit cost]] *CatTemplate[[#This Row],[Cons. quantity]]</f>
        <v>0</v>
      </c>
      <c r="ES290" s="30">
        <f>CatTemplate[[#This Row],[Oth. unit cost]] *CatTemplate[[#This Row],[Oth. quantity]]</f>
        <v>0</v>
      </c>
      <c r="ET290" s="55">
        <f>SUM(CatTemplate[[#This Row],[CO1]:[CO20]])</f>
        <v>0</v>
      </c>
      <c r="EU290" s="56">
        <f t="shared" si="102"/>
        <v>0</v>
      </c>
      <c r="EV290" s="56">
        <f t="shared" si="102"/>
        <v>0</v>
      </c>
      <c r="EW290" s="56">
        <f t="shared" si="102"/>
        <v>0</v>
      </c>
      <c r="EX290" s="56">
        <f t="shared" si="102"/>
        <v>0</v>
      </c>
      <c r="EY290" s="56">
        <f t="shared" si="102"/>
        <v>0</v>
      </c>
      <c r="EZ290" s="56">
        <f t="shared" si="102"/>
        <v>0</v>
      </c>
      <c r="FA290" s="56">
        <f t="shared" si="102"/>
        <v>0</v>
      </c>
      <c r="FB290" s="56">
        <f t="shared" si="102"/>
        <v>0</v>
      </c>
      <c r="FC290" s="56">
        <f t="shared" si="102"/>
        <v>0</v>
      </c>
      <c r="FD290" s="56">
        <f t="shared" si="102"/>
        <v>0</v>
      </c>
      <c r="FE290" s="56">
        <f t="shared" si="102"/>
        <v>0</v>
      </c>
      <c r="FF290" s="56">
        <f t="shared" si="102"/>
        <v>0</v>
      </c>
      <c r="FG290" s="56">
        <f t="shared" si="102"/>
        <v>0</v>
      </c>
      <c r="FH290" s="56">
        <f t="shared" si="102"/>
        <v>0</v>
      </c>
      <c r="FI290" s="56">
        <f t="shared" si="102"/>
        <v>0</v>
      </c>
      <c r="FJ290" s="56">
        <f t="shared" si="102"/>
        <v>0</v>
      </c>
      <c r="FK290" s="56">
        <f t="shared" si="100"/>
        <v>0</v>
      </c>
      <c r="FL290" s="56">
        <f t="shared" si="100"/>
        <v>0</v>
      </c>
      <c r="FM290" s="56">
        <f t="shared" si="100"/>
        <v>0</v>
      </c>
      <c r="FN290" s="56">
        <f t="shared" si="100"/>
        <v>0</v>
      </c>
      <c r="FO290" s="58">
        <f>SUM(CatTemplate[[#This Row],[CS1]:[CS20]])</f>
        <v>0</v>
      </c>
      <c r="FP290" s="59">
        <f>CatTemplate[[#This Row],[Total Oth. cost]]+CatTemplate[[#This Row],[Total St. Cost]]</f>
        <v>0</v>
      </c>
      <c r="FQ290" s="33" t="e">
        <f t="shared" si="93"/>
        <v>#VALUE!</v>
      </c>
      <c r="FR290" s="33" t="e">
        <f t="shared" si="94"/>
        <v>#VALUE!</v>
      </c>
      <c r="FS290" s="30" t="e">
        <f>(CatTemplate[[#This Row],[CO1]] + CatTemplate[[#This Row],[CS1]]) * (1 + getRateOHFinal) * getRateMarkupFinal</f>
        <v>#VALUE!</v>
      </c>
      <c r="FT290" s="30" t="e">
        <f>(CatTemplate[[#This Row],[CO2]] + CatTemplate[[#This Row],[CS2]]) * (1 + getRateOHFinal) * getRateMarkupFinal</f>
        <v>#VALUE!</v>
      </c>
      <c r="FU290" s="30" t="e">
        <f>(CatTemplate[[#This Row],[CO3]] + CatTemplate[[#This Row],[CS3]]) * (1 + getRateOHFinal) * getRateMarkupFinal</f>
        <v>#VALUE!</v>
      </c>
      <c r="FV290" s="30" t="e">
        <f>(CatTemplate[[#This Row],[CO4]] + CatTemplate[[#This Row],[CS4]]) * (1 + getRateOHFinal) * getRateMarkupFinal</f>
        <v>#VALUE!</v>
      </c>
      <c r="FW290" s="30" t="e">
        <f>(CatTemplate[[#This Row],[CO5]] + CatTemplate[[#This Row],[CS5]]) * (1 + getRateOHFinal) * getRateMarkupFinal</f>
        <v>#VALUE!</v>
      </c>
      <c r="FX290" s="30" t="e">
        <f>(CatTemplate[[#This Row],[CO6]] + CatTemplate[[#This Row],[CS6]]) * (1 + getRateOHFinal) * getRateMarkupFinal</f>
        <v>#VALUE!</v>
      </c>
      <c r="FY290" s="30" t="e">
        <f>(CatTemplate[[#This Row],[CO7]] + CatTemplate[[#This Row],[CS7]]) * (1 + getRateOHFinal) * getRateMarkupFinal</f>
        <v>#VALUE!</v>
      </c>
      <c r="FZ290" s="30" t="e">
        <f>(CatTemplate[[#This Row],[CO8]] + CatTemplate[[#This Row],[CS8]]) * (1 + getRateOHFinal) * getRateMarkupFinal</f>
        <v>#VALUE!</v>
      </c>
      <c r="GA290" s="30" t="e">
        <f>(CatTemplate[[#This Row],[CO9]] + CatTemplate[[#This Row],[CS9]]) * (1 + getRateOHFinal) * getRateMarkupFinal</f>
        <v>#VALUE!</v>
      </c>
      <c r="GB290" s="30" t="e">
        <f>(CatTemplate[[#This Row],[CO10]] + CatTemplate[[#This Row],[CS10]]) * (1 + getRateOHFinal) * getRateMarkupFinal</f>
        <v>#VALUE!</v>
      </c>
      <c r="GC290" s="30" t="e">
        <f>(CatTemplate[[#This Row],[CO11]] + CatTemplate[[#This Row],[CS11]]) * (1 + getRateOHFinal) * getRateMarkupFinal</f>
        <v>#VALUE!</v>
      </c>
      <c r="GD290" s="30" t="e">
        <f>(CatTemplate[[#This Row],[CO12]] + CatTemplate[[#This Row],[CS12]]) * (1 + getRateOHFinal) * getRateMarkupFinal</f>
        <v>#VALUE!</v>
      </c>
      <c r="GE290" s="30" t="e">
        <f>(CatTemplate[[#This Row],[CO13]] + CatTemplate[[#This Row],[CS13]]) * (1 + getRateOHFinal) * getRateMarkupFinal</f>
        <v>#VALUE!</v>
      </c>
      <c r="GF290" s="30" t="e">
        <f>(CatTemplate[[#This Row],[CO14]] + CatTemplate[[#This Row],[CS14]]) * (1 + getRateOHFinal) * getRateMarkupFinal</f>
        <v>#VALUE!</v>
      </c>
      <c r="GG290" s="30" t="e">
        <f>(CatTemplate[[#This Row],[CO15]] + CatTemplate[[#This Row],[CS15]]) * (1 + getRateOHFinal) * getRateMarkupFinal</f>
        <v>#VALUE!</v>
      </c>
      <c r="GH290" s="30" t="e">
        <f>(CatTemplate[[#This Row],[CO16]] + CatTemplate[[#This Row],[CS16]]) * (1 + getRateOHFinal) * getRateMarkupFinal</f>
        <v>#VALUE!</v>
      </c>
      <c r="GI290" s="30" t="e">
        <f>(CatTemplate[[#This Row],[CO17]] + CatTemplate[[#This Row],[CS17]]) * (1 + getRateOHFinal) * getRateMarkupFinal</f>
        <v>#VALUE!</v>
      </c>
      <c r="GJ290" s="30" t="e">
        <f>(CatTemplate[[#This Row],[CO18]] + CatTemplate[[#This Row],[CS18]]) * (1 + getRateOHFinal) * getRateMarkupFinal</f>
        <v>#VALUE!</v>
      </c>
      <c r="GK290" s="30" t="e">
        <f>(CatTemplate[[#This Row],[CO19]] + CatTemplate[[#This Row],[CS19]]) * (1 + getRateOHFinal) * getRateMarkupFinal</f>
        <v>#VALUE!</v>
      </c>
      <c r="GL290" s="30" t="e">
        <f>(CatTemplate[[#This Row],[CO20]] + CatTemplate[[#This Row],[CS20]]) * (1 + getRateOHFinal) * getRateMarkupFinal</f>
        <v>#VALUE!</v>
      </c>
      <c r="GM290" s="30" t="e">
        <f t="shared" si="95"/>
        <v>#VALUE!</v>
      </c>
      <c r="GN290" s="30" t="e">
        <f t="shared" si="96"/>
        <v>#VALUE!</v>
      </c>
      <c r="GO290" s="30" t="e">
        <f t="shared" si="97"/>
        <v>#VALUE!</v>
      </c>
      <c r="GP290" s="30" t="e">
        <f t="shared" si="98"/>
        <v>#VALUE!</v>
      </c>
      <c r="GQ290" s="30" t="e">
        <f>(CatTemplate[[#This Row],[CO1]]+CatTemplate[[#This Row],[CS1]]) * (1+ getRateOHFinal) * (1 + getRateMarkupFinal)</f>
        <v>#VALUE!</v>
      </c>
      <c r="GR290" s="30" t="e">
        <f>(CatTemplate[[#This Row],[CO2]]+CatTemplate[[#This Row],[CS2]]) * (1+ getRateOHFinal) * (1 + getRateMarkupFinal)</f>
        <v>#VALUE!</v>
      </c>
      <c r="GS290" s="30" t="e">
        <f>(CatTemplate[[#This Row],[CO3]]+CatTemplate[[#This Row],[CS3]]) * (1+ getRateOHFinal) * (1 + getRateMarkupFinal)</f>
        <v>#VALUE!</v>
      </c>
      <c r="GT290" s="30" t="e">
        <f>(CatTemplate[[#This Row],[CO4]]+CatTemplate[[#This Row],[CS4]]) * (1+ getRateOHFinal) * (1 + getRateMarkupFinal)</f>
        <v>#VALUE!</v>
      </c>
      <c r="GU290" s="30" t="e">
        <f>(CatTemplate[[#This Row],[CO5]]+CatTemplate[[#This Row],[CS5]]) * (1+ getRateOHFinal) * (1 + getRateMarkupFinal)</f>
        <v>#VALUE!</v>
      </c>
      <c r="GV290" s="30" t="e">
        <f>(CatTemplate[[#This Row],[CO6]]+CatTemplate[[#This Row],[CS6]]) * (1+ getRateOHFinal) * (1 + getRateMarkupFinal)</f>
        <v>#VALUE!</v>
      </c>
      <c r="GW290" s="30" t="e">
        <f>(CatTemplate[[#This Row],[CO7]]+CatTemplate[[#This Row],[CS7]]) * (1+ getRateOHFinal) * (1 + getRateMarkupFinal)</f>
        <v>#VALUE!</v>
      </c>
      <c r="GX290" s="30" t="e">
        <f>(CatTemplate[[#This Row],[CO8]]+CatTemplate[[#This Row],[CS8]]) * (1+ getRateOHFinal) * (1 + getRateMarkupFinal)</f>
        <v>#VALUE!</v>
      </c>
      <c r="GY290" s="30" t="e">
        <f>(CatTemplate[[#This Row],[CO9]]+CatTemplate[[#This Row],[CS9]]) * (1+ getRateOHFinal) * (1 + getRateMarkupFinal)</f>
        <v>#VALUE!</v>
      </c>
      <c r="GZ290" s="30" t="e">
        <f>(CatTemplate[[#This Row],[CO10]]+CatTemplate[[#This Row],[CS10]]) * (1+ getRateOHFinal) * (1 + getRateMarkupFinal)</f>
        <v>#VALUE!</v>
      </c>
      <c r="HA290" s="30" t="e">
        <f>(CatTemplate[[#This Row],[CO11]]+CatTemplate[[#This Row],[CS11]]) * (1+ getRateOHFinal) * (1 + getRateMarkupFinal)</f>
        <v>#VALUE!</v>
      </c>
      <c r="HB290" s="30" t="e">
        <f>(CatTemplate[[#This Row],[CO12]]+CatTemplate[[#This Row],[CS12]]) * (1+ getRateOHFinal) * (1 + getRateMarkupFinal)</f>
        <v>#VALUE!</v>
      </c>
      <c r="HC290" s="30" t="e">
        <f>(CatTemplate[[#This Row],[CO13]]+CatTemplate[[#This Row],[CS13]]) * (1+ getRateOHFinal) * (1 + getRateMarkupFinal)</f>
        <v>#VALUE!</v>
      </c>
      <c r="HD290" s="30" t="e">
        <f>(CatTemplate[[#This Row],[CO14]]+CatTemplate[[#This Row],[CS14]]) * (1+ getRateOHFinal) * (1 + getRateMarkupFinal)</f>
        <v>#VALUE!</v>
      </c>
      <c r="HE290" s="30" t="e">
        <f>(CatTemplate[[#This Row],[CO15]]+CatTemplate[[#This Row],[CS15]]) * (1+ getRateOHFinal) * (1 + getRateMarkupFinal)</f>
        <v>#VALUE!</v>
      </c>
      <c r="HF290" s="30" t="e">
        <f>(CatTemplate[[#This Row],[CO16]]+CatTemplate[[#This Row],[CS16]]) * (1+ getRateOHFinal) * (1 + getRateMarkupFinal)</f>
        <v>#VALUE!</v>
      </c>
      <c r="HG290" s="30" t="e">
        <f>(CatTemplate[[#This Row],[CO17]]+CatTemplate[[#This Row],[CS17]]) * (1+ getRateOHFinal) * (1 + getRateMarkupFinal)</f>
        <v>#VALUE!</v>
      </c>
      <c r="HH290" s="30" t="e">
        <f>(CatTemplate[[#This Row],[CO18]]+CatTemplate[[#This Row],[CS18]]) * (1+ getRateOHFinal) * (1 + getRateMarkupFinal)</f>
        <v>#VALUE!</v>
      </c>
      <c r="HI290" s="30" t="e">
        <f>(CatTemplate[[#This Row],[CO19]]+CatTemplate[[#This Row],[CS19]]) * (1+ getRateOHFinal) * (1 + getRateMarkupFinal)</f>
        <v>#VALUE!</v>
      </c>
      <c r="HJ290" s="30" t="e">
        <f>(CatTemplate[[#This Row],[CO20]]+CatTemplate[[#This Row],[CS20]]) * (1+ getRateOHFinal) * (1 + getRateMarkupFinal)</f>
        <v>#VALUE!</v>
      </c>
      <c r="HK290" s="39" t="e">
        <f>CatTemplate[[#This Row],[Total cost]]+CatTemplate[[#This Row],[OH Amount]]+CatTemplate[[#This Row],[Markup]]</f>
        <v>#VALUE!</v>
      </c>
      <c r="HL290" s="63">
        <f>IF(CatTemplate[[#This Row],[Units]]="Days",CatTemplate[[#This Row],[Project quantity]]*CatTemplate[[#This Row],[St. unit effort]],CatTemplate[[#This Row],[Project quantity]])</f>
        <v>0</v>
      </c>
      <c r="HM290" s="287">
        <f>IFERROR(CatTemplate[[#This Row],[Total Price]]/(CatTemplate[[#This Row],[Final Quantity]]),0)</f>
        <v>0</v>
      </c>
      <c r="HN290" s="261"/>
    </row>
    <row r="291" spans="2:222" x14ac:dyDescent="0.2">
      <c r="B291" s="9" t="s">
        <v>84</v>
      </c>
      <c r="C291" s="23">
        <v>6</v>
      </c>
      <c r="D291" s="10" t="s">
        <v>179</v>
      </c>
      <c r="E291" s="25">
        <v>1</v>
      </c>
      <c r="F291" s="19" t="s">
        <v>103</v>
      </c>
      <c r="G291" s="27">
        <v>78</v>
      </c>
      <c r="H291" s="19" t="s">
        <v>566</v>
      </c>
      <c r="I291" s="19"/>
      <c r="J291" s="16" t="s">
        <v>254</v>
      </c>
      <c r="K291" s="16"/>
      <c r="L291" s="16" t="s">
        <v>489</v>
      </c>
      <c r="M291" s="16" t="s">
        <v>207</v>
      </c>
      <c r="N291" s="16" t="s">
        <v>858</v>
      </c>
      <c r="O291" s="320"/>
      <c r="P291" s="71"/>
      <c r="Q291" s="108"/>
      <c r="R291" s="73"/>
      <c r="S291" s="97"/>
      <c r="T291" s="100">
        <f>getEqUnitCost</f>
        <v>0</v>
      </c>
      <c r="U291" s="73">
        <f>getEqUnitEffort</f>
        <v>0</v>
      </c>
      <c r="V291" s="101">
        <f>getEqQuantity</f>
        <v>0</v>
      </c>
      <c r="W291" s="320"/>
      <c r="X291" s="100">
        <f>getConsUnitCost</f>
        <v>0</v>
      </c>
      <c r="Y291" s="73">
        <f>getConsUnitEffort</f>
        <v>0</v>
      </c>
      <c r="Z291" s="14">
        <f>getConsQuantity</f>
        <v>0</v>
      </c>
      <c r="AA291" s="320"/>
      <c r="AB291" s="72"/>
      <c r="AC291" s="112"/>
      <c r="AD291" s="14">
        <f>getOthQuantity</f>
        <v>0</v>
      </c>
      <c r="AE291" s="320"/>
      <c r="AF291" s="28" t="str">
        <f>IF(ISBLANK(CatTemplate[[#This Row],[Resource type]]),"",CatTemplate[[#This Row],[Resource type]])</f>
        <v>BioRef Operator</v>
      </c>
      <c r="AG291" s="242">
        <f>getStaffUnitCost</f>
        <v>402.98497611162429</v>
      </c>
      <c r="AH291" s="113">
        <f>getStaffUnitEffort</f>
        <v>0</v>
      </c>
      <c r="AI291" s="40">
        <f>getStaffQuantity</f>
        <v>0</v>
      </c>
      <c r="AJ291" s="41">
        <f>CatTemplate[[#This Row],[St. quantity]]*8/ParRatePM</f>
        <v>0</v>
      </c>
      <c r="AK291" s="320"/>
      <c r="AL291" s="53" t="str">
        <f>CatTemplate[[#This Row],[Item type]]</f>
        <v>Samples</v>
      </c>
      <c r="AM291" s="12">
        <f>SUM(CatTemplate[[#This Row],[Year1]:[Year20]])</f>
        <v>0</v>
      </c>
      <c r="AN291" s="52"/>
      <c r="AO291" s="52"/>
      <c r="AP291" s="52"/>
      <c r="AQ291" s="8"/>
      <c r="AR291" s="8"/>
      <c r="AS291" s="8"/>
      <c r="AT291" s="8"/>
      <c r="AU291" s="8"/>
      <c r="AV291" s="8"/>
      <c r="AW291" s="8"/>
      <c r="AX291" s="8"/>
      <c r="AY291" s="8"/>
      <c r="AZ291" s="8"/>
      <c r="BA291" s="8"/>
      <c r="BB291" s="8"/>
      <c r="BC291" s="8"/>
      <c r="BD291" s="8"/>
      <c r="BE291" s="8"/>
      <c r="BF291" s="8"/>
      <c r="BG291" s="36"/>
      <c r="BH291" s="320"/>
      <c r="BI291" s="37" t="str">
        <f>getCostCategory</f>
        <v>06 Operating costs</v>
      </c>
      <c r="BJ291" s="37" t="str">
        <f>getSection</f>
        <v>06 Sample processing</v>
      </c>
      <c r="BK291" s="32" t="str">
        <f>getObject</f>
        <v>Sample processing</v>
      </c>
      <c r="BL291" s="30">
        <f>IFERROR(getUnitCost * IF(CatTemplate[[#This Row],[Cost Category Comp.]]="01 Staff costs", 1,1),0)</f>
        <v>402.98497611162429</v>
      </c>
      <c r="BM291" s="29">
        <f>IF(AND(ISBLANK(CatTemplate[[#This Row],[Eq. unit cost]]),ISBLANK(CatTemplate[[#This Row],[Cons. unit cost]]),ISBLANK(CatTemplate[[#This Row],[Oth. unit cost]])), 0, IF(getUnitEffort =0,1,getUnitEffort) * CatTemplate[[#This Row],[Year1]])</f>
        <v>0</v>
      </c>
      <c r="BN291" s="29">
        <f>IF(AND(ISBLANK(CatTemplate[[#This Row],[Eq. unit cost]]),ISBLANK(CatTemplate[[#This Row],[Cons. unit cost]]),ISBLANK(CatTemplate[[#This Row],[Oth. unit cost]])), 0, IF(getUnitEffort =0,1,getUnitEffort) * CatTemplate[[#This Row],[Year2]])</f>
        <v>0</v>
      </c>
      <c r="BO291" s="29">
        <f>IF(AND(ISBLANK(CatTemplate[[#This Row],[Eq. unit cost]]),ISBLANK(CatTemplate[[#This Row],[Cons. unit cost]]),ISBLANK(CatTemplate[[#This Row],[Oth. unit cost]])), 0, IF(getUnitEffort =0,1,getUnitEffort) * CatTemplate[[#This Row],[Year3]])</f>
        <v>0</v>
      </c>
      <c r="BP291" s="29">
        <f>IF(AND(ISBLANK(CatTemplate[[#This Row],[Eq. unit cost]]),ISBLANK(CatTemplate[[#This Row],[Cons. unit cost]]),ISBLANK(CatTemplate[[#This Row],[Oth. unit cost]])), 0, IF(getUnitEffort =0,1,getUnitEffort) * CatTemplate[[#This Row],[Year4]])</f>
        <v>0</v>
      </c>
      <c r="BQ291" s="29">
        <f>IF(AND(ISBLANK(CatTemplate[[#This Row],[Eq. unit cost]]),ISBLANK(CatTemplate[[#This Row],[Cons. unit cost]]),ISBLANK(CatTemplate[[#This Row],[Oth. unit cost]])), 0, IF(getUnitEffort =0,1,getUnitEffort) * CatTemplate[[#This Row],[Year5]])</f>
        <v>0</v>
      </c>
      <c r="BR291" s="29">
        <f>IF(AND(ISBLANK(CatTemplate[[#This Row],[Eq. unit cost]]),ISBLANK(CatTemplate[[#This Row],[Cons. unit cost]]),ISBLANK(CatTemplate[[#This Row],[Oth. unit cost]])), 0, IF(getUnitEffort =0,1,getUnitEffort) * CatTemplate[[#This Row],[Year6]])</f>
        <v>0</v>
      </c>
      <c r="BS291" s="29">
        <f>IF(AND(ISBLANK(CatTemplate[[#This Row],[Eq. unit cost]]),ISBLANK(CatTemplate[[#This Row],[Cons. unit cost]]),ISBLANK(CatTemplate[[#This Row],[Oth. unit cost]])), 0, IF(getUnitEffort =0,1,getUnitEffort) * CatTemplate[[#This Row],[Year7]])</f>
        <v>0</v>
      </c>
      <c r="BT291" s="29">
        <f>IF(AND(ISBLANK(CatTemplate[[#This Row],[Eq. unit cost]]),ISBLANK(CatTemplate[[#This Row],[Cons. unit cost]]),ISBLANK(CatTemplate[[#This Row],[Oth. unit cost]])), 0, IF(getUnitEffort =0,1,getUnitEffort) * CatTemplate[[#This Row],[Year8]])</f>
        <v>0</v>
      </c>
      <c r="BU291" s="29">
        <f>IF(AND(ISBLANK(CatTemplate[[#This Row],[Eq. unit cost]]),ISBLANK(CatTemplate[[#This Row],[Cons. unit cost]]),ISBLANK(CatTemplate[[#This Row],[Oth. unit cost]])), 0, IF(getUnitEffort =0,1,getUnitEffort) * CatTemplate[[#This Row],[Year9]])</f>
        <v>0</v>
      </c>
      <c r="BV291" s="29">
        <f>IF(AND(ISBLANK(CatTemplate[[#This Row],[Eq. unit cost]]),ISBLANK(CatTemplate[[#This Row],[Cons. unit cost]]),ISBLANK(CatTemplate[[#This Row],[Oth. unit cost]])), 0, IF(getUnitEffort =0,1,getUnitEffort) * CatTemplate[[#This Row],[Year10]])</f>
        <v>0</v>
      </c>
      <c r="BW291" s="29">
        <f>IF(AND(ISBLANK(CatTemplate[[#This Row],[Eq. unit cost]]),ISBLANK(CatTemplate[[#This Row],[Cons. unit cost]]),ISBLANK(CatTemplate[[#This Row],[Oth. unit cost]])), 0, IF(getUnitEffort =0,1,getUnitEffort) * CatTemplate[[#This Row],[Year11]])</f>
        <v>0</v>
      </c>
      <c r="BX291" s="29">
        <f>IF(AND(ISBLANK(CatTemplate[[#This Row],[Eq. unit cost]]),ISBLANK(CatTemplate[[#This Row],[Cons. unit cost]]),ISBLANK(CatTemplate[[#This Row],[Oth. unit cost]])), 0, IF(getUnitEffort =0,1,getUnitEffort) * CatTemplate[[#This Row],[Year12]])</f>
        <v>0</v>
      </c>
      <c r="BY291" s="29">
        <f>IF(AND(ISBLANK(CatTemplate[[#This Row],[Eq. unit cost]]),ISBLANK(CatTemplate[[#This Row],[Cons. unit cost]]),ISBLANK(CatTemplate[[#This Row],[Oth. unit cost]])), 0, IF(getUnitEffort =0,1,getUnitEffort) * CatTemplate[[#This Row],[Year13]])</f>
        <v>0</v>
      </c>
      <c r="BZ291" s="29">
        <f>IF(AND(ISBLANK(CatTemplate[[#This Row],[Eq. unit cost]]),ISBLANK(CatTemplate[[#This Row],[Cons. unit cost]]),ISBLANK(CatTemplate[[#This Row],[Oth. unit cost]])), 0, IF(getUnitEffort =0,1,getUnitEffort) * CatTemplate[[#This Row],[Year14]])</f>
        <v>0</v>
      </c>
      <c r="CA291" s="29">
        <f>IF(AND(ISBLANK(CatTemplate[[#This Row],[Eq. unit cost]]),ISBLANK(CatTemplate[[#This Row],[Cons. unit cost]]),ISBLANK(CatTemplate[[#This Row],[Oth. unit cost]])), 0, IF(getUnitEffort =0,1,getUnitEffort) * CatTemplate[[#This Row],[Year15]])</f>
        <v>0</v>
      </c>
      <c r="CB291" s="29">
        <f>IF(AND(ISBLANK(CatTemplate[[#This Row],[Eq. unit cost]]),ISBLANK(CatTemplate[[#This Row],[Cons. unit cost]]),ISBLANK(CatTemplate[[#This Row],[Oth. unit cost]])), 0, IF(getUnitEffort =0,1,getUnitEffort) * CatTemplate[[#This Row],[Year16]])</f>
        <v>0</v>
      </c>
      <c r="CC291" s="29">
        <f>IF(AND(ISBLANK(CatTemplate[[#This Row],[Eq. unit cost]]),ISBLANK(CatTemplate[[#This Row],[Cons. unit cost]]),ISBLANK(CatTemplate[[#This Row],[Oth. unit cost]])), 0, IF(getUnitEffort =0,1,getUnitEffort) * CatTemplate[[#This Row],[Year17]])</f>
        <v>0</v>
      </c>
      <c r="CD291" s="29">
        <f>IF(AND(ISBLANK(CatTemplate[[#This Row],[Eq. unit cost]]),ISBLANK(CatTemplate[[#This Row],[Cons. unit cost]]),ISBLANK(CatTemplate[[#This Row],[Oth. unit cost]])), 0, IF(getUnitEffort =0,1,getUnitEffort) * CatTemplate[[#This Row],[Year18]])</f>
        <v>0</v>
      </c>
      <c r="CE291" s="29">
        <f>IF(AND(ISBLANK(CatTemplate[[#This Row],[Eq. unit cost]]),ISBLANK(CatTemplate[[#This Row],[Cons. unit cost]]),ISBLANK(CatTemplate[[#This Row],[Oth. unit cost]])), 0, IF(getUnitEffort =0,1,getUnitEffort) * CatTemplate[[#This Row],[Year19]])</f>
        <v>0</v>
      </c>
      <c r="CF291" s="29">
        <f>IF(AND(ISBLANK(CatTemplate[[#This Row],[Eq. unit cost]]),ISBLANK(CatTemplate[[#This Row],[Cons. unit cost]]),ISBLANK(CatTemplate[[#This Row],[Oth. unit cost]])), 0, IF(getUnitEffort =0,1,getUnitEffort) * CatTemplate[[#This Row],[Year20]])</f>
        <v>0</v>
      </c>
      <c r="CG291" s="45">
        <f>SUM(CatTemplate[[#This Row],[Q1]:[Q20]])</f>
        <v>0</v>
      </c>
      <c r="CH291" s="29">
        <f>IF(ISBLANK(CatTemplate[[#This Row],[St. unit effort]]),0,(CatTemplate[[#This Row],[St. unit effort]] * CatTemplate[[#This Row],[Year1]]))</f>
        <v>0</v>
      </c>
      <c r="CI291" s="29">
        <f>IF(ISBLANK(CatTemplate[[#This Row],[St. unit effort]]),0,(CatTemplate[[#This Row],[St. unit effort]] * CatTemplate[[#This Row],[Year2]]))</f>
        <v>0</v>
      </c>
      <c r="CJ291" s="29">
        <f>IF(ISBLANK(CatTemplate[[#This Row],[St. unit effort]]),0,(CatTemplate[[#This Row],[St. unit effort]] * CatTemplate[[#This Row],[Year3]]))</f>
        <v>0</v>
      </c>
      <c r="CK291" s="29">
        <f>IF(ISBLANK(CatTemplate[[#This Row],[St. unit effort]]),0,(CatTemplate[[#This Row],[St. unit effort]] * CatTemplate[[#This Row],[Year4]]))</f>
        <v>0</v>
      </c>
      <c r="CL291" s="29">
        <f>IF(ISBLANK(CatTemplate[[#This Row],[St. unit effort]]),0,(CatTemplate[[#This Row],[St. unit effort]] * CatTemplate[[#This Row],[Year5]]))</f>
        <v>0</v>
      </c>
      <c r="CM291" s="29">
        <f>IF(ISBLANK(CatTemplate[[#This Row],[St. unit effort]]),0,(CatTemplate[[#This Row],[St. unit effort]] * CatTemplate[[#This Row],[Year6]]))</f>
        <v>0</v>
      </c>
      <c r="CN291" s="29">
        <f>IF(ISBLANK(CatTemplate[[#This Row],[St. unit effort]]),0,(CatTemplate[[#This Row],[St. unit effort]] * CatTemplate[[#This Row],[Year7]]))</f>
        <v>0</v>
      </c>
      <c r="CO291" s="29">
        <f>IF(ISBLANK(CatTemplate[[#This Row],[St. unit effort]]),0,(CatTemplate[[#This Row],[St. unit effort]] * CatTemplate[[#This Row],[Year8]]))</f>
        <v>0</v>
      </c>
      <c r="CP291" s="29">
        <f>IF(ISBLANK(CatTemplate[[#This Row],[St. unit effort]]),0,(CatTemplate[[#This Row],[St. unit effort]] * CatTemplate[[#This Row],[Year9]]))</f>
        <v>0</v>
      </c>
      <c r="CQ291" s="29">
        <f>IF(ISBLANK(CatTemplate[[#This Row],[St. unit effort]]),0,(CatTemplate[[#This Row],[St. unit effort]] * CatTemplate[[#This Row],[Year10]]))</f>
        <v>0</v>
      </c>
      <c r="CR291" s="29">
        <f>IF(ISBLANK(CatTemplate[[#This Row],[St. unit effort]]),0,(CatTemplate[[#This Row],[St. unit effort]] * CatTemplate[[#This Row],[Year11]]))</f>
        <v>0</v>
      </c>
      <c r="CS291" s="29">
        <f>IF(ISBLANK(CatTemplate[[#This Row],[St. unit effort]]),0,(CatTemplate[[#This Row],[St. unit effort]] * CatTemplate[[#This Row],[Year12]]))</f>
        <v>0</v>
      </c>
      <c r="CT291" s="29">
        <f>IF(ISBLANK(CatTemplate[[#This Row],[St. unit effort]]),0,(CatTemplate[[#This Row],[St. unit effort]] * CatTemplate[[#This Row],[Year13]]))</f>
        <v>0</v>
      </c>
      <c r="CU291" s="29">
        <f>IF(ISBLANK(CatTemplate[[#This Row],[St. unit effort]]),0,(CatTemplate[[#This Row],[St. unit effort]] * CatTemplate[[#This Row],[Year14]]))</f>
        <v>0</v>
      </c>
      <c r="CV291" s="29">
        <f>IF(ISBLANK(CatTemplate[[#This Row],[St. unit effort]]),0,(CatTemplate[[#This Row],[St. unit effort]] * CatTemplate[[#This Row],[Year15]]))</f>
        <v>0</v>
      </c>
      <c r="CW291" s="29">
        <f>IF(ISBLANK(CatTemplate[[#This Row],[St. unit effort]]),0,(CatTemplate[[#This Row],[St. unit effort]] * CatTemplate[[#This Row],[Year16]]))</f>
        <v>0</v>
      </c>
      <c r="CX291" s="29">
        <f>IF(ISBLANK(CatTemplate[[#This Row],[St. unit effort]]),0,(CatTemplate[[#This Row],[St. unit effort]] * CatTemplate[[#This Row],[Year17]]))</f>
        <v>0</v>
      </c>
      <c r="CY291" s="29">
        <f>IF(ISBLANK(CatTemplate[[#This Row],[St. unit effort]]),0,(CatTemplate[[#This Row],[St. unit effort]] * CatTemplate[[#This Row],[Year18]]))</f>
        <v>0</v>
      </c>
      <c r="CZ291" s="29">
        <f>IF(ISBLANK(CatTemplate[[#This Row],[St. unit effort]]),0,(CatTemplate[[#This Row],[St. unit effort]] * CatTemplate[[#This Row],[Year19]]))</f>
        <v>0</v>
      </c>
      <c r="DA291" s="29">
        <f>IF(ISBLANK(CatTemplate[[#This Row],[St. unit effort]]),0,(CatTemplate[[#This Row],[St. unit effort]] * CatTemplate[[#This Row],[Year20]]))</f>
        <v>0</v>
      </c>
      <c r="DB291" s="57">
        <f>IF(ISBLANK(CatTemplate[[#This Row],[St. unit effort]]),0,(CatTemplate[[#This Row],[St. unit effort]] * CatTemplate[[#This Row],[Year1]])*8/ParRatePM)</f>
        <v>0</v>
      </c>
      <c r="DC291" s="57">
        <f>IF(ISBLANK(CatTemplate[[#This Row],[St. unit effort]]),0,(CatTemplate[[#This Row],[St. unit effort]] * CatTemplate[[#This Row],[Year2]])*8/ParRatePM)</f>
        <v>0</v>
      </c>
      <c r="DD291" s="57">
        <f>IF(ISBLANK(CatTemplate[[#This Row],[St. unit effort]]),0,(CatTemplate[[#This Row],[St. unit effort]] * CatTemplate[[#This Row],[Year3]])*8/ParRatePM)</f>
        <v>0</v>
      </c>
      <c r="DE291" s="57">
        <f>IF(ISBLANK(CatTemplate[[#This Row],[St. unit effort]]),0,(CatTemplate[[#This Row],[St. unit effort]] * CatTemplate[[#This Row],[Year4]])*8/ParRatePM)</f>
        <v>0</v>
      </c>
      <c r="DF291" s="57">
        <f>IF(ISBLANK(CatTemplate[[#This Row],[St. unit effort]]),0,(CatTemplate[[#This Row],[St. unit effort]] * CatTemplate[[#This Row],[Year5]])*8/ParRatePM)</f>
        <v>0</v>
      </c>
      <c r="DG291" s="57">
        <f>IF(ISBLANK(CatTemplate[[#This Row],[St. unit effort]]),0,(CatTemplate[[#This Row],[St. unit effort]] * CatTemplate[[#This Row],[Year6]])*8/ParRatePM)</f>
        <v>0</v>
      </c>
      <c r="DH291" s="57">
        <f>IF(ISBLANK(CatTemplate[[#This Row],[St. unit effort]]),0,(CatTemplate[[#This Row],[St. unit effort]] * CatTemplate[[#This Row],[Year7]])*8/ParRatePM)</f>
        <v>0</v>
      </c>
      <c r="DI291" s="57">
        <f>IF(ISBLANK(CatTemplate[[#This Row],[St. unit effort]]),0,(CatTemplate[[#This Row],[St. unit effort]] * CatTemplate[[#This Row],[Year8]])*8/ParRatePM)</f>
        <v>0</v>
      </c>
      <c r="DJ291" s="57">
        <f>IF(ISBLANK(CatTemplate[[#This Row],[St. unit effort]]),0,(CatTemplate[[#This Row],[St. unit effort]] * CatTemplate[[#This Row],[Year9]])*8/ParRatePM)</f>
        <v>0</v>
      </c>
      <c r="DK291" s="57">
        <f>IF(ISBLANK(CatTemplate[[#This Row],[St. unit effort]]),0,(CatTemplate[[#This Row],[St. unit effort]] * CatTemplate[[#This Row],[Year10]])*8/ParRatePM)</f>
        <v>0</v>
      </c>
      <c r="DL291" s="57">
        <f>IF(ISBLANK(CatTemplate[[#This Row],[St. unit effort]]),0,(CatTemplate[[#This Row],[St. unit effort]] * CatTemplate[[#This Row],[Year11]])*8/ParRatePM)</f>
        <v>0</v>
      </c>
      <c r="DM291" s="57">
        <f>IF(ISBLANK(CatTemplate[[#This Row],[St. unit effort]]),0,(CatTemplate[[#This Row],[St. unit effort]] * CatTemplate[[#This Row],[Year12]])*8/ParRatePM)</f>
        <v>0</v>
      </c>
      <c r="DN291" s="57">
        <f>IF(ISBLANK(CatTemplate[[#This Row],[St. unit effort]]),0,(CatTemplate[[#This Row],[St. unit effort]] * CatTemplate[[#This Row],[Year13]])*8/ParRatePM)</f>
        <v>0</v>
      </c>
      <c r="DO291" s="57">
        <f>IF(ISBLANK(CatTemplate[[#This Row],[St. unit effort]]),0,(CatTemplate[[#This Row],[St. unit effort]] * CatTemplate[[#This Row],[Year14]])*8/ParRatePM)</f>
        <v>0</v>
      </c>
      <c r="DP291" s="57">
        <f>IF(ISBLANK(CatTemplate[[#This Row],[St. unit effort]]),0,(CatTemplate[[#This Row],[St. unit effort]] * CatTemplate[[#This Row],[Year15]])*8/ParRatePM)</f>
        <v>0</v>
      </c>
      <c r="DQ291" s="57">
        <f>IF(ISBLANK(CatTemplate[[#This Row],[St. unit effort]]),0,(CatTemplate[[#This Row],[St. unit effort]] * CatTemplate[[#This Row],[Year16]])*8/ParRatePM)</f>
        <v>0</v>
      </c>
      <c r="DR291" s="57">
        <f>IF(ISBLANK(CatTemplate[[#This Row],[St. unit effort]]),0,(CatTemplate[[#This Row],[St. unit effort]] * CatTemplate[[#This Row],[Year17]])*8/ParRatePM)</f>
        <v>0</v>
      </c>
      <c r="DS291" s="57">
        <f>IF(ISBLANK(CatTemplate[[#This Row],[St. unit effort]]),0,(CatTemplate[[#This Row],[St. unit effort]] * CatTemplate[[#This Row],[Year18]])*8/ParRatePM)</f>
        <v>0</v>
      </c>
      <c r="DT291" s="57">
        <f>IF(ISBLANK(CatTemplate[[#This Row],[St. unit effort]]),0,(CatTemplate[[#This Row],[St. unit effort]] * CatTemplate[[#This Row],[Year19]])*8/ParRatePM)</f>
        <v>0</v>
      </c>
      <c r="DU291" s="57">
        <f>IF(ISBLANK(CatTemplate[[#This Row],[St. unit effort]]),0,(CatTemplate[[#This Row],[St. unit effort]] * CatTemplate[[#This Row],[Year20]])*8/ParRatePM)</f>
        <v>0</v>
      </c>
      <c r="DV291" s="54">
        <f>SUM(CatTemplate[[#This Row],[PM1]:[PM20]])</f>
        <v>0</v>
      </c>
      <c r="DW291" s="56">
        <f t="shared" si="101"/>
        <v>0</v>
      </c>
      <c r="DX291" s="56">
        <f t="shared" si="101"/>
        <v>0</v>
      </c>
      <c r="DY291" s="56">
        <f t="shared" si="101"/>
        <v>0</v>
      </c>
      <c r="DZ291" s="56">
        <f t="shared" si="101"/>
        <v>0</v>
      </c>
      <c r="EA291" s="56">
        <f t="shared" si="101"/>
        <v>0</v>
      </c>
      <c r="EB291" s="56">
        <f t="shared" si="101"/>
        <v>0</v>
      </c>
      <c r="EC291" s="56">
        <f t="shared" si="101"/>
        <v>0</v>
      </c>
      <c r="ED291" s="56">
        <f t="shared" si="101"/>
        <v>0</v>
      </c>
      <c r="EE291" s="56">
        <f t="shared" si="101"/>
        <v>0</v>
      </c>
      <c r="EF291" s="56">
        <f t="shared" si="101"/>
        <v>0</v>
      </c>
      <c r="EG291" s="56">
        <f t="shared" si="101"/>
        <v>0</v>
      </c>
      <c r="EH291" s="56">
        <f t="shared" si="101"/>
        <v>0</v>
      </c>
      <c r="EI291" s="56">
        <f t="shared" si="101"/>
        <v>0</v>
      </c>
      <c r="EJ291" s="56">
        <f t="shared" si="101"/>
        <v>0</v>
      </c>
      <c r="EK291" s="56">
        <f t="shared" si="101"/>
        <v>0</v>
      </c>
      <c r="EL291" s="56">
        <f t="shared" si="101"/>
        <v>0</v>
      </c>
      <c r="EM291" s="56">
        <f t="shared" si="99"/>
        <v>0</v>
      </c>
      <c r="EN291" s="56">
        <f t="shared" si="99"/>
        <v>0</v>
      </c>
      <c r="EO291" s="56">
        <f t="shared" si="99"/>
        <v>0</v>
      </c>
      <c r="EP291" s="56">
        <f t="shared" si="99"/>
        <v>0</v>
      </c>
      <c r="EQ291" s="30">
        <f>CatTemplate[[#This Row],[Eq. unit cost]] * CatTemplate[[#This Row],[Eq. quantity]]</f>
        <v>0</v>
      </c>
      <c r="ER291" s="30">
        <f>CatTemplate[[#This Row],[Cons. unit cost]] *CatTemplate[[#This Row],[Cons. quantity]]</f>
        <v>0</v>
      </c>
      <c r="ES291" s="30">
        <f>CatTemplate[[#This Row],[Oth. unit cost]] *CatTemplate[[#This Row],[Oth. quantity]]</f>
        <v>0</v>
      </c>
      <c r="ET291" s="55">
        <f>SUM(CatTemplate[[#This Row],[CO1]:[CO20]])</f>
        <v>0</v>
      </c>
      <c r="EU291" s="56">
        <f t="shared" si="102"/>
        <v>0</v>
      </c>
      <c r="EV291" s="56">
        <f t="shared" si="102"/>
        <v>0</v>
      </c>
      <c r="EW291" s="56">
        <f t="shared" si="102"/>
        <v>0</v>
      </c>
      <c r="EX291" s="56">
        <f t="shared" si="102"/>
        <v>0</v>
      </c>
      <c r="EY291" s="56">
        <f t="shared" si="102"/>
        <v>0</v>
      </c>
      <c r="EZ291" s="56">
        <f t="shared" si="102"/>
        <v>0</v>
      </c>
      <c r="FA291" s="56">
        <f t="shared" si="102"/>
        <v>0</v>
      </c>
      <c r="FB291" s="56">
        <f t="shared" si="102"/>
        <v>0</v>
      </c>
      <c r="FC291" s="56">
        <f t="shared" si="102"/>
        <v>0</v>
      </c>
      <c r="FD291" s="56">
        <f t="shared" si="102"/>
        <v>0</v>
      </c>
      <c r="FE291" s="56">
        <f t="shared" si="102"/>
        <v>0</v>
      </c>
      <c r="FF291" s="56">
        <f t="shared" si="102"/>
        <v>0</v>
      </c>
      <c r="FG291" s="56">
        <f t="shared" si="102"/>
        <v>0</v>
      </c>
      <c r="FH291" s="56">
        <f t="shared" si="102"/>
        <v>0</v>
      </c>
      <c r="FI291" s="56">
        <f t="shared" si="102"/>
        <v>0</v>
      </c>
      <c r="FJ291" s="56">
        <f t="shared" si="102"/>
        <v>0</v>
      </c>
      <c r="FK291" s="56">
        <f t="shared" si="100"/>
        <v>0</v>
      </c>
      <c r="FL291" s="56">
        <f t="shared" si="100"/>
        <v>0</v>
      </c>
      <c r="FM291" s="56">
        <f t="shared" si="100"/>
        <v>0</v>
      </c>
      <c r="FN291" s="56">
        <f t="shared" si="100"/>
        <v>0</v>
      </c>
      <c r="FO291" s="58">
        <f>SUM(CatTemplate[[#This Row],[CS1]:[CS20]])</f>
        <v>0</v>
      </c>
      <c r="FP291" s="59">
        <f>CatTemplate[[#This Row],[Total Oth. cost]]+CatTemplate[[#This Row],[Total St. Cost]]</f>
        <v>0</v>
      </c>
      <c r="FQ291" s="33" t="e">
        <f t="shared" si="93"/>
        <v>#VALUE!</v>
      </c>
      <c r="FR291" s="33" t="e">
        <f t="shared" si="94"/>
        <v>#VALUE!</v>
      </c>
      <c r="FS291" s="30" t="e">
        <f>(CatTemplate[[#This Row],[CO1]] + CatTemplate[[#This Row],[CS1]]) * (1 + getRateOHFinal) * getRateMarkupFinal</f>
        <v>#VALUE!</v>
      </c>
      <c r="FT291" s="30" t="e">
        <f>(CatTemplate[[#This Row],[CO2]] + CatTemplate[[#This Row],[CS2]]) * (1 + getRateOHFinal) * getRateMarkupFinal</f>
        <v>#VALUE!</v>
      </c>
      <c r="FU291" s="30" t="e">
        <f>(CatTemplate[[#This Row],[CO3]] + CatTemplate[[#This Row],[CS3]]) * (1 + getRateOHFinal) * getRateMarkupFinal</f>
        <v>#VALUE!</v>
      </c>
      <c r="FV291" s="30" t="e">
        <f>(CatTemplate[[#This Row],[CO4]] + CatTemplate[[#This Row],[CS4]]) * (1 + getRateOHFinal) * getRateMarkupFinal</f>
        <v>#VALUE!</v>
      </c>
      <c r="FW291" s="30" t="e">
        <f>(CatTemplate[[#This Row],[CO5]] + CatTemplate[[#This Row],[CS5]]) * (1 + getRateOHFinal) * getRateMarkupFinal</f>
        <v>#VALUE!</v>
      </c>
      <c r="FX291" s="30" t="e">
        <f>(CatTemplate[[#This Row],[CO6]] + CatTemplate[[#This Row],[CS6]]) * (1 + getRateOHFinal) * getRateMarkupFinal</f>
        <v>#VALUE!</v>
      </c>
      <c r="FY291" s="30" t="e">
        <f>(CatTemplate[[#This Row],[CO7]] + CatTemplate[[#This Row],[CS7]]) * (1 + getRateOHFinal) * getRateMarkupFinal</f>
        <v>#VALUE!</v>
      </c>
      <c r="FZ291" s="30" t="e">
        <f>(CatTemplate[[#This Row],[CO8]] + CatTemplate[[#This Row],[CS8]]) * (1 + getRateOHFinal) * getRateMarkupFinal</f>
        <v>#VALUE!</v>
      </c>
      <c r="GA291" s="30" t="e">
        <f>(CatTemplate[[#This Row],[CO9]] + CatTemplate[[#This Row],[CS9]]) * (1 + getRateOHFinal) * getRateMarkupFinal</f>
        <v>#VALUE!</v>
      </c>
      <c r="GB291" s="30" t="e">
        <f>(CatTemplate[[#This Row],[CO10]] + CatTemplate[[#This Row],[CS10]]) * (1 + getRateOHFinal) * getRateMarkupFinal</f>
        <v>#VALUE!</v>
      </c>
      <c r="GC291" s="30" t="e">
        <f>(CatTemplate[[#This Row],[CO11]] + CatTemplate[[#This Row],[CS11]]) * (1 + getRateOHFinal) * getRateMarkupFinal</f>
        <v>#VALUE!</v>
      </c>
      <c r="GD291" s="30" t="e">
        <f>(CatTemplate[[#This Row],[CO12]] + CatTemplate[[#This Row],[CS12]]) * (1 + getRateOHFinal) * getRateMarkupFinal</f>
        <v>#VALUE!</v>
      </c>
      <c r="GE291" s="30" t="e">
        <f>(CatTemplate[[#This Row],[CO13]] + CatTemplate[[#This Row],[CS13]]) * (1 + getRateOHFinal) * getRateMarkupFinal</f>
        <v>#VALUE!</v>
      </c>
      <c r="GF291" s="30" t="e">
        <f>(CatTemplate[[#This Row],[CO14]] + CatTemplate[[#This Row],[CS14]]) * (1 + getRateOHFinal) * getRateMarkupFinal</f>
        <v>#VALUE!</v>
      </c>
      <c r="GG291" s="30" t="e">
        <f>(CatTemplate[[#This Row],[CO15]] + CatTemplate[[#This Row],[CS15]]) * (1 + getRateOHFinal) * getRateMarkupFinal</f>
        <v>#VALUE!</v>
      </c>
      <c r="GH291" s="30" t="e">
        <f>(CatTemplate[[#This Row],[CO16]] + CatTemplate[[#This Row],[CS16]]) * (1 + getRateOHFinal) * getRateMarkupFinal</f>
        <v>#VALUE!</v>
      </c>
      <c r="GI291" s="30" t="e">
        <f>(CatTemplate[[#This Row],[CO17]] + CatTemplate[[#This Row],[CS17]]) * (1 + getRateOHFinal) * getRateMarkupFinal</f>
        <v>#VALUE!</v>
      </c>
      <c r="GJ291" s="30" t="e">
        <f>(CatTemplate[[#This Row],[CO18]] + CatTemplate[[#This Row],[CS18]]) * (1 + getRateOHFinal) * getRateMarkupFinal</f>
        <v>#VALUE!</v>
      </c>
      <c r="GK291" s="30" t="e">
        <f>(CatTemplate[[#This Row],[CO19]] + CatTemplate[[#This Row],[CS19]]) * (1 + getRateOHFinal) * getRateMarkupFinal</f>
        <v>#VALUE!</v>
      </c>
      <c r="GL291" s="30" t="e">
        <f>(CatTemplate[[#This Row],[CO20]] + CatTemplate[[#This Row],[CS20]]) * (1 + getRateOHFinal) * getRateMarkupFinal</f>
        <v>#VALUE!</v>
      </c>
      <c r="GM291" s="30" t="e">
        <f t="shared" si="95"/>
        <v>#VALUE!</v>
      </c>
      <c r="GN291" s="30" t="e">
        <f t="shared" si="96"/>
        <v>#VALUE!</v>
      </c>
      <c r="GO291" s="30" t="e">
        <f t="shared" si="97"/>
        <v>#VALUE!</v>
      </c>
      <c r="GP291" s="30" t="e">
        <f t="shared" si="98"/>
        <v>#VALUE!</v>
      </c>
      <c r="GQ291" s="30" t="e">
        <f>(CatTemplate[[#This Row],[CO1]]+CatTemplate[[#This Row],[CS1]]) * (1+ getRateOHFinal) * (1 + getRateMarkupFinal)</f>
        <v>#VALUE!</v>
      </c>
      <c r="GR291" s="30" t="e">
        <f>(CatTemplate[[#This Row],[CO2]]+CatTemplate[[#This Row],[CS2]]) * (1+ getRateOHFinal) * (1 + getRateMarkupFinal)</f>
        <v>#VALUE!</v>
      </c>
      <c r="GS291" s="30" t="e">
        <f>(CatTemplate[[#This Row],[CO3]]+CatTemplate[[#This Row],[CS3]]) * (1+ getRateOHFinal) * (1 + getRateMarkupFinal)</f>
        <v>#VALUE!</v>
      </c>
      <c r="GT291" s="30" t="e">
        <f>(CatTemplate[[#This Row],[CO4]]+CatTemplate[[#This Row],[CS4]]) * (1+ getRateOHFinal) * (1 + getRateMarkupFinal)</f>
        <v>#VALUE!</v>
      </c>
      <c r="GU291" s="30" t="e">
        <f>(CatTemplate[[#This Row],[CO5]]+CatTemplate[[#This Row],[CS5]]) * (1+ getRateOHFinal) * (1 + getRateMarkupFinal)</f>
        <v>#VALUE!</v>
      </c>
      <c r="GV291" s="30" t="e">
        <f>(CatTemplate[[#This Row],[CO6]]+CatTemplate[[#This Row],[CS6]]) * (1+ getRateOHFinal) * (1 + getRateMarkupFinal)</f>
        <v>#VALUE!</v>
      </c>
      <c r="GW291" s="30" t="e">
        <f>(CatTemplate[[#This Row],[CO7]]+CatTemplate[[#This Row],[CS7]]) * (1+ getRateOHFinal) * (1 + getRateMarkupFinal)</f>
        <v>#VALUE!</v>
      </c>
      <c r="GX291" s="30" t="e">
        <f>(CatTemplate[[#This Row],[CO8]]+CatTemplate[[#This Row],[CS8]]) * (1+ getRateOHFinal) * (1 + getRateMarkupFinal)</f>
        <v>#VALUE!</v>
      </c>
      <c r="GY291" s="30" t="e">
        <f>(CatTemplate[[#This Row],[CO9]]+CatTemplate[[#This Row],[CS9]]) * (1+ getRateOHFinal) * (1 + getRateMarkupFinal)</f>
        <v>#VALUE!</v>
      </c>
      <c r="GZ291" s="30" t="e">
        <f>(CatTemplate[[#This Row],[CO10]]+CatTemplate[[#This Row],[CS10]]) * (1+ getRateOHFinal) * (1 + getRateMarkupFinal)</f>
        <v>#VALUE!</v>
      </c>
      <c r="HA291" s="30" t="e">
        <f>(CatTemplate[[#This Row],[CO11]]+CatTemplate[[#This Row],[CS11]]) * (1+ getRateOHFinal) * (1 + getRateMarkupFinal)</f>
        <v>#VALUE!</v>
      </c>
      <c r="HB291" s="30" t="e">
        <f>(CatTemplate[[#This Row],[CO12]]+CatTemplate[[#This Row],[CS12]]) * (1+ getRateOHFinal) * (1 + getRateMarkupFinal)</f>
        <v>#VALUE!</v>
      </c>
      <c r="HC291" s="30" t="e">
        <f>(CatTemplate[[#This Row],[CO13]]+CatTemplate[[#This Row],[CS13]]) * (1+ getRateOHFinal) * (1 + getRateMarkupFinal)</f>
        <v>#VALUE!</v>
      </c>
      <c r="HD291" s="30" t="e">
        <f>(CatTemplate[[#This Row],[CO14]]+CatTemplate[[#This Row],[CS14]]) * (1+ getRateOHFinal) * (1 + getRateMarkupFinal)</f>
        <v>#VALUE!</v>
      </c>
      <c r="HE291" s="30" t="e">
        <f>(CatTemplate[[#This Row],[CO15]]+CatTemplate[[#This Row],[CS15]]) * (1+ getRateOHFinal) * (1 + getRateMarkupFinal)</f>
        <v>#VALUE!</v>
      </c>
      <c r="HF291" s="30" t="e">
        <f>(CatTemplate[[#This Row],[CO16]]+CatTemplate[[#This Row],[CS16]]) * (1+ getRateOHFinal) * (1 + getRateMarkupFinal)</f>
        <v>#VALUE!</v>
      </c>
      <c r="HG291" s="30" t="e">
        <f>(CatTemplate[[#This Row],[CO17]]+CatTemplate[[#This Row],[CS17]]) * (1+ getRateOHFinal) * (1 + getRateMarkupFinal)</f>
        <v>#VALUE!</v>
      </c>
      <c r="HH291" s="30" t="e">
        <f>(CatTemplate[[#This Row],[CO18]]+CatTemplate[[#This Row],[CS18]]) * (1+ getRateOHFinal) * (1 + getRateMarkupFinal)</f>
        <v>#VALUE!</v>
      </c>
      <c r="HI291" s="30" t="e">
        <f>(CatTemplate[[#This Row],[CO19]]+CatTemplate[[#This Row],[CS19]]) * (1+ getRateOHFinal) * (1 + getRateMarkupFinal)</f>
        <v>#VALUE!</v>
      </c>
      <c r="HJ291" s="30" t="e">
        <f>(CatTemplate[[#This Row],[CO20]]+CatTemplate[[#This Row],[CS20]]) * (1+ getRateOHFinal) * (1 + getRateMarkupFinal)</f>
        <v>#VALUE!</v>
      </c>
      <c r="HK291" s="39" t="e">
        <f>CatTemplate[[#This Row],[Total cost]]+CatTemplate[[#This Row],[OH Amount]]+CatTemplate[[#This Row],[Markup]]</f>
        <v>#VALUE!</v>
      </c>
      <c r="HL291" s="63">
        <f>IF(CatTemplate[[#This Row],[Units]]="Days",CatTemplate[[#This Row],[Project quantity]]*CatTemplate[[#This Row],[St. unit effort]],CatTemplate[[#This Row],[Project quantity]])</f>
        <v>0</v>
      </c>
      <c r="HM291" s="287">
        <f>IFERROR(CatTemplate[[#This Row],[Total Price]]/(CatTemplate[[#This Row],[Final Quantity]]),0)</f>
        <v>0</v>
      </c>
      <c r="HN291" s="261"/>
    </row>
    <row r="292" spans="2:222" ht="25.5" x14ac:dyDescent="0.2">
      <c r="B292" s="9" t="s">
        <v>84</v>
      </c>
      <c r="C292" s="23">
        <v>6</v>
      </c>
      <c r="D292" s="10" t="s">
        <v>179</v>
      </c>
      <c r="E292" s="25">
        <v>1</v>
      </c>
      <c r="F292" s="19" t="s">
        <v>103</v>
      </c>
      <c r="G292" s="27">
        <v>79</v>
      </c>
      <c r="H292" s="19" t="s">
        <v>567</v>
      </c>
      <c r="I292" s="19"/>
      <c r="J292" s="16" t="s">
        <v>254</v>
      </c>
      <c r="K292" s="16"/>
      <c r="L292" s="16" t="s">
        <v>489</v>
      </c>
      <c r="M292" s="16" t="s">
        <v>207</v>
      </c>
      <c r="N292" s="16" t="s">
        <v>858</v>
      </c>
      <c r="O292" s="320"/>
      <c r="P292" s="71"/>
      <c r="Q292" s="108"/>
      <c r="R292" s="73"/>
      <c r="S292" s="97"/>
      <c r="T292" s="100">
        <f>getEqUnitCost</f>
        <v>0</v>
      </c>
      <c r="U292" s="73">
        <f>getEqUnitEffort</f>
        <v>0</v>
      </c>
      <c r="V292" s="101">
        <f>getEqQuantity</f>
        <v>0</v>
      </c>
      <c r="W292" s="320"/>
      <c r="X292" s="100">
        <f>getConsUnitCost</f>
        <v>0</v>
      </c>
      <c r="Y292" s="73">
        <f>getConsUnitEffort</f>
        <v>0</v>
      </c>
      <c r="Z292" s="14">
        <f>getConsQuantity</f>
        <v>0</v>
      </c>
      <c r="AA292" s="320"/>
      <c r="AB292" s="72"/>
      <c r="AC292" s="112"/>
      <c r="AD292" s="14">
        <f>getOthQuantity</f>
        <v>0</v>
      </c>
      <c r="AE292" s="320"/>
      <c r="AF292" s="28" t="str">
        <f>IF(ISBLANK(CatTemplate[[#This Row],[Resource type]]),"",CatTemplate[[#This Row],[Resource type]])</f>
        <v>BioRef Operator</v>
      </c>
      <c r="AG292" s="242">
        <f>getStaffUnitCost</f>
        <v>402.98497611162429</v>
      </c>
      <c r="AH292" s="113">
        <f>getStaffUnitEffort</f>
        <v>0</v>
      </c>
      <c r="AI292" s="40">
        <f>getStaffQuantity</f>
        <v>0</v>
      </c>
      <c r="AJ292" s="41">
        <f>CatTemplate[[#This Row],[St. quantity]]*8/ParRatePM</f>
        <v>0</v>
      </c>
      <c r="AK292" s="320"/>
      <c r="AL292" s="53" t="str">
        <f>CatTemplate[[#This Row],[Item type]]</f>
        <v>Samples</v>
      </c>
      <c r="AM292" s="12">
        <f>SUM(CatTemplate[[#This Row],[Year1]:[Year20]])</f>
        <v>0</v>
      </c>
      <c r="AN292" s="52"/>
      <c r="AO292" s="52"/>
      <c r="AP292" s="52"/>
      <c r="AQ292" s="8"/>
      <c r="AR292" s="8"/>
      <c r="AS292" s="8"/>
      <c r="AT292" s="8"/>
      <c r="AU292" s="8"/>
      <c r="AV292" s="8"/>
      <c r="AW292" s="8"/>
      <c r="AX292" s="8"/>
      <c r="AY292" s="8"/>
      <c r="AZ292" s="8"/>
      <c r="BA292" s="8"/>
      <c r="BB292" s="8"/>
      <c r="BC292" s="8"/>
      <c r="BD292" s="8"/>
      <c r="BE292" s="8"/>
      <c r="BF292" s="8"/>
      <c r="BG292" s="36"/>
      <c r="BH292" s="320"/>
      <c r="BI292" s="37" t="str">
        <f>getCostCategory</f>
        <v>06 Operating costs</v>
      </c>
      <c r="BJ292" s="37" t="str">
        <f>getSection</f>
        <v>06 Sample processing</v>
      </c>
      <c r="BK292" s="32" t="str">
        <f>getObject</f>
        <v>Sample processing</v>
      </c>
      <c r="BL292" s="30">
        <f>IFERROR(getUnitCost * IF(CatTemplate[[#This Row],[Cost Category Comp.]]="01 Staff costs", 1,1),0)</f>
        <v>402.98497611162429</v>
      </c>
      <c r="BM292" s="29">
        <f>IF(AND(ISBLANK(CatTemplate[[#This Row],[Eq. unit cost]]),ISBLANK(CatTemplate[[#This Row],[Cons. unit cost]]),ISBLANK(CatTemplate[[#This Row],[Oth. unit cost]])), 0, IF(getUnitEffort =0,1,getUnitEffort) * CatTemplate[[#This Row],[Year1]])</f>
        <v>0</v>
      </c>
      <c r="BN292" s="29">
        <f>IF(AND(ISBLANK(CatTemplate[[#This Row],[Eq. unit cost]]),ISBLANK(CatTemplate[[#This Row],[Cons. unit cost]]),ISBLANK(CatTemplate[[#This Row],[Oth. unit cost]])), 0, IF(getUnitEffort =0,1,getUnitEffort) * CatTemplate[[#This Row],[Year2]])</f>
        <v>0</v>
      </c>
      <c r="BO292" s="29">
        <f>IF(AND(ISBLANK(CatTemplate[[#This Row],[Eq. unit cost]]),ISBLANK(CatTemplate[[#This Row],[Cons. unit cost]]),ISBLANK(CatTemplate[[#This Row],[Oth. unit cost]])), 0, IF(getUnitEffort =0,1,getUnitEffort) * CatTemplate[[#This Row],[Year3]])</f>
        <v>0</v>
      </c>
      <c r="BP292" s="29">
        <f>IF(AND(ISBLANK(CatTemplate[[#This Row],[Eq. unit cost]]),ISBLANK(CatTemplate[[#This Row],[Cons. unit cost]]),ISBLANK(CatTemplate[[#This Row],[Oth. unit cost]])), 0, IF(getUnitEffort =0,1,getUnitEffort) * CatTemplate[[#This Row],[Year4]])</f>
        <v>0</v>
      </c>
      <c r="BQ292" s="29">
        <f>IF(AND(ISBLANK(CatTemplate[[#This Row],[Eq. unit cost]]),ISBLANK(CatTemplate[[#This Row],[Cons. unit cost]]),ISBLANK(CatTemplate[[#This Row],[Oth. unit cost]])), 0, IF(getUnitEffort =0,1,getUnitEffort) * CatTemplate[[#This Row],[Year5]])</f>
        <v>0</v>
      </c>
      <c r="BR292" s="29">
        <f>IF(AND(ISBLANK(CatTemplate[[#This Row],[Eq. unit cost]]),ISBLANK(CatTemplate[[#This Row],[Cons. unit cost]]),ISBLANK(CatTemplate[[#This Row],[Oth. unit cost]])), 0, IF(getUnitEffort =0,1,getUnitEffort) * CatTemplate[[#This Row],[Year6]])</f>
        <v>0</v>
      </c>
      <c r="BS292" s="29">
        <f>IF(AND(ISBLANK(CatTemplate[[#This Row],[Eq. unit cost]]),ISBLANK(CatTemplate[[#This Row],[Cons. unit cost]]),ISBLANK(CatTemplate[[#This Row],[Oth. unit cost]])), 0, IF(getUnitEffort =0,1,getUnitEffort) * CatTemplate[[#This Row],[Year7]])</f>
        <v>0</v>
      </c>
      <c r="BT292" s="29">
        <f>IF(AND(ISBLANK(CatTemplate[[#This Row],[Eq. unit cost]]),ISBLANK(CatTemplate[[#This Row],[Cons. unit cost]]),ISBLANK(CatTemplate[[#This Row],[Oth. unit cost]])), 0, IF(getUnitEffort =0,1,getUnitEffort) * CatTemplate[[#This Row],[Year8]])</f>
        <v>0</v>
      </c>
      <c r="BU292" s="29">
        <f>IF(AND(ISBLANK(CatTemplate[[#This Row],[Eq. unit cost]]),ISBLANK(CatTemplate[[#This Row],[Cons. unit cost]]),ISBLANK(CatTemplate[[#This Row],[Oth. unit cost]])), 0, IF(getUnitEffort =0,1,getUnitEffort) * CatTemplate[[#This Row],[Year9]])</f>
        <v>0</v>
      </c>
      <c r="BV292" s="29">
        <f>IF(AND(ISBLANK(CatTemplate[[#This Row],[Eq. unit cost]]),ISBLANK(CatTemplate[[#This Row],[Cons. unit cost]]),ISBLANK(CatTemplate[[#This Row],[Oth. unit cost]])), 0, IF(getUnitEffort =0,1,getUnitEffort) * CatTemplate[[#This Row],[Year10]])</f>
        <v>0</v>
      </c>
      <c r="BW292" s="29">
        <f>IF(AND(ISBLANK(CatTemplate[[#This Row],[Eq. unit cost]]),ISBLANK(CatTemplate[[#This Row],[Cons. unit cost]]),ISBLANK(CatTemplate[[#This Row],[Oth. unit cost]])), 0, IF(getUnitEffort =0,1,getUnitEffort) * CatTemplate[[#This Row],[Year11]])</f>
        <v>0</v>
      </c>
      <c r="BX292" s="29">
        <f>IF(AND(ISBLANK(CatTemplate[[#This Row],[Eq. unit cost]]),ISBLANK(CatTemplate[[#This Row],[Cons. unit cost]]),ISBLANK(CatTemplate[[#This Row],[Oth. unit cost]])), 0, IF(getUnitEffort =0,1,getUnitEffort) * CatTemplate[[#This Row],[Year12]])</f>
        <v>0</v>
      </c>
      <c r="BY292" s="29">
        <f>IF(AND(ISBLANK(CatTemplate[[#This Row],[Eq. unit cost]]),ISBLANK(CatTemplate[[#This Row],[Cons. unit cost]]),ISBLANK(CatTemplate[[#This Row],[Oth. unit cost]])), 0, IF(getUnitEffort =0,1,getUnitEffort) * CatTemplate[[#This Row],[Year13]])</f>
        <v>0</v>
      </c>
      <c r="BZ292" s="29">
        <f>IF(AND(ISBLANK(CatTemplate[[#This Row],[Eq. unit cost]]),ISBLANK(CatTemplate[[#This Row],[Cons. unit cost]]),ISBLANK(CatTemplate[[#This Row],[Oth. unit cost]])), 0, IF(getUnitEffort =0,1,getUnitEffort) * CatTemplate[[#This Row],[Year14]])</f>
        <v>0</v>
      </c>
      <c r="CA292" s="29">
        <f>IF(AND(ISBLANK(CatTemplate[[#This Row],[Eq. unit cost]]),ISBLANK(CatTemplate[[#This Row],[Cons. unit cost]]),ISBLANK(CatTemplate[[#This Row],[Oth. unit cost]])), 0, IF(getUnitEffort =0,1,getUnitEffort) * CatTemplate[[#This Row],[Year15]])</f>
        <v>0</v>
      </c>
      <c r="CB292" s="29">
        <f>IF(AND(ISBLANK(CatTemplate[[#This Row],[Eq. unit cost]]),ISBLANK(CatTemplate[[#This Row],[Cons. unit cost]]),ISBLANK(CatTemplate[[#This Row],[Oth. unit cost]])), 0, IF(getUnitEffort =0,1,getUnitEffort) * CatTemplate[[#This Row],[Year16]])</f>
        <v>0</v>
      </c>
      <c r="CC292" s="29">
        <f>IF(AND(ISBLANK(CatTemplate[[#This Row],[Eq. unit cost]]),ISBLANK(CatTemplate[[#This Row],[Cons. unit cost]]),ISBLANK(CatTemplate[[#This Row],[Oth. unit cost]])), 0, IF(getUnitEffort =0,1,getUnitEffort) * CatTemplate[[#This Row],[Year17]])</f>
        <v>0</v>
      </c>
      <c r="CD292" s="29">
        <f>IF(AND(ISBLANK(CatTemplate[[#This Row],[Eq. unit cost]]),ISBLANK(CatTemplate[[#This Row],[Cons. unit cost]]),ISBLANK(CatTemplate[[#This Row],[Oth. unit cost]])), 0, IF(getUnitEffort =0,1,getUnitEffort) * CatTemplate[[#This Row],[Year18]])</f>
        <v>0</v>
      </c>
      <c r="CE292" s="29">
        <f>IF(AND(ISBLANK(CatTemplate[[#This Row],[Eq. unit cost]]),ISBLANK(CatTemplate[[#This Row],[Cons. unit cost]]),ISBLANK(CatTemplate[[#This Row],[Oth. unit cost]])), 0, IF(getUnitEffort =0,1,getUnitEffort) * CatTemplate[[#This Row],[Year19]])</f>
        <v>0</v>
      </c>
      <c r="CF292" s="29">
        <f>IF(AND(ISBLANK(CatTemplate[[#This Row],[Eq. unit cost]]),ISBLANK(CatTemplate[[#This Row],[Cons. unit cost]]),ISBLANK(CatTemplate[[#This Row],[Oth. unit cost]])), 0, IF(getUnitEffort =0,1,getUnitEffort) * CatTemplate[[#This Row],[Year20]])</f>
        <v>0</v>
      </c>
      <c r="CG292" s="45">
        <f>SUM(CatTemplate[[#This Row],[Q1]:[Q20]])</f>
        <v>0</v>
      </c>
      <c r="CH292" s="29">
        <f>IF(ISBLANK(CatTemplate[[#This Row],[St. unit effort]]),0,(CatTemplate[[#This Row],[St. unit effort]] * CatTemplate[[#This Row],[Year1]]))</f>
        <v>0</v>
      </c>
      <c r="CI292" s="29">
        <f>IF(ISBLANK(CatTemplate[[#This Row],[St. unit effort]]),0,(CatTemplate[[#This Row],[St. unit effort]] * CatTemplate[[#This Row],[Year2]]))</f>
        <v>0</v>
      </c>
      <c r="CJ292" s="29">
        <f>IF(ISBLANK(CatTemplate[[#This Row],[St. unit effort]]),0,(CatTemplate[[#This Row],[St. unit effort]] * CatTemplate[[#This Row],[Year3]]))</f>
        <v>0</v>
      </c>
      <c r="CK292" s="29">
        <f>IF(ISBLANK(CatTemplate[[#This Row],[St. unit effort]]),0,(CatTemplate[[#This Row],[St. unit effort]] * CatTemplate[[#This Row],[Year4]]))</f>
        <v>0</v>
      </c>
      <c r="CL292" s="29">
        <f>IF(ISBLANK(CatTemplate[[#This Row],[St. unit effort]]),0,(CatTemplate[[#This Row],[St. unit effort]] * CatTemplate[[#This Row],[Year5]]))</f>
        <v>0</v>
      </c>
      <c r="CM292" s="29">
        <f>IF(ISBLANK(CatTemplate[[#This Row],[St. unit effort]]),0,(CatTemplate[[#This Row],[St. unit effort]] * CatTemplate[[#This Row],[Year6]]))</f>
        <v>0</v>
      </c>
      <c r="CN292" s="29">
        <f>IF(ISBLANK(CatTemplate[[#This Row],[St. unit effort]]),0,(CatTemplate[[#This Row],[St. unit effort]] * CatTemplate[[#This Row],[Year7]]))</f>
        <v>0</v>
      </c>
      <c r="CO292" s="29">
        <f>IF(ISBLANK(CatTemplate[[#This Row],[St. unit effort]]),0,(CatTemplate[[#This Row],[St. unit effort]] * CatTemplate[[#This Row],[Year8]]))</f>
        <v>0</v>
      </c>
      <c r="CP292" s="29">
        <f>IF(ISBLANK(CatTemplate[[#This Row],[St. unit effort]]),0,(CatTemplate[[#This Row],[St. unit effort]] * CatTemplate[[#This Row],[Year9]]))</f>
        <v>0</v>
      </c>
      <c r="CQ292" s="29">
        <f>IF(ISBLANK(CatTemplate[[#This Row],[St. unit effort]]),0,(CatTemplate[[#This Row],[St. unit effort]] * CatTemplate[[#This Row],[Year10]]))</f>
        <v>0</v>
      </c>
      <c r="CR292" s="29">
        <f>IF(ISBLANK(CatTemplate[[#This Row],[St. unit effort]]),0,(CatTemplate[[#This Row],[St. unit effort]] * CatTemplate[[#This Row],[Year11]]))</f>
        <v>0</v>
      </c>
      <c r="CS292" s="29">
        <f>IF(ISBLANK(CatTemplate[[#This Row],[St. unit effort]]),0,(CatTemplate[[#This Row],[St. unit effort]] * CatTemplate[[#This Row],[Year12]]))</f>
        <v>0</v>
      </c>
      <c r="CT292" s="29">
        <f>IF(ISBLANK(CatTemplate[[#This Row],[St. unit effort]]),0,(CatTemplate[[#This Row],[St. unit effort]] * CatTemplate[[#This Row],[Year13]]))</f>
        <v>0</v>
      </c>
      <c r="CU292" s="29">
        <f>IF(ISBLANK(CatTemplate[[#This Row],[St. unit effort]]),0,(CatTemplate[[#This Row],[St. unit effort]] * CatTemplate[[#This Row],[Year14]]))</f>
        <v>0</v>
      </c>
      <c r="CV292" s="29">
        <f>IF(ISBLANK(CatTemplate[[#This Row],[St. unit effort]]),0,(CatTemplate[[#This Row],[St. unit effort]] * CatTemplate[[#This Row],[Year15]]))</f>
        <v>0</v>
      </c>
      <c r="CW292" s="29">
        <f>IF(ISBLANK(CatTemplate[[#This Row],[St. unit effort]]),0,(CatTemplate[[#This Row],[St. unit effort]] * CatTemplate[[#This Row],[Year16]]))</f>
        <v>0</v>
      </c>
      <c r="CX292" s="29">
        <f>IF(ISBLANK(CatTemplate[[#This Row],[St. unit effort]]),0,(CatTemplate[[#This Row],[St. unit effort]] * CatTemplate[[#This Row],[Year17]]))</f>
        <v>0</v>
      </c>
      <c r="CY292" s="29">
        <f>IF(ISBLANK(CatTemplate[[#This Row],[St. unit effort]]),0,(CatTemplate[[#This Row],[St. unit effort]] * CatTemplate[[#This Row],[Year18]]))</f>
        <v>0</v>
      </c>
      <c r="CZ292" s="29">
        <f>IF(ISBLANK(CatTemplate[[#This Row],[St. unit effort]]),0,(CatTemplate[[#This Row],[St. unit effort]] * CatTemplate[[#This Row],[Year19]]))</f>
        <v>0</v>
      </c>
      <c r="DA292" s="29">
        <f>IF(ISBLANK(CatTemplate[[#This Row],[St. unit effort]]),0,(CatTemplate[[#This Row],[St. unit effort]] * CatTemplate[[#This Row],[Year20]]))</f>
        <v>0</v>
      </c>
      <c r="DB292" s="57">
        <f>IF(ISBLANK(CatTemplate[[#This Row],[St. unit effort]]),0,(CatTemplate[[#This Row],[St. unit effort]] * CatTemplate[[#This Row],[Year1]])*8/ParRatePM)</f>
        <v>0</v>
      </c>
      <c r="DC292" s="57">
        <f>IF(ISBLANK(CatTemplate[[#This Row],[St. unit effort]]),0,(CatTemplate[[#This Row],[St. unit effort]] * CatTemplate[[#This Row],[Year2]])*8/ParRatePM)</f>
        <v>0</v>
      </c>
      <c r="DD292" s="57">
        <f>IF(ISBLANK(CatTemplate[[#This Row],[St. unit effort]]),0,(CatTemplate[[#This Row],[St. unit effort]] * CatTemplate[[#This Row],[Year3]])*8/ParRatePM)</f>
        <v>0</v>
      </c>
      <c r="DE292" s="57">
        <f>IF(ISBLANK(CatTemplate[[#This Row],[St. unit effort]]),0,(CatTemplate[[#This Row],[St. unit effort]] * CatTemplate[[#This Row],[Year4]])*8/ParRatePM)</f>
        <v>0</v>
      </c>
      <c r="DF292" s="57">
        <f>IF(ISBLANK(CatTemplate[[#This Row],[St. unit effort]]),0,(CatTemplate[[#This Row],[St. unit effort]] * CatTemplate[[#This Row],[Year5]])*8/ParRatePM)</f>
        <v>0</v>
      </c>
      <c r="DG292" s="57">
        <f>IF(ISBLANK(CatTemplate[[#This Row],[St. unit effort]]),0,(CatTemplate[[#This Row],[St. unit effort]] * CatTemplate[[#This Row],[Year6]])*8/ParRatePM)</f>
        <v>0</v>
      </c>
      <c r="DH292" s="57">
        <f>IF(ISBLANK(CatTemplate[[#This Row],[St. unit effort]]),0,(CatTemplate[[#This Row],[St. unit effort]] * CatTemplate[[#This Row],[Year7]])*8/ParRatePM)</f>
        <v>0</v>
      </c>
      <c r="DI292" s="57">
        <f>IF(ISBLANK(CatTemplate[[#This Row],[St. unit effort]]),0,(CatTemplate[[#This Row],[St. unit effort]] * CatTemplate[[#This Row],[Year8]])*8/ParRatePM)</f>
        <v>0</v>
      </c>
      <c r="DJ292" s="57">
        <f>IF(ISBLANK(CatTemplate[[#This Row],[St. unit effort]]),0,(CatTemplate[[#This Row],[St. unit effort]] * CatTemplate[[#This Row],[Year9]])*8/ParRatePM)</f>
        <v>0</v>
      </c>
      <c r="DK292" s="57">
        <f>IF(ISBLANK(CatTemplate[[#This Row],[St. unit effort]]),0,(CatTemplate[[#This Row],[St. unit effort]] * CatTemplate[[#This Row],[Year10]])*8/ParRatePM)</f>
        <v>0</v>
      </c>
      <c r="DL292" s="57">
        <f>IF(ISBLANK(CatTemplate[[#This Row],[St. unit effort]]),0,(CatTemplate[[#This Row],[St. unit effort]] * CatTemplate[[#This Row],[Year11]])*8/ParRatePM)</f>
        <v>0</v>
      </c>
      <c r="DM292" s="57">
        <f>IF(ISBLANK(CatTemplate[[#This Row],[St. unit effort]]),0,(CatTemplate[[#This Row],[St. unit effort]] * CatTemplate[[#This Row],[Year12]])*8/ParRatePM)</f>
        <v>0</v>
      </c>
      <c r="DN292" s="57">
        <f>IF(ISBLANK(CatTemplate[[#This Row],[St. unit effort]]),0,(CatTemplate[[#This Row],[St. unit effort]] * CatTemplate[[#This Row],[Year13]])*8/ParRatePM)</f>
        <v>0</v>
      </c>
      <c r="DO292" s="57">
        <f>IF(ISBLANK(CatTemplate[[#This Row],[St. unit effort]]),0,(CatTemplate[[#This Row],[St. unit effort]] * CatTemplate[[#This Row],[Year14]])*8/ParRatePM)</f>
        <v>0</v>
      </c>
      <c r="DP292" s="57">
        <f>IF(ISBLANK(CatTemplate[[#This Row],[St. unit effort]]),0,(CatTemplate[[#This Row],[St. unit effort]] * CatTemplate[[#This Row],[Year15]])*8/ParRatePM)</f>
        <v>0</v>
      </c>
      <c r="DQ292" s="57">
        <f>IF(ISBLANK(CatTemplate[[#This Row],[St. unit effort]]),0,(CatTemplate[[#This Row],[St. unit effort]] * CatTemplate[[#This Row],[Year16]])*8/ParRatePM)</f>
        <v>0</v>
      </c>
      <c r="DR292" s="57">
        <f>IF(ISBLANK(CatTemplate[[#This Row],[St. unit effort]]),0,(CatTemplate[[#This Row],[St. unit effort]] * CatTemplate[[#This Row],[Year17]])*8/ParRatePM)</f>
        <v>0</v>
      </c>
      <c r="DS292" s="57">
        <f>IF(ISBLANK(CatTemplate[[#This Row],[St. unit effort]]),0,(CatTemplate[[#This Row],[St. unit effort]] * CatTemplate[[#This Row],[Year18]])*8/ParRatePM)</f>
        <v>0</v>
      </c>
      <c r="DT292" s="57">
        <f>IF(ISBLANK(CatTemplate[[#This Row],[St. unit effort]]),0,(CatTemplate[[#This Row],[St. unit effort]] * CatTemplate[[#This Row],[Year19]])*8/ParRatePM)</f>
        <v>0</v>
      </c>
      <c r="DU292" s="57">
        <f>IF(ISBLANK(CatTemplate[[#This Row],[St. unit effort]]),0,(CatTemplate[[#This Row],[St. unit effort]] * CatTemplate[[#This Row],[Year20]])*8/ParRatePM)</f>
        <v>0</v>
      </c>
      <c r="DV292" s="54">
        <f>SUM(CatTemplate[[#This Row],[PM1]:[PM20]])</f>
        <v>0</v>
      </c>
      <c r="DW292" s="56">
        <f t="shared" si="101"/>
        <v>0</v>
      </c>
      <c r="DX292" s="56">
        <f t="shared" si="101"/>
        <v>0</v>
      </c>
      <c r="DY292" s="56">
        <f t="shared" si="101"/>
        <v>0</v>
      </c>
      <c r="DZ292" s="56">
        <f t="shared" si="101"/>
        <v>0</v>
      </c>
      <c r="EA292" s="56">
        <f t="shared" si="101"/>
        <v>0</v>
      </c>
      <c r="EB292" s="56">
        <f t="shared" si="101"/>
        <v>0</v>
      </c>
      <c r="EC292" s="56">
        <f t="shared" si="101"/>
        <v>0</v>
      </c>
      <c r="ED292" s="56">
        <f t="shared" si="101"/>
        <v>0</v>
      </c>
      <c r="EE292" s="56">
        <f t="shared" si="101"/>
        <v>0</v>
      </c>
      <c r="EF292" s="56">
        <f t="shared" si="101"/>
        <v>0</v>
      </c>
      <c r="EG292" s="56">
        <f t="shared" si="101"/>
        <v>0</v>
      </c>
      <c r="EH292" s="56">
        <f t="shared" si="101"/>
        <v>0</v>
      </c>
      <c r="EI292" s="56">
        <f t="shared" si="101"/>
        <v>0</v>
      </c>
      <c r="EJ292" s="56">
        <f t="shared" si="101"/>
        <v>0</v>
      </c>
      <c r="EK292" s="56">
        <f t="shared" si="101"/>
        <v>0</v>
      </c>
      <c r="EL292" s="56">
        <f t="shared" si="101"/>
        <v>0</v>
      </c>
      <c r="EM292" s="56">
        <f t="shared" si="99"/>
        <v>0</v>
      </c>
      <c r="EN292" s="56">
        <f t="shared" si="99"/>
        <v>0</v>
      </c>
      <c r="EO292" s="56">
        <f t="shared" si="99"/>
        <v>0</v>
      </c>
      <c r="EP292" s="56">
        <f t="shared" si="99"/>
        <v>0</v>
      </c>
      <c r="EQ292" s="30">
        <f>CatTemplate[[#This Row],[Eq. unit cost]] * CatTemplate[[#This Row],[Eq. quantity]]</f>
        <v>0</v>
      </c>
      <c r="ER292" s="30">
        <f>CatTemplate[[#This Row],[Cons. unit cost]] *CatTemplate[[#This Row],[Cons. quantity]]</f>
        <v>0</v>
      </c>
      <c r="ES292" s="30">
        <f>CatTemplate[[#This Row],[Oth. unit cost]] *CatTemplate[[#This Row],[Oth. quantity]]</f>
        <v>0</v>
      </c>
      <c r="ET292" s="55">
        <f>SUM(CatTemplate[[#This Row],[CO1]:[CO20]])</f>
        <v>0</v>
      </c>
      <c r="EU292" s="56">
        <f t="shared" si="102"/>
        <v>0</v>
      </c>
      <c r="EV292" s="56">
        <f t="shared" si="102"/>
        <v>0</v>
      </c>
      <c r="EW292" s="56">
        <f t="shared" si="102"/>
        <v>0</v>
      </c>
      <c r="EX292" s="56">
        <f t="shared" si="102"/>
        <v>0</v>
      </c>
      <c r="EY292" s="56">
        <f t="shared" si="102"/>
        <v>0</v>
      </c>
      <c r="EZ292" s="56">
        <f t="shared" si="102"/>
        <v>0</v>
      </c>
      <c r="FA292" s="56">
        <f t="shared" si="102"/>
        <v>0</v>
      </c>
      <c r="FB292" s="56">
        <f t="shared" si="102"/>
        <v>0</v>
      </c>
      <c r="FC292" s="56">
        <f t="shared" si="102"/>
        <v>0</v>
      </c>
      <c r="FD292" s="56">
        <f t="shared" si="102"/>
        <v>0</v>
      </c>
      <c r="FE292" s="56">
        <f t="shared" si="102"/>
        <v>0</v>
      </c>
      <c r="FF292" s="56">
        <f t="shared" si="102"/>
        <v>0</v>
      </c>
      <c r="FG292" s="56">
        <f t="shared" si="102"/>
        <v>0</v>
      </c>
      <c r="FH292" s="56">
        <f t="shared" si="102"/>
        <v>0</v>
      </c>
      <c r="FI292" s="56">
        <f t="shared" si="102"/>
        <v>0</v>
      </c>
      <c r="FJ292" s="56">
        <f t="shared" si="102"/>
        <v>0</v>
      </c>
      <c r="FK292" s="56">
        <f t="shared" si="100"/>
        <v>0</v>
      </c>
      <c r="FL292" s="56">
        <f t="shared" si="100"/>
        <v>0</v>
      </c>
      <c r="FM292" s="56">
        <f t="shared" si="100"/>
        <v>0</v>
      </c>
      <c r="FN292" s="56">
        <f t="shared" si="100"/>
        <v>0</v>
      </c>
      <c r="FO292" s="58">
        <f>SUM(CatTemplate[[#This Row],[CS1]:[CS20]])</f>
        <v>0</v>
      </c>
      <c r="FP292" s="59">
        <f>CatTemplate[[#This Row],[Total Oth. cost]]+CatTemplate[[#This Row],[Total St. Cost]]</f>
        <v>0</v>
      </c>
      <c r="FQ292" s="33" t="e">
        <f t="shared" si="93"/>
        <v>#VALUE!</v>
      </c>
      <c r="FR292" s="33" t="e">
        <f t="shared" si="94"/>
        <v>#VALUE!</v>
      </c>
      <c r="FS292" s="30" t="e">
        <f>(CatTemplate[[#This Row],[CO1]] + CatTemplate[[#This Row],[CS1]]) * (1 + getRateOHFinal) * getRateMarkupFinal</f>
        <v>#VALUE!</v>
      </c>
      <c r="FT292" s="30" t="e">
        <f>(CatTemplate[[#This Row],[CO2]] + CatTemplate[[#This Row],[CS2]]) * (1 + getRateOHFinal) * getRateMarkupFinal</f>
        <v>#VALUE!</v>
      </c>
      <c r="FU292" s="30" t="e">
        <f>(CatTemplate[[#This Row],[CO3]] + CatTemplate[[#This Row],[CS3]]) * (1 + getRateOHFinal) * getRateMarkupFinal</f>
        <v>#VALUE!</v>
      </c>
      <c r="FV292" s="30" t="e">
        <f>(CatTemplate[[#This Row],[CO4]] + CatTemplate[[#This Row],[CS4]]) * (1 + getRateOHFinal) * getRateMarkupFinal</f>
        <v>#VALUE!</v>
      </c>
      <c r="FW292" s="30" t="e">
        <f>(CatTemplate[[#This Row],[CO5]] + CatTemplate[[#This Row],[CS5]]) * (1 + getRateOHFinal) * getRateMarkupFinal</f>
        <v>#VALUE!</v>
      </c>
      <c r="FX292" s="30" t="e">
        <f>(CatTemplate[[#This Row],[CO6]] + CatTemplate[[#This Row],[CS6]]) * (1 + getRateOHFinal) * getRateMarkupFinal</f>
        <v>#VALUE!</v>
      </c>
      <c r="FY292" s="30" t="e">
        <f>(CatTemplate[[#This Row],[CO7]] + CatTemplate[[#This Row],[CS7]]) * (1 + getRateOHFinal) * getRateMarkupFinal</f>
        <v>#VALUE!</v>
      </c>
      <c r="FZ292" s="30" t="e">
        <f>(CatTemplate[[#This Row],[CO8]] + CatTemplate[[#This Row],[CS8]]) * (1 + getRateOHFinal) * getRateMarkupFinal</f>
        <v>#VALUE!</v>
      </c>
      <c r="GA292" s="30" t="e">
        <f>(CatTemplate[[#This Row],[CO9]] + CatTemplate[[#This Row],[CS9]]) * (1 + getRateOHFinal) * getRateMarkupFinal</f>
        <v>#VALUE!</v>
      </c>
      <c r="GB292" s="30" t="e">
        <f>(CatTemplate[[#This Row],[CO10]] + CatTemplate[[#This Row],[CS10]]) * (1 + getRateOHFinal) * getRateMarkupFinal</f>
        <v>#VALUE!</v>
      </c>
      <c r="GC292" s="30" t="e">
        <f>(CatTemplate[[#This Row],[CO11]] + CatTemplate[[#This Row],[CS11]]) * (1 + getRateOHFinal) * getRateMarkupFinal</f>
        <v>#VALUE!</v>
      </c>
      <c r="GD292" s="30" t="e">
        <f>(CatTemplate[[#This Row],[CO12]] + CatTemplate[[#This Row],[CS12]]) * (1 + getRateOHFinal) * getRateMarkupFinal</f>
        <v>#VALUE!</v>
      </c>
      <c r="GE292" s="30" t="e">
        <f>(CatTemplate[[#This Row],[CO13]] + CatTemplate[[#This Row],[CS13]]) * (1 + getRateOHFinal) * getRateMarkupFinal</f>
        <v>#VALUE!</v>
      </c>
      <c r="GF292" s="30" t="e">
        <f>(CatTemplate[[#This Row],[CO14]] + CatTemplate[[#This Row],[CS14]]) * (1 + getRateOHFinal) * getRateMarkupFinal</f>
        <v>#VALUE!</v>
      </c>
      <c r="GG292" s="30" t="e">
        <f>(CatTemplate[[#This Row],[CO15]] + CatTemplate[[#This Row],[CS15]]) * (1 + getRateOHFinal) * getRateMarkupFinal</f>
        <v>#VALUE!</v>
      </c>
      <c r="GH292" s="30" t="e">
        <f>(CatTemplate[[#This Row],[CO16]] + CatTemplate[[#This Row],[CS16]]) * (1 + getRateOHFinal) * getRateMarkupFinal</f>
        <v>#VALUE!</v>
      </c>
      <c r="GI292" s="30" t="e">
        <f>(CatTemplate[[#This Row],[CO17]] + CatTemplate[[#This Row],[CS17]]) * (1 + getRateOHFinal) * getRateMarkupFinal</f>
        <v>#VALUE!</v>
      </c>
      <c r="GJ292" s="30" t="e">
        <f>(CatTemplate[[#This Row],[CO18]] + CatTemplate[[#This Row],[CS18]]) * (1 + getRateOHFinal) * getRateMarkupFinal</f>
        <v>#VALUE!</v>
      </c>
      <c r="GK292" s="30" t="e">
        <f>(CatTemplate[[#This Row],[CO19]] + CatTemplate[[#This Row],[CS19]]) * (1 + getRateOHFinal) * getRateMarkupFinal</f>
        <v>#VALUE!</v>
      </c>
      <c r="GL292" s="30" t="e">
        <f>(CatTemplate[[#This Row],[CO20]] + CatTemplate[[#This Row],[CS20]]) * (1 + getRateOHFinal) * getRateMarkupFinal</f>
        <v>#VALUE!</v>
      </c>
      <c r="GM292" s="30" t="e">
        <f t="shared" si="95"/>
        <v>#VALUE!</v>
      </c>
      <c r="GN292" s="30" t="e">
        <f t="shared" si="96"/>
        <v>#VALUE!</v>
      </c>
      <c r="GO292" s="30" t="e">
        <f t="shared" si="97"/>
        <v>#VALUE!</v>
      </c>
      <c r="GP292" s="30" t="e">
        <f t="shared" si="98"/>
        <v>#VALUE!</v>
      </c>
      <c r="GQ292" s="30" t="e">
        <f>(CatTemplate[[#This Row],[CO1]]+CatTemplate[[#This Row],[CS1]]) * (1+ getRateOHFinal) * (1 + getRateMarkupFinal)</f>
        <v>#VALUE!</v>
      </c>
      <c r="GR292" s="30" t="e">
        <f>(CatTemplate[[#This Row],[CO2]]+CatTemplate[[#This Row],[CS2]]) * (1+ getRateOHFinal) * (1 + getRateMarkupFinal)</f>
        <v>#VALUE!</v>
      </c>
      <c r="GS292" s="30" t="e">
        <f>(CatTemplate[[#This Row],[CO3]]+CatTemplate[[#This Row],[CS3]]) * (1+ getRateOHFinal) * (1 + getRateMarkupFinal)</f>
        <v>#VALUE!</v>
      </c>
      <c r="GT292" s="30" t="e">
        <f>(CatTemplate[[#This Row],[CO4]]+CatTemplate[[#This Row],[CS4]]) * (1+ getRateOHFinal) * (1 + getRateMarkupFinal)</f>
        <v>#VALUE!</v>
      </c>
      <c r="GU292" s="30" t="e">
        <f>(CatTemplate[[#This Row],[CO5]]+CatTemplate[[#This Row],[CS5]]) * (1+ getRateOHFinal) * (1 + getRateMarkupFinal)</f>
        <v>#VALUE!</v>
      </c>
      <c r="GV292" s="30" t="e">
        <f>(CatTemplate[[#This Row],[CO6]]+CatTemplate[[#This Row],[CS6]]) * (1+ getRateOHFinal) * (1 + getRateMarkupFinal)</f>
        <v>#VALUE!</v>
      </c>
      <c r="GW292" s="30" t="e">
        <f>(CatTemplate[[#This Row],[CO7]]+CatTemplate[[#This Row],[CS7]]) * (1+ getRateOHFinal) * (1 + getRateMarkupFinal)</f>
        <v>#VALUE!</v>
      </c>
      <c r="GX292" s="30" t="e">
        <f>(CatTemplate[[#This Row],[CO8]]+CatTemplate[[#This Row],[CS8]]) * (1+ getRateOHFinal) * (1 + getRateMarkupFinal)</f>
        <v>#VALUE!</v>
      </c>
      <c r="GY292" s="30" t="e">
        <f>(CatTemplate[[#This Row],[CO9]]+CatTemplate[[#This Row],[CS9]]) * (1+ getRateOHFinal) * (1 + getRateMarkupFinal)</f>
        <v>#VALUE!</v>
      </c>
      <c r="GZ292" s="30" t="e">
        <f>(CatTemplate[[#This Row],[CO10]]+CatTemplate[[#This Row],[CS10]]) * (1+ getRateOHFinal) * (1 + getRateMarkupFinal)</f>
        <v>#VALUE!</v>
      </c>
      <c r="HA292" s="30" t="e">
        <f>(CatTemplate[[#This Row],[CO11]]+CatTemplate[[#This Row],[CS11]]) * (1+ getRateOHFinal) * (1 + getRateMarkupFinal)</f>
        <v>#VALUE!</v>
      </c>
      <c r="HB292" s="30" t="e">
        <f>(CatTemplate[[#This Row],[CO12]]+CatTemplate[[#This Row],[CS12]]) * (1+ getRateOHFinal) * (1 + getRateMarkupFinal)</f>
        <v>#VALUE!</v>
      </c>
      <c r="HC292" s="30" t="e">
        <f>(CatTemplate[[#This Row],[CO13]]+CatTemplate[[#This Row],[CS13]]) * (1+ getRateOHFinal) * (1 + getRateMarkupFinal)</f>
        <v>#VALUE!</v>
      </c>
      <c r="HD292" s="30" t="e">
        <f>(CatTemplate[[#This Row],[CO14]]+CatTemplate[[#This Row],[CS14]]) * (1+ getRateOHFinal) * (1 + getRateMarkupFinal)</f>
        <v>#VALUE!</v>
      </c>
      <c r="HE292" s="30" t="e">
        <f>(CatTemplate[[#This Row],[CO15]]+CatTemplate[[#This Row],[CS15]]) * (1+ getRateOHFinal) * (1 + getRateMarkupFinal)</f>
        <v>#VALUE!</v>
      </c>
      <c r="HF292" s="30" t="e">
        <f>(CatTemplate[[#This Row],[CO16]]+CatTemplate[[#This Row],[CS16]]) * (1+ getRateOHFinal) * (1 + getRateMarkupFinal)</f>
        <v>#VALUE!</v>
      </c>
      <c r="HG292" s="30" t="e">
        <f>(CatTemplate[[#This Row],[CO17]]+CatTemplate[[#This Row],[CS17]]) * (1+ getRateOHFinal) * (1 + getRateMarkupFinal)</f>
        <v>#VALUE!</v>
      </c>
      <c r="HH292" s="30" t="e">
        <f>(CatTemplate[[#This Row],[CO18]]+CatTemplate[[#This Row],[CS18]]) * (1+ getRateOHFinal) * (1 + getRateMarkupFinal)</f>
        <v>#VALUE!</v>
      </c>
      <c r="HI292" s="30" t="e">
        <f>(CatTemplate[[#This Row],[CO19]]+CatTemplate[[#This Row],[CS19]]) * (1+ getRateOHFinal) * (1 + getRateMarkupFinal)</f>
        <v>#VALUE!</v>
      </c>
      <c r="HJ292" s="30" t="e">
        <f>(CatTemplate[[#This Row],[CO20]]+CatTemplate[[#This Row],[CS20]]) * (1+ getRateOHFinal) * (1 + getRateMarkupFinal)</f>
        <v>#VALUE!</v>
      </c>
      <c r="HK292" s="39" t="e">
        <f>CatTemplate[[#This Row],[Total cost]]+CatTemplate[[#This Row],[OH Amount]]+CatTemplate[[#This Row],[Markup]]</f>
        <v>#VALUE!</v>
      </c>
      <c r="HL292" s="63">
        <f>IF(CatTemplate[[#This Row],[Units]]="Days",CatTemplate[[#This Row],[Project quantity]]*CatTemplate[[#This Row],[St. unit effort]],CatTemplate[[#This Row],[Project quantity]])</f>
        <v>0</v>
      </c>
      <c r="HM292" s="287">
        <f>IFERROR(CatTemplate[[#This Row],[Total Price]]/(CatTemplate[[#This Row],[Final Quantity]]),0)</f>
        <v>0</v>
      </c>
      <c r="HN292" s="261"/>
    </row>
    <row r="293" spans="2:222" ht="25.5" x14ac:dyDescent="0.2">
      <c r="B293" s="9" t="s">
        <v>84</v>
      </c>
      <c r="C293" s="23">
        <v>6</v>
      </c>
      <c r="D293" s="10" t="s">
        <v>179</v>
      </c>
      <c r="E293" s="25">
        <v>1</v>
      </c>
      <c r="F293" s="19" t="s">
        <v>103</v>
      </c>
      <c r="G293" s="27">
        <v>80</v>
      </c>
      <c r="H293" s="19" t="s">
        <v>568</v>
      </c>
      <c r="I293" s="19" t="s">
        <v>569</v>
      </c>
      <c r="J293" s="16" t="s">
        <v>254</v>
      </c>
      <c r="K293" s="16"/>
      <c r="L293" s="16" t="s">
        <v>489</v>
      </c>
      <c r="M293" s="16" t="s">
        <v>207</v>
      </c>
      <c r="N293" s="16" t="s">
        <v>858</v>
      </c>
      <c r="O293" s="320"/>
      <c r="P293" s="71"/>
      <c r="Q293" s="108"/>
      <c r="R293" s="73"/>
      <c r="S293" s="97"/>
      <c r="T293" s="100">
        <f>getEqUnitCost</f>
        <v>5.1033269230769234</v>
      </c>
      <c r="U293" s="73">
        <f>getEqUnitEffort</f>
        <v>1</v>
      </c>
      <c r="V293" s="101">
        <f>getEqQuantity</f>
        <v>1</v>
      </c>
      <c r="W293" s="320"/>
      <c r="X293" s="100">
        <f>getConsUnitCost</f>
        <v>12.365233933333332</v>
      </c>
      <c r="Y293" s="73">
        <f>getConsUnitEffort</f>
        <v>1</v>
      </c>
      <c r="Z293" s="14">
        <f>getConsQuantity</f>
        <v>1</v>
      </c>
      <c r="AA293" s="320"/>
      <c r="AB293" s="72"/>
      <c r="AC293" s="112"/>
      <c r="AD293" s="14">
        <f>getOthQuantity</f>
        <v>0</v>
      </c>
      <c r="AE293" s="320"/>
      <c r="AF293" s="28" t="str">
        <f>IF(ISBLANK(CatTemplate[[#This Row],[Resource type]]),"",CatTemplate[[#This Row],[Resource type]])</f>
        <v>BioRef Operator</v>
      </c>
      <c r="AG293" s="242">
        <f>getStaffUnitCost</f>
        <v>402.98497611162429</v>
      </c>
      <c r="AH293" s="113">
        <f>getStaffUnitEffort</f>
        <v>2.8750000000000001E-2</v>
      </c>
      <c r="AI293" s="40">
        <f>getStaffQuantity</f>
        <v>0</v>
      </c>
      <c r="AJ293" s="41">
        <f>CatTemplate[[#This Row],[St. quantity]]*8/ParRatePM</f>
        <v>0</v>
      </c>
      <c r="AK293" s="320"/>
      <c r="AL293" s="53" t="str">
        <f>CatTemplate[[#This Row],[Item type]]</f>
        <v>Samples</v>
      </c>
      <c r="AM293" s="12">
        <f>SUM(CatTemplate[[#This Row],[Year1]:[Year20]])</f>
        <v>0</v>
      </c>
      <c r="AN293" s="52"/>
      <c r="AO293" s="52"/>
      <c r="AP293" s="52"/>
      <c r="AQ293" s="8"/>
      <c r="AR293" s="8"/>
      <c r="AS293" s="8"/>
      <c r="AT293" s="8"/>
      <c r="AU293" s="8"/>
      <c r="AV293" s="8"/>
      <c r="AW293" s="8"/>
      <c r="AX293" s="8"/>
      <c r="AY293" s="8"/>
      <c r="AZ293" s="8"/>
      <c r="BA293" s="8"/>
      <c r="BB293" s="8"/>
      <c r="BC293" s="8"/>
      <c r="BD293" s="8"/>
      <c r="BE293" s="8"/>
      <c r="BF293" s="8"/>
      <c r="BG293" s="36"/>
      <c r="BH293" s="320"/>
      <c r="BI293" s="37" t="str">
        <f>getCostCategory</f>
        <v>06 Operating costs</v>
      </c>
      <c r="BJ293" s="37" t="str">
        <f>getSection</f>
        <v>06 Sample processing</v>
      </c>
      <c r="BK293" s="32" t="str">
        <f>getObject</f>
        <v>Sample processing</v>
      </c>
      <c r="BL293" s="30">
        <f>IFERROR(getUnitCost * IF(CatTemplate[[#This Row],[Cost Category Comp.]]="01 Staff costs", 1,1),0)</f>
        <v>420.45353696803454</v>
      </c>
      <c r="BM293" s="29">
        <f>IF(AND(ISBLANK(CatTemplate[[#This Row],[Eq. unit cost]]),ISBLANK(CatTemplate[[#This Row],[Cons. unit cost]]),ISBLANK(CatTemplate[[#This Row],[Oth. unit cost]])), 0, IF(getUnitEffort =0,1,getUnitEffort) * CatTemplate[[#This Row],[Year1]])</f>
        <v>0</v>
      </c>
      <c r="BN293" s="29">
        <f>IF(AND(ISBLANK(CatTemplate[[#This Row],[Eq. unit cost]]),ISBLANK(CatTemplate[[#This Row],[Cons. unit cost]]),ISBLANK(CatTemplate[[#This Row],[Oth. unit cost]])), 0, IF(getUnitEffort =0,1,getUnitEffort) * CatTemplate[[#This Row],[Year2]])</f>
        <v>0</v>
      </c>
      <c r="BO293" s="29">
        <f>IF(AND(ISBLANK(CatTemplate[[#This Row],[Eq. unit cost]]),ISBLANK(CatTemplate[[#This Row],[Cons. unit cost]]),ISBLANK(CatTemplate[[#This Row],[Oth. unit cost]])), 0, IF(getUnitEffort =0,1,getUnitEffort) * CatTemplate[[#This Row],[Year3]])</f>
        <v>0</v>
      </c>
      <c r="BP293" s="29">
        <f>IF(AND(ISBLANK(CatTemplate[[#This Row],[Eq. unit cost]]),ISBLANK(CatTemplate[[#This Row],[Cons. unit cost]]),ISBLANK(CatTemplate[[#This Row],[Oth. unit cost]])), 0, IF(getUnitEffort =0,1,getUnitEffort) * CatTemplate[[#This Row],[Year4]])</f>
        <v>0</v>
      </c>
      <c r="BQ293" s="29">
        <f>IF(AND(ISBLANK(CatTemplate[[#This Row],[Eq. unit cost]]),ISBLANK(CatTemplate[[#This Row],[Cons. unit cost]]),ISBLANK(CatTemplate[[#This Row],[Oth. unit cost]])), 0, IF(getUnitEffort =0,1,getUnitEffort) * CatTemplate[[#This Row],[Year5]])</f>
        <v>0</v>
      </c>
      <c r="BR293" s="29">
        <f>IF(AND(ISBLANK(CatTemplate[[#This Row],[Eq. unit cost]]),ISBLANK(CatTemplate[[#This Row],[Cons. unit cost]]),ISBLANK(CatTemplate[[#This Row],[Oth. unit cost]])), 0, IF(getUnitEffort =0,1,getUnitEffort) * CatTemplate[[#This Row],[Year6]])</f>
        <v>0</v>
      </c>
      <c r="BS293" s="29">
        <f>IF(AND(ISBLANK(CatTemplate[[#This Row],[Eq. unit cost]]),ISBLANK(CatTemplate[[#This Row],[Cons. unit cost]]),ISBLANK(CatTemplate[[#This Row],[Oth. unit cost]])), 0, IF(getUnitEffort =0,1,getUnitEffort) * CatTemplate[[#This Row],[Year7]])</f>
        <v>0</v>
      </c>
      <c r="BT293" s="29">
        <f>IF(AND(ISBLANK(CatTemplate[[#This Row],[Eq. unit cost]]),ISBLANK(CatTemplate[[#This Row],[Cons. unit cost]]),ISBLANK(CatTemplate[[#This Row],[Oth. unit cost]])), 0, IF(getUnitEffort =0,1,getUnitEffort) * CatTemplate[[#This Row],[Year8]])</f>
        <v>0</v>
      </c>
      <c r="BU293" s="29">
        <f>IF(AND(ISBLANK(CatTemplate[[#This Row],[Eq. unit cost]]),ISBLANK(CatTemplate[[#This Row],[Cons. unit cost]]),ISBLANK(CatTemplate[[#This Row],[Oth. unit cost]])), 0, IF(getUnitEffort =0,1,getUnitEffort) * CatTemplate[[#This Row],[Year9]])</f>
        <v>0</v>
      </c>
      <c r="BV293" s="29">
        <f>IF(AND(ISBLANK(CatTemplate[[#This Row],[Eq. unit cost]]),ISBLANK(CatTemplate[[#This Row],[Cons. unit cost]]),ISBLANK(CatTemplate[[#This Row],[Oth. unit cost]])), 0, IF(getUnitEffort =0,1,getUnitEffort) * CatTemplate[[#This Row],[Year10]])</f>
        <v>0</v>
      </c>
      <c r="BW293" s="29">
        <f>IF(AND(ISBLANK(CatTemplate[[#This Row],[Eq. unit cost]]),ISBLANK(CatTemplate[[#This Row],[Cons. unit cost]]),ISBLANK(CatTemplate[[#This Row],[Oth. unit cost]])), 0, IF(getUnitEffort =0,1,getUnitEffort) * CatTemplate[[#This Row],[Year11]])</f>
        <v>0</v>
      </c>
      <c r="BX293" s="29">
        <f>IF(AND(ISBLANK(CatTemplate[[#This Row],[Eq. unit cost]]),ISBLANK(CatTemplate[[#This Row],[Cons. unit cost]]),ISBLANK(CatTemplate[[#This Row],[Oth. unit cost]])), 0, IF(getUnitEffort =0,1,getUnitEffort) * CatTemplate[[#This Row],[Year12]])</f>
        <v>0</v>
      </c>
      <c r="BY293" s="29">
        <f>IF(AND(ISBLANK(CatTemplate[[#This Row],[Eq. unit cost]]),ISBLANK(CatTemplate[[#This Row],[Cons. unit cost]]),ISBLANK(CatTemplate[[#This Row],[Oth. unit cost]])), 0, IF(getUnitEffort =0,1,getUnitEffort) * CatTemplate[[#This Row],[Year13]])</f>
        <v>0</v>
      </c>
      <c r="BZ293" s="29">
        <f>IF(AND(ISBLANK(CatTemplate[[#This Row],[Eq. unit cost]]),ISBLANK(CatTemplate[[#This Row],[Cons. unit cost]]),ISBLANK(CatTemplate[[#This Row],[Oth. unit cost]])), 0, IF(getUnitEffort =0,1,getUnitEffort) * CatTemplate[[#This Row],[Year14]])</f>
        <v>0</v>
      </c>
      <c r="CA293" s="29">
        <f>IF(AND(ISBLANK(CatTemplate[[#This Row],[Eq. unit cost]]),ISBLANK(CatTemplate[[#This Row],[Cons. unit cost]]),ISBLANK(CatTemplate[[#This Row],[Oth. unit cost]])), 0, IF(getUnitEffort =0,1,getUnitEffort) * CatTemplate[[#This Row],[Year15]])</f>
        <v>0</v>
      </c>
      <c r="CB293" s="29">
        <f>IF(AND(ISBLANK(CatTemplate[[#This Row],[Eq. unit cost]]),ISBLANK(CatTemplate[[#This Row],[Cons. unit cost]]),ISBLANK(CatTemplate[[#This Row],[Oth. unit cost]])), 0, IF(getUnitEffort =0,1,getUnitEffort) * CatTemplate[[#This Row],[Year16]])</f>
        <v>0</v>
      </c>
      <c r="CC293" s="29">
        <f>IF(AND(ISBLANK(CatTemplate[[#This Row],[Eq. unit cost]]),ISBLANK(CatTemplate[[#This Row],[Cons. unit cost]]),ISBLANK(CatTemplate[[#This Row],[Oth. unit cost]])), 0, IF(getUnitEffort =0,1,getUnitEffort) * CatTemplate[[#This Row],[Year17]])</f>
        <v>0</v>
      </c>
      <c r="CD293" s="29">
        <f>IF(AND(ISBLANK(CatTemplate[[#This Row],[Eq. unit cost]]),ISBLANK(CatTemplate[[#This Row],[Cons. unit cost]]),ISBLANK(CatTemplate[[#This Row],[Oth. unit cost]])), 0, IF(getUnitEffort =0,1,getUnitEffort) * CatTemplate[[#This Row],[Year18]])</f>
        <v>0</v>
      </c>
      <c r="CE293" s="29">
        <f>IF(AND(ISBLANK(CatTemplate[[#This Row],[Eq. unit cost]]),ISBLANK(CatTemplate[[#This Row],[Cons. unit cost]]),ISBLANK(CatTemplate[[#This Row],[Oth. unit cost]])), 0, IF(getUnitEffort =0,1,getUnitEffort) * CatTemplate[[#This Row],[Year19]])</f>
        <v>0</v>
      </c>
      <c r="CF293" s="29">
        <f>IF(AND(ISBLANK(CatTemplate[[#This Row],[Eq. unit cost]]),ISBLANK(CatTemplate[[#This Row],[Cons. unit cost]]),ISBLANK(CatTemplate[[#This Row],[Oth. unit cost]])), 0, IF(getUnitEffort =0,1,getUnitEffort) * CatTemplate[[#This Row],[Year20]])</f>
        <v>0</v>
      </c>
      <c r="CG293" s="45">
        <f>SUM(CatTemplate[[#This Row],[Q1]:[Q20]])</f>
        <v>0</v>
      </c>
      <c r="CH293" s="29">
        <f>IF(ISBLANK(CatTemplate[[#This Row],[St. unit effort]]),0,(CatTemplate[[#This Row],[St. unit effort]] * CatTemplate[[#This Row],[Year1]]))</f>
        <v>0</v>
      </c>
      <c r="CI293" s="29">
        <f>IF(ISBLANK(CatTemplate[[#This Row],[St. unit effort]]),0,(CatTemplate[[#This Row],[St. unit effort]] * CatTemplate[[#This Row],[Year2]]))</f>
        <v>0</v>
      </c>
      <c r="CJ293" s="29">
        <f>IF(ISBLANK(CatTemplate[[#This Row],[St. unit effort]]),0,(CatTemplate[[#This Row],[St. unit effort]] * CatTemplate[[#This Row],[Year3]]))</f>
        <v>0</v>
      </c>
      <c r="CK293" s="29">
        <f>IF(ISBLANK(CatTemplate[[#This Row],[St. unit effort]]),0,(CatTemplate[[#This Row],[St. unit effort]] * CatTemplate[[#This Row],[Year4]]))</f>
        <v>0</v>
      </c>
      <c r="CL293" s="29">
        <f>IF(ISBLANK(CatTemplate[[#This Row],[St. unit effort]]),0,(CatTemplate[[#This Row],[St. unit effort]] * CatTemplate[[#This Row],[Year5]]))</f>
        <v>0</v>
      </c>
      <c r="CM293" s="29">
        <f>IF(ISBLANK(CatTemplate[[#This Row],[St. unit effort]]),0,(CatTemplate[[#This Row],[St. unit effort]] * CatTemplate[[#This Row],[Year6]]))</f>
        <v>0</v>
      </c>
      <c r="CN293" s="29">
        <f>IF(ISBLANK(CatTemplate[[#This Row],[St. unit effort]]),0,(CatTemplate[[#This Row],[St. unit effort]] * CatTemplate[[#This Row],[Year7]]))</f>
        <v>0</v>
      </c>
      <c r="CO293" s="29">
        <f>IF(ISBLANK(CatTemplate[[#This Row],[St. unit effort]]),0,(CatTemplate[[#This Row],[St. unit effort]] * CatTemplate[[#This Row],[Year8]]))</f>
        <v>0</v>
      </c>
      <c r="CP293" s="29">
        <f>IF(ISBLANK(CatTemplate[[#This Row],[St. unit effort]]),0,(CatTemplate[[#This Row],[St. unit effort]] * CatTemplate[[#This Row],[Year9]]))</f>
        <v>0</v>
      </c>
      <c r="CQ293" s="29">
        <f>IF(ISBLANK(CatTemplate[[#This Row],[St. unit effort]]),0,(CatTemplate[[#This Row],[St. unit effort]] * CatTemplate[[#This Row],[Year10]]))</f>
        <v>0</v>
      </c>
      <c r="CR293" s="29">
        <f>IF(ISBLANK(CatTemplate[[#This Row],[St. unit effort]]),0,(CatTemplate[[#This Row],[St. unit effort]] * CatTemplate[[#This Row],[Year11]]))</f>
        <v>0</v>
      </c>
      <c r="CS293" s="29">
        <f>IF(ISBLANK(CatTemplate[[#This Row],[St. unit effort]]),0,(CatTemplate[[#This Row],[St. unit effort]] * CatTemplate[[#This Row],[Year12]]))</f>
        <v>0</v>
      </c>
      <c r="CT293" s="29">
        <f>IF(ISBLANK(CatTemplate[[#This Row],[St. unit effort]]),0,(CatTemplate[[#This Row],[St. unit effort]] * CatTemplate[[#This Row],[Year13]]))</f>
        <v>0</v>
      </c>
      <c r="CU293" s="29">
        <f>IF(ISBLANK(CatTemplate[[#This Row],[St. unit effort]]),0,(CatTemplate[[#This Row],[St. unit effort]] * CatTemplate[[#This Row],[Year14]]))</f>
        <v>0</v>
      </c>
      <c r="CV293" s="29">
        <f>IF(ISBLANK(CatTemplate[[#This Row],[St. unit effort]]),0,(CatTemplate[[#This Row],[St. unit effort]] * CatTemplate[[#This Row],[Year15]]))</f>
        <v>0</v>
      </c>
      <c r="CW293" s="29">
        <f>IF(ISBLANK(CatTemplate[[#This Row],[St. unit effort]]),0,(CatTemplate[[#This Row],[St. unit effort]] * CatTemplate[[#This Row],[Year16]]))</f>
        <v>0</v>
      </c>
      <c r="CX293" s="29">
        <f>IF(ISBLANK(CatTemplate[[#This Row],[St. unit effort]]),0,(CatTemplate[[#This Row],[St. unit effort]] * CatTemplate[[#This Row],[Year17]]))</f>
        <v>0</v>
      </c>
      <c r="CY293" s="29">
        <f>IF(ISBLANK(CatTemplate[[#This Row],[St. unit effort]]),0,(CatTemplate[[#This Row],[St. unit effort]] * CatTemplate[[#This Row],[Year18]]))</f>
        <v>0</v>
      </c>
      <c r="CZ293" s="29">
        <f>IF(ISBLANK(CatTemplate[[#This Row],[St. unit effort]]),0,(CatTemplate[[#This Row],[St. unit effort]] * CatTemplate[[#This Row],[Year19]]))</f>
        <v>0</v>
      </c>
      <c r="DA293" s="29">
        <f>IF(ISBLANK(CatTemplate[[#This Row],[St. unit effort]]),0,(CatTemplate[[#This Row],[St. unit effort]] * CatTemplate[[#This Row],[Year20]]))</f>
        <v>0</v>
      </c>
      <c r="DB293" s="57">
        <f>IF(ISBLANK(CatTemplate[[#This Row],[St. unit effort]]),0,(CatTemplate[[#This Row],[St. unit effort]] * CatTemplate[[#This Row],[Year1]])*8/ParRatePM)</f>
        <v>0</v>
      </c>
      <c r="DC293" s="57">
        <f>IF(ISBLANK(CatTemplate[[#This Row],[St. unit effort]]),0,(CatTemplate[[#This Row],[St. unit effort]] * CatTemplate[[#This Row],[Year2]])*8/ParRatePM)</f>
        <v>0</v>
      </c>
      <c r="DD293" s="57">
        <f>IF(ISBLANK(CatTemplate[[#This Row],[St. unit effort]]),0,(CatTemplate[[#This Row],[St. unit effort]] * CatTemplate[[#This Row],[Year3]])*8/ParRatePM)</f>
        <v>0</v>
      </c>
      <c r="DE293" s="57">
        <f>IF(ISBLANK(CatTemplate[[#This Row],[St. unit effort]]),0,(CatTemplate[[#This Row],[St. unit effort]] * CatTemplate[[#This Row],[Year4]])*8/ParRatePM)</f>
        <v>0</v>
      </c>
      <c r="DF293" s="57">
        <f>IF(ISBLANK(CatTemplate[[#This Row],[St. unit effort]]),0,(CatTemplate[[#This Row],[St. unit effort]] * CatTemplate[[#This Row],[Year5]])*8/ParRatePM)</f>
        <v>0</v>
      </c>
      <c r="DG293" s="57">
        <f>IF(ISBLANK(CatTemplate[[#This Row],[St. unit effort]]),0,(CatTemplate[[#This Row],[St. unit effort]] * CatTemplate[[#This Row],[Year6]])*8/ParRatePM)</f>
        <v>0</v>
      </c>
      <c r="DH293" s="57">
        <f>IF(ISBLANK(CatTemplate[[#This Row],[St. unit effort]]),0,(CatTemplate[[#This Row],[St. unit effort]] * CatTemplate[[#This Row],[Year7]])*8/ParRatePM)</f>
        <v>0</v>
      </c>
      <c r="DI293" s="57">
        <f>IF(ISBLANK(CatTemplate[[#This Row],[St. unit effort]]),0,(CatTemplate[[#This Row],[St. unit effort]] * CatTemplate[[#This Row],[Year8]])*8/ParRatePM)</f>
        <v>0</v>
      </c>
      <c r="DJ293" s="57">
        <f>IF(ISBLANK(CatTemplate[[#This Row],[St. unit effort]]),0,(CatTemplate[[#This Row],[St. unit effort]] * CatTemplate[[#This Row],[Year9]])*8/ParRatePM)</f>
        <v>0</v>
      </c>
      <c r="DK293" s="57">
        <f>IF(ISBLANK(CatTemplate[[#This Row],[St. unit effort]]),0,(CatTemplate[[#This Row],[St. unit effort]] * CatTemplate[[#This Row],[Year10]])*8/ParRatePM)</f>
        <v>0</v>
      </c>
      <c r="DL293" s="57">
        <f>IF(ISBLANK(CatTemplate[[#This Row],[St. unit effort]]),0,(CatTemplate[[#This Row],[St. unit effort]] * CatTemplate[[#This Row],[Year11]])*8/ParRatePM)</f>
        <v>0</v>
      </c>
      <c r="DM293" s="57">
        <f>IF(ISBLANK(CatTemplate[[#This Row],[St. unit effort]]),0,(CatTemplate[[#This Row],[St. unit effort]] * CatTemplate[[#This Row],[Year12]])*8/ParRatePM)</f>
        <v>0</v>
      </c>
      <c r="DN293" s="57">
        <f>IF(ISBLANK(CatTemplate[[#This Row],[St. unit effort]]),0,(CatTemplate[[#This Row],[St. unit effort]] * CatTemplate[[#This Row],[Year13]])*8/ParRatePM)</f>
        <v>0</v>
      </c>
      <c r="DO293" s="57">
        <f>IF(ISBLANK(CatTemplate[[#This Row],[St. unit effort]]),0,(CatTemplate[[#This Row],[St. unit effort]] * CatTemplate[[#This Row],[Year14]])*8/ParRatePM)</f>
        <v>0</v>
      </c>
      <c r="DP293" s="57">
        <f>IF(ISBLANK(CatTemplate[[#This Row],[St. unit effort]]),0,(CatTemplate[[#This Row],[St. unit effort]] * CatTemplate[[#This Row],[Year15]])*8/ParRatePM)</f>
        <v>0</v>
      </c>
      <c r="DQ293" s="57">
        <f>IF(ISBLANK(CatTemplate[[#This Row],[St. unit effort]]),0,(CatTemplate[[#This Row],[St. unit effort]] * CatTemplate[[#This Row],[Year16]])*8/ParRatePM)</f>
        <v>0</v>
      </c>
      <c r="DR293" s="57">
        <f>IF(ISBLANK(CatTemplate[[#This Row],[St. unit effort]]),0,(CatTemplate[[#This Row],[St. unit effort]] * CatTemplate[[#This Row],[Year17]])*8/ParRatePM)</f>
        <v>0</v>
      </c>
      <c r="DS293" s="57">
        <f>IF(ISBLANK(CatTemplate[[#This Row],[St. unit effort]]),0,(CatTemplate[[#This Row],[St. unit effort]] * CatTemplate[[#This Row],[Year18]])*8/ParRatePM)</f>
        <v>0</v>
      </c>
      <c r="DT293" s="57">
        <f>IF(ISBLANK(CatTemplate[[#This Row],[St. unit effort]]),0,(CatTemplate[[#This Row],[St. unit effort]] * CatTemplate[[#This Row],[Year19]])*8/ParRatePM)</f>
        <v>0</v>
      </c>
      <c r="DU293" s="57">
        <f>IF(ISBLANK(CatTemplate[[#This Row],[St. unit effort]]),0,(CatTemplate[[#This Row],[St. unit effort]] * CatTemplate[[#This Row],[Year20]])*8/ParRatePM)</f>
        <v>0</v>
      </c>
      <c r="DV293" s="54">
        <f>SUM(CatTemplate[[#This Row],[PM1]:[PM20]])</f>
        <v>0</v>
      </c>
      <c r="DW293" s="56">
        <f t="shared" si="101"/>
        <v>0</v>
      </c>
      <c r="DX293" s="56">
        <f t="shared" si="101"/>
        <v>0</v>
      </c>
      <c r="DY293" s="56">
        <f t="shared" si="101"/>
        <v>0</v>
      </c>
      <c r="DZ293" s="56">
        <f t="shared" si="101"/>
        <v>0</v>
      </c>
      <c r="EA293" s="56">
        <f t="shared" si="101"/>
        <v>0</v>
      </c>
      <c r="EB293" s="56">
        <f t="shared" si="101"/>
        <v>0</v>
      </c>
      <c r="EC293" s="56">
        <f t="shared" si="101"/>
        <v>0</v>
      </c>
      <c r="ED293" s="56">
        <f t="shared" si="101"/>
        <v>0</v>
      </c>
      <c r="EE293" s="56">
        <f t="shared" si="101"/>
        <v>0</v>
      </c>
      <c r="EF293" s="56">
        <f t="shared" si="101"/>
        <v>0</v>
      </c>
      <c r="EG293" s="56">
        <f t="shared" si="101"/>
        <v>0</v>
      </c>
      <c r="EH293" s="56">
        <f t="shared" si="101"/>
        <v>0</v>
      </c>
      <c r="EI293" s="56">
        <f t="shared" si="101"/>
        <v>0</v>
      </c>
      <c r="EJ293" s="56">
        <f t="shared" si="101"/>
        <v>0</v>
      </c>
      <c r="EK293" s="56">
        <f t="shared" si="101"/>
        <v>0</v>
      </c>
      <c r="EL293" s="56">
        <f t="shared" si="101"/>
        <v>0</v>
      </c>
      <c r="EM293" s="56">
        <f t="shared" si="99"/>
        <v>0</v>
      </c>
      <c r="EN293" s="56">
        <f t="shared" si="99"/>
        <v>0</v>
      </c>
      <c r="EO293" s="56">
        <f t="shared" si="99"/>
        <v>0</v>
      </c>
      <c r="EP293" s="56">
        <f t="shared" si="99"/>
        <v>0</v>
      </c>
      <c r="EQ293" s="30">
        <f>CatTemplate[[#This Row],[Eq. unit cost]] * CatTemplate[[#This Row],[Eq. quantity]]</f>
        <v>5.1033269230769234</v>
      </c>
      <c r="ER293" s="30">
        <f>CatTemplate[[#This Row],[Cons. unit cost]] *CatTemplate[[#This Row],[Cons. quantity]]</f>
        <v>12.365233933333332</v>
      </c>
      <c r="ES293" s="30">
        <f>CatTemplate[[#This Row],[Oth. unit cost]] *CatTemplate[[#This Row],[Oth. quantity]]</f>
        <v>0</v>
      </c>
      <c r="ET293" s="55">
        <f>SUM(CatTemplate[[#This Row],[CO1]:[CO20]])</f>
        <v>0</v>
      </c>
      <c r="EU293" s="56">
        <f t="shared" si="102"/>
        <v>0</v>
      </c>
      <c r="EV293" s="56">
        <f t="shared" si="102"/>
        <v>0</v>
      </c>
      <c r="EW293" s="56">
        <f t="shared" si="102"/>
        <v>0</v>
      </c>
      <c r="EX293" s="56">
        <f t="shared" si="102"/>
        <v>0</v>
      </c>
      <c r="EY293" s="56">
        <f t="shared" si="102"/>
        <v>0</v>
      </c>
      <c r="EZ293" s="56">
        <f t="shared" si="102"/>
        <v>0</v>
      </c>
      <c r="FA293" s="56">
        <f t="shared" si="102"/>
        <v>0</v>
      </c>
      <c r="FB293" s="56">
        <f t="shared" si="102"/>
        <v>0</v>
      </c>
      <c r="FC293" s="56">
        <f t="shared" si="102"/>
        <v>0</v>
      </c>
      <c r="FD293" s="56">
        <f t="shared" si="102"/>
        <v>0</v>
      </c>
      <c r="FE293" s="56">
        <f t="shared" si="102"/>
        <v>0</v>
      </c>
      <c r="FF293" s="56">
        <f t="shared" si="102"/>
        <v>0</v>
      </c>
      <c r="FG293" s="56">
        <f t="shared" si="102"/>
        <v>0</v>
      </c>
      <c r="FH293" s="56">
        <f t="shared" si="102"/>
        <v>0</v>
      </c>
      <c r="FI293" s="56">
        <f t="shared" si="102"/>
        <v>0</v>
      </c>
      <c r="FJ293" s="56">
        <f t="shared" si="102"/>
        <v>0</v>
      </c>
      <c r="FK293" s="56">
        <f t="shared" si="100"/>
        <v>0</v>
      </c>
      <c r="FL293" s="56">
        <f t="shared" si="100"/>
        <v>0</v>
      </c>
      <c r="FM293" s="56">
        <f t="shared" si="100"/>
        <v>0</v>
      </c>
      <c r="FN293" s="56">
        <f t="shared" si="100"/>
        <v>0</v>
      </c>
      <c r="FO293" s="58">
        <f>SUM(CatTemplate[[#This Row],[CS1]:[CS20]])</f>
        <v>0</v>
      </c>
      <c r="FP293" s="59">
        <f>CatTemplate[[#This Row],[Total Oth. cost]]+CatTemplate[[#This Row],[Total St. Cost]]</f>
        <v>0</v>
      </c>
      <c r="FQ293" s="33" t="e">
        <f t="shared" si="93"/>
        <v>#VALUE!</v>
      </c>
      <c r="FR293" s="33" t="e">
        <f t="shared" si="94"/>
        <v>#VALUE!</v>
      </c>
      <c r="FS293" s="30" t="e">
        <f>(CatTemplate[[#This Row],[CO1]] + CatTemplate[[#This Row],[CS1]]) * (1 + getRateOHFinal) * getRateMarkupFinal</f>
        <v>#VALUE!</v>
      </c>
      <c r="FT293" s="30" t="e">
        <f>(CatTemplate[[#This Row],[CO2]] + CatTemplate[[#This Row],[CS2]]) * (1 + getRateOHFinal) * getRateMarkupFinal</f>
        <v>#VALUE!</v>
      </c>
      <c r="FU293" s="30" t="e">
        <f>(CatTemplate[[#This Row],[CO3]] + CatTemplate[[#This Row],[CS3]]) * (1 + getRateOHFinal) * getRateMarkupFinal</f>
        <v>#VALUE!</v>
      </c>
      <c r="FV293" s="30" t="e">
        <f>(CatTemplate[[#This Row],[CO4]] + CatTemplate[[#This Row],[CS4]]) * (1 + getRateOHFinal) * getRateMarkupFinal</f>
        <v>#VALUE!</v>
      </c>
      <c r="FW293" s="30" t="e">
        <f>(CatTemplate[[#This Row],[CO5]] + CatTemplate[[#This Row],[CS5]]) * (1 + getRateOHFinal) * getRateMarkupFinal</f>
        <v>#VALUE!</v>
      </c>
      <c r="FX293" s="30" t="e">
        <f>(CatTemplate[[#This Row],[CO6]] + CatTemplate[[#This Row],[CS6]]) * (1 + getRateOHFinal) * getRateMarkupFinal</f>
        <v>#VALUE!</v>
      </c>
      <c r="FY293" s="30" t="e">
        <f>(CatTemplate[[#This Row],[CO7]] + CatTemplate[[#This Row],[CS7]]) * (1 + getRateOHFinal) * getRateMarkupFinal</f>
        <v>#VALUE!</v>
      </c>
      <c r="FZ293" s="30" t="e">
        <f>(CatTemplate[[#This Row],[CO8]] + CatTemplate[[#This Row],[CS8]]) * (1 + getRateOHFinal) * getRateMarkupFinal</f>
        <v>#VALUE!</v>
      </c>
      <c r="GA293" s="30" t="e">
        <f>(CatTemplate[[#This Row],[CO9]] + CatTemplate[[#This Row],[CS9]]) * (1 + getRateOHFinal) * getRateMarkupFinal</f>
        <v>#VALUE!</v>
      </c>
      <c r="GB293" s="30" t="e">
        <f>(CatTemplate[[#This Row],[CO10]] + CatTemplate[[#This Row],[CS10]]) * (1 + getRateOHFinal) * getRateMarkupFinal</f>
        <v>#VALUE!</v>
      </c>
      <c r="GC293" s="30" t="e">
        <f>(CatTemplate[[#This Row],[CO11]] + CatTemplate[[#This Row],[CS11]]) * (1 + getRateOHFinal) * getRateMarkupFinal</f>
        <v>#VALUE!</v>
      </c>
      <c r="GD293" s="30" t="e">
        <f>(CatTemplate[[#This Row],[CO12]] + CatTemplate[[#This Row],[CS12]]) * (1 + getRateOHFinal) * getRateMarkupFinal</f>
        <v>#VALUE!</v>
      </c>
      <c r="GE293" s="30" t="e">
        <f>(CatTemplate[[#This Row],[CO13]] + CatTemplate[[#This Row],[CS13]]) * (1 + getRateOHFinal) * getRateMarkupFinal</f>
        <v>#VALUE!</v>
      </c>
      <c r="GF293" s="30" t="e">
        <f>(CatTemplate[[#This Row],[CO14]] + CatTemplate[[#This Row],[CS14]]) * (1 + getRateOHFinal) * getRateMarkupFinal</f>
        <v>#VALUE!</v>
      </c>
      <c r="GG293" s="30" t="e">
        <f>(CatTemplate[[#This Row],[CO15]] + CatTemplate[[#This Row],[CS15]]) * (1 + getRateOHFinal) * getRateMarkupFinal</f>
        <v>#VALUE!</v>
      </c>
      <c r="GH293" s="30" t="e">
        <f>(CatTemplate[[#This Row],[CO16]] + CatTemplate[[#This Row],[CS16]]) * (1 + getRateOHFinal) * getRateMarkupFinal</f>
        <v>#VALUE!</v>
      </c>
      <c r="GI293" s="30" t="e">
        <f>(CatTemplate[[#This Row],[CO17]] + CatTemplate[[#This Row],[CS17]]) * (1 + getRateOHFinal) * getRateMarkupFinal</f>
        <v>#VALUE!</v>
      </c>
      <c r="GJ293" s="30" t="e">
        <f>(CatTemplate[[#This Row],[CO18]] + CatTemplate[[#This Row],[CS18]]) * (1 + getRateOHFinal) * getRateMarkupFinal</f>
        <v>#VALUE!</v>
      </c>
      <c r="GK293" s="30" t="e">
        <f>(CatTemplate[[#This Row],[CO19]] + CatTemplate[[#This Row],[CS19]]) * (1 + getRateOHFinal) * getRateMarkupFinal</f>
        <v>#VALUE!</v>
      </c>
      <c r="GL293" s="30" t="e">
        <f>(CatTemplate[[#This Row],[CO20]] + CatTemplate[[#This Row],[CS20]]) * (1 + getRateOHFinal) * getRateMarkupFinal</f>
        <v>#VALUE!</v>
      </c>
      <c r="GM293" s="30" t="e">
        <f t="shared" si="95"/>
        <v>#VALUE!</v>
      </c>
      <c r="GN293" s="30" t="e">
        <f t="shared" si="96"/>
        <v>#VALUE!</v>
      </c>
      <c r="GO293" s="30" t="e">
        <f t="shared" si="97"/>
        <v>#VALUE!</v>
      </c>
      <c r="GP293" s="30" t="e">
        <f t="shared" si="98"/>
        <v>#VALUE!</v>
      </c>
      <c r="GQ293" s="30" t="e">
        <f>(CatTemplate[[#This Row],[CO1]]+CatTemplate[[#This Row],[CS1]]) * (1+ getRateOHFinal) * (1 + getRateMarkupFinal)</f>
        <v>#VALUE!</v>
      </c>
      <c r="GR293" s="30" t="e">
        <f>(CatTemplate[[#This Row],[CO2]]+CatTemplate[[#This Row],[CS2]]) * (1+ getRateOHFinal) * (1 + getRateMarkupFinal)</f>
        <v>#VALUE!</v>
      </c>
      <c r="GS293" s="30" t="e">
        <f>(CatTemplate[[#This Row],[CO3]]+CatTemplate[[#This Row],[CS3]]) * (1+ getRateOHFinal) * (1 + getRateMarkupFinal)</f>
        <v>#VALUE!</v>
      </c>
      <c r="GT293" s="30" t="e">
        <f>(CatTemplate[[#This Row],[CO4]]+CatTemplate[[#This Row],[CS4]]) * (1+ getRateOHFinal) * (1 + getRateMarkupFinal)</f>
        <v>#VALUE!</v>
      </c>
      <c r="GU293" s="30" t="e">
        <f>(CatTemplate[[#This Row],[CO5]]+CatTemplate[[#This Row],[CS5]]) * (1+ getRateOHFinal) * (1 + getRateMarkupFinal)</f>
        <v>#VALUE!</v>
      </c>
      <c r="GV293" s="30" t="e">
        <f>(CatTemplate[[#This Row],[CO6]]+CatTemplate[[#This Row],[CS6]]) * (1+ getRateOHFinal) * (1 + getRateMarkupFinal)</f>
        <v>#VALUE!</v>
      </c>
      <c r="GW293" s="30" t="e">
        <f>(CatTemplate[[#This Row],[CO7]]+CatTemplate[[#This Row],[CS7]]) * (1+ getRateOHFinal) * (1 + getRateMarkupFinal)</f>
        <v>#VALUE!</v>
      </c>
      <c r="GX293" s="30" t="e">
        <f>(CatTemplate[[#This Row],[CO8]]+CatTemplate[[#This Row],[CS8]]) * (1+ getRateOHFinal) * (1 + getRateMarkupFinal)</f>
        <v>#VALUE!</v>
      </c>
      <c r="GY293" s="30" t="e">
        <f>(CatTemplate[[#This Row],[CO9]]+CatTemplate[[#This Row],[CS9]]) * (1+ getRateOHFinal) * (1 + getRateMarkupFinal)</f>
        <v>#VALUE!</v>
      </c>
      <c r="GZ293" s="30" t="e">
        <f>(CatTemplate[[#This Row],[CO10]]+CatTemplate[[#This Row],[CS10]]) * (1+ getRateOHFinal) * (1 + getRateMarkupFinal)</f>
        <v>#VALUE!</v>
      </c>
      <c r="HA293" s="30" t="e">
        <f>(CatTemplate[[#This Row],[CO11]]+CatTemplate[[#This Row],[CS11]]) * (1+ getRateOHFinal) * (1 + getRateMarkupFinal)</f>
        <v>#VALUE!</v>
      </c>
      <c r="HB293" s="30" t="e">
        <f>(CatTemplate[[#This Row],[CO12]]+CatTemplate[[#This Row],[CS12]]) * (1+ getRateOHFinal) * (1 + getRateMarkupFinal)</f>
        <v>#VALUE!</v>
      </c>
      <c r="HC293" s="30" t="e">
        <f>(CatTemplate[[#This Row],[CO13]]+CatTemplate[[#This Row],[CS13]]) * (1+ getRateOHFinal) * (1 + getRateMarkupFinal)</f>
        <v>#VALUE!</v>
      </c>
      <c r="HD293" s="30" t="e">
        <f>(CatTemplate[[#This Row],[CO14]]+CatTemplate[[#This Row],[CS14]]) * (1+ getRateOHFinal) * (1 + getRateMarkupFinal)</f>
        <v>#VALUE!</v>
      </c>
      <c r="HE293" s="30" t="e">
        <f>(CatTemplate[[#This Row],[CO15]]+CatTemplate[[#This Row],[CS15]]) * (1+ getRateOHFinal) * (1 + getRateMarkupFinal)</f>
        <v>#VALUE!</v>
      </c>
      <c r="HF293" s="30" t="e">
        <f>(CatTemplate[[#This Row],[CO16]]+CatTemplate[[#This Row],[CS16]]) * (1+ getRateOHFinal) * (1 + getRateMarkupFinal)</f>
        <v>#VALUE!</v>
      </c>
      <c r="HG293" s="30" t="e">
        <f>(CatTemplate[[#This Row],[CO17]]+CatTemplate[[#This Row],[CS17]]) * (1+ getRateOHFinal) * (1 + getRateMarkupFinal)</f>
        <v>#VALUE!</v>
      </c>
      <c r="HH293" s="30" t="e">
        <f>(CatTemplate[[#This Row],[CO18]]+CatTemplate[[#This Row],[CS18]]) * (1+ getRateOHFinal) * (1 + getRateMarkupFinal)</f>
        <v>#VALUE!</v>
      </c>
      <c r="HI293" s="30" t="e">
        <f>(CatTemplate[[#This Row],[CO19]]+CatTemplate[[#This Row],[CS19]]) * (1+ getRateOHFinal) * (1 + getRateMarkupFinal)</f>
        <v>#VALUE!</v>
      </c>
      <c r="HJ293" s="30" t="e">
        <f>(CatTemplate[[#This Row],[CO20]]+CatTemplate[[#This Row],[CS20]]) * (1+ getRateOHFinal) * (1 + getRateMarkupFinal)</f>
        <v>#VALUE!</v>
      </c>
      <c r="HK293" s="39" t="e">
        <f>CatTemplate[[#This Row],[Total cost]]+CatTemplate[[#This Row],[OH Amount]]+CatTemplate[[#This Row],[Markup]]</f>
        <v>#VALUE!</v>
      </c>
      <c r="HL293" s="63">
        <f>IF(CatTemplate[[#This Row],[Units]]="Days",CatTemplate[[#This Row],[Project quantity]]*CatTemplate[[#This Row],[St. unit effort]],CatTemplate[[#This Row],[Project quantity]])</f>
        <v>0</v>
      </c>
      <c r="HM293" s="287">
        <f>IFERROR(CatTemplate[[#This Row],[Total Price]]/(CatTemplate[[#This Row],[Final Quantity]]),0)</f>
        <v>0</v>
      </c>
      <c r="HN293" s="261"/>
    </row>
    <row r="294" spans="2:222" ht="25.5" x14ac:dyDescent="0.2">
      <c r="B294" s="9" t="s">
        <v>84</v>
      </c>
      <c r="C294" s="23">
        <v>6</v>
      </c>
      <c r="D294" s="10" t="s">
        <v>179</v>
      </c>
      <c r="E294" s="25">
        <v>1</v>
      </c>
      <c r="F294" s="19" t="s">
        <v>103</v>
      </c>
      <c r="G294" s="27">
        <v>81</v>
      </c>
      <c r="H294" s="19" t="s">
        <v>570</v>
      </c>
      <c r="I294" s="19"/>
      <c r="J294" s="16" t="s">
        <v>254</v>
      </c>
      <c r="K294" s="16"/>
      <c r="L294" s="16" t="s">
        <v>489</v>
      </c>
      <c r="M294" s="16" t="s">
        <v>207</v>
      </c>
      <c r="N294" s="16" t="s">
        <v>858</v>
      </c>
      <c r="O294" s="320"/>
      <c r="P294" s="71"/>
      <c r="Q294" s="108"/>
      <c r="R294" s="73"/>
      <c r="S294" s="97"/>
      <c r="T294" s="100">
        <f>getEqUnitCost</f>
        <v>0</v>
      </c>
      <c r="U294" s="73">
        <f>getEqUnitEffort</f>
        <v>0</v>
      </c>
      <c r="V294" s="101">
        <f>getEqQuantity</f>
        <v>0</v>
      </c>
      <c r="W294" s="320"/>
      <c r="X294" s="100">
        <f>getConsUnitCost</f>
        <v>0</v>
      </c>
      <c r="Y294" s="73">
        <f>getConsUnitEffort</f>
        <v>0</v>
      </c>
      <c r="Z294" s="14">
        <f>getConsQuantity</f>
        <v>0</v>
      </c>
      <c r="AA294" s="320"/>
      <c r="AB294" s="72"/>
      <c r="AC294" s="112"/>
      <c r="AD294" s="14">
        <f>getOthQuantity</f>
        <v>0</v>
      </c>
      <c r="AE294" s="320"/>
      <c r="AF294" s="28" t="str">
        <f>IF(ISBLANK(CatTemplate[[#This Row],[Resource type]]),"",CatTemplate[[#This Row],[Resource type]])</f>
        <v>BioRef Operator</v>
      </c>
      <c r="AG294" s="242">
        <f>getStaffUnitCost</f>
        <v>402.98497611162429</v>
      </c>
      <c r="AH294" s="113">
        <f>getStaffUnitEffort</f>
        <v>0</v>
      </c>
      <c r="AI294" s="40">
        <f>getStaffQuantity</f>
        <v>0</v>
      </c>
      <c r="AJ294" s="41">
        <f>CatTemplate[[#This Row],[St. quantity]]*8/ParRatePM</f>
        <v>0</v>
      </c>
      <c r="AK294" s="320"/>
      <c r="AL294" s="53" t="str">
        <f>CatTemplate[[#This Row],[Item type]]</f>
        <v>Samples</v>
      </c>
      <c r="AM294" s="12">
        <f>SUM(CatTemplate[[#This Row],[Year1]:[Year20]])</f>
        <v>0</v>
      </c>
      <c r="AN294" s="52"/>
      <c r="AO294" s="52"/>
      <c r="AP294" s="52"/>
      <c r="AQ294" s="8"/>
      <c r="AR294" s="8"/>
      <c r="AS294" s="8"/>
      <c r="AT294" s="8"/>
      <c r="AU294" s="8"/>
      <c r="AV294" s="8"/>
      <c r="AW294" s="8"/>
      <c r="AX294" s="8"/>
      <c r="AY294" s="8"/>
      <c r="AZ294" s="8"/>
      <c r="BA294" s="8"/>
      <c r="BB294" s="8"/>
      <c r="BC294" s="8"/>
      <c r="BD294" s="8"/>
      <c r="BE294" s="8"/>
      <c r="BF294" s="8"/>
      <c r="BG294" s="36"/>
      <c r="BH294" s="320"/>
      <c r="BI294" s="37" t="str">
        <f>getCostCategory</f>
        <v>06 Operating costs</v>
      </c>
      <c r="BJ294" s="37" t="str">
        <f>getSection</f>
        <v>06 Sample processing</v>
      </c>
      <c r="BK294" s="32" t="str">
        <f>getObject</f>
        <v>Sample processing</v>
      </c>
      <c r="BL294" s="30">
        <f>IFERROR(getUnitCost * IF(CatTemplate[[#This Row],[Cost Category Comp.]]="01 Staff costs", 1,1),0)</f>
        <v>402.98497611162429</v>
      </c>
      <c r="BM294" s="29">
        <f>IF(AND(ISBLANK(CatTemplate[[#This Row],[Eq. unit cost]]),ISBLANK(CatTemplate[[#This Row],[Cons. unit cost]]),ISBLANK(CatTemplate[[#This Row],[Oth. unit cost]])), 0, IF(getUnitEffort =0,1,getUnitEffort) * CatTemplate[[#This Row],[Year1]])</f>
        <v>0</v>
      </c>
      <c r="BN294" s="29">
        <f>IF(AND(ISBLANK(CatTemplate[[#This Row],[Eq. unit cost]]),ISBLANK(CatTemplate[[#This Row],[Cons. unit cost]]),ISBLANK(CatTemplate[[#This Row],[Oth. unit cost]])), 0, IF(getUnitEffort =0,1,getUnitEffort) * CatTemplate[[#This Row],[Year2]])</f>
        <v>0</v>
      </c>
      <c r="BO294" s="29">
        <f>IF(AND(ISBLANK(CatTemplate[[#This Row],[Eq. unit cost]]),ISBLANK(CatTemplate[[#This Row],[Cons. unit cost]]),ISBLANK(CatTemplate[[#This Row],[Oth. unit cost]])), 0, IF(getUnitEffort =0,1,getUnitEffort) * CatTemplate[[#This Row],[Year3]])</f>
        <v>0</v>
      </c>
      <c r="BP294" s="29">
        <f>IF(AND(ISBLANK(CatTemplate[[#This Row],[Eq. unit cost]]),ISBLANK(CatTemplate[[#This Row],[Cons. unit cost]]),ISBLANK(CatTemplate[[#This Row],[Oth. unit cost]])), 0, IF(getUnitEffort =0,1,getUnitEffort) * CatTemplate[[#This Row],[Year4]])</f>
        <v>0</v>
      </c>
      <c r="BQ294" s="29">
        <f>IF(AND(ISBLANK(CatTemplate[[#This Row],[Eq. unit cost]]),ISBLANK(CatTemplate[[#This Row],[Cons. unit cost]]),ISBLANK(CatTemplate[[#This Row],[Oth. unit cost]])), 0, IF(getUnitEffort =0,1,getUnitEffort) * CatTemplate[[#This Row],[Year5]])</f>
        <v>0</v>
      </c>
      <c r="BR294" s="29">
        <f>IF(AND(ISBLANK(CatTemplate[[#This Row],[Eq. unit cost]]),ISBLANK(CatTemplate[[#This Row],[Cons. unit cost]]),ISBLANK(CatTemplate[[#This Row],[Oth. unit cost]])), 0, IF(getUnitEffort =0,1,getUnitEffort) * CatTemplate[[#This Row],[Year6]])</f>
        <v>0</v>
      </c>
      <c r="BS294" s="29">
        <f>IF(AND(ISBLANK(CatTemplate[[#This Row],[Eq. unit cost]]),ISBLANK(CatTemplate[[#This Row],[Cons. unit cost]]),ISBLANK(CatTemplate[[#This Row],[Oth. unit cost]])), 0, IF(getUnitEffort =0,1,getUnitEffort) * CatTemplate[[#This Row],[Year7]])</f>
        <v>0</v>
      </c>
      <c r="BT294" s="29">
        <f>IF(AND(ISBLANK(CatTemplate[[#This Row],[Eq. unit cost]]),ISBLANK(CatTemplate[[#This Row],[Cons. unit cost]]),ISBLANK(CatTemplate[[#This Row],[Oth. unit cost]])), 0, IF(getUnitEffort =0,1,getUnitEffort) * CatTemplate[[#This Row],[Year8]])</f>
        <v>0</v>
      </c>
      <c r="BU294" s="29">
        <f>IF(AND(ISBLANK(CatTemplate[[#This Row],[Eq. unit cost]]),ISBLANK(CatTemplate[[#This Row],[Cons. unit cost]]),ISBLANK(CatTemplate[[#This Row],[Oth. unit cost]])), 0, IF(getUnitEffort =0,1,getUnitEffort) * CatTemplate[[#This Row],[Year9]])</f>
        <v>0</v>
      </c>
      <c r="BV294" s="29">
        <f>IF(AND(ISBLANK(CatTemplate[[#This Row],[Eq. unit cost]]),ISBLANK(CatTemplate[[#This Row],[Cons. unit cost]]),ISBLANK(CatTemplate[[#This Row],[Oth. unit cost]])), 0, IF(getUnitEffort =0,1,getUnitEffort) * CatTemplate[[#This Row],[Year10]])</f>
        <v>0</v>
      </c>
      <c r="BW294" s="29">
        <f>IF(AND(ISBLANK(CatTemplate[[#This Row],[Eq. unit cost]]),ISBLANK(CatTemplate[[#This Row],[Cons. unit cost]]),ISBLANK(CatTemplate[[#This Row],[Oth. unit cost]])), 0, IF(getUnitEffort =0,1,getUnitEffort) * CatTemplate[[#This Row],[Year11]])</f>
        <v>0</v>
      </c>
      <c r="BX294" s="29">
        <f>IF(AND(ISBLANK(CatTemplate[[#This Row],[Eq. unit cost]]),ISBLANK(CatTemplate[[#This Row],[Cons. unit cost]]),ISBLANK(CatTemplate[[#This Row],[Oth. unit cost]])), 0, IF(getUnitEffort =0,1,getUnitEffort) * CatTemplate[[#This Row],[Year12]])</f>
        <v>0</v>
      </c>
      <c r="BY294" s="29">
        <f>IF(AND(ISBLANK(CatTemplate[[#This Row],[Eq. unit cost]]),ISBLANK(CatTemplate[[#This Row],[Cons. unit cost]]),ISBLANK(CatTemplate[[#This Row],[Oth. unit cost]])), 0, IF(getUnitEffort =0,1,getUnitEffort) * CatTemplate[[#This Row],[Year13]])</f>
        <v>0</v>
      </c>
      <c r="BZ294" s="29">
        <f>IF(AND(ISBLANK(CatTemplate[[#This Row],[Eq. unit cost]]),ISBLANK(CatTemplate[[#This Row],[Cons. unit cost]]),ISBLANK(CatTemplate[[#This Row],[Oth. unit cost]])), 0, IF(getUnitEffort =0,1,getUnitEffort) * CatTemplate[[#This Row],[Year14]])</f>
        <v>0</v>
      </c>
      <c r="CA294" s="29">
        <f>IF(AND(ISBLANK(CatTemplate[[#This Row],[Eq. unit cost]]),ISBLANK(CatTemplate[[#This Row],[Cons. unit cost]]),ISBLANK(CatTemplate[[#This Row],[Oth. unit cost]])), 0, IF(getUnitEffort =0,1,getUnitEffort) * CatTemplate[[#This Row],[Year15]])</f>
        <v>0</v>
      </c>
      <c r="CB294" s="29">
        <f>IF(AND(ISBLANK(CatTemplate[[#This Row],[Eq. unit cost]]),ISBLANK(CatTemplate[[#This Row],[Cons. unit cost]]),ISBLANK(CatTemplate[[#This Row],[Oth. unit cost]])), 0, IF(getUnitEffort =0,1,getUnitEffort) * CatTemplate[[#This Row],[Year16]])</f>
        <v>0</v>
      </c>
      <c r="CC294" s="29">
        <f>IF(AND(ISBLANK(CatTemplate[[#This Row],[Eq. unit cost]]),ISBLANK(CatTemplate[[#This Row],[Cons. unit cost]]),ISBLANK(CatTemplate[[#This Row],[Oth. unit cost]])), 0, IF(getUnitEffort =0,1,getUnitEffort) * CatTemplate[[#This Row],[Year17]])</f>
        <v>0</v>
      </c>
      <c r="CD294" s="29">
        <f>IF(AND(ISBLANK(CatTemplate[[#This Row],[Eq. unit cost]]),ISBLANK(CatTemplate[[#This Row],[Cons. unit cost]]),ISBLANK(CatTemplate[[#This Row],[Oth. unit cost]])), 0, IF(getUnitEffort =0,1,getUnitEffort) * CatTemplate[[#This Row],[Year18]])</f>
        <v>0</v>
      </c>
      <c r="CE294" s="29">
        <f>IF(AND(ISBLANK(CatTemplate[[#This Row],[Eq. unit cost]]),ISBLANK(CatTemplate[[#This Row],[Cons. unit cost]]),ISBLANK(CatTemplate[[#This Row],[Oth. unit cost]])), 0, IF(getUnitEffort =0,1,getUnitEffort) * CatTemplate[[#This Row],[Year19]])</f>
        <v>0</v>
      </c>
      <c r="CF294" s="29">
        <f>IF(AND(ISBLANK(CatTemplate[[#This Row],[Eq. unit cost]]),ISBLANK(CatTemplate[[#This Row],[Cons. unit cost]]),ISBLANK(CatTemplate[[#This Row],[Oth. unit cost]])), 0, IF(getUnitEffort =0,1,getUnitEffort) * CatTemplate[[#This Row],[Year20]])</f>
        <v>0</v>
      </c>
      <c r="CG294" s="45">
        <f>SUM(CatTemplate[[#This Row],[Q1]:[Q20]])</f>
        <v>0</v>
      </c>
      <c r="CH294" s="29">
        <f>IF(ISBLANK(CatTemplate[[#This Row],[St. unit effort]]),0,(CatTemplate[[#This Row],[St. unit effort]] * CatTemplate[[#This Row],[Year1]]))</f>
        <v>0</v>
      </c>
      <c r="CI294" s="29">
        <f>IF(ISBLANK(CatTemplate[[#This Row],[St. unit effort]]),0,(CatTemplate[[#This Row],[St. unit effort]] * CatTemplate[[#This Row],[Year2]]))</f>
        <v>0</v>
      </c>
      <c r="CJ294" s="29">
        <f>IF(ISBLANK(CatTemplate[[#This Row],[St. unit effort]]),0,(CatTemplate[[#This Row],[St. unit effort]] * CatTemplate[[#This Row],[Year3]]))</f>
        <v>0</v>
      </c>
      <c r="CK294" s="29">
        <f>IF(ISBLANK(CatTemplate[[#This Row],[St. unit effort]]),0,(CatTemplate[[#This Row],[St. unit effort]] * CatTemplate[[#This Row],[Year4]]))</f>
        <v>0</v>
      </c>
      <c r="CL294" s="29">
        <f>IF(ISBLANK(CatTemplate[[#This Row],[St. unit effort]]),0,(CatTemplate[[#This Row],[St. unit effort]] * CatTemplate[[#This Row],[Year5]]))</f>
        <v>0</v>
      </c>
      <c r="CM294" s="29">
        <f>IF(ISBLANK(CatTemplate[[#This Row],[St. unit effort]]),0,(CatTemplate[[#This Row],[St. unit effort]] * CatTemplate[[#This Row],[Year6]]))</f>
        <v>0</v>
      </c>
      <c r="CN294" s="29">
        <f>IF(ISBLANK(CatTemplate[[#This Row],[St. unit effort]]),0,(CatTemplate[[#This Row],[St. unit effort]] * CatTemplate[[#This Row],[Year7]]))</f>
        <v>0</v>
      </c>
      <c r="CO294" s="29">
        <f>IF(ISBLANK(CatTemplate[[#This Row],[St. unit effort]]),0,(CatTemplate[[#This Row],[St. unit effort]] * CatTemplate[[#This Row],[Year8]]))</f>
        <v>0</v>
      </c>
      <c r="CP294" s="29">
        <f>IF(ISBLANK(CatTemplate[[#This Row],[St. unit effort]]),0,(CatTemplate[[#This Row],[St. unit effort]] * CatTemplate[[#This Row],[Year9]]))</f>
        <v>0</v>
      </c>
      <c r="CQ294" s="29">
        <f>IF(ISBLANK(CatTemplate[[#This Row],[St. unit effort]]),0,(CatTemplate[[#This Row],[St. unit effort]] * CatTemplate[[#This Row],[Year10]]))</f>
        <v>0</v>
      </c>
      <c r="CR294" s="29">
        <f>IF(ISBLANK(CatTemplate[[#This Row],[St. unit effort]]),0,(CatTemplate[[#This Row],[St. unit effort]] * CatTemplate[[#This Row],[Year11]]))</f>
        <v>0</v>
      </c>
      <c r="CS294" s="29">
        <f>IF(ISBLANK(CatTemplate[[#This Row],[St. unit effort]]),0,(CatTemplate[[#This Row],[St. unit effort]] * CatTemplate[[#This Row],[Year12]]))</f>
        <v>0</v>
      </c>
      <c r="CT294" s="29">
        <f>IF(ISBLANK(CatTemplate[[#This Row],[St. unit effort]]),0,(CatTemplate[[#This Row],[St. unit effort]] * CatTemplate[[#This Row],[Year13]]))</f>
        <v>0</v>
      </c>
      <c r="CU294" s="29">
        <f>IF(ISBLANK(CatTemplate[[#This Row],[St. unit effort]]),0,(CatTemplate[[#This Row],[St. unit effort]] * CatTemplate[[#This Row],[Year14]]))</f>
        <v>0</v>
      </c>
      <c r="CV294" s="29">
        <f>IF(ISBLANK(CatTemplate[[#This Row],[St. unit effort]]),0,(CatTemplate[[#This Row],[St. unit effort]] * CatTemplate[[#This Row],[Year15]]))</f>
        <v>0</v>
      </c>
      <c r="CW294" s="29">
        <f>IF(ISBLANK(CatTemplate[[#This Row],[St. unit effort]]),0,(CatTemplate[[#This Row],[St. unit effort]] * CatTemplate[[#This Row],[Year16]]))</f>
        <v>0</v>
      </c>
      <c r="CX294" s="29">
        <f>IF(ISBLANK(CatTemplate[[#This Row],[St. unit effort]]),0,(CatTemplate[[#This Row],[St. unit effort]] * CatTemplate[[#This Row],[Year17]]))</f>
        <v>0</v>
      </c>
      <c r="CY294" s="29">
        <f>IF(ISBLANK(CatTemplate[[#This Row],[St. unit effort]]),0,(CatTemplate[[#This Row],[St. unit effort]] * CatTemplate[[#This Row],[Year18]]))</f>
        <v>0</v>
      </c>
      <c r="CZ294" s="29">
        <f>IF(ISBLANK(CatTemplate[[#This Row],[St. unit effort]]),0,(CatTemplate[[#This Row],[St. unit effort]] * CatTemplate[[#This Row],[Year19]]))</f>
        <v>0</v>
      </c>
      <c r="DA294" s="29">
        <f>IF(ISBLANK(CatTemplate[[#This Row],[St. unit effort]]),0,(CatTemplate[[#This Row],[St. unit effort]] * CatTemplate[[#This Row],[Year20]]))</f>
        <v>0</v>
      </c>
      <c r="DB294" s="57">
        <f>IF(ISBLANK(CatTemplate[[#This Row],[St. unit effort]]),0,(CatTemplate[[#This Row],[St. unit effort]] * CatTemplate[[#This Row],[Year1]])*8/ParRatePM)</f>
        <v>0</v>
      </c>
      <c r="DC294" s="57">
        <f>IF(ISBLANK(CatTemplate[[#This Row],[St. unit effort]]),0,(CatTemplate[[#This Row],[St. unit effort]] * CatTemplate[[#This Row],[Year2]])*8/ParRatePM)</f>
        <v>0</v>
      </c>
      <c r="DD294" s="57">
        <f>IF(ISBLANK(CatTemplate[[#This Row],[St. unit effort]]),0,(CatTemplate[[#This Row],[St. unit effort]] * CatTemplate[[#This Row],[Year3]])*8/ParRatePM)</f>
        <v>0</v>
      </c>
      <c r="DE294" s="57">
        <f>IF(ISBLANK(CatTemplate[[#This Row],[St. unit effort]]),0,(CatTemplate[[#This Row],[St. unit effort]] * CatTemplate[[#This Row],[Year4]])*8/ParRatePM)</f>
        <v>0</v>
      </c>
      <c r="DF294" s="57">
        <f>IF(ISBLANK(CatTemplate[[#This Row],[St. unit effort]]),0,(CatTemplate[[#This Row],[St. unit effort]] * CatTemplate[[#This Row],[Year5]])*8/ParRatePM)</f>
        <v>0</v>
      </c>
      <c r="DG294" s="57">
        <f>IF(ISBLANK(CatTemplate[[#This Row],[St. unit effort]]),0,(CatTemplate[[#This Row],[St. unit effort]] * CatTemplate[[#This Row],[Year6]])*8/ParRatePM)</f>
        <v>0</v>
      </c>
      <c r="DH294" s="57">
        <f>IF(ISBLANK(CatTemplate[[#This Row],[St. unit effort]]),0,(CatTemplate[[#This Row],[St. unit effort]] * CatTemplate[[#This Row],[Year7]])*8/ParRatePM)</f>
        <v>0</v>
      </c>
      <c r="DI294" s="57">
        <f>IF(ISBLANK(CatTemplate[[#This Row],[St. unit effort]]),0,(CatTemplate[[#This Row],[St. unit effort]] * CatTemplate[[#This Row],[Year8]])*8/ParRatePM)</f>
        <v>0</v>
      </c>
      <c r="DJ294" s="57">
        <f>IF(ISBLANK(CatTemplate[[#This Row],[St. unit effort]]),0,(CatTemplate[[#This Row],[St. unit effort]] * CatTemplate[[#This Row],[Year9]])*8/ParRatePM)</f>
        <v>0</v>
      </c>
      <c r="DK294" s="57">
        <f>IF(ISBLANK(CatTemplate[[#This Row],[St. unit effort]]),0,(CatTemplate[[#This Row],[St. unit effort]] * CatTemplate[[#This Row],[Year10]])*8/ParRatePM)</f>
        <v>0</v>
      </c>
      <c r="DL294" s="57">
        <f>IF(ISBLANK(CatTemplate[[#This Row],[St. unit effort]]),0,(CatTemplate[[#This Row],[St. unit effort]] * CatTemplate[[#This Row],[Year11]])*8/ParRatePM)</f>
        <v>0</v>
      </c>
      <c r="DM294" s="57">
        <f>IF(ISBLANK(CatTemplate[[#This Row],[St. unit effort]]),0,(CatTemplate[[#This Row],[St. unit effort]] * CatTemplate[[#This Row],[Year12]])*8/ParRatePM)</f>
        <v>0</v>
      </c>
      <c r="DN294" s="57">
        <f>IF(ISBLANK(CatTemplate[[#This Row],[St. unit effort]]),0,(CatTemplate[[#This Row],[St. unit effort]] * CatTemplate[[#This Row],[Year13]])*8/ParRatePM)</f>
        <v>0</v>
      </c>
      <c r="DO294" s="57">
        <f>IF(ISBLANK(CatTemplate[[#This Row],[St. unit effort]]),0,(CatTemplate[[#This Row],[St. unit effort]] * CatTemplate[[#This Row],[Year14]])*8/ParRatePM)</f>
        <v>0</v>
      </c>
      <c r="DP294" s="57">
        <f>IF(ISBLANK(CatTemplate[[#This Row],[St. unit effort]]),0,(CatTemplate[[#This Row],[St. unit effort]] * CatTemplate[[#This Row],[Year15]])*8/ParRatePM)</f>
        <v>0</v>
      </c>
      <c r="DQ294" s="57">
        <f>IF(ISBLANK(CatTemplate[[#This Row],[St. unit effort]]),0,(CatTemplate[[#This Row],[St. unit effort]] * CatTemplate[[#This Row],[Year16]])*8/ParRatePM)</f>
        <v>0</v>
      </c>
      <c r="DR294" s="57">
        <f>IF(ISBLANK(CatTemplate[[#This Row],[St. unit effort]]),0,(CatTemplate[[#This Row],[St. unit effort]] * CatTemplate[[#This Row],[Year17]])*8/ParRatePM)</f>
        <v>0</v>
      </c>
      <c r="DS294" s="57">
        <f>IF(ISBLANK(CatTemplate[[#This Row],[St. unit effort]]),0,(CatTemplate[[#This Row],[St. unit effort]] * CatTemplate[[#This Row],[Year18]])*8/ParRatePM)</f>
        <v>0</v>
      </c>
      <c r="DT294" s="57">
        <f>IF(ISBLANK(CatTemplate[[#This Row],[St. unit effort]]),0,(CatTemplate[[#This Row],[St. unit effort]] * CatTemplate[[#This Row],[Year19]])*8/ParRatePM)</f>
        <v>0</v>
      </c>
      <c r="DU294" s="57">
        <f>IF(ISBLANK(CatTemplate[[#This Row],[St. unit effort]]),0,(CatTemplate[[#This Row],[St. unit effort]] * CatTemplate[[#This Row],[Year20]])*8/ParRatePM)</f>
        <v>0</v>
      </c>
      <c r="DV294" s="54">
        <f>SUM(CatTemplate[[#This Row],[PM1]:[PM20]])</f>
        <v>0</v>
      </c>
      <c r="DW294" s="56">
        <f t="shared" si="101"/>
        <v>0</v>
      </c>
      <c r="DX294" s="56">
        <f t="shared" si="101"/>
        <v>0</v>
      </c>
      <c r="DY294" s="56">
        <f t="shared" si="101"/>
        <v>0</v>
      </c>
      <c r="DZ294" s="56">
        <f t="shared" si="101"/>
        <v>0</v>
      </c>
      <c r="EA294" s="56">
        <f t="shared" si="101"/>
        <v>0</v>
      </c>
      <c r="EB294" s="56">
        <f t="shared" si="101"/>
        <v>0</v>
      </c>
      <c r="EC294" s="56">
        <f t="shared" si="101"/>
        <v>0</v>
      </c>
      <c r="ED294" s="56">
        <f t="shared" si="101"/>
        <v>0</v>
      </c>
      <c r="EE294" s="56">
        <f t="shared" si="101"/>
        <v>0</v>
      </c>
      <c r="EF294" s="56">
        <f t="shared" si="101"/>
        <v>0</v>
      </c>
      <c r="EG294" s="56">
        <f t="shared" si="101"/>
        <v>0</v>
      </c>
      <c r="EH294" s="56">
        <f t="shared" si="101"/>
        <v>0</v>
      </c>
      <c r="EI294" s="56">
        <f t="shared" si="101"/>
        <v>0</v>
      </c>
      <c r="EJ294" s="56">
        <f t="shared" si="101"/>
        <v>0</v>
      </c>
      <c r="EK294" s="56">
        <f t="shared" si="101"/>
        <v>0</v>
      </c>
      <c r="EL294" s="56">
        <f t="shared" ref="EL294:EP309" si="103">getCost(COLUMN(), ROW(), "Other")</f>
        <v>0</v>
      </c>
      <c r="EM294" s="56">
        <f t="shared" si="103"/>
        <v>0</v>
      </c>
      <c r="EN294" s="56">
        <f t="shared" si="103"/>
        <v>0</v>
      </c>
      <c r="EO294" s="56">
        <f t="shared" si="103"/>
        <v>0</v>
      </c>
      <c r="EP294" s="56">
        <f t="shared" si="103"/>
        <v>0</v>
      </c>
      <c r="EQ294" s="30">
        <f>CatTemplate[[#This Row],[Eq. unit cost]] * CatTemplate[[#This Row],[Eq. quantity]]</f>
        <v>0</v>
      </c>
      <c r="ER294" s="30">
        <f>CatTemplate[[#This Row],[Cons. unit cost]] *CatTemplate[[#This Row],[Cons. quantity]]</f>
        <v>0</v>
      </c>
      <c r="ES294" s="30">
        <f>CatTemplate[[#This Row],[Oth. unit cost]] *CatTemplate[[#This Row],[Oth. quantity]]</f>
        <v>0</v>
      </c>
      <c r="ET294" s="55">
        <f>SUM(CatTemplate[[#This Row],[CO1]:[CO20]])</f>
        <v>0</v>
      </c>
      <c r="EU294" s="56">
        <f t="shared" si="102"/>
        <v>0</v>
      </c>
      <c r="EV294" s="56">
        <f t="shared" si="102"/>
        <v>0</v>
      </c>
      <c r="EW294" s="56">
        <f t="shared" si="102"/>
        <v>0</v>
      </c>
      <c r="EX294" s="56">
        <f t="shared" si="102"/>
        <v>0</v>
      </c>
      <c r="EY294" s="56">
        <f t="shared" si="102"/>
        <v>0</v>
      </c>
      <c r="EZ294" s="56">
        <f t="shared" si="102"/>
        <v>0</v>
      </c>
      <c r="FA294" s="56">
        <f t="shared" si="102"/>
        <v>0</v>
      </c>
      <c r="FB294" s="56">
        <f t="shared" si="102"/>
        <v>0</v>
      </c>
      <c r="FC294" s="56">
        <f t="shared" si="102"/>
        <v>0</v>
      </c>
      <c r="FD294" s="56">
        <f t="shared" si="102"/>
        <v>0</v>
      </c>
      <c r="FE294" s="56">
        <f t="shared" si="102"/>
        <v>0</v>
      </c>
      <c r="FF294" s="56">
        <f t="shared" si="102"/>
        <v>0</v>
      </c>
      <c r="FG294" s="56">
        <f t="shared" si="102"/>
        <v>0</v>
      </c>
      <c r="FH294" s="56">
        <f t="shared" si="102"/>
        <v>0</v>
      </c>
      <c r="FI294" s="56">
        <f t="shared" si="102"/>
        <v>0</v>
      </c>
      <c r="FJ294" s="56">
        <f t="shared" ref="FJ294:FN309" si="104">getCost(COLUMN(), ROW(), "Staff")</f>
        <v>0</v>
      </c>
      <c r="FK294" s="56">
        <f t="shared" si="104"/>
        <v>0</v>
      </c>
      <c r="FL294" s="56">
        <f t="shared" si="104"/>
        <v>0</v>
      </c>
      <c r="FM294" s="56">
        <f t="shared" si="104"/>
        <v>0</v>
      </c>
      <c r="FN294" s="56">
        <f t="shared" si="104"/>
        <v>0</v>
      </c>
      <c r="FO294" s="58">
        <f>SUM(CatTemplate[[#This Row],[CS1]:[CS20]])</f>
        <v>0</v>
      </c>
      <c r="FP294" s="59">
        <f>CatTemplate[[#This Row],[Total Oth. cost]]+CatTemplate[[#This Row],[Total St. Cost]]</f>
        <v>0</v>
      </c>
      <c r="FQ294" s="33" t="e">
        <f t="shared" si="93"/>
        <v>#VALUE!</v>
      </c>
      <c r="FR294" s="33" t="e">
        <f t="shared" si="94"/>
        <v>#VALUE!</v>
      </c>
      <c r="FS294" s="30" t="e">
        <f>(CatTemplate[[#This Row],[CO1]] + CatTemplate[[#This Row],[CS1]]) * (1 + getRateOHFinal) * getRateMarkupFinal</f>
        <v>#VALUE!</v>
      </c>
      <c r="FT294" s="30" t="e">
        <f>(CatTemplate[[#This Row],[CO2]] + CatTemplate[[#This Row],[CS2]]) * (1 + getRateOHFinal) * getRateMarkupFinal</f>
        <v>#VALUE!</v>
      </c>
      <c r="FU294" s="30" t="e">
        <f>(CatTemplate[[#This Row],[CO3]] + CatTemplate[[#This Row],[CS3]]) * (1 + getRateOHFinal) * getRateMarkupFinal</f>
        <v>#VALUE!</v>
      </c>
      <c r="FV294" s="30" t="e">
        <f>(CatTemplate[[#This Row],[CO4]] + CatTemplate[[#This Row],[CS4]]) * (1 + getRateOHFinal) * getRateMarkupFinal</f>
        <v>#VALUE!</v>
      </c>
      <c r="FW294" s="30" t="e">
        <f>(CatTemplate[[#This Row],[CO5]] + CatTemplate[[#This Row],[CS5]]) * (1 + getRateOHFinal) * getRateMarkupFinal</f>
        <v>#VALUE!</v>
      </c>
      <c r="FX294" s="30" t="e">
        <f>(CatTemplate[[#This Row],[CO6]] + CatTemplate[[#This Row],[CS6]]) * (1 + getRateOHFinal) * getRateMarkupFinal</f>
        <v>#VALUE!</v>
      </c>
      <c r="FY294" s="30" t="e">
        <f>(CatTemplate[[#This Row],[CO7]] + CatTemplate[[#This Row],[CS7]]) * (1 + getRateOHFinal) * getRateMarkupFinal</f>
        <v>#VALUE!</v>
      </c>
      <c r="FZ294" s="30" t="e">
        <f>(CatTemplate[[#This Row],[CO8]] + CatTemplate[[#This Row],[CS8]]) * (1 + getRateOHFinal) * getRateMarkupFinal</f>
        <v>#VALUE!</v>
      </c>
      <c r="GA294" s="30" t="e">
        <f>(CatTemplate[[#This Row],[CO9]] + CatTemplate[[#This Row],[CS9]]) * (1 + getRateOHFinal) * getRateMarkupFinal</f>
        <v>#VALUE!</v>
      </c>
      <c r="GB294" s="30" t="e">
        <f>(CatTemplate[[#This Row],[CO10]] + CatTemplate[[#This Row],[CS10]]) * (1 + getRateOHFinal) * getRateMarkupFinal</f>
        <v>#VALUE!</v>
      </c>
      <c r="GC294" s="30" t="e">
        <f>(CatTemplate[[#This Row],[CO11]] + CatTemplate[[#This Row],[CS11]]) * (1 + getRateOHFinal) * getRateMarkupFinal</f>
        <v>#VALUE!</v>
      </c>
      <c r="GD294" s="30" t="e">
        <f>(CatTemplate[[#This Row],[CO12]] + CatTemplate[[#This Row],[CS12]]) * (1 + getRateOHFinal) * getRateMarkupFinal</f>
        <v>#VALUE!</v>
      </c>
      <c r="GE294" s="30" t="e">
        <f>(CatTemplate[[#This Row],[CO13]] + CatTemplate[[#This Row],[CS13]]) * (1 + getRateOHFinal) * getRateMarkupFinal</f>
        <v>#VALUE!</v>
      </c>
      <c r="GF294" s="30" t="e">
        <f>(CatTemplate[[#This Row],[CO14]] + CatTemplate[[#This Row],[CS14]]) * (1 + getRateOHFinal) * getRateMarkupFinal</f>
        <v>#VALUE!</v>
      </c>
      <c r="GG294" s="30" t="e">
        <f>(CatTemplate[[#This Row],[CO15]] + CatTemplate[[#This Row],[CS15]]) * (1 + getRateOHFinal) * getRateMarkupFinal</f>
        <v>#VALUE!</v>
      </c>
      <c r="GH294" s="30" t="e">
        <f>(CatTemplate[[#This Row],[CO16]] + CatTemplate[[#This Row],[CS16]]) * (1 + getRateOHFinal) * getRateMarkupFinal</f>
        <v>#VALUE!</v>
      </c>
      <c r="GI294" s="30" t="e">
        <f>(CatTemplate[[#This Row],[CO17]] + CatTemplate[[#This Row],[CS17]]) * (1 + getRateOHFinal) * getRateMarkupFinal</f>
        <v>#VALUE!</v>
      </c>
      <c r="GJ294" s="30" t="e">
        <f>(CatTemplate[[#This Row],[CO18]] + CatTemplate[[#This Row],[CS18]]) * (1 + getRateOHFinal) * getRateMarkupFinal</f>
        <v>#VALUE!</v>
      </c>
      <c r="GK294" s="30" t="e">
        <f>(CatTemplate[[#This Row],[CO19]] + CatTemplate[[#This Row],[CS19]]) * (1 + getRateOHFinal) * getRateMarkupFinal</f>
        <v>#VALUE!</v>
      </c>
      <c r="GL294" s="30" t="e">
        <f>(CatTemplate[[#This Row],[CO20]] + CatTemplate[[#This Row],[CS20]]) * (1 + getRateOHFinal) * getRateMarkupFinal</f>
        <v>#VALUE!</v>
      </c>
      <c r="GM294" s="30" t="e">
        <f t="shared" si="95"/>
        <v>#VALUE!</v>
      </c>
      <c r="GN294" s="30" t="e">
        <f t="shared" si="96"/>
        <v>#VALUE!</v>
      </c>
      <c r="GO294" s="30" t="e">
        <f t="shared" si="97"/>
        <v>#VALUE!</v>
      </c>
      <c r="GP294" s="30" t="e">
        <f t="shared" si="98"/>
        <v>#VALUE!</v>
      </c>
      <c r="GQ294" s="30" t="e">
        <f>(CatTemplate[[#This Row],[CO1]]+CatTemplate[[#This Row],[CS1]]) * (1+ getRateOHFinal) * (1 + getRateMarkupFinal)</f>
        <v>#VALUE!</v>
      </c>
      <c r="GR294" s="30" t="e">
        <f>(CatTemplate[[#This Row],[CO2]]+CatTemplate[[#This Row],[CS2]]) * (1+ getRateOHFinal) * (1 + getRateMarkupFinal)</f>
        <v>#VALUE!</v>
      </c>
      <c r="GS294" s="30" t="e">
        <f>(CatTemplate[[#This Row],[CO3]]+CatTemplate[[#This Row],[CS3]]) * (1+ getRateOHFinal) * (1 + getRateMarkupFinal)</f>
        <v>#VALUE!</v>
      </c>
      <c r="GT294" s="30" t="e">
        <f>(CatTemplate[[#This Row],[CO4]]+CatTemplate[[#This Row],[CS4]]) * (1+ getRateOHFinal) * (1 + getRateMarkupFinal)</f>
        <v>#VALUE!</v>
      </c>
      <c r="GU294" s="30" t="e">
        <f>(CatTemplate[[#This Row],[CO5]]+CatTemplate[[#This Row],[CS5]]) * (1+ getRateOHFinal) * (1 + getRateMarkupFinal)</f>
        <v>#VALUE!</v>
      </c>
      <c r="GV294" s="30" t="e">
        <f>(CatTemplate[[#This Row],[CO6]]+CatTemplate[[#This Row],[CS6]]) * (1+ getRateOHFinal) * (1 + getRateMarkupFinal)</f>
        <v>#VALUE!</v>
      </c>
      <c r="GW294" s="30" t="e">
        <f>(CatTemplate[[#This Row],[CO7]]+CatTemplate[[#This Row],[CS7]]) * (1+ getRateOHFinal) * (1 + getRateMarkupFinal)</f>
        <v>#VALUE!</v>
      </c>
      <c r="GX294" s="30" t="e">
        <f>(CatTemplate[[#This Row],[CO8]]+CatTemplate[[#This Row],[CS8]]) * (1+ getRateOHFinal) * (1 + getRateMarkupFinal)</f>
        <v>#VALUE!</v>
      </c>
      <c r="GY294" s="30" t="e">
        <f>(CatTemplate[[#This Row],[CO9]]+CatTemplate[[#This Row],[CS9]]) * (1+ getRateOHFinal) * (1 + getRateMarkupFinal)</f>
        <v>#VALUE!</v>
      </c>
      <c r="GZ294" s="30" t="e">
        <f>(CatTemplate[[#This Row],[CO10]]+CatTemplate[[#This Row],[CS10]]) * (1+ getRateOHFinal) * (1 + getRateMarkupFinal)</f>
        <v>#VALUE!</v>
      </c>
      <c r="HA294" s="30" t="e">
        <f>(CatTemplate[[#This Row],[CO11]]+CatTemplate[[#This Row],[CS11]]) * (1+ getRateOHFinal) * (1 + getRateMarkupFinal)</f>
        <v>#VALUE!</v>
      </c>
      <c r="HB294" s="30" t="e">
        <f>(CatTemplate[[#This Row],[CO12]]+CatTemplate[[#This Row],[CS12]]) * (1+ getRateOHFinal) * (1 + getRateMarkupFinal)</f>
        <v>#VALUE!</v>
      </c>
      <c r="HC294" s="30" t="e">
        <f>(CatTemplate[[#This Row],[CO13]]+CatTemplate[[#This Row],[CS13]]) * (1+ getRateOHFinal) * (1 + getRateMarkupFinal)</f>
        <v>#VALUE!</v>
      </c>
      <c r="HD294" s="30" t="e">
        <f>(CatTemplate[[#This Row],[CO14]]+CatTemplate[[#This Row],[CS14]]) * (1+ getRateOHFinal) * (1 + getRateMarkupFinal)</f>
        <v>#VALUE!</v>
      </c>
      <c r="HE294" s="30" t="e">
        <f>(CatTemplate[[#This Row],[CO15]]+CatTemplate[[#This Row],[CS15]]) * (1+ getRateOHFinal) * (1 + getRateMarkupFinal)</f>
        <v>#VALUE!</v>
      </c>
      <c r="HF294" s="30" t="e">
        <f>(CatTemplate[[#This Row],[CO16]]+CatTemplate[[#This Row],[CS16]]) * (1+ getRateOHFinal) * (1 + getRateMarkupFinal)</f>
        <v>#VALUE!</v>
      </c>
      <c r="HG294" s="30" t="e">
        <f>(CatTemplate[[#This Row],[CO17]]+CatTemplate[[#This Row],[CS17]]) * (1+ getRateOHFinal) * (1 + getRateMarkupFinal)</f>
        <v>#VALUE!</v>
      </c>
      <c r="HH294" s="30" t="e">
        <f>(CatTemplate[[#This Row],[CO18]]+CatTemplate[[#This Row],[CS18]]) * (1+ getRateOHFinal) * (1 + getRateMarkupFinal)</f>
        <v>#VALUE!</v>
      </c>
      <c r="HI294" s="30" t="e">
        <f>(CatTemplate[[#This Row],[CO19]]+CatTemplate[[#This Row],[CS19]]) * (1+ getRateOHFinal) * (1 + getRateMarkupFinal)</f>
        <v>#VALUE!</v>
      </c>
      <c r="HJ294" s="30" t="e">
        <f>(CatTemplate[[#This Row],[CO20]]+CatTemplate[[#This Row],[CS20]]) * (1+ getRateOHFinal) * (1 + getRateMarkupFinal)</f>
        <v>#VALUE!</v>
      </c>
      <c r="HK294" s="39" t="e">
        <f>CatTemplate[[#This Row],[Total cost]]+CatTemplate[[#This Row],[OH Amount]]+CatTemplate[[#This Row],[Markup]]</f>
        <v>#VALUE!</v>
      </c>
      <c r="HL294" s="63">
        <f>IF(CatTemplate[[#This Row],[Units]]="Days",CatTemplate[[#This Row],[Project quantity]]*CatTemplate[[#This Row],[St. unit effort]],CatTemplate[[#This Row],[Project quantity]])</f>
        <v>0</v>
      </c>
      <c r="HM294" s="287">
        <f>IFERROR(CatTemplate[[#This Row],[Total Price]]/(CatTemplate[[#This Row],[Final Quantity]]),0)</f>
        <v>0</v>
      </c>
      <c r="HN294" s="261"/>
    </row>
    <row r="295" spans="2:222" ht="25.5" x14ac:dyDescent="0.2">
      <c r="B295" s="9" t="s">
        <v>84</v>
      </c>
      <c r="C295" s="23">
        <v>6</v>
      </c>
      <c r="D295" s="10" t="s">
        <v>179</v>
      </c>
      <c r="E295" s="25">
        <v>1</v>
      </c>
      <c r="F295" s="19" t="s">
        <v>103</v>
      </c>
      <c r="G295" s="27">
        <v>82</v>
      </c>
      <c r="H295" s="19" t="s">
        <v>571</v>
      </c>
      <c r="I295" s="19" t="s">
        <v>569</v>
      </c>
      <c r="J295" s="16" t="s">
        <v>254</v>
      </c>
      <c r="K295" s="16"/>
      <c r="L295" s="16" t="s">
        <v>489</v>
      </c>
      <c r="M295" s="16" t="s">
        <v>207</v>
      </c>
      <c r="N295" s="16" t="s">
        <v>858</v>
      </c>
      <c r="O295" s="320"/>
      <c r="P295" s="71"/>
      <c r="Q295" s="108"/>
      <c r="R295" s="73"/>
      <c r="S295" s="97"/>
      <c r="T295" s="100">
        <f>getEqUnitCost</f>
        <v>15.415384615384616</v>
      </c>
      <c r="U295" s="73">
        <f>getEqUnitEffort</f>
        <v>1</v>
      </c>
      <c r="V295" s="101">
        <f>getEqQuantity</f>
        <v>1</v>
      </c>
      <c r="W295" s="320"/>
      <c r="X295" s="100">
        <f>getConsUnitCost</f>
        <v>24.927743722222225</v>
      </c>
      <c r="Y295" s="73">
        <f>getConsUnitEffort</f>
        <v>1</v>
      </c>
      <c r="Z295" s="14">
        <f>getConsQuantity</f>
        <v>1</v>
      </c>
      <c r="AA295" s="320"/>
      <c r="AB295" s="72"/>
      <c r="AC295" s="112"/>
      <c r="AD295" s="14">
        <f>getOthQuantity</f>
        <v>0</v>
      </c>
      <c r="AE295" s="320"/>
      <c r="AF295" s="28" t="str">
        <f>IF(ISBLANK(CatTemplate[[#This Row],[Resource type]]),"",CatTemplate[[#This Row],[Resource type]])</f>
        <v>BioRef Operator</v>
      </c>
      <c r="AG295" s="242">
        <f>getStaffUnitCost</f>
        <v>402.98497611162429</v>
      </c>
      <c r="AH295" s="113">
        <f>getStaffUnitEffort</f>
        <v>3.7499999999999999E-2</v>
      </c>
      <c r="AI295" s="40">
        <f>getStaffQuantity</f>
        <v>0</v>
      </c>
      <c r="AJ295" s="41">
        <f>CatTemplate[[#This Row],[St. quantity]]*8/ParRatePM</f>
        <v>0</v>
      </c>
      <c r="AK295" s="320"/>
      <c r="AL295" s="53" t="str">
        <f>CatTemplate[[#This Row],[Item type]]</f>
        <v>Samples</v>
      </c>
      <c r="AM295" s="12">
        <f>SUM(CatTemplate[[#This Row],[Year1]:[Year20]])</f>
        <v>0</v>
      </c>
      <c r="AN295" s="52"/>
      <c r="AO295" s="52"/>
      <c r="AP295" s="52"/>
      <c r="AQ295" s="8"/>
      <c r="AR295" s="8"/>
      <c r="AS295" s="8"/>
      <c r="AT295" s="8"/>
      <c r="AU295" s="8"/>
      <c r="AV295" s="8"/>
      <c r="AW295" s="8"/>
      <c r="AX295" s="8"/>
      <c r="AY295" s="8"/>
      <c r="AZ295" s="8"/>
      <c r="BA295" s="8"/>
      <c r="BB295" s="8"/>
      <c r="BC295" s="8"/>
      <c r="BD295" s="8"/>
      <c r="BE295" s="8"/>
      <c r="BF295" s="8"/>
      <c r="BG295" s="36"/>
      <c r="BH295" s="320"/>
      <c r="BI295" s="37" t="str">
        <f>getCostCategory</f>
        <v>06 Operating costs</v>
      </c>
      <c r="BJ295" s="37" t="str">
        <f>getSection</f>
        <v>06 Sample processing</v>
      </c>
      <c r="BK295" s="32" t="str">
        <f>getObject</f>
        <v>Sample processing</v>
      </c>
      <c r="BL295" s="30">
        <f>IFERROR(getUnitCost * IF(CatTemplate[[#This Row],[Cost Category Comp.]]="01 Staff costs", 1,1),0)</f>
        <v>443.32810444923115</v>
      </c>
      <c r="BM295" s="29">
        <f>IF(AND(ISBLANK(CatTemplate[[#This Row],[Eq. unit cost]]),ISBLANK(CatTemplate[[#This Row],[Cons. unit cost]]),ISBLANK(CatTemplate[[#This Row],[Oth. unit cost]])), 0, IF(getUnitEffort =0,1,getUnitEffort) * CatTemplate[[#This Row],[Year1]])</f>
        <v>0</v>
      </c>
      <c r="BN295" s="29">
        <f>IF(AND(ISBLANK(CatTemplate[[#This Row],[Eq. unit cost]]),ISBLANK(CatTemplate[[#This Row],[Cons. unit cost]]),ISBLANK(CatTemplate[[#This Row],[Oth. unit cost]])), 0, IF(getUnitEffort =0,1,getUnitEffort) * CatTemplate[[#This Row],[Year2]])</f>
        <v>0</v>
      </c>
      <c r="BO295" s="29">
        <f>IF(AND(ISBLANK(CatTemplate[[#This Row],[Eq. unit cost]]),ISBLANK(CatTemplate[[#This Row],[Cons. unit cost]]),ISBLANK(CatTemplate[[#This Row],[Oth. unit cost]])), 0, IF(getUnitEffort =0,1,getUnitEffort) * CatTemplate[[#This Row],[Year3]])</f>
        <v>0</v>
      </c>
      <c r="BP295" s="29">
        <f>IF(AND(ISBLANK(CatTemplate[[#This Row],[Eq. unit cost]]),ISBLANK(CatTemplate[[#This Row],[Cons. unit cost]]),ISBLANK(CatTemplate[[#This Row],[Oth. unit cost]])), 0, IF(getUnitEffort =0,1,getUnitEffort) * CatTemplate[[#This Row],[Year4]])</f>
        <v>0</v>
      </c>
      <c r="BQ295" s="29">
        <f>IF(AND(ISBLANK(CatTemplate[[#This Row],[Eq. unit cost]]),ISBLANK(CatTemplate[[#This Row],[Cons. unit cost]]),ISBLANK(CatTemplate[[#This Row],[Oth. unit cost]])), 0, IF(getUnitEffort =0,1,getUnitEffort) * CatTemplate[[#This Row],[Year5]])</f>
        <v>0</v>
      </c>
      <c r="BR295" s="29">
        <f>IF(AND(ISBLANK(CatTemplate[[#This Row],[Eq. unit cost]]),ISBLANK(CatTemplate[[#This Row],[Cons. unit cost]]),ISBLANK(CatTemplate[[#This Row],[Oth. unit cost]])), 0, IF(getUnitEffort =0,1,getUnitEffort) * CatTemplate[[#This Row],[Year6]])</f>
        <v>0</v>
      </c>
      <c r="BS295" s="29">
        <f>IF(AND(ISBLANK(CatTemplate[[#This Row],[Eq. unit cost]]),ISBLANK(CatTemplate[[#This Row],[Cons. unit cost]]),ISBLANK(CatTemplate[[#This Row],[Oth. unit cost]])), 0, IF(getUnitEffort =0,1,getUnitEffort) * CatTemplate[[#This Row],[Year7]])</f>
        <v>0</v>
      </c>
      <c r="BT295" s="29">
        <f>IF(AND(ISBLANK(CatTemplate[[#This Row],[Eq. unit cost]]),ISBLANK(CatTemplate[[#This Row],[Cons. unit cost]]),ISBLANK(CatTemplate[[#This Row],[Oth. unit cost]])), 0, IF(getUnitEffort =0,1,getUnitEffort) * CatTemplate[[#This Row],[Year8]])</f>
        <v>0</v>
      </c>
      <c r="BU295" s="29">
        <f>IF(AND(ISBLANK(CatTemplate[[#This Row],[Eq. unit cost]]),ISBLANK(CatTemplate[[#This Row],[Cons. unit cost]]),ISBLANK(CatTemplate[[#This Row],[Oth. unit cost]])), 0, IF(getUnitEffort =0,1,getUnitEffort) * CatTemplate[[#This Row],[Year9]])</f>
        <v>0</v>
      </c>
      <c r="BV295" s="29">
        <f>IF(AND(ISBLANK(CatTemplate[[#This Row],[Eq. unit cost]]),ISBLANK(CatTemplate[[#This Row],[Cons. unit cost]]),ISBLANK(CatTemplate[[#This Row],[Oth. unit cost]])), 0, IF(getUnitEffort =0,1,getUnitEffort) * CatTemplate[[#This Row],[Year10]])</f>
        <v>0</v>
      </c>
      <c r="BW295" s="29">
        <f>IF(AND(ISBLANK(CatTemplate[[#This Row],[Eq. unit cost]]),ISBLANK(CatTemplate[[#This Row],[Cons. unit cost]]),ISBLANK(CatTemplate[[#This Row],[Oth. unit cost]])), 0, IF(getUnitEffort =0,1,getUnitEffort) * CatTemplate[[#This Row],[Year11]])</f>
        <v>0</v>
      </c>
      <c r="BX295" s="29">
        <f>IF(AND(ISBLANK(CatTemplate[[#This Row],[Eq. unit cost]]),ISBLANK(CatTemplate[[#This Row],[Cons. unit cost]]),ISBLANK(CatTemplate[[#This Row],[Oth. unit cost]])), 0, IF(getUnitEffort =0,1,getUnitEffort) * CatTemplate[[#This Row],[Year12]])</f>
        <v>0</v>
      </c>
      <c r="BY295" s="29">
        <f>IF(AND(ISBLANK(CatTemplate[[#This Row],[Eq. unit cost]]),ISBLANK(CatTemplate[[#This Row],[Cons. unit cost]]),ISBLANK(CatTemplate[[#This Row],[Oth. unit cost]])), 0, IF(getUnitEffort =0,1,getUnitEffort) * CatTemplate[[#This Row],[Year13]])</f>
        <v>0</v>
      </c>
      <c r="BZ295" s="29">
        <f>IF(AND(ISBLANK(CatTemplate[[#This Row],[Eq. unit cost]]),ISBLANK(CatTemplate[[#This Row],[Cons. unit cost]]),ISBLANK(CatTemplate[[#This Row],[Oth. unit cost]])), 0, IF(getUnitEffort =0,1,getUnitEffort) * CatTemplate[[#This Row],[Year14]])</f>
        <v>0</v>
      </c>
      <c r="CA295" s="29">
        <f>IF(AND(ISBLANK(CatTemplate[[#This Row],[Eq. unit cost]]),ISBLANK(CatTemplate[[#This Row],[Cons. unit cost]]),ISBLANK(CatTemplate[[#This Row],[Oth. unit cost]])), 0, IF(getUnitEffort =0,1,getUnitEffort) * CatTemplate[[#This Row],[Year15]])</f>
        <v>0</v>
      </c>
      <c r="CB295" s="29">
        <f>IF(AND(ISBLANK(CatTemplate[[#This Row],[Eq. unit cost]]),ISBLANK(CatTemplate[[#This Row],[Cons. unit cost]]),ISBLANK(CatTemplate[[#This Row],[Oth. unit cost]])), 0, IF(getUnitEffort =0,1,getUnitEffort) * CatTemplate[[#This Row],[Year16]])</f>
        <v>0</v>
      </c>
      <c r="CC295" s="29">
        <f>IF(AND(ISBLANK(CatTemplate[[#This Row],[Eq. unit cost]]),ISBLANK(CatTemplate[[#This Row],[Cons. unit cost]]),ISBLANK(CatTemplate[[#This Row],[Oth. unit cost]])), 0, IF(getUnitEffort =0,1,getUnitEffort) * CatTemplate[[#This Row],[Year17]])</f>
        <v>0</v>
      </c>
      <c r="CD295" s="29">
        <f>IF(AND(ISBLANK(CatTemplate[[#This Row],[Eq. unit cost]]),ISBLANK(CatTemplate[[#This Row],[Cons. unit cost]]),ISBLANK(CatTemplate[[#This Row],[Oth. unit cost]])), 0, IF(getUnitEffort =0,1,getUnitEffort) * CatTemplate[[#This Row],[Year18]])</f>
        <v>0</v>
      </c>
      <c r="CE295" s="29">
        <f>IF(AND(ISBLANK(CatTemplate[[#This Row],[Eq. unit cost]]),ISBLANK(CatTemplate[[#This Row],[Cons. unit cost]]),ISBLANK(CatTemplate[[#This Row],[Oth. unit cost]])), 0, IF(getUnitEffort =0,1,getUnitEffort) * CatTemplate[[#This Row],[Year19]])</f>
        <v>0</v>
      </c>
      <c r="CF295" s="29">
        <f>IF(AND(ISBLANK(CatTemplate[[#This Row],[Eq. unit cost]]),ISBLANK(CatTemplate[[#This Row],[Cons. unit cost]]),ISBLANK(CatTemplate[[#This Row],[Oth. unit cost]])), 0, IF(getUnitEffort =0,1,getUnitEffort) * CatTemplate[[#This Row],[Year20]])</f>
        <v>0</v>
      </c>
      <c r="CG295" s="45">
        <f>SUM(CatTemplate[[#This Row],[Q1]:[Q20]])</f>
        <v>0</v>
      </c>
      <c r="CH295" s="29">
        <f>IF(ISBLANK(CatTemplate[[#This Row],[St. unit effort]]),0,(CatTemplate[[#This Row],[St. unit effort]] * CatTemplate[[#This Row],[Year1]]))</f>
        <v>0</v>
      </c>
      <c r="CI295" s="29">
        <f>IF(ISBLANK(CatTemplate[[#This Row],[St. unit effort]]),0,(CatTemplate[[#This Row],[St. unit effort]] * CatTemplate[[#This Row],[Year2]]))</f>
        <v>0</v>
      </c>
      <c r="CJ295" s="29">
        <f>IF(ISBLANK(CatTemplate[[#This Row],[St. unit effort]]),0,(CatTemplate[[#This Row],[St. unit effort]] * CatTemplate[[#This Row],[Year3]]))</f>
        <v>0</v>
      </c>
      <c r="CK295" s="29">
        <f>IF(ISBLANK(CatTemplate[[#This Row],[St. unit effort]]),0,(CatTemplate[[#This Row],[St. unit effort]] * CatTemplate[[#This Row],[Year4]]))</f>
        <v>0</v>
      </c>
      <c r="CL295" s="29">
        <f>IF(ISBLANK(CatTemplate[[#This Row],[St. unit effort]]),0,(CatTemplate[[#This Row],[St. unit effort]] * CatTemplate[[#This Row],[Year5]]))</f>
        <v>0</v>
      </c>
      <c r="CM295" s="29">
        <f>IF(ISBLANK(CatTemplate[[#This Row],[St. unit effort]]),0,(CatTemplate[[#This Row],[St. unit effort]] * CatTemplate[[#This Row],[Year6]]))</f>
        <v>0</v>
      </c>
      <c r="CN295" s="29">
        <f>IF(ISBLANK(CatTemplate[[#This Row],[St. unit effort]]),0,(CatTemplate[[#This Row],[St. unit effort]] * CatTemplate[[#This Row],[Year7]]))</f>
        <v>0</v>
      </c>
      <c r="CO295" s="29">
        <f>IF(ISBLANK(CatTemplate[[#This Row],[St. unit effort]]),0,(CatTemplate[[#This Row],[St. unit effort]] * CatTemplate[[#This Row],[Year8]]))</f>
        <v>0</v>
      </c>
      <c r="CP295" s="29">
        <f>IF(ISBLANK(CatTemplate[[#This Row],[St. unit effort]]),0,(CatTemplate[[#This Row],[St. unit effort]] * CatTemplate[[#This Row],[Year9]]))</f>
        <v>0</v>
      </c>
      <c r="CQ295" s="29">
        <f>IF(ISBLANK(CatTemplate[[#This Row],[St. unit effort]]),0,(CatTemplate[[#This Row],[St. unit effort]] * CatTemplate[[#This Row],[Year10]]))</f>
        <v>0</v>
      </c>
      <c r="CR295" s="29">
        <f>IF(ISBLANK(CatTemplate[[#This Row],[St. unit effort]]),0,(CatTemplate[[#This Row],[St. unit effort]] * CatTemplate[[#This Row],[Year11]]))</f>
        <v>0</v>
      </c>
      <c r="CS295" s="29">
        <f>IF(ISBLANK(CatTemplate[[#This Row],[St. unit effort]]),0,(CatTemplate[[#This Row],[St. unit effort]] * CatTemplate[[#This Row],[Year12]]))</f>
        <v>0</v>
      </c>
      <c r="CT295" s="29">
        <f>IF(ISBLANK(CatTemplate[[#This Row],[St. unit effort]]),0,(CatTemplate[[#This Row],[St. unit effort]] * CatTemplate[[#This Row],[Year13]]))</f>
        <v>0</v>
      </c>
      <c r="CU295" s="29">
        <f>IF(ISBLANK(CatTemplate[[#This Row],[St. unit effort]]),0,(CatTemplate[[#This Row],[St. unit effort]] * CatTemplate[[#This Row],[Year14]]))</f>
        <v>0</v>
      </c>
      <c r="CV295" s="29">
        <f>IF(ISBLANK(CatTemplate[[#This Row],[St. unit effort]]),0,(CatTemplate[[#This Row],[St. unit effort]] * CatTemplate[[#This Row],[Year15]]))</f>
        <v>0</v>
      </c>
      <c r="CW295" s="29">
        <f>IF(ISBLANK(CatTemplate[[#This Row],[St. unit effort]]),0,(CatTemplate[[#This Row],[St. unit effort]] * CatTemplate[[#This Row],[Year16]]))</f>
        <v>0</v>
      </c>
      <c r="CX295" s="29">
        <f>IF(ISBLANK(CatTemplate[[#This Row],[St. unit effort]]),0,(CatTemplate[[#This Row],[St. unit effort]] * CatTemplate[[#This Row],[Year17]]))</f>
        <v>0</v>
      </c>
      <c r="CY295" s="29">
        <f>IF(ISBLANK(CatTemplate[[#This Row],[St. unit effort]]),0,(CatTemplate[[#This Row],[St. unit effort]] * CatTemplate[[#This Row],[Year18]]))</f>
        <v>0</v>
      </c>
      <c r="CZ295" s="29">
        <f>IF(ISBLANK(CatTemplate[[#This Row],[St. unit effort]]),0,(CatTemplate[[#This Row],[St. unit effort]] * CatTemplate[[#This Row],[Year19]]))</f>
        <v>0</v>
      </c>
      <c r="DA295" s="29">
        <f>IF(ISBLANK(CatTemplate[[#This Row],[St. unit effort]]),0,(CatTemplate[[#This Row],[St. unit effort]] * CatTemplate[[#This Row],[Year20]]))</f>
        <v>0</v>
      </c>
      <c r="DB295" s="57">
        <f>IF(ISBLANK(CatTemplate[[#This Row],[St. unit effort]]),0,(CatTemplate[[#This Row],[St. unit effort]] * CatTemplate[[#This Row],[Year1]])*8/ParRatePM)</f>
        <v>0</v>
      </c>
      <c r="DC295" s="57">
        <f>IF(ISBLANK(CatTemplate[[#This Row],[St. unit effort]]),0,(CatTemplate[[#This Row],[St. unit effort]] * CatTemplate[[#This Row],[Year2]])*8/ParRatePM)</f>
        <v>0</v>
      </c>
      <c r="DD295" s="57">
        <f>IF(ISBLANK(CatTemplate[[#This Row],[St. unit effort]]),0,(CatTemplate[[#This Row],[St. unit effort]] * CatTemplate[[#This Row],[Year3]])*8/ParRatePM)</f>
        <v>0</v>
      </c>
      <c r="DE295" s="57">
        <f>IF(ISBLANK(CatTemplate[[#This Row],[St. unit effort]]),0,(CatTemplate[[#This Row],[St. unit effort]] * CatTemplate[[#This Row],[Year4]])*8/ParRatePM)</f>
        <v>0</v>
      </c>
      <c r="DF295" s="57">
        <f>IF(ISBLANK(CatTemplate[[#This Row],[St. unit effort]]),0,(CatTemplate[[#This Row],[St. unit effort]] * CatTemplate[[#This Row],[Year5]])*8/ParRatePM)</f>
        <v>0</v>
      </c>
      <c r="DG295" s="57">
        <f>IF(ISBLANK(CatTemplate[[#This Row],[St. unit effort]]),0,(CatTemplate[[#This Row],[St. unit effort]] * CatTemplate[[#This Row],[Year6]])*8/ParRatePM)</f>
        <v>0</v>
      </c>
      <c r="DH295" s="57">
        <f>IF(ISBLANK(CatTemplate[[#This Row],[St. unit effort]]),0,(CatTemplate[[#This Row],[St. unit effort]] * CatTemplate[[#This Row],[Year7]])*8/ParRatePM)</f>
        <v>0</v>
      </c>
      <c r="DI295" s="57">
        <f>IF(ISBLANK(CatTemplate[[#This Row],[St. unit effort]]),0,(CatTemplate[[#This Row],[St. unit effort]] * CatTemplate[[#This Row],[Year8]])*8/ParRatePM)</f>
        <v>0</v>
      </c>
      <c r="DJ295" s="57">
        <f>IF(ISBLANK(CatTemplate[[#This Row],[St. unit effort]]),0,(CatTemplate[[#This Row],[St. unit effort]] * CatTemplate[[#This Row],[Year9]])*8/ParRatePM)</f>
        <v>0</v>
      </c>
      <c r="DK295" s="57">
        <f>IF(ISBLANK(CatTemplate[[#This Row],[St. unit effort]]),0,(CatTemplate[[#This Row],[St. unit effort]] * CatTemplate[[#This Row],[Year10]])*8/ParRatePM)</f>
        <v>0</v>
      </c>
      <c r="DL295" s="57">
        <f>IF(ISBLANK(CatTemplate[[#This Row],[St. unit effort]]),0,(CatTemplate[[#This Row],[St. unit effort]] * CatTemplate[[#This Row],[Year11]])*8/ParRatePM)</f>
        <v>0</v>
      </c>
      <c r="DM295" s="57">
        <f>IF(ISBLANK(CatTemplate[[#This Row],[St. unit effort]]),0,(CatTemplate[[#This Row],[St. unit effort]] * CatTemplate[[#This Row],[Year12]])*8/ParRatePM)</f>
        <v>0</v>
      </c>
      <c r="DN295" s="57">
        <f>IF(ISBLANK(CatTemplate[[#This Row],[St. unit effort]]),0,(CatTemplate[[#This Row],[St. unit effort]] * CatTemplate[[#This Row],[Year13]])*8/ParRatePM)</f>
        <v>0</v>
      </c>
      <c r="DO295" s="57">
        <f>IF(ISBLANK(CatTemplate[[#This Row],[St. unit effort]]),0,(CatTemplate[[#This Row],[St. unit effort]] * CatTemplate[[#This Row],[Year14]])*8/ParRatePM)</f>
        <v>0</v>
      </c>
      <c r="DP295" s="57">
        <f>IF(ISBLANK(CatTemplate[[#This Row],[St. unit effort]]),0,(CatTemplate[[#This Row],[St. unit effort]] * CatTemplate[[#This Row],[Year15]])*8/ParRatePM)</f>
        <v>0</v>
      </c>
      <c r="DQ295" s="57">
        <f>IF(ISBLANK(CatTemplate[[#This Row],[St. unit effort]]),0,(CatTemplate[[#This Row],[St. unit effort]] * CatTemplate[[#This Row],[Year16]])*8/ParRatePM)</f>
        <v>0</v>
      </c>
      <c r="DR295" s="57">
        <f>IF(ISBLANK(CatTemplate[[#This Row],[St. unit effort]]),0,(CatTemplate[[#This Row],[St. unit effort]] * CatTemplate[[#This Row],[Year17]])*8/ParRatePM)</f>
        <v>0</v>
      </c>
      <c r="DS295" s="57">
        <f>IF(ISBLANK(CatTemplate[[#This Row],[St. unit effort]]),0,(CatTemplate[[#This Row],[St. unit effort]] * CatTemplate[[#This Row],[Year18]])*8/ParRatePM)</f>
        <v>0</v>
      </c>
      <c r="DT295" s="57">
        <f>IF(ISBLANK(CatTemplate[[#This Row],[St. unit effort]]),0,(CatTemplate[[#This Row],[St. unit effort]] * CatTemplate[[#This Row],[Year19]])*8/ParRatePM)</f>
        <v>0</v>
      </c>
      <c r="DU295" s="57">
        <f>IF(ISBLANK(CatTemplate[[#This Row],[St. unit effort]]),0,(CatTemplate[[#This Row],[St. unit effort]] * CatTemplate[[#This Row],[Year20]])*8/ParRatePM)</f>
        <v>0</v>
      </c>
      <c r="DV295" s="54">
        <f>SUM(CatTemplate[[#This Row],[PM1]:[PM20]])</f>
        <v>0</v>
      </c>
      <c r="DW295" s="56">
        <f t="shared" ref="DW295:EL310" si="105">getCost(COLUMN(), ROW(), "Other")</f>
        <v>0</v>
      </c>
      <c r="DX295" s="56">
        <f t="shared" si="105"/>
        <v>0</v>
      </c>
      <c r="DY295" s="56">
        <f t="shared" si="105"/>
        <v>0</v>
      </c>
      <c r="DZ295" s="56">
        <f t="shared" si="105"/>
        <v>0</v>
      </c>
      <c r="EA295" s="56">
        <f t="shared" si="105"/>
        <v>0</v>
      </c>
      <c r="EB295" s="56">
        <f t="shared" si="105"/>
        <v>0</v>
      </c>
      <c r="EC295" s="56">
        <f t="shared" si="105"/>
        <v>0</v>
      </c>
      <c r="ED295" s="56">
        <f t="shared" si="105"/>
        <v>0</v>
      </c>
      <c r="EE295" s="56">
        <f t="shared" si="105"/>
        <v>0</v>
      </c>
      <c r="EF295" s="56">
        <f t="shared" si="105"/>
        <v>0</v>
      </c>
      <c r="EG295" s="56">
        <f t="shared" si="105"/>
        <v>0</v>
      </c>
      <c r="EH295" s="56">
        <f t="shared" si="105"/>
        <v>0</v>
      </c>
      <c r="EI295" s="56">
        <f t="shared" si="105"/>
        <v>0</v>
      </c>
      <c r="EJ295" s="56">
        <f t="shared" si="105"/>
        <v>0</v>
      </c>
      <c r="EK295" s="56">
        <f t="shared" si="105"/>
        <v>0</v>
      </c>
      <c r="EL295" s="56">
        <f t="shared" si="105"/>
        <v>0</v>
      </c>
      <c r="EM295" s="56">
        <f t="shared" si="103"/>
        <v>0</v>
      </c>
      <c r="EN295" s="56">
        <f t="shared" si="103"/>
        <v>0</v>
      </c>
      <c r="EO295" s="56">
        <f t="shared" si="103"/>
        <v>0</v>
      </c>
      <c r="EP295" s="56">
        <f t="shared" si="103"/>
        <v>0</v>
      </c>
      <c r="EQ295" s="30">
        <f>CatTemplate[[#This Row],[Eq. unit cost]] * CatTemplate[[#This Row],[Eq. quantity]]</f>
        <v>15.415384615384616</v>
      </c>
      <c r="ER295" s="30">
        <f>CatTemplate[[#This Row],[Cons. unit cost]] *CatTemplate[[#This Row],[Cons. quantity]]</f>
        <v>24.927743722222225</v>
      </c>
      <c r="ES295" s="30">
        <f>CatTemplate[[#This Row],[Oth. unit cost]] *CatTemplate[[#This Row],[Oth. quantity]]</f>
        <v>0</v>
      </c>
      <c r="ET295" s="55">
        <f>SUM(CatTemplate[[#This Row],[CO1]:[CO20]])</f>
        <v>0</v>
      </c>
      <c r="EU295" s="56">
        <f t="shared" ref="EU295:FJ310" si="106">getCost(COLUMN(), ROW(), "Staff")</f>
        <v>0</v>
      </c>
      <c r="EV295" s="56">
        <f t="shared" si="106"/>
        <v>0</v>
      </c>
      <c r="EW295" s="56">
        <f t="shared" si="106"/>
        <v>0</v>
      </c>
      <c r="EX295" s="56">
        <f t="shared" si="106"/>
        <v>0</v>
      </c>
      <c r="EY295" s="56">
        <f t="shared" si="106"/>
        <v>0</v>
      </c>
      <c r="EZ295" s="56">
        <f t="shared" si="106"/>
        <v>0</v>
      </c>
      <c r="FA295" s="56">
        <f t="shared" si="106"/>
        <v>0</v>
      </c>
      <c r="FB295" s="56">
        <f t="shared" si="106"/>
        <v>0</v>
      </c>
      <c r="FC295" s="56">
        <f t="shared" si="106"/>
        <v>0</v>
      </c>
      <c r="FD295" s="56">
        <f t="shared" si="106"/>
        <v>0</v>
      </c>
      <c r="FE295" s="56">
        <f t="shared" si="106"/>
        <v>0</v>
      </c>
      <c r="FF295" s="56">
        <f t="shared" si="106"/>
        <v>0</v>
      </c>
      <c r="FG295" s="56">
        <f t="shared" si="106"/>
        <v>0</v>
      </c>
      <c r="FH295" s="56">
        <f t="shared" si="106"/>
        <v>0</v>
      </c>
      <c r="FI295" s="56">
        <f t="shared" si="106"/>
        <v>0</v>
      </c>
      <c r="FJ295" s="56">
        <f t="shared" si="106"/>
        <v>0</v>
      </c>
      <c r="FK295" s="56">
        <f t="shared" si="104"/>
        <v>0</v>
      </c>
      <c r="FL295" s="56">
        <f t="shared" si="104"/>
        <v>0</v>
      </c>
      <c r="FM295" s="56">
        <f t="shared" si="104"/>
        <v>0</v>
      </c>
      <c r="FN295" s="56">
        <f t="shared" si="104"/>
        <v>0</v>
      </c>
      <c r="FO295" s="58">
        <f>SUM(CatTemplate[[#This Row],[CS1]:[CS20]])</f>
        <v>0</v>
      </c>
      <c r="FP295" s="59">
        <f>CatTemplate[[#This Row],[Total Oth. cost]]+CatTemplate[[#This Row],[Total St. Cost]]</f>
        <v>0</v>
      </c>
      <c r="FQ295" s="33" t="e">
        <f t="shared" si="93"/>
        <v>#VALUE!</v>
      </c>
      <c r="FR295" s="33" t="e">
        <f t="shared" si="94"/>
        <v>#VALUE!</v>
      </c>
      <c r="FS295" s="30" t="e">
        <f>(CatTemplate[[#This Row],[CO1]] + CatTemplate[[#This Row],[CS1]]) * (1 + getRateOHFinal) * getRateMarkupFinal</f>
        <v>#VALUE!</v>
      </c>
      <c r="FT295" s="30" t="e">
        <f>(CatTemplate[[#This Row],[CO2]] + CatTemplate[[#This Row],[CS2]]) * (1 + getRateOHFinal) * getRateMarkupFinal</f>
        <v>#VALUE!</v>
      </c>
      <c r="FU295" s="30" t="e">
        <f>(CatTemplate[[#This Row],[CO3]] + CatTemplate[[#This Row],[CS3]]) * (1 + getRateOHFinal) * getRateMarkupFinal</f>
        <v>#VALUE!</v>
      </c>
      <c r="FV295" s="30" t="e">
        <f>(CatTemplate[[#This Row],[CO4]] + CatTemplate[[#This Row],[CS4]]) * (1 + getRateOHFinal) * getRateMarkupFinal</f>
        <v>#VALUE!</v>
      </c>
      <c r="FW295" s="30" t="e">
        <f>(CatTemplate[[#This Row],[CO5]] + CatTemplate[[#This Row],[CS5]]) * (1 + getRateOHFinal) * getRateMarkupFinal</f>
        <v>#VALUE!</v>
      </c>
      <c r="FX295" s="30" t="e">
        <f>(CatTemplate[[#This Row],[CO6]] + CatTemplate[[#This Row],[CS6]]) * (1 + getRateOHFinal) * getRateMarkupFinal</f>
        <v>#VALUE!</v>
      </c>
      <c r="FY295" s="30" t="e">
        <f>(CatTemplate[[#This Row],[CO7]] + CatTemplate[[#This Row],[CS7]]) * (1 + getRateOHFinal) * getRateMarkupFinal</f>
        <v>#VALUE!</v>
      </c>
      <c r="FZ295" s="30" t="e">
        <f>(CatTemplate[[#This Row],[CO8]] + CatTemplate[[#This Row],[CS8]]) * (1 + getRateOHFinal) * getRateMarkupFinal</f>
        <v>#VALUE!</v>
      </c>
      <c r="GA295" s="30" t="e">
        <f>(CatTemplate[[#This Row],[CO9]] + CatTemplate[[#This Row],[CS9]]) * (1 + getRateOHFinal) * getRateMarkupFinal</f>
        <v>#VALUE!</v>
      </c>
      <c r="GB295" s="30" t="e">
        <f>(CatTemplate[[#This Row],[CO10]] + CatTemplate[[#This Row],[CS10]]) * (1 + getRateOHFinal) * getRateMarkupFinal</f>
        <v>#VALUE!</v>
      </c>
      <c r="GC295" s="30" t="e">
        <f>(CatTemplate[[#This Row],[CO11]] + CatTemplate[[#This Row],[CS11]]) * (1 + getRateOHFinal) * getRateMarkupFinal</f>
        <v>#VALUE!</v>
      </c>
      <c r="GD295" s="30" t="e">
        <f>(CatTemplate[[#This Row],[CO12]] + CatTemplate[[#This Row],[CS12]]) * (1 + getRateOHFinal) * getRateMarkupFinal</f>
        <v>#VALUE!</v>
      </c>
      <c r="GE295" s="30" t="e">
        <f>(CatTemplate[[#This Row],[CO13]] + CatTemplate[[#This Row],[CS13]]) * (1 + getRateOHFinal) * getRateMarkupFinal</f>
        <v>#VALUE!</v>
      </c>
      <c r="GF295" s="30" t="e">
        <f>(CatTemplate[[#This Row],[CO14]] + CatTemplate[[#This Row],[CS14]]) * (1 + getRateOHFinal) * getRateMarkupFinal</f>
        <v>#VALUE!</v>
      </c>
      <c r="GG295" s="30" t="e">
        <f>(CatTemplate[[#This Row],[CO15]] + CatTemplate[[#This Row],[CS15]]) * (1 + getRateOHFinal) * getRateMarkupFinal</f>
        <v>#VALUE!</v>
      </c>
      <c r="GH295" s="30" t="e">
        <f>(CatTemplate[[#This Row],[CO16]] + CatTemplate[[#This Row],[CS16]]) * (1 + getRateOHFinal) * getRateMarkupFinal</f>
        <v>#VALUE!</v>
      </c>
      <c r="GI295" s="30" t="e">
        <f>(CatTemplate[[#This Row],[CO17]] + CatTemplate[[#This Row],[CS17]]) * (1 + getRateOHFinal) * getRateMarkupFinal</f>
        <v>#VALUE!</v>
      </c>
      <c r="GJ295" s="30" t="e">
        <f>(CatTemplate[[#This Row],[CO18]] + CatTemplate[[#This Row],[CS18]]) * (1 + getRateOHFinal) * getRateMarkupFinal</f>
        <v>#VALUE!</v>
      </c>
      <c r="GK295" s="30" t="e">
        <f>(CatTemplate[[#This Row],[CO19]] + CatTemplate[[#This Row],[CS19]]) * (1 + getRateOHFinal) * getRateMarkupFinal</f>
        <v>#VALUE!</v>
      </c>
      <c r="GL295" s="30" t="e">
        <f>(CatTemplate[[#This Row],[CO20]] + CatTemplate[[#This Row],[CS20]]) * (1 + getRateOHFinal) * getRateMarkupFinal</f>
        <v>#VALUE!</v>
      </c>
      <c r="GM295" s="30" t="e">
        <f t="shared" si="95"/>
        <v>#VALUE!</v>
      </c>
      <c r="GN295" s="30" t="e">
        <f t="shared" si="96"/>
        <v>#VALUE!</v>
      </c>
      <c r="GO295" s="30" t="e">
        <f t="shared" si="97"/>
        <v>#VALUE!</v>
      </c>
      <c r="GP295" s="30" t="e">
        <f t="shared" si="98"/>
        <v>#VALUE!</v>
      </c>
      <c r="GQ295" s="30" t="e">
        <f>(CatTemplate[[#This Row],[CO1]]+CatTemplate[[#This Row],[CS1]]) * (1+ getRateOHFinal) * (1 + getRateMarkupFinal)</f>
        <v>#VALUE!</v>
      </c>
      <c r="GR295" s="30" t="e">
        <f>(CatTemplate[[#This Row],[CO2]]+CatTemplate[[#This Row],[CS2]]) * (1+ getRateOHFinal) * (1 + getRateMarkupFinal)</f>
        <v>#VALUE!</v>
      </c>
      <c r="GS295" s="30" t="e">
        <f>(CatTemplate[[#This Row],[CO3]]+CatTemplate[[#This Row],[CS3]]) * (1+ getRateOHFinal) * (1 + getRateMarkupFinal)</f>
        <v>#VALUE!</v>
      </c>
      <c r="GT295" s="30" t="e">
        <f>(CatTemplate[[#This Row],[CO4]]+CatTemplate[[#This Row],[CS4]]) * (1+ getRateOHFinal) * (1 + getRateMarkupFinal)</f>
        <v>#VALUE!</v>
      </c>
      <c r="GU295" s="30" t="e">
        <f>(CatTemplate[[#This Row],[CO5]]+CatTemplate[[#This Row],[CS5]]) * (1+ getRateOHFinal) * (1 + getRateMarkupFinal)</f>
        <v>#VALUE!</v>
      </c>
      <c r="GV295" s="30" t="e">
        <f>(CatTemplate[[#This Row],[CO6]]+CatTemplate[[#This Row],[CS6]]) * (1+ getRateOHFinal) * (1 + getRateMarkupFinal)</f>
        <v>#VALUE!</v>
      </c>
      <c r="GW295" s="30" t="e">
        <f>(CatTemplate[[#This Row],[CO7]]+CatTemplate[[#This Row],[CS7]]) * (1+ getRateOHFinal) * (1 + getRateMarkupFinal)</f>
        <v>#VALUE!</v>
      </c>
      <c r="GX295" s="30" t="e">
        <f>(CatTemplate[[#This Row],[CO8]]+CatTemplate[[#This Row],[CS8]]) * (1+ getRateOHFinal) * (1 + getRateMarkupFinal)</f>
        <v>#VALUE!</v>
      </c>
      <c r="GY295" s="30" t="e">
        <f>(CatTemplate[[#This Row],[CO9]]+CatTemplate[[#This Row],[CS9]]) * (1+ getRateOHFinal) * (1 + getRateMarkupFinal)</f>
        <v>#VALUE!</v>
      </c>
      <c r="GZ295" s="30" t="e">
        <f>(CatTemplate[[#This Row],[CO10]]+CatTemplate[[#This Row],[CS10]]) * (1+ getRateOHFinal) * (1 + getRateMarkupFinal)</f>
        <v>#VALUE!</v>
      </c>
      <c r="HA295" s="30" t="e">
        <f>(CatTemplate[[#This Row],[CO11]]+CatTemplate[[#This Row],[CS11]]) * (1+ getRateOHFinal) * (1 + getRateMarkupFinal)</f>
        <v>#VALUE!</v>
      </c>
      <c r="HB295" s="30" t="e">
        <f>(CatTemplate[[#This Row],[CO12]]+CatTemplate[[#This Row],[CS12]]) * (1+ getRateOHFinal) * (1 + getRateMarkupFinal)</f>
        <v>#VALUE!</v>
      </c>
      <c r="HC295" s="30" t="e">
        <f>(CatTemplate[[#This Row],[CO13]]+CatTemplate[[#This Row],[CS13]]) * (1+ getRateOHFinal) * (1 + getRateMarkupFinal)</f>
        <v>#VALUE!</v>
      </c>
      <c r="HD295" s="30" t="e">
        <f>(CatTemplate[[#This Row],[CO14]]+CatTemplate[[#This Row],[CS14]]) * (1+ getRateOHFinal) * (1 + getRateMarkupFinal)</f>
        <v>#VALUE!</v>
      </c>
      <c r="HE295" s="30" t="e">
        <f>(CatTemplate[[#This Row],[CO15]]+CatTemplate[[#This Row],[CS15]]) * (1+ getRateOHFinal) * (1 + getRateMarkupFinal)</f>
        <v>#VALUE!</v>
      </c>
      <c r="HF295" s="30" t="e">
        <f>(CatTemplate[[#This Row],[CO16]]+CatTemplate[[#This Row],[CS16]]) * (1+ getRateOHFinal) * (1 + getRateMarkupFinal)</f>
        <v>#VALUE!</v>
      </c>
      <c r="HG295" s="30" t="e">
        <f>(CatTemplate[[#This Row],[CO17]]+CatTemplate[[#This Row],[CS17]]) * (1+ getRateOHFinal) * (1 + getRateMarkupFinal)</f>
        <v>#VALUE!</v>
      </c>
      <c r="HH295" s="30" t="e">
        <f>(CatTemplate[[#This Row],[CO18]]+CatTemplate[[#This Row],[CS18]]) * (1+ getRateOHFinal) * (1 + getRateMarkupFinal)</f>
        <v>#VALUE!</v>
      </c>
      <c r="HI295" s="30" t="e">
        <f>(CatTemplate[[#This Row],[CO19]]+CatTemplate[[#This Row],[CS19]]) * (1+ getRateOHFinal) * (1 + getRateMarkupFinal)</f>
        <v>#VALUE!</v>
      </c>
      <c r="HJ295" s="30" t="e">
        <f>(CatTemplate[[#This Row],[CO20]]+CatTemplate[[#This Row],[CS20]]) * (1+ getRateOHFinal) * (1 + getRateMarkupFinal)</f>
        <v>#VALUE!</v>
      </c>
      <c r="HK295" s="39" t="e">
        <f>CatTemplate[[#This Row],[Total cost]]+CatTemplate[[#This Row],[OH Amount]]+CatTemplate[[#This Row],[Markup]]</f>
        <v>#VALUE!</v>
      </c>
      <c r="HL295" s="63">
        <f>IF(CatTemplate[[#This Row],[Units]]="Days",CatTemplate[[#This Row],[Project quantity]]*CatTemplate[[#This Row],[St. unit effort]],CatTemplate[[#This Row],[Project quantity]])</f>
        <v>0</v>
      </c>
      <c r="HM295" s="287">
        <f>IFERROR(CatTemplate[[#This Row],[Total Price]]/(CatTemplate[[#This Row],[Final Quantity]]),0)</f>
        <v>0</v>
      </c>
      <c r="HN295" s="261"/>
    </row>
    <row r="296" spans="2:222" x14ac:dyDescent="0.2">
      <c r="B296" s="9" t="s">
        <v>84</v>
      </c>
      <c r="C296" s="23">
        <v>6</v>
      </c>
      <c r="D296" s="10" t="s">
        <v>179</v>
      </c>
      <c r="E296" s="25">
        <v>1</v>
      </c>
      <c r="F296" s="19" t="s">
        <v>103</v>
      </c>
      <c r="G296" s="27">
        <v>83</v>
      </c>
      <c r="H296" s="19" t="s">
        <v>572</v>
      </c>
      <c r="I296" s="19"/>
      <c r="J296" s="16" t="s">
        <v>254</v>
      </c>
      <c r="K296" s="16"/>
      <c r="L296" s="16" t="s">
        <v>489</v>
      </c>
      <c r="M296" s="16" t="s">
        <v>207</v>
      </c>
      <c r="N296" s="16" t="s">
        <v>858</v>
      </c>
      <c r="O296" s="320"/>
      <c r="P296" s="71"/>
      <c r="Q296" s="108"/>
      <c r="R296" s="73"/>
      <c r="S296" s="97"/>
      <c r="T296" s="100">
        <f>getEqUnitCost</f>
        <v>1.8842692307692306</v>
      </c>
      <c r="U296" s="73">
        <f>getEqUnitEffort</f>
        <v>1</v>
      </c>
      <c r="V296" s="101">
        <f>getEqQuantity</f>
        <v>1</v>
      </c>
      <c r="W296" s="320"/>
      <c r="X296" s="100">
        <f>getConsUnitCost</f>
        <v>17.256111866666668</v>
      </c>
      <c r="Y296" s="73">
        <f>getConsUnitEffort</f>
        <v>1</v>
      </c>
      <c r="Z296" s="14">
        <f>getConsQuantity</f>
        <v>1</v>
      </c>
      <c r="AA296" s="320"/>
      <c r="AB296" s="72"/>
      <c r="AC296" s="112"/>
      <c r="AD296" s="14">
        <f>getOthQuantity</f>
        <v>0</v>
      </c>
      <c r="AE296" s="320"/>
      <c r="AF296" s="28" t="str">
        <f>IF(ISBLANK(CatTemplate[[#This Row],[Resource type]]),"",CatTemplate[[#This Row],[Resource type]])</f>
        <v>BioRef Operator</v>
      </c>
      <c r="AG296" s="242">
        <f>getStaffUnitCost</f>
        <v>402.98497611162429</v>
      </c>
      <c r="AH296" s="113">
        <f>getStaffUnitEffort</f>
        <v>3.125E-2</v>
      </c>
      <c r="AI296" s="40">
        <f>getStaffQuantity</f>
        <v>0</v>
      </c>
      <c r="AJ296" s="41">
        <f>CatTemplate[[#This Row],[St. quantity]]*8/ParRatePM</f>
        <v>0</v>
      </c>
      <c r="AK296" s="320"/>
      <c r="AL296" s="53" t="str">
        <f>CatTemplate[[#This Row],[Item type]]</f>
        <v>Samples</v>
      </c>
      <c r="AM296" s="12">
        <f>SUM(CatTemplate[[#This Row],[Year1]:[Year20]])</f>
        <v>0</v>
      </c>
      <c r="AN296" s="52"/>
      <c r="AO296" s="52"/>
      <c r="AP296" s="52"/>
      <c r="AQ296" s="8"/>
      <c r="AR296" s="8"/>
      <c r="AS296" s="8"/>
      <c r="AT296" s="8"/>
      <c r="AU296" s="8"/>
      <c r="AV296" s="8"/>
      <c r="AW296" s="8"/>
      <c r="AX296" s="8"/>
      <c r="AY296" s="8"/>
      <c r="AZ296" s="8"/>
      <c r="BA296" s="8"/>
      <c r="BB296" s="8"/>
      <c r="BC296" s="8"/>
      <c r="BD296" s="8"/>
      <c r="BE296" s="8"/>
      <c r="BF296" s="8"/>
      <c r="BG296" s="36"/>
      <c r="BH296" s="320"/>
      <c r="BI296" s="37" t="str">
        <f>getCostCategory</f>
        <v>06 Operating costs</v>
      </c>
      <c r="BJ296" s="37" t="str">
        <f>getSection</f>
        <v>06 Sample processing</v>
      </c>
      <c r="BK296" s="32" t="str">
        <f>getObject</f>
        <v>Sample processing</v>
      </c>
      <c r="BL296" s="30">
        <f>IFERROR(getUnitCost * IF(CatTemplate[[#This Row],[Cost Category Comp.]]="01 Staff costs", 1,1),0)</f>
        <v>422.12535720906021</v>
      </c>
      <c r="BM296" s="29">
        <f>IF(AND(ISBLANK(CatTemplate[[#This Row],[Eq. unit cost]]),ISBLANK(CatTemplate[[#This Row],[Cons. unit cost]]),ISBLANK(CatTemplate[[#This Row],[Oth. unit cost]])), 0, IF(getUnitEffort =0,1,getUnitEffort) * CatTemplate[[#This Row],[Year1]])</f>
        <v>0</v>
      </c>
      <c r="BN296" s="29">
        <f>IF(AND(ISBLANK(CatTemplate[[#This Row],[Eq. unit cost]]),ISBLANK(CatTemplate[[#This Row],[Cons. unit cost]]),ISBLANK(CatTemplate[[#This Row],[Oth. unit cost]])), 0, IF(getUnitEffort =0,1,getUnitEffort) * CatTemplate[[#This Row],[Year2]])</f>
        <v>0</v>
      </c>
      <c r="BO296" s="29">
        <f>IF(AND(ISBLANK(CatTemplate[[#This Row],[Eq. unit cost]]),ISBLANK(CatTemplate[[#This Row],[Cons. unit cost]]),ISBLANK(CatTemplate[[#This Row],[Oth. unit cost]])), 0, IF(getUnitEffort =0,1,getUnitEffort) * CatTemplate[[#This Row],[Year3]])</f>
        <v>0</v>
      </c>
      <c r="BP296" s="29">
        <f>IF(AND(ISBLANK(CatTemplate[[#This Row],[Eq. unit cost]]),ISBLANK(CatTemplate[[#This Row],[Cons. unit cost]]),ISBLANK(CatTemplate[[#This Row],[Oth. unit cost]])), 0, IF(getUnitEffort =0,1,getUnitEffort) * CatTemplate[[#This Row],[Year4]])</f>
        <v>0</v>
      </c>
      <c r="BQ296" s="29">
        <f>IF(AND(ISBLANK(CatTemplate[[#This Row],[Eq. unit cost]]),ISBLANK(CatTemplate[[#This Row],[Cons. unit cost]]),ISBLANK(CatTemplate[[#This Row],[Oth. unit cost]])), 0, IF(getUnitEffort =0,1,getUnitEffort) * CatTemplate[[#This Row],[Year5]])</f>
        <v>0</v>
      </c>
      <c r="BR296" s="29">
        <f>IF(AND(ISBLANK(CatTemplate[[#This Row],[Eq. unit cost]]),ISBLANK(CatTemplate[[#This Row],[Cons. unit cost]]),ISBLANK(CatTemplate[[#This Row],[Oth. unit cost]])), 0, IF(getUnitEffort =0,1,getUnitEffort) * CatTemplate[[#This Row],[Year6]])</f>
        <v>0</v>
      </c>
      <c r="BS296" s="29">
        <f>IF(AND(ISBLANK(CatTemplate[[#This Row],[Eq. unit cost]]),ISBLANK(CatTemplate[[#This Row],[Cons. unit cost]]),ISBLANK(CatTemplate[[#This Row],[Oth. unit cost]])), 0, IF(getUnitEffort =0,1,getUnitEffort) * CatTemplate[[#This Row],[Year7]])</f>
        <v>0</v>
      </c>
      <c r="BT296" s="29">
        <f>IF(AND(ISBLANK(CatTemplate[[#This Row],[Eq. unit cost]]),ISBLANK(CatTemplate[[#This Row],[Cons. unit cost]]),ISBLANK(CatTemplate[[#This Row],[Oth. unit cost]])), 0, IF(getUnitEffort =0,1,getUnitEffort) * CatTemplate[[#This Row],[Year8]])</f>
        <v>0</v>
      </c>
      <c r="BU296" s="29">
        <f>IF(AND(ISBLANK(CatTemplate[[#This Row],[Eq. unit cost]]),ISBLANK(CatTemplate[[#This Row],[Cons. unit cost]]),ISBLANK(CatTemplate[[#This Row],[Oth. unit cost]])), 0, IF(getUnitEffort =0,1,getUnitEffort) * CatTemplate[[#This Row],[Year9]])</f>
        <v>0</v>
      </c>
      <c r="BV296" s="29">
        <f>IF(AND(ISBLANK(CatTemplate[[#This Row],[Eq. unit cost]]),ISBLANK(CatTemplate[[#This Row],[Cons. unit cost]]),ISBLANK(CatTemplate[[#This Row],[Oth. unit cost]])), 0, IF(getUnitEffort =0,1,getUnitEffort) * CatTemplate[[#This Row],[Year10]])</f>
        <v>0</v>
      </c>
      <c r="BW296" s="29">
        <f>IF(AND(ISBLANK(CatTemplate[[#This Row],[Eq. unit cost]]),ISBLANK(CatTemplate[[#This Row],[Cons. unit cost]]),ISBLANK(CatTemplate[[#This Row],[Oth. unit cost]])), 0, IF(getUnitEffort =0,1,getUnitEffort) * CatTemplate[[#This Row],[Year11]])</f>
        <v>0</v>
      </c>
      <c r="BX296" s="29">
        <f>IF(AND(ISBLANK(CatTemplate[[#This Row],[Eq. unit cost]]),ISBLANK(CatTemplate[[#This Row],[Cons. unit cost]]),ISBLANK(CatTemplate[[#This Row],[Oth. unit cost]])), 0, IF(getUnitEffort =0,1,getUnitEffort) * CatTemplate[[#This Row],[Year12]])</f>
        <v>0</v>
      </c>
      <c r="BY296" s="29">
        <f>IF(AND(ISBLANK(CatTemplate[[#This Row],[Eq. unit cost]]),ISBLANK(CatTemplate[[#This Row],[Cons. unit cost]]),ISBLANK(CatTemplate[[#This Row],[Oth. unit cost]])), 0, IF(getUnitEffort =0,1,getUnitEffort) * CatTemplate[[#This Row],[Year13]])</f>
        <v>0</v>
      </c>
      <c r="BZ296" s="29">
        <f>IF(AND(ISBLANK(CatTemplate[[#This Row],[Eq. unit cost]]),ISBLANK(CatTemplate[[#This Row],[Cons. unit cost]]),ISBLANK(CatTemplate[[#This Row],[Oth. unit cost]])), 0, IF(getUnitEffort =0,1,getUnitEffort) * CatTemplate[[#This Row],[Year14]])</f>
        <v>0</v>
      </c>
      <c r="CA296" s="29">
        <f>IF(AND(ISBLANK(CatTemplate[[#This Row],[Eq. unit cost]]),ISBLANK(CatTemplate[[#This Row],[Cons. unit cost]]),ISBLANK(CatTemplate[[#This Row],[Oth. unit cost]])), 0, IF(getUnitEffort =0,1,getUnitEffort) * CatTemplate[[#This Row],[Year15]])</f>
        <v>0</v>
      </c>
      <c r="CB296" s="29">
        <f>IF(AND(ISBLANK(CatTemplate[[#This Row],[Eq. unit cost]]),ISBLANK(CatTemplate[[#This Row],[Cons. unit cost]]),ISBLANK(CatTemplate[[#This Row],[Oth. unit cost]])), 0, IF(getUnitEffort =0,1,getUnitEffort) * CatTemplate[[#This Row],[Year16]])</f>
        <v>0</v>
      </c>
      <c r="CC296" s="29">
        <f>IF(AND(ISBLANK(CatTemplate[[#This Row],[Eq. unit cost]]),ISBLANK(CatTemplate[[#This Row],[Cons. unit cost]]),ISBLANK(CatTemplate[[#This Row],[Oth. unit cost]])), 0, IF(getUnitEffort =0,1,getUnitEffort) * CatTemplate[[#This Row],[Year17]])</f>
        <v>0</v>
      </c>
      <c r="CD296" s="29">
        <f>IF(AND(ISBLANK(CatTemplate[[#This Row],[Eq. unit cost]]),ISBLANK(CatTemplate[[#This Row],[Cons. unit cost]]),ISBLANK(CatTemplate[[#This Row],[Oth. unit cost]])), 0, IF(getUnitEffort =0,1,getUnitEffort) * CatTemplate[[#This Row],[Year18]])</f>
        <v>0</v>
      </c>
      <c r="CE296" s="29">
        <f>IF(AND(ISBLANK(CatTemplate[[#This Row],[Eq. unit cost]]),ISBLANK(CatTemplate[[#This Row],[Cons. unit cost]]),ISBLANK(CatTemplate[[#This Row],[Oth. unit cost]])), 0, IF(getUnitEffort =0,1,getUnitEffort) * CatTemplate[[#This Row],[Year19]])</f>
        <v>0</v>
      </c>
      <c r="CF296" s="29">
        <f>IF(AND(ISBLANK(CatTemplate[[#This Row],[Eq. unit cost]]),ISBLANK(CatTemplate[[#This Row],[Cons. unit cost]]),ISBLANK(CatTemplate[[#This Row],[Oth. unit cost]])), 0, IF(getUnitEffort =0,1,getUnitEffort) * CatTemplate[[#This Row],[Year20]])</f>
        <v>0</v>
      </c>
      <c r="CG296" s="45">
        <f>SUM(CatTemplate[[#This Row],[Q1]:[Q20]])</f>
        <v>0</v>
      </c>
      <c r="CH296" s="29">
        <f>IF(ISBLANK(CatTemplate[[#This Row],[St. unit effort]]),0,(CatTemplate[[#This Row],[St. unit effort]] * CatTemplate[[#This Row],[Year1]]))</f>
        <v>0</v>
      </c>
      <c r="CI296" s="29">
        <f>IF(ISBLANK(CatTemplate[[#This Row],[St. unit effort]]),0,(CatTemplate[[#This Row],[St. unit effort]] * CatTemplate[[#This Row],[Year2]]))</f>
        <v>0</v>
      </c>
      <c r="CJ296" s="29">
        <f>IF(ISBLANK(CatTemplate[[#This Row],[St. unit effort]]),0,(CatTemplate[[#This Row],[St. unit effort]] * CatTemplate[[#This Row],[Year3]]))</f>
        <v>0</v>
      </c>
      <c r="CK296" s="29">
        <f>IF(ISBLANK(CatTemplate[[#This Row],[St. unit effort]]),0,(CatTemplate[[#This Row],[St. unit effort]] * CatTemplate[[#This Row],[Year4]]))</f>
        <v>0</v>
      </c>
      <c r="CL296" s="29">
        <f>IF(ISBLANK(CatTemplate[[#This Row],[St. unit effort]]),0,(CatTemplate[[#This Row],[St. unit effort]] * CatTemplate[[#This Row],[Year5]]))</f>
        <v>0</v>
      </c>
      <c r="CM296" s="29">
        <f>IF(ISBLANK(CatTemplate[[#This Row],[St. unit effort]]),0,(CatTemplate[[#This Row],[St. unit effort]] * CatTemplate[[#This Row],[Year6]]))</f>
        <v>0</v>
      </c>
      <c r="CN296" s="29">
        <f>IF(ISBLANK(CatTemplate[[#This Row],[St. unit effort]]),0,(CatTemplate[[#This Row],[St. unit effort]] * CatTemplate[[#This Row],[Year7]]))</f>
        <v>0</v>
      </c>
      <c r="CO296" s="29">
        <f>IF(ISBLANK(CatTemplate[[#This Row],[St. unit effort]]),0,(CatTemplate[[#This Row],[St. unit effort]] * CatTemplate[[#This Row],[Year8]]))</f>
        <v>0</v>
      </c>
      <c r="CP296" s="29">
        <f>IF(ISBLANK(CatTemplate[[#This Row],[St. unit effort]]),0,(CatTemplate[[#This Row],[St. unit effort]] * CatTemplate[[#This Row],[Year9]]))</f>
        <v>0</v>
      </c>
      <c r="CQ296" s="29">
        <f>IF(ISBLANK(CatTemplate[[#This Row],[St. unit effort]]),0,(CatTemplate[[#This Row],[St. unit effort]] * CatTemplate[[#This Row],[Year10]]))</f>
        <v>0</v>
      </c>
      <c r="CR296" s="29">
        <f>IF(ISBLANK(CatTemplate[[#This Row],[St. unit effort]]),0,(CatTemplate[[#This Row],[St. unit effort]] * CatTemplate[[#This Row],[Year11]]))</f>
        <v>0</v>
      </c>
      <c r="CS296" s="29">
        <f>IF(ISBLANK(CatTemplate[[#This Row],[St. unit effort]]),0,(CatTemplate[[#This Row],[St. unit effort]] * CatTemplate[[#This Row],[Year12]]))</f>
        <v>0</v>
      </c>
      <c r="CT296" s="29">
        <f>IF(ISBLANK(CatTemplate[[#This Row],[St. unit effort]]),0,(CatTemplate[[#This Row],[St. unit effort]] * CatTemplate[[#This Row],[Year13]]))</f>
        <v>0</v>
      </c>
      <c r="CU296" s="29">
        <f>IF(ISBLANK(CatTemplate[[#This Row],[St. unit effort]]),0,(CatTemplate[[#This Row],[St. unit effort]] * CatTemplate[[#This Row],[Year14]]))</f>
        <v>0</v>
      </c>
      <c r="CV296" s="29">
        <f>IF(ISBLANK(CatTemplate[[#This Row],[St. unit effort]]),0,(CatTemplate[[#This Row],[St. unit effort]] * CatTemplate[[#This Row],[Year15]]))</f>
        <v>0</v>
      </c>
      <c r="CW296" s="29">
        <f>IF(ISBLANK(CatTemplate[[#This Row],[St. unit effort]]),0,(CatTemplate[[#This Row],[St. unit effort]] * CatTemplate[[#This Row],[Year16]]))</f>
        <v>0</v>
      </c>
      <c r="CX296" s="29">
        <f>IF(ISBLANK(CatTemplate[[#This Row],[St. unit effort]]),0,(CatTemplate[[#This Row],[St. unit effort]] * CatTemplate[[#This Row],[Year17]]))</f>
        <v>0</v>
      </c>
      <c r="CY296" s="29">
        <f>IF(ISBLANK(CatTemplate[[#This Row],[St. unit effort]]),0,(CatTemplate[[#This Row],[St. unit effort]] * CatTemplate[[#This Row],[Year18]]))</f>
        <v>0</v>
      </c>
      <c r="CZ296" s="29">
        <f>IF(ISBLANK(CatTemplate[[#This Row],[St. unit effort]]),0,(CatTemplate[[#This Row],[St. unit effort]] * CatTemplate[[#This Row],[Year19]]))</f>
        <v>0</v>
      </c>
      <c r="DA296" s="29">
        <f>IF(ISBLANK(CatTemplate[[#This Row],[St. unit effort]]),0,(CatTemplate[[#This Row],[St. unit effort]] * CatTemplate[[#This Row],[Year20]]))</f>
        <v>0</v>
      </c>
      <c r="DB296" s="57">
        <f>IF(ISBLANK(CatTemplate[[#This Row],[St. unit effort]]),0,(CatTemplate[[#This Row],[St. unit effort]] * CatTemplate[[#This Row],[Year1]])*8/ParRatePM)</f>
        <v>0</v>
      </c>
      <c r="DC296" s="57">
        <f>IF(ISBLANK(CatTemplate[[#This Row],[St. unit effort]]),0,(CatTemplate[[#This Row],[St. unit effort]] * CatTemplate[[#This Row],[Year2]])*8/ParRatePM)</f>
        <v>0</v>
      </c>
      <c r="DD296" s="57">
        <f>IF(ISBLANK(CatTemplate[[#This Row],[St. unit effort]]),0,(CatTemplate[[#This Row],[St. unit effort]] * CatTemplate[[#This Row],[Year3]])*8/ParRatePM)</f>
        <v>0</v>
      </c>
      <c r="DE296" s="57">
        <f>IF(ISBLANK(CatTemplate[[#This Row],[St. unit effort]]),0,(CatTemplate[[#This Row],[St. unit effort]] * CatTemplate[[#This Row],[Year4]])*8/ParRatePM)</f>
        <v>0</v>
      </c>
      <c r="DF296" s="57">
        <f>IF(ISBLANK(CatTemplate[[#This Row],[St. unit effort]]),0,(CatTemplate[[#This Row],[St. unit effort]] * CatTemplate[[#This Row],[Year5]])*8/ParRatePM)</f>
        <v>0</v>
      </c>
      <c r="DG296" s="57">
        <f>IF(ISBLANK(CatTemplate[[#This Row],[St. unit effort]]),0,(CatTemplate[[#This Row],[St. unit effort]] * CatTemplate[[#This Row],[Year6]])*8/ParRatePM)</f>
        <v>0</v>
      </c>
      <c r="DH296" s="57">
        <f>IF(ISBLANK(CatTemplate[[#This Row],[St. unit effort]]),0,(CatTemplate[[#This Row],[St. unit effort]] * CatTemplate[[#This Row],[Year7]])*8/ParRatePM)</f>
        <v>0</v>
      </c>
      <c r="DI296" s="57">
        <f>IF(ISBLANK(CatTemplate[[#This Row],[St. unit effort]]),0,(CatTemplate[[#This Row],[St. unit effort]] * CatTemplate[[#This Row],[Year8]])*8/ParRatePM)</f>
        <v>0</v>
      </c>
      <c r="DJ296" s="57">
        <f>IF(ISBLANK(CatTemplate[[#This Row],[St. unit effort]]),0,(CatTemplate[[#This Row],[St. unit effort]] * CatTemplate[[#This Row],[Year9]])*8/ParRatePM)</f>
        <v>0</v>
      </c>
      <c r="DK296" s="57">
        <f>IF(ISBLANK(CatTemplate[[#This Row],[St. unit effort]]),0,(CatTemplate[[#This Row],[St. unit effort]] * CatTemplate[[#This Row],[Year10]])*8/ParRatePM)</f>
        <v>0</v>
      </c>
      <c r="DL296" s="57">
        <f>IF(ISBLANK(CatTemplate[[#This Row],[St. unit effort]]),0,(CatTemplate[[#This Row],[St. unit effort]] * CatTemplate[[#This Row],[Year11]])*8/ParRatePM)</f>
        <v>0</v>
      </c>
      <c r="DM296" s="57">
        <f>IF(ISBLANK(CatTemplate[[#This Row],[St. unit effort]]),0,(CatTemplate[[#This Row],[St. unit effort]] * CatTemplate[[#This Row],[Year12]])*8/ParRatePM)</f>
        <v>0</v>
      </c>
      <c r="DN296" s="57">
        <f>IF(ISBLANK(CatTemplate[[#This Row],[St. unit effort]]),0,(CatTemplate[[#This Row],[St. unit effort]] * CatTemplate[[#This Row],[Year13]])*8/ParRatePM)</f>
        <v>0</v>
      </c>
      <c r="DO296" s="57">
        <f>IF(ISBLANK(CatTemplate[[#This Row],[St. unit effort]]),0,(CatTemplate[[#This Row],[St. unit effort]] * CatTemplate[[#This Row],[Year14]])*8/ParRatePM)</f>
        <v>0</v>
      </c>
      <c r="DP296" s="57">
        <f>IF(ISBLANK(CatTemplate[[#This Row],[St. unit effort]]),0,(CatTemplate[[#This Row],[St. unit effort]] * CatTemplate[[#This Row],[Year15]])*8/ParRatePM)</f>
        <v>0</v>
      </c>
      <c r="DQ296" s="57">
        <f>IF(ISBLANK(CatTemplate[[#This Row],[St. unit effort]]),0,(CatTemplate[[#This Row],[St. unit effort]] * CatTemplate[[#This Row],[Year16]])*8/ParRatePM)</f>
        <v>0</v>
      </c>
      <c r="DR296" s="57">
        <f>IF(ISBLANK(CatTemplate[[#This Row],[St. unit effort]]),0,(CatTemplate[[#This Row],[St. unit effort]] * CatTemplate[[#This Row],[Year17]])*8/ParRatePM)</f>
        <v>0</v>
      </c>
      <c r="DS296" s="57">
        <f>IF(ISBLANK(CatTemplate[[#This Row],[St. unit effort]]),0,(CatTemplate[[#This Row],[St. unit effort]] * CatTemplate[[#This Row],[Year18]])*8/ParRatePM)</f>
        <v>0</v>
      </c>
      <c r="DT296" s="57">
        <f>IF(ISBLANK(CatTemplate[[#This Row],[St. unit effort]]),0,(CatTemplate[[#This Row],[St. unit effort]] * CatTemplate[[#This Row],[Year19]])*8/ParRatePM)</f>
        <v>0</v>
      </c>
      <c r="DU296" s="57">
        <f>IF(ISBLANK(CatTemplate[[#This Row],[St. unit effort]]),0,(CatTemplate[[#This Row],[St. unit effort]] * CatTemplate[[#This Row],[Year20]])*8/ParRatePM)</f>
        <v>0</v>
      </c>
      <c r="DV296" s="54">
        <f>SUM(CatTemplate[[#This Row],[PM1]:[PM20]])</f>
        <v>0</v>
      </c>
      <c r="DW296" s="56">
        <f t="shared" si="105"/>
        <v>0</v>
      </c>
      <c r="DX296" s="56">
        <f t="shared" si="105"/>
        <v>0</v>
      </c>
      <c r="DY296" s="56">
        <f t="shared" si="105"/>
        <v>0</v>
      </c>
      <c r="DZ296" s="56">
        <f t="shared" si="105"/>
        <v>0</v>
      </c>
      <c r="EA296" s="56">
        <f t="shared" si="105"/>
        <v>0</v>
      </c>
      <c r="EB296" s="56">
        <f t="shared" si="105"/>
        <v>0</v>
      </c>
      <c r="EC296" s="56">
        <f t="shared" si="105"/>
        <v>0</v>
      </c>
      <c r="ED296" s="56">
        <f t="shared" si="105"/>
        <v>0</v>
      </c>
      <c r="EE296" s="56">
        <f t="shared" si="105"/>
        <v>0</v>
      </c>
      <c r="EF296" s="56">
        <f t="shared" si="105"/>
        <v>0</v>
      </c>
      <c r="EG296" s="56">
        <f t="shared" si="105"/>
        <v>0</v>
      </c>
      <c r="EH296" s="56">
        <f t="shared" si="105"/>
        <v>0</v>
      </c>
      <c r="EI296" s="56">
        <f t="shared" si="105"/>
        <v>0</v>
      </c>
      <c r="EJ296" s="56">
        <f t="shared" si="105"/>
        <v>0</v>
      </c>
      <c r="EK296" s="56">
        <f t="shared" si="105"/>
        <v>0</v>
      </c>
      <c r="EL296" s="56">
        <f t="shared" si="105"/>
        <v>0</v>
      </c>
      <c r="EM296" s="56">
        <f t="shared" si="103"/>
        <v>0</v>
      </c>
      <c r="EN296" s="56">
        <f t="shared" si="103"/>
        <v>0</v>
      </c>
      <c r="EO296" s="56">
        <f t="shared" si="103"/>
        <v>0</v>
      </c>
      <c r="EP296" s="56">
        <f t="shared" si="103"/>
        <v>0</v>
      </c>
      <c r="EQ296" s="30">
        <f>CatTemplate[[#This Row],[Eq. unit cost]] * CatTemplate[[#This Row],[Eq. quantity]]</f>
        <v>1.8842692307692306</v>
      </c>
      <c r="ER296" s="30">
        <f>CatTemplate[[#This Row],[Cons. unit cost]] *CatTemplate[[#This Row],[Cons. quantity]]</f>
        <v>17.256111866666668</v>
      </c>
      <c r="ES296" s="30">
        <f>CatTemplate[[#This Row],[Oth. unit cost]] *CatTemplate[[#This Row],[Oth. quantity]]</f>
        <v>0</v>
      </c>
      <c r="ET296" s="55">
        <f>SUM(CatTemplate[[#This Row],[CO1]:[CO20]])</f>
        <v>0</v>
      </c>
      <c r="EU296" s="56">
        <f t="shared" si="106"/>
        <v>0</v>
      </c>
      <c r="EV296" s="56">
        <f t="shared" si="106"/>
        <v>0</v>
      </c>
      <c r="EW296" s="56">
        <f t="shared" si="106"/>
        <v>0</v>
      </c>
      <c r="EX296" s="56">
        <f t="shared" si="106"/>
        <v>0</v>
      </c>
      <c r="EY296" s="56">
        <f t="shared" si="106"/>
        <v>0</v>
      </c>
      <c r="EZ296" s="56">
        <f t="shared" si="106"/>
        <v>0</v>
      </c>
      <c r="FA296" s="56">
        <f t="shared" si="106"/>
        <v>0</v>
      </c>
      <c r="FB296" s="56">
        <f t="shared" si="106"/>
        <v>0</v>
      </c>
      <c r="FC296" s="56">
        <f t="shared" si="106"/>
        <v>0</v>
      </c>
      <c r="FD296" s="56">
        <f t="shared" si="106"/>
        <v>0</v>
      </c>
      <c r="FE296" s="56">
        <f t="shared" si="106"/>
        <v>0</v>
      </c>
      <c r="FF296" s="56">
        <f t="shared" si="106"/>
        <v>0</v>
      </c>
      <c r="FG296" s="56">
        <f t="shared" si="106"/>
        <v>0</v>
      </c>
      <c r="FH296" s="56">
        <f t="shared" si="106"/>
        <v>0</v>
      </c>
      <c r="FI296" s="56">
        <f t="shared" si="106"/>
        <v>0</v>
      </c>
      <c r="FJ296" s="56">
        <f t="shared" si="106"/>
        <v>0</v>
      </c>
      <c r="FK296" s="56">
        <f t="shared" si="104"/>
        <v>0</v>
      </c>
      <c r="FL296" s="56">
        <f t="shared" si="104"/>
        <v>0</v>
      </c>
      <c r="FM296" s="56">
        <f t="shared" si="104"/>
        <v>0</v>
      </c>
      <c r="FN296" s="56">
        <f t="shared" si="104"/>
        <v>0</v>
      </c>
      <c r="FO296" s="58">
        <f>SUM(CatTemplate[[#This Row],[CS1]:[CS20]])</f>
        <v>0</v>
      </c>
      <c r="FP296" s="59">
        <f>CatTemplate[[#This Row],[Total Oth. cost]]+CatTemplate[[#This Row],[Total St. Cost]]</f>
        <v>0</v>
      </c>
      <c r="FQ296" s="33" t="e">
        <f t="shared" si="93"/>
        <v>#VALUE!</v>
      </c>
      <c r="FR296" s="33" t="e">
        <f t="shared" si="94"/>
        <v>#VALUE!</v>
      </c>
      <c r="FS296" s="30" t="e">
        <f>(CatTemplate[[#This Row],[CO1]] + CatTemplate[[#This Row],[CS1]]) * (1 + getRateOHFinal) * getRateMarkupFinal</f>
        <v>#VALUE!</v>
      </c>
      <c r="FT296" s="30" t="e">
        <f>(CatTemplate[[#This Row],[CO2]] + CatTemplate[[#This Row],[CS2]]) * (1 + getRateOHFinal) * getRateMarkupFinal</f>
        <v>#VALUE!</v>
      </c>
      <c r="FU296" s="30" t="e">
        <f>(CatTemplate[[#This Row],[CO3]] + CatTemplate[[#This Row],[CS3]]) * (1 + getRateOHFinal) * getRateMarkupFinal</f>
        <v>#VALUE!</v>
      </c>
      <c r="FV296" s="30" t="e">
        <f>(CatTemplate[[#This Row],[CO4]] + CatTemplate[[#This Row],[CS4]]) * (1 + getRateOHFinal) * getRateMarkupFinal</f>
        <v>#VALUE!</v>
      </c>
      <c r="FW296" s="30" t="e">
        <f>(CatTemplate[[#This Row],[CO5]] + CatTemplate[[#This Row],[CS5]]) * (1 + getRateOHFinal) * getRateMarkupFinal</f>
        <v>#VALUE!</v>
      </c>
      <c r="FX296" s="30" t="e">
        <f>(CatTemplate[[#This Row],[CO6]] + CatTemplate[[#This Row],[CS6]]) * (1 + getRateOHFinal) * getRateMarkupFinal</f>
        <v>#VALUE!</v>
      </c>
      <c r="FY296" s="30" t="e">
        <f>(CatTemplate[[#This Row],[CO7]] + CatTemplate[[#This Row],[CS7]]) * (1 + getRateOHFinal) * getRateMarkupFinal</f>
        <v>#VALUE!</v>
      </c>
      <c r="FZ296" s="30" t="e">
        <f>(CatTemplate[[#This Row],[CO8]] + CatTemplate[[#This Row],[CS8]]) * (1 + getRateOHFinal) * getRateMarkupFinal</f>
        <v>#VALUE!</v>
      </c>
      <c r="GA296" s="30" t="e">
        <f>(CatTemplate[[#This Row],[CO9]] + CatTemplate[[#This Row],[CS9]]) * (1 + getRateOHFinal) * getRateMarkupFinal</f>
        <v>#VALUE!</v>
      </c>
      <c r="GB296" s="30" t="e">
        <f>(CatTemplate[[#This Row],[CO10]] + CatTemplate[[#This Row],[CS10]]) * (1 + getRateOHFinal) * getRateMarkupFinal</f>
        <v>#VALUE!</v>
      </c>
      <c r="GC296" s="30" t="e">
        <f>(CatTemplate[[#This Row],[CO11]] + CatTemplate[[#This Row],[CS11]]) * (1 + getRateOHFinal) * getRateMarkupFinal</f>
        <v>#VALUE!</v>
      </c>
      <c r="GD296" s="30" t="e">
        <f>(CatTemplate[[#This Row],[CO12]] + CatTemplate[[#This Row],[CS12]]) * (1 + getRateOHFinal) * getRateMarkupFinal</f>
        <v>#VALUE!</v>
      </c>
      <c r="GE296" s="30" t="e">
        <f>(CatTemplate[[#This Row],[CO13]] + CatTemplate[[#This Row],[CS13]]) * (1 + getRateOHFinal) * getRateMarkupFinal</f>
        <v>#VALUE!</v>
      </c>
      <c r="GF296" s="30" t="e">
        <f>(CatTemplate[[#This Row],[CO14]] + CatTemplate[[#This Row],[CS14]]) * (1 + getRateOHFinal) * getRateMarkupFinal</f>
        <v>#VALUE!</v>
      </c>
      <c r="GG296" s="30" t="e">
        <f>(CatTemplate[[#This Row],[CO15]] + CatTemplate[[#This Row],[CS15]]) * (1 + getRateOHFinal) * getRateMarkupFinal</f>
        <v>#VALUE!</v>
      </c>
      <c r="GH296" s="30" t="e">
        <f>(CatTemplate[[#This Row],[CO16]] + CatTemplate[[#This Row],[CS16]]) * (1 + getRateOHFinal) * getRateMarkupFinal</f>
        <v>#VALUE!</v>
      </c>
      <c r="GI296" s="30" t="e">
        <f>(CatTemplate[[#This Row],[CO17]] + CatTemplate[[#This Row],[CS17]]) * (1 + getRateOHFinal) * getRateMarkupFinal</f>
        <v>#VALUE!</v>
      </c>
      <c r="GJ296" s="30" t="e">
        <f>(CatTemplate[[#This Row],[CO18]] + CatTemplate[[#This Row],[CS18]]) * (1 + getRateOHFinal) * getRateMarkupFinal</f>
        <v>#VALUE!</v>
      </c>
      <c r="GK296" s="30" t="e">
        <f>(CatTemplate[[#This Row],[CO19]] + CatTemplate[[#This Row],[CS19]]) * (1 + getRateOHFinal) * getRateMarkupFinal</f>
        <v>#VALUE!</v>
      </c>
      <c r="GL296" s="30" t="e">
        <f>(CatTemplate[[#This Row],[CO20]] + CatTemplate[[#This Row],[CS20]]) * (1 + getRateOHFinal) * getRateMarkupFinal</f>
        <v>#VALUE!</v>
      </c>
      <c r="GM296" s="30" t="e">
        <f t="shared" si="95"/>
        <v>#VALUE!</v>
      </c>
      <c r="GN296" s="30" t="e">
        <f t="shared" si="96"/>
        <v>#VALUE!</v>
      </c>
      <c r="GO296" s="30" t="e">
        <f t="shared" si="97"/>
        <v>#VALUE!</v>
      </c>
      <c r="GP296" s="30" t="e">
        <f t="shared" si="98"/>
        <v>#VALUE!</v>
      </c>
      <c r="GQ296" s="30" t="e">
        <f>(CatTemplate[[#This Row],[CO1]]+CatTemplate[[#This Row],[CS1]]) * (1+ getRateOHFinal) * (1 + getRateMarkupFinal)</f>
        <v>#VALUE!</v>
      </c>
      <c r="GR296" s="30" t="e">
        <f>(CatTemplate[[#This Row],[CO2]]+CatTemplate[[#This Row],[CS2]]) * (1+ getRateOHFinal) * (1 + getRateMarkupFinal)</f>
        <v>#VALUE!</v>
      </c>
      <c r="GS296" s="30" t="e">
        <f>(CatTemplate[[#This Row],[CO3]]+CatTemplate[[#This Row],[CS3]]) * (1+ getRateOHFinal) * (1 + getRateMarkupFinal)</f>
        <v>#VALUE!</v>
      </c>
      <c r="GT296" s="30" t="e">
        <f>(CatTemplate[[#This Row],[CO4]]+CatTemplate[[#This Row],[CS4]]) * (1+ getRateOHFinal) * (1 + getRateMarkupFinal)</f>
        <v>#VALUE!</v>
      </c>
      <c r="GU296" s="30" t="e">
        <f>(CatTemplate[[#This Row],[CO5]]+CatTemplate[[#This Row],[CS5]]) * (1+ getRateOHFinal) * (1 + getRateMarkupFinal)</f>
        <v>#VALUE!</v>
      </c>
      <c r="GV296" s="30" t="e">
        <f>(CatTemplate[[#This Row],[CO6]]+CatTemplate[[#This Row],[CS6]]) * (1+ getRateOHFinal) * (1 + getRateMarkupFinal)</f>
        <v>#VALUE!</v>
      </c>
      <c r="GW296" s="30" t="e">
        <f>(CatTemplate[[#This Row],[CO7]]+CatTemplate[[#This Row],[CS7]]) * (1+ getRateOHFinal) * (1 + getRateMarkupFinal)</f>
        <v>#VALUE!</v>
      </c>
      <c r="GX296" s="30" t="e">
        <f>(CatTemplate[[#This Row],[CO8]]+CatTemplate[[#This Row],[CS8]]) * (1+ getRateOHFinal) * (1 + getRateMarkupFinal)</f>
        <v>#VALUE!</v>
      </c>
      <c r="GY296" s="30" t="e">
        <f>(CatTemplate[[#This Row],[CO9]]+CatTemplate[[#This Row],[CS9]]) * (1+ getRateOHFinal) * (1 + getRateMarkupFinal)</f>
        <v>#VALUE!</v>
      </c>
      <c r="GZ296" s="30" t="e">
        <f>(CatTemplate[[#This Row],[CO10]]+CatTemplate[[#This Row],[CS10]]) * (1+ getRateOHFinal) * (1 + getRateMarkupFinal)</f>
        <v>#VALUE!</v>
      </c>
      <c r="HA296" s="30" t="e">
        <f>(CatTemplate[[#This Row],[CO11]]+CatTemplate[[#This Row],[CS11]]) * (1+ getRateOHFinal) * (1 + getRateMarkupFinal)</f>
        <v>#VALUE!</v>
      </c>
      <c r="HB296" s="30" t="e">
        <f>(CatTemplate[[#This Row],[CO12]]+CatTemplate[[#This Row],[CS12]]) * (1+ getRateOHFinal) * (1 + getRateMarkupFinal)</f>
        <v>#VALUE!</v>
      </c>
      <c r="HC296" s="30" t="e">
        <f>(CatTemplate[[#This Row],[CO13]]+CatTemplate[[#This Row],[CS13]]) * (1+ getRateOHFinal) * (1 + getRateMarkupFinal)</f>
        <v>#VALUE!</v>
      </c>
      <c r="HD296" s="30" t="e">
        <f>(CatTemplate[[#This Row],[CO14]]+CatTemplate[[#This Row],[CS14]]) * (1+ getRateOHFinal) * (1 + getRateMarkupFinal)</f>
        <v>#VALUE!</v>
      </c>
      <c r="HE296" s="30" t="e">
        <f>(CatTemplate[[#This Row],[CO15]]+CatTemplate[[#This Row],[CS15]]) * (1+ getRateOHFinal) * (1 + getRateMarkupFinal)</f>
        <v>#VALUE!</v>
      </c>
      <c r="HF296" s="30" t="e">
        <f>(CatTemplate[[#This Row],[CO16]]+CatTemplate[[#This Row],[CS16]]) * (1+ getRateOHFinal) * (1 + getRateMarkupFinal)</f>
        <v>#VALUE!</v>
      </c>
      <c r="HG296" s="30" t="e">
        <f>(CatTemplate[[#This Row],[CO17]]+CatTemplate[[#This Row],[CS17]]) * (1+ getRateOHFinal) * (1 + getRateMarkupFinal)</f>
        <v>#VALUE!</v>
      </c>
      <c r="HH296" s="30" t="e">
        <f>(CatTemplate[[#This Row],[CO18]]+CatTemplate[[#This Row],[CS18]]) * (1+ getRateOHFinal) * (1 + getRateMarkupFinal)</f>
        <v>#VALUE!</v>
      </c>
      <c r="HI296" s="30" t="e">
        <f>(CatTemplate[[#This Row],[CO19]]+CatTemplate[[#This Row],[CS19]]) * (1+ getRateOHFinal) * (1 + getRateMarkupFinal)</f>
        <v>#VALUE!</v>
      </c>
      <c r="HJ296" s="30" t="e">
        <f>(CatTemplate[[#This Row],[CO20]]+CatTemplate[[#This Row],[CS20]]) * (1+ getRateOHFinal) * (1 + getRateMarkupFinal)</f>
        <v>#VALUE!</v>
      </c>
      <c r="HK296" s="39" t="e">
        <f>CatTemplate[[#This Row],[Total cost]]+CatTemplate[[#This Row],[OH Amount]]+CatTemplate[[#This Row],[Markup]]</f>
        <v>#VALUE!</v>
      </c>
      <c r="HL296" s="63">
        <f>IF(CatTemplate[[#This Row],[Units]]="Days",CatTemplate[[#This Row],[Project quantity]]*CatTemplate[[#This Row],[St. unit effort]],CatTemplate[[#This Row],[Project quantity]])</f>
        <v>0</v>
      </c>
      <c r="HM296" s="287">
        <f>IFERROR(CatTemplate[[#This Row],[Total Price]]/(CatTemplate[[#This Row],[Final Quantity]]),0)</f>
        <v>0</v>
      </c>
      <c r="HN296" s="261"/>
    </row>
    <row r="297" spans="2:222" ht="25.5" x14ac:dyDescent="0.2">
      <c r="B297" s="9" t="s">
        <v>84</v>
      </c>
      <c r="C297" s="23">
        <v>6</v>
      </c>
      <c r="D297" s="10" t="s">
        <v>179</v>
      </c>
      <c r="E297" s="25">
        <v>1</v>
      </c>
      <c r="F297" s="19" t="s">
        <v>103</v>
      </c>
      <c r="G297" s="27">
        <v>84</v>
      </c>
      <c r="H297" s="19" t="s">
        <v>573</v>
      </c>
      <c r="I297" s="19"/>
      <c r="J297" s="16" t="s">
        <v>254</v>
      </c>
      <c r="K297" s="16"/>
      <c r="L297" s="16" t="s">
        <v>489</v>
      </c>
      <c r="M297" s="16" t="s">
        <v>207</v>
      </c>
      <c r="N297" s="16" t="s">
        <v>858</v>
      </c>
      <c r="O297" s="320"/>
      <c r="P297" s="71"/>
      <c r="Q297" s="108"/>
      <c r="R297" s="73"/>
      <c r="S297" s="97"/>
      <c r="T297" s="100">
        <f>getEqUnitCost</f>
        <v>0</v>
      </c>
      <c r="U297" s="73">
        <f>getEqUnitEffort</f>
        <v>0</v>
      </c>
      <c r="V297" s="101">
        <f>getEqQuantity</f>
        <v>0</v>
      </c>
      <c r="W297" s="320"/>
      <c r="X297" s="100">
        <f>getConsUnitCost</f>
        <v>0</v>
      </c>
      <c r="Y297" s="73">
        <f>getConsUnitEffort</f>
        <v>0</v>
      </c>
      <c r="Z297" s="14">
        <f>getConsQuantity</f>
        <v>0</v>
      </c>
      <c r="AA297" s="320"/>
      <c r="AB297" s="72"/>
      <c r="AC297" s="112"/>
      <c r="AD297" s="14">
        <f>getOthQuantity</f>
        <v>0</v>
      </c>
      <c r="AE297" s="320"/>
      <c r="AF297" s="28" t="str">
        <f>IF(ISBLANK(CatTemplate[[#This Row],[Resource type]]),"",CatTemplate[[#This Row],[Resource type]])</f>
        <v>BioRef Operator</v>
      </c>
      <c r="AG297" s="242">
        <f>getStaffUnitCost</f>
        <v>402.98497611162429</v>
      </c>
      <c r="AH297" s="113">
        <f>getStaffUnitEffort</f>
        <v>0</v>
      </c>
      <c r="AI297" s="40">
        <f>getStaffQuantity</f>
        <v>0</v>
      </c>
      <c r="AJ297" s="41">
        <f>CatTemplate[[#This Row],[St. quantity]]*8/ParRatePM</f>
        <v>0</v>
      </c>
      <c r="AK297" s="320"/>
      <c r="AL297" s="53" t="str">
        <f>CatTemplate[[#This Row],[Item type]]</f>
        <v>Samples</v>
      </c>
      <c r="AM297" s="12">
        <f>SUM(CatTemplate[[#This Row],[Year1]:[Year20]])</f>
        <v>0</v>
      </c>
      <c r="AN297" s="52"/>
      <c r="AO297" s="52"/>
      <c r="AP297" s="52"/>
      <c r="AQ297" s="8"/>
      <c r="AR297" s="8"/>
      <c r="AS297" s="8"/>
      <c r="AT297" s="8"/>
      <c r="AU297" s="8"/>
      <c r="AV297" s="8"/>
      <c r="AW297" s="8"/>
      <c r="AX297" s="8"/>
      <c r="AY297" s="8"/>
      <c r="AZ297" s="8"/>
      <c r="BA297" s="8"/>
      <c r="BB297" s="8"/>
      <c r="BC297" s="8"/>
      <c r="BD297" s="8"/>
      <c r="BE297" s="8"/>
      <c r="BF297" s="8"/>
      <c r="BG297" s="36"/>
      <c r="BH297" s="320"/>
      <c r="BI297" s="37" t="str">
        <f>getCostCategory</f>
        <v>06 Operating costs</v>
      </c>
      <c r="BJ297" s="37" t="str">
        <f>getSection</f>
        <v>06 Sample processing</v>
      </c>
      <c r="BK297" s="32" t="str">
        <f>getObject</f>
        <v>Sample processing</v>
      </c>
      <c r="BL297" s="30">
        <f>IFERROR(getUnitCost * IF(CatTemplate[[#This Row],[Cost Category Comp.]]="01 Staff costs", 1,1),0)</f>
        <v>402.98497611162429</v>
      </c>
      <c r="BM297" s="29">
        <f>IF(AND(ISBLANK(CatTemplate[[#This Row],[Eq. unit cost]]),ISBLANK(CatTemplate[[#This Row],[Cons. unit cost]]),ISBLANK(CatTemplate[[#This Row],[Oth. unit cost]])), 0, IF(getUnitEffort =0,1,getUnitEffort) * CatTemplate[[#This Row],[Year1]])</f>
        <v>0</v>
      </c>
      <c r="BN297" s="29">
        <f>IF(AND(ISBLANK(CatTemplate[[#This Row],[Eq. unit cost]]),ISBLANK(CatTemplate[[#This Row],[Cons. unit cost]]),ISBLANK(CatTemplate[[#This Row],[Oth. unit cost]])), 0, IF(getUnitEffort =0,1,getUnitEffort) * CatTemplate[[#This Row],[Year2]])</f>
        <v>0</v>
      </c>
      <c r="BO297" s="29">
        <f>IF(AND(ISBLANK(CatTemplate[[#This Row],[Eq. unit cost]]),ISBLANK(CatTemplate[[#This Row],[Cons. unit cost]]),ISBLANK(CatTemplate[[#This Row],[Oth. unit cost]])), 0, IF(getUnitEffort =0,1,getUnitEffort) * CatTemplate[[#This Row],[Year3]])</f>
        <v>0</v>
      </c>
      <c r="BP297" s="29">
        <f>IF(AND(ISBLANK(CatTemplate[[#This Row],[Eq. unit cost]]),ISBLANK(CatTemplate[[#This Row],[Cons. unit cost]]),ISBLANK(CatTemplate[[#This Row],[Oth. unit cost]])), 0, IF(getUnitEffort =0,1,getUnitEffort) * CatTemplate[[#This Row],[Year4]])</f>
        <v>0</v>
      </c>
      <c r="BQ297" s="29">
        <f>IF(AND(ISBLANK(CatTemplate[[#This Row],[Eq. unit cost]]),ISBLANK(CatTemplate[[#This Row],[Cons. unit cost]]),ISBLANK(CatTemplate[[#This Row],[Oth. unit cost]])), 0, IF(getUnitEffort =0,1,getUnitEffort) * CatTemplate[[#This Row],[Year5]])</f>
        <v>0</v>
      </c>
      <c r="BR297" s="29">
        <f>IF(AND(ISBLANK(CatTemplate[[#This Row],[Eq. unit cost]]),ISBLANK(CatTemplate[[#This Row],[Cons. unit cost]]),ISBLANK(CatTemplate[[#This Row],[Oth. unit cost]])), 0, IF(getUnitEffort =0,1,getUnitEffort) * CatTemplate[[#This Row],[Year6]])</f>
        <v>0</v>
      </c>
      <c r="BS297" s="29">
        <f>IF(AND(ISBLANK(CatTemplate[[#This Row],[Eq. unit cost]]),ISBLANK(CatTemplate[[#This Row],[Cons. unit cost]]),ISBLANK(CatTemplate[[#This Row],[Oth. unit cost]])), 0, IF(getUnitEffort =0,1,getUnitEffort) * CatTemplate[[#This Row],[Year7]])</f>
        <v>0</v>
      </c>
      <c r="BT297" s="29">
        <f>IF(AND(ISBLANK(CatTemplate[[#This Row],[Eq. unit cost]]),ISBLANK(CatTemplate[[#This Row],[Cons. unit cost]]),ISBLANK(CatTemplate[[#This Row],[Oth. unit cost]])), 0, IF(getUnitEffort =0,1,getUnitEffort) * CatTemplate[[#This Row],[Year8]])</f>
        <v>0</v>
      </c>
      <c r="BU297" s="29">
        <f>IF(AND(ISBLANK(CatTemplate[[#This Row],[Eq. unit cost]]),ISBLANK(CatTemplate[[#This Row],[Cons. unit cost]]),ISBLANK(CatTemplate[[#This Row],[Oth. unit cost]])), 0, IF(getUnitEffort =0,1,getUnitEffort) * CatTemplate[[#This Row],[Year9]])</f>
        <v>0</v>
      </c>
      <c r="BV297" s="29">
        <f>IF(AND(ISBLANK(CatTemplate[[#This Row],[Eq. unit cost]]),ISBLANK(CatTemplate[[#This Row],[Cons. unit cost]]),ISBLANK(CatTemplate[[#This Row],[Oth. unit cost]])), 0, IF(getUnitEffort =0,1,getUnitEffort) * CatTemplate[[#This Row],[Year10]])</f>
        <v>0</v>
      </c>
      <c r="BW297" s="29">
        <f>IF(AND(ISBLANK(CatTemplate[[#This Row],[Eq. unit cost]]),ISBLANK(CatTemplate[[#This Row],[Cons. unit cost]]),ISBLANK(CatTemplate[[#This Row],[Oth. unit cost]])), 0, IF(getUnitEffort =0,1,getUnitEffort) * CatTemplate[[#This Row],[Year11]])</f>
        <v>0</v>
      </c>
      <c r="BX297" s="29">
        <f>IF(AND(ISBLANK(CatTemplate[[#This Row],[Eq. unit cost]]),ISBLANK(CatTemplate[[#This Row],[Cons. unit cost]]),ISBLANK(CatTemplate[[#This Row],[Oth. unit cost]])), 0, IF(getUnitEffort =0,1,getUnitEffort) * CatTemplate[[#This Row],[Year12]])</f>
        <v>0</v>
      </c>
      <c r="BY297" s="29">
        <f>IF(AND(ISBLANK(CatTemplate[[#This Row],[Eq. unit cost]]),ISBLANK(CatTemplate[[#This Row],[Cons. unit cost]]),ISBLANK(CatTemplate[[#This Row],[Oth. unit cost]])), 0, IF(getUnitEffort =0,1,getUnitEffort) * CatTemplate[[#This Row],[Year13]])</f>
        <v>0</v>
      </c>
      <c r="BZ297" s="29">
        <f>IF(AND(ISBLANK(CatTemplate[[#This Row],[Eq. unit cost]]),ISBLANK(CatTemplate[[#This Row],[Cons. unit cost]]),ISBLANK(CatTemplate[[#This Row],[Oth. unit cost]])), 0, IF(getUnitEffort =0,1,getUnitEffort) * CatTemplate[[#This Row],[Year14]])</f>
        <v>0</v>
      </c>
      <c r="CA297" s="29">
        <f>IF(AND(ISBLANK(CatTemplate[[#This Row],[Eq. unit cost]]),ISBLANK(CatTemplate[[#This Row],[Cons. unit cost]]),ISBLANK(CatTemplate[[#This Row],[Oth. unit cost]])), 0, IF(getUnitEffort =0,1,getUnitEffort) * CatTemplate[[#This Row],[Year15]])</f>
        <v>0</v>
      </c>
      <c r="CB297" s="29">
        <f>IF(AND(ISBLANK(CatTemplate[[#This Row],[Eq. unit cost]]),ISBLANK(CatTemplate[[#This Row],[Cons. unit cost]]),ISBLANK(CatTemplate[[#This Row],[Oth. unit cost]])), 0, IF(getUnitEffort =0,1,getUnitEffort) * CatTemplate[[#This Row],[Year16]])</f>
        <v>0</v>
      </c>
      <c r="CC297" s="29">
        <f>IF(AND(ISBLANK(CatTemplate[[#This Row],[Eq. unit cost]]),ISBLANK(CatTemplate[[#This Row],[Cons. unit cost]]),ISBLANK(CatTemplate[[#This Row],[Oth. unit cost]])), 0, IF(getUnitEffort =0,1,getUnitEffort) * CatTemplate[[#This Row],[Year17]])</f>
        <v>0</v>
      </c>
      <c r="CD297" s="29">
        <f>IF(AND(ISBLANK(CatTemplate[[#This Row],[Eq. unit cost]]),ISBLANK(CatTemplate[[#This Row],[Cons. unit cost]]),ISBLANK(CatTemplate[[#This Row],[Oth. unit cost]])), 0, IF(getUnitEffort =0,1,getUnitEffort) * CatTemplate[[#This Row],[Year18]])</f>
        <v>0</v>
      </c>
      <c r="CE297" s="29">
        <f>IF(AND(ISBLANK(CatTemplate[[#This Row],[Eq. unit cost]]),ISBLANK(CatTemplate[[#This Row],[Cons. unit cost]]),ISBLANK(CatTemplate[[#This Row],[Oth. unit cost]])), 0, IF(getUnitEffort =0,1,getUnitEffort) * CatTemplate[[#This Row],[Year19]])</f>
        <v>0</v>
      </c>
      <c r="CF297" s="29">
        <f>IF(AND(ISBLANK(CatTemplate[[#This Row],[Eq. unit cost]]),ISBLANK(CatTemplate[[#This Row],[Cons. unit cost]]),ISBLANK(CatTemplate[[#This Row],[Oth. unit cost]])), 0, IF(getUnitEffort =0,1,getUnitEffort) * CatTemplate[[#This Row],[Year20]])</f>
        <v>0</v>
      </c>
      <c r="CG297" s="45">
        <f>SUM(CatTemplate[[#This Row],[Q1]:[Q20]])</f>
        <v>0</v>
      </c>
      <c r="CH297" s="29">
        <f>IF(ISBLANK(CatTemplate[[#This Row],[St. unit effort]]),0,(CatTemplate[[#This Row],[St. unit effort]] * CatTemplate[[#This Row],[Year1]]))</f>
        <v>0</v>
      </c>
      <c r="CI297" s="29">
        <f>IF(ISBLANK(CatTemplate[[#This Row],[St. unit effort]]),0,(CatTemplate[[#This Row],[St. unit effort]] * CatTemplate[[#This Row],[Year2]]))</f>
        <v>0</v>
      </c>
      <c r="CJ297" s="29">
        <f>IF(ISBLANK(CatTemplate[[#This Row],[St. unit effort]]),0,(CatTemplate[[#This Row],[St. unit effort]] * CatTemplate[[#This Row],[Year3]]))</f>
        <v>0</v>
      </c>
      <c r="CK297" s="29">
        <f>IF(ISBLANK(CatTemplate[[#This Row],[St. unit effort]]),0,(CatTemplate[[#This Row],[St. unit effort]] * CatTemplate[[#This Row],[Year4]]))</f>
        <v>0</v>
      </c>
      <c r="CL297" s="29">
        <f>IF(ISBLANK(CatTemplate[[#This Row],[St. unit effort]]),0,(CatTemplate[[#This Row],[St. unit effort]] * CatTemplate[[#This Row],[Year5]]))</f>
        <v>0</v>
      </c>
      <c r="CM297" s="29">
        <f>IF(ISBLANK(CatTemplate[[#This Row],[St. unit effort]]),0,(CatTemplate[[#This Row],[St. unit effort]] * CatTemplate[[#This Row],[Year6]]))</f>
        <v>0</v>
      </c>
      <c r="CN297" s="29">
        <f>IF(ISBLANK(CatTemplate[[#This Row],[St. unit effort]]),0,(CatTemplate[[#This Row],[St. unit effort]] * CatTemplate[[#This Row],[Year7]]))</f>
        <v>0</v>
      </c>
      <c r="CO297" s="29">
        <f>IF(ISBLANK(CatTemplate[[#This Row],[St. unit effort]]),0,(CatTemplate[[#This Row],[St. unit effort]] * CatTemplate[[#This Row],[Year8]]))</f>
        <v>0</v>
      </c>
      <c r="CP297" s="29">
        <f>IF(ISBLANK(CatTemplate[[#This Row],[St. unit effort]]),0,(CatTemplate[[#This Row],[St. unit effort]] * CatTemplate[[#This Row],[Year9]]))</f>
        <v>0</v>
      </c>
      <c r="CQ297" s="29">
        <f>IF(ISBLANK(CatTemplate[[#This Row],[St. unit effort]]),0,(CatTemplate[[#This Row],[St. unit effort]] * CatTemplate[[#This Row],[Year10]]))</f>
        <v>0</v>
      </c>
      <c r="CR297" s="29">
        <f>IF(ISBLANK(CatTemplate[[#This Row],[St. unit effort]]),0,(CatTemplate[[#This Row],[St. unit effort]] * CatTemplate[[#This Row],[Year11]]))</f>
        <v>0</v>
      </c>
      <c r="CS297" s="29">
        <f>IF(ISBLANK(CatTemplate[[#This Row],[St. unit effort]]),0,(CatTemplate[[#This Row],[St. unit effort]] * CatTemplate[[#This Row],[Year12]]))</f>
        <v>0</v>
      </c>
      <c r="CT297" s="29">
        <f>IF(ISBLANK(CatTemplate[[#This Row],[St. unit effort]]),0,(CatTemplate[[#This Row],[St. unit effort]] * CatTemplate[[#This Row],[Year13]]))</f>
        <v>0</v>
      </c>
      <c r="CU297" s="29">
        <f>IF(ISBLANK(CatTemplate[[#This Row],[St. unit effort]]),0,(CatTemplate[[#This Row],[St. unit effort]] * CatTemplate[[#This Row],[Year14]]))</f>
        <v>0</v>
      </c>
      <c r="CV297" s="29">
        <f>IF(ISBLANK(CatTemplate[[#This Row],[St. unit effort]]),0,(CatTemplate[[#This Row],[St. unit effort]] * CatTemplate[[#This Row],[Year15]]))</f>
        <v>0</v>
      </c>
      <c r="CW297" s="29">
        <f>IF(ISBLANK(CatTemplate[[#This Row],[St. unit effort]]),0,(CatTemplate[[#This Row],[St. unit effort]] * CatTemplate[[#This Row],[Year16]]))</f>
        <v>0</v>
      </c>
      <c r="CX297" s="29">
        <f>IF(ISBLANK(CatTemplate[[#This Row],[St. unit effort]]),0,(CatTemplate[[#This Row],[St. unit effort]] * CatTemplate[[#This Row],[Year17]]))</f>
        <v>0</v>
      </c>
      <c r="CY297" s="29">
        <f>IF(ISBLANK(CatTemplate[[#This Row],[St. unit effort]]),0,(CatTemplate[[#This Row],[St. unit effort]] * CatTemplate[[#This Row],[Year18]]))</f>
        <v>0</v>
      </c>
      <c r="CZ297" s="29">
        <f>IF(ISBLANK(CatTemplate[[#This Row],[St. unit effort]]),0,(CatTemplate[[#This Row],[St. unit effort]] * CatTemplate[[#This Row],[Year19]]))</f>
        <v>0</v>
      </c>
      <c r="DA297" s="29">
        <f>IF(ISBLANK(CatTemplate[[#This Row],[St. unit effort]]),0,(CatTemplate[[#This Row],[St. unit effort]] * CatTemplate[[#This Row],[Year20]]))</f>
        <v>0</v>
      </c>
      <c r="DB297" s="57">
        <f>IF(ISBLANK(CatTemplate[[#This Row],[St. unit effort]]),0,(CatTemplate[[#This Row],[St. unit effort]] * CatTemplate[[#This Row],[Year1]])*8/ParRatePM)</f>
        <v>0</v>
      </c>
      <c r="DC297" s="57">
        <f>IF(ISBLANK(CatTemplate[[#This Row],[St. unit effort]]),0,(CatTemplate[[#This Row],[St. unit effort]] * CatTemplate[[#This Row],[Year2]])*8/ParRatePM)</f>
        <v>0</v>
      </c>
      <c r="DD297" s="57">
        <f>IF(ISBLANK(CatTemplate[[#This Row],[St. unit effort]]),0,(CatTemplate[[#This Row],[St. unit effort]] * CatTemplate[[#This Row],[Year3]])*8/ParRatePM)</f>
        <v>0</v>
      </c>
      <c r="DE297" s="57">
        <f>IF(ISBLANK(CatTemplate[[#This Row],[St. unit effort]]),0,(CatTemplate[[#This Row],[St. unit effort]] * CatTemplate[[#This Row],[Year4]])*8/ParRatePM)</f>
        <v>0</v>
      </c>
      <c r="DF297" s="57">
        <f>IF(ISBLANK(CatTemplate[[#This Row],[St. unit effort]]),0,(CatTemplate[[#This Row],[St. unit effort]] * CatTemplate[[#This Row],[Year5]])*8/ParRatePM)</f>
        <v>0</v>
      </c>
      <c r="DG297" s="57">
        <f>IF(ISBLANK(CatTemplate[[#This Row],[St. unit effort]]),0,(CatTemplate[[#This Row],[St. unit effort]] * CatTemplate[[#This Row],[Year6]])*8/ParRatePM)</f>
        <v>0</v>
      </c>
      <c r="DH297" s="57">
        <f>IF(ISBLANK(CatTemplate[[#This Row],[St. unit effort]]),0,(CatTemplate[[#This Row],[St. unit effort]] * CatTemplate[[#This Row],[Year7]])*8/ParRatePM)</f>
        <v>0</v>
      </c>
      <c r="DI297" s="57">
        <f>IF(ISBLANK(CatTemplate[[#This Row],[St. unit effort]]),0,(CatTemplate[[#This Row],[St. unit effort]] * CatTemplate[[#This Row],[Year8]])*8/ParRatePM)</f>
        <v>0</v>
      </c>
      <c r="DJ297" s="57">
        <f>IF(ISBLANK(CatTemplate[[#This Row],[St. unit effort]]),0,(CatTemplate[[#This Row],[St. unit effort]] * CatTemplate[[#This Row],[Year9]])*8/ParRatePM)</f>
        <v>0</v>
      </c>
      <c r="DK297" s="57">
        <f>IF(ISBLANK(CatTemplate[[#This Row],[St. unit effort]]),0,(CatTemplate[[#This Row],[St. unit effort]] * CatTemplate[[#This Row],[Year10]])*8/ParRatePM)</f>
        <v>0</v>
      </c>
      <c r="DL297" s="57">
        <f>IF(ISBLANK(CatTemplate[[#This Row],[St. unit effort]]),0,(CatTemplate[[#This Row],[St. unit effort]] * CatTemplate[[#This Row],[Year11]])*8/ParRatePM)</f>
        <v>0</v>
      </c>
      <c r="DM297" s="57">
        <f>IF(ISBLANK(CatTemplate[[#This Row],[St. unit effort]]),0,(CatTemplate[[#This Row],[St. unit effort]] * CatTemplate[[#This Row],[Year12]])*8/ParRatePM)</f>
        <v>0</v>
      </c>
      <c r="DN297" s="57">
        <f>IF(ISBLANK(CatTemplate[[#This Row],[St. unit effort]]),0,(CatTemplate[[#This Row],[St. unit effort]] * CatTemplate[[#This Row],[Year13]])*8/ParRatePM)</f>
        <v>0</v>
      </c>
      <c r="DO297" s="57">
        <f>IF(ISBLANK(CatTemplate[[#This Row],[St. unit effort]]),0,(CatTemplate[[#This Row],[St. unit effort]] * CatTemplate[[#This Row],[Year14]])*8/ParRatePM)</f>
        <v>0</v>
      </c>
      <c r="DP297" s="57">
        <f>IF(ISBLANK(CatTemplate[[#This Row],[St. unit effort]]),0,(CatTemplate[[#This Row],[St. unit effort]] * CatTemplate[[#This Row],[Year15]])*8/ParRatePM)</f>
        <v>0</v>
      </c>
      <c r="DQ297" s="57">
        <f>IF(ISBLANK(CatTemplate[[#This Row],[St. unit effort]]),0,(CatTemplate[[#This Row],[St. unit effort]] * CatTemplate[[#This Row],[Year16]])*8/ParRatePM)</f>
        <v>0</v>
      </c>
      <c r="DR297" s="57">
        <f>IF(ISBLANK(CatTemplate[[#This Row],[St. unit effort]]),0,(CatTemplate[[#This Row],[St. unit effort]] * CatTemplate[[#This Row],[Year17]])*8/ParRatePM)</f>
        <v>0</v>
      </c>
      <c r="DS297" s="57">
        <f>IF(ISBLANK(CatTemplate[[#This Row],[St. unit effort]]),0,(CatTemplate[[#This Row],[St. unit effort]] * CatTemplate[[#This Row],[Year18]])*8/ParRatePM)</f>
        <v>0</v>
      </c>
      <c r="DT297" s="57">
        <f>IF(ISBLANK(CatTemplate[[#This Row],[St. unit effort]]),0,(CatTemplate[[#This Row],[St. unit effort]] * CatTemplate[[#This Row],[Year19]])*8/ParRatePM)</f>
        <v>0</v>
      </c>
      <c r="DU297" s="57">
        <f>IF(ISBLANK(CatTemplate[[#This Row],[St. unit effort]]),0,(CatTemplate[[#This Row],[St. unit effort]] * CatTemplate[[#This Row],[Year20]])*8/ParRatePM)</f>
        <v>0</v>
      </c>
      <c r="DV297" s="54">
        <f>SUM(CatTemplate[[#This Row],[PM1]:[PM20]])</f>
        <v>0</v>
      </c>
      <c r="DW297" s="56">
        <f t="shared" si="105"/>
        <v>0</v>
      </c>
      <c r="DX297" s="56">
        <f t="shared" si="105"/>
        <v>0</v>
      </c>
      <c r="DY297" s="56">
        <f t="shared" si="105"/>
        <v>0</v>
      </c>
      <c r="DZ297" s="56">
        <f t="shared" si="105"/>
        <v>0</v>
      </c>
      <c r="EA297" s="56">
        <f t="shared" si="105"/>
        <v>0</v>
      </c>
      <c r="EB297" s="56">
        <f t="shared" si="105"/>
        <v>0</v>
      </c>
      <c r="EC297" s="56">
        <f t="shared" si="105"/>
        <v>0</v>
      </c>
      <c r="ED297" s="56">
        <f t="shared" si="105"/>
        <v>0</v>
      </c>
      <c r="EE297" s="56">
        <f t="shared" si="105"/>
        <v>0</v>
      </c>
      <c r="EF297" s="56">
        <f t="shared" si="105"/>
        <v>0</v>
      </c>
      <c r="EG297" s="56">
        <f t="shared" si="105"/>
        <v>0</v>
      </c>
      <c r="EH297" s="56">
        <f t="shared" si="105"/>
        <v>0</v>
      </c>
      <c r="EI297" s="56">
        <f t="shared" si="105"/>
        <v>0</v>
      </c>
      <c r="EJ297" s="56">
        <f t="shared" si="105"/>
        <v>0</v>
      </c>
      <c r="EK297" s="56">
        <f t="shared" si="105"/>
        <v>0</v>
      </c>
      <c r="EL297" s="56">
        <f t="shared" si="105"/>
        <v>0</v>
      </c>
      <c r="EM297" s="56">
        <f t="shared" si="103"/>
        <v>0</v>
      </c>
      <c r="EN297" s="56">
        <f t="shared" si="103"/>
        <v>0</v>
      </c>
      <c r="EO297" s="56">
        <f t="shared" si="103"/>
        <v>0</v>
      </c>
      <c r="EP297" s="56">
        <f t="shared" si="103"/>
        <v>0</v>
      </c>
      <c r="EQ297" s="30">
        <f>CatTemplate[[#This Row],[Eq. unit cost]] * CatTemplate[[#This Row],[Eq. quantity]]</f>
        <v>0</v>
      </c>
      <c r="ER297" s="30">
        <f>CatTemplate[[#This Row],[Cons. unit cost]] *CatTemplate[[#This Row],[Cons. quantity]]</f>
        <v>0</v>
      </c>
      <c r="ES297" s="30">
        <f>CatTemplate[[#This Row],[Oth. unit cost]] *CatTemplate[[#This Row],[Oth. quantity]]</f>
        <v>0</v>
      </c>
      <c r="ET297" s="55">
        <f>SUM(CatTemplate[[#This Row],[CO1]:[CO20]])</f>
        <v>0</v>
      </c>
      <c r="EU297" s="56">
        <f t="shared" si="106"/>
        <v>0</v>
      </c>
      <c r="EV297" s="56">
        <f t="shared" si="106"/>
        <v>0</v>
      </c>
      <c r="EW297" s="56">
        <f t="shared" si="106"/>
        <v>0</v>
      </c>
      <c r="EX297" s="56">
        <f t="shared" si="106"/>
        <v>0</v>
      </c>
      <c r="EY297" s="56">
        <f t="shared" si="106"/>
        <v>0</v>
      </c>
      <c r="EZ297" s="56">
        <f t="shared" si="106"/>
        <v>0</v>
      </c>
      <c r="FA297" s="56">
        <f t="shared" si="106"/>
        <v>0</v>
      </c>
      <c r="FB297" s="56">
        <f t="shared" si="106"/>
        <v>0</v>
      </c>
      <c r="FC297" s="56">
        <f t="shared" si="106"/>
        <v>0</v>
      </c>
      <c r="FD297" s="56">
        <f t="shared" si="106"/>
        <v>0</v>
      </c>
      <c r="FE297" s="56">
        <f t="shared" si="106"/>
        <v>0</v>
      </c>
      <c r="FF297" s="56">
        <f t="shared" si="106"/>
        <v>0</v>
      </c>
      <c r="FG297" s="56">
        <f t="shared" si="106"/>
        <v>0</v>
      </c>
      <c r="FH297" s="56">
        <f t="shared" si="106"/>
        <v>0</v>
      </c>
      <c r="FI297" s="56">
        <f t="shared" si="106"/>
        <v>0</v>
      </c>
      <c r="FJ297" s="56">
        <f t="shared" si="106"/>
        <v>0</v>
      </c>
      <c r="FK297" s="56">
        <f t="shared" si="104"/>
        <v>0</v>
      </c>
      <c r="FL297" s="56">
        <f t="shared" si="104"/>
        <v>0</v>
      </c>
      <c r="FM297" s="56">
        <f t="shared" si="104"/>
        <v>0</v>
      </c>
      <c r="FN297" s="56">
        <f t="shared" si="104"/>
        <v>0</v>
      </c>
      <c r="FO297" s="58">
        <f>SUM(CatTemplate[[#This Row],[CS1]:[CS20]])</f>
        <v>0</v>
      </c>
      <c r="FP297" s="59">
        <f>CatTemplate[[#This Row],[Total Oth. cost]]+CatTemplate[[#This Row],[Total St. Cost]]</f>
        <v>0</v>
      </c>
      <c r="FQ297" s="33" t="e">
        <f t="shared" si="93"/>
        <v>#VALUE!</v>
      </c>
      <c r="FR297" s="33" t="e">
        <f t="shared" si="94"/>
        <v>#VALUE!</v>
      </c>
      <c r="FS297" s="30" t="e">
        <f>(CatTemplate[[#This Row],[CO1]] + CatTemplate[[#This Row],[CS1]]) * (1 + getRateOHFinal) * getRateMarkupFinal</f>
        <v>#VALUE!</v>
      </c>
      <c r="FT297" s="30" t="e">
        <f>(CatTemplate[[#This Row],[CO2]] + CatTemplate[[#This Row],[CS2]]) * (1 + getRateOHFinal) * getRateMarkupFinal</f>
        <v>#VALUE!</v>
      </c>
      <c r="FU297" s="30" t="e">
        <f>(CatTemplate[[#This Row],[CO3]] + CatTemplate[[#This Row],[CS3]]) * (1 + getRateOHFinal) * getRateMarkupFinal</f>
        <v>#VALUE!</v>
      </c>
      <c r="FV297" s="30" t="e">
        <f>(CatTemplate[[#This Row],[CO4]] + CatTemplate[[#This Row],[CS4]]) * (1 + getRateOHFinal) * getRateMarkupFinal</f>
        <v>#VALUE!</v>
      </c>
      <c r="FW297" s="30" t="e">
        <f>(CatTemplate[[#This Row],[CO5]] + CatTemplate[[#This Row],[CS5]]) * (1 + getRateOHFinal) * getRateMarkupFinal</f>
        <v>#VALUE!</v>
      </c>
      <c r="FX297" s="30" t="e">
        <f>(CatTemplate[[#This Row],[CO6]] + CatTemplate[[#This Row],[CS6]]) * (1 + getRateOHFinal) * getRateMarkupFinal</f>
        <v>#VALUE!</v>
      </c>
      <c r="FY297" s="30" t="e">
        <f>(CatTemplate[[#This Row],[CO7]] + CatTemplate[[#This Row],[CS7]]) * (1 + getRateOHFinal) * getRateMarkupFinal</f>
        <v>#VALUE!</v>
      </c>
      <c r="FZ297" s="30" t="e">
        <f>(CatTemplate[[#This Row],[CO8]] + CatTemplate[[#This Row],[CS8]]) * (1 + getRateOHFinal) * getRateMarkupFinal</f>
        <v>#VALUE!</v>
      </c>
      <c r="GA297" s="30" t="e">
        <f>(CatTemplate[[#This Row],[CO9]] + CatTemplate[[#This Row],[CS9]]) * (1 + getRateOHFinal) * getRateMarkupFinal</f>
        <v>#VALUE!</v>
      </c>
      <c r="GB297" s="30" t="e">
        <f>(CatTemplate[[#This Row],[CO10]] + CatTemplate[[#This Row],[CS10]]) * (1 + getRateOHFinal) * getRateMarkupFinal</f>
        <v>#VALUE!</v>
      </c>
      <c r="GC297" s="30" t="e">
        <f>(CatTemplate[[#This Row],[CO11]] + CatTemplate[[#This Row],[CS11]]) * (1 + getRateOHFinal) * getRateMarkupFinal</f>
        <v>#VALUE!</v>
      </c>
      <c r="GD297" s="30" t="e">
        <f>(CatTemplate[[#This Row],[CO12]] + CatTemplate[[#This Row],[CS12]]) * (1 + getRateOHFinal) * getRateMarkupFinal</f>
        <v>#VALUE!</v>
      </c>
      <c r="GE297" s="30" t="e">
        <f>(CatTemplate[[#This Row],[CO13]] + CatTemplate[[#This Row],[CS13]]) * (1 + getRateOHFinal) * getRateMarkupFinal</f>
        <v>#VALUE!</v>
      </c>
      <c r="GF297" s="30" t="e">
        <f>(CatTemplate[[#This Row],[CO14]] + CatTemplate[[#This Row],[CS14]]) * (1 + getRateOHFinal) * getRateMarkupFinal</f>
        <v>#VALUE!</v>
      </c>
      <c r="GG297" s="30" t="e">
        <f>(CatTemplate[[#This Row],[CO15]] + CatTemplate[[#This Row],[CS15]]) * (1 + getRateOHFinal) * getRateMarkupFinal</f>
        <v>#VALUE!</v>
      </c>
      <c r="GH297" s="30" t="e">
        <f>(CatTemplate[[#This Row],[CO16]] + CatTemplate[[#This Row],[CS16]]) * (1 + getRateOHFinal) * getRateMarkupFinal</f>
        <v>#VALUE!</v>
      </c>
      <c r="GI297" s="30" t="e">
        <f>(CatTemplate[[#This Row],[CO17]] + CatTemplate[[#This Row],[CS17]]) * (1 + getRateOHFinal) * getRateMarkupFinal</f>
        <v>#VALUE!</v>
      </c>
      <c r="GJ297" s="30" t="e">
        <f>(CatTemplate[[#This Row],[CO18]] + CatTemplate[[#This Row],[CS18]]) * (1 + getRateOHFinal) * getRateMarkupFinal</f>
        <v>#VALUE!</v>
      </c>
      <c r="GK297" s="30" t="e">
        <f>(CatTemplate[[#This Row],[CO19]] + CatTemplate[[#This Row],[CS19]]) * (1 + getRateOHFinal) * getRateMarkupFinal</f>
        <v>#VALUE!</v>
      </c>
      <c r="GL297" s="30" t="e">
        <f>(CatTemplate[[#This Row],[CO20]] + CatTemplate[[#This Row],[CS20]]) * (1 + getRateOHFinal) * getRateMarkupFinal</f>
        <v>#VALUE!</v>
      </c>
      <c r="GM297" s="30" t="e">
        <f t="shared" si="95"/>
        <v>#VALUE!</v>
      </c>
      <c r="GN297" s="30" t="e">
        <f t="shared" si="96"/>
        <v>#VALUE!</v>
      </c>
      <c r="GO297" s="30" t="e">
        <f t="shared" si="97"/>
        <v>#VALUE!</v>
      </c>
      <c r="GP297" s="30" t="e">
        <f t="shared" si="98"/>
        <v>#VALUE!</v>
      </c>
      <c r="GQ297" s="30" t="e">
        <f>(CatTemplate[[#This Row],[CO1]]+CatTemplate[[#This Row],[CS1]]) * (1+ getRateOHFinal) * (1 + getRateMarkupFinal)</f>
        <v>#VALUE!</v>
      </c>
      <c r="GR297" s="30" t="e">
        <f>(CatTemplate[[#This Row],[CO2]]+CatTemplate[[#This Row],[CS2]]) * (1+ getRateOHFinal) * (1 + getRateMarkupFinal)</f>
        <v>#VALUE!</v>
      </c>
      <c r="GS297" s="30" t="e">
        <f>(CatTemplate[[#This Row],[CO3]]+CatTemplate[[#This Row],[CS3]]) * (1+ getRateOHFinal) * (1 + getRateMarkupFinal)</f>
        <v>#VALUE!</v>
      </c>
      <c r="GT297" s="30" t="e">
        <f>(CatTemplate[[#This Row],[CO4]]+CatTemplate[[#This Row],[CS4]]) * (1+ getRateOHFinal) * (1 + getRateMarkupFinal)</f>
        <v>#VALUE!</v>
      </c>
      <c r="GU297" s="30" t="e">
        <f>(CatTemplate[[#This Row],[CO5]]+CatTemplate[[#This Row],[CS5]]) * (1+ getRateOHFinal) * (1 + getRateMarkupFinal)</f>
        <v>#VALUE!</v>
      </c>
      <c r="GV297" s="30" t="e">
        <f>(CatTemplate[[#This Row],[CO6]]+CatTemplate[[#This Row],[CS6]]) * (1+ getRateOHFinal) * (1 + getRateMarkupFinal)</f>
        <v>#VALUE!</v>
      </c>
      <c r="GW297" s="30" t="e">
        <f>(CatTemplate[[#This Row],[CO7]]+CatTemplate[[#This Row],[CS7]]) * (1+ getRateOHFinal) * (1 + getRateMarkupFinal)</f>
        <v>#VALUE!</v>
      </c>
      <c r="GX297" s="30" t="e">
        <f>(CatTemplate[[#This Row],[CO8]]+CatTemplate[[#This Row],[CS8]]) * (1+ getRateOHFinal) * (1 + getRateMarkupFinal)</f>
        <v>#VALUE!</v>
      </c>
      <c r="GY297" s="30" t="e">
        <f>(CatTemplate[[#This Row],[CO9]]+CatTemplate[[#This Row],[CS9]]) * (1+ getRateOHFinal) * (1 + getRateMarkupFinal)</f>
        <v>#VALUE!</v>
      </c>
      <c r="GZ297" s="30" t="e">
        <f>(CatTemplate[[#This Row],[CO10]]+CatTemplate[[#This Row],[CS10]]) * (1+ getRateOHFinal) * (1 + getRateMarkupFinal)</f>
        <v>#VALUE!</v>
      </c>
      <c r="HA297" s="30" t="e">
        <f>(CatTemplate[[#This Row],[CO11]]+CatTemplate[[#This Row],[CS11]]) * (1+ getRateOHFinal) * (1 + getRateMarkupFinal)</f>
        <v>#VALUE!</v>
      </c>
      <c r="HB297" s="30" t="e">
        <f>(CatTemplate[[#This Row],[CO12]]+CatTemplate[[#This Row],[CS12]]) * (1+ getRateOHFinal) * (1 + getRateMarkupFinal)</f>
        <v>#VALUE!</v>
      </c>
      <c r="HC297" s="30" t="e">
        <f>(CatTemplate[[#This Row],[CO13]]+CatTemplate[[#This Row],[CS13]]) * (1+ getRateOHFinal) * (1 + getRateMarkupFinal)</f>
        <v>#VALUE!</v>
      </c>
      <c r="HD297" s="30" t="e">
        <f>(CatTemplate[[#This Row],[CO14]]+CatTemplate[[#This Row],[CS14]]) * (1+ getRateOHFinal) * (1 + getRateMarkupFinal)</f>
        <v>#VALUE!</v>
      </c>
      <c r="HE297" s="30" t="e">
        <f>(CatTemplate[[#This Row],[CO15]]+CatTemplate[[#This Row],[CS15]]) * (1+ getRateOHFinal) * (1 + getRateMarkupFinal)</f>
        <v>#VALUE!</v>
      </c>
      <c r="HF297" s="30" t="e">
        <f>(CatTemplate[[#This Row],[CO16]]+CatTemplate[[#This Row],[CS16]]) * (1+ getRateOHFinal) * (1 + getRateMarkupFinal)</f>
        <v>#VALUE!</v>
      </c>
      <c r="HG297" s="30" t="e">
        <f>(CatTemplate[[#This Row],[CO17]]+CatTemplate[[#This Row],[CS17]]) * (1+ getRateOHFinal) * (1 + getRateMarkupFinal)</f>
        <v>#VALUE!</v>
      </c>
      <c r="HH297" s="30" t="e">
        <f>(CatTemplate[[#This Row],[CO18]]+CatTemplate[[#This Row],[CS18]]) * (1+ getRateOHFinal) * (1 + getRateMarkupFinal)</f>
        <v>#VALUE!</v>
      </c>
      <c r="HI297" s="30" t="e">
        <f>(CatTemplate[[#This Row],[CO19]]+CatTemplate[[#This Row],[CS19]]) * (1+ getRateOHFinal) * (1 + getRateMarkupFinal)</f>
        <v>#VALUE!</v>
      </c>
      <c r="HJ297" s="30" t="e">
        <f>(CatTemplate[[#This Row],[CO20]]+CatTemplate[[#This Row],[CS20]]) * (1+ getRateOHFinal) * (1 + getRateMarkupFinal)</f>
        <v>#VALUE!</v>
      </c>
      <c r="HK297" s="39" t="e">
        <f>CatTemplate[[#This Row],[Total cost]]+CatTemplate[[#This Row],[OH Amount]]+CatTemplate[[#This Row],[Markup]]</f>
        <v>#VALUE!</v>
      </c>
      <c r="HL297" s="63">
        <f>IF(CatTemplate[[#This Row],[Units]]="Days",CatTemplate[[#This Row],[Project quantity]]*CatTemplate[[#This Row],[St. unit effort]],CatTemplate[[#This Row],[Project quantity]])</f>
        <v>0</v>
      </c>
      <c r="HM297" s="287">
        <f>IFERROR(CatTemplate[[#This Row],[Total Price]]/(CatTemplate[[#This Row],[Final Quantity]]),0)</f>
        <v>0</v>
      </c>
      <c r="HN297" s="261"/>
    </row>
    <row r="298" spans="2:222" ht="25.5" x14ac:dyDescent="0.2">
      <c r="B298" s="9" t="s">
        <v>84</v>
      </c>
      <c r="C298" s="23">
        <v>6</v>
      </c>
      <c r="D298" s="10" t="s">
        <v>179</v>
      </c>
      <c r="E298" s="25">
        <v>1</v>
      </c>
      <c r="F298" s="19" t="s">
        <v>103</v>
      </c>
      <c r="G298" s="27">
        <v>85</v>
      </c>
      <c r="H298" s="19" t="s">
        <v>574</v>
      </c>
      <c r="I298" s="19"/>
      <c r="J298" s="16" t="s">
        <v>254</v>
      </c>
      <c r="K298" s="16"/>
      <c r="L298" s="16" t="s">
        <v>489</v>
      </c>
      <c r="M298" s="16" t="s">
        <v>207</v>
      </c>
      <c r="N298" s="16" t="s">
        <v>858</v>
      </c>
      <c r="O298" s="320"/>
      <c r="P298" s="71"/>
      <c r="Q298" s="108"/>
      <c r="R298" s="73"/>
      <c r="S298" s="97"/>
      <c r="T298" s="100">
        <f>getEqUnitCost</f>
        <v>0</v>
      </c>
      <c r="U298" s="73">
        <f>getEqUnitEffort</f>
        <v>0</v>
      </c>
      <c r="V298" s="101">
        <f>getEqQuantity</f>
        <v>0</v>
      </c>
      <c r="W298" s="320"/>
      <c r="X298" s="100">
        <f>getConsUnitCost</f>
        <v>0</v>
      </c>
      <c r="Y298" s="73">
        <f>getConsUnitEffort</f>
        <v>0</v>
      </c>
      <c r="Z298" s="14">
        <f>getConsQuantity</f>
        <v>0</v>
      </c>
      <c r="AA298" s="320"/>
      <c r="AB298" s="72"/>
      <c r="AC298" s="112"/>
      <c r="AD298" s="14">
        <f>getOthQuantity</f>
        <v>0</v>
      </c>
      <c r="AE298" s="320"/>
      <c r="AF298" s="28" t="str">
        <f>IF(ISBLANK(CatTemplate[[#This Row],[Resource type]]),"",CatTemplate[[#This Row],[Resource type]])</f>
        <v>BioRef Operator</v>
      </c>
      <c r="AG298" s="242">
        <f>getStaffUnitCost</f>
        <v>402.98497611162429</v>
      </c>
      <c r="AH298" s="113">
        <f>getStaffUnitEffort</f>
        <v>0</v>
      </c>
      <c r="AI298" s="40">
        <f>getStaffQuantity</f>
        <v>0</v>
      </c>
      <c r="AJ298" s="41">
        <f>CatTemplate[[#This Row],[St. quantity]]*8/ParRatePM</f>
        <v>0</v>
      </c>
      <c r="AK298" s="320"/>
      <c r="AL298" s="53" t="str">
        <f>CatTemplate[[#This Row],[Item type]]</f>
        <v>Samples</v>
      </c>
      <c r="AM298" s="12">
        <f>SUM(CatTemplate[[#This Row],[Year1]:[Year20]])</f>
        <v>0</v>
      </c>
      <c r="AN298" s="52"/>
      <c r="AO298" s="52"/>
      <c r="AP298" s="52"/>
      <c r="AQ298" s="8"/>
      <c r="AR298" s="8"/>
      <c r="AS298" s="8"/>
      <c r="AT298" s="8"/>
      <c r="AU298" s="8"/>
      <c r="AV298" s="8"/>
      <c r="AW298" s="8"/>
      <c r="AX298" s="8"/>
      <c r="AY298" s="8"/>
      <c r="AZ298" s="8"/>
      <c r="BA298" s="8"/>
      <c r="BB298" s="8"/>
      <c r="BC298" s="8"/>
      <c r="BD298" s="8"/>
      <c r="BE298" s="8"/>
      <c r="BF298" s="8"/>
      <c r="BG298" s="36"/>
      <c r="BH298" s="320"/>
      <c r="BI298" s="37" t="str">
        <f>getCostCategory</f>
        <v>06 Operating costs</v>
      </c>
      <c r="BJ298" s="37" t="str">
        <f>getSection</f>
        <v>06 Sample processing</v>
      </c>
      <c r="BK298" s="32" t="str">
        <f>getObject</f>
        <v>Sample processing</v>
      </c>
      <c r="BL298" s="30">
        <f>IFERROR(getUnitCost * IF(CatTemplate[[#This Row],[Cost Category Comp.]]="01 Staff costs", 1,1),0)</f>
        <v>402.98497611162429</v>
      </c>
      <c r="BM298" s="29">
        <f>IF(AND(ISBLANK(CatTemplate[[#This Row],[Eq. unit cost]]),ISBLANK(CatTemplate[[#This Row],[Cons. unit cost]]),ISBLANK(CatTemplate[[#This Row],[Oth. unit cost]])), 0, IF(getUnitEffort =0,1,getUnitEffort) * CatTemplate[[#This Row],[Year1]])</f>
        <v>0</v>
      </c>
      <c r="BN298" s="29">
        <f>IF(AND(ISBLANK(CatTemplate[[#This Row],[Eq. unit cost]]),ISBLANK(CatTemplate[[#This Row],[Cons. unit cost]]),ISBLANK(CatTemplate[[#This Row],[Oth. unit cost]])), 0, IF(getUnitEffort =0,1,getUnitEffort) * CatTemplate[[#This Row],[Year2]])</f>
        <v>0</v>
      </c>
      <c r="BO298" s="29">
        <f>IF(AND(ISBLANK(CatTemplate[[#This Row],[Eq. unit cost]]),ISBLANK(CatTemplate[[#This Row],[Cons. unit cost]]),ISBLANK(CatTemplate[[#This Row],[Oth. unit cost]])), 0, IF(getUnitEffort =0,1,getUnitEffort) * CatTemplate[[#This Row],[Year3]])</f>
        <v>0</v>
      </c>
      <c r="BP298" s="29">
        <f>IF(AND(ISBLANK(CatTemplate[[#This Row],[Eq. unit cost]]),ISBLANK(CatTemplate[[#This Row],[Cons. unit cost]]),ISBLANK(CatTemplate[[#This Row],[Oth. unit cost]])), 0, IF(getUnitEffort =0,1,getUnitEffort) * CatTemplate[[#This Row],[Year4]])</f>
        <v>0</v>
      </c>
      <c r="BQ298" s="29">
        <f>IF(AND(ISBLANK(CatTemplate[[#This Row],[Eq. unit cost]]),ISBLANK(CatTemplate[[#This Row],[Cons. unit cost]]),ISBLANK(CatTemplate[[#This Row],[Oth. unit cost]])), 0, IF(getUnitEffort =0,1,getUnitEffort) * CatTemplate[[#This Row],[Year5]])</f>
        <v>0</v>
      </c>
      <c r="BR298" s="29">
        <f>IF(AND(ISBLANK(CatTemplate[[#This Row],[Eq. unit cost]]),ISBLANK(CatTemplate[[#This Row],[Cons. unit cost]]),ISBLANK(CatTemplate[[#This Row],[Oth. unit cost]])), 0, IF(getUnitEffort =0,1,getUnitEffort) * CatTemplate[[#This Row],[Year6]])</f>
        <v>0</v>
      </c>
      <c r="BS298" s="29">
        <f>IF(AND(ISBLANK(CatTemplate[[#This Row],[Eq. unit cost]]),ISBLANK(CatTemplate[[#This Row],[Cons. unit cost]]),ISBLANK(CatTemplate[[#This Row],[Oth. unit cost]])), 0, IF(getUnitEffort =0,1,getUnitEffort) * CatTemplate[[#This Row],[Year7]])</f>
        <v>0</v>
      </c>
      <c r="BT298" s="29">
        <f>IF(AND(ISBLANK(CatTemplate[[#This Row],[Eq. unit cost]]),ISBLANK(CatTemplate[[#This Row],[Cons. unit cost]]),ISBLANK(CatTemplate[[#This Row],[Oth. unit cost]])), 0, IF(getUnitEffort =0,1,getUnitEffort) * CatTemplate[[#This Row],[Year8]])</f>
        <v>0</v>
      </c>
      <c r="BU298" s="29">
        <f>IF(AND(ISBLANK(CatTemplate[[#This Row],[Eq. unit cost]]),ISBLANK(CatTemplate[[#This Row],[Cons. unit cost]]),ISBLANK(CatTemplate[[#This Row],[Oth. unit cost]])), 0, IF(getUnitEffort =0,1,getUnitEffort) * CatTemplate[[#This Row],[Year9]])</f>
        <v>0</v>
      </c>
      <c r="BV298" s="29">
        <f>IF(AND(ISBLANK(CatTemplate[[#This Row],[Eq. unit cost]]),ISBLANK(CatTemplate[[#This Row],[Cons. unit cost]]),ISBLANK(CatTemplate[[#This Row],[Oth. unit cost]])), 0, IF(getUnitEffort =0,1,getUnitEffort) * CatTemplate[[#This Row],[Year10]])</f>
        <v>0</v>
      </c>
      <c r="BW298" s="29">
        <f>IF(AND(ISBLANK(CatTemplate[[#This Row],[Eq. unit cost]]),ISBLANK(CatTemplate[[#This Row],[Cons. unit cost]]),ISBLANK(CatTemplate[[#This Row],[Oth. unit cost]])), 0, IF(getUnitEffort =0,1,getUnitEffort) * CatTemplate[[#This Row],[Year11]])</f>
        <v>0</v>
      </c>
      <c r="BX298" s="29">
        <f>IF(AND(ISBLANK(CatTemplate[[#This Row],[Eq. unit cost]]),ISBLANK(CatTemplate[[#This Row],[Cons. unit cost]]),ISBLANK(CatTemplate[[#This Row],[Oth. unit cost]])), 0, IF(getUnitEffort =0,1,getUnitEffort) * CatTemplate[[#This Row],[Year12]])</f>
        <v>0</v>
      </c>
      <c r="BY298" s="29">
        <f>IF(AND(ISBLANK(CatTemplate[[#This Row],[Eq. unit cost]]),ISBLANK(CatTemplate[[#This Row],[Cons. unit cost]]),ISBLANK(CatTemplate[[#This Row],[Oth. unit cost]])), 0, IF(getUnitEffort =0,1,getUnitEffort) * CatTemplate[[#This Row],[Year13]])</f>
        <v>0</v>
      </c>
      <c r="BZ298" s="29">
        <f>IF(AND(ISBLANK(CatTemplate[[#This Row],[Eq. unit cost]]),ISBLANK(CatTemplate[[#This Row],[Cons. unit cost]]),ISBLANK(CatTemplate[[#This Row],[Oth. unit cost]])), 0, IF(getUnitEffort =0,1,getUnitEffort) * CatTemplate[[#This Row],[Year14]])</f>
        <v>0</v>
      </c>
      <c r="CA298" s="29">
        <f>IF(AND(ISBLANK(CatTemplate[[#This Row],[Eq. unit cost]]),ISBLANK(CatTemplate[[#This Row],[Cons. unit cost]]),ISBLANK(CatTemplate[[#This Row],[Oth. unit cost]])), 0, IF(getUnitEffort =0,1,getUnitEffort) * CatTemplate[[#This Row],[Year15]])</f>
        <v>0</v>
      </c>
      <c r="CB298" s="29">
        <f>IF(AND(ISBLANK(CatTemplate[[#This Row],[Eq. unit cost]]),ISBLANK(CatTemplate[[#This Row],[Cons. unit cost]]),ISBLANK(CatTemplate[[#This Row],[Oth. unit cost]])), 0, IF(getUnitEffort =0,1,getUnitEffort) * CatTemplate[[#This Row],[Year16]])</f>
        <v>0</v>
      </c>
      <c r="CC298" s="29">
        <f>IF(AND(ISBLANK(CatTemplate[[#This Row],[Eq. unit cost]]),ISBLANK(CatTemplate[[#This Row],[Cons. unit cost]]),ISBLANK(CatTemplate[[#This Row],[Oth. unit cost]])), 0, IF(getUnitEffort =0,1,getUnitEffort) * CatTemplate[[#This Row],[Year17]])</f>
        <v>0</v>
      </c>
      <c r="CD298" s="29">
        <f>IF(AND(ISBLANK(CatTemplate[[#This Row],[Eq. unit cost]]),ISBLANK(CatTemplate[[#This Row],[Cons. unit cost]]),ISBLANK(CatTemplate[[#This Row],[Oth. unit cost]])), 0, IF(getUnitEffort =0,1,getUnitEffort) * CatTemplate[[#This Row],[Year18]])</f>
        <v>0</v>
      </c>
      <c r="CE298" s="29">
        <f>IF(AND(ISBLANK(CatTemplate[[#This Row],[Eq. unit cost]]),ISBLANK(CatTemplate[[#This Row],[Cons. unit cost]]),ISBLANK(CatTemplate[[#This Row],[Oth. unit cost]])), 0, IF(getUnitEffort =0,1,getUnitEffort) * CatTemplate[[#This Row],[Year19]])</f>
        <v>0</v>
      </c>
      <c r="CF298" s="29">
        <f>IF(AND(ISBLANK(CatTemplate[[#This Row],[Eq. unit cost]]),ISBLANK(CatTemplate[[#This Row],[Cons. unit cost]]),ISBLANK(CatTemplate[[#This Row],[Oth. unit cost]])), 0, IF(getUnitEffort =0,1,getUnitEffort) * CatTemplate[[#This Row],[Year20]])</f>
        <v>0</v>
      </c>
      <c r="CG298" s="45">
        <f>SUM(CatTemplate[[#This Row],[Q1]:[Q20]])</f>
        <v>0</v>
      </c>
      <c r="CH298" s="29">
        <f>IF(ISBLANK(CatTemplate[[#This Row],[St. unit effort]]),0,(CatTemplate[[#This Row],[St. unit effort]] * CatTemplate[[#This Row],[Year1]]))</f>
        <v>0</v>
      </c>
      <c r="CI298" s="29">
        <f>IF(ISBLANK(CatTemplate[[#This Row],[St. unit effort]]),0,(CatTemplate[[#This Row],[St. unit effort]] * CatTemplate[[#This Row],[Year2]]))</f>
        <v>0</v>
      </c>
      <c r="CJ298" s="29">
        <f>IF(ISBLANK(CatTemplate[[#This Row],[St. unit effort]]),0,(CatTemplate[[#This Row],[St. unit effort]] * CatTemplate[[#This Row],[Year3]]))</f>
        <v>0</v>
      </c>
      <c r="CK298" s="29">
        <f>IF(ISBLANK(CatTemplate[[#This Row],[St. unit effort]]),0,(CatTemplate[[#This Row],[St. unit effort]] * CatTemplate[[#This Row],[Year4]]))</f>
        <v>0</v>
      </c>
      <c r="CL298" s="29">
        <f>IF(ISBLANK(CatTemplate[[#This Row],[St. unit effort]]),0,(CatTemplate[[#This Row],[St. unit effort]] * CatTemplate[[#This Row],[Year5]]))</f>
        <v>0</v>
      </c>
      <c r="CM298" s="29">
        <f>IF(ISBLANK(CatTemplate[[#This Row],[St. unit effort]]),0,(CatTemplate[[#This Row],[St. unit effort]] * CatTemplate[[#This Row],[Year6]]))</f>
        <v>0</v>
      </c>
      <c r="CN298" s="29">
        <f>IF(ISBLANK(CatTemplate[[#This Row],[St. unit effort]]),0,(CatTemplate[[#This Row],[St. unit effort]] * CatTemplate[[#This Row],[Year7]]))</f>
        <v>0</v>
      </c>
      <c r="CO298" s="29">
        <f>IF(ISBLANK(CatTemplate[[#This Row],[St. unit effort]]),0,(CatTemplate[[#This Row],[St. unit effort]] * CatTemplate[[#This Row],[Year8]]))</f>
        <v>0</v>
      </c>
      <c r="CP298" s="29">
        <f>IF(ISBLANK(CatTemplate[[#This Row],[St. unit effort]]),0,(CatTemplate[[#This Row],[St. unit effort]] * CatTemplate[[#This Row],[Year9]]))</f>
        <v>0</v>
      </c>
      <c r="CQ298" s="29">
        <f>IF(ISBLANK(CatTemplate[[#This Row],[St. unit effort]]),0,(CatTemplate[[#This Row],[St. unit effort]] * CatTemplate[[#This Row],[Year10]]))</f>
        <v>0</v>
      </c>
      <c r="CR298" s="29">
        <f>IF(ISBLANK(CatTemplate[[#This Row],[St. unit effort]]),0,(CatTemplate[[#This Row],[St. unit effort]] * CatTemplate[[#This Row],[Year11]]))</f>
        <v>0</v>
      </c>
      <c r="CS298" s="29">
        <f>IF(ISBLANK(CatTemplate[[#This Row],[St. unit effort]]),0,(CatTemplate[[#This Row],[St. unit effort]] * CatTemplate[[#This Row],[Year12]]))</f>
        <v>0</v>
      </c>
      <c r="CT298" s="29">
        <f>IF(ISBLANK(CatTemplate[[#This Row],[St. unit effort]]),0,(CatTemplate[[#This Row],[St. unit effort]] * CatTemplate[[#This Row],[Year13]]))</f>
        <v>0</v>
      </c>
      <c r="CU298" s="29">
        <f>IF(ISBLANK(CatTemplate[[#This Row],[St. unit effort]]),0,(CatTemplate[[#This Row],[St. unit effort]] * CatTemplate[[#This Row],[Year14]]))</f>
        <v>0</v>
      </c>
      <c r="CV298" s="29">
        <f>IF(ISBLANK(CatTemplate[[#This Row],[St. unit effort]]),0,(CatTemplate[[#This Row],[St. unit effort]] * CatTemplate[[#This Row],[Year15]]))</f>
        <v>0</v>
      </c>
      <c r="CW298" s="29">
        <f>IF(ISBLANK(CatTemplate[[#This Row],[St. unit effort]]),0,(CatTemplate[[#This Row],[St. unit effort]] * CatTemplate[[#This Row],[Year16]]))</f>
        <v>0</v>
      </c>
      <c r="CX298" s="29">
        <f>IF(ISBLANK(CatTemplate[[#This Row],[St. unit effort]]),0,(CatTemplate[[#This Row],[St. unit effort]] * CatTemplate[[#This Row],[Year17]]))</f>
        <v>0</v>
      </c>
      <c r="CY298" s="29">
        <f>IF(ISBLANK(CatTemplate[[#This Row],[St. unit effort]]),0,(CatTemplate[[#This Row],[St. unit effort]] * CatTemplate[[#This Row],[Year18]]))</f>
        <v>0</v>
      </c>
      <c r="CZ298" s="29">
        <f>IF(ISBLANK(CatTemplate[[#This Row],[St. unit effort]]),0,(CatTemplate[[#This Row],[St. unit effort]] * CatTemplate[[#This Row],[Year19]]))</f>
        <v>0</v>
      </c>
      <c r="DA298" s="29">
        <f>IF(ISBLANK(CatTemplate[[#This Row],[St. unit effort]]),0,(CatTemplate[[#This Row],[St. unit effort]] * CatTemplate[[#This Row],[Year20]]))</f>
        <v>0</v>
      </c>
      <c r="DB298" s="57">
        <f>IF(ISBLANK(CatTemplate[[#This Row],[St. unit effort]]),0,(CatTemplate[[#This Row],[St. unit effort]] * CatTemplate[[#This Row],[Year1]])*8/ParRatePM)</f>
        <v>0</v>
      </c>
      <c r="DC298" s="57">
        <f>IF(ISBLANK(CatTemplate[[#This Row],[St. unit effort]]),0,(CatTemplate[[#This Row],[St. unit effort]] * CatTemplate[[#This Row],[Year2]])*8/ParRatePM)</f>
        <v>0</v>
      </c>
      <c r="DD298" s="57">
        <f>IF(ISBLANK(CatTemplate[[#This Row],[St. unit effort]]),0,(CatTemplate[[#This Row],[St. unit effort]] * CatTemplate[[#This Row],[Year3]])*8/ParRatePM)</f>
        <v>0</v>
      </c>
      <c r="DE298" s="57">
        <f>IF(ISBLANK(CatTemplate[[#This Row],[St. unit effort]]),0,(CatTemplate[[#This Row],[St. unit effort]] * CatTemplate[[#This Row],[Year4]])*8/ParRatePM)</f>
        <v>0</v>
      </c>
      <c r="DF298" s="57">
        <f>IF(ISBLANK(CatTemplate[[#This Row],[St. unit effort]]),0,(CatTemplate[[#This Row],[St. unit effort]] * CatTemplate[[#This Row],[Year5]])*8/ParRatePM)</f>
        <v>0</v>
      </c>
      <c r="DG298" s="57">
        <f>IF(ISBLANK(CatTemplate[[#This Row],[St. unit effort]]),0,(CatTemplate[[#This Row],[St. unit effort]] * CatTemplate[[#This Row],[Year6]])*8/ParRatePM)</f>
        <v>0</v>
      </c>
      <c r="DH298" s="57">
        <f>IF(ISBLANK(CatTemplate[[#This Row],[St. unit effort]]),0,(CatTemplate[[#This Row],[St. unit effort]] * CatTemplate[[#This Row],[Year7]])*8/ParRatePM)</f>
        <v>0</v>
      </c>
      <c r="DI298" s="57">
        <f>IF(ISBLANK(CatTemplate[[#This Row],[St. unit effort]]),0,(CatTemplate[[#This Row],[St. unit effort]] * CatTemplate[[#This Row],[Year8]])*8/ParRatePM)</f>
        <v>0</v>
      </c>
      <c r="DJ298" s="57">
        <f>IF(ISBLANK(CatTemplate[[#This Row],[St. unit effort]]),0,(CatTemplate[[#This Row],[St. unit effort]] * CatTemplate[[#This Row],[Year9]])*8/ParRatePM)</f>
        <v>0</v>
      </c>
      <c r="DK298" s="57">
        <f>IF(ISBLANK(CatTemplate[[#This Row],[St. unit effort]]),0,(CatTemplate[[#This Row],[St. unit effort]] * CatTemplate[[#This Row],[Year10]])*8/ParRatePM)</f>
        <v>0</v>
      </c>
      <c r="DL298" s="57">
        <f>IF(ISBLANK(CatTemplate[[#This Row],[St. unit effort]]),0,(CatTemplate[[#This Row],[St. unit effort]] * CatTemplate[[#This Row],[Year11]])*8/ParRatePM)</f>
        <v>0</v>
      </c>
      <c r="DM298" s="57">
        <f>IF(ISBLANK(CatTemplate[[#This Row],[St. unit effort]]),0,(CatTemplate[[#This Row],[St. unit effort]] * CatTemplate[[#This Row],[Year12]])*8/ParRatePM)</f>
        <v>0</v>
      </c>
      <c r="DN298" s="57">
        <f>IF(ISBLANK(CatTemplate[[#This Row],[St. unit effort]]),0,(CatTemplate[[#This Row],[St. unit effort]] * CatTemplate[[#This Row],[Year13]])*8/ParRatePM)</f>
        <v>0</v>
      </c>
      <c r="DO298" s="57">
        <f>IF(ISBLANK(CatTemplate[[#This Row],[St. unit effort]]),0,(CatTemplate[[#This Row],[St. unit effort]] * CatTemplate[[#This Row],[Year14]])*8/ParRatePM)</f>
        <v>0</v>
      </c>
      <c r="DP298" s="57">
        <f>IF(ISBLANK(CatTemplate[[#This Row],[St. unit effort]]),0,(CatTemplate[[#This Row],[St. unit effort]] * CatTemplate[[#This Row],[Year15]])*8/ParRatePM)</f>
        <v>0</v>
      </c>
      <c r="DQ298" s="57">
        <f>IF(ISBLANK(CatTemplate[[#This Row],[St. unit effort]]),0,(CatTemplate[[#This Row],[St. unit effort]] * CatTemplate[[#This Row],[Year16]])*8/ParRatePM)</f>
        <v>0</v>
      </c>
      <c r="DR298" s="57">
        <f>IF(ISBLANK(CatTemplate[[#This Row],[St. unit effort]]),0,(CatTemplate[[#This Row],[St. unit effort]] * CatTemplate[[#This Row],[Year17]])*8/ParRatePM)</f>
        <v>0</v>
      </c>
      <c r="DS298" s="57">
        <f>IF(ISBLANK(CatTemplate[[#This Row],[St. unit effort]]),0,(CatTemplate[[#This Row],[St. unit effort]] * CatTemplate[[#This Row],[Year18]])*8/ParRatePM)</f>
        <v>0</v>
      </c>
      <c r="DT298" s="57">
        <f>IF(ISBLANK(CatTemplate[[#This Row],[St. unit effort]]),0,(CatTemplate[[#This Row],[St. unit effort]] * CatTemplate[[#This Row],[Year19]])*8/ParRatePM)</f>
        <v>0</v>
      </c>
      <c r="DU298" s="57">
        <f>IF(ISBLANK(CatTemplate[[#This Row],[St. unit effort]]),0,(CatTemplate[[#This Row],[St. unit effort]] * CatTemplate[[#This Row],[Year20]])*8/ParRatePM)</f>
        <v>0</v>
      </c>
      <c r="DV298" s="54">
        <f>SUM(CatTemplate[[#This Row],[PM1]:[PM20]])</f>
        <v>0</v>
      </c>
      <c r="DW298" s="56">
        <f t="shared" si="105"/>
        <v>0</v>
      </c>
      <c r="DX298" s="56">
        <f t="shared" si="105"/>
        <v>0</v>
      </c>
      <c r="DY298" s="56">
        <f t="shared" si="105"/>
        <v>0</v>
      </c>
      <c r="DZ298" s="56">
        <f t="shared" si="105"/>
        <v>0</v>
      </c>
      <c r="EA298" s="56">
        <f t="shared" si="105"/>
        <v>0</v>
      </c>
      <c r="EB298" s="56">
        <f t="shared" si="105"/>
        <v>0</v>
      </c>
      <c r="EC298" s="56">
        <f t="shared" si="105"/>
        <v>0</v>
      </c>
      <c r="ED298" s="56">
        <f t="shared" si="105"/>
        <v>0</v>
      </c>
      <c r="EE298" s="56">
        <f t="shared" si="105"/>
        <v>0</v>
      </c>
      <c r="EF298" s="56">
        <f t="shared" si="105"/>
        <v>0</v>
      </c>
      <c r="EG298" s="56">
        <f t="shared" si="105"/>
        <v>0</v>
      </c>
      <c r="EH298" s="56">
        <f t="shared" si="105"/>
        <v>0</v>
      </c>
      <c r="EI298" s="56">
        <f t="shared" si="105"/>
        <v>0</v>
      </c>
      <c r="EJ298" s="56">
        <f t="shared" si="105"/>
        <v>0</v>
      </c>
      <c r="EK298" s="56">
        <f t="shared" si="105"/>
        <v>0</v>
      </c>
      <c r="EL298" s="56">
        <f t="shared" si="105"/>
        <v>0</v>
      </c>
      <c r="EM298" s="56">
        <f t="shared" si="103"/>
        <v>0</v>
      </c>
      <c r="EN298" s="56">
        <f t="shared" si="103"/>
        <v>0</v>
      </c>
      <c r="EO298" s="56">
        <f t="shared" si="103"/>
        <v>0</v>
      </c>
      <c r="EP298" s="56">
        <f t="shared" si="103"/>
        <v>0</v>
      </c>
      <c r="EQ298" s="30">
        <f>CatTemplate[[#This Row],[Eq. unit cost]] * CatTemplate[[#This Row],[Eq. quantity]]</f>
        <v>0</v>
      </c>
      <c r="ER298" s="30">
        <f>CatTemplate[[#This Row],[Cons. unit cost]] *CatTemplate[[#This Row],[Cons. quantity]]</f>
        <v>0</v>
      </c>
      <c r="ES298" s="30">
        <f>CatTemplate[[#This Row],[Oth. unit cost]] *CatTemplate[[#This Row],[Oth. quantity]]</f>
        <v>0</v>
      </c>
      <c r="ET298" s="55">
        <f>SUM(CatTemplate[[#This Row],[CO1]:[CO20]])</f>
        <v>0</v>
      </c>
      <c r="EU298" s="56">
        <f t="shared" si="106"/>
        <v>0</v>
      </c>
      <c r="EV298" s="56">
        <f t="shared" si="106"/>
        <v>0</v>
      </c>
      <c r="EW298" s="56">
        <f t="shared" si="106"/>
        <v>0</v>
      </c>
      <c r="EX298" s="56">
        <f t="shared" si="106"/>
        <v>0</v>
      </c>
      <c r="EY298" s="56">
        <f t="shared" si="106"/>
        <v>0</v>
      </c>
      <c r="EZ298" s="56">
        <f t="shared" si="106"/>
        <v>0</v>
      </c>
      <c r="FA298" s="56">
        <f t="shared" si="106"/>
        <v>0</v>
      </c>
      <c r="FB298" s="56">
        <f t="shared" si="106"/>
        <v>0</v>
      </c>
      <c r="FC298" s="56">
        <f t="shared" si="106"/>
        <v>0</v>
      </c>
      <c r="FD298" s="56">
        <f t="shared" si="106"/>
        <v>0</v>
      </c>
      <c r="FE298" s="56">
        <f t="shared" si="106"/>
        <v>0</v>
      </c>
      <c r="FF298" s="56">
        <f t="shared" si="106"/>
        <v>0</v>
      </c>
      <c r="FG298" s="56">
        <f t="shared" si="106"/>
        <v>0</v>
      </c>
      <c r="FH298" s="56">
        <f t="shared" si="106"/>
        <v>0</v>
      </c>
      <c r="FI298" s="56">
        <f t="shared" si="106"/>
        <v>0</v>
      </c>
      <c r="FJ298" s="56">
        <f t="shared" si="106"/>
        <v>0</v>
      </c>
      <c r="FK298" s="56">
        <f t="shared" si="104"/>
        <v>0</v>
      </c>
      <c r="FL298" s="56">
        <f t="shared" si="104"/>
        <v>0</v>
      </c>
      <c r="FM298" s="56">
        <f t="shared" si="104"/>
        <v>0</v>
      </c>
      <c r="FN298" s="56">
        <f t="shared" si="104"/>
        <v>0</v>
      </c>
      <c r="FO298" s="58">
        <f>SUM(CatTemplate[[#This Row],[CS1]:[CS20]])</f>
        <v>0</v>
      </c>
      <c r="FP298" s="59">
        <f>CatTemplate[[#This Row],[Total Oth. cost]]+CatTemplate[[#This Row],[Total St. Cost]]</f>
        <v>0</v>
      </c>
      <c r="FQ298" s="33" t="e">
        <f t="shared" si="93"/>
        <v>#VALUE!</v>
      </c>
      <c r="FR298" s="33" t="e">
        <f t="shared" si="94"/>
        <v>#VALUE!</v>
      </c>
      <c r="FS298" s="30" t="e">
        <f>(CatTemplate[[#This Row],[CO1]] + CatTemplate[[#This Row],[CS1]]) * (1 + getRateOHFinal) * getRateMarkupFinal</f>
        <v>#VALUE!</v>
      </c>
      <c r="FT298" s="30" t="e">
        <f>(CatTemplate[[#This Row],[CO2]] + CatTemplate[[#This Row],[CS2]]) * (1 + getRateOHFinal) * getRateMarkupFinal</f>
        <v>#VALUE!</v>
      </c>
      <c r="FU298" s="30" t="e">
        <f>(CatTemplate[[#This Row],[CO3]] + CatTemplate[[#This Row],[CS3]]) * (1 + getRateOHFinal) * getRateMarkupFinal</f>
        <v>#VALUE!</v>
      </c>
      <c r="FV298" s="30" t="e">
        <f>(CatTemplate[[#This Row],[CO4]] + CatTemplate[[#This Row],[CS4]]) * (1 + getRateOHFinal) * getRateMarkupFinal</f>
        <v>#VALUE!</v>
      </c>
      <c r="FW298" s="30" t="e">
        <f>(CatTemplate[[#This Row],[CO5]] + CatTemplate[[#This Row],[CS5]]) * (1 + getRateOHFinal) * getRateMarkupFinal</f>
        <v>#VALUE!</v>
      </c>
      <c r="FX298" s="30" t="e">
        <f>(CatTemplate[[#This Row],[CO6]] + CatTemplate[[#This Row],[CS6]]) * (1 + getRateOHFinal) * getRateMarkupFinal</f>
        <v>#VALUE!</v>
      </c>
      <c r="FY298" s="30" t="e">
        <f>(CatTemplate[[#This Row],[CO7]] + CatTemplate[[#This Row],[CS7]]) * (1 + getRateOHFinal) * getRateMarkupFinal</f>
        <v>#VALUE!</v>
      </c>
      <c r="FZ298" s="30" t="e">
        <f>(CatTemplate[[#This Row],[CO8]] + CatTemplate[[#This Row],[CS8]]) * (1 + getRateOHFinal) * getRateMarkupFinal</f>
        <v>#VALUE!</v>
      </c>
      <c r="GA298" s="30" t="e">
        <f>(CatTemplate[[#This Row],[CO9]] + CatTemplate[[#This Row],[CS9]]) * (1 + getRateOHFinal) * getRateMarkupFinal</f>
        <v>#VALUE!</v>
      </c>
      <c r="GB298" s="30" t="e">
        <f>(CatTemplate[[#This Row],[CO10]] + CatTemplate[[#This Row],[CS10]]) * (1 + getRateOHFinal) * getRateMarkupFinal</f>
        <v>#VALUE!</v>
      </c>
      <c r="GC298" s="30" t="e">
        <f>(CatTemplate[[#This Row],[CO11]] + CatTemplate[[#This Row],[CS11]]) * (1 + getRateOHFinal) * getRateMarkupFinal</f>
        <v>#VALUE!</v>
      </c>
      <c r="GD298" s="30" t="e">
        <f>(CatTemplate[[#This Row],[CO12]] + CatTemplate[[#This Row],[CS12]]) * (1 + getRateOHFinal) * getRateMarkupFinal</f>
        <v>#VALUE!</v>
      </c>
      <c r="GE298" s="30" t="e">
        <f>(CatTemplate[[#This Row],[CO13]] + CatTemplate[[#This Row],[CS13]]) * (1 + getRateOHFinal) * getRateMarkupFinal</f>
        <v>#VALUE!</v>
      </c>
      <c r="GF298" s="30" t="e">
        <f>(CatTemplate[[#This Row],[CO14]] + CatTemplate[[#This Row],[CS14]]) * (1 + getRateOHFinal) * getRateMarkupFinal</f>
        <v>#VALUE!</v>
      </c>
      <c r="GG298" s="30" t="e">
        <f>(CatTemplate[[#This Row],[CO15]] + CatTemplate[[#This Row],[CS15]]) * (1 + getRateOHFinal) * getRateMarkupFinal</f>
        <v>#VALUE!</v>
      </c>
      <c r="GH298" s="30" t="e">
        <f>(CatTemplate[[#This Row],[CO16]] + CatTemplate[[#This Row],[CS16]]) * (1 + getRateOHFinal) * getRateMarkupFinal</f>
        <v>#VALUE!</v>
      </c>
      <c r="GI298" s="30" t="e">
        <f>(CatTemplate[[#This Row],[CO17]] + CatTemplate[[#This Row],[CS17]]) * (1 + getRateOHFinal) * getRateMarkupFinal</f>
        <v>#VALUE!</v>
      </c>
      <c r="GJ298" s="30" t="e">
        <f>(CatTemplate[[#This Row],[CO18]] + CatTemplate[[#This Row],[CS18]]) * (1 + getRateOHFinal) * getRateMarkupFinal</f>
        <v>#VALUE!</v>
      </c>
      <c r="GK298" s="30" t="e">
        <f>(CatTemplate[[#This Row],[CO19]] + CatTemplate[[#This Row],[CS19]]) * (1 + getRateOHFinal) * getRateMarkupFinal</f>
        <v>#VALUE!</v>
      </c>
      <c r="GL298" s="30" t="e">
        <f>(CatTemplate[[#This Row],[CO20]] + CatTemplate[[#This Row],[CS20]]) * (1 + getRateOHFinal) * getRateMarkupFinal</f>
        <v>#VALUE!</v>
      </c>
      <c r="GM298" s="30" t="e">
        <f t="shared" si="95"/>
        <v>#VALUE!</v>
      </c>
      <c r="GN298" s="30" t="e">
        <f t="shared" si="96"/>
        <v>#VALUE!</v>
      </c>
      <c r="GO298" s="30" t="e">
        <f t="shared" si="97"/>
        <v>#VALUE!</v>
      </c>
      <c r="GP298" s="30" t="e">
        <f t="shared" si="98"/>
        <v>#VALUE!</v>
      </c>
      <c r="GQ298" s="30" t="e">
        <f>(CatTemplate[[#This Row],[CO1]]+CatTemplate[[#This Row],[CS1]]) * (1+ getRateOHFinal) * (1 + getRateMarkupFinal)</f>
        <v>#VALUE!</v>
      </c>
      <c r="GR298" s="30" t="e">
        <f>(CatTemplate[[#This Row],[CO2]]+CatTemplate[[#This Row],[CS2]]) * (1+ getRateOHFinal) * (1 + getRateMarkupFinal)</f>
        <v>#VALUE!</v>
      </c>
      <c r="GS298" s="30" t="e">
        <f>(CatTemplate[[#This Row],[CO3]]+CatTemplate[[#This Row],[CS3]]) * (1+ getRateOHFinal) * (1 + getRateMarkupFinal)</f>
        <v>#VALUE!</v>
      </c>
      <c r="GT298" s="30" t="e">
        <f>(CatTemplate[[#This Row],[CO4]]+CatTemplate[[#This Row],[CS4]]) * (1+ getRateOHFinal) * (1 + getRateMarkupFinal)</f>
        <v>#VALUE!</v>
      </c>
      <c r="GU298" s="30" t="e">
        <f>(CatTemplate[[#This Row],[CO5]]+CatTemplate[[#This Row],[CS5]]) * (1+ getRateOHFinal) * (1 + getRateMarkupFinal)</f>
        <v>#VALUE!</v>
      </c>
      <c r="GV298" s="30" t="e">
        <f>(CatTemplate[[#This Row],[CO6]]+CatTemplate[[#This Row],[CS6]]) * (1+ getRateOHFinal) * (1 + getRateMarkupFinal)</f>
        <v>#VALUE!</v>
      </c>
      <c r="GW298" s="30" t="e">
        <f>(CatTemplate[[#This Row],[CO7]]+CatTemplate[[#This Row],[CS7]]) * (1+ getRateOHFinal) * (1 + getRateMarkupFinal)</f>
        <v>#VALUE!</v>
      </c>
      <c r="GX298" s="30" t="e">
        <f>(CatTemplate[[#This Row],[CO8]]+CatTemplate[[#This Row],[CS8]]) * (1+ getRateOHFinal) * (1 + getRateMarkupFinal)</f>
        <v>#VALUE!</v>
      </c>
      <c r="GY298" s="30" t="e">
        <f>(CatTemplate[[#This Row],[CO9]]+CatTemplate[[#This Row],[CS9]]) * (1+ getRateOHFinal) * (1 + getRateMarkupFinal)</f>
        <v>#VALUE!</v>
      </c>
      <c r="GZ298" s="30" t="e">
        <f>(CatTemplate[[#This Row],[CO10]]+CatTemplate[[#This Row],[CS10]]) * (1+ getRateOHFinal) * (1 + getRateMarkupFinal)</f>
        <v>#VALUE!</v>
      </c>
      <c r="HA298" s="30" t="e">
        <f>(CatTemplate[[#This Row],[CO11]]+CatTemplate[[#This Row],[CS11]]) * (1+ getRateOHFinal) * (1 + getRateMarkupFinal)</f>
        <v>#VALUE!</v>
      </c>
      <c r="HB298" s="30" t="e">
        <f>(CatTemplate[[#This Row],[CO12]]+CatTemplate[[#This Row],[CS12]]) * (1+ getRateOHFinal) * (1 + getRateMarkupFinal)</f>
        <v>#VALUE!</v>
      </c>
      <c r="HC298" s="30" t="e">
        <f>(CatTemplate[[#This Row],[CO13]]+CatTemplate[[#This Row],[CS13]]) * (1+ getRateOHFinal) * (1 + getRateMarkupFinal)</f>
        <v>#VALUE!</v>
      </c>
      <c r="HD298" s="30" t="e">
        <f>(CatTemplate[[#This Row],[CO14]]+CatTemplate[[#This Row],[CS14]]) * (1+ getRateOHFinal) * (1 + getRateMarkupFinal)</f>
        <v>#VALUE!</v>
      </c>
      <c r="HE298" s="30" t="e">
        <f>(CatTemplate[[#This Row],[CO15]]+CatTemplate[[#This Row],[CS15]]) * (1+ getRateOHFinal) * (1 + getRateMarkupFinal)</f>
        <v>#VALUE!</v>
      </c>
      <c r="HF298" s="30" t="e">
        <f>(CatTemplate[[#This Row],[CO16]]+CatTemplate[[#This Row],[CS16]]) * (1+ getRateOHFinal) * (1 + getRateMarkupFinal)</f>
        <v>#VALUE!</v>
      </c>
      <c r="HG298" s="30" t="e">
        <f>(CatTemplate[[#This Row],[CO17]]+CatTemplate[[#This Row],[CS17]]) * (1+ getRateOHFinal) * (1 + getRateMarkupFinal)</f>
        <v>#VALUE!</v>
      </c>
      <c r="HH298" s="30" t="e">
        <f>(CatTemplate[[#This Row],[CO18]]+CatTemplate[[#This Row],[CS18]]) * (1+ getRateOHFinal) * (1 + getRateMarkupFinal)</f>
        <v>#VALUE!</v>
      </c>
      <c r="HI298" s="30" t="e">
        <f>(CatTemplate[[#This Row],[CO19]]+CatTemplate[[#This Row],[CS19]]) * (1+ getRateOHFinal) * (1 + getRateMarkupFinal)</f>
        <v>#VALUE!</v>
      </c>
      <c r="HJ298" s="30" t="e">
        <f>(CatTemplate[[#This Row],[CO20]]+CatTemplate[[#This Row],[CS20]]) * (1+ getRateOHFinal) * (1 + getRateMarkupFinal)</f>
        <v>#VALUE!</v>
      </c>
      <c r="HK298" s="39" t="e">
        <f>CatTemplate[[#This Row],[Total cost]]+CatTemplate[[#This Row],[OH Amount]]+CatTemplate[[#This Row],[Markup]]</f>
        <v>#VALUE!</v>
      </c>
      <c r="HL298" s="63">
        <f>IF(CatTemplate[[#This Row],[Units]]="Days",CatTemplate[[#This Row],[Project quantity]]*CatTemplate[[#This Row],[St. unit effort]],CatTemplate[[#This Row],[Project quantity]])</f>
        <v>0</v>
      </c>
      <c r="HM298" s="287">
        <f>IFERROR(CatTemplate[[#This Row],[Total Price]]/(CatTemplate[[#This Row],[Final Quantity]]),0)</f>
        <v>0</v>
      </c>
      <c r="HN298" s="261"/>
    </row>
    <row r="299" spans="2:222" x14ac:dyDescent="0.2">
      <c r="B299" s="9" t="s">
        <v>84</v>
      </c>
      <c r="C299" s="23">
        <v>6</v>
      </c>
      <c r="D299" s="10" t="s">
        <v>179</v>
      </c>
      <c r="E299" s="25">
        <v>1</v>
      </c>
      <c r="F299" s="19" t="s">
        <v>103</v>
      </c>
      <c r="G299" s="27">
        <v>86</v>
      </c>
      <c r="H299" s="19" t="s">
        <v>575</v>
      </c>
      <c r="I299" s="19"/>
      <c r="J299" s="16" t="s">
        <v>254</v>
      </c>
      <c r="K299" s="16"/>
      <c r="L299" s="16" t="s">
        <v>489</v>
      </c>
      <c r="M299" s="16" t="s">
        <v>207</v>
      </c>
      <c r="N299" s="16" t="s">
        <v>858</v>
      </c>
      <c r="O299" s="320"/>
      <c r="P299" s="71"/>
      <c r="Q299" s="108"/>
      <c r="R299" s="73"/>
      <c r="S299" s="97"/>
      <c r="T299" s="100">
        <f>getEqUnitCost</f>
        <v>4.6800608974358973</v>
      </c>
      <c r="U299" s="73">
        <f>getEqUnitEffort</f>
        <v>1</v>
      </c>
      <c r="V299" s="101">
        <f>getEqQuantity</f>
        <v>1</v>
      </c>
      <c r="W299" s="320"/>
      <c r="X299" s="100">
        <f>getConsUnitCost</f>
        <v>9.283256166666666</v>
      </c>
      <c r="Y299" s="73">
        <f>getConsUnitEffort</f>
        <v>1</v>
      </c>
      <c r="Z299" s="14">
        <f>getConsQuantity</f>
        <v>1</v>
      </c>
      <c r="AA299" s="320"/>
      <c r="AB299" s="72"/>
      <c r="AC299" s="112"/>
      <c r="AD299" s="14">
        <f>getOthQuantity</f>
        <v>0</v>
      </c>
      <c r="AE299" s="320"/>
      <c r="AF299" s="28" t="str">
        <f>IF(ISBLANK(CatTemplate[[#This Row],[Resource type]]),"",CatTemplate[[#This Row],[Resource type]])</f>
        <v>BioRef Operator</v>
      </c>
      <c r="AG299" s="242">
        <f>getStaffUnitCost</f>
        <v>402.98497611162429</v>
      </c>
      <c r="AH299" s="113">
        <f>getStaffUnitEffort</f>
        <v>4.3749999999999997E-2</v>
      </c>
      <c r="AI299" s="40">
        <f>getStaffQuantity</f>
        <v>0</v>
      </c>
      <c r="AJ299" s="41">
        <f>CatTemplate[[#This Row],[St. quantity]]*8/ParRatePM</f>
        <v>0</v>
      </c>
      <c r="AK299" s="320"/>
      <c r="AL299" s="53" t="str">
        <f>CatTemplate[[#This Row],[Item type]]</f>
        <v>Samples</v>
      </c>
      <c r="AM299" s="12">
        <f>SUM(CatTemplate[[#This Row],[Year1]:[Year20]])</f>
        <v>0</v>
      </c>
      <c r="AN299" s="52"/>
      <c r="AO299" s="52"/>
      <c r="AP299" s="52"/>
      <c r="AQ299" s="8"/>
      <c r="AR299" s="8"/>
      <c r="AS299" s="8"/>
      <c r="AT299" s="8"/>
      <c r="AU299" s="8"/>
      <c r="AV299" s="8"/>
      <c r="AW299" s="8"/>
      <c r="AX299" s="8"/>
      <c r="AY299" s="8"/>
      <c r="AZ299" s="8"/>
      <c r="BA299" s="8"/>
      <c r="BB299" s="8"/>
      <c r="BC299" s="8"/>
      <c r="BD299" s="8"/>
      <c r="BE299" s="8"/>
      <c r="BF299" s="8"/>
      <c r="BG299" s="36"/>
      <c r="BH299" s="320"/>
      <c r="BI299" s="37" t="str">
        <f>getCostCategory</f>
        <v>06 Operating costs</v>
      </c>
      <c r="BJ299" s="37" t="str">
        <f>getSection</f>
        <v>06 Sample processing</v>
      </c>
      <c r="BK299" s="32" t="str">
        <f>getObject</f>
        <v>Sample processing</v>
      </c>
      <c r="BL299" s="30">
        <f>IFERROR(getUnitCost * IF(CatTemplate[[#This Row],[Cost Category Comp.]]="01 Staff costs", 1,1),0)</f>
        <v>416.94829317572686</v>
      </c>
      <c r="BM299" s="29">
        <f>IF(AND(ISBLANK(CatTemplate[[#This Row],[Eq. unit cost]]),ISBLANK(CatTemplate[[#This Row],[Cons. unit cost]]),ISBLANK(CatTemplate[[#This Row],[Oth. unit cost]])), 0, IF(getUnitEffort =0,1,getUnitEffort) * CatTemplate[[#This Row],[Year1]])</f>
        <v>0</v>
      </c>
      <c r="BN299" s="29">
        <f>IF(AND(ISBLANK(CatTemplate[[#This Row],[Eq. unit cost]]),ISBLANK(CatTemplate[[#This Row],[Cons. unit cost]]),ISBLANK(CatTemplate[[#This Row],[Oth. unit cost]])), 0, IF(getUnitEffort =0,1,getUnitEffort) * CatTemplate[[#This Row],[Year2]])</f>
        <v>0</v>
      </c>
      <c r="BO299" s="29">
        <f>IF(AND(ISBLANK(CatTemplate[[#This Row],[Eq. unit cost]]),ISBLANK(CatTemplate[[#This Row],[Cons. unit cost]]),ISBLANK(CatTemplate[[#This Row],[Oth. unit cost]])), 0, IF(getUnitEffort =0,1,getUnitEffort) * CatTemplate[[#This Row],[Year3]])</f>
        <v>0</v>
      </c>
      <c r="BP299" s="29">
        <f>IF(AND(ISBLANK(CatTemplate[[#This Row],[Eq. unit cost]]),ISBLANK(CatTemplate[[#This Row],[Cons. unit cost]]),ISBLANK(CatTemplate[[#This Row],[Oth. unit cost]])), 0, IF(getUnitEffort =0,1,getUnitEffort) * CatTemplate[[#This Row],[Year4]])</f>
        <v>0</v>
      </c>
      <c r="BQ299" s="29">
        <f>IF(AND(ISBLANK(CatTemplate[[#This Row],[Eq. unit cost]]),ISBLANK(CatTemplate[[#This Row],[Cons. unit cost]]),ISBLANK(CatTemplate[[#This Row],[Oth. unit cost]])), 0, IF(getUnitEffort =0,1,getUnitEffort) * CatTemplate[[#This Row],[Year5]])</f>
        <v>0</v>
      </c>
      <c r="BR299" s="29">
        <f>IF(AND(ISBLANK(CatTemplate[[#This Row],[Eq. unit cost]]),ISBLANK(CatTemplate[[#This Row],[Cons. unit cost]]),ISBLANK(CatTemplate[[#This Row],[Oth. unit cost]])), 0, IF(getUnitEffort =0,1,getUnitEffort) * CatTemplate[[#This Row],[Year6]])</f>
        <v>0</v>
      </c>
      <c r="BS299" s="29">
        <f>IF(AND(ISBLANK(CatTemplate[[#This Row],[Eq. unit cost]]),ISBLANK(CatTemplate[[#This Row],[Cons. unit cost]]),ISBLANK(CatTemplate[[#This Row],[Oth. unit cost]])), 0, IF(getUnitEffort =0,1,getUnitEffort) * CatTemplate[[#This Row],[Year7]])</f>
        <v>0</v>
      </c>
      <c r="BT299" s="29">
        <f>IF(AND(ISBLANK(CatTemplate[[#This Row],[Eq. unit cost]]),ISBLANK(CatTemplate[[#This Row],[Cons. unit cost]]),ISBLANK(CatTemplate[[#This Row],[Oth. unit cost]])), 0, IF(getUnitEffort =0,1,getUnitEffort) * CatTemplate[[#This Row],[Year8]])</f>
        <v>0</v>
      </c>
      <c r="BU299" s="29">
        <f>IF(AND(ISBLANK(CatTemplate[[#This Row],[Eq. unit cost]]),ISBLANK(CatTemplate[[#This Row],[Cons. unit cost]]),ISBLANK(CatTemplate[[#This Row],[Oth. unit cost]])), 0, IF(getUnitEffort =0,1,getUnitEffort) * CatTemplate[[#This Row],[Year9]])</f>
        <v>0</v>
      </c>
      <c r="BV299" s="29">
        <f>IF(AND(ISBLANK(CatTemplate[[#This Row],[Eq. unit cost]]),ISBLANK(CatTemplate[[#This Row],[Cons. unit cost]]),ISBLANK(CatTemplate[[#This Row],[Oth. unit cost]])), 0, IF(getUnitEffort =0,1,getUnitEffort) * CatTemplate[[#This Row],[Year10]])</f>
        <v>0</v>
      </c>
      <c r="BW299" s="29">
        <f>IF(AND(ISBLANK(CatTemplate[[#This Row],[Eq. unit cost]]),ISBLANK(CatTemplate[[#This Row],[Cons. unit cost]]),ISBLANK(CatTemplate[[#This Row],[Oth. unit cost]])), 0, IF(getUnitEffort =0,1,getUnitEffort) * CatTemplate[[#This Row],[Year11]])</f>
        <v>0</v>
      </c>
      <c r="BX299" s="29">
        <f>IF(AND(ISBLANK(CatTemplate[[#This Row],[Eq. unit cost]]),ISBLANK(CatTemplate[[#This Row],[Cons. unit cost]]),ISBLANK(CatTemplate[[#This Row],[Oth. unit cost]])), 0, IF(getUnitEffort =0,1,getUnitEffort) * CatTemplate[[#This Row],[Year12]])</f>
        <v>0</v>
      </c>
      <c r="BY299" s="29">
        <f>IF(AND(ISBLANK(CatTemplate[[#This Row],[Eq. unit cost]]),ISBLANK(CatTemplate[[#This Row],[Cons. unit cost]]),ISBLANK(CatTemplate[[#This Row],[Oth. unit cost]])), 0, IF(getUnitEffort =0,1,getUnitEffort) * CatTemplate[[#This Row],[Year13]])</f>
        <v>0</v>
      </c>
      <c r="BZ299" s="29">
        <f>IF(AND(ISBLANK(CatTemplate[[#This Row],[Eq. unit cost]]),ISBLANK(CatTemplate[[#This Row],[Cons. unit cost]]),ISBLANK(CatTemplate[[#This Row],[Oth. unit cost]])), 0, IF(getUnitEffort =0,1,getUnitEffort) * CatTemplate[[#This Row],[Year14]])</f>
        <v>0</v>
      </c>
      <c r="CA299" s="29">
        <f>IF(AND(ISBLANK(CatTemplate[[#This Row],[Eq. unit cost]]),ISBLANK(CatTemplate[[#This Row],[Cons. unit cost]]),ISBLANK(CatTemplate[[#This Row],[Oth. unit cost]])), 0, IF(getUnitEffort =0,1,getUnitEffort) * CatTemplate[[#This Row],[Year15]])</f>
        <v>0</v>
      </c>
      <c r="CB299" s="29">
        <f>IF(AND(ISBLANK(CatTemplate[[#This Row],[Eq. unit cost]]),ISBLANK(CatTemplate[[#This Row],[Cons. unit cost]]),ISBLANK(CatTemplate[[#This Row],[Oth. unit cost]])), 0, IF(getUnitEffort =0,1,getUnitEffort) * CatTemplate[[#This Row],[Year16]])</f>
        <v>0</v>
      </c>
      <c r="CC299" s="29">
        <f>IF(AND(ISBLANK(CatTemplate[[#This Row],[Eq. unit cost]]),ISBLANK(CatTemplate[[#This Row],[Cons. unit cost]]),ISBLANK(CatTemplate[[#This Row],[Oth. unit cost]])), 0, IF(getUnitEffort =0,1,getUnitEffort) * CatTemplate[[#This Row],[Year17]])</f>
        <v>0</v>
      </c>
      <c r="CD299" s="29">
        <f>IF(AND(ISBLANK(CatTemplate[[#This Row],[Eq. unit cost]]),ISBLANK(CatTemplate[[#This Row],[Cons. unit cost]]),ISBLANK(CatTemplate[[#This Row],[Oth. unit cost]])), 0, IF(getUnitEffort =0,1,getUnitEffort) * CatTemplate[[#This Row],[Year18]])</f>
        <v>0</v>
      </c>
      <c r="CE299" s="29">
        <f>IF(AND(ISBLANK(CatTemplate[[#This Row],[Eq. unit cost]]),ISBLANK(CatTemplate[[#This Row],[Cons. unit cost]]),ISBLANK(CatTemplate[[#This Row],[Oth. unit cost]])), 0, IF(getUnitEffort =0,1,getUnitEffort) * CatTemplate[[#This Row],[Year19]])</f>
        <v>0</v>
      </c>
      <c r="CF299" s="29">
        <f>IF(AND(ISBLANK(CatTemplate[[#This Row],[Eq. unit cost]]),ISBLANK(CatTemplate[[#This Row],[Cons. unit cost]]),ISBLANK(CatTemplate[[#This Row],[Oth. unit cost]])), 0, IF(getUnitEffort =0,1,getUnitEffort) * CatTemplate[[#This Row],[Year20]])</f>
        <v>0</v>
      </c>
      <c r="CG299" s="45">
        <f>SUM(CatTemplate[[#This Row],[Q1]:[Q20]])</f>
        <v>0</v>
      </c>
      <c r="CH299" s="29">
        <f>IF(ISBLANK(CatTemplate[[#This Row],[St. unit effort]]),0,(CatTemplate[[#This Row],[St. unit effort]] * CatTemplate[[#This Row],[Year1]]))</f>
        <v>0</v>
      </c>
      <c r="CI299" s="29">
        <f>IF(ISBLANK(CatTemplate[[#This Row],[St. unit effort]]),0,(CatTemplate[[#This Row],[St. unit effort]] * CatTemplate[[#This Row],[Year2]]))</f>
        <v>0</v>
      </c>
      <c r="CJ299" s="29">
        <f>IF(ISBLANK(CatTemplate[[#This Row],[St. unit effort]]),0,(CatTemplate[[#This Row],[St. unit effort]] * CatTemplate[[#This Row],[Year3]]))</f>
        <v>0</v>
      </c>
      <c r="CK299" s="29">
        <f>IF(ISBLANK(CatTemplate[[#This Row],[St. unit effort]]),0,(CatTemplate[[#This Row],[St. unit effort]] * CatTemplate[[#This Row],[Year4]]))</f>
        <v>0</v>
      </c>
      <c r="CL299" s="29">
        <f>IF(ISBLANK(CatTemplate[[#This Row],[St. unit effort]]),0,(CatTemplate[[#This Row],[St. unit effort]] * CatTemplate[[#This Row],[Year5]]))</f>
        <v>0</v>
      </c>
      <c r="CM299" s="29">
        <f>IF(ISBLANK(CatTemplate[[#This Row],[St. unit effort]]),0,(CatTemplate[[#This Row],[St. unit effort]] * CatTemplate[[#This Row],[Year6]]))</f>
        <v>0</v>
      </c>
      <c r="CN299" s="29">
        <f>IF(ISBLANK(CatTemplate[[#This Row],[St. unit effort]]),0,(CatTemplate[[#This Row],[St. unit effort]] * CatTemplate[[#This Row],[Year7]]))</f>
        <v>0</v>
      </c>
      <c r="CO299" s="29">
        <f>IF(ISBLANK(CatTemplate[[#This Row],[St. unit effort]]),0,(CatTemplate[[#This Row],[St. unit effort]] * CatTemplate[[#This Row],[Year8]]))</f>
        <v>0</v>
      </c>
      <c r="CP299" s="29">
        <f>IF(ISBLANK(CatTemplate[[#This Row],[St. unit effort]]),0,(CatTemplate[[#This Row],[St. unit effort]] * CatTemplate[[#This Row],[Year9]]))</f>
        <v>0</v>
      </c>
      <c r="CQ299" s="29">
        <f>IF(ISBLANK(CatTemplate[[#This Row],[St. unit effort]]),0,(CatTemplate[[#This Row],[St. unit effort]] * CatTemplate[[#This Row],[Year10]]))</f>
        <v>0</v>
      </c>
      <c r="CR299" s="29">
        <f>IF(ISBLANK(CatTemplate[[#This Row],[St. unit effort]]),0,(CatTemplate[[#This Row],[St. unit effort]] * CatTemplate[[#This Row],[Year11]]))</f>
        <v>0</v>
      </c>
      <c r="CS299" s="29">
        <f>IF(ISBLANK(CatTemplate[[#This Row],[St. unit effort]]),0,(CatTemplate[[#This Row],[St. unit effort]] * CatTemplate[[#This Row],[Year12]]))</f>
        <v>0</v>
      </c>
      <c r="CT299" s="29">
        <f>IF(ISBLANK(CatTemplate[[#This Row],[St. unit effort]]),0,(CatTemplate[[#This Row],[St. unit effort]] * CatTemplate[[#This Row],[Year13]]))</f>
        <v>0</v>
      </c>
      <c r="CU299" s="29">
        <f>IF(ISBLANK(CatTemplate[[#This Row],[St. unit effort]]),0,(CatTemplate[[#This Row],[St. unit effort]] * CatTemplate[[#This Row],[Year14]]))</f>
        <v>0</v>
      </c>
      <c r="CV299" s="29">
        <f>IF(ISBLANK(CatTemplate[[#This Row],[St. unit effort]]),0,(CatTemplate[[#This Row],[St. unit effort]] * CatTemplate[[#This Row],[Year15]]))</f>
        <v>0</v>
      </c>
      <c r="CW299" s="29">
        <f>IF(ISBLANK(CatTemplate[[#This Row],[St. unit effort]]),0,(CatTemplate[[#This Row],[St. unit effort]] * CatTemplate[[#This Row],[Year16]]))</f>
        <v>0</v>
      </c>
      <c r="CX299" s="29">
        <f>IF(ISBLANK(CatTemplate[[#This Row],[St. unit effort]]),0,(CatTemplate[[#This Row],[St. unit effort]] * CatTemplate[[#This Row],[Year17]]))</f>
        <v>0</v>
      </c>
      <c r="CY299" s="29">
        <f>IF(ISBLANK(CatTemplate[[#This Row],[St. unit effort]]),0,(CatTemplate[[#This Row],[St. unit effort]] * CatTemplate[[#This Row],[Year18]]))</f>
        <v>0</v>
      </c>
      <c r="CZ299" s="29">
        <f>IF(ISBLANK(CatTemplate[[#This Row],[St. unit effort]]),0,(CatTemplate[[#This Row],[St. unit effort]] * CatTemplate[[#This Row],[Year19]]))</f>
        <v>0</v>
      </c>
      <c r="DA299" s="29">
        <f>IF(ISBLANK(CatTemplate[[#This Row],[St. unit effort]]),0,(CatTemplate[[#This Row],[St. unit effort]] * CatTemplate[[#This Row],[Year20]]))</f>
        <v>0</v>
      </c>
      <c r="DB299" s="57">
        <f>IF(ISBLANK(CatTemplate[[#This Row],[St. unit effort]]),0,(CatTemplate[[#This Row],[St. unit effort]] * CatTemplate[[#This Row],[Year1]])*8/ParRatePM)</f>
        <v>0</v>
      </c>
      <c r="DC299" s="57">
        <f>IF(ISBLANK(CatTemplate[[#This Row],[St. unit effort]]),0,(CatTemplate[[#This Row],[St. unit effort]] * CatTemplate[[#This Row],[Year2]])*8/ParRatePM)</f>
        <v>0</v>
      </c>
      <c r="DD299" s="57">
        <f>IF(ISBLANK(CatTemplate[[#This Row],[St. unit effort]]),0,(CatTemplate[[#This Row],[St. unit effort]] * CatTemplate[[#This Row],[Year3]])*8/ParRatePM)</f>
        <v>0</v>
      </c>
      <c r="DE299" s="57">
        <f>IF(ISBLANK(CatTemplate[[#This Row],[St. unit effort]]),0,(CatTemplate[[#This Row],[St. unit effort]] * CatTemplate[[#This Row],[Year4]])*8/ParRatePM)</f>
        <v>0</v>
      </c>
      <c r="DF299" s="57">
        <f>IF(ISBLANK(CatTemplate[[#This Row],[St. unit effort]]),0,(CatTemplate[[#This Row],[St. unit effort]] * CatTemplate[[#This Row],[Year5]])*8/ParRatePM)</f>
        <v>0</v>
      </c>
      <c r="DG299" s="57">
        <f>IF(ISBLANK(CatTemplate[[#This Row],[St. unit effort]]),0,(CatTemplate[[#This Row],[St. unit effort]] * CatTemplate[[#This Row],[Year6]])*8/ParRatePM)</f>
        <v>0</v>
      </c>
      <c r="DH299" s="57">
        <f>IF(ISBLANK(CatTemplate[[#This Row],[St. unit effort]]),0,(CatTemplate[[#This Row],[St. unit effort]] * CatTemplate[[#This Row],[Year7]])*8/ParRatePM)</f>
        <v>0</v>
      </c>
      <c r="DI299" s="57">
        <f>IF(ISBLANK(CatTemplate[[#This Row],[St. unit effort]]),0,(CatTemplate[[#This Row],[St. unit effort]] * CatTemplate[[#This Row],[Year8]])*8/ParRatePM)</f>
        <v>0</v>
      </c>
      <c r="DJ299" s="57">
        <f>IF(ISBLANK(CatTemplate[[#This Row],[St. unit effort]]),0,(CatTemplate[[#This Row],[St. unit effort]] * CatTemplate[[#This Row],[Year9]])*8/ParRatePM)</f>
        <v>0</v>
      </c>
      <c r="DK299" s="57">
        <f>IF(ISBLANK(CatTemplate[[#This Row],[St. unit effort]]),0,(CatTemplate[[#This Row],[St. unit effort]] * CatTemplate[[#This Row],[Year10]])*8/ParRatePM)</f>
        <v>0</v>
      </c>
      <c r="DL299" s="57">
        <f>IF(ISBLANK(CatTemplate[[#This Row],[St. unit effort]]),0,(CatTemplate[[#This Row],[St. unit effort]] * CatTemplate[[#This Row],[Year11]])*8/ParRatePM)</f>
        <v>0</v>
      </c>
      <c r="DM299" s="57">
        <f>IF(ISBLANK(CatTemplate[[#This Row],[St. unit effort]]),0,(CatTemplate[[#This Row],[St. unit effort]] * CatTemplate[[#This Row],[Year12]])*8/ParRatePM)</f>
        <v>0</v>
      </c>
      <c r="DN299" s="57">
        <f>IF(ISBLANK(CatTemplate[[#This Row],[St. unit effort]]),0,(CatTemplate[[#This Row],[St. unit effort]] * CatTemplate[[#This Row],[Year13]])*8/ParRatePM)</f>
        <v>0</v>
      </c>
      <c r="DO299" s="57">
        <f>IF(ISBLANK(CatTemplate[[#This Row],[St. unit effort]]),0,(CatTemplate[[#This Row],[St. unit effort]] * CatTemplate[[#This Row],[Year14]])*8/ParRatePM)</f>
        <v>0</v>
      </c>
      <c r="DP299" s="57">
        <f>IF(ISBLANK(CatTemplate[[#This Row],[St. unit effort]]),0,(CatTemplate[[#This Row],[St. unit effort]] * CatTemplate[[#This Row],[Year15]])*8/ParRatePM)</f>
        <v>0</v>
      </c>
      <c r="DQ299" s="57">
        <f>IF(ISBLANK(CatTemplate[[#This Row],[St. unit effort]]),0,(CatTemplate[[#This Row],[St. unit effort]] * CatTemplate[[#This Row],[Year16]])*8/ParRatePM)</f>
        <v>0</v>
      </c>
      <c r="DR299" s="57">
        <f>IF(ISBLANK(CatTemplate[[#This Row],[St. unit effort]]),0,(CatTemplate[[#This Row],[St. unit effort]] * CatTemplate[[#This Row],[Year17]])*8/ParRatePM)</f>
        <v>0</v>
      </c>
      <c r="DS299" s="57">
        <f>IF(ISBLANK(CatTemplate[[#This Row],[St. unit effort]]),0,(CatTemplate[[#This Row],[St. unit effort]] * CatTemplate[[#This Row],[Year18]])*8/ParRatePM)</f>
        <v>0</v>
      </c>
      <c r="DT299" s="57">
        <f>IF(ISBLANK(CatTemplate[[#This Row],[St. unit effort]]),0,(CatTemplate[[#This Row],[St. unit effort]] * CatTemplate[[#This Row],[Year19]])*8/ParRatePM)</f>
        <v>0</v>
      </c>
      <c r="DU299" s="57">
        <f>IF(ISBLANK(CatTemplate[[#This Row],[St. unit effort]]),0,(CatTemplate[[#This Row],[St. unit effort]] * CatTemplate[[#This Row],[Year20]])*8/ParRatePM)</f>
        <v>0</v>
      </c>
      <c r="DV299" s="54">
        <f>SUM(CatTemplate[[#This Row],[PM1]:[PM20]])</f>
        <v>0</v>
      </c>
      <c r="DW299" s="56">
        <f t="shared" si="105"/>
        <v>0</v>
      </c>
      <c r="DX299" s="56">
        <f t="shared" si="105"/>
        <v>0</v>
      </c>
      <c r="DY299" s="56">
        <f t="shared" si="105"/>
        <v>0</v>
      </c>
      <c r="DZ299" s="56">
        <f t="shared" si="105"/>
        <v>0</v>
      </c>
      <c r="EA299" s="56">
        <f t="shared" si="105"/>
        <v>0</v>
      </c>
      <c r="EB299" s="56">
        <f t="shared" si="105"/>
        <v>0</v>
      </c>
      <c r="EC299" s="56">
        <f t="shared" si="105"/>
        <v>0</v>
      </c>
      <c r="ED299" s="56">
        <f t="shared" si="105"/>
        <v>0</v>
      </c>
      <c r="EE299" s="56">
        <f t="shared" si="105"/>
        <v>0</v>
      </c>
      <c r="EF299" s="56">
        <f t="shared" si="105"/>
        <v>0</v>
      </c>
      <c r="EG299" s="56">
        <f t="shared" si="105"/>
        <v>0</v>
      </c>
      <c r="EH299" s="56">
        <f t="shared" si="105"/>
        <v>0</v>
      </c>
      <c r="EI299" s="56">
        <f t="shared" si="105"/>
        <v>0</v>
      </c>
      <c r="EJ299" s="56">
        <f t="shared" si="105"/>
        <v>0</v>
      </c>
      <c r="EK299" s="56">
        <f t="shared" si="105"/>
        <v>0</v>
      </c>
      <c r="EL299" s="56">
        <f t="shared" si="105"/>
        <v>0</v>
      </c>
      <c r="EM299" s="56">
        <f t="shared" si="103"/>
        <v>0</v>
      </c>
      <c r="EN299" s="56">
        <f t="shared" si="103"/>
        <v>0</v>
      </c>
      <c r="EO299" s="56">
        <f t="shared" si="103"/>
        <v>0</v>
      </c>
      <c r="EP299" s="56">
        <f t="shared" si="103"/>
        <v>0</v>
      </c>
      <c r="EQ299" s="30">
        <f>CatTemplate[[#This Row],[Eq. unit cost]] * CatTemplate[[#This Row],[Eq. quantity]]</f>
        <v>4.6800608974358973</v>
      </c>
      <c r="ER299" s="30">
        <f>CatTemplate[[#This Row],[Cons. unit cost]] *CatTemplate[[#This Row],[Cons. quantity]]</f>
        <v>9.283256166666666</v>
      </c>
      <c r="ES299" s="30">
        <f>CatTemplate[[#This Row],[Oth. unit cost]] *CatTemplate[[#This Row],[Oth. quantity]]</f>
        <v>0</v>
      </c>
      <c r="ET299" s="55">
        <f>SUM(CatTemplate[[#This Row],[CO1]:[CO20]])</f>
        <v>0</v>
      </c>
      <c r="EU299" s="56">
        <f t="shared" si="106"/>
        <v>0</v>
      </c>
      <c r="EV299" s="56">
        <f t="shared" si="106"/>
        <v>0</v>
      </c>
      <c r="EW299" s="56">
        <f t="shared" si="106"/>
        <v>0</v>
      </c>
      <c r="EX299" s="56">
        <f t="shared" si="106"/>
        <v>0</v>
      </c>
      <c r="EY299" s="56">
        <f t="shared" si="106"/>
        <v>0</v>
      </c>
      <c r="EZ299" s="56">
        <f t="shared" si="106"/>
        <v>0</v>
      </c>
      <c r="FA299" s="56">
        <f t="shared" si="106"/>
        <v>0</v>
      </c>
      <c r="FB299" s="56">
        <f t="shared" si="106"/>
        <v>0</v>
      </c>
      <c r="FC299" s="56">
        <f t="shared" si="106"/>
        <v>0</v>
      </c>
      <c r="FD299" s="56">
        <f t="shared" si="106"/>
        <v>0</v>
      </c>
      <c r="FE299" s="56">
        <f t="shared" si="106"/>
        <v>0</v>
      </c>
      <c r="FF299" s="56">
        <f t="shared" si="106"/>
        <v>0</v>
      </c>
      <c r="FG299" s="56">
        <f t="shared" si="106"/>
        <v>0</v>
      </c>
      <c r="FH299" s="56">
        <f t="shared" si="106"/>
        <v>0</v>
      </c>
      <c r="FI299" s="56">
        <f t="shared" si="106"/>
        <v>0</v>
      </c>
      <c r="FJ299" s="56">
        <f t="shared" si="106"/>
        <v>0</v>
      </c>
      <c r="FK299" s="56">
        <f t="shared" si="104"/>
        <v>0</v>
      </c>
      <c r="FL299" s="56">
        <f t="shared" si="104"/>
        <v>0</v>
      </c>
      <c r="FM299" s="56">
        <f t="shared" si="104"/>
        <v>0</v>
      </c>
      <c r="FN299" s="56">
        <f t="shared" si="104"/>
        <v>0</v>
      </c>
      <c r="FO299" s="58">
        <f>SUM(CatTemplate[[#This Row],[CS1]:[CS20]])</f>
        <v>0</v>
      </c>
      <c r="FP299" s="59">
        <f>CatTemplate[[#This Row],[Total Oth. cost]]+CatTemplate[[#This Row],[Total St. Cost]]</f>
        <v>0</v>
      </c>
      <c r="FQ299" s="33" t="e">
        <f t="shared" si="93"/>
        <v>#VALUE!</v>
      </c>
      <c r="FR299" s="33" t="e">
        <f t="shared" si="94"/>
        <v>#VALUE!</v>
      </c>
      <c r="FS299" s="30" t="e">
        <f>(CatTemplate[[#This Row],[CO1]] + CatTemplate[[#This Row],[CS1]]) * (1 + getRateOHFinal) * getRateMarkupFinal</f>
        <v>#VALUE!</v>
      </c>
      <c r="FT299" s="30" t="e">
        <f>(CatTemplate[[#This Row],[CO2]] + CatTemplate[[#This Row],[CS2]]) * (1 + getRateOHFinal) * getRateMarkupFinal</f>
        <v>#VALUE!</v>
      </c>
      <c r="FU299" s="30" t="e">
        <f>(CatTemplate[[#This Row],[CO3]] + CatTemplate[[#This Row],[CS3]]) * (1 + getRateOHFinal) * getRateMarkupFinal</f>
        <v>#VALUE!</v>
      </c>
      <c r="FV299" s="30" t="e">
        <f>(CatTemplate[[#This Row],[CO4]] + CatTemplate[[#This Row],[CS4]]) * (1 + getRateOHFinal) * getRateMarkupFinal</f>
        <v>#VALUE!</v>
      </c>
      <c r="FW299" s="30" t="e">
        <f>(CatTemplate[[#This Row],[CO5]] + CatTemplate[[#This Row],[CS5]]) * (1 + getRateOHFinal) * getRateMarkupFinal</f>
        <v>#VALUE!</v>
      </c>
      <c r="FX299" s="30" t="e">
        <f>(CatTemplate[[#This Row],[CO6]] + CatTemplate[[#This Row],[CS6]]) * (1 + getRateOHFinal) * getRateMarkupFinal</f>
        <v>#VALUE!</v>
      </c>
      <c r="FY299" s="30" t="e">
        <f>(CatTemplate[[#This Row],[CO7]] + CatTemplate[[#This Row],[CS7]]) * (1 + getRateOHFinal) * getRateMarkupFinal</f>
        <v>#VALUE!</v>
      </c>
      <c r="FZ299" s="30" t="e">
        <f>(CatTemplate[[#This Row],[CO8]] + CatTemplate[[#This Row],[CS8]]) * (1 + getRateOHFinal) * getRateMarkupFinal</f>
        <v>#VALUE!</v>
      </c>
      <c r="GA299" s="30" t="e">
        <f>(CatTemplate[[#This Row],[CO9]] + CatTemplate[[#This Row],[CS9]]) * (1 + getRateOHFinal) * getRateMarkupFinal</f>
        <v>#VALUE!</v>
      </c>
      <c r="GB299" s="30" t="e">
        <f>(CatTemplate[[#This Row],[CO10]] + CatTemplate[[#This Row],[CS10]]) * (1 + getRateOHFinal) * getRateMarkupFinal</f>
        <v>#VALUE!</v>
      </c>
      <c r="GC299" s="30" t="e">
        <f>(CatTemplate[[#This Row],[CO11]] + CatTemplate[[#This Row],[CS11]]) * (1 + getRateOHFinal) * getRateMarkupFinal</f>
        <v>#VALUE!</v>
      </c>
      <c r="GD299" s="30" t="e">
        <f>(CatTemplate[[#This Row],[CO12]] + CatTemplate[[#This Row],[CS12]]) * (1 + getRateOHFinal) * getRateMarkupFinal</f>
        <v>#VALUE!</v>
      </c>
      <c r="GE299" s="30" t="e">
        <f>(CatTemplate[[#This Row],[CO13]] + CatTemplate[[#This Row],[CS13]]) * (1 + getRateOHFinal) * getRateMarkupFinal</f>
        <v>#VALUE!</v>
      </c>
      <c r="GF299" s="30" t="e">
        <f>(CatTemplate[[#This Row],[CO14]] + CatTemplate[[#This Row],[CS14]]) * (1 + getRateOHFinal) * getRateMarkupFinal</f>
        <v>#VALUE!</v>
      </c>
      <c r="GG299" s="30" t="e">
        <f>(CatTemplate[[#This Row],[CO15]] + CatTemplate[[#This Row],[CS15]]) * (1 + getRateOHFinal) * getRateMarkupFinal</f>
        <v>#VALUE!</v>
      </c>
      <c r="GH299" s="30" t="e">
        <f>(CatTemplate[[#This Row],[CO16]] + CatTemplate[[#This Row],[CS16]]) * (1 + getRateOHFinal) * getRateMarkupFinal</f>
        <v>#VALUE!</v>
      </c>
      <c r="GI299" s="30" t="e">
        <f>(CatTemplate[[#This Row],[CO17]] + CatTemplate[[#This Row],[CS17]]) * (1 + getRateOHFinal) * getRateMarkupFinal</f>
        <v>#VALUE!</v>
      </c>
      <c r="GJ299" s="30" t="e">
        <f>(CatTemplate[[#This Row],[CO18]] + CatTemplate[[#This Row],[CS18]]) * (1 + getRateOHFinal) * getRateMarkupFinal</f>
        <v>#VALUE!</v>
      </c>
      <c r="GK299" s="30" t="e">
        <f>(CatTemplate[[#This Row],[CO19]] + CatTemplate[[#This Row],[CS19]]) * (1 + getRateOHFinal) * getRateMarkupFinal</f>
        <v>#VALUE!</v>
      </c>
      <c r="GL299" s="30" t="e">
        <f>(CatTemplate[[#This Row],[CO20]] + CatTemplate[[#This Row],[CS20]]) * (1 + getRateOHFinal) * getRateMarkupFinal</f>
        <v>#VALUE!</v>
      </c>
      <c r="GM299" s="30" t="e">
        <f t="shared" si="95"/>
        <v>#VALUE!</v>
      </c>
      <c r="GN299" s="30" t="e">
        <f t="shared" si="96"/>
        <v>#VALUE!</v>
      </c>
      <c r="GO299" s="30" t="e">
        <f t="shared" si="97"/>
        <v>#VALUE!</v>
      </c>
      <c r="GP299" s="30" t="e">
        <f t="shared" si="98"/>
        <v>#VALUE!</v>
      </c>
      <c r="GQ299" s="30" t="e">
        <f>(CatTemplate[[#This Row],[CO1]]+CatTemplate[[#This Row],[CS1]]) * (1+ getRateOHFinal) * (1 + getRateMarkupFinal)</f>
        <v>#VALUE!</v>
      </c>
      <c r="GR299" s="30" t="e">
        <f>(CatTemplate[[#This Row],[CO2]]+CatTemplate[[#This Row],[CS2]]) * (1+ getRateOHFinal) * (1 + getRateMarkupFinal)</f>
        <v>#VALUE!</v>
      </c>
      <c r="GS299" s="30" t="e">
        <f>(CatTemplate[[#This Row],[CO3]]+CatTemplate[[#This Row],[CS3]]) * (1+ getRateOHFinal) * (1 + getRateMarkupFinal)</f>
        <v>#VALUE!</v>
      </c>
      <c r="GT299" s="30" t="e">
        <f>(CatTemplate[[#This Row],[CO4]]+CatTemplate[[#This Row],[CS4]]) * (1+ getRateOHFinal) * (1 + getRateMarkupFinal)</f>
        <v>#VALUE!</v>
      </c>
      <c r="GU299" s="30" t="e">
        <f>(CatTemplate[[#This Row],[CO5]]+CatTemplate[[#This Row],[CS5]]) * (1+ getRateOHFinal) * (1 + getRateMarkupFinal)</f>
        <v>#VALUE!</v>
      </c>
      <c r="GV299" s="30" t="e">
        <f>(CatTemplate[[#This Row],[CO6]]+CatTemplate[[#This Row],[CS6]]) * (1+ getRateOHFinal) * (1 + getRateMarkupFinal)</f>
        <v>#VALUE!</v>
      </c>
      <c r="GW299" s="30" t="e">
        <f>(CatTemplate[[#This Row],[CO7]]+CatTemplate[[#This Row],[CS7]]) * (1+ getRateOHFinal) * (1 + getRateMarkupFinal)</f>
        <v>#VALUE!</v>
      </c>
      <c r="GX299" s="30" t="e">
        <f>(CatTemplate[[#This Row],[CO8]]+CatTemplate[[#This Row],[CS8]]) * (1+ getRateOHFinal) * (1 + getRateMarkupFinal)</f>
        <v>#VALUE!</v>
      </c>
      <c r="GY299" s="30" t="e">
        <f>(CatTemplate[[#This Row],[CO9]]+CatTemplate[[#This Row],[CS9]]) * (1+ getRateOHFinal) * (1 + getRateMarkupFinal)</f>
        <v>#VALUE!</v>
      </c>
      <c r="GZ299" s="30" t="e">
        <f>(CatTemplate[[#This Row],[CO10]]+CatTemplate[[#This Row],[CS10]]) * (1+ getRateOHFinal) * (1 + getRateMarkupFinal)</f>
        <v>#VALUE!</v>
      </c>
      <c r="HA299" s="30" t="e">
        <f>(CatTemplate[[#This Row],[CO11]]+CatTemplate[[#This Row],[CS11]]) * (1+ getRateOHFinal) * (1 + getRateMarkupFinal)</f>
        <v>#VALUE!</v>
      </c>
      <c r="HB299" s="30" t="e">
        <f>(CatTemplate[[#This Row],[CO12]]+CatTemplate[[#This Row],[CS12]]) * (1+ getRateOHFinal) * (1 + getRateMarkupFinal)</f>
        <v>#VALUE!</v>
      </c>
      <c r="HC299" s="30" t="e">
        <f>(CatTemplate[[#This Row],[CO13]]+CatTemplate[[#This Row],[CS13]]) * (1+ getRateOHFinal) * (1 + getRateMarkupFinal)</f>
        <v>#VALUE!</v>
      </c>
      <c r="HD299" s="30" t="e">
        <f>(CatTemplate[[#This Row],[CO14]]+CatTemplate[[#This Row],[CS14]]) * (1+ getRateOHFinal) * (1 + getRateMarkupFinal)</f>
        <v>#VALUE!</v>
      </c>
      <c r="HE299" s="30" t="e">
        <f>(CatTemplate[[#This Row],[CO15]]+CatTemplate[[#This Row],[CS15]]) * (1+ getRateOHFinal) * (1 + getRateMarkupFinal)</f>
        <v>#VALUE!</v>
      </c>
      <c r="HF299" s="30" t="e">
        <f>(CatTemplate[[#This Row],[CO16]]+CatTemplate[[#This Row],[CS16]]) * (1+ getRateOHFinal) * (1 + getRateMarkupFinal)</f>
        <v>#VALUE!</v>
      </c>
      <c r="HG299" s="30" t="e">
        <f>(CatTemplate[[#This Row],[CO17]]+CatTemplate[[#This Row],[CS17]]) * (1+ getRateOHFinal) * (1 + getRateMarkupFinal)</f>
        <v>#VALUE!</v>
      </c>
      <c r="HH299" s="30" t="e">
        <f>(CatTemplate[[#This Row],[CO18]]+CatTemplate[[#This Row],[CS18]]) * (1+ getRateOHFinal) * (1 + getRateMarkupFinal)</f>
        <v>#VALUE!</v>
      </c>
      <c r="HI299" s="30" t="e">
        <f>(CatTemplate[[#This Row],[CO19]]+CatTemplate[[#This Row],[CS19]]) * (1+ getRateOHFinal) * (1 + getRateMarkupFinal)</f>
        <v>#VALUE!</v>
      </c>
      <c r="HJ299" s="30" t="e">
        <f>(CatTemplate[[#This Row],[CO20]]+CatTemplate[[#This Row],[CS20]]) * (1+ getRateOHFinal) * (1 + getRateMarkupFinal)</f>
        <v>#VALUE!</v>
      </c>
      <c r="HK299" s="39" t="e">
        <f>CatTemplate[[#This Row],[Total cost]]+CatTemplate[[#This Row],[OH Amount]]+CatTemplate[[#This Row],[Markup]]</f>
        <v>#VALUE!</v>
      </c>
      <c r="HL299" s="63">
        <f>IF(CatTemplate[[#This Row],[Units]]="Days",CatTemplate[[#This Row],[Project quantity]]*CatTemplate[[#This Row],[St. unit effort]],CatTemplate[[#This Row],[Project quantity]])</f>
        <v>0</v>
      </c>
      <c r="HM299" s="287">
        <f>IFERROR(CatTemplate[[#This Row],[Total Price]]/(CatTemplate[[#This Row],[Final Quantity]]),0)</f>
        <v>0</v>
      </c>
      <c r="HN299" s="261"/>
    </row>
    <row r="300" spans="2:222" x14ac:dyDescent="0.2">
      <c r="B300" s="9" t="s">
        <v>84</v>
      </c>
      <c r="C300" s="23">
        <v>6</v>
      </c>
      <c r="D300" s="10" t="s">
        <v>179</v>
      </c>
      <c r="E300" s="25">
        <v>1</v>
      </c>
      <c r="F300" s="19" t="s">
        <v>103</v>
      </c>
      <c r="G300" s="27">
        <v>87</v>
      </c>
      <c r="H300" s="19" t="s">
        <v>576</v>
      </c>
      <c r="I300" s="19"/>
      <c r="J300" s="16" t="s">
        <v>254</v>
      </c>
      <c r="K300" s="16"/>
      <c r="L300" s="16" t="s">
        <v>489</v>
      </c>
      <c r="M300" s="16" t="s">
        <v>207</v>
      </c>
      <c r="N300" s="16" t="s">
        <v>858</v>
      </c>
      <c r="O300" s="320"/>
      <c r="P300" s="71"/>
      <c r="Q300" s="108"/>
      <c r="R300" s="73"/>
      <c r="S300" s="97"/>
      <c r="T300" s="100">
        <f>getEqUnitCost</f>
        <v>3.3653846153846152E-2</v>
      </c>
      <c r="U300" s="73">
        <f>getEqUnitEffort</f>
        <v>1</v>
      </c>
      <c r="V300" s="101">
        <f>getEqQuantity</f>
        <v>1</v>
      </c>
      <c r="W300" s="320"/>
      <c r="X300" s="100">
        <f>getConsUnitCost</f>
        <v>1.3105227500000001</v>
      </c>
      <c r="Y300" s="73">
        <f>getConsUnitEffort</f>
        <v>1</v>
      </c>
      <c r="Z300" s="14">
        <f>getConsQuantity</f>
        <v>1</v>
      </c>
      <c r="AA300" s="320"/>
      <c r="AB300" s="72"/>
      <c r="AC300" s="112"/>
      <c r="AD300" s="14">
        <f>getOthQuantity</f>
        <v>0</v>
      </c>
      <c r="AE300" s="320"/>
      <c r="AF300" s="28" t="str">
        <f>IF(ISBLANK(CatTemplate[[#This Row],[Resource type]]),"",CatTemplate[[#This Row],[Resource type]])</f>
        <v>BioRef Operator</v>
      </c>
      <c r="AG300" s="242">
        <f>getStaffUnitCost</f>
        <v>402.98497611162429</v>
      </c>
      <c r="AH300" s="113">
        <f>getStaffUnitEffort</f>
        <v>5.208333333333333E-3</v>
      </c>
      <c r="AI300" s="40">
        <f>getStaffQuantity</f>
        <v>0</v>
      </c>
      <c r="AJ300" s="41">
        <f>CatTemplate[[#This Row],[St. quantity]]*8/ParRatePM</f>
        <v>0</v>
      </c>
      <c r="AK300" s="320"/>
      <c r="AL300" s="53" t="str">
        <f>CatTemplate[[#This Row],[Item type]]</f>
        <v>Samples</v>
      </c>
      <c r="AM300" s="12">
        <f>SUM(CatTemplate[[#This Row],[Year1]:[Year20]])</f>
        <v>0</v>
      </c>
      <c r="AN300" s="52"/>
      <c r="AO300" s="52"/>
      <c r="AP300" s="52"/>
      <c r="AQ300" s="8"/>
      <c r="AR300" s="8"/>
      <c r="AS300" s="8"/>
      <c r="AT300" s="8"/>
      <c r="AU300" s="8"/>
      <c r="AV300" s="8"/>
      <c r="AW300" s="8"/>
      <c r="AX300" s="8"/>
      <c r="AY300" s="8"/>
      <c r="AZ300" s="8"/>
      <c r="BA300" s="8"/>
      <c r="BB300" s="8"/>
      <c r="BC300" s="8"/>
      <c r="BD300" s="8"/>
      <c r="BE300" s="8"/>
      <c r="BF300" s="8"/>
      <c r="BG300" s="36"/>
      <c r="BH300" s="320"/>
      <c r="BI300" s="37" t="str">
        <f>getCostCategory</f>
        <v>06 Operating costs</v>
      </c>
      <c r="BJ300" s="37" t="str">
        <f>getSection</f>
        <v>06 Sample processing</v>
      </c>
      <c r="BK300" s="32" t="str">
        <f>getObject</f>
        <v>Sample processing</v>
      </c>
      <c r="BL300" s="30">
        <f>IFERROR(getUnitCost * IF(CatTemplate[[#This Row],[Cost Category Comp.]]="01 Staff costs", 1,1),0)</f>
        <v>404.32915270777812</v>
      </c>
      <c r="BM300" s="29">
        <f>IF(AND(ISBLANK(CatTemplate[[#This Row],[Eq. unit cost]]),ISBLANK(CatTemplate[[#This Row],[Cons. unit cost]]),ISBLANK(CatTemplate[[#This Row],[Oth. unit cost]])), 0, IF(getUnitEffort =0,1,getUnitEffort) * CatTemplate[[#This Row],[Year1]])</f>
        <v>0</v>
      </c>
      <c r="BN300" s="29">
        <f>IF(AND(ISBLANK(CatTemplate[[#This Row],[Eq. unit cost]]),ISBLANK(CatTemplate[[#This Row],[Cons. unit cost]]),ISBLANK(CatTemplate[[#This Row],[Oth. unit cost]])), 0, IF(getUnitEffort =0,1,getUnitEffort) * CatTemplate[[#This Row],[Year2]])</f>
        <v>0</v>
      </c>
      <c r="BO300" s="29">
        <f>IF(AND(ISBLANK(CatTemplate[[#This Row],[Eq. unit cost]]),ISBLANK(CatTemplate[[#This Row],[Cons. unit cost]]),ISBLANK(CatTemplate[[#This Row],[Oth. unit cost]])), 0, IF(getUnitEffort =0,1,getUnitEffort) * CatTemplate[[#This Row],[Year3]])</f>
        <v>0</v>
      </c>
      <c r="BP300" s="29">
        <f>IF(AND(ISBLANK(CatTemplate[[#This Row],[Eq. unit cost]]),ISBLANK(CatTemplate[[#This Row],[Cons. unit cost]]),ISBLANK(CatTemplate[[#This Row],[Oth. unit cost]])), 0, IF(getUnitEffort =0,1,getUnitEffort) * CatTemplate[[#This Row],[Year4]])</f>
        <v>0</v>
      </c>
      <c r="BQ300" s="29">
        <f>IF(AND(ISBLANK(CatTemplate[[#This Row],[Eq. unit cost]]),ISBLANK(CatTemplate[[#This Row],[Cons. unit cost]]),ISBLANK(CatTemplate[[#This Row],[Oth. unit cost]])), 0, IF(getUnitEffort =0,1,getUnitEffort) * CatTemplate[[#This Row],[Year5]])</f>
        <v>0</v>
      </c>
      <c r="BR300" s="29">
        <f>IF(AND(ISBLANK(CatTemplate[[#This Row],[Eq. unit cost]]),ISBLANK(CatTemplate[[#This Row],[Cons. unit cost]]),ISBLANK(CatTemplate[[#This Row],[Oth. unit cost]])), 0, IF(getUnitEffort =0,1,getUnitEffort) * CatTemplate[[#This Row],[Year6]])</f>
        <v>0</v>
      </c>
      <c r="BS300" s="29">
        <f>IF(AND(ISBLANK(CatTemplate[[#This Row],[Eq. unit cost]]),ISBLANK(CatTemplate[[#This Row],[Cons. unit cost]]),ISBLANK(CatTemplate[[#This Row],[Oth. unit cost]])), 0, IF(getUnitEffort =0,1,getUnitEffort) * CatTemplate[[#This Row],[Year7]])</f>
        <v>0</v>
      </c>
      <c r="BT300" s="29">
        <f>IF(AND(ISBLANK(CatTemplate[[#This Row],[Eq. unit cost]]),ISBLANK(CatTemplate[[#This Row],[Cons. unit cost]]),ISBLANK(CatTemplate[[#This Row],[Oth. unit cost]])), 0, IF(getUnitEffort =0,1,getUnitEffort) * CatTemplate[[#This Row],[Year8]])</f>
        <v>0</v>
      </c>
      <c r="BU300" s="29">
        <f>IF(AND(ISBLANK(CatTemplate[[#This Row],[Eq. unit cost]]),ISBLANK(CatTemplate[[#This Row],[Cons. unit cost]]),ISBLANK(CatTemplate[[#This Row],[Oth. unit cost]])), 0, IF(getUnitEffort =0,1,getUnitEffort) * CatTemplate[[#This Row],[Year9]])</f>
        <v>0</v>
      </c>
      <c r="BV300" s="29">
        <f>IF(AND(ISBLANK(CatTemplate[[#This Row],[Eq. unit cost]]),ISBLANK(CatTemplate[[#This Row],[Cons. unit cost]]),ISBLANK(CatTemplate[[#This Row],[Oth. unit cost]])), 0, IF(getUnitEffort =0,1,getUnitEffort) * CatTemplate[[#This Row],[Year10]])</f>
        <v>0</v>
      </c>
      <c r="BW300" s="29">
        <f>IF(AND(ISBLANK(CatTemplate[[#This Row],[Eq. unit cost]]),ISBLANK(CatTemplate[[#This Row],[Cons. unit cost]]),ISBLANK(CatTemplate[[#This Row],[Oth. unit cost]])), 0, IF(getUnitEffort =0,1,getUnitEffort) * CatTemplate[[#This Row],[Year11]])</f>
        <v>0</v>
      </c>
      <c r="BX300" s="29">
        <f>IF(AND(ISBLANK(CatTemplate[[#This Row],[Eq. unit cost]]),ISBLANK(CatTemplate[[#This Row],[Cons. unit cost]]),ISBLANK(CatTemplate[[#This Row],[Oth. unit cost]])), 0, IF(getUnitEffort =0,1,getUnitEffort) * CatTemplate[[#This Row],[Year12]])</f>
        <v>0</v>
      </c>
      <c r="BY300" s="29">
        <f>IF(AND(ISBLANK(CatTemplate[[#This Row],[Eq. unit cost]]),ISBLANK(CatTemplate[[#This Row],[Cons. unit cost]]),ISBLANK(CatTemplate[[#This Row],[Oth. unit cost]])), 0, IF(getUnitEffort =0,1,getUnitEffort) * CatTemplate[[#This Row],[Year13]])</f>
        <v>0</v>
      </c>
      <c r="BZ300" s="29">
        <f>IF(AND(ISBLANK(CatTemplate[[#This Row],[Eq. unit cost]]),ISBLANK(CatTemplate[[#This Row],[Cons. unit cost]]),ISBLANK(CatTemplate[[#This Row],[Oth. unit cost]])), 0, IF(getUnitEffort =0,1,getUnitEffort) * CatTemplate[[#This Row],[Year14]])</f>
        <v>0</v>
      </c>
      <c r="CA300" s="29">
        <f>IF(AND(ISBLANK(CatTemplate[[#This Row],[Eq. unit cost]]),ISBLANK(CatTemplate[[#This Row],[Cons. unit cost]]),ISBLANK(CatTemplate[[#This Row],[Oth. unit cost]])), 0, IF(getUnitEffort =0,1,getUnitEffort) * CatTemplate[[#This Row],[Year15]])</f>
        <v>0</v>
      </c>
      <c r="CB300" s="29">
        <f>IF(AND(ISBLANK(CatTemplate[[#This Row],[Eq. unit cost]]),ISBLANK(CatTemplate[[#This Row],[Cons. unit cost]]),ISBLANK(CatTemplate[[#This Row],[Oth. unit cost]])), 0, IF(getUnitEffort =0,1,getUnitEffort) * CatTemplate[[#This Row],[Year16]])</f>
        <v>0</v>
      </c>
      <c r="CC300" s="29">
        <f>IF(AND(ISBLANK(CatTemplate[[#This Row],[Eq. unit cost]]),ISBLANK(CatTemplate[[#This Row],[Cons. unit cost]]),ISBLANK(CatTemplate[[#This Row],[Oth. unit cost]])), 0, IF(getUnitEffort =0,1,getUnitEffort) * CatTemplate[[#This Row],[Year17]])</f>
        <v>0</v>
      </c>
      <c r="CD300" s="29">
        <f>IF(AND(ISBLANK(CatTemplate[[#This Row],[Eq. unit cost]]),ISBLANK(CatTemplate[[#This Row],[Cons. unit cost]]),ISBLANK(CatTemplate[[#This Row],[Oth. unit cost]])), 0, IF(getUnitEffort =0,1,getUnitEffort) * CatTemplate[[#This Row],[Year18]])</f>
        <v>0</v>
      </c>
      <c r="CE300" s="29">
        <f>IF(AND(ISBLANK(CatTemplate[[#This Row],[Eq. unit cost]]),ISBLANK(CatTemplate[[#This Row],[Cons. unit cost]]),ISBLANK(CatTemplate[[#This Row],[Oth. unit cost]])), 0, IF(getUnitEffort =0,1,getUnitEffort) * CatTemplate[[#This Row],[Year19]])</f>
        <v>0</v>
      </c>
      <c r="CF300" s="29">
        <f>IF(AND(ISBLANK(CatTemplate[[#This Row],[Eq. unit cost]]),ISBLANK(CatTemplate[[#This Row],[Cons. unit cost]]),ISBLANK(CatTemplate[[#This Row],[Oth. unit cost]])), 0, IF(getUnitEffort =0,1,getUnitEffort) * CatTemplate[[#This Row],[Year20]])</f>
        <v>0</v>
      </c>
      <c r="CG300" s="45">
        <f>SUM(CatTemplate[[#This Row],[Q1]:[Q20]])</f>
        <v>0</v>
      </c>
      <c r="CH300" s="29">
        <f>IF(ISBLANK(CatTemplate[[#This Row],[St. unit effort]]),0,(CatTemplate[[#This Row],[St. unit effort]] * CatTemplate[[#This Row],[Year1]]))</f>
        <v>0</v>
      </c>
      <c r="CI300" s="29">
        <f>IF(ISBLANK(CatTemplate[[#This Row],[St. unit effort]]),0,(CatTemplate[[#This Row],[St. unit effort]] * CatTemplate[[#This Row],[Year2]]))</f>
        <v>0</v>
      </c>
      <c r="CJ300" s="29">
        <f>IF(ISBLANK(CatTemplate[[#This Row],[St. unit effort]]),0,(CatTemplate[[#This Row],[St. unit effort]] * CatTemplate[[#This Row],[Year3]]))</f>
        <v>0</v>
      </c>
      <c r="CK300" s="29">
        <f>IF(ISBLANK(CatTemplate[[#This Row],[St. unit effort]]),0,(CatTemplate[[#This Row],[St. unit effort]] * CatTemplate[[#This Row],[Year4]]))</f>
        <v>0</v>
      </c>
      <c r="CL300" s="29">
        <f>IF(ISBLANK(CatTemplate[[#This Row],[St. unit effort]]),0,(CatTemplate[[#This Row],[St. unit effort]] * CatTemplate[[#This Row],[Year5]]))</f>
        <v>0</v>
      </c>
      <c r="CM300" s="29">
        <f>IF(ISBLANK(CatTemplate[[#This Row],[St. unit effort]]),0,(CatTemplate[[#This Row],[St. unit effort]] * CatTemplate[[#This Row],[Year6]]))</f>
        <v>0</v>
      </c>
      <c r="CN300" s="29">
        <f>IF(ISBLANK(CatTemplate[[#This Row],[St. unit effort]]),0,(CatTemplate[[#This Row],[St. unit effort]] * CatTemplate[[#This Row],[Year7]]))</f>
        <v>0</v>
      </c>
      <c r="CO300" s="29">
        <f>IF(ISBLANK(CatTemplate[[#This Row],[St. unit effort]]),0,(CatTemplate[[#This Row],[St. unit effort]] * CatTemplate[[#This Row],[Year8]]))</f>
        <v>0</v>
      </c>
      <c r="CP300" s="29">
        <f>IF(ISBLANK(CatTemplate[[#This Row],[St. unit effort]]),0,(CatTemplate[[#This Row],[St. unit effort]] * CatTemplate[[#This Row],[Year9]]))</f>
        <v>0</v>
      </c>
      <c r="CQ300" s="29">
        <f>IF(ISBLANK(CatTemplate[[#This Row],[St. unit effort]]),0,(CatTemplate[[#This Row],[St. unit effort]] * CatTemplate[[#This Row],[Year10]]))</f>
        <v>0</v>
      </c>
      <c r="CR300" s="29">
        <f>IF(ISBLANK(CatTemplate[[#This Row],[St. unit effort]]),0,(CatTemplate[[#This Row],[St. unit effort]] * CatTemplate[[#This Row],[Year11]]))</f>
        <v>0</v>
      </c>
      <c r="CS300" s="29">
        <f>IF(ISBLANK(CatTemplate[[#This Row],[St. unit effort]]),0,(CatTemplate[[#This Row],[St. unit effort]] * CatTemplate[[#This Row],[Year12]]))</f>
        <v>0</v>
      </c>
      <c r="CT300" s="29">
        <f>IF(ISBLANK(CatTemplate[[#This Row],[St. unit effort]]),0,(CatTemplate[[#This Row],[St. unit effort]] * CatTemplate[[#This Row],[Year13]]))</f>
        <v>0</v>
      </c>
      <c r="CU300" s="29">
        <f>IF(ISBLANK(CatTemplate[[#This Row],[St. unit effort]]),0,(CatTemplate[[#This Row],[St. unit effort]] * CatTemplate[[#This Row],[Year14]]))</f>
        <v>0</v>
      </c>
      <c r="CV300" s="29">
        <f>IF(ISBLANK(CatTemplate[[#This Row],[St. unit effort]]),0,(CatTemplate[[#This Row],[St. unit effort]] * CatTemplate[[#This Row],[Year15]]))</f>
        <v>0</v>
      </c>
      <c r="CW300" s="29">
        <f>IF(ISBLANK(CatTemplate[[#This Row],[St. unit effort]]),0,(CatTemplate[[#This Row],[St. unit effort]] * CatTemplate[[#This Row],[Year16]]))</f>
        <v>0</v>
      </c>
      <c r="CX300" s="29">
        <f>IF(ISBLANK(CatTemplate[[#This Row],[St. unit effort]]),0,(CatTemplate[[#This Row],[St. unit effort]] * CatTemplate[[#This Row],[Year17]]))</f>
        <v>0</v>
      </c>
      <c r="CY300" s="29">
        <f>IF(ISBLANK(CatTemplate[[#This Row],[St. unit effort]]),0,(CatTemplate[[#This Row],[St. unit effort]] * CatTemplate[[#This Row],[Year18]]))</f>
        <v>0</v>
      </c>
      <c r="CZ300" s="29">
        <f>IF(ISBLANK(CatTemplate[[#This Row],[St. unit effort]]),0,(CatTemplate[[#This Row],[St. unit effort]] * CatTemplate[[#This Row],[Year19]]))</f>
        <v>0</v>
      </c>
      <c r="DA300" s="29">
        <f>IF(ISBLANK(CatTemplate[[#This Row],[St. unit effort]]),0,(CatTemplate[[#This Row],[St. unit effort]] * CatTemplate[[#This Row],[Year20]]))</f>
        <v>0</v>
      </c>
      <c r="DB300" s="57">
        <f>IF(ISBLANK(CatTemplate[[#This Row],[St. unit effort]]),0,(CatTemplate[[#This Row],[St. unit effort]] * CatTemplate[[#This Row],[Year1]])*8/ParRatePM)</f>
        <v>0</v>
      </c>
      <c r="DC300" s="57">
        <f>IF(ISBLANK(CatTemplate[[#This Row],[St. unit effort]]),0,(CatTemplate[[#This Row],[St. unit effort]] * CatTemplate[[#This Row],[Year2]])*8/ParRatePM)</f>
        <v>0</v>
      </c>
      <c r="DD300" s="57">
        <f>IF(ISBLANK(CatTemplate[[#This Row],[St. unit effort]]),0,(CatTemplate[[#This Row],[St. unit effort]] * CatTemplate[[#This Row],[Year3]])*8/ParRatePM)</f>
        <v>0</v>
      </c>
      <c r="DE300" s="57">
        <f>IF(ISBLANK(CatTemplate[[#This Row],[St. unit effort]]),0,(CatTemplate[[#This Row],[St. unit effort]] * CatTemplate[[#This Row],[Year4]])*8/ParRatePM)</f>
        <v>0</v>
      </c>
      <c r="DF300" s="57">
        <f>IF(ISBLANK(CatTemplate[[#This Row],[St. unit effort]]),0,(CatTemplate[[#This Row],[St. unit effort]] * CatTemplate[[#This Row],[Year5]])*8/ParRatePM)</f>
        <v>0</v>
      </c>
      <c r="DG300" s="57">
        <f>IF(ISBLANK(CatTemplate[[#This Row],[St. unit effort]]),0,(CatTemplate[[#This Row],[St. unit effort]] * CatTemplate[[#This Row],[Year6]])*8/ParRatePM)</f>
        <v>0</v>
      </c>
      <c r="DH300" s="57">
        <f>IF(ISBLANK(CatTemplate[[#This Row],[St. unit effort]]),0,(CatTemplate[[#This Row],[St. unit effort]] * CatTemplate[[#This Row],[Year7]])*8/ParRatePM)</f>
        <v>0</v>
      </c>
      <c r="DI300" s="57">
        <f>IF(ISBLANK(CatTemplate[[#This Row],[St. unit effort]]),0,(CatTemplate[[#This Row],[St. unit effort]] * CatTemplate[[#This Row],[Year8]])*8/ParRatePM)</f>
        <v>0</v>
      </c>
      <c r="DJ300" s="57">
        <f>IF(ISBLANK(CatTemplate[[#This Row],[St. unit effort]]),0,(CatTemplate[[#This Row],[St. unit effort]] * CatTemplate[[#This Row],[Year9]])*8/ParRatePM)</f>
        <v>0</v>
      </c>
      <c r="DK300" s="57">
        <f>IF(ISBLANK(CatTemplate[[#This Row],[St. unit effort]]),0,(CatTemplate[[#This Row],[St. unit effort]] * CatTemplate[[#This Row],[Year10]])*8/ParRatePM)</f>
        <v>0</v>
      </c>
      <c r="DL300" s="57">
        <f>IF(ISBLANK(CatTemplate[[#This Row],[St. unit effort]]),0,(CatTemplate[[#This Row],[St. unit effort]] * CatTemplate[[#This Row],[Year11]])*8/ParRatePM)</f>
        <v>0</v>
      </c>
      <c r="DM300" s="57">
        <f>IF(ISBLANK(CatTemplate[[#This Row],[St. unit effort]]),0,(CatTemplate[[#This Row],[St. unit effort]] * CatTemplate[[#This Row],[Year12]])*8/ParRatePM)</f>
        <v>0</v>
      </c>
      <c r="DN300" s="57">
        <f>IF(ISBLANK(CatTemplate[[#This Row],[St. unit effort]]),0,(CatTemplate[[#This Row],[St. unit effort]] * CatTemplate[[#This Row],[Year13]])*8/ParRatePM)</f>
        <v>0</v>
      </c>
      <c r="DO300" s="57">
        <f>IF(ISBLANK(CatTemplate[[#This Row],[St. unit effort]]),0,(CatTemplate[[#This Row],[St. unit effort]] * CatTemplate[[#This Row],[Year14]])*8/ParRatePM)</f>
        <v>0</v>
      </c>
      <c r="DP300" s="57">
        <f>IF(ISBLANK(CatTemplate[[#This Row],[St. unit effort]]),0,(CatTemplate[[#This Row],[St. unit effort]] * CatTemplate[[#This Row],[Year15]])*8/ParRatePM)</f>
        <v>0</v>
      </c>
      <c r="DQ300" s="57">
        <f>IF(ISBLANK(CatTemplate[[#This Row],[St. unit effort]]),0,(CatTemplate[[#This Row],[St. unit effort]] * CatTemplate[[#This Row],[Year16]])*8/ParRatePM)</f>
        <v>0</v>
      </c>
      <c r="DR300" s="57">
        <f>IF(ISBLANK(CatTemplate[[#This Row],[St. unit effort]]),0,(CatTemplate[[#This Row],[St. unit effort]] * CatTemplate[[#This Row],[Year17]])*8/ParRatePM)</f>
        <v>0</v>
      </c>
      <c r="DS300" s="57">
        <f>IF(ISBLANK(CatTemplate[[#This Row],[St. unit effort]]),0,(CatTemplate[[#This Row],[St. unit effort]] * CatTemplate[[#This Row],[Year18]])*8/ParRatePM)</f>
        <v>0</v>
      </c>
      <c r="DT300" s="57">
        <f>IF(ISBLANK(CatTemplate[[#This Row],[St. unit effort]]),0,(CatTemplate[[#This Row],[St. unit effort]] * CatTemplate[[#This Row],[Year19]])*8/ParRatePM)</f>
        <v>0</v>
      </c>
      <c r="DU300" s="57">
        <f>IF(ISBLANK(CatTemplate[[#This Row],[St. unit effort]]),0,(CatTemplate[[#This Row],[St. unit effort]] * CatTemplate[[#This Row],[Year20]])*8/ParRatePM)</f>
        <v>0</v>
      </c>
      <c r="DV300" s="54">
        <f>SUM(CatTemplate[[#This Row],[PM1]:[PM20]])</f>
        <v>0</v>
      </c>
      <c r="DW300" s="56">
        <f t="shared" si="105"/>
        <v>0</v>
      </c>
      <c r="DX300" s="56">
        <f t="shared" si="105"/>
        <v>0</v>
      </c>
      <c r="DY300" s="56">
        <f t="shared" si="105"/>
        <v>0</v>
      </c>
      <c r="DZ300" s="56">
        <f t="shared" si="105"/>
        <v>0</v>
      </c>
      <c r="EA300" s="56">
        <f t="shared" si="105"/>
        <v>0</v>
      </c>
      <c r="EB300" s="56">
        <f t="shared" si="105"/>
        <v>0</v>
      </c>
      <c r="EC300" s="56">
        <f t="shared" si="105"/>
        <v>0</v>
      </c>
      <c r="ED300" s="56">
        <f t="shared" si="105"/>
        <v>0</v>
      </c>
      <c r="EE300" s="56">
        <f t="shared" si="105"/>
        <v>0</v>
      </c>
      <c r="EF300" s="56">
        <f t="shared" si="105"/>
        <v>0</v>
      </c>
      <c r="EG300" s="56">
        <f t="shared" si="105"/>
        <v>0</v>
      </c>
      <c r="EH300" s="56">
        <f t="shared" si="105"/>
        <v>0</v>
      </c>
      <c r="EI300" s="56">
        <f t="shared" si="105"/>
        <v>0</v>
      </c>
      <c r="EJ300" s="56">
        <f t="shared" si="105"/>
        <v>0</v>
      </c>
      <c r="EK300" s="56">
        <f t="shared" si="105"/>
        <v>0</v>
      </c>
      <c r="EL300" s="56">
        <f t="shared" si="105"/>
        <v>0</v>
      </c>
      <c r="EM300" s="56">
        <f t="shared" si="103"/>
        <v>0</v>
      </c>
      <c r="EN300" s="56">
        <f t="shared" si="103"/>
        <v>0</v>
      </c>
      <c r="EO300" s="56">
        <f t="shared" si="103"/>
        <v>0</v>
      </c>
      <c r="EP300" s="56">
        <f t="shared" si="103"/>
        <v>0</v>
      </c>
      <c r="EQ300" s="30">
        <f>CatTemplate[[#This Row],[Eq. unit cost]] * CatTemplate[[#This Row],[Eq. quantity]]</f>
        <v>3.3653846153846152E-2</v>
      </c>
      <c r="ER300" s="30">
        <f>CatTemplate[[#This Row],[Cons. unit cost]] *CatTemplate[[#This Row],[Cons. quantity]]</f>
        <v>1.3105227500000001</v>
      </c>
      <c r="ES300" s="30">
        <f>CatTemplate[[#This Row],[Oth. unit cost]] *CatTemplate[[#This Row],[Oth. quantity]]</f>
        <v>0</v>
      </c>
      <c r="ET300" s="55">
        <f>SUM(CatTemplate[[#This Row],[CO1]:[CO20]])</f>
        <v>0</v>
      </c>
      <c r="EU300" s="56">
        <f t="shared" si="106"/>
        <v>0</v>
      </c>
      <c r="EV300" s="56">
        <f t="shared" si="106"/>
        <v>0</v>
      </c>
      <c r="EW300" s="56">
        <f t="shared" si="106"/>
        <v>0</v>
      </c>
      <c r="EX300" s="56">
        <f t="shared" si="106"/>
        <v>0</v>
      </c>
      <c r="EY300" s="56">
        <f t="shared" si="106"/>
        <v>0</v>
      </c>
      <c r="EZ300" s="56">
        <f t="shared" si="106"/>
        <v>0</v>
      </c>
      <c r="FA300" s="56">
        <f t="shared" si="106"/>
        <v>0</v>
      </c>
      <c r="FB300" s="56">
        <f t="shared" si="106"/>
        <v>0</v>
      </c>
      <c r="FC300" s="56">
        <f t="shared" si="106"/>
        <v>0</v>
      </c>
      <c r="FD300" s="56">
        <f t="shared" si="106"/>
        <v>0</v>
      </c>
      <c r="FE300" s="56">
        <f t="shared" si="106"/>
        <v>0</v>
      </c>
      <c r="FF300" s="56">
        <f t="shared" si="106"/>
        <v>0</v>
      </c>
      <c r="FG300" s="56">
        <f t="shared" si="106"/>
        <v>0</v>
      </c>
      <c r="FH300" s="56">
        <f t="shared" si="106"/>
        <v>0</v>
      </c>
      <c r="FI300" s="56">
        <f t="shared" si="106"/>
        <v>0</v>
      </c>
      <c r="FJ300" s="56">
        <f t="shared" si="106"/>
        <v>0</v>
      </c>
      <c r="FK300" s="56">
        <f t="shared" si="104"/>
        <v>0</v>
      </c>
      <c r="FL300" s="56">
        <f t="shared" si="104"/>
        <v>0</v>
      </c>
      <c r="FM300" s="56">
        <f t="shared" si="104"/>
        <v>0</v>
      </c>
      <c r="FN300" s="56">
        <f t="shared" si="104"/>
        <v>0</v>
      </c>
      <c r="FO300" s="58">
        <f>SUM(CatTemplate[[#This Row],[CS1]:[CS20]])</f>
        <v>0</v>
      </c>
      <c r="FP300" s="59">
        <f>CatTemplate[[#This Row],[Total Oth. cost]]+CatTemplate[[#This Row],[Total St. Cost]]</f>
        <v>0</v>
      </c>
      <c r="FQ300" s="33" t="e">
        <f t="shared" si="93"/>
        <v>#VALUE!</v>
      </c>
      <c r="FR300" s="33" t="e">
        <f t="shared" si="94"/>
        <v>#VALUE!</v>
      </c>
      <c r="FS300" s="30" t="e">
        <f>(CatTemplate[[#This Row],[CO1]] + CatTemplate[[#This Row],[CS1]]) * (1 + getRateOHFinal) * getRateMarkupFinal</f>
        <v>#VALUE!</v>
      </c>
      <c r="FT300" s="30" t="e">
        <f>(CatTemplate[[#This Row],[CO2]] + CatTemplate[[#This Row],[CS2]]) * (1 + getRateOHFinal) * getRateMarkupFinal</f>
        <v>#VALUE!</v>
      </c>
      <c r="FU300" s="30" t="e">
        <f>(CatTemplate[[#This Row],[CO3]] + CatTemplate[[#This Row],[CS3]]) * (1 + getRateOHFinal) * getRateMarkupFinal</f>
        <v>#VALUE!</v>
      </c>
      <c r="FV300" s="30" t="e">
        <f>(CatTemplate[[#This Row],[CO4]] + CatTemplate[[#This Row],[CS4]]) * (1 + getRateOHFinal) * getRateMarkupFinal</f>
        <v>#VALUE!</v>
      </c>
      <c r="FW300" s="30" t="e">
        <f>(CatTemplate[[#This Row],[CO5]] + CatTemplate[[#This Row],[CS5]]) * (1 + getRateOHFinal) * getRateMarkupFinal</f>
        <v>#VALUE!</v>
      </c>
      <c r="FX300" s="30" t="e">
        <f>(CatTemplate[[#This Row],[CO6]] + CatTemplate[[#This Row],[CS6]]) * (1 + getRateOHFinal) * getRateMarkupFinal</f>
        <v>#VALUE!</v>
      </c>
      <c r="FY300" s="30" t="e">
        <f>(CatTemplate[[#This Row],[CO7]] + CatTemplate[[#This Row],[CS7]]) * (1 + getRateOHFinal) * getRateMarkupFinal</f>
        <v>#VALUE!</v>
      </c>
      <c r="FZ300" s="30" t="e">
        <f>(CatTemplate[[#This Row],[CO8]] + CatTemplate[[#This Row],[CS8]]) * (1 + getRateOHFinal) * getRateMarkupFinal</f>
        <v>#VALUE!</v>
      </c>
      <c r="GA300" s="30" t="e">
        <f>(CatTemplate[[#This Row],[CO9]] + CatTemplate[[#This Row],[CS9]]) * (1 + getRateOHFinal) * getRateMarkupFinal</f>
        <v>#VALUE!</v>
      </c>
      <c r="GB300" s="30" t="e">
        <f>(CatTemplate[[#This Row],[CO10]] + CatTemplate[[#This Row],[CS10]]) * (1 + getRateOHFinal) * getRateMarkupFinal</f>
        <v>#VALUE!</v>
      </c>
      <c r="GC300" s="30" t="e">
        <f>(CatTemplate[[#This Row],[CO11]] + CatTemplate[[#This Row],[CS11]]) * (1 + getRateOHFinal) * getRateMarkupFinal</f>
        <v>#VALUE!</v>
      </c>
      <c r="GD300" s="30" t="e">
        <f>(CatTemplate[[#This Row],[CO12]] + CatTemplate[[#This Row],[CS12]]) * (1 + getRateOHFinal) * getRateMarkupFinal</f>
        <v>#VALUE!</v>
      </c>
      <c r="GE300" s="30" t="e">
        <f>(CatTemplate[[#This Row],[CO13]] + CatTemplate[[#This Row],[CS13]]) * (1 + getRateOHFinal) * getRateMarkupFinal</f>
        <v>#VALUE!</v>
      </c>
      <c r="GF300" s="30" t="e">
        <f>(CatTemplate[[#This Row],[CO14]] + CatTemplate[[#This Row],[CS14]]) * (1 + getRateOHFinal) * getRateMarkupFinal</f>
        <v>#VALUE!</v>
      </c>
      <c r="GG300" s="30" t="e">
        <f>(CatTemplate[[#This Row],[CO15]] + CatTemplate[[#This Row],[CS15]]) * (1 + getRateOHFinal) * getRateMarkupFinal</f>
        <v>#VALUE!</v>
      </c>
      <c r="GH300" s="30" t="e">
        <f>(CatTemplate[[#This Row],[CO16]] + CatTemplate[[#This Row],[CS16]]) * (1 + getRateOHFinal) * getRateMarkupFinal</f>
        <v>#VALUE!</v>
      </c>
      <c r="GI300" s="30" t="e">
        <f>(CatTemplate[[#This Row],[CO17]] + CatTemplate[[#This Row],[CS17]]) * (1 + getRateOHFinal) * getRateMarkupFinal</f>
        <v>#VALUE!</v>
      </c>
      <c r="GJ300" s="30" t="e">
        <f>(CatTemplate[[#This Row],[CO18]] + CatTemplate[[#This Row],[CS18]]) * (1 + getRateOHFinal) * getRateMarkupFinal</f>
        <v>#VALUE!</v>
      </c>
      <c r="GK300" s="30" t="e">
        <f>(CatTemplate[[#This Row],[CO19]] + CatTemplate[[#This Row],[CS19]]) * (1 + getRateOHFinal) * getRateMarkupFinal</f>
        <v>#VALUE!</v>
      </c>
      <c r="GL300" s="30" t="e">
        <f>(CatTemplate[[#This Row],[CO20]] + CatTemplate[[#This Row],[CS20]]) * (1 + getRateOHFinal) * getRateMarkupFinal</f>
        <v>#VALUE!</v>
      </c>
      <c r="GM300" s="30" t="e">
        <f t="shared" si="95"/>
        <v>#VALUE!</v>
      </c>
      <c r="GN300" s="30" t="e">
        <f t="shared" si="96"/>
        <v>#VALUE!</v>
      </c>
      <c r="GO300" s="30" t="e">
        <f t="shared" si="97"/>
        <v>#VALUE!</v>
      </c>
      <c r="GP300" s="30" t="e">
        <f t="shared" si="98"/>
        <v>#VALUE!</v>
      </c>
      <c r="GQ300" s="30" t="e">
        <f>(CatTemplate[[#This Row],[CO1]]+CatTemplate[[#This Row],[CS1]]) * (1+ getRateOHFinal) * (1 + getRateMarkupFinal)</f>
        <v>#VALUE!</v>
      </c>
      <c r="GR300" s="30" t="e">
        <f>(CatTemplate[[#This Row],[CO2]]+CatTemplate[[#This Row],[CS2]]) * (1+ getRateOHFinal) * (1 + getRateMarkupFinal)</f>
        <v>#VALUE!</v>
      </c>
      <c r="GS300" s="30" t="e">
        <f>(CatTemplate[[#This Row],[CO3]]+CatTemplate[[#This Row],[CS3]]) * (1+ getRateOHFinal) * (1 + getRateMarkupFinal)</f>
        <v>#VALUE!</v>
      </c>
      <c r="GT300" s="30" t="e">
        <f>(CatTemplate[[#This Row],[CO4]]+CatTemplate[[#This Row],[CS4]]) * (1+ getRateOHFinal) * (1 + getRateMarkupFinal)</f>
        <v>#VALUE!</v>
      </c>
      <c r="GU300" s="30" t="e">
        <f>(CatTemplate[[#This Row],[CO5]]+CatTemplate[[#This Row],[CS5]]) * (1+ getRateOHFinal) * (1 + getRateMarkupFinal)</f>
        <v>#VALUE!</v>
      </c>
      <c r="GV300" s="30" t="e">
        <f>(CatTemplate[[#This Row],[CO6]]+CatTemplate[[#This Row],[CS6]]) * (1+ getRateOHFinal) * (1 + getRateMarkupFinal)</f>
        <v>#VALUE!</v>
      </c>
      <c r="GW300" s="30" t="e">
        <f>(CatTemplate[[#This Row],[CO7]]+CatTemplate[[#This Row],[CS7]]) * (1+ getRateOHFinal) * (1 + getRateMarkupFinal)</f>
        <v>#VALUE!</v>
      </c>
      <c r="GX300" s="30" t="e">
        <f>(CatTemplate[[#This Row],[CO8]]+CatTemplate[[#This Row],[CS8]]) * (1+ getRateOHFinal) * (1 + getRateMarkupFinal)</f>
        <v>#VALUE!</v>
      </c>
      <c r="GY300" s="30" t="e">
        <f>(CatTemplate[[#This Row],[CO9]]+CatTemplate[[#This Row],[CS9]]) * (1+ getRateOHFinal) * (1 + getRateMarkupFinal)</f>
        <v>#VALUE!</v>
      </c>
      <c r="GZ300" s="30" t="e">
        <f>(CatTemplate[[#This Row],[CO10]]+CatTemplate[[#This Row],[CS10]]) * (1+ getRateOHFinal) * (1 + getRateMarkupFinal)</f>
        <v>#VALUE!</v>
      </c>
      <c r="HA300" s="30" t="e">
        <f>(CatTemplate[[#This Row],[CO11]]+CatTemplate[[#This Row],[CS11]]) * (1+ getRateOHFinal) * (1 + getRateMarkupFinal)</f>
        <v>#VALUE!</v>
      </c>
      <c r="HB300" s="30" t="e">
        <f>(CatTemplate[[#This Row],[CO12]]+CatTemplate[[#This Row],[CS12]]) * (1+ getRateOHFinal) * (1 + getRateMarkupFinal)</f>
        <v>#VALUE!</v>
      </c>
      <c r="HC300" s="30" t="e">
        <f>(CatTemplate[[#This Row],[CO13]]+CatTemplate[[#This Row],[CS13]]) * (1+ getRateOHFinal) * (1 + getRateMarkupFinal)</f>
        <v>#VALUE!</v>
      </c>
      <c r="HD300" s="30" t="e">
        <f>(CatTemplate[[#This Row],[CO14]]+CatTemplate[[#This Row],[CS14]]) * (1+ getRateOHFinal) * (1 + getRateMarkupFinal)</f>
        <v>#VALUE!</v>
      </c>
      <c r="HE300" s="30" t="e">
        <f>(CatTemplate[[#This Row],[CO15]]+CatTemplate[[#This Row],[CS15]]) * (1+ getRateOHFinal) * (1 + getRateMarkupFinal)</f>
        <v>#VALUE!</v>
      </c>
      <c r="HF300" s="30" t="e">
        <f>(CatTemplate[[#This Row],[CO16]]+CatTemplate[[#This Row],[CS16]]) * (1+ getRateOHFinal) * (1 + getRateMarkupFinal)</f>
        <v>#VALUE!</v>
      </c>
      <c r="HG300" s="30" t="e">
        <f>(CatTemplate[[#This Row],[CO17]]+CatTemplate[[#This Row],[CS17]]) * (1+ getRateOHFinal) * (1 + getRateMarkupFinal)</f>
        <v>#VALUE!</v>
      </c>
      <c r="HH300" s="30" t="e">
        <f>(CatTemplate[[#This Row],[CO18]]+CatTemplate[[#This Row],[CS18]]) * (1+ getRateOHFinal) * (1 + getRateMarkupFinal)</f>
        <v>#VALUE!</v>
      </c>
      <c r="HI300" s="30" t="e">
        <f>(CatTemplate[[#This Row],[CO19]]+CatTemplate[[#This Row],[CS19]]) * (1+ getRateOHFinal) * (1 + getRateMarkupFinal)</f>
        <v>#VALUE!</v>
      </c>
      <c r="HJ300" s="30" t="e">
        <f>(CatTemplate[[#This Row],[CO20]]+CatTemplate[[#This Row],[CS20]]) * (1+ getRateOHFinal) * (1 + getRateMarkupFinal)</f>
        <v>#VALUE!</v>
      </c>
      <c r="HK300" s="39" t="e">
        <f>CatTemplate[[#This Row],[Total cost]]+CatTemplate[[#This Row],[OH Amount]]+CatTemplate[[#This Row],[Markup]]</f>
        <v>#VALUE!</v>
      </c>
      <c r="HL300" s="63">
        <f>IF(CatTemplate[[#This Row],[Units]]="Days",CatTemplate[[#This Row],[Project quantity]]*CatTemplate[[#This Row],[St. unit effort]],CatTemplate[[#This Row],[Project quantity]])</f>
        <v>0</v>
      </c>
      <c r="HM300" s="287">
        <f>IFERROR(CatTemplate[[#This Row],[Total Price]]/(CatTemplate[[#This Row],[Final Quantity]]),0)</f>
        <v>0</v>
      </c>
      <c r="HN300" s="261"/>
    </row>
    <row r="301" spans="2:222" x14ac:dyDescent="0.2">
      <c r="B301" s="9" t="s">
        <v>84</v>
      </c>
      <c r="C301" s="23">
        <v>6</v>
      </c>
      <c r="D301" s="10" t="s">
        <v>179</v>
      </c>
      <c r="E301" s="25">
        <v>1</v>
      </c>
      <c r="F301" s="19" t="s">
        <v>103</v>
      </c>
      <c r="G301" s="27">
        <v>88</v>
      </c>
      <c r="H301" s="19" t="s">
        <v>577</v>
      </c>
      <c r="I301" s="19"/>
      <c r="J301" s="16" t="s">
        <v>254</v>
      </c>
      <c r="K301" s="16"/>
      <c r="L301" s="16" t="s">
        <v>489</v>
      </c>
      <c r="M301" s="16" t="s">
        <v>207</v>
      </c>
      <c r="N301" s="16" t="s">
        <v>858</v>
      </c>
      <c r="O301" s="320"/>
      <c r="P301" s="71"/>
      <c r="Q301" s="108"/>
      <c r="R301" s="73"/>
      <c r="S301" s="97"/>
      <c r="T301" s="100">
        <f>getEqUnitCost</f>
        <v>0</v>
      </c>
      <c r="U301" s="73">
        <f>getEqUnitEffort</f>
        <v>0</v>
      </c>
      <c r="V301" s="101">
        <f>getEqQuantity</f>
        <v>0</v>
      </c>
      <c r="W301" s="320"/>
      <c r="X301" s="100">
        <f>getConsUnitCost</f>
        <v>0</v>
      </c>
      <c r="Y301" s="73">
        <f>getConsUnitEffort</f>
        <v>0</v>
      </c>
      <c r="Z301" s="14">
        <f>getConsQuantity</f>
        <v>0</v>
      </c>
      <c r="AA301" s="320"/>
      <c r="AB301" s="72"/>
      <c r="AC301" s="112"/>
      <c r="AD301" s="14">
        <f>getOthQuantity</f>
        <v>0</v>
      </c>
      <c r="AE301" s="320"/>
      <c r="AF301" s="28" t="str">
        <f>IF(ISBLANK(CatTemplate[[#This Row],[Resource type]]),"",CatTemplate[[#This Row],[Resource type]])</f>
        <v>BioRef Operator</v>
      </c>
      <c r="AG301" s="242">
        <f>getStaffUnitCost</f>
        <v>402.98497611162429</v>
      </c>
      <c r="AH301" s="113">
        <f>getStaffUnitEffort</f>
        <v>0</v>
      </c>
      <c r="AI301" s="40">
        <f>getStaffQuantity</f>
        <v>0</v>
      </c>
      <c r="AJ301" s="41">
        <f>CatTemplate[[#This Row],[St. quantity]]*8/ParRatePM</f>
        <v>0</v>
      </c>
      <c r="AK301" s="320"/>
      <c r="AL301" s="53" t="str">
        <f>CatTemplate[[#This Row],[Item type]]</f>
        <v>Samples</v>
      </c>
      <c r="AM301" s="12">
        <f>SUM(CatTemplate[[#This Row],[Year1]:[Year20]])</f>
        <v>0</v>
      </c>
      <c r="AN301" s="52"/>
      <c r="AO301" s="52"/>
      <c r="AP301" s="52"/>
      <c r="AQ301" s="8"/>
      <c r="AR301" s="8"/>
      <c r="AS301" s="8"/>
      <c r="AT301" s="8"/>
      <c r="AU301" s="8"/>
      <c r="AV301" s="8"/>
      <c r="AW301" s="8"/>
      <c r="AX301" s="8"/>
      <c r="AY301" s="8"/>
      <c r="AZ301" s="8"/>
      <c r="BA301" s="8"/>
      <c r="BB301" s="8"/>
      <c r="BC301" s="8"/>
      <c r="BD301" s="8"/>
      <c r="BE301" s="8"/>
      <c r="BF301" s="8"/>
      <c r="BG301" s="36"/>
      <c r="BH301" s="320"/>
      <c r="BI301" s="37" t="str">
        <f>getCostCategory</f>
        <v>06 Operating costs</v>
      </c>
      <c r="BJ301" s="37" t="str">
        <f>getSection</f>
        <v>06 Sample processing</v>
      </c>
      <c r="BK301" s="32" t="str">
        <f>getObject</f>
        <v>Sample processing</v>
      </c>
      <c r="BL301" s="30">
        <f>IFERROR(getUnitCost * IF(CatTemplate[[#This Row],[Cost Category Comp.]]="01 Staff costs", 1,1),0)</f>
        <v>402.98497611162429</v>
      </c>
      <c r="BM301" s="29">
        <f>IF(AND(ISBLANK(CatTemplate[[#This Row],[Eq. unit cost]]),ISBLANK(CatTemplate[[#This Row],[Cons. unit cost]]),ISBLANK(CatTemplate[[#This Row],[Oth. unit cost]])), 0, IF(getUnitEffort =0,1,getUnitEffort) * CatTemplate[[#This Row],[Year1]])</f>
        <v>0</v>
      </c>
      <c r="BN301" s="29">
        <f>IF(AND(ISBLANK(CatTemplate[[#This Row],[Eq. unit cost]]),ISBLANK(CatTemplate[[#This Row],[Cons. unit cost]]),ISBLANK(CatTemplate[[#This Row],[Oth. unit cost]])), 0, IF(getUnitEffort =0,1,getUnitEffort) * CatTemplate[[#This Row],[Year2]])</f>
        <v>0</v>
      </c>
      <c r="BO301" s="29">
        <f>IF(AND(ISBLANK(CatTemplate[[#This Row],[Eq. unit cost]]),ISBLANK(CatTemplate[[#This Row],[Cons. unit cost]]),ISBLANK(CatTemplate[[#This Row],[Oth. unit cost]])), 0, IF(getUnitEffort =0,1,getUnitEffort) * CatTemplate[[#This Row],[Year3]])</f>
        <v>0</v>
      </c>
      <c r="BP301" s="29">
        <f>IF(AND(ISBLANK(CatTemplate[[#This Row],[Eq. unit cost]]),ISBLANK(CatTemplate[[#This Row],[Cons. unit cost]]),ISBLANK(CatTemplate[[#This Row],[Oth. unit cost]])), 0, IF(getUnitEffort =0,1,getUnitEffort) * CatTemplate[[#This Row],[Year4]])</f>
        <v>0</v>
      </c>
      <c r="BQ301" s="29">
        <f>IF(AND(ISBLANK(CatTemplate[[#This Row],[Eq. unit cost]]),ISBLANK(CatTemplate[[#This Row],[Cons. unit cost]]),ISBLANK(CatTemplate[[#This Row],[Oth. unit cost]])), 0, IF(getUnitEffort =0,1,getUnitEffort) * CatTemplate[[#This Row],[Year5]])</f>
        <v>0</v>
      </c>
      <c r="BR301" s="29">
        <f>IF(AND(ISBLANK(CatTemplate[[#This Row],[Eq. unit cost]]),ISBLANK(CatTemplate[[#This Row],[Cons. unit cost]]),ISBLANK(CatTemplate[[#This Row],[Oth. unit cost]])), 0, IF(getUnitEffort =0,1,getUnitEffort) * CatTemplate[[#This Row],[Year6]])</f>
        <v>0</v>
      </c>
      <c r="BS301" s="29">
        <f>IF(AND(ISBLANK(CatTemplate[[#This Row],[Eq. unit cost]]),ISBLANK(CatTemplate[[#This Row],[Cons. unit cost]]),ISBLANK(CatTemplate[[#This Row],[Oth. unit cost]])), 0, IF(getUnitEffort =0,1,getUnitEffort) * CatTemplate[[#This Row],[Year7]])</f>
        <v>0</v>
      </c>
      <c r="BT301" s="29">
        <f>IF(AND(ISBLANK(CatTemplate[[#This Row],[Eq. unit cost]]),ISBLANK(CatTemplate[[#This Row],[Cons. unit cost]]),ISBLANK(CatTemplate[[#This Row],[Oth. unit cost]])), 0, IF(getUnitEffort =0,1,getUnitEffort) * CatTemplate[[#This Row],[Year8]])</f>
        <v>0</v>
      </c>
      <c r="BU301" s="29">
        <f>IF(AND(ISBLANK(CatTemplate[[#This Row],[Eq. unit cost]]),ISBLANK(CatTemplate[[#This Row],[Cons. unit cost]]),ISBLANK(CatTemplate[[#This Row],[Oth. unit cost]])), 0, IF(getUnitEffort =0,1,getUnitEffort) * CatTemplate[[#This Row],[Year9]])</f>
        <v>0</v>
      </c>
      <c r="BV301" s="29">
        <f>IF(AND(ISBLANK(CatTemplate[[#This Row],[Eq. unit cost]]),ISBLANK(CatTemplate[[#This Row],[Cons. unit cost]]),ISBLANK(CatTemplate[[#This Row],[Oth. unit cost]])), 0, IF(getUnitEffort =0,1,getUnitEffort) * CatTemplate[[#This Row],[Year10]])</f>
        <v>0</v>
      </c>
      <c r="BW301" s="29">
        <f>IF(AND(ISBLANK(CatTemplate[[#This Row],[Eq. unit cost]]),ISBLANK(CatTemplate[[#This Row],[Cons. unit cost]]),ISBLANK(CatTemplate[[#This Row],[Oth. unit cost]])), 0, IF(getUnitEffort =0,1,getUnitEffort) * CatTemplate[[#This Row],[Year11]])</f>
        <v>0</v>
      </c>
      <c r="BX301" s="29">
        <f>IF(AND(ISBLANK(CatTemplate[[#This Row],[Eq. unit cost]]),ISBLANK(CatTemplate[[#This Row],[Cons. unit cost]]),ISBLANK(CatTemplate[[#This Row],[Oth. unit cost]])), 0, IF(getUnitEffort =0,1,getUnitEffort) * CatTemplate[[#This Row],[Year12]])</f>
        <v>0</v>
      </c>
      <c r="BY301" s="29">
        <f>IF(AND(ISBLANK(CatTemplate[[#This Row],[Eq. unit cost]]),ISBLANK(CatTemplate[[#This Row],[Cons. unit cost]]),ISBLANK(CatTemplate[[#This Row],[Oth. unit cost]])), 0, IF(getUnitEffort =0,1,getUnitEffort) * CatTemplate[[#This Row],[Year13]])</f>
        <v>0</v>
      </c>
      <c r="BZ301" s="29">
        <f>IF(AND(ISBLANK(CatTemplate[[#This Row],[Eq. unit cost]]),ISBLANK(CatTemplate[[#This Row],[Cons. unit cost]]),ISBLANK(CatTemplate[[#This Row],[Oth. unit cost]])), 0, IF(getUnitEffort =0,1,getUnitEffort) * CatTemplate[[#This Row],[Year14]])</f>
        <v>0</v>
      </c>
      <c r="CA301" s="29">
        <f>IF(AND(ISBLANK(CatTemplate[[#This Row],[Eq. unit cost]]),ISBLANK(CatTemplate[[#This Row],[Cons. unit cost]]),ISBLANK(CatTemplate[[#This Row],[Oth. unit cost]])), 0, IF(getUnitEffort =0,1,getUnitEffort) * CatTemplate[[#This Row],[Year15]])</f>
        <v>0</v>
      </c>
      <c r="CB301" s="29">
        <f>IF(AND(ISBLANK(CatTemplate[[#This Row],[Eq. unit cost]]),ISBLANK(CatTemplate[[#This Row],[Cons. unit cost]]),ISBLANK(CatTemplate[[#This Row],[Oth. unit cost]])), 0, IF(getUnitEffort =0,1,getUnitEffort) * CatTemplate[[#This Row],[Year16]])</f>
        <v>0</v>
      </c>
      <c r="CC301" s="29">
        <f>IF(AND(ISBLANK(CatTemplate[[#This Row],[Eq. unit cost]]),ISBLANK(CatTemplate[[#This Row],[Cons. unit cost]]),ISBLANK(CatTemplate[[#This Row],[Oth. unit cost]])), 0, IF(getUnitEffort =0,1,getUnitEffort) * CatTemplate[[#This Row],[Year17]])</f>
        <v>0</v>
      </c>
      <c r="CD301" s="29">
        <f>IF(AND(ISBLANK(CatTemplate[[#This Row],[Eq. unit cost]]),ISBLANK(CatTemplate[[#This Row],[Cons. unit cost]]),ISBLANK(CatTemplate[[#This Row],[Oth. unit cost]])), 0, IF(getUnitEffort =0,1,getUnitEffort) * CatTemplate[[#This Row],[Year18]])</f>
        <v>0</v>
      </c>
      <c r="CE301" s="29">
        <f>IF(AND(ISBLANK(CatTemplate[[#This Row],[Eq. unit cost]]),ISBLANK(CatTemplate[[#This Row],[Cons. unit cost]]),ISBLANK(CatTemplate[[#This Row],[Oth. unit cost]])), 0, IF(getUnitEffort =0,1,getUnitEffort) * CatTemplate[[#This Row],[Year19]])</f>
        <v>0</v>
      </c>
      <c r="CF301" s="29">
        <f>IF(AND(ISBLANK(CatTemplate[[#This Row],[Eq. unit cost]]),ISBLANK(CatTemplate[[#This Row],[Cons. unit cost]]),ISBLANK(CatTemplate[[#This Row],[Oth. unit cost]])), 0, IF(getUnitEffort =0,1,getUnitEffort) * CatTemplate[[#This Row],[Year20]])</f>
        <v>0</v>
      </c>
      <c r="CG301" s="45">
        <f>SUM(CatTemplate[[#This Row],[Q1]:[Q20]])</f>
        <v>0</v>
      </c>
      <c r="CH301" s="29">
        <f>IF(ISBLANK(CatTemplate[[#This Row],[St. unit effort]]),0,(CatTemplate[[#This Row],[St. unit effort]] * CatTemplate[[#This Row],[Year1]]))</f>
        <v>0</v>
      </c>
      <c r="CI301" s="29">
        <f>IF(ISBLANK(CatTemplate[[#This Row],[St. unit effort]]),0,(CatTemplate[[#This Row],[St. unit effort]] * CatTemplate[[#This Row],[Year2]]))</f>
        <v>0</v>
      </c>
      <c r="CJ301" s="29">
        <f>IF(ISBLANK(CatTemplate[[#This Row],[St. unit effort]]),0,(CatTemplate[[#This Row],[St. unit effort]] * CatTemplate[[#This Row],[Year3]]))</f>
        <v>0</v>
      </c>
      <c r="CK301" s="29">
        <f>IF(ISBLANK(CatTemplate[[#This Row],[St. unit effort]]),0,(CatTemplate[[#This Row],[St. unit effort]] * CatTemplate[[#This Row],[Year4]]))</f>
        <v>0</v>
      </c>
      <c r="CL301" s="29">
        <f>IF(ISBLANK(CatTemplate[[#This Row],[St. unit effort]]),0,(CatTemplate[[#This Row],[St. unit effort]] * CatTemplate[[#This Row],[Year5]]))</f>
        <v>0</v>
      </c>
      <c r="CM301" s="29">
        <f>IF(ISBLANK(CatTemplate[[#This Row],[St. unit effort]]),0,(CatTemplate[[#This Row],[St. unit effort]] * CatTemplate[[#This Row],[Year6]]))</f>
        <v>0</v>
      </c>
      <c r="CN301" s="29">
        <f>IF(ISBLANK(CatTemplate[[#This Row],[St. unit effort]]),0,(CatTemplate[[#This Row],[St. unit effort]] * CatTemplate[[#This Row],[Year7]]))</f>
        <v>0</v>
      </c>
      <c r="CO301" s="29">
        <f>IF(ISBLANK(CatTemplate[[#This Row],[St. unit effort]]),0,(CatTemplate[[#This Row],[St. unit effort]] * CatTemplate[[#This Row],[Year8]]))</f>
        <v>0</v>
      </c>
      <c r="CP301" s="29">
        <f>IF(ISBLANK(CatTemplate[[#This Row],[St. unit effort]]),0,(CatTemplate[[#This Row],[St. unit effort]] * CatTemplate[[#This Row],[Year9]]))</f>
        <v>0</v>
      </c>
      <c r="CQ301" s="29">
        <f>IF(ISBLANK(CatTemplate[[#This Row],[St. unit effort]]),0,(CatTemplate[[#This Row],[St. unit effort]] * CatTemplate[[#This Row],[Year10]]))</f>
        <v>0</v>
      </c>
      <c r="CR301" s="29">
        <f>IF(ISBLANK(CatTemplate[[#This Row],[St. unit effort]]),0,(CatTemplate[[#This Row],[St. unit effort]] * CatTemplate[[#This Row],[Year11]]))</f>
        <v>0</v>
      </c>
      <c r="CS301" s="29">
        <f>IF(ISBLANK(CatTemplate[[#This Row],[St. unit effort]]),0,(CatTemplate[[#This Row],[St. unit effort]] * CatTemplate[[#This Row],[Year12]]))</f>
        <v>0</v>
      </c>
      <c r="CT301" s="29">
        <f>IF(ISBLANK(CatTemplate[[#This Row],[St. unit effort]]),0,(CatTemplate[[#This Row],[St. unit effort]] * CatTemplate[[#This Row],[Year13]]))</f>
        <v>0</v>
      </c>
      <c r="CU301" s="29">
        <f>IF(ISBLANK(CatTemplate[[#This Row],[St. unit effort]]),0,(CatTemplate[[#This Row],[St. unit effort]] * CatTemplate[[#This Row],[Year14]]))</f>
        <v>0</v>
      </c>
      <c r="CV301" s="29">
        <f>IF(ISBLANK(CatTemplate[[#This Row],[St. unit effort]]),0,(CatTemplate[[#This Row],[St. unit effort]] * CatTemplate[[#This Row],[Year15]]))</f>
        <v>0</v>
      </c>
      <c r="CW301" s="29">
        <f>IF(ISBLANK(CatTemplate[[#This Row],[St. unit effort]]),0,(CatTemplate[[#This Row],[St. unit effort]] * CatTemplate[[#This Row],[Year16]]))</f>
        <v>0</v>
      </c>
      <c r="CX301" s="29">
        <f>IF(ISBLANK(CatTemplate[[#This Row],[St. unit effort]]),0,(CatTemplate[[#This Row],[St. unit effort]] * CatTemplate[[#This Row],[Year17]]))</f>
        <v>0</v>
      </c>
      <c r="CY301" s="29">
        <f>IF(ISBLANK(CatTemplate[[#This Row],[St. unit effort]]),0,(CatTemplate[[#This Row],[St. unit effort]] * CatTemplate[[#This Row],[Year18]]))</f>
        <v>0</v>
      </c>
      <c r="CZ301" s="29">
        <f>IF(ISBLANK(CatTemplate[[#This Row],[St. unit effort]]),0,(CatTemplate[[#This Row],[St. unit effort]] * CatTemplate[[#This Row],[Year19]]))</f>
        <v>0</v>
      </c>
      <c r="DA301" s="29">
        <f>IF(ISBLANK(CatTemplate[[#This Row],[St. unit effort]]),0,(CatTemplate[[#This Row],[St. unit effort]] * CatTemplate[[#This Row],[Year20]]))</f>
        <v>0</v>
      </c>
      <c r="DB301" s="57">
        <f>IF(ISBLANK(CatTemplate[[#This Row],[St. unit effort]]),0,(CatTemplate[[#This Row],[St. unit effort]] * CatTemplate[[#This Row],[Year1]])*8/ParRatePM)</f>
        <v>0</v>
      </c>
      <c r="DC301" s="57">
        <f>IF(ISBLANK(CatTemplate[[#This Row],[St. unit effort]]),0,(CatTemplate[[#This Row],[St. unit effort]] * CatTemplate[[#This Row],[Year2]])*8/ParRatePM)</f>
        <v>0</v>
      </c>
      <c r="DD301" s="57">
        <f>IF(ISBLANK(CatTemplate[[#This Row],[St. unit effort]]),0,(CatTemplate[[#This Row],[St. unit effort]] * CatTemplate[[#This Row],[Year3]])*8/ParRatePM)</f>
        <v>0</v>
      </c>
      <c r="DE301" s="57">
        <f>IF(ISBLANK(CatTemplate[[#This Row],[St. unit effort]]),0,(CatTemplate[[#This Row],[St. unit effort]] * CatTemplate[[#This Row],[Year4]])*8/ParRatePM)</f>
        <v>0</v>
      </c>
      <c r="DF301" s="57">
        <f>IF(ISBLANK(CatTemplate[[#This Row],[St. unit effort]]),0,(CatTemplate[[#This Row],[St. unit effort]] * CatTemplate[[#This Row],[Year5]])*8/ParRatePM)</f>
        <v>0</v>
      </c>
      <c r="DG301" s="57">
        <f>IF(ISBLANK(CatTemplate[[#This Row],[St. unit effort]]),0,(CatTemplate[[#This Row],[St. unit effort]] * CatTemplate[[#This Row],[Year6]])*8/ParRatePM)</f>
        <v>0</v>
      </c>
      <c r="DH301" s="57">
        <f>IF(ISBLANK(CatTemplate[[#This Row],[St. unit effort]]),0,(CatTemplate[[#This Row],[St. unit effort]] * CatTemplate[[#This Row],[Year7]])*8/ParRatePM)</f>
        <v>0</v>
      </c>
      <c r="DI301" s="57">
        <f>IF(ISBLANK(CatTemplate[[#This Row],[St. unit effort]]),0,(CatTemplate[[#This Row],[St. unit effort]] * CatTemplate[[#This Row],[Year8]])*8/ParRatePM)</f>
        <v>0</v>
      </c>
      <c r="DJ301" s="57">
        <f>IF(ISBLANK(CatTemplate[[#This Row],[St. unit effort]]),0,(CatTemplate[[#This Row],[St. unit effort]] * CatTemplate[[#This Row],[Year9]])*8/ParRatePM)</f>
        <v>0</v>
      </c>
      <c r="DK301" s="57">
        <f>IF(ISBLANK(CatTemplate[[#This Row],[St. unit effort]]),0,(CatTemplate[[#This Row],[St. unit effort]] * CatTemplate[[#This Row],[Year10]])*8/ParRatePM)</f>
        <v>0</v>
      </c>
      <c r="DL301" s="57">
        <f>IF(ISBLANK(CatTemplate[[#This Row],[St. unit effort]]),0,(CatTemplate[[#This Row],[St. unit effort]] * CatTemplate[[#This Row],[Year11]])*8/ParRatePM)</f>
        <v>0</v>
      </c>
      <c r="DM301" s="57">
        <f>IF(ISBLANK(CatTemplate[[#This Row],[St. unit effort]]),0,(CatTemplate[[#This Row],[St. unit effort]] * CatTemplate[[#This Row],[Year12]])*8/ParRatePM)</f>
        <v>0</v>
      </c>
      <c r="DN301" s="57">
        <f>IF(ISBLANK(CatTemplate[[#This Row],[St. unit effort]]),0,(CatTemplate[[#This Row],[St. unit effort]] * CatTemplate[[#This Row],[Year13]])*8/ParRatePM)</f>
        <v>0</v>
      </c>
      <c r="DO301" s="57">
        <f>IF(ISBLANK(CatTemplate[[#This Row],[St. unit effort]]),0,(CatTemplate[[#This Row],[St. unit effort]] * CatTemplate[[#This Row],[Year14]])*8/ParRatePM)</f>
        <v>0</v>
      </c>
      <c r="DP301" s="57">
        <f>IF(ISBLANK(CatTemplate[[#This Row],[St. unit effort]]),0,(CatTemplate[[#This Row],[St. unit effort]] * CatTemplate[[#This Row],[Year15]])*8/ParRatePM)</f>
        <v>0</v>
      </c>
      <c r="DQ301" s="57">
        <f>IF(ISBLANK(CatTemplate[[#This Row],[St. unit effort]]),0,(CatTemplate[[#This Row],[St. unit effort]] * CatTemplate[[#This Row],[Year16]])*8/ParRatePM)</f>
        <v>0</v>
      </c>
      <c r="DR301" s="57">
        <f>IF(ISBLANK(CatTemplate[[#This Row],[St. unit effort]]),0,(CatTemplate[[#This Row],[St. unit effort]] * CatTemplate[[#This Row],[Year17]])*8/ParRatePM)</f>
        <v>0</v>
      </c>
      <c r="DS301" s="57">
        <f>IF(ISBLANK(CatTemplate[[#This Row],[St. unit effort]]),0,(CatTemplate[[#This Row],[St. unit effort]] * CatTemplate[[#This Row],[Year18]])*8/ParRatePM)</f>
        <v>0</v>
      </c>
      <c r="DT301" s="57">
        <f>IF(ISBLANK(CatTemplate[[#This Row],[St. unit effort]]),0,(CatTemplate[[#This Row],[St. unit effort]] * CatTemplate[[#This Row],[Year19]])*8/ParRatePM)</f>
        <v>0</v>
      </c>
      <c r="DU301" s="57">
        <f>IF(ISBLANK(CatTemplate[[#This Row],[St. unit effort]]),0,(CatTemplate[[#This Row],[St. unit effort]] * CatTemplate[[#This Row],[Year20]])*8/ParRatePM)</f>
        <v>0</v>
      </c>
      <c r="DV301" s="54">
        <f>SUM(CatTemplate[[#This Row],[PM1]:[PM20]])</f>
        <v>0</v>
      </c>
      <c r="DW301" s="56">
        <f t="shared" si="105"/>
        <v>0</v>
      </c>
      <c r="DX301" s="56">
        <f t="shared" si="105"/>
        <v>0</v>
      </c>
      <c r="DY301" s="56">
        <f t="shared" si="105"/>
        <v>0</v>
      </c>
      <c r="DZ301" s="56">
        <f t="shared" si="105"/>
        <v>0</v>
      </c>
      <c r="EA301" s="56">
        <f t="shared" si="105"/>
        <v>0</v>
      </c>
      <c r="EB301" s="56">
        <f t="shared" si="105"/>
        <v>0</v>
      </c>
      <c r="EC301" s="56">
        <f t="shared" si="105"/>
        <v>0</v>
      </c>
      <c r="ED301" s="56">
        <f t="shared" si="105"/>
        <v>0</v>
      </c>
      <c r="EE301" s="56">
        <f t="shared" si="105"/>
        <v>0</v>
      </c>
      <c r="EF301" s="56">
        <f t="shared" si="105"/>
        <v>0</v>
      </c>
      <c r="EG301" s="56">
        <f t="shared" si="105"/>
        <v>0</v>
      </c>
      <c r="EH301" s="56">
        <f t="shared" si="105"/>
        <v>0</v>
      </c>
      <c r="EI301" s="56">
        <f t="shared" si="105"/>
        <v>0</v>
      </c>
      <c r="EJ301" s="56">
        <f t="shared" si="105"/>
        <v>0</v>
      </c>
      <c r="EK301" s="56">
        <f t="shared" si="105"/>
        <v>0</v>
      </c>
      <c r="EL301" s="56">
        <f t="shared" si="105"/>
        <v>0</v>
      </c>
      <c r="EM301" s="56">
        <f t="shared" si="103"/>
        <v>0</v>
      </c>
      <c r="EN301" s="56">
        <f t="shared" si="103"/>
        <v>0</v>
      </c>
      <c r="EO301" s="56">
        <f t="shared" si="103"/>
        <v>0</v>
      </c>
      <c r="EP301" s="56">
        <f t="shared" si="103"/>
        <v>0</v>
      </c>
      <c r="EQ301" s="30">
        <f>CatTemplate[[#This Row],[Eq. unit cost]] * CatTemplate[[#This Row],[Eq. quantity]]</f>
        <v>0</v>
      </c>
      <c r="ER301" s="30">
        <f>CatTemplate[[#This Row],[Cons. unit cost]] *CatTemplate[[#This Row],[Cons. quantity]]</f>
        <v>0</v>
      </c>
      <c r="ES301" s="30">
        <f>CatTemplate[[#This Row],[Oth. unit cost]] *CatTemplate[[#This Row],[Oth. quantity]]</f>
        <v>0</v>
      </c>
      <c r="ET301" s="55">
        <f>SUM(CatTemplate[[#This Row],[CO1]:[CO20]])</f>
        <v>0</v>
      </c>
      <c r="EU301" s="56">
        <f t="shared" si="106"/>
        <v>0</v>
      </c>
      <c r="EV301" s="56">
        <f t="shared" si="106"/>
        <v>0</v>
      </c>
      <c r="EW301" s="56">
        <f t="shared" si="106"/>
        <v>0</v>
      </c>
      <c r="EX301" s="56">
        <f t="shared" si="106"/>
        <v>0</v>
      </c>
      <c r="EY301" s="56">
        <f t="shared" si="106"/>
        <v>0</v>
      </c>
      <c r="EZ301" s="56">
        <f t="shared" si="106"/>
        <v>0</v>
      </c>
      <c r="FA301" s="56">
        <f t="shared" si="106"/>
        <v>0</v>
      </c>
      <c r="FB301" s="56">
        <f t="shared" si="106"/>
        <v>0</v>
      </c>
      <c r="FC301" s="56">
        <f t="shared" si="106"/>
        <v>0</v>
      </c>
      <c r="FD301" s="56">
        <f t="shared" si="106"/>
        <v>0</v>
      </c>
      <c r="FE301" s="56">
        <f t="shared" si="106"/>
        <v>0</v>
      </c>
      <c r="FF301" s="56">
        <f t="shared" si="106"/>
        <v>0</v>
      </c>
      <c r="FG301" s="56">
        <f t="shared" si="106"/>
        <v>0</v>
      </c>
      <c r="FH301" s="56">
        <f t="shared" si="106"/>
        <v>0</v>
      </c>
      <c r="FI301" s="56">
        <f t="shared" si="106"/>
        <v>0</v>
      </c>
      <c r="FJ301" s="56">
        <f t="shared" si="106"/>
        <v>0</v>
      </c>
      <c r="FK301" s="56">
        <f t="shared" si="104"/>
        <v>0</v>
      </c>
      <c r="FL301" s="56">
        <f t="shared" si="104"/>
        <v>0</v>
      </c>
      <c r="FM301" s="56">
        <f t="shared" si="104"/>
        <v>0</v>
      </c>
      <c r="FN301" s="56">
        <f t="shared" si="104"/>
        <v>0</v>
      </c>
      <c r="FO301" s="58">
        <f>SUM(CatTemplate[[#This Row],[CS1]:[CS20]])</f>
        <v>0</v>
      </c>
      <c r="FP301" s="59">
        <f>CatTemplate[[#This Row],[Total Oth. cost]]+CatTemplate[[#This Row],[Total St. Cost]]</f>
        <v>0</v>
      </c>
      <c r="FQ301" s="33" t="e">
        <f t="shared" si="93"/>
        <v>#VALUE!</v>
      </c>
      <c r="FR301" s="33" t="e">
        <f t="shared" si="94"/>
        <v>#VALUE!</v>
      </c>
      <c r="FS301" s="30" t="e">
        <f>(CatTemplate[[#This Row],[CO1]] + CatTemplate[[#This Row],[CS1]]) * (1 + getRateOHFinal) * getRateMarkupFinal</f>
        <v>#VALUE!</v>
      </c>
      <c r="FT301" s="30" t="e">
        <f>(CatTemplate[[#This Row],[CO2]] + CatTemplate[[#This Row],[CS2]]) * (1 + getRateOHFinal) * getRateMarkupFinal</f>
        <v>#VALUE!</v>
      </c>
      <c r="FU301" s="30" t="e">
        <f>(CatTemplate[[#This Row],[CO3]] + CatTemplate[[#This Row],[CS3]]) * (1 + getRateOHFinal) * getRateMarkupFinal</f>
        <v>#VALUE!</v>
      </c>
      <c r="FV301" s="30" t="e">
        <f>(CatTemplate[[#This Row],[CO4]] + CatTemplate[[#This Row],[CS4]]) * (1 + getRateOHFinal) * getRateMarkupFinal</f>
        <v>#VALUE!</v>
      </c>
      <c r="FW301" s="30" t="e">
        <f>(CatTemplate[[#This Row],[CO5]] + CatTemplate[[#This Row],[CS5]]) * (1 + getRateOHFinal) * getRateMarkupFinal</f>
        <v>#VALUE!</v>
      </c>
      <c r="FX301" s="30" t="e">
        <f>(CatTemplate[[#This Row],[CO6]] + CatTemplate[[#This Row],[CS6]]) * (1 + getRateOHFinal) * getRateMarkupFinal</f>
        <v>#VALUE!</v>
      </c>
      <c r="FY301" s="30" t="e">
        <f>(CatTemplate[[#This Row],[CO7]] + CatTemplate[[#This Row],[CS7]]) * (1 + getRateOHFinal) * getRateMarkupFinal</f>
        <v>#VALUE!</v>
      </c>
      <c r="FZ301" s="30" t="e">
        <f>(CatTemplate[[#This Row],[CO8]] + CatTemplate[[#This Row],[CS8]]) * (1 + getRateOHFinal) * getRateMarkupFinal</f>
        <v>#VALUE!</v>
      </c>
      <c r="GA301" s="30" t="e">
        <f>(CatTemplate[[#This Row],[CO9]] + CatTemplate[[#This Row],[CS9]]) * (1 + getRateOHFinal) * getRateMarkupFinal</f>
        <v>#VALUE!</v>
      </c>
      <c r="GB301" s="30" t="e">
        <f>(CatTemplate[[#This Row],[CO10]] + CatTemplate[[#This Row],[CS10]]) * (1 + getRateOHFinal) * getRateMarkupFinal</f>
        <v>#VALUE!</v>
      </c>
      <c r="GC301" s="30" t="e">
        <f>(CatTemplate[[#This Row],[CO11]] + CatTemplate[[#This Row],[CS11]]) * (1 + getRateOHFinal) * getRateMarkupFinal</f>
        <v>#VALUE!</v>
      </c>
      <c r="GD301" s="30" t="e">
        <f>(CatTemplate[[#This Row],[CO12]] + CatTemplate[[#This Row],[CS12]]) * (1 + getRateOHFinal) * getRateMarkupFinal</f>
        <v>#VALUE!</v>
      </c>
      <c r="GE301" s="30" t="e">
        <f>(CatTemplate[[#This Row],[CO13]] + CatTemplate[[#This Row],[CS13]]) * (1 + getRateOHFinal) * getRateMarkupFinal</f>
        <v>#VALUE!</v>
      </c>
      <c r="GF301" s="30" t="e">
        <f>(CatTemplate[[#This Row],[CO14]] + CatTemplate[[#This Row],[CS14]]) * (1 + getRateOHFinal) * getRateMarkupFinal</f>
        <v>#VALUE!</v>
      </c>
      <c r="GG301" s="30" t="e">
        <f>(CatTemplate[[#This Row],[CO15]] + CatTemplate[[#This Row],[CS15]]) * (1 + getRateOHFinal) * getRateMarkupFinal</f>
        <v>#VALUE!</v>
      </c>
      <c r="GH301" s="30" t="e">
        <f>(CatTemplate[[#This Row],[CO16]] + CatTemplate[[#This Row],[CS16]]) * (1 + getRateOHFinal) * getRateMarkupFinal</f>
        <v>#VALUE!</v>
      </c>
      <c r="GI301" s="30" t="e">
        <f>(CatTemplate[[#This Row],[CO17]] + CatTemplate[[#This Row],[CS17]]) * (1 + getRateOHFinal) * getRateMarkupFinal</f>
        <v>#VALUE!</v>
      </c>
      <c r="GJ301" s="30" t="e">
        <f>(CatTemplate[[#This Row],[CO18]] + CatTemplate[[#This Row],[CS18]]) * (1 + getRateOHFinal) * getRateMarkupFinal</f>
        <v>#VALUE!</v>
      </c>
      <c r="GK301" s="30" t="e">
        <f>(CatTemplate[[#This Row],[CO19]] + CatTemplate[[#This Row],[CS19]]) * (1 + getRateOHFinal) * getRateMarkupFinal</f>
        <v>#VALUE!</v>
      </c>
      <c r="GL301" s="30" t="e">
        <f>(CatTemplate[[#This Row],[CO20]] + CatTemplate[[#This Row],[CS20]]) * (1 + getRateOHFinal) * getRateMarkupFinal</f>
        <v>#VALUE!</v>
      </c>
      <c r="GM301" s="30" t="e">
        <f t="shared" si="95"/>
        <v>#VALUE!</v>
      </c>
      <c r="GN301" s="30" t="e">
        <f t="shared" si="96"/>
        <v>#VALUE!</v>
      </c>
      <c r="GO301" s="30" t="e">
        <f t="shared" si="97"/>
        <v>#VALUE!</v>
      </c>
      <c r="GP301" s="30" t="e">
        <f t="shared" si="98"/>
        <v>#VALUE!</v>
      </c>
      <c r="GQ301" s="30" t="e">
        <f>(CatTemplate[[#This Row],[CO1]]+CatTemplate[[#This Row],[CS1]]) * (1+ getRateOHFinal) * (1 + getRateMarkupFinal)</f>
        <v>#VALUE!</v>
      </c>
      <c r="GR301" s="30" t="e">
        <f>(CatTemplate[[#This Row],[CO2]]+CatTemplate[[#This Row],[CS2]]) * (1+ getRateOHFinal) * (1 + getRateMarkupFinal)</f>
        <v>#VALUE!</v>
      </c>
      <c r="GS301" s="30" t="e">
        <f>(CatTemplate[[#This Row],[CO3]]+CatTemplate[[#This Row],[CS3]]) * (1+ getRateOHFinal) * (1 + getRateMarkupFinal)</f>
        <v>#VALUE!</v>
      </c>
      <c r="GT301" s="30" t="e">
        <f>(CatTemplate[[#This Row],[CO4]]+CatTemplate[[#This Row],[CS4]]) * (1+ getRateOHFinal) * (1 + getRateMarkupFinal)</f>
        <v>#VALUE!</v>
      </c>
      <c r="GU301" s="30" t="e">
        <f>(CatTemplate[[#This Row],[CO5]]+CatTemplate[[#This Row],[CS5]]) * (1+ getRateOHFinal) * (1 + getRateMarkupFinal)</f>
        <v>#VALUE!</v>
      </c>
      <c r="GV301" s="30" t="e">
        <f>(CatTemplate[[#This Row],[CO6]]+CatTemplate[[#This Row],[CS6]]) * (1+ getRateOHFinal) * (1 + getRateMarkupFinal)</f>
        <v>#VALUE!</v>
      </c>
      <c r="GW301" s="30" t="e">
        <f>(CatTemplate[[#This Row],[CO7]]+CatTemplate[[#This Row],[CS7]]) * (1+ getRateOHFinal) * (1 + getRateMarkupFinal)</f>
        <v>#VALUE!</v>
      </c>
      <c r="GX301" s="30" t="e">
        <f>(CatTemplate[[#This Row],[CO8]]+CatTemplate[[#This Row],[CS8]]) * (1+ getRateOHFinal) * (1 + getRateMarkupFinal)</f>
        <v>#VALUE!</v>
      </c>
      <c r="GY301" s="30" t="e">
        <f>(CatTemplate[[#This Row],[CO9]]+CatTemplate[[#This Row],[CS9]]) * (1+ getRateOHFinal) * (1 + getRateMarkupFinal)</f>
        <v>#VALUE!</v>
      </c>
      <c r="GZ301" s="30" t="e">
        <f>(CatTemplate[[#This Row],[CO10]]+CatTemplate[[#This Row],[CS10]]) * (1+ getRateOHFinal) * (1 + getRateMarkupFinal)</f>
        <v>#VALUE!</v>
      </c>
      <c r="HA301" s="30" t="e">
        <f>(CatTemplate[[#This Row],[CO11]]+CatTemplate[[#This Row],[CS11]]) * (1+ getRateOHFinal) * (1 + getRateMarkupFinal)</f>
        <v>#VALUE!</v>
      </c>
      <c r="HB301" s="30" t="e">
        <f>(CatTemplate[[#This Row],[CO12]]+CatTemplate[[#This Row],[CS12]]) * (1+ getRateOHFinal) * (1 + getRateMarkupFinal)</f>
        <v>#VALUE!</v>
      </c>
      <c r="HC301" s="30" t="e">
        <f>(CatTemplate[[#This Row],[CO13]]+CatTemplate[[#This Row],[CS13]]) * (1+ getRateOHFinal) * (1 + getRateMarkupFinal)</f>
        <v>#VALUE!</v>
      </c>
      <c r="HD301" s="30" t="e">
        <f>(CatTemplate[[#This Row],[CO14]]+CatTemplate[[#This Row],[CS14]]) * (1+ getRateOHFinal) * (1 + getRateMarkupFinal)</f>
        <v>#VALUE!</v>
      </c>
      <c r="HE301" s="30" t="e">
        <f>(CatTemplate[[#This Row],[CO15]]+CatTemplate[[#This Row],[CS15]]) * (1+ getRateOHFinal) * (1 + getRateMarkupFinal)</f>
        <v>#VALUE!</v>
      </c>
      <c r="HF301" s="30" t="e">
        <f>(CatTemplate[[#This Row],[CO16]]+CatTemplate[[#This Row],[CS16]]) * (1+ getRateOHFinal) * (1 + getRateMarkupFinal)</f>
        <v>#VALUE!</v>
      </c>
      <c r="HG301" s="30" t="e">
        <f>(CatTemplate[[#This Row],[CO17]]+CatTemplate[[#This Row],[CS17]]) * (1+ getRateOHFinal) * (1 + getRateMarkupFinal)</f>
        <v>#VALUE!</v>
      </c>
      <c r="HH301" s="30" t="e">
        <f>(CatTemplate[[#This Row],[CO18]]+CatTemplate[[#This Row],[CS18]]) * (1+ getRateOHFinal) * (1 + getRateMarkupFinal)</f>
        <v>#VALUE!</v>
      </c>
      <c r="HI301" s="30" t="e">
        <f>(CatTemplate[[#This Row],[CO19]]+CatTemplate[[#This Row],[CS19]]) * (1+ getRateOHFinal) * (1 + getRateMarkupFinal)</f>
        <v>#VALUE!</v>
      </c>
      <c r="HJ301" s="30" t="e">
        <f>(CatTemplate[[#This Row],[CO20]]+CatTemplate[[#This Row],[CS20]]) * (1+ getRateOHFinal) * (1 + getRateMarkupFinal)</f>
        <v>#VALUE!</v>
      </c>
      <c r="HK301" s="39" t="e">
        <f>CatTemplate[[#This Row],[Total cost]]+CatTemplate[[#This Row],[OH Amount]]+CatTemplate[[#This Row],[Markup]]</f>
        <v>#VALUE!</v>
      </c>
      <c r="HL301" s="63">
        <f>IF(CatTemplate[[#This Row],[Units]]="Days",CatTemplate[[#This Row],[Project quantity]]*CatTemplate[[#This Row],[St. unit effort]],CatTemplate[[#This Row],[Project quantity]])</f>
        <v>0</v>
      </c>
      <c r="HM301" s="287">
        <f>IFERROR(CatTemplate[[#This Row],[Total Price]]/(CatTemplate[[#This Row],[Final Quantity]]),0)</f>
        <v>0</v>
      </c>
      <c r="HN301" s="261"/>
    </row>
    <row r="302" spans="2:222" ht="25.5" x14ac:dyDescent="0.2">
      <c r="B302" s="9" t="s">
        <v>84</v>
      </c>
      <c r="C302" s="23">
        <v>6</v>
      </c>
      <c r="D302" s="10" t="s">
        <v>179</v>
      </c>
      <c r="E302" s="25">
        <v>1</v>
      </c>
      <c r="F302" s="19" t="s">
        <v>103</v>
      </c>
      <c r="G302" s="27">
        <v>89</v>
      </c>
      <c r="H302" s="19" t="s">
        <v>578</v>
      </c>
      <c r="I302" s="19" t="s">
        <v>579</v>
      </c>
      <c r="J302" s="16" t="s">
        <v>254</v>
      </c>
      <c r="K302" s="16"/>
      <c r="L302" s="16" t="s">
        <v>489</v>
      </c>
      <c r="M302" s="16" t="s">
        <v>207</v>
      </c>
      <c r="N302" s="16" t="s">
        <v>858</v>
      </c>
      <c r="O302" s="320"/>
      <c r="P302" s="71"/>
      <c r="Q302" s="108"/>
      <c r="R302" s="73"/>
      <c r="S302" s="97"/>
      <c r="T302" s="100">
        <f>getEqUnitCost</f>
        <v>6.5323319735819734</v>
      </c>
      <c r="U302" s="73">
        <f>getEqUnitEffort</f>
        <v>1</v>
      </c>
      <c r="V302" s="101">
        <f>getEqQuantity</f>
        <v>1</v>
      </c>
      <c r="W302" s="320"/>
      <c r="X302" s="100">
        <f>getConsUnitCost</f>
        <v>43.405079955511738</v>
      </c>
      <c r="Y302" s="73">
        <f>getConsUnitEffort</f>
        <v>1</v>
      </c>
      <c r="Z302" s="14">
        <f>getConsQuantity</f>
        <v>1</v>
      </c>
      <c r="AA302" s="320"/>
      <c r="AB302" s="72"/>
      <c r="AC302" s="112"/>
      <c r="AD302" s="14">
        <f>getOthQuantity</f>
        <v>0</v>
      </c>
      <c r="AE302" s="320"/>
      <c r="AF302" s="28" t="str">
        <f>IF(ISBLANK(CatTemplate[[#This Row],[Resource type]]),"",CatTemplate[[#This Row],[Resource type]])</f>
        <v>BioRef Operator</v>
      </c>
      <c r="AG302" s="242">
        <f>getStaffUnitCost</f>
        <v>402.98497611162429</v>
      </c>
      <c r="AH302" s="113">
        <f>getStaffUnitEffort</f>
        <v>3.4090909090909088E-2</v>
      </c>
      <c r="AI302" s="40">
        <f>getStaffQuantity</f>
        <v>0</v>
      </c>
      <c r="AJ302" s="41">
        <f>CatTemplate[[#This Row],[St. quantity]]*8/ParRatePM</f>
        <v>0</v>
      </c>
      <c r="AK302" s="320"/>
      <c r="AL302" s="53" t="str">
        <f>CatTemplate[[#This Row],[Item type]]</f>
        <v>Samples</v>
      </c>
      <c r="AM302" s="12">
        <f>SUM(CatTemplate[[#This Row],[Year1]:[Year20]])</f>
        <v>0</v>
      </c>
      <c r="AN302" s="52"/>
      <c r="AO302" s="52"/>
      <c r="AP302" s="52"/>
      <c r="AQ302" s="8"/>
      <c r="AR302" s="8"/>
      <c r="AS302" s="8"/>
      <c r="AT302" s="8"/>
      <c r="AU302" s="8"/>
      <c r="AV302" s="8"/>
      <c r="AW302" s="8"/>
      <c r="AX302" s="8"/>
      <c r="AY302" s="8"/>
      <c r="AZ302" s="8"/>
      <c r="BA302" s="8"/>
      <c r="BB302" s="8"/>
      <c r="BC302" s="8"/>
      <c r="BD302" s="8"/>
      <c r="BE302" s="8"/>
      <c r="BF302" s="8"/>
      <c r="BG302" s="36"/>
      <c r="BH302" s="320"/>
      <c r="BI302" s="37" t="str">
        <f>getCostCategory</f>
        <v>06 Operating costs</v>
      </c>
      <c r="BJ302" s="37" t="str">
        <f>getSection</f>
        <v>06 Sample processing</v>
      </c>
      <c r="BK302" s="32" t="str">
        <f>getObject</f>
        <v>Sample processing</v>
      </c>
      <c r="BL302" s="30">
        <f>IFERROR(getUnitCost * IF(CatTemplate[[#This Row],[Cost Category Comp.]]="01 Staff costs", 1,1),0)</f>
        <v>452.92238804071803</v>
      </c>
      <c r="BM302" s="29">
        <f>IF(AND(ISBLANK(CatTemplate[[#This Row],[Eq. unit cost]]),ISBLANK(CatTemplate[[#This Row],[Cons. unit cost]]),ISBLANK(CatTemplate[[#This Row],[Oth. unit cost]])), 0, IF(getUnitEffort =0,1,getUnitEffort) * CatTemplate[[#This Row],[Year1]])</f>
        <v>0</v>
      </c>
      <c r="BN302" s="29">
        <f>IF(AND(ISBLANK(CatTemplate[[#This Row],[Eq. unit cost]]),ISBLANK(CatTemplate[[#This Row],[Cons. unit cost]]),ISBLANK(CatTemplate[[#This Row],[Oth. unit cost]])), 0, IF(getUnitEffort =0,1,getUnitEffort) * CatTemplate[[#This Row],[Year2]])</f>
        <v>0</v>
      </c>
      <c r="BO302" s="29">
        <f>IF(AND(ISBLANK(CatTemplate[[#This Row],[Eq. unit cost]]),ISBLANK(CatTemplate[[#This Row],[Cons. unit cost]]),ISBLANK(CatTemplate[[#This Row],[Oth. unit cost]])), 0, IF(getUnitEffort =0,1,getUnitEffort) * CatTemplate[[#This Row],[Year3]])</f>
        <v>0</v>
      </c>
      <c r="BP302" s="29">
        <f>IF(AND(ISBLANK(CatTemplate[[#This Row],[Eq. unit cost]]),ISBLANK(CatTemplate[[#This Row],[Cons. unit cost]]),ISBLANK(CatTemplate[[#This Row],[Oth. unit cost]])), 0, IF(getUnitEffort =0,1,getUnitEffort) * CatTemplate[[#This Row],[Year4]])</f>
        <v>0</v>
      </c>
      <c r="BQ302" s="29">
        <f>IF(AND(ISBLANK(CatTemplate[[#This Row],[Eq. unit cost]]),ISBLANK(CatTemplate[[#This Row],[Cons. unit cost]]),ISBLANK(CatTemplate[[#This Row],[Oth. unit cost]])), 0, IF(getUnitEffort =0,1,getUnitEffort) * CatTemplate[[#This Row],[Year5]])</f>
        <v>0</v>
      </c>
      <c r="BR302" s="29">
        <f>IF(AND(ISBLANK(CatTemplate[[#This Row],[Eq. unit cost]]),ISBLANK(CatTemplate[[#This Row],[Cons. unit cost]]),ISBLANK(CatTemplate[[#This Row],[Oth. unit cost]])), 0, IF(getUnitEffort =0,1,getUnitEffort) * CatTemplate[[#This Row],[Year6]])</f>
        <v>0</v>
      </c>
      <c r="BS302" s="29">
        <f>IF(AND(ISBLANK(CatTemplate[[#This Row],[Eq. unit cost]]),ISBLANK(CatTemplate[[#This Row],[Cons. unit cost]]),ISBLANK(CatTemplate[[#This Row],[Oth. unit cost]])), 0, IF(getUnitEffort =0,1,getUnitEffort) * CatTemplate[[#This Row],[Year7]])</f>
        <v>0</v>
      </c>
      <c r="BT302" s="29">
        <f>IF(AND(ISBLANK(CatTemplate[[#This Row],[Eq. unit cost]]),ISBLANK(CatTemplate[[#This Row],[Cons. unit cost]]),ISBLANK(CatTemplate[[#This Row],[Oth. unit cost]])), 0, IF(getUnitEffort =0,1,getUnitEffort) * CatTemplate[[#This Row],[Year8]])</f>
        <v>0</v>
      </c>
      <c r="BU302" s="29">
        <f>IF(AND(ISBLANK(CatTemplate[[#This Row],[Eq. unit cost]]),ISBLANK(CatTemplate[[#This Row],[Cons. unit cost]]),ISBLANK(CatTemplate[[#This Row],[Oth. unit cost]])), 0, IF(getUnitEffort =0,1,getUnitEffort) * CatTemplate[[#This Row],[Year9]])</f>
        <v>0</v>
      </c>
      <c r="BV302" s="29">
        <f>IF(AND(ISBLANK(CatTemplate[[#This Row],[Eq. unit cost]]),ISBLANK(CatTemplate[[#This Row],[Cons. unit cost]]),ISBLANK(CatTemplate[[#This Row],[Oth. unit cost]])), 0, IF(getUnitEffort =0,1,getUnitEffort) * CatTemplate[[#This Row],[Year10]])</f>
        <v>0</v>
      </c>
      <c r="BW302" s="29">
        <f>IF(AND(ISBLANK(CatTemplate[[#This Row],[Eq. unit cost]]),ISBLANK(CatTemplate[[#This Row],[Cons. unit cost]]),ISBLANK(CatTemplate[[#This Row],[Oth. unit cost]])), 0, IF(getUnitEffort =0,1,getUnitEffort) * CatTemplate[[#This Row],[Year11]])</f>
        <v>0</v>
      </c>
      <c r="BX302" s="29">
        <f>IF(AND(ISBLANK(CatTemplate[[#This Row],[Eq. unit cost]]),ISBLANK(CatTemplate[[#This Row],[Cons. unit cost]]),ISBLANK(CatTemplate[[#This Row],[Oth. unit cost]])), 0, IF(getUnitEffort =0,1,getUnitEffort) * CatTemplate[[#This Row],[Year12]])</f>
        <v>0</v>
      </c>
      <c r="BY302" s="29">
        <f>IF(AND(ISBLANK(CatTemplate[[#This Row],[Eq. unit cost]]),ISBLANK(CatTemplate[[#This Row],[Cons. unit cost]]),ISBLANK(CatTemplate[[#This Row],[Oth. unit cost]])), 0, IF(getUnitEffort =0,1,getUnitEffort) * CatTemplate[[#This Row],[Year13]])</f>
        <v>0</v>
      </c>
      <c r="BZ302" s="29">
        <f>IF(AND(ISBLANK(CatTemplate[[#This Row],[Eq. unit cost]]),ISBLANK(CatTemplate[[#This Row],[Cons. unit cost]]),ISBLANK(CatTemplate[[#This Row],[Oth. unit cost]])), 0, IF(getUnitEffort =0,1,getUnitEffort) * CatTemplate[[#This Row],[Year14]])</f>
        <v>0</v>
      </c>
      <c r="CA302" s="29">
        <f>IF(AND(ISBLANK(CatTemplate[[#This Row],[Eq. unit cost]]),ISBLANK(CatTemplate[[#This Row],[Cons. unit cost]]),ISBLANK(CatTemplate[[#This Row],[Oth. unit cost]])), 0, IF(getUnitEffort =0,1,getUnitEffort) * CatTemplate[[#This Row],[Year15]])</f>
        <v>0</v>
      </c>
      <c r="CB302" s="29">
        <f>IF(AND(ISBLANK(CatTemplate[[#This Row],[Eq. unit cost]]),ISBLANK(CatTemplate[[#This Row],[Cons. unit cost]]),ISBLANK(CatTemplate[[#This Row],[Oth. unit cost]])), 0, IF(getUnitEffort =0,1,getUnitEffort) * CatTemplate[[#This Row],[Year16]])</f>
        <v>0</v>
      </c>
      <c r="CC302" s="29">
        <f>IF(AND(ISBLANK(CatTemplate[[#This Row],[Eq. unit cost]]),ISBLANK(CatTemplate[[#This Row],[Cons. unit cost]]),ISBLANK(CatTemplate[[#This Row],[Oth. unit cost]])), 0, IF(getUnitEffort =0,1,getUnitEffort) * CatTemplate[[#This Row],[Year17]])</f>
        <v>0</v>
      </c>
      <c r="CD302" s="29">
        <f>IF(AND(ISBLANK(CatTemplate[[#This Row],[Eq. unit cost]]),ISBLANK(CatTemplate[[#This Row],[Cons. unit cost]]),ISBLANK(CatTemplate[[#This Row],[Oth. unit cost]])), 0, IF(getUnitEffort =0,1,getUnitEffort) * CatTemplate[[#This Row],[Year18]])</f>
        <v>0</v>
      </c>
      <c r="CE302" s="29">
        <f>IF(AND(ISBLANK(CatTemplate[[#This Row],[Eq. unit cost]]),ISBLANK(CatTemplate[[#This Row],[Cons. unit cost]]),ISBLANK(CatTemplate[[#This Row],[Oth. unit cost]])), 0, IF(getUnitEffort =0,1,getUnitEffort) * CatTemplate[[#This Row],[Year19]])</f>
        <v>0</v>
      </c>
      <c r="CF302" s="29">
        <f>IF(AND(ISBLANK(CatTemplate[[#This Row],[Eq. unit cost]]),ISBLANK(CatTemplate[[#This Row],[Cons. unit cost]]),ISBLANK(CatTemplate[[#This Row],[Oth. unit cost]])), 0, IF(getUnitEffort =0,1,getUnitEffort) * CatTemplate[[#This Row],[Year20]])</f>
        <v>0</v>
      </c>
      <c r="CG302" s="45">
        <f>SUM(CatTemplate[[#This Row],[Q1]:[Q20]])</f>
        <v>0</v>
      </c>
      <c r="CH302" s="29">
        <f>IF(ISBLANK(CatTemplate[[#This Row],[St. unit effort]]),0,(CatTemplate[[#This Row],[St. unit effort]] * CatTemplate[[#This Row],[Year1]]))</f>
        <v>0</v>
      </c>
      <c r="CI302" s="29">
        <f>IF(ISBLANK(CatTemplate[[#This Row],[St. unit effort]]),0,(CatTemplate[[#This Row],[St. unit effort]] * CatTemplate[[#This Row],[Year2]]))</f>
        <v>0</v>
      </c>
      <c r="CJ302" s="29">
        <f>IF(ISBLANK(CatTemplate[[#This Row],[St. unit effort]]),0,(CatTemplate[[#This Row],[St. unit effort]] * CatTemplate[[#This Row],[Year3]]))</f>
        <v>0</v>
      </c>
      <c r="CK302" s="29">
        <f>IF(ISBLANK(CatTemplate[[#This Row],[St. unit effort]]),0,(CatTemplate[[#This Row],[St. unit effort]] * CatTemplate[[#This Row],[Year4]]))</f>
        <v>0</v>
      </c>
      <c r="CL302" s="29">
        <f>IF(ISBLANK(CatTemplate[[#This Row],[St. unit effort]]),0,(CatTemplate[[#This Row],[St. unit effort]] * CatTemplate[[#This Row],[Year5]]))</f>
        <v>0</v>
      </c>
      <c r="CM302" s="29">
        <f>IF(ISBLANK(CatTemplate[[#This Row],[St. unit effort]]),0,(CatTemplate[[#This Row],[St. unit effort]] * CatTemplate[[#This Row],[Year6]]))</f>
        <v>0</v>
      </c>
      <c r="CN302" s="29">
        <f>IF(ISBLANK(CatTemplate[[#This Row],[St. unit effort]]),0,(CatTemplate[[#This Row],[St. unit effort]] * CatTemplate[[#This Row],[Year7]]))</f>
        <v>0</v>
      </c>
      <c r="CO302" s="29">
        <f>IF(ISBLANK(CatTemplate[[#This Row],[St. unit effort]]),0,(CatTemplate[[#This Row],[St. unit effort]] * CatTemplate[[#This Row],[Year8]]))</f>
        <v>0</v>
      </c>
      <c r="CP302" s="29">
        <f>IF(ISBLANK(CatTemplate[[#This Row],[St. unit effort]]),0,(CatTemplate[[#This Row],[St. unit effort]] * CatTemplate[[#This Row],[Year9]]))</f>
        <v>0</v>
      </c>
      <c r="CQ302" s="29">
        <f>IF(ISBLANK(CatTemplate[[#This Row],[St. unit effort]]),0,(CatTemplate[[#This Row],[St. unit effort]] * CatTemplate[[#This Row],[Year10]]))</f>
        <v>0</v>
      </c>
      <c r="CR302" s="29">
        <f>IF(ISBLANK(CatTemplate[[#This Row],[St. unit effort]]),0,(CatTemplate[[#This Row],[St. unit effort]] * CatTemplate[[#This Row],[Year11]]))</f>
        <v>0</v>
      </c>
      <c r="CS302" s="29">
        <f>IF(ISBLANK(CatTemplate[[#This Row],[St. unit effort]]),0,(CatTemplate[[#This Row],[St. unit effort]] * CatTemplate[[#This Row],[Year12]]))</f>
        <v>0</v>
      </c>
      <c r="CT302" s="29">
        <f>IF(ISBLANK(CatTemplate[[#This Row],[St. unit effort]]),0,(CatTemplate[[#This Row],[St. unit effort]] * CatTemplate[[#This Row],[Year13]]))</f>
        <v>0</v>
      </c>
      <c r="CU302" s="29">
        <f>IF(ISBLANK(CatTemplate[[#This Row],[St. unit effort]]),0,(CatTemplate[[#This Row],[St. unit effort]] * CatTemplate[[#This Row],[Year14]]))</f>
        <v>0</v>
      </c>
      <c r="CV302" s="29">
        <f>IF(ISBLANK(CatTemplate[[#This Row],[St. unit effort]]),0,(CatTemplate[[#This Row],[St. unit effort]] * CatTemplate[[#This Row],[Year15]]))</f>
        <v>0</v>
      </c>
      <c r="CW302" s="29">
        <f>IF(ISBLANK(CatTemplate[[#This Row],[St. unit effort]]),0,(CatTemplate[[#This Row],[St. unit effort]] * CatTemplate[[#This Row],[Year16]]))</f>
        <v>0</v>
      </c>
      <c r="CX302" s="29">
        <f>IF(ISBLANK(CatTemplate[[#This Row],[St. unit effort]]),0,(CatTemplate[[#This Row],[St. unit effort]] * CatTemplate[[#This Row],[Year17]]))</f>
        <v>0</v>
      </c>
      <c r="CY302" s="29">
        <f>IF(ISBLANK(CatTemplate[[#This Row],[St. unit effort]]),0,(CatTemplate[[#This Row],[St. unit effort]] * CatTemplate[[#This Row],[Year18]]))</f>
        <v>0</v>
      </c>
      <c r="CZ302" s="29">
        <f>IF(ISBLANK(CatTemplate[[#This Row],[St. unit effort]]),0,(CatTemplate[[#This Row],[St. unit effort]] * CatTemplate[[#This Row],[Year19]]))</f>
        <v>0</v>
      </c>
      <c r="DA302" s="29">
        <f>IF(ISBLANK(CatTemplate[[#This Row],[St. unit effort]]),0,(CatTemplate[[#This Row],[St. unit effort]] * CatTemplate[[#This Row],[Year20]]))</f>
        <v>0</v>
      </c>
      <c r="DB302" s="57">
        <f>IF(ISBLANK(CatTemplate[[#This Row],[St. unit effort]]),0,(CatTemplate[[#This Row],[St. unit effort]] * CatTemplate[[#This Row],[Year1]])*8/ParRatePM)</f>
        <v>0</v>
      </c>
      <c r="DC302" s="57">
        <f>IF(ISBLANK(CatTemplate[[#This Row],[St. unit effort]]),0,(CatTemplate[[#This Row],[St. unit effort]] * CatTemplate[[#This Row],[Year2]])*8/ParRatePM)</f>
        <v>0</v>
      </c>
      <c r="DD302" s="57">
        <f>IF(ISBLANK(CatTemplate[[#This Row],[St. unit effort]]),0,(CatTemplate[[#This Row],[St. unit effort]] * CatTemplate[[#This Row],[Year3]])*8/ParRatePM)</f>
        <v>0</v>
      </c>
      <c r="DE302" s="57">
        <f>IF(ISBLANK(CatTemplate[[#This Row],[St. unit effort]]),0,(CatTemplate[[#This Row],[St. unit effort]] * CatTemplate[[#This Row],[Year4]])*8/ParRatePM)</f>
        <v>0</v>
      </c>
      <c r="DF302" s="57">
        <f>IF(ISBLANK(CatTemplate[[#This Row],[St. unit effort]]),0,(CatTemplate[[#This Row],[St. unit effort]] * CatTemplate[[#This Row],[Year5]])*8/ParRatePM)</f>
        <v>0</v>
      </c>
      <c r="DG302" s="57">
        <f>IF(ISBLANK(CatTemplate[[#This Row],[St. unit effort]]),0,(CatTemplate[[#This Row],[St. unit effort]] * CatTemplate[[#This Row],[Year6]])*8/ParRatePM)</f>
        <v>0</v>
      </c>
      <c r="DH302" s="57">
        <f>IF(ISBLANK(CatTemplate[[#This Row],[St. unit effort]]),0,(CatTemplate[[#This Row],[St. unit effort]] * CatTemplate[[#This Row],[Year7]])*8/ParRatePM)</f>
        <v>0</v>
      </c>
      <c r="DI302" s="57">
        <f>IF(ISBLANK(CatTemplate[[#This Row],[St. unit effort]]),0,(CatTemplate[[#This Row],[St. unit effort]] * CatTemplate[[#This Row],[Year8]])*8/ParRatePM)</f>
        <v>0</v>
      </c>
      <c r="DJ302" s="57">
        <f>IF(ISBLANK(CatTemplate[[#This Row],[St. unit effort]]),0,(CatTemplate[[#This Row],[St. unit effort]] * CatTemplate[[#This Row],[Year9]])*8/ParRatePM)</f>
        <v>0</v>
      </c>
      <c r="DK302" s="57">
        <f>IF(ISBLANK(CatTemplate[[#This Row],[St. unit effort]]),0,(CatTemplate[[#This Row],[St. unit effort]] * CatTemplate[[#This Row],[Year10]])*8/ParRatePM)</f>
        <v>0</v>
      </c>
      <c r="DL302" s="57">
        <f>IF(ISBLANK(CatTemplate[[#This Row],[St. unit effort]]),0,(CatTemplate[[#This Row],[St. unit effort]] * CatTemplate[[#This Row],[Year11]])*8/ParRatePM)</f>
        <v>0</v>
      </c>
      <c r="DM302" s="57">
        <f>IF(ISBLANK(CatTemplate[[#This Row],[St. unit effort]]),0,(CatTemplate[[#This Row],[St. unit effort]] * CatTemplate[[#This Row],[Year12]])*8/ParRatePM)</f>
        <v>0</v>
      </c>
      <c r="DN302" s="57">
        <f>IF(ISBLANK(CatTemplate[[#This Row],[St. unit effort]]),0,(CatTemplate[[#This Row],[St. unit effort]] * CatTemplate[[#This Row],[Year13]])*8/ParRatePM)</f>
        <v>0</v>
      </c>
      <c r="DO302" s="57">
        <f>IF(ISBLANK(CatTemplate[[#This Row],[St. unit effort]]),0,(CatTemplate[[#This Row],[St. unit effort]] * CatTemplate[[#This Row],[Year14]])*8/ParRatePM)</f>
        <v>0</v>
      </c>
      <c r="DP302" s="57">
        <f>IF(ISBLANK(CatTemplate[[#This Row],[St. unit effort]]),0,(CatTemplate[[#This Row],[St. unit effort]] * CatTemplate[[#This Row],[Year15]])*8/ParRatePM)</f>
        <v>0</v>
      </c>
      <c r="DQ302" s="57">
        <f>IF(ISBLANK(CatTemplate[[#This Row],[St. unit effort]]),0,(CatTemplate[[#This Row],[St. unit effort]] * CatTemplate[[#This Row],[Year16]])*8/ParRatePM)</f>
        <v>0</v>
      </c>
      <c r="DR302" s="57">
        <f>IF(ISBLANK(CatTemplate[[#This Row],[St. unit effort]]),0,(CatTemplate[[#This Row],[St. unit effort]] * CatTemplate[[#This Row],[Year17]])*8/ParRatePM)</f>
        <v>0</v>
      </c>
      <c r="DS302" s="57">
        <f>IF(ISBLANK(CatTemplate[[#This Row],[St. unit effort]]),0,(CatTemplate[[#This Row],[St. unit effort]] * CatTemplate[[#This Row],[Year18]])*8/ParRatePM)</f>
        <v>0</v>
      </c>
      <c r="DT302" s="57">
        <f>IF(ISBLANK(CatTemplate[[#This Row],[St. unit effort]]),0,(CatTemplate[[#This Row],[St. unit effort]] * CatTemplate[[#This Row],[Year19]])*8/ParRatePM)</f>
        <v>0</v>
      </c>
      <c r="DU302" s="57">
        <f>IF(ISBLANK(CatTemplate[[#This Row],[St. unit effort]]),0,(CatTemplate[[#This Row],[St. unit effort]] * CatTemplate[[#This Row],[Year20]])*8/ParRatePM)</f>
        <v>0</v>
      </c>
      <c r="DV302" s="54">
        <f>SUM(CatTemplate[[#This Row],[PM1]:[PM20]])</f>
        <v>0</v>
      </c>
      <c r="DW302" s="56">
        <f t="shared" si="105"/>
        <v>0</v>
      </c>
      <c r="DX302" s="56">
        <f t="shared" si="105"/>
        <v>0</v>
      </c>
      <c r="DY302" s="56">
        <f t="shared" si="105"/>
        <v>0</v>
      </c>
      <c r="DZ302" s="56">
        <f t="shared" si="105"/>
        <v>0</v>
      </c>
      <c r="EA302" s="56">
        <f t="shared" si="105"/>
        <v>0</v>
      </c>
      <c r="EB302" s="56">
        <f t="shared" si="105"/>
        <v>0</v>
      </c>
      <c r="EC302" s="56">
        <f t="shared" si="105"/>
        <v>0</v>
      </c>
      <c r="ED302" s="56">
        <f t="shared" si="105"/>
        <v>0</v>
      </c>
      <c r="EE302" s="56">
        <f t="shared" si="105"/>
        <v>0</v>
      </c>
      <c r="EF302" s="56">
        <f t="shared" si="105"/>
        <v>0</v>
      </c>
      <c r="EG302" s="56">
        <f t="shared" si="105"/>
        <v>0</v>
      </c>
      <c r="EH302" s="56">
        <f t="shared" si="105"/>
        <v>0</v>
      </c>
      <c r="EI302" s="56">
        <f t="shared" si="105"/>
        <v>0</v>
      </c>
      <c r="EJ302" s="56">
        <f t="shared" si="105"/>
        <v>0</v>
      </c>
      <c r="EK302" s="56">
        <f t="shared" si="105"/>
        <v>0</v>
      </c>
      <c r="EL302" s="56">
        <f t="shared" si="105"/>
        <v>0</v>
      </c>
      <c r="EM302" s="56">
        <f t="shared" si="103"/>
        <v>0</v>
      </c>
      <c r="EN302" s="56">
        <f t="shared" si="103"/>
        <v>0</v>
      </c>
      <c r="EO302" s="56">
        <f t="shared" si="103"/>
        <v>0</v>
      </c>
      <c r="EP302" s="56">
        <f t="shared" si="103"/>
        <v>0</v>
      </c>
      <c r="EQ302" s="30">
        <f>CatTemplate[[#This Row],[Eq. unit cost]] * CatTemplate[[#This Row],[Eq. quantity]]</f>
        <v>6.5323319735819734</v>
      </c>
      <c r="ER302" s="30">
        <f>CatTemplate[[#This Row],[Cons. unit cost]] *CatTemplate[[#This Row],[Cons. quantity]]</f>
        <v>43.405079955511738</v>
      </c>
      <c r="ES302" s="30">
        <f>CatTemplate[[#This Row],[Oth. unit cost]] *CatTemplate[[#This Row],[Oth. quantity]]</f>
        <v>0</v>
      </c>
      <c r="ET302" s="55">
        <f>SUM(CatTemplate[[#This Row],[CO1]:[CO20]])</f>
        <v>0</v>
      </c>
      <c r="EU302" s="56">
        <f t="shared" si="106"/>
        <v>0</v>
      </c>
      <c r="EV302" s="56">
        <f t="shared" si="106"/>
        <v>0</v>
      </c>
      <c r="EW302" s="56">
        <f t="shared" si="106"/>
        <v>0</v>
      </c>
      <c r="EX302" s="56">
        <f t="shared" si="106"/>
        <v>0</v>
      </c>
      <c r="EY302" s="56">
        <f t="shared" si="106"/>
        <v>0</v>
      </c>
      <c r="EZ302" s="56">
        <f t="shared" si="106"/>
        <v>0</v>
      </c>
      <c r="FA302" s="56">
        <f t="shared" si="106"/>
        <v>0</v>
      </c>
      <c r="FB302" s="56">
        <f t="shared" si="106"/>
        <v>0</v>
      </c>
      <c r="FC302" s="56">
        <f t="shared" si="106"/>
        <v>0</v>
      </c>
      <c r="FD302" s="56">
        <f t="shared" si="106"/>
        <v>0</v>
      </c>
      <c r="FE302" s="56">
        <f t="shared" si="106"/>
        <v>0</v>
      </c>
      <c r="FF302" s="56">
        <f t="shared" si="106"/>
        <v>0</v>
      </c>
      <c r="FG302" s="56">
        <f t="shared" si="106"/>
        <v>0</v>
      </c>
      <c r="FH302" s="56">
        <f t="shared" si="106"/>
        <v>0</v>
      </c>
      <c r="FI302" s="56">
        <f t="shared" si="106"/>
        <v>0</v>
      </c>
      <c r="FJ302" s="56">
        <f t="shared" si="106"/>
        <v>0</v>
      </c>
      <c r="FK302" s="56">
        <f t="shared" si="104"/>
        <v>0</v>
      </c>
      <c r="FL302" s="56">
        <f t="shared" si="104"/>
        <v>0</v>
      </c>
      <c r="FM302" s="56">
        <f t="shared" si="104"/>
        <v>0</v>
      </c>
      <c r="FN302" s="56">
        <f t="shared" si="104"/>
        <v>0</v>
      </c>
      <c r="FO302" s="58">
        <f>SUM(CatTemplate[[#This Row],[CS1]:[CS20]])</f>
        <v>0</v>
      </c>
      <c r="FP302" s="59">
        <f>CatTemplate[[#This Row],[Total Oth. cost]]+CatTemplate[[#This Row],[Total St. Cost]]</f>
        <v>0</v>
      </c>
      <c r="FQ302" s="33" t="e">
        <f t="shared" si="93"/>
        <v>#VALUE!</v>
      </c>
      <c r="FR302" s="33" t="e">
        <f t="shared" si="94"/>
        <v>#VALUE!</v>
      </c>
      <c r="FS302" s="30" t="e">
        <f>(CatTemplate[[#This Row],[CO1]] + CatTemplate[[#This Row],[CS1]]) * (1 + getRateOHFinal) * getRateMarkupFinal</f>
        <v>#VALUE!</v>
      </c>
      <c r="FT302" s="30" t="e">
        <f>(CatTemplate[[#This Row],[CO2]] + CatTemplate[[#This Row],[CS2]]) * (1 + getRateOHFinal) * getRateMarkupFinal</f>
        <v>#VALUE!</v>
      </c>
      <c r="FU302" s="30" t="e">
        <f>(CatTemplate[[#This Row],[CO3]] + CatTemplate[[#This Row],[CS3]]) * (1 + getRateOHFinal) * getRateMarkupFinal</f>
        <v>#VALUE!</v>
      </c>
      <c r="FV302" s="30" t="e">
        <f>(CatTemplate[[#This Row],[CO4]] + CatTemplate[[#This Row],[CS4]]) * (1 + getRateOHFinal) * getRateMarkupFinal</f>
        <v>#VALUE!</v>
      </c>
      <c r="FW302" s="30" t="e">
        <f>(CatTemplate[[#This Row],[CO5]] + CatTemplate[[#This Row],[CS5]]) * (1 + getRateOHFinal) * getRateMarkupFinal</f>
        <v>#VALUE!</v>
      </c>
      <c r="FX302" s="30" t="e">
        <f>(CatTemplate[[#This Row],[CO6]] + CatTemplate[[#This Row],[CS6]]) * (1 + getRateOHFinal) * getRateMarkupFinal</f>
        <v>#VALUE!</v>
      </c>
      <c r="FY302" s="30" t="e">
        <f>(CatTemplate[[#This Row],[CO7]] + CatTemplate[[#This Row],[CS7]]) * (1 + getRateOHFinal) * getRateMarkupFinal</f>
        <v>#VALUE!</v>
      </c>
      <c r="FZ302" s="30" t="e">
        <f>(CatTemplate[[#This Row],[CO8]] + CatTemplate[[#This Row],[CS8]]) * (1 + getRateOHFinal) * getRateMarkupFinal</f>
        <v>#VALUE!</v>
      </c>
      <c r="GA302" s="30" t="e">
        <f>(CatTemplate[[#This Row],[CO9]] + CatTemplate[[#This Row],[CS9]]) * (1 + getRateOHFinal) * getRateMarkupFinal</f>
        <v>#VALUE!</v>
      </c>
      <c r="GB302" s="30" t="e">
        <f>(CatTemplate[[#This Row],[CO10]] + CatTemplate[[#This Row],[CS10]]) * (1 + getRateOHFinal) * getRateMarkupFinal</f>
        <v>#VALUE!</v>
      </c>
      <c r="GC302" s="30" t="e">
        <f>(CatTemplate[[#This Row],[CO11]] + CatTemplate[[#This Row],[CS11]]) * (1 + getRateOHFinal) * getRateMarkupFinal</f>
        <v>#VALUE!</v>
      </c>
      <c r="GD302" s="30" t="e">
        <f>(CatTemplate[[#This Row],[CO12]] + CatTemplate[[#This Row],[CS12]]) * (1 + getRateOHFinal) * getRateMarkupFinal</f>
        <v>#VALUE!</v>
      </c>
      <c r="GE302" s="30" t="e">
        <f>(CatTemplate[[#This Row],[CO13]] + CatTemplate[[#This Row],[CS13]]) * (1 + getRateOHFinal) * getRateMarkupFinal</f>
        <v>#VALUE!</v>
      </c>
      <c r="GF302" s="30" t="e">
        <f>(CatTemplate[[#This Row],[CO14]] + CatTemplate[[#This Row],[CS14]]) * (1 + getRateOHFinal) * getRateMarkupFinal</f>
        <v>#VALUE!</v>
      </c>
      <c r="GG302" s="30" t="e">
        <f>(CatTemplate[[#This Row],[CO15]] + CatTemplate[[#This Row],[CS15]]) * (1 + getRateOHFinal) * getRateMarkupFinal</f>
        <v>#VALUE!</v>
      </c>
      <c r="GH302" s="30" t="e">
        <f>(CatTemplate[[#This Row],[CO16]] + CatTemplate[[#This Row],[CS16]]) * (1 + getRateOHFinal) * getRateMarkupFinal</f>
        <v>#VALUE!</v>
      </c>
      <c r="GI302" s="30" t="e">
        <f>(CatTemplate[[#This Row],[CO17]] + CatTemplate[[#This Row],[CS17]]) * (1 + getRateOHFinal) * getRateMarkupFinal</f>
        <v>#VALUE!</v>
      </c>
      <c r="GJ302" s="30" t="e">
        <f>(CatTemplate[[#This Row],[CO18]] + CatTemplate[[#This Row],[CS18]]) * (1 + getRateOHFinal) * getRateMarkupFinal</f>
        <v>#VALUE!</v>
      </c>
      <c r="GK302" s="30" t="e">
        <f>(CatTemplate[[#This Row],[CO19]] + CatTemplate[[#This Row],[CS19]]) * (1 + getRateOHFinal) * getRateMarkupFinal</f>
        <v>#VALUE!</v>
      </c>
      <c r="GL302" s="30" t="e">
        <f>(CatTemplate[[#This Row],[CO20]] + CatTemplate[[#This Row],[CS20]]) * (1 + getRateOHFinal) * getRateMarkupFinal</f>
        <v>#VALUE!</v>
      </c>
      <c r="GM302" s="30" t="e">
        <f t="shared" si="95"/>
        <v>#VALUE!</v>
      </c>
      <c r="GN302" s="30" t="e">
        <f t="shared" si="96"/>
        <v>#VALUE!</v>
      </c>
      <c r="GO302" s="30" t="e">
        <f t="shared" si="97"/>
        <v>#VALUE!</v>
      </c>
      <c r="GP302" s="30" t="e">
        <f t="shared" si="98"/>
        <v>#VALUE!</v>
      </c>
      <c r="GQ302" s="30" t="e">
        <f>(CatTemplate[[#This Row],[CO1]]+CatTemplate[[#This Row],[CS1]]) * (1+ getRateOHFinal) * (1 + getRateMarkupFinal)</f>
        <v>#VALUE!</v>
      </c>
      <c r="GR302" s="30" t="e">
        <f>(CatTemplate[[#This Row],[CO2]]+CatTemplate[[#This Row],[CS2]]) * (1+ getRateOHFinal) * (1 + getRateMarkupFinal)</f>
        <v>#VALUE!</v>
      </c>
      <c r="GS302" s="30" t="e">
        <f>(CatTemplate[[#This Row],[CO3]]+CatTemplate[[#This Row],[CS3]]) * (1+ getRateOHFinal) * (1 + getRateMarkupFinal)</f>
        <v>#VALUE!</v>
      </c>
      <c r="GT302" s="30" t="e">
        <f>(CatTemplate[[#This Row],[CO4]]+CatTemplate[[#This Row],[CS4]]) * (1+ getRateOHFinal) * (1 + getRateMarkupFinal)</f>
        <v>#VALUE!</v>
      </c>
      <c r="GU302" s="30" t="e">
        <f>(CatTemplate[[#This Row],[CO5]]+CatTemplate[[#This Row],[CS5]]) * (1+ getRateOHFinal) * (1 + getRateMarkupFinal)</f>
        <v>#VALUE!</v>
      </c>
      <c r="GV302" s="30" t="e">
        <f>(CatTemplate[[#This Row],[CO6]]+CatTemplate[[#This Row],[CS6]]) * (1+ getRateOHFinal) * (1 + getRateMarkupFinal)</f>
        <v>#VALUE!</v>
      </c>
      <c r="GW302" s="30" t="e">
        <f>(CatTemplate[[#This Row],[CO7]]+CatTemplate[[#This Row],[CS7]]) * (1+ getRateOHFinal) * (1 + getRateMarkupFinal)</f>
        <v>#VALUE!</v>
      </c>
      <c r="GX302" s="30" t="e">
        <f>(CatTemplate[[#This Row],[CO8]]+CatTemplate[[#This Row],[CS8]]) * (1+ getRateOHFinal) * (1 + getRateMarkupFinal)</f>
        <v>#VALUE!</v>
      </c>
      <c r="GY302" s="30" t="e">
        <f>(CatTemplate[[#This Row],[CO9]]+CatTemplate[[#This Row],[CS9]]) * (1+ getRateOHFinal) * (1 + getRateMarkupFinal)</f>
        <v>#VALUE!</v>
      </c>
      <c r="GZ302" s="30" t="e">
        <f>(CatTemplate[[#This Row],[CO10]]+CatTemplate[[#This Row],[CS10]]) * (1+ getRateOHFinal) * (1 + getRateMarkupFinal)</f>
        <v>#VALUE!</v>
      </c>
      <c r="HA302" s="30" t="e">
        <f>(CatTemplate[[#This Row],[CO11]]+CatTemplate[[#This Row],[CS11]]) * (1+ getRateOHFinal) * (1 + getRateMarkupFinal)</f>
        <v>#VALUE!</v>
      </c>
      <c r="HB302" s="30" t="e">
        <f>(CatTemplate[[#This Row],[CO12]]+CatTemplate[[#This Row],[CS12]]) * (1+ getRateOHFinal) * (1 + getRateMarkupFinal)</f>
        <v>#VALUE!</v>
      </c>
      <c r="HC302" s="30" t="e">
        <f>(CatTemplate[[#This Row],[CO13]]+CatTemplate[[#This Row],[CS13]]) * (1+ getRateOHFinal) * (1 + getRateMarkupFinal)</f>
        <v>#VALUE!</v>
      </c>
      <c r="HD302" s="30" t="e">
        <f>(CatTemplate[[#This Row],[CO14]]+CatTemplate[[#This Row],[CS14]]) * (1+ getRateOHFinal) * (1 + getRateMarkupFinal)</f>
        <v>#VALUE!</v>
      </c>
      <c r="HE302" s="30" t="e">
        <f>(CatTemplate[[#This Row],[CO15]]+CatTemplate[[#This Row],[CS15]]) * (1+ getRateOHFinal) * (1 + getRateMarkupFinal)</f>
        <v>#VALUE!</v>
      </c>
      <c r="HF302" s="30" t="e">
        <f>(CatTemplate[[#This Row],[CO16]]+CatTemplate[[#This Row],[CS16]]) * (1+ getRateOHFinal) * (1 + getRateMarkupFinal)</f>
        <v>#VALUE!</v>
      </c>
      <c r="HG302" s="30" t="e">
        <f>(CatTemplate[[#This Row],[CO17]]+CatTemplate[[#This Row],[CS17]]) * (1+ getRateOHFinal) * (1 + getRateMarkupFinal)</f>
        <v>#VALUE!</v>
      </c>
      <c r="HH302" s="30" t="e">
        <f>(CatTemplate[[#This Row],[CO18]]+CatTemplate[[#This Row],[CS18]]) * (1+ getRateOHFinal) * (1 + getRateMarkupFinal)</f>
        <v>#VALUE!</v>
      </c>
      <c r="HI302" s="30" t="e">
        <f>(CatTemplate[[#This Row],[CO19]]+CatTemplate[[#This Row],[CS19]]) * (1+ getRateOHFinal) * (1 + getRateMarkupFinal)</f>
        <v>#VALUE!</v>
      </c>
      <c r="HJ302" s="30" t="e">
        <f>(CatTemplate[[#This Row],[CO20]]+CatTemplate[[#This Row],[CS20]]) * (1+ getRateOHFinal) * (1 + getRateMarkupFinal)</f>
        <v>#VALUE!</v>
      </c>
      <c r="HK302" s="39" t="e">
        <f>CatTemplate[[#This Row],[Total cost]]+CatTemplate[[#This Row],[OH Amount]]+CatTemplate[[#This Row],[Markup]]</f>
        <v>#VALUE!</v>
      </c>
      <c r="HL302" s="63">
        <f>IF(CatTemplate[[#This Row],[Units]]="Days",CatTemplate[[#This Row],[Project quantity]]*CatTemplate[[#This Row],[St. unit effort]],CatTemplate[[#This Row],[Project quantity]])</f>
        <v>0</v>
      </c>
      <c r="HM302" s="287">
        <f>IFERROR(CatTemplate[[#This Row],[Total Price]]/(CatTemplate[[#This Row],[Final Quantity]]),0)</f>
        <v>0</v>
      </c>
      <c r="HN302" s="261"/>
    </row>
    <row r="303" spans="2:222" x14ac:dyDescent="0.2">
      <c r="B303" s="9" t="s">
        <v>84</v>
      </c>
      <c r="C303" s="23">
        <v>6</v>
      </c>
      <c r="D303" s="10" t="s">
        <v>179</v>
      </c>
      <c r="E303" s="25">
        <v>1</v>
      </c>
      <c r="F303" s="19" t="s">
        <v>103</v>
      </c>
      <c r="G303" s="27">
        <v>90</v>
      </c>
      <c r="H303" s="19" t="s">
        <v>580</v>
      </c>
      <c r="I303" s="19" t="s">
        <v>581</v>
      </c>
      <c r="J303" s="16" t="s">
        <v>254</v>
      </c>
      <c r="K303" s="16"/>
      <c r="L303" s="16" t="s">
        <v>489</v>
      </c>
      <c r="M303" s="16" t="s">
        <v>207</v>
      </c>
      <c r="N303" s="16" t="s">
        <v>858</v>
      </c>
      <c r="O303" s="320"/>
      <c r="P303" s="71"/>
      <c r="Q303" s="108"/>
      <c r="R303" s="73"/>
      <c r="S303" s="97"/>
      <c r="T303" s="100">
        <f>getEqUnitCost</f>
        <v>4.8251444735819735</v>
      </c>
      <c r="U303" s="73">
        <f>getEqUnitEffort</f>
        <v>1</v>
      </c>
      <c r="V303" s="101">
        <f>getEqQuantity</f>
        <v>1</v>
      </c>
      <c r="W303" s="320"/>
      <c r="X303" s="100">
        <f>getConsUnitCost</f>
        <v>37.149267700094704</v>
      </c>
      <c r="Y303" s="73">
        <f>getConsUnitEffort</f>
        <v>1</v>
      </c>
      <c r="Z303" s="14">
        <f>getConsQuantity</f>
        <v>1</v>
      </c>
      <c r="AA303" s="320"/>
      <c r="AB303" s="72"/>
      <c r="AC303" s="112"/>
      <c r="AD303" s="14">
        <f>getOthQuantity</f>
        <v>0</v>
      </c>
      <c r="AE303" s="320"/>
      <c r="AF303" s="28" t="str">
        <f>IF(ISBLANK(CatTemplate[[#This Row],[Resource type]]),"",CatTemplate[[#This Row],[Resource type]])</f>
        <v>BioRef Operator</v>
      </c>
      <c r="AG303" s="242">
        <f>getStaffUnitCost</f>
        <v>402.98497611162429</v>
      </c>
      <c r="AH303" s="113">
        <f>getStaffUnitEffort</f>
        <v>1.7045454545454544E-2</v>
      </c>
      <c r="AI303" s="40">
        <f>getStaffQuantity</f>
        <v>0</v>
      </c>
      <c r="AJ303" s="41">
        <f>CatTemplate[[#This Row],[St. quantity]]*8/ParRatePM</f>
        <v>0</v>
      </c>
      <c r="AK303" s="320"/>
      <c r="AL303" s="53" t="str">
        <f>CatTemplate[[#This Row],[Item type]]</f>
        <v>Samples</v>
      </c>
      <c r="AM303" s="12">
        <f>SUM(CatTemplate[[#This Row],[Year1]:[Year20]])</f>
        <v>0</v>
      </c>
      <c r="AN303" s="52"/>
      <c r="AO303" s="52"/>
      <c r="AP303" s="52"/>
      <c r="AQ303" s="8"/>
      <c r="AR303" s="8"/>
      <c r="AS303" s="8"/>
      <c r="AT303" s="8"/>
      <c r="AU303" s="8"/>
      <c r="AV303" s="8"/>
      <c r="AW303" s="8"/>
      <c r="AX303" s="8"/>
      <c r="AY303" s="8"/>
      <c r="AZ303" s="8"/>
      <c r="BA303" s="8"/>
      <c r="BB303" s="8"/>
      <c r="BC303" s="8"/>
      <c r="BD303" s="8"/>
      <c r="BE303" s="8"/>
      <c r="BF303" s="8"/>
      <c r="BG303" s="36"/>
      <c r="BH303" s="320"/>
      <c r="BI303" s="37" t="str">
        <f>getCostCategory</f>
        <v>06 Operating costs</v>
      </c>
      <c r="BJ303" s="37" t="str">
        <f>getSection</f>
        <v>06 Sample processing</v>
      </c>
      <c r="BK303" s="32" t="str">
        <f>getObject</f>
        <v>Sample processing</v>
      </c>
      <c r="BL303" s="30">
        <f>IFERROR(getUnitCost * IF(CatTemplate[[#This Row],[Cost Category Comp.]]="01 Staff costs", 1,1),0)</f>
        <v>444.95938828530097</v>
      </c>
      <c r="BM303" s="29">
        <f>IF(AND(ISBLANK(CatTemplate[[#This Row],[Eq. unit cost]]),ISBLANK(CatTemplate[[#This Row],[Cons. unit cost]]),ISBLANK(CatTemplate[[#This Row],[Oth. unit cost]])), 0, IF(getUnitEffort =0,1,getUnitEffort) * CatTemplate[[#This Row],[Year1]])</f>
        <v>0</v>
      </c>
      <c r="BN303" s="29">
        <f>IF(AND(ISBLANK(CatTemplate[[#This Row],[Eq. unit cost]]),ISBLANK(CatTemplate[[#This Row],[Cons. unit cost]]),ISBLANK(CatTemplate[[#This Row],[Oth. unit cost]])), 0, IF(getUnitEffort =0,1,getUnitEffort) * CatTemplate[[#This Row],[Year2]])</f>
        <v>0</v>
      </c>
      <c r="BO303" s="29">
        <f>IF(AND(ISBLANK(CatTemplate[[#This Row],[Eq. unit cost]]),ISBLANK(CatTemplate[[#This Row],[Cons. unit cost]]),ISBLANK(CatTemplate[[#This Row],[Oth. unit cost]])), 0, IF(getUnitEffort =0,1,getUnitEffort) * CatTemplate[[#This Row],[Year3]])</f>
        <v>0</v>
      </c>
      <c r="BP303" s="29">
        <f>IF(AND(ISBLANK(CatTemplate[[#This Row],[Eq. unit cost]]),ISBLANK(CatTemplate[[#This Row],[Cons. unit cost]]),ISBLANK(CatTemplate[[#This Row],[Oth. unit cost]])), 0, IF(getUnitEffort =0,1,getUnitEffort) * CatTemplate[[#This Row],[Year4]])</f>
        <v>0</v>
      </c>
      <c r="BQ303" s="29">
        <f>IF(AND(ISBLANK(CatTemplate[[#This Row],[Eq. unit cost]]),ISBLANK(CatTemplate[[#This Row],[Cons. unit cost]]),ISBLANK(CatTemplate[[#This Row],[Oth. unit cost]])), 0, IF(getUnitEffort =0,1,getUnitEffort) * CatTemplate[[#This Row],[Year5]])</f>
        <v>0</v>
      </c>
      <c r="BR303" s="29">
        <f>IF(AND(ISBLANK(CatTemplate[[#This Row],[Eq. unit cost]]),ISBLANK(CatTemplate[[#This Row],[Cons. unit cost]]),ISBLANK(CatTemplate[[#This Row],[Oth. unit cost]])), 0, IF(getUnitEffort =0,1,getUnitEffort) * CatTemplate[[#This Row],[Year6]])</f>
        <v>0</v>
      </c>
      <c r="BS303" s="29">
        <f>IF(AND(ISBLANK(CatTemplate[[#This Row],[Eq. unit cost]]),ISBLANK(CatTemplate[[#This Row],[Cons. unit cost]]),ISBLANK(CatTemplate[[#This Row],[Oth. unit cost]])), 0, IF(getUnitEffort =0,1,getUnitEffort) * CatTemplate[[#This Row],[Year7]])</f>
        <v>0</v>
      </c>
      <c r="BT303" s="29">
        <f>IF(AND(ISBLANK(CatTemplate[[#This Row],[Eq. unit cost]]),ISBLANK(CatTemplate[[#This Row],[Cons. unit cost]]),ISBLANK(CatTemplate[[#This Row],[Oth. unit cost]])), 0, IF(getUnitEffort =0,1,getUnitEffort) * CatTemplate[[#This Row],[Year8]])</f>
        <v>0</v>
      </c>
      <c r="BU303" s="29">
        <f>IF(AND(ISBLANK(CatTemplate[[#This Row],[Eq. unit cost]]),ISBLANK(CatTemplate[[#This Row],[Cons. unit cost]]),ISBLANK(CatTemplate[[#This Row],[Oth. unit cost]])), 0, IF(getUnitEffort =0,1,getUnitEffort) * CatTemplate[[#This Row],[Year9]])</f>
        <v>0</v>
      </c>
      <c r="BV303" s="29">
        <f>IF(AND(ISBLANK(CatTemplate[[#This Row],[Eq. unit cost]]),ISBLANK(CatTemplate[[#This Row],[Cons. unit cost]]),ISBLANK(CatTemplate[[#This Row],[Oth. unit cost]])), 0, IF(getUnitEffort =0,1,getUnitEffort) * CatTemplate[[#This Row],[Year10]])</f>
        <v>0</v>
      </c>
      <c r="BW303" s="29">
        <f>IF(AND(ISBLANK(CatTemplate[[#This Row],[Eq. unit cost]]),ISBLANK(CatTemplate[[#This Row],[Cons. unit cost]]),ISBLANK(CatTemplate[[#This Row],[Oth. unit cost]])), 0, IF(getUnitEffort =0,1,getUnitEffort) * CatTemplate[[#This Row],[Year11]])</f>
        <v>0</v>
      </c>
      <c r="BX303" s="29">
        <f>IF(AND(ISBLANK(CatTemplate[[#This Row],[Eq. unit cost]]),ISBLANK(CatTemplate[[#This Row],[Cons. unit cost]]),ISBLANK(CatTemplate[[#This Row],[Oth. unit cost]])), 0, IF(getUnitEffort =0,1,getUnitEffort) * CatTemplate[[#This Row],[Year12]])</f>
        <v>0</v>
      </c>
      <c r="BY303" s="29">
        <f>IF(AND(ISBLANK(CatTemplate[[#This Row],[Eq. unit cost]]),ISBLANK(CatTemplate[[#This Row],[Cons. unit cost]]),ISBLANK(CatTemplate[[#This Row],[Oth. unit cost]])), 0, IF(getUnitEffort =0,1,getUnitEffort) * CatTemplate[[#This Row],[Year13]])</f>
        <v>0</v>
      </c>
      <c r="BZ303" s="29">
        <f>IF(AND(ISBLANK(CatTemplate[[#This Row],[Eq. unit cost]]),ISBLANK(CatTemplate[[#This Row],[Cons. unit cost]]),ISBLANK(CatTemplate[[#This Row],[Oth. unit cost]])), 0, IF(getUnitEffort =0,1,getUnitEffort) * CatTemplate[[#This Row],[Year14]])</f>
        <v>0</v>
      </c>
      <c r="CA303" s="29">
        <f>IF(AND(ISBLANK(CatTemplate[[#This Row],[Eq. unit cost]]),ISBLANK(CatTemplate[[#This Row],[Cons. unit cost]]),ISBLANK(CatTemplate[[#This Row],[Oth. unit cost]])), 0, IF(getUnitEffort =0,1,getUnitEffort) * CatTemplate[[#This Row],[Year15]])</f>
        <v>0</v>
      </c>
      <c r="CB303" s="29">
        <f>IF(AND(ISBLANK(CatTemplate[[#This Row],[Eq. unit cost]]),ISBLANK(CatTemplate[[#This Row],[Cons. unit cost]]),ISBLANK(CatTemplate[[#This Row],[Oth. unit cost]])), 0, IF(getUnitEffort =0,1,getUnitEffort) * CatTemplate[[#This Row],[Year16]])</f>
        <v>0</v>
      </c>
      <c r="CC303" s="29">
        <f>IF(AND(ISBLANK(CatTemplate[[#This Row],[Eq. unit cost]]),ISBLANK(CatTemplate[[#This Row],[Cons. unit cost]]),ISBLANK(CatTemplate[[#This Row],[Oth. unit cost]])), 0, IF(getUnitEffort =0,1,getUnitEffort) * CatTemplate[[#This Row],[Year17]])</f>
        <v>0</v>
      </c>
      <c r="CD303" s="29">
        <f>IF(AND(ISBLANK(CatTemplate[[#This Row],[Eq. unit cost]]),ISBLANK(CatTemplate[[#This Row],[Cons. unit cost]]),ISBLANK(CatTemplate[[#This Row],[Oth. unit cost]])), 0, IF(getUnitEffort =0,1,getUnitEffort) * CatTemplate[[#This Row],[Year18]])</f>
        <v>0</v>
      </c>
      <c r="CE303" s="29">
        <f>IF(AND(ISBLANK(CatTemplate[[#This Row],[Eq. unit cost]]),ISBLANK(CatTemplate[[#This Row],[Cons. unit cost]]),ISBLANK(CatTemplate[[#This Row],[Oth. unit cost]])), 0, IF(getUnitEffort =0,1,getUnitEffort) * CatTemplate[[#This Row],[Year19]])</f>
        <v>0</v>
      </c>
      <c r="CF303" s="29">
        <f>IF(AND(ISBLANK(CatTemplate[[#This Row],[Eq. unit cost]]),ISBLANK(CatTemplate[[#This Row],[Cons. unit cost]]),ISBLANK(CatTemplate[[#This Row],[Oth. unit cost]])), 0, IF(getUnitEffort =0,1,getUnitEffort) * CatTemplate[[#This Row],[Year20]])</f>
        <v>0</v>
      </c>
      <c r="CG303" s="45">
        <f>SUM(CatTemplate[[#This Row],[Q1]:[Q20]])</f>
        <v>0</v>
      </c>
      <c r="CH303" s="29">
        <f>IF(ISBLANK(CatTemplate[[#This Row],[St. unit effort]]),0,(CatTemplate[[#This Row],[St. unit effort]] * CatTemplate[[#This Row],[Year1]]))</f>
        <v>0</v>
      </c>
      <c r="CI303" s="29">
        <f>IF(ISBLANK(CatTemplate[[#This Row],[St. unit effort]]),0,(CatTemplate[[#This Row],[St. unit effort]] * CatTemplate[[#This Row],[Year2]]))</f>
        <v>0</v>
      </c>
      <c r="CJ303" s="29">
        <f>IF(ISBLANK(CatTemplate[[#This Row],[St. unit effort]]),0,(CatTemplate[[#This Row],[St. unit effort]] * CatTemplate[[#This Row],[Year3]]))</f>
        <v>0</v>
      </c>
      <c r="CK303" s="29">
        <f>IF(ISBLANK(CatTemplate[[#This Row],[St. unit effort]]),0,(CatTemplate[[#This Row],[St. unit effort]] * CatTemplate[[#This Row],[Year4]]))</f>
        <v>0</v>
      </c>
      <c r="CL303" s="29">
        <f>IF(ISBLANK(CatTemplate[[#This Row],[St. unit effort]]),0,(CatTemplate[[#This Row],[St. unit effort]] * CatTemplate[[#This Row],[Year5]]))</f>
        <v>0</v>
      </c>
      <c r="CM303" s="29">
        <f>IF(ISBLANK(CatTemplate[[#This Row],[St. unit effort]]),0,(CatTemplate[[#This Row],[St. unit effort]] * CatTemplate[[#This Row],[Year6]]))</f>
        <v>0</v>
      </c>
      <c r="CN303" s="29">
        <f>IF(ISBLANK(CatTemplate[[#This Row],[St. unit effort]]),0,(CatTemplate[[#This Row],[St. unit effort]] * CatTemplate[[#This Row],[Year7]]))</f>
        <v>0</v>
      </c>
      <c r="CO303" s="29">
        <f>IF(ISBLANK(CatTemplate[[#This Row],[St. unit effort]]),0,(CatTemplate[[#This Row],[St. unit effort]] * CatTemplate[[#This Row],[Year8]]))</f>
        <v>0</v>
      </c>
      <c r="CP303" s="29">
        <f>IF(ISBLANK(CatTemplate[[#This Row],[St. unit effort]]),0,(CatTemplate[[#This Row],[St. unit effort]] * CatTemplate[[#This Row],[Year9]]))</f>
        <v>0</v>
      </c>
      <c r="CQ303" s="29">
        <f>IF(ISBLANK(CatTemplate[[#This Row],[St. unit effort]]),0,(CatTemplate[[#This Row],[St. unit effort]] * CatTemplate[[#This Row],[Year10]]))</f>
        <v>0</v>
      </c>
      <c r="CR303" s="29">
        <f>IF(ISBLANK(CatTemplate[[#This Row],[St. unit effort]]),0,(CatTemplate[[#This Row],[St. unit effort]] * CatTemplate[[#This Row],[Year11]]))</f>
        <v>0</v>
      </c>
      <c r="CS303" s="29">
        <f>IF(ISBLANK(CatTemplate[[#This Row],[St. unit effort]]),0,(CatTemplate[[#This Row],[St. unit effort]] * CatTemplate[[#This Row],[Year12]]))</f>
        <v>0</v>
      </c>
      <c r="CT303" s="29">
        <f>IF(ISBLANK(CatTemplate[[#This Row],[St. unit effort]]),0,(CatTemplate[[#This Row],[St. unit effort]] * CatTemplate[[#This Row],[Year13]]))</f>
        <v>0</v>
      </c>
      <c r="CU303" s="29">
        <f>IF(ISBLANK(CatTemplate[[#This Row],[St. unit effort]]),0,(CatTemplate[[#This Row],[St. unit effort]] * CatTemplate[[#This Row],[Year14]]))</f>
        <v>0</v>
      </c>
      <c r="CV303" s="29">
        <f>IF(ISBLANK(CatTemplate[[#This Row],[St. unit effort]]),0,(CatTemplate[[#This Row],[St. unit effort]] * CatTemplate[[#This Row],[Year15]]))</f>
        <v>0</v>
      </c>
      <c r="CW303" s="29">
        <f>IF(ISBLANK(CatTemplate[[#This Row],[St. unit effort]]),0,(CatTemplate[[#This Row],[St. unit effort]] * CatTemplate[[#This Row],[Year16]]))</f>
        <v>0</v>
      </c>
      <c r="CX303" s="29">
        <f>IF(ISBLANK(CatTemplate[[#This Row],[St. unit effort]]),0,(CatTemplate[[#This Row],[St. unit effort]] * CatTemplate[[#This Row],[Year17]]))</f>
        <v>0</v>
      </c>
      <c r="CY303" s="29">
        <f>IF(ISBLANK(CatTemplate[[#This Row],[St. unit effort]]),0,(CatTemplate[[#This Row],[St. unit effort]] * CatTemplate[[#This Row],[Year18]]))</f>
        <v>0</v>
      </c>
      <c r="CZ303" s="29">
        <f>IF(ISBLANK(CatTemplate[[#This Row],[St. unit effort]]),0,(CatTemplate[[#This Row],[St. unit effort]] * CatTemplate[[#This Row],[Year19]]))</f>
        <v>0</v>
      </c>
      <c r="DA303" s="29">
        <f>IF(ISBLANK(CatTemplate[[#This Row],[St. unit effort]]),0,(CatTemplate[[#This Row],[St. unit effort]] * CatTemplate[[#This Row],[Year20]]))</f>
        <v>0</v>
      </c>
      <c r="DB303" s="57">
        <f>IF(ISBLANK(CatTemplate[[#This Row],[St. unit effort]]),0,(CatTemplate[[#This Row],[St. unit effort]] * CatTemplate[[#This Row],[Year1]])*8/ParRatePM)</f>
        <v>0</v>
      </c>
      <c r="DC303" s="57">
        <f>IF(ISBLANK(CatTemplate[[#This Row],[St. unit effort]]),0,(CatTemplate[[#This Row],[St. unit effort]] * CatTemplate[[#This Row],[Year2]])*8/ParRatePM)</f>
        <v>0</v>
      </c>
      <c r="DD303" s="57">
        <f>IF(ISBLANK(CatTemplate[[#This Row],[St. unit effort]]),0,(CatTemplate[[#This Row],[St. unit effort]] * CatTemplate[[#This Row],[Year3]])*8/ParRatePM)</f>
        <v>0</v>
      </c>
      <c r="DE303" s="57">
        <f>IF(ISBLANK(CatTemplate[[#This Row],[St. unit effort]]),0,(CatTemplate[[#This Row],[St. unit effort]] * CatTemplate[[#This Row],[Year4]])*8/ParRatePM)</f>
        <v>0</v>
      </c>
      <c r="DF303" s="57">
        <f>IF(ISBLANK(CatTemplate[[#This Row],[St. unit effort]]),0,(CatTemplate[[#This Row],[St. unit effort]] * CatTemplate[[#This Row],[Year5]])*8/ParRatePM)</f>
        <v>0</v>
      </c>
      <c r="DG303" s="57">
        <f>IF(ISBLANK(CatTemplate[[#This Row],[St. unit effort]]),0,(CatTemplate[[#This Row],[St. unit effort]] * CatTemplate[[#This Row],[Year6]])*8/ParRatePM)</f>
        <v>0</v>
      </c>
      <c r="DH303" s="57">
        <f>IF(ISBLANK(CatTemplate[[#This Row],[St. unit effort]]),0,(CatTemplate[[#This Row],[St. unit effort]] * CatTemplate[[#This Row],[Year7]])*8/ParRatePM)</f>
        <v>0</v>
      </c>
      <c r="DI303" s="57">
        <f>IF(ISBLANK(CatTemplate[[#This Row],[St. unit effort]]),0,(CatTemplate[[#This Row],[St. unit effort]] * CatTemplate[[#This Row],[Year8]])*8/ParRatePM)</f>
        <v>0</v>
      </c>
      <c r="DJ303" s="57">
        <f>IF(ISBLANK(CatTemplate[[#This Row],[St. unit effort]]),0,(CatTemplate[[#This Row],[St. unit effort]] * CatTemplate[[#This Row],[Year9]])*8/ParRatePM)</f>
        <v>0</v>
      </c>
      <c r="DK303" s="57">
        <f>IF(ISBLANK(CatTemplate[[#This Row],[St. unit effort]]),0,(CatTemplate[[#This Row],[St. unit effort]] * CatTemplate[[#This Row],[Year10]])*8/ParRatePM)</f>
        <v>0</v>
      </c>
      <c r="DL303" s="57">
        <f>IF(ISBLANK(CatTemplate[[#This Row],[St. unit effort]]),0,(CatTemplate[[#This Row],[St. unit effort]] * CatTemplate[[#This Row],[Year11]])*8/ParRatePM)</f>
        <v>0</v>
      </c>
      <c r="DM303" s="57">
        <f>IF(ISBLANK(CatTemplate[[#This Row],[St. unit effort]]),0,(CatTemplate[[#This Row],[St. unit effort]] * CatTemplate[[#This Row],[Year12]])*8/ParRatePM)</f>
        <v>0</v>
      </c>
      <c r="DN303" s="57">
        <f>IF(ISBLANK(CatTemplate[[#This Row],[St. unit effort]]),0,(CatTemplate[[#This Row],[St. unit effort]] * CatTemplate[[#This Row],[Year13]])*8/ParRatePM)</f>
        <v>0</v>
      </c>
      <c r="DO303" s="57">
        <f>IF(ISBLANK(CatTemplate[[#This Row],[St. unit effort]]),0,(CatTemplate[[#This Row],[St. unit effort]] * CatTemplate[[#This Row],[Year14]])*8/ParRatePM)</f>
        <v>0</v>
      </c>
      <c r="DP303" s="57">
        <f>IF(ISBLANK(CatTemplate[[#This Row],[St. unit effort]]),0,(CatTemplate[[#This Row],[St. unit effort]] * CatTemplate[[#This Row],[Year15]])*8/ParRatePM)</f>
        <v>0</v>
      </c>
      <c r="DQ303" s="57">
        <f>IF(ISBLANK(CatTemplate[[#This Row],[St. unit effort]]),0,(CatTemplate[[#This Row],[St. unit effort]] * CatTemplate[[#This Row],[Year16]])*8/ParRatePM)</f>
        <v>0</v>
      </c>
      <c r="DR303" s="57">
        <f>IF(ISBLANK(CatTemplate[[#This Row],[St. unit effort]]),0,(CatTemplate[[#This Row],[St. unit effort]] * CatTemplate[[#This Row],[Year17]])*8/ParRatePM)</f>
        <v>0</v>
      </c>
      <c r="DS303" s="57">
        <f>IF(ISBLANK(CatTemplate[[#This Row],[St. unit effort]]),0,(CatTemplate[[#This Row],[St. unit effort]] * CatTemplate[[#This Row],[Year18]])*8/ParRatePM)</f>
        <v>0</v>
      </c>
      <c r="DT303" s="57">
        <f>IF(ISBLANK(CatTemplate[[#This Row],[St. unit effort]]),0,(CatTemplate[[#This Row],[St. unit effort]] * CatTemplate[[#This Row],[Year19]])*8/ParRatePM)</f>
        <v>0</v>
      </c>
      <c r="DU303" s="57">
        <f>IF(ISBLANK(CatTemplate[[#This Row],[St. unit effort]]),0,(CatTemplate[[#This Row],[St. unit effort]] * CatTemplate[[#This Row],[Year20]])*8/ParRatePM)</f>
        <v>0</v>
      </c>
      <c r="DV303" s="54">
        <f>SUM(CatTemplate[[#This Row],[PM1]:[PM20]])</f>
        <v>0</v>
      </c>
      <c r="DW303" s="56">
        <f t="shared" si="105"/>
        <v>0</v>
      </c>
      <c r="DX303" s="56">
        <f t="shared" si="105"/>
        <v>0</v>
      </c>
      <c r="DY303" s="56">
        <f t="shared" si="105"/>
        <v>0</v>
      </c>
      <c r="DZ303" s="56">
        <f t="shared" si="105"/>
        <v>0</v>
      </c>
      <c r="EA303" s="56">
        <f t="shared" si="105"/>
        <v>0</v>
      </c>
      <c r="EB303" s="56">
        <f t="shared" si="105"/>
        <v>0</v>
      </c>
      <c r="EC303" s="56">
        <f t="shared" si="105"/>
        <v>0</v>
      </c>
      <c r="ED303" s="56">
        <f t="shared" si="105"/>
        <v>0</v>
      </c>
      <c r="EE303" s="56">
        <f t="shared" si="105"/>
        <v>0</v>
      </c>
      <c r="EF303" s="56">
        <f t="shared" si="105"/>
        <v>0</v>
      </c>
      <c r="EG303" s="56">
        <f t="shared" si="105"/>
        <v>0</v>
      </c>
      <c r="EH303" s="56">
        <f t="shared" si="105"/>
        <v>0</v>
      </c>
      <c r="EI303" s="56">
        <f t="shared" si="105"/>
        <v>0</v>
      </c>
      <c r="EJ303" s="56">
        <f t="shared" si="105"/>
        <v>0</v>
      </c>
      <c r="EK303" s="56">
        <f t="shared" si="105"/>
        <v>0</v>
      </c>
      <c r="EL303" s="56">
        <f t="shared" si="105"/>
        <v>0</v>
      </c>
      <c r="EM303" s="56">
        <f t="shared" si="103"/>
        <v>0</v>
      </c>
      <c r="EN303" s="56">
        <f t="shared" si="103"/>
        <v>0</v>
      </c>
      <c r="EO303" s="56">
        <f t="shared" si="103"/>
        <v>0</v>
      </c>
      <c r="EP303" s="56">
        <f t="shared" si="103"/>
        <v>0</v>
      </c>
      <c r="EQ303" s="30">
        <f>CatTemplate[[#This Row],[Eq. unit cost]] * CatTemplate[[#This Row],[Eq. quantity]]</f>
        <v>4.8251444735819735</v>
      </c>
      <c r="ER303" s="30">
        <f>CatTemplate[[#This Row],[Cons. unit cost]] *CatTemplate[[#This Row],[Cons. quantity]]</f>
        <v>37.149267700094704</v>
      </c>
      <c r="ES303" s="30">
        <f>CatTemplate[[#This Row],[Oth. unit cost]] *CatTemplate[[#This Row],[Oth. quantity]]</f>
        <v>0</v>
      </c>
      <c r="ET303" s="55">
        <f>SUM(CatTemplate[[#This Row],[CO1]:[CO20]])</f>
        <v>0</v>
      </c>
      <c r="EU303" s="56">
        <f t="shared" si="106"/>
        <v>0</v>
      </c>
      <c r="EV303" s="56">
        <f t="shared" si="106"/>
        <v>0</v>
      </c>
      <c r="EW303" s="56">
        <f t="shared" si="106"/>
        <v>0</v>
      </c>
      <c r="EX303" s="56">
        <f t="shared" si="106"/>
        <v>0</v>
      </c>
      <c r="EY303" s="56">
        <f t="shared" si="106"/>
        <v>0</v>
      </c>
      <c r="EZ303" s="56">
        <f t="shared" si="106"/>
        <v>0</v>
      </c>
      <c r="FA303" s="56">
        <f t="shared" si="106"/>
        <v>0</v>
      </c>
      <c r="FB303" s="56">
        <f t="shared" si="106"/>
        <v>0</v>
      </c>
      <c r="FC303" s="56">
        <f t="shared" si="106"/>
        <v>0</v>
      </c>
      <c r="FD303" s="56">
        <f t="shared" si="106"/>
        <v>0</v>
      </c>
      <c r="FE303" s="56">
        <f t="shared" si="106"/>
        <v>0</v>
      </c>
      <c r="FF303" s="56">
        <f t="shared" si="106"/>
        <v>0</v>
      </c>
      <c r="FG303" s="56">
        <f t="shared" si="106"/>
        <v>0</v>
      </c>
      <c r="FH303" s="56">
        <f t="shared" si="106"/>
        <v>0</v>
      </c>
      <c r="FI303" s="56">
        <f t="shared" si="106"/>
        <v>0</v>
      </c>
      <c r="FJ303" s="56">
        <f t="shared" si="106"/>
        <v>0</v>
      </c>
      <c r="FK303" s="56">
        <f t="shared" si="104"/>
        <v>0</v>
      </c>
      <c r="FL303" s="56">
        <f t="shared" si="104"/>
        <v>0</v>
      </c>
      <c r="FM303" s="56">
        <f t="shared" si="104"/>
        <v>0</v>
      </c>
      <c r="FN303" s="56">
        <f t="shared" si="104"/>
        <v>0</v>
      </c>
      <c r="FO303" s="58">
        <f>SUM(CatTemplate[[#This Row],[CS1]:[CS20]])</f>
        <v>0</v>
      </c>
      <c r="FP303" s="59">
        <f>CatTemplate[[#This Row],[Total Oth. cost]]+CatTemplate[[#This Row],[Total St. Cost]]</f>
        <v>0</v>
      </c>
      <c r="FQ303" s="33" t="e">
        <f t="shared" si="93"/>
        <v>#VALUE!</v>
      </c>
      <c r="FR303" s="33" t="e">
        <f t="shared" si="94"/>
        <v>#VALUE!</v>
      </c>
      <c r="FS303" s="30" t="e">
        <f>(CatTemplate[[#This Row],[CO1]] + CatTemplate[[#This Row],[CS1]]) * (1 + getRateOHFinal) * getRateMarkupFinal</f>
        <v>#VALUE!</v>
      </c>
      <c r="FT303" s="30" t="e">
        <f>(CatTemplate[[#This Row],[CO2]] + CatTemplate[[#This Row],[CS2]]) * (1 + getRateOHFinal) * getRateMarkupFinal</f>
        <v>#VALUE!</v>
      </c>
      <c r="FU303" s="30" t="e">
        <f>(CatTemplate[[#This Row],[CO3]] + CatTemplate[[#This Row],[CS3]]) * (1 + getRateOHFinal) * getRateMarkupFinal</f>
        <v>#VALUE!</v>
      </c>
      <c r="FV303" s="30" t="e">
        <f>(CatTemplate[[#This Row],[CO4]] + CatTemplate[[#This Row],[CS4]]) * (1 + getRateOHFinal) * getRateMarkupFinal</f>
        <v>#VALUE!</v>
      </c>
      <c r="FW303" s="30" t="e">
        <f>(CatTemplate[[#This Row],[CO5]] + CatTemplate[[#This Row],[CS5]]) * (1 + getRateOHFinal) * getRateMarkupFinal</f>
        <v>#VALUE!</v>
      </c>
      <c r="FX303" s="30" t="e">
        <f>(CatTemplate[[#This Row],[CO6]] + CatTemplate[[#This Row],[CS6]]) * (1 + getRateOHFinal) * getRateMarkupFinal</f>
        <v>#VALUE!</v>
      </c>
      <c r="FY303" s="30" t="e">
        <f>(CatTemplate[[#This Row],[CO7]] + CatTemplate[[#This Row],[CS7]]) * (1 + getRateOHFinal) * getRateMarkupFinal</f>
        <v>#VALUE!</v>
      </c>
      <c r="FZ303" s="30" t="e">
        <f>(CatTemplate[[#This Row],[CO8]] + CatTemplate[[#This Row],[CS8]]) * (1 + getRateOHFinal) * getRateMarkupFinal</f>
        <v>#VALUE!</v>
      </c>
      <c r="GA303" s="30" t="e">
        <f>(CatTemplate[[#This Row],[CO9]] + CatTemplate[[#This Row],[CS9]]) * (1 + getRateOHFinal) * getRateMarkupFinal</f>
        <v>#VALUE!</v>
      </c>
      <c r="GB303" s="30" t="e">
        <f>(CatTemplate[[#This Row],[CO10]] + CatTemplate[[#This Row],[CS10]]) * (1 + getRateOHFinal) * getRateMarkupFinal</f>
        <v>#VALUE!</v>
      </c>
      <c r="GC303" s="30" t="e">
        <f>(CatTemplate[[#This Row],[CO11]] + CatTemplate[[#This Row],[CS11]]) * (1 + getRateOHFinal) * getRateMarkupFinal</f>
        <v>#VALUE!</v>
      </c>
      <c r="GD303" s="30" t="e">
        <f>(CatTemplate[[#This Row],[CO12]] + CatTemplate[[#This Row],[CS12]]) * (1 + getRateOHFinal) * getRateMarkupFinal</f>
        <v>#VALUE!</v>
      </c>
      <c r="GE303" s="30" t="e">
        <f>(CatTemplate[[#This Row],[CO13]] + CatTemplate[[#This Row],[CS13]]) * (1 + getRateOHFinal) * getRateMarkupFinal</f>
        <v>#VALUE!</v>
      </c>
      <c r="GF303" s="30" t="e">
        <f>(CatTemplate[[#This Row],[CO14]] + CatTemplate[[#This Row],[CS14]]) * (1 + getRateOHFinal) * getRateMarkupFinal</f>
        <v>#VALUE!</v>
      </c>
      <c r="GG303" s="30" t="e">
        <f>(CatTemplate[[#This Row],[CO15]] + CatTemplate[[#This Row],[CS15]]) * (1 + getRateOHFinal) * getRateMarkupFinal</f>
        <v>#VALUE!</v>
      </c>
      <c r="GH303" s="30" t="e">
        <f>(CatTemplate[[#This Row],[CO16]] + CatTemplate[[#This Row],[CS16]]) * (1 + getRateOHFinal) * getRateMarkupFinal</f>
        <v>#VALUE!</v>
      </c>
      <c r="GI303" s="30" t="e">
        <f>(CatTemplate[[#This Row],[CO17]] + CatTemplate[[#This Row],[CS17]]) * (1 + getRateOHFinal) * getRateMarkupFinal</f>
        <v>#VALUE!</v>
      </c>
      <c r="GJ303" s="30" t="e">
        <f>(CatTemplate[[#This Row],[CO18]] + CatTemplate[[#This Row],[CS18]]) * (1 + getRateOHFinal) * getRateMarkupFinal</f>
        <v>#VALUE!</v>
      </c>
      <c r="GK303" s="30" t="e">
        <f>(CatTemplate[[#This Row],[CO19]] + CatTemplate[[#This Row],[CS19]]) * (1 + getRateOHFinal) * getRateMarkupFinal</f>
        <v>#VALUE!</v>
      </c>
      <c r="GL303" s="30" t="e">
        <f>(CatTemplate[[#This Row],[CO20]] + CatTemplate[[#This Row],[CS20]]) * (1 + getRateOHFinal) * getRateMarkupFinal</f>
        <v>#VALUE!</v>
      </c>
      <c r="GM303" s="30" t="e">
        <f t="shared" si="95"/>
        <v>#VALUE!</v>
      </c>
      <c r="GN303" s="30" t="e">
        <f t="shared" si="96"/>
        <v>#VALUE!</v>
      </c>
      <c r="GO303" s="30" t="e">
        <f t="shared" si="97"/>
        <v>#VALUE!</v>
      </c>
      <c r="GP303" s="30" t="e">
        <f t="shared" si="98"/>
        <v>#VALUE!</v>
      </c>
      <c r="GQ303" s="30" t="e">
        <f>(CatTemplate[[#This Row],[CO1]]+CatTemplate[[#This Row],[CS1]]) * (1+ getRateOHFinal) * (1 + getRateMarkupFinal)</f>
        <v>#VALUE!</v>
      </c>
      <c r="GR303" s="30" t="e">
        <f>(CatTemplate[[#This Row],[CO2]]+CatTemplate[[#This Row],[CS2]]) * (1+ getRateOHFinal) * (1 + getRateMarkupFinal)</f>
        <v>#VALUE!</v>
      </c>
      <c r="GS303" s="30" t="e">
        <f>(CatTemplate[[#This Row],[CO3]]+CatTemplate[[#This Row],[CS3]]) * (1+ getRateOHFinal) * (1 + getRateMarkupFinal)</f>
        <v>#VALUE!</v>
      </c>
      <c r="GT303" s="30" t="e">
        <f>(CatTemplate[[#This Row],[CO4]]+CatTemplate[[#This Row],[CS4]]) * (1+ getRateOHFinal) * (1 + getRateMarkupFinal)</f>
        <v>#VALUE!</v>
      </c>
      <c r="GU303" s="30" t="e">
        <f>(CatTemplate[[#This Row],[CO5]]+CatTemplate[[#This Row],[CS5]]) * (1+ getRateOHFinal) * (1 + getRateMarkupFinal)</f>
        <v>#VALUE!</v>
      </c>
      <c r="GV303" s="30" t="e">
        <f>(CatTemplate[[#This Row],[CO6]]+CatTemplate[[#This Row],[CS6]]) * (1+ getRateOHFinal) * (1 + getRateMarkupFinal)</f>
        <v>#VALUE!</v>
      </c>
      <c r="GW303" s="30" t="e">
        <f>(CatTemplate[[#This Row],[CO7]]+CatTemplate[[#This Row],[CS7]]) * (1+ getRateOHFinal) * (1 + getRateMarkupFinal)</f>
        <v>#VALUE!</v>
      </c>
      <c r="GX303" s="30" t="e">
        <f>(CatTemplate[[#This Row],[CO8]]+CatTemplate[[#This Row],[CS8]]) * (1+ getRateOHFinal) * (1 + getRateMarkupFinal)</f>
        <v>#VALUE!</v>
      </c>
      <c r="GY303" s="30" t="e">
        <f>(CatTemplate[[#This Row],[CO9]]+CatTemplate[[#This Row],[CS9]]) * (1+ getRateOHFinal) * (1 + getRateMarkupFinal)</f>
        <v>#VALUE!</v>
      </c>
      <c r="GZ303" s="30" t="e">
        <f>(CatTemplate[[#This Row],[CO10]]+CatTemplate[[#This Row],[CS10]]) * (1+ getRateOHFinal) * (1 + getRateMarkupFinal)</f>
        <v>#VALUE!</v>
      </c>
      <c r="HA303" s="30" t="e">
        <f>(CatTemplate[[#This Row],[CO11]]+CatTemplate[[#This Row],[CS11]]) * (1+ getRateOHFinal) * (1 + getRateMarkupFinal)</f>
        <v>#VALUE!</v>
      </c>
      <c r="HB303" s="30" t="e">
        <f>(CatTemplate[[#This Row],[CO12]]+CatTemplate[[#This Row],[CS12]]) * (1+ getRateOHFinal) * (1 + getRateMarkupFinal)</f>
        <v>#VALUE!</v>
      </c>
      <c r="HC303" s="30" t="e">
        <f>(CatTemplate[[#This Row],[CO13]]+CatTemplate[[#This Row],[CS13]]) * (1+ getRateOHFinal) * (1 + getRateMarkupFinal)</f>
        <v>#VALUE!</v>
      </c>
      <c r="HD303" s="30" t="e">
        <f>(CatTemplate[[#This Row],[CO14]]+CatTemplate[[#This Row],[CS14]]) * (1+ getRateOHFinal) * (1 + getRateMarkupFinal)</f>
        <v>#VALUE!</v>
      </c>
      <c r="HE303" s="30" t="e">
        <f>(CatTemplate[[#This Row],[CO15]]+CatTemplate[[#This Row],[CS15]]) * (1+ getRateOHFinal) * (1 + getRateMarkupFinal)</f>
        <v>#VALUE!</v>
      </c>
      <c r="HF303" s="30" t="e">
        <f>(CatTemplate[[#This Row],[CO16]]+CatTemplate[[#This Row],[CS16]]) * (1+ getRateOHFinal) * (1 + getRateMarkupFinal)</f>
        <v>#VALUE!</v>
      </c>
      <c r="HG303" s="30" t="e">
        <f>(CatTemplate[[#This Row],[CO17]]+CatTemplate[[#This Row],[CS17]]) * (1+ getRateOHFinal) * (1 + getRateMarkupFinal)</f>
        <v>#VALUE!</v>
      </c>
      <c r="HH303" s="30" t="e">
        <f>(CatTemplate[[#This Row],[CO18]]+CatTemplate[[#This Row],[CS18]]) * (1+ getRateOHFinal) * (1 + getRateMarkupFinal)</f>
        <v>#VALUE!</v>
      </c>
      <c r="HI303" s="30" t="e">
        <f>(CatTemplate[[#This Row],[CO19]]+CatTemplate[[#This Row],[CS19]]) * (1+ getRateOHFinal) * (1 + getRateMarkupFinal)</f>
        <v>#VALUE!</v>
      </c>
      <c r="HJ303" s="30" t="e">
        <f>(CatTemplate[[#This Row],[CO20]]+CatTemplate[[#This Row],[CS20]]) * (1+ getRateOHFinal) * (1 + getRateMarkupFinal)</f>
        <v>#VALUE!</v>
      </c>
      <c r="HK303" s="39" t="e">
        <f>CatTemplate[[#This Row],[Total cost]]+CatTemplate[[#This Row],[OH Amount]]+CatTemplate[[#This Row],[Markup]]</f>
        <v>#VALUE!</v>
      </c>
      <c r="HL303" s="63">
        <f>IF(CatTemplate[[#This Row],[Units]]="Days",CatTemplate[[#This Row],[Project quantity]]*CatTemplate[[#This Row],[St. unit effort]],CatTemplate[[#This Row],[Project quantity]])</f>
        <v>0</v>
      </c>
      <c r="HM303" s="287">
        <f>IFERROR(CatTemplate[[#This Row],[Total Price]]/(CatTemplate[[#This Row],[Final Quantity]]),0)</f>
        <v>0</v>
      </c>
      <c r="HN303" s="261"/>
    </row>
    <row r="304" spans="2:222" x14ac:dyDescent="0.2">
      <c r="B304" s="9" t="s">
        <v>84</v>
      </c>
      <c r="C304" s="23">
        <v>6</v>
      </c>
      <c r="D304" s="10" t="s">
        <v>179</v>
      </c>
      <c r="E304" s="25">
        <v>1</v>
      </c>
      <c r="F304" s="19" t="s">
        <v>103</v>
      </c>
      <c r="G304" s="27">
        <v>91</v>
      </c>
      <c r="H304" s="19" t="s">
        <v>582</v>
      </c>
      <c r="I304" s="19"/>
      <c r="J304" s="16" t="s">
        <v>254</v>
      </c>
      <c r="K304" s="16"/>
      <c r="L304" s="16" t="s">
        <v>489</v>
      </c>
      <c r="M304" s="16" t="s">
        <v>207</v>
      </c>
      <c r="N304" s="16" t="s">
        <v>858</v>
      </c>
      <c r="O304" s="320"/>
      <c r="P304" s="71"/>
      <c r="Q304" s="108"/>
      <c r="R304" s="73"/>
      <c r="S304" s="97"/>
      <c r="T304" s="100">
        <f>getEqUnitCost</f>
        <v>0</v>
      </c>
      <c r="U304" s="73">
        <f>getEqUnitEffort</f>
        <v>0</v>
      </c>
      <c r="V304" s="101">
        <f>getEqQuantity</f>
        <v>0</v>
      </c>
      <c r="W304" s="320"/>
      <c r="X304" s="100">
        <f>getConsUnitCost</f>
        <v>0</v>
      </c>
      <c r="Y304" s="73">
        <f>getConsUnitEffort</f>
        <v>0</v>
      </c>
      <c r="Z304" s="14">
        <f>getConsQuantity</f>
        <v>0</v>
      </c>
      <c r="AA304" s="320"/>
      <c r="AB304" s="72"/>
      <c r="AC304" s="112"/>
      <c r="AD304" s="14">
        <f>getOthQuantity</f>
        <v>0</v>
      </c>
      <c r="AE304" s="320"/>
      <c r="AF304" s="28" t="str">
        <f>IF(ISBLANK(CatTemplate[[#This Row],[Resource type]]),"",CatTemplate[[#This Row],[Resource type]])</f>
        <v>BioRef Operator</v>
      </c>
      <c r="AG304" s="242">
        <f>getStaffUnitCost</f>
        <v>402.98497611162429</v>
      </c>
      <c r="AH304" s="113">
        <f>getStaffUnitEffort</f>
        <v>0</v>
      </c>
      <c r="AI304" s="40">
        <f>getStaffQuantity</f>
        <v>0</v>
      </c>
      <c r="AJ304" s="41">
        <f>CatTemplate[[#This Row],[St. quantity]]*8/ParRatePM</f>
        <v>0</v>
      </c>
      <c r="AK304" s="320"/>
      <c r="AL304" s="53" t="str">
        <f>CatTemplate[[#This Row],[Item type]]</f>
        <v>Samples</v>
      </c>
      <c r="AM304" s="12">
        <f>SUM(CatTemplate[[#This Row],[Year1]:[Year20]])</f>
        <v>0</v>
      </c>
      <c r="AN304" s="52"/>
      <c r="AO304" s="52"/>
      <c r="AP304" s="52"/>
      <c r="AQ304" s="8"/>
      <c r="AR304" s="8"/>
      <c r="AS304" s="8"/>
      <c r="AT304" s="8"/>
      <c r="AU304" s="8"/>
      <c r="AV304" s="8"/>
      <c r="AW304" s="8"/>
      <c r="AX304" s="8"/>
      <c r="AY304" s="8"/>
      <c r="AZ304" s="8"/>
      <c r="BA304" s="8"/>
      <c r="BB304" s="8"/>
      <c r="BC304" s="8"/>
      <c r="BD304" s="8"/>
      <c r="BE304" s="8"/>
      <c r="BF304" s="8"/>
      <c r="BG304" s="36"/>
      <c r="BH304" s="320"/>
      <c r="BI304" s="37" t="str">
        <f>getCostCategory</f>
        <v>06 Operating costs</v>
      </c>
      <c r="BJ304" s="37" t="str">
        <f>getSection</f>
        <v>06 Sample processing</v>
      </c>
      <c r="BK304" s="32" t="str">
        <f>getObject</f>
        <v>Sample processing</v>
      </c>
      <c r="BL304" s="30">
        <f>IFERROR(getUnitCost * IF(CatTemplate[[#This Row],[Cost Category Comp.]]="01 Staff costs", 1,1),0)</f>
        <v>402.98497611162429</v>
      </c>
      <c r="BM304" s="29">
        <f>IF(AND(ISBLANK(CatTemplate[[#This Row],[Eq. unit cost]]),ISBLANK(CatTemplate[[#This Row],[Cons. unit cost]]),ISBLANK(CatTemplate[[#This Row],[Oth. unit cost]])), 0, IF(getUnitEffort =0,1,getUnitEffort) * CatTemplate[[#This Row],[Year1]])</f>
        <v>0</v>
      </c>
      <c r="BN304" s="29">
        <f>IF(AND(ISBLANK(CatTemplate[[#This Row],[Eq. unit cost]]),ISBLANK(CatTemplate[[#This Row],[Cons. unit cost]]),ISBLANK(CatTemplate[[#This Row],[Oth. unit cost]])), 0, IF(getUnitEffort =0,1,getUnitEffort) * CatTemplate[[#This Row],[Year2]])</f>
        <v>0</v>
      </c>
      <c r="BO304" s="29">
        <f>IF(AND(ISBLANK(CatTemplate[[#This Row],[Eq. unit cost]]),ISBLANK(CatTemplate[[#This Row],[Cons. unit cost]]),ISBLANK(CatTemplate[[#This Row],[Oth. unit cost]])), 0, IF(getUnitEffort =0,1,getUnitEffort) * CatTemplate[[#This Row],[Year3]])</f>
        <v>0</v>
      </c>
      <c r="BP304" s="29">
        <f>IF(AND(ISBLANK(CatTemplate[[#This Row],[Eq. unit cost]]),ISBLANK(CatTemplate[[#This Row],[Cons. unit cost]]),ISBLANK(CatTemplate[[#This Row],[Oth. unit cost]])), 0, IF(getUnitEffort =0,1,getUnitEffort) * CatTemplate[[#This Row],[Year4]])</f>
        <v>0</v>
      </c>
      <c r="BQ304" s="29">
        <f>IF(AND(ISBLANK(CatTemplate[[#This Row],[Eq. unit cost]]),ISBLANK(CatTemplate[[#This Row],[Cons. unit cost]]),ISBLANK(CatTemplate[[#This Row],[Oth. unit cost]])), 0, IF(getUnitEffort =0,1,getUnitEffort) * CatTemplate[[#This Row],[Year5]])</f>
        <v>0</v>
      </c>
      <c r="BR304" s="29">
        <f>IF(AND(ISBLANK(CatTemplate[[#This Row],[Eq. unit cost]]),ISBLANK(CatTemplate[[#This Row],[Cons. unit cost]]),ISBLANK(CatTemplate[[#This Row],[Oth. unit cost]])), 0, IF(getUnitEffort =0,1,getUnitEffort) * CatTemplate[[#This Row],[Year6]])</f>
        <v>0</v>
      </c>
      <c r="BS304" s="29">
        <f>IF(AND(ISBLANK(CatTemplate[[#This Row],[Eq. unit cost]]),ISBLANK(CatTemplate[[#This Row],[Cons. unit cost]]),ISBLANK(CatTemplate[[#This Row],[Oth. unit cost]])), 0, IF(getUnitEffort =0,1,getUnitEffort) * CatTemplate[[#This Row],[Year7]])</f>
        <v>0</v>
      </c>
      <c r="BT304" s="29">
        <f>IF(AND(ISBLANK(CatTemplate[[#This Row],[Eq. unit cost]]),ISBLANK(CatTemplate[[#This Row],[Cons. unit cost]]),ISBLANK(CatTemplate[[#This Row],[Oth. unit cost]])), 0, IF(getUnitEffort =0,1,getUnitEffort) * CatTemplate[[#This Row],[Year8]])</f>
        <v>0</v>
      </c>
      <c r="BU304" s="29">
        <f>IF(AND(ISBLANK(CatTemplate[[#This Row],[Eq. unit cost]]),ISBLANK(CatTemplate[[#This Row],[Cons. unit cost]]),ISBLANK(CatTemplate[[#This Row],[Oth. unit cost]])), 0, IF(getUnitEffort =0,1,getUnitEffort) * CatTemplate[[#This Row],[Year9]])</f>
        <v>0</v>
      </c>
      <c r="BV304" s="29">
        <f>IF(AND(ISBLANK(CatTemplate[[#This Row],[Eq. unit cost]]),ISBLANK(CatTemplate[[#This Row],[Cons. unit cost]]),ISBLANK(CatTemplate[[#This Row],[Oth. unit cost]])), 0, IF(getUnitEffort =0,1,getUnitEffort) * CatTemplate[[#This Row],[Year10]])</f>
        <v>0</v>
      </c>
      <c r="BW304" s="29">
        <f>IF(AND(ISBLANK(CatTemplate[[#This Row],[Eq. unit cost]]),ISBLANK(CatTemplate[[#This Row],[Cons. unit cost]]),ISBLANK(CatTemplate[[#This Row],[Oth. unit cost]])), 0, IF(getUnitEffort =0,1,getUnitEffort) * CatTemplate[[#This Row],[Year11]])</f>
        <v>0</v>
      </c>
      <c r="BX304" s="29">
        <f>IF(AND(ISBLANK(CatTemplate[[#This Row],[Eq. unit cost]]),ISBLANK(CatTemplate[[#This Row],[Cons. unit cost]]),ISBLANK(CatTemplate[[#This Row],[Oth. unit cost]])), 0, IF(getUnitEffort =0,1,getUnitEffort) * CatTemplate[[#This Row],[Year12]])</f>
        <v>0</v>
      </c>
      <c r="BY304" s="29">
        <f>IF(AND(ISBLANK(CatTemplate[[#This Row],[Eq. unit cost]]),ISBLANK(CatTemplate[[#This Row],[Cons. unit cost]]),ISBLANK(CatTemplate[[#This Row],[Oth. unit cost]])), 0, IF(getUnitEffort =0,1,getUnitEffort) * CatTemplate[[#This Row],[Year13]])</f>
        <v>0</v>
      </c>
      <c r="BZ304" s="29">
        <f>IF(AND(ISBLANK(CatTemplate[[#This Row],[Eq. unit cost]]),ISBLANK(CatTemplate[[#This Row],[Cons. unit cost]]),ISBLANK(CatTemplate[[#This Row],[Oth. unit cost]])), 0, IF(getUnitEffort =0,1,getUnitEffort) * CatTemplate[[#This Row],[Year14]])</f>
        <v>0</v>
      </c>
      <c r="CA304" s="29">
        <f>IF(AND(ISBLANK(CatTemplate[[#This Row],[Eq. unit cost]]),ISBLANK(CatTemplate[[#This Row],[Cons. unit cost]]),ISBLANK(CatTemplate[[#This Row],[Oth. unit cost]])), 0, IF(getUnitEffort =0,1,getUnitEffort) * CatTemplate[[#This Row],[Year15]])</f>
        <v>0</v>
      </c>
      <c r="CB304" s="29">
        <f>IF(AND(ISBLANK(CatTemplate[[#This Row],[Eq. unit cost]]),ISBLANK(CatTemplate[[#This Row],[Cons. unit cost]]),ISBLANK(CatTemplate[[#This Row],[Oth. unit cost]])), 0, IF(getUnitEffort =0,1,getUnitEffort) * CatTemplate[[#This Row],[Year16]])</f>
        <v>0</v>
      </c>
      <c r="CC304" s="29">
        <f>IF(AND(ISBLANK(CatTemplate[[#This Row],[Eq. unit cost]]),ISBLANK(CatTemplate[[#This Row],[Cons. unit cost]]),ISBLANK(CatTemplate[[#This Row],[Oth. unit cost]])), 0, IF(getUnitEffort =0,1,getUnitEffort) * CatTemplate[[#This Row],[Year17]])</f>
        <v>0</v>
      </c>
      <c r="CD304" s="29">
        <f>IF(AND(ISBLANK(CatTemplate[[#This Row],[Eq. unit cost]]),ISBLANK(CatTemplate[[#This Row],[Cons. unit cost]]),ISBLANK(CatTemplate[[#This Row],[Oth. unit cost]])), 0, IF(getUnitEffort =0,1,getUnitEffort) * CatTemplate[[#This Row],[Year18]])</f>
        <v>0</v>
      </c>
      <c r="CE304" s="29">
        <f>IF(AND(ISBLANK(CatTemplate[[#This Row],[Eq. unit cost]]),ISBLANK(CatTemplate[[#This Row],[Cons. unit cost]]),ISBLANK(CatTemplate[[#This Row],[Oth. unit cost]])), 0, IF(getUnitEffort =0,1,getUnitEffort) * CatTemplate[[#This Row],[Year19]])</f>
        <v>0</v>
      </c>
      <c r="CF304" s="29">
        <f>IF(AND(ISBLANK(CatTemplate[[#This Row],[Eq. unit cost]]),ISBLANK(CatTemplate[[#This Row],[Cons. unit cost]]),ISBLANK(CatTemplate[[#This Row],[Oth. unit cost]])), 0, IF(getUnitEffort =0,1,getUnitEffort) * CatTemplate[[#This Row],[Year20]])</f>
        <v>0</v>
      </c>
      <c r="CG304" s="45">
        <f>SUM(CatTemplate[[#This Row],[Q1]:[Q20]])</f>
        <v>0</v>
      </c>
      <c r="CH304" s="29">
        <f>IF(ISBLANK(CatTemplate[[#This Row],[St. unit effort]]),0,(CatTemplate[[#This Row],[St. unit effort]] * CatTemplate[[#This Row],[Year1]]))</f>
        <v>0</v>
      </c>
      <c r="CI304" s="29">
        <f>IF(ISBLANK(CatTemplate[[#This Row],[St. unit effort]]),0,(CatTemplate[[#This Row],[St. unit effort]] * CatTemplate[[#This Row],[Year2]]))</f>
        <v>0</v>
      </c>
      <c r="CJ304" s="29">
        <f>IF(ISBLANK(CatTemplate[[#This Row],[St. unit effort]]),0,(CatTemplate[[#This Row],[St. unit effort]] * CatTemplate[[#This Row],[Year3]]))</f>
        <v>0</v>
      </c>
      <c r="CK304" s="29">
        <f>IF(ISBLANK(CatTemplate[[#This Row],[St. unit effort]]),0,(CatTemplate[[#This Row],[St. unit effort]] * CatTemplate[[#This Row],[Year4]]))</f>
        <v>0</v>
      </c>
      <c r="CL304" s="29">
        <f>IF(ISBLANK(CatTemplate[[#This Row],[St. unit effort]]),0,(CatTemplate[[#This Row],[St. unit effort]] * CatTemplate[[#This Row],[Year5]]))</f>
        <v>0</v>
      </c>
      <c r="CM304" s="29">
        <f>IF(ISBLANK(CatTemplate[[#This Row],[St. unit effort]]),0,(CatTemplate[[#This Row],[St. unit effort]] * CatTemplate[[#This Row],[Year6]]))</f>
        <v>0</v>
      </c>
      <c r="CN304" s="29">
        <f>IF(ISBLANK(CatTemplate[[#This Row],[St. unit effort]]),0,(CatTemplate[[#This Row],[St. unit effort]] * CatTemplate[[#This Row],[Year7]]))</f>
        <v>0</v>
      </c>
      <c r="CO304" s="29">
        <f>IF(ISBLANK(CatTemplate[[#This Row],[St. unit effort]]),0,(CatTemplate[[#This Row],[St. unit effort]] * CatTemplate[[#This Row],[Year8]]))</f>
        <v>0</v>
      </c>
      <c r="CP304" s="29">
        <f>IF(ISBLANK(CatTemplate[[#This Row],[St. unit effort]]),0,(CatTemplate[[#This Row],[St. unit effort]] * CatTemplate[[#This Row],[Year9]]))</f>
        <v>0</v>
      </c>
      <c r="CQ304" s="29">
        <f>IF(ISBLANK(CatTemplate[[#This Row],[St. unit effort]]),0,(CatTemplate[[#This Row],[St. unit effort]] * CatTemplate[[#This Row],[Year10]]))</f>
        <v>0</v>
      </c>
      <c r="CR304" s="29">
        <f>IF(ISBLANK(CatTemplate[[#This Row],[St. unit effort]]),0,(CatTemplate[[#This Row],[St. unit effort]] * CatTemplate[[#This Row],[Year11]]))</f>
        <v>0</v>
      </c>
      <c r="CS304" s="29">
        <f>IF(ISBLANK(CatTemplate[[#This Row],[St. unit effort]]),0,(CatTemplate[[#This Row],[St. unit effort]] * CatTemplate[[#This Row],[Year12]]))</f>
        <v>0</v>
      </c>
      <c r="CT304" s="29">
        <f>IF(ISBLANK(CatTemplate[[#This Row],[St. unit effort]]),0,(CatTemplate[[#This Row],[St. unit effort]] * CatTemplate[[#This Row],[Year13]]))</f>
        <v>0</v>
      </c>
      <c r="CU304" s="29">
        <f>IF(ISBLANK(CatTemplate[[#This Row],[St. unit effort]]),0,(CatTemplate[[#This Row],[St. unit effort]] * CatTemplate[[#This Row],[Year14]]))</f>
        <v>0</v>
      </c>
      <c r="CV304" s="29">
        <f>IF(ISBLANK(CatTemplate[[#This Row],[St. unit effort]]),0,(CatTemplate[[#This Row],[St. unit effort]] * CatTemplate[[#This Row],[Year15]]))</f>
        <v>0</v>
      </c>
      <c r="CW304" s="29">
        <f>IF(ISBLANK(CatTemplate[[#This Row],[St. unit effort]]),0,(CatTemplate[[#This Row],[St. unit effort]] * CatTemplate[[#This Row],[Year16]]))</f>
        <v>0</v>
      </c>
      <c r="CX304" s="29">
        <f>IF(ISBLANK(CatTemplate[[#This Row],[St. unit effort]]),0,(CatTemplate[[#This Row],[St. unit effort]] * CatTemplate[[#This Row],[Year17]]))</f>
        <v>0</v>
      </c>
      <c r="CY304" s="29">
        <f>IF(ISBLANK(CatTemplate[[#This Row],[St. unit effort]]),0,(CatTemplate[[#This Row],[St. unit effort]] * CatTemplate[[#This Row],[Year18]]))</f>
        <v>0</v>
      </c>
      <c r="CZ304" s="29">
        <f>IF(ISBLANK(CatTemplate[[#This Row],[St. unit effort]]),0,(CatTemplate[[#This Row],[St. unit effort]] * CatTemplate[[#This Row],[Year19]]))</f>
        <v>0</v>
      </c>
      <c r="DA304" s="29">
        <f>IF(ISBLANK(CatTemplate[[#This Row],[St. unit effort]]),0,(CatTemplate[[#This Row],[St. unit effort]] * CatTemplate[[#This Row],[Year20]]))</f>
        <v>0</v>
      </c>
      <c r="DB304" s="57">
        <f>IF(ISBLANK(CatTemplate[[#This Row],[St. unit effort]]),0,(CatTemplate[[#This Row],[St. unit effort]] * CatTemplate[[#This Row],[Year1]])*8/ParRatePM)</f>
        <v>0</v>
      </c>
      <c r="DC304" s="57">
        <f>IF(ISBLANK(CatTemplate[[#This Row],[St. unit effort]]),0,(CatTemplate[[#This Row],[St. unit effort]] * CatTemplate[[#This Row],[Year2]])*8/ParRatePM)</f>
        <v>0</v>
      </c>
      <c r="DD304" s="57">
        <f>IF(ISBLANK(CatTemplate[[#This Row],[St. unit effort]]),0,(CatTemplate[[#This Row],[St. unit effort]] * CatTemplate[[#This Row],[Year3]])*8/ParRatePM)</f>
        <v>0</v>
      </c>
      <c r="DE304" s="57">
        <f>IF(ISBLANK(CatTemplate[[#This Row],[St. unit effort]]),0,(CatTemplate[[#This Row],[St. unit effort]] * CatTemplate[[#This Row],[Year4]])*8/ParRatePM)</f>
        <v>0</v>
      </c>
      <c r="DF304" s="57">
        <f>IF(ISBLANK(CatTemplate[[#This Row],[St. unit effort]]),0,(CatTemplate[[#This Row],[St. unit effort]] * CatTemplate[[#This Row],[Year5]])*8/ParRatePM)</f>
        <v>0</v>
      </c>
      <c r="DG304" s="57">
        <f>IF(ISBLANK(CatTemplate[[#This Row],[St. unit effort]]),0,(CatTemplate[[#This Row],[St. unit effort]] * CatTemplate[[#This Row],[Year6]])*8/ParRatePM)</f>
        <v>0</v>
      </c>
      <c r="DH304" s="57">
        <f>IF(ISBLANK(CatTemplate[[#This Row],[St. unit effort]]),0,(CatTemplate[[#This Row],[St. unit effort]] * CatTemplate[[#This Row],[Year7]])*8/ParRatePM)</f>
        <v>0</v>
      </c>
      <c r="DI304" s="57">
        <f>IF(ISBLANK(CatTemplate[[#This Row],[St. unit effort]]),0,(CatTemplate[[#This Row],[St. unit effort]] * CatTemplate[[#This Row],[Year8]])*8/ParRatePM)</f>
        <v>0</v>
      </c>
      <c r="DJ304" s="57">
        <f>IF(ISBLANK(CatTemplate[[#This Row],[St. unit effort]]),0,(CatTemplate[[#This Row],[St. unit effort]] * CatTemplate[[#This Row],[Year9]])*8/ParRatePM)</f>
        <v>0</v>
      </c>
      <c r="DK304" s="57">
        <f>IF(ISBLANK(CatTemplate[[#This Row],[St. unit effort]]),0,(CatTemplate[[#This Row],[St. unit effort]] * CatTemplate[[#This Row],[Year10]])*8/ParRatePM)</f>
        <v>0</v>
      </c>
      <c r="DL304" s="57">
        <f>IF(ISBLANK(CatTemplate[[#This Row],[St. unit effort]]),0,(CatTemplate[[#This Row],[St. unit effort]] * CatTemplate[[#This Row],[Year11]])*8/ParRatePM)</f>
        <v>0</v>
      </c>
      <c r="DM304" s="57">
        <f>IF(ISBLANK(CatTemplate[[#This Row],[St. unit effort]]),0,(CatTemplate[[#This Row],[St. unit effort]] * CatTemplate[[#This Row],[Year12]])*8/ParRatePM)</f>
        <v>0</v>
      </c>
      <c r="DN304" s="57">
        <f>IF(ISBLANK(CatTemplate[[#This Row],[St. unit effort]]),0,(CatTemplate[[#This Row],[St. unit effort]] * CatTemplate[[#This Row],[Year13]])*8/ParRatePM)</f>
        <v>0</v>
      </c>
      <c r="DO304" s="57">
        <f>IF(ISBLANK(CatTemplate[[#This Row],[St. unit effort]]),0,(CatTemplate[[#This Row],[St. unit effort]] * CatTemplate[[#This Row],[Year14]])*8/ParRatePM)</f>
        <v>0</v>
      </c>
      <c r="DP304" s="57">
        <f>IF(ISBLANK(CatTemplate[[#This Row],[St. unit effort]]),0,(CatTemplate[[#This Row],[St. unit effort]] * CatTemplate[[#This Row],[Year15]])*8/ParRatePM)</f>
        <v>0</v>
      </c>
      <c r="DQ304" s="57">
        <f>IF(ISBLANK(CatTemplate[[#This Row],[St. unit effort]]),0,(CatTemplate[[#This Row],[St. unit effort]] * CatTemplate[[#This Row],[Year16]])*8/ParRatePM)</f>
        <v>0</v>
      </c>
      <c r="DR304" s="57">
        <f>IF(ISBLANK(CatTemplate[[#This Row],[St. unit effort]]),0,(CatTemplate[[#This Row],[St. unit effort]] * CatTemplate[[#This Row],[Year17]])*8/ParRatePM)</f>
        <v>0</v>
      </c>
      <c r="DS304" s="57">
        <f>IF(ISBLANK(CatTemplate[[#This Row],[St. unit effort]]),0,(CatTemplate[[#This Row],[St. unit effort]] * CatTemplate[[#This Row],[Year18]])*8/ParRatePM)</f>
        <v>0</v>
      </c>
      <c r="DT304" s="57">
        <f>IF(ISBLANK(CatTemplate[[#This Row],[St. unit effort]]),0,(CatTemplate[[#This Row],[St. unit effort]] * CatTemplate[[#This Row],[Year19]])*8/ParRatePM)</f>
        <v>0</v>
      </c>
      <c r="DU304" s="57">
        <f>IF(ISBLANK(CatTemplate[[#This Row],[St. unit effort]]),0,(CatTemplate[[#This Row],[St. unit effort]] * CatTemplate[[#This Row],[Year20]])*8/ParRatePM)</f>
        <v>0</v>
      </c>
      <c r="DV304" s="54">
        <f>SUM(CatTemplate[[#This Row],[PM1]:[PM20]])</f>
        <v>0</v>
      </c>
      <c r="DW304" s="56">
        <f t="shared" si="105"/>
        <v>0</v>
      </c>
      <c r="DX304" s="56">
        <f t="shared" si="105"/>
        <v>0</v>
      </c>
      <c r="DY304" s="56">
        <f t="shared" si="105"/>
        <v>0</v>
      </c>
      <c r="DZ304" s="56">
        <f t="shared" si="105"/>
        <v>0</v>
      </c>
      <c r="EA304" s="56">
        <f t="shared" si="105"/>
        <v>0</v>
      </c>
      <c r="EB304" s="56">
        <f t="shared" si="105"/>
        <v>0</v>
      </c>
      <c r="EC304" s="56">
        <f t="shared" si="105"/>
        <v>0</v>
      </c>
      <c r="ED304" s="56">
        <f t="shared" si="105"/>
        <v>0</v>
      </c>
      <c r="EE304" s="56">
        <f t="shared" si="105"/>
        <v>0</v>
      </c>
      <c r="EF304" s="56">
        <f t="shared" si="105"/>
        <v>0</v>
      </c>
      <c r="EG304" s="56">
        <f t="shared" si="105"/>
        <v>0</v>
      </c>
      <c r="EH304" s="56">
        <f t="shared" si="105"/>
        <v>0</v>
      </c>
      <c r="EI304" s="56">
        <f t="shared" si="105"/>
        <v>0</v>
      </c>
      <c r="EJ304" s="56">
        <f t="shared" si="105"/>
        <v>0</v>
      </c>
      <c r="EK304" s="56">
        <f t="shared" si="105"/>
        <v>0</v>
      </c>
      <c r="EL304" s="56">
        <f t="shared" si="105"/>
        <v>0</v>
      </c>
      <c r="EM304" s="56">
        <f t="shared" si="103"/>
        <v>0</v>
      </c>
      <c r="EN304" s="56">
        <f t="shared" si="103"/>
        <v>0</v>
      </c>
      <c r="EO304" s="56">
        <f t="shared" si="103"/>
        <v>0</v>
      </c>
      <c r="EP304" s="56">
        <f t="shared" si="103"/>
        <v>0</v>
      </c>
      <c r="EQ304" s="30">
        <f>CatTemplate[[#This Row],[Eq. unit cost]] * CatTemplate[[#This Row],[Eq. quantity]]</f>
        <v>0</v>
      </c>
      <c r="ER304" s="30">
        <f>CatTemplate[[#This Row],[Cons. unit cost]] *CatTemplate[[#This Row],[Cons. quantity]]</f>
        <v>0</v>
      </c>
      <c r="ES304" s="30">
        <f>CatTemplate[[#This Row],[Oth. unit cost]] *CatTemplate[[#This Row],[Oth. quantity]]</f>
        <v>0</v>
      </c>
      <c r="ET304" s="55">
        <f>SUM(CatTemplate[[#This Row],[CO1]:[CO20]])</f>
        <v>0</v>
      </c>
      <c r="EU304" s="56">
        <f t="shared" si="106"/>
        <v>0</v>
      </c>
      <c r="EV304" s="56">
        <f t="shared" si="106"/>
        <v>0</v>
      </c>
      <c r="EW304" s="56">
        <f t="shared" si="106"/>
        <v>0</v>
      </c>
      <c r="EX304" s="56">
        <f t="shared" si="106"/>
        <v>0</v>
      </c>
      <c r="EY304" s="56">
        <f t="shared" si="106"/>
        <v>0</v>
      </c>
      <c r="EZ304" s="56">
        <f t="shared" si="106"/>
        <v>0</v>
      </c>
      <c r="FA304" s="56">
        <f t="shared" si="106"/>
        <v>0</v>
      </c>
      <c r="FB304" s="56">
        <f t="shared" si="106"/>
        <v>0</v>
      </c>
      <c r="FC304" s="56">
        <f t="shared" si="106"/>
        <v>0</v>
      </c>
      <c r="FD304" s="56">
        <f t="shared" si="106"/>
        <v>0</v>
      </c>
      <c r="FE304" s="56">
        <f t="shared" si="106"/>
        <v>0</v>
      </c>
      <c r="FF304" s="56">
        <f t="shared" si="106"/>
        <v>0</v>
      </c>
      <c r="FG304" s="56">
        <f t="shared" si="106"/>
        <v>0</v>
      </c>
      <c r="FH304" s="56">
        <f t="shared" si="106"/>
        <v>0</v>
      </c>
      <c r="FI304" s="56">
        <f t="shared" si="106"/>
        <v>0</v>
      </c>
      <c r="FJ304" s="56">
        <f t="shared" si="106"/>
        <v>0</v>
      </c>
      <c r="FK304" s="56">
        <f t="shared" si="104"/>
        <v>0</v>
      </c>
      <c r="FL304" s="56">
        <f t="shared" si="104"/>
        <v>0</v>
      </c>
      <c r="FM304" s="56">
        <f t="shared" si="104"/>
        <v>0</v>
      </c>
      <c r="FN304" s="56">
        <f t="shared" si="104"/>
        <v>0</v>
      </c>
      <c r="FO304" s="58">
        <f>SUM(CatTemplate[[#This Row],[CS1]:[CS20]])</f>
        <v>0</v>
      </c>
      <c r="FP304" s="59">
        <f>CatTemplate[[#This Row],[Total Oth. cost]]+CatTemplate[[#This Row],[Total St. Cost]]</f>
        <v>0</v>
      </c>
      <c r="FQ304" s="33" t="e">
        <f t="shared" si="93"/>
        <v>#VALUE!</v>
      </c>
      <c r="FR304" s="33" t="e">
        <f t="shared" si="94"/>
        <v>#VALUE!</v>
      </c>
      <c r="FS304" s="30" t="e">
        <f>(CatTemplate[[#This Row],[CO1]] + CatTemplate[[#This Row],[CS1]]) * (1 + getRateOHFinal) * getRateMarkupFinal</f>
        <v>#VALUE!</v>
      </c>
      <c r="FT304" s="30" t="e">
        <f>(CatTemplate[[#This Row],[CO2]] + CatTemplate[[#This Row],[CS2]]) * (1 + getRateOHFinal) * getRateMarkupFinal</f>
        <v>#VALUE!</v>
      </c>
      <c r="FU304" s="30" t="e">
        <f>(CatTemplate[[#This Row],[CO3]] + CatTemplate[[#This Row],[CS3]]) * (1 + getRateOHFinal) * getRateMarkupFinal</f>
        <v>#VALUE!</v>
      </c>
      <c r="FV304" s="30" t="e">
        <f>(CatTemplate[[#This Row],[CO4]] + CatTemplate[[#This Row],[CS4]]) * (1 + getRateOHFinal) * getRateMarkupFinal</f>
        <v>#VALUE!</v>
      </c>
      <c r="FW304" s="30" t="e">
        <f>(CatTemplate[[#This Row],[CO5]] + CatTemplate[[#This Row],[CS5]]) * (1 + getRateOHFinal) * getRateMarkupFinal</f>
        <v>#VALUE!</v>
      </c>
      <c r="FX304" s="30" t="e">
        <f>(CatTemplate[[#This Row],[CO6]] + CatTemplate[[#This Row],[CS6]]) * (1 + getRateOHFinal) * getRateMarkupFinal</f>
        <v>#VALUE!</v>
      </c>
      <c r="FY304" s="30" t="e">
        <f>(CatTemplate[[#This Row],[CO7]] + CatTemplate[[#This Row],[CS7]]) * (1 + getRateOHFinal) * getRateMarkupFinal</f>
        <v>#VALUE!</v>
      </c>
      <c r="FZ304" s="30" t="e">
        <f>(CatTemplate[[#This Row],[CO8]] + CatTemplate[[#This Row],[CS8]]) * (1 + getRateOHFinal) * getRateMarkupFinal</f>
        <v>#VALUE!</v>
      </c>
      <c r="GA304" s="30" t="e">
        <f>(CatTemplate[[#This Row],[CO9]] + CatTemplate[[#This Row],[CS9]]) * (1 + getRateOHFinal) * getRateMarkupFinal</f>
        <v>#VALUE!</v>
      </c>
      <c r="GB304" s="30" t="e">
        <f>(CatTemplate[[#This Row],[CO10]] + CatTemplate[[#This Row],[CS10]]) * (1 + getRateOHFinal) * getRateMarkupFinal</f>
        <v>#VALUE!</v>
      </c>
      <c r="GC304" s="30" t="e">
        <f>(CatTemplate[[#This Row],[CO11]] + CatTemplate[[#This Row],[CS11]]) * (1 + getRateOHFinal) * getRateMarkupFinal</f>
        <v>#VALUE!</v>
      </c>
      <c r="GD304" s="30" t="e">
        <f>(CatTemplate[[#This Row],[CO12]] + CatTemplate[[#This Row],[CS12]]) * (1 + getRateOHFinal) * getRateMarkupFinal</f>
        <v>#VALUE!</v>
      </c>
      <c r="GE304" s="30" t="e">
        <f>(CatTemplate[[#This Row],[CO13]] + CatTemplate[[#This Row],[CS13]]) * (1 + getRateOHFinal) * getRateMarkupFinal</f>
        <v>#VALUE!</v>
      </c>
      <c r="GF304" s="30" t="e">
        <f>(CatTemplate[[#This Row],[CO14]] + CatTemplate[[#This Row],[CS14]]) * (1 + getRateOHFinal) * getRateMarkupFinal</f>
        <v>#VALUE!</v>
      </c>
      <c r="GG304" s="30" t="e">
        <f>(CatTemplate[[#This Row],[CO15]] + CatTemplate[[#This Row],[CS15]]) * (1 + getRateOHFinal) * getRateMarkupFinal</f>
        <v>#VALUE!</v>
      </c>
      <c r="GH304" s="30" t="e">
        <f>(CatTemplate[[#This Row],[CO16]] + CatTemplate[[#This Row],[CS16]]) * (1 + getRateOHFinal) * getRateMarkupFinal</f>
        <v>#VALUE!</v>
      </c>
      <c r="GI304" s="30" t="e">
        <f>(CatTemplate[[#This Row],[CO17]] + CatTemplate[[#This Row],[CS17]]) * (1 + getRateOHFinal) * getRateMarkupFinal</f>
        <v>#VALUE!</v>
      </c>
      <c r="GJ304" s="30" t="e">
        <f>(CatTemplate[[#This Row],[CO18]] + CatTemplate[[#This Row],[CS18]]) * (1 + getRateOHFinal) * getRateMarkupFinal</f>
        <v>#VALUE!</v>
      </c>
      <c r="GK304" s="30" t="e">
        <f>(CatTemplate[[#This Row],[CO19]] + CatTemplate[[#This Row],[CS19]]) * (1 + getRateOHFinal) * getRateMarkupFinal</f>
        <v>#VALUE!</v>
      </c>
      <c r="GL304" s="30" t="e">
        <f>(CatTemplate[[#This Row],[CO20]] + CatTemplate[[#This Row],[CS20]]) * (1 + getRateOHFinal) * getRateMarkupFinal</f>
        <v>#VALUE!</v>
      </c>
      <c r="GM304" s="30" t="e">
        <f t="shared" si="95"/>
        <v>#VALUE!</v>
      </c>
      <c r="GN304" s="30" t="e">
        <f t="shared" si="96"/>
        <v>#VALUE!</v>
      </c>
      <c r="GO304" s="30" t="e">
        <f t="shared" si="97"/>
        <v>#VALUE!</v>
      </c>
      <c r="GP304" s="30" t="e">
        <f t="shared" si="98"/>
        <v>#VALUE!</v>
      </c>
      <c r="GQ304" s="30" t="e">
        <f>(CatTemplate[[#This Row],[CO1]]+CatTemplate[[#This Row],[CS1]]) * (1+ getRateOHFinal) * (1 + getRateMarkupFinal)</f>
        <v>#VALUE!</v>
      </c>
      <c r="GR304" s="30" t="e">
        <f>(CatTemplate[[#This Row],[CO2]]+CatTemplate[[#This Row],[CS2]]) * (1+ getRateOHFinal) * (1 + getRateMarkupFinal)</f>
        <v>#VALUE!</v>
      </c>
      <c r="GS304" s="30" t="e">
        <f>(CatTemplate[[#This Row],[CO3]]+CatTemplate[[#This Row],[CS3]]) * (1+ getRateOHFinal) * (1 + getRateMarkupFinal)</f>
        <v>#VALUE!</v>
      </c>
      <c r="GT304" s="30" t="e">
        <f>(CatTemplate[[#This Row],[CO4]]+CatTemplate[[#This Row],[CS4]]) * (1+ getRateOHFinal) * (1 + getRateMarkupFinal)</f>
        <v>#VALUE!</v>
      </c>
      <c r="GU304" s="30" t="e">
        <f>(CatTemplate[[#This Row],[CO5]]+CatTemplate[[#This Row],[CS5]]) * (1+ getRateOHFinal) * (1 + getRateMarkupFinal)</f>
        <v>#VALUE!</v>
      </c>
      <c r="GV304" s="30" t="e">
        <f>(CatTemplate[[#This Row],[CO6]]+CatTemplate[[#This Row],[CS6]]) * (1+ getRateOHFinal) * (1 + getRateMarkupFinal)</f>
        <v>#VALUE!</v>
      </c>
      <c r="GW304" s="30" t="e">
        <f>(CatTemplate[[#This Row],[CO7]]+CatTemplate[[#This Row],[CS7]]) * (1+ getRateOHFinal) * (1 + getRateMarkupFinal)</f>
        <v>#VALUE!</v>
      </c>
      <c r="GX304" s="30" t="e">
        <f>(CatTemplate[[#This Row],[CO8]]+CatTemplate[[#This Row],[CS8]]) * (1+ getRateOHFinal) * (1 + getRateMarkupFinal)</f>
        <v>#VALUE!</v>
      </c>
      <c r="GY304" s="30" t="e">
        <f>(CatTemplate[[#This Row],[CO9]]+CatTemplate[[#This Row],[CS9]]) * (1+ getRateOHFinal) * (1 + getRateMarkupFinal)</f>
        <v>#VALUE!</v>
      </c>
      <c r="GZ304" s="30" t="e">
        <f>(CatTemplate[[#This Row],[CO10]]+CatTemplate[[#This Row],[CS10]]) * (1+ getRateOHFinal) * (1 + getRateMarkupFinal)</f>
        <v>#VALUE!</v>
      </c>
      <c r="HA304" s="30" t="e">
        <f>(CatTemplate[[#This Row],[CO11]]+CatTemplate[[#This Row],[CS11]]) * (1+ getRateOHFinal) * (1 + getRateMarkupFinal)</f>
        <v>#VALUE!</v>
      </c>
      <c r="HB304" s="30" t="e">
        <f>(CatTemplate[[#This Row],[CO12]]+CatTemplate[[#This Row],[CS12]]) * (1+ getRateOHFinal) * (1 + getRateMarkupFinal)</f>
        <v>#VALUE!</v>
      </c>
      <c r="HC304" s="30" t="e">
        <f>(CatTemplate[[#This Row],[CO13]]+CatTemplate[[#This Row],[CS13]]) * (1+ getRateOHFinal) * (1 + getRateMarkupFinal)</f>
        <v>#VALUE!</v>
      </c>
      <c r="HD304" s="30" t="e">
        <f>(CatTemplate[[#This Row],[CO14]]+CatTemplate[[#This Row],[CS14]]) * (1+ getRateOHFinal) * (1 + getRateMarkupFinal)</f>
        <v>#VALUE!</v>
      </c>
      <c r="HE304" s="30" t="e">
        <f>(CatTemplate[[#This Row],[CO15]]+CatTemplate[[#This Row],[CS15]]) * (1+ getRateOHFinal) * (1 + getRateMarkupFinal)</f>
        <v>#VALUE!</v>
      </c>
      <c r="HF304" s="30" t="e">
        <f>(CatTemplate[[#This Row],[CO16]]+CatTemplate[[#This Row],[CS16]]) * (1+ getRateOHFinal) * (1 + getRateMarkupFinal)</f>
        <v>#VALUE!</v>
      </c>
      <c r="HG304" s="30" t="e">
        <f>(CatTemplate[[#This Row],[CO17]]+CatTemplate[[#This Row],[CS17]]) * (1+ getRateOHFinal) * (1 + getRateMarkupFinal)</f>
        <v>#VALUE!</v>
      </c>
      <c r="HH304" s="30" t="e">
        <f>(CatTemplate[[#This Row],[CO18]]+CatTemplate[[#This Row],[CS18]]) * (1+ getRateOHFinal) * (1 + getRateMarkupFinal)</f>
        <v>#VALUE!</v>
      </c>
      <c r="HI304" s="30" t="e">
        <f>(CatTemplate[[#This Row],[CO19]]+CatTemplate[[#This Row],[CS19]]) * (1+ getRateOHFinal) * (1 + getRateMarkupFinal)</f>
        <v>#VALUE!</v>
      </c>
      <c r="HJ304" s="30" t="e">
        <f>(CatTemplate[[#This Row],[CO20]]+CatTemplate[[#This Row],[CS20]]) * (1+ getRateOHFinal) * (1 + getRateMarkupFinal)</f>
        <v>#VALUE!</v>
      </c>
      <c r="HK304" s="39" t="e">
        <f>CatTemplate[[#This Row],[Total cost]]+CatTemplate[[#This Row],[OH Amount]]+CatTemplate[[#This Row],[Markup]]</f>
        <v>#VALUE!</v>
      </c>
      <c r="HL304" s="63">
        <f>IF(CatTemplate[[#This Row],[Units]]="Days",CatTemplate[[#This Row],[Project quantity]]*CatTemplate[[#This Row],[St. unit effort]],CatTemplate[[#This Row],[Project quantity]])</f>
        <v>0</v>
      </c>
      <c r="HM304" s="287">
        <f>IFERROR(CatTemplate[[#This Row],[Total Price]]/(CatTemplate[[#This Row],[Final Quantity]]),0)</f>
        <v>0</v>
      </c>
      <c r="HN304" s="261"/>
    </row>
    <row r="305" spans="2:222" x14ac:dyDescent="0.2">
      <c r="B305" s="9" t="s">
        <v>84</v>
      </c>
      <c r="C305" s="23">
        <v>6</v>
      </c>
      <c r="D305" s="10" t="s">
        <v>179</v>
      </c>
      <c r="E305" s="25">
        <v>1</v>
      </c>
      <c r="F305" s="19" t="s">
        <v>103</v>
      </c>
      <c r="G305" s="27">
        <v>92</v>
      </c>
      <c r="H305" s="19" t="s">
        <v>583</v>
      </c>
      <c r="I305" s="19"/>
      <c r="J305" s="16" t="s">
        <v>254</v>
      </c>
      <c r="K305" s="16"/>
      <c r="L305" s="16" t="s">
        <v>489</v>
      </c>
      <c r="M305" s="16" t="s">
        <v>207</v>
      </c>
      <c r="N305" s="16" t="s">
        <v>858</v>
      </c>
      <c r="O305" s="320"/>
      <c r="P305" s="71"/>
      <c r="Q305" s="108"/>
      <c r="R305" s="73"/>
      <c r="S305" s="97"/>
      <c r="T305" s="100">
        <f>getEqUnitCost</f>
        <v>27.795135975135977</v>
      </c>
      <c r="U305" s="73">
        <f>getEqUnitEffort</f>
        <v>1</v>
      </c>
      <c r="V305" s="101">
        <f>getEqQuantity</f>
        <v>1</v>
      </c>
      <c r="W305" s="320"/>
      <c r="X305" s="100">
        <f>getConsUnitCost</f>
        <v>330.15961059469697</v>
      </c>
      <c r="Y305" s="73">
        <f>getConsUnitEffort</f>
        <v>1</v>
      </c>
      <c r="Z305" s="14">
        <f>getConsQuantity</f>
        <v>1</v>
      </c>
      <c r="AA305" s="320"/>
      <c r="AB305" s="72"/>
      <c r="AC305" s="112"/>
      <c r="AD305" s="14">
        <f>getOthQuantity</f>
        <v>0</v>
      </c>
      <c r="AE305" s="320"/>
      <c r="AF305" s="28" t="str">
        <f>IF(ISBLANK(CatTemplate[[#This Row],[Resource type]]),"",CatTemplate[[#This Row],[Resource type]])</f>
        <v>BioRef Operator</v>
      </c>
      <c r="AG305" s="242">
        <f>getStaffUnitCost</f>
        <v>402.98497611162429</v>
      </c>
      <c r="AH305" s="113">
        <f>getStaffUnitEffort</f>
        <v>0.14772727272727271</v>
      </c>
      <c r="AI305" s="40">
        <f>getStaffQuantity</f>
        <v>0</v>
      </c>
      <c r="AJ305" s="41">
        <f>CatTemplate[[#This Row],[St. quantity]]*8/ParRatePM</f>
        <v>0</v>
      </c>
      <c r="AK305" s="320"/>
      <c r="AL305" s="53" t="str">
        <f>CatTemplate[[#This Row],[Item type]]</f>
        <v>Samples</v>
      </c>
      <c r="AM305" s="12">
        <f>SUM(CatTemplate[[#This Row],[Year1]:[Year20]])</f>
        <v>0</v>
      </c>
      <c r="AN305" s="52"/>
      <c r="AO305" s="52"/>
      <c r="AP305" s="52"/>
      <c r="AQ305" s="8"/>
      <c r="AR305" s="8"/>
      <c r="AS305" s="8"/>
      <c r="AT305" s="8"/>
      <c r="AU305" s="8"/>
      <c r="AV305" s="8"/>
      <c r="AW305" s="8"/>
      <c r="AX305" s="8"/>
      <c r="AY305" s="8"/>
      <c r="AZ305" s="8"/>
      <c r="BA305" s="8"/>
      <c r="BB305" s="8"/>
      <c r="BC305" s="8"/>
      <c r="BD305" s="8"/>
      <c r="BE305" s="8"/>
      <c r="BF305" s="8"/>
      <c r="BG305" s="36"/>
      <c r="BH305" s="320"/>
      <c r="BI305" s="37" t="str">
        <f>getCostCategory</f>
        <v>06 Operating costs</v>
      </c>
      <c r="BJ305" s="37" t="str">
        <f>getSection</f>
        <v>06 Sample processing</v>
      </c>
      <c r="BK305" s="32" t="str">
        <f>getObject</f>
        <v>Sample processing</v>
      </c>
      <c r="BL305" s="30">
        <f>IFERROR(getUnitCost * IF(CatTemplate[[#This Row],[Cost Category Comp.]]="01 Staff costs", 1,1),0)</f>
        <v>760.93972268145717</v>
      </c>
      <c r="BM305" s="29">
        <f>IF(AND(ISBLANK(CatTemplate[[#This Row],[Eq. unit cost]]),ISBLANK(CatTemplate[[#This Row],[Cons. unit cost]]),ISBLANK(CatTemplate[[#This Row],[Oth. unit cost]])), 0, IF(getUnitEffort =0,1,getUnitEffort) * CatTemplate[[#This Row],[Year1]])</f>
        <v>0</v>
      </c>
      <c r="BN305" s="29">
        <f>IF(AND(ISBLANK(CatTemplate[[#This Row],[Eq. unit cost]]),ISBLANK(CatTemplate[[#This Row],[Cons. unit cost]]),ISBLANK(CatTemplate[[#This Row],[Oth. unit cost]])), 0, IF(getUnitEffort =0,1,getUnitEffort) * CatTemplate[[#This Row],[Year2]])</f>
        <v>0</v>
      </c>
      <c r="BO305" s="29">
        <f>IF(AND(ISBLANK(CatTemplate[[#This Row],[Eq. unit cost]]),ISBLANK(CatTemplate[[#This Row],[Cons. unit cost]]),ISBLANK(CatTemplate[[#This Row],[Oth. unit cost]])), 0, IF(getUnitEffort =0,1,getUnitEffort) * CatTemplate[[#This Row],[Year3]])</f>
        <v>0</v>
      </c>
      <c r="BP305" s="29">
        <f>IF(AND(ISBLANK(CatTemplate[[#This Row],[Eq. unit cost]]),ISBLANK(CatTemplate[[#This Row],[Cons. unit cost]]),ISBLANK(CatTemplate[[#This Row],[Oth. unit cost]])), 0, IF(getUnitEffort =0,1,getUnitEffort) * CatTemplate[[#This Row],[Year4]])</f>
        <v>0</v>
      </c>
      <c r="BQ305" s="29">
        <f>IF(AND(ISBLANK(CatTemplate[[#This Row],[Eq. unit cost]]),ISBLANK(CatTemplate[[#This Row],[Cons. unit cost]]),ISBLANK(CatTemplate[[#This Row],[Oth. unit cost]])), 0, IF(getUnitEffort =0,1,getUnitEffort) * CatTemplate[[#This Row],[Year5]])</f>
        <v>0</v>
      </c>
      <c r="BR305" s="29">
        <f>IF(AND(ISBLANK(CatTemplate[[#This Row],[Eq. unit cost]]),ISBLANK(CatTemplate[[#This Row],[Cons. unit cost]]),ISBLANK(CatTemplate[[#This Row],[Oth. unit cost]])), 0, IF(getUnitEffort =0,1,getUnitEffort) * CatTemplate[[#This Row],[Year6]])</f>
        <v>0</v>
      </c>
      <c r="BS305" s="29">
        <f>IF(AND(ISBLANK(CatTemplate[[#This Row],[Eq. unit cost]]),ISBLANK(CatTemplate[[#This Row],[Cons. unit cost]]),ISBLANK(CatTemplate[[#This Row],[Oth. unit cost]])), 0, IF(getUnitEffort =0,1,getUnitEffort) * CatTemplate[[#This Row],[Year7]])</f>
        <v>0</v>
      </c>
      <c r="BT305" s="29">
        <f>IF(AND(ISBLANK(CatTemplate[[#This Row],[Eq. unit cost]]),ISBLANK(CatTemplate[[#This Row],[Cons. unit cost]]),ISBLANK(CatTemplate[[#This Row],[Oth. unit cost]])), 0, IF(getUnitEffort =0,1,getUnitEffort) * CatTemplate[[#This Row],[Year8]])</f>
        <v>0</v>
      </c>
      <c r="BU305" s="29">
        <f>IF(AND(ISBLANK(CatTemplate[[#This Row],[Eq. unit cost]]),ISBLANK(CatTemplate[[#This Row],[Cons. unit cost]]),ISBLANK(CatTemplate[[#This Row],[Oth. unit cost]])), 0, IF(getUnitEffort =0,1,getUnitEffort) * CatTemplate[[#This Row],[Year9]])</f>
        <v>0</v>
      </c>
      <c r="BV305" s="29">
        <f>IF(AND(ISBLANK(CatTemplate[[#This Row],[Eq. unit cost]]),ISBLANK(CatTemplate[[#This Row],[Cons. unit cost]]),ISBLANK(CatTemplate[[#This Row],[Oth. unit cost]])), 0, IF(getUnitEffort =0,1,getUnitEffort) * CatTemplate[[#This Row],[Year10]])</f>
        <v>0</v>
      </c>
      <c r="BW305" s="29">
        <f>IF(AND(ISBLANK(CatTemplate[[#This Row],[Eq. unit cost]]),ISBLANK(CatTemplate[[#This Row],[Cons. unit cost]]),ISBLANK(CatTemplate[[#This Row],[Oth. unit cost]])), 0, IF(getUnitEffort =0,1,getUnitEffort) * CatTemplate[[#This Row],[Year11]])</f>
        <v>0</v>
      </c>
      <c r="BX305" s="29">
        <f>IF(AND(ISBLANK(CatTemplate[[#This Row],[Eq. unit cost]]),ISBLANK(CatTemplate[[#This Row],[Cons. unit cost]]),ISBLANK(CatTemplate[[#This Row],[Oth. unit cost]])), 0, IF(getUnitEffort =0,1,getUnitEffort) * CatTemplate[[#This Row],[Year12]])</f>
        <v>0</v>
      </c>
      <c r="BY305" s="29">
        <f>IF(AND(ISBLANK(CatTemplate[[#This Row],[Eq. unit cost]]),ISBLANK(CatTemplate[[#This Row],[Cons. unit cost]]),ISBLANK(CatTemplate[[#This Row],[Oth. unit cost]])), 0, IF(getUnitEffort =0,1,getUnitEffort) * CatTemplate[[#This Row],[Year13]])</f>
        <v>0</v>
      </c>
      <c r="BZ305" s="29">
        <f>IF(AND(ISBLANK(CatTemplate[[#This Row],[Eq. unit cost]]),ISBLANK(CatTemplate[[#This Row],[Cons. unit cost]]),ISBLANK(CatTemplate[[#This Row],[Oth. unit cost]])), 0, IF(getUnitEffort =0,1,getUnitEffort) * CatTemplate[[#This Row],[Year14]])</f>
        <v>0</v>
      </c>
      <c r="CA305" s="29">
        <f>IF(AND(ISBLANK(CatTemplate[[#This Row],[Eq. unit cost]]),ISBLANK(CatTemplate[[#This Row],[Cons. unit cost]]),ISBLANK(CatTemplate[[#This Row],[Oth. unit cost]])), 0, IF(getUnitEffort =0,1,getUnitEffort) * CatTemplate[[#This Row],[Year15]])</f>
        <v>0</v>
      </c>
      <c r="CB305" s="29">
        <f>IF(AND(ISBLANK(CatTemplate[[#This Row],[Eq. unit cost]]),ISBLANK(CatTemplate[[#This Row],[Cons. unit cost]]),ISBLANK(CatTemplate[[#This Row],[Oth. unit cost]])), 0, IF(getUnitEffort =0,1,getUnitEffort) * CatTemplate[[#This Row],[Year16]])</f>
        <v>0</v>
      </c>
      <c r="CC305" s="29">
        <f>IF(AND(ISBLANK(CatTemplate[[#This Row],[Eq. unit cost]]),ISBLANK(CatTemplate[[#This Row],[Cons. unit cost]]),ISBLANK(CatTemplate[[#This Row],[Oth. unit cost]])), 0, IF(getUnitEffort =0,1,getUnitEffort) * CatTemplate[[#This Row],[Year17]])</f>
        <v>0</v>
      </c>
      <c r="CD305" s="29">
        <f>IF(AND(ISBLANK(CatTemplate[[#This Row],[Eq. unit cost]]),ISBLANK(CatTemplate[[#This Row],[Cons. unit cost]]),ISBLANK(CatTemplate[[#This Row],[Oth. unit cost]])), 0, IF(getUnitEffort =0,1,getUnitEffort) * CatTemplate[[#This Row],[Year18]])</f>
        <v>0</v>
      </c>
      <c r="CE305" s="29">
        <f>IF(AND(ISBLANK(CatTemplate[[#This Row],[Eq. unit cost]]),ISBLANK(CatTemplate[[#This Row],[Cons. unit cost]]),ISBLANK(CatTemplate[[#This Row],[Oth. unit cost]])), 0, IF(getUnitEffort =0,1,getUnitEffort) * CatTemplate[[#This Row],[Year19]])</f>
        <v>0</v>
      </c>
      <c r="CF305" s="29">
        <f>IF(AND(ISBLANK(CatTemplate[[#This Row],[Eq. unit cost]]),ISBLANK(CatTemplate[[#This Row],[Cons. unit cost]]),ISBLANK(CatTemplate[[#This Row],[Oth. unit cost]])), 0, IF(getUnitEffort =0,1,getUnitEffort) * CatTemplate[[#This Row],[Year20]])</f>
        <v>0</v>
      </c>
      <c r="CG305" s="45">
        <f>SUM(CatTemplate[[#This Row],[Q1]:[Q20]])</f>
        <v>0</v>
      </c>
      <c r="CH305" s="29">
        <f>IF(ISBLANK(CatTemplate[[#This Row],[St. unit effort]]),0,(CatTemplate[[#This Row],[St. unit effort]] * CatTemplate[[#This Row],[Year1]]))</f>
        <v>0</v>
      </c>
      <c r="CI305" s="29">
        <f>IF(ISBLANK(CatTemplate[[#This Row],[St. unit effort]]),0,(CatTemplate[[#This Row],[St. unit effort]] * CatTemplate[[#This Row],[Year2]]))</f>
        <v>0</v>
      </c>
      <c r="CJ305" s="29">
        <f>IF(ISBLANK(CatTemplate[[#This Row],[St. unit effort]]),0,(CatTemplate[[#This Row],[St. unit effort]] * CatTemplate[[#This Row],[Year3]]))</f>
        <v>0</v>
      </c>
      <c r="CK305" s="29">
        <f>IF(ISBLANK(CatTemplate[[#This Row],[St. unit effort]]),0,(CatTemplate[[#This Row],[St. unit effort]] * CatTemplate[[#This Row],[Year4]]))</f>
        <v>0</v>
      </c>
      <c r="CL305" s="29">
        <f>IF(ISBLANK(CatTemplate[[#This Row],[St. unit effort]]),0,(CatTemplate[[#This Row],[St. unit effort]] * CatTemplate[[#This Row],[Year5]]))</f>
        <v>0</v>
      </c>
      <c r="CM305" s="29">
        <f>IF(ISBLANK(CatTemplate[[#This Row],[St. unit effort]]),0,(CatTemplate[[#This Row],[St. unit effort]] * CatTemplate[[#This Row],[Year6]]))</f>
        <v>0</v>
      </c>
      <c r="CN305" s="29">
        <f>IF(ISBLANK(CatTemplate[[#This Row],[St. unit effort]]),0,(CatTemplate[[#This Row],[St. unit effort]] * CatTemplate[[#This Row],[Year7]]))</f>
        <v>0</v>
      </c>
      <c r="CO305" s="29">
        <f>IF(ISBLANK(CatTemplate[[#This Row],[St. unit effort]]),0,(CatTemplate[[#This Row],[St. unit effort]] * CatTemplate[[#This Row],[Year8]]))</f>
        <v>0</v>
      </c>
      <c r="CP305" s="29">
        <f>IF(ISBLANK(CatTemplate[[#This Row],[St. unit effort]]),0,(CatTemplate[[#This Row],[St. unit effort]] * CatTemplate[[#This Row],[Year9]]))</f>
        <v>0</v>
      </c>
      <c r="CQ305" s="29">
        <f>IF(ISBLANK(CatTemplate[[#This Row],[St. unit effort]]),0,(CatTemplate[[#This Row],[St. unit effort]] * CatTemplate[[#This Row],[Year10]]))</f>
        <v>0</v>
      </c>
      <c r="CR305" s="29">
        <f>IF(ISBLANK(CatTemplate[[#This Row],[St. unit effort]]),0,(CatTemplate[[#This Row],[St. unit effort]] * CatTemplate[[#This Row],[Year11]]))</f>
        <v>0</v>
      </c>
      <c r="CS305" s="29">
        <f>IF(ISBLANK(CatTemplate[[#This Row],[St. unit effort]]),0,(CatTemplate[[#This Row],[St. unit effort]] * CatTemplate[[#This Row],[Year12]]))</f>
        <v>0</v>
      </c>
      <c r="CT305" s="29">
        <f>IF(ISBLANK(CatTemplate[[#This Row],[St. unit effort]]),0,(CatTemplate[[#This Row],[St. unit effort]] * CatTemplate[[#This Row],[Year13]]))</f>
        <v>0</v>
      </c>
      <c r="CU305" s="29">
        <f>IF(ISBLANK(CatTemplate[[#This Row],[St. unit effort]]),0,(CatTemplate[[#This Row],[St. unit effort]] * CatTemplate[[#This Row],[Year14]]))</f>
        <v>0</v>
      </c>
      <c r="CV305" s="29">
        <f>IF(ISBLANK(CatTemplate[[#This Row],[St. unit effort]]),0,(CatTemplate[[#This Row],[St. unit effort]] * CatTemplate[[#This Row],[Year15]]))</f>
        <v>0</v>
      </c>
      <c r="CW305" s="29">
        <f>IF(ISBLANK(CatTemplate[[#This Row],[St. unit effort]]),0,(CatTemplate[[#This Row],[St. unit effort]] * CatTemplate[[#This Row],[Year16]]))</f>
        <v>0</v>
      </c>
      <c r="CX305" s="29">
        <f>IF(ISBLANK(CatTemplate[[#This Row],[St. unit effort]]),0,(CatTemplate[[#This Row],[St. unit effort]] * CatTemplate[[#This Row],[Year17]]))</f>
        <v>0</v>
      </c>
      <c r="CY305" s="29">
        <f>IF(ISBLANK(CatTemplate[[#This Row],[St. unit effort]]),0,(CatTemplate[[#This Row],[St. unit effort]] * CatTemplate[[#This Row],[Year18]]))</f>
        <v>0</v>
      </c>
      <c r="CZ305" s="29">
        <f>IF(ISBLANK(CatTemplate[[#This Row],[St. unit effort]]),0,(CatTemplate[[#This Row],[St. unit effort]] * CatTemplate[[#This Row],[Year19]]))</f>
        <v>0</v>
      </c>
      <c r="DA305" s="29">
        <f>IF(ISBLANK(CatTemplate[[#This Row],[St. unit effort]]),0,(CatTemplate[[#This Row],[St. unit effort]] * CatTemplate[[#This Row],[Year20]]))</f>
        <v>0</v>
      </c>
      <c r="DB305" s="57">
        <f>IF(ISBLANK(CatTemplate[[#This Row],[St. unit effort]]),0,(CatTemplate[[#This Row],[St. unit effort]] * CatTemplate[[#This Row],[Year1]])*8/ParRatePM)</f>
        <v>0</v>
      </c>
      <c r="DC305" s="57">
        <f>IF(ISBLANK(CatTemplate[[#This Row],[St. unit effort]]),0,(CatTemplate[[#This Row],[St. unit effort]] * CatTemplate[[#This Row],[Year2]])*8/ParRatePM)</f>
        <v>0</v>
      </c>
      <c r="DD305" s="57">
        <f>IF(ISBLANK(CatTemplate[[#This Row],[St. unit effort]]),0,(CatTemplate[[#This Row],[St. unit effort]] * CatTemplate[[#This Row],[Year3]])*8/ParRatePM)</f>
        <v>0</v>
      </c>
      <c r="DE305" s="57">
        <f>IF(ISBLANK(CatTemplate[[#This Row],[St. unit effort]]),0,(CatTemplate[[#This Row],[St. unit effort]] * CatTemplate[[#This Row],[Year4]])*8/ParRatePM)</f>
        <v>0</v>
      </c>
      <c r="DF305" s="57">
        <f>IF(ISBLANK(CatTemplate[[#This Row],[St. unit effort]]),0,(CatTemplate[[#This Row],[St. unit effort]] * CatTemplate[[#This Row],[Year5]])*8/ParRatePM)</f>
        <v>0</v>
      </c>
      <c r="DG305" s="57">
        <f>IF(ISBLANK(CatTemplate[[#This Row],[St. unit effort]]),0,(CatTemplate[[#This Row],[St. unit effort]] * CatTemplate[[#This Row],[Year6]])*8/ParRatePM)</f>
        <v>0</v>
      </c>
      <c r="DH305" s="57">
        <f>IF(ISBLANK(CatTemplate[[#This Row],[St. unit effort]]),0,(CatTemplate[[#This Row],[St. unit effort]] * CatTemplate[[#This Row],[Year7]])*8/ParRatePM)</f>
        <v>0</v>
      </c>
      <c r="DI305" s="57">
        <f>IF(ISBLANK(CatTemplate[[#This Row],[St. unit effort]]),0,(CatTemplate[[#This Row],[St. unit effort]] * CatTemplate[[#This Row],[Year8]])*8/ParRatePM)</f>
        <v>0</v>
      </c>
      <c r="DJ305" s="57">
        <f>IF(ISBLANK(CatTemplate[[#This Row],[St. unit effort]]),0,(CatTemplate[[#This Row],[St. unit effort]] * CatTemplate[[#This Row],[Year9]])*8/ParRatePM)</f>
        <v>0</v>
      </c>
      <c r="DK305" s="57">
        <f>IF(ISBLANK(CatTemplate[[#This Row],[St. unit effort]]),0,(CatTemplate[[#This Row],[St. unit effort]] * CatTemplate[[#This Row],[Year10]])*8/ParRatePM)</f>
        <v>0</v>
      </c>
      <c r="DL305" s="57">
        <f>IF(ISBLANK(CatTemplate[[#This Row],[St. unit effort]]),0,(CatTemplate[[#This Row],[St. unit effort]] * CatTemplate[[#This Row],[Year11]])*8/ParRatePM)</f>
        <v>0</v>
      </c>
      <c r="DM305" s="57">
        <f>IF(ISBLANK(CatTemplate[[#This Row],[St. unit effort]]),0,(CatTemplate[[#This Row],[St. unit effort]] * CatTemplate[[#This Row],[Year12]])*8/ParRatePM)</f>
        <v>0</v>
      </c>
      <c r="DN305" s="57">
        <f>IF(ISBLANK(CatTemplate[[#This Row],[St. unit effort]]),0,(CatTemplate[[#This Row],[St. unit effort]] * CatTemplate[[#This Row],[Year13]])*8/ParRatePM)</f>
        <v>0</v>
      </c>
      <c r="DO305" s="57">
        <f>IF(ISBLANK(CatTemplate[[#This Row],[St. unit effort]]),0,(CatTemplate[[#This Row],[St. unit effort]] * CatTemplate[[#This Row],[Year14]])*8/ParRatePM)</f>
        <v>0</v>
      </c>
      <c r="DP305" s="57">
        <f>IF(ISBLANK(CatTemplate[[#This Row],[St. unit effort]]),0,(CatTemplate[[#This Row],[St. unit effort]] * CatTemplate[[#This Row],[Year15]])*8/ParRatePM)</f>
        <v>0</v>
      </c>
      <c r="DQ305" s="57">
        <f>IF(ISBLANK(CatTemplate[[#This Row],[St. unit effort]]),0,(CatTemplate[[#This Row],[St. unit effort]] * CatTemplate[[#This Row],[Year16]])*8/ParRatePM)</f>
        <v>0</v>
      </c>
      <c r="DR305" s="57">
        <f>IF(ISBLANK(CatTemplate[[#This Row],[St. unit effort]]),0,(CatTemplate[[#This Row],[St. unit effort]] * CatTemplate[[#This Row],[Year17]])*8/ParRatePM)</f>
        <v>0</v>
      </c>
      <c r="DS305" s="57">
        <f>IF(ISBLANK(CatTemplate[[#This Row],[St. unit effort]]),0,(CatTemplate[[#This Row],[St. unit effort]] * CatTemplate[[#This Row],[Year18]])*8/ParRatePM)</f>
        <v>0</v>
      </c>
      <c r="DT305" s="57">
        <f>IF(ISBLANK(CatTemplate[[#This Row],[St. unit effort]]),0,(CatTemplate[[#This Row],[St. unit effort]] * CatTemplate[[#This Row],[Year19]])*8/ParRatePM)</f>
        <v>0</v>
      </c>
      <c r="DU305" s="57">
        <f>IF(ISBLANK(CatTemplate[[#This Row],[St. unit effort]]),0,(CatTemplate[[#This Row],[St. unit effort]] * CatTemplate[[#This Row],[Year20]])*8/ParRatePM)</f>
        <v>0</v>
      </c>
      <c r="DV305" s="54">
        <f>SUM(CatTemplate[[#This Row],[PM1]:[PM20]])</f>
        <v>0</v>
      </c>
      <c r="DW305" s="56">
        <f t="shared" si="105"/>
        <v>0</v>
      </c>
      <c r="DX305" s="56">
        <f t="shared" si="105"/>
        <v>0</v>
      </c>
      <c r="DY305" s="56">
        <f t="shared" si="105"/>
        <v>0</v>
      </c>
      <c r="DZ305" s="56">
        <f t="shared" si="105"/>
        <v>0</v>
      </c>
      <c r="EA305" s="56">
        <f t="shared" si="105"/>
        <v>0</v>
      </c>
      <c r="EB305" s="56">
        <f t="shared" si="105"/>
        <v>0</v>
      </c>
      <c r="EC305" s="56">
        <f t="shared" si="105"/>
        <v>0</v>
      </c>
      <c r="ED305" s="56">
        <f t="shared" si="105"/>
        <v>0</v>
      </c>
      <c r="EE305" s="56">
        <f t="shared" si="105"/>
        <v>0</v>
      </c>
      <c r="EF305" s="56">
        <f t="shared" si="105"/>
        <v>0</v>
      </c>
      <c r="EG305" s="56">
        <f t="shared" si="105"/>
        <v>0</v>
      </c>
      <c r="EH305" s="56">
        <f t="shared" si="105"/>
        <v>0</v>
      </c>
      <c r="EI305" s="56">
        <f t="shared" si="105"/>
        <v>0</v>
      </c>
      <c r="EJ305" s="56">
        <f t="shared" si="105"/>
        <v>0</v>
      </c>
      <c r="EK305" s="56">
        <f t="shared" si="105"/>
        <v>0</v>
      </c>
      <c r="EL305" s="56">
        <f t="shared" si="105"/>
        <v>0</v>
      </c>
      <c r="EM305" s="56">
        <f t="shared" si="103"/>
        <v>0</v>
      </c>
      <c r="EN305" s="56">
        <f t="shared" si="103"/>
        <v>0</v>
      </c>
      <c r="EO305" s="56">
        <f t="shared" si="103"/>
        <v>0</v>
      </c>
      <c r="EP305" s="56">
        <f t="shared" si="103"/>
        <v>0</v>
      </c>
      <c r="EQ305" s="30">
        <f>CatTemplate[[#This Row],[Eq. unit cost]] * CatTemplate[[#This Row],[Eq. quantity]]</f>
        <v>27.795135975135977</v>
      </c>
      <c r="ER305" s="30">
        <f>CatTemplate[[#This Row],[Cons. unit cost]] *CatTemplate[[#This Row],[Cons. quantity]]</f>
        <v>330.15961059469697</v>
      </c>
      <c r="ES305" s="30">
        <f>CatTemplate[[#This Row],[Oth. unit cost]] *CatTemplate[[#This Row],[Oth. quantity]]</f>
        <v>0</v>
      </c>
      <c r="ET305" s="55">
        <f>SUM(CatTemplate[[#This Row],[CO1]:[CO20]])</f>
        <v>0</v>
      </c>
      <c r="EU305" s="56">
        <f t="shared" si="106"/>
        <v>0</v>
      </c>
      <c r="EV305" s="56">
        <f t="shared" si="106"/>
        <v>0</v>
      </c>
      <c r="EW305" s="56">
        <f t="shared" si="106"/>
        <v>0</v>
      </c>
      <c r="EX305" s="56">
        <f t="shared" si="106"/>
        <v>0</v>
      </c>
      <c r="EY305" s="56">
        <f t="shared" si="106"/>
        <v>0</v>
      </c>
      <c r="EZ305" s="56">
        <f t="shared" si="106"/>
        <v>0</v>
      </c>
      <c r="FA305" s="56">
        <f t="shared" si="106"/>
        <v>0</v>
      </c>
      <c r="FB305" s="56">
        <f t="shared" si="106"/>
        <v>0</v>
      </c>
      <c r="FC305" s="56">
        <f t="shared" si="106"/>
        <v>0</v>
      </c>
      <c r="FD305" s="56">
        <f t="shared" si="106"/>
        <v>0</v>
      </c>
      <c r="FE305" s="56">
        <f t="shared" si="106"/>
        <v>0</v>
      </c>
      <c r="FF305" s="56">
        <f t="shared" si="106"/>
        <v>0</v>
      </c>
      <c r="FG305" s="56">
        <f t="shared" si="106"/>
        <v>0</v>
      </c>
      <c r="FH305" s="56">
        <f t="shared" si="106"/>
        <v>0</v>
      </c>
      <c r="FI305" s="56">
        <f t="shared" si="106"/>
        <v>0</v>
      </c>
      <c r="FJ305" s="56">
        <f t="shared" si="106"/>
        <v>0</v>
      </c>
      <c r="FK305" s="56">
        <f t="shared" si="104"/>
        <v>0</v>
      </c>
      <c r="FL305" s="56">
        <f t="shared" si="104"/>
        <v>0</v>
      </c>
      <c r="FM305" s="56">
        <f t="shared" si="104"/>
        <v>0</v>
      </c>
      <c r="FN305" s="56">
        <f t="shared" si="104"/>
        <v>0</v>
      </c>
      <c r="FO305" s="58">
        <f>SUM(CatTemplate[[#This Row],[CS1]:[CS20]])</f>
        <v>0</v>
      </c>
      <c r="FP305" s="59">
        <f>CatTemplate[[#This Row],[Total Oth. cost]]+CatTemplate[[#This Row],[Total St. Cost]]</f>
        <v>0</v>
      </c>
      <c r="FQ305" s="33" t="e">
        <f t="shared" si="93"/>
        <v>#VALUE!</v>
      </c>
      <c r="FR305" s="33" t="e">
        <f t="shared" si="94"/>
        <v>#VALUE!</v>
      </c>
      <c r="FS305" s="30" t="e">
        <f>(CatTemplate[[#This Row],[CO1]] + CatTemplate[[#This Row],[CS1]]) * (1 + getRateOHFinal) * getRateMarkupFinal</f>
        <v>#VALUE!</v>
      </c>
      <c r="FT305" s="30" t="e">
        <f>(CatTemplate[[#This Row],[CO2]] + CatTemplate[[#This Row],[CS2]]) * (1 + getRateOHFinal) * getRateMarkupFinal</f>
        <v>#VALUE!</v>
      </c>
      <c r="FU305" s="30" t="e">
        <f>(CatTemplate[[#This Row],[CO3]] + CatTemplate[[#This Row],[CS3]]) * (1 + getRateOHFinal) * getRateMarkupFinal</f>
        <v>#VALUE!</v>
      </c>
      <c r="FV305" s="30" t="e">
        <f>(CatTemplate[[#This Row],[CO4]] + CatTemplate[[#This Row],[CS4]]) * (1 + getRateOHFinal) * getRateMarkupFinal</f>
        <v>#VALUE!</v>
      </c>
      <c r="FW305" s="30" t="e">
        <f>(CatTemplate[[#This Row],[CO5]] + CatTemplate[[#This Row],[CS5]]) * (1 + getRateOHFinal) * getRateMarkupFinal</f>
        <v>#VALUE!</v>
      </c>
      <c r="FX305" s="30" t="e">
        <f>(CatTemplate[[#This Row],[CO6]] + CatTemplate[[#This Row],[CS6]]) * (1 + getRateOHFinal) * getRateMarkupFinal</f>
        <v>#VALUE!</v>
      </c>
      <c r="FY305" s="30" t="e">
        <f>(CatTemplate[[#This Row],[CO7]] + CatTemplate[[#This Row],[CS7]]) * (1 + getRateOHFinal) * getRateMarkupFinal</f>
        <v>#VALUE!</v>
      </c>
      <c r="FZ305" s="30" t="e">
        <f>(CatTemplate[[#This Row],[CO8]] + CatTemplate[[#This Row],[CS8]]) * (1 + getRateOHFinal) * getRateMarkupFinal</f>
        <v>#VALUE!</v>
      </c>
      <c r="GA305" s="30" t="e">
        <f>(CatTemplate[[#This Row],[CO9]] + CatTemplate[[#This Row],[CS9]]) * (1 + getRateOHFinal) * getRateMarkupFinal</f>
        <v>#VALUE!</v>
      </c>
      <c r="GB305" s="30" t="e">
        <f>(CatTemplate[[#This Row],[CO10]] + CatTemplate[[#This Row],[CS10]]) * (1 + getRateOHFinal) * getRateMarkupFinal</f>
        <v>#VALUE!</v>
      </c>
      <c r="GC305" s="30" t="e">
        <f>(CatTemplate[[#This Row],[CO11]] + CatTemplate[[#This Row],[CS11]]) * (1 + getRateOHFinal) * getRateMarkupFinal</f>
        <v>#VALUE!</v>
      </c>
      <c r="GD305" s="30" t="e">
        <f>(CatTemplate[[#This Row],[CO12]] + CatTemplate[[#This Row],[CS12]]) * (1 + getRateOHFinal) * getRateMarkupFinal</f>
        <v>#VALUE!</v>
      </c>
      <c r="GE305" s="30" t="e">
        <f>(CatTemplate[[#This Row],[CO13]] + CatTemplate[[#This Row],[CS13]]) * (1 + getRateOHFinal) * getRateMarkupFinal</f>
        <v>#VALUE!</v>
      </c>
      <c r="GF305" s="30" t="e">
        <f>(CatTemplate[[#This Row],[CO14]] + CatTemplate[[#This Row],[CS14]]) * (1 + getRateOHFinal) * getRateMarkupFinal</f>
        <v>#VALUE!</v>
      </c>
      <c r="GG305" s="30" t="e">
        <f>(CatTemplate[[#This Row],[CO15]] + CatTemplate[[#This Row],[CS15]]) * (1 + getRateOHFinal) * getRateMarkupFinal</f>
        <v>#VALUE!</v>
      </c>
      <c r="GH305" s="30" t="e">
        <f>(CatTemplate[[#This Row],[CO16]] + CatTemplate[[#This Row],[CS16]]) * (1 + getRateOHFinal) * getRateMarkupFinal</f>
        <v>#VALUE!</v>
      </c>
      <c r="GI305" s="30" t="e">
        <f>(CatTemplate[[#This Row],[CO17]] + CatTemplate[[#This Row],[CS17]]) * (1 + getRateOHFinal) * getRateMarkupFinal</f>
        <v>#VALUE!</v>
      </c>
      <c r="GJ305" s="30" t="e">
        <f>(CatTemplate[[#This Row],[CO18]] + CatTemplate[[#This Row],[CS18]]) * (1 + getRateOHFinal) * getRateMarkupFinal</f>
        <v>#VALUE!</v>
      </c>
      <c r="GK305" s="30" t="e">
        <f>(CatTemplate[[#This Row],[CO19]] + CatTemplate[[#This Row],[CS19]]) * (1 + getRateOHFinal) * getRateMarkupFinal</f>
        <v>#VALUE!</v>
      </c>
      <c r="GL305" s="30" t="e">
        <f>(CatTemplate[[#This Row],[CO20]] + CatTemplate[[#This Row],[CS20]]) * (1 + getRateOHFinal) * getRateMarkupFinal</f>
        <v>#VALUE!</v>
      </c>
      <c r="GM305" s="30" t="e">
        <f t="shared" si="95"/>
        <v>#VALUE!</v>
      </c>
      <c r="GN305" s="30" t="e">
        <f t="shared" si="96"/>
        <v>#VALUE!</v>
      </c>
      <c r="GO305" s="30" t="e">
        <f t="shared" si="97"/>
        <v>#VALUE!</v>
      </c>
      <c r="GP305" s="30" t="e">
        <f t="shared" si="98"/>
        <v>#VALUE!</v>
      </c>
      <c r="GQ305" s="30" t="e">
        <f>(CatTemplate[[#This Row],[CO1]]+CatTemplate[[#This Row],[CS1]]) * (1+ getRateOHFinal) * (1 + getRateMarkupFinal)</f>
        <v>#VALUE!</v>
      </c>
      <c r="GR305" s="30" t="e">
        <f>(CatTemplate[[#This Row],[CO2]]+CatTemplate[[#This Row],[CS2]]) * (1+ getRateOHFinal) * (1 + getRateMarkupFinal)</f>
        <v>#VALUE!</v>
      </c>
      <c r="GS305" s="30" t="e">
        <f>(CatTemplate[[#This Row],[CO3]]+CatTemplate[[#This Row],[CS3]]) * (1+ getRateOHFinal) * (1 + getRateMarkupFinal)</f>
        <v>#VALUE!</v>
      </c>
      <c r="GT305" s="30" t="e">
        <f>(CatTemplate[[#This Row],[CO4]]+CatTemplate[[#This Row],[CS4]]) * (1+ getRateOHFinal) * (1 + getRateMarkupFinal)</f>
        <v>#VALUE!</v>
      </c>
      <c r="GU305" s="30" t="e">
        <f>(CatTemplate[[#This Row],[CO5]]+CatTemplate[[#This Row],[CS5]]) * (1+ getRateOHFinal) * (1 + getRateMarkupFinal)</f>
        <v>#VALUE!</v>
      </c>
      <c r="GV305" s="30" t="e">
        <f>(CatTemplate[[#This Row],[CO6]]+CatTemplate[[#This Row],[CS6]]) * (1+ getRateOHFinal) * (1 + getRateMarkupFinal)</f>
        <v>#VALUE!</v>
      </c>
      <c r="GW305" s="30" t="e">
        <f>(CatTemplate[[#This Row],[CO7]]+CatTemplate[[#This Row],[CS7]]) * (1+ getRateOHFinal) * (1 + getRateMarkupFinal)</f>
        <v>#VALUE!</v>
      </c>
      <c r="GX305" s="30" t="e">
        <f>(CatTemplate[[#This Row],[CO8]]+CatTemplate[[#This Row],[CS8]]) * (1+ getRateOHFinal) * (1 + getRateMarkupFinal)</f>
        <v>#VALUE!</v>
      </c>
      <c r="GY305" s="30" t="e">
        <f>(CatTemplate[[#This Row],[CO9]]+CatTemplate[[#This Row],[CS9]]) * (1+ getRateOHFinal) * (1 + getRateMarkupFinal)</f>
        <v>#VALUE!</v>
      </c>
      <c r="GZ305" s="30" t="e">
        <f>(CatTemplate[[#This Row],[CO10]]+CatTemplate[[#This Row],[CS10]]) * (1+ getRateOHFinal) * (1 + getRateMarkupFinal)</f>
        <v>#VALUE!</v>
      </c>
      <c r="HA305" s="30" t="e">
        <f>(CatTemplate[[#This Row],[CO11]]+CatTemplate[[#This Row],[CS11]]) * (1+ getRateOHFinal) * (1 + getRateMarkupFinal)</f>
        <v>#VALUE!</v>
      </c>
      <c r="HB305" s="30" t="e">
        <f>(CatTemplate[[#This Row],[CO12]]+CatTemplate[[#This Row],[CS12]]) * (1+ getRateOHFinal) * (1 + getRateMarkupFinal)</f>
        <v>#VALUE!</v>
      </c>
      <c r="HC305" s="30" t="e">
        <f>(CatTemplate[[#This Row],[CO13]]+CatTemplate[[#This Row],[CS13]]) * (1+ getRateOHFinal) * (1 + getRateMarkupFinal)</f>
        <v>#VALUE!</v>
      </c>
      <c r="HD305" s="30" t="e">
        <f>(CatTemplate[[#This Row],[CO14]]+CatTemplate[[#This Row],[CS14]]) * (1+ getRateOHFinal) * (1 + getRateMarkupFinal)</f>
        <v>#VALUE!</v>
      </c>
      <c r="HE305" s="30" t="e">
        <f>(CatTemplate[[#This Row],[CO15]]+CatTemplate[[#This Row],[CS15]]) * (1+ getRateOHFinal) * (1 + getRateMarkupFinal)</f>
        <v>#VALUE!</v>
      </c>
      <c r="HF305" s="30" t="e">
        <f>(CatTemplate[[#This Row],[CO16]]+CatTemplate[[#This Row],[CS16]]) * (1+ getRateOHFinal) * (1 + getRateMarkupFinal)</f>
        <v>#VALUE!</v>
      </c>
      <c r="HG305" s="30" t="e">
        <f>(CatTemplate[[#This Row],[CO17]]+CatTemplate[[#This Row],[CS17]]) * (1+ getRateOHFinal) * (1 + getRateMarkupFinal)</f>
        <v>#VALUE!</v>
      </c>
      <c r="HH305" s="30" t="e">
        <f>(CatTemplate[[#This Row],[CO18]]+CatTemplate[[#This Row],[CS18]]) * (1+ getRateOHFinal) * (1 + getRateMarkupFinal)</f>
        <v>#VALUE!</v>
      </c>
      <c r="HI305" s="30" t="e">
        <f>(CatTemplate[[#This Row],[CO19]]+CatTemplate[[#This Row],[CS19]]) * (1+ getRateOHFinal) * (1 + getRateMarkupFinal)</f>
        <v>#VALUE!</v>
      </c>
      <c r="HJ305" s="30" t="e">
        <f>(CatTemplate[[#This Row],[CO20]]+CatTemplate[[#This Row],[CS20]]) * (1+ getRateOHFinal) * (1 + getRateMarkupFinal)</f>
        <v>#VALUE!</v>
      </c>
      <c r="HK305" s="39" t="e">
        <f>CatTemplate[[#This Row],[Total cost]]+CatTemplate[[#This Row],[OH Amount]]+CatTemplate[[#This Row],[Markup]]</f>
        <v>#VALUE!</v>
      </c>
      <c r="HL305" s="63">
        <f>IF(CatTemplate[[#This Row],[Units]]="Days",CatTemplate[[#This Row],[Project quantity]]*CatTemplate[[#This Row],[St. unit effort]],CatTemplate[[#This Row],[Project quantity]])</f>
        <v>0</v>
      </c>
      <c r="HM305" s="287">
        <f>IFERROR(CatTemplate[[#This Row],[Total Price]]/(CatTemplate[[#This Row],[Final Quantity]]),0)</f>
        <v>0</v>
      </c>
      <c r="HN305" s="261"/>
    </row>
    <row r="306" spans="2:222" ht="25.5" x14ac:dyDescent="0.2">
      <c r="B306" s="9" t="s">
        <v>84</v>
      </c>
      <c r="C306" s="23">
        <v>6</v>
      </c>
      <c r="D306" s="10" t="s">
        <v>179</v>
      </c>
      <c r="E306" s="25">
        <v>1</v>
      </c>
      <c r="F306" s="19" t="s">
        <v>103</v>
      </c>
      <c r="G306" s="27">
        <v>93</v>
      </c>
      <c r="H306" s="19" t="s">
        <v>584</v>
      </c>
      <c r="I306" s="19"/>
      <c r="J306" s="16" t="s">
        <v>254</v>
      </c>
      <c r="K306" s="16"/>
      <c r="L306" s="16" t="s">
        <v>489</v>
      </c>
      <c r="M306" s="16" t="s">
        <v>207</v>
      </c>
      <c r="N306" s="16" t="s">
        <v>858</v>
      </c>
      <c r="O306" s="320"/>
      <c r="P306" s="71"/>
      <c r="Q306" s="108"/>
      <c r="R306" s="73"/>
      <c r="S306" s="97"/>
      <c r="T306" s="100">
        <f>getEqUnitCost</f>
        <v>0</v>
      </c>
      <c r="U306" s="73">
        <f>getEqUnitEffort</f>
        <v>0</v>
      </c>
      <c r="V306" s="101">
        <f>getEqQuantity</f>
        <v>0</v>
      </c>
      <c r="W306" s="320"/>
      <c r="X306" s="100">
        <f>getConsUnitCost</f>
        <v>0</v>
      </c>
      <c r="Y306" s="73">
        <f>getConsUnitEffort</f>
        <v>0</v>
      </c>
      <c r="Z306" s="14">
        <f>getConsQuantity</f>
        <v>0</v>
      </c>
      <c r="AA306" s="320"/>
      <c r="AB306" s="72"/>
      <c r="AC306" s="112"/>
      <c r="AD306" s="14">
        <f>getOthQuantity</f>
        <v>0</v>
      </c>
      <c r="AE306" s="320"/>
      <c r="AF306" s="28" t="str">
        <f>IF(ISBLANK(CatTemplate[[#This Row],[Resource type]]),"",CatTemplate[[#This Row],[Resource type]])</f>
        <v>BioRef Operator</v>
      </c>
      <c r="AG306" s="242">
        <f>getStaffUnitCost</f>
        <v>402.98497611162429</v>
      </c>
      <c r="AH306" s="113">
        <f>getStaffUnitEffort</f>
        <v>0</v>
      </c>
      <c r="AI306" s="40">
        <f>getStaffQuantity</f>
        <v>0</v>
      </c>
      <c r="AJ306" s="41">
        <f>CatTemplate[[#This Row],[St. quantity]]*8/ParRatePM</f>
        <v>0</v>
      </c>
      <c r="AK306" s="320"/>
      <c r="AL306" s="53" t="str">
        <f>CatTemplate[[#This Row],[Item type]]</f>
        <v>Samples</v>
      </c>
      <c r="AM306" s="12">
        <f>SUM(CatTemplate[[#This Row],[Year1]:[Year20]])</f>
        <v>0</v>
      </c>
      <c r="AN306" s="52"/>
      <c r="AO306" s="52"/>
      <c r="AP306" s="52"/>
      <c r="AQ306" s="52"/>
      <c r="AR306" s="8"/>
      <c r="AS306" s="8"/>
      <c r="AT306" s="8"/>
      <c r="AU306" s="8"/>
      <c r="AV306" s="8"/>
      <c r="AW306" s="8"/>
      <c r="AX306" s="8"/>
      <c r="AY306" s="8"/>
      <c r="AZ306" s="8"/>
      <c r="BA306" s="8"/>
      <c r="BB306" s="8"/>
      <c r="BC306" s="8"/>
      <c r="BD306" s="8"/>
      <c r="BE306" s="8"/>
      <c r="BF306" s="8"/>
      <c r="BG306" s="36"/>
      <c r="BH306" s="320"/>
      <c r="BI306" s="37" t="str">
        <f>getCostCategory</f>
        <v>06 Operating costs</v>
      </c>
      <c r="BJ306" s="37" t="str">
        <f>getSection</f>
        <v>06 Sample processing</v>
      </c>
      <c r="BK306" s="32" t="str">
        <f>getObject</f>
        <v>Sample processing</v>
      </c>
      <c r="BL306" s="30">
        <f>IFERROR(getUnitCost * IF(CatTemplate[[#This Row],[Cost Category Comp.]]="01 Staff costs", 1,1),0)</f>
        <v>402.98497611162429</v>
      </c>
      <c r="BM306" s="29">
        <f>IF(AND(ISBLANK(CatTemplate[[#This Row],[Eq. unit cost]]),ISBLANK(CatTemplate[[#This Row],[Cons. unit cost]]),ISBLANK(CatTemplate[[#This Row],[Oth. unit cost]])), 0, IF(getUnitEffort =0,1,getUnitEffort) * CatTemplate[[#This Row],[Year1]])</f>
        <v>0</v>
      </c>
      <c r="BN306" s="29">
        <f>IF(AND(ISBLANK(CatTemplate[[#This Row],[Eq. unit cost]]),ISBLANK(CatTemplate[[#This Row],[Cons. unit cost]]),ISBLANK(CatTemplate[[#This Row],[Oth. unit cost]])), 0, IF(getUnitEffort =0,1,getUnitEffort) * CatTemplate[[#This Row],[Year2]])</f>
        <v>0</v>
      </c>
      <c r="BO306" s="29">
        <f>IF(AND(ISBLANK(CatTemplate[[#This Row],[Eq. unit cost]]),ISBLANK(CatTemplate[[#This Row],[Cons. unit cost]]),ISBLANK(CatTemplate[[#This Row],[Oth. unit cost]])), 0, IF(getUnitEffort =0,1,getUnitEffort) * CatTemplate[[#This Row],[Year3]])</f>
        <v>0</v>
      </c>
      <c r="BP306" s="29">
        <f>IF(AND(ISBLANK(CatTemplate[[#This Row],[Eq. unit cost]]),ISBLANK(CatTemplate[[#This Row],[Cons. unit cost]]),ISBLANK(CatTemplate[[#This Row],[Oth. unit cost]])), 0, IF(getUnitEffort =0,1,getUnitEffort) * CatTemplate[[#This Row],[Year4]])</f>
        <v>0</v>
      </c>
      <c r="BQ306" s="29">
        <f>IF(AND(ISBLANK(CatTemplate[[#This Row],[Eq. unit cost]]),ISBLANK(CatTemplate[[#This Row],[Cons. unit cost]]),ISBLANK(CatTemplate[[#This Row],[Oth. unit cost]])), 0, IF(getUnitEffort =0,1,getUnitEffort) * CatTemplate[[#This Row],[Year5]])</f>
        <v>0</v>
      </c>
      <c r="BR306" s="29">
        <f>IF(AND(ISBLANK(CatTemplate[[#This Row],[Eq. unit cost]]),ISBLANK(CatTemplate[[#This Row],[Cons. unit cost]]),ISBLANK(CatTemplate[[#This Row],[Oth. unit cost]])), 0, IF(getUnitEffort =0,1,getUnitEffort) * CatTemplate[[#This Row],[Year6]])</f>
        <v>0</v>
      </c>
      <c r="BS306" s="29">
        <f>IF(AND(ISBLANK(CatTemplate[[#This Row],[Eq. unit cost]]),ISBLANK(CatTemplate[[#This Row],[Cons. unit cost]]),ISBLANK(CatTemplate[[#This Row],[Oth. unit cost]])), 0, IF(getUnitEffort =0,1,getUnitEffort) * CatTemplate[[#This Row],[Year7]])</f>
        <v>0</v>
      </c>
      <c r="BT306" s="29">
        <f>IF(AND(ISBLANK(CatTemplate[[#This Row],[Eq. unit cost]]),ISBLANK(CatTemplate[[#This Row],[Cons. unit cost]]),ISBLANK(CatTemplate[[#This Row],[Oth. unit cost]])), 0, IF(getUnitEffort =0,1,getUnitEffort) * CatTemplate[[#This Row],[Year8]])</f>
        <v>0</v>
      </c>
      <c r="BU306" s="29">
        <f>IF(AND(ISBLANK(CatTemplate[[#This Row],[Eq. unit cost]]),ISBLANK(CatTemplate[[#This Row],[Cons. unit cost]]),ISBLANK(CatTemplate[[#This Row],[Oth. unit cost]])), 0, IF(getUnitEffort =0,1,getUnitEffort) * CatTemplate[[#This Row],[Year9]])</f>
        <v>0</v>
      </c>
      <c r="BV306" s="29">
        <f>IF(AND(ISBLANK(CatTemplate[[#This Row],[Eq. unit cost]]),ISBLANK(CatTemplate[[#This Row],[Cons. unit cost]]),ISBLANK(CatTemplate[[#This Row],[Oth. unit cost]])), 0, IF(getUnitEffort =0,1,getUnitEffort) * CatTemplate[[#This Row],[Year10]])</f>
        <v>0</v>
      </c>
      <c r="BW306" s="29">
        <f>IF(AND(ISBLANK(CatTemplate[[#This Row],[Eq. unit cost]]),ISBLANK(CatTemplate[[#This Row],[Cons. unit cost]]),ISBLANK(CatTemplate[[#This Row],[Oth. unit cost]])), 0, IF(getUnitEffort =0,1,getUnitEffort) * CatTemplate[[#This Row],[Year11]])</f>
        <v>0</v>
      </c>
      <c r="BX306" s="29">
        <f>IF(AND(ISBLANK(CatTemplate[[#This Row],[Eq. unit cost]]),ISBLANK(CatTemplate[[#This Row],[Cons. unit cost]]),ISBLANK(CatTemplate[[#This Row],[Oth. unit cost]])), 0, IF(getUnitEffort =0,1,getUnitEffort) * CatTemplate[[#This Row],[Year12]])</f>
        <v>0</v>
      </c>
      <c r="BY306" s="29">
        <f>IF(AND(ISBLANK(CatTemplate[[#This Row],[Eq. unit cost]]),ISBLANK(CatTemplate[[#This Row],[Cons. unit cost]]),ISBLANK(CatTemplate[[#This Row],[Oth. unit cost]])), 0, IF(getUnitEffort =0,1,getUnitEffort) * CatTemplate[[#This Row],[Year13]])</f>
        <v>0</v>
      </c>
      <c r="BZ306" s="29">
        <f>IF(AND(ISBLANK(CatTemplate[[#This Row],[Eq. unit cost]]),ISBLANK(CatTemplate[[#This Row],[Cons. unit cost]]),ISBLANK(CatTemplate[[#This Row],[Oth. unit cost]])), 0, IF(getUnitEffort =0,1,getUnitEffort) * CatTemplate[[#This Row],[Year14]])</f>
        <v>0</v>
      </c>
      <c r="CA306" s="29">
        <f>IF(AND(ISBLANK(CatTemplate[[#This Row],[Eq. unit cost]]),ISBLANK(CatTemplate[[#This Row],[Cons. unit cost]]),ISBLANK(CatTemplate[[#This Row],[Oth. unit cost]])), 0, IF(getUnitEffort =0,1,getUnitEffort) * CatTemplate[[#This Row],[Year15]])</f>
        <v>0</v>
      </c>
      <c r="CB306" s="29">
        <f>IF(AND(ISBLANK(CatTemplate[[#This Row],[Eq. unit cost]]),ISBLANK(CatTemplate[[#This Row],[Cons. unit cost]]),ISBLANK(CatTemplate[[#This Row],[Oth. unit cost]])), 0, IF(getUnitEffort =0,1,getUnitEffort) * CatTemplate[[#This Row],[Year16]])</f>
        <v>0</v>
      </c>
      <c r="CC306" s="29">
        <f>IF(AND(ISBLANK(CatTemplate[[#This Row],[Eq. unit cost]]),ISBLANK(CatTemplate[[#This Row],[Cons. unit cost]]),ISBLANK(CatTemplate[[#This Row],[Oth. unit cost]])), 0, IF(getUnitEffort =0,1,getUnitEffort) * CatTemplate[[#This Row],[Year17]])</f>
        <v>0</v>
      </c>
      <c r="CD306" s="29">
        <f>IF(AND(ISBLANK(CatTemplate[[#This Row],[Eq. unit cost]]),ISBLANK(CatTemplate[[#This Row],[Cons. unit cost]]),ISBLANK(CatTemplate[[#This Row],[Oth. unit cost]])), 0, IF(getUnitEffort =0,1,getUnitEffort) * CatTemplate[[#This Row],[Year18]])</f>
        <v>0</v>
      </c>
      <c r="CE306" s="29">
        <f>IF(AND(ISBLANK(CatTemplate[[#This Row],[Eq. unit cost]]),ISBLANK(CatTemplate[[#This Row],[Cons. unit cost]]),ISBLANK(CatTemplate[[#This Row],[Oth. unit cost]])), 0, IF(getUnitEffort =0,1,getUnitEffort) * CatTemplate[[#This Row],[Year19]])</f>
        <v>0</v>
      </c>
      <c r="CF306" s="29">
        <f>IF(AND(ISBLANK(CatTemplate[[#This Row],[Eq. unit cost]]),ISBLANK(CatTemplate[[#This Row],[Cons. unit cost]]),ISBLANK(CatTemplate[[#This Row],[Oth. unit cost]])), 0, IF(getUnitEffort =0,1,getUnitEffort) * CatTemplate[[#This Row],[Year20]])</f>
        <v>0</v>
      </c>
      <c r="CG306" s="45">
        <f>SUM(CatTemplate[[#This Row],[Q1]:[Q20]])</f>
        <v>0</v>
      </c>
      <c r="CH306" s="29">
        <f>IF(ISBLANK(CatTemplate[[#This Row],[St. unit effort]]),0,(CatTemplate[[#This Row],[St. unit effort]] * CatTemplate[[#This Row],[Year1]]))</f>
        <v>0</v>
      </c>
      <c r="CI306" s="29">
        <f>IF(ISBLANK(CatTemplate[[#This Row],[St. unit effort]]),0,(CatTemplate[[#This Row],[St. unit effort]] * CatTemplate[[#This Row],[Year2]]))</f>
        <v>0</v>
      </c>
      <c r="CJ306" s="29">
        <f>IF(ISBLANK(CatTemplate[[#This Row],[St. unit effort]]),0,(CatTemplate[[#This Row],[St. unit effort]] * CatTemplate[[#This Row],[Year3]]))</f>
        <v>0</v>
      </c>
      <c r="CK306" s="29">
        <f>IF(ISBLANK(CatTemplate[[#This Row],[St. unit effort]]),0,(CatTemplate[[#This Row],[St. unit effort]] * CatTemplate[[#This Row],[Year4]]))</f>
        <v>0</v>
      </c>
      <c r="CL306" s="29">
        <f>IF(ISBLANK(CatTemplate[[#This Row],[St. unit effort]]),0,(CatTemplate[[#This Row],[St. unit effort]] * CatTemplate[[#This Row],[Year5]]))</f>
        <v>0</v>
      </c>
      <c r="CM306" s="29">
        <f>IF(ISBLANK(CatTemplate[[#This Row],[St. unit effort]]),0,(CatTemplate[[#This Row],[St. unit effort]] * CatTemplate[[#This Row],[Year6]]))</f>
        <v>0</v>
      </c>
      <c r="CN306" s="29">
        <f>IF(ISBLANK(CatTemplate[[#This Row],[St. unit effort]]),0,(CatTemplate[[#This Row],[St. unit effort]] * CatTemplate[[#This Row],[Year7]]))</f>
        <v>0</v>
      </c>
      <c r="CO306" s="29">
        <f>IF(ISBLANK(CatTemplate[[#This Row],[St. unit effort]]),0,(CatTemplate[[#This Row],[St. unit effort]] * CatTemplate[[#This Row],[Year8]]))</f>
        <v>0</v>
      </c>
      <c r="CP306" s="29">
        <f>IF(ISBLANK(CatTemplate[[#This Row],[St. unit effort]]),0,(CatTemplate[[#This Row],[St. unit effort]] * CatTemplate[[#This Row],[Year9]]))</f>
        <v>0</v>
      </c>
      <c r="CQ306" s="29">
        <f>IF(ISBLANK(CatTemplate[[#This Row],[St. unit effort]]),0,(CatTemplate[[#This Row],[St. unit effort]] * CatTemplate[[#This Row],[Year10]]))</f>
        <v>0</v>
      </c>
      <c r="CR306" s="29">
        <f>IF(ISBLANK(CatTemplate[[#This Row],[St. unit effort]]),0,(CatTemplate[[#This Row],[St. unit effort]] * CatTemplate[[#This Row],[Year11]]))</f>
        <v>0</v>
      </c>
      <c r="CS306" s="29">
        <f>IF(ISBLANK(CatTemplate[[#This Row],[St. unit effort]]),0,(CatTemplate[[#This Row],[St. unit effort]] * CatTemplate[[#This Row],[Year12]]))</f>
        <v>0</v>
      </c>
      <c r="CT306" s="29">
        <f>IF(ISBLANK(CatTemplate[[#This Row],[St. unit effort]]),0,(CatTemplate[[#This Row],[St. unit effort]] * CatTemplate[[#This Row],[Year13]]))</f>
        <v>0</v>
      </c>
      <c r="CU306" s="29">
        <f>IF(ISBLANK(CatTemplate[[#This Row],[St. unit effort]]),0,(CatTemplate[[#This Row],[St. unit effort]] * CatTemplate[[#This Row],[Year14]]))</f>
        <v>0</v>
      </c>
      <c r="CV306" s="29">
        <f>IF(ISBLANK(CatTemplate[[#This Row],[St. unit effort]]),0,(CatTemplate[[#This Row],[St. unit effort]] * CatTemplate[[#This Row],[Year15]]))</f>
        <v>0</v>
      </c>
      <c r="CW306" s="29">
        <f>IF(ISBLANK(CatTemplate[[#This Row],[St. unit effort]]),0,(CatTemplate[[#This Row],[St. unit effort]] * CatTemplate[[#This Row],[Year16]]))</f>
        <v>0</v>
      </c>
      <c r="CX306" s="29">
        <f>IF(ISBLANK(CatTemplate[[#This Row],[St. unit effort]]),0,(CatTemplate[[#This Row],[St. unit effort]] * CatTemplate[[#This Row],[Year17]]))</f>
        <v>0</v>
      </c>
      <c r="CY306" s="29">
        <f>IF(ISBLANK(CatTemplate[[#This Row],[St. unit effort]]),0,(CatTemplate[[#This Row],[St. unit effort]] * CatTemplate[[#This Row],[Year18]]))</f>
        <v>0</v>
      </c>
      <c r="CZ306" s="29">
        <f>IF(ISBLANK(CatTemplate[[#This Row],[St. unit effort]]),0,(CatTemplate[[#This Row],[St. unit effort]] * CatTemplate[[#This Row],[Year19]]))</f>
        <v>0</v>
      </c>
      <c r="DA306" s="29">
        <f>IF(ISBLANK(CatTemplate[[#This Row],[St. unit effort]]),0,(CatTemplate[[#This Row],[St. unit effort]] * CatTemplate[[#This Row],[Year20]]))</f>
        <v>0</v>
      </c>
      <c r="DB306" s="57">
        <f>IF(ISBLANK(CatTemplate[[#This Row],[St. unit effort]]),0,(CatTemplate[[#This Row],[St. unit effort]] * CatTemplate[[#This Row],[Year1]])*8/ParRatePM)</f>
        <v>0</v>
      </c>
      <c r="DC306" s="57">
        <f>IF(ISBLANK(CatTemplate[[#This Row],[St. unit effort]]),0,(CatTemplate[[#This Row],[St. unit effort]] * CatTemplate[[#This Row],[Year2]])*8/ParRatePM)</f>
        <v>0</v>
      </c>
      <c r="DD306" s="57">
        <f>IF(ISBLANK(CatTemplate[[#This Row],[St. unit effort]]),0,(CatTemplate[[#This Row],[St. unit effort]] * CatTemplate[[#This Row],[Year3]])*8/ParRatePM)</f>
        <v>0</v>
      </c>
      <c r="DE306" s="57">
        <f>IF(ISBLANK(CatTemplate[[#This Row],[St. unit effort]]),0,(CatTemplate[[#This Row],[St. unit effort]] * CatTemplate[[#This Row],[Year4]])*8/ParRatePM)</f>
        <v>0</v>
      </c>
      <c r="DF306" s="57">
        <f>IF(ISBLANK(CatTemplate[[#This Row],[St. unit effort]]),0,(CatTemplate[[#This Row],[St. unit effort]] * CatTemplate[[#This Row],[Year5]])*8/ParRatePM)</f>
        <v>0</v>
      </c>
      <c r="DG306" s="57">
        <f>IF(ISBLANK(CatTemplate[[#This Row],[St. unit effort]]),0,(CatTemplate[[#This Row],[St. unit effort]] * CatTemplate[[#This Row],[Year6]])*8/ParRatePM)</f>
        <v>0</v>
      </c>
      <c r="DH306" s="57">
        <f>IF(ISBLANK(CatTemplate[[#This Row],[St. unit effort]]),0,(CatTemplate[[#This Row],[St. unit effort]] * CatTemplate[[#This Row],[Year7]])*8/ParRatePM)</f>
        <v>0</v>
      </c>
      <c r="DI306" s="57">
        <f>IF(ISBLANK(CatTemplate[[#This Row],[St. unit effort]]),0,(CatTemplate[[#This Row],[St. unit effort]] * CatTemplate[[#This Row],[Year8]])*8/ParRatePM)</f>
        <v>0</v>
      </c>
      <c r="DJ306" s="57">
        <f>IF(ISBLANK(CatTemplate[[#This Row],[St. unit effort]]),0,(CatTemplate[[#This Row],[St. unit effort]] * CatTemplate[[#This Row],[Year9]])*8/ParRatePM)</f>
        <v>0</v>
      </c>
      <c r="DK306" s="57">
        <f>IF(ISBLANK(CatTemplate[[#This Row],[St. unit effort]]),0,(CatTemplate[[#This Row],[St. unit effort]] * CatTemplate[[#This Row],[Year10]])*8/ParRatePM)</f>
        <v>0</v>
      </c>
      <c r="DL306" s="57">
        <f>IF(ISBLANK(CatTemplate[[#This Row],[St. unit effort]]),0,(CatTemplate[[#This Row],[St. unit effort]] * CatTemplate[[#This Row],[Year11]])*8/ParRatePM)</f>
        <v>0</v>
      </c>
      <c r="DM306" s="57">
        <f>IF(ISBLANK(CatTemplate[[#This Row],[St. unit effort]]),0,(CatTemplate[[#This Row],[St. unit effort]] * CatTemplate[[#This Row],[Year12]])*8/ParRatePM)</f>
        <v>0</v>
      </c>
      <c r="DN306" s="57">
        <f>IF(ISBLANK(CatTemplate[[#This Row],[St. unit effort]]),0,(CatTemplate[[#This Row],[St. unit effort]] * CatTemplate[[#This Row],[Year13]])*8/ParRatePM)</f>
        <v>0</v>
      </c>
      <c r="DO306" s="57">
        <f>IF(ISBLANK(CatTemplate[[#This Row],[St. unit effort]]),0,(CatTemplate[[#This Row],[St. unit effort]] * CatTemplate[[#This Row],[Year14]])*8/ParRatePM)</f>
        <v>0</v>
      </c>
      <c r="DP306" s="57">
        <f>IF(ISBLANK(CatTemplate[[#This Row],[St. unit effort]]),0,(CatTemplate[[#This Row],[St. unit effort]] * CatTemplate[[#This Row],[Year15]])*8/ParRatePM)</f>
        <v>0</v>
      </c>
      <c r="DQ306" s="57">
        <f>IF(ISBLANK(CatTemplate[[#This Row],[St. unit effort]]),0,(CatTemplate[[#This Row],[St. unit effort]] * CatTemplate[[#This Row],[Year16]])*8/ParRatePM)</f>
        <v>0</v>
      </c>
      <c r="DR306" s="57">
        <f>IF(ISBLANK(CatTemplate[[#This Row],[St. unit effort]]),0,(CatTemplate[[#This Row],[St. unit effort]] * CatTemplate[[#This Row],[Year17]])*8/ParRatePM)</f>
        <v>0</v>
      </c>
      <c r="DS306" s="57">
        <f>IF(ISBLANK(CatTemplate[[#This Row],[St. unit effort]]),0,(CatTemplate[[#This Row],[St. unit effort]] * CatTemplate[[#This Row],[Year18]])*8/ParRatePM)</f>
        <v>0</v>
      </c>
      <c r="DT306" s="57">
        <f>IF(ISBLANK(CatTemplate[[#This Row],[St. unit effort]]),0,(CatTemplate[[#This Row],[St. unit effort]] * CatTemplate[[#This Row],[Year19]])*8/ParRatePM)</f>
        <v>0</v>
      </c>
      <c r="DU306" s="57">
        <f>IF(ISBLANK(CatTemplate[[#This Row],[St. unit effort]]),0,(CatTemplate[[#This Row],[St. unit effort]] * CatTemplate[[#This Row],[Year20]])*8/ParRatePM)</f>
        <v>0</v>
      </c>
      <c r="DV306" s="54">
        <f>SUM(CatTemplate[[#This Row],[PM1]:[PM20]])</f>
        <v>0</v>
      </c>
      <c r="DW306" s="56">
        <f t="shared" si="105"/>
        <v>0</v>
      </c>
      <c r="DX306" s="56">
        <f t="shared" si="105"/>
        <v>0</v>
      </c>
      <c r="DY306" s="56">
        <f t="shared" si="105"/>
        <v>0</v>
      </c>
      <c r="DZ306" s="56">
        <f t="shared" si="105"/>
        <v>0</v>
      </c>
      <c r="EA306" s="56">
        <f t="shared" si="105"/>
        <v>0</v>
      </c>
      <c r="EB306" s="56">
        <f t="shared" si="105"/>
        <v>0</v>
      </c>
      <c r="EC306" s="56">
        <f t="shared" si="105"/>
        <v>0</v>
      </c>
      <c r="ED306" s="56">
        <f t="shared" si="105"/>
        <v>0</v>
      </c>
      <c r="EE306" s="56">
        <f t="shared" si="105"/>
        <v>0</v>
      </c>
      <c r="EF306" s="56">
        <f t="shared" si="105"/>
        <v>0</v>
      </c>
      <c r="EG306" s="56">
        <f t="shared" si="105"/>
        <v>0</v>
      </c>
      <c r="EH306" s="56">
        <f t="shared" si="105"/>
        <v>0</v>
      </c>
      <c r="EI306" s="56">
        <f t="shared" si="105"/>
        <v>0</v>
      </c>
      <c r="EJ306" s="56">
        <f t="shared" si="105"/>
        <v>0</v>
      </c>
      <c r="EK306" s="56">
        <f t="shared" si="105"/>
        <v>0</v>
      </c>
      <c r="EL306" s="56">
        <f t="shared" si="105"/>
        <v>0</v>
      </c>
      <c r="EM306" s="56">
        <f t="shared" si="103"/>
        <v>0</v>
      </c>
      <c r="EN306" s="56">
        <f t="shared" si="103"/>
        <v>0</v>
      </c>
      <c r="EO306" s="56">
        <f t="shared" si="103"/>
        <v>0</v>
      </c>
      <c r="EP306" s="56">
        <f t="shared" si="103"/>
        <v>0</v>
      </c>
      <c r="EQ306" s="30">
        <f>CatTemplate[[#This Row],[Eq. unit cost]] * CatTemplate[[#This Row],[Eq. quantity]]</f>
        <v>0</v>
      </c>
      <c r="ER306" s="30">
        <f>CatTemplate[[#This Row],[Cons. unit cost]] *CatTemplate[[#This Row],[Cons. quantity]]</f>
        <v>0</v>
      </c>
      <c r="ES306" s="30">
        <f>CatTemplate[[#This Row],[Oth. unit cost]] *CatTemplate[[#This Row],[Oth. quantity]]</f>
        <v>0</v>
      </c>
      <c r="ET306" s="55">
        <f>SUM(CatTemplate[[#This Row],[CO1]:[CO20]])</f>
        <v>0</v>
      </c>
      <c r="EU306" s="56">
        <f t="shared" si="106"/>
        <v>0</v>
      </c>
      <c r="EV306" s="56">
        <f t="shared" si="106"/>
        <v>0</v>
      </c>
      <c r="EW306" s="56">
        <f t="shared" si="106"/>
        <v>0</v>
      </c>
      <c r="EX306" s="56">
        <f t="shared" si="106"/>
        <v>0</v>
      </c>
      <c r="EY306" s="56">
        <f t="shared" si="106"/>
        <v>0</v>
      </c>
      <c r="EZ306" s="56">
        <f t="shared" si="106"/>
        <v>0</v>
      </c>
      <c r="FA306" s="56">
        <f t="shared" si="106"/>
        <v>0</v>
      </c>
      <c r="FB306" s="56">
        <f t="shared" si="106"/>
        <v>0</v>
      </c>
      <c r="FC306" s="56">
        <f t="shared" si="106"/>
        <v>0</v>
      </c>
      <c r="FD306" s="56">
        <f t="shared" si="106"/>
        <v>0</v>
      </c>
      <c r="FE306" s="56">
        <f t="shared" si="106"/>
        <v>0</v>
      </c>
      <c r="FF306" s="56">
        <f t="shared" si="106"/>
        <v>0</v>
      </c>
      <c r="FG306" s="56">
        <f t="shared" si="106"/>
        <v>0</v>
      </c>
      <c r="FH306" s="56">
        <f t="shared" si="106"/>
        <v>0</v>
      </c>
      <c r="FI306" s="56">
        <f t="shared" si="106"/>
        <v>0</v>
      </c>
      <c r="FJ306" s="56">
        <f t="shared" si="106"/>
        <v>0</v>
      </c>
      <c r="FK306" s="56">
        <f t="shared" si="104"/>
        <v>0</v>
      </c>
      <c r="FL306" s="56">
        <f t="shared" si="104"/>
        <v>0</v>
      </c>
      <c r="FM306" s="56">
        <f t="shared" si="104"/>
        <v>0</v>
      </c>
      <c r="FN306" s="56">
        <f t="shared" si="104"/>
        <v>0</v>
      </c>
      <c r="FO306" s="58">
        <f>SUM(CatTemplate[[#This Row],[CS1]:[CS20]])</f>
        <v>0</v>
      </c>
      <c r="FP306" s="59">
        <f>CatTemplate[[#This Row],[Total Oth. cost]]+CatTemplate[[#This Row],[Total St. Cost]]</f>
        <v>0</v>
      </c>
      <c r="FQ306" s="33" t="e">
        <f t="shared" si="93"/>
        <v>#VALUE!</v>
      </c>
      <c r="FR306" s="33" t="e">
        <f t="shared" si="94"/>
        <v>#VALUE!</v>
      </c>
      <c r="FS306" s="30" t="e">
        <f>(CatTemplate[[#This Row],[CO1]] + CatTemplate[[#This Row],[CS1]]) * (1 + getRateOHFinal) * getRateMarkupFinal</f>
        <v>#VALUE!</v>
      </c>
      <c r="FT306" s="30" t="e">
        <f>(CatTemplate[[#This Row],[CO2]] + CatTemplate[[#This Row],[CS2]]) * (1 + getRateOHFinal) * getRateMarkupFinal</f>
        <v>#VALUE!</v>
      </c>
      <c r="FU306" s="30" t="e">
        <f>(CatTemplate[[#This Row],[CO3]] + CatTemplate[[#This Row],[CS3]]) * (1 + getRateOHFinal) * getRateMarkupFinal</f>
        <v>#VALUE!</v>
      </c>
      <c r="FV306" s="30" t="e">
        <f>(CatTemplate[[#This Row],[CO4]] + CatTemplate[[#This Row],[CS4]]) * (1 + getRateOHFinal) * getRateMarkupFinal</f>
        <v>#VALUE!</v>
      </c>
      <c r="FW306" s="30" t="e">
        <f>(CatTemplate[[#This Row],[CO5]] + CatTemplate[[#This Row],[CS5]]) * (1 + getRateOHFinal) * getRateMarkupFinal</f>
        <v>#VALUE!</v>
      </c>
      <c r="FX306" s="30" t="e">
        <f>(CatTemplate[[#This Row],[CO6]] + CatTemplate[[#This Row],[CS6]]) * (1 + getRateOHFinal) * getRateMarkupFinal</f>
        <v>#VALUE!</v>
      </c>
      <c r="FY306" s="30" t="e">
        <f>(CatTemplate[[#This Row],[CO7]] + CatTemplate[[#This Row],[CS7]]) * (1 + getRateOHFinal) * getRateMarkupFinal</f>
        <v>#VALUE!</v>
      </c>
      <c r="FZ306" s="30" t="e">
        <f>(CatTemplate[[#This Row],[CO8]] + CatTemplate[[#This Row],[CS8]]) * (1 + getRateOHFinal) * getRateMarkupFinal</f>
        <v>#VALUE!</v>
      </c>
      <c r="GA306" s="30" t="e">
        <f>(CatTemplate[[#This Row],[CO9]] + CatTemplate[[#This Row],[CS9]]) * (1 + getRateOHFinal) * getRateMarkupFinal</f>
        <v>#VALUE!</v>
      </c>
      <c r="GB306" s="30" t="e">
        <f>(CatTemplate[[#This Row],[CO10]] + CatTemplate[[#This Row],[CS10]]) * (1 + getRateOHFinal) * getRateMarkupFinal</f>
        <v>#VALUE!</v>
      </c>
      <c r="GC306" s="30" t="e">
        <f>(CatTemplate[[#This Row],[CO11]] + CatTemplate[[#This Row],[CS11]]) * (1 + getRateOHFinal) * getRateMarkupFinal</f>
        <v>#VALUE!</v>
      </c>
      <c r="GD306" s="30" t="e">
        <f>(CatTemplate[[#This Row],[CO12]] + CatTemplate[[#This Row],[CS12]]) * (1 + getRateOHFinal) * getRateMarkupFinal</f>
        <v>#VALUE!</v>
      </c>
      <c r="GE306" s="30" t="e">
        <f>(CatTemplate[[#This Row],[CO13]] + CatTemplate[[#This Row],[CS13]]) * (1 + getRateOHFinal) * getRateMarkupFinal</f>
        <v>#VALUE!</v>
      </c>
      <c r="GF306" s="30" t="e">
        <f>(CatTemplate[[#This Row],[CO14]] + CatTemplate[[#This Row],[CS14]]) * (1 + getRateOHFinal) * getRateMarkupFinal</f>
        <v>#VALUE!</v>
      </c>
      <c r="GG306" s="30" t="e">
        <f>(CatTemplate[[#This Row],[CO15]] + CatTemplate[[#This Row],[CS15]]) * (1 + getRateOHFinal) * getRateMarkupFinal</f>
        <v>#VALUE!</v>
      </c>
      <c r="GH306" s="30" t="e">
        <f>(CatTemplate[[#This Row],[CO16]] + CatTemplate[[#This Row],[CS16]]) * (1 + getRateOHFinal) * getRateMarkupFinal</f>
        <v>#VALUE!</v>
      </c>
      <c r="GI306" s="30" t="e">
        <f>(CatTemplate[[#This Row],[CO17]] + CatTemplate[[#This Row],[CS17]]) * (1 + getRateOHFinal) * getRateMarkupFinal</f>
        <v>#VALUE!</v>
      </c>
      <c r="GJ306" s="30" t="e">
        <f>(CatTemplate[[#This Row],[CO18]] + CatTemplate[[#This Row],[CS18]]) * (1 + getRateOHFinal) * getRateMarkupFinal</f>
        <v>#VALUE!</v>
      </c>
      <c r="GK306" s="30" t="e">
        <f>(CatTemplate[[#This Row],[CO19]] + CatTemplate[[#This Row],[CS19]]) * (1 + getRateOHFinal) * getRateMarkupFinal</f>
        <v>#VALUE!</v>
      </c>
      <c r="GL306" s="30" t="e">
        <f>(CatTemplate[[#This Row],[CO20]] + CatTemplate[[#This Row],[CS20]]) * (1 + getRateOHFinal) * getRateMarkupFinal</f>
        <v>#VALUE!</v>
      </c>
      <c r="GM306" s="30" t="e">
        <f t="shared" si="95"/>
        <v>#VALUE!</v>
      </c>
      <c r="GN306" s="30" t="e">
        <f t="shared" si="96"/>
        <v>#VALUE!</v>
      </c>
      <c r="GO306" s="30" t="e">
        <f t="shared" si="97"/>
        <v>#VALUE!</v>
      </c>
      <c r="GP306" s="30" t="e">
        <f t="shared" si="98"/>
        <v>#VALUE!</v>
      </c>
      <c r="GQ306" s="30" t="e">
        <f>(CatTemplate[[#This Row],[CO1]]+CatTemplate[[#This Row],[CS1]]) * (1+ getRateOHFinal) * (1 + getRateMarkupFinal)</f>
        <v>#VALUE!</v>
      </c>
      <c r="GR306" s="30" t="e">
        <f>(CatTemplate[[#This Row],[CO2]]+CatTemplate[[#This Row],[CS2]]) * (1+ getRateOHFinal) * (1 + getRateMarkupFinal)</f>
        <v>#VALUE!</v>
      </c>
      <c r="GS306" s="30" t="e">
        <f>(CatTemplate[[#This Row],[CO3]]+CatTemplate[[#This Row],[CS3]]) * (1+ getRateOHFinal) * (1 + getRateMarkupFinal)</f>
        <v>#VALUE!</v>
      </c>
      <c r="GT306" s="30" t="e">
        <f>(CatTemplate[[#This Row],[CO4]]+CatTemplate[[#This Row],[CS4]]) * (1+ getRateOHFinal) * (1 + getRateMarkupFinal)</f>
        <v>#VALUE!</v>
      </c>
      <c r="GU306" s="30" t="e">
        <f>(CatTemplate[[#This Row],[CO5]]+CatTemplate[[#This Row],[CS5]]) * (1+ getRateOHFinal) * (1 + getRateMarkupFinal)</f>
        <v>#VALUE!</v>
      </c>
      <c r="GV306" s="30" t="e">
        <f>(CatTemplate[[#This Row],[CO6]]+CatTemplate[[#This Row],[CS6]]) * (1+ getRateOHFinal) * (1 + getRateMarkupFinal)</f>
        <v>#VALUE!</v>
      </c>
      <c r="GW306" s="30" t="e">
        <f>(CatTemplate[[#This Row],[CO7]]+CatTemplate[[#This Row],[CS7]]) * (1+ getRateOHFinal) * (1 + getRateMarkupFinal)</f>
        <v>#VALUE!</v>
      </c>
      <c r="GX306" s="30" t="e">
        <f>(CatTemplate[[#This Row],[CO8]]+CatTemplate[[#This Row],[CS8]]) * (1+ getRateOHFinal) * (1 + getRateMarkupFinal)</f>
        <v>#VALUE!</v>
      </c>
      <c r="GY306" s="30" t="e">
        <f>(CatTemplate[[#This Row],[CO9]]+CatTemplate[[#This Row],[CS9]]) * (1+ getRateOHFinal) * (1 + getRateMarkupFinal)</f>
        <v>#VALUE!</v>
      </c>
      <c r="GZ306" s="30" t="e">
        <f>(CatTemplate[[#This Row],[CO10]]+CatTemplate[[#This Row],[CS10]]) * (1+ getRateOHFinal) * (1 + getRateMarkupFinal)</f>
        <v>#VALUE!</v>
      </c>
      <c r="HA306" s="30" t="e">
        <f>(CatTemplate[[#This Row],[CO11]]+CatTemplate[[#This Row],[CS11]]) * (1+ getRateOHFinal) * (1 + getRateMarkupFinal)</f>
        <v>#VALUE!</v>
      </c>
      <c r="HB306" s="30" t="e">
        <f>(CatTemplate[[#This Row],[CO12]]+CatTemplate[[#This Row],[CS12]]) * (1+ getRateOHFinal) * (1 + getRateMarkupFinal)</f>
        <v>#VALUE!</v>
      </c>
      <c r="HC306" s="30" t="e">
        <f>(CatTemplate[[#This Row],[CO13]]+CatTemplate[[#This Row],[CS13]]) * (1+ getRateOHFinal) * (1 + getRateMarkupFinal)</f>
        <v>#VALUE!</v>
      </c>
      <c r="HD306" s="30" t="e">
        <f>(CatTemplate[[#This Row],[CO14]]+CatTemplate[[#This Row],[CS14]]) * (1+ getRateOHFinal) * (1 + getRateMarkupFinal)</f>
        <v>#VALUE!</v>
      </c>
      <c r="HE306" s="30" t="e">
        <f>(CatTemplate[[#This Row],[CO15]]+CatTemplate[[#This Row],[CS15]]) * (1+ getRateOHFinal) * (1 + getRateMarkupFinal)</f>
        <v>#VALUE!</v>
      </c>
      <c r="HF306" s="30" t="e">
        <f>(CatTemplate[[#This Row],[CO16]]+CatTemplate[[#This Row],[CS16]]) * (1+ getRateOHFinal) * (1 + getRateMarkupFinal)</f>
        <v>#VALUE!</v>
      </c>
      <c r="HG306" s="30" t="e">
        <f>(CatTemplate[[#This Row],[CO17]]+CatTemplate[[#This Row],[CS17]]) * (1+ getRateOHFinal) * (1 + getRateMarkupFinal)</f>
        <v>#VALUE!</v>
      </c>
      <c r="HH306" s="30" t="e">
        <f>(CatTemplate[[#This Row],[CO18]]+CatTemplate[[#This Row],[CS18]]) * (1+ getRateOHFinal) * (1 + getRateMarkupFinal)</f>
        <v>#VALUE!</v>
      </c>
      <c r="HI306" s="30" t="e">
        <f>(CatTemplate[[#This Row],[CO19]]+CatTemplate[[#This Row],[CS19]]) * (1+ getRateOHFinal) * (1 + getRateMarkupFinal)</f>
        <v>#VALUE!</v>
      </c>
      <c r="HJ306" s="30" t="e">
        <f>(CatTemplate[[#This Row],[CO20]]+CatTemplate[[#This Row],[CS20]]) * (1+ getRateOHFinal) * (1 + getRateMarkupFinal)</f>
        <v>#VALUE!</v>
      </c>
      <c r="HK306" s="39" t="e">
        <f>CatTemplate[[#This Row],[Total cost]]+CatTemplate[[#This Row],[OH Amount]]+CatTemplate[[#This Row],[Markup]]</f>
        <v>#VALUE!</v>
      </c>
      <c r="HL306" s="63">
        <f>IF(CatTemplate[[#This Row],[Units]]="Days",CatTemplate[[#This Row],[Project quantity]]*CatTemplate[[#This Row],[St. unit effort]],CatTemplate[[#This Row],[Project quantity]])</f>
        <v>0</v>
      </c>
      <c r="HM306" s="287">
        <f>IFERROR(CatTemplate[[#This Row],[Total Price]]/(CatTemplate[[#This Row],[Final Quantity]]),0)</f>
        <v>0</v>
      </c>
      <c r="HN306" s="261"/>
    </row>
    <row r="307" spans="2:222" x14ac:dyDescent="0.2">
      <c r="B307" s="9" t="s">
        <v>84</v>
      </c>
      <c r="C307" s="23">
        <v>6</v>
      </c>
      <c r="D307" s="10" t="s">
        <v>179</v>
      </c>
      <c r="E307" s="25">
        <v>1</v>
      </c>
      <c r="F307" s="19" t="s">
        <v>103</v>
      </c>
      <c r="G307" s="27">
        <v>94</v>
      </c>
      <c r="H307" s="19" t="s">
        <v>585</v>
      </c>
      <c r="I307" s="19"/>
      <c r="J307" s="16" t="s">
        <v>254</v>
      </c>
      <c r="K307" s="16"/>
      <c r="L307" s="16" t="s">
        <v>489</v>
      </c>
      <c r="M307" s="16" t="s">
        <v>207</v>
      </c>
      <c r="N307" s="16" t="s">
        <v>858</v>
      </c>
      <c r="O307" s="320"/>
      <c r="P307" s="71"/>
      <c r="Q307" s="108"/>
      <c r="R307" s="73"/>
      <c r="S307" s="97"/>
      <c r="T307" s="100">
        <f>getEqUnitCost</f>
        <v>0</v>
      </c>
      <c r="U307" s="73">
        <f>getEqUnitEffort</f>
        <v>0</v>
      </c>
      <c r="V307" s="101">
        <f>getEqQuantity</f>
        <v>0</v>
      </c>
      <c r="W307" s="320"/>
      <c r="X307" s="100">
        <f>getConsUnitCost</f>
        <v>0</v>
      </c>
      <c r="Y307" s="73">
        <f>getConsUnitEffort</f>
        <v>0</v>
      </c>
      <c r="Z307" s="14">
        <f>getConsQuantity</f>
        <v>0</v>
      </c>
      <c r="AA307" s="320"/>
      <c r="AB307" s="72"/>
      <c r="AC307" s="112"/>
      <c r="AD307" s="14">
        <f>getOthQuantity</f>
        <v>0</v>
      </c>
      <c r="AE307" s="320"/>
      <c r="AF307" s="28" t="str">
        <f>IF(ISBLANK(CatTemplate[[#This Row],[Resource type]]),"",CatTemplate[[#This Row],[Resource type]])</f>
        <v>BioRef Operator</v>
      </c>
      <c r="AG307" s="242">
        <f>getStaffUnitCost</f>
        <v>402.98497611162429</v>
      </c>
      <c r="AH307" s="113">
        <f>getStaffUnitEffort</f>
        <v>0</v>
      </c>
      <c r="AI307" s="40">
        <f>getStaffQuantity</f>
        <v>0</v>
      </c>
      <c r="AJ307" s="41">
        <f>CatTemplate[[#This Row],[St. quantity]]*8/ParRatePM</f>
        <v>0</v>
      </c>
      <c r="AK307" s="320"/>
      <c r="AL307" s="53" t="str">
        <f>CatTemplate[[#This Row],[Item type]]</f>
        <v>Samples</v>
      </c>
      <c r="AM307" s="12">
        <f>SUM(CatTemplate[[#This Row],[Year1]:[Year20]])</f>
        <v>0</v>
      </c>
      <c r="AN307" s="52"/>
      <c r="AO307" s="52"/>
      <c r="AP307" s="52"/>
      <c r="AQ307" s="8"/>
      <c r="AR307" s="8"/>
      <c r="AS307" s="8"/>
      <c r="AT307" s="8"/>
      <c r="AU307" s="8"/>
      <c r="AV307" s="8"/>
      <c r="AW307" s="8"/>
      <c r="AX307" s="8"/>
      <c r="AY307" s="8"/>
      <c r="AZ307" s="8"/>
      <c r="BA307" s="8"/>
      <c r="BB307" s="8"/>
      <c r="BC307" s="8"/>
      <c r="BD307" s="8"/>
      <c r="BE307" s="8"/>
      <c r="BF307" s="8"/>
      <c r="BG307" s="36"/>
      <c r="BH307" s="320"/>
      <c r="BI307" s="37" t="str">
        <f>getCostCategory</f>
        <v>06 Operating costs</v>
      </c>
      <c r="BJ307" s="37" t="str">
        <f>getSection</f>
        <v>06 Sample processing</v>
      </c>
      <c r="BK307" s="32" t="str">
        <f>getObject</f>
        <v>Sample processing</v>
      </c>
      <c r="BL307" s="30">
        <f>IFERROR(getUnitCost * IF(CatTemplate[[#This Row],[Cost Category Comp.]]="01 Staff costs", 1,1),0)</f>
        <v>402.98497611162429</v>
      </c>
      <c r="BM307" s="29">
        <f>IF(AND(ISBLANK(CatTemplate[[#This Row],[Eq. unit cost]]),ISBLANK(CatTemplate[[#This Row],[Cons. unit cost]]),ISBLANK(CatTemplate[[#This Row],[Oth. unit cost]])), 0, IF(getUnitEffort =0,1,getUnitEffort) * CatTemplate[[#This Row],[Year1]])</f>
        <v>0</v>
      </c>
      <c r="BN307" s="29">
        <f>IF(AND(ISBLANK(CatTemplate[[#This Row],[Eq. unit cost]]),ISBLANK(CatTemplate[[#This Row],[Cons. unit cost]]),ISBLANK(CatTemplate[[#This Row],[Oth. unit cost]])), 0, IF(getUnitEffort =0,1,getUnitEffort) * CatTemplate[[#This Row],[Year2]])</f>
        <v>0</v>
      </c>
      <c r="BO307" s="29">
        <f>IF(AND(ISBLANK(CatTemplate[[#This Row],[Eq. unit cost]]),ISBLANK(CatTemplate[[#This Row],[Cons. unit cost]]),ISBLANK(CatTemplate[[#This Row],[Oth. unit cost]])), 0, IF(getUnitEffort =0,1,getUnitEffort) * CatTemplate[[#This Row],[Year3]])</f>
        <v>0</v>
      </c>
      <c r="BP307" s="29">
        <f>IF(AND(ISBLANK(CatTemplate[[#This Row],[Eq. unit cost]]),ISBLANK(CatTemplate[[#This Row],[Cons. unit cost]]),ISBLANK(CatTemplate[[#This Row],[Oth. unit cost]])), 0, IF(getUnitEffort =0,1,getUnitEffort) * CatTemplate[[#This Row],[Year4]])</f>
        <v>0</v>
      </c>
      <c r="BQ307" s="29">
        <f>IF(AND(ISBLANK(CatTemplate[[#This Row],[Eq. unit cost]]),ISBLANK(CatTemplate[[#This Row],[Cons. unit cost]]),ISBLANK(CatTemplate[[#This Row],[Oth. unit cost]])), 0, IF(getUnitEffort =0,1,getUnitEffort) * CatTemplate[[#This Row],[Year5]])</f>
        <v>0</v>
      </c>
      <c r="BR307" s="29">
        <f>IF(AND(ISBLANK(CatTemplate[[#This Row],[Eq. unit cost]]),ISBLANK(CatTemplate[[#This Row],[Cons. unit cost]]),ISBLANK(CatTemplate[[#This Row],[Oth. unit cost]])), 0, IF(getUnitEffort =0,1,getUnitEffort) * CatTemplate[[#This Row],[Year6]])</f>
        <v>0</v>
      </c>
      <c r="BS307" s="29">
        <f>IF(AND(ISBLANK(CatTemplate[[#This Row],[Eq. unit cost]]),ISBLANK(CatTemplate[[#This Row],[Cons. unit cost]]),ISBLANK(CatTemplate[[#This Row],[Oth. unit cost]])), 0, IF(getUnitEffort =0,1,getUnitEffort) * CatTemplate[[#This Row],[Year7]])</f>
        <v>0</v>
      </c>
      <c r="BT307" s="29">
        <f>IF(AND(ISBLANK(CatTemplate[[#This Row],[Eq. unit cost]]),ISBLANK(CatTemplate[[#This Row],[Cons. unit cost]]),ISBLANK(CatTemplate[[#This Row],[Oth. unit cost]])), 0, IF(getUnitEffort =0,1,getUnitEffort) * CatTemplate[[#This Row],[Year8]])</f>
        <v>0</v>
      </c>
      <c r="BU307" s="29">
        <f>IF(AND(ISBLANK(CatTemplate[[#This Row],[Eq. unit cost]]),ISBLANK(CatTemplate[[#This Row],[Cons. unit cost]]),ISBLANK(CatTemplate[[#This Row],[Oth. unit cost]])), 0, IF(getUnitEffort =0,1,getUnitEffort) * CatTemplate[[#This Row],[Year9]])</f>
        <v>0</v>
      </c>
      <c r="BV307" s="29">
        <f>IF(AND(ISBLANK(CatTemplate[[#This Row],[Eq. unit cost]]),ISBLANK(CatTemplate[[#This Row],[Cons. unit cost]]),ISBLANK(CatTemplate[[#This Row],[Oth. unit cost]])), 0, IF(getUnitEffort =0,1,getUnitEffort) * CatTemplate[[#This Row],[Year10]])</f>
        <v>0</v>
      </c>
      <c r="BW307" s="29">
        <f>IF(AND(ISBLANK(CatTemplate[[#This Row],[Eq. unit cost]]),ISBLANK(CatTemplate[[#This Row],[Cons. unit cost]]),ISBLANK(CatTemplate[[#This Row],[Oth. unit cost]])), 0, IF(getUnitEffort =0,1,getUnitEffort) * CatTemplate[[#This Row],[Year11]])</f>
        <v>0</v>
      </c>
      <c r="BX307" s="29">
        <f>IF(AND(ISBLANK(CatTemplate[[#This Row],[Eq. unit cost]]),ISBLANK(CatTemplate[[#This Row],[Cons. unit cost]]),ISBLANK(CatTemplate[[#This Row],[Oth. unit cost]])), 0, IF(getUnitEffort =0,1,getUnitEffort) * CatTemplate[[#This Row],[Year12]])</f>
        <v>0</v>
      </c>
      <c r="BY307" s="29">
        <f>IF(AND(ISBLANK(CatTemplate[[#This Row],[Eq. unit cost]]),ISBLANK(CatTemplate[[#This Row],[Cons. unit cost]]),ISBLANK(CatTemplate[[#This Row],[Oth. unit cost]])), 0, IF(getUnitEffort =0,1,getUnitEffort) * CatTemplate[[#This Row],[Year13]])</f>
        <v>0</v>
      </c>
      <c r="BZ307" s="29">
        <f>IF(AND(ISBLANK(CatTemplate[[#This Row],[Eq. unit cost]]),ISBLANK(CatTemplate[[#This Row],[Cons. unit cost]]),ISBLANK(CatTemplate[[#This Row],[Oth. unit cost]])), 0, IF(getUnitEffort =0,1,getUnitEffort) * CatTemplate[[#This Row],[Year14]])</f>
        <v>0</v>
      </c>
      <c r="CA307" s="29">
        <f>IF(AND(ISBLANK(CatTemplate[[#This Row],[Eq. unit cost]]),ISBLANK(CatTemplate[[#This Row],[Cons. unit cost]]),ISBLANK(CatTemplate[[#This Row],[Oth. unit cost]])), 0, IF(getUnitEffort =0,1,getUnitEffort) * CatTemplate[[#This Row],[Year15]])</f>
        <v>0</v>
      </c>
      <c r="CB307" s="29">
        <f>IF(AND(ISBLANK(CatTemplate[[#This Row],[Eq. unit cost]]),ISBLANK(CatTemplate[[#This Row],[Cons. unit cost]]),ISBLANK(CatTemplate[[#This Row],[Oth. unit cost]])), 0, IF(getUnitEffort =0,1,getUnitEffort) * CatTemplate[[#This Row],[Year16]])</f>
        <v>0</v>
      </c>
      <c r="CC307" s="29">
        <f>IF(AND(ISBLANK(CatTemplate[[#This Row],[Eq. unit cost]]),ISBLANK(CatTemplate[[#This Row],[Cons. unit cost]]),ISBLANK(CatTemplate[[#This Row],[Oth. unit cost]])), 0, IF(getUnitEffort =0,1,getUnitEffort) * CatTemplate[[#This Row],[Year17]])</f>
        <v>0</v>
      </c>
      <c r="CD307" s="29">
        <f>IF(AND(ISBLANK(CatTemplate[[#This Row],[Eq. unit cost]]),ISBLANK(CatTemplate[[#This Row],[Cons. unit cost]]),ISBLANK(CatTemplate[[#This Row],[Oth. unit cost]])), 0, IF(getUnitEffort =0,1,getUnitEffort) * CatTemplate[[#This Row],[Year18]])</f>
        <v>0</v>
      </c>
      <c r="CE307" s="29">
        <f>IF(AND(ISBLANK(CatTemplate[[#This Row],[Eq. unit cost]]),ISBLANK(CatTemplate[[#This Row],[Cons. unit cost]]),ISBLANK(CatTemplate[[#This Row],[Oth. unit cost]])), 0, IF(getUnitEffort =0,1,getUnitEffort) * CatTemplate[[#This Row],[Year19]])</f>
        <v>0</v>
      </c>
      <c r="CF307" s="29">
        <f>IF(AND(ISBLANK(CatTemplate[[#This Row],[Eq. unit cost]]),ISBLANK(CatTemplate[[#This Row],[Cons. unit cost]]),ISBLANK(CatTemplate[[#This Row],[Oth. unit cost]])), 0, IF(getUnitEffort =0,1,getUnitEffort) * CatTemplate[[#This Row],[Year20]])</f>
        <v>0</v>
      </c>
      <c r="CG307" s="45">
        <f>SUM(CatTemplate[[#This Row],[Q1]:[Q20]])</f>
        <v>0</v>
      </c>
      <c r="CH307" s="29">
        <f>IF(ISBLANK(CatTemplate[[#This Row],[St. unit effort]]),0,(CatTemplate[[#This Row],[St. unit effort]] * CatTemplate[[#This Row],[Year1]]))</f>
        <v>0</v>
      </c>
      <c r="CI307" s="29">
        <f>IF(ISBLANK(CatTemplate[[#This Row],[St. unit effort]]),0,(CatTemplate[[#This Row],[St. unit effort]] * CatTemplate[[#This Row],[Year2]]))</f>
        <v>0</v>
      </c>
      <c r="CJ307" s="29">
        <f>IF(ISBLANK(CatTemplate[[#This Row],[St. unit effort]]),0,(CatTemplate[[#This Row],[St. unit effort]] * CatTemplate[[#This Row],[Year3]]))</f>
        <v>0</v>
      </c>
      <c r="CK307" s="29">
        <f>IF(ISBLANK(CatTemplate[[#This Row],[St. unit effort]]),0,(CatTemplate[[#This Row],[St. unit effort]] * CatTemplate[[#This Row],[Year4]]))</f>
        <v>0</v>
      </c>
      <c r="CL307" s="29">
        <f>IF(ISBLANK(CatTemplate[[#This Row],[St. unit effort]]),0,(CatTemplate[[#This Row],[St. unit effort]] * CatTemplate[[#This Row],[Year5]]))</f>
        <v>0</v>
      </c>
      <c r="CM307" s="29">
        <f>IF(ISBLANK(CatTemplate[[#This Row],[St. unit effort]]),0,(CatTemplate[[#This Row],[St. unit effort]] * CatTemplate[[#This Row],[Year6]]))</f>
        <v>0</v>
      </c>
      <c r="CN307" s="29">
        <f>IF(ISBLANK(CatTemplate[[#This Row],[St. unit effort]]),0,(CatTemplate[[#This Row],[St. unit effort]] * CatTemplate[[#This Row],[Year7]]))</f>
        <v>0</v>
      </c>
      <c r="CO307" s="29">
        <f>IF(ISBLANK(CatTemplate[[#This Row],[St. unit effort]]),0,(CatTemplate[[#This Row],[St. unit effort]] * CatTemplate[[#This Row],[Year8]]))</f>
        <v>0</v>
      </c>
      <c r="CP307" s="29">
        <f>IF(ISBLANK(CatTemplate[[#This Row],[St. unit effort]]),0,(CatTemplate[[#This Row],[St. unit effort]] * CatTemplate[[#This Row],[Year9]]))</f>
        <v>0</v>
      </c>
      <c r="CQ307" s="29">
        <f>IF(ISBLANK(CatTemplate[[#This Row],[St. unit effort]]),0,(CatTemplate[[#This Row],[St. unit effort]] * CatTemplate[[#This Row],[Year10]]))</f>
        <v>0</v>
      </c>
      <c r="CR307" s="29">
        <f>IF(ISBLANK(CatTemplate[[#This Row],[St. unit effort]]),0,(CatTemplate[[#This Row],[St. unit effort]] * CatTemplate[[#This Row],[Year11]]))</f>
        <v>0</v>
      </c>
      <c r="CS307" s="29">
        <f>IF(ISBLANK(CatTemplate[[#This Row],[St. unit effort]]),0,(CatTemplate[[#This Row],[St. unit effort]] * CatTemplate[[#This Row],[Year12]]))</f>
        <v>0</v>
      </c>
      <c r="CT307" s="29">
        <f>IF(ISBLANK(CatTemplate[[#This Row],[St. unit effort]]),0,(CatTemplate[[#This Row],[St. unit effort]] * CatTemplate[[#This Row],[Year13]]))</f>
        <v>0</v>
      </c>
      <c r="CU307" s="29">
        <f>IF(ISBLANK(CatTemplate[[#This Row],[St. unit effort]]),0,(CatTemplate[[#This Row],[St. unit effort]] * CatTemplate[[#This Row],[Year14]]))</f>
        <v>0</v>
      </c>
      <c r="CV307" s="29">
        <f>IF(ISBLANK(CatTemplate[[#This Row],[St. unit effort]]),0,(CatTemplate[[#This Row],[St. unit effort]] * CatTemplate[[#This Row],[Year15]]))</f>
        <v>0</v>
      </c>
      <c r="CW307" s="29">
        <f>IF(ISBLANK(CatTemplate[[#This Row],[St. unit effort]]),0,(CatTemplate[[#This Row],[St. unit effort]] * CatTemplate[[#This Row],[Year16]]))</f>
        <v>0</v>
      </c>
      <c r="CX307" s="29">
        <f>IF(ISBLANK(CatTemplate[[#This Row],[St. unit effort]]),0,(CatTemplate[[#This Row],[St. unit effort]] * CatTemplate[[#This Row],[Year17]]))</f>
        <v>0</v>
      </c>
      <c r="CY307" s="29">
        <f>IF(ISBLANK(CatTemplate[[#This Row],[St. unit effort]]),0,(CatTemplate[[#This Row],[St. unit effort]] * CatTemplate[[#This Row],[Year18]]))</f>
        <v>0</v>
      </c>
      <c r="CZ307" s="29">
        <f>IF(ISBLANK(CatTemplate[[#This Row],[St. unit effort]]),0,(CatTemplate[[#This Row],[St. unit effort]] * CatTemplate[[#This Row],[Year19]]))</f>
        <v>0</v>
      </c>
      <c r="DA307" s="29">
        <f>IF(ISBLANK(CatTemplate[[#This Row],[St. unit effort]]),0,(CatTemplate[[#This Row],[St. unit effort]] * CatTemplate[[#This Row],[Year20]]))</f>
        <v>0</v>
      </c>
      <c r="DB307" s="57">
        <f>IF(ISBLANK(CatTemplate[[#This Row],[St. unit effort]]),0,(CatTemplate[[#This Row],[St. unit effort]] * CatTemplate[[#This Row],[Year1]])*8/ParRatePM)</f>
        <v>0</v>
      </c>
      <c r="DC307" s="57">
        <f>IF(ISBLANK(CatTemplate[[#This Row],[St. unit effort]]),0,(CatTemplate[[#This Row],[St. unit effort]] * CatTemplate[[#This Row],[Year2]])*8/ParRatePM)</f>
        <v>0</v>
      </c>
      <c r="DD307" s="57">
        <f>IF(ISBLANK(CatTemplate[[#This Row],[St. unit effort]]),0,(CatTemplate[[#This Row],[St. unit effort]] * CatTemplate[[#This Row],[Year3]])*8/ParRatePM)</f>
        <v>0</v>
      </c>
      <c r="DE307" s="57">
        <f>IF(ISBLANK(CatTemplate[[#This Row],[St. unit effort]]),0,(CatTemplate[[#This Row],[St. unit effort]] * CatTemplate[[#This Row],[Year4]])*8/ParRatePM)</f>
        <v>0</v>
      </c>
      <c r="DF307" s="57">
        <f>IF(ISBLANK(CatTemplate[[#This Row],[St. unit effort]]),0,(CatTemplate[[#This Row],[St. unit effort]] * CatTemplate[[#This Row],[Year5]])*8/ParRatePM)</f>
        <v>0</v>
      </c>
      <c r="DG307" s="57">
        <f>IF(ISBLANK(CatTemplate[[#This Row],[St. unit effort]]),0,(CatTemplate[[#This Row],[St. unit effort]] * CatTemplate[[#This Row],[Year6]])*8/ParRatePM)</f>
        <v>0</v>
      </c>
      <c r="DH307" s="57">
        <f>IF(ISBLANK(CatTemplate[[#This Row],[St. unit effort]]),0,(CatTemplate[[#This Row],[St. unit effort]] * CatTemplate[[#This Row],[Year7]])*8/ParRatePM)</f>
        <v>0</v>
      </c>
      <c r="DI307" s="57">
        <f>IF(ISBLANK(CatTemplate[[#This Row],[St. unit effort]]),0,(CatTemplate[[#This Row],[St. unit effort]] * CatTemplate[[#This Row],[Year8]])*8/ParRatePM)</f>
        <v>0</v>
      </c>
      <c r="DJ307" s="57">
        <f>IF(ISBLANK(CatTemplate[[#This Row],[St. unit effort]]),0,(CatTemplate[[#This Row],[St. unit effort]] * CatTemplate[[#This Row],[Year9]])*8/ParRatePM)</f>
        <v>0</v>
      </c>
      <c r="DK307" s="57">
        <f>IF(ISBLANK(CatTemplate[[#This Row],[St. unit effort]]),0,(CatTemplate[[#This Row],[St. unit effort]] * CatTemplate[[#This Row],[Year10]])*8/ParRatePM)</f>
        <v>0</v>
      </c>
      <c r="DL307" s="57">
        <f>IF(ISBLANK(CatTemplate[[#This Row],[St. unit effort]]),0,(CatTemplate[[#This Row],[St. unit effort]] * CatTemplate[[#This Row],[Year11]])*8/ParRatePM)</f>
        <v>0</v>
      </c>
      <c r="DM307" s="57">
        <f>IF(ISBLANK(CatTemplate[[#This Row],[St. unit effort]]),0,(CatTemplate[[#This Row],[St. unit effort]] * CatTemplate[[#This Row],[Year12]])*8/ParRatePM)</f>
        <v>0</v>
      </c>
      <c r="DN307" s="57">
        <f>IF(ISBLANK(CatTemplate[[#This Row],[St. unit effort]]),0,(CatTemplate[[#This Row],[St. unit effort]] * CatTemplate[[#This Row],[Year13]])*8/ParRatePM)</f>
        <v>0</v>
      </c>
      <c r="DO307" s="57">
        <f>IF(ISBLANK(CatTemplate[[#This Row],[St. unit effort]]),0,(CatTemplate[[#This Row],[St. unit effort]] * CatTemplate[[#This Row],[Year14]])*8/ParRatePM)</f>
        <v>0</v>
      </c>
      <c r="DP307" s="57">
        <f>IF(ISBLANK(CatTemplate[[#This Row],[St. unit effort]]),0,(CatTemplate[[#This Row],[St. unit effort]] * CatTemplate[[#This Row],[Year15]])*8/ParRatePM)</f>
        <v>0</v>
      </c>
      <c r="DQ307" s="57">
        <f>IF(ISBLANK(CatTemplate[[#This Row],[St. unit effort]]),0,(CatTemplate[[#This Row],[St. unit effort]] * CatTemplate[[#This Row],[Year16]])*8/ParRatePM)</f>
        <v>0</v>
      </c>
      <c r="DR307" s="57">
        <f>IF(ISBLANK(CatTemplate[[#This Row],[St. unit effort]]),0,(CatTemplate[[#This Row],[St. unit effort]] * CatTemplate[[#This Row],[Year17]])*8/ParRatePM)</f>
        <v>0</v>
      </c>
      <c r="DS307" s="57">
        <f>IF(ISBLANK(CatTemplate[[#This Row],[St. unit effort]]),0,(CatTemplate[[#This Row],[St. unit effort]] * CatTemplate[[#This Row],[Year18]])*8/ParRatePM)</f>
        <v>0</v>
      </c>
      <c r="DT307" s="57">
        <f>IF(ISBLANK(CatTemplate[[#This Row],[St. unit effort]]),0,(CatTemplate[[#This Row],[St. unit effort]] * CatTemplate[[#This Row],[Year19]])*8/ParRatePM)</f>
        <v>0</v>
      </c>
      <c r="DU307" s="57">
        <f>IF(ISBLANK(CatTemplate[[#This Row],[St. unit effort]]),0,(CatTemplate[[#This Row],[St. unit effort]] * CatTemplate[[#This Row],[Year20]])*8/ParRatePM)</f>
        <v>0</v>
      </c>
      <c r="DV307" s="54">
        <f>SUM(CatTemplate[[#This Row],[PM1]:[PM20]])</f>
        <v>0</v>
      </c>
      <c r="DW307" s="56">
        <f t="shared" si="105"/>
        <v>0</v>
      </c>
      <c r="DX307" s="56">
        <f t="shared" si="105"/>
        <v>0</v>
      </c>
      <c r="DY307" s="56">
        <f t="shared" si="105"/>
        <v>0</v>
      </c>
      <c r="DZ307" s="56">
        <f t="shared" si="105"/>
        <v>0</v>
      </c>
      <c r="EA307" s="56">
        <f t="shared" si="105"/>
        <v>0</v>
      </c>
      <c r="EB307" s="56">
        <f t="shared" si="105"/>
        <v>0</v>
      </c>
      <c r="EC307" s="56">
        <f t="shared" si="105"/>
        <v>0</v>
      </c>
      <c r="ED307" s="56">
        <f t="shared" si="105"/>
        <v>0</v>
      </c>
      <c r="EE307" s="56">
        <f t="shared" si="105"/>
        <v>0</v>
      </c>
      <c r="EF307" s="56">
        <f t="shared" si="105"/>
        <v>0</v>
      </c>
      <c r="EG307" s="56">
        <f t="shared" si="105"/>
        <v>0</v>
      </c>
      <c r="EH307" s="56">
        <f t="shared" si="105"/>
        <v>0</v>
      </c>
      <c r="EI307" s="56">
        <f t="shared" si="105"/>
        <v>0</v>
      </c>
      <c r="EJ307" s="56">
        <f t="shared" si="105"/>
        <v>0</v>
      </c>
      <c r="EK307" s="56">
        <f t="shared" si="105"/>
        <v>0</v>
      </c>
      <c r="EL307" s="56">
        <f t="shared" si="105"/>
        <v>0</v>
      </c>
      <c r="EM307" s="56">
        <f t="shared" si="103"/>
        <v>0</v>
      </c>
      <c r="EN307" s="56">
        <f t="shared" si="103"/>
        <v>0</v>
      </c>
      <c r="EO307" s="56">
        <f t="shared" si="103"/>
        <v>0</v>
      </c>
      <c r="EP307" s="56">
        <f t="shared" si="103"/>
        <v>0</v>
      </c>
      <c r="EQ307" s="30">
        <f>CatTemplate[[#This Row],[Eq. unit cost]] * CatTemplate[[#This Row],[Eq. quantity]]</f>
        <v>0</v>
      </c>
      <c r="ER307" s="30">
        <f>CatTemplate[[#This Row],[Cons. unit cost]] *CatTemplate[[#This Row],[Cons. quantity]]</f>
        <v>0</v>
      </c>
      <c r="ES307" s="30">
        <f>CatTemplate[[#This Row],[Oth. unit cost]] *CatTemplate[[#This Row],[Oth. quantity]]</f>
        <v>0</v>
      </c>
      <c r="ET307" s="55">
        <f>SUM(CatTemplate[[#This Row],[CO1]:[CO20]])</f>
        <v>0</v>
      </c>
      <c r="EU307" s="56">
        <f t="shared" si="106"/>
        <v>0</v>
      </c>
      <c r="EV307" s="56">
        <f t="shared" si="106"/>
        <v>0</v>
      </c>
      <c r="EW307" s="56">
        <f t="shared" si="106"/>
        <v>0</v>
      </c>
      <c r="EX307" s="56">
        <f t="shared" si="106"/>
        <v>0</v>
      </c>
      <c r="EY307" s="56">
        <f t="shared" si="106"/>
        <v>0</v>
      </c>
      <c r="EZ307" s="56">
        <f t="shared" si="106"/>
        <v>0</v>
      </c>
      <c r="FA307" s="56">
        <f t="shared" si="106"/>
        <v>0</v>
      </c>
      <c r="FB307" s="56">
        <f t="shared" si="106"/>
        <v>0</v>
      </c>
      <c r="FC307" s="56">
        <f t="shared" si="106"/>
        <v>0</v>
      </c>
      <c r="FD307" s="56">
        <f t="shared" si="106"/>
        <v>0</v>
      </c>
      <c r="FE307" s="56">
        <f t="shared" si="106"/>
        <v>0</v>
      </c>
      <c r="FF307" s="56">
        <f t="shared" si="106"/>
        <v>0</v>
      </c>
      <c r="FG307" s="56">
        <f t="shared" si="106"/>
        <v>0</v>
      </c>
      <c r="FH307" s="56">
        <f t="shared" si="106"/>
        <v>0</v>
      </c>
      <c r="FI307" s="56">
        <f t="shared" si="106"/>
        <v>0</v>
      </c>
      <c r="FJ307" s="56">
        <f t="shared" si="106"/>
        <v>0</v>
      </c>
      <c r="FK307" s="56">
        <f t="shared" si="104"/>
        <v>0</v>
      </c>
      <c r="FL307" s="56">
        <f t="shared" si="104"/>
        <v>0</v>
      </c>
      <c r="FM307" s="56">
        <f t="shared" si="104"/>
        <v>0</v>
      </c>
      <c r="FN307" s="56">
        <f t="shared" si="104"/>
        <v>0</v>
      </c>
      <c r="FO307" s="58">
        <f>SUM(CatTemplate[[#This Row],[CS1]:[CS20]])</f>
        <v>0</v>
      </c>
      <c r="FP307" s="59">
        <f>CatTemplate[[#This Row],[Total Oth. cost]]+CatTemplate[[#This Row],[Total St. Cost]]</f>
        <v>0</v>
      </c>
      <c r="FQ307" s="33" t="e">
        <f t="shared" si="93"/>
        <v>#VALUE!</v>
      </c>
      <c r="FR307" s="33" t="e">
        <f t="shared" si="94"/>
        <v>#VALUE!</v>
      </c>
      <c r="FS307" s="30" t="e">
        <f>(CatTemplate[[#This Row],[CO1]] + CatTemplate[[#This Row],[CS1]]) * (1 + getRateOHFinal) * getRateMarkupFinal</f>
        <v>#VALUE!</v>
      </c>
      <c r="FT307" s="30" t="e">
        <f>(CatTemplate[[#This Row],[CO2]] + CatTemplate[[#This Row],[CS2]]) * (1 + getRateOHFinal) * getRateMarkupFinal</f>
        <v>#VALUE!</v>
      </c>
      <c r="FU307" s="30" t="e">
        <f>(CatTemplate[[#This Row],[CO3]] + CatTemplate[[#This Row],[CS3]]) * (1 + getRateOHFinal) * getRateMarkupFinal</f>
        <v>#VALUE!</v>
      </c>
      <c r="FV307" s="30" t="e">
        <f>(CatTemplate[[#This Row],[CO4]] + CatTemplate[[#This Row],[CS4]]) * (1 + getRateOHFinal) * getRateMarkupFinal</f>
        <v>#VALUE!</v>
      </c>
      <c r="FW307" s="30" t="e">
        <f>(CatTemplate[[#This Row],[CO5]] + CatTemplate[[#This Row],[CS5]]) * (1 + getRateOHFinal) * getRateMarkupFinal</f>
        <v>#VALUE!</v>
      </c>
      <c r="FX307" s="30" t="e">
        <f>(CatTemplate[[#This Row],[CO6]] + CatTemplate[[#This Row],[CS6]]) * (1 + getRateOHFinal) * getRateMarkupFinal</f>
        <v>#VALUE!</v>
      </c>
      <c r="FY307" s="30" t="e">
        <f>(CatTemplate[[#This Row],[CO7]] + CatTemplate[[#This Row],[CS7]]) * (1 + getRateOHFinal) * getRateMarkupFinal</f>
        <v>#VALUE!</v>
      </c>
      <c r="FZ307" s="30" t="e">
        <f>(CatTemplate[[#This Row],[CO8]] + CatTemplate[[#This Row],[CS8]]) * (1 + getRateOHFinal) * getRateMarkupFinal</f>
        <v>#VALUE!</v>
      </c>
      <c r="GA307" s="30" t="e">
        <f>(CatTemplate[[#This Row],[CO9]] + CatTemplate[[#This Row],[CS9]]) * (1 + getRateOHFinal) * getRateMarkupFinal</f>
        <v>#VALUE!</v>
      </c>
      <c r="GB307" s="30" t="e">
        <f>(CatTemplate[[#This Row],[CO10]] + CatTemplate[[#This Row],[CS10]]) * (1 + getRateOHFinal) * getRateMarkupFinal</f>
        <v>#VALUE!</v>
      </c>
      <c r="GC307" s="30" t="e">
        <f>(CatTemplate[[#This Row],[CO11]] + CatTemplate[[#This Row],[CS11]]) * (1 + getRateOHFinal) * getRateMarkupFinal</f>
        <v>#VALUE!</v>
      </c>
      <c r="GD307" s="30" t="e">
        <f>(CatTemplate[[#This Row],[CO12]] + CatTemplate[[#This Row],[CS12]]) * (1 + getRateOHFinal) * getRateMarkupFinal</f>
        <v>#VALUE!</v>
      </c>
      <c r="GE307" s="30" t="e">
        <f>(CatTemplate[[#This Row],[CO13]] + CatTemplate[[#This Row],[CS13]]) * (1 + getRateOHFinal) * getRateMarkupFinal</f>
        <v>#VALUE!</v>
      </c>
      <c r="GF307" s="30" t="e">
        <f>(CatTemplate[[#This Row],[CO14]] + CatTemplate[[#This Row],[CS14]]) * (1 + getRateOHFinal) * getRateMarkupFinal</f>
        <v>#VALUE!</v>
      </c>
      <c r="GG307" s="30" t="e">
        <f>(CatTemplate[[#This Row],[CO15]] + CatTemplate[[#This Row],[CS15]]) * (1 + getRateOHFinal) * getRateMarkupFinal</f>
        <v>#VALUE!</v>
      </c>
      <c r="GH307" s="30" t="e">
        <f>(CatTemplate[[#This Row],[CO16]] + CatTemplate[[#This Row],[CS16]]) * (1 + getRateOHFinal) * getRateMarkupFinal</f>
        <v>#VALUE!</v>
      </c>
      <c r="GI307" s="30" t="e">
        <f>(CatTemplate[[#This Row],[CO17]] + CatTemplate[[#This Row],[CS17]]) * (1 + getRateOHFinal) * getRateMarkupFinal</f>
        <v>#VALUE!</v>
      </c>
      <c r="GJ307" s="30" t="e">
        <f>(CatTemplate[[#This Row],[CO18]] + CatTemplate[[#This Row],[CS18]]) * (1 + getRateOHFinal) * getRateMarkupFinal</f>
        <v>#VALUE!</v>
      </c>
      <c r="GK307" s="30" t="e">
        <f>(CatTemplate[[#This Row],[CO19]] + CatTemplate[[#This Row],[CS19]]) * (1 + getRateOHFinal) * getRateMarkupFinal</f>
        <v>#VALUE!</v>
      </c>
      <c r="GL307" s="30" t="e">
        <f>(CatTemplate[[#This Row],[CO20]] + CatTemplate[[#This Row],[CS20]]) * (1 + getRateOHFinal) * getRateMarkupFinal</f>
        <v>#VALUE!</v>
      </c>
      <c r="GM307" s="30" t="e">
        <f t="shared" si="95"/>
        <v>#VALUE!</v>
      </c>
      <c r="GN307" s="30" t="e">
        <f t="shared" si="96"/>
        <v>#VALUE!</v>
      </c>
      <c r="GO307" s="30" t="e">
        <f t="shared" si="97"/>
        <v>#VALUE!</v>
      </c>
      <c r="GP307" s="30" t="e">
        <f t="shared" si="98"/>
        <v>#VALUE!</v>
      </c>
      <c r="GQ307" s="30" t="e">
        <f>(CatTemplate[[#This Row],[CO1]]+CatTemplate[[#This Row],[CS1]]) * (1+ getRateOHFinal) * (1 + getRateMarkupFinal)</f>
        <v>#VALUE!</v>
      </c>
      <c r="GR307" s="30" t="e">
        <f>(CatTemplate[[#This Row],[CO2]]+CatTemplate[[#This Row],[CS2]]) * (1+ getRateOHFinal) * (1 + getRateMarkupFinal)</f>
        <v>#VALUE!</v>
      </c>
      <c r="GS307" s="30" t="e">
        <f>(CatTemplate[[#This Row],[CO3]]+CatTemplate[[#This Row],[CS3]]) * (1+ getRateOHFinal) * (1 + getRateMarkupFinal)</f>
        <v>#VALUE!</v>
      </c>
      <c r="GT307" s="30" t="e">
        <f>(CatTemplate[[#This Row],[CO4]]+CatTemplate[[#This Row],[CS4]]) * (1+ getRateOHFinal) * (1 + getRateMarkupFinal)</f>
        <v>#VALUE!</v>
      </c>
      <c r="GU307" s="30" t="e">
        <f>(CatTemplate[[#This Row],[CO5]]+CatTemplate[[#This Row],[CS5]]) * (1+ getRateOHFinal) * (1 + getRateMarkupFinal)</f>
        <v>#VALUE!</v>
      </c>
      <c r="GV307" s="30" t="e">
        <f>(CatTemplate[[#This Row],[CO6]]+CatTemplate[[#This Row],[CS6]]) * (1+ getRateOHFinal) * (1 + getRateMarkupFinal)</f>
        <v>#VALUE!</v>
      </c>
      <c r="GW307" s="30" t="e">
        <f>(CatTemplate[[#This Row],[CO7]]+CatTemplate[[#This Row],[CS7]]) * (1+ getRateOHFinal) * (1 + getRateMarkupFinal)</f>
        <v>#VALUE!</v>
      </c>
      <c r="GX307" s="30" t="e">
        <f>(CatTemplate[[#This Row],[CO8]]+CatTemplate[[#This Row],[CS8]]) * (1+ getRateOHFinal) * (1 + getRateMarkupFinal)</f>
        <v>#VALUE!</v>
      </c>
      <c r="GY307" s="30" t="e">
        <f>(CatTemplate[[#This Row],[CO9]]+CatTemplate[[#This Row],[CS9]]) * (1+ getRateOHFinal) * (1 + getRateMarkupFinal)</f>
        <v>#VALUE!</v>
      </c>
      <c r="GZ307" s="30" t="e">
        <f>(CatTemplate[[#This Row],[CO10]]+CatTemplate[[#This Row],[CS10]]) * (1+ getRateOHFinal) * (1 + getRateMarkupFinal)</f>
        <v>#VALUE!</v>
      </c>
      <c r="HA307" s="30" t="e">
        <f>(CatTemplate[[#This Row],[CO11]]+CatTemplate[[#This Row],[CS11]]) * (1+ getRateOHFinal) * (1 + getRateMarkupFinal)</f>
        <v>#VALUE!</v>
      </c>
      <c r="HB307" s="30" t="e">
        <f>(CatTemplate[[#This Row],[CO12]]+CatTemplate[[#This Row],[CS12]]) * (1+ getRateOHFinal) * (1 + getRateMarkupFinal)</f>
        <v>#VALUE!</v>
      </c>
      <c r="HC307" s="30" t="e">
        <f>(CatTemplate[[#This Row],[CO13]]+CatTemplate[[#This Row],[CS13]]) * (1+ getRateOHFinal) * (1 + getRateMarkupFinal)</f>
        <v>#VALUE!</v>
      </c>
      <c r="HD307" s="30" t="e">
        <f>(CatTemplate[[#This Row],[CO14]]+CatTemplate[[#This Row],[CS14]]) * (1+ getRateOHFinal) * (1 + getRateMarkupFinal)</f>
        <v>#VALUE!</v>
      </c>
      <c r="HE307" s="30" t="e">
        <f>(CatTemplate[[#This Row],[CO15]]+CatTemplate[[#This Row],[CS15]]) * (1+ getRateOHFinal) * (1 + getRateMarkupFinal)</f>
        <v>#VALUE!</v>
      </c>
      <c r="HF307" s="30" t="e">
        <f>(CatTemplate[[#This Row],[CO16]]+CatTemplate[[#This Row],[CS16]]) * (1+ getRateOHFinal) * (1 + getRateMarkupFinal)</f>
        <v>#VALUE!</v>
      </c>
      <c r="HG307" s="30" t="e">
        <f>(CatTemplate[[#This Row],[CO17]]+CatTemplate[[#This Row],[CS17]]) * (1+ getRateOHFinal) * (1 + getRateMarkupFinal)</f>
        <v>#VALUE!</v>
      </c>
      <c r="HH307" s="30" t="e">
        <f>(CatTemplate[[#This Row],[CO18]]+CatTemplate[[#This Row],[CS18]]) * (1+ getRateOHFinal) * (1 + getRateMarkupFinal)</f>
        <v>#VALUE!</v>
      </c>
      <c r="HI307" s="30" t="e">
        <f>(CatTemplate[[#This Row],[CO19]]+CatTemplate[[#This Row],[CS19]]) * (1+ getRateOHFinal) * (1 + getRateMarkupFinal)</f>
        <v>#VALUE!</v>
      </c>
      <c r="HJ307" s="30" t="e">
        <f>(CatTemplate[[#This Row],[CO20]]+CatTemplate[[#This Row],[CS20]]) * (1+ getRateOHFinal) * (1 + getRateMarkupFinal)</f>
        <v>#VALUE!</v>
      </c>
      <c r="HK307" s="39" t="e">
        <f>CatTemplate[[#This Row],[Total cost]]+CatTemplate[[#This Row],[OH Amount]]+CatTemplate[[#This Row],[Markup]]</f>
        <v>#VALUE!</v>
      </c>
      <c r="HL307" s="63">
        <f>IF(CatTemplate[[#This Row],[Units]]="Days",CatTemplate[[#This Row],[Project quantity]]*CatTemplate[[#This Row],[St. unit effort]],CatTemplate[[#This Row],[Project quantity]])</f>
        <v>0</v>
      </c>
      <c r="HM307" s="287">
        <f>IFERROR(CatTemplate[[#This Row],[Total Price]]/(CatTemplate[[#This Row],[Final Quantity]]),0)</f>
        <v>0</v>
      </c>
      <c r="HN307" s="261"/>
    </row>
    <row r="308" spans="2:222" x14ac:dyDescent="0.2">
      <c r="B308" s="9" t="s">
        <v>84</v>
      </c>
      <c r="C308" s="23">
        <v>6</v>
      </c>
      <c r="D308" s="10" t="s">
        <v>179</v>
      </c>
      <c r="E308" s="25">
        <v>1</v>
      </c>
      <c r="F308" s="19" t="s">
        <v>103</v>
      </c>
      <c r="G308" s="27">
        <v>95</v>
      </c>
      <c r="H308" s="19" t="s">
        <v>586</v>
      </c>
      <c r="I308" s="19"/>
      <c r="J308" s="16" t="s">
        <v>254</v>
      </c>
      <c r="K308" s="16"/>
      <c r="L308" s="16" t="s">
        <v>489</v>
      </c>
      <c r="M308" s="16" t="s">
        <v>207</v>
      </c>
      <c r="N308" s="16" t="s">
        <v>858</v>
      </c>
      <c r="O308" s="320"/>
      <c r="P308" s="71"/>
      <c r="Q308" s="108"/>
      <c r="R308" s="73"/>
      <c r="S308" s="97"/>
      <c r="T308" s="100">
        <f>getEqUnitCost</f>
        <v>0</v>
      </c>
      <c r="U308" s="73">
        <f>getEqUnitEffort</f>
        <v>0</v>
      </c>
      <c r="V308" s="101">
        <f>getEqQuantity</f>
        <v>0</v>
      </c>
      <c r="W308" s="320"/>
      <c r="X308" s="100">
        <f>getConsUnitCost</f>
        <v>0</v>
      </c>
      <c r="Y308" s="73">
        <f>getConsUnitEffort</f>
        <v>0</v>
      </c>
      <c r="Z308" s="14">
        <f>getConsQuantity</f>
        <v>0</v>
      </c>
      <c r="AA308" s="320"/>
      <c r="AB308" s="72"/>
      <c r="AC308" s="112"/>
      <c r="AD308" s="14">
        <f>getOthQuantity</f>
        <v>0</v>
      </c>
      <c r="AE308" s="320"/>
      <c r="AF308" s="28" t="str">
        <f>IF(ISBLANK(CatTemplate[[#This Row],[Resource type]]),"",CatTemplate[[#This Row],[Resource type]])</f>
        <v>BioRef Operator</v>
      </c>
      <c r="AG308" s="242">
        <f>getStaffUnitCost</f>
        <v>402.98497611162429</v>
      </c>
      <c r="AH308" s="113">
        <f>getStaffUnitEffort</f>
        <v>0</v>
      </c>
      <c r="AI308" s="40">
        <f>getStaffQuantity</f>
        <v>0</v>
      </c>
      <c r="AJ308" s="41">
        <f>CatTemplate[[#This Row],[St. quantity]]*8/ParRatePM</f>
        <v>0</v>
      </c>
      <c r="AK308" s="320"/>
      <c r="AL308" s="53" t="str">
        <f>CatTemplate[[#This Row],[Item type]]</f>
        <v>Samples</v>
      </c>
      <c r="AM308" s="12">
        <f>SUM(CatTemplate[[#This Row],[Year1]:[Year20]])</f>
        <v>0</v>
      </c>
      <c r="AN308" s="52"/>
      <c r="AO308" s="52"/>
      <c r="AP308" s="52"/>
      <c r="AQ308" s="8"/>
      <c r="AR308" s="8"/>
      <c r="AS308" s="8"/>
      <c r="AT308" s="8"/>
      <c r="AU308" s="8"/>
      <c r="AV308" s="8"/>
      <c r="AW308" s="8"/>
      <c r="AX308" s="8"/>
      <c r="AY308" s="8"/>
      <c r="AZ308" s="8"/>
      <c r="BA308" s="8"/>
      <c r="BB308" s="8"/>
      <c r="BC308" s="8"/>
      <c r="BD308" s="8"/>
      <c r="BE308" s="8"/>
      <c r="BF308" s="8"/>
      <c r="BG308" s="36"/>
      <c r="BH308" s="320"/>
      <c r="BI308" s="37" t="str">
        <f>getCostCategory</f>
        <v>06 Operating costs</v>
      </c>
      <c r="BJ308" s="37" t="str">
        <f>getSection</f>
        <v>06 Sample processing</v>
      </c>
      <c r="BK308" s="32" t="str">
        <f>getObject</f>
        <v>Sample processing</v>
      </c>
      <c r="BL308" s="30">
        <f>IFERROR(getUnitCost * IF(CatTemplate[[#This Row],[Cost Category Comp.]]="01 Staff costs", 1,1),0)</f>
        <v>402.98497611162429</v>
      </c>
      <c r="BM308" s="29">
        <f>IF(AND(ISBLANK(CatTemplate[[#This Row],[Eq. unit cost]]),ISBLANK(CatTemplate[[#This Row],[Cons. unit cost]]),ISBLANK(CatTemplate[[#This Row],[Oth. unit cost]])), 0, IF(getUnitEffort =0,1,getUnitEffort) * CatTemplate[[#This Row],[Year1]])</f>
        <v>0</v>
      </c>
      <c r="BN308" s="29">
        <f>IF(AND(ISBLANK(CatTemplate[[#This Row],[Eq. unit cost]]),ISBLANK(CatTemplate[[#This Row],[Cons. unit cost]]),ISBLANK(CatTemplate[[#This Row],[Oth. unit cost]])), 0, IF(getUnitEffort =0,1,getUnitEffort) * CatTemplate[[#This Row],[Year2]])</f>
        <v>0</v>
      </c>
      <c r="BO308" s="29">
        <f>IF(AND(ISBLANK(CatTemplate[[#This Row],[Eq. unit cost]]),ISBLANK(CatTemplate[[#This Row],[Cons. unit cost]]),ISBLANK(CatTemplate[[#This Row],[Oth. unit cost]])), 0, IF(getUnitEffort =0,1,getUnitEffort) * CatTemplate[[#This Row],[Year3]])</f>
        <v>0</v>
      </c>
      <c r="BP308" s="29">
        <f>IF(AND(ISBLANK(CatTemplate[[#This Row],[Eq. unit cost]]),ISBLANK(CatTemplate[[#This Row],[Cons. unit cost]]),ISBLANK(CatTemplate[[#This Row],[Oth. unit cost]])), 0, IF(getUnitEffort =0,1,getUnitEffort) * CatTemplate[[#This Row],[Year4]])</f>
        <v>0</v>
      </c>
      <c r="BQ308" s="29">
        <f>IF(AND(ISBLANK(CatTemplate[[#This Row],[Eq. unit cost]]),ISBLANK(CatTemplate[[#This Row],[Cons. unit cost]]),ISBLANK(CatTemplate[[#This Row],[Oth. unit cost]])), 0, IF(getUnitEffort =0,1,getUnitEffort) * CatTemplate[[#This Row],[Year5]])</f>
        <v>0</v>
      </c>
      <c r="BR308" s="29">
        <f>IF(AND(ISBLANK(CatTemplate[[#This Row],[Eq. unit cost]]),ISBLANK(CatTemplate[[#This Row],[Cons. unit cost]]),ISBLANK(CatTemplate[[#This Row],[Oth. unit cost]])), 0, IF(getUnitEffort =0,1,getUnitEffort) * CatTemplate[[#This Row],[Year6]])</f>
        <v>0</v>
      </c>
      <c r="BS308" s="29">
        <f>IF(AND(ISBLANK(CatTemplate[[#This Row],[Eq. unit cost]]),ISBLANK(CatTemplate[[#This Row],[Cons. unit cost]]),ISBLANK(CatTemplate[[#This Row],[Oth. unit cost]])), 0, IF(getUnitEffort =0,1,getUnitEffort) * CatTemplate[[#This Row],[Year7]])</f>
        <v>0</v>
      </c>
      <c r="BT308" s="29">
        <f>IF(AND(ISBLANK(CatTemplate[[#This Row],[Eq. unit cost]]),ISBLANK(CatTemplate[[#This Row],[Cons. unit cost]]),ISBLANK(CatTemplate[[#This Row],[Oth. unit cost]])), 0, IF(getUnitEffort =0,1,getUnitEffort) * CatTemplate[[#This Row],[Year8]])</f>
        <v>0</v>
      </c>
      <c r="BU308" s="29">
        <f>IF(AND(ISBLANK(CatTemplate[[#This Row],[Eq. unit cost]]),ISBLANK(CatTemplate[[#This Row],[Cons. unit cost]]),ISBLANK(CatTemplate[[#This Row],[Oth. unit cost]])), 0, IF(getUnitEffort =0,1,getUnitEffort) * CatTemplate[[#This Row],[Year9]])</f>
        <v>0</v>
      </c>
      <c r="BV308" s="29">
        <f>IF(AND(ISBLANK(CatTemplate[[#This Row],[Eq. unit cost]]),ISBLANK(CatTemplate[[#This Row],[Cons. unit cost]]),ISBLANK(CatTemplate[[#This Row],[Oth. unit cost]])), 0, IF(getUnitEffort =0,1,getUnitEffort) * CatTemplate[[#This Row],[Year10]])</f>
        <v>0</v>
      </c>
      <c r="BW308" s="29">
        <f>IF(AND(ISBLANK(CatTemplate[[#This Row],[Eq. unit cost]]),ISBLANK(CatTemplate[[#This Row],[Cons. unit cost]]),ISBLANK(CatTemplate[[#This Row],[Oth. unit cost]])), 0, IF(getUnitEffort =0,1,getUnitEffort) * CatTemplate[[#This Row],[Year11]])</f>
        <v>0</v>
      </c>
      <c r="BX308" s="29">
        <f>IF(AND(ISBLANK(CatTemplate[[#This Row],[Eq. unit cost]]),ISBLANK(CatTemplate[[#This Row],[Cons. unit cost]]),ISBLANK(CatTemplate[[#This Row],[Oth. unit cost]])), 0, IF(getUnitEffort =0,1,getUnitEffort) * CatTemplate[[#This Row],[Year12]])</f>
        <v>0</v>
      </c>
      <c r="BY308" s="29">
        <f>IF(AND(ISBLANK(CatTemplate[[#This Row],[Eq. unit cost]]),ISBLANK(CatTemplate[[#This Row],[Cons. unit cost]]),ISBLANK(CatTemplate[[#This Row],[Oth. unit cost]])), 0, IF(getUnitEffort =0,1,getUnitEffort) * CatTemplate[[#This Row],[Year13]])</f>
        <v>0</v>
      </c>
      <c r="BZ308" s="29">
        <f>IF(AND(ISBLANK(CatTemplate[[#This Row],[Eq. unit cost]]),ISBLANK(CatTemplate[[#This Row],[Cons. unit cost]]),ISBLANK(CatTemplate[[#This Row],[Oth. unit cost]])), 0, IF(getUnitEffort =0,1,getUnitEffort) * CatTemplate[[#This Row],[Year14]])</f>
        <v>0</v>
      </c>
      <c r="CA308" s="29">
        <f>IF(AND(ISBLANK(CatTemplate[[#This Row],[Eq. unit cost]]),ISBLANK(CatTemplate[[#This Row],[Cons. unit cost]]),ISBLANK(CatTemplate[[#This Row],[Oth. unit cost]])), 0, IF(getUnitEffort =0,1,getUnitEffort) * CatTemplate[[#This Row],[Year15]])</f>
        <v>0</v>
      </c>
      <c r="CB308" s="29">
        <f>IF(AND(ISBLANK(CatTemplate[[#This Row],[Eq. unit cost]]),ISBLANK(CatTemplate[[#This Row],[Cons. unit cost]]),ISBLANK(CatTemplate[[#This Row],[Oth. unit cost]])), 0, IF(getUnitEffort =0,1,getUnitEffort) * CatTemplate[[#This Row],[Year16]])</f>
        <v>0</v>
      </c>
      <c r="CC308" s="29">
        <f>IF(AND(ISBLANK(CatTemplate[[#This Row],[Eq. unit cost]]),ISBLANK(CatTemplate[[#This Row],[Cons. unit cost]]),ISBLANK(CatTemplate[[#This Row],[Oth. unit cost]])), 0, IF(getUnitEffort =0,1,getUnitEffort) * CatTemplate[[#This Row],[Year17]])</f>
        <v>0</v>
      </c>
      <c r="CD308" s="29">
        <f>IF(AND(ISBLANK(CatTemplate[[#This Row],[Eq. unit cost]]),ISBLANK(CatTemplate[[#This Row],[Cons. unit cost]]),ISBLANK(CatTemplate[[#This Row],[Oth. unit cost]])), 0, IF(getUnitEffort =0,1,getUnitEffort) * CatTemplate[[#This Row],[Year18]])</f>
        <v>0</v>
      </c>
      <c r="CE308" s="29">
        <f>IF(AND(ISBLANK(CatTemplate[[#This Row],[Eq. unit cost]]),ISBLANK(CatTemplate[[#This Row],[Cons. unit cost]]),ISBLANK(CatTemplate[[#This Row],[Oth. unit cost]])), 0, IF(getUnitEffort =0,1,getUnitEffort) * CatTemplate[[#This Row],[Year19]])</f>
        <v>0</v>
      </c>
      <c r="CF308" s="29">
        <f>IF(AND(ISBLANK(CatTemplate[[#This Row],[Eq. unit cost]]),ISBLANK(CatTemplate[[#This Row],[Cons. unit cost]]),ISBLANK(CatTemplate[[#This Row],[Oth. unit cost]])), 0, IF(getUnitEffort =0,1,getUnitEffort) * CatTemplate[[#This Row],[Year20]])</f>
        <v>0</v>
      </c>
      <c r="CG308" s="45">
        <f>SUM(CatTemplate[[#This Row],[Q1]:[Q20]])</f>
        <v>0</v>
      </c>
      <c r="CH308" s="29">
        <f>IF(ISBLANK(CatTemplate[[#This Row],[St. unit effort]]),0,(CatTemplate[[#This Row],[St. unit effort]] * CatTemplate[[#This Row],[Year1]]))</f>
        <v>0</v>
      </c>
      <c r="CI308" s="29">
        <f>IF(ISBLANK(CatTemplate[[#This Row],[St. unit effort]]),0,(CatTemplate[[#This Row],[St. unit effort]] * CatTemplate[[#This Row],[Year2]]))</f>
        <v>0</v>
      </c>
      <c r="CJ308" s="29">
        <f>IF(ISBLANK(CatTemplate[[#This Row],[St. unit effort]]),0,(CatTemplate[[#This Row],[St. unit effort]] * CatTemplate[[#This Row],[Year3]]))</f>
        <v>0</v>
      </c>
      <c r="CK308" s="29">
        <f>IF(ISBLANK(CatTemplate[[#This Row],[St. unit effort]]),0,(CatTemplate[[#This Row],[St. unit effort]] * CatTemplate[[#This Row],[Year4]]))</f>
        <v>0</v>
      </c>
      <c r="CL308" s="29">
        <f>IF(ISBLANK(CatTemplate[[#This Row],[St. unit effort]]),0,(CatTemplate[[#This Row],[St. unit effort]] * CatTemplate[[#This Row],[Year5]]))</f>
        <v>0</v>
      </c>
      <c r="CM308" s="29">
        <f>IF(ISBLANK(CatTemplate[[#This Row],[St. unit effort]]),0,(CatTemplate[[#This Row],[St. unit effort]] * CatTemplate[[#This Row],[Year6]]))</f>
        <v>0</v>
      </c>
      <c r="CN308" s="29">
        <f>IF(ISBLANK(CatTemplate[[#This Row],[St. unit effort]]),0,(CatTemplate[[#This Row],[St. unit effort]] * CatTemplate[[#This Row],[Year7]]))</f>
        <v>0</v>
      </c>
      <c r="CO308" s="29">
        <f>IF(ISBLANK(CatTemplate[[#This Row],[St. unit effort]]),0,(CatTemplate[[#This Row],[St. unit effort]] * CatTemplate[[#This Row],[Year8]]))</f>
        <v>0</v>
      </c>
      <c r="CP308" s="29">
        <f>IF(ISBLANK(CatTemplate[[#This Row],[St. unit effort]]),0,(CatTemplate[[#This Row],[St. unit effort]] * CatTemplate[[#This Row],[Year9]]))</f>
        <v>0</v>
      </c>
      <c r="CQ308" s="29">
        <f>IF(ISBLANK(CatTemplate[[#This Row],[St. unit effort]]),0,(CatTemplate[[#This Row],[St. unit effort]] * CatTemplate[[#This Row],[Year10]]))</f>
        <v>0</v>
      </c>
      <c r="CR308" s="29">
        <f>IF(ISBLANK(CatTemplate[[#This Row],[St. unit effort]]),0,(CatTemplate[[#This Row],[St. unit effort]] * CatTemplate[[#This Row],[Year11]]))</f>
        <v>0</v>
      </c>
      <c r="CS308" s="29">
        <f>IF(ISBLANK(CatTemplate[[#This Row],[St. unit effort]]),0,(CatTemplate[[#This Row],[St. unit effort]] * CatTemplate[[#This Row],[Year12]]))</f>
        <v>0</v>
      </c>
      <c r="CT308" s="29">
        <f>IF(ISBLANK(CatTemplate[[#This Row],[St. unit effort]]),0,(CatTemplate[[#This Row],[St. unit effort]] * CatTemplate[[#This Row],[Year13]]))</f>
        <v>0</v>
      </c>
      <c r="CU308" s="29">
        <f>IF(ISBLANK(CatTemplate[[#This Row],[St. unit effort]]),0,(CatTemplate[[#This Row],[St. unit effort]] * CatTemplate[[#This Row],[Year14]]))</f>
        <v>0</v>
      </c>
      <c r="CV308" s="29">
        <f>IF(ISBLANK(CatTemplate[[#This Row],[St. unit effort]]),0,(CatTemplate[[#This Row],[St. unit effort]] * CatTemplate[[#This Row],[Year15]]))</f>
        <v>0</v>
      </c>
      <c r="CW308" s="29">
        <f>IF(ISBLANK(CatTemplate[[#This Row],[St. unit effort]]),0,(CatTemplate[[#This Row],[St. unit effort]] * CatTemplate[[#This Row],[Year16]]))</f>
        <v>0</v>
      </c>
      <c r="CX308" s="29">
        <f>IF(ISBLANK(CatTemplate[[#This Row],[St. unit effort]]),0,(CatTemplate[[#This Row],[St. unit effort]] * CatTemplate[[#This Row],[Year17]]))</f>
        <v>0</v>
      </c>
      <c r="CY308" s="29">
        <f>IF(ISBLANK(CatTemplate[[#This Row],[St. unit effort]]),0,(CatTemplate[[#This Row],[St. unit effort]] * CatTemplate[[#This Row],[Year18]]))</f>
        <v>0</v>
      </c>
      <c r="CZ308" s="29">
        <f>IF(ISBLANK(CatTemplate[[#This Row],[St. unit effort]]),0,(CatTemplate[[#This Row],[St. unit effort]] * CatTemplate[[#This Row],[Year19]]))</f>
        <v>0</v>
      </c>
      <c r="DA308" s="29">
        <f>IF(ISBLANK(CatTemplate[[#This Row],[St. unit effort]]),0,(CatTemplate[[#This Row],[St. unit effort]] * CatTemplate[[#This Row],[Year20]]))</f>
        <v>0</v>
      </c>
      <c r="DB308" s="57">
        <f>IF(ISBLANK(CatTemplate[[#This Row],[St. unit effort]]),0,(CatTemplate[[#This Row],[St. unit effort]] * CatTemplate[[#This Row],[Year1]])*8/ParRatePM)</f>
        <v>0</v>
      </c>
      <c r="DC308" s="57">
        <f>IF(ISBLANK(CatTemplate[[#This Row],[St. unit effort]]),0,(CatTemplate[[#This Row],[St. unit effort]] * CatTemplate[[#This Row],[Year2]])*8/ParRatePM)</f>
        <v>0</v>
      </c>
      <c r="DD308" s="57">
        <f>IF(ISBLANK(CatTemplate[[#This Row],[St. unit effort]]),0,(CatTemplate[[#This Row],[St. unit effort]] * CatTemplate[[#This Row],[Year3]])*8/ParRatePM)</f>
        <v>0</v>
      </c>
      <c r="DE308" s="57">
        <f>IF(ISBLANK(CatTemplate[[#This Row],[St. unit effort]]),0,(CatTemplate[[#This Row],[St. unit effort]] * CatTemplate[[#This Row],[Year4]])*8/ParRatePM)</f>
        <v>0</v>
      </c>
      <c r="DF308" s="57">
        <f>IF(ISBLANK(CatTemplate[[#This Row],[St. unit effort]]),0,(CatTemplate[[#This Row],[St. unit effort]] * CatTemplate[[#This Row],[Year5]])*8/ParRatePM)</f>
        <v>0</v>
      </c>
      <c r="DG308" s="57">
        <f>IF(ISBLANK(CatTemplate[[#This Row],[St. unit effort]]),0,(CatTemplate[[#This Row],[St. unit effort]] * CatTemplate[[#This Row],[Year6]])*8/ParRatePM)</f>
        <v>0</v>
      </c>
      <c r="DH308" s="57">
        <f>IF(ISBLANK(CatTemplate[[#This Row],[St. unit effort]]),0,(CatTemplate[[#This Row],[St. unit effort]] * CatTemplate[[#This Row],[Year7]])*8/ParRatePM)</f>
        <v>0</v>
      </c>
      <c r="DI308" s="57">
        <f>IF(ISBLANK(CatTemplate[[#This Row],[St. unit effort]]),0,(CatTemplate[[#This Row],[St. unit effort]] * CatTemplate[[#This Row],[Year8]])*8/ParRatePM)</f>
        <v>0</v>
      </c>
      <c r="DJ308" s="57">
        <f>IF(ISBLANK(CatTemplate[[#This Row],[St. unit effort]]),0,(CatTemplate[[#This Row],[St. unit effort]] * CatTemplate[[#This Row],[Year9]])*8/ParRatePM)</f>
        <v>0</v>
      </c>
      <c r="DK308" s="57">
        <f>IF(ISBLANK(CatTemplate[[#This Row],[St. unit effort]]),0,(CatTemplate[[#This Row],[St. unit effort]] * CatTemplate[[#This Row],[Year10]])*8/ParRatePM)</f>
        <v>0</v>
      </c>
      <c r="DL308" s="57">
        <f>IF(ISBLANK(CatTemplate[[#This Row],[St. unit effort]]),0,(CatTemplate[[#This Row],[St. unit effort]] * CatTemplate[[#This Row],[Year11]])*8/ParRatePM)</f>
        <v>0</v>
      </c>
      <c r="DM308" s="57">
        <f>IF(ISBLANK(CatTemplate[[#This Row],[St. unit effort]]),0,(CatTemplate[[#This Row],[St. unit effort]] * CatTemplate[[#This Row],[Year12]])*8/ParRatePM)</f>
        <v>0</v>
      </c>
      <c r="DN308" s="57">
        <f>IF(ISBLANK(CatTemplate[[#This Row],[St. unit effort]]),0,(CatTemplate[[#This Row],[St. unit effort]] * CatTemplate[[#This Row],[Year13]])*8/ParRatePM)</f>
        <v>0</v>
      </c>
      <c r="DO308" s="57">
        <f>IF(ISBLANK(CatTemplate[[#This Row],[St. unit effort]]),0,(CatTemplate[[#This Row],[St. unit effort]] * CatTemplate[[#This Row],[Year14]])*8/ParRatePM)</f>
        <v>0</v>
      </c>
      <c r="DP308" s="57">
        <f>IF(ISBLANK(CatTemplate[[#This Row],[St. unit effort]]),0,(CatTemplate[[#This Row],[St. unit effort]] * CatTemplate[[#This Row],[Year15]])*8/ParRatePM)</f>
        <v>0</v>
      </c>
      <c r="DQ308" s="57">
        <f>IF(ISBLANK(CatTemplate[[#This Row],[St. unit effort]]),0,(CatTemplate[[#This Row],[St. unit effort]] * CatTemplate[[#This Row],[Year16]])*8/ParRatePM)</f>
        <v>0</v>
      </c>
      <c r="DR308" s="57">
        <f>IF(ISBLANK(CatTemplate[[#This Row],[St. unit effort]]),0,(CatTemplate[[#This Row],[St. unit effort]] * CatTemplate[[#This Row],[Year17]])*8/ParRatePM)</f>
        <v>0</v>
      </c>
      <c r="DS308" s="57">
        <f>IF(ISBLANK(CatTemplate[[#This Row],[St. unit effort]]),0,(CatTemplate[[#This Row],[St. unit effort]] * CatTemplate[[#This Row],[Year18]])*8/ParRatePM)</f>
        <v>0</v>
      </c>
      <c r="DT308" s="57">
        <f>IF(ISBLANK(CatTemplate[[#This Row],[St. unit effort]]),0,(CatTemplate[[#This Row],[St. unit effort]] * CatTemplate[[#This Row],[Year19]])*8/ParRatePM)</f>
        <v>0</v>
      </c>
      <c r="DU308" s="57">
        <f>IF(ISBLANK(CatTemplate[[#This Row],[St. unit effort]]),0,(CatTemplate[[#This Row],[St. unit effort]] * CatTemplate[[#This Row],[Year20]])*8/ParRatePM)</f>
        <v>0</v>
      </c>
      <c r="DV308" s="54">
        <f>SUM(CatTemplate[[#This Row],[PM1]:[PM20]])</f>
        <v>0</v>
      </c>
      <c r="DW308" s="56">
        <f t="shared" si="105"/>
        <v>0</v>
      </c>
      <c r="DX308" s="56">
        <f t="shared" si="105"/>
        <v>0</v>
      </c>
      <c r="DY308" s="56">
        <f t="shared" si="105"/>
        <v>0</v>
      </c>
      <c r="DZ308" s="56">
        <f t="shared" si="105"/>
        <v>0</v>
      </c>
      <c r="EA308" s="56">
        <f t="shared" si="105"/>
        <v>0</v>
      </c>
      <c r="EB308" s="56">
        <f t="shared" si="105"/>
        <v>0</v>
      </c>
      <c r="EC308" s="56">
        <f t="shared" si="105"/>
        <v>0</v>
      </c>
      <c r="ED308" s="56">
        <f t="shared" si="105"/>
        <v>0</v>
      </c>
      <c r="EE308" s="56">
        <f t="shared" si="105"/>
        <v>0</v>
      </c>
      <c r="EF308" s="56">
        <f t="shared" si="105"/>
        <v>0</v>
      </c>
      <c r="EG308" s="56">
        <f t="shared" si="105"/>
        <v>0</v>
      </c>
      <c r="EH308" s="56">
        <f t="shared" si="105"/>
        <v>0</v>
      </c>
      <c r="EI308" s="56">
        <f t="shared" si="105"/>
        <v>0</v>
      </c>
      <c r="EJ308" s="56">
        <f t="shared" si="105"/>
        <v>0</v>
      </c>
      <c r="EK308" s="56">
        <f t="shared" si="105"/>
        <v>0</v>
      </c>
      <c r="EL308" s="56">
        <f t="shared" si="105"/>
        <v>0</v>
      </c>
      <c r="EM308" s="56">
        <f t="shared" si="103"/>
        <v>0</v>
      </c>
      <c r="EN308" s="56">
        <f t="shared" si="103"/>
        <v>0</v>
      </c>
      <c r="EO308" s="56">
        <f t="shared" si="103"/>
        <v>0</v>
      </c>
      <c r="EP308" s="56">
        <f t="shared" si="103"/>
        <v>0</v>
      </c>
      <c r="EQ308" s="30">
        <f>CatTemplate[[#This Row],[Eq. unit cost]] * CatTemplate[[#This Row],[Eq. quantity]]</f>
        <v>0</v>
      </c>
      <c r="ER308" s="30">
        <f>CatTemplate[[#This Row],[Cons. unit cost]] *CatTemplate[[#This Row],[Cons. quantity]]</f>
        <v>0</v>
      </c>
      <c r="ES308" s="30">
        <f>CatTemplate[[#This Row],[Oth. unit cost]] *CatTemplate[[#This Row],[Oth. quantity]]</f>
        <v>0</v>
      </c>
      <c r="ET308" s="55">
        <f>SUM(CatTemplate[[#This Row],[CO1]:[CO20]])</f>
        <v>0</v>
      </c>
      <c r="EU308" s="56">
        <f t="shared" si="106"/>
        <v>0</v>
      </c>
      <c r="EV308" s="56">
        <f t="shared" si="106"/>
        <v>0</v>
      </c>
      <c r="EW308" s="56">
        <f t="shared" si="106"/>
        <v>0</v>
      </c>
      <c r="EX308" s="56">
        <f t="shared" si="106"/>
        <v>0</v>
      </c>
      <c r="EY308" s="56">
        <f t="shared" si="106"/>
        <v>0</v>
      </c>
      <c r="EZ308" s="56">
        <f t="shared" si="106"/>
        <v>0</v>
      </c>
      <c r="FA308" s="56">
        <f t="shared" si="106"/>
        <v>0</v>
      </c>
      <c r="FB308" s="56">
        <f t="shared" si="106"/>
        <v>0</v>
      </c>
      <c r="FC308" s="56">
        <f t="shared" si="106"/>
        <v>0</v>
      </c>
      <c r="FD308" s="56">
        <f t="shared" si="106"/>
        <v>0</v>
      </c>
      <c r="FE308" s="56">
        <f t="shared" si="106"/>
        <v>0</v>
      </c>
      <c r="FF308" s="56">
        <f t="shared" si="106"/>
        <v>0</v>
      </c>
      <c r="FG308" s="56">
        <f t="shared" si="106"/>
        <v>0</v>
      </c>
      <c r="FH308" s="56">
        <f t="shared" si="106"/>
        <v>0</v>
      </c>
      <c r="FI308" s="56">
        <f t="shared" si="106"/>
        <v>0</v>
      </c>
      <c r="FJ308" s="56">
        <f t="shared" si="106"/>
        <v>0</v>
      </c>
      <c r="FK308" s="56">
        <f t="shared" si="104"/>
        <v>0</v>
      </c>
      <c r="FL308" s="56">
        <f t="shared" si="104"/>
        <v>0</v>
      </c>
      <c r="FM308" s="56">
        <f t="shared" si="104"/>
        <v>0</v>
      </c>
      <c r="FN308" s="56">
        <f t="shared" si="104"/>
        <v>0</v>
      </c>
      <c r="FO308" s="58">
        <f>SUM(CatTemplate[[#This Row],[CS1]:[CS20]])</f>
        <v>0</v>
      </c>
      <c r="FP308" s="59">
        <f>CatTemplate[[#This Row],[Total Oth. cost]]+CatTemplate[[#This Row],[Total St. Cost]]</f>
        <v>0</v>
      </c>
      <c r="FQ308" s="33" t="e">
        <f t="shared" si="93"/>
        <v>#VALUE!</v>
      </c>
      <c r="FR308" s="33" t="e">
        <f t="shared" si="94"/>
        <v>#VALUE!</v>
      </c>
      <c r="FS308" s="30" t="e">
        <f>(CatTemplate[[#This Row],[CO1]] + CatTemplate[[#This Row],[CS1]]) * (1 + getRateOHFinal) * getRateMarkupFinal</f>
        <v>#VALUE!</v>
      </c>
      <c r="FT308" s="30" t="e">
        <f>(CatTemplate[[#This Row],[CO2]] + CatTemplate[[#This Row],[CS2]]) * (1 + getRateOHFinal) * getRateMarkupFinal</f>
        <v>#VALUE!</v>
      </c>
      <c r="FU308" s="30" t="e">
        <f>(CatTemplate[[#This Row],[CO3]] + CatTemplate[[#This Row],[CS3]]) * (1 + getRateOHFinal) * getRateMarkupFinal</f>
        <v>#VALUE!</v>
      </c>
      <c r="FV308" s="30" t="e">
        <f>(CatTemplate[[#This Row],[CO4]] + CatTemplate[[#This Row],[CS4]]) * (1 + getRateOHFinal) * getRateMarkupFinal</f>
        <v>#VALUE!</v>
      </c>
      <c r="FW308" s="30" t="e">
        <f>(CatTemplate[[#This Row],[CO5]] + CatTemplate[[#This Row],[CS5]]) * (1 + getRateOHFinal) * getRateMarkupFinal</f>
        <v>#VALUE!</v>
      </c>
      <c r="FX308" s="30" t="e">
        <f>(CatTemplate[[#This Row],[CO6]] + CatTemplate[[#This Row],[CS6]]) * (1 + getRateOHFinal) * getRateMarkupFinal</f>
        <v>#VALUE!</v>
      </c>
      <c r="FY308" s="30" t="e">
        <f>(CatTemplate[[#This Row],[CO7]] + CatTemplate[[#This Row],[CS7]]) * (1 + getRateOHFinal) * getRateMarkupFinal</f>
        <v>#VALUE!</v>
      </c>
      <c r="FZ308" s="30" t="e">
        <f>(CatTemplate[[#This Row],[CO8]] + CatTemplate[[#This Row],[CS8]]) * (1 + getRateOHFinal) * getRateMarkupFinal</f>
        <v>#VALUE!</v>
      </c>
      <c r="GA308" s="30" t="e">
        <f>(CatTemplate[[#This Row],[CO9]] + CatTemplate[[#This Row],[CS9]]) * (1 + getRateOHFinal) * getRateMarkupFinal</f>
        <v>#VALUE!</v>
      </c>
      <c r="GB308" s="30" t="e">
        <f>(CatTemplate[[#This Row],[CO10]] + CatTemplate[[#This Row],[CS10]]) * (1 + getRateOHFinal) * getRateMarkupFinal</f>
        <v>#VALUE!</v>
      </c>
      <c r="GC308" s="30" t="e">
        <f>(CatTemplate[[#This Row],[CO11]] + CatTemplate[[#This Row],[CS11]]) * (1 + getRateOHFinal) * getRateMarkupFinal</f>
        <v>#VALUE!</v>
      </c>
      <c r="GD308" s="30" t="e">
        <f>(CatTemplate[[#This Row],[CO12]] + CatTemplate[[#This Row],[CS12]]) * (1 + getRateOHFinal) * getRateMarkupFinal</f>
        <v>#VALUE!</v>
      </c>
      <c r="GE308" s="30" t="e">
        <f>(CatTemplate[[#This Row],[CO13]] + CatTemplate[[#This Row],[CS13]]) * (1 + getRateOHFinal) * getRateMarkupFinal</f>
        <v>#VALUE!</v>
      </c>
      <c r="GF308" s="30" t="e">
        <f>(CatTemplate[[#This Row],[CO14]] + CatTemplate[[#This Row],[CS14]]) * (1 + getRateOHFinal) * getRateMarkupFinal</f>
        <v>#VALUE!</v>
      </c>
      <c r="GG308" s="30" t="e">
        <f>(CatTemplate[[#This Row],[CO15]] + CatTemplate[[#This Row],[CS15]]) * (1 + getRateOHFinal) * getRateMarkupFinal</f>
        <v>#VALUE!</v>
      </c>
      <c r="GH308" s="30" t="e">
        <f>(CatTemplate[[#This Row],[CO16]] + CatTemplate[[#This Row],[CS16]]) * (1 + getRateOHFinal) * getRateMarkupFinal</f>
        <v>#VALUE!</v>
      </c>
      <c r="GI308" s="30" t="e">
        <f>(CatTemplate[[#This Row],[CO17]] + CatTemplate[[#This Row],[CS17]]) * (1 + getRateOHFinal) * getRateMarkupFinal</f>
        <v>#VALUE!</v>
      </c>
      <c r="GJ308" s="30" t="e">
        <f>(CatTemplate[[#This Row],[CO18]] + CatTemplate[[#This Row],[CS18]]) * (1 + getRateOHFinal) * getRateMarkupFinal</f>
        <v>#VALUE!</v>
      </c>
      <c r="GK308" s="30" t="e">
        <f>(CatTemplate[[#This Row],[CO19]] + CatTemplate[[#This Row],[CS19]]) * (1 + getRateOHFinal) * getRateMarkupFinal</f>
        <v>#VALUE!</v>
      </c>
      <c r="GL308" s="30" t="e">
        <f>(CatTemplate[[#This Row],[CO20]] + CatTemplate[[#This Row],[CS20]]) * (1 + getRateOHFinal) * getRateMarkupFinal</f>
        <v>#VALUE!</v>
      </c>
      <c r="GM308" s="30" t="e">
        <f t="shared" si="95"/>
        <v>#VALUE!</v>
      </c>
      <c r="GN308" s="30" t="e">
        <f t="shared" si="96"/>
        <v>#VALUE!</v>
      </c>
      <c r="GO308" s="30" t="e">
        <f t="shared" si="97"/>
        <v>#VALUE!</v>
      </c>
      <c r="GP308" s="30" t="e">
        <f t="shared" si="98"/>
        <v>#VALUE!</v>
      </c>
      <c r="GQ308" s="30" t="e">
        <f>(CatTemplate[[#This Row],[CO1]]+CatTemplate[[#This Row],[CS1]]) * (1+ getRateOHFinal) * (1 + getRateMarkupFinal)</f>
        <v>#VALUE!</v>
      </c>
      <c r="GR308" s="30" t="e">
        <f>(CatTemplate[[#This Row],[CO2]]+CatTemplate[[#This Row],[CS2]]) * (1+ getRateOHFinal) * (1 + getRateMarkupFinal)</f>
        <v>#VALUE!</v>
      </c>
      <c r="GS308" s="30" t="e">
        <f>(CatTemplate[[#This Row],[CO3]]+CatTemplate[[#This Row],[CS3]]) * (1+ getRateOHFinal) * (1 + getRateMarkupFinal)</f>
        <v>#VALUE!</v>
      </c>
      <c r="GT308" s="30" t="e">
        <f>(CatTemplate[[#This Row],[CO4]]+CatTemplate[[#This Row],[CS4]]) * (1+ getRateOHFinal) * (1 + getRateMarkupFinal)</f>
        <v>#VALUE!</v>
      </c>
      <c r="GU308" s="30" t="e">
        <f>(CatTemplate[[#This Row],[CO5]]+CatTemplate[[#This Row],[CS5]]) * (1+ getRateOHFinal) * (1 + getRateMarkupFinal)</f>
        <v>#VALUE!</v>
      </c>
      <c r="GV308" s="30" t="e">
        <f>(CatTemplate[[#This Row],[CO6]]+CatTemplate[[#This Row],[CS6]]) * (1+ getRateOHFinal) * (1 + getRateMarkupFinal)</f>
        <v>#VALUE!</v>
      </c>
      <c r="GW308" s="30" t="e">
        <f>(CatTemplate[[#This Row],[CO7]]+CatTemplate[[#This Row],[CS7]]) * (1+ getRateOHFinal) * (1 + getRateMarkupFinal)</f>
        <v>#VALUE!</v>
      </c>
      <c r="GX308" s="30" t="e">
        <f>(CatTemplate[[#This Row],[CO8]]+CatTemplate[[#This Row],[CS8]]) * (1+ getRateOHFinal) * (1 + getRateMarkupFinal)</f>
        <v>#VALUE!</v>
      </c>
      <c r="GY308" s="30" t="e">
        <f>(CatTemplate[[#This Row],[CO9]]+CatTemplate[[#This Row],[CS9]]) * (1+ getRateOHFinal) * (1 + getRateMarkupFinal)</f>
        <v>#VALUE!</v>
      </c>
      <c r="GZ308" s="30" t="e">
        <f>(CatTemplate[[#This Row],[CO10]]+CatTemplate[[#This Row],[CS10]]) * (1+ getRateOHFinal) * (1 + getRateMarkupFinal)</f>
        <v>#VALUE!</v>
      </c>
      <c r="HA308" s="30" t="e">
        <f>(CatTemplate[[#This Row],[CO11]]+CatTemplate[[#This Row],[CS11]]) * (1+ getRateOHFinal) * (1 + getRateMarkupFinal)</f>
        <v>#VALUE!</v>
      </c>
      <c r="HB308" s="30" t="e">
        <f>(CatTemplate[[#This Row],[CO12]]+CatTemplate[[#This Row],[CS12]]) * (1+ getRateOHFinal) * (1 + getRateMarkupFinal)</f>
        <v>#VALUE!</v>
      </c>
      <c r="HC308" s="30" t="e">
        <f>(CatTemplate[[#This Row],[CO13]]+CatTemplate[[#This Row],[CS13]]) * (1+ getRateOHFinal) * (1 + getRateMarkupFinal)</f>
        <v>#VALUE!</v>
      </c>
      <c r="HD308" s="30" t="e">
        <f>(CatTemplate[[#This Row],[CO14]]+CatTemplate[[#This Row],[CS14]]) * (1+ getRateOHFinal) * (1 + getRateMarkupFinal)</f>
        <v>#VALUE!</v>
      </c>
      <c r="HE308" s="30" t="e">
        <f>(CatTemplate[[#This Row],[CO15]]+CatTemplate[[#This Row],[CS15]]) * (1+ getRateOHFinal) * (1 + getRateMarkupFinal)</f>
        <v>#VALUE!</v>
      </c>
      <c r="HF308" s="30" t="e">
        <f>(CatTemplate[[#This Row],[CO16]]+CatTemplate[[#This Row],[CS16]]) * (1+ getRateOHFinal) * (1 + getRateMarkupFinal)</f>
        <v>#VALUE!</v>
      </c>
      <c r="HG308" s="30" t="e">
        <f>(CatTemplate[[#This Row],[CO17]]+CatTemplate[[#This Row],[CS17]]) * (1+ getRateOHFinal) * (1 + getRateMarkupFinal)</f>
        <v>#VALUE!</v>
      </c>
      <c r="HH308" s="30" t="e">
        <f>(CatTemplate[[#This Row],[CO18]]+CatTemplate[[#This Row],[CS18]]) * (1+ getRateOHFinal) * (1 + getRateMarkupFinal)</f>
        <v>#VALUE!</v>
      </c>
      <c r="HI308" s="30" t="e">
        <f>(CatTemplate[[#This Row],[CO19]]+CatTemplate[[#This Row],[CS19]]) * (1+ getRateOHFinal) * (1 + getRateMarkupFinal)</f>
        <v>#VALUE!</v>
      </c>
      <c r="HJ308" s="30" t="e">
        <f>(CatTemplate[[#This Row],[CO20]]+CatTemplate[[#This Row],[CS20]]) * (1+ getRateOHFinal) * (1 + getRateMarkupFinal)</f>
        <v>#VALUE!</v>
      </c>
      <c r="HK308" s="39" t="e">
        <f>CatTemplate[[#This Row],[Total cost]]+CatTemplate[[#This Row],[OH Amount]]+CatTemplate[[#This Row],[Markup]]</f>
        <v>#VALUE!</v>
      </c>
      <c r="HL308" s="63">
        <f>IF(CatTemplate[[#This Row],[Units]]="Days",CatTemplate[[#This Row],[Project quantity]]*CatTemplate[[#This Row],[St. unit effort]],CatTemplate[[#This Row],[Project quantity]])</f>
        <v>0</v>
      </c>
      <c r="HM308" s="287">
        <f>IFERROR(CatTemplate[[#This Row],[Total Price]]/(CatTemplate[[#This Row],[Final Quantity]]),0)</f>
        <v>0</v>
      </c>
      <c r="HN308" s="261"/>
    </row>
    <row r="309" spans="2:222" ht="25.5" x14ac:dyDescent="0.2">
      <c r="B309" s="9" t="s">
        <v>84</v>
      </c>
      <c r="C309" s="23">
        <v>6</v>
      </c>
      <c r="D309" s="10" t="s">
        <v>179</v>
      </c>
      <c r="E309" s="25">
        <v>1</v>
      </c>
      <c r="F309" s="19" t="s">
        <v>103</v>
      </c>
      <c r="G309" s="27">
        <v>96</v>
      </c>
      <c r="H309" s="19" t="s">
        <v>587</v>
      </c>
      <c r="I309" s="19"/>
      <c r="J309" s="16" t="s">
        <v>254</v>
      </c>
      <c r="K309" s="16"/>
      <c r="L309" s="16" t="s">
        <v>489</v>
      </c>
      <c r="M309" s="16" t="s">
        <v>207</v>
      </c>
      <c r="N309" s="16" t="s">
        <v>858</v>
      </c>
      <c r="O309" s="320"/>
      <c r="P309" s="71"/>
      <c r="Q309" s="108"/>
      <c r="R309" s="73"/>
      <c r="S309" s="97"/>
      <c r="T309" s="100">
        <f>getEqUnitCost</f>
        <v>0.73125961538461537</v>
      </c>
      <c r="U309" s="73">
        <f>getEqUnitEffort</f>
        <v>1</v>
      </c>
      <c r="V309" s="101">
        <f>getEqQuantity</f>
        <v>1</v>
      </c>
      <c r="W309" s="320"/>
      <c r="X309" s="100">
        <f>getConsUnitCost</f>
        <v>5.5083945833333336</v>
      </c>
      <c r="Y309" s="73">
        <f>getConsUnitEffort</f>
        <v>1</v>
      </c>
      <c r="Z309" s="14">
        <f>getConsQuantity</f>
        <v>1</v>
      </c>
      <c r="AA309" s="320"/>
      <c r="AB309" s="72"/>
      <c r="AC309" s="112"/>
      <c r="AD309" s="14">
        <f>getOthQuantity</f>
        <v>0</v>
      </c>
      <c r="AE309" s="320"/>
      <c r="AF309" s="28" t="str">
        <f>IF(ISBLANK(CatTemplate[[#This Row],[Resource type]]),"",CatTemplate[[#This Row],[Resource type]])</f>
        <v>BioRef Operator</v>
      </c>
      <c r="AG309" s="242">
        <f>getStaffUnitCost</f>
        <v>402.98497611162429</v>
      </c>
      <c r="AH309" s="113">
        <f>getStaffUnitEffort</f>
        <v>0.30208333333333331</v>
      </c>
      <c r="AI309" s="40">
        <f>getStaffQuantity</f>
        <v>0</v>
      </c>
      <c r="AJ309" s="41">
        <f>CatTemplate[[#This Row],[St. quantity]]*8/ParRatePM</f>
        <v>0</v>
      </c>
      <c r="AK309" s="320"/>
      <c r="AL309" s="53" t="str">
        <f>CatTemplate[[#This Row],[Item type]]</f>
        <v>Samples</v>
      </c>
      <c r="AM309" s="12">
        <f>SUM(CatTemplate[[#This Row],[Year1]:[Year20]])</f>
        <v>0</v>
      </c>
      <c r="AN309" s="52"/>
      <c r="AO309" s="52"/>
      <c r="AP309" s="52"/>
      <c r="AQ309" s="8"/>
      <c r="AR309" s="8"/>
      <c r="AS309" s="8"/>
      <c r="AT309" s="8"/>
      <c r="AU309" s="8"/>
      <c r="AV309" s="8"/>
      <c r="AW309" s="8"/>
      <c r="AX309" s="8"/>
      <c r="AY309" s="8"/>
      <c r="AZ309" s="8"/>
      <c r="BA309" s="8"/>
      <c r="BB309" s="8"/>
      <c r="BC309" s="8"/>
      <c r="BD309" s="8"/>
      <c r="BE309" s="8"/>
      <c r="BF309" s="8"/>
      <c r="BG309" s="36"/>
      <c r="BH309" s="320"/>
      <c r="BI309" s="37" t="str">
        <f>getCostCategory</f>
        <v>06 Operating costs</v>
      </c>
      <c r="BJ309" s="37" t="str">
        <f>getSection</f>
        <v>06 Sample processing</v>
      </c>
      <c r="BK309" s="32" t="str">
        <f>getObject</f>
        <v>Sample processing</v>
      </c>
      <c r="BL309" s="30">
        <f>IFERROR(getUnitCost * IF(CatTemplate[[#This Row],[Cost Category Comp.]]="01 Staff costs", 1,1),0)</f>
        <v>409.22463031034226</v>
      </c>
      <c r="BM309" s="29">
        <f>IF(AND(ISBLANK(CatTemplate[[#This Row],[Eq. unit cost]]),ISBLANK(CatTemplate[[#This Row],[Cons. unit cost]]),ISBLANK(CatTemplate[[#This Row],[Oth. unit cost]])), 0, IF(getUnitEffort =0,1,getUnitEffort) * CatTemplate[[#This Row],[Year1]])</f>
        <v>0</v>
      </c>
      <c r="BN309" s="29">
        <f>IF(AND(ISBLANK(CatTemplate[[#This Row],[Eq. unit cost]]),ISBLANK(CatTemplate[[#This Row],[Cons. unit cost]]),ISBLANK(CatTemplate[[#This Row],[Oth. unit cost]])), 0, IF(getUnitEffort =0,1,getUnitEffort) * CatTemplate[[#This Row],[Year2]])</f>
        <v>0</v>
      </c>
      <c r="BO309" s="29">
        <f>IF(AND(ISBLANK(CatTemplate[[#This Row],[Eq. unit cost]]),ISBLANK(CatTemplate[[#This Row],[Cons. unit cost]]),ISBLANK(CatTemplate[[#This Row],[Oth. unit cost]])), 0, IF(getUnitEffort =0,1,getUnitEffort) * CatTemplate[[#This Row],[Year3]])</f>
        <v>0</v>
      </c>
      <c r="BP309" s="29">
        <f>IF(AND(ISBLANK(CatTemplate[[#This Row],[Eq. unit cost]]),ISBLANK(CatTemplate[[#This Row],[Cons. unit cost]]),ISBLANK(CatTemplate[[#This Row],[Oth. unit cost]])), 0, IF(getUnitEffort =0,1,getUnitEffort) * CatTemplate[[#This Row],[Year4]])</f>
        <v>0</v>
      </c>
      <c r="BQ309" s="29">
        <f>IF(AND(ISBLANK(CatTemplate[[#This Row],[Eq. unit cost]]),ISBLANK(CatTemplate[[#This Row],[Cons. unit cost]]),ISBLANK(CatTemplate[[#This Row],[Oth. unit cost]])), 0, IF(getUnitEffort =0,1,getUnitEffort) * CatTemplate[[#This Row],[Year5]])</f>
        <v>0</v>
      </c>
      <c r="BR309" s="29">
        <f>IF(AND(ISBLANK(CatTemplate[[#This Row],[Eq. unit cost]]),ISBLANK(CatTemplate[[#This Row],[Cons. unit cost]]),ISBLANK(CatTemplate[[#This Row],[Oth. unit cost]])), 0, IF(getUnitEffort =0,1,getUnitEffort) * CatTemplate[[#This Row],[Year6]])</f>
        <v>0</v>
      </c>
      <c r="BS309" s="29">
        <f>IF(AND(ISBLANK(CatTemplate[[#This Row],[Eq. unit cost]]),ISBLANK(CatTemplate[[#This Row],[Cons. unit cost]]),ISBLANK(CatTemplate[[#This Row],[Oth. unit cost]])), 0, IF(getUnitEffort =0,1,getUnitEffort) * CatTemplate[[#This Row],[Year7]])</f>
        <v>0</v>
      </c>
      <c r="BT309" s="29">
        <f>IF(AND(ISBLANK(CatTemplate[[#This Row],[Eq. unit cost]]),ISBLANK(CatTemplate[[#This Row],[Cons. unit cost]]),ISBLANK(CatTemplate[[#This Row],[Oth. unit cost]])), 0, IF(getUnitEffort =0,1,getUnitEffort) * CatTemplate[[#This Row],[Year8]])</f>
        <v>0</v>
      </c>
      <c r="BU309" s="29">
        <f>IF(AND(ISBLANK(CatTemplate[[#This Row],[Eq. unit cost]]),ISBLANK(CatTemplate[[#This Row],[Cons. unit cost]]),ISBLANK(CatTemplate[[#This Row],[Oth. unit cost]])), 0, IF(getUnitEffort =0,1,getUnitEffort) * CatTemplate[[#This Row],[Year9]])</f>
        <v>0</v>
      </c>
      <c r="BV309" s="29">
        <f>IF(AND(ISBLANK(CatTemplate[[#This Row],[Eq. unit cost]]),ISBLANK(CatTemplate[[#This Row],[Cons. unit cost]]),ISBLANK(CatTemplate[[#This Row],[Oth. unit cost]])), 0, IF(getUnitEffort =0,1,getUnitEffort) * CatTemplate[[#This Row],[Year10]])</f>
        <v>0</v>
      </c>
      <c r="BW309" s="29">
        <f>IF(AND(ISBLANK(CatTemplate[[#This Row],[Eq. unit cost]]),ISBLANK(CatTemplate[[#This Row],[Cons. unit cost]]),ISBLANK(CatTemplate[[#This Row],[Oth. unit cost]])), 0, IF(getUnitEffort =0,1,getUnitEffort) * CatTemplate[[#This Row],[Year11]])</f>
        <v>0</v>
      </c>
      <c r="BX309" s="29">
        <f>IF(AND(ISBLANK(CatTemplate[[#This Row],[Eq. unit cost]]),ISBLANK(CatTemplate[[#This Row],[Cons. unit cost]]),ISBLANK(CatTemplate[[#This Row],[Oth. unit cost]])), 0, IF(getUnitEffort =0,1,getUnitEffort) * CatTemplate[[#This Row],[Year12]])</f>
        <v>0</v>
      </c>
      <c r="BY309" s="29">
        <f>IF(AND(ISBLANK(CatTemplate[[#This Row],[Eq. unit cost]]),ISBLANK(CatTemplate[[#This Row],[Cons. unit cost]]),ISBLANK(CatTemplate[[#This Row],[Oth. unit cost]])), 0, IF(getUnitEffort =0,1,getUnitEffort) * CatTemplate[[#This Row],[Year13]])</f>
        <v>0</v>
      </c>
      <c r="BZ309" s="29">
        <f>IF(AND(ISBLANK(CatTemplate[[#This Row],[Eq. unit cost]]),ISBLANK(CatTemplate[[#This Row],[Cons. unit cost]]),ISBLANK(CatTemplate[[#This Row],[Oth. unit cost]])), 0, IF(getUnitEffort =0,1,getUnitEffort) * CatTemplate[[#This Row],[Year14]])</f>
        <v>0</v>
      </c>
      <c r="CA309" s="29">
        <f>IF(AND(ISBLANK(CatTemplate[[#This Row],[Eq. unit cost]]),ISBLANK(CatTemplate[[#This Row],[Cons. unit cost]]),ISBLANK(CatTemplate[[#This Row],[Oth. unit cost]])), 0, IF(getUnitEffort =0,1,getUnitEffort) * CatTemplate[[#This Row],[Year15]])</f>
        <v>0</v>
      </c>
      <c r="CB309" s="29">
        <f>IF(AND(ISBLANK(CatTemplate[[#This Row],[Eq. unit cost]]),ISBLANK(CatTemplate[[#This Row],[Cons. unit cost]]),ISBLANK(CatTemplate[[#This Row],[Oth. unit cost]])), 0, IF(getUnitEffort =0,1,getUnitEffort) * CatTemplate[[#This Row],[Year16]])</f>
        <v>0</v>
      </c>
      <c r="CC309" s="29">
        <f>IF(AND(ISBLANK(CatTemplate[[#This Row],[Eq. unit cost]]),ISBLANK(CatTemplate[[#This Row],[Cons. unit cost]]),ISBLANK(CatTemplate[[#This Row],[Oth. unit cost]])), 0, IF(getUnitEffort =0,1,getUnitEffort) * CatTemplate[[#This Row],[Year17]])</f>
        <v>0</v>
      </c>
      <c r="CD309" s="29">
        <f>IF(AND(ISBLANK(CatTemplate[[#This Row],[Eq. unit cost]]),ISBLANK(CatTemplate[[#This Row],[Cons. unit cost]]),ISBLANK(CatTemplate[[#This Row],[Oth. unit cost]])), 0, IF(getUnitEffort =0,1,getUnitEffort) * CatTemplate[[#This Row],[Year18]])</f>
        <v>0</v>
      </c>
      <c r="CE309" s="29">
        <f>IF(AND(ISBLANK(CatTemplate[[#This Row],[Eq. unit cost]]),ISBLANK(CatTemplate[[#This Row],[Cons. unit cost]]),ISBLANK(CatTemplate[[#This Row],[Oth. unit cost]])), 0, IF(getUnitEffort =0,1,getUnitEffort) * CatTemplate[[#This Row],[Year19]])</f>
        <v>0</v>
      </c>
      <c r="CF309" s="29">
        <f>IF(AND(ISBLANK(CatTemplate[[#This Row],[Eq. unit cost]]),ISBLANK(CatTemplate[[#This Row],[Cons. unit cost]]),ISBLANK(CatTemplate[[#This Row],[Oth. unit cost]])), 0, IF(getUnitEffort =0,1,getUnitEffort) * CatTemplate[[#This Row],[Year20]])</f>
        <v>0</v>
      </c>
      <c r="CG309" s="45">
        <f>SUM(CatTemplate[[#This Row],[Q1]:[Q20]])</f>
        <v>0</v>
      </c>
      <c r="CH309" s="29">
        <f>IF(ISBLANK(CatTemplate[[#This Row],[St. unit effort]]),0,(CatTemplate[[#This Row],[St. unit effort]] * CatTemplate[[#This Row],[Year1]]))</f>
        <v>0</v>
      </c>
      <c r="CI309" s="29">
        <f>IF(ISBLANK(CatTemplate[[#This Row],[St. unit effort]]),0,(CatTemplate[[#This Row],[St. unit effort]] * CatTemplate[[#This Row],[Year2]]))</f>
        <v>0</v>
      </c>
      <c r="CJ309" s="29">
        <f>IF(ISBLANK(CatTemplate[[#This Row],[St. unit effort]]),0,(CatTemplate[[#This Row],[St. unit effort]] * CatTemplate[[#This Row],[Year3]]))</f>
        <v>0</v>
      </c>
      <c r="CK309" s="29">
        <f>IF(ISBLANK(CatTemplate[[#This Row],[St. unit effort]]),0,(CatTemplate[[#This Row],[St. unit effort]] * CatTemplate[[#This Row],[Year4]]))</f>
        <v>0</v>
      </c>
      <c r="CL309" s="29">
        <f>IF(ISBLANK(CatTemplate[[#This Row],[St. unit effort]]),0,(CatTemplate[[#This Row],[St. unit effort]] * CatTemplate[[#This Row],[Year5]]))</f>
        <v>0</v>
      </c>
      <c r="CM309" s="29">
        <f>IF(ISBLANK(CatTemplate[[#This Row],[St. unit effort]]),0,(CatTemplate[[#This Row],[St. unit effort]] * CatTemplate[[#This Row],[Year6]]))</f>
        <v>0</v>
      </c>
      <c r="CN309" s="29">
        <f>IF(ISBLANK(CatTemplate[[#This Row],[St. unit effort]]),0,(CatTemplate[[#This Row],[St. unit effort]] * CatTemplate[[#This Row],[Year7]]))</f>
        <v>0</v>
      </c>
      <c r="CO309" s="29">
        <f>IF(ISBLANK(CatTemplate[[#This Row],[St. unit effort]]),0,(CatTemplate[[#This Row],[St. unit effort]] * CatTemplate[[#This Row],[Year8]]))</f>
        <v>0</v>
      </c>
      <c r="CP309" s="29">
        <f>IF(ISBLANK(CatTemplate[[#This Row],[St. unit effort]]),0,(CatTemplate[[#This Row],[St. unit effort]] * CatTemplate[[#This Row],[Year9]]))</f>
        <v>0</v>
      </c>
      <c r="CQ309" s="29">
        <f>IF(ISBLANK(CatTemplate[[#This Row],[St. unit effort]]),0,(CatTemplate[[#This Row],[St. unit effort]] * CatTemplate[[#This Row],[Year10]]))</f>
        <v>0</v>
      </c>
      <c r="CR309" s="29">
        <f>IF(ISBLANK(CatTemplate[[#This Row],[St. unit effort]]),0,(CatTemplate[[#This Row],[St. unit effort]] * CatTemplate[[#This Row],[Year11]]))</f>
        <v>0</v>
      </c>
      <c r="CS309" s="29">
        <f>IF(ISBLANK(CatTemplate[[#This Row],[St. unit effort]]),0,(CatTemplate[[#This Row],[St. unit effort]] * CatTemplate[[#This Row],[Year12]]))</f>
        <v>0</v>
      </c>
      <c r="CT309" s="29">
        <f>IF(ISBLANK(CatTemplate[[#This Row],[St. unit effort]]),0,(CatTemplate[[#This Row],[St. unit effort]] * CatTemplate[[#This Row],[Year13]]))</f>
        <v>0</v>
      </c>
      <c r="CU309" s="29">
        <f>IF(ISBLANK(CatTemplate[[#This Row],[St. unit effort]]),0,(CatTemplate[[#This Row],[St. unit effort]] * CatTemplate[[#This Row],[Year14]]))</f>
        <v>0</v>
      </c>
      <c r="CV309" s="29">
        <f>IF(ISBLANK(CatTemplate[[#This Row],[St. unit effort]]),0,(CatTemplate[[#This Row],[St. unit effort]] * CatTemplate[[#This Row],[Year15]]))</f>
        <v>0</v>
      </c>
      <c r="CW309" s="29">
        <f>IF(ISBLANK(CatTemplate[[#This Row],[St. unit effort]]),0,(CatTemplate[[#This Row],[St. unit effort]] * CatTemplate[[#This Row],[Year16]]))</f>
        <v>0</v>
      </c>
      <c r="CX309" s="29">
        <f>IF(ISBLANK(CatTemplate[[#This Row],[St. unit effort]]),0,(CatTemplate[[#This Row],[St. unit effort]] * CatTemplate[[#This Row],[Year17]]))</f>
        <v>0</v>
      </c>
      <c r="CY309" s="29">
        <f>IF(ISBLANK(CatTemplate[[#This Row],[St. unit effort]]),0,(CatTemplate[[#This Row],[St. unit effort]] * CatTemplate[[#This Row],[Year18]]))</f>
        <v>0</v>
      </c>
      <c r="CZ309" s="29">
        <f>IF(ISBLANK(CatTemplate[[#This Row],[St. unit effort]]),0,(CatTemplate[[#This Row],[St. unit effort]] * CatTemplate[[#This Row],[Year19]]))</f>
        <v>0</v>
      </c>
      <c r="DA309" s="29">
        <f>IF(ISBLANK(CatTemplate[[#This Row],[St. unit effort]]),0,(CatTemplate[[#This Row],[St. unit effort]] * CatTemplate[[#This Row],[Year20]]))</f>
        <v>0</v>
      </c>
      <c r="DB309" s="57">
        <f>IF(ISBLANK(CatTemplate[[#This Row],[St. unit effort]]),0,(CatTemplate[[#This Row],[St. unit effort]] * CatTemplate[[#This Row],[Year1]])*8/ParRatePM)</f>
        <v>0</v>
      </c>
      <c r="DC309" s="57">
        <f>IF(ISBLANK(CatTemplate[[#This Row],[St. unit effort]]),0,(CatTemplate[[#This Row],[St. unit effort]] * CatTemplate[[#This Row],[Year2]])*8/ParRatePM)</f>
        <v>0</v>
      </c>
      <c r="DD309" s="57">
        <f>IF(ISBLANK(CatTemplate[[#This Row],[St. unit effort]]),0,(CatTemplate[[#This Row],[St. unit effort]] * CatTemplate[[#This Row],[Year3]])*8/ParRatePM)</f>
        <v>0</v>
      </c>
      <c r="DE309" s="57">
        <f>IF(ISBLANK(CatTemplate[[#This Row],[St. unit effort]]),0,(CatTemplate[[#This Row],[St. unit effort]] * CatTemplate[[#This Row],[Year4]])*8/ParRatePM)</f>
        <v>0</v>
      </c>
      <c r="DF309" s="57">
        <f>IF(ISBLANK(CatTemplate[[#This Row],[St. unit effort]]),0,(CatTemplate[[#This Row],[St. unit effort]] * CatTemplate[[#This Row],[Year5]])*8/ParRatePM)</f>
        <v>0</v>
      </c>
      <c r="DG309" s="57">
        <f>IF(ISBLANK(CatTemplate[[#This Row],[St. unit effort]]),0,(CatTemplate[[#This Row],[St. unit effort]] * CatTemplate[[#This Row],[Year6]])*8/ParRatePM)</f>
        <v>0</v>
      </c>
      <c r="DH309" s="57">
        <f>IF(ISBLANK(CatTemplate[[#This Row],[St. unit effort]]),0,(CatTemplate[[#This Row],[St. unit effort]] * CatTemplate[[#This Row],[Year7]])*8/ParRatePM)</f>
        <v>0</v>
      </c>
      <c r="DI309" s="57">
        <f>IF(ISBLANK(CatTemplate[[#This Row],[St. unit effort]]),0,(CatTemplate[[#This Row],[St. unit effort]] * CatTemplate[[#This Row],[Year8]])*8/ParRatePM)</f>
        <v>0</v>
      </c>
      <c r="DJ309" s="57">
        <f>IF(ISBLANK(CatTemplate[[#This Row],[St. unit effort]]),0,(CatTemplate[[#This Row],[St. unit effort]] * CatTemplate[[#This Row],[Year9]])*8/ParRatePM)</f>
        <v>0</v>
      </c>
      <c r="DK309" s="57">
        <f>IF(ISBLANK(CatTemplate[[#This Row],[St. unit effort]]),0,(CatTemplate[[#This Row],[St. unit effort]] * CatTemplate[[#This Row],[Year10]])*8/ParRatePM)</f>
        <v>0</v>
      </c>
      <c r="DL309" s="57">
        <f>IF(ISBLANK(CatTemplate[[#This Row],[St. unit effort]]),0,(CatTemplate[[#This Row],[St. unit effort]] * CatTemplate[[#This Row],[Year11]])*8/ParRatePM)</f>
        <v>0</v>
      </c>
      <c r="DM309" s="57">
        <f>IF(ISBLANK(CatTemplate[[#This Row],[St. unit effort]]),0,(CatTemplate[[#This Row],[St. unit effort]] * CatTemplate[[#This Row],[Year12]])*8/ParRatePM)</f>
        <v>0</v>
      </c>
      <c r="DN309" s="57">
        <f>IF(ISBLANK(CatTemplate[[#This Row],[St. unit effort]]),0,(CatTemplate[[#This Row],[St. unit effort]] * CatTemplate[[#This Row],[Year13]])*8/ParRatePM)</f>
        <v>0</v>
      </c>
      <c r="DO309" s="57">
        <f>IF(ISBLANK(CatTemplate[[#This Row],[St. unit effort]]),0,(CatTemplate[[#This Row],[St. unit effort]] * CatTemplate[[#This Row],[Year14]])*8/ParRatePM)</f>
        <v>0</v>
      </c>
      <c r="DP309" s="57">
        <f>IF(ISBLANK(CatTemplate[[#This Row],[St. unit effort]]),0,(CatTemplate[[#This Row],[St. unit effort]] * CatTemplate[[#This Row],[Year15]])*8/ParRatePM)</f>
        <v>0</v>
      </c>
      <c r="DQ309" s="57">
        <f>IF(ISBLANK(CatTemplate[[#This Row],[St. unit effort]]),0,(CatTemplate[[#This Row],[St. unit effort]] * CatTemplate[[#This Row],[Year16]])*8/ParRatePM)</f>
        <v>0</v>
      </c>
      <c r="DR309" s="57">
        <f>IF(ISBLANK(CatTemplate[[#This Row],[St. unit effort]]),0,(CatTemplate[[#This Row],[St. unit effort]] * CatTemplate[[#This Row],[Year17]])*8/ParRatePM)</f>
        <v>0</v>
      </c>
      <c r="DS309" s="57">
        <f>IF(ISBLANK(CatTemplate[[#This Row],[St. unit effort]]),0,(CatTemplate[[#This Row],[St. unit effort]] * CatTemplate[[#This Row],[Year18]])*8/ParRatePM)</f>
        <v>0</v>
      </c>
      <c r="DT309" s="57">
        <f>IF(ISBLANK(CatTemplate[[#This Row],[St. unit effort]]),0,(CatTemplate[[#This Row],[St. unit effort]] * CatTemplate[[#This Row],[Year19]])*8/ParRatePM)</f>
        <v>0</v>
      </c>
      <c r="DU309" s="57">
        <f>IF(ISBLANK(CatTemplate[[#This Row],[St. unit effort]]),0,(CatTemplate[[#This Row],[St. unit effort]] * CatTemplate[[#This Row],[Year20]])*8/ParRatePM)</f>
        <v>0</v>
      </c>
      <c r="DV309" s="54">
        <f>SUM(CatTemplate[[#This Row],[PM1]:[PM20]])</f>
        <v>0</v>
      </c>
      <c r="DW309" s="56">
        <f t="shared" si="105"/>
        <v>0</v>
      </c>
      <c r="DX309" s="56">
        <f t="shared" si="105"/>
        <v>0</v>
      </c>
      <c r="DY309" s="56">
        <f t="shared" si="105"/>
        <v>0</v>
      </c>
      <c r="DZ309" s="56">
        <f t="shared" si="105"/>
        <v>0</v>
      </c>
      <c r="EA309" s="56">
        <f t="shared" si="105"/>
        <v>0</v>
      </c>
      <c r="EB309" s="56">
        <f t="shared" si="105"/>
        <v>0</v>
      </c>
      <c r="EC309" s="56">
        <f t="shared" si="105"/>
        <v>0</v>
      </c>
      <c r="ED309" s="56">
        <f t="shared" si="105"/>
        <v>0</v>
      </c>
      <c r="EE309" s="56">
        <f t="shared" si="105"/>
        <v>0</v>
      </c>
      <c r="EF309" s="56">
        <f t="shared" si="105"/>
        <v>0</v>
      </c>
      <c r="EG309" s="56">
        <f t="shared" si="105"/>
        <v>0</v>
      </c>
      <c r="EH309" s="56">
        <f t="shared" si="105"/>
        <v>0</v>
      </c>
      <c r="EI309" s="56">
        <f t="shared" si="105"/>
        <v>0</v>
      </c>
      <c r="EJ309" s="56">
        <f t="shared" si="105"/>
        <v>0</v>
      </c>
      <c r="EK309" s="56">
        <f t="shared" si="105"/>
        <v>0</v>
      </c>
      <c r="EL309" s="56">
        <f t="shared" si="105"/>
        <v>0</v>
      </c>
      <c r="EM309" s="56">
        <f t="shared" si="103"/>
        <v>0</v>
      </c>
      <c r="EN309" s="56">
        <f t="shared" si="103"/>
        <v>0</v>
      </c>
      <c r="EO309" s="56">
        <f t="shared" si="103"/>
        <v>0</v>
      </c>
      <c r="EP309" s="56">
        <f t="shared" si="103"/>
        <v>0</v>
      </c>
      <c r="EQ309" s="30">
        <f>CatTemplate[[#This Row],[Eq. unit cost]] * CatTemplate[[#This Row],[Eq. quantity]]</f>
        <v>0.73125961538461537</v>
      </c>
      <c r="ER309" s="30">
        <f>CatTemplate[[#This Row],[Cons. unit cost]] *CatTemplate[[#This Row],[Cons. quantity]]</f>
        <v>5.5083945833333336</v>
      </c>
      <c r="ES309" s="30">
        <f>CatTemplate[[#This Row],[Oth. unit cost]] *CatTemplate[[#This Row],[Oth. quantity]]</f>
        <v>0</v>
      </c>
      <c r="ET309" s="55">
        <f>SUM(CatTemplate[[#This Row],[CO1]:[CO20]])</f>
        <v>0</v>
      </c>
      <c r="EU309" s="56">
        <f t="shared" si="106"/>
        <v>0</v>
      </c>
      <c r="EV309" s="56">
        <f t="shared" si="106"/>
        <v>0</v>
      </c>
      <c r="EW309" s="56">
        <f t="shared" si="106"/>
        <v>0</v>
      </c>
      <c r="EX309" s="56">
        <f t="shared" si="106"/>
        <v>0</v>
      </c>
      <c r="EY309" s="56">
        <f t="shared" si="106"/>
        <v>0</v>
      </c>
      <c r="EZ309" s="56">
        <f t="shared" si="106"/>
        <v>0</v>
      </c>
      <c r="FA309" s="56">
        <f t="shared" si="106"/>
        <v>0</v>
      </c>
      <c r="FB309" s="56">
        <f t="shared" si="106"/>
        <v>0</v>
      </c>
      <c r="FC309" s="56">
        <f t="shared" si="106"/>
        <v>0</v>
      </c>
      <c r="FD309" s="56">
        <f t="shared" si="106"/>
        <v>0</v>
      </c>
      <c r="FE309" s="56">
        <f t="shared" si="106"/>
        <v>0</v>
      </c>
      <c r="FF309" s="56">
        <f t="shared" si="106"/>
        <v>0</v>
      </c>
      <c r="FG309" s="56">
        <f t="shared" si="106"/>
        <v>0</v>
      </c>
      <c r="FH309" s="56">
        <f t="shared" si="106"/>
        <v>0</v>
      </c>
      <c r="FI309" s="56">
        <f t="shared" si="106"/>
        <v>0</v>
      </c>
      <c r="FJ309" s="56">
        <f t="shared" si="106"/>
        <v>0</v>
      </c>
      <c r="FK309" s="56">
        <f t="shared" si="104"/>
        <v>0</v>
      </c>
      <c r="FL309" s="56">
        <f t="shared" si="104"/>
        <v>0</v>
      </c>
      <c r="FM309" s="56">
        <f t="shared" si="104"/>
        <v>0</v>
      </c>
      <c r="FN309" s="56">
        <f t="shared" si="104"/>
        <v>0</v>
      </c>
      <c r="FO309" s="58">
        <f>SUM(CatTemplate[[#This Row],[CS1]:[CS20]])</f>
        <v>0</v>
      </c>
      <c r="FP309" s="59">
        <f>CatTemplate[[#This Row],[Total Oth. cost]]+CatTemplate[[#This Row],[Total St. Cost]]</f>
        <v>0</v>
      </c>
      <c r="FQ309" s="33" t="e">
        <f t="shared" si="93"/>
        <v>#VALUE!</v>
      </c>
      <c r="FR309" s="33" t="e">
        <f t="shared" si="94"/>
        <v>#VALUE!</v>
      </c>
      <c r="FS309" s="30" t="e">
        <f>(CatTemplate[[#This Row],[CO1]] + CatTemplate[[#This Row],[CS1]]) * (1 + getRateOHFinal) * getRateMarkupFinal</f>
        <v>#VALUE!</v>
      </c>
      <c r="FT309" s="30" t="e">
        <f>(CatTemplate[[#This Row],[CO2]] + CatTemplate[[#This Row],[CS2]]) * (1 + getRateOHFinal) * getRateMarkupFinal</f>
        <v>#VALUE!</v>
      </c>
      <c r="FU309" s="30" t="e">
        <f>(CatTemplate[[#This Row],[CO3]] + CatTemplate[[#This Row],[CS3]]) * (1 + getRateOHFinal) * getRateMarkupFinal</f>
        <v>#VALUE!</v>
      </c>
      <c r="FV309" s="30" t="e">
        <f>(CatTemplate[[#This Row],[CO4]] + CatTemplate[[#This Row],[CS4]]) * (1 + getRateOHFinal) * getRateMarkupFinal</f>
        <v>#VALUE!</v>
      </c>
      <c r="FW309" s="30" t="e">
        <f>(CatTemplate[[#This Row],[CO5]] + CatTemplate[[#This Row],[CS5]]) * (1 + getRateOHFinal) * getRateMarkupFinal</f>
        <v>#VALUE!</v>
      </c>
      <c r="FX309" s="30" t="e">
        <f>(CatTemplate[[#This Row],[CO6]] + CatTemplate[[#This Row],[CS6]]) * (1 + getRateOHFinal) * getRateMarkupFinal</f>
        <v>#VALUE!</v>
      </c>
      <c r="FY309" s="30" t="e">
        <f>(CatTemplate[[#This Row],[CO7]] + CatTemplate[[#This Row],[CS7]]) * (1 + getRateOHFinal) * getRateMarkupFinal</f>
        <v>#VALUE!</v>
      </c>
      <c r="FZ309" s="30" t="e">
        <f>(CatTemplate[[#This Row],[CO8]] + CatTemplate[[#This Row],[CS8]]) * (1 + getRateOHFinal) * getRateMarkupFinal</f>
        <v>#VALUE!</v>
      </c>
      <c r="GA309" s="30" t="e">
        <f>(CatTemplate[[#This Row],[CO9]] + CatTemplate[[#This Row],[CS9]]) * (1 + getRateOHFinal) * getRateMarkupFinal</f>
        <v>#VALUE!</v>
      </c>
      <c r="GB309" s="30" t="e">
        <f>(CatTemplate[[#This Row],[CO10]] + CatTemplate[[#This Row],[CS10]]) * (1 + getRateOHFinal) * getRateMarkupFinal</f>
        <v>#VALUE!</v>
      </c>
      <c r="GC309" s="30" t="e">
        <f>(CatTemplate[[#This Row],[CO11]] + CatTemplate[[#This Row],[CS11]]) * (1 + getRateOHFinal) * getRateMarkupFinal</f>
        <v>#VALUE!</v>
      </c>
      <c r="GD309" s="30" t="e">
        <f>(CatTemplate[[#This Row],[CO12]] + CatTemplate[[#This Row],[CS12]]) * (1 + getRateOHFinal) * getRateMarkupFinal</f>
        <v>#VALUE!</v>
      </c>
      <c r="GE309" s="30" t="e">
        <f>(CatTemplate[[#This Row],[CO13]] + CatTemplate[[#This Row],[CS13]]) * (1 + getRateOHFinal) * getRateMarkupFinal</f>
        <v>#VALUE!</v>
      </c>
      <c r="GF309" s="30" t="e">
        <f>(CatTemplate[[#This Row],[CO14]] + CatTemplate[[#This Row],[CS14]]) * (1 + getRateOHFinal) * getRateMarkupFinal</f>
        <v>#VALUE!</v>
      </c>
      <c r="GG309" s="30" t="e">
        <f>(CatTemplate[[#This Row],[CO15]] + CatTemplate[[#This Row],[CS15]]) * (1 + getRateOHFinal) * getRateMarkupFinal</f>
        <v>#VALUE!</v>
      </c>
      <c r="GH309" s="30" t="e">
        <f>(CatTemplate[[#This Row],[CO16]] + CatTemplate[[#This Row],[CS16]]) * (1 + getRateOHFinal) * getRateMarkupFinal</f>
        <v>#VALUE!</v>
      </c>
      <c r="GI309" s="30" t="e">
        <f>(CatTemplate[[#This Row],[CO17]] + CatTemplate[[#This Row],[CS17]]) * (1 + getRateOHFinal) * getRateMarkupFinal</f>
        <v>#VALUE!</v>
      </c>
      <c r="GJ309" s="30" t="e">
        <f>(CatTemplate[[#This Row],[CO18]] + CatTemplate[[#This Row],[CS18]]) * (1 + getRateOHFinal) * getRateMarkupFinal</f>
        <v>#VALUE!</v>
      </c>
      <c r="GK309" s="30" t="e">
        <f>(CatTemplate[[#This Row],[CO19]] + CatTemplate[[#This Row],[CS19]]) * (1 + getRateOHFinal) * getRateMarkupFinal</f>
        <v>#VALUE!</v>
      </c>
      <c r="GL309" s="30" t="e">
        <f>(CatTemplate[[#This Row],[CO20]] + CatTemplate[[#This Row],[CS20]]) * (1 + getRateOHFinal) * getRateMarkupFinal</f>
        <v>#VALUE!</v>
      </c>
      <c r="GM309" s="30" t="e">
        <f t="shared" si="95"/>
        <v>#VALUE!</v>
      </c>
      <c r="GN309" s="30" t="e">
        <f t="shared" si="96"/>
        <v>#VALUE!</v>
      </c>
      <c r="GO309" s="30" t="e">
        <f t="shared" si="97"/>
        <v>#VALUE!</v>
      </c>
      <c r="GP309" s="30" t="e">
        <f t="shared" si="98"/>
        <v>#VALUE!</v>
      </c>
      <c r="GQ309" s="30" t="e">
        <f>(CatTemplate[[#This Row],[CO1]]+CatTemplate[[#This Row],[CS1]]) * (1+ getRateOHFinal) * (1 + getRateMarkupFinal)</f>
        <v>#VALUE!</v>
      </c>
      <c r="GR309" s="30" t="e">
        <f>(CatTemplate[[#This Row],[CO2]]+CatTemplate[[#This Row],[CS2]]) * (1+ getRateOHFinal) * (1 + getRateMarkupFinal)</f>
        <v>#VALUE!</v>
      </c>
      <c r="GS309" s="30" t="e">
        <f>(CatTemplate[[#This Row],[CO3]]+CatTemplate[[#This Row],[CS3]]) * (1+ getRateOHFinal) * (1 + getRateMarkupFinal)</f>
        <v>#VALUE!</v>
      </c>
      <c r="GT309" s="30" t="e">
        <f>(CatTemplate[[#This Row],[CO4]]+CatTemplate[[#This Row],[CS4]]) * (1+ getRateOHFinal) * (1 + getRateMarkupFinal)</f>
        <v>#VALUE!</v>
      </c>
      <c r="GU309" s="30" t="e">
        <f>(CatTemplate[[#This Row],[CO5]]+CatTemplate[[#This Row],[CS5]]) * (1+ getRateOHFinal) * (1 + getRateMarkupFinal)</f>
        <v>#VALUE!</v>
      </c>
      <c r="GV309" s="30" t="e">
        <f>(CatTemplate[[#This Row],[CO6]]+CatTemplate[[#This Row],[CS6]]) * (1+ getRateOHFinal) * (1 + getRateMarkupFinal)</f>
        <v>#VALUE!</v>
      </c>
      <c r="GW309" s="30" t="e">
        <f>(CatTemplate[[#This Row],[CO7]]+CatTemplate[[#This Row],[CS7]]) * (1+ getRateOHFinal) * (1 + getRateMarkupFinal)</f>
        <v>#VALUE!</v>
      </c>
      <c r="GX309" s="30" t="e">
        <f>(CatTemplate[[#This Row],[CO8]]+CatTemplate[[#This Row],[CS8]]) * (1+ getRateOHFinal) * (1 + getRateMarkupFinal)</f>
        <v>#VALUE!</v>
      </c>
      <c r="GY309" s="30" t="e">
        <f>(CatTemplate[[#This Row],[CO9]]+CatTemplate[[#This Row],[CS9]]) * (1+ getRateOHFinal) * (1 + getRateMarkupFinal)</f>
        <v>#VALUE!</v>
      </c>
      <c r="GZ309" s="30" t="e">
        <f>(CatTemplate[[#This Row],[CO10]]+CatTemplate[[#This Row],[CS10]]) * (1+ getRateOHFinal) * (1 + getRateMarkupFinal)</f>
        <v>#VALUE!</v>
      </c>
      <c r="HA309" s="30" t="e">
        <f>(CatTemplate[[#This Row],[CO11]]+CatTemplate[[#This Row],[CS11]]) * (1+ getRateOHFinal) * (1 + getRateMarkupFinal)</f>
        <v>#VALUE!</v>
      </c>
      <c r="HB309" s="30" t="e">
        <f>(CatTemplate[[#This Row],[CO12]]+CatTemplate[[#This Row],[CS12]]) * (1+ getRateOHFinal) * (1 + getRateMarkupFinal)</f>
        <v>#VALUE!</v>
      </c>
      <c r="HC309" s="30" t="e">
        <f>(CatTemplate[[#This Row],[CO13]]+CatTemplate[[#This Row],[CS13]]) * (1+ getRateOHFinal) * (1 + getRateMarkupFinal)</f>
        <v>#VALUE!</v>
      </c>
      <c r="HD309" s="30" t="e">
        <f>(CatTemplate[[#This Row],[CO14]]+CatTemplate[[#This Row],[CS14]]) * (1+ getRateOHFinal) * (1 + getRateMarkupFinal)</f>
        <v>#VALUE!</v>
      </c>
      <c r="HE309" s="30" t="e">
        <f>(CatTemplate[[#This Row],[CO15]]+CatTemplate[[#This Row],[CS15]]) * (1+ getRateOHFinal) * (1 + getRateMarkupFinal)</f>
        <v>#VALUE!</v>
      </c>
      <c r="HF309" s="30" t="e">
        <f>(CatTemplate[[#This Row],[CO16]]+CatTemplate[[#This Row],[CS16]]) * (1+ getRateOHFinal) * (1 + getRateMarkupFinal)</f>
        <v>#VALUE!</v>
      </c>
      <c r="HG309" s="30" t="e">
        <f>(CatTemplate[[#This Row],[CO17]]+CatTemplate[[#This Row],[CS17]]) * (1+ getRateOHFinal) * (1 + getRateMarkupFinal)</f>
        <v>#VALUE!</v>
      </c>
      <c r="HH309" s="30" t="e">
        <f>(CatTemplate[[#This Row],[CO18]]+CatTemplate[[#This Row],[CS18]]) * (1+ getRateOHFinal) * (1 + getRateMarkupFinal)</f>
        <v>#VALUE!</v>
      </c>
      <c r="HI309" s="30" t="e">
        <f>(CatTemplate[[#This Row],[CO19]]+CatTemplate[[#This Row],[CS19]]) * (1+ getRateOHFinal) * (1 + getRateMarkupFinal)</f>
        <v>#VALUE!</v>
      </c>
      <c r="HJ309" s="30" t="e">
        <f>(CatTemplate[[#This Row],[CO20]]+CatTemplate[[#This Row],[CS20]]) * (1+ getRateOHFinal) * (1 + getRateMarkupFinal)</f>
        <v>#VALUE!</v>
      </c>
      <c r="HK309" s="39" t="e">
        <f>CatTemplate[[#This Row],[Total cost]]+CatTemplate[[#This Row],[OH Amount]]+CatTemplate[[#This Row],[Markup]]</f>
        <v>#VALUE!</v>
      </c>
      <c r="HL309" s="63">
        <f>IF(CatTemplate[[#This Row],[Units]]="Days",CatTemplate[[#This Row],[Project quantity]]*CatTemplate[[#This Row],[St. unit effort]],CatTemplate[[#This Row],[Project quantity]])</f>
        <v>0</v>
      </c>
      <c r="HM309" s="287">
        <f>IFERROR(CatTemplate[[#This Row],[Total Price]]/(CatTemplate[[#This Row],[Final Quantity]]),0)</f>
        <v>0</v>
      </c>
      <c r="HN309" s="261"/>
    </row>
    <row r="310" spans="2:222" x14ac:dyDescent="0.2">
      <c r="B310" s="9" t="s">
        <v>84</v>
      </c>
      <c r="C310" s="23">
        <v>6</v>
      </c>
      <c r="D310" s="10" t="s">
        <v>179</v>
      </c>
      <c r="E310" s="25">
        <v>1</v>
      </c>
      <c r="F310" s="19" t="s">
        <v>103</v>
      </c>
      <c r="G310" s="27">
        <v>97</v>
      </c>
      <c r="H310" s="19" t="s">
        <v>588</v>
      </c>
      <c r="I310" s="19"/>
      <c r="J310" s="16" t="s">
        <v>254</v>
      </c>
      <c r="K310" s="16"/>
      <c r="L310" s="16" t="s">
        <v>489</v>
      </c>
      <c r="M310" s="16" t="s">
        <v>207</v>
      </c>
      <c r="N310" s="16" t="s">
        <v>858</v>
      </c>
      <c r="O310" s="320"/>
      <c r="P310" s="71"/>
      <c r="Q310" s="108"/>
      <c r="R310" s="73"/>
      <c r="S310" s="97"/>
      <c r="T310" s="100">
        <f>getEqUnitCost</f>
        <v>5.8702670940170929</v>
      </c>
      <c r="U310" s="73">
        <f>getEqUnitEffort</f>
        <v>1</v>
      </c>
      <c r="V310" s="101">
        <f>getEqQuantity</f>
        <v>1</v>
      </c>
      <c r="W310" s="320"/>
      <c r="X310" s="100">
        <f>getConsUnitCost</f>
        <v>15.392040833333333</v>
      </c>
      <c r="Y310" s="73">
        <f>getConsUnitEffort</f>
        <v>1</v>
      </c>
      <c r="Z310" s="14">
        <f>getConsQuantity</f>
        <v>1</v>
      </c>
      <c r="AA310" s="320"/>
      <c r="AB310" s="72"/>
      <c r="AC310" s="112"/>
      <c r="AD310" s="14">
        <f>getOthQuantity</f>
        <v>0</v>
      </c>
      <c r="AE310" s="320"/>
      <c r="AF310" s="28" t="str">
        <f>IF(ISBLANK(CatTemplate[[#This Row],[Resource type]]),"",CatTemplate[[#This Row],[Resource type]])</f>
        <v>BioRef Operator</v>
      </c>
      <c r="AG310" s="242">
        <f>getStaffUnitCost</f>
        <v>402.98497611162429</v>
      </c>
      <c r="AH310" s="113">
        <f>getStaffUnitEffort</f>
        <v>0.13541666666666666</v>
      </c>
      <c r="AI310" s="40">
        <f>getStaffQuantity</f>
        <v>0</v>
      </c>
      <c r="AJ310" s="41">
        <f>CatTemplate[[#This Row],[St. quantity]]*8/ParRatePM</f>
        <v>0</v>
      </c>
      <c r="AK310" s="320"/>
      <c r="AL310" s="53" t="str">
        <f>CatTemplate[[#This Row],[Item type]]</f>
        <v>Samples</v>
      </c>
      <c r="AM310" s="12">
        <f>SUM(CatTemplate[[#This Row],[Year1]:[Year20]])</f>
        <v>0</v>
      </c>
      <c r="AN310" s="52"/>
      <c r="AO310" s="52"/>
      <c r="AP310" s="52"/>
      <c r="AQ310" s="8"/>
      <c r="AR310" s="8"/>
      <c r="AS310" s="8"/>
      <c r="AT310" s="8"/>
      <c r="AU310" s="8"/>
      <c r="AV310" s="8"/>
      <c r="AW310" s="8"/>
      <c r="AX310" s="8"/>
      <c r="AY310" s="8"/>
      <c r="AZ310" s="8"/>
      <c r="BA310" s="8"/>
      <c r="BB310" s="8"/>
      <c r="BC310" s="8"/>
      <c r="BD310" s="8"/>
      <c r="BE310" s="8"/>
      <c r="BF310" s="8"/>
      <c r="BG310" s="36"/>
      <c r="BH310" s="320"/>
      <c r="BI310" s="37" t="str">
        <f>getCostCategory</f>
        <v>06 Operating costs</v>
      </c>
      <c r="BJ310" s="37" t="str">
        <f>getSection</f>
        <v>06 Sample processing</v>
      </c>
      <c r="BK310" s="32" t="str">
        <f>getObject</f>
        <v>Sample processing</v>
      </c>
      <c r="BL310" s="30">
        <f>IFERROR(getUnitCost * IF(CatTemplate[[#This Row],[Cost Category Comp.]]="01 Staff costs", 1,1),0)</f>
        <v>424.24728403897473</v>
      </c>
      <c r="BM310" s="29">
        <f>IF(AND(ISBLANK(CatTemplate[[#This Row],[Eq. unit cost]]),ISBLANK(CatTemplate[[#This Row],[Cons. unit cost]]),ISBLANK(CatTemplate[[#This Row],[Oth. unit cost]])), 0, IF(getUnitEffort =0,1,getUnitEffort) * CatTemplate[[#This Row],[Year1]])</f>
        <v>0</v>
      </c>
      <c r="BN310" s="29">
        <f>IF(AND(ISBLANK(CatTemplate[[#This Row],[Eq. unit cost]]),ISBLANK(CatTemplate[[#This Row],[Cons. unit cost]]),ISBLANK(CatTemplate[[#This Row],[Oth. unit cost]])), 0, IF(getUnitEffort =0,1,getUnitEffort) * CatTemplate[[#This Row],[Year2]])</f>
        <v>0</v>
      </c>
      <c r="BO310" s="29">
        <f>IF(AND(ISBLANK(CatTemplate[[#This Row],[Eq. unit cost]]),ISBLANK(CatTemplate[[#This Row],[Cons. unit cost]]),ISBLANK(CatTemplate[[#This Row],[Oth. unit cost]])), 0, IF(getUnitEffort =0,1,getUnitEffort) * CatTemplate[[#This Row],[Year3]])</f>
        <v>0</v>
      </c>
      <c r="BP310" s="29">
        <f>IF(AND(ISBLANK(CatTemplate[[#This Row],[Eq. unit cost]]),ISBLANK(CatTemplate[[#This Row],[Cons. unit cost]]),ISBLANK(CatTemplate[[#This Row],[Oth. unit cost]])), 0, IF(getUnitEffort =0,1,getUnitEffort) * CatTemplate[[#This Row],[Year4]])</f>
        <v>0</v>
      </c>
      <c r="BQ310" s="29">
        <f>IF(AND(ISBLANK(CatTemplate[[#This Row],[Eq. unit cost]]),ISBLANK(CatTemplate[[#This Row],[Cons. unit cost]]),ISBLANK(CatTemplate[[#This Row],[Oth. unit cost]])), 0, IF(getUnitEffort =0,1,getUnitEffort) * CatTemplate[[#This Row],[Year5]])</f>
        <v>0</v>
      </c>
      <c r="BR310" s="29">
        <f>IF(AND(ISBLANK(CatTemplate[[#This Row],[Eq. unit cost]]),ISBLANK(CatTemplate[[#This Row],[Cons. unit cost]]),ISBLANK(CatTemplate[[#This Row],[Oth. unit cost]])), 0, IF(getUnitEffort =0,1,getUnitEffort) * CatTemplate[[#This Row],[Year6]])</f>
        <v>0</v>
      </c>
      <c r="BS310" s="29">
        <f>IF(AND(ISBLANK(CatTemplate[[#This Row],[Eq. unit cost]]),ISBLANK(CatTemplate[[#This Row],[Cons. unit cost]]),ISBLANK(CatTemplate[[#This Row],[Oth. unit cost]])), 0, IF(getUnitEffort =0,1,getUnitEffort) * CatTemplate[[#This Row],[Year7]])</f>
        <v>0</v>
      </c>
      <c r="BT310" s="29">
        <f>IF(AND(ISBLANK(CatTemplate[[#This Row],[Eq. unit cost]]),ISBLANK(CatTemplate[[#This Row],[Cons. unit cost]]),ISBLANK(CatTemplate[[#This Row],[Oth. unit cost]])), 0, IF(getUnitEffort =0,1,getUnitEffort) * CatTemplate[[#This Row],[Year8]])</f>
        <v>0</v>
      </c>
      <c r="BU310" s="29">
        <f>IF(AND(ISBLANK(CatTemplate[[#This Row],[Eq. unit cost]]),ISBLANK(CatTemplate[[#This Row],[Cons. unit cost]]),ISBLANK(CatTemplate[[#This Row],[Oth. unit cost]])), 0, IF(getUnitEffort =0,1,getUnitEffort) * CatTemplate[[#This Row],[Year9]])</f>
        <v>0</v>
      </c>
      <c r="BV310" s="29">
        <f>IF(AND(ISBLANK(CatTemplate[[#This Row],[Eq. unit cost]]),ISBLANK(CatTemplate[[#This Row],[Cons. unit cost]]),ISBLANK(CatTemplate[[#This Row],[Oth. unit cost]])), 0, IF(getUnitEffort =0,1,getUnitEffort) * CatTemplate[[#This Row],[Year10]])</f>
        <v>0</v>
      </c>
      <c r="BW310" s="29">
        <f>IF(AND(ISBLANK(CatTemplate[[#This Row],[Eq. unit cost]]),ISBLANK(CatTemplate[[#This Row],[Cons. unit cost]]),ISBLANK(CatTemplate[[#This Row],[Oth. unit cost]])), 0, IF(getUnitEffort =0,1,getUnitEffort) * CatTemplate[[#This Row],[Year11]])</f>
        <v>0</v>
      </c>
      <c r="BX310" s="29">
        <f>IF(AND(ISBLANK(CatTemplate[[#This Row],[Eq. unit cost]]),ISBLANK(CatTemplate[[#This Row],[Cons. unit cost]]),ISBLANK(CatTemplate[[#This Row],[Oth. unit cost]])), 0, IF(getUnitEffort =0,1,getUnitEffort) * CatTemplate[[#This Row],[Year12]])</f>
        <v>0</v>
      </c>
      <c r="BY310" s="29">
        <f>IF(AND(ISBLANK(CatTemplate[[#This Row],[Eq. unit cost]]),ISBLANK(CatTemplate[[#This Row],[Cons. unit cost]]),ISBLANK(CatTemplate[[#This Row],[Oth. unit cost]])), 0, IF(getUnitEffort =0,1,getUnitEffort) * CatTemplate[[#This Row],[Year13]])</f>
        <v>0</v>
      </c>
      <c r="BZ310" s="29">
        <f>IF(AND(ISBLANK(CatTemplate[[#This Row],[Eq. unit cost]]),ISBLANK(CatTemplate[[#This Row],[Cons. unit cost]]),ISBLANK(CatTemplate[[#This Row],[Oth. unit cost]])), 0, IF(getUnitEffort =0,1,getUnitEffort) * CatTemplate[[#This Row],[Year14]])</f>
        <v>0</v>
      </c>
      <c r="CA310" s="29">
        <f>IF(AND(ISBLANK(CatTemplate[[#This Row],[Eq. unit cost]]),ISBLANK(CatTemplate[[#This Row],[Cons. unit cost]]),ISBLANK(CatTemplate[[#This Row],[Oth. unit cost]])), 0, IF(getUnitEffort =0,1,getUnitEffort) * CatTemplate[[#This Row],[Year15]])</f>
        <v>0</v>
      </c>
      <c r="CB310" s="29">
        <f>IF(AND(ISBLANK(CatTemplate[[#This Row],[Eq. unit cost]]),ISBLANK(CatTemplate[[#This Row],[Cons. unit cost]]),ISBLANK(CatTemplate[[#This Row],[Oth. unit cost]])), 0, IF(getUnitEffort =0,1,getUnitEffort) * CatTemplate[[#This Row],[Year16]])</f>
        <v>0</v>
      </c>
      <c r="CC310" s="29">
        <f>IF(AND(ISBLANK(CatTemplate[[#This Row],[Eq. unit cost]]),ISBLANK(CatTemplate[[#This Row],[Cons. unit cost]]),ISBLANK(CatTemplate[[#This Row],[Oth. unit cost]])), 0, IF(getUnitEffort =0,1,getUnitEffort) * CatTemplate[[#This Row],[Year17]])</f>
        <v>0</v>
      </c>
      <c r="CD310" s="29">
        <f>IF(AND(ISBLANK(CatTemplate[[#This Row],[Eq. unit cost]]),ISBLANK(CatTemplate[[#This Row],[Cons. unit cost]]),ISBLANK(CatTemplate[[#This Row],[Oth. unit cost]])), 0, IF(getUnitEffort =0,1,getUnitEffort) * CatTemplate[[#This Row],[Year18]])</f>
        <v>0</v>
      </c>
      <c r="CE310" s="29">
        <f>IF(AND(ISBLANK(CatTemplate[[#This Row],[Eq. unit cost]]),ISBLANK(CatTemplate[[#This Row],[Cons. unit cost]]),ISBLANK(CatTemplate[[#This Row],[Oth. unit cost]])), 0, IF(getUnitEffort =0,1,getUnitEffort) * CatTemplate[[#This Row],[Year19]])</f>
        <v>0</v>
      </c>
      <c r="CF310" s="29">
        <f>IF(AND(ISBLANK(CatTemplate[[#This Row],[Eq. unit cost]]),ISBLANK(CatTemplate[[#This Row],[Cons. unit cost]]),ISBLANK(CatTemplate[[#This Row],[Oth. unit cost]])), 0, IF(getUnitEffort =0,1,getUnitEffort) * CatTemplate[[#This Row],[Year20]])</f>
        <v>0</v>
      </c>
      <c r="CG310" s="45">
        <f>SUM(CatTemplate[[#This Row],[Q1]:[Q20]])</f>
        <v>0</v>
      </c>
      <c r="CH310" s="29">
        <f>IF(ISBLANK(CatTemplate[[#This Row],[St. unit effort]]),0,(CatTemplate[[#This Row],[St. unit effort]] * CatTemplate[[#This Row],[Year1]]))</f>
        <v>0</v>
      </c>
      <c r="CI310" s="29">
        <f>IF(ISBLANK(CatTemplate[[#This Row],[St. unit effort]]),0,(CatTemplate[[#This Row],[St. unit effort]] * CatTemplate[[#This Row],[Year2]]))</f>
        <v>0</v>
      </c>
      <c r="CJ310" s="29">
        <f>IF(ISBLANK(CatTemplate[[#This Row],[St. unit effort]]),0,(CatTemplate[[#This Row],[St. unit effort]] * CatTemplate[[#This Row],[Year3]]))</f>
        <v>0</v>
      </c>
      <c r="CK310" s="29">
        <f>IF(ISBLANK(CatTemplate[[#This Row],[St. unit effort]]),0,(CatTemplate[[#This Row],[St. unit effort]] * CatTemplate[[#This Row],[Year4]]))</f>
        <v>0</v>
      </c>
      <c r="CL310" s="29">
        <f>IF(ISBLANK(CatTemplate[[#This Row],[St. unit effort]]),0,(CatTemplate[[#This Row],[St. unit effort]] * CatTemplate[[#This Row],[Year5]]))</f>
        <v>0</v>
      </c>
      <c r="CM310" s="29">
        <f>IF(ISBLANK(CatTemplate[[#This Row],[St. unit effort]]),0,(CatTemplate[[#This Row],[St. unit effort]] * CatTemplate[[#This Row],[Year6]]))</f>
        <v>0</v>
      </c>
      <c r="CN310" s="29">
        <f>IF(ISBLANK(CatTemplate[[#This Row],[St. unit effort]]),0,(CatTemplate[[#This Row],[St. unit effort]] * CatTemplate[[#This Row],[Year7]]))</f>
        <v>0</v>
      </c>
      <c r="CO310" s="29">
        <f>IF(ISBLANK(CatTemplate[[#This Row],[St. unit effort]]),0,(CatTemplate[[#This Row],[St. unit effort]] * CatTemplate[[#This Row],[Year8]]))</f>
        <v>0</v>
      </c>
      <c r="CP310" s="29">
        <f>IF(ISBLANK(CatTemplate[[#This Row],[St. unit effort]]),0,(CatTemplate[[#This Row],[St. unit effort]] * CatTemplate[[#This Row],[Year9]]))</f>
        <v>0</v>
      </c>
      <c r="CQ310" s="29">
        <f>IF(ISBLANK(CatTemplate[[#This Row],[St. unit effort]]),0,(CatTemplate[[#This Row],[St. unit effort]] * CatTemplate[[#This Row],[Year10]]))</f>
        <v>0</v>
      </c>
      <c r="CR310" s="29">
        <f>IF(ISBLANK(CatTemplate[[#This Row],[St. unit effort]]),0,(CatTemplate[[#This Row],[St. unit effort]] * CatTemplate[[#This Row],[Year11]]))</f>
        <v>0</v>
      </c>
      <c r="CS310" s="29">
        <f>IF(ISBLANK(CatTemplate[[#This Row],[St. unit effort]]),0,(CatTemplate[[#This Row],[St. unit effort]] * CatTemplate[[#This Row],[Year12]]))</f>
        <v>0</v>
      </c>
      <c r="CT310" s="29">
        <f>IF(ISBLANK(CatTemplate[[#This Row],[St. unit effort]]),0,(CatTemplate[[#This Row],[St. unit effort]] * CatTemplate[[#This Row],[Year13]]))</f>
        <v>0</v>
      </c>
      <c r="CU310" s="29">
        <f>IF(ISBLANK(CatTemplate[[#This Row],[St. unit effort]]),0,(CatTemplate[[#This Row],[St. unit effort]] * CatTemplate[[#This Row],[Year14]]))</f>
        <v>0</v>
      </c>
      <c r="CV310" s="29">
        <f>IF(ISBLANK(CatTemplate[[#This Row],[St. unit effort]]),0,(CatTemplate[[#This Row],[St. unit effort]] * CatTemplate[[#This Row],[Year15]]))</f>
        <v>0</v>
      </c>
      <c r="CW310" s="29">
        <f>IF(ISBLANK(CatTemplate[[#This Row],[St. unit effort]]),0,(CatTemplate[[#This Row],[St. unit effort]] * CatTemplate[[#This Row],[Year16]]))</f>
        <v>0</v>
      </c>
      <c r="CX310" s="29">
        <f>IF(ISBLANK(CatTemplate[[#This Row],[St. unit effort]]),0,(CatTemplate[[#This Row],[St. unit effort]] * CatTemplate[[#This Row],[Year17]]))</f>
        <v>0</v>
      </c>
      <c r="CY310" s="29">
        <f>IF(ISBLANK(CatTemplate[[#This Row],[St. unit effort]]),0,(CatTemplate[[#This Row],[St. unit effort]] * CatTemplate[[#This Row],[Year18]]))</f>
        <v>0</v>
      </c>
      <c r="CZ310" s="29">
        <f>IF(ISBLANK(CatTemplate[[#This Row],[St. unit effort]]),0,(CatTemplate[[#This Row],[St. unit effort]] * CatTemplate[[#This Row],[Year19]]))</f>
        <v>0</v>
      </c>
      <c r="DA310" s="29">
        <f>IF(ISBLANK(CatTemplate[[#This Row],[St. unit effort]]),0,(CatTemplate[[#This Row],[St. unit effort]] * CatTemplate[[#This Row],[Year20]]))</f>
        <v>0</v>
      </c>
      <c r="DB310" s="57">
        <f>IF(ISBLANK(CatTemplate[[#This Row],[St. unit effort]]),0,(CatTemplate[[#This Row],[St. unit effort]] * CatTemplate[[#This Row],[Year1]])*8/ParRatePM)</f>
        <v>0</v>
      </c>
      <c r="DC310" s="57">
        <f>IF(ISBLANK(CatTemplate[[#This Row],[St. unit effort]]),0,(CatTemplate[[#This Row],[St. unit effort]] * CatTemplate[[#This Row],[Year2]])*8/ParRatePM)</f>
        <v>0</v>
      </c>
      <c r="DD310" s="57">
        <f>IF(ISBLANK(CatTemplate[[#This Row],[St. unit effort]]),0,(CatTemplate[[#This Row],[St. unit effort]] * CatTemplate[[#This Row],[Year3]])*8/ParRatePM)</f>
        <v>0</v>
      </c>
      <c r="DE310" s="57">
        <f>IF(ISBLANK(CatTemplate[[#This Row],[St. unit effort]]),0,(CatTemplate[[#This Row],[St. unit effort]] * CatTemplate[[#This Row],[Year4]])*8/ParRatePM)</f>
        <v>0</v>
      </c>
      <c r="DF310" s="57">
        <f>IF(ISBLANK(CatTemplate[[#This Row],[St. unit effort]]),0,(CatTemplate[[#This Row],[St. unit effort]] * CatTemplate[[#This Row],[Year5]])*8/ParRatePM)</f>
        <v>0</v>
      </c>
      <c r="DG310" s="57">
        <f>IF(ISBLANK(CatTemplate[[#This Row],[St. unit effort]]),0,(CatTemplate[[#This Row],[St. unit effort]] * CatTemplate[[#This Row],[Year6]])*8/ParRatePM)</f>
        <v>0</v>
      </c>
      <c r="DH310" s="57">
        <f>IF(ISBLANK(CatTemplate[[#This Row],[St. unit effort]]),0,(CatTemplate[[#This Row],[St. unit effort]] * CatTemplate[[#This Row],[Year7]])*8/ParRatePM)</f>
        <v>0</v>
      </c>
      <c r="DI310" s="57">
        <f>IF(ISBLANK(CatTemplate[[#This Row],[St. unit effort]]),0,(CatTemplate[[#This Row],[St. unit effort]] * CatTemplate[[#This Row],[Year8]])*8/ParRatePM)</f>
        <v>0</v>
      </c>
      <c r="DJ310" s="57">
        <f>IF(ISBLANK(CatTemplate[[#This Row],[St. unit effort]]),0,(CatTemplate[[#This Row],[St. unit effort]] * CatTemplate[[#This Row],[Year9]])*8/ParRatePM)</f>
        <v>0</v>
      </c>
      <c r="DK310" s="57">
        <f>IF(ISBLANK(CatTemplate[[#This Row],[St. unit effort]]),0,(CatTemplate[[#This Row],[St. unit effort]] * CatTemplate[[#This Row],[Year10]])*8/ParRatePM)</f>
        <v>0</v>
      </c>
      <c r="DL310" s="57">
        <f>IF(ISBLANK(CatTemplate[[#This Row],[St. unit effort]]),0,(CatTemplate[[#This Row],[St. unit effort]] * CatTemplate[[#This Row],[Year11]])*8/ParRatePM)</f>
        <v>0</v>
      </c>
      <c r="DM310" s="57">
        <f>IF(ISBLANK(CatTemplate[[#This Row],[St. unit effort]]),0,(CatTemplate[[#This Row],[St. unit effort]] * CatTemplate[[#This Row],[Year12]])*8/ParRatePM)</f>
        <v>0</v>
      </c>
      <c r="DN310" s="57">
        <f>IF(ISBLANK(CatTemplate[[#This Row],[St. unit effort]]),0,(CatTemplate[[#This Row],[St. unit effort]] * CatTemplate[[#This Row],[Year13]])*8/ParRatePM)</f>
        <v>0</v>
      </c>
      <c r="DO310" s="57">
        <f>IF(ISBLANK(CatTemplate[[#This Row],[St. unit effort]]),0,(CatTemplate[[#This Row],[St. unit effort]] * CatTemplate[[#This Row],[Year14]])*8/ParRatePM)</f>
        <v>0</v>
      </c>
      <c r="DP310" s="57">
        <f>IF(ISBLANK(CatTemplate[[#This Row],[St. unit effort]]),0,(CatTemplate[[#This Row],[St. unit effort]] * CatTemplate[[#This Row],[Year15]])*8/ParRatePM)</f>
        <v>0</v>
      </c>
      <c r="DQ310" s="57">
        <f>IF(ISBLANK(CatTemplate[[#This Row],[St. unit effort]]),0,(CatTemplate[[#This Row],[St. unit effort]] * CatTemplate[[#This Row],[Year16]])*8/ParRatePM)</f>
        <v>0</v>
      </c>
      <c r="DR310" s="57">
        <f>IF(ISBLANK(CatTemplate[[#This Row],[St. unit effort]]),0,(CatTemplate[[#This Row],[St. unit effort]] * CatTemplate[[#This Row],[Year17]])*8/ParRatePM)</f>
        <v>0</v>
      </c>
      <c r="DS310" s="57">
        <f>IF(ISBLANK(CatTemplate[[#This Row],[St. unit effort]]),0,(CatTemplate[[#This Row],[St. unit effort]] * CatTemplate[[#This Row],[Year18]])*8/ParRatePM)</f>
        <v>0</v>
      </c>
      <c r="DT310" s="57">
        <f>IF(ISBLANK(CatTemplate[[#This Row],[St. unit effort]]),0,(CatTemplate[[#This Row],[St. unit effort]] * CatTemplate[[#This Row],[Year19]])*8/ParRatePM)</f>
        <v>0</v>
      </c>
      <c r="DU310" s="57">
        <f>IF(ISBLANK(CatTemplate[[#This Row],[St. unit effort]]),0,(CatTemplate[[#This Row],[St. unit effort]] * CatTemplate[[#This Row],[Year20]])*8/ParRatePM)</f>
        <v>0</v>
      </c>
      <c r="DV310" s="54">
        <f>SUM(CatTemplate[[#This Row],[PM1]:[PM20]])</f>
        <v>0</v>
      </c>
      <c r="DW310" s="56">
        <f t="shared" si="105"/>
        <v>0</v>
      </c>
      <c r="DX310" s="56">
        <f t="shared" si="105"/>
        <v>0</v>
      </c>
      <c r="DY310" s="56">
        <f t="shared" si="105"/>
        <v>0</v>
      </c>
      <c r="DZ310" s="56">
        <f t="shared" si="105"/>
        <v>0</v>
      </c>
      <c r="EA310" s="56">
        <f t="shared" si="105"/>
        <v>0</v>
      </c>
      <c r="EB310" s="56">
        <f t="shared" si="105"/>
        <v>0</v>
      </c>
      <c r="EC310" s="56">
        <f t="shared" si="105"/>
        <v>0</v>
      </c>
      <c r="ED310" s="56">
        <f t="shared" si="105"/>
        <v>0</v>
      </c>
      <c r="EE310" s="56">
        <f t="shared" si="105"/>
        <v>0</v>
      </c>
      <c r="EF310" s="56">
        <f t="shared" si="105"/>
        <v>0</v>
      </c>
      <c r="EG310" s="56">
        <f t="shared" si="105"/>
        <v>0</v>
      </c>
      <c r="EH310" s="56">
        <f t="shared" si="105"/>
        <v>0</v>
      </c>
      <c r="EI310" s="56">
        <f t="shared" si="105"/>
        <v>0</v>
      </c>
      <c r="EJ310" s="56">
        <f t="shared" si="105"/>
        <v>0</v>
      </c>
      <c r="EK310" s="56">
        <f t="shared" si="105"/>
        <v>0</v>
      </c>
      <c r="EL310" s="56">
        <f t="shared" ref="EL310:EP325" si="107">getCost(COLUMN(), ROW(), "Other")</f>
        <v>0</v>
      </c>
      <c r="EM310" s="56">
        <f t="shared" si="107"/>
        <v>0</v>
      </c>
      <c r="EN310" s="56">
        <f t="shared" si="107"/>
        <v>0</v>
      </c>
      <c r="EO310" s="56">
        <f t="shared" si="107"/>
        <v>0</v>
      </c>
      <c r="EP310" s="56">
        <f t="shared" si="107"/>
        <v>0</v>
      </c>
      <c r="EQ310" s="30">
        <f>CatTemplate[[#This Row],[Eq. unit cost]] * CatTemplate[[#This Row],[Eq. quantity]]</f>
        <v>5.8702670940170929</v>
      </c>
      <c r="ER310" s="30">
        <f>CatTemplate[[#This Row],[Cons. unit cost]] *CatTemplate[[#This Row],[Cons. quantity]]</f>
        <v>15.392040833333333</v>
      </c>
      <c r="ES310" s="30">
        <f>CatTemplate[[#This Row],[Oth. unit cost]] *CatTemplate[[#This Row],[Oth. quantity]]</f>
        <v>0</v>
      </c>
      <c r="ET310" s="55">
        <f>SUM(CatTemplate[[#This Row],[CO1]:[CO20]])</f>
        <v>0</v>
      </c>
      <c r="EU310" s="56">
        <f t="shared" si="106"/>
        <v>0</v>
      </c>
      <c r="EV310" s="56">
        <f t="shared" si="106"/>
        <v>0</v>
      </c>
      <c r="EW310" s="56">
        <f t="shared" si="106"/>
        <v>0</v>
      </c>
      <c r="EX310" s="56">
        <f t="shared" si="106"/>
        <v>0</v>
      </c>
      <c r="EY310" s="56">
        <f t="shared" si="106"/>
        <v>0</v>
      </c>
      <c r="EZ310" s="56">
        <f t="shared" si="106"/>
        <v>0</v>
      </c>
      <c r="FA310" s="56">
        <f t="shared" si="106"/>
        <v>0</v>
      </c>
      <c r="FB310" s="56">
        <f t="shared" si="106"/>
        <v>0</v>
      </c>
      <c r="FC310" s="56">
        <f t="shared" si="106"/>
        <v>0</v>
      </c>
      <c r="FD310" s="56">
        <f t="shared" si="106"/>
        <v>0</v>
      </c>
      <c r="FE310" s="56">
        <f t="shared" si="106"/>
        <v>0</v>
      </c>
      <c r="FF310" s="56">
        <f t="shared" si="106"/>
        <v>0</v>
      </c>
      <c r="FG310" s="56">
        <f t="shared" si="106"/>
        <v>0</v>
      </c>
      <c r="FH310" s="56">
        <f t="shared" si="106"/>
        <v>0</v>
      </c>
      <c r="FI310" s="56">
        <f t="shared" si="106"/>
        <v>0</v>
      </c>
      <c r="FJ310" s="56">
        <f t="shared" ref="FJ310:FN325" si="108">getCost(COLUMN(), ROW(), "Staff")</f>
        <v>0</v>
      </c>
      <c r="FK310" s="56">
        <f t="shared" si="108"/>
        <v>0</v>
      </c>
      <c r="FL310" s="56">
        <f t="shared" si="108"/>
        <v>0</v>
      </c>
      <c r="FM310" s="56">
        <f t="shared" si="108"/>
        <v>0</v>
      </c>
      <c r="FN310" s="56">
        <f t="shared" si="108"/>
        <v>0</v>
      </c>
      <c r="FO310" s="58">
        <f>SUM(CatTemplate[[#This Row],[CS1]:[CS20]])</f>
        <v>0</v>
      </c>
      <c r="FP310" s="59">
        <f>CatTemplate[[#This Row],[Total Oth. cost]]+CatTemplate[[#This Row],[Total St. Cost]]</f>
        <v>0</v>
      </c>
      <c r="FQ310" s="33" t="e">
        <f t="shared" si="93"/>
        <v>#VALUE!</v>
      </c>
      <c r="FR310" s="33" t="e">
        <f t="shared" si="94"/>
        <v>#VALUE!</v>
      </c>
      <c r="FS310" s="30" t="e">
        <f>(CatTemplate[[#This Row],[CO1]] + CatTemplate[[#This Row],[CS1]]) * (1 + getRateOHFinal) * getRateMarkupFinal</f>
        <v>#VALUE!</v>
      </c>
      <c r="FT310" s="30" t="e">
        <f>(CatTemplate[[#This Row],[CO2]] + CatTemplate[[#This Row],[CS2]]) * (1 + getRateOHFinal) * getRateMarkupFinal</f>
        <v>#VALUE!</v>
      </c>
      <c r="FU310" s="30" t="e">
        <f>(CatTemplate[[#This Row],[CO3]] + CatTemplate[[#This Row],[CS3]]) * (1 + getRateOHFinal) * getRateMarkupFinal</f>
        <v>#VALUE!</v>
      </c>
      <c r="FV310" s="30" t="e">
        <f>(CatTemplate[[#This Row],[CO4]] + CatTemplate[[#This Row],[CS4]]) * (1 + getRateOHFinal) * getRateMarkupFinal</f>
        <v>#VALUE!</v>
      </c>
      <c r="FW310" s="30" t="e">
        <f>(CatTemplate[[#This Row],[CO5]] + CatTemplate[[#This Row],[CS5]]) * (1 + getRateOHFinal) * getRateMarkupFinal</f>
        <v>#VALUE!</v>
      </c>
      <c r="FX310" s="30" t="e">
        <f>(CatTemplate[[#This Row],[CO6]] + CatTemplate[[#This Row],[CS6]]) * (1 + getRateOHFinal) * getRateMarkupFinal</f>
        <v>#VALUE!</v>
      </c>
      <c r="FY310" s="30" t="e">
        <f>(CatTemplate[[#This Row],[CO7]] + CatTemplate[[#This Row],[CS7]]) * (1 + getRateOHFinal) * getRateMarkupFinal</f>
        <v>#VALUE!</v>
      </c>
      <c r="FZ310" s="30" t="e">
        <f>(CatTemplate[[#This Row],[CO8]] + CatTemplate[[#This Row],[CS8]]) * (1 + getRateOHFinal) * getRateMarkupFinal</f>
        <v>#VALUE!</v>
      </c>
      <c r="GA310" s="30" t="e">
        <f>(CatTemplate[[#This Row],[CO9]] + CatTemplate[[#This Row],[CS9]]) * (1 + getRateOHFinal) * getRateMarkupFinal</f>
        <v>#VALUE!</v>
      </c>
      <c r="GB310" s="30" t="e">
        <f>(CatTemplate[[#This Row],[CO10]] + CatTemplate[[#This Row],[CS10]]) * (1 + getRateOHFinal) * getRateMarkupFinal</f>
        <v>#VALUE!</v>
      </c>
      <c r="GC310" s="30" t="e">
        <f>(CatTemplate[[#This Row],[CO11]] + CatTemplate[[#This Row],[CS11]]) * (1 + getRateOHFinal) * getRateMarkupFinal</f>
        <v>#VALUE!</v>
      </c>
      <c r="GD310" s="30" t="e">
        <f>(CatTemplate[[#This Row],[CO12]] + CatTemplate[[#This Row],[CS12]]) * (1 + getRateOHFinal) * getRateMarkupFinal</f>
        <v>#VALUE!</v>
      </c>
      <c r="GE310" s="30" t="e">
        <f>(CatTemplate[[#This Row],[CO13]] + CatTemplate[[#This Row],[CS13]]) * (1 + getRateOHFinal) * getRateMarkupFinal</f>
        <v>#VALUE!</v>
      </c>
      <c r="GF310" s="30" t="e">
        <f>(CatTemplate[[#This Row],[CO14]] + CatTemplate[[#This Row],[CS14]]) * (1 + getRateOHFinal) * getRateMarkupFinal</f>
        <v>#VALUE!</v>
      </c>
      <c r="GG310" s="30" t="e">
        <f>(CatTemplate[[#This Row],[CO15]] + CatTemplate[[#This Row],[CS15]]) * (1 + getRateOHFinal) * getRateMarkupFinal</f>
        <v>#VALUE!</v>
      </c>
      <c r="GH310" s="30" t="e">
        <f>(CatTemplate[[#This Row],[CO16]] + CatTemplate[[#This Row],[CS16]]) * (1 + getRateOHFinal) * getRateMarkupFinal</f>
        <v>#VALUE!</v>
      </c>
      <c r="GI310" s="30" t="e">
        <f>(CatTemplate[[#This Row],[CO17]] + CatTemplate[[#This Row],[CS17]]) * (1 + getRateOHFinal) * getRateMarkupFinal</f>
        <v>#VALUE!</v>
      </c>
      <c r="GJ310" s="30" t="e">
        <f>(CatTemplate[[#This Row],[CO18]] + CatTemplate[[#This Row],[CS18]]) * (1 + getRateOHFinal) * getRateMarkupFinal</f>
        <v>#VALUE!</v>
      </c>
      <c r="GK310" s="30" t="e">
        <f>(CatTemplate[[#This Row],[CO19]] + CatTemplate[[#This Row],[CS19]]) * (1 + getRateOHFinal) * getRateMarkupFinal</f>
        <v>#VALUE!</v>
      </c>
      <c r="GL310" s="30" t="e">
        <f>(CatTemplate[[#This Row],[CO20]] + CatTemplate[[#This Row],[CS20]]) * (1 + getRateOHFinal) * getRateMarkupFinal</f>
        <v>#VALUE!</v>
      </c>
      <c r="GM310" s="30" t="e">
        <f t="shared" si="95"/>
        <v>#VALUE!</v>
      </c>
      <c r="GN310" s="30" t="e">
        <f t="shared" si="96"/>
        <v>#VALUE!</v>
      </c>
      <c r="GO310" s="30" t="e">
        <f t="shared" si="97"/>
        <v>#VALUE!</v>
      </c>
      <c r="GP310" s="30" t="e">
        <f t="shared" si="98"/>
        <v>#VALUE!</v>
      </c>
      <c r="GQ310" s="30" t="e">
        <f>(CatTemplate[[#This Row],[CO1]]+CatTemplate[[#This Row],[CS1]]) * (1+ getRateOHFinal) * (1 + getRateMarkupFinal)</f>
        <v>#VALUE!</v>
      </c>
      <c r="GR310" s="30" t="e">
        <f>(CatTemplate[[#This Row],[CO2]]+CatTemplate[[#This Row],[CS2]]) * (1+ getRateOHFinal) * (1 + getRateMarkupFinal)</f>
        <v>#VALUE!</v>
      </c>
      <c r="GS310" s="30" t="e">
        <f>(CatTemplate[[#This Row],[CO3]]+CatTemplate[[#This Row],[CS3]]) * (1+ getRateOHFinal) * (1 + getRateMarkupFinal)</f>
        <v>#VALUE!</v>
      </c>
      <c r="GT310" s="30" t="e">
        <f>(CatTemplate[[#This Row],[CO4]]+CatTemplate[[#This Row],[CS4]]) * (1+ getRateOHFinal) * (1 + getRateMarkupFinal)</f>
        <v>#VALUE!</v>
      </c>
      <c r="GU310" s="30" t="e">
        <f>(CatTemplate[[#This Row],[CO5]]+CatTemplate[[#This Row],[CS5]]) * (1+ getRateOHFinal) * (1 + getRateMarkupFinal)</f>
        <v>#VALUE!</v>
      </c>
      <c r="GV310" s="30" t="e">
        <f>(CatTemplate[[#This Row],[CO6]]+CatTemplate[[#This Row],[CS6]]) * (1+ getRateOHFinal) * (1 + getRateMarkupFinal)</f>
        <v>#VALUE!</v>
      </c>
      <c r="GW310" s="30" t="e">
        <f>(CatTemplate[[#This Row],[CO7]]+CatTemplate[[#This Row],[CS7]]) * (1+ getRateOHFinal) * (1 + getRateMarkupFinal)</f>
        <v>#VALUE!</v>
      </c>
      <c r="GX310" s="30" t="e">
        <f>(CatTemplate[[#This Row],[CO8]]+CatTemplate[[#This Row],[CS8]]) * (1+ getRateOHFinal) * (1 + getRateMarkupFinal)</f>
        <v>#VALUE!</v>
      </c>
      <c r="GY310" s="30" t="e">
        <f>(CatTemplate[[#This Row],[CO9]]+CatTemplate[[#This Row],[CS9]]) * (1+ getRateOHFinal) * (1 + getRateMarkupFinal)</f>
        <v>#VALUE!</v>
      </c>
      <c r="GZ310" s="30" t="e">
        <f>(CatTemplate[[#This Row],[CO10]]+CatTemplate[[#This Row],[CS10]]) * (1+ getRateOHFinal) * (1 + getRateMarkupFinal)</f>
        <v>#VALUE!</v>
      </c>
      <c r="HA310" s="30" t="e">
        <f>(CatTemplate[[#This Row],[CO11]]+CatTemplate[[#This Row],[CS11]]) * (1+ getRateOHFinal) * (1 + getRateMarkupFinal)</f>
        <v>#VALUE!</v>
      </c>
      <c r="HB310" s="30" t="e">
        <f>(CatTemplate[[#This Row],[CO12]]+CatTemplate[[#This Row],[CS12]]) * (1+ getRateOHFinal) * (1 + getRateMarkupFinal)</f>
        <v>#VALUE!</v>
      </c>
      <c r="HC310" s="30" t="e">
        <f>(CatTemplate[[#This Row],[CO13]]+CatTemplate[[#This Row],[CS13]]) * (1+ getRateOHFinal) * (1 + getRateMarkupFinal)</f>
        <v>#VALUE!</v>
      </c>
      <c r="HD310" s="30" t="e">
        <f>(CatTemplate[[#This Row],[CO14]]+CatTemplate[[#This Row],[CS14]]) * (1+ getRateOHFinal) * (1 + getRateMarkupFinal)</f>
        <v>#VALUE!</v>
      </c>
      <c r="HE310" s="30" t="e">
        <f>(CatTemplate[[#This Row],[CO15]]+CatTemplate[[#This Row],[CS15]]) * (1+ getRateOHFinal) * (1 + getRateMarkupFinal)</f>
        <v>#VALUE!</v>
      </c>
      <c r="HF310" s="30" t="e">
        <f>(CatTemplate[[#This Row],[CO16]]+CatTemplate[[#This Row],[CS16]]) * (1+ getRateOHFinal) * (1 + getRateMarkupFinal)</f>
        <v>#VALUE!</v>
      </c>
      <c r="HG310" s="30" t="e">
        <f>(CatTemplate[[#This Row],[CO17]]+CatTemplate[[#This Row],[CS17]]) * (1+ getRateOHFinal) * (1 + getRateMarkupFinal)</f>
        <v>#VALUE!</v>
      </c>
      <c r="HH310" s="30" t="e">
        <f>(CatTemplate[[#This Row],[CO18]]+CatTemplate[[#This Row],[CS18]]) * (1+ getRateOHFinal) * (1 + getRateMarkupFinal)</f>
        <v>#VALUE!</v>
      </c>
      <c r="HI310" s="30" t="e">
        <f>(CatTemplate[[#This Row],[CO19]]+CatTemplate[[#This Row],[CS19]]) * (1+ getRateOHFinal) * (1 + getRateMarkupFinal)</f>
        <v>#VALUE!</v>
      </c>
      <c r="HJ310" s="30" t="e">
        <f>(CatTemplate[[#This Row],[CO20]]+CatTemplate[[#This Row],[CS20]]) * (1+ getRateOHFinal) * (1 + getRateMarkupFinal)</f>
        <v>#VALUE!</v>
      </c>
      <c r="HK310" s="39" t="e">
        <f>CatTemplate[[#This Row],[Total cost]]+CatTemplate[[#This Row],[OH Amount]]+CatTemplate[[#This Row],[Markup]]</f>
        <v>#VALUE!</v>
      </c>
      <c r="HL310" s="63">
        <f>IF(CatTemplate[[#This Row],[Units]]="Days",CatTemplate[[#This Row],[Project quantity]]*CatTemplate[[#This Row],[St. unit effort]],CatTemplate[[#This Row],[Project quantity]])</f>
        <v>0</v>
      </c>
      <c r="HM310" s="287">
        <f>IFERROR(CatTemplate[[#This Row],[Total Price]]/(CatTemplate[[#This Row],[Final Quantity]]),0)</f>
        <v>0</v>
      </c>
      <c r="HN310" s="261"/>
    </row>
    <row r="311" spans="2:222" ht="25.5" x14ac:dyDescent="0.2">
      <c r="B311" s="9" t="s">
        <v>84</v>
      </c>
      <c r="C311" s="23">
        <v>6</v>
      </c>
      <c r="D311" s="10" t="s">
        <v>179</v>
      </c>
      <c r="E311" s="25">
        <v>1</v>
      </c>
      <c r="F311" s="19" t="s">
        <v>103</v>
      </c>
      <c r="G311" s="27">
        <v>98</v>
      </c>
      <c r="H311" s="19" t="s">
        <v>589</v>
      </c>
      <c r="I311" s="19" t="s">
        <v>590</v>
      </c>
      <c r="J311" s="16" t="s">
        <v>254</v>
      </c>
      <c r="K311" s="16"/>
      <c r="L311" s="16" t="s">
        <v>489</v>
      </c>
      <c r="M311" s="16" t="s">
        <v>207</v>
      </c>
      <c r="N311" s="16" t="s">
        <v>858</v>
      </c>
      <c r="O311" s="320"/>
      <c r="P311" s="71"/>
      <c r="Q311" s="108"/>
      <c r="R311" s="73"/>
      <c r="S311" s="97"/>
      <c r="T311" s="100">
        <f>getEqUnitCost</f>
        <v>0.29645693979933108</v>
      </c>
      <c r="U311" s="73">
        <f>getEqUnitEffort</f>
        <v>1</v>
      </c>
      <c r="V311" s="101">
        <f>getEqQuantity</f>
        <v>1</v>
      </c>
      <c r="W311" s="320"/>
      <c r="X311" s="100">
        <f>getConsUnitCost</f>
        <v>5.6916249999999993</v>
      </c>
      <c r="Y311" s="73">
        <f>getConsUnitEffort</f>
        <v>1</v>
      </c>
      <c r="Z311" s="14">
        <f>getConsQuantity</f>
        <v>1</v>
      </c>
      <c r="AA311" s="320"/>
      <c r="AB311" s="72"/>
      <c r="AC311" s="112"/>
      <c r="AD311" s="14">
        <f>getOthQuantity</f>
        <v>0</v>
      </c>
      <c r="AE311" s="320"/>
      <c r="AF311" s="28" t="str">
        <f>IF(ISBLANK(CatTemplate[[#This Row],[Resource type]]),"",CatTemplate[[#This Row],[Resource type]])</f>
        <v>BioRef Operator</v>
      </c>
      <c r="AG311" s="242">
        <f>getStaffUnitCost</f>
        <v>402.98497611162429</v>
      </c>
      <c r="AH311" s="113">
        <f>getStaffUnitEffort</f>
        <v>5.434782608695652E-3</v>
      </c>
      <c r="AI311" s="40">
        <f>getStaffQuantity</f>
        <v>0</v>
      </c>
      <c r="AJ311" s="41">
        <f>CatTemplate[[#This Row],[St. quantity]]*8/ParRatePM</f>
        <v>0</v>
      </c>
      <c r="AK311" s="320"/>
      <c r="AL311" s="53" t="str">
        <f>CatTemplate[[#This Row],[Item type]]</f>
        <v>Samples</v>
      </c>
      <c r="AM311" s="12">
        <f>SUM(CatTemplate[[#This Row],[Year1]:[Year20]])</f>
        <v>0</v>
      </c>
      <c r="AN311" s="52"/>
      <c r="AO311" s="52"/>
      <c r="AP311" s="52"/>
      <c r="AQ311" s="8"/>
      <c r="AR311" s="8"/>
      <c r="AS311" s="8"/>
      <c r="AT311" s="8"/>
      <c r="AU311" s="8"/>
      <c r="AV311" s="8"/>
      <c r="AW311" s="8"/>
      <c r="AX311" s="8"/>
      <c r="AY311" s="8"/>
      <c r="AZ311" s="8"/>
      <c r="BA311" s="8"/>
      <c r="BB311" s="8"/>
      <c r="BC311" s="8"/>
      <c r="BD311" s="8"/>
      <c r="BE311" s="8"/>
      <c r="BF311" s="8"/>
      <c r="BG311" s="36"/>
      <c r="BH311" s="320"/>
      <c r="BI311" s="37" t="str">
        <f>getCostCategory</f>
        <v>06 Operating costs</v>
      </c>
      <c r="BJ311" s="37" t="str">
        <f>getSection</f>
        <v>06 Sample processing</v>
      </c>
      <c r="BK311" s="32" t="str">
        <f>getObject</f>
        <v>Sample processing</v>
      </c>
      <c r="BL311" s="30">
        <f>IFERROR(getUnitCost * IF(CatTemplate[[#This Row],[Cost Category Comp.]]="01 Staff costs", 1,1),0)</f>
        <v>408.97305805142361</v>
      </c>
      <c r="BM311" s="29">
        <f>IF(AND(ISBLANK(CatTemplate[[#This Row],[Eq. unit cost]]),ISBLANK(CatTemplate[[#This Row],[Cons. unit cost]]),ISBLANK(CatTemplate[[#This Row],[Oth. unit cost]])), 0, IF(getUnitEffort =0,1,getUnitEffort) * CatTemplate[[#This Row],[Year1]])</f>
        <v>0</v>
      </c>
      <c r="BN311" s="29">
        <f>IF(AND(ISBLANK(CatTemplate[[#This Row],[Eq. unit cost]]),ISBLANK(CatTemplate[[#This Row],[Cons. unit cost]]),ISBLANK(CatTemplate[[#This Row],[Oth. unit cost]])), 0, IF(getUnitEffort =0,1,getUnitEffort) * CatTemplate[[#This Row],[Year2]])</f>
        <v>0</v>
      </c>
      <c r="BO311" s="29">
        <f>IF(AND(ISBLANK(CatTemplate[[#This Row],[Eq. unit cost]]),ISBLANK(CatTemplate[[#This Row],[Cons. unit cost]]),ISBLANK(CatTemplate[[#This Row],[Oth. unit cost]])), 0, IF(getUnitEffort =0,1,getUnitEffort) * CatTemplate[[#This Row],[Year3]])</f>
        <v>0</v>
      </c>
      <c r="BP311" s="29">
        <f>IF(AND(ISBLANK(CatTemplate[[#This Row],[Eq. unit cost]]),ISBLANK(CatTemplate[[#This Row],[Cons. unit cost]]),ISBLANK(CatTemplate[[#This Row],[Oth. unit cost]])), 0, IF(getUnitEffort =0,1,getUnitEffort) * CatTemplate[[#This Row],[Year4]])</f>
        <v>0</v>
      </c>
      <c r="BQ311" s="29">
        <f>IF(AND(ISBLANK(CatTemplate[[#This Row],[Eq. unit cost]]),ISBLANK(CatTemplate[[#This Row],[Cons. unit cost]]),ISBLANK(CatTemplate[[#This Row],[Oth. unit cost]])), 0, IF(getUnitEffort =0,1,getUnitEffort) * CatTemplate[[#This Row],[Year5]])</f>
        <v>0</v>
      </c>
      <c r="BR311" s="29">
        <f>IF(AND(ISBLANK(CatTemplate[[#This Row],[Eq. unit cost]]),ISBLANK(CatTemplate[[#This Row],[Cons. unit cost]]),ISBLANK(CatTemplate[[#This Row],[Oth. unit cost]])), 0, IF(getUnitEffort =0,1,getUnitEffort) * CatTemplate[[#This Row],[Year6]])</f>
        <v>0</v>
      </c>
      <c r="BS311" s="29">
        <f>IF(AND(ISBLANK(CatTemplate[[#This Row],[Eq. unit cost]]),ISBLANK(CatTemplate[[#This Row],[Cons. unit cost]]),ISBLANK(CatTemplate[[#This Row],[Oth. unit cost]])), 0, IF(getUnitEffort =0,1,getUnitEffort) * CatTemplate[[#This Row],[Year7]])</f>
        <v>0</v>
      </c>
      <c r="BT311" s="29">
        <f>IF(AND(ISBLANK(CatTemplate[[#This Row],[Eq. unit cost]]),ISBLANK(CatTemplate[[#This Row],[Cons. unit cost]]),ISBLANK(CatTemplate[[#This Row],[Oth. unit cost]])), 0, IF(getUnitEffort =0,1,getUnitEffort) * CatTemplate[[#This Row],[Year8]])</f>
        <v>0</v>
      </c>
      <c r="BU311" s="29">
        <f>IF(AND(ISBLANK(CatTemplate[[#This Row],[Eq. unit cost]]),ISBLANK(CatTemplate[[#This Row],[Cons. unit cost]]),ISBLANK(CatTemplate[[#This Row],[Oth. unit cost]])), 0, IF(getUnitEffort =0,1,getUnitEffort) * CatTemplate[[#This Row],[Year9]])</f>
        <v>0</v>
      </c>
      <c r="BV311" s="29">
        <f>IF(AND(ISBLANK(CatTemplate[[#This Row],[Eq. unit cost]]),ISBLANK(CatTemplate[[#This Row],[Cons. unit cost]]),ISBLANK(CatTemplate[[#This Row],[Oth. unit cost]])), 0, IF(getUnitEffort =0,1,getUnitEffort) * CatTemplate[[#This Row],[Year10]])</f>
        <v>0</v>
      </c>
      <c r="BW311" s="29">
        <f>IF(AND(ISBLANK(CatTemplate[[#This Row],[Eq. unit cost]]),ISBLANK(CatTemplate[[#This Row],[Cons. unit cost]]),ISBLANK(CatTemplate[[#This Row],[Oth. unit cost]])), 0, IF(getUnitEffort =0,1,getUnitEffort) * CatTemplate[[#This Row],[Year11]])</f>
        <v>0</v>
      </c>
      <c r="BX311" s="29">
        <f>IF(AND(ISBLANK(CatTemplate[[#This Row],[Eq. unit cost]]),ISBLANK(CatTemplate[[#This Row],[Cons. unit cost]]),ISBLANK(CatTemplate[[#This Row],[Oth. unit cost]])), 0, IF(getUnitEffort =0,1,getUnitEffort) * CatTemplate[[#This Row],[Year12]])</f>
        <v>0</v>
      </c>
      <c r="BY311" s="29">
        <f>IF(AND(ISBLANK(CatTemplate[[#This Row],[Eq. unit cost]]),ISBLANK(CatTemplate[[#This Row],[Cons. unit cost]]),ISBLANK(CatTemplate[[#This Row],[Oth. unit cost]])), 0, IF(getUnitEffort =0,1,getUnitEffort) * CatTemplate[[#This Row],[Year13]])</f>
        <v>0</v>
      </c>
      <c r="BZ311" s="29">
        <f>IF(AND(ISBLANK(CatTemplate[[#This Row],[Eq. unit cost]]),ISBLANK(CatTemplate[[#This Row],[Cons. unit cost]]),ISBLANK(CatTemplate[[#This Row],[Oth. unit cost]])), 0, IF(getUnitEffort =0,1,getUnitEffort) * CatTemplate[[#This Row],[Year14]])</f>
        <v>0</v>
      </c>
      <c r="CA311" s="29">
        <f>IF(AND(ISBLANK(CatTemplate[[#This Row],[Eq. unit cost]]),ISBLANK(CatTemplate[[#This Row],[Cons. unit cost]]),ISBLANK(CatTemplate[[#This Row],[Oth. unit cost]])), 0, IF(getUnitEffort =0,1,getUnitEffort) * CatTemplate[[#This Row],[Year15]])</f>
        <v>0</v>
      </c>
      <c r="CB311" s="29">
        <f>IF(AND(ISBLANK(CatTemplate[[#This Row],[Eq. unit cost]]),ISBLANK(CatTemplate[[#This Row],[Cons. unit cost]]),ISBLANK(CatTemplate[[#This Row],[Oth. unit cost]])), 0, IF(getUnitEffort =0,1,getUnitEffort) * CatTemplate[[#This Row],[Year16]])</f>
        <v>0</v>
      </c>
      <c r="CC311" s="29">
        <f>IF(AND(ISBLANK(CatTemplate[[#This Row],[Eq. unit cost]]),ISBLANK(CatTemplate[[#This Row],[Cons. unit cost]]),ISBLANK(CatTemplate[[#This Row],[Oth. unit cost]])), 0, IF(getUnitEffort =0,1,getUnitEffort) * CatTemplate[[#This Row],[Year17]])</f>
        <v>0</v>
      </c>
      <c r="CD311" s="29">
        <f>IF(AND(ISBLANK(CatTemplate[[#This Row],[Eq. unit cost]]),ISBLANK(CatTemplate[[#This Row],[Cons. unit cost]]),ISBLANK(CatTemplate[[#This Row],[Oth. unit cost]])), 0, IF(getUnitEffort =0,1,getUnitEffort) * CatTemplate[[#This Row],[Year18]])</f>
        <v>0</v>
      </c>
      <c r="CE311" s="29">
        <f>IF(AND(ISBLANK(CatTemplate[[#This Row],[Eq. unit cost]]),ISBLANK(CatTemplate[[#This Row],[Cons. unit cost]]),ISBLANK(CatTemplate[[#This Row],[Oth. unit cost]])), 0, IF(getUnitEffort =0,1,getUnitEffort) * CatTemplate[[#This Row],[Year19]])</f>
        <v>0</v>
      </c>
      <c r="CF311" s="29">
        <f>IF(AND(ISBLANK(CatTemplate[[#This Row],[Eq. unit cost]]),ISBLANK(CatTemplate[[#This Row],[Cons. unit cost]]),ISBLANK(CatTemplate[[#This Row],[Oth. unit cost]])), 0, IF(getUnitEffort =0,1,getUnitEffort) * CatTemplate[[#This Row],[Year20]])</f>
        <v>0</v>
      </c>
      <c r="CG311" s="45">
        <f>SUM(CatTemplate[[#This Row],[Q1]:[Q20]])</f>
        <v>0</v>
      </c>
      <c r="CH311" s="29">
        <f>IF(ISBLANK(CatTemplate[[#This Row],[St. unit effort]]),0,(CatTemplate[[#This Row],[St. unit effort]] * CatTemplate[[#This Row],[Year1]]))</f>
        <v>0</v>
      </c>
      <c r="CI311" s="29">
        <f>IF(ISBLANK(CatTemplate[[#This Row],[St. unit effort]]),0,(CatTemplate[[#This Row],[St. unit effort]] * CatTemplate[[#This Row],[Year2]]))</f>
        <v>0</v>
      </c>
      <c r="CJ311" s="29">
        <f>IF(ISBLANK(CatTemplate[[#This Row],[St. unit effort]]),0,(CatTemplate[[#This Row],[St. unit effort]] * CatTemplate[[#This Row],[Year3]]))</f>
        <v>0</v>
      </c>
      <c r="CK311" s="29">
        <f>IF(ISBLANK(CatTemplate[[#This Row],[St. unit effort]]),0,(CatTemplate[[#This Row],[St. unit effort]] * CatTemplate[[#This Row],[Year4]]))</f>
        <v>0</v>
      </c>
      <c r="CL311" s="29">
        <f>IF(ISBLANK(CatTemplate[[#This Row],[St. unit effort]]),0,(CatTemplate[[#This Row],[St. unit effort]] * CatTemplate[[#This Row],[Year5]]))</f>
        <v>0</v>
      </c>
      <c r="CM311" s="29">
        <f>IF(ISBLANK(CatTemplate[[#This Row],[St. unit effort]]),0,(CatTemplate[[#This Row],[St. unit effort]] * CatTemplate[[#This Row],[Year6]]))</f>
        <v>0</v>
      </c>
      <c r="CN311" s="29">
        <f>IF(ISBLANK(CatTemplate[[#This Row],[St. unit effort]]),0,(CatTemplate[[#This Row],[St. unit effort]] * CatTemplate[[#This Row],[Year7]]))</f>
        <v>0</v>
      </c>
      <c r="CO311" s="29">
        <f>IF(ISBLANK(CatTemplate[[#This Row],[St. unit effort]]),0,(CatTemplate[[#This Row],[St. unit effort]] * CatTemplate[[#This Row],[Year8]]))</f>
        <v>0</v>
      </c>
      <c r="CP311" s="29">
        <f>IF(ISBLANK(CatTemplate[[#This Row],[St. unit effort]]),0,(CatTemplate[[#This Row],[St. unit effort]] * CatTemplate[[#This Row],[Year9]]))</f>
        <v>0</v>
      </c>
      <c r="CQ311" s="29">
        <f>IF(ISBLANK(CatTemplate[[#This Row],[St. unit effort]]),0,(CatTemplate[[#This Row],[St. unit effort]] * CatTemplate[[#This Row],[Year10]]))</f>
        <v>0</v>
      </c>
      <c r="CR311" s="29">
        <f>IF(ISBLANK(CatTemplate[[#This Row],[St. unit effort]]),0,(CatTemplate[[#This Row],[St. unit effort]] * CatTemplate[[#This Row],[Year11]]))</f>
        <v>0</v>
      </c>
      <c r="CS311" s="29">
        <f>IF(ISBLANK(CatTemplate[[#This Row],[St. unit effort]]),0,(CatTemplate[[#This Row],[St. unit effort]] * CatTemplate[[#This Row],[Year12]]))</f>
        <v>0</v>
      </c>
      <c r="CT311" s="29">
        <f>IF(ISBLANK(CatTemplate[[#This Row],[St. unit effort]]),0,(CatTemplate[[#This Row],[St. unit effort]] * CatTemplate[[#This Row],[Year13]]))</f>
        <v>0</v>
      </c>
      <c r="CU311" s="29">
        <f>IF(ISBLANK(CatTemplate[[#This Row],[St. unit effort]]),0,(CatTemplate[[#This Row],[St. unit effort]] * CatTemplate[[#This Row],[Year14]]))</f>
        <v>0</v>
      </c>
      <c r="CV311" s="29">
        <f>IF(ISBLANK(CatTemplate[[#This Row],[St. unit effort]]),0,(CatTemplate[[#This Row],[St. unit effort]] * CatTemplate[[#This Row],[Year15]]))</f>
        <v>0</v>
      </c>
      <c r="CW311" s="29">
        <f>IF(ISBLANK(CatTemplate[[#This Row],[St. unit effort]]),0,(CatTemplate[[#This Row],[St. unit effort]] * CatTemplate[[#This Row],[Year16]]))</f>
        <v>0</v>
      </c>
      <c r="CX311" s="29">
        <f>IF(ISBLANK(CatTemplate[[#This Row],[St. unit effort]]),0,(CatTemplate[[#This Row],[St. unit effort]] * CatTemplate[[#This Row],[Year17]]))</f>
        <v>0</v>
      </c>
      <c r="CY311" s="29">
        <f>IF(ISBLANK(CatTemplate[[#This Row],[St. unit effort]]),0,(CatTemplate[[#This Row],[St. unit effort]] * CatTemplate[[#This Row],[Year18]]))</f>
        <v>0</v>
      </c>
      <c r="CZ311" s="29">
        <f>IF(ISBLANK(CatTemplate[[#This Row],[St. unit effort]]),0,(CatTemplate[[#This Row],[St. unit effort]] * CatTemplate[[#This Row],[Year19]]))</f>
        <v>0</v>
      </c>
      <c r="DA311" s="29">
        <f>IF(ISBLANK(CatTemplate[[#This Row],[St. unit effort]]),0,(CatTemplate[[#This Row],[St. unit effort]] * CatTemplate[[#This Row],[Year20]]))</f>
        <v>0</v>
      </c>
      <c r="DB311" s="57">
        <f>IF(ISBLANK(CatTemplate[[#This Row],[St. unit effort]]),0,(CatTemplate[[#This Row],[St. unit effort]] * CatTemplate[[#This Row],[Year1]])*8/ParRatePM)</f>
        <v>0</v>
      </c>
      <c r="DC311" s="57">
        <f>IF(ISBLANK(CatTemplate[[#This Row],[St. unit effort]]),0,(CatTemplate[[#This Row],[St. unit effort]] * CatTemplate[[#This Row],[Year2]])*8/ParRatePM)</f>
        <v>0</v>
      </c>
      <c r="DD311" s="57">
        <f>IF(ISBLANK(CatTemplate[[#This Row],[St. unit effort]]),0,(CatTemplate[[#This Row],[St. unit effort]] * CatTemplate[[#This Row],[Year3]])*8/ParRatePM)</f>
        <v>0</v>
      </c>
      <c r="DE311" s="57">
        <f>IF(ISBLANK(CatTemplate[[#This Row],[St. unit effort]]),0,(CatTemplate[[#This Row],[St. unit effort]] * CatTemplate[[#This Row],[Year4]])*8/ParRatePM)</f>
        <v>0</v>
      </c>
      <c r="DF311" s="57">
        <f>IF(ISBLANK(CatTemplate[[#This Row],[St. unit effort]]),0,(CatTemplate[[#This Row],[St. unit effort]] * CatTemplate[[#This Row],[Year5]])*8/ParRatePM)</f>
        <v>0</v>
      </c>
      <c r="DG311" s="57">
        <f>IF(ISBLANK(CatTemplate[[#This Row],[St. unit effort]]),0,(CatTemplate[[#This Row],[St. unit effort]] * CatTemplate[[#This Row],[Year6]])*8/ParRatePM)</f>
        <v>0</v>
      </c>
      <c r="DH311" s="57">
        <f>IF(ISBLANK(CatTemplate[[#This Row],[St. unit effort]]),0,(CatTemplate[[#This Row],[St. unit effort]] * CatTemplate[[#This Row],[Year7]])*8/ParRatePM)</f>
        <v>0</v>
      </c>
      <c r="DI311" s="57">
        <f>IF(ISBLANK(CatTemplate[[#This Row],[St. unit effort]]),0,(CatTemplate[[#This Row],[St. unit effort]] * CatTemplate[[#This Row],[Year8]])*8/ParRatePM)</f>
        <v>0</v>
      </c>
      <c r="DJ311" s="57">
        <f>IF(ISBLANK(CatTemplate[[#This Row],[St. unit effort]]),0,(CatTemplate[[#This Row],[St. unit effort]] * CatTemplate[[#This Row],[Year9]])*8/ParRatePM)</f>
        <v>0</v>
      </c>
      <c r="DK311" s="57">
        <f>IF(ISBLANK(CatTemplate[[#This Row],[St. unit effort]]),0,(CatTemplate[[#This Row],[St. unit effort]] * CatTemplate[[#This Row],[Year10]])*8/ParRatePM)</f>
        <v>0</v>
      </c>
      <c r="DL311" s="57">
        <f>IF(ISBLANK(CatTemplate[[#This Row],[St. unit effort]]),0,(CatTemplate[[#This Row],[St. unit effort]] * CatTemplate[[#This Row],[Year11]])*8/ParRatePM)</f>
        <v>0</v>
      </c>
      <c r="DM311" s="57">
        <f>IF(ISBLANK(CatTemplate[[#This Row],[St. unit effort]]),0,(CatTemplate[[#This Row],[St. unit effort]] * CatTemplate[[#This Row],[Year12]])*8/ParRatePM)</f>
        <v>0</v>
      </c>
      <c r="DN311" s="57">
        <f>IF(ISBLANK(CatTemplate[[#This Row],[St. unit effort]]),0,(CatTemplate[[#This Row],[St. unit effort]] * CatTemplate[[#This Row],[Year13]])*8/ParRatePM)</f>
        <v>0</v>
      </c>
      <c r="DO311" s="57">
        <f>IF(ISBLANK(CatTemplate[[#This Row],[St. unit effort]]),0,(CatTemplate[[#This Row],[St. unit effort]] * CatTemplate[[#This Row],[Year14]])*8/ParRatePM)</f>
        <v>0</v>
      </c>
      <c r="DP311" s="57">
        <f>IF(ISBLANK(CatTemplate[[#This Row],[St. unit effort]]),0,(CatTemplate[[#This Row],[St. unit effort]] * CatTemplate[[#This Row],[Year15]])*8/ParRatePM)</f>
        <v>0</v>
      </c>
      <c r="DQ311" s="57">
        <f>IF(ISBLANK(CatTemplate[[#This Row],[St. unit effort]]),0,(CatTemplate[[#This Row],[St. unit effort]] * CatTemplate[[#This Row],[Year16]])*8/ParRatePM)</f>
        <v>0</v>
      </c>
      <c r="DR311" s="57">
        <f>IF(ISBLANK(CatTemplate[[#This Row],[St. unit effort]]),0,(CatTemplate[[#This Row],[St. unit effort]] * CatTemplate[[#This Row],[Year17]])*8/ParRatePM)</f>
        <v>0</v>
      </c>
      <c r="DS311" s="57">
        <f>IF(ISBLANK(CatTemplate[[#This Row],[St. unit effort]]),0,(CatTemplate[[#This Row],[St. unit effort]] * CatTemplate[[#This Row],[Year18]])*8/ParRatePM)</f>
        <v>0</v>
      </c>
      <c r="DT311" s="57">
        <f>IF(ISBLANK(CatTemplate[[#This Row],[St. unit effort]]),0,(CatTemplate[[#This Row],[St. unit effort]] * CatTemplate[[#This Row],[Year19]])*8/ParRatePM)</f>
        <v>0</v>
      </c>
      <c r="DU311" s="57">
        <f>IF(ISBLANK(CatTemplate[[#This Row],[St. unit effort]]),0,(CatTemplate[[#This Row],[St. unit effort]] * CatTemplate[[#This Row],[Year20]])*8/ParRatePM)</f>
        <v>0</v>
      </c>
      <c r="DV311" s="54">
        <f>SUM(CatTemplate[[#This Row],[PM1]:[PM20]])</f>
        <v>0</v>
      </c>
      <c r="DW311" s="56">
        <f t="shared" ref="DW311:EL326" si="109">getCost(COLUMN(), ROW(), "Other")</f>
        <v>0</v>
      </c>
      <c r="DX311" s="56">
        <f t="shared" si="109"/>
        <v>0</v>
      </c>
      <c r="DY311" s="56">
        <f t="shared" si="109"/>
        <v>0</v>
      </c>
      <c r="DZ311" s="56">
        <f t="shared" si="109"/>
        <v>0</v>
      </c>
      <c r="EA311" s="56">
        <f t="shared" si="109"/>
        <v>0</v>
      </c>
      <c r="EB311" s="56">
        <f t="shared" si="109"/>
        <v>0</v>
      </c>
      <c r="EC311" s="56">
        <f t="shared" si="109"/>
        <v>0</v>
      </c>
      <c r="ED311" s="56">
        <f t="shared" si="109"/>
        <v>0</v>
      </c>
      <c r="EE311" s="56">
        <f t="shared" si="109"/>
        <v>0</v>
      </c>
      <c r="EF311" s="56">
        <f t="shared" si="109"/>
        <v>0</v>
      </c>
      <c r="EG311" s="56">
        <f t="shared" si="109"/>
        <v>0</v>
      </c>
      <c r="EH311" s="56">
        <f t="shared" si="109"/>
        <v>0</v>
      </c>
      <c r="EI311" s="56">
        <f t="shared" si="109"/>
        <v>0</v>
      </c>
      <c r="EJ311" s="56">
        <f t="shared" si="109"/>
        <v>0</v>
      </c>
      <c r="EK311" s="56">
        <f t="shared" si="109"/>
        <v>0</v>
      </c>
      <c r="EL311" s="56">
        <f t="shared" si="109"/>
        <v>0</v>
      </c>
      <c r="EM311" s="56">
        <f t="shared" si="107"/>
        <v>0</v>
      </c>
      <c r="EN311" s="56">
        <f t="shared" si="107"/>
        <v>0</v>
      </c>
      <c r="EO311" s="56">
        <f t="shared" si="107"/>
        <v>0</v>
      </c>
      <c r="EP311" s="56">
        <f t="shared" si="107"/>
        <v>0</v>
      </c>
      <c r="EQ311" s="30">
        <f>CatTemplate[[#This Row],[Eq. unit cost]] * CatTemplate[[#This Row],[Eq. quantity]]</f>
        <v>0.29645693979933108</v>
      </c>
      <c r="ER311" s="30">
        <f>CatTemplate[[#This Row],[Cons. unit cost]] *CatTemplate[[#This Row],[Cons. quantity]]</f>
        <v>5.6916249999999993</v>
      </c>
      <c r="ES311" s="30">
        <f>CatTemplate[[#This Row],[Oth. unit cost]] *CatTemplate[[#This Row],[Oth. quantity]]</f>
        <v>0</v>
      </c>
      <c r="ET311" s="55">
        <f>SUM(CatTemplate[[#This Row],[CO1]:[CO20]])</f>
        <v>0</v>
      </c>
      <c r="EU311" s="56">
        <f t="shared" ref="EU311:FJ326" si="110">getCost(COLUMN(), ROW(), "Staff")</f>
        <v>0</v>
      </c>
      <c r="EV311" s="56">
        <f t="shared" si="110"/>
        <v>0</v>
      </c>
      <c r="EW311" s="56">
        <f t="shared" si="110"/>
        <v>0</v>
      </c>
      <c r="EX311" s="56">
        <f t="shared" si="110"/>
        <v>0</v>
      </c>
      <c r="EY311" s="56">
        <f t="shared" si="110"/>
        <v>0</v>
      </c>
      <c r="EZ311" s="56">
        <f t="shared" si="110"/>
        <v>0</v>
      </c>
      <c r="FA311" s="56">
        <f t="shared" si="110"/>
        <v>0</v>
      </c>
      <c r="FB311" s="56">
        <f t="shared" si="110"/>
        <v>0</v>
      </c>
      <c r="FC311" s="56">
        <f t="shared" si="110"/>
        <v>0</v>
      </c>
      <c r="FD311" s="56">
        <f t="shared" si="110"/>
        <v>0</v>
      </c>
      <c r="FE311" s="56">
        <f t="shared" si="110"/>
        <v>0</v>
      </c>
      <c r="FF311" s="56">
        <f t="shared" si="110"/>
        <v>0</v>
      </c>
      <c r="FG311" s="56">
        <f t="shared" si="110"/>
        <v>0</v>
      </c>
      <c r="FH311" s="56">
        <f t="shared" si="110"/>
        <v>0</v>
      </c>
      <c r="FI311" s="56">
        <f t="shared" si="110"/>
        <v>0</v>
      </c>
      <c r="FJ311" s="56">
        <f t="shared" si="110"/>
        <v>0</v>
      </c>
      <c r="FK311" s="56">
        <f t="shared" si="108"/>
        <v>0</v>
      </c>
      <c r="FL311" s="56">
        <f t="shared" si="108"/>
        <v>0</v>
      </c>
      <c r="FM311" s="56">
        <f t="shared" si="108"/>
        <v>0</v>
      </c>
      <c r="FN311" s="56">
        <f t="shared" si="108"/>
        <v>0</v>
      </c>
      <c r="FO311" s="58">
        <f>SUM(CatTemplate[[#This Row],[CS1]:[CS20]])</f>
        <v>0</v>
      </c>
      <c r="FP311" s="59">
        <f>CatTemplate[[#This Row],[Total Oth. cost]]+CatTemplate[[#This Row],[Total St. Cost]]</f>
        <v>0</v>
      </c>
      <c r="FQ311" s="33" t="e">
        <f t="shared" si="93"/>
        <v>#VALUE!</v>
      </c>
      <c r="FR311" s="33" t="e">
        <f t="shared" si="94"/>
        <v>#VALUE!</v>
      </c>
      <c r="FS311" s="30" t="e">
        <f>(CatTemplate[[#This Row],[CO1]] + CatTemplate[[#This Row],[CS1]]) * (1 + getRateOHFinal) * getRateMarkupFinal</f>
        <v>#VALUE!</v>
      </c>
      <c r="FT311" s="30" t="e">
        <f>(CatTemplate[[#This Row],[CO2]] + CatTemplate[[#This Row],[CS2]]) * (1 + getRateOHFinal) * getRateMarkupFinal</f>
        <v>#VALUE!</v>
      </c>
      <c r="FU311" s="30" t="e">
        <f>(CatTemplate[[#This Row],[CO3]] + CatTemplate[[#This Row],[CS3]]) * (1 + getRateOHFinal) * getRateMarkupFinal</f>
        <v>#VALUE!</v>
      </c>
      <c r="FV311" s="30" t="e">
        <f>(CatTemplate[[#This Row],[CO4]] + CatTemplate[[#This Row],[CS4]]) * (1 + getRateOHFinal) * getRateMarkupFinal</f>
        <v>#VALUE!</v>
      </c>
      <c r="FW311" s="30" t="e">
        <f>(CatTemplate[[#This Row],[CO5]] + CatTemplate[[#This Row],[CS5]]) * (1 + getRateOHFinal) * getRateMarkupFinal</f>
        <v>#VALUE!</v>
      </c>
      <c r="FX311" s="30" t="e">
        <f>(CatTemplate[[#This Row],[CO6]] + CatTemplate[[#This Row],[CS6]]) * (1 + getRateOHFinal) * getRateMarkupFinal</f>
        <v>#VALUE!</v>
      </c>
      <c r="FY311" s="30" t="e">
        <f>(CatTemplate[[#This Row],[CO7]] + CatTemplate[[#This Row],[CS7]]) * (1 + getRateOHFinal) * getRateMarkupFinal</f>
        <v>#VALUE!</v>
      </c>
      <c r="FZ311" s="30" t="e">
        <f>(CatTemplate[[#This Row],[CO8]] + CatTemplate[[#This Row],[CS8]]) * (1 + getRateOHFinal) * getRateMarkupFinal</f>
        <v>#VALUE!</v>
      </c>
      <c r="GA311" s="30" t="e">
        <f>(CatTemplate[[#This Row],[CO9]] + CatTemplate[[#This Row],[CS9]]) * (1 + getRateOHFinal) * getRateMarkupFinal</f>
        <v>#VALUE!</v>
      </c>
      <c r="GB311" s="30" t="e">
        <f>(CatTemplate[[#This Row],[CO10]] + CatTemplate[[#This Row],[CS10]]) * (1 + getRateOHFinal) * getRateMarkupFinal</f>
        <v>#VALUE!</v>
      </c>
      <c r="GC311" s="30" t="e">
        <f>(CatTemplate[[#This Row],[CO11]] + CatTemplate[[#This Row],[CS11]]) * (1 + getRateOHFinal) * getRateMarkupFinal</f>
        <v>#VALUE!</v>
      </c>
      <c r="GD311" s="30" t="e">
        <f>(CatTemplate[[#This Row],[CO12]] + CatTemplate[[#This Row],[CS12]]) * (1 + getRateOHFinal) * getRateMarkupFinal</f>
        <v>#VALUE!</v>
      </c>
      <c r="GE311" s="30" t="e">
        <f>(CatTemplate[[#This Row],[CO13]] + CatTemplate[[#This Row],[CS13]]) * (1 + getRateOHFinal) * getRateMarkupFinal</f>
        <v>#VALUE!</v>
      </c>
      <c r="GF311" s="30" t="e">
        <f>(CatTemplate[[#This Row],[CO14]] + CatTemplate[[#This Row],[CS14]]) * (1 + getRateOHFinal) * getRateMarkupFinal</f>
        <v>#VALUE!</v>
      </c>
      <c r="GG311" s="30" t="e">
        <f>(CatTemplate[[#This Row],[CO15]] + CatTemplate[[#This Row],[CS15]]) * (1 + getRateOHFinal) * getRateMarkupFinal</f>
        <v>#VALUE!</v>
      </c>
      <c r="GH311" s="30" t="e">
        <f>(CatTemplate[[#This Row],[CO16]] + CatTemplate[[#This Row],[CS16]]) * (1 + getRateOHFinal) * getRateMarkupFinal</f>
        <v>#VALUE!</v>
      </c>
      <c r="GI311" s="30" t="e">
        <f>(CatTemplate[[#This Row],[CO17]] + CatTemplate[[#This Row],[CS17]]) * (1 + getRateOHFinal) * getRateMarkupFinal</f>
        <v>#VALUE!</v>
      </c>
      <c r="GJ311" s="30" t="e">
        <f>(CatTemplate[[#This Row],[CO18]] + CatTemplate[[#This Row],[CS18]]) * (1 + getRateOHFinal) * getRateMarkupFinal</f>
        <v>#VALUE!</v>
      </c>
      <c r="GK311" s="30" t="e">
        <f>(CatTemplate[[#This Row],[CO19]] + CatTemplate[[#This Row],[CS19]]) * (1 + getRateOHFinal) * getRateMarkupFinal</f>
        <v>#VALUE!</v>
      </c>
      <c r="GL311" s="30" t="e">
        <f>(CatTemplate[[#This Row],[CO20]] + CatTemplate[[#This Row],[CS20]]) * (1 + getRateOHFinal) * getRateMarkupFinal</f>
        <v>#VALUE!</v>
      </c>
      <c r="GM311" s="30" t="e">
        <f t="shared" si="95"/>
        <v>#VALUE!</v>
      </c>
      <c r="GN311" s="30" t="e">
        <f t="shared" si="96"/>
        <v>#VALUE!</v>
      </c>
      <c r="GO311" s="30" t="e">
        <f t="shared" si="97"/>
        <v>#VALUE!</v>
      </c>
      <c r="GP311" s="30" t="e">
        <f t="shared" si="98"/>
        <v>#VALUE!</v>
      </c>
      <c r="GQ311" s="30" t="e">
        <f>(CatTemplate[[#This Row],[CO1]]+CatTemplate[[#This Row],[CS1]]) * (1+ getRateOHFinal) * (1 + getRateMarkupFinal)</f>
        <v>#VALUE!</v>
      </c>
      <c r="GR311" s="30" t="e">
        <f>(CatTemplate[[#This Row],[CO2]]+CatTemplate[[#This Row],[CS2]]) * (1+ getRateOHFinal) * (1 + getRateMarkupFinal)</f>
        <v>#VALUE!</v>
      </c>
      <c r="GS311" s="30" t="e">
        <f>(CatTemplate[[#This Row],[CO3]]+CatTemplate[[#This Row],[CS3]]) * (1+ getRateOHFinal) * (1 + getRateMarkupFinal)</f>
        <v>#VALUE!</v>
      </c>
      <c r="GT311" s="30" t="e">
        <f>(CatTemplate[[#This Row],[CO4]]+CatTemplate[[#This Row],[CS4]]) * (1+ getRateOHFinal) * (1 + getRateMarkupFinal)</f>
        <v>#VALUE!</v>
      </c>
      <c r="GU311" s="30" t="e">
        <f>(CatTemplate[[#This Row],[CO5]]+CatTemplate[[#This Row],[CS5]]) * (1+ getRateOHFinal) * (1 + getRateMarkupFinal)</f>
        <v>#VALUE!</v>
      </c>
      <c r="GV311" s="30" t="e">
        <f>(CatTemplate[[#This Row],[CO6]]+CatTemplate[[#This Row],[CS6]]) * (1+ getRateOHFinal) * (1 + getRateMarkupFinal)</f>
        <v>#VALUE!</v>
      </c>
      <c r="GW311" s="30" t="e">
        <f>(CatTemplate[[#This Row],[CO7]]+CatTemplate[[#This Row],[CS7]]) * (1+ getRateOHFinal) * (1 + getRateMarkupFinal)</f>
        <v>#VALUE!</v>
      </c>
      <c r="GX311" s="30" t="e">
        <f>(CatTemplate[[#This Row],[CO8]]+CatTemplate[[#This Row],[CS8]]) * (1+ getRateOHFinal) * (1 + getRateMarkupFinal)</f>
        <v>#VALUE!</v>
      </c>
      <c r="GY311" s="30" t="e">
        <f>(CatTemplate[[#This Row],[CO9]]+CatTemplate[[#This Row],[CS9]]) * (1+ getRateOHFinal) * (1 + getRateMarkupFinal)</f>
        <v>#VALUE!</v>
      </c>
      <c r="GZ311" s="30" t="e">
        <f>(CatTemplate[[#This Row],[CO10]]+CatTemplate[[#This Row],[CS10]]) * (1+ getRateOHFinal) * (1 + getRateMarkupFinal)</f>
        <v>#VALUE!</v>
      </c>
      <c r="HA311" s="30" t="e">
        <f>(CatTemplate[[#This Row],[CO11]]+CatTemplate[[#This Row],[CS11]]) * (1+ getRateOHFinal) * (1 + getRateMarkupFinal)</f>
        <v>#VALUE!</v>
      </c>
      <c r="HB311" s="30" t="e">
        <f>(CatTemplate[[#This Row],[CO12]]+CatTemplate[[#This Row],[CS12]]) * (1+ getRateOHFinal) * (1 + getRateMarkupFinal)</f>
        <v>#VALUE!</v>
      </c>
      <c r="HC311" s="30" t="e">
        <f>(CatTemplate[[#This Row],[CO13]]+CatTemplate[[#This Row],[CS13]]) * (1+ getRateOHFinal) * (1 + getRateMarkupFinal)</f>
        <v>#VALUE!</v>
      </c>
      <c r="HD311" s="30" t="e">
        <f>(CatTemplate[[#This Row],[CO14]]+CatTemplate[[#This Row],[CS14]]) * (1+ getRateOHFinal) * (1 + getRateMarkupFinal)</f>
        <v>#VALUE!</v>
      </c>
      <c r="HE311" s="30" t="e">
        <f>(CatTemplate[[#This Row],[CO15]]+CatTemplate[[#This Row],[CS15]]) * (1+ getRateOHFinal) * (1 + getRateMarkupFinal)</f>
        <v>#VALUE!</v>
      </c>
      <c r="HF311" s="30" t="e">
        <f>(CatTemplate[[#This Row],[CO16]]+CatTemplate[[#This Row],[CS16]]) * (1+ getRateOHFinal) * (1 + getRateMarkupFinal)</f>
        <v>#VALUE!</v>
      </c>
      <c r="HG311" s="30" t="e">
        <f>(CatTemplate[[#This Row],[CO17]]+CatTemplate[[#This Row],[CS17]]) * (1+ getRateOHFinal) * (1 + getRateMarkupFinal)</f>
        <v>#VALUE!</v>
      </c>
      <c r="HH311" s="30" t="e">
        <f>(CatTemplate[[#This Row],[CO18]]+CatTemplate[[#This Row],[CS18]]) * (1+ getRateOHFinal) * (1 + getRateMarkupFinal)</f>
        <v>#VALUE!</v>
      </c>
      <c r="HI311" s="30" t="e">
        <f>(CatTemplate[[#This Row],[CO19]]+CatTemplate[[#This Row],[CS19]]) * (1+ getRateOHFinal) * (1 + getRateMarkupFinal)</f>
        <v>#VALUE!</v>
      </c>
      <c r="HJ311" s="30" t="e">
        <f>(CatTemplate[[#This Row],[CO20]]+CatTemplate[[#This Row],[CS20]]) * (1+ getRateOHFinal) * (1 + getRateMarkupFinal)</f>
        <v>#VALUE!</v>
      </c>
      <c r="HK311" s="39" t="e">
        <f>CatTemplate[[#This Row],[Total cost]]+CatTemplate[[#This Row],[OH Amount]]+CatTemplate[[#This Row],[Markup]]</f>
        <v>#VALUE!</v>
      </c>
      <c r="HL311" s="63">
        <f>IF(CatTemplate[[#This Row],[Units]]="Days",CatTemplate[[#This Row],[Project quantity]]*CatTemplate[[#This Row],[St. unit effort]],CatTemplate[[#This Row],[Project quantity]])</f>
        <v>0</v>
      </c>
      <c r="HM311" s="287">
        <f>IFERROR(CatTemplate[[#This Row],[Total Price]]/(CatTemplate[[#This Row],[Final Quantity]]),0)</f>
        <v>0</v>
      </c>
      <c r="HN311" s="261"/>
    </row>
    <row r="312" spans="2:222" ht="25.5" x14ac:dyDescent="0.2">
      <c r="B312" s="9" t="s">
        <v>84</v>
      </c>
      <c r="C312" s="23">
        <v>6</v>
      </c>
      <c r="D312" s="10" t="s">
        <v>179</v>
      </c>
      <c r="E312" s="25">
        <v>1</v>
      </c>
      <c r="F312" s="19" t="s">
        <v>103</v>
      </c>
      <c r="G312" s="27">
        <v>99</v>
      </c>
      <c r="H312" s="19" t="s">
        <v>591</v>
      </c>
      <c r="I312" s="19" t="s">
        <v>592</v>
      </c>
      <c r="J312" s="16" t="s">
        <v>254</v>
      </c>
      <c r="K312" s="16"/>
      <c r="L312" s="16" t="s">
        <v>489</v>
      </c>
      <c r="M312" s="16" t="s">
        <v>207</v>
      </c>
      <c r="N312" s="16" t="s">
        <v>858</v>
      </c>
      <c r="O312" s="320"/>
      <c r="P312" s="71"/>
      <c r="Q312" s="108"/>
      <c r="R312" s="73"/>
      <c r="S312" s="97"/>
      <c r="T312" s="100">
        <f>getEqUnitCost</f>
        <v>0.29645693979933108</v>
      </c>
      <c r="U312" s="73">
        <f>getEqUnitEffort</f>
        <v>1</v>
      </c>
      <c r="V312" s="101">
        <f>getEqQuantity</f>
        <v>1</v>
      </c>
      <c r="W312" s="320"/>
      <c r="X312" s="100">
        <f>getConsUnitCost</f>
        <v>5.6436249999999992</v>
      </c>
      <c r="Y312" s="73">
        <f>getConsUnitEffort</f>
        <v>1</v>
      </c>
      <c r="Z312" s="14">
        <f>getConsQuantity</f>
        <v>1</v>
      </c>
      <c r="AA312" s="320"/>
      <c r="AB312" s="72"/>
      <c r="AC312" s="112"/>
      <c r="AD312" s="14">
        <f>getOthQuantity</f>
        <v>0</v>
      </c>
      <c r="AE312" s="320"/>
      <c r="AF312" s="28" t="str">
        <f>IF(ISBLANK(CatTemplate[[#This Row],[Resource type]]),"",CatTemplate[[#This Row],[Resource type]])</f>
        <v>BioRef Operator</v>
      </c>
      <c r="AG312" s="242">
        <f>getStaffUnitCost</f>
        <v>402.98497611162429</v>
      </c>
      <c r="AH312" s="113">
        <f>getStaffUnitEffort</f>
        <v>5.434782608695652E-3</v>
      </c>
      <c r="AI312" s="40">
        <f>getStaffQuantity</f>
        <v>0</v>
      </c>
      <c r="AJ312" s="41">
        <f>CatTemplate[[#This Row],[St. quantity]]*8/ParRatePM</f>
        <v>0</v>
      </c>
      <c r="AK312" s="320"/>
      <c r="AL312" s="53" t="str">
        <f>CatTemplate[[#This Row],[Item type]]</f>
        <v>Samples</v>
      </c>
      <c r="AM312" s="12">
        <f>SUM(CatTemplate[[#This Row],[Year1]:[Year20]])</f>
        <v>0</v>
      </c>
      <c r="AN312" s="52"/>
      <c r="AO312" s="52"/>
      <c r="AP312" s="52"/>
      <c r="AQ312" s="8"/>
      <c r="AR312" s="8"/>
      <c r="AS312" s="8"/>
      <c r="AT312" s="8"/>
      <c r="AU312" s="8"/>
      <c r="AV312" s="8"/>
      <c r="AW312" s="8"/>
      <c r="AX312" s="8"/>
      <c r="AY312" s="8"/>
      <c r="AZ312" s="8"/>
      <c r="BA312" s="8"/>
      <c r="BB312" s="8"/>
      <c r="BC312" s="8"/>
      <c r="BD312" s="8"/>
      <c r="BE312" s="8"/>
      <c r="BF312" s="8"/>
      <c r="BG312" s="36"/>
      <c r="BH312" s="320"/>
      <c r="BI312" s="37" t="str">
        <f>getCostCategory</f>
        <v>06 Operating costs</v>
      </c>
      <c r="BJ312" s="37" t="str">
        <f>getSection</f>
        <v>06 Sample processing</v>
      </c>
      <c r="BK312" s="32" t="str">
        <f>getObject</f>
        <v>Sample processing</v>
      </c>
      <c r="BL312" s="30">
        <f>IFERROR(getUnitCost * IF(CatTemplate[[#This Row],[Cost Category Comp.]]="01 Staff costs", 1,1),0)</f>
        <v>408.9250580514236</v>
      </c>
      <c r="BM312" s="29">
        <f>IF(AND(ISBLANK(CatTemplate[[#This Row],[Eq. unit cost]]),ISBLANK(CatTemplate[[#This Row],[Cons. unit cost]]),ISBLANK(CatTemplate[[#This Row],[Oth. unit cost]])), 0, IF(getUnitEffort =0,1,getUnitEffort) * CatTemplate[[#This Row],[Year1]])</f>
        <v>0</v>
      </c>
      <c r="BN312" s="29">
        <f>IF(AND(ISBLANK(CatTemplate[[#This Row],[Eq. unit cost]]),ISBLANK(CatTemplate[[#This Row],[Cons. unit cost]]),ISBLANK(CatTemplate[[#This Row],[Oth. unit cost]])), 0, IF(getUnitEffort =0,1,getUnitEffort) * CatTemplate[[#This Row],[Year2]])</f>
        <v>0</v>
      </c>
      <c r="BO312" s="29">
        <f>IF(AND(ISBLANK(CatTemplate[[#This Row],[Eq. unit cost]]),ISBLANK(CatTemplate[[#This Row],[Cons. unit cost]]),ISBLANK(CatTemplate[[#This Row],[Oth. unit cost]])), 0, IF(getUnitEffort =0,1,getUnitEffort) * CatTemplate[[#This Row],[Year3]])</f>
        <v>0</v>
      </c>
      <c r="BP312" s="29">
        <f>IF(AND(ISBLANK(CatTemplate[[#This Row],[Eq. unit cost]]),ISBLANK(CatTemplate[[#This Row],[Cons. unit cost]]),ISBLANK(CatTemplate[[#This Row],[Oth. unit cost]])), 0, IF(getUnitEffort =0,1,getUnitEffort) * CatTemplate[[#This Row],[Year4]])</f>
        <v>0</v>
      </c>
      <c r="BQ312" s="29">
        <f>IF(AND(ISBLANK(CatTemplate[[#This Row],[Eq. unit cost]]),ISBLANK(CatTemplate[[#This Row],[Cons. unit cost]]),ISBLANK(CatTemplate[[#This Row],[Oth. unit cost]])), 0, IF(getUnitEffort =0,1,getUnitEffort) * CatTemplate[[#This Row],[Year5]])</f>
        <v>0</v>
      </c>
      <c r="BR312" s="29">
        <f>IF(AND(ISBLANK(CatTemplate[[#This Row],[Eq. unit cost]]),ISBLANK(CatTemplate[[#This Row],[Cons. unit cost]]),ISBLANK(CatTemplate[[#This Row],[Oth. unit cost]])), 0, IF(getUnitEffort =0,1,getUnitEffort) * CatTemplate[[#This Row],[Year6]])</f>
        <v>0</v>
      </c>
      <c r="BS312" s="29">
        <f>IF(AND(ISBLANK(CatTemplate[[#This Row],[Eq. unit cost]]),ISBLANK(CatTemplate[[#This Row],[Cons. unit cost]]),ISBLANK(CatTemplate[[#This Row],[Oth. unit cost]])), 0, IF(getUnitEffort =0,1,getUnitEffort) * CatTemplate[[#This Row],[Year7]])</f>
        <v>0</v>
      </c>
      <c r="BT312" s="29">
        <f>IF(AND(ISBLANK(CatTemplate[[#This Row],[Eq. unit cost]]),ISBLANK(CatTemplate[[#This Row],[Cons. unit cost]]),ISBLANK(CatTemplate[[#This Row],[Oth. unit cost]])), 0, IF(getUnitEffort =0,1,getUnitEffort) * CatTemplate[[#This Row],[Year8]])</f>
        <v>0</v>
      </c>
      <c r="BU312" s="29">
        <f>IF(AND(ISBLANK(CatTemplate[[#This Row],[Eq. unit cost]]),ISBLANK(CatTemplate[[#This Row],[Cons. unit cost]]),ISBLANK(CatTemplate[[#This Row],[Oth. unit cost]])), 0, IF(getUnitEffort =0,1,getUnitEffort) * CatTemplate[[#This Row],[Year9]])</f>
        <v>0</v>
      </c>
      <c r="BV312" s="29">
        <f>IF(AND(ISBLANK(CatTemplate[[#This Row],[Eq. unit cost]]),ISBLANK(CatTemplate[[#This Row],[Cons. unit cost]]),ISBLANK(CatTemplate[[#This Row],[Oth. unit cost]])), 0, IF(getUnitEffort =0,1,getUnitEffort) * CatTemplate[[#This Row],[Year10]])</f>
        <v>0</v>
      </c>
      <c r="BW312" s="29">
        <f>IF(AND(ISBLANK(CatTemplate[[#This Row],[Eq. unit cost]]),ISBLANK(CatTemplate[[#This Row],[Cons. unit cost]]),ISBLANK(CatTemplate[[#This Row],[Oth. unit cost]])), 0, IF(getUnitEffort =0,1,getUnitEffort) * CatTemplate[[#This Row],[Year11]])</f>
        <v>0</v>
      </c>
      <c r="BX312" s="29">
        <f>IF(AND(ISBLANK(CatTemplate[[#This Row],[Eq. unit cost]]),ISBLANK(CatTemplate[[#This Row],[Cons. unit cost]]),ISBLANK(CatTemplate[[#This Row],[Oth. unit cost]])), 0, IF(getUnitEffort =0,1,getUnitEffort) * CatTemplate[[#This Row],[Year12]])</f>
        <v>0</v>
      </c>
      <c r="BY312" s="29">
        <f>IF(AND(ISBLANK(CatTemplate[[#This Row],[Eq. unit cost]]),ISBLANK(CatTemplate[[#This Row],[Cons. unit cost]]),ISBLANK(CatTemplate[[#This Row],[Oth. unit cost]])), 0, IF(getUnitEffort =0,1,getUnitEffort) * CatTemplate[[#This Row],[Year13]])</f>
        <v>0</v>
      </c>
      <c r="BZ312" s="29">
        <f>IF(AND(ISBLANK(CatTemplate[[#This Row],[Eq. unit cost]]),ISBLANK(CatTemplate[[#This Row],[Cons. unit cost]]),ISBLANK(CatTemplate[[#This Row],[Oth. unit cost]])), 0, IF(getUnitEffort =0,1,getUnitEffort) * CatTemplate[[#This Row],[Year14]])</f>
        <v>0</v>
      </c>
      <c r="CA312" s="29">
        <f>IF(AND(ISBLANK(CatTemplate[[#This Row],[Eq. unit cost]]),ISBLANK(CatTemplate[[#This Row],[Cons. unit cost]]),ISBLANK(CatTemplate[[#This Row],[Oth. unit cost]])), 0, IF(getUnitEffort =0,1,getUnitEffort) * CatTemplate[[#This Row],[Year15]])</f>
        <v>0</v>
      </c>
      <c r="CB312" s="29">
        <f>IF(AND(ISBLANK(CatTemplate[[#This Row],[Eq. unit cost]]),ISBLANK(CatTemplate[[#This Row],[Cons. unit cost]]),ISBLANK(CatTemplate[[#This Row],[Oth. unit cost]])), 0, IF(getUnitEffort =0,1,getUnitEffort) * CatTemplate[[#This Row],[Year16]])</f>
        <v>0</v>
      </c>
      <c r="CC312" s="29">
        <f>IF(AND(ISBLANK(CatTemplate[[#This Row],[Eq. unit cost]]),ISBLANK(CatTemplate[[#This Row],[Cons. unit cost]]),ISBLANK(CatTemplate[[#This Row],[Oth. unit cost]])), 0, IF(getUnitEffort =0,1,getUnitEffort) * CatTemplate[[#This Row],[Year17]])</f>
        <v>0</v>
      </c>
      <c r="CD312" s="29">
        <f>IF(AND(ISBLANK(CatTemplate[[#This Row],[Eq. unit cost]]),ISBLANK(CatTemplate[[#This Row],[Cons. unit cost]]),ISBLANK(CatTemplate[[#This Row],[Oth. unit cost]])), 0, IF(getUnitEffort =0,1,getUnitEffort) * CatTemplate[[#This Row],[Year18]])</f>
        <v>0</v>
      </c>
      <c r="CE312" s="29">
        <f>IF(AND(ISBLANK(CatTemplate[[#This Row],[Eq. unit cost]]),ISBLANK(CatTemplate[[#This Row],[Cons. unit cost]]),ISBLANK(CatTemplate[[#This Row],[Oth. unit cost]])), 0, IF(getUnitEffort =0,1,getUnitEffort) * CatTemplate[[#This Row],[Year19]])</f>
        <v>0</v>
      </c>
      <c r="CF312" s="29">
        <f>IF(AND(ISBLANK(CatTemplate[[#This Row],[Eq. unit cost]]),ISBLANK(CatTemplate[[#This Row],[Cons. unit cost]]),ISBLANK(CatTemplate[[#This Row],[Oth. unit cost]])), 0, IF(getUnitEffort =0,1,getUnitEffort) * CatTemplate[[#This Row],[Year20]])</f>
        <v>0</v>
      </c>
      <c r="CG312" s="45">
        <f>SUM(CatTemplate[[#This Row],[Q1]:[Q20]])</f>
        <v>0</v>
      </c>
      <c r="CH312" s="29">
        <f>IF(ISBLANK(CatTemplate[[#This Row],[St. unit effort]]),0,(CatTemplate[[#This Row],[St. unit effort]] * CatTemplate[[#This Row],[Year1]]))</f>
        <v>0</v>
      </c>
      <c r="CI312" s="29">
        <f>IF(ISBLANK(CatTemplate[[#This Row],[St. unit effort]]),0,(CatTemplate[[#This Row],[St. unit effort]] * CatTemplate[[#This Row],[Year2]]))</f>
        <v>0</v>
      </c>
      <c r="CJ312" s="29">
        <f>IF(ISBLANK(CatTemplate[[#This Row],[St. unit effort]]),0,(CatTemplate[[#This Row],[St. unit effort]] * CatTemplate[[#This Row],[Year3]]))</f>
        <v>0</v>
      </c>
      <c r="CK312" s="29">
        <f>IF(ISBLANK(CatTemplate[[#This Row],[St. unit effort]]),0,(CatTemplate[[#This Row],[St. unit effort]] * CatTemplate[[#This Row],[Year4]]))</f>
        <v>0</v>
      </c>
      <c r="CL312" s="29">
        <f>IF(ISBLANK(CatTemplate[[#This Row],[St. unit effort]]),0,(CatTemplate[[#This Row],[St. unit effort]] * CatTemplate[[#This Row],[Year5]]))</f>
        <v>0</v>
      </c>
      <c r="CM312" s="29">
        <f>IF(ISBLANK(CatTemplate[[#This Row],[St. unit effort]]),0,(CatTemplate[[#This Row],[St. unit effort]] * CatTemplate[[#This Row],[Year6]]))</f>
        <v>0</v>
      </c>
      <c r="CN312" s="29">
        <f>IF(ISBLANK(CatTemplate[[#This Row],[St. unit effort]]),0,(CatTemplate[[#This Row],[St. unit effort]] * CatTemplate[[#This Row],[Year7]]))</f>
        <v>0</v>
      </c>
      <c r="CO312" s="29">
        <f>IF(ISBLANK(CatTemplate[[#This Row],[St. unit effort]]),0,(CatTemplate[[#This Row],[St. unit effort]] * CatTemplate[[#This Row],[Year8]]))</f>
        <v>0</v>
      </c>
      <c r="CP312" s="29">
        <f>IF(ISBLANK(CatTemplate[[#This Row],[St. unit effort]]),0,(CatTemplate[[#This Row],[St. unit effort]] * CatTemplate[[#This Row],[Year9]]))</f>
        <v>0</v>
      </c>
      <c r="CQ312" s="29">
        <f>IF(ISBLANK(CatTemplate[[#This Row],[St. unit effort]]),0,(CatTemplate[[#This Row],[St. unit effort]] * CatTemplate[[#This Row],[Year10]]))</f>
        <v>0</v>
      </c>
      <c r="CR312" s="29">
        <f>IF(ISBLANK(CatTemplate[[#This Row],[St. unit effort]]),0,(CatTemplate[[#This Row],[St. unit effort]] * CatTemplate[[#This Row],[Year11]]))</f>
        <v>0</v>
      </c>
      <c r="CS312" s="29">
        <f>IF(ISBLANK(CatTemplate[[#This Row],[St. unit effort]]),0,(CatTemplate[[#This Row],[St. unit effort]] * CatTemplate[[#This Row],[Year12]]))</f>
        <v>0</v>
      </c>
      <c r="CT312" s="29">
        <f>IF(ISBLANK(CatTemplate[[#This Row],[St. unit effort]]),0,(CatTemplate[[#This Row],[St. unit effort]] * CatTemplate[[#This Row],[Year13]]))</f>
        <v>0</v>
      </c>
      <c r="CU312" s="29">
        <f>IF(ISBLANK(CatTemplate[[#This Row],[St. unit effort]]),0,(CatTemplate[[#This Row],[St. unit effort]] * CatTemplate[[#This Row],[Year14]]))</f>
        <v>0</v>
      </c>
      <c r="CV312" s="29">
        <f>IF(ISBLANK(CatTemplate[[#This Row],[St. unit effort]]),0,(CatTemplate[[#This Row],[St. unit effort]] * CatTemplate[[#This Row],[Year15]]))</f>
        <v>0</v>
      </c>
      <c r="CW312" s="29">
        <f>IF(ISBLANK(CatTemplate[[#This Row],[St. unit effort]]),0,(CatTemplate[[#This Row],[St. unit effort]] * CatTemplate[[#This Row],[Year16]]))</f>
        <v>0</v>
      </c>
      <c r="CX312" s="29">
        <f>IF(ISBLANK(CatTemplate[[#This Row],[St. unit effort]]),0,(CatTemplate[[#This Row],[St. unit effort]] * CatTemplate[[#This Row],[Year17]]))</f>
        <v>0</v>
      </c>
      <c r="CY312" s="29">
        <f>IF(ISBLANK(CatTemplate[[#This Row],[St. unit effort]]),0,(CatTemplate[[#This Row],[St. unit effort]] * CatTemplate[[#This Row],[Year18]]))</f>
        <v>0</v>
      </c>
      <c r="CZ312" s="29">
        <f>IF(ISBLANK(CatTemplate[[#This Row],[St. unit effort]]),0,(CatTemplate[[#This Row],[St. unit effort]] * CatTemplate[[#This Row],[Year19]]))</f>
        <v>0</v>
      </c>
      <c r="DA312" s="29">
        <f>IF(ISBLANK(CatTemplate[[#This Row],[St. unit effort]]),0,(CatTemplate[[#This Row],[St. unit effort]] * CatTemplate[[#This Row],[Year20]]))</f>
        <v>0</v>
      </c>
      <c r="DB312" s="57">
        <f>IF(ISBLANK(CatTemplate[[#This Row],[St. unit effort]]),0,(CatTemplate[[#This Row],[St. unit effort]] * CatTemplate[[#This Row],[Year1]])*8/ParRatePM)</f>
        <v>0</v>
      </c>
      <c r="DC312" s="57">
        <f>IF(ISBLANK(CatTemplate[[#This Row],[St. unit effort]]),0,(CatTemplate[[#This Row],[St. unit effort]] * CatTemplate[[#This Row],[Year2]])*8/ParRatePM)</f>
        <v>0</v>
      </c>
      <c r="DD312" s="57">
        <f>IF(ISBLANK(CatTemplate[[#This Row],[St. unit effort]]),0,(CatTemplate[[#This Row],[St. unit effort]] * CatTemplate[[#This Row],[Year3]])*8/ParRatePM)</f>
        <v>0</v>
      </c>
      <c r="DE312" s="57">
        <f>IF(ISBLANK(CatTemplate[[#This Row],[St. unit effort]]),0,(CatTemplate[[#This Row],[St. unit effort]] * CatTemplate[[#This Row],[Year4]])*8/ParRatePM)</f>
        <v>0</v>
      </c>
      <c r="DF312" s="57">
        <f>IF(ISBLANK(CatTemplate[[#This Row],[St. unit effort]]),0,(CatTemplate[[#This Row],[St. unit effort]] * CatTemplate[[#This Row],[Year5]])*8/ParRatePM)</f>
        <v>0</v>
      </c>
      <c r="DG312" s="57">
        <f>IF(ISBLANK(CatTemplate[[#This Row],[St. unit effort]]),0,(CatTemplate[[#This Row],[St. unit effort]] * CatTemplate[[#This Row],[Year6]])*8/ParRatePM)</f>
        <v>0</v>
      </c>
      <c r="DH312" s="57">
        <f>IF(ISBLANK(CatTemplate[[#This Row],[St. unit effort]]),0,(CatTemplate[[#This Row],[St. unit effort]] * CatTemplate[[#This Row],[Year7]])*8/ParRatePM)</f>
        <v>0</v>
      </c>
      <c r="DI312" s="57">
        <f>IF(ISBLANK(CatTemplate[[#This Row],[St. unit effort]]),0,(CatTemplate[[#This Row],[St. unit effort]] * CatTemplate[[#This Row],[Year8]])*8/ParRatePM)</f>
        <v>0</v>
      </c>
      <c r="DJ312" s="57">
        <f>IF(ISBLANK(CatTemplate[[#This Row],[St. unit effort]]),0,(CatTemplate[[#This Row],[St. unit effort]] * CatTemplate[[#This Row],[Year9]])*8/ParRatePM)</f>
        <v>0</v>
      </c>
      <c r="DK312" s="57">
        <f>IF(ISBLANK(CatTemplate[[#This Row],[St. unit effort]]),0,(CatTemplate[[#This Row],[St. unit effort]] * CatTemplate[[#This Row],[Year10]])*8/ParRatePM)</f>
        <v>0</v>
      </c>
      <c r="DL312" s="57">
        <f>IF(ISBLANK(CatTemplate[[#This Row],[St. unit effort]]),0,(CatTemplate[[#This Row],[St. unit effort]] * CatTemplate[[#This Row],[Year11]])*8/ParRatePM)</f>
        <v>0</v>
      </c>
      <c r="DM312" s="57">
        <f>IF(ISBLANK(CatTemplate[[#This Row],[St. unit effort]]),0,(CatTemplate[[#This Row],[St. unit effort]] * CatTemplate[[#This Row],[Year12]])*8/ParRatePM)</f>
        <v>0</v>
      </c>
      <c r="DN312" s="57">
        <f>IF(ISBLANK(CatTemplate[[#This Row],[St. unit effort]]),0,(CatTemplate[[#This Row],[St. unit effort]] * CatTemplate[[#This Row],[Year13]])*8/ParRatePM)</f>
        <v>0</v>
      </c>
      <c r="DO312" s="57">
        <f>IF(ISBLANK(CatTemplate[[#This Row],[St. unit effort]]),0,(CatTemplate[[#This Row],[St. unit effort]] * CatTemplate[[#This Row],[Year14]])*8/ParRatePM)</f>
        <v>0</v>
      </c>
      <c r="DP312" s="57">
        <f>IF(ISBLANK(CatTemplate[[#This Row],[St. unit effort]]),0,(CatTemplate[[#This Row],[St. unit effort]] * CatTemplate[[#This Row],[Year15]])*8/ParRatePM)</f>
        <v>0</v>
      </c>
      <c r="DQ312" s="57">
        <f>IF(ISBLANK(CatTemplate[[#This Row],[St. unit effort]]),0,(CatTemplate[[#This Row],[St. unit effort]] * CatTemplate[[#This Row],[Year16]])*8/ParRatePM)</f>
        <v>0</v>
      </c>
      <c r="DR312" s="57">
        <f>IF(ISBLANK(CatTemplate[[#This Row],[St. unit effort]]),0,(CatTemplate[[#This Row],[St. unit effort]] * CatTemplate[[#This Row],[Year17]])*8/ParRatePM)</f>
        <v>0</v>
      </c>
      <c r="DS312" s="57">
        <f>IF(ISBLANK(CatTemplate[[#This Row],[St. unit effort]]),0,(CatTemplate[[#This Row],[St. unit effort]] * CatTemplate[[#This Row],[Year18]])*8/ParRatePM)</f>
        <v>0</v>
      </c>
      <c r="DT312" s="57">
        <f>IF(ISBLANK(CatTemplate[[#This Row],[St. unit effort]]),0,(CatTemplate[[#This Row],[St. unit effort]] * CatTemplate[[#This Row],[Year19]])*8/ParRatePM)</f>
        <v>0</v>
      </c>
      <c r="DU312" s="57">
        <f>IF(ISBLANK(CatTemplate[[#This Row],[St. unit effort]]),0,(CatTemplate[[#This Row],[St. unit effort]] * CatTemplate[[#This Row],[Year20]])*8/ParRatePM)</f>
        <v>0</v>
      </c>
      <c r="DV312" s="54">
        <f>SUM(CatTemplate[[#This Row],[PM1]:[PM20]])</f>
        <v>0</v>
      </c>
      <c r="DW312" s="56">
        <f t="shared" si="109"/>
        <v>0</v>
      </c>
      <c r="DX312" s="56">
        <f t="shared" si="109"/>
        <v>0</v>
      </c>
      <c r="DY312" s="56">
        <f t="shared" si="109"/>
        <v>0</v>
      </c>
      <c r="DZ312" s="56">
        <f t="shared" si="109"/>
        <v>0</v>
      </c>
      <c r="EA312" s="56">
        <f t="shared" si="109"/>
        <v>0</v>
      </c>
      <c r="EB312" s="56">
        <f t="shared" si="109"/>
        <v>0</v>
      </c>
      <c r="EC312" s="56">
        <f t="shared" si="109"/>
        <v>0</v>
      </c>
      <c r="ED312" s="56">
        <f t="shared" si="109"/>
        <v>0</v>
      </c>
      <c r="EE312" s="56">
        <f t="shared" si="109"/>
        <v>0</v>
      </c>
      <c r="EF312" s="56">
        <f t="shared" si="109"/>
        <v>0</v>
      </c>
      <c r="EG312" s="56">
        <f t="shared" si="109"/>
        <v>0</v>
      </c>
      <c r="EH312" s="56">
        <f t="shared" si="109"/>
        <v>0</v>
      </c>
      <c r="EI312" s="56">
        <f t="shared" si="109"/>
        <v>0</v>
      </c>
      <c r="EJ312" s="56">
        <f t="shared" si="109"/>
        <v>0</v>
      </c>
      <c r="EK312" s="56">
        <f t="shared" si="109"/>
        <v>0</v>
      </c>
      <c r="EL312" s="56">
        <f t="shared" si="109"/>
        <v>0</v>
      </c>
      <c r="EM312" s="56">
        <f t="shared" si="107"/>
        <v>0</v>
      </c>
      <c r="EN312" s="56">
        <f t="shared" si="107"/>
        <v>0</v>
      </c>
      <c r="EO312" s="56">
        <f t="shared" si="107"/>
        <v>0</v>
      </c>
      <c r="EP312" s="56">
        <f t="shared" si="107"/>
        <v>0</v>
      </c>
      <c r="EQ312" s="30">
        <f>CatTemplate[[#This Row],[Eq. unit cost]] * CatTemplate[[#This Row],[Eq. quantity]]</f>
        <v>0.29645693979933108</v>
      </c>
      <c r="ER312" s="30">
        <f>CatTemplate[[#This Row],[Cons. unit cost]] *CatTemplate[[#This Row],[Cons. quantity]]</f>
        <v>5.6436249999999992</v>
      </c>
      <c r="ES312" s="30">
        <f>CatTemplate[[#This Row],[Oth. unit cost]] *CatTemplate[[#This Row],[Oth. quantity]]</f>
        <v>0</v>
      </c>
      <c r="ET312" s="55">
        <f>SUM(CatTemplate[[#This Row],[CO1]:[CO20]])</f>
        <v>0</v>
      </c>
      <c r="EU312" s="56">
        <f t="shared" si="110"/>
        <v>0</v>
      </c>
      <c r="EV312" s="56">
        <f t="shared" si="110"/>
        <v>0</v>
      </c>
      <c r="EW312" s="56">
        <f t="shared" si="110"/>
        <v>0</v>
      </c>
      <c r="EX312" s="56">
        <f t="shared" si="110"/>
        <v>0</v>
      </c>
      <c r="EY312" s="56">
        <f t="shared" si="110"/>
        <v>0</v>
      </c>
      <c r="EZ312" s="56">
        <f t="shared" si="110"/>
        <v>0</v>
      </c>
      <c r="FA312" s="56">
        <f t="shared" si="110"/>
        <v>0</v>
      </c>
      <c r="FB312" s="56">
        <f t="shared" si="110"/>
        <v>0</v>
      </c>
      <c r="FC312" s="56">
        <f t="shared" si="110"/>
        <v>0</v>
      </c>
      <c r="FD312" s="56">
        <f t="shared" si="110"/>
        <v>0</v>
      </c>
      <c r="FE312" s="56">
        <f t="shared" si="110"/>
        <v>0</v>
      </c>
      <c r="FF312" s="56">
        <f t="shared" si="110"/>
        <v>0</v>
      </c>
      <c r="FG312" s="56">
        <f t="shared" si="110"/>
        <v>0</v>
      </c>
      <c r="FH312" s="56">
        <f t="shared" si="110"/>
        <v>0</v>
      </c>
      <c r="FI312" s="56">
        <f t="shared" si="110"/>
        <v>0</v>
      </c>
      <c r="FJ312" s="56">
        <f t="shared" si="110"/>
        <v>0</v>
      </c>
      <c r="FK312" s="56">
        <f t="shared" si="108"/>
        <v>0</v>
      </c>
      <c r="FL312" s="56">
        <f t="shared" si="108"/>
        <v>0</v>
      </c>
      <c r="FM312" s="56">
        <f t="shared" si="108"/>
        <v>0</v>
      </c>
      <c r="FN312" s="56">
        <f t="shared" si="108"/>
        <v>0</v>
      </c>
      <c r="FO312" s="58">
        <f>SUM(CatTemplate[[#This Row],[CS1]:[CS20]])</f>
        <v>0</v>
      </c>
      <c r="FP312" s="59">
        <f>CatTemplate[[#This Row],[Total Oth. cost]]+CatTemplate[[#This Row],[Total St. Cost]]</f>
        <v>0</v>
      </c>
      <c r="FQ312" s="33" t="e">
        <f t="shared" si="93"/>
        <v>#VALUE!</v>
      </c>
      <c r="FR312" s="33" t="e">
        <f t="shared" si="94"/>
        <v>#VALUE!</v>
      </c>
      <c r="FS312" s="30" t="e">
        <f>(CatTemplate[[#This Row],[CO1]] + CatTemplate[[#This Row],[CS1]]) * (1 + getRateOHFinal) * getRateMarkupFinal</f>
        <v>#VALUE!</v>
      </c>
      <c r="FT312" s="30" t="e">
        <f>(CatTemplate[[#This Row],[CO2]] + CatTemplate[[#This Row],[CS2]]) * (1 + getRateOHFinal) * getRateMarkupFinal</f>
        <v>#VALUE!</v>
      </c>
      <c r="FU312" s="30" t="e">
        <f>(CatTemplate[[#This Row],[CO3]] + CatTemplate[[#This Row],[CS3]]) * (1 + getRateOHFinal) * getRateMarkupFinal</f>
        <v>#VALUE!</v>
      </c>
      <c r="FV312" s="30" t="e">
        <f>(CatTemplate[[#This Row],[CO4]] + CatTemplate[[#This Row],[CS4]]) * (1 + getRateOHFinal) * getRateMarkupFinal</f>
        <v>#VALUE!</v>
      </c>
      <c r="FW312" s="30" t="e">
        <f>(CatTemplate[[#This Row],[CO5]] + CatTemplate[[#This Row],[CS5]]) * (1 + getRateOHFinal) * getRateMarkupFinal</f>
        <v>#VALUE!</v>
      </c>
      <c r="FX312" s="30" t="e">
        <f>(CatTemplate[[#This Row],[CO6]] + CatTemplate[[#This Row],[CS6]]) * (1 + getRateOHFinal) * getRateMarkupFinal</f>
        <v>#VALUE!</v>
      </c>
      <c r="FY312" s="30" t="e">
        <f>(CatTemplate[[#This Row],[CO7]] + CatTemplate[[#This Row],[CS7]]) * (1 + getRateOHFinal) * getRateMarkupFinal</f>
        <v>#VALUE!</v>
      </c>
      <c r="FZ312" s="30" t="e">
        <f>(CatTemplate[[#This Row],[CO8]] + CatTemplate[[#This Row],[CS8]]) * (1 + getRateOHFinal) * getRateMarkupFinal</f>
        <v>#VALUE!</v>
      </c>
      <c r="GA312" s="30" t="e">
        <f>(CatTemplate[[#This Row],[CO9]] + CatTemplate[[#This Row],[CS9]]) * (1 + getRateOHFinal) * getRateMarkupFinal</f>
        <v>#VALUE!</v>
      </c>
      <c r="GB312" s="30" t="e">
        <f>(CatTemplate[[#This Row],[CO10]] + CatTemplate[[#This Row],[CS10]]) * (1 + getRateOHFinal) * getRateMarkupFinal</f>
        <v>#VALUE!</v>
      </c>
      <c r="GC312" s="30" t="e">
        <f>(CatTemplate[[#This Row],[CO11]] + CatTemplate[[#This Row],[CS11]]) * (1 + getRateOHFinal) * getRateMarkupFinal</f>
        <v>#VALUE!</v>
      </c>
      <c r="GD312" s="30" t="e">
        <f>(CatTemplate[[#This Row],[CO12]] + CatTemplate[[#This Row],[CS12]]) * (1 + getRateOHFinal) * getRateMarkupFinal</f>
        <v>#VALUE!</v>
      </c>
      <c r="GE312" s="30" t="e">
        <f>(CatTemplate[[#This Row],[CO13]] + CatTemplate[[#This Row],[CS13]]) * (1 + getRateOHFinal) * getRateMarkupFinal</f>
        <v>#VALUE!</v>
      </c>
      <c r="GF312" s="30" t="e">
        <f>(CatTemplate[[#This Row],[CO14]] + CatTemplate[[#This Row],[CS14]]) * (1 + getRateOHFinal) * getRateMarkupFinal</f>
        <v>#VALUE!</v>
      </c>
      <c r="GG312" s="30" t="e">
        <f>(CatTemplate[[#This Row],[CO15]] + CatTemplate[[#This Row],[CS15]]) * (1 + getRateOHFinal) * getRateMarkupFinal</f>
        <v>#VALUE!</v>
      </c>
      <c r="GH312" s="30" t="e">
        <f>(CatTemplate[[#This Row],[CO16]] + CatTemplate[[#This Row],[CS16]]) * (1 + getRateOHFinal) * getRateMarkupFinal</f>
        <v>#VALUE!</v>
      </c>
      <c r="GI312" s="30" t="e">
        <f>(CatTemplate[[#This Row],[CO17]] + CatTemplate[[#This Row],[CS17]]) * (1 + getRateOHFinal) * getRateMarkupFinal</f>
        <v>#VALUE!</v>
      </c>
      <c r="GJ312" s="30" t="e">
        <f>(CatTemplate[[#This Row],[CO18]] + CatTemplate[[#This Row],[CS18]]) * (1 + getRateOHFinal) * getRateMarkupFinal</f>
        <v>#VALUE!</v>
      </c>
      <c r="GK312" s="30" t="e">
        <f>(CatTemplate[[#This Row],[CO19]] + CatTemplate[[#This Row],[CS19]]) * (1 + getRateOHFinal) * getRateMarkupFinal</f>
        <v>#VALUE!</v>
      </c>
      <c r="GL312" s="30" t="e">
        <f>(CatTemplate[[#This Row],[CO20]] + CatTemplate[[#This Row],[CS20]]) * (1 + getRateOHFinal) * getRateMarkupFinal</f>
        <v>#VALUE!</v>
      </c>
      <c r="GM312" s="30" t="e">
        <f t="shared" si="95"/>
        <v>#VALUE!</v>
      </c>
      <c r="GN312" s="30" t="e">
        <f t="shared" si="96"/>
        <v>#VALUE!</v>
      </c>
      <c r="GO312" s="30" t="e">
        <f t="shared" si="97"/>
        <v>#VALUE!</v>
      </c>
      <c r="GP312" s="30" t="e">
        <f t="shared" si="98"/>
        <v>#VALUE!</v>
      </c>
      <c r="GQ312" s="30" t="e">
        <f>(CatTemplate[[#This Row],[CO1]]+CatTemplate[[#This Row],[CS1]]) * (1+ getRateOHFinal) * (1 + getRateMarkupFinal)</f>
        <v>#VALUE!</v>
      </c>
      <c r="GR312" s="30" t="e">
        <f>(CatTemplate[[#This Row],[CO2]]+CatTemplate[[#This Row],[CS2]]) * (1+ getRateOHFinal) * (1 + getRateMarkupFinal)</f>
        <v>#VALUE!</v>
      </c>
      <c r="GS312" s="30" t="e">
        <f>(CatTemplate[[#This Row],[CO3]]+CatTemplate[[#This Row],[CS3]]) * (1+ getRateOHFinal) * (1 + getRateMarkupFinal)</f>
        <v>#VALUE!</v>
      </c>
      <c r="GT312" s="30" t="e">
        <f>(CatTemplate[[#This Row],[CO4]]+CatTemplate[[#This Row],[CS4]]) * (1+ getRateOHFinal) * (1 + getRateMarkupFinal)</f>
        <v>#VALUE!</v>
      </c>
      <c r="GU312" s="30" t="e">
        <f>(CatTemplate[[#This Row],[CO5]]+CatTemplate[[#This Row],[CS5]]) * (1+ getRateOHFinal) * (1 + getRateMarkupFinal)</f>
        <v>#VALUE!</v>
      </c>
      <c r="GV312" s="30" t="e">
        <f>(CatTemplate[[#This Row],[CO6]]+CatTemplate[[#This Row],[CS6]]) * (1+ getRateOHFinal) * (1 + getRateMarkupFinal)</f>
        <v>#VALUE!</v>
      </c>
      <c r="GW312" s="30" t="e">
        <f>(CatTemplate[[#This Row],[CO7]]+CatTemplate[[#This Row],[CS7]]) * (1+ getRateOHFinal) * (1 + getRateMarkupFinal)</f>
        <v>#VALUE!</v>
      </c>
      <c r="GX312" s="30" t="e">
        <f>(CatTemplate[[#This Row],[CO8]]+CatTemplate[[#This Row],[CS8]]) * (1+ getRateOHFinal) * (1 + getRateMarkupFinal)</f>
        <v>#VALUE!</v>
      </c>
      <c r="GY312" s="30" t="e">
        <f>(CatTemplate[[#This Row],[CO9]]+CatTemplate[[#This Row],[CS9]]) * (1+ getRateOHFinal) * (1 + getRateMarkupFinal)</f>
        <v>#VALUE!</v>
      </c>
      <c r="GZ312" s="30" t="e">
        <f>(CatTemplate[[#This Row],[CO10]]+CatTemplate[[#This Row],[CS10]]) * (1+ getRateOHFinal) * (1 + getRateMarkupFinal)</f>
        <v>#VALUE!</v>
      </c>
      <c r="HA312" s="30" t="e">
        <f>(CatTemplate[[#This Row],[CO11]]+CatTemplate[[#This Row],[CS11]]) * (1+ getRateOHFinal) * (1 + getRateMarkupFinal)</f>
        <v>#VALUE!</v>
      </c>
      <c r="HB312" s="30" t="e">
        <f>(CatTemplate[[#This Row],[CO12]]+CatTemplate[[#This Row],[CS12]]) * (1+ getRateOHFinal) * (1 + getRateMarkupFinal)</f>
        <v>#VALUE!</v>
      </c>
      <c r="HC312" s="30" t="e">
        <f>(CatTemplate[[#This Row],[CO13]]+CatTemplate[[#This Row],[CS13]]) * (1+ getRateOHFinal) * (1 + getRateMarkupFinal)</f>
        <v>#VALUE!</v>
      </c>
      <c r="HD312" s="30" t="e">
        <f>(CatTemplate[[#This Row],[CO14]]+CatTemplate[[#This Row],[CS14]]) * (1+ getRateOHFinal) * (1 + getRateMarkupFinal)</f>
        <v>#VALUE!</v>
      </c>
      <c r="HE312" s="30" t="e">
        <f>(CatTemplate[[#This Row],[CO15]]+CatTemplate[[#This Row],[CS15]]) * (1+ getRateOHFinal) * (1 + getRateMarkupFinal)</f>
        <v>#VALUE!</v>
      </c>
      <c r="HF312" s="30" t="e">
        <f>(CatTemplate[[#This Row],[CO16]]+CatTemplate[[#This Row],[CS16]]) * (1+ getRateOHFinal) * (1 + getRateMarkupFinal)</f>
        <v>#VALUE!</v>
      </c>
      <c r="HG312" s="30" t="e">
        <f>(CatTemplate[[#This Row],[CO17]]+CatTemplate[[#This Row],[CS17]]) * (1+ getRateOHFinal) * (1 + getRateMarkupFinal)</f>
        <v>#VALUE!</v>
      </c>
      <c r="HH312" s="30" t="e">
        <f>(CatTemplate[[#This Row],[CO18]]+CatTemplate[[#This Row],[CS18]]) * (1+ getRateOHFinal) * (1 + getRateMarkupFinal)</f>
        <v>#VALUE!</v>
      </c>
      <c r="HI312" s="30" t="e">
        <f>(CatTemplate[[#This Row],[CO19]]+CatTemplate[[#This Row],[CS19]]) * (1+ getRateOHFinal) * (1 + getRateMarkupFinal)</f>
        <v>#VALUE!</v>
      </c>
      <c r="HJ312" s="30" t="e">
        <f>(CatTemplate[[#This Row],[CO20]]+CatTemplate[[#This Row],[CS20]]) * (1+ getRateOHFinal) * (1 + getRateMarkupFinal)</f>
        <v>#VALUE!</v>
      </c>
      <c r="HK312" s="39" t="e">
        <f>CatTemplate[[#This Row],[Total cost]]+CatTemplate[[#This Row],[OH Amount]]+CatTemplate[[#This Row],[Markup]]</f>
        <v>#VALUE!</v>
      </c>
      <c r="HL312" s="63">
        <f>IF(CatTemplate[[#This Row],[Units]]="Days",CatTemplate[[#This Row],[Project quantity]]*CatTemplate[[#This Row],[St. unit effort]],CatTemplate[[#This Row],[Project quantity]])</f>
        <v>0</v>
      </c>
      <c r="HM312" s="287">
        <f>IFERROR(CatTemplate[[#This Row],[Total Price]]/(CatTemplate[[#This Row],[Final Quantity]]),0)</f>
        <v>0</v>
      </c>
      <c r="HN312" s="261"/>
    </row>
    <row r="313" spans="2:222" ht="25.5" x14ac:dyDescent="0.2">
      <c r="B313" s="9" t="s">
        <v>84</v>
      </c>
      <c r="C313" s="23">
        <v>6</v>
      </c>
      <c r="D313" s="10" t="s">
        <v>179</v>
      </c>
      <c r="E313" s="25">
        <v>1</v>
      </c>
      <c r="F313" s="19" t="s">
        <v>103</v>
      </c>
      <c r="G313" s="27">
        <v>100</v>
      </c>
      <c r="H313" s="19" t="s">
        <v>593</v>
      </c>
      <c r="I313" s="19"/>
      <c r="J313" s="16" t="s">
        <v>254</v>
      </c>
      <c r="K313" s="16"/>
      <c r="L313" s="16" t="s">
        <v>489</v>
      </c>
      <c r="M313" s="16" t="s">
        <v>207</v>
      </c>
      <c r="N313" s="16" t="s">
        <v>858</v>
      </c>
      <c r="O313" s="320"/>
      <c r="P313" s="71"/>
      <c r="Q313" s="108"/>
      <c r="R313" s="73"/>
      <c r="S313" s="97"/>
      <c r="T313" s="100">
        <f>getEqUnitCost</f>
        <v>1.1225288461538461</v>
      </c>
      <c r="U313" s="73">
        <f>getEqUnitEffort</f>
        <v>1</v>
      </c>
      <c r="V313" s="101">
        <f>getEqQuantity</f>
        <v>1</v>
      </c>
      <c r="W313" s="320"/>
      <c r="X313" s="100">
        <f>getConsUnitCost</f>
        <v>4.362764095454545</v>
      </c>
      <c r="Y313" s="73">
        <f>getConsUnitEffort</f>
        <v>1</v>
      </c>
      <c r="Z313" s="14">
        <f>getConsQuantity</f>
        <v>1</v>
      </c>
      <c r="AA313" s="320"/>
      <c r="AB313" s="72"/>
      <c r="AC313" s="112"/>
      <c r="AD313" s="14">
        <f>getOthQuantity</f>
        <v>0</v>
      </c>
      <c r="AE313" s="320"/>
      <c r="AF313" s="28" t="str">
        <f>IF(ISBLANK(CatTemplate[[#This Row],[Resource type]]),"",CatTemplate[[#This Row],[Resource type]])</f>
        <v>BioRef Operator</v>
      </c>
      <c r="AG313" s="242">
        <f>getStaffUnitCost</f>
        <v>402.98497611162429</v>
      </c>
      <c r="AH313" s="113">
        <f>getStaffUnitEffort</f>
        <v>3.125E-2</v>
      </c>
      <c r="AI313" s="40">
        <f>getStaffQuantity</f>
        <v>0</v>
      </c>
      <c r="AJ313" s="41">
        <f>CatTemplate[[#This Row],[St. quantity]]*8/ParRatePM</f>
        <v>0</v>
      </c>
      <c r="AK313" s="320"/>
      <c r="AL313" s="53" t="str">
        <f>CatTemplate[[#This Row],[Item type]]</f>
        <v>Samples</v>
      </c>
      <c r="AM313" s="12">
        <f>SUM(CatTemplate[[#This Row],[Year1]:[Year20]])</f>
        <v>0</v>
      </c>
      <c r="AN313" s="52"/>
      <c r="AO313" s="52"/>
      <c r="AP313" s="52"/>
      <c r="AQ313" s="8"/>
      <c r="AR313" s="8"/>
      <c r="AS313" s="8"/>
      <c r="AT313" s="8"/>
      <c r="AU313" s="8"/>
      <c r="AV313" s="8"/>
      <c r="AW313" s="8"/>
      <c r="AX313" s="8"/>
      <c r="AY313" s="8"/>
      <c r="AZ313" s="8"/>
      <c r="BA313" s="8"/>
      <c r="BB313" s="8"/>
      <c r="BC313" s="8"/>
      <c r="BD313" s="8"/>
      <c r="BE313" s="8"/>
      <c r="BF313" s="8"/>
      <c r="BG313" s="36"/>
      <c r="BH313" s="320"/>
      <c r="BI313" s="37" t="str">
        <f>getCostCategory</f>
        <v>06 Operating costs</v>
      </c>
      <c r="BJ313" s="37" t="str">
        <f>getSection</f>
        <v>06 Sample processing</v>
      </c>
      <c r="BK313" s="32" t="str">
        <f>getObject</f>
        <v>Sample processing</v>
      </c>
      <c r="BL313" s="30">
        <f>IFERROR(getUnitCost * IF(CatTemplate[[#This Row],[Cost Category Comp.]]="01 Staff costs", 1,1),0)</f>
        <v>408.4702690532327</v>
      </c>
      <c r="BM313" s="29">
        <f>IF(AND(ISBLANK(CatTemplate[[#This Row],[Eq. unit cost]]),ISBLANK(CatTemplate[[#This Row],[Cons. unit cost]]),ISBLANK(CatTemplate[[#This Row],[Oth. unit cost]])), 0, IF(getUnitEffort =0,1,getUnitEffort) * CatTemplate[[#This Row],[Year1]])</f>
        <v>0</v>
      </c>
      <c r="BN313" s="29">
        <f>IF(AND(ISBLANK(CatTemplate[[#This Row],[Eq. unit cost]]),ISBLANK(CatTemplate[[#This Row],[Cons. unit cost]]),ISBLANK(CatTemplate[[#This Row],[Oth. unit cost]])), 0, IF(getUnitEffort =0,1,getUnitEffort) * CatTemplate[[#This Row],[Year2]])</f>
        <v>0</v>
      </c>
      <c r="BO313" s="29">
        <f>IF(AND(ISBLANK(CatTemplate[[#This Row],[Eq. unit cost]]),ISBLANK(CatTemplate[[#This Row],[Cons. unit cost]]),ISBLANK(CatTemplate[[#This Row],[Oth. unit cost]])), 0, IF(getUnitEffort =0,1,getUnitEffort) * CatTemplate[[#This Row],[Year3]])</f>
        <v>0</v>
      </c>
      <c r="BP313" s="29">
        <f>IF(AND(ISBLANK(CatTemplate[[#This Row],[Eq. unit cost]]),ISBLANK(CatTemplate[[#This Row],[Cons. unit cost]]),ISBLANK(CatTemplate[[#This Row],[Oth. unit cost]])), 0, IF(getUnitEffort =0,1,getUnitEffort) * CatTemplate[[#This Row],[Year4]])</f>
        <v>0</v>
      </c>
      <c r="BQ313" s="29">
        <f>IF(AND(ISBLANK(CatTemplate[[#This Row],[Eq. unit cost]]),ISBLANK(CatTemplate[[#This Row],[Cons. unit cost]]),ISBLANK(CatTemplate[[#This Row],[Oth. unit cost]])), 0, IF(getUnitEffort =0,1,getUnitEffort) * CatTemplate[[#This Row],[Year5]])</f>
        <v>0</v>
      </c>
      <c r="BR313" s="29">
        <f>IF(AND(ISBLANK(CatTemplate[[#This Row],[Eq. unit cost]]),ISBLANK(CatTemplate[[#This Row],[Cons. unit cost]]),ISBLANK(CatTemplate[[#This Row],[Oth. unit cost]])), 0, IF(getUnitEffort =0,1,getUnitEffort) * CatTemplate[[#This Row],[Year6]])</f>
        <v>0</v>
      </c>
      <c r="BS313" s="29">
        <f>IF(AND(ISBLANK(CatTemplate[[#This Row],[Eq. unit cost]]),ISBLANK(CatTemplate[[#This Row],[Cons. unit cost]]),ISBLANK(CatTemplate[[#This Row],[Oth. unit cost]])), 0, IF(getUnitEffort =0,1,getUnitEffort) * CatTemplate[[#This Row],[Year7]])</f>
        <v>0</v>
      </c>
      <c r="BT313" s="29">
        <f>IF(AND(ISBLANK(CatTemplate[[#This Row],[Eq. unit cost]]),ISBLANK(CatTemplate[[#This Row],[Cons. unit cost]]),ISBLANK(CatTemplate[[#This Row],[Oth. unit cost]])), 0, IF(getUnitEffort =0,1,getUnitEffort) * CatTemplate[[#This Row],[Year8]])</f>
        <v>0</v>
      </c>
      <c r="BU313" s="29">
        <f>IF(AND(ISBLANK(CatTemplate[[#This Row],[Eq. unit cost]]),ISBLANK(CatTemplate[[#This Row],[Cons. unit cost]]),ISBLANK(CatTemplate[[#This Row],[Oth. unit cost]])), 0, IF(getUnitEffort =0,1,getUnitEffort) * CatTemplate[[#This Row],[Year9]])</f>
        <v>0</v>
      </c>
      <c r="BV313" s="29">
        <f>IF(AND(ISBLANK(CatTemplate[[#This Row],[Eq. unit cost]]),ISBLANK(CatTemplate[[#This Row],[Cons. unit cost]]),ISBLANK(CatTemplate[[#This Row],[Oth. unit cost]])), 0, IF(getUnitEffort =0,1,getUnitEffort) * CatTemplate[[#This Row],[Year10]])</f>
        <v>0</v>
      </c>
      <c r="BW313" s="29">
        <f>IF(AND(ISBLANK(CatTemplate[[#This Row],[Eq. unit cost]]),ISBLANK(CatTemplate[[#This Row],[Cons. unit cost]]),ISBLANK(CatTemplate[[#This Row],[Oth. unit cost]])), 0, IF(getUnitEffort =0,1,getUnitEffort) * CatTemplate[[#This Row],[Year11]])</f>
        <v>0</v>
      </c>
      <c r="BX313" s="29">
        <f>IF(AND(ISBLANK(CatTemplate[[#This Row],[Eq. unit cost]]),ISBLANK(CatTemplate[[#This Row],[Cons. unit cost]]),ISBLANK(CatTemplate[[#This Row],[Oth. unit cost]])), 0, IF(getUnitEffort =0,1,getUnitEffort) * CatTemplate[[#This Row],[Year12]])</f>
        <v>0</v>
      </c>
      <c r="BY313" s="29">
        <f>IF(AND(ISBLANK(CatTemplate[[#This Row],[Eq. unit cost]]),ISBLANK(CatTemplate[[#This Row],[Cons. unit cost]]),ISBLANK(CatTemplate[[#This Row],[Oth. unit cost]])), 0, IF(getUnitEffort =0,1,getUnitEffort) * CatTemplate[[#This Row],[Year13]])</f>
        <v>0</v>
      </c>
      <c r="BZ313" s="29">
        <f>IF(AND(ISBLANK(CatTemplate[[#This Row],[Eq. unit cost]]),ISBLANK(CatTemplate[[#This Row],[Cons. unit cost]]),ISBLANK(CatTemplate[[#This Row],[Oth. unit cost]])), 0, IF(getUnitEffort =0,1,getUnitEffort) * CatTemplate[[#This Row],[Year14]])</f>
        <v>0</v>
      </c>
      <c r="CA313" s="29">
        <f>IF(AND(ISBLANK(CatTemplate[[#This Row],[Eq. unit cost]]),ISBLANK(CatTemplate[[#This Row],[Cons. unit cost]]),ISBLANK(CatTemplate[[#This Row],[Oth. unit cost]])), 0, IF(getUnitEffort =0,1,getUnitEffort) * CatTemplate[[#This Row],[Year15]])</f>
        <v>0</v>
      </c>
      <c r="CB313" s="29">
        <f>IF(AND(ISBLANK(CatTemplate[[#This Row],[Eq. unit cost]]),ISBLANK(CatTemplate[[#This Row],[Cons. unit cost]]),ISBLANK(CatTemplate[[#This Row],[Oth. unit cost]])), 0, IF(getUnitEffort =0,1,getUnitEffort) * CatTemplate[[#This Row],[Year16]])</f>
        <v>0</v>
      </c>
      <c r="CC313" s="29">
        <f>IF(AND(ISBLANK(CatTemplate[[#This Row],[Eq. unit cost]]),ISBLANK(CatTemplate[[#This Row],[Cons. unit cost]]),ISBLANK(CatTemplate[[#This Row],[Oth. unit cost]])), 0, IF(getUnitEffort =0,1,getUnitEffort) * CatTemplate[[#This Row],[Year17]])</f>
        <v>0</v>
      </c>
      <c r="CD313" s="29">
        <f>IF(AND(ISBLANK(CatTemplate[[#This Row],[Eq. unit cost]]),ISBLANK(CatTemplate[[#This Row],[Cons. unit cost]]),ISBLANK(CatTemplate[[#This Row],[Oth. unit cost]])), 0, IF(getUnitEffort =0,1,getUnitEffort) * CatTemplate[[#This Row],[Year18]])</f>
        <v>0</v>
      </c>
      <c r="CE313" s="29">
        <f>IF(AND(ISBLANK(CatTemplate[[#This Row],[Eq. unit cost]]),ISBLANK(CatTemplate[[#This Row],[Cons. unit cost]]),ISBLANK(CatTemplate[[#This Row],[Oth. unit cost]])), 0, IF(getUnitEffort =0,1,getUnitEffort) * CatTemplate[[#This Row],[Year19]])</f>
        <v>0</v>
      </c>
      <c r="CF313" s="29">
        <f>IF(AND(ISBLANK(CatTemplate[[#This Row],[Eq. unit cost]]),ISBLANK(CatTemplate[[#This Row],[Cons. unit cost]]),ISBLANK(CatTemplate[[#This Row],[Oth. unit cost]])), 0, IF(getUnitEffort =0,1,getUnitEffort) * CatTemplate[[#This Row],[Year20]])</f>
        <v>0</v>
      </c>
      <c r="CG313" s="45">
        <f>SUM(CatTemplate[[#This Row],[Q1]:[Q20]])</f>
        <v>0</v>
      </c>
      <c r="CH313" s="29">
        <f>IF(ISBLANK(CatTemplate[[#This Row],[St. unit effort]]),0,(CatTemplate[[#This Row],[St. unit effort]] * CatTemplate[[#This Row],[Year1]]))</f>
        <v>0</v>
      </c>
      <c r="CI313" s="29">
        <f>IF(ISBLANK(CatTemplate[[#This Row],[St. unit effort]]),0,(CatTemplate[[#This Row],[St. unit effort]] * CatTemplate[[#This Row],[Year2]]))</f>
        <v>0</v>
      </c>
      <c r="CJ313" s="29">
        <f>IF(ISBLANK(CatTemplate[[#This Row],[St. unit effort]]),0,(CatTemplate[[#This Row],[St. unit effort]] * CatTemplate[[#This Row],[Year3]]))</f>
        <v>0</v>
      </c>
      <c r="CK313" s="29">
        <f>IF(ISBLANK(CatTemplate[[#This Row],[St. unit effort]]),0,(CatTemplate[[#This Row],[St. unit effort]] * CatTemplate[[#This Row],[Year4]]))</f>
        <v>0</v>
      </c>
      <c r="CL313" s="29">
        <f>IF(ISBLANK(CatTemplate[[#This Row],[St. unit effort]]),0,(CatTemplate[[#This Row],[St. unit effort]] * CatTemplate[[#This Row],[Year5]]))</f>
        <v>0</v>
      </c>
      <c r="CM313" s="29">
        <f>IF(ISBLANK(CatTemplate[[#This Row],[St. unit effort]]),0,(CatTemplate[[#This Row],[St. unit effort]] * CatTemplate[[#This Row],[Year6]]))</f>
        <v>0</v>
      </c>
      <c r="CN313" s="29">
        <f>IF(ISBLANK(CatTemplate[[#This Row],[St. unit effort]]),0,(CatTemplate[[#This Row],[St. unit effort]] * CatTemplate[[#This Row],[Year7]]))</f>
        <v>0</v>
      </c>
      <c r="CO313" s="29">
        <f>IF(ISBLANK(CatTemplate[[#This Row],[St. unit effort]]),0,(CatTemplate[[#This Row],[St. unit effort]] * CatTemplate[[#This Row],[Year8]]))</f>
        <v>0</v>
      </c>
      <c r="CP313" s="29">
        <f>IF(ISBLANK(CatTemplate[[#This Row],[St. unit effort]]),0,(CatTemplate[[#This Row],[St. unit effort]] * CatTemplate[[#This Row],[Year9]]))</f>
        <v>0</v>
      </c>
      <c r="CQ313" s="29">
        <f>IF(ISBLANK(CatTemplate[[#This Row],[St. unit effort]]),0,(CatTemplate[[#This Row],[St. unit effort]] * CatTemplate[[#This Row],[Year10]]))</f>
        <v>0</v>
      </c>
      <c r="CR313" s="29">
        <f>IF(ISBLANK(CatTemplate[[#This Row],[St. unit effort]]),0,(CatTemplate[[#This Row],[St. unit effort]] * CatTemplate[[#This Row],[Year11]]))</f>
        <v>0</v>
      </c>
      <c r="CS313" s="29">
        <f>IF(ISBLANK(CatTemplate[[#This Row],[St. unit effort]]),0,(CatTemplate[[#This Row],[St. unit effort]] * CatTemplate[[#This Row],[Year12]]))</f>
        <v>0</v>
      </c>
      <c r="CT313" s="29">
        <f>IF(ISBLANK(CatTemplate[[#This Row],[St. unit effort]]),0,(CatTemplate[[#This Row],[St. unit effort]] * CatTemplate[[#This Row],[Year13]]))</f>
        <v>0</v>
      </c>
      <c r="CU313" s="29">
        <f>IF(ISBLANK(CatTemplate[[#This Row],[St. unit effort]]),0,(CatTemplate[[#This Row],[St. unit effort]] * CatTemplate[[#This Row],[Year14]]))</f>
        <v>0</v>
      </c>
      <c r="CV313" s="29">
        <f>IF(ISBLANK(CatTemplate[[#This Row],[St. unit effort]]),0,(CatTemplate[[#This Row],[St. unit effort]] * CatTemplate[[#This Row],[Year15]]))</f>
        <v>0</v>
      </c>
      <c r="CW313" s="29">
        <f>IF(ISBLANK(CatTemplate[[#This Row],[St. unit effort]]),0,(CatTemplate[[#This Row],[St. unit effort]] * CatTemplate[[#This Row],[Year16]]))</f>
        <v>0</v>
      </c>
      <c r="CX313" s="29">
        <f>IF(ISBLANK(CatTemplate[[#This Row],[St. unit effort]]),0,(CatTemplate[[#This Row],[St. unit effort]] * CatTemplate[[#This Row],[Year17]]))</f>
        <v>0</v>
      </c>
      <c r="CY313" s="29">
        <f>IF(ISBLANK(CatTemplate[[#This Row],[St. unit effort]]),0,(CatTemplate[[#This Row],[St. unit effort]] * CatTemplate[[#This Row],[Year18]]))</f>
        <v>0</v>
      </c>
      <c r="CZ313" s="29">
        <f>IF(ISBLANK(CatTemplate[[#This Row],[St. unit effort]]),0,(CatTemplate[[#This Row],[St. unit effort]] * CatTemplate[[#This Row],[Year19]]))</f>
        <v>0</v>
      </c>
      <c r="DA313" s="29">
        <f>IF(ISBLANK(CatTemplate[[#This Row],[St. unit effort]]),0,(CatTemplate[[#This Row],[St. unit effort]] * CatTemplate[[#This Row],[Year20]]))</f>
        <v>0</v>
      </c>
      <c r="DB313" s="57">
        <f>IF(ISBLANK(CatTemplate[[#This Row],[St. unit effort]]),0,(CatTemplate[[#This Row],[St. unit effort]] * CatTemplate[[#This Row],[Year1]])*8/ParRatePM)</f>
        <v>0</v>
      </c>
      <c r="DC313" s="57">
        <f>IF(ISBLANK(CatTemplate[[#This Row],[St. unit effort]]),0,(CatTemplate[[#This Row],[St. unit effort]] * CatTemplate[[#This Row],[Year2]])*8/ParRatePM)</f>
        <v>0</v>
      </c>
      <c r="DD313" s="57">
        <f>IF(ISBLANK(CatTemplate[[#This Row],[St. unit effort]]),0,(CatTemplate[[#This Row],[St. unit effort]] * CatTemplate[[#This Row],[Year3]])*8/ParRatePM)</f>
        <v>0</v>
      </c>
      <c r="DE313" s="57">
        <f>IF(ISBLANK(CatTemplate[[#This Row],[St. unit effort]]),0,(CatTemplate[[#This Row],[St. unit effort]] * CatTemplate[[#This Row],[Year4]])*8/ParRatePM)</f>
        <v>0</v>
      </c>
      <c r="DF313" s="57">
        <f>IF(ISBLANK(CatTemplate[[#This Row],[St. unit effort]]),0,(CatTemplate[[#This Row],[St. unit effort]] * CatTemplate[[#This Row],[Year5]])*8/ParRatePM)</f>
        <v>0</v>
      </c>
      <c r="DG313" s="57">
        <f>IF(ISBLANK(CatTemplate[[#This Row],[St. unit effort]]),0,(CatTemplate[[#This Row],[St. unit effort]] * CatTemplate[[#This Row],[Year6]])*8/ParRatePM)</f>
        <v>0</v>
      </c>
      <c r="DH313" s="57">
        <f>IF(ISBLANK(CatTemplate[[#This Row],[St. unit effort]]),0,(CatTemplate[[#This Row],[St. unit effort]] * CatTemplate[[#This Row],[Year7]])*8/ParRatePM)</f>
        <v>0</v>
      </c>
      <c r="DI313" s="57">
        <f>IF(ISBLANK(CatTemplate[[#This Row],[St. unit effort]]),0,(CatTemplate[[#This Row],[St. unit effort]] * CatTemplate[[#This Row],[Year8]])*8/ParRatePM)</f>
        <v>0</v>
      </c>
      <c r="DJ313" s="57">
        <f>IF(ISBLANK(CatTemplate[[#This Row],[St. unit effort]]),0,(CatTemplate[[#This Row],[St. unit effort]] * CatTemplate[[#This Row],[Year9]])*8/ParRatePM)</f>
        <v>0</v>
      </c>
      <c r="DK313" s="57">
        <f>IF(ISBLANK(CatTemplate[[#This Row],[St. unit effort]]),0,(CatTemplate[[#This Row],[St. unit effort]] * CatTemplate[[#This Row],[Year10]])*8/ParRatePM)</f>
        <v>0</v>
      </c>
      <c r="DL313" s="57">
        <f>IF(ISBLANK(CatTemplate[[#This Row],[St. unit effort]]),0,(CatTemplate[[#This Row],[St. unit effort]] * CatTemplate[[#This Row],[Year11]])*8/ParRatePM)</f>
        <v>0</v>
      </c>
      <c r="DM313" s="57">
        <f>IF(ISBLANK(CatTemplate[[#This Row],[St. unit effort]]),0,(CatTemplate[[#This Row],[St. unit effort]] * CatTemplate[[#This Row],[Year12]])*8/ParRatePM)</f>
        <v>0</v>
      </c>
      <c r="DN313" s="57">
        <f>IF(ISBLANK(CatTemplate[[#This Row],[St. unit effort]]),0,(CatTemplate[[#This Row],[St. unit effort]] * CatTemplate[[#This Row],[Year13]])*8/ParRatePM)</f>
        <v>0</v>
      </c>
      <c r="DO313" s="57">
        <f>IF(ISBLANK(CatTemplate[[#This Row],[St. unit effort]]),0,(CatTemplate[[#This Row],[St. unit effort]] * CatTemplate[[#This Row],[Year14]])*8/ParRatePM)</f>
        <v>0</v>
      </c>
      <c r="DP313" s="57">
        <f>IF(ISBLANK(CatTemplate[[#This Row],[St. unit effort]]),0,(CatTemplate[[#This Row],[St. unit effort]] * CatTemplate[[#This Row],[Year15]])*8/ParRatePM)</f>
        <v>0</v>
      </c>
      <c r="DQ313" s="57">
        <f>IF(ISBLANK(CatTemplate[[#This Row],[St. unit effort]]),0,(CatTemplate[[#This Row],[St. unit effort]] * CatTemplate[[#This Row],[Year16]])*8/ParRatePM)</f>
        <v>0</v>
      </c>
      <c r="DR313" s="57">
        <f>IF(ISBLANK(CatTemplate[[#This Row],[St. unit effort]]),0,(CatTemplate[[#This Row],[St. unit effort]] * CatTemplate[[#This Row],[Year17]])*8/ParRatePM)</f>
        <v>0</v>
      </c>
      <c r="DS313" s="57">
        <f>IF(ISBLANK(CatTemplate[[#This Row],[St. unit effort]]),0,(CatTemplate[[#This Row],[St. unit effort]] * CatTemplate[[#This Row],[Year18]])*8/ParRatePM)</f>
        <v>0</v>
      </c>
      <c r="DT313" s="57">
        <f>IF(ISBLANK(CatTemplate[[#This Row],[St. unit effort]]),0,(CatTemplate[[#This Row],[St. unit effort]] * CatTemplate[[#This Row],[Year19]])*8/ParRatePM)</f>
        <v>0</v>
      </c>
      <c r="DU313" s="57">
        <f>IF(ISBLANK(CatTemplate[[#This Row],[St. unit effort]]),0,(CatTemplate[[#This Row],[St. unit effort]] * CatTemplate[[#This Row],[Year20]])*8/ParRatePM)</f>
        <v>0</v>
      </c>
      <c r="DV313" s="54">
        <f>SUM(CatTemplate[[#This Row],[PM1]:[PM20]])</f>
        <v>0</v>
      </c>
      <c r="DW313" s="56">
        <f t="shared" si="109"/>
        <v>0</v>
      </c>
      <c r="DX313" s="56">
        <f t="shared" si="109"/>
        <v>0</v>
      </c>
      <c r="DY313" s="56">
        <f t="shared" si="109"/>
        <v>0</v>
      </c>
      <c r="DZ313" s="56">
        <f t="shared" si="109"/>
        <v>0</v>
      </c>
      <c r="EA313" s="56">
        <f t="shared" si="109"/>
        <v>0</v>
      </c>
      <c r="EB313" s="56">
        <f t="shared" si="109"/>
        <v>0</v>
      </c>
      <c r="EC313" s="56">
        <f t="shared" si="109"/>
        <v>0</v>
      </c>
      <c r="ED313" s="56">
        <f t="shared" si="109"/>
        <v>0</v>
      </c>
      <c r="EE313" s="56">
        <f t="shared" si="109"/>
        <v>0</v>
      </c>
      <c r="EF313" s="56">
        <f t="shared" si="109"/>
        <v>0</v>
      </c>
      <c r="EG313" s="56">
        <f t="shared" si="109"/>
        <v>0</v>
      </c>
      <c r="EH313" s="56">
        <f t="shared" si="109"/>
        <v>0</v>
      </c>
      <c r="EI313" s="56">
        <f t="shared" si="109"/>
        <v>0</v>
      </c>
      <c r="EJ313" s="56">
        <f t="shared" si="109"/>
        <v>0</v>
      </c>
      <c r="EK313" s="56">
        <f t="shared" si="109"/>
        <v>0</v>
      </c>
      <c r="EL313" s="56">
        <f t="shared" si="109"/>
        <v>0</v>
      </c>
      <c r="EM313" s="56">
        <f t="shared" si="107"/>
        <v>0</v>
      </c>
      <c r="EN313" s="56">
        <f t="shared" si="107"/>
        <v>0</v>
      </c>
      <c r="EO313" s="56">
        <f t="shared" si="107"/>
        <v>0</v>
      </c>
      <c r="EP313" s="56">
        <f t="shared" si="107"/>
        <v>0</v>
      </c>
      <c r="EQ313" s="30">
        <f>CatTemplate[[#This Row],[Eq. unit cost]] * CatTemplate[[#This Row],[Eq. quantity]]</f>
        <v>1.1225288461538461</v>
      </c>
      <c r="ER313" s="30">
        <f>CatTemplate[[#This Row],[Cons. unit cost]] *CatTemplate[[#This Row],[Cons. quantity]]</f>
        <v>4.362764095454545</v>
      </c>
      <c r="ES313" s="30">
        <f>CatTemplate[[#This Row],[Oth. unit cost]] *CatTemplate[[#This Row],[Oth. quantity]]</f>
        <v>0</v>
      </c>
      <c r="ET313" s="55">
        <f>SUM(CatTemplate[[#This Row],[CO1]:[CO20]])</f>
        <v>0</v>
      </c>
      <c r="EU313" s="56">
        <f t="shared" si="110"/>
        <v>0</v>
      </c>
      <c r="EV313" s="56">
        <f t="shared" si="110"/>
        <v>0</v>
      </c>
      <c r="EW313" s="56">
        <f t="shared" si="110"/>
        <v>0</v>
      </c>
      <c r="EX313" s="56">
        <f t="shared" si="110"/>
        <v>0</v>
      </c>
      <c r="EY313" s="56">
        <f t="shared" si="110"/>
        <v>0</v>
      </c>
      <c r="EZ313" s="56">
        <f t="shared" si="110"/>
        <v>0</v>
      </c>
      <c r="FA313" s="56">
        <f t="shared" si="110"/>
        <v>0</v>
      </c>
      <c r="FB313" s="56">
        <f t="shared" si="110"/>
        <v>0</v>
      </c>
      <c r="FC313" s="56">
        <f t="shared" si="110"/>
        <v>0</v>
      </c>
      <c r="FD313" s="56">
        <f t="shared" si="110"/>
        <v>0</v>
      </c>
      <c r="FE313" s="56">
        <f t="shared" si="110"/>
        <v>0</v>
      </c>
      <c r="FF313" s="56">
        <f t="shared" si="110"/>
        <v>0</v>
      </c>
      <c r="FG313" s="56">
        <f t="shared" si="110"/>
        <v>0</v>
      </c>
      <c r="FH313" s="56">
        <f t="shared" si="110"/>
        <v>0</v>
      </c>
      <c r="FI313" s="56">
        <f t="shared" si="110"/>
        <v>0</v>
      </c>
      <c r="FJ313" s="56">
        <f t="shared" si="110"/>
        <v>0</v>
      </c>
      <c r="FK313" s="56">
        <f t="shared" si="108"/>
        <v>0</v>
      </c>
      <c r="FL313" s="56">
        <f t="shared" si="108"/>
        <v>0</v>
      </c>
      <c r="FM313" s="56">
        <f t="shared" si="108"/>
        <v>0</v>
      </c>
      <c r="FN313" s="56">
        <f t="shared" si="108"/>
        <v>0</v>
      </c>
      <c r="FO313" s="58">
        <f>SUM(CatTemplate[[#This Row],[CS1]:[CS20]])</f>
        <v>0</v>
      </c>
      <c r="FP313" s="59">
        <f>CatTemplate[[#This Row],[Total Oth. cost]]+CatTemplate[[#This Row],[Total St. Cost]]</f>
        <v>0</v>
      </c>
      <c r="FQ313" s="33" t="e">
        <f t="shared" si="93"/>
        <v>#VALUE!</v>
      </c>
      <c r="FR313" s="33" t="e">
        <f t="shared" si="94"/>
        <v>#VALUE!</v>
      </c>
      <c r="FS313" s="30" t="e">
        <f>(CatTemplate[[#This Row],[CO1]] + CatTemplate[[#This Row],[CS1]]) * (1 + getRateOHFinal) * getRateMarkupFinal</f>
        <v>#VALUE!</v>
      </c>
      <c r="FT313" s="30" t="e">
        <f>(CatTemplate[[#This Row],[CO2]] + CatTemplate[[#This Row],[CS2]]) * (1 + getRateOHFinal) * getRateMarkupFinal</f>
        <v>#VALUE!</v>
      </c>
      <c r="FU313" s="30" t="e">
        <f>(CatTemplate[[#This Row],[CO3]] + CatTemplate[[#This Row],[CS3]]) * (1 + getRateOHFinal) * getRateMarkupFinal</f>
        <v>#VALUE!</v>
      </c>
      <c r="FV313" s="30" t="e">
        <f>(CatTemplate[[#This Row],[CO4]] + CatTemplate[[#This Row],[CS4]]) * (1 + getRateOHFinal) * getRateMarkupFinal</f>
        <v>#VALUE!</v>
      </c>
      <c r="FW313" s="30" t="e">
        <f>(CatTemplate[[#This Row],[CO5]] + CatTemplate[[#This Row],[CS5]]) * (1 + getRateOHFinal) * getRateMarkupFinal</f>
        <v>#VALUE!</v>
      </c>
      <c r="FX313" s="30" t="e">
        <f>(CatTemplate[[#This Row],[CO6]] + CatTemplate[[#This Row],[CS6]]) * (1 + getRateOHFinal) * getRateMarkupFinal</f>
        <v>#VALUE!</v>
      </c>
      <c r="FY313" s="30" t="e">
        <f>(CatTemplate[[#This Row],[CO7]] + CatTemplate[[#This Row],[CS7]]) * (1 + getRateOHFinal) * getRateMarkupFinal</f>
        <v>#VALUE!</v>
      </c>
      <c r="FZ313" s="30" t="e">
        <f>(CatTemplate[[#This Row],[CO8]] + CatTemplate[[#This Row],[CS8]]) * (1 + getRateOHFinal) * getRateMarkupFinal</f>
        <v>#VALUE!</v>
      </c>
      <c r="GA313" s="30" t="e">
        <f>(CatTemplate[[#This Row],[CO9]] + CatTemplate[[#This Row],[CS9]]) * (1 + getRateOHFinal) * getRateMarkupFinal</f>
        <v>#VALUE!</v>
      </c>
      <c r="GB313" s="30" t="e">
        <f>(CatTemplate[[#This Row],[CO10]] + CatTemplate[[#This Row],[CS10]]) * (1 + getRateOHFinal) * getRateMarkupFinal</f>
        <v>#VALUE!</v>
      </c>
      <c r="GC313" s="30" t="e">
        <f>(CatTemplate[[#This Row],[CO11]] + CatTemplate[[#This Row],[CS11]]) * (1 + getRateOHFinal) * getRateMarkupFinal</f>
        <v>#VALUE!</v>
      </c>
      <c r="GD313" s="30" t="e">
        <f>(CatTemplate[[#This Row],[CO12]] + CatTemplate[[#This Row],[CS12]]) * (1 + getRateOHFinal) * getRateMarkupFinal</f>
        <v>#VALUE!</v>
      </c>
      <c r="GE313" s="30" t="e">
        <f>(CatTemplate[[#This Row],[CO13]] + CatTemplate[[#This Row],[CS13]]) * (1 + getRateOHFinal) * getRateMarkupFinal</f>
        <v>#VALUE!</v>
      </c>
      <c r="GF313" s="30" t="e">
        <f>(CatTemplate[[#This Row],[CO14]] + CatTemplate[[#This Row],[CS14]]) * (1 + getRateOHFinal) * getRateMarkupFinal</f>
        <v>#VALUE!</v>
      </c>
      <c r="GG313" s="30" t="e">
        <f>(CatTemplate[[#This Row],[CO15]] + CatTemplate[[#This Row],[CS15]]) * (1 + getRateOHFinal) * getRateMarkupFinal</f>
        <v>#VALUE!</v>
      </c>
      <c r="GH313" s="30" t="e">
        <f>(CatTemplate[[#This Row],[CO16]] + CatTemplate[[#This Row],[CS16]]) * (1 + getRateOHFinal) * getRateMarkupFinal</f>
        <v>#VALUE!</v>
      </c>
      <c r="GI313" s="30" t="e">
        <f>(CatTemplate[[#This Row],[CO17]] + CatTemplate[[#This Row],[CS17]]) * (1 + getRateOHFinal) * getRateMarkupFinal</f>
        <v>#VALUE!</v>
      </c>
      <c r="GJ313" s="30" t="e">
        <f>(CatTemplate[[#This Row],[CO18]] + CatTemplate[[#This Row],[CS18]]) * (1 + getRateOHFinal) * getRateMarkupFinal</f>
        <v>#VALUE!</v>
      </c>
      <c r="GK313" s="30" t="e">
        <f>(CatTemplate[[#This Row],[CO19]] + CatTemplate[[#This Row],[CS19]]) * (1 + getRateOHFinal) * getRateMarkupFinal</f>
        <v>#VALUE!</v>
      </c>
      <c r="GL313" s="30" t="e">
        <f>(CatTemplate[[#This Row],[CO20]] + CatTemplate[[#This Row],[CS20]]) * (1 + getRateOHFinal) * getRateMarkupFinal</f>
        <v>#VALUE!</v>
      </c>
      <c r="GM313" s="30" t="e">
        <f t="shared" si="95"/>
        <v>#VALUE!</v>
      </c>
      <c r="GN313" s="30" t="e">
        <f t="shared" si="96"/>
        <v>#VALUE!</v>
      </c>
      <c r="GO313" s="30" t="e">
        <f t="shared" si="97"/>
        <v>#VALUE!</v>
      </c>
      <c r="GP313" s="30" t="e">
        <f t="shared" si="98"/>
        <v>#VALUE!</v>
      </c>
      <c r="GQ313" s="30" t="e">
        <f>(CatTemplate[[#This Row],[CO1]]+CatTemplate[[#This Row],[CS1]]) * (1+ getRateOHFinal) * (1 + getRateMarkupFinal)</f>
        <v>#VALUE!</v>
      </c>
      <c r="GR313" s="30" t="e">
        <f>(CatTemplate[[#This Row],[CO2]]+CatTemplate[[#This Row],[CS2]]) * (1+ getRateOHFinal) * (1 + getRateMarkupFinal)</f>
        <v>#VALUE!</v>
      </c>
      <c r="GS313" s="30" t="e">
        <f>(CatTemplate[[#This Row],[CO3]]+CatTemplate[[#This Row],[CS3]]) * (1+ getRateOHFinal) * (1 + getRateMarkupFinal)</f>
        <v>#VALUE!</v>
      </c>
      <c r="GT313" s="30" t="e">
        <f>(CatTemplate[[#This Row],[CO4]]+CatTemplate[[#This Row],[CS4]]) * (1+ getRateOHFinal) * (1 + getRateMarkupFinal)</f>
        <v>#VALUE!</v>
      </c>
      <c r="GU313" s="30" t="e">
        <f>(CatTemplate[[#This Row],[CO5]]+CatTemplate[[#This Row],[CS5]]) * (1+ getRateOHFinal) * (1 + getRateMarkupFinal)</f>
        <v>#VALUE!</v>
      </c>
      <c r="GV313" s="30" t="e">
        <f>(CatTemplate[[#This Row],[CO6]]+CatTemplate[[#This Row],[CS6]]) * (1+ getRateOHFinal) * (1 + getRateMarkupFinal)</f>
        <v>#VALUE!</v>
      </c>
      <c r="GW313" s="30" t="e">
        <f>(CatTemplate[[#This Row],[CO7]]+CatTemplate[[#This Row],[CS7]]) * (1+ getRateOHFinal) * (1 + getRateMarkupFinal)</f>
        <v>#VALUE!</v>
      </c>
      <c r="GX313" s="30" t="e">
        <f>(CatTemplate[[#This Row],[CO8]]+CatTemplate[[#This Row],[CS8]]) * (1+ getRateOHFinal) * (1 + getRateMarkupFinal)</f>
        <v>#VALUE!</v>
      </c>
      <c r="GY313" s="30" t="e">
        <f>(CatTemplate[[#This Row],[CO9]]+CatTemplate[[#This Row],[CS9]]) * (1+ getRateOHFinal) * (1 + getRateMarkupFinal)</f>
        <v>#VALUE!</v>
      </c>
      <c r="GZ313" s="30" t="e">
        <f>(CatTemplate[[#This Row],[CO10]]+CatTemplate[[#This Row],[CS10]]) * (1+ getRateOHFinal) * (1 + getRateMarkupFinal)</f>
        <v>#VALUE!</v>
      </c>
      <c r="HA313" s="30" t="e">
        <f>(CatTemplate[[#This Row],[CO11]]+CatTemplate[[#This Row],[CS11]]) * (1+ getRateOHFinal) * (1 + getRateMarkupFinal)</f>
        <v>#VALUE!</v>
      </c>
      <c r="HB313" s="30" t="e">
        <f>(CatTemplate[[#This Row],[CO12]]+CatTemplate[[#This Row],[CS12]]) * (1+ getRateOHFinal) * (1 + getRateMarkupFinal)</f>
        <v>#VALUE!</v>
      </c>
      <c r="HC313" s="30" t="e">
        <f>(CatTemplate[[#This Row],[CO13]]+CatTemplate[[#This Row],[CS13]]) * (1+ getRateOHFinal) * (1 + getRateMarkupFinal)</f>
        <v>#VALUE!</v>
      </c>
      <c r="HD313" s="30" t="e">
        <f>(CatTemplate[[#This Row],[CO14]]+CatTemplate[[#This Row],[CS14]]) * (1+ getRateOHFinal) * (1 + getRateMarkupFinal)</f>
        <v>#VALUE!</v>
      </c>
      <c r="HE313" s="30" t="e">
        <f>(CatTemplate[[#This Row],[CO15]]+CatTemplate[[#This Row],[CS15]]) * (1+ getRateOHFinal) * (1 + getRateMarkupFinal)</f>
        <v>#VALUE!</v>
      </c>
      <c r="HF313" s="30" t="e">
        <f>(CatTemplate[[#This Row],[CO16]]+CatTemplate[[#This Row],[CS16]]) * (1+ getRateOHFinal) * (1 + getRateMarkupFinal)</f>
        <v>#VALUE!</v>
      </c>
      <c r="HG313" s="30" t="e">
        <f>(CatTemplate[[#This Row],[CO17]]+CatTemplate[[#This Row],[CS17]]) * (1+ getRateOHFinal) * (1 + getRateMarkupFinal)</f>
        <v>#VALUE!</v>
      </c>
      <c r="HH313" s="30" t="e">
        <f>(CatTemplate[[#This Row],[CO18]]+CatTemplate[[#This Row],[CS18]]) * (1+ getRateOHFinal) * (1 + getRateMarkupFinal)</f>
        <v>#VALUE!</v>
      </c>
      <c r="HI313" s="30" t="e">
        <f>(CatTemplate[[#This Row],[CO19]]+CatTemplate[[#This Row],[CS19]]) * (1+ getRateOHFinal) * (1 + getRateMarkupFinal)</f>
        <v>#VALUE!</v>
      </c>
      <c r="HJ313" s="30" t="e">
        <f>(CatTemplate[[#This Row],[CO20]]+CatTemplate[[#This Row],[CS20]]) * (1+ getRateOHFinal) * (1 + getRateMarkupFinal)</f>
        <v>#VALUE!</v>
      </c>
      <c r="HK313" s="39" t="e">
        <f>CatTemplate[[#This Row],[Total cost]]+CatTemplate[[#This Row],[OH Amount]]+CatTemplate[[#This Row],[Markup]]</f>
        <v>#VALUE!</v>
      </c>
      <c r="HL313" s="63">
        <f>IF(CatTemplate[[#This Row],[Units]]="Days",CatTemplate[[#This Row],[Project quantity]]*CatTemplate[[#This Row],[St. unit effort]],CatTemplate[[#This Row],[Project quantity]])</f>
        <v>0</v>
      </c>
      <c r="HM313" s="287">
        <f>IFERROR(CatTemplate[[#This Row],[Total Price]]/(CatTemplate[[#This Row],[Final Quantity]]),0)</f>
        <v>0</v>
      </c>
      <c r="HN313" s="261"/>
    </row>
    <row r="314" spans="2:222" ht="38.25" x14ac:dyDescent="0.2">
      <c r="B314" s="9" t="s">
        <v>84</v>
      </c>
      <c r="C314" s="23">
        <v>6</v>
      </c>
      <c r="D314" s="10" t="s">
        <v>179</v>
      </c>
      <c r="E314" s="25">
        <v>1</v>
      </c>
      <c r="F314" s="19" t="s">
        <v>103</v>
      </c>
      <c r="G314" s="27">
        <v>101</v>
      </c>
      <c r="H314" s="19" t="s">
        <v>1115</v>
      </c>
      <c r="I314" s="19"/>
      <c r="J314" s="16" t="s">
        <v>254</v>
      </c>
      <c r="K314" s="16"/>
      <c r="L314" s="16" t="s">
        <v>489</v>
      </c>
      <c r="M314" s="16" t="s">
        <v>207</v>
      </c>
      <c r="N314" s="16" t="s">
        <v>858</v>
      </c>
      <c r="O314" s="320"/>
      <c r="P314" s="71"/>
      <c r="Q314" s="108"/>
      <c r="R314" s="73"/>
      <c r="S314" s="97"/>
      <c r="T314" s="100">
        <f>getEqUnitCost</f>
        <v>0.16121666666666667</v>
      </c>
      <c r="U314" s="73">
        <f>getEqUnitEffort</f>
        <v>1</v>
      </c>
      <c r="V314" s="101">
        <f>getEqQuantity</f>
        <v>1</v>
      </c>
      <c r="W314" s="320"/>
      <c r="X314" s="100">
        <f>getConsUnitCost</f>
        <v>2.4098089696969698</v>
      </c>
      <c r="Y314" s="73">
        <f>getConsUnitEffort</f>
        <v>1</v>
      </c>
      <c r="Z314" s="14">
        <f>getConsQuantity</f>
        <v>1</v>
      </c>
      <c r="AA314" s="320"/>
      <c r="AB314" s="72"/>
      <c r="AC314" s="112"/>
      <c r="AD314" s="14">
        <f>getOthQuantity</f>
        <v>0</v>
      </c>
      <c r="AE314" s="320"/>
      <c r="AF314" s="28" t="str">
        <f>IF(ISBLANK(CatTemplate[[#This Row],[Resource type]]),"",CatTemplate[[#This Row],[Resource type]])</f>
        <v>BioRef Operator</v>
      </c>
      <c r="AG314" s="242">
        <f>getStaffUnitCost</f>
        <v>402.98497611162429</v>
      </c>
      <c r="AH314" s="113">
        <f>getStaffUnitEffort</f>
        <v>5.208333333333333E-3</v>
      </c>
      <c r="AI314" s="40">
        <f>getStaffQuantity</f>
        <v>0</v>
      </c>
      <c r="AJ314" s="41">
        <f>CatTemplate[[#This Row],[St. quantity]]*8/ParRatePM</f>
        <v>0</v>
      </c>
      <c r="AK314" s="320"/>
      <c r="AL314" s="53" t="str">
        <f>CatTemplate[[#This Row],[Item type]]</f>
        <v>Samples</v>
      </c>
      <c r="AM314" s="12">
        <f>SUM(CatTemplate[[#This Row],[Year1]:[Year20]])</f>
        <v>0</v>
      </c>
      <c r="AN314" s="52"/>
      <c r="AO314" s="52"/>
      <c r="AP314" s="52"/>
      <c r="AQ314" s="8"/>
      <c r="AR314" s="8"/>
      <c r="AS314" s="8"/>
      <c r="AT314" s="8"/>
      <c r="AU314" s="8"/>
      <c r="AV314" s="8"/>
      <c r="AW314" s="8"/>
      <c r="AX314" s="8"/>
      <c r="AY314" s="8"/>
      <c r="AZ314" s="8"/>
      <c r="BA314" s="8"/>
      <c r="BB314" s="8"/>
      <c r="BC314" s="8"/>
      <c r="BD314" s="8"/>
      <c r="BE314" s="8"/>
      <c r="BF314" s="8"/>
      <c r="BG314" s="36"/>
      <c r="BH314" s="320"/>
      <c r="BI314" s="37" t="str">
        <f>getCostCategory</f>
        <v>06 Operating costs</v>
      </c>
      <c r="BJ314" s="37" t="str">
        <f>getSection</f>
        <v>06 Sample processing</v>
      </c>
      <c r="BK314" s="32" t="str">
        <f>getObject</f>
        <v>Sample processing</v>
      </c>
      <c r="BL314" s="30">
        <f>IFERROR(getUnitCost * IF(CatTemplate[[#This Row],[Cost Category Comp.]]="01 Staff costs", 1,1),0)</f>
        <v>405.55600174798792</v>
      </c>
      <c r="BM314" s="29">
        <f>IF(AND(ISBLANK(CatTemplate[[#This Row],[Eq. unit cost]]),ISBLANK(CatTemplate[[#This Row],[Cons. unit cost]]),ISBLANK(CatTemplate[[#This Row],[Oth. unit cost]])), 0, IF(getUnitEffort =0,1,getUnitEffort) * CatTemplate[[#This Row],[Year1]])</f>
        <v>0</v>
      </c>
      <c r="BN314" s="29">
        <f>IF(AND(ISBLANK(CatTemplate[[#This Row],[Eq. unit cost]]),ISBLANK(CatTemplate[[#This Row],[Cons. unit cost]]),ISBLANK(CatTemplate[[#This Row],[Oth. unit cost]])), 0, IF(getUnitEffort =0,1,getUnitEffort) * CatTemplate[[#This Row],[Year2]])</f>
        <v>0</v>
      </c>
      <c r="BO314" s="29">
        <f>IF(AND(ISBLANK(CatTemplate[[#This Row],[Eq. unit cost]]),ISBLANK(CatTemplate[[#This Row],[Cons. unit cost]]),ISBLANK(CatTemplate[[#This Row],[Oth. unit cost]])), 0, IF(getUnitEffort =0,1,getUnitEffort) * CatTemplate[[#This Row],[Year3]])</f>
        <v>0</v>
      </c>
      <c r="BP314" s="29">
        <f>IF(AND(ISBLANK(CatTemplate[[#This Row],[Eq. unit cost]]),ISBLANK(CatTemplate[[#This Row],[Cons. unit cost]]),ISBLANK(CatTemplate[[#This Row],[Oth. unit cost]])), 0, IF(getUnitEffort =0,1,getUnitEffort) * CatTemplate[[#This Row],[Year4]])</f>
        <v>0</v>
      </c>
      <c r="BQ314" s="29">
        <f>IF(AND(ISBLANK(CatTemplate[[#This Row],[Eq. unit cost]]),ISBLANK(CatTemplate[[#This Row],[Cons. unit cost]]),ISBLANK(CatTemplate[[#This Row],[Oth. unit cost]])), 0, IF(getUnitEffort =0,1,getUnitEffort) * CatTemplate[[#This Row],[Year5]])</f>
        <v>0</v>
      </c>
      <c r="BR314" s="29">
        <f>IF(AND(ISBLANK(CatTemplate[[#This Row],[Eq. unit cost]]),ISBLANK(CatTemplate[[#This Row],[Cons. unit cost]]),ISBLANK(CatTemplate[[#This Row],[Oth. unit cost]])), 0, IF(getUnitEffort =0,1,getUnitEffort) * CatTemplate[[#This Row],[Year6]])</f>
        <v>0</v>
      </c>
      <c r="BS314" s="29">
        <f>IF(AND(ISBLANK(CatTemplate[[#This Row],[Eq. unit cost]]),ISBLANK(CatTemplate[[#This Row],[Cons. unit cost]]),ISBLANK(CatTemplate[[#This Row],[Oth. unit cost]])), 0, IF(getUnitEffort =0,1,getUnitEffort) * CatTemplate[[#This Row],[Year7]])</f>
        <v>0</v>
      </c>
      <c r="BT314" s="29">
        <f>IF(AND(ISBLANK(CatTemplate[[#This Row],[Eq. unit cost]]),ISBLANK(CatTemplate[[#This Row],[Cons. unit cost]]),ISBLANK(CatTemplate[[#This Row],[Oth. unit cost]])), 0, IF(getUnitEffort =0,1,getUnitEffort) * CatTemplate[[#This Row],[Year8]])</f>
        <v>0</v>
      </c>
      <c r="BU314" s="29">
        <f>IF(AND(ISBLANK(CatTemplate[[#This Row],[Eq. unit cost]]),ISBLANK(CatTemplate[[#This Row],[Cons. unit cost]]),ISBLANK(CatTemplate[[#This Row],[Oth. unit cost]])), 0, IF(getUnitEffort =0,1,getUnitEffort) * CatTemplate[[#This Row],[Year9]])</f>
        <v>0</v>
      </c>
      <c r="BV314" s="29">
        <f>IF(AND(ISBLANK(CatTemplate[[#This Row],[Eq. unit cost]]),ISBLANK(CatTemplate[[#This Row],[Cons. unit cost]]),ISBLANK(CatTemplate[[#This Row],[Oth. unit cost]])), 0, IF(getUnitEffort =0,1,getUnitEffort) * CatTemplate[[#This Row],[Year10]])</f>
        <v>0</v>
      </c>
      <c r="BW314" s="29">
        <f>IF(AND(ISBLANK(CatTemplate[[#This Row],[Eq. unit cost]]),ISBLANK(CatTemplate[[#This Row],[Cons. unit cost]]),ISBLANK(CatTemplate[[#This Row],[Oth. unit cost]])), 0, IF(getUnitEffort =0,1,getUnitEffort) * CatTemplate[[#This Row],[Year11]])</f>
        <v>0</v>
      </c>
      <c r="BX314" s="29">
        <f>IF(AND(ISBLANK(CatTemplate[[#This Row],[Eq. unit cost]]),ISBLANK(CatTemplate[[#This Row],[Cons. unit cost]]),ISBLANK(CatTemplate[[#This Row],[Oth. unit cost]])), 0, IF(getUnitEffort =0,1,getUnitEffort) * CatTemplate[[#This Row],[Year12]])</f>
        <v>0</v>
      </c>
      <c r="BY314" s="29">
        <f>IF(AND(ISBLANK(CatTemplate[[#This Row],[Eq. unit cost]]),ISBLANK(CatTemplate[[#This Row],[Cons. unit cost]]),ISBLANK(CatTemplate[[#This Row],[Oth. unit cost]])), 0, IF(getUnitEffort =0,1,getUnitEffort) * CatTemplate[[#This Row],[Year13]])</f>
        <v>0</v>
      </c>
      <c r="BZ314" s="29">
        <f>IF(AND(ISBLANK(CatTemplate[[#This Row],[Eq. unit cost]]),ISBLANK(CatTemplate[[#This Row],[Cons. unit cost]]),ISBLANK(CatTemplate[[#This Row],[Oth. unit cost]])), 0, IF(getUnitEffort =0,1,getUnitEffort) * CatTemplate[[#This Row],[Year14]])</f>
        <v>0</v>
      </c>
      <c r="CA314" s="29">
        <f>IF(AND(ISBLANK(CatTemplate[[#This Row],[Eq. unit cost]]),ISBLANK(CatTemplate[[#This Row],[Cons. unit cost]]),ISBLANK(CatTemplate[[#This Row],[Oth. unit cost]])), 0, IF(getUnitEffort =0,1,getUnitEffort) * CatTemplate[[#This Row],[Year15]])</f>
        <v>0</v>
      </c>
      <c r="CB314" s="29">
        <f>IF(AND(ISBLANK(CatTemplate[[#This Row],[Eq. unit cost]]),ISBLANK(CatTemplate[[#This Row],[Cons. unit cost]]),ISBLANK(CatTemplate[[#This Row],[Oth. unit cost]])), 0, IF(getUnitEffort =0,1,getUnitEffort) * CatTemplate[[#This Row],[Year16]])</f>
        <v>0</v>
      </c>
      <c r="CC314" s="29">
        <f>IF(AND(ISBLANK(CatTemplate[[#This Row],[Eq. unit cost]]),ISBLANK(CatTemplate[[#This Row],[Cons. unit cost]]),ISBLANK(CatTemplate[[#This Row],[Oth. unit cost]])), 0, IF(getUnitEffort =0,1,getUnitEffort) * CatTemplate[[#This Row],[Year17]])</f>
        <v>0</v>
      </c>
      <c r="CD314" s="29">
        <f>IF(AND(ISBLANK(CatTemplate[[#This Row],[Eq. unit cost]]),ISBLANK(CatTemplate[[#This Row],[Cons. unit cost]]),ISBLANK(CatTemplate[[#This Row],[Oth. unit cost]])), 0, IF(getUnitEffort =0,1,getUnitEffort) * CatTemplate[[#This Row],[Year18]])</f>
        <v>0</v>
      </c>
      <c r="CE314" s="29">
        <f>IF(AND(ISBLANK(CatTemplate[[#This Row],[Eq. unit cost]]),ISBLANK(CatTemplate[[#This Row],[Cons. unit cost]]),ISBLANK(CatTemplate[[#This Row],[Oth. unit cost]])), 0, IF(getUnitEffort =0,1,getUnitEffort) * CatTemplate[[#This Row],[Year19]])</f>
        <v>0</v>
      </c>
      <c r="CF314" s="29">
        <f>IF(AND(ISBLANK(CatTemplate[[#This Row],[Eq. unit cost]]),ISBLANK(CatTemplate[[#This Row],[Cons. unit cost]]),ISBLANK(CatTemplate[[#This Row],[Oth. unit cost]])), 0, IF(getUnitEffort =0,1,getUnitEffort) * CatTemplate[[#This Row],[Year20]])</f>
        <v>0</v>
      </c>
      <c r="CG314" s="45">
        <f>SUM(CatTemplate[[#This Row],[Q1]:[Q20]])</f>
        <v>0</v>
      </c>
      <c r="CH314" s="29">
        <f>IF(ISBLANK(CatTemplate[[#This Row],[St. unit effort]]),0,(CatTemplate[[#This Row],[St. unit effort]] * CatTemplate[[#This Row],[Year1]]))</f>
        <v>0</v>
      </c>
      <c r="CI314" s="29">
        <f>IF(ISBLANK(CatTemplate[[#This Row],[St. unit effort]]),0,(CatTemplate[[#This Row],[St. unit effort]] * CatTemplate[[#This Row],[Year2]]))</f>
        <v>0</v>
      </c>
      <c r="CJ314" s="29">
        <f>IF(ISBLANK(CatTemplate[[#This Row],[St. unit effort]]),0,(CatTemplate[[#This Row],[St. unit effort]] * CatTemplate[[#This Row],[Year3]]))</f>
        <v>0</v>
      </c>
      <c r="CK314" s="29">
        <f>IF(ISBLANK(CatTemplate[[#This Row],[St. unit effort]]),0,(CatTemplate[[#This Row],[St. unit effort]] * CatTemplate[[#This Row],[Year4]]))</f>
        <v>0</v>
      </c>
      <c r="CL314" s="29">
        <f>IF(ISBLANK(CatTemplate[[#This Row],[St. unit effort]]),0,(CatTemplate[[#This Row],[St. unit effort]] * CatTemplate[[#This Row],[Year5]]))</f>
        <v>0</v>
      </c>
      <c r="CM314" s="29">
        <f>IF(ISBLANK(CatTemplate[[#This Row],[St. unit effort]]),0,(CatTemplate[[#This Row],[St. unit effort]] * CatTemplate[[#This Row],[Year6]]))</f>
        <v>0</v>
      </c>
      <c r="CN314" s="29">
        <f>IF(ISBLANK(CatTemplate[[#This Row],[St. unit effort]]),0,(CatTemplate[[#This Row],[St. unit effort]] * CatTemplate[[#This Row],[Year7]]))</f>
        <v>0</v>
      </c>
      <c r="CO314" s="29">
        <f>IF(ISBLANK(CatTemplate[[#This Row],[St. unit effort]]),0,(CatTemplate[[#This Row],[St. unit effort]] * CatTemplate[[#This Row],[Year8]]))</f>
        <v>0</v>
      </c>
      <c r="CP314" s="29">
        <f>IF(ISBLANK(CatTemplate[[#This Row],[St. unit effort]]),0,(CatTemplate[[#This Row],[St. unit effort]] * CatTemplate[[#This Row],[Year9]]))</f>
        <v>0</v>
      </c>
      <c r="CQ314" s="29">
        <f>IF(ISBLANK(CatTemplate[[#This Row],[St. unit effort]]),0,(CatTemplate[[#This Row],[St. unit effort]] * CatTemplate[[#This Row],[Year10]]))</f>
        <v>0</v>
      </c>
      <c r="CR314" s="29">
        <f>IF(ISBLANK(CatTemplate[[#This Row],[St. unit effort]]),0,(CatTemplate[[#This Row],[St. unit effort]] * CatTemplate[[#This Row],[Year11]]))</f>
        <v>0</v>
      </c>
      <c r="CS314" s="29">
        <f>IF(ISBLANK(CatTemplate[[#This Row],[St. unit effort]]),0,(CatTemplate[[#This Row],[St. unit effort]] * CatTemplate[[#This Row],[Year12]]))</f>
        <v>0</v>
      </c>
      <c r="CT314" s="29">
        <f>IF(ISBLANK(CatTemplate[[#This Row],[St. unit effort]]),0,(CatTemplate[[#This Row],[St. unit effort]] * CatTemplate[[#This Row],[Year13]]))</f>
        <v>0</v>
      </c>
      <c r="CU314" s="29">
        <f>IF(ISBLANK(CatTemplate[[#This Row],[St. unit effort]]),0,(CatTemplate[[#This Row],[St. unit effort]] * CatTemplate[[#This Row],[Year14]]))</f>
        <v>0</v>
      </c>
      <c r="CV314" s="29">
        <f>IF(ISBLANK(CatTemplate[[#This Row],[St. unit effort]]),0,(CatTemplate[[#This Row],[St. unit effort]] * CatTemplate[[#This Row],[Year15]]))</f>
        <v>0</v>
      </c>
      <c r="CW314" s="29">
        <f>IF(ISBLANK(CatTemplate[[#This Row],[St. unit effort]]),0,(CatTemplate[[#This Row],[St. unit effort]] * CatTemplate[[#This Row],[Year16]]))</f>
        <v>0</v>
      </c>
      <c r="CX314" s="29">
        <f>IF(ISBLANK(CatTemplate[[#This Row],[St. unit effort]]),0,(CatTemplate[[#This Row],[St. unit effort]] * CatTemplate[[#This Row],[Year17]]))</f>
        <v>0</v>
      </c>
      <c r="CY314" s="29">
        <f>IF(ISBLANK(CatTemplate[[#This Row],[St. unit effort]]),0,(CatTemplate[[#This Row],[St. unit effort]] * CatTemplate[[#This Row],[Year18]]))</f>
        <v>0</v>
      </c>
      <c r="CZ314" s="29">
        <f>IF(ISBLANK(CatTemplate[[#This Row],[St. unit effort]]),0,(CatTemplate[[#This Row],[St. unit effort]] * CatTemplate[[#This Row],[Year19]]))</f>
        <v>0</v>
      </c>
      <c r="DA314" s="29">
        <f>IF(ISBLANK(CatTemplate[[#This Row],[St. unit effort]]),0,(CatTemplate[[#This Row],[St. unit effort]] * CatTemplate[[#This Row],[Year20]]))</f>
        <v>0</v>
      </c>
      <c r="DB314" s="57">
        <f>IF(ISBLANK(CatTemplate[[#This Row],[St. unit effort]]),0,(CatTemplate[[#This Row],[St. unit effort]] * CatTemplate[[#This Row],[Year1]])*8/ParRatePM)</f>
        <v>0</v>
      </c>
      <c r="DC314" s="57">
        <f>IF(ISBLANK(CatTemplate[[#This Row],[St. unit effort]]),0,(CatTemplate[[#This Row],[St. unit effort]] * CatTemplate[[#This Row],[Year2]])*8/ParRatePM)</f>
        <v>0</v>
      </c>
      <c r="DD314" s="57">
        <f>IF(ISBLANK(CatTemplate[[#This Row],[St. unit effort]]),0,(CatTemplate[[#This Row],[St. unit effort]] * CatTemplate[[#This Row],[Year3]])*8/ParRatePM)</f>
        <v>0</v>
      </c>
      <c r="DE314" s="57">
        <f>IF(ISBLANK(CatTemplate[[#This Row],[St. unit effort]]),0,(CatTemplate[[#This Row],[St. unit effort]] * CatTemplate[[#This Row],[Year4]])*8/ParRatePM)</f>
        <v>0</v>
      </c>
      <c r="DF314" s="57">
        <f>IF(ISBLANK(CatTemplate[[#This Row],[St. unit effort]]),0,(CatTemplate[[#This Row],[St. unit effort]] * CatTemplate[[#This Row],[Year5]])*8/ParRatePM)</f>
        <v>0</v>
      </c>
      <c r="DG314" s="57">
        <f>IF(ISBLANK(CatTemplate[[#This Row],[St. unit effort]]),0,(CatTemplate[[#This Row],[St. unit effort]] * CatTemplate[[#This Row],[Year6]])*8/ParRatePM)</f>
        <v>0</v>
      </c>
      <c r="DH314" s="57">
        <f>IF(ISBLANK(CatTemplate[[#This Row],[St. unit effort]]),0,(CatTemplate[[#This Row],[St. unit effort]] * CatTemplate[[#This Row],[Year7]])*8/ParRatePM)</f>
        <v>0</v>
      </c>
      <c r="DI314" s="57">
        <f>IF(ISBLANK(CatTemplate[[#This Row],[St. unit effort]]),0,(CatTemplate[[#This Row],[St. unit effort]] * CatTemplate[[#This Row],[Year8]])*8/ParRatePM)</f>
        <v>0</v>
      </c>
      <c r="DJ314" s="57">
        <f>IF(ISBLANK(CatTemplate[[#This Row],[St. unit effort]]),0,(CatTemplate[[#This Row],[St. unit effort]] * CatTemplate[[#This Row],[Year9]])*8/ParRatePM)</f>
        <v>0</v>
      </c>
      <c r="DK314" s="57">
        <f>IF(ISBLANK(CatTemplate[[#This Row],[St. unit effort]]),0,(CatTemplate[[#This Row],[St. unit effort]] * CatTemplate[[#This Row],[Year10]])*8/ParRatePM)</f>
        <v>0</v>
      </c>
      <c r="DL314" s="57">
        <f>IF(ISBLANK(CatTemplate[[#This Row],[St. unit effort]]),0,(CatTemplate[[#This Row],[St. unit effort]] * CatTemplate[[#This Row],[Year11]])*8/ParRatePM)</f>
        <v>0</v>
      </c>
      <c r="DM314" s="57">
        <f>IF(ISBLANK(CatTemplate[[#This Row],[St. unit effort]]),0,(CatTemplate[[#This Row],[St. unit effort]] * CatTemplate[[#This Row],[Year12]])*8/ParRatePM)</f>
        <v>0</v>
      </c>
      <c r="DN314" s="57">
        <f>IF(ISBLANK(CatTemplate[[#This Row],[St. unit effort]]),0,(CatTemplate[[#This Row],[St. unit effort]] * CatTemplate[[#This Row],[Year13]])*8/ParRatePM)</f>
        <v>0</v>
      </c>
      <c r="DO314" s="57">
        <f>IF(ISBLANK(CatTemplate[[#This Row],[St. unit effort]]),0,(CatTemplate[[#This Row],[St. unit effort]] * CatTemplate[[#This Row],[Year14]])*8/ParRatePM)</f>
        <v>0</v>
      </c>
      <c r="DP314" s="57">
        <f>IF(ISBLANK(CatTemplate[[#This Row],[St. unit effort]]),0,(CatTemplate[[#This Row],[St. unit effort]] * CatTemplate[[#This Row],[Year15]])*8/ParRatePM)</f>
        <v>0</v>
      </c>
      <c r="DQ314" s="57">
        <f>IF(ISBLANK(CatTemplate[[#This Row],[St. unit effort]]),0,(CatTemplate[[#This Row],[St. unit effort]] * CatTemplate[[#This Row],[Year16]])*8/ParRatePM)</f>
        <v>0</v>
      </c>
      <c r="DR314" s="57">
        <f>IF(ISBLANK(CatTemplate[[#This Row],[St. unit effort]]),0,(CatTemplate[[#This Row],[St. unit effort]] * CatTemplate[[#This Row],[Year17]])*8/ParRatePM)</f>
        <v>0</v>
      </c>
      <c r="DS314" s="57">
        <f>IF(ISBLANK(CatTemplate[[#This Row],[St. unit effort]]),0,(CatTemplate[[#This Row],[St. unit effort]] * CatTemplate[[#This Row],[Year18]])*8/ParRatePM)</f>
        <v>0</v>
      </c>
      <c r="DT314" s="57">
        <f>IF(ISBLANK(CatTemplate[[#This Row],[St. unit effort]]),0,(CatTemplate[[#This Row],[St. unit effort]] * CatTemplate[[#This Row],[Year19]])*8/ParRatePM)</f>
        <v>0</v>
      </c>
      <c r="DU314" s="57">
        <f>IF(ISBLANK(CatTemplate[[#This Row],[St. unit effort]]),0,(CatTemplate[[#This Row],[St. unit effort]] * CatTemplate[[#This Row],[Year20]])*8/ParRatePM)</f>
        <v>0</v>
      </c>
      <c r="DV314" s="54">
        <f>SUM(CatTemplate[[#This Row],[PM1]:[PM20]])</f>
        <v>0</v>
      </c>
      <c r="DW314" s="56">
        <f t="shared" si="109"/>
        <v>0</v>
      </c>
      <c r="DX314" s="56">
        <f t="shared" si="109"/>
        <v>0</v>
      </c>
      <c r="DY314" s="56">
        <f t="shared" si="109"/>
        <v>0</v>
      </c>
      <c r="DZ314" s="56">
        <f t="shared" si="109"/>
        <v>0</v>
      </c>
      <c r="EA314" s="56">
        <f t="shared" si="109"/>
        <v>0</v>
      </c>
      <c r="EB314" s="56">
        <f t="shared" si="109"/>
        <v>0</v>
      </c>
      <c r="EC314" s="56">
        <f t="shared" si="109"/>
        <v>0</v>
      </c>
      <c r="ED314" s="56">
        <f t="shared" si="109"/>
        <v>0</v>
      </c>
      <c r="EE314" s="56">
        <f t="shared" si="109"/>
        <v>0</v>
      </c>
      <c r="EF314" s="56">
        <f t="shared" si="109"/>
        <v>0</v>
      </c>
      <c r="EG314" s="56">
        <f t="shared" si="109"/>
        <v>0</v>
      </c>
      <c r="EH314" s="56">
        <f t="shared" si="109"/>
        <v>0</v>
      </c>
      <c r="EI314" s="56">
        <f t="shared" si="109"/>
        <v>0</v>
      </c>
      <c r="EJ314" s="56">
        <f t="shared" si="109"/>
        <v>0</v>
      </c>
      <c r="EK314" s="56">
        <f t="shared" si="109"/>
        <v>0</v>
      </c>
      <c r="EL314" s="56">
        <f t="shared" si="109"/>
        <v>0</v>
      </c>
      <c r="EM314" s="56">
        <f t="shared" si="107"/>
        <v>0</v>
      </c>
      <c r="EN314" s="56">
        <f t="shared" si="107"/>
        <v>0</v>
      </c>
      <c r="EO314" s="56">
        <f t="shared" si="107"/>
        <v>0</v>
      </c>
      <c r="EP314" s="56">
        <f t="shared" si="107"/>
        <v>0</v>
      </c>
      <c r="EQ314" s="30">
        <f>CatTemplate[[#This Row],[Eq. unit cost]] * CatTemplate[[#This Row],[Eq. quantity]]</f>
        <v>0.16121666666666667</v>
      </c>
      <c r="ER314" s="30">
        <f>CatTemplate[[#This Row],[Cons. unit cost]] *CatTemplate[[#This Row],[Cons. quantity]]</f>
        <v>2.4098089696969698</v>
      </c>
      <c r="ES314" s="30">
        <f>CatTemplate[[#This Row],[Oth. unit cost]] *CatTemplate[[#This Row],[Oth. quantity]]</f>
        <v>0</v>
      </c>
      <c r="ET314" s="55">
        <f>SUM(CatTemplate[[#This Row],[CO1]:[CO20]])</f>
        <v>0</v>
      </c>
      <c r="EU314" s="56">
        <f t="shared" si="110"/>
        <v>0</v>
      </c>
      <c r="EV314" s="56">
        <f t="shared" si="110"/>
        <v>0</v>
      </c>
      <c r="EW314" s="56">
        <f t="shared" si="110"/>
        <v>0</v>
      </c>
      <c r="EX314" s="56">
        <f t="shared" si="110"/>
        <v>0</v>
      </c>
      <c r="EY314" s="56">
        <f t="shared" si="110"/>
        <v>0</v>
      </c>
      <c r="EZ314" s="56">
        <f t="shared" si="110"/>
        <v>0</v>
      </c>
      <c r="FA314" s="56">
        <f t="shared" si="110"/>
        <v>0</v>
      </c>
      <c r="FB314" s="56">
        <f t="shared" si="110"/>
        <v>0</v>
      </c>
      <c r="FC314" s="56">
        <f t="shared" si="110"/>
        <v>0</v>
      </c>
      <c r="FD314" s="56">
        <f t="shared" si="110"/>
        <v>0</v>
      </c>
      <c r="FE314" s="56">
        <f t="shared" si="110"/>
        <v>0</v>
      </c>
      <c r="FF314" s="56">
        <f t="shared" si="110"/>
        <v>0</v>
      </c>
      <c r="FG314" s="56">
        <f t="shared" si="110"/>
        <v>0</v>
      </c>
      <c r="FH314" s="56">
        <f t="shared" si="110"/>
        <v>0</v>
      </c>
      <c r="FI314" s="56">
        <f t="shared" si="110"/>
        <v>0</v>
      </c>
      <c r="FJ314" s="56">
        <f t="shared" si="110"/>
        <v>0</v>
      </c>
      <c r="FK314" s="56">
        <f t="shared" si="108"/>
        <v>0</v>
      </c>
      <c r="FL314" s="56">
        <f t="shared" si="108"/>
        <v>0</v>
      </c>
      <c r="FM314" s="56">
        <f t="shared" si="108"/>
        <v>0</v>
      </c>
      <c r="FN314" s="56">
        <f t="shared" si="108"/>
        <v>0</v>
      </c>
      <c r="FO314" s="58">
        <f>SUM(CatTemplate[[#This Row],[CS1]:[CS20]])</f>
        <v>0</v>
      </c>
      <c r="FP314" s="59">
        <f>CatTemplate[[#This Row],[Total Oth. cost]]+CatTemplate[[#This Row],[Total St. Cost]]</f>
        <v>0</v>
      </c>
      <c r="FQ314" s="33" t="e">
        <f t="shared" si="93"/>
        <v>#VALUE!</v>
      </c>
      <c r="FR314" s="33" t="e">
        <f t="shared" si="94"/>
        <v>#VALUE!</v>
      </c>
      <c r="FS314" s="30" t="e">
        <f>(CatTemplate[[#This Row],[CO1]] + CatTemplate[[#This Row],[CS1]]) * (1 + getRateOHFinal) * getRateMarkupFinal</f>
        <v>#VALUE!</v>
      </c>
      <c r="FT314" s="30" t="e">
        <f>(CatTemplate[[#This Row],[CO2]] + CatTemplate[[#This Row],[CS2]]) * (1 + getRateOHFinal) * getRateMarkupFinal</f>
        <v>#VALUE!</v>
      </c>
      <c r="FU314" s="30" t="e">
        <f>(CatTemplate[[#This Row],[CO3]] + CatTemplate[[#This Row],[CS3]]) * (1 + getRateOHFinal) * getRateMarkupFinal</f>
        <v>#VALUE!</v>
      </c>
      <c r="FV314" s="30" t="e">
        <f>(CatTemplate[[#This Row],[CO4]] + CatTemplate[[#This Row],[CS4]]) * (1 + getRateOHFinal) * getRateMarkupFinal</f>
        <v>#VALUE!</v>
      </c>
      <c r="FW314" s="30" t="e">
        <f>(CatTemplate[[#This Row],[CO5]] + CatTemplate[[#This Row],[CS5]]) * (1 + getRateOHFinal) * getRateMarkupFinal</f>
        <v>#VALUE!</v>
      </c>
      <c r="FX314" s="30" t="e">
        <f>(CatTemplate[[#This Row],[CO6]] + CatTemplate[[#This Row],[CS6]]) * (1 + getRateOHFinal) * getRateMarkupFinal</f>
        <v>#VALUE!</v>
      </c>
      <c r="FY314" s="30" t="e">
        <f>(CatTemplate[[#This Row],[CO7]] + CatTemplate[[#This Row],[CS7]]) * (1 + getRateOHFinal) * getRateMarkupFinal</f>
        <v>#VALUE!</v>
      </c>
      <c r="FZ314" s="30" t="e">
        <f>(CatTemplate[[#This Row],[CO8]] + CatTemplate[[#This Row],[CS8]]) * (1 + getRateOHFinal) * getRateMarkupFinal</f>
        <v>#VALUE!</v>
      </c>
      <c r="GA314" s="30" t="e">
        <f>(CatTemplate[[#This Row],[CO9]] + CatTemplate[[#This Row],[CS9]]) * (1 + getRateOHFinal) * getRateMarkupFinal</f>
        <v>#VALUE!</v>
      </c>
      <c r="GB314" s="30" t="e">
        <f>(CatTemplate[[#This Row],[CO10]] + CatTemplate[[#This Row],[CS10]]) * (1 + getRateOHFinal) * getRateMarkupFinal</f>
        <v>#VALUE!</v>
      </c>
      <c r="GC314" s="30" t="e">
        <f>(CatTemplate[[#This Row],[CO11]] + CatTemplate[[#This Row],[CS11]]) * (1 + getRateOHFinal) * getRateMarkupFinal</f>
        <v>#VALUE!</v>
      </c>
      <c r="GD314" s="30" t="e">
        <f>(CatTemplate[[#This Row],[CO12]] + CatTemplate[[#This Row],[CS12]]) * (1 + getRateOHFinal) * getRateMarkupFinal</f>
        <v>#VALUE!</v>
      </c>
      <c r="GE314" s="30" t="e">
        <f>(CatTemplate[[#This Row],[CO13]] + CatTemplate[[#This Row],[CS13]]) * (1 + getRateOHFinal) * getRateMarkupFinal</f>
        <v>#VALUE!</v>
      </c>
      <c r="GF314" s="30" t="e">
        <f>(CatTemplate[[#This Row],[CO14]] + CatTemplate[[#This Row],[CS14]]) * (1 + getRateOHFinal) * getRateMarkupFinal</f>
        <v>#VALUE!</v>
      </c>
      <c r="GG314" s="30" t="e">
        <f>(CatTemplate[[#This Row],[CO15]] + CatTemplate[[#This Row],[CS15]]) * (1 + getRateOHFinal) * getRateMarkupFinal</f>
        <v>#VALUE!</v>
      </c>
      <c r="GH314" s="30" t="e">
        <f>(CatTemplate[[#This Row],[CO16]] + CatTemplate[[#This Row],[CS16]]) * (1 + getRateOHFinal) * getRateMarkupFinal</f>
        <v>#VALUE!</v>
      </c>
      <c r="GI314" s="30" t="e">
        <f>(CatTemplate[[#This Row],[CO17]] + CatTemplate[[#This Row],[CS17]]) * (1 + getRateOHFinal) * getRateMarkupFinal</f>
        <v>#VALUE!</v>
      </c>
      <c r="GJ314" s="30" t="e">
        <f>(CatTemplate[[#This Row],[CO18]] + CatTemplate[[#This Row],[CS18]]) * (1 + getRateOHFinal) * getRateMarkupFinal</f>
        <v>#VALUE!</v>
      </c>
      <c r="GK314" s="30" t="e">
        <f>(CatTemplate[[#This Row],[CO19]] + CatTemplate[[#This Row],[CS19]]) * (1 + getRateOHFinal) * getRateMarkupFinal</f>
        <v>#VALUE!</v>
      </c>
      <c r="GL314" s="30" t="e">
        <f>(CatTemplate[[#This Row],[CO20]] + CatTemplate[[#This Row],[CS20]]) * (1 + getRateOHFinal) * getRateMarkupFinal</f>
        <v>#VALUE!</v>
      </c>
      <c r="GM314" s="30" t="e">
        <f t="shared" si="95"/>
        <v>#VALUE!</v>
      </c>
      <c r="GN314" s="30" t="e">
        <f t="shared" si="96"/>
        <v>#VALUE!</v>
      </c>
      <c r="GO314" s="30" t="e">
        <f t="shared" si="97"/>
        <v>#VALUE!</v>
      </c>
      <c r="GP314" s="30" t="e">
        <f t="shared" si="98"/>
        <v>#VALUE!</v>
      </c>
      <c r="GQ314" s="30" t="e">
        <f>(CatTemplate[[#This Row],[CO1]]+CatTemplate[[#This Row],[CS1]]) * (1+ getRateOHFinal) * (1 + getRateMarkupFinal)</f>
        <v>#VALUE!</v>
      </c>
      <c r="GR314" s="30" t="e">
        <f>(CatTemplate[[#This Row],[CO2]]+CatTemplate[[#This Row],[CS2]]) * (1+ getRateOHFinal) * (1 + getRateMarkupFinal)</f>
        <v>#VALUE!</v>
      </c>
      <c r="GS314" s="30" t="e">
        <f>(CatTemplate[[#This Row],[CO3]]+CatTemplate[[#This Row],[CS3]]) * (1+ getRateOHFinal) * (1 + getRateMarkupFinal)</f>
        <v>#VALUE!</v>
      </c>
      <c r="GT314" s="30" t="e">
        <f>(CatTemplate[[#This Row],[CO4]]+CatTemplate[[#This Row],[CS4]]) * (1+ getRateOHFinal) * (1 + getRateMarkupFinal)</f>
        <v>#VALUE!</v>
      </c>
      <c r="GU314" s="30" t="e">
        <f>(CatTemplate[[#This Row],[CO5]]+CatTemplate[[#This Row],[CS5]]) * (1+ getRateOHFinal) * (1 + getRateMarkupFinal)</f>
        <v>#VALUE!</v>
      </c>
      <c r="GV314" s="30" t="e">
        <f>(CatTemplate[[#This Row],[CO6]]+CatTemplate[[#This Row],[CS6]]) * (1+ getRateOHFinal) * (1 + getRateMarkupFinal)</f>
        <v>#VALUE!</v>
      </c>
      <c r="GW314" s="30" t="e">
        <f>(CatTemplate[[#This Row],[CO7]]+CatTemplate[[#This Row],[CS7]]) * (1+ getRateOHFinal) * (1 + getRateMarkupFinal)</f>
        <v>#VALUE!</v>
      </c>
      <c r="GX314" s="30" t="e">
        <f>(CatTemplate[[#This Row],[CO8]]+CatTemplate[[#This Row],[CS8]]) * (1+ getRateOHFinal) * (1 + getRateMarkupFinal)</f>
        <v>#VALUE!</v>
      </c>
      <c r="GY314" s="30" t="e">
        <f>(CatTemplate[[#This Row],[CO9]]+CatTemplate[[#This Row],[CS9]]) * (1+ getRateOHFinal) * (1 + getRateMarkupFinal)</f>
        <v>#VALUE!</v>
      </c>
      <c r="GZ314" s="30" t="e">
        <f>(CatTemplate[[#This Row],[CO10]]+CatTemplate[[#This Row],[CS10]]) * (1+ getRateOHFinal) * (1 + getRateMarkupFinal)</f>
        <v>#VALUE!</v>
      </c>
      <c r="HA314" s="30" t="e">
        <f>(CatTemplate[[#This Row],[CO11]]+CatTemplate[[#This Row],[CS11]]) * (1+ getRateOHFinal) * (1 + getRateMarkupFinal)</f>
        <v>#VALUE!</v>
      </c>
      <c r="HB314" s="30" t="e">
        <f>(CatTemplate[[#This Row],[CO12]]+CatTemplate[[#This Row],[CS12]]) * (1+ getRateOHFinal) * (1 + getRateMarkupFinal)</f>
        <v>#VALUE!</v>
      </c>
      <c r="HC314" s="30" t="e">
        <f>(CatTemplate[[#This Row],[CO13]]+CatTemplate[[#This Row],[CS13]]) * (1+ getRateOHFinal) * (1 + getRateMarkupFinal)</f>
        <v>#VALUE!</v>
      </c>
      <c r="HD314" s="30" t="e">
        <f>(CatTemplate[[#This Row],[CO14]]+CatTemplate[[#This Row],[CS14]]) * (1+ getRateOHFinal) * (1 + getRateMarkupFinal)</f>
        <v>#VALUE!</v>
      </c>
      <c r="HE314" s="30" t="e">
        <f>(CatTemplate[[#This Row],[CO15]]+CatTemplate[[#This Row],[CS15]]) * (1+ getRateOHFinal) * (1 + getRateMarkupFinal)</f>
        <v>#VALUE!</v>
      </c>
      <c r="HF314" s="30" t="e">
        <f>(CatTemplate[[#This Row],[CO16]]+CatTemplate[[#This Row],[CS16]]) * (1+ getRateOHFinal) * (1 + getRateMarkupFinal)</f>
        <v>#VALUE!</v>
      </c>
      <c r="HG314" s="30" t="e">
        <f>(CatTemplate[[#This Row],[CO17]]+CatTemplate[[#This Row],[CS17]]) * (1+ getRateOHFinal) * (1 + getRateMarkupFinal)</f>
        <v>#VALUE!</v>
      </c>
      <c r="HH314" s="30" t="e">
        <f>(CatTemplate[[#This Row],[CO18]]+CatTemplate[[#This Row],[CS18]]) * (1+ getRateOHFinal) * (1 + getRateMarkupFinal)</f>
        <v>#VALUE!</v>
      </c>
      <c r="HI314" s="30" t="e">
        <f>(CatTemplate[[#This Row],[CO19]]+CatTemplate[[#This Row],[CS19]]) * (1+ getRateOHFinal) * (1 + getRateMarkupFinal)</f>
        <v>#VALUE!</v>
      </c>
      <c r="HJ314" s="30" t="e">
        <f>(CatTemplate[[#This Row],[CO20]]+CatTemplate[[#This Row],[CS20]]) * (1+ getRateOHFinal) * (1 + getRateMarkupFinal)</f>
        <v>#VALUE!</v>
      </c>
      <c r="HK314" s="39" t="e">
        <f>CatTemplate[[#This Row],[Total cost]]+CatTemplate[[#This Row],[OH Amount]]+CatTemplate[[#This Row],[Markup]]</f>
        <v>#VALUE!</v>
      </c>
      <c r="HL314" s="63">
        <f>IF(CatTemplate[[#This Row],[Units]]="Days",CatTemplate[[#This Row],[Project quantity]]*CatTemplate[[#This Row],[St. unit effort]],CatTemplate[[#This Row],[Project quantity]])</f>
        <v>0</v>
      </c>
      <c r="HM314" s="287">
        <f>IFERROR(CatTemplate[[#This Row],[Total Price]]/(CatTemplate[[#This Row],[Final Quantity]]),0)</f>
        <v>0</v>
      </c>
      <c r="HN314" s="261"/>
    </row>
    <row r="315" spans="2:222" x14ac:dyDescent="0.2">
      <c r="B315" s="9" t="s">
        <v>84</v>
      </c>
      <c r="C315" s="23">
        <v>6</v>
      </c>
      <c r="D315" s="10" t="s">
        <v>179</v>
      </c>
      <c r="E315" s="25">
        <v>1</v>
      </c>
      <c r="F315" s="19" t="s">
        <v>103</v>
      </c>
      <c r="G315" s="27">
        <v>101</v>
      </c>
      <c r="H315" s="19" t="s">
        <v>594</v>
      </c>
      <c r="I315" s="19" t="s">
        <v>527</v>
      </c>
      <c r="J315" s="16" t="s">
        <v>254</v>
      </c>
      <c r="K315" s="16"/>
      <c r="L315" s="16" t="s">
        <v>489</v>
      </c>
      <c r="M315" s="16" t="s">
        <v>207</v>
      </c>
      <c r="N315" s="16" t="s">
        <v>858</v>
      </c>
      <c r="O315" s="320"/>
      <c r="P315" s="71"/>
      <c r="Q315" s="108"/>
      <c r="R315" s="73"/>
      <c r="S315" s="97"/>
      <c r="T315" s="100">
        <f>getEqUnitCost</f>
        <v>19.172733516483518</v>
      </c>
      <c r="U315" s="73">
        <f>getEqUnitEffort</f>
        <v>1</v>
      </c>
      <c r="V315" s="101">
        <f>getEqQuantity</f>
        <v>1</v>
      </c>
      <c r="W315" s="320"/>
      <c r="X315" s="100">
        <f>getConsUnitCost</f>
        <v>98.955655208333326</v>
      </c>
      <c r="Y315" s="73">
        <f>getConsUnitEffort</f>
        <v>1</v>
      </c>
      <c r="Z315" s="14">
        <f>getConsQuantity</f>
        <v>1</v>
      </c>
      <c r="AA315" s="320"/>
      <c r="AB315" s="72"/>
      <c r="AC315" s="112"/>
      <c r="AD315" s="14">
        <f>getOthQuantity</f>
        <v>0</v>
      </c>
      <c r="AE315" s="320"/>
      <c r="AF315" s="28" t="str">
        <f>IF(ISBLANK(CatTemplate[[#This Row],[Resource type]]),"",CatTemplate[[#This Row],[Resource type]])</f>
        <v>BioRef Operator</v>
      </c>
      <c r="AG315" s="242">
        <f>getStaffUnitCost</f>
        <v>402.98497611162429</v>
      </c>
      <c r="AH315" s="113">
        <f>getStaffUnitEffort</f>
        <v>9.375E-2</v>
      </c>
      <c r="AI315" s="40">
        <f>getStaffQuantity</f>
        <v>0</v>
      </c>
      <c r="AJ315" s="41">
        <f>CatTemplate[[#This Row],[St. quantity]]*8/ParRatePM</f>
        <v>0</v>
      </c>
      <c r="AK315" s="320"/>
      <c r="AL315" s="53" t="str">
        <f>CatTemplate[[#This Row],[Item type]]</f>
        <v>Samples</v>
      </c>
      <c r="AM315" s="12">
        <f>SUM(CatTemplate[[#This Row],[Year1]:[Year20]])</f>
        <v>0</v>
      </c>
      <c r="AN315" s="52"/>
      <c r="AO315" s="52"/>
      <c r="AP315" s="52"/>
      <c r="AQ315" s="8"/>
      <c r="AR315" s="8"/>
      <c r="AS315" s="8"/>
      <c r="AT315" s="8"/>
      <c r="AU315" s="8"/>
      <c r="AV315" s="8"/>
      <c r="AW315" s="8"/>
      <c r="AX315" s="8"/>
      <c r="AY315" s="8"/>
      <c r="AZ315" s="8"/>
      <c r="BA315" s="8"/>
      <c r="BB315" s="8"/>
      <c r="BC315" s="8"/>
      <c r="BD315" s="8"/>
      <c r="BE315" s="8"/>
      <c r="BF315" s="8"/>
      <c r="BG315" s="36"/>
      <c r="BH315" s="320"/>
      <c r="BI315" s="37" t="str">
        <f>getCostCategory</f>
        <v>06 Operating costs</v>
      </c>
      <c r="BJ315" s="37" t="str">
        <f>getSection</f>
        <v>06 Sample processing</v>
      </c>
      <c r="BK315" s="32" t="str">
        <f>getObject</f>
        <v>Sample processing</v>
      </c>
      <c r="BL315" s="30">
        <f>IFERROR(getUnitCost * IF(CatTemplate[[#This Row],[Cost Category Comp.]]="01 Staff costs", 1,1),0)</f>
        <v>521.11336483644118</v>
      </c>
      <c r="BM315" s="29">
        <f>IF(AND(ISBLANK(CatTemplate[[#This Row],[Eq. unit cost]]),ISBLANK(CatTemplate[[#This Row],[Cons. unit cost]]),ISBLANK(CatTemplate[[#This Row],[Oth. unit cost]])), 0, IF(getUnitEffort =0,1,getUnitEffort) * CatTemplate[[#This Row],[Year1]])</f>
        <v>0</v>
      </c>
      <c r="BN315" s="29">
        <f>IF(AND(ISBLANK(CatTemplate[[#This Row],[Eq. unit cost]]),ISBLANK(CatTemplate[[#This Row],[Cons. unit cost]]),ISBLANK(CatTemplate[[#This Row],[Oth. unit cost]])), 0, IF(getUnitEffort =0,1,getUnitEffort) * CatTemplate[[#This Row],[Year2]])</f>
        <v>0</v>
      </c>
      <c r="BO315" s="29">
        <f>IF(AND(ISBLANK(CatTemplate[[#This Row],[Eq. unit cost]]),ISBLANK(CatTemplate[[#This Row],[Cons. unit cost]]),ISBLANK(CatTemplate[[#This Row],[Oth. unit cost]])), 0, IF(getUnitEffort =0,1,getUnitEffort) * CatTemplate[[#This Row],[Year3]])</f>
        <v>0</v>
      </c>
      <c r="BP315" s="29">
        <f>IF(AND(ISBLANK(CatTemplate[[#This Row],[Eq. unit cost]]),ISBLANK(CatTemplate[[#This Row],[Cons. unit cost]]),ISBLANK(CatTemplate[[#This Row],[Oth. unit cost]])), 0, IF(getUnitEffort =0,1,getUnitEffort) * CatTemplate[[#This Row],[Year4]])</f>
        <v>0</v>
      </c>
      <c r="BQ315" s="29">
        <f>IF(AND(ISBLANK(CatTemplate[[#This Row],[Eq. unit cost]]),ISBLANK(CatTemplate[[#This Row],[Cons. unit cost]]),ISBLANK(CatTemplate[[#This Row],[Oth. unit cost]])), 0, IF(getUnitEffort =0,1,getUnitEffort) * CatTemplate[[#This Row],[Year5]])</f>
        <v>0</v>
      </c>
      <c r="BR315" s="29">
        <f>IF(AND(ISBLANK(CatTemplate[[#This Row],[Eq. unit cost]]),ISBLANK(CatTemplate[[#This Row],[Cons. unit cost]]),ISBLANK(CatTemplate[[#This Row],[Oth. unit cost]])), 0, IF(getUnitEffort =0,1,getUnitEffort) * CatTemplate[[#This Row],[Year6]])</f>
        <v>0</v>
      </c>
      <c r="BS315" s="29">
        <f>IF(AND(ISBLANK(CatTemplate[[#This Row],[Eq. unit cost]]),ISBLANK(CatTemplate[[#This Row],[Cons. unit cost]]),ISBLANK(CatTemplate[[#This Row],[Oth. unit cost]])), 0, IF(getUnitEffort =0,1,getUnitEffort) * CatTemplate[[#This Row],[Year7]])</f>
        <v>0</v>
      </c>
      <c r="BT315" s="29">
        <f>IF(AND(ISBLANK(CatTemplate[[#This Row],[Eq. unit cost]]),ISBLANK(CatTemplate[[#This Row],[Cons. unit cost]]),ISBLANK(CatTemplate[[#This Row],[Oth. unit cost]])), 0, IF(getUnitEffort =0,1,getUnitEffort) * CatTemplate[[#This Row],[Year8]])</f>
        <v>0</v>
      </c>
      <c r="BU315" s="29">
        <f>IF(AND(ISBLANK(CatTemplate[[#This Row],[Eq. unit cost]]),ISBLANK(CatTemplate[[#This Row],[Cons. unit cost]]),ISBLANK(CatTemplate[[#This Row],[Oth. unit cost]])), 0, IF(getUnitEffort =0,1,getUnitEffort) * CatTemplate[[#This Row],[Year9]])</f>
        <v>0</v>
      </c>
      <c r="BV315" s="29">
        <f>IF(AND(ISBLANK(CatTemplate[[#This Row],[Eq. unit cost]]),ISBLANK(CatTemplate[[#This Row],[Cons. unit cost]]),ISBLANK(CatTemplate[[#This Row],[Oth. unit cost]])), 0, IF(getUnitEffort =0,1,getUnitEffort) * CatTemplate[[#This Row],[Year10]])</f>
        <v>0</v>
      </c>
      <c r="BW315" s="29">
        <f>IF(AND(ISBLANK(CatTemplate[[#This Row],[Eq. unit cost]]),ISBLANK(CatTemplate[[#This Row],[Cons. unit cost]]),ISBLANK(CatTemplate[[#This Row],[Oth. unit cost]])), 0, IF(getUnitEffort =0,1,getUnitEffort) * CatTemplate[[#This Row],[Year11]])</f>
        <v>0</v>
      </c>
      <c r="BX315" s="29">
        <f>IF(AND(ISBLANK(CatTemplate[[#This Row],[Eq. unit cost]]),ISBLANK(CatTemplate[[#This Row],[Cons. unit cost]]),ISBLANK(CatTemplate[[#This Row],[Oth. unit cost]])), 0, IF(getUnitEffort =0,1,getUnitEffort) * CatTemplate[[#This Row],[Year12]])</f>
        <v>0</v>
      </c>
      <c r="BY315" s="29">
        <f>IF(AND(ISBLANK(CatTemplate[[#This Row],[Eq. unit cost]]),ISBLANK(CatTemplate[[#This Row],[Cons. unit cost]]),ISBLANK(CatTemplate[[#This Row],[Oth. unit cost]])), 0, IF(getUnitEffort =0,1,getUnitEffort) * CatTemplate[[#This Row],[Year13]])</f>
        <v>0</v>
      </c>
      <c r="BZ315" s="29">
        <f>IF(AND(ISBLANK(CatTemplate[[#This Row],[Eq. unit cost]]),ISBLANK(CatTemplate[[#This Row],[Cons. unit cost]]),ISBLANK(CatTemplate[[#This Row],[Oth. unit cost]])), 0, IF(getUnitEffort =0,1,getUnitEffort) * CatTemplate[[#This Row],[Year14]])</f>
        <v>0</v>
      </c>
      <c r="CA315" s="29">
        <f>IF(AND(ISBLANK(CatTemplate[[#This Row],[Eq. unit cost]]),ISBLANK(CatTemplate[[#This Row],[Cons. unit cost]]),ISBLANK(CatTemplate[[#This Row],[Oth. unit cost]])), 0, IF(getUnitEffort =0,1,getUnitEffort) * CatTemplate[[#This Row],[Year15]])</f>
        <v>0</v>
      </c>
      <c r="CB315" s="29">
        <f>IF(AND(ISBLANK(CatTemplate[[#This Row],[Eq. unit cost]]),ISBLANK(CatTemplate[[#This Row],[Cons. unit cost]]),ISBLANK(CatTemplate[[#This Row],[Oth. unit cost]])), 0, IF(getUnitEffort =0,1,getUnitEffort) * CatTemplate[[#This Row],[Year16]])</f>
        <v>0</v>
      </c>
      <c r="CC315" s="29">
        <f>IF(AND(ISBLANK(CatTemplate[[#This Row],[Eq. unit cost]]),ISBLANK(CatTemplate[[#This Row],[Cons. unit cost]]),ISBLANK(CatTemplate[[#This Row],[Oth. unit cost]])), 0, IF(getUnitEffort =0,1,getUnitEffort) * CatTemplate[[#This Row],[Year17]])</f>
        <v>0</v>
      </c>
      <c r="CD315" s="29">
        <f>IF(AND(ISBLANK(CatTemplate[[#This Row],[Eq. unit cost]]),ISBLANK(CatTemplate[[#This Row],[Cons. unit cost]]),ISBLANK(CatTemplate[[#This Row],[Oth. unit cost]])), 0, IF(getUnitEffort =0,1,getUnitEffort) * CatTemplate[[#This Row],[Year18]])</f>
        <v>0</v>
      </c>
      <c r="CE315" s="29">
        <f>IF(AND(ISBLANK(CatTemplate[[#This Row],[Eq. unit cost]]),ISBLANK(CatTemplate[[#This Row],[Cons. unit cost]]),ISBLANK(CatTemplate[[#This Row],[Oth. unit cost]])), 0, IF(getUnitEffort =0,1,getUnitEffort) * CatTemplate[[#This Row],[Year19]])</f>
        <v>0</v>
      </c>
      <c r="CF315" s="29">
        <f>IF(AND(ISBLANK(CatTemplate[[#This Row],[Eq. unit cost]]),ISBLANK(CatTemplate[[#This Row],[Cons. unit cost]]),ISBLANK(CatTemplate[[#This Row],[Oth. unit cost]])), 0, IF(getUnitEffort =0,1,getUnitEffort) * CatTemplate[[#This Row],[Year20]])</f>
        <v>0</v>
      </c>
      <c r="CG315" s="45">
        <f>SUM(CatTemplate[[#This Row],[Q1]:[Q20]])</f>
        <v>0</v>
      </c>
      <c r="CH315" s="29">
        <f>IF(ISBLANK(CatTemplate[[#This Row],[St. unit effort]]),0,(CatTemplate[[#This Row],[St. unit effort]] * CatTemplate[[#This Row],[Year1]]))</f>
        <v>0</v>
      </c>
      <c r="CI315" s="29">
        <f>IF(ISBLANK(CatTemplate[[#This Row],[St. unit effort]]),0,(CatTemplate[[#This Row],[St. unit effort]] * CatTemplate[[#This Row],[Year2]]))</f>
        <v>0</v>
      </c>
      <c r="CJ315" s="29">
        <f>IF(ISBLANK(CatTemplate[[#This Row],[St. unit effort]]),0,(CatTemplate[[#This Row],[St. unit effort]] * CatTemplate[[#This Row],[Year3]]))</f>
        <v>0</v>
      </c>
      <c r="CK315" s="29">
        <f>IF(ISBLANK(CatTemplate[[#This Row],[St. unit effort]]),0,(CatTemplate[[#This Row],[St. unit effort]] * CatTemplate[[#This Row],[Year4]]))</f>
        <v>0</v>
      </c>
      <c r="CL315" s="29">
        <f>IF(ISBLANK(CatTemplate[[#This Row],[St. unit effort]]),0,(CatTemplate[[#This Row],[St. unit effort]] * CatTemplate[[#This Row],[Year5]]))</f>
        <v>0</v>
      </c>
      <c r="CM315" s="29">
        <f>IF(ISBLANK(CatTemplate[[#This Row],[St. unit effort]]),0,(CatTemplate[[#This Row],[St. unit effort]] * CatTemplate[[#This Row],[Year6]]))</f>
        <v>0</v>
      </c>
      <c r="CN315" s="29">
        <f>IF(ISBLANK(CatTemplate[[#This Row],[St. unit effort]]),0,(CatTemplate[[#This Row],[St. unit effort]] * CatTemplate[[#This Row],[Year7]]))</f>
        <v>0</v>
      </c>
      <c r="CO315" s="29">
        <f>IF(ISBLANK(CatTemplate[[#This Row],[St. unit effort]]),0,(CatTemplate[[#This Row],[St. unit effort]] * CatTemplate[[#This Row],[Year8]]))</f>
        <v>0</v>
      </c>
      <c r="CP315" s="29">
        <f>IF(ISBLANK(CatTemplate[[#This Row],[St. unit effort]]),0,(CatTemplate[[#This Row],[St. unit effort]] * CatTemplate[[#This Row],[Year9]]))</f>
        <v>0</v>
      </c>
      <c r="CQ315" s="29">
        <f>IF(ISBLANK(CatTemplate[[#This Row],[St. unit effort]]),0,(CatTemplate[[#This Row],[St. unit effort]] * CatTemplate[[#This Row],[Year10]]))</f>
        <v>0</v>
      </c>
      <c r="CR315" s="29">
        <f>IF(ISBLANK(CatTemplate[[#This Row],[St. unit effort]]),0,(CatTemplate[[#This Row],[St. unit effort]] * CatTemplate[[#This Row],[Year11]]))</f>
        <v>0</v>
      </c>
      <c r="CS315" s="29">
        <f>IF(ISBLANK(CatTemplate[[#This Row],[St. unit effort]]),0,(CatTemplate[[#This Row],[St. unit effort]] * CatTemplate[[#This Row],[Year12]]))</f>
        <v>0</v>
      </c>
      <c r="CT315" s="29">
        <f>IF(ISBLANK(CatTemplate[[#This Row],[St. unit effort]]),0,(CatTemplate[[#This Row],[St. unit effort]] * CatTemplate[[#This Row],[Year13]]))</f>
        <v>0</v>
      </c>
      <c r="CU315" s="29">
        <f>IF(ISBLANK(CatTemplate[[#This Row],[St. unit effort]]),0,(CatTemplate[[#This Row],[St. unit effort]] * CatTemplate[[#This Row],[Year14]]))</f>
        <v>0</v>
      </c>
      <c r="CV315" s="29">
        <f>IF(ISBLANK(CatTemplate[[#This Row],[St. unit effort]]),0,(CatTemplate[[#This Row],[St. unit effort]] * CatTemplate[[#This Row],[Year15]]))</f>
        <v>0</v>
      </c>
      <c r="CW315" s="29">
        <f>IF(ISBLANK(CatTemplate[[#This Row],[St. unit effort]]),0,(CatTemplate[[#This Row],[St. unit effort]] * CatTemplate[[#This Row],[Year16]]))</f>
        <v>0</v>
      </c>
      <c r="CX315" s="29">
        <f>IF(ISBLANK(CatTemplate[[#This Row],[St. unit effort]]),0,(CatTemplate[[#This Row],[St. unit effort]] * CatTemplate[[#This Row],[Year17]]))</f>
        <v>0</v>
      </c>
      <c r="CY315" s="29">
        <f>IF(ISBLANK(CatTemplate[[#This Row],[St. unit effort]]),0,(CatTemplate[[#This Row],[St. unit effort]] * CatTemplate[[#This Row],[Year18]]))</f>
        <v>0</v>
      </c>
      <c r="CZ315" s="29">
        <f>IF(ISBLANK(CatTemplate[[#This Row],[St. unit effort]]),0,(CatTemplate[[#This Row],[St. unit effort]] * CatTemplate[[#This Row],[Year19]]))</f>
        <v>0</v>
      </c>
      <c r="DA315" s="29">
        <f>IF(ISBLANK(CatTemplate[[#This Row],[St. unit effort]]),0,(CatTemplate[[#This Row],[St. unit effort]] * CatTemplate[[#This Row],[Year20]]))</f>
        <v>0</v>
      </c>
      <c r="DB315" s="57">
        <f>IF(ISBLANK(CatTemplate[[#This Row],[St. unit effort]]),0,(CatTemplate[[#This Row],[St. unit effort]] * CatTemplate[[#This Row],[Year1]])*8/ParRatePM)</f>
        <v>0</v>
      </c>
      <c r="DC315" s="57">
        <f>IF(ISBLANK(CatTemplate[[#This Row],[St. unit effort]]),0,(CatTemplate[[#This Row],[St. unit effort]] * CatTemplate[[#This Row],[Year2]])*8/ParRatePM)</f>
        <v>0</v>
      </c>
      <c r="DD315" s="57">
        <f>IF(ISBLANK(CatTemplate[[#This Row],[St. unit effort]]),0,(CatTemplate[[#This Row],[St. unit effort]] * CatTemplate[[#This Row],[Year3]])*8/ParRatePM)</f>
        <v>0</v>
      </c>
      <c r="DE315" s="57">
        <f>IF(ISBLANK(CatTemplate[[#This Row],[St. unit effort]]),0,(CatTemplate[[#This Row],[St. unit effort]] * CatTemplate[[#This Row],[Year4]])*8/ParRatePM)</f>
        <v>0</v>
      </c>
      <c r="DF315" s="57">
        <f>IF(ISBLANK(CatTemplate[[#This Row],[St. unit effort]]),0,(CatTemplate[[#This Row],[St. unit effort]] * CatTemplate[[#This Row],[Year5]])*8/ParRatePM)</f>
        <v>0</v>
      </c>
      <c r="DG315" s="57">
        <f>IF(ISBLANK(CatTemplate[[#This Row],[St. unit effort]]),0,(CatTemplate[[#This Row],[St. unit effort]] * CatTemplate[[#This Row],[Year6]])*8/ParRatePM)</f>
        <v>0</v>
      </c>
      <c r="DH315" s="57">
        <f>IF(ISBLANK(CatTemplate[[#This Row],[St. unit effort]]),0,(CatTemplate[[#This Row],[St. unit effort]] * CatTemplate[[#This Row],[Year7]])*8/ParRatePM)</f>
        <v>0</v>
      </c>
      <c r="DI315" s="57">
        <f>IF(ISBLANK(CatTemplate[[#This Row],[St. unit effort]]),0,(CatTemplate[[#This Row],[St. unit effort]] * CatTemplate[[#This Row],[Year8]])*8/ParRatePM)</f>
        <v>0</v>
      </c>
      <c r="DJ315" s="57">
        <f>IF(ISBLANK(CatTemplate[[#This Row],[St. unit effort]]),0,(CatTemplate[[#This Row],[St. unit effort]] * CatTemplate[[#This Row],[Year9]])*8/ParRatePM)</f>
        <v>0</v>
      </c>
      <c r="DK315" s="57">
        <f>IF(ISBLANK(CatTemplate[[#This Row],[St. unit effort]]),0,(CatTemplate[[#This Row],[St. unit effort]] * CatTemplate[[#This Row],[Year10]])*8/ParRatePM)</f>
        <v>0</v>
      </c>
      <c r="DL315" s="57">
        <f>IF(ISBLANK(CatTemplate[[#This Row],[St. unit effort]]),0,(CatTemplate[[#This Row],[St. unit effort]] * CatTemplate[[#This Row],[Year11]])*8/ParRatePM)</f>
        <v>0</v>
      </c>
      <c r="DM315" s="57">
        <f>IF(ISBLANK(CatTemplate[[#This Row],[St. unit effort]]),0,(CatTemplate[[#This Row],[St. unit effort]] * CatTemplate[[#This Row],[Year12]])*8/ParRatePM)</f>
        <v>0</v>
      </c>
      <c r="DN315" s="57">
        <f>IF(ISBLANK(CatTemplate[[#This Row],[St. unit effort]]),0,(CatTemplate[[#This Row],[St. unit effort]] * CatTemplate[[#This Row],[Year13]])*8/ParRatePM)</f>
        <v>0</v>
      </c>
      <c r="DO315" s="57">
        <f>IF(ISBLANK(CatTemplate[[#This Row],[St. unit effort]]),0,(CatTemplate[[#This Row],[St. unit effort]] * CatTemplate[[#This Row],[Year14]])*8/ParRatePM)</f>
        <v>0</v>
      </c>
      <c r="DP315" s="57">
        <f>IF(ISBLANK(CatTemplate[[#This Row],[St. unit effort]]),0,(CatTemplate[[#This Row],[St. unit effort]] * CatTemplate[[#This Row],[Year15]])*8/ParRatePM)</f>
        <v>0</v>
      </c>
      <c r="DQ315" s="57">
        <f>IF(ISBLANK(CatTemplate[[#This Row],[St. unit effort]]),0,(CatTemplate[[#This Row],[St. unit effort]] * CatTemplate[[#This Row],[Year16]])*8/ParRatePM)</f>
        <v>0</v>
      </c>
      <c r="DR315" s="57">
        <f>IF(ISBLANK(CatTemplate[[#This Row],[St. unit effort]]),0,(CatTemplate[[#This Row],[St. unit effort]] * CatTemplate[[#This Row],[Year17]])*8/ParRatePM)</f>
        <v>0</v>
      </c>
      <c r="DS315" s="57">
        <f>IF(ISBLANK(CatTemplate[[#This Row],[St. unit effort]]),0,(CatTemplate[[#This Row],[St. unit effort]] * CatTemplate[[#This Row],[Year18]])*8/ParRatePM)</f>
        <v>0</v>
      </c>
      <c r="DT315" s="57">
        <f>IF(ISBLANK(CatTemplate[[#This Row],[St. unit effort]]),0,(CatTemplate[[#This Row],[St. unit effort]] * CatTemplate[[#This Row],[Year19]])*8/ParRatePM)</f>
        <v>0</v>
      </c>
      <c r="DU315" s="57">
        <f>IF(ISBLANK(CatTemplate[[#This Row],[St. unit effort]]),0,(CatTemplate[[#This Row],[St. unit effort]] * CatTemplate[[#This Row],[Year20]])*8/ParRatePM)</f>
        <v>0</v>
      </c>
      <c r="DV315" s="54">
        <f>SUM(CatTemplate[[#This Row],[PM1]:[PM20]])</f>
        <v>0</v>
      </c>
      <c r="DW315" s="56">
        <f t="shared" si="109"/>
        <v>0</v>
      </c>
      <c r="DX315" s="56">
        <f t="shared" si="109"/>
        <v>0</v>
      </c>
      <c r="DY315" s="56">
        <f t="shared" si="109"/>
        <v>0</v>
      </c>
      <c r="DZ315" s="56">
        <f t="shared" si="109"/>
        <v>0</v>
      </c>
      <c r="EA315" s="56">
        <f t="shared" si="109"/>
        <v>0</v>
      </c>
      <c r="EB315" s="56">
        <f t="shared" si="109"/>
        <v>0</v>
      </c>
      <c r="EC315" s="56">
        <f t="shared" si="109"/>
        <v>0</v>
      </c>
      <c r="ED315" s="56">
        <f t="shared" si="109"/>
        <v>0</v>
      </c>
      <c r="EE315" s="56">
        <f t="shared" si="109"/>
        <v>0</v>
      </c>
      <c r="EF315" s="56">
        <f t="shared" si="109"/>
        <v>0</v>
      </c>
      <c r="EG315" s="56">
        <f t="shared" si="109"/>
        <v>0</v>
      </c>
      <c r="EH315" s="56">
        <f t="shared" si="109"/>
        <v>0</v>
      </c>
      <c r="EI315" s="56">
        <f t="shared" si="109"/>
        <v>0</v>
      </c>
      <c r="EJ315" s="56">
        <f t="shared" si="109"/>
        <v>0</v>
      </c>
      <c r="EK315" s="56">
        <f t="shared" si="109"/>
        <v>0</v>
      </c>
      <c r="EL315" s="56">
        <f t="shared" si="109"/>
        <v>0</v>
      </c>
      <c r="EM315" s="56">
        <f t="shared" si="107"/>
        <v>0</v>
      </c>
      <c r="EN315" s="56">
        <f t="shared" si="107"/>
        <v>0</v>
      </c>
      <c r="EO315" s="56">
        <f t="shared" si="107"/>
        <v>0</v>
      </c>
      <c r="EP315" s="56">
        <f t="shared" si="107"/>
        <v>0</v>
      </c>
      <c r="EQ315" s="30">
        <f>CatTemplate[[#This Row],[Eq. unit cost]] * CatTemplate[[#This Row],[Eq. quantity]]</f>
        <v>19.172733516483518</v>
      </c>
      <c r="ER315" s="30">
        <f>CatTemplate[[#This Row],[Cons. unit cost]] *CatTemplate[[#This Row],[Cons. quantity]]</f>
        <v>98.955655208333326</v>
      </c>
      <c r="ES315" s="30">
        <f>CatTemplate[[#This Row],[Oth. unit cost]] *CatTemplate[[#This Row],[Oth. quantity]]</f>
        <v>0</v>
      </c>
      <c r="ET315" s="55">
        <f>SUM(CatTemplate[[#This Row],[CO1]:[CO20]])</f>
        <v>0</v>
      </c>
      <c r="EU315" s="56">
        <f t="shared" si="110"/>
        <v>0</v>
      </c>
      <c r="EV315" s="56">
        <f t="shared" si="110"/>
        <v>0</v>
      </c>
      <c r="EW315" s="56">
        <f t="shared" si="110"/>
        <v>0</v>
      </c>
      <c r="EX315" s="56">
        <f t="shared" si="110"/>
        <v>0</v>
      </c>
      <c r="EY315" s="56">
        <f t="shared" si="110"/>
        <v>0</v>
      </c>
      <c r="EZ315" s="56">
        <f t="shared" si="110"/>
        <v>0</v>
      </c>
      <c r="FA315" s="56">
        <f t="shared" si="110"/>
        <v>0</v>
      </c>
      <c r="FB315" s="56">
        <f t="shared" si="110"/>
        <v>0</v>
      </c>
      <c r="FC315" s="56">
        <f t="shared" si="110"/>
        <v>0</v>
      </c>
      <c r="FD315" s="56">
        <f t="shared" si="110"/>
        <v>0</v>
      </c>
      <c r="FE315" s="56">
        <f t="shared" si="110"/>
        <v>0</v>
      </c>
      <c r="FF315" s="56">
        <f t="shared" si="110"/>
        <v>0</v>
      </c>
      <c r="FG315" s="56">
        <f t="shared" si="110"/>
        <v>0</v>
      </c>
      <c r="FH315" s="56">
        <f t="shared" si="110"/>
        <v>0</v>
      </c>
      <c r="FI315" s="56">
        <f t="shared" si="110"/>
        <v>0</v>
      </c>
      <c r="FJ315" s="56">
        <f t="shared" si="110"/>
        <v>0</v>
      </c>
      <c r="FK315" s="56">
        <f t="shared" si="108"/>
        <v>0</v>
      </c>
      <c r="FL315" s="56">
        <f t="shared" si="108"/>
        <v>0</v>
      </c>
      <c r="FM315" s="56">
        <f t="shared" si="108"/>
        <v>0</v>
      </c>
      <c r="FN315" s="56">
        <f t="shared" si="108"/>
        <v>0</v>
      </c>
      <c r="FO315" s="58">
        <f>SUM(CatTemplate[[#This Row],[CS1]:[CS20]])</f>
        <v>0</v>
      </c>
      <c r="FP315" s="59">
        <f>CatTemplate[[#This Row],[Total Oth. cost]]+CatTemplate[[#This Row],[Total St. Cost]]</f>
        <v>0</v>
      </c>
      <c r="FQ315" s="33" t="e">
        <f t="shared" si="93"/>
        <v>#VALUE!</v>
      </c>
      <c r="FR315" s="33" t="e">
        <f t="shared" si="94"/>
        <v>#VALUE!</v>
      </c>
      <c r="FS315" s="30" t="e">
        <f>(CatTemplate[[#This Row],[CO1]] + CatTemplate[[#This Row],[CS1]]) * (1 + getRateOHFinal) * getRateMarkupFinal</f>
        <v>#VALUE!</v>
      </c>
      <c r="FT315" s="30" t="e">
        <f>(CatTemplate[[#This Row],[CO2]] + CatTemplate[[#This Row],[CS2]]) * (1 + getRateOHFinal) * getRateMarkupFinal</f>
        <v>#VALUE!</v>
      </c>
      <c r="FU315" s="30" t="e">
        <f>(CatTemplate[[#This Row],[CO3]] + CatTemplate[[#This Row],[CS3]]) * (1 + getRateOHFinal) * getRateMarkupFinal</f>
        <v>#VALUE!</v>
      </c>
      <c r="FV315" s="30" t="e">
        <f>(CatTemplate[[#This Row],[CO4]] + CatTemplate[[#This Row],[CS4]]) * (1 + getRateOHFinal) * getRateMarkupFinal</f>
        <v>#VALUE!</v>
      </c>
      <c r="FW315" s="30" t="e">
        <f>(CatTemplate[[#This Row],[CO5]] + CatTemplate[[#This Row],[CS5]]) * (1 + getRateOHFinal) * getRateMarkupFinal</f>
        <v>#VALUE!</v>
      </c>
      <c r="FX315" s="30" t="e">
        <f>(CatTemplate[[#This Row],[CO6]] + CatTemplate[[#This Row],[CS6]]) * (1 + getRateOHFinal) * getRateMarkupFinal</f>
        <v>#VALUE!</v>
      </c>
      <c r="FY315" s="30" t="e">
        <f>(CatTemplate[[#This Row],[CO7]] + CatTemplate[[#This Row],[CS7]]) * (1 + getRateOHFinal) * getRateMarkupFinal</f>
        <v>#VALUE!</v>
      </c>
      <c r="FZ315" s="30" t="e">
        <f>(CatTemplate[[#This Row],[CO8]] + CatTemplate[[#This Row],[CS8]]) * (1 + getRateOHFinal) * getRateMarkupFinal</f>
        <v>#VALUE!</v>
      </c>
      <c r="GA315" s="30" t="e">
        <f>(CatTemplate[[#This Row],[CO9]] + CatTemplate[[#This Row],[CS9]]) * (1 + getRateOHFinal) * getRateMarkupFinal</f>
        <v>#VALUE!</v>
      </c>
      <c r="GB315" s="30" t="e">
        <f>(CatTemplate[[#This Row],[CO10]] + CatTemplate[[#This Row],[CS10]]) * (1 + getRateOHFinal) * getRateMarkupFinal</f>
        <v>#VALUE!</v>
      </c>
      <c r="GC315" s="30" t="e">
        <f>(CatTemplate[[#This Row],[CO11]] + CatTemplate[[#This Row],[CS11]]) * (1 + getRateOHFinal) * getRateMarkupFinal</f>
        <v>#VALUE!</v>
      </c>
      <c r="GD315" s="30" t="e">
        <f>(CatTemplate[[#This Row],[CO12]] + CatTemplate[[#This Row],[CS12]]) * (1 + getRateOHFinal) * getRateMarkupFinal</f>
        <v>#VALUE!</v>
      </c>
      <c r="GE315" s="30" t="e">
        <f>(CatTemplate[[#This Row],[CO13]] + CatTemplate[[#This Row],[CS13]]) * (1 + getRateOHFinal) * getRateMarkupFinal</f>
        <v>#VALUE!</v>
      </c>
      <c r="GF315" s="30" t="e">
        <f>(CatTemplate[[#This Row],[CO14]] + CatTemplate[[#This Row],[CS14]]) * (1 + getRateOHFinal) * getRateMarkupFinal</f>
        <v>#VALUE!</v>
      </c>
      <c r="GG315" s="30" t="e">
        <f>(CatTemplate[[#This Row],[CO15]] + CatTemplate[[#This Row],[CS15]]) * (1 + getRateOHFinal) * getRateMarkupFinal</f>
        <v>#VALUE!</v>
      </c>
      <c r="GH315" s="30" t="e">
        <f>(CatTemplate[[#This Row],[CO16]] + CatTemplate[[#This Row],[CS16]]) * (1 + getRateOHFinal) * getRateMarkupFinal</f>
        <v>#VALUE!</v>
      </c>
      <c r="GI315" s="30" t="e">
        <f>(CatTemplate[[#This Row],[CO17]] + CatTemplate[[#This Row],[CS17]]) * (1 + getRateOHFinal) * getRateMarkupFinal</f>
        <v>#VALUE!</v>
      </c>
      <c r="GJ315" s="30" t="e">
        <f>(CatTemplate[[#This Row],[CO18]] + CatTemplate[[#This Row],[CS18]]) * (1 + getRateOHFinal) * getRateMarkupFinal</f>
        <v>#VALUE!</v>
      </c>
      <c r="GK315" s="30" t="e">
        <f>(CatTemplate[[#This Row],[CO19]] + CatTemplate[[#This Row],[CS19]]) * (1 + getRateOHFinal) * getRateMarkupFinal</f>
        <v>#VALUE!</v>
      </c>
      <c r="GL315" s="30" t="e">
        <f>(CatTemplate[[#This Row],[CO20]] + CatTemplate[[#This Row],[CS20]]) * (1 + getRateOHFinal) * getRateMarkupFinal</f>
        <v>#VALUE!</v>
      </c>
      <c r="GM315" s="30" t="e">
        <f t="shared" si="95"/>
        <v>#VALUE!</v>
      </c>
      <c r="GN315" s="30" t="e">
        <f t="shared" si="96"/>
        <v>#VALUE!</v>
      </c>
      <c r="GO315" s="30" t="e">
        <f t="shared" si="97"/>
        <v>#VALUE!</v>
      </c>
      <c r="GP315" s="30" t="e">
        <f t="shared" si="98"/>
        <v>#VALUE!</v>
      </c>
      <c r="GQ315" s="30" t="e">
        <f>(CatTemplate[[#This Row],[CO1]]+CatTemplate[[#This Row],[CS1]]) * (1+ getRateOHFinal) * (1 + getRateMarkupFinal)</f>
        <v>#VALUE!</v>
      </c>
      <c r="GR315" s="30" t="e">
        <f>(CatTemplate[[#This Row],[CO2]]+CatTemplate[[#This Row],[CS2]]) * (1+ getRateOHFinal) * (1 + getRateMarkupFinal)</f>
        <v>#VALUE!</v>
      </c>
      <c r="GS315" s="30" t="e">
        <f>(CatTemplate[[#This Row],[CO3]]+CatTemplate[[#This Row],[CS3]]) * (1+ getRateOHFinal) * (1 + getRateMarkupFinal)</f>
        <v>#VALUE!</v>
      </c>
      <c r="GT315" s="30" t="e">
        <f>(CatTemplate[[#This Row],[CO4]]+CatTemplate[[#This Row],[CS4]]) * (1+ getRateOHFinal) * (1 + getRateMarkupFinal)</f>
        <v>#VALUE!</v>
      </c>
      <c r="GU315" s="30" t="e">
        <f>(CatTemplate[[#This Row],[CO5]]+CatTemplate[[#This Row],[CS5]]) * (1+ getRateOHFinal) * (1 + getRateMarkupFinal)</f>
        <v>#VALUE!</v>
      </c>
      <c r="GV315" s="30" t="e">
        <f>(CatTemplate[[#This Row],[CO6]]+CatTemplate[[#This Row],[CS6]]) * (1+ getRateOHFinal) * (1 + getRateMarkupFinal)</f>
        <v>#VALUE!</v>
      </c>
      <c r="GW315" s="30" t="e">
        <f>(CatTemplate[[#This Row],[CO7]]+CatTemplate[[#This Row],[CS7]]) * (1+ getRateOHFinal) * (1 + getRateMarkupFinal)</f>
        <v>#VALUE!</v>
      </c>
      <c r="GX315" s="30" t="e">
        <f>(CatTemplate[[#This Row],[CO8]]+CatTemplate[[#This Row],[CS8]]) * (1+ getRateOHFinal) * (1 + getRateMarkupFinal)</f>
        <v>#VALUE!</v>
      </c>
      <c r="GY315" s="30" t="e">
        <f>(CatTemplate[[#This Row],[CO9]]+CatTemplate[[#This Row],[CS9]]) * (1+ getRateOHFinal) * (1 + getRateMarkupFinal)</f>
        <v>#VALUE!</v>
      </c>
      <c r="GZ315" s="30" t="e">
        <f>(CatTemplate[[#This Row],[CO10]]+CatTemplate[[#This Row],[CS10]]) * (1+ getRateOHFinal) * (1 + getRateMarkupFinal)</f>
        <v>#VALUE!</v>
      </c>
      <c r="HA315" s="30" t="e">
        <f>(CatTemplate[[#This Row],[CO11]]+CatTemplate[[#This Row],[CS11]]) * (1+ getRateOHFinal) * (1 + getRateMarkupFinal)</f>
        <v>#VALUE!</v>
      </c>
      <c r="HB315" s="30" t="e">
        <f>(CatTemplate[[#This Row],[CO12]]+CatTemplate[[#This Row],[CS12]]) * (1+ getRateOHFinal) * (1 + getRateMarkupFinal)</f>
        <v>#VALUE!</v>
      </c>
      <c r="HC315" s="30" t="e">
        <f>(CatTemplate[[#This Row],[CO13]]+CatTemplate[[#This Row],[CS13]]) * (1+ getRateOHFinal) * (1 + getRateMarkupFinal)</f>
        <v>#VALUE!</v>
      </c>
      <c r="HD315" s="30" t="e">
        <f>(CatTemplate[[#This Row],[CO14]]+CatTemplate[[#This Row],[CS14]]) * (1+ getRateOHFinal) * (1 + getRateMarkupFinal)</f>
        <v>#VALUE!</v>
      </c>
      <c r="HE315" s="30" t="e">
        <f>(CatTemplate[[#This Row],[CO15]]+CatTemplate[[#This Row],[CS15]]) * (1+ getRateOHFinal) * (1 + getRateMarkupFinal)</f>
        <v>#VALUE!</v>
      </c>
      <c r="HF315" s="30" t="e">
        <f>(CatTemplate[[#This Row],[CO16]]+CatTemplate[[#This Row],[CS16]]) * (1+ getRateOHFinal) * (1 + getRateMarkupFinal)</f>
        <v>#VALUE!</v>
      </c>
      <c r="HG315" s="30" t="e">
        <f>(CatTemplate[[#This Row],[CO17]]+CatTemplate[[#This Row],[CS17]]) * (1+ getRateOHFinal) * (1 + getRateMarkupFinal)</f>
        <v>#VALUE!</v>
      </c>
      <c r="HH315" s="30" t="e">
        <f>(CatTemplate[[#This Row],[CO18]]+CatTemplate[[#This Row],[CS18]]) * (1+ getRateOHFinal) * (1 + getRateMarkupFinal)</f>
        <v>#VALUE!</v>
      </c>
      <c r="HI315" s="30" t="e">
        <f>(CatTemplate[[#This Row],[CO19]]+CatTemplate[[#This Row],[CS19]]) * (1+ getRateOHFinal) * (1 + getRateMarkupFinal)</f>
        <v>#VALUE!</v>
      </c>
      <c r="HJ315" s="30" t="e">
        <f>(CatTemplate[[#This Row],[CO20]]+CatTemplate[[#This Row],[CS20]]) * (1+ getRateOHFinal) * (1 + getRateMarkupFinal)</f>
        <v>#VALUE!</v>
      </c>
      <c r="HK315" s="39" t="e">
        <f>CatTemplate[[#This Row],[Total cost]]+CatTemplate[[#This Row],[OH Amount]]+CatTemplate[[#This Row],[Markup]]</f>
        <v>#VALUE!</v>
      </c>
      <c r="HL315" s="63">
        <f>IF(CatTemplate[[#This Row],[Units]]="Days",CatTemplate[[#This Row],[Project quantity]]*CatTemplate[[#This Row],[St. unit effort]],CatTemplate[[#This Row],[Project quantity]])</f>
        <v>0</v>
      </c>
      <c r="HM315" s="287">
        <f>IFERROR(CatTemplate[[#This Row],[Total Price]]/(CatTemplate[[#This Row],[Final Quantity]]),0)</f>
        <v>0</v>
      </c>
      <c r="HN315" s="261"/>
    </row>
    <row r="316" spans="2:222" x14ac:dyDescent="0.2">
      <c r="B316" s="9" t="s">
        <v>84</v>
      </c>
      <c r="C316" s="23">
        <v>6</v>
      </c>
      <c r="D316" s="10" t="s">
        <v>179</v>
      </c>
      <c r="E316" s="25">
        <v>1</v>
      </c>
      <c r="F316" s="19" t="s">
        <v>103</v>
      </c>
      <c r="G316" s="27">
        <v>103</v>
      </c>
      <c r="H316" s="19" t="s">
        <v>596</v>
      </c>
      <c r="I316" s="19"/>
      <c r="J316" s="16" t="s">
        <v>254</v>
      </c>
      <c r="K316" s="16"/>
      <c r="L316" s="16" t="s">
        <v>489</v>
      </c>
      <c r="M316" s="16" t="s">
        <v>207</v>
      </c>
      <c r="N316" s="16" t="s">
        <v>858</v>
      </c>
      <c r="O316" s="320"/>
      <c r="P316" s="71"/>
      <c r="Q316" s="108"/>
      <c r="R316" s="73"/>
      <c r="S316" s="97"/>
      <c r="T316" s="100">
        <f>getEqUnitCost</f>
        <v>0</v>
      </c>
      <c r="U316" s="73">
        <f>getEqUnitEffort</f>
        <v>0</v>
      </c>
      <c r="V316" s="101">
        <f>getEqQuantity</f>
        <v>0</v>
      </c>
      <c r="W316" s="320"/>
      <c r="X316" s="100">
        <f>getConsUnitCost</f>
        <v>0</v>
      </c>
      <c r="Y316" s="73">
        <f>getConsUnitEffort</f>
        <v>0</v>
      </c>
      <c r="Z316" s="14">
        <f>getConsQuantity</f>
        <v>0</v>
      </c>
      <c r="AA316" s="320"/>
      <c r="AB316" s="72"/>
      <c r="AC316" s="112"/>
      <c r="AD316" s="14">
        <f>getOthQuantity</f>
        <v>0</v>
      </c>
      <c r="AE316" s="320"/>
      <c r="AF316" s="28" t="str">
        <f>IF(ISBLANK(CatTemplate[[#This Row],[Resource type]]),"",CatTemplate[[#This Row],[Resource type]])</f>
        <v>BioRef Operator</v>
      </c>
      <c r="AG316" s="242">
        <f>getStaffUnitCost</f>
        <v>402.98497611162429</v>
      </c>
      <c r="AH316" s="113">
        <f>getStaffUnitEffort</f>
        <v>0</v>
      </c>
      <c r="AI316" s="40">
        <f>getStaffQuantity</f>
        <v>0</v>
      </c>
      <c r="AJ316" s="41">
        <f>CatTemplate[[#This Row],[St. quantity]]*8/ParRatePM</f>
        <v>0</v>
      </c>
      <c r="AK316" s="320"/>
      <c r="AL316" s="53" t="str">
        <f>CatTemplate[[#This Row],[Item type]]</f>
        <v>Samples</v>
      </c>
      <c r="AM316" s="12">
        <f>SUM(CatTemplate[[#This Row],[Year1]:[Year20]])</f>
        <v>0</v>
      </c>
      <c r="AN316" s="52"/>
      <c r="AO316" s="52"/>
      <c r="AP316" s="52"/>
      <c r="AQ316" s="8"/>
      <c r="AR316" s="8"/>
      <c r="AS316" s="8"/>
      <c r="AT316" s="8"/>
      <c r="AU316" s="8"/>
      <c r="AV316" s="8"/>
      <c r="AW316" s="8"/>
      <c r="AX316" s="8"/>
      <c r="AY316" s="8"/>
      <c r="AZ316" s="8"/>
      <c r="BA316" s="8"/>
      <c r="BB316" s="8"/>
      <c r="BC316" s="8"/>
      <c r="BD316" s="8"/>
      <c r="BE316" s="8"/>
      <c r="BF316" s="8"/>
      <c r="BG316" s="36"/>
      <c r="BH316" s="320"/>
      <c r="BI316" s="37" t="str">
        <f>getCostCategory</f>
        <v>06 Operating costs</v>
      </c>
      <c r="BJ316" s="37" t="str">
        <f>getSection</f>
        <v>06 Sample processing</v>
      </c>
      <c r="BK316" s="32" t="str">
        <f>getObject</f>
        <v>Sample processing</v>
      </c>
      <c r="BL316" s="30">
        <f>IFERROR(getUnitCost * IF(CatTemplate[[#This Row],[Cost Category Comp.]]="01 Staff costs", 1,1),0)</f>
        <v>402.98497611162429</v>
      </c>
      <c r="BM316" s="29">
        <f>IF(AND(ISBLANK(CatTemplate[[#This Row],[Eq. unit cost]]),ISBLANK(CatTemplate[[#This Row],[Cons. unit cost]]),ISBLANK(CatTemplate[[#This Row],[Oth. unit cost]])), 0, IF(getUnitEffort =0,1,getUnitEffort) * CatTemplate[[#This Row],[Year1]])</f>
        <v>0</v>
      </c>
      <c r="BN316" s="29">
        <f>IF(AND(ISBLANK(CatTemplate[[#This Row],[Eq. unit cost]]),ISBLANK(CatTemplate[[#This Row],[Cons. unit cost]]),ISBLANK(CatTemplate[[#This Row],[Oth. unit cost]])), 0, IF(getUnitEffort =0,1,getUnitEffort) * CatTemplate[[#This Row],[Year2]])</f>
        <v>0</v>
      </c>
      <c r="BO316" s="29">
        <f>IF(AND(ISBLANK(CatTemplate[[#This Row],[Eq. unit cost]]),ISBLANK(CatTemplate[[#This Row],[Cons. unit cost]]),ISBLANK(CatTemplate[[#This Row],[Oth. unit cost]])), 0, IF(getUnitEffort =0,1,getUnitEffort) * CatTemplate[[#This Row],[Year3]])</f>
        <v>0</v>
      </c>
      <c r="BP316" s="29">
        <f>IF(AND(ISBLANK(CatTemplate[[#This Row],[Eq. unit cost]]),ISBLANK(CatTemplate[[#This Row],[Cons. unit cost]]),ISBLANK(CatTemplate[[#This Row],[Oth. unit cost]])), 0, IF(getUnitEffort =0,1,getUnitEffort) * CatTemplate[[#This Row],[Year4]])</f>
        <v>0</v>
      </c>
      <c r="BQ316" s="29">
        <f>IF(AND(ISBLANK(CatTemplate[[#This Row],[Eq. unit cost]]),ISBLANK(CatTemplate[[#This Row],[Cons. unit cost]]),ISBLANK(CatTemplate[[#This Row],[Oth. unit cost]])), 0, IF(getUnitEffort =0,1,getUnitEffort) * CatTemplate[[#This Row],[Year5]])</f>
        <v>0</v>
      </c>
      <c r="BR316" s="29">
        <f>IF(AND(ISBLANK(CatTemplate[[#This Row],[Eq. unit cost]]),ISBLANK(CatTemplate[[#This Row],[Cons. unit cost]]),ISBLANK(CatTemplate[[#This Row],[Oth. unit cost]])), 0, IF(getUnitEffort =0,1,getUnitEffort) * CatTemplate[[#This Row],[Year6]])</f>
        <v>0</v>
      </c>
      <c r="BS316" s="29">
        <f>IF(AND(ISBLANK(CatTemplate[[#This Row],[Eq. unit cost]]),ISBLANK(CatTemplate[[#This Row],[Cons. unit cost]]),ISBLANK(CatTemplate[[#This Row],[Oth. unit cost]])), 0, IF(getUnitEffort =0,1,getUnitEffort) * CatTemplate[[#This Row],[Year7]])</f>
        <v>0</v>
      </c>
      <c r="BT316" s="29">
        <f>IF(AND(ISBLANK(CatTemplate[[#This Row],[Eq. unit cost]]),ISBLANK(CatTemplate[[#This Row],[Cons. unit cost]]),ISBLANK(CatTemplate[[#This Row],[Oth. unit cost]])), 0, IF(getUnitEffort =0,1,getUnitEffort) * CatTemplate[[#This Row],[Year8]])</f>
        <v>0</v>
      </c>
      <c r="BU316" s="29">
        <f>IF(AND(ISBLANK(CatTemplate[[#This Row],[Eq. unit cost]]),ISBLANK(CatTemplate[[#This Row],[Cons. unit cost]]),ISBLANK(CatTemplate[[#This Row],[Oth. unit cost]])), 0, IF(getUnitEffort =0,1,getUnitEffort) * CatTemplate[[#This Row],[Year9]])</f>
        <v>0</v>
      </c>
      <c r="BV316" s="29">
        <f>IF(AND(ISBLANK(CatTemplate[[#This Row],[Eq. unit cost]]),ISBLANK(CatTemplate[[#This Row],[Cons. unit cost]]),ISBLANK(CatTemplate[[#This Row],[Oth. unit cost]])), 0, IF(getUnitEffort =0,1,getUnitEffort) * CatTemplate[[#This Row],[Year10]])</f>
        <v>0</v>
      </c>
      <c r="BW316" s="29">
        <f>IF(AND(ISBLANK(CatTemplate[[#This Row],[Eq. unit cost]]),ISBLANK(CatTemplate[[#This Row],[Cons. unit cost]]),ISBLANK(CatTemplate[[#This Row],[Oth. unit cost]])), 0, IF(getUnitEffort =0,1,getUnitEffort) * CatTemplate[[#This Row],[Year11]])</f>
        <v>0</v>
      </c>
      <c r="BX316" s="29">
        <f>IF(AND(ISBLANK(CatTemplate[[#This Row],[Eq. unit cost]]),ISBLANK(CatTemplate[[#This Row],[Cons. unit cost]]),ISBLANK(CatTemplate[[#This Row],[Oth. unit cost]])), 0, IF(getUnitEffort =0,1,getUnitEffort) * CatTemplate[[#This Row],[Year12]])</f>
        <v>0</v>
      </c>
      <c r="BY316" s="29">
        <f>IF(AND(ISBLANK(CatTemplate[[#This Row],[Eq. unit cost]]),ISBLANK(CatTemplate[[#This Row],[Cons. unit cost]]),ISBLANK(CatTemplate[[#This Row],[Oth. unit cost]])), 0, IF(getUnitEffort =0,1,getUnitEffort) * CatTemplate[[#This Row],[Year13]])</f>
        <v>0</v>
      </c>
      <c r="BZ316" s="29">
        <f>IF(AND(ISBLANK(CatTemplate[[#This Row],[Eq. unit cost]]),ISBLANK(CatTemplate[[#This Row],[Cons. unit cost]]),ISBLANK(CatTemplate[[#This Row],[Oth. unit cost]])), 0, IF(getUnitEffort =0,1,getUnitEffort) * CatTemplate[[#This Row],[Year14]])</f>
        <v>0</v>
      </c>
      <c r="CA316" s="29">
        <f>IF(AND(ISBLANK(CatTemplate[[#This Row],[Eq. unit cost]]),ISBLANK(CatTemplate[[#This Row],[Cons. unit cost]]),ISBLANK(CatTemplate[[#This Row],[Oth. unit cost]])), 0, IF(getUnitEffort =0,1,getUnitEffort) * CatTemplate[[#This Row],[Year15]])</f>
        <v>0</v>
      </c>
      <c r="CB316" s="29">
        <f>IF(AND(ISBLANK(CatTemplate[[#This Row],[Eq. unit cost]]),ISBLANK(CatTemplate[[#This Row],[Cons. unit cost]]),ISBLANK(CatTemplate[[#This Row],[Oth. unit cost]])), 0, IF(getUnitEffort =0,1,getUnitEffort) * CatTemplate[[#This Row],[Year16]])</f>
        <v>0</v>
      </c>
      <c r="CC316" s="29">
        <f>IF(AND(ISBLANK(CatTemplate[[#This Row],[Eq. unit cost]]),ISBLANK(CatTemplate[[#This Row],[Cons. unit cost]]),ISBLANK(CatTemplate[[#This Row],[Oth. unit cost]])), 0, IF(getUnitEffort =0,1,getUnitEffort) * CatTemplate[[#This Row],[Year17]])</f>
        <v>0</v>
      </c>
      <c r="CD316" s="29">
        <f>IF(AND(ISBLANK(CatTemplate[[#This Row],[Eq. unit cost]]),ISBLANK(CatTemplate[[#This Row],[Cons. unit cost]]),ISBLANK(CatTemplate[[#This Row],[Oth. unit cost]])), 0, IF(getUnitEffort =0,1,getUnitEffort) * CatTemplate[[#This Row],[Year18]])</f>
        <v>0</v>
      </c>
      <c r="CE316" s="29">
        <f>IF(AND(ISBLANK(CatTemplate[[#This Row],[Eq. unit cost]]),ISBLANK(CatTemplate[[#This Row],[Cons. unit cost]]),ISBLANK(CatTemplate[[#This Row],[Oth. unit cost]])), 0, IF(getUnitEffort =0,1,getUnitEffort) * CatTemplate[[#This Row],[Year19]])</f>
        <v>0</v>
      </c>
      <c r="CF316" s="29">
        <f>IF(AND(ISBLANK(CatTemplate[[#This Row],[Eq. unit cost]]),ISBLANK(CatTemplate[[#This Row],[Cons. unit cost]]),ISBLANK(CatTemplate[[#This Row],[Oth. unit cost]])), 0, IF(getUnitEffort =0,1,getUnitEffort) * CatTemplate[[#This Row],[Year20]])</f>
        <v>0</v>
      </c>
      <c r="CG316" s="45">
        <f>SUM(CatTemplate[[#This Row],[Q1]:[Q20]])</f>
        <v>0</v>
      </c>
      <c r="CH316" s="29">
        <f>IF(ISBLANK(CatTemplate[[#This Row],[St. unit effort]]),0,(CatTemplate[[#This Row],[St. unit effort]] * CatTemplate[[#This Row],[Year1]]))</f>
        <v>0</v>
      </c>
      <c r="CI316" s="29">
        <f>IF(ISBLANK(CatTemplate[[#This Row],[St. unit effort]]),0,(CatTemplate[[#This Row],[St. unit effort]] * CatTemplate[[#This Row],[Year2]]))</f>
        <v>0</v>
      </c>
      <c r="CJ316" s="29">
        <f>IF(ISBLANK(CatTemplate[[#This Row],[St. unit effort]]),0,(CatTemplate[[#This Row],[St. unit effort]] * CatTemplate[[#This Row],[Year3]]))</f>
        <v>0</v>
      </c>
      <c r="CK316" s="29">
        <f>IF(ISBLANK(CatTemplate[[#This Row],[St. unit effort]]),0,(CatTemplate[[#This Row],[St. unit effort]] * CatTemplate[[#This Row],[Year4]]))</f>
        <v>0</v>
      </c>
      <c r="CL316" s="29">
        <f>IF(ISBLANK(CatTemplate[[#This Row],[St. unit effort]]),0,(CatTemplate[[#This Row],[St. unit effort]] * CatTemplate[[#This Row],[Year5]]))</f>
        <v>0</v>
      </c>
      <c r="CM316" s="29">
        <f>IF(ISBLANK(CatTemplate[[#This Row],[St. unit effort]]),0,(CatTemplate[[#This Row],[St. unit effort]] * CatTemplate[[#This Row],[Year6]]))</f>
        <v>0</v>
      </c>
      <c r="CN316" s="29">
        <f>IF(ISBLANK(CatTemplate[[#This Row],[St. unit effort]]),0,(CatTemplate[[#This Row],[St. unit effort]] * CatTemplate[[#This Row],[Year7]]))</f>
        <v>0</v>
      </c>
      <c r="CO316" s="29">
        <f>IF(ISBLANK(CatTemplate[[#This Row],[St. unit effort]]),0,(CatTemplate[[#This Row],[St. unit effort]] * CatTemplate[[#This Row],[Year8]]))</f>
        <v>0</v>
      </c>
      <c r="CP316" s="29">
        <f>IF(ISBLANK(CatTemplate[[#This Row],[St. unit effort]]),0,(CatTemplate[[#This Row],[St. unit effort]] * CatTemplate[[#This Row],[Year9]]))</f>
        <v>0</v>
      </c>
      <c r="CQ316" s="29">
        <f>IF(ISBLANK(CatTemplate[[#This Row],[St. unit effort]]),0,(CatTemplate[[#This Row],[St. unit effort]] * CatTemplate[[#This Row],[Year10]]))</f>
        <v>0</v>
      </c>
      <c r="CR316" s="29">
        <f>IF(ISBLANK(CatTemplate[[#This Row],[St. unit effort]]),0,(CatTemplate[[#This Row],[St. unit effort]] * CatTemplate[[#This Row],[Year11]]))</f>
        <v>0</v>
      </c>
      <c r="CS316" s="29">
        <f>IF(ISBLANK(CatTemplate[[#This Row],[St. unit effort]]),0,(CatTemplate[[#This Row],[St. unit effort]] * CatTemplate[[#This Row],[Year12]]))</f>
        <v>0</v>
      </c>
      <c r="CT316" s="29">
        <f>IF(ISBLANK(CatTemplate[[#This Row],[St. unit effort]]),0,(CatTemplate[[#This Row],[St. unit effort]] * CatTemplate[[#This Row],[Year13]]))</f>
        <v>0</v>
      </c>
      <c r="CU316" s="29">
        <f>IF(ISBLANK(CatTemplate[[#This Row],[St. unit effort]]),0,(CatTemplate[[#This Row],[St. unit effort]] * CatTemplate[[#This Row],[Year14]]))</f>
        <v>0</v>
      </c>
      <c r="CV316" s="29">
        <f>IF(ISBLANK(CatTemplate[[#This Row],[St. unit effort]]),0,(CatTemplate[[#This Row],[St. unit effort]] * CatTemplate[[#This Row],[Year15]]))</f>
        <v>0</v>
      </c>
      <c r="CW316" s="29">
        <f>IF(ISBLANK(CatTemplate[[#This Row],[St. unit effort]]),0,(CatTemplate[[#This Row],[St. unit effort]] * CatTemplate[[#This Row],[Year16]]))</f>
        <v>0</v>
      </c>
      <c r="CX316" s="29">
        <f>IF(ISBLANK(CatTemplate[[#This Row],[St. unit effort]]),0,(CatTemplate[[#This Row],[St. unit effort]] * CatTemplate[[#This Row],[Year17]]))</f>
        <v>0</v>
      </c>
      <c r="CY316" s="29">
        <f>IF(ISBLANK(CatTemplate[[#This Row],[St. unit effort]]),0,(CatTemplate[[#This Row],[St. unit effort]] * CatTemplate[[#This Row],[Year18]]))</f>
        <v>0</v>
      </c>
      <c r="CZ316" s="29">
        <f>IF(ISBLANK(CatTemplate[[#This Row],[St. unit effort]]),0,(CatTemplate[[#This Row],[St. unit effort]] * CatTemplate[[#This Row],[Year19]]))</f>
        <v>0</v>
      </c>
      <c r="DA316" s="29">
        <f>IF(ISBLANK(CatTemplate[[#This Row],[St. unit effort]]),0,(CatTemplate[[#This Row],[St. unit effort]] * CatTemplate[[#This Row],[Year20]]))</f>
        <v>0</v>
      </c>
      <c r="DB316" s="57">
        <f>IF(ISBLANK(CatTemplate[[#This Row],[St. unit effort]]),0,(CatTemplate[[#This Row],[St. unit effort]] * CatTemplate[[#This Row],[Year1]])*8/ParRatePM)</f>
        <v>0</v>
      </c>
      <c r="DC316" s="57">
        <f>IF(ISBLANK(CatTemplate[[#This Row],[St. unit effort]]),0,(CatTemplate[[#This Row],[St. unit effort]] * CatTemplate[[#This Row],[Year2]])*8/ParRatePM)</f>
        <v>0</v>
      </c>
      <c r="DD316" s="57">
        <f>IF(ISBLANK(CatTemplate[[#This Row],[St. unit effort]]),0,(CatTemplate[[#This Row],[St. unit effort]] * CatTemplate[[#This Row],[Year3]])*8/ParRatePM)</f>
        <v>0</v>
      </c>
      <c r="DE316" s="57">
        <f>IF(ISBLANK(CatTemplate[[#This Row],[St. unit effort]]),0,(CatTemplate[[#This Row],[St. unit effort]] * CatTemplate[[#This Row],[Year4]])*8/ParRatePM)</f>
        <v>0</v>
      </c>
      <c r="DF316" s="57">
        <f>IF(ISBLANK(CatTemplate[[#This Row],[St. unit effort]]),0,(CatTemplate[[#This Row],[St. unit effort]] * CatTemplate[[#This Row],[Year5]])*8/ParRatePM)</f>
        <v>0</v>
      </c>
      <c r="DG316" s="57">
        <f>IF(ISBLANK(CatTemplate[[#This Row],[St. unit effort]]),0,(CatTemplate[[#This Row],[St. unit effort]] * CatTemplate[[#This Row],[Year6]])*8/ParRatePM)</f>
        <v>0</v>
      </c>
      <c r="DH316" s="57">
        <f>IF(ISBLANK(CatTemplate[[#This Row],[St. unit effort]]),0,(CatTemplate[[#This Row],[St. unit effort]] * CatTemplate[[#This Row],[Year7]])*8/ParRatePM)</f>
        <v>0</v>
      </c>
      <c r="DI316" s="57">
        <f>IF(ISBLANK(CatTemplate[[#This Row],[St. unit effort]]),0,(CatTemplate[[#This Row],[St. unit effort]] * CatTemplate[[#This Row],[Year8]])*8/ParRatePM)</f>
        <v>0</v>
      </c>
      <c r="DJ316" s="57">
        <f>IF(ISBLANK(CatTemplate[[#This Row],[St. unit effort]]),0,(CatTemplate[[#This Row],[St. unit effort]] * CatTemplate[[#This Row],[Year9]])*8/ParRatePM)</f>
        <v>0</v>
      </c>
      <c r="DK316" s="57">
        <f>IF(ISBLANK(CatTemplate[[#This Row],[St. unit effort]]),0,(CatTemplate[[#This Row],[St. unit effort]] * CatTemplate[[#This Row],[Year10]])*8/ParRatePM)</f>
        <v>0</v>
      </c>
      <c r="DL316" s="57">
        <f>IF(ISBLANK(CatTemplate[[#This Row],[St. unit effort]]),0,(CatTemplate[[#This Row],[St. unit effort]] * CatTemplate[[#This Row],[Year11]])*8/ParRatePM)</f>
        <v>0</v>
      </c>
      <c r="DM316" s="57">
        <f>IF(ISBLANK(CatTemplate[[#This Row],[St. unit effort]]),0,(CatTemplate[[#This Row],[St. unit effort]] * CatTemplate[[#This Row],[Year12]])*8/ParRatePM)</f>
        <v>0</v>
      </c>
      <c r="DN316" s="57">
        <f>IF(ISBLANK(CatTemplate[[#This Row],[St. unit effort]]),0,(CatTemplate[[#This Row],[St. unit effort]] * CatTemplate[[#This Row],[Year13]])*8/ParRatePM)</f>
        <v>0</v>
      </c>
      <c r="DO316" s="57">
        <f>IF(ISBLANK(CatTemplate[[#This Row],[St. unit effort]]),0,(CatTemplate[[#This Row],[St. unit effort]] * CatTemplate[[#This Row],[Year14]])*8/ParRatePM)</f>
        <v>0</v>
      </c>
      <c r="DP316" s="57">
        <f>IF(ISBLANK(CatTemplate[[#This Row],[St. unit effort]]),0,(CatTemplate[[#This Row],[St. unit effort]] * CatTemplate[[#This Row],[Year15]])*8/ParRatePM)</f>
        <v>0</v>
      </c>
      <c r="DQ316" s="57">
        <f>IF(ISBLANK(CatTemplate[[#This Row],[St. unit effort]]),0,(CatTemplate[[#This Row],[St. unit effort]] * CatTemplate[[#This Row],[Year16]])*8/ParRatePM)</f>
        <v>0</v>
      </c>
      <c r="DR316" s="57">
        <f>IF(ISBLANK(CatTemplate[[#This Row],[St. unit effort]]),0,(CatTemplate[[#This Row],[St. unit effort]] * CatTemplate[[#This Row],[Year17]])*8/ParRatePM)</f>
        <v>0</v>
      </c>
      <c r="DS316" s="57">
        <f>IF(ISBLANK(CatTemplate[[#This Row],[St. unit effort]]),0,(CatTemplate[[#This Row],[St. unit effort]] * CatTemplate[[#This Row],[Year18]])*8/ParRatePM)</f>
        <v>0</v>
      </c>
      <c r="DT316" s="57">
        <f>IF(ISBLANK(CatTemplate[[#This Row],[St. unit effort]]),0,(CatTemplate[[#This Row],[St. unit effort]] * CatTemplate[[#This Row],[Year19]])*8/ParRatePM)</f>
        <v>0</v>
      </c>
      <c r="DU316" s="57">
        <f>IF(ISBLANK(CatTemplate[[#This Row],[St. unit effort]]),0,(CatTemplate[[#This Row],[St. unit effort]] * CatTemplate[[#This Row],[Year20]])*8/ParRatePM)</f>
        <v>0</v>
      </c>
      <c r="DV316" s="54">
        <f>SUM(CatTemplate[[#This Row],[PM1]:[PM20]])</f>
        <v>0</v>
      </c>
      <c r="DW316" s="56">
        <f t="shared" si="109"/>
        <v>0</v>
      </c>
      <c r="DX316" s="56">
        <f t="shared" si="109"/>
        <v>0</v>
      </c>
      <c r="DY316" s="56">
        <f t="shared" si="109"/>
        <v>0</v>
      </c>
      <c r="DZ316" s="56">
        <f t="shared" si="109"/>
        <v>0</v>
      </c>
      <c r="EA316" s="56">
        <f t="shared" si="109"/>
        <v>0</v>
      </c>
      <c r="EB316" s="56">
        <f t="shared" si="109"/>
        <v>0</v>
      </c>
      <c r="EC316" s="56">
        <f t="shared" si="109"/>
        <v>0</v>
      </c>
      <c r="ED316" s="56">
        <f t="shared" si="109"/>
        <v>0</v>
      </c>
      <c r="EE316" s="56">
        <f t="shared" si="109"/>
        <v>0</v>
      </c>
      <c r="EF316" s="56">
        <f t="shared" si="109"/>
        <v>0</v>
      </c>
      <c r="EG316" s="56">
        <f t="shared" si="109"/>
        <v>0</v>
      </c>
      <c r="EH316" s="56">
        <f t="shared" si="109"/>
        <v>0</v>
      </c>
      <c r="EI316" s="56">
        <f t="shared" si="109"/>
        <v>0</v>
      </c>
      <c r="EJ316" s="56">
        <f t="shared" si="109"/>
        <v>0</v>
      </c>
      <c r="EK316" s="56">
        <f t="shared" si="109"/>
        <v>0</v>
      </c>
      <c r="EL316" s="56">
        <f t="shared" si="109"/>
        <v>0</v>
      </c>
      <c r="EM316" s="56">
        <f t="shared" si="107"/>
        <v>0</v>
      </c>
      <c r="EN316" s="56">
        <f t="shared" si="107"/>
        <v>0</v>
      </c>
      <c r="EO316" s="56">
        <f t="shared" si="107"/>
        <v>0</v>
      </c>
      <c r="EP316" s="56">
        <f t="shared" si="107"/>
        <v>0</v>
      </c>
      <c r="EQ316" s="30">
        <f>CatTemplate[[#This Row],[Eq. unit cost]] * CatTemplate[[#This Row],[Eq. quantity]]</f>
        <v>0</v>
      </c>
      <c r="ER316" s="30">
        <f>CatTemplate[[#This Row],[Cons. unit cost]] *CatTemplate[[#This Row],[Cons. quantity]]</f>
        <v>0</v>
      </c>
      <c r="ES316" s="30">
        <f>CatTemplate[[#This Row],[Oth. unit cost]] *CatTemplate[[#This Row],[Oth. quantity]]</f>
        <v>0</v>
      </c>
      <c r="ET316" s="55">
        <f>SUM(CatTemplate[[#This Row],[CO1]:[CO20]])</f>
        <v>0</v>
      </c>
      <c r="EU316" s="56">
        <f t="shared" si="110"/>
        <v>0</v>
      </c>
      <c r="EV316" s="56">
        <f t="shared" si="110"/>
        <v>0</v>
      </c>
      <c r="EW316" s="56">
        <f t="shared" si="110"/>
        <v>0</v>
      </c>
      <c r="EX316" s="56">
        <f t="shared" si="110"/>
        <v>0</v>
      </c>
      <c r="EY316" s="56">
        <f t="shared" si="110"/>
        <v>0</v>
      </c>
      <c r="EZ316" s="56">
        <f t="shared" si="110"/>
        <v>0</v>
      </c>
      <c r="FA316" s="56">
        <f t="shared" si="110"/>
        <v>0</v>
      </c>
      <c r="FB316" s="56">
        <f t="shared" si="110"/>
        <v>0</v>
      </c>
      <c r="FC316" s="56">
        <f t="shared" si="110"/>
        <v>0</v>
      </c>
      <c r="FD316" s="56">
        <f t="shared" si="110"/>
        <v>0</v>
      </c>
      <c r="FE316" s="56">
        <f t="shared" si="110"/>
        <v>0</v>
      </c>
      <c r="FF316" s="56">
        <f t="shared" si="110"/>
        <v>0</v>
      </c>
      <c r="FG316" s="56">
        <f t="shared" si="110"/>
        <v>0</v>
      </c>
      <c r="FH316" s="56">
        <f t="shared" si="110"/>
        <v>0</v>
      </c>
      <c r="FI316" s="56">
        <f t="shared" si="110"/>
        <v>0</v>
      </c>
      <c r="FJ316" s="56">
        <f t="shared" si="110"/>
        <v>0</v>
      </c>
      <c r="FK316" s="56">
        <f t="shared" si="108"/>
        <v>0</v>
      </c>
      <c r="FL316" s="56">
        <f t="shared" si="108"/>
        <v>0</v>
      </c>
      <c r="FM316" s="56">
        <f t="shared" si="108"/>
        <v>0</v>
      </c>
      <c r="FN316" s="56">
        <f t="shared" si="108"/>
        <v>0</v>
      </c>
      <c r="FO316" s="58">
        <f>SUM(CatTemplate[[#This Row],[CS1]:[CS20]])</f>
        <v>0</v>
      </c>
      <c r="FP316" s="59">
        <f>CatTemplate[[#This Row],[Total Oth. cost]]+CatTemplate[[#This Row],[Total St. Cost]]</f>
        <v>0</v>
      </c>
      <c r="FQ316" s="33" t="e">
        <f t="shared" si="93"/>
        <v>#VALUE!</v>
      </c>
      <c r="FR316" s="33" t="e">
        <f t="shared" si="94"/>
        <v>#VALUE!</v>
      </c>
      <c r="FS316" s="30" t="e">
        <f>(CatTemplate[[#This Row],[CO1]] + CatTemplate[[#This Row],[CS1]]) * (1 + getRateOHFinal) * getRateMarkupFinal</f>
        <v>#VALUE!</v>
      </c>
      <c r="FT316" s="30" t="e">
        <f>(CatTemplate[[#This Row],[CO2]] + CatTemplate[[#This Row],[CS2]]) * (1 + getRateOHFinal) * getRateMarkupFinal</f>
        <v>#VALUE!</v>
      </c>
      <c r="FU316" s="30" t="e">
        <f>(CatTemplate[[#This Row],[CO3]] + CatTemplate[[#This Row],[CS3]]) * (1 + getRateOHFinal) * getRateMarkupFinal</f>
        <v>#VALUE!</v>
      </c>
      <c r="FV316" s="30" t="e">
        <f>(CatTemplate[[#This Row],[CO4]] + CatTemplate[[#This Row],[CS4]]) * (1 + getRateOHFinal) * getRateMarkupFinal</f>
        <v>#VALUE!</v>
      </c>
      <c r="FW316" s="30" t="e">
        <f>(CatTemplate[[#This Row],[CO5]] + CatTemplate[[#This Row],[CS5]]) * (1 + getRateOHFinal) * getRateMarkupFinal</f>
        <v>#VALUE!</v>
      </c>
      <c r="FX316" s="30" t="e">
        <f>(CatTemplate[[#This Row],[CO6]] + CatTemplate[[#This Row],[CS6]]) * (1 + getRateOHFinal) * getRateMarkupFinal</f>
        <v>#VALUE!</v>
      </c>
      <c r="FY316" s="30" t="e">
        <f>(CatTemplate[[#This Row],[CO7]] + CatTemplate[[#This Row],[CS7]]) * (1 + getRateOHFinal) * getRateMarkupFinal</f>
        <v>#VALUE!</v>
      </c>
      <c r="FZ316" s="30" t="e">
        <f>(CatTemplate[[#This Row],[CO8]] + CatTemplate[[#This Row],[CS8]]) * (1 + getRateOHFinal) * getRateMarkupFinal</f>
        <v>#VALUE!</v>
      </c>
      <c r="GA316" s="30" t="e">
        <f>(CatTemplate[[#This Row],[CO9]] + CatTemplate[[#This Row],[CS9]]) * (1 + getRateOHFinal) * getRateMarkupFinal</f>
        <v>#VALUE!</v>
      </c>
      <c r="GB316" s="30" t="e">
        <f>(CatTemplate[[#This Row],[CO10]] + CatTemplate[[#This Row],[CS10]]) * (1 + getRateOHFinal) * getRateMarkupFinal</f>
        <v>#VALUE!</v>
      </c>
      <c r="GC316" s="30" t="e">
        <f>(CatTemplate[[#This Row],[CO11]] + CatTemplate[[#This Row],[CS11]]) * (1 + getRateOHFinal) * getRateMarkupFinal</f>
        <v>#VALUE!</v>
      </c>
      <c r="GD316" s="30" t="e">
        <f>(CatTemplate[[#This Row],[CO12]] + CatTemplate[[#This Row],[CS12]]) * (1 + getRateOHFinal) * getRateMarkupFinal</f>
        <v>#VALUE!</v>
      </c>
      <c r="GE316" s="30" t="e">
        <f>(CatTemplate[[#This Row],[CO13]] + CatTemplate[[#This Row],[CS13]]) * (1 + getRateOHFinal) * getRateMarkupFinal</f>
        <v>#VALUE!</v>
      </c>
      <c r="GF316" s="30" t="e">
        <f>(CatTemplate[[#This Row],[CO14]] + CatTemplate[[#This Row],[CS14]]) * (1 + getRateOHFinal) * getRateMarkupFinal</f>
        <v>#VALUE!</v>
      </c>
      <c r="GG316" s="30" t="e">
        <f>(CatTemplate[[#This Row],[CO15]] + CatTemplate[[#This Row],[CS15]]) * (1 + getRateOHFinal) * getRateMarkupFinal</f>
        <v>#VALUE!</v>
      </c>
      <c r="GH316" s="30" t="e">
        <f>(CatTemplate[[#This Row],[CO16]] + CatTemplate[[#This Row],[CS16]]) * (1 + getRateOHFinal) * getRateMarkupFinal</f>
        <v>#VALUE!</v>
      </c>
      <c r="GI316" s="30" t="e">
        <f>(CatTemplate[[#This Row],[CO17]] + CatTemplate[[#This Row],[CS17]]) * (1 + getRateOHFinal) * getRateMarkupFinal</f>
        <v>#VALUE!</v>
      </c>
      <c r="GJ316" s="30" t="e">
        <f>(CatTemplate[[#This Row],[CO18]] + CatTemplate[[#This Row],[CS18]]) * (1 + getRateOHFinal) * getRateMarkupFinal</f>
        <v>#VALUE!</v>
      </c>
      <c r="GK316" s="30" t="e">
        <f>(CatTemplate[[#This Row],[CO19]] + CatTemplate[[#This Row],[CS19]]) * (1 + getRateOHFinal) * getRateMarkupFinal</f>
        <v>#VALUE!</v>
      </c>
      <c r="GL316" s="30" t="e">
        <f>(CatTemplate[[#This Row],[CO20]] + CatTemplate[[#This Row],[CS20]]) * (1 + getRateOHFinal) * getRateMarkupFinal</f>
        <v>#VALUE!</v>
      </c>
      <c r="GM316" s="30" t="e">
        <f t="shared" si="95"/>
        <v>#VALUE!</v>
      </c>
      <c r="GN316" s="30" t="e">
        <f t="shared" si="96"/>
        <v>#VALUE!</v>
      </c>
      <c r="GO316" s="30" t="e">
        <f t="shared" si="97"/>
        <v>#VALUE!</v>
      </c>
      <c r="GP316" s="30" t="e">
        <f t="shared" si="98"/>
        <v>#VALUE!</v>
      </c>
      <c r="GQ316" s="30" t="e">
        <f>(CatTemplate[[#This Row],[CO1]]+CatTemplate[[#This Row],[CS1]]) * (1+ getRateOHFinal) * (1 + getRateMarkupFinal)</f>
        <v>#VALUE!</v>
      </c>
      <c r="GR316" s="30" t="e">
        <f>(CatTemplate[[#This Row],[CO2]]+CatTemplate[[#This Row],[CS2]]) * (1+ getRateOHFinal) * (1 + getRateMarkupFinal)</f>
        <v>#VALUE!</v>
      </c>
      <c r="GS316" s="30" t="e">
        <f>(CatTemplate[[#This Row],[CO3]]+CatTemplate[[#This Row],[CS3]]) * (1+ getRateOHFinal) * (1 + getRateMarkupFinal)</f>
        <v>#VALUE!</v>
      </c>
      <c r="GT316" s="30" t="e">
        <f>(CatTemplate[[#This Row],[CO4]]+CatTemplate[[#This Row],[CS4]]) * (1+ getRateOHFinal) * (1 + getRateMarkupFinal)</f>
        <v>#VALUE!</v>
      </c>
      <c r="GU316" s="30" t="e">
        <f>(CatTemplate[[#This Row],[CO5]]+CatTemplate[[#This Row],[CS5]]) * (1+ getRateOHFinal) * (1 + getRateMarkupFinal)</f>
        <v>#VALUE!</v>
      </c>
      <c r="GV316" s="30" t="e">
        <f>(CatTemplate[[#This Row],[CO6]]+CatTemplate[[#This Row],[CS6]]) * (1+ getRateOHFinal) * (1 + getRateMarkupFinal)</f>
        <v>#VALUE!</v>
      </c>
      <c r="GW316" s="30" t="e">
        <f>(CatTemplate[[#This Row],[CO7]]+CatTemplate[[#This Row],[CS7]]) * (1+ getRateOHFinal) * (1 + getRateMarkupFinal)</f>
        <v>#VALUE!</v>
      </c>
      <c r="GX316" s="30" t="e">
        <f>(CatTemplate[[#This Row],[CO8]]+CatTemplate[[#This Row],[CS8]]) * (1+ getRateOHFinal) * (1 + getRateMarkupFinal)</f>
        <v>#VALUE!</v>
      </c>
      <c r="GY316" s="30" t="e">
        <f>(CatTemplate[[#This Row],[CO9]]+CatTemplate[[#This Row],[CS9]]) * (1+ getRateOHFinal) * (1 + getRateMarkupFinal)</f>
        <v>#VALUE!</v>
      </c>
      <c r="GZ316" s="30" t="e">
        <f>(CatTemplate[[#This Row],[CO10]]+CatTemplate[[#This Row],[CS10]]) * (1+ getRateOHFinal) * (1 + getRateMarkupFinal)</f>
        <v>#VALUE!</v>
      </c>
      <c r="HA316" s="30" t="e">
        <f>(CatTemplate[[#This Row],[CO11]]+CatTemplate[[#This Row],[CS11]]) * (1+ getRateOHFinal) * (1 + getRateMarkupFinal)</f>
        <v>#VALUE!</v>
      </c>
      <c r="HB316" s="30" t="e">
        <f>(CatTemplate[[#This Row],[CO12]]+CatTemplate[[#This Row],[CS12]]) * (1+ getRateOHFinal) * (1 + getRateMarkupFinal)</f>
        <v>#VALUE!</v>
      </c>
      <c r="HC316" s="30" t="e">
        <f>(CatTemplate[[#This Row],[CO13]]+CatTemplate[[#This Row],[CS13]]) * (1+ getRateOHFinal) * (1 + getRateMarkupFinal)</f>
        <v>#VALUE!</v>
      </c>
      <c r="HD316" s="30" t="e">
        <f>(CatTemplate[[#This Row],[CO14]]+CatTemplate[[#This Row],[CS14]]) * (1+ getRateOHFinal) * (1 + getRateMarkupFinal)</f>
        <v>#VALUE!</v>
      </c>
      <c r="HE316" s="30" t="e">
        <f>(CatTemplate[[#This Row],[CO15]]+CatTemplate[[#This Row],[CS15]]) * (1+ getRateOHFinal) * (1 + getRateMarkupFinal)</f>
        <v>#VALUE!</v>
      </c>
      <c r="HF316" s="30" t="e">
        <f>(CatTemplate[[#This Row],[CO16]]+CatTemplate[[#This Row],[CS16]]) * (1+ getRateOHFinal) * (1 + getRateMarkupFinal)</f>
        <v>#VALUE!</v>
      </c>
      <c r="HG316" s="30" t="e">
        <f>(CatTemplate[[#This Row],[CO17]]+CatTemplate[[#This Row],[CS17]]) * (1+ getRateOHFinal) * (1 + getRateMarkupFinal)</f>
        <v>#VALUE!</v>
      </c>
      <c r="HH316" s="30" t="e">
        <f>(CatTemplate[[#This Row],[CO18]]+CatTemplate[[#This Row],[CS18]]) * (1+ getRateOHFinal) * (1 + getRateMarkupFinal)</f>
        <v>#VALUE!</v>
      </c>
      <c r="HI316" s="30" t="e">
        <f>(CatTemplate[[#This Row],[CO19]]+CatTemplate[[#This Row],[CS19]]) * (1+ getRateOHFinal) * (1 + getRateMarkupFinal)</f>
        <v>#VALUE!</v>
      </c>
      <c r="HJ316" s="30" t="e">
        <f>(CatTemplate[[#This Row],[CO20]]+CatTemplate[[#This Row],[CS20]]) * (1+ getRateOHFinal) * (1 + getRateMarkupFinal)</f>
        <v>#VALUE!</v>
      </c>
      <c r="HK316" s="39" t="e">
        <f>CatTemplate[[#This Row],[Total cost]]+CatTemplate[[#This Row],[OH Amount]]+CatTemplate[[#This Row],[Markup]]</f>
        <v>#VALUE!</v>
      </c>
      <c r="HL316" s="63">
        <f>IF(CatTemplate[[#This Row],[Units]]="Days",CatTemplate[[#This Row],[Project quantity]]*CatTemplate[[#This Row],[St. unit effort]],CatTemplate[[#This Row],[Project quantity]])</f>
        <v>0</v>
      </c>
      <c r="HM316" s="287">
        <f>IFERROR(CatTemplate[[#This Row],[Total Price]]/(CatTemplate[[#This Row],[Final Quantity]]),0)</f>
        <v>0</v>
      </c>
      <c r="HN316" s="261"/>
    </row>
    <row r="317" spans="2:222" ht="25.5" x14ac:dyDescent="0.2">
      <c r="B317" s="9" t="s">
        <v>84</v>
      </c>
      <c r="C317" s="23">
        <v>6</v>
      </c>
      <c r="D317" s="10" t="s">
        <v>179</v>
      </c>
      <c r="E317" s="25">
        <v>1</v>
      </c>
      <c r="F317" s="19" t="s">
        <v>103</v>
      </c>
      <c r="G317" s="27">
        <v>104</v>
      </c>
      <c r="H317" s="19" t="s">
        <v>597</v>
      </c>
      <c r="I317" s="19"/>
      <c r="J317" s="16" t="s">
        <v>254</v>
      </c>
      <c r="K317" s="16"/>
      <c r="L317" s="16" t="s">
        <v>489</v>
      </c>
      <c r="M317" s="16" t="s">
        <v>207</v>
      </c>
      <c r="N317" s="16" t="s">
        <v>858</v>
      </c>
      <c r="O317" s="320"/>
      <c r="P317" s="71"/>
      <c r="Q317" s="108"/>
      <c r="R317" s="73"/>
      <c r="S317" s="97"/>
      <c r="T317" s="100">
        <f>getEqUnitCost</f>
        <v>0</v>
      </c>
      <c r="U317" s="73">
        <f>getEqUnitEffort</f>
        <v>0</v>
      </c>
      <c r="V317" s="101">
        <f>getEqQuantity</f>
        <v>0</v>
      </c>
      <c r="W317" s="320"/>
      <c r="X317" s="100">
        <f>getConsUnitCost</f>
        <v>0</v>
      </c>
      <c r="Y317" s="73">
        <f>getConsUnitEffort</f>
        <v>0</v>
      </c>
      <c r="Z317" s="14">
        <f>getConsQuantity</f>
        <v>0</v>
      </c>
      <c r="AA317" s="320"/>
      <c r="AB317" s="72"/>
      <c r="AC317" s="112"/>
      <c r="AD317" s="14">
        <f>getOthQuantity</f>
        <v>0</v>
      </c>
      <c r="AE317" s="320"/>
      <c r="AF317" s="28" t="str">
        <f>IF(ISBLANK(CatTemplate[[#This Row],[Resource type]]),"",CatTemplate[[#This Row],[Resource type]])</f>
        <v>BioRef Operator</v>
      </c>
      <c r="AG317" s="242">
        <f>getStaffUnitCost</f>
        <v>402.98497611162429</v>
      </c>
      <c r="AH317" s="113">
        <f>getStaffUnitEffort</f>
        <v>0</v>
      </c>
      <c r="AI317" s="40">
        <f>getStaffQuantity</f>
        <v>0</v>
      </c>
      <c r="AJ317" s="41">
        <f>CatTemplate[[#This Row],[St. quantity]]*8/ParRatePM</f>
        <v>0</v>
      </c>
      <c r="AK317" s="320"/>
      <c r="AL317" s="53" t="str">
        <f>CatTemplate[[#This Row],[Item type]]</f>
        <v>Samples</v>
      </c>
      <c r="AM317" s="12">
        <f>SUM(CatTemplate[[#This Row],[Year1]:[Year20]])</f>
        <v>0</v>
      </c>
      <c r="AN317" s="52"/>
      <c r="AO317" s="52"/>
      <c r="AP317" s="52"/>
      <c r="AQ317" s="8"/>
      <c r="AR317" s="8"/>
      <c r="AS317" s="8"/>
      <c r="AT317" s="8"/>
      <c r="AU317" s="8"/>
      <c r="AV317" s="8"/>
      <c r="AW317" s="8"/>
      <c r="AX317" s="8"/>
      <c r="AY317" s="8"/>
      <c r="AZ317" s="8"/>
      <c r="BA317" s="8"/>
      <c r="BB317" s="8"/>
      <c r="BC317" s="8"/>
      <c r="BD317" s="8"/>
      <c r="BE317" s="8"/>
      <c r="BF317" s="8"/>
      <c r="BG317" s="36"/>
      <c r="BH317" s="320"/>
      <c r="BI317" s="37" t="str">
        <f>getCostCategory</f>
        <v>06 Operating costs</v>
      </c>
      <c r="BJ317" s="37" t="str">
        <f>getSection</f>
        <v>06 Sample processing</v>
      </c>
      <c r="BK317" s="32" t="str">
        <f>getObject</f>
        <v>Sample processing</v>
      </c>
      <c r="BL317" s="30">
        <f>IFERROR(getUnitCost * IF(CatTemplate[[#This Row],[Cost Category Comp.]]="01 Staff costs", 1,1),0)</f>
        <v>402.98497611162429</v>
      </c>
      <c r="BM317" s="29">
        <f>IF(AND(ISBLANK(CatTemplate[[#This Row],[Eq. unit cost]]),ISBLANK(CatTemplate[[#This Row],[Cons. unit cost]]),ISBLANK(CatTemplate[[#This Row],[Oth. unit cost]])), 0, IF(getUnitEffort =0,1,getUnitEffort) * CatTemplate[[#This Row],[Year1]])</f>
        <v>0</v>
      </c>
      <c r="BN317" s="29">
        <f>IF(AND(ISBLANK(CatTemplate[[#This Row],[Eq. unit cost]]),ISBLANK(CatTemplate[[#This Row],[Cons. unit cost]]),ISBLANK(CatTemplate[[#This Row],[Oth. unit cost]])), 0, IF(getUnitEffort =0,1,getUnitEffort) * CatTemplate[[#This Row],[Year2]])</f>
        <v>0</v>
      </c>
      <c r="BO317" s="29">
        <f>IF(AND(ISBLANK(CatTemplate[[#This Row],[Eq. unit cost]]),ISBLANK(CatTemplate[[#This Row],[Cons. unit cost]]),ISBLANK(CatTemplate[[#This Row],[Oth. unit cost]])), 0, IF(getUnitEffort =0,1,getUnitEffort) * CatTemplate[[#This Row],[Year3]])</f>
        <v>0</v>
      </c>
      <c r="BP317" s="29">
        <f>IF(AND(ISBLANK(CatTemplate[[#This Row],[Eq. unit cost]]),ISBLANK(CatTemplate[[#This Row],[Cons. unit cost]]),ISBLANK(CatTemplate[[#This Row],[Oth. unit cost]])), 0, IF(getUnitEffort =0,1,getUnitEffort) * CatTemplate[[#This Row],[Year4]])</f>
        <v>0</v>
      </c>
      <c r="BQ317" s="29">
        <f>IF(AND(ISBLANK(CatTemplate[[#This Row],[Eq. unit cost]]),ISBLANK(CatTemplate[[#This Row],[Cons. unit cost]]),ISBLANK(CatTemplate[[#This Row],[Oth. unit cost]])), 0, IF(getUnitEffort =0,1,getUnitEffort) * CatTemplate[[#This Row],[Year5]])</f>
        <v>0</v>
      </c>
      <c r="BR317" s="29">
        <f>IF(AND(ISBLANK(CatTemplate[[#This Row],[Eq. unit cost]]),ISBLANK(CatTemplate[[#This Row],[Cons. unit cost]]),ISBLANK(CatTemplate[[#This Row],[Oth. unit cost]])), 0, IF(getUnitEffort =0,1,getUnitEffort) * CatTemplate[[#This Row],[Year6]])</f>
        <v>0</v>
      </c>
      <c r="BS317" s="29">
        <f>IF(AND(ISBLANK(CatTemplate[[#This Row],[Eq. unit cost]]),ISBLANK(CatTemplate[[#This Row],[Cons. unit cost]]),ISBLANK(CatTemplate[[#This Row],[Oth. unit cost]])), 0, IF(getUnitEffort =0,1,getUnitEffort) * CatTemplate[[#This Row],[Year7]])</f>
        <v>0</v>
      </c>
      <c r="BT317" s="29">
        <f>IF(AND(ISBLANK(CatTemplate[[#This Row],[Eq. unit cost]]),ISBLANK(CatTemplate[[#This Row],[Cons. unit cost]]),ISBLANK(CatTemplate[[#This Row],[Oth. unit cost]])), 0, IF(getUnitEffort =0,1,getUnitEffort) * CatTemplate[[#This Row],[Year8]])</f>
        <v>0</v>
      </c>
      <c r="BU317" s="29">
        <f>IF(AND(ISBLANK(CatTemplate[[#This Row],[Eq. unit cost]]),ISBLANK(CatTemplate[[#This Row],[Cons. unit cost]]),ISBLANK(CatTemplate[[#This Row],[Oth. unit cost]])), 0, IF(getUnitEffort =0,1,getUnitEffort) * CatTemplate[[#This Row],[Year9]])</f>
        <v>0</v>
      </c>
      <c r="BV317" s="29">
        <f>IF(AND(ISBLANK(CatTemplate[[#This Row],[Eq. unit cost]]),ISBLANK(CatTemplate[[#This Row],[Cons. unit cost]]),ISBLANK(CatTemplate[[#This Row],[Oth. unit cost]])), 0, IF(getUnitEffort =0,1,getUnitEffort) * CatTemplate[[#This Row],[Year10]])</f>
        <v>0</v>
      </c>
      <c r="BW317" s="29">
        <f>IF(AND(ISBLANK(CatTemplate[[#This Row],[Eq. unit cost]]),ISBLANK(CatTemplate[[#This Row],[Cons. unit cost]]),ISBLANK(CatTemplate[[#This Row],[Oth. unit cost]])), 0, IF(getUnitEffort =0,1,getUnitEffort) * CatTemplate[[#This Row],[Year11]])</f>
        <v>0</v>
      </c>
      <c r="BX317" s="29">
        <f>IF(AND(ISBLANK(CatTemplate[[#This Row],[Eq. unit cost]]),ISBLANK(CatTemplate[[#This Row],[Cons. unit cost]]),ISBLANK(CatTemplate[[#This Row],[Oth. unit cost]])), 0, IF(getUnitEffort =0,1,getUnitEffort) * CatTemplate[[#This Row],[Year12]])</f>
        <v>0</v>
      </c>
      <c r="BY317" s="29">
        <f>IF(AND(ISBLANK(CatTemplate[[#This Row],[Eq. unit cost]]),ISBLANK(CatTemplate[[#This Row],[Cons. unit cost]]),ISBLANK(CatTemplate[[#This Row],[Oth. unit cost]])), 0, IF(getUnitEffort =0,1,getUnitEffort) * CatTemplate[[#This Row],[Year13]])</f>
        <v>0</v>
      </c>
      <c r="BZ317" s="29">
        <f>IF(AND(ISBLANK(CatTemplate[[#This Row],[Eq. unit cost]]),ISBLANK(CatTemplate[[#This Row],[Cons. unit cost]]),ISBLANK(CatTemplate[[#This Row],[Oth. unit cost]])), 0, IF(getUnitEffort =0,1,getUnitEffort) * CatTemplate[[#This Row],[Year14]])</f>
        <v>0</v>
      </c>
      <c r="CA317" s="29">
        <f>IF(AND(ISBLANK(CatTemplate[[#This Row],[Eq. unit cost]]),ISBLANK(CatTemplate[[#This Row],[Cons. unit cost]]),ISBLANK(CatTemplate[[#This Row],[Oth. unit cost]])), 0, IF(getUnitEffort =0,1,getUnitEffort) * CatTemplate[[#This Row],[Year15]])</f>
        <v>0</v>
      </c>
      <c r="CB317" s="29">
        <f>IF(AND(ISBLANK(CatTemplate[[#This Row],[Eq. unit cost]]),ISBLANK(CatTemplate[[#This Row],[Cons. unit cost]]),ISBLANK(CatTemplate[[#This Row],[Oth. unit cost]])), 0, IF(getUnitEffort =0,1,getUnitEffort) * CatTemplate[[#This Row],[Year16]])</f>
        <v>0</v>
      </c>
      <c r="CC317" s="29">
        <f>IF(AND(ISBLANK(CatTemplate[[#This Row],[Eq. unit cost]]),ISBLANK(CatTemplate[[#This Row],[Cons. unit cost]]),ISBLANK(CatTemplate[[#This Row],[Oth. unit cost]])), 0, IF(getUnitEffort =0,1,getUnitEffort) * CatTemplate[[#This Row],[Year17]])</f>
        <v>0</v>
      </c>
      <c r="CD317" s="29">
        <f>IF(AND(ISBLANK(CatTemplate[[#This Row],[Eq. unit cost]]),ISBLANK(CatTemplate[[#This Row],[Cons. unit cost]]),ISBLANK(CatTemplate[[#This Row],[Oth. unit cost]])), 0, IF(getUnitEffort =0,1,getUnitEffort) * CatTemplate[[#This Row],[Year18]])</f>
        <v>0</v>
      </c>
      <c r="CE317" s="29">
        <f>IF(AND(ISBLANK(CatTemplate[[#This Row],[Eq. unit cost]]),ISBLANK(CatTemplate[[#This Row],[Cons. unit cost]]),ISBLANK(CatTemplate[[#This Row],[Oth. unit cost]])), 0, IF(getUnitEffort =0,1,getUnitEffort) * CatTemplate[[#This Row],[Year19]])</f>
        <v>0</v>
      </c>
      <c r="CF317" s="29">
        <f>IF(AND(ISBLANK(CatTemplate[[#This Row],[Eq. unit cost]]),ISBLANK(CatTemplate[[#This Row],[Cons. unit cost]]),ISBLANK(CatTemplate[[#This Row],[Oth. unit cost]])), 0, IF(getUnitEffort =0,1,getUnitEffort) * CatTemplate[[#This Row],[Year20]])</f>
        <v>0</v>
      </c>
      <c r="CG317" s="45">
        <f>SUM(CatTemplate[[#This Row],[Q1]:[Q20]])</f>
        <v>0</v>
      </c>
      <c r="CH317" s="29">
        <f>IF(ISBLANK(CatTemplate[[#This Row],[St. unit effort]]),0,(CatTemplate[[#This Row],[St. unit effort]] * CatTemplate[[#This Row],[Year1]]))</f>
        <v>0</v>
      </c>
      <c r="CI317" s="29">
        <f>IF(ISBLANK(CatTemplate[[#This Row],[St. unit effort]]),0,(CatTemplate[[#This Row],[St. unit effort]] * CatTemplate[[#This Row],[Year2]]))</f>
        <v>0</v>
      </c>
      <c r="CJ317" s="29">
        <f>IF(ISBLANK(CatTemplate[[#This Row],[St. unit effort]]),0,(CatTemplate[[#This Row],[St. unit effort]] * CatTemplate[[#This Row],[Year3]]))</f>
        <v>0</v>
      </c>
      <c r="CK317" s="29">
        <f>IF(ISBLANK(CatTemplate[[#This Row],[St. unit effort]]),0,(CatTemplate[[#This Row],[St. unit effort]] * CatTemplate[[#This Row],[Year4]]))</f>
        <v>0</v>
      </c>
      <c r="CL317" s="29">
        <f>IF(ISBLANK(CatTemplate[[#This Row],[St. unit effort]]),0,(CatTemplate[[#This Row],[St. unit effort]] * CatTemplate[[#This Row],[Year5]]))</f>
        <v>0</v>
      </c>
      <c r="CM317" s="29">
        <f>IF(ISBLANK(CatTemplate[[#This Row],[St. unit effort]]),0,(CatTemplate[[#This Row],[St. unit effort]] * CatTemplate[[#This Row],[Year6]]))</f>
        <v>0</v>
      </c>
      <c r="CN317" s="29">
        <f>IF(ISBLANK(CatTemplate[[#This Row],[St. unit effort]]),0,(CatTemplate[[#This Row],[St. unit effort]] * CatTemplate[[#This Row],[Year7]]))</f>
        <v>0</v>
      </c>
      <c r="CO317" s="29">
        <f>IF(ISBLANK(CatTemplate[[#This Row],[St. unit effort]]),0,(CatTemplate[[#This Row],[St. unit effort]] * CatTemplate[[#This Row],[Year8]]))</f>
        <v>0</v>
      </c>
      <c r="CP317" s="29">
        <f>IF(ISBLANK(CatTemplate[[#This Row],[St. unit effort]]),0,(CatTemplate[[#This Row],[St. unit effort]] * CatTemplate[[#This Row],[Year9]]))</f>
        <v>0</v>
      </c>
      <c r="CQ317" s="29">
        <f>IF(ISBLANK(CatTemplate[[#This Row],[St. unit effort]]),0,(CatTemplate[[#This Row],[St. unit effort]] * CatTemplate[[#This Row],[Year10]]))</f>
        <v>0</v>
      </c>
      <c r="CR317" s="29">
        <f>IF(ISBLANK(CatTemplate[[#This Row],[St. unit effort]]),0,(CatTemplate[[#This Row],[St. unit effort]] * CatTemplate[[#This Row],[Year11]]))</f>
        <v>0</v>
      </c>
      <c r="CS317" s="29">
        <f>IF(ISBLANK(CatTemplate[[#This Row],[St. unit effort]]),0,(CatTemplate[[#This Row],[St. unit effort]] * CatTemplate[[#This Row],[Year12]]))</f>
        <v>0</v>
      </c>
      <c r="CT317" s="29">
        <f>IF(ISBLANK(CatTemplate[[#This Row],[St. unit effort]]),0,(CatTemplate[[#This Row],[St. unit effort]] * CatTemplate[[#This Row],[Year13]]))</f>
        <v>0</v>
      </c>
      <c r="CU317" s="29">
        <f>IF(ISBLANK(CatTemplate[[#This Row],[St. unit effort]]),0,(CatTemplate[[#This Row],[St. unit effort]] * CatTemplate[[#This Row],[Year14]]))</f>
        <v>0</v>
      </c>
      <c r="CV317" s="29">
        <f>IF(ISBLANK(CatTemplate[[#This Row],[St. unit effort]]),0,(CatTemplate[[#This Row],[St. unit effort]] * CatTemplate[[#This Row],[Year15]]))</f>
        <v>0</v>
      </c>
      <c r="CW317" s="29">
        <f>IF(ISBLANK(CatTemplate[[#This Row],[St. unit effort]]),0,(CatTemplate[[#This Row],[St. unit effort]] * CatTemplate[[#This Row],[Year16]]))</f>
        <v>0</v>
      </c>
      <c r="CX317" s="29">
        <f>IF(ISBLANK(CatTemplate[[#This Row],[St. unit effort]]),0,(CatTemplate[[#This Row],[St. unit effort]] * CatTemplate[[#This Row],[Year17]]))</f>
        <v>0</v>
      </c>
      <c r="CY317" s="29">
        <f>IF(ISBLANK(CatTemplate[[#This Row],[St. unit effort]]),0,(CatTemplate[[#This Row],[St. unit effort]] * CatTemplate[[#This Row],[Year18]]))</f>
        <v>0</v>
      </c>
      <c r="CZ317" s="29">
        <f>IF(ISBLANK(CatTemplate[[#This Row],[St. unit effort]]),0,(CatTemplate[[#This Row],[St. unit effort]] * CatTemplate[[#This Row],[Year19]]))</f>
        <v>0</v>
      </c>
      <c r="DA317" s="29">
        <f>IF(ISBLANK(CatTemplate[[#This Row],[St. unit effort]]),0,(CatTemplate[[#This Row],[St. unit effort]] * CatTemplate[[#This Row],[Year20]]))</f>
        <v>0</v>
      </c>
      <c r="DB317" s="57">
        <f>IF(ISBLANK(CatTemplate[[#This Row],[St. unit effort]]),0,(CatTemplate[[#This Row],[St. unit effort]] * CatTemplate[[#This Row],[Year1]])*8/ParRatePM)</f>
        <v>0</v>
      </c>
      <c r="DC317" s="57">
        <f>IF(ISBLANK(CatTemplate[[#This Row],[St. unit effort]]),0,(CatTemplate[[#This Row],[St. unit effort]] * CatTemplate[[#This Row],[Year2]])*8/ParRatePM)</f>
        <v>0</v>
      </c>
      <c r="DD317" s="57">
        <f>IF(ISBLANK(CatTemplate[[#This Row],[St. unit effort]]),0,(CatTemplate[[#This Row],[St. unit effort]] * CatTemplate[[#This Row],[Year3]])*8/ParRatePM)</f>
        <v>0</v>
      </c>
      <c r="DE317" s="57">
        <f>IF(ISBLANK(CatTemplate[[#This Row],[St. unit effort]]),0,(CatTemplate[[#This Row],[St. unit effort]] * CatTemplate[[#This Row],[Year4]])*8/ParRatePM)</f>
        <v>0</v>
      </c>
      <c r="DF317" s="57">
        <f>IF(ISBLANK(CatTemplate[[#This Row],[St. unit effort]]),0,(CatTemplate[[#This Row],[St. unit effort]] * CatTemplate[[#This Row],[Year5]])*8/ParRatePM)</f>
        <v>0</v>
      </c>
      <c r="DG317" s="57">
        <f>IF(ISBLANK(CatTemplate[[#This Row],[St. unit effort]]),0,(CatTemplate[[#This Row],[St. unit effort]] * CatTemplate[[#This Row],[Year6]])*8/ParRatePM)</f>
        <v>0</v>
      </c>
      <c r="DH317" s="57">
        <f>IF(ISBLANK(CatTemplate[[#This Row],[St. unit effort]]),0,(CatTemplate[[#This Row],[St. unit effort]] * CatTemplate[[#This Row],[Year7]])*8/ParRatePM)</f>
        <v>0</v>
      </c>
      <c r="DI317" s="57">
        <f>IF(ISBLANK(CatTemplate[[#This Row],[St. unit effort]]),0,(CatTemplate[[#This Row],[St. unit effort]] * CatTemplate[[#This Row],[Year8]])*8/ParRatePM)</f>
        <v>0</v>
      </c>
      <c r="DJ317" s="57">
        <f>IF(ISBLANK(CatTemplate[[#This Row],[St. unit effort]]),0,(CatTemplate[[#This Row],[St. unit effort]] * CatTemplate[[#This Row],[Year9]])*8/ParRatePM)</f>
        <v>0</v>
      </c>
      <c r="DK317" s="57">
        <f>IF(ISBLANK(CatTemplate[[#This Row],[St. unit effort]]),0,(CatTemplate[[#This Row],[St. unit effort]] * CatTemplate[[#This Row],[Year10]])*8/ParRatePM)</f>
        <v>0</v>
      </c>
      <c r="DL317" s="57">
        <f>IF(ISBLANK(CatTemplate[[#This Row],[St. unit effort]]),0,(CatTemplate[[#This Row],[St. unit effort]] * CatTemplate[[#This Row],[Year11]])*8/ParRatePM)</f>
        <v>0</v>
      </c>
      <c r="DM317" s="57">
        <f>IF(ISBLANK(CatTemplate[[#This Row],[St. unit effort]]),0,(CatTemplate[[#This Row],[St. unit effort]] * CatTemplate[[#This Row],[Year12]])*8/ParRatePM)</f>
        <v>0</v>
      </c>
      <c r="DN317" s="57">
        <f>IF(ISBLANK(CatTemplate[[#This Row],[St. unit effort]]),0,(CatTemplate[[#This Row],[St. unit effort]] * CatTemplate[[#This Row],[Year13]])*8/ParRatePM)</f>
        <v>0</v>
      </c>
      <c r="DO317" s="57">
        <f>IF(ISBLANK(CatTemplate[[#This Row],[St. unit effort]]),0,(CatTemplate[[#This Row],[St. unit effort]] * CatTemplate[[#This Row],[Year14]])*8/ParRatePM)</f>
        <v>0</v>
      </c>
      <c r="DP317" s="57">
        <f>IF(ISBLANK(CatTemplate[[#This Row],[St. unit effort]]),0,(CatTemplate[[#This Row],[St. unit effort]] * CatTemplate[[#This Row],[Year15]])*8/ParRatePM)</f>
        <v>0</v>
      </c>
      <c r="DQ317" s="57">
        <f>IF(ISBLANK(CatTemplate[[#This Row],[St. unit effort]]),0,(CatTemplate[[#This Row],[St. unit effort]] * CatTemplate[[#This Row],[Year16]])*8/ParRatePM)</f>
        <v>0</v>
      </c>
      <c r="DR317" s="57">
        <f>IF(ISBLANK(CatTemplate[[#This Row],[St. unit effort]]),0,(CatTemplate[[#This Row],[St. unit effort]] * CatTemplate[[#This Row],[Year17]])*8/ParRatePM)</f>
        <v>0</v>
      </c>
      <c r="DS317" s="57">
        <f>IF(ISBLANK(CatTemplate[[#This Row],[St. unit effort]]),0,(CatTemplate[[#This Row],[St. unit effort]] * CatTemplate[[#This Row],[Year18]])*8/ParRatePM)</f>
        <v>0</v>
      </c>
      <c r="DT317" s="57">
        <f>IF(ISBLANK(CatTemplate[[#This Row],[St. unit effort]]),0,(CatTemplate[[#This Row],[St. unit effort]] * CatTemplate[[#This Row],[Year19]])*8/ParRatePM)</f>
        <v>0</v>
      </c>
      <c r="DU317" s="57">
        <f>IF(ISBLANK(CatTemplate[[#This Row],[St. unit effort]]),0,(CatTemplate[[#This Row],[St. unit effort]] * CatTemplate[[#This Row],[Year20]])*8/ParRatePM)</f>
        <v>0</v>
      </c>
      <c r="DV317" s="54">
        <f>SUM(CatTemplate[[#This Row],[PM1]:[PM20]])</f>
        <v>0</v>
      </c>
      <c r="DW317" s="56">
        <f t="shared" si="109"/>
        <v>0</v>
      </c>
      <c r="DX317" s="56">
        <f t="shared" si="109"/>
        <v>0</v>
      </c>
      <c r="DY317" s="56">
        <f t="shared" si="109"/>
        <v>0</v>
      </c>
      <c r="DZ317" s="56">
        <f t="shared" si="109"/>
        <v>0</v>
      </c>
      <c r="EA317" s="56">
        <f t="shared" si="109"/>
        <v>0</v>
      </c>
      <c r="EB317" s="56">
        <f t="shared" si="109"/>
        <v>0</v>
      </c>
      <c r="EC317" s="56">
        <f t="shared" si="109"/>
        <v>0</v>
      </c>
      <c r="ED317" s="56">
        <f t="shared" si="109"/>
        <v>0</v>
      </c>
      <c r="EE317" s="56">
        <f t="shared" si="109"/>
        <v>0</v>
      </c>
      <c r="EF317" s="56">
        <f t="shared" si="109"/>
        <v>0</v>
      </c>
      <c r="EG317" s="56">
        <f t="shared" si="109"/>
        <v>0</v>
      </c>
      <c r="EH317" s="56">
        <f t="shared" si="109"/>
        <v>0</v>
      </c>
      <c r="EI317" s="56">
        <f t="shared" si="109"/>
        <v>0</v>
      </c>
      <c r="EJ317" s="56">
        <f t="shared" si="109"/>
        <v>0</v>
      </c>
      <c r="EK317" s="56">
        <f t="shared" si="109"/>
        <v>0</v>
      </c>
      <c r="EL317" s="56">
        <f t="shared" si="109"/>
        <v>0</v>
      </c>
      <c r="EM317" s="56">
        <f t="shared" si="107"/>
        <v>0</v>
      </c>
      <c r="EN317" s="56">
        <f t="shared" si="107"/>
        <v>0</v>
      </c>
      <c r="EO317" s="56">
        <f t="shared" si="107"/>
        <v>0</v>
      </c>
      <c r="EP317" s="56">
        <f t="shared" si="107"/>
        <v>0</v>
      </c>
      <c r="EQ317" s="30">
        <f>CatTemplate[[#This Row],[Eq. unit cost]] * CatTemplate[[#This Row],[Eq. quantity]]</f>
        <v>0</v>
      </c>
      <c r="ER317" s="30">
        <f>CatTemplate[[#This Row],[Cons. unit cost]] *CatTemplate[[#This Row],[Cons. quantity]]</f>
        <v>0</v>
      </c>
      <c r="ES317" s="30">
        <f>CatTemplate[[#This Row],[Oth. unit cost]] *CatTemplate[[#This Row],[Oth. quantity]]</f>
        <v>0</v>
      </c>
      <c r="ET317" s="55">
        <f>SUM(CatTemplate[[#This Row],[CO1]:[CO20]])</f>
        <v>0</v>
      </c>
      <c r="EU317" s="56">
        <f t="shared" si="110"/>
        <v>0</v>
      </c>
      <c r="EV317" s="56">
        <f t="shared" si="110"/>
        <v>0</v>
      </c>
      <c r="EW317" s="56">
        <f t="shared" si="110"/>
        <v>0</v>
      </c>
      <c r="EX317" s="56">
        <f t="shared" si="110"/>
        <v>0</v>
      </c>
      <c r="EY317" s="56">
        <f t="shared" si="110"/>
        <v>0</v>
      </c>
      <c r="EZ317" s="56">
        <f t="shared" si="110"/>
        <v>0</v>
      </c>
      <c r="FA317" s="56">
        <f t="shared" si="110"/>
        <v>0</v>
      </c>
      <c r="FB317" s="56">
        <f t="shared" si="110"/>
        <v>0</v>
      </c>
      <c r="FC317" s="56">
        <f t="shared" si="110"/>
        <v>0</v>
      </c>
      <c r="FD317" s="56">
        <f t="shared" si="110"/>
        <v>0</v>
      </c>
      <c r="FE317" s="56">
        <f t="shared" si="110"/>
        <v>0</v>
      </c>
      <c r="FF317" s="56">
        <f t="shared" si="110"/>
        <v>0</v>
      </c>
      <c r="FG317" s="56">
        <f t="shared" si="110"/>
        <v>0</v>
      </c>
      <c r="FH317" s="56">
        <f t="shared" si="110"/>
        <v>0</v>
      </c>
      <c r="FI317" s="56">
        <f t="shared" si="110"/>
        <v>0</v>
      </c>
      <c r="FJ317" s="56">
        <f t="shared" si="110"/>
        <v>0</v>
      </c>
      <c r="FK317" s="56">
        <f t="shared" si="108"/>
        <v>0</v>
      </c>
      <c r="FL317" s="56">
        <f t="shared" si="108"/>
        <v>0</v>
      </c>
      <c r="FM317" s="56">
        <f t="shared" si="108"/>
        <v>0</v>
      </c>
      <c r="FN317" s="56">
        <f t="shared" si="108"/>
        <v>0</v>
      </c>
      <c r="FO317" s="58">
        <f>SUM(CatTemplate[[#This Row],[CS1]:[CS20]])</f>
        <v>0</v>
      </c>
      <c r="FP317" s="59">
        <f>CatTemplate[[#This Row],[Total Oth. cost]]+CatTemplate[[#This Row],[Total St. Cost]]</f>
        <v>0</v>
      </c>
      <c r="FQ317" s="33" t="e">
        <f t="shared" si="93"/>
        <v>#VALUE!</v>
      </c>
      <c r="FR317" s="33" t="e">
        <f t="shared" si="94"/>
        <v>#VALUE!</v>
      </c>
      <c r="FS317" s="30" t="e">
        <f>(CatTemplate[[#This Row],[CO1]] + CatTemplate[[#This Row],[CS1]]) * (1 + getRateOHFinal) * getRateMarkupFinal</f>
        <v>#VALUE!</v>
      </c>
      <c r="FT317" s="30" t="e">
        <f>(CatTemplate[[#This Row],[CO2]] + CatTemplate[[#This Row],[CS2]]) * (1 + getRateOHFinal) * getRateMarkupFinal</f>
        <v>#VALUE!</v>
      </c>
      <c r="FU317" s="30" t="e">
        <f>(CatTemplate[[#This Row],[CO3]] + CatTemplate[[#This Row],[CS3]]) * (1 + getRateOHFinal) * getRateMarkupFinal</f>
        <v>#VALUE!</v>
      </c>
      <c r="FV317" s="30" t="e">
        <f>(CatTemplate[[#This Row],[CO4]] + CatTemplate[[#This Row],[CS4]]) * (1 + getRateOHFinal) * getRateMarkupFinal</f>
        <v>#VALUE!</v>
      </c>
      <c r="FW317" s="30" t="e">
        <f>(CatTemplate[[#This Row],[CO5]] + CatTemplate[[#This Row],[CS5]]) * (1 + getRateOHFinal) * getRateMarkupFinal</f>
        <v>#VALUE!</v>
      </c>
      <c r="FX317" s="30" t="e">
        <f>(CatTemplate[[#This Row],[CO6]] + CatTemplate[[#This Row],[CS6]]) * (1 + getRateOHFinal) * getRateMarkupFinal</f>
        <v>#VALUE!</v>
      </c>
      <c r="FY317" s="30" t="e">
        <f>(CatTemplate[[#This Row],[CO7]] + CatTemplate[[#This Row],[CS7]]) * (1 + getRateOHFinal) * getRateMarkupFinal</f>
        <v>#VALUE!</v>
      </c>
      <c r="FZ317" s="30" t="e">
        <f>(CatTemplate[[#This Row],[CO8]] + CatTemplate[[#This Row],[CS8]]) * (1 + getRateOHFinal) * getRateMarkupFinal</f>
        <v>#VALUE!</v>
      </c>
      <c r="GA317" s="30" t="e">
        <f>(CatTemplate[[#This Row],[CO9]] + CatTemplate[[#This Row],[CS9]]) * (1 + getRateOHFinal) * getRateMarkupFinal</f>
        <v>#VALUE!</v>
      </c>
      <c r="GB317" s="30" t="e">
        <f>(CatTemplate[[#This Row],[CO10]] + CatTemplate[[#This Row],[CS10]]) * (1 + getRateOHFinal) * getRateMarkupFinal</f>
        <v>#VALUE!</v>
      </c>
      <c r="GC317" s="30" t="e">
        <f>(CatTemplate[[#This Row],[CO11]] + CatTemplate[[#This Row],[CS11]]) * (1 + getRateOHFinal) * getRateMarkupFinal</f>
        <v>#VALUE!</v>
      </c>
      <c r="GD317" s="30" t="e">
        <f>(CatTemplate[[#This Row],[CO12]] + CatTemplate[[#This Row],[CS12]]) * (1 + getRateOHFinal) * getRateMarkupFinal</f>
        <v>#VALUE!</v>
      </c>
      <c r="GE317" s="30" t="e">
        <f>(CatTemplate[[#This Row],[CO13]] + CatTemplate[[#This Row],[CS13]]) * (1 + getRateOHFinal) * getRateMarkupFinal</f>
        <v>#VALUE!</v>
      </c>
      <c r="GF317" s="30" t="e">
        <f>(CatTemplate[[#This Row],[CO14]] + CatTemplate[[#This Row],[CS14]]) * (1 + getRateOHFinal) * getRateMarkupFinal</f>
        <v>#VALUE!</v>
      </c>
      <c r="GG317" s="30" t="e">
        <f>(CatTemplate[[#This Row],[CO15]] + CatTemplate[[#This Row],[CS15]]) * (1 + getRateOHFinal) * getRateMarkupFinal</f>
        <v>#VALUE!</v>
      </c>
      <c r="GH317" s="30" t="e">
        <f>(CatTemplate[[#This Row],[CO16]] + CatTemplate[[#This Row],[CS16]]) * (1 + getRateOHFinal) * getRateMarkupFinal</f>
        <v>#VALUE!</v>
      </c>
      <c r="GI317" s="30" t="e">
        <f>(CatTemplate[[#This Row],[CO17]] + CatTemplate[[#This Row],[CS17]]) * (1 + getRateOHFinal) * getRateMarkupFinal</f>
        <v>#VALUE!</v>
      </c>
      <c r="GJ317" s="30" t="e">
        <f>(CatTemplate[[#This Row],[CO18]] + CatTemplate[[#This Row],[CS18]]) * (1 + getRateOHFinal) * getRateMarkupFinal</f>
        <v>#VALUE!</v>
      </c>
      <c r="GK317" s="30" t="e">
        <f>(CatTemplate[[#This Row],[CO19]] + CatTemplate[[#This Row],[CS19]]) * (1 + getRateOHFinal) * getRateMarkupFinal</f>
        <v>#VALUE!</v>
      </c>
      <c r="GL317" s="30" t="e">
        <f>(CatTemplate[[#This Row],[CO20]] + CatTemplate[[#This Row],[CS20]]) * (1 + getRateOHFinal) * getRateMarkupFinal</f>
        <v>#VALUE!</v>
      </c>
      <c r="GM317" s="30" t="e">
        <f t="shared" si="95"/>
        <v>#VALUE!</v>
      </c>
      <c r="GN317" s="30" t="e">
        <f t="shared" si="96"/>
        <v>#VALUE!</v>
      </c>
      <c r="GO317" s="30" t="e">
        <f t="shared" si="97"/>
        <v>#VALUE!</v>
      </c>
      <c r="GP317" s="30" t="e">
        <f t="shared" si="98"/>
        <v>#VALUE!</v>
      </c>
      <c r="GQ317" s="30" t="e">
        <f>(CatTemplate[[#This Row],[CO1]]+CatTemplate[[#This Row],[CS1]]) * (1+ getRateOHFinal) * (1 + getRateMarkupFinal)</f>
        <v>#VALUE!</v>
      </c>
      <c r="GR317" s="30" t="e">
        <f>(CatTemplate[[#This Row],[CO2]]+CatTemplate[[#This Row],[CS2]]) * (1+ getRateOHFinal) * (1 + getRateMarkupFinal)</f>
        <v>#VALUE!</v>
      </c>
      <c r="GS317" s="30" t="e">
        <f>(CatTemplate[[#This Row],[CO3]]+CatTemplate[[#This Row],[CS3]]) * (1+ getRateOHFinal) * (1 + getRateMarkupFinal)</f>
        <v>#VALUE!</v>
      </c>
      <c r="GT317" s="30" t="e">
        <f>(CatTemplate[[#This Row],[CO4]]+CatTemplate[[#This Row],[CS4]]) * (1+ getRateOHFinal) * (1 + getRateMarkupFinal)</f>
        <v>#VALUE!</v>
      </c>
      <c r="GU317" s="30" t="e">
        <f>(CatTemplate[[#This Row],[CO5]]+CatTemplate[[#This Row],[CS5]]) * (1+ getRateOHFinal) * (1 + getRateMarkupFinal)</f>
        <v>#VALUE!</v>
      </c>
      <c r="GV317" s="30" t="e">
        <f>(CatTemplate[[#This Row],[CO6]]+CatTemplate[[#This Row],[CS6]]) * (1+ getRateOHFinal) * (1 + getRateMarkupFinal)</f>
        <v>#VALUE!</v>
      </c>
      <c r="GW317" s="30" t="e">
        <f>(CatTemplate[[#This Row],[CO7]]+CatTemplate[[#This Row],[CS7]]) * (1+ getRateOHFinal) * (1 + getRateMarkupFinal)</f>
        <v>#VALUE!</v>
      </c>
      <c r="GX317" s="30" t="e">
        <f>(CatTemplate[[#This Row],[CO8]]+CatTemplate[[#This Row],[CS8]]) * (1+ getRateOHFinal) * (1 + getRateMarkupFinal)</f>
        <v>#VALUE!</v>
      </c>
      <c r="GY317" s="30" t="e">
        <f>(CatTemplate[[#This Row],[CO9]]+CatTemplate[[#This Row],[CS9]]) * (1+ getRateOHFinal) * (1 + getRateMarkupFinal)</f>
        <v>#VALUE!</v>
      </c>
      <c r="GZ317" s="30" t="e">
        <f>(CatTemplate[[#This Row],[CO10]]+CatTemplate[[#This Row],[CS10]]) * (1+ getRateOHFinal) * (1 + getRateMarkupFinal)</f>
        <v>#VALUE!</v>
      </c>
      <c r="HA317" s="30" t="e">
        <f>(CatTemplate[[#This Row],[CO11]]+CatTemplate[[#This Row],[CS11]]) * (1+ getRateOHFinal) * (1 + getRateMarkupFinal)</f>
        <v>#VALUE!</v>
      </c>
      <c r="HB317" s="30" t="e">
        <f>(CatTemplate[[#This Row],[CO12]]+CatTemplate[[#This Row],[CS12]]) * (1+ getRateOHFinal) * (1 + getRateMarkupFinal)</f>
        <v>#VALUE!</v>
      </c>
      <c r="HC317" s="30" t="e">
        <f>(CatTemplate[[#This Row],[CO13]]+CatTemplate[[#This Row],[CS13]]) * (1+ getRateOHFinal) * (1 + getRateMarkupFinal)</f>
        <v>#VALUE!</v>
      </c>
      <c r="HD317" s="30" t="e">
        <f>(CatTemplate[[#This Row],[CO14]]+CatTemplate[[#This Row],[CS14]]) * (1+ getRateOHFinal) * (1 + getRateMarkupFinal)</f>
        <v>#VALUE!</v>
      </c>
      <c r="HE317" s="30" t="e">
        <f>(CatTemplate[[#This Row],[CO15]]+CatTemplate[[#This Row],[CS15]]) * (1+ getRateOHFinal) * (1 + getRateMarkupFinal)</f>
        <v>#VALUE!</v>
      </c>
      <c r="HF317" s="30" t="e">
        <f>(CatTemplate[[#This Row],[CO16]]+CatTemplate[[#This Row],[CS16]]) * (1+ getRateOHFinal) * (1 + getRateMarkupFinal)</f>
        <v>#VALUE!</v>
      </c>
      <c r="HG317" s="30" t="e">
        <f>(CatTemplate[[#This Row],[CO17]]+CatTemplate[[#This Row],[CS17]]) * (1+ getRateOHFinal) * (1 + getRateMarkupFinal)</f>
        <v>#VALUE!</v>
      </c>
      <c r="HH317" s="30" t="e">
        <f>(CatTemplate[[#This Row],[CO18]]+CatTemplate[[#This Row],[CS18]]) * (1+ getRateOHFinal) * (1 + getRateMarkupFinal)</f>
        <v>#VALUE!</v>
      </c>
      <c r="HI317" s="30" t="e">
        <f>(CatTemplate[[#This Row],[CO19]]+CatTemplate[[#This Row],[CS19]]) * (1+ getRateOHFinal) * (1 + getRateMarkupFinal)</f>
        <v>#VALUE!</v>
      </c>
      <c r="HJ317" s="30" t="e">
        <f>(CatTemplate[[#This Row],[CO20]]+CatTemplate[[#This Row],[CS20]]) * (1+ getRateOHFinal) * (1 + getRateMarkupFinal)</f>
        <v>#VALUE!</v>
      </c>
      <c r="HK317" s="39" t="e">
        <f>CatTemplate[[#This Row],[Total cost]]+CatTemplate[[#This Row],[OH Amount]]+CatTemplate[[#This Row],[Markup]]</f>
        <v>#VALUE!</v>
      </c>
      <c r="HL317" s="63">
        <f>IF(CatTemplate[[#This Row],[Units]]="Days",CatTemplate[[#This Row],[Project quantity]]*CatTemplate[[#This Row],[St. unit effort]],CatTemplate[[#This Row],[Project quantity]])</f>
        <v>0</v>
      </c>
      <c r="HM317" s="287">
        <f>IFERROR(CatTemplate[[#This Row],[Total Price]]/(CatTemplate[[#This Row],[Final Quantity]]),0)</f>
        <v>0</v>
      </c>
      <c r="HN317" s="261"/>
    </row>
    <row r="318" spans="2:222" x14ac:dyDescent="0.2">
      <c r="B318" s="9" t="s">
        <v>84</v>
      </c>
      <c r="C318" s="23">
        <v>6</v>
      </c>
      <c r="D318" s="10" t="s">
        <v>179</v>
      </c>
      <c r="E318" s="25">
        <v>1</v>
      </c>
      <c r="F318" s="19" t="s">
        <v>103</v>
      </c>
      <c r="G318" s="27">
        <v>105</v>
      </c>
      <c r="H318" s="19" t="s">
        <v>598</v>
      </c>
      <c r="I318" s="19"/>
      <c r="J318" s="16" t="s">
        <v>254</v>
      </c>
      <c r="K318" s="16"/>
      <c r="L318" s="16" t="s">
        <v>489</v>
      </c>
      <c r="M318" s="16" t="s">
        <v>207</v>
      </c>
      <c r="N318" s="16" t="s">
        <v>858</v>
      </c>
      <c r="O318" s="320"/>
      <c r="P318" s="71"/>
      <c r="Q318" s="108"/>
      <c r="R318" s="73"/>
      <c r="S318" s="97"/>
      <c r="T318" s="100">
        <f>getEqUnitCost</f>
        <v>0</v>
      </c>
      <c r="U318" s="73">
        <f>getEqUnitEffort</f>
        <v>0</v>
      </c>
      <c r="V318" s="101">
        <f>getEqQuantity</f>
        <v>0</v>
      </c>
      <c r="W318" s="320"/>
      <c r="X318" s="100">
        <f>getConsUnitCost</f>
        <v>0</v>
      </c>
      <c r="Y318" s="73">
        <f>getConsUnitEffort</f>
        <v>0</v>
      </c>
      <c r="Z318" s="14">
        <f>getConsQuantity</f>
        <v>0</v>
      </c>
      <c r="AA318" s="320"/>
      <c r="AB318" s="72"/>
      <c r="AC318" s="112"/>
      <c r="AD318" s="14">
        <f>getOthQuantity</f>
        <v>0</v>
      </c>
      <c r="AE318" s="320"/>
      <c r="AF318" s="28" t="str">
        <f>IF(ISBLANK(CatTemplate[[#This Row],[Resource type]]),"",CatTemplate[[#This Row],[Resource type]])</f>
        <v>BioRef Operator</v>
      </c>
      <c r="AG318" s="242">
        <f>getStaffUnitCost</f>
        <v>402.98497611162429</v>
      </c>
      <c r="AH318" s="113">
        <f>getStaffUnitEffort</f>
        <v>0</v>
      </c>
      <c r="AI318" s="40">
        <f>getStaffQuantity</f>
        <v>0</v>
      </c>
      <c r="AJ318" s="41">
        <f>CatTemplate[[#This Row],[St. quantity]]*8/ParRatePM</f>
        <v>0</v>
      </c>
      <c r="AK318" s="320"/>
      <c r="AL318" s="53" t="str">
        <f>CatTemplate[[#This Row],[Item type]]</f>
        <v>Samples</v>
      </c>
      <c r="AM318" s="12">
        <f>SUM(CatTemplate[[#This Row],[Year1]:[Year20]])</f>
        <v>0</v>
      </c>
      <c r="AN318" s="52"/>
      <c r="AO318" s="52"/>
      <c r="AP318" s="52"/>
      <c r="AQ318" s="8"/>
      <c r="AR318" s="8"/>
      <c r="AS318" s="8"/>
      <c r="AT318" s="8"/>
      <c r="AU318" s="8"/>
      <c r="AV318" s="8"/>
      <c r="AW318" s="8"/>
      <c r="AX318" s="8"/>
      <c r="AY318" s="8"/>
      <c r="AZ318" s="8"/>
      <c r="BA318" s="8"/>
      <c r="BB318" s="8"/>
      <c r="BC318" s="8"/>
      <c r="BD318" s="8"/>
      <c r="BE318" s="8"/>
      <c r="BF318" s="8"/>
      <c r="BG318" s="36"/>
      <c r="BH318" s="320"/>
      <c r="BI318" s="37" t="str">
        <f>getCostCategory</f>
        <v>06 Operating costs</v>
      </c>
      <c r="BJ318" s="37" t="str">
        <f>getSection</f>
        <v>06 Sample processing</v>
      </c>
      <c r="BK318" s="32" t="str">
        <f>getObject</f>
        <v>Sample processing</v>
      </c>
      <c r="BL318" s="30">
        <f>IFERROR(getUnitCost * IF(CatTemplate[[#This Row],[Cost Category Comp.]]="01 Staff costs", 1,1),0)</f>
        <v>402.98497611162429</v>
      </c>
      <c r="BM318" s="29">
        <f>IF(AND(ISBLANK(CatTemplate[[#This Row],[Eq. unit cost]]),ISBLANK(CatTemplate[[#This Row],[Cons. unit cost]]),ISBLANK(CatTemplate[[#This Row],[Oth. unit cost]])), 0, IF(getUnitEffort =0,1,getUnitEffort) * CatTemplate[[#This Row],[Year1]])</f>
        <v>0</v>
      </c>
      <c r="BN318" s="29">
        <f>IF(AND(ISBLANK(CatTemplate[[#This Row],[Eq. unit cost]]),ISBLANK(CatTemplate[[#This Row],[Cons. unit cost]]),ISBLANK(CatTemplate[[#This Row],[Oth. unit cost]])), 0, IF(getUnitEffort =0,1,getUnitEffort) * CatTemplate[[#This Row],[Year2]])</f>
        <v>0</v>
      </c>
      <c r="BO318" s="29">
        <f>IF(AND(ISBLANK(CatTemplate[[#This Row],[Eq. unit cost]]),ISBLANK(CatTemplate[[#This Row],[Cons. unit cost]]),ISBLANK(CatTemplate[[#This Row],[Oth. unit cost]])), 0, IF(getUnitEffort =0,1,getUnitEffort) * CatTemplate[[#This Row],[Year3]])</f>
        <v>0</v>
      </c>
      <c r="BP318" s="29">
        <f>IF(AND(ISBLANK(CatTemplate[[#This Row],[Eq. unit cost]]),ISBLANK(CatTemplate[[#This Row],[Cons. unit cost]]),ISBLANK(CatTemplate[[#This Row],[Oth. unit cost]])), 0, IF(getUnitEffort =0,1,getUnitEffort) * CatTemplate[[#This Row],[Year4]])</f>
        <v>0</v>
      </c>
      <c r="BQ318" s="29">
        <f>IF(AND(ISBLANK(CatTemplate[[#This Row],[Eq. unit cost]]),ISBLANK(CatTemplate[[#This Row],[Cons. unit cost]]),ISBLANK(CatTemplate[[#This Row],[Oth. unit cost]])), 0, IF(getUnitEffort =0,1,getUnitEffort) * CatTemplate[[#This Row],[Year5]])</f>
        <v>0</v>
      </c>
      <c r="BR318" s="29">
        <f>IF(AND(ISBLANK(CatTemplate[[#This Row],[Eq. unit cost]]),ISBLANK(CatTemplate[[#This Row],[Cons. unit cost]]),ISBLANK(CatTemplate[[#This Row],[Oth. unit cost]])), 0, IF(getUnitEffort =0,1,getUnitEffort) * CatTemplate[[#This Row],[Year6]])</f>
        <v>0</v>
      </c>
      <c r="BS318" s="29">
        <f>IF(AND(ISBLANK(CatTemplate[[#This Row],[Eq. unit cost]]),ISBLANK(CatTemplate[[#This Row],[Cons. unit cost]]),ISBLANK(CatTemplate[[#This Row],[Oth. unit cost]])), 0, IF(getUnitEffort =0,1,getUnitEffort) * CatTemplate[[#This Row],[Year7]])</f>
        <v>0</v>
      </c>
      <c r="BT318" s="29">
        <f>IF(AND(ISBLANK(CatTemplate[[#This Row],[Eq. unit cost]]),ISBLANK(CatTemplate[[#This Row],[Cons. unit cost]]),ISBLANK(CatTemplate[[#This Row],[Oth. unit cost]])), 0, IF(getUnitEffort =0,1,getUnitEffort) * CatTemplate[[#This Row],[Year8]])</f>
        <v>0</v>
      </c>
      <c r="BU318" s="29">
        <f>IF(AND(ISBLANK(CatTemplate[[#This Row],[Eq. unit cost]]),ISBLANK(CatTemplate[[#This Row],[Cons. unit cost]]),ISBLANK(CatTemplate[[#This Row],[Oth. unit cost]])), 0, IF(getUnitEffort =0,1,getUnitEffort) * CatTemplate[[#This Row],[Year9]])</f>
        <v>0</v>
      </c>
      <c r="BV318" s="29">
        <f>IF(AND(ISBLANK(CatTemplate[[#This Row],[Eq. unit cost]]),ISBLANK(CatTemplate[[#This Row],[Cons. unit cost]]),ISBLANK(CatTemplate[[#This Row],[Oth. unit cost]])), 0, IF(getUnitEffort =0,1,getUnitEffort) * CatTemplate[[#This Row],[Year10]])</f>
        <v>0</v>
      </c>
      <c r="BW318" s="29">
        <f>IF(AND(ISBLANK(CatTemplate[[#This Row],[Eq. unit cost]]),ISBLANK(CatTemplate[[#This Row],[Cons. unit cost]]),ISBLANK(CatTemplate[[#This Row],[Oth. unit cost]])), 0, IF(getUnitEffort =0,1,getUnitEffort) * CatTemplate[[#This Row],[Year11]])</f>
        <v>0</v>
      </c>
      <c r="BX318" s="29">
        <f>IF(AND(ISBLANK(CatTemplate[[#This Row],[Eq. unit cost]]),ISBLANK(CatTemplate[[#This Row],[Cons. unit cost]]),ISBLANK(CatTemplate[[#This Row],[Oth. unit cost]])), 0, IF(getUnitEffort =0,1,getUnitEffort) * CatTemplate[[#This Row],[Year12]])</f>
        <v>0</v>
      </c>
      <c r="BY318" s="29">
        <f>IF(AND(ISBLANK(CatTemplate[[#This Row],[Eq. unit cost]]),ISBLANK(CatTemplate[[#This Row],[Cons. unit cost]]),ISBLANK(CatTemplate[[#This Row],[Oth. unit cost]])), 0, IF(getUnitEffort =0,1,getUnitEffort) * CatTemplate[[#This Row],[Year13]])</f>
        <v>0</v>
      </c>
      <c r="BZ318" s="29">
        <f>IF(AND(ISBLANK(CatTemplate[[#This Row],[Eq. unit cost]]),ISBLANK(CatTemplate[[#This Row],[Cons. unit cost]]),ISBLANK(CatTemplate[[#This Row],[Oth. unit cost]])), 0, IF(getUnitEffort =0,1,getUnitEffort) * CatTemplate[[#This Row],[Year14]])</f>
        <v>0</v>
      </c>
      <c r="CA318" s="29">
        <f>IF(AND(ISBLANK(CatTemplate[[#This Row],[Eq. unit cost]]),ISBLANK(CatTemplate[[#This Row],[Cons. unit cost]]),ISBLANK(CatTemplate[[#This Row],[Oth. unit cost]])), 0, IF(getUnitEffort =0,1,getUnitEffort) * CatTemplate[[#This Row],[Year15]])</f>
        <v>0</v>
      </c>
      <c r="CB318" s="29">
        <f>IF(AND(ISBLANK(CatTemplate[[#This Row],[Eq. unit cost]]),ISBLANK(CatTemplate[[#This Row],[Cons. unit cost]]),ISBLANK(CatTemplate[[#This Row],[Oth. unit cost]])), 0, IF(getUnitEffort =0,1,getUnitEffort) * CatTemplate[[#This Row],[Year16]])</f>
        <v>0</v>
      </c>
      <c r="CC318" s="29">
        <f>IF(AND(ISBLANK(CatTemplate[[#This Row],[Eq. unit cost]]),ISBLANK(CatTemplate[[#This Row],[Cons. unit cost]]),ISBLANK(CatTemplate[[#This Row],[Oth. unit cost]])), 0, IF(getUnitEffort =0,1,getUnitEffort) * CatTemplate[[#This Row],[Year17]])</f>
        <v>0</v>
      </c>
      <c r="CD318" s="29">
        <f>IF(AND(ISBLANK(CatTemplate[[#This Row],[Eq. unit cost]]),ISBLANK(CatTemplate[[#This Row],[Cons. unit cost]]),ISBLANK(CatTemplate[[#This Row],[Oth. unit cost]])), 0, IF(getUnitEffort =0,1,getUnitEffort) * CatTemplate[[#This Row],[Year18]])</f>
        <v>0</v>
      </c>
      <c r="CE318" s="29">
        <f>IF(AND(ISBLANK(CatTemplate[[#This Row],[Eq. unit cost]]),ISBLANK(CatTemplate[[#This Row],[Cons. unit cost]]),ISBLANK(CatTemplate[[#This Row],[Oth. unit cost]])), 0, IF(getUnitEffort =0,1,getUnitEffort) * CatTemplate[[#This Row],[Year19]])</f>
        <v>0</v>
      </c>
      <c r="CF318" s="29">
        <f>IF(AND(ISBLANK(CatTemplate[[#This Row],[Eq. unit cost]]),ISBLANK(CatTemplate[[#This Row],[Cons. unit cost]]),ISBLANK(CatTemplate[[#This Row],[Oth. unit cost]])), 0, IF(getUnitEffort =0,1,getUnitEffort) * CatTemplate[[#This Row],[Year20]])</f>
        <v>0</v>
      </c>
      <c r="CG318" s="45">
        <f>SUM(CatTemplate[[#This Row],[Q1]:[Q20]])</f>
        <v>0</v>
      </c>
      <c r="CH318" s="29">
        <f>IF(ISBLANK(CatTemplate[[#This Row],[St. unit effort]]),0,(CatTemplate[[#This Row],[St. unit effort]] * CatTemplate[[#This Row],[Year1]]))</f>
        <v>0</v>
      </c>
      <c r="CI318" s="29">
        <f>IF(ISBLANK(CatTemplate[[#This Row],[St. unit effort]]),0,(CatTemplate[[#This Row],[St. unit effort]] * CatTemplate[[#This Row],[Year2]]))</f>
        <v>0</v>
      </c>
      <c r="CJ318" s="29">
        <f>IF(ISBLANK(CatTemplate[[#This Row],[St. unit effort]]),0,(CatTemplate[[#This Row],[St. unit effort]] * CatTemplate[[#This Row],[Year3]]))</f>
        <v>0</v>
      </c>
      <c r="CK318" s="29">
        <f>IF(ISBLANK(CatTemplate[[#This Row],[St. unit effort]]),0,(CatTemplate[[#This Row],[St. unit effort]] * CatTemplate[[#This Row],[Year4]]))</f>
        <v>0</v>
      </c>
      <c r="CL318" s="29">
        <f>IF(ISBLANK(CatTemplate[[#This Row],[St. unit effort]]),0,(CatTemplate[[#This Row],[St. unit effort]] * CatTemplate[[#This Row],[Year5]]))</f>
        <v>0</v>
      </c>
      <c r="CM318" s="29">
        <f>IF(ISBLANK(CatTemplate[[#This Row],[St. unit effort]]),0,(CatTemplate[[#This Row],[St. unit effort]] * CatTemplate[[#This Row],[Year6]]))</f>
        <v>0</v>
      </c>
      <c r="CN318" s="29">
        <f>IF(ISBLANK(CatTemplate[[#This Row],[St. unit effort]]),0,(CatTemplate[[#This Row],[St. unit effort]] * CatTemplate[[#This Row],[Year7]]))</f>
        <v>0</v>
      </c>
      <c r="CO318" s="29">
        <f>IF(ISBLANK(CatTemplate[[#This Row],[St. unit effort]]),0,(CatTemplate[[#This Row],[St. unit effort]] * CatTemplate[[#This Row],[Year8]]))</f>
        <v>0</v>
      </c>
      <c r="CP318" s="29">
        <f>IF(ISBLANK(CatTemplate[[#This Row],[St. unit effort]]),0,(CatTemplate[[#This Row],[St. unit effort]] * CatTemplate[[#This Row],[Year9]]))</f>
        <v>0</v>
      </c>
      <c r="CQ318" s="29">
        <f>IF(ISBLANK(CatTemplate[[#This Row],[St. unit effort]]),0,(CatTemplate[[#This Row],[St. unit effort]] * CatTemplate[[#This Row],[Year10]]))</f>
        <v>0</v>
      </c>
      <c r="CR318" s="29">
        <f>IF(ISBLANK(CatTemplate[[#This Row],[St. unit effort]]),0,(CatTemplate[[#This Row],[St. unit effort]] * CatTemplate[[#This Row],[Year11]]))</f>
        <v>0</v>
      </c>
      <c r="CS318" s="29">
        <f>IF(ISBLANK(CatTemplate[[#This Row],[St. unit effort]]),0,(CatTemplate[[#This Row],[St. unit effort]] * CatTemplate[[#This Row],[Year12]]))</f>
        <v>0</v>
      </c>
      <c r="CT318" s="29">
        <f>IF(ISBLANK(CatTemplate[[#This Row],[St. unit effort]]),0,(CatTemplate[[#This Row],[St. unit effort]] * CatTemplate[[#This Row],[Year13]]))</f>
        <v>0</v>
      </c>
      <c r="CU318" s="29">
        <f>IF(ISBLANK(CatTemplate[[#This Row],[St. unit effort]]),0,(CatTemplate[[#This Row],[St. unit effort]] * CatTemplate[[#This Row],[Year14]]))</f>
        <v>0</v>
      </c>
      <c r="CV318" s="29">
        <f>IF(ISBLANK(CatTemplate[[#This Row],[St. unit effort]]),0,(CatTemplate[[#This Row],[St. unit effort]] * CatTemplate[[#This Row],[Year15]]))</f>
        <v>0</v>
      </c>
      <c r="CW318" s="29">
        <f>IF(ISBLANK(CatTemplate[[#This Row],[St. unit effort]]),0,(CatTemplate[[#This Row],[St. unit effort]] * CatTemplate[[#This Row],[Year16]]))</f>
        <v>0</v>
      </c>
      <c r="CX318" s="29">
        <f>IF(ISBLANK(CatTemplate[[#This Row],[St. unit effort]]),0,(CatTemplate[[#This Row],[St. unit effort]] * CatTemplate[[#This Row],[Year17]]))</f>
        <v>0</v>
      </c>
      <c r="CY318" s="29">
        <f>IF(ISBLANK(CatTemplate[[#This Row],[St. unit effort]]),0,(CatTemplate[[#This Row],[St. unit effort]] * CatTemplate[[#This Row],[Year18]]))</f>
        <v>0</v>
      </c>
      <c r="CZ318" s="29">
        <f>IF(ISBLANK(CatTemplate[[#This Row],[St. unit effort]]),0,(CatTemplate[[#This Row],[St. unit effort]] * CatTemplate[[#This Row],[Year19]]))</f>
        <v>0</v>
      </c>
      <c r="DA318" s="29">
        <f>IF(ISBLANK(CatTemplate[[#This Row],[St. unit effort]]),0,(CatTemplate[[#This Row],[St. unit effort]] * CatTemplate[[#This Row],[Year20]]))</f>
        <v>0</v>
      </c>
      <c r="DB318" s="57">
        <f>IF(ISBLANK(CatTemplate[[#This Row],[St. unit effort]]),0,(CatTemplate[[#This Row],[St. unit effort]] * CatTemplate[[#This Row],[Year1]])*8/ParRatePM)</f>
        <v>0</v>
      </c>
      <c r="DC318" s="57">
        <f>IF(ISBLANK(CatTemplate[[#This Row],[St. unit effort]]),0,(CatTemplate[[#This Row],[St. unit effort]] * CatTemplate[[#This Row],[Year2]])*8/ParRatePM)</f>
        <v>0</v>
      </c>
      <c r="DD318" s="57">
        <f>IF(ISBLANK(CatTemplate[[#This Row],[St. unit effort]]),0,(CatTemplate[[#This Row],[St. unit effort]] * CatTemplate[[#This Row],[Year3]])*8/ParRatePM)</f>
        <v>0</v>
      </c>
      <c r="DE318" s="57">
        <f>IF(ISBLANK(CatTemplate[[#This Row],[St. unit effort]]),0,(CatTemplate[[#This Row],[St. unit effort]] * CatTemplate[[#This Row],[Year4]])*8/ParRatePM)</f>
        <v>0</v>
      </c>
      <c r="DF318" s="57">
        <f>IF(ISBLANK(CatTemplate[[#This Row],[St. unit effort]]),0,(CatTemplate[[#This Row],[St. unit effort]] * CatTemplate[[#This Row],[Year5]])*8/ParRatePM)</f>
        <v>0</v>
      </c>
      <c r="DG318" s="57">
        <f>IF(ISBLANK(CatTemplate[[#This Row],[St. unit effort]]),0,(CatTemplate[[#This Row],[St. unit effort]] * CatTemplate[[#This Row],[Year6]])*8/ParRatePM)</f>
        <v>0</v>
      </c>
      <c r="DH318" s="57">
        <f>IF(ISBLANK(CatTemplate[[#This Row],[St. unit effort]]),0,(CatTemplate[[#This Row],[St. unit effort]] * CatTemplate[[#This Row],[Year7]])*8/ParRatePM)</f>
        <v>0</v>
      </c>
      <c r="DI318" s="57">
        <f>IF(ISBLANK(CatTemplate[[#This Row],[St. unit effort]]),0,(CatTemplate[[#This Row],[St. unit effort]] * CatTemplate[[#This Row],[Year8]])*8/ParRatePM)</f>
        <v>0</v>
      </c>
      <c r="DJ318" s="57">
        <f>IF(ISBLANK(CatTemplate[[#This Row],[St. unit effort]]),0,(CatTemplate[[#This Row],[St. unit effort]] * CatTemplate[[#This Row],[Year9]])*8/ParRatePM)</f>
        <v>0</v>
      </c>
      <c r="DK318" s="57">
        <f>IF(ISBLANK(CatTemplate[[#This Row],[St. unit effort]]),0,(CatTemplate[[#This Row],[St. unit effort]] * CatTemplate[[#This Row],[Year10]])*8/ParRatePM)</f>
        <v>0</v>
      </c>
      <c r="DL318" s="57">
        <f>IF(ISBLANK(CatTemplate[[#This Row],[St. unit effort]]),0,(CatTemplate[[#This Row],[St. unit effort]] * CatTemplate[[#This Row],[Year11]])*8/ParRatePM)</f>
        <v>0</v>
      </c>
      <c r="DM318" s="57">
        <f>IF(ISBLANK(CatTemplate[[#This Row],[St. unit effort]]),0,(CatTemplate[[#This Row],[St. unit effort]] * CatTemplate[[#This Row],[Year12]])*8/ParRatePM)</f>
        <v>0</v>
      </c>
      <c r="DN318" s="57">
        <f>IF(ISBLANK(CatTemplate[[#This Row],[St. unit effort]]),0,(CatTemplate[[#This Row],[St. unit effort]] * CatTemplate[[#This Row],[Year13]])*8/ParRatePM)</f>
        <v>0</v>
      </c>
      <c r="DO318" s="57">
        <f>IF(ISBLANK(CatTemplate[[#This Row],[St. unit effort]]),0,(CatTemplate[[#This Row],[St. unit effort]] * CatTemplate[[#This Row],[Year14]])*8/ParRatePM)</f>
        <v>0</v>
      </c>
      <c r="DP318" s="57">
        <f>IF(ISBLANK(CatTemplate[[#This Row],[St. unit effort]]),0,(CatTemplate[[#This Row],[St. unit effort]] * CatTemplate[[#This Row],[Year15]])*8/ParRatePM)</f>
        <v>0</v>
      </c>
      <c r="DQ318" s="57">
        <f>IF(ISBLANK(CatTemplate[[#This Row],[St. unit effort]]),0,(CatTemplate[[#This Row],[St. unit effort]] * CatTemplate[[#This Row],[Year16]])*8/ParRatePM)</f>
        <v>0</v>
      </c>
      <c r="DR318" s="57">
        <f>IF(ISBLANK(CatTemplate[[#This Row],[St. unit effort]]),0,(CatTemplate[[#This Row],[St. unit effort]] * CatTemplate[[#This Row],[Year17]])*8/ParRatePM)</f>
        <v>0</v>
      </c>
      <c r="DS318" s="57">
        <f>IF(ISBLANK(CatTemplate[[#This Row],[St. unit effort]]),0,(CatTemplate[[#This Row],[St. unit effort]] * CatTemplate[[#This Row],[Year18]])*8/ParRatePM)</f>
        <v>0</v>
      </c>
      <c r="DT318" s="57">
        <f>IF(ISBLANK(CatTemplate[[#This Row],[St. unit effort]]),0,(CatTemplate[[#This Row],[St. unit effort]] * CatTemplate[[#This Row],[Year19]])*8/ParRatePM)</f>
        <v>0</v>
      </c>
      <c r="DU318" s="57">
        <f>IF(ISBLANK(CatTemplate[[#This Row],[St. unit effort]]),0,(CatTemplate[[#This Row],[St. unit effort]] * CatTemplate[[#This Row],[Year20]])*8/ParRatePM)</f>
        <v>0</v>
      </c>
      <c r="DV318" s="54">
        <f>SUM(CatTemplate[[#This Row],[PM1]:[PM20]])</f>
        <v>0</v>
      </c>
      <c r="DW318" s="56">
        <f t="shared" si="109"/>
        <v>0</v>
      </c>
      <c r="DX318" s="56">
        <f t="shared" si="109"/>
        <v>0</v>
      </c>
      <c r="DY318" s="56">
        <f t="shared" si="109"/>
        <v>0</v>
      </c>
      <c r="DZ318" s="56">
        <f t="shared" si="109"/>
        <v>0</v>
      </c>
      <c r="EA318" s="56">
        <f t="shared" si="109"/>
        <v>0</v>
      </c>
      <c r="EB318" s="56">
        <f t="shared" si="109"/>
        <v>0</v>
      </c>
      <c r="EC318" s="56">
        <f t="shared" si="109"/>
        <v>0</v>
      </c>
      <c r="ED318" s="56">
        <f t="shared" si="109"/>
        <v>0</v>
      </c>
      <c r="EE318" s="56">
        <f t="shared" si="109"/>
        <v>0</v>
      </c>
      <c r="EF318" s="56">
        <f t="shared" si="109"/>
        <v>0</v>
      </c>
      <c r="EG318" s="56">
        <f t="shared" si="109"/>
        <v>0</v>
      </c>
      <c r="EH318" s="56">
        <f t="shared" si="109"/>
        <v>0</v>
      </c>
      <c r="EI318" s="56">
        <f t="shared" si="109"/>
        <v>0</v>
      </c>
      <c r="EJ318" s="56">
        <f t="shared" si="109"/>
        <v>0</v>
      </c>
      <c r="EK318" s="56">
        <f t="shared" si="109"/>
        <v>0</v>
      </c>
      <c r="EL318" s="56">
        <f t="shared" si="109"/>
        <v>0</v>
      </c>
      <c r="EM318" s="56">
        <f t="shared" si="107"/>
        <v>0</v>
      </c>
      <c r="EN318" s="56">
        <f t="shared" si="107"/>
        <v>0</v>
      </c>
      <c r="EO318" s="56">
        <f t="shared" si="107"/>
        <v>0</v>
      </c>
      <c r="EP318" s="56">
        <f t="shared" si="107"/>
        <v>0</v>
      </c>
      <c r="EQ318" s="30">
        <f>CatTemplate[[#This Row],[Eq. unit cost]] * CatTemplate[[#This Row],[Eq. quantity]]</f>
        <v>0</v>
      </c>
      <c r="ER318" s="30">
        <f>CatTemplate[[#This Row],[Cons. unit cost]] *CatTemplate[[#This Row],[Cons. quantity]]</f>
        <v>0</v>
      </c>
      <c r="ES318" s="30">
        <f>CatTemplate[[#This Row],[Oth. unit cost]] *CatTemplate[[#This Row],[Oth. quantity]]</f>
        <v>0</v>
      </c>
      <c r="ET318" s="55">
        <f>SUM(CatTemplate[[#This Row],[CO1]:[CO20]])</f>
        <v>0</v>
      </c>
      <c r="EU318" s="56">
        <f t="shared" si="110"/>
        <v>0</v>
      </c>
      <c r="EV318" s="56">
        <f t="shared" si="110"/>
        <v>0</v>
      </c>
      <c r="EW318" s="56">
        <f t="shared" si="110"/>
        <v>0</v>
      </c>
      <c r="EX318" s="56">
        <f t="shared" si="110"/>
        <v>0</v>
      </c>
      <c r="EY318" s="56">
        <f t="shared" si="110"/>
        <v>0</v>
      </c>
      <c r="EZ318" s="56">
        <f t="shared" si="110"/>
        <v>0</v>
      </c>
      <c r="FA318" s="56">
        <f t="shared" si="110"/>
        <v>0</v>
      </c>
      <c r="FB318" s="56">
        <f t="shared" si="110"/>
        <v>0</v>
      </c>
      <c r="FC318" s="56">
        <f t="shared" si="110"/>
        <v>0</v>
      </c>
      <c r="FD318" s="56">
        <f t="shared" si="110"/>
        <v>0</v>
      </c>
      <c r="FE318" s="56">
        <f t="shared" si="110"/>
        <v>0</v>
      </c>
      <c r="FF318" s="56">
        <f t="shared" si="110"/>
        <v>0</v>
      </c>
      <c r="FG318" s="56">
        <f t="shared" si="110"/>
        <v>0</v>
      </c>
      <c r="FH318" s="56">
        <f t="shared" si="110"/>
        <v>0</v>
      </c>
      <c r="FI318" s="56">
        <f t="shared" si="110"/>
        <v>0</v>
      </c>
      <c r="FJ318" s="56">
        <f t="shared" si="110"/>
        <v>0</v>
      </c>
      <c r="FK318" s="56">
        <f t="shared" si="108"/>
        <v>0</v>
      </c>
      <c r="FL318" s="56">
        <f t="shared" si="108"/>
        <v>0</v>
      </c>
      <c r="FM318" s="56">
        <f t="shared" si="108"/>
        <v>0</v>
      </c>
      <c r="FN318" s="56">
        <f t="shared" si="108"/>
        <v>0</v>
      </c>
      <c r="FO318" s="58">
        <f>SUM(CatTemplate[[#This Row],[CS1]:[CS20]])</f>
        <v>0</v>
      </c>
      <c r="FP318" s="59">
        <f>CatTemplate[[#This Row],[Total Oth. cost]]+CatTemplate[[#This Row],[Total St. Cost]]</f>
        <v>0</v>
      </c>
      <c r="FQ318" s="33" t="e">
        <f t="shared" si="93"/>
        <v>#VALUE!</v>
      </c>
      <c r="FR318" s="33" t="e">
        <f t="shared" si="94"/>
        <v>#VALUE!</v>
      </c>
      <c r="FS318" s="30" t="e">
        <f>(CatTemplate[[#This Row],[CO1]] + CatTemplate[[#This Row],[CS1]]) * (1 + getRateOHFinal) * getRateMarkupFinal</f>
        <v>#VALUE!</v>
      </c>
      <c r="FT318" s="30" t="e">
        <f>(CatTemplate[[#This Row],[CO2]] + CatTemplate[[#This Row],[CS2]]) * (1 + getRateOHFinal) * getRateMarkupFinal</f>
        <v>#VALUE!</v>
      </c>
      <c r="FU318" s="30" t="e">
        <f>(CatTemplate[[#This Row],[CO3]] + CatTemplate[[#This Row],[CS3]]) * (1 + getRateOHFinal) * getRateMarkupFinal</f>
        <v>#VALUE!</v>
      </c>
      <c r="FV318" s="30" t="e">
        <f>(CatTemplate[[#This Row],[CO4]] + CatTemplate[[#This Row],[CS4]]) * (1 + getRateOHFinal) * getRateMarkupFinal</f>
        <v>#VALUE!</v>
      </c>
      <c r="FW318" s="30" t="e">
        <f>(CatTemplate[[#This Row],[CO5]] + CatTemplate[[#This Row],[CS5]]) * (1 + getRateOHFinal) * getRateMarkupFinal</f>
        <v>#VALUE!</v>
      </c>
      <c r="FX318" s="30" t="e">
        <f>(CatTemplate[[#This Row],[CO6]] + CatTemplate[[#This Row],[CS6]]) * (1 + getRateOHFinal) * getRateMarkupFinal</f>
        <v>#VALUE!</v>
      </c>
      <c r="FY318" s="30" t="e">
        <f>(CatTemplate[[#This Row],[CO7]] + CatTemplate[[#This Row],[CS7]]) * (1 + getRateOHFinal) * getRateMarkupFinal</f>
        <v>#VALUE!</v>
      </c>
      <c r="FZ318" s="30" t="e">
        <f>(CatTemplate[[#This Row],[CO8]] + CatTemplate[[#This Row],[CS8]]) * (1 + getRateOHFinal) * getRateMarkupFinal</f>
        <v>#VALUE!</v>
      </c>
      <c r="GA318" s="30" t="e">
        <f>(CatTemplate[[#This Row],[CO9]] + CatTemplate[[#This Row],[CS9]]) * (1 + getRateOHFinal) * getRateMarkupFinal</f>
        <v>#VALUE!</v>
      </c>
      <c r="GB318" s="30" t="e">
        <f>(CatTemplate[[#This Row],[CO10]] + CatTemplate[[#This Row],[CS10]]) * (1 + getRateOHFinal) * getRateMarkupFinal</f>
        <v>#VALUE!</v>
      </c>
      <c r="GC318" s="30" t="e">
        <f>(CatTemplate[[#This Row],[CO11]] + CatTemplate[[#This Row],[CS11]]) * (1 + getRateOHFinal) * getRateMarkupFinal</f>
        <v>#VALUE!</v>
      </c>
      <c r="GD318" s="30" t="e">
        <f>(CatTemplate[[#This Row],[CO12]] + CatTemplate[[#This Row],[CS12]]) * (1 + getRateOHFinal) * getRateMarkupFinal</f>
        <v>#VALUE!</v>
      </c>
      <c r="GE318" s="30" t="e">
        <f>(CatTemplate[[#This Row],[CO13]] + CatTemplate[[#This Row],[CS13]]) * (1 + getRateOHFinal) * getRateMarkupFinal</f>
        <v>#VALUE!</v>
      </c>
      <c r="GF318" s="30" t="e">
        <f>(CatTemplate[[#This Row],[CO14]] + CatTemplate[[#This Row],[CS14]]) * (1 + getRateOHFinal) * getRateMarkupFinal</f>
        <v>#VALUE!</v>
      </c>
      <c r="GG318" s="30" t="e">
        <f>(CatTemplate[[#This Row],[CO15]] + CatTemplate[[#This Row],[CS15]]) * (1 + getRateOHFinal) * getRateMarkupFinal</f>
        <v>#VALUE!</v>
      </c>
      <c r="GH318" s="30" t="e">
        <f>(CatTemplate[[#This Row],[CO16]] + CatTemplate[[#This Row],[CS16]]) * (1 + getRateOHFinal) * getRateMarkupFinal</f>
        <v>#VALUE!</v>
      </c>
      <c r="GI318" s="30" t="e">
        <f>(CatTemplate[[#This Row],[CO17]] + CatTemplate[[#This Row],[CS17]]) * (1 + getRateOHFinal) * getRateMarkupFinal</f>
        <v>#VALUE!</v>
      </c>
      <c r="GJ318" s="30" t="e">
        <f>(CatTemplate[[#This Row],[CO18]] + CatTemplate[[#This Row],[CS18]]) * (1 + getRateOHFinal) * getRateMarkupFinal</f>
        <v>#VALUE!</v>
      </c>
      <c r="GK318" s="30" t="e">
        <f>(CatTemplate[[#This Row],[CO19]] + CatTemplate[[#This Row],[CS19]]) * (1 + getRateOHFinal) * getRateMarkupFinal</f>
        <v>#VALUE!</v>
      </c>
      <c r="GL318" s="30" t="e">
        <f>(CatTemplate[[#This Row],[CO20]] + CatTemplate[[#This Row],[CS20]]) * (1 + getRateOHFinal) * getRateMarkupFinal</f>
        <v>#VALUE!</v>
      </c>
      <c r="GM318" s="30" t="e">
        <f t="shared" si="95"/>
        <v>#VALUE!</v>
      </c>
      <c r="GN318" s="30" t="e">
        <f t="shared" si="96"/>
        <v>#VALUE!</v>
      </c>
      <c r="GO318" s="30" t="e">
        <f t="shared" si="97"/>
        <v>#VALUE!</v>
      </c>
      <c r="GP318" s="30" t="e">
        <f t="shared" si="98"/>
        <v>#VALUE!</v>
      </c>
      <c r="GQ318" s="30" t="e">
        <f>(CatTemplate[[#This Row],[CO1]]+CatTemplate[[#This Row],[CS1]]) * (1+ getRateOHFinal) * (1 + getRateMarkupFinal)</f>
        <v>#VALUE!</v>
      </c>
      <c r="GR318" s="30" t="e">
        <f>(CatTemplate[[#This Row],[CO2]]+CatTemplate[[#This Row],[CS2]]) * (1+ getRateOHFinal) * (1 + getRateMarkupFinal)</f>
        <v>#VALUE!</v>
      </c>
      <c r="GS318" s="30" t="e">
        <f>(CatTemplate[[#This Row],[CO3]]+CatTemplate[[#This Row],[CS3]]) * (1+ getRateOHFinal) * (1 + getRateMarkupFinal)</f>
        <v>#VALUE!</v>
      </c>
      <c r="GT318" s="30" t="e">
        <f>(CatTemplate[[#This Row],[CO4]]+CatTemplate[[#This Row],[CS4]]) * (1+ getRateOHFinal) * (1 + getRateMarkupFinal)</f>
        <v>#VALUE!</v>
      </c>
      <c r="GU318" s="30" t="e">
        <f>(CatTemplate[[#This Row],[CO5]]+CatTemplate[[#This Row],[CS5]]) * (1+ getRateOHFinal) * (1 + getRateMarkupFinal)</f>
        <v>#VALUE!</v>
      </c>
      <c r="GV318" s="30" t="e">
        <f>(CatTemplate[[#This Row],[CO6]]+CatTemplate[[#This Row],[CS6]]) * (1+ getRateOHFinal) * (1 + getRateMarkupFinal)</f>
        <v>#VALUE!</v>
      </c>
      <c r="GW318" s="30" t="e">
        <f>(CatTemplate[[#This Row],[CO7]]+CatTemplate[[#This Row],[CS7]]) * (1+ getRateOHFinal) * (1 + getRateMarkupFinal)</f>
        <v>#VALUE!</v>
      </c>
      <c r="GX318" s="30" t="e">
        <f>(CatTemplate[[#This Row],[CO8]]+CatTemplate[[#This Row],[CS8]]) * (1+ getRateOHFinal) * (1 + getRateMarkupFinal)</f>
        <v>#VALUE!</v>
      </c>
      <c r="GY318" s="30" t="e">
        <f>(CatTemplate[[#This Row],[CO9]]+CatTemplate[[#This Row],[CS9]]) * (1+ getRateOHFinal) * (1 + getRateMarkupFinal)</f>
        <v>#VALUE!</v>
      </c>
      <c r="GZ318" s="30" t="e">
        <f>(CatTemplate[[#This Row],[CO10]]+CatTemplate[[#This Row],[CS10]]) * (1+ getRateOHFinal) * (1 + getRateMarkupFinal)</f>
        <v>#VALUE!</v>
      </c>
      <c r="HA318" s="30" t="e">
        <f>(CatTemplate[[#This Row],[CO11]]+CatTemplate[[#This Row],[CS11]]) * (1+ getRateOHFinal) * (1 + getRateMarkupFinal)</f>
        <v>#VALUE!</v>
      </c>
      <c r="HB318" s="30" t="e">
        <f>(CatTemplate[[#This Row],[CO12]]+CatTemplate[[#This Row],[CS12]]) * (1+ getRateOHFinal) * (1 + getRateMarkupFinal)</f>
        <v>#VALUE!</v>
      </c>
      <c r="HC318" s="30" t="e">
        <f>(CatTemplate[[#This Row],[CO13]]+CatTemplate[[#This Row],[CS13]]) * (1+ getRateOHFinal) * (1 + getRateMarkupFinal)</f>
        <v>#VALUE!</v>
      </c>
      <c r="HD318" s="30" t="e">
        <f>(CatTemplate[[#This Row],[CO14]]+CatTemplate[[#This Row],[CS14]]) * (1+ getRateOHFinal) * (1 + getRateMarkupFinal)</f>
        <v>#VALUE!</v>
      </c>
      <c r="HE318" s="30" t="e">
        <f>(CatTemplate[[#This Row],[CO15]]+CatTemplate[[#This Row],[CS15]]) * (1+ getRateOHFinal) * (1 + getRateMarkupFinal)</f>
        <v>#VALUE!</v>
      </c>
      <c r="HF318" s="30" t="e">
        <f>(CatTemplate[[#This Row],[CO16]]+CatTemplate[[#This Row],[CS16]]) * (1+ getRateOHFinal) * (1 + getRateMarkupFinal)</f>
        <v>#VALUE!</v>
      </c>
      <c r="HG318" s="30" t="e">
        <f>(CatTemplate[[#This Row],[CO17]]+CatTemplate[[#This Row],[CS17]]) * (1+ getRateOHFinal) * (1 + getRateMarkupFinal)</f>
        <v>#VALUE!</v>
      </c>
      <c r="HH318" s="30" t="e">
        <f>(CatTemplate[[#This Row],[CO18]]+CatTemplate[[#This Row],[CS18]]) * (1+ getRateOHFinal) * (1 + getRateMarkupFinal)</f>
        <v>#VALUE!</v>
      </c>
      <c r="HI318" s="30" t="e">
        <f>(CatTemplate[[#This Row],[CO19]]+CatTemplate[[#This Row],[CS19]]) * (1+ getRateOHFinal) * (1 + getRateMarkupFinal)</f>
        <v>#VALUE!</v>
      </c>
      <c r="HJ318" s="30" t="e">
        <f>(CatTemplate[[#This Row],[CO20]]+CatTemplate[[#This Row],[CS20]]) * (1+ getRateOHFinal) * (1 + getRateMarkupFinal)</f>
        <v>#VALUE!</v>
      </c>
      <c r="HK318" s="39" t="e">
        <f>CatTemplate[[#This Row],[Total cost]]+CatTemplate[[#This Row],[OH Amount]]+CatTemplate[[#This Row],[Markup]]</f>
        <v>#VALUE!</v>
      </c>
      <c r="HL318" s="63">
        <f>IF(CatTemplate[[#This Row],[Units]]="Days",CatTemplate[[#This Row],[Project quantity]]*CatTemplate[[#This Row],[St. unit effort]],CatTemplate[[#This Row],[Project quantity]])</f>
        <v>0</v>
      </c>
      <c r="HM318" s="287">
        <f>IFERROR(CatTemplate[[#This Row],[Total Price]]/(CatTemplate[[#This Row],[Final Quantity]]),0)</f>
        <v>0</v>
      </c>
      <c r="HN318" s="261"/>
    </row>
    <row r="319" spans="2:222" x14ac:dyDescent="0.2">
      <c r="B319" s="9" t="s">
        <v>84</v>
      </c>
      <c r="C319" s="23">
        <v>6</v>
      </c>
      <c r="D319" s="10" t="s">
        <v>179</v>
      </c>
      <c r="E319" s="25">
        <v>1</v>
      </c>
      <c r="F319" s="19" t="s">
        <v>103</v>
      </c>
      <c r="G319" s="27">
        <v>106</v>
      </c>
      <c r="H319" s="19" t="s">
        <v>599</v>
      </c>
      <c r="I319" s="19"/>
      <c r="J319" s="16" t="s">
        <v>254</v>
      </c>
      <c r="K319" s="16"/>
      <c r="L319" s="16" t="s">
        <v>489</v>
      </c>
      <c r="M319" s="16" t="s">
        <v>207</v>
      </c>
      <c r="N319" s="16" t="s">
        <v>858</v>
      </c>
      <c r="O319" s="320"/>
      <c r="P319" s="71"/>
      <c r="Q319" s="108"/>
      <c r="R319" s="73"/>
      <c r="S319" s="97"/>
      <c r="T319" s="100">
        <f>getEqUnitCost</f>
        <v>0</v>
      </c>
      <c r="U319" s="73">
        <f>getEqUnitEffort</f>
        <v>0</v>
      </c>
      <c r="V319" s="101">
        <f>getEqQuantity</f>
        <v>0</v>
      </c>
      <c r="W319" s="320"/>
      <c r="X319" s="100">
        <f>getConsUnitCost</f>
        <v>0</v>
      </c>
      <c r="Y319" s="73">
        <f>getConsUnitEffort</f>
        <v>0</v>
      </c>
      <c r="Z319" s="14">
        <f>getConsQuantity</f>
        <v>0</v>
      </c>
      <c r="AA319" s="320"/>
      <c r="AB319" s="72"/>
      <c r="AC319" s="112"/>
      <c r="AD319" s="14">
        <f>getOthQuantity</f>
        <v>0</v>
      </c>
      <c r="AE319" s="320"/>
      <c r="AF319" s="28" t="str">
        <f>IF(ISBLANK(CatTemplate[[#This Row],[Resource type]]),"",CatTemplate[[#This Row],[Resource type]])</f>
        <v>BioRef Operator</v>
      </c>
      <c r="AG319" s="242">
        <f>getStaffUnitCost</f>
        <v>402.98497611162429</v>
      </c>
      <c r="AH319" s="113">
        <f>getStaffUnitEffort</f>
        <v>0</v>
      </c>
      <c r="AI319" s="40">
        <f>getStaffQuantity</f>
        <v>0</v>
      </c>
      <c r="AJ319" s="41">
        <f>CatTemplate[[#This Row],[St. quantity]]*8/ParRatePM</f>
        <v>0</v>
      </c>
      <c r="AK319" s="320"/>
      <c r="AL319" s="53" t="str">
        <f>CatTemplate[[#This Row],[Item type]]</f>
        <v>Samples</v>
      </c>
      <c r="AM319" s="12">
        <f>SUM(CatTemplate[[#This Row],[Year1]:[Year20]])</f>
        <v>0</v>
      </c>
      <c r="AN319" s="52"/>
      <c r="AO319" s="52"/>
      <c r="AP319" s="52"/>
      <c r="AQ319" s="8"/>
      <c r="AR319" s="8"/>
      <c r="AS319" s="8"/>
      <c r="AT319" s="8"/>
      <c r="AU319" s="8"/>
      <c r="AV319" s="8"/>
      <c r="AW319" s="8"/>
      <c r="AX319" s="8"/>
      <c r="AY319" s="8"/>
      <c r="AZ319" s="8"/>
      <c r="BA319" s="8"/>
      <c r="BB319" s="8"/>
      <c r="BC319" s="8"/>
      <c r="BD319" s="8"/>
      <c r="BE319" s="8"/>
      <c r="BF319" s="8"/>
      <c r="BG319" s="36"/>
      <c r="BH319" s="320"/>
      <c r="BI319" s="37" t="str">
        <f>getCostCategory</f>
        <v>06 Operating costs</v>
      </c>
      <c r="BJ319" s="37" t="str">
        <f>getSection</f>
        <v>06 Sample processing</v>
      </c>
      <c r="BK319" s="32" t="str">
        <f>getObject</f>
        <v>Sample processing</v>
      </c>
      <c r="BL319" s="30">
        <f>IFERROR(getUnitCost * IF(CatTemplate[[#This Row],[Cost Category Comp.]]="01 Staff costs", 1,1),0)</f>
        <v>402.98497611162429</v>
      </c>
      <c r="BM319" s="29">
        <f>IF(AND(ISBLANK(CatTemplate[[#This Row],[Eq. unit cost]]),ISBLANK(CatTemplate[[#This Row],[Cons. unit cost]]),ISBLANK(CatTemplate[[#This Row],[Oth. unit cost]])), 0, IF(getUnitEffort =0,1,getUnitEffort) * CatTemplate[[#This Row],[Year1]])</f>
        <v>0</v>
      </c>
      <c r="BN319" s="29">
        <f>IF(AND(ISBLANK(CatTemplate[[#This Row],[Eq. unit cost]]),ISBLANK(CatTemplate[[#This Row],[Cons. unit cost]]),ISBLANK(CatTemplate[[#This Row],[Oth. unit cost]])), 0, IF(getUnitEffort =0,1,getUnitEffort) * CatTemplate[[#This Row],[Year2]])</f>
        <v>0</v>
      </c>
      <c r="BO319" s="29">
        <f>IF(AND(ISBLANK(CatTemplate[[#This Row],[Eq. unit cost]]),ISBLANK(CatTemplate[[#This Row],[Cons. unit cost]]),ISBLANK(CatTemplate[[#This Row],[Oth. unit cost]])), 0, IF(getUnitEffort =0,1,getUnitEffort) * CatTemplate[[#This Row],[Year3]])</f>
        <v>0</v>
      </c>
      <c r="BP319" s="29">
        <f>IF(AND(ISBLANK(CatTemplate[[#This Row],[Eq. unit cost]]),ISBLANK(CatTemplate[[#This Row],[Cons. unit cost]]),ISBLANK(CatTemplate[[#This Row],[Oth. unit cost]])), 0, IF(getUnitEffort =0,1,getUnitEffort) * CatTemplate[[#This Row],[Year4]])</f>
        <v>0</v>
      </c>
      <c r="BQ319" s="29">
        <f>IF(AND(ISBLANK(CatTemplate[[#This Row],[Eq. unit cost]]),ISBLANK(CatTemplate[[#This Row],[Cons. unit cost]]),ISBLANK(CatTemplate[[#This Row],[Oth. unit cost]])), 0, IF(getUnitEffort =0,1,getUnitEffort) * CatTemplate[[#This Row],[Year5]])</f>
        <v>0</v>
      </c>
      <c r="BR319" s="29">
        <f>IF(AND(ISBLANK(CatTemplate[[#This Row],[Eq. unit cost]]),ISBLANK(CatTemplate[[#This Row],[Cons. unit cost]]),ISBLANK(CatTemplate[[#This Row],[Oth. unit cost]])), 0, IF(getUnitEffort =0,1,getUnitEffort) * CatTemplate[[#This Row],[Year6]])</f>
        <v>0</v>
      </c>
      <c r="BS319" s="29">
        <f>IF(AND(ISBLANK(CatTemplate[[#This Row],[Eq. unit cost]]),ISBLANK(CatTemplate[[#This Row],[Cons. unit cost]]),ISBLANK(CatTemplate[[#This Row],[Oth. unit cost]])), 0, IF(getUnitEffort =0,1,getUnitEffort) * CatTemplate[[#This Row],[Year7]])</f>
        <v>0</v>
      </c>
      <c r="BT319" s="29">
        <f>IF(AND(ISBLANK(CatTemplate[[#This Row],[Eq. unit cost]]),ISBLANK(CatTemplate[[#This Row],[Cons. unit cost]]),ISBLANK(CatTemplate[[#This Row],[Oth. unit cost]])), 0, IF(getUnitEffort =0,1,getUnitEffort) * CatTemplate[[#This Row],[Year8]])</f>
        <v>0</v>
      </c>
      <c r="BU319" s="29">
        <f>IF(AND(ISBLANK(CatTemplate[[#This Row],[Eq. unit cost]]),ISBLANK(CatTemplate[[#This Row],[Cons. unit cost]]),ISBLANK(CatTemplate[[#This Row],[Oth. unit cost]])), 0, IF(getUnitEffort =0,1,getUnitEffort) * CatTemplate[[#This Row],[Year9]])</f>
        <v>0</v>
      </c>
      <c r="BV319" s="29">
        <f>IF(AND(ISBLANK(CatTemplate[[#This Row],[Eq. unit cost]]),ISBLANK(CatTemplate[[#This Row],[Cons. unit cost]]),ISBLANK(CatTemplate[[#This Row],[Oth. unit cost]])), 0, IF(getUnitEffort =0,1,getUnitEffort) * CatTemplate[[#This Row],[Year10]])</f>
        <v>0</v>
      </c>
      <c r="BW319" s="29">
        <f>IF(AND(ISBLANK(CatTemplate[[#This Row],[Eq. unit cost]]),ISBLANK(CatTemplate[[#This Row],[Cons. unit cost]]),ISBLANK(CatTemplate[[#This Row],[Oth. unit cost]])), 0, IF(getUnitEffort =0,1,getUnitEffort) * CatTemplate[[#This Row],[Year11]])</f>
        <v>0</v>
      </c>
      <c r="BX319" s="29">
        <f>IF(AND(ISBLANK(CatTemplate[[#This Row],[Eq. unit cost]]),ISBLANK(CatTemplate[[#This Row],[Cons. unit cost]]),ISBLANK(CatTemplate[[#This Row],[Oth. unit cost]])), 0, IF(getUnitEffort =0,1,getUnitEffort) * CatTemplate[[#This Row],[Year12]])</f>
        <v>0</v>
      </c>
      <c r="BY319" s="29">
        <f>IF(AND(ISBLANK(CatTemplate[[#This Row],[Eq. unit cost]]),ISBLANK(CatTemplate[[#This Row],[Cons. unit cost]]),ISBLANK(CatTemplate[[#This Row],[Oth. unit cost]])), 0, IF(getUnitEffort =0,1,getUnitEffort) * CatTemplate[[#This Row],[Year13]])</f>
        <v>0</v>
      </c>
      <c r="BZ319" s="29">
        <f>IF(AND(ISBLANK(CatTemplate[[#This Row],[Eq. unit cost]]),ISBLANK(CatTemplate[[#This Row],[Cons. unit cost]]),ISBLANK(CatTemplate[[#This Row],[Oth. unit cost]])), 0, IF(getUnitEffort =0,1,getUnitEffort) * CatTemplate[[#This Row],[Year14]])</f>
        <v>0</v>
      </c>
      <c r="CA319" s="29">
        <f>IF(AND(ISBLANK(CatTemplate[[#This Row],[Eq. unit cost]]),ISBLANK(CatTemplate[[#This Row],[Cons. unit cost]]),ISBLANK(CatTemplate[[#This Row],[Oth. unit cost]])), 0, IF(getUnitEffort =0,1,getUnitEffort) * CatTemplate[[#This Row],[Year15]])</f>
        <v>0</v>
      </c>
      <c r="CB319" s="29">
        <f>IF(AND(ISBLANK(CatTemplate[[#This Row],[Eq. unit cost]]),ISBLANK(CatTemplate[[#This Row],[Cons. unit cost]]),ISBLANK(CatTemplate[[#This Row],[Oth. unit cost]])), 0, IF(getUnitEffort =0,1,getUnitEffort) * CatTemplate[[#This Row],[Year16]])</f>
        <v>0</v>
      </c>
      <c r="CC319" s="29">
        <f>IF(AND(ISBLANK(CatTemplate[[#This Row],[Eq. unit cost]]),ISBLANK(CatTemplate[[#This Row],[Cons. unit cost]]),ISBLANK(CatTemplate[[#This Row],[Oth. unit cost]])), 0, IF(getUnitEffort =0,1,getUnitEffort) * CatTemplate[[#This Row],[Year17]])</f>
        <v>0</v>
      </c>
      <c r="CD319" s="29">
        <f>IF(AND(ISBLANK(CatTemplate[[#This Row],[Eq. unit cost]]),ISBLANK(CatTemplate[[#This Row],[Cons. unit cost]]),ISBLANK(CatTemplate[[#This Row],[Oth. unit cost]])), 0, IF(getUnitEffort =0,1,getUnitEffort) * CatTemplate[[#This Row],[Year18]])</f>
        <v>0</v>
      </c>
      <c r="CE319" s="29">
        <f>IF(AND(ISBLANK(CatTemplate[[#This Row],[Eq. unit cost]]),ISBLANK(CatTemplate[[#This Row],[Cons. unit cost]]),ISBLANK(CatTemplate[[#This Row],[Oth. unit cost]])), 0, IF(getUnitEffort =0,1,getUnitEffort) * CatTemplate[[#This Row],[Year19]])</f>
        <v>0</v>
      </c>
      <c r="CF319" s="29">
        <f>IF(AND(ISBLANK(CatTemplate[[#This Row],[Eq. unit cost]]),ISBLANK(CatTemplate[[#This Row],[Cons. unit cost]]),ISBLANK(CatTemplate[[#This Row],[Oth. unit cost]])), 0, IF(getUnitEffort =0,1,getUnitEffort) * CatTemplate[[#This Row],[Year20]])</f>
        <v>0</v>
      </c>
      <c r="CG319" s="45">
        <f>SUM(CatTemplate[[#This Row],[Q1]:[Q20]])</f>
        <v>0</v>
      </c>
      <c r="CH319" s="29">
        <f>IF(ISBLANK(CatTemplate[[#This Row],[St. unit effort]]),0,(CatTemplate[[#This Row],[St. unit effort]] * CatTemplate[[#This Row],[Year1]]))</f>
        <v>0</v>
      </c>
      <c r="CI319" s="29">
        <f>IF(ISBLANK(CatTemplate[[#This Row],[St. unit effort]]),0,(CatTemplate[[#This Row],[St. unit effort]] * CatTemplate[[#This Row],[Year2]]))</f>
        <v>0</v>
      </c>
      <c r="CJ319" s="29">
        <f>IF(ISBLANK(CatTemplate[[#This Row],[St. unit effort]]),0,(CatTemplate[[#This Row],[St. unit effort]] * CatTemplate[[#This Row],[Year3]]))</f>
        <v>0</v>
      </c>
      <c r="CK319" s="29">
        <f>IF(ISBLANK(CatTemplate[[#This Row],[St. unit effort]]),0,(CatTemplate[[#This Row],[St. unit effort]] * CatTemplate[[#This Row],[Year4]]))</f>
        <v>0</v>
      </c>
      <c r="CL319" s="29">
        <f>IF(ISBLANK(CatTemplate[[#This Row],[St. unit effort]]),0,(CatTemplate[[#This Row],[St. unit effort]] * CatTemplate[[#This Row],[Year5]]))</f>
        <v>0</v>
      </c>
      <c r="CM319" s="29">
        <f>IF(ISBLANK(CatTemplate[[#This Row],[St. unit effort]]),0,(CatTemplate[[#This Row],[St. unit effort]] * CatTemplate[[#This Row],[Year6]]))</f>
        <v>0</v>
      </c>
      <c r="CN319" s="29">
        <f>IF(ISBLANK(CatTemplate[[#This Row],[St. unit effort]]),0,(CatTemplate[[#This Row],[St. unit effort]] * CatTemplate[[#This Row],[Year7]]))</f>
        <v>0</v>
      </c>
      <c r="CO319" s="29">
        <f>IF(ISBLANK(CatTemplate[[#This Row],[St. unit effort]]),0,(CatTemplate[[#This Row],[St. unit effort]] * CatTemplate[[#This Row],[Year8]]))</f>
        <v>0</v>
      </c>
      <c r="CP319" s="29">
        <f>IF(ISBLANK(CatTemplate[[#This Row],[St. unit effort]]),0,(CatTemplate[[#This Row],[St. unit effort]] * CatTemplate[[#This Row],[Year9]]))</f>
        <v>0</v>
      </c>
      <c r="CQ319" s="29">
        <f>IF(ISBLANK(CatTemplate[[#This Row],[St. unit effort]]),0,(CatTemplate[[#This Row],[St. unit effort]] * CatTemplate[[#This Row],[Year10]]))</f>
        <v>0</v>
      </c>
      <c r="CR319" s="29">
        <f>IF(ISBLANK(CatTemplate[[#This Row],[St. unit effort]]),0,(CatTemplate[[#This Row],[St. unit effort]] * CatTemplate[[#This Row],[Year11]]))</f>
        <v>0</v>
      </c>
      <c r="CS319" s="29">
        <f>IF(ISBLANK(CatTemplate[[#This Row],[St. unit effort]]),0,(CatTemplate[[#This Row],[St. unit effort]] * CatTemplate[[#This Row],[Year12]]))</f>
        <v>0</v>
      </c>
      <c r="CT319" s="29">
        <f>IF(ISBLANK(CatTemplate[[#This Row],[St. unit effort]]),0,(CatTemplate[[#This Row],[St. unit effort]] * CatTemplate[[#This Row],[Year13]]))</f>
        <v>0</v>
      </c>
      <c r="CU319" s="29">
        <f>IF(ISBLANK(CatTemplate[[#This Row],[St. unit effort]]),0,(CatTemplate[[#This Row],[St. unit effort]] * CatTemplate[[#This Row],[Year14]]))</f>
        <v>0</v>
      </c>
      <c r="CV319" s="29">
        <f>IF(ISBLANK(CatTemplate[[#This Row],[St. unit effort]]),0,(CatTemplate[[#This Row],[St. unit effort]] * CatTemplate[[#This Row],[Year15]]))</f>
        <v>0</v>
      </c>
      <c r="CW319" s="29">
        <f>IF(ISBLANK(CatTemplate[[#This Row],[St. unit effort]]),0,(CatTemplate[[#This Row],[St. unit effort]] * CatTemplate[[#This Row],[Year16]]))</f>
        <v>0</v>
      </c>
      <c r="CX319" s="29">
        <f>IF(ISBLANK(CatTemplate[[#This Row],[St. unit effort]]),0,(CatTemplate[[#This Row],[St. unit effort]] * CatTemplate[[#This Row],[Year17]]))</f>
        <v>0</v>
      </c>
      <c r="CY319" s="29">
        <f>IF(ISBLANK(CatTemplate[[#This Row],[St. unit effort]]),0,(CatTemplate[[#This Row],[St. unit effort]] * CatTemplate[[#This Row],[Year18]]))</f>
        <v>0</v>
      </c>
      <c r="CZ319" s="29">
        <f>IF(ISBLANK(CatTemplate[[#This Row],[St. unit effort]]),0,(CatTemplate[[#This Row],[St. unit effort]] * CatTemplate[[#This Row],[Year19]]))</f>
        <v>0</v>
      </c>
      <c r="DA319" s="29">
        <f>IF(ISBLANK(CatTemplate[[#This Row],[St. unit effort]]),0,(CatTemplate[[#This Row],[St. unit effort]] * CatTemplate[[#This Row],[Year20]]))</f>
        <v>0</v>
      </c>
      <c r="DB319" s="57">
        <f>IF(ISBLANK(CatTemplate[[#This Row],[St. unit effort]]),0,(CatTemplate[[#This Row],[St. unit effort]] * CatTemplate[[#This Row],[Year1]])*8/ParRatePM)</f>
        <v>0</v>
      </c>
      <c r="DC319" s="57">
        <f>IF(ISBLANK(CatTemplate[[#This Row],[St. unit effort]]),0,(CatTemplate[[#This Row],[St. unit effort]] * CatTemplate[[#This Row],[Year2]])*8/ParRatePM)</f>
        <v>0</v>
      </c>
      <c r="DD319" s="57">
        <f>IF(ISBLANK(CatTemplate[[#This Row],[St. unit effort]]),0,(CatTemplate[[#This Row],[St. unit effort]] * CatTemplate[[#This Row],[Year3]])*8/ParRatePM)</f>
        <v>0</v>
      </c>
      <c r="DE319" s="57">
        <f>IF(ISBLANK(CatTemplate[[#This Row],[St. unit effort]]),0,(CatTemplate[[#This Row],[St. unit effort]] * CatTemplate[[#This Row],[Year4]])*8/ParRatePM)</f>
        <v>0</v>
      </c>
      <c r="DF319" s="57">
        <f>IF(ISBLANK(CatTemplate[[#This Row],[St. unit effort]]),0,(CatTemplate[[#This Row],[St. unit effort]] * CatTemplate[[#This Row],[Year5]])*8/ParRatePM)</f>
        <v>0</v>
      </c>
      <c r="DG319" s="57">
        <f>IF(ISBLANK(CatTemplate[[#This Row],[St. unit effort]]),0,(CatTemplate[[#This Row],[St. unit effort]] * CatTemplate[[#This Row],[Year6]])*8/ParRatePM)</f>
        <v>0</v>
      </c>
      <c r="DH319" s="57">
        <f>IF(ISBLANK(CatTemplate[[#This Row],[St. unit effort]]),0,(CatTemplate[[#This Row],[St. unit effort]] * CatTemplate[[#This Row],[Year7]])*8/ParRatePM)</f>
        <v>0</v>
      </c>
      <c r="DI319" s="57">
        <f>IF(ISBLANK(CatTemplate[[#This Row],[St. unit effort]]),0,(CatTemplate[[#This Row],[St. unit effort]] * CatTemplate[[#This Row],[Year8]])*8/ParRatePM)</f>
        <v>0</v>
      </c>
      <c r="DJ319" s="57">
        <f>IF(ISBLANK(CatTemplate[[#This Row],[St. unit effort]]),0,(CatTemplate[[#This Row],[St. unit effort]] * CatTemplate[[#This Row],[Year9]])*8/ParRatePM)</f>
        <v>0</v>
      </c>
      <c r="DK319" s="57">
        <f>IF(ISBLANK(CatTemplate[[#This Row],[St. unit effort]]),0,(CatTemplate[[#This Row],[St. unit effort]] * CatTemplate[[#This Row],[Year10]])*8/ParRatePM)</f>
        <v>0</v>
      </c>
      <c r="DL319" s="57">
        <f>IF(ISBLANK(CatTemplate[[#This Row],[St. unit effort]]),0,(CatTemplate[[#This Row],[St. unit effort]] * CatTemplate[[#This Row],[Year11]])*8/ParRatePM)</f>
        <v>0</v>
      </c>
      <c r="DM319" s="57">
        <f>IF(ISBLANK(CatTemplate[[#This Row],[St. unit effort]]),0,(CatTemplate[[#This Row],[St. unit effort]] * CatTemplate[[#This Row],[Year12]])*8/ParRatePM)</f>
        <v>0</v>
      </c>
      <c r="DN319" s="57">
        <f>IF(ISBLANK(CatTemplate[[#This Row],[St. unit effort]]),0,(CatTemplate[[#This Row],[St. unit effort]] * CatTemplate[[#This Row],[Year13]])*8/ParRatePM)</f>
        <v>0</v>
      </c>
      <c r="DO319" s="57">
        <f>IF(ISBLANK(CatTemplate[[#This Row],[St. unit effort]]),0,(CatTemplate[[#This Row],[St. unit effort]] * CatTemplate[[#This Row],[Year14]])*8/ParRatePM)</f>
        <v>0</v>
      </c>
      <c r="DP319" s="57">
        <f>IF(ISBLANK(CatTemplate[[#This Row],[St. unit effort]]),0,(CatTemplate[[#This Row],[St. unit effort]] * CatTemplate[[#This Row],[Year15]])*8/ParRatePM)</f>
        <v>0</v>
      </c>
      <c r="DQ319" s="57">
        <f>IF(ISBLANK(CatTemplate[[#This Row],[St. unit effort]]),0,(CatTemplate[[#This Row],[St. unit effort]] * CatTemplate[[#This Row],[Year16]])*8/ParRatePM)</f>
        <v>0</v>
      </c>
      <c r="DR319" s="57">
        <f>IF(ISBLANK(CatTemplate[[#This Row],[St. unit effort]]),0,(CatTemplate[[#This Row],[St. unit effort]] * CatTemplate[[#This Row],[Year17]])*8/ParRatePM)</f>
        <v>0</v>
      </c>
      <c r="DS319" s="57">
        <f>IF(ISBLANK(CatTemplate[[#This Row],[St. unit effort]]),0,(CatTemplate[[#This Row],[St. unit effort]] * CatTemplate[[#This Row],[Year18]])*8/ParRatePM)</f>
        <v>0</v>
      </c>
      <c r="DT319" s="57">
        <f>IF(ISBLANK(CatTemplate[[#This Row],[St. unit effort]]),0,(CatTemplate[[#This Row],[St. unit effort]] * CatTemplate[[#This Row],[Year19]])*8/ParRatePM)</f>
        <v>0</v>
      </c>
      <c r="DU319" s="57">
        <f>IF(ISBLANK(CatTemplate[[#This Row],[St. unit effort]]),0,(CatTemplate[[#This Row],[St. unit effort]] * CatTemplate[[#This Row],[Year20]])*8/ParRatePM)</f>
        <v>0</v>
      </c>
      <c r="DV319" s="54">
        <f>SUM(CatTemplate[[#This Row],[PM1]:[PM20]])</f>
        <v>0</v>
      </c>
      <c r="DW319" s="56">
        <f t="shared" si="109"/>
        <v>0</v>
      </c>
      <c r="DX319" s="56">
        <f t="shared" si="109"/>
        <v>0</v>
      </c>
      <c r="DY319" s="56">
        <f t="shared" si="109"/>
        <v>0</v>
      </c>
      <c r="DZ319" s="56">
        <f t="shared" si="109"/>
        <v>0</v>
      </c>
      <c r="EA319" s="56">
        <f t="shared" si="109"/>
        <v>0</v>
      </c>
      <c r="EB319" s="56">
        <f t="shared" si="109"/>
        <v>0</v>
      </c>
      <c r="EC319" s="56">
        <f t="shared" si="109"/>
        <v>0</v>
      </c>
      <c r="ED319" s="56">
        <f t="shared" si="109"/>
        <v>0</v>
      </c>
      <c r="EE319" s="56">
        <f t="shared" si="109"/>
        <v>0</v>
      </c>
      <c r="EF319" s="56">
        <f t="shared" si="109"/>
        <v>0</v>
      </c>
      <c r="EG319" s="56">
        <f t="shared" si="109"/>
        <v>0</v>
      </c>
      <c r="EH319" s="56">
        <f t="shared" si="109"/>
        <v>0</v>
      </c>
      <c r="EI319" s="56">
        <f t="shared" si="109"/>
        <v>0</v>
      </c>
      <c r="EJ319" s="56">
        <f t="shared" si="109"/>
        <v>0</v>
      </c>
      <c r="EK319" s="56">
        <f t="shared" si="109"/>
        <v>0</v>
      </c>
      <c r="EL319" s="56">
        <f t="shared" si="109"/>
        <v>0</v>
      </c>
      <c r="EM319" s="56">
        <f t="shared" si="107"/>
        <v>0</v>
      </c>
      <c r="EN319" s="56">
        <f t="shared" si="107"/>
        <v>0</v>
      </c>
      <c r="EO319" s="56">
        <f t="shared" si="107"/>
        <v>0</v>
      </c>
      <c r="EP319" s="56">
        <f t="shared" si="107"/>
        <v>0</v>
      </c>
      <c r="EQ319" s="30">
        <f>CatTemplate[[#This Row],[Eq. unit cost]] * CatTemplate[[#This Row],[Eq. quantity]]</f>
        <v>0</v>
      </c>
      <c r="ER319" s="30">
        <f>CatTemplate[[#This Row],[Cons. unit cost]] *CatTemplate[[#This Row],[Cons. quantity]]</f>
        <v>0</v>
      </c>
      <c r="ES319" s="30">
        <f>CatTemplate[[#This Row],[Oth. unit cost]] *CatTemplate[[#This Row],[Oth. quantity]]</f>
        <v>0</v>
      </c>
      <c r="ET319" s="55">
        <f>SUM(CatTemplate[[#This Row],[CO1]:[CO20]])</f>
        <v>0</v>
      </c>
      <c r="EU319" s="56">
        <f t="shared" si="110"/>
        <v>0</v>
      </c>
      <c r="EV319" s="56">
        <f t="shared" si="110"/>
        <v>0</v>
      </c>
      <c r="EW319" s="56">
        <f t="shared" si="110"/>
        <v>0</v>
      </c>
      <c r="EX319" s="56">
        <f t="shared" si="110"/>
        <v>0</v>
      </c>
      <c r="EY319" s="56">
        <f t="shared" si="110"/>
        <v>0</v>
      </c>
      <c r="EZ319" s="56">
        <f t="shared" si="110"/>
        <v>0</v>
      </c>
      <c r="FA319" s="56">
        <f t="shared" si="110"/>
        <v>0</v>
      </c>
      <c r="FB319" s="56">
        <f t="shared" si="110"/>
        <v>0</v>
      </c>
      <c r="FC319" s="56">
        <f t="shared" si="110"/>
        <v>0</v>
      </c>
      <c r="FD319" s="56">
        <f t="shared" si="110"/>
        <v>0</v>
      </c>
      <c r="FE319" s="56">
        <f t="shared" si="110"/>
        <v>0</v>
      </c>
      <c r="FF319" s="56">
        <f t="shared" si="110"/>
        <v>0</v>
      </c>
      <c r="FG319" s="56">
        <f t="shared" si="110"/>
        <v>0</v>
      </c>
      <c r="FH319" s="56">
        <f t="shared" si="110"/>
        <v>0</v>
      </c>
      <c r="FI319" s="56">
        <f t="shared" si="110"/>
        <v>0</v>
      </c>
      <c r="FJ319" s="56">
        <f t="shared" si="110"/>
        <v>0</v>
      </c>
      <c r="FK319" s="56">
        <f t="shared" si="108"/>
        <v>0</v>
      </c>
      <c r="FL319" s="56">
        <f t="shared" si="108"/>
        <v>0</v>
      </c>
      <c r="FM319" s="56">
        <f t="shared" si="108"/>
        <v>0</v>
      </c>
      <c r="FN319" s="56">
        <f t="shared" si="108"/>
        <v>0</v>
      </c>
      <c r="FO319" s="58">
        <f>SUM(CatTemplate[[#This Row],[CS1]:[CS20]])</f>
        <v>0</v>
      </c>
      <c r="FP319" s="59">
        <f>CatTemplate[[#This Row],[Total Oth. cost]]+CatTemplate[[#This Row],[Total St. Cost]]</f>
        <v>0</v>
      </c>
      <c r="FQ319" s="33" t="e">
        <f t="shared" si="93"/>
        <v>#VALUE!</v>
      </c>
      <c r="FR319" s="33" t="e">
        <f t="shared" si="94"/>
        <v>#VALUE!</v>
      </c>
      <c r="FS319" s="30" t="e">
        <f>(CatTemplate[[#This Row],[CO1]] + CatTemplate[[#This Row],[CS1]]) * (1 + getRateOHFinal) * getRateMarkupFinal</f>
        <v>#VALUE!</v>
      </c>
      <c r="FT319" s="30" t="e">
        <f>(CatTemplate[[#This Row],[CO2]] + CatTemplate[[#This Row],[CS2]]) * (1 + getRateOHFinal) * getRateMarkupFinal</f>
        <v>#VALUE!</v>
      </c>
      <c r="FU319" s="30" t="e">
        <f>(CatTemplate[[#This Row],[CO3]] + CatTemplate[[#This Row],[CS3]]) * (1 + getRateOHFinal) * getRateMarkupFinal</f>
        <v>#VALUE!</v>
      </c>
      <c r="FV319" s="30" t="e">
        <f>(CatTemplate[[#This Row],[CO4]] + CatTemplate[[#This Row],[CS4]]) * (1 + getRateOHFinal) * getRateMarkupFinal</f>
        <v>#VALUE!</v>
      </c>
      <c r="FW319" s="30" t="e">
        <f>(CatTemplate[[#This Row],[CO5]] + CatTemplate[[#This Row],[CS5]]) * (1 + getRateOHFinal) * getRateMarkupFinal</f>
        <v>#VALUE!</v>
      </c>
      <c r="FX319" s="30" t="e">
        <f>(CatTemplate[[#This Row],[CO6]] + CatTemplate[[#This Row],[CS6]]) * (1 + getRateOHFinal) * getRateMarkupFinal</f>
        <v>#VALUE!</v>
      </c>
      <c r="FY319" s="30" t="e">
        <f>(CatTemplate[[#This Row],[CO7]] + CatTemplate[[#This Row],[CS7]]) * (1 + getRateOHFinal) * getRateMarkupFinal</f>
        <v>#VALUE!</v>
      </c>
      <c r="FZ319" s="30" t="e">
        <f>(CatTemplate[[#This Row],[CO8]] + CatTemplate[[#This Row],[CS8]]) * (1 + getRateOHFinal) * getRateMarkupFinal</f>
        <v>#VALUE!</v>
      </c>
      <c r="GA319" s="30" t="e">
        <f>(CatTemplate[[#This Row],[CO9]] + CatTemplate[[#This Row],[CS9]]) * (1 + getRateOHFinal) * getRateMarkupFinal</f>
        <v>#VALUE!</v>
      </c>
      <c r="GB319" s="30" t="e">
        <f>(CatTemplate[[#This Row],[CO10]] + CatTemplate[[#This Row],[CS10]]) * (1 + getRateOHFinal) * getRateMarkupFinal</f>
        <v>#VALUE!</v>
      </c>
      <c r="GC319" s="30" t="e">
        <f>(CatTemplate[[#This Row],[CO11]] + CatTemplate[[#This Row],[CS11]]) * (1 + getRateOHFinal) * getRateMarkupFinal</f>
        <v>#VALUE!</v>
      </c>
      <c r="GD319" s="30" t="e">
        <f>(CatTemplate[[#This Row],[CO12]] + CatTemplate[[#This Row],[CS12]]) * (1 + getRateOHFinal) * getRateMarkupFinal</f>
        <v>#VALUE!</v>
      </c>
      <c r="GE319" s="30" t="e">
        <f>(CatTemplate[[#This Row],[CO13]] + CatTemplate[[#This Row],[CS13]]) * (1 + getRateOHFinal) * getRateMarkupFinal</f>
        <v>#VALUE!</v>
      </c>
      <c r="GF319" s="30" t="e">
        <f>(CatTemplate[[#This Row],[CO14]] + CatTemplate[[#This Row],[CS14]]) * (1 + getRateOHFinal) * getRateMarkupFinal</f>
        <v>#VALUE!</v>
      </c>
      <c r="GG319" s="30" t="e">
        <f>(CatTemplate[[#This Row],[CO15]] + CatTemplate[[#This Row],[CS15]]) * (1 + getRateOHFinal) * getRateMarkupFinal</f>
        <v>#VALUE!</v>
      </c>
      <c r="GH319" s="30" t="e">
        <f>(CatTemplate[[#This Row],[CO16]] + CatTemplate[[#This Row],[CS16]]) * (1 + getRateOHFinal) * getRateMarkupFinal</f>
        <v>#VALUE!</v>
      </c>
      <c r="GI319" s="30" t="e">
        <f>(CatTemplate[[#This Row],[CO17]] + CatTemplate[[#This Row],[CS17]]) * (1 + getRateOHFinal) * getRateMarkupFinal</f>
        <v>#VALUE!</v>
      </c>
      <c r="GJ319" s="30" t="e">
        <f>(CatTemplate[[#This Row],[CO18]] + CatTemplate[[#This Row],[CS18]]) * (1 + getRateOHFinal) * getRateMarkupFinal</f>
        <v>#VALUE!</v>
      </c>
      <c r="GK319" s="30" t="e">
        <f>(CatTemplate[[#This Row],[CO19]] + CatTemplate[[#This Row],[CS19]]) * (1 + getRateOHFinal) * getRateMarkupFinal</f>
        <v>#VALUE!</v>
      </c>
      <c r="GL319" s="30" t="e">
        <f>(CatTemplate[[#This Row],[CO20]] + CatTemplate[[#This Row],[CS20]]) * (1 + getRateOHFinal) * getRateMarkupFinal</f>
        <v>#VALUE!</v>
      </c>
      <c r="GM319" s="30" t="e">
        <f t="shared" si="95"/>
        <v>#VALUE!</v>
      </c>
      <c r="GN319" s="30" t="e">
        <f t="shared" si="96"/>
        <v>#VALUE!</v>
      </c>
      <c r="GO319" s="30" t="e">
        <f t="shared" si="97"/>
        <v>#VALUE!</v>
      </c>
      <c r="GP319" s="30" t="e">
        <f t="shared" si="98"/>
        <v>#VALUE!</v>
      </c>
      <c r="GQ319" s="30" t="e">
        <f>(CatTemplate[[#This Row],[CO1]]+CatTemplate[[#This Row],[CS1]]) * (1+ getRateOHFinal) * (1 + getRateMarkupFinal)</f>
        <v>#VALUE!</v>
      </c>
      <c r="GR319" s="30" t="e">
        <f>(CatTemplate[[#This Row],[CO2]]+CatTemplate[[#This Row],[CS2]]) * (1+ getRateOHFinal) * (1 + getRateMarkupFinal)</f>
        <v>#VALUE!</v>
      </c>
      <c r="GS319" s="30" t="e">
        <f>(CatTemplate[[#This Row],[CO3]]+CatTemplate[[#This Row],[CS3]]) * (1+ getRateOHFinal) * (1 + getRateMarkupFinal)</f>
        <v>#VALUE!</v>
      </c>
      <c r="GT319" s="30" t="e">
        <f>(CatTemplate[[#This Row],[CO4]]+CatTemplate[[#This Row],[CS4]]) * (1+ getRateOHFinal) * (1 + getRateMarkupFinal)</f>
        <v>#VALUE!</v>
      </c>
      <c r="GU319" s="30" t="e">
        <f>(CatTemplate[[#This Row],[CO5]]+CatTemplate[[#This Row],[CS5]]) * (1+ getRateOHFinal) * (1 + getRateMarkupFinal)</f>
        <v>#VALUE!</v>
      </c>
      <c r="GV319" s="30" t="e">
        <f>(CatTemplate[[#This Row],[CO6]]+CatTemplate[[#This Row],[CS6]]) * (1+ getRateOHFinal) * (1 + getRateMarkupFinal)</f>
        <v>#VALUE!</v>
      </c>
      <c r="GW319" s="30" t="e">
        <f>(CatTemplate[[#This Row],[CO7]]+CatTemplate[[#This Row],[CS7]]) * (1+ getRateOHFinal) * (1 + getRateMarkupFinal)</f>
        <v>#VALUE!</v>
      </c>
      <c r="GX319" s="30" t="e">
        <f>(CatTemplate[[#This Row],[CO8]]+CatTemplate[[#This Row],[CS8]]) * (1+ getRateOHFinal) * (1 + getRateMarkupFinal)</f>
        <v>#VALUE!</v>
      </c>
      <c r="GY319" s="30" t="e">
        <f>(CatTemplate[[#This Row],[CO9]]+CatTemplate[[#This Row],[CS9]]) * (1+ getRateOHFinal) * (1 + getRateMarkupFinal)</f>
        <v>#VALUE!</v>
      </c>
      <c r="GZ319" s="30" t="e">
        <f>(CatTemplate[[#This Row],[CO10]]+CatTemplate[[#This Row],[CS10]]) * (1+ getRateOHFinal) * (1 + getRateMarkupFinal)</f>
        <v>#VALUE!</v>
      </c>
      <c r="HA319" s="30" t="e">
        <f>(CatTemplate[[#This Row],[CO11]]+CatTemplate[[#This Row],[CS11]]) * (1+ getRateOHFinal) * (1 + getRateMarkupFinal)</f>
        <v>#VALUE!</v>
      </c>
      <c r="HB319" s="30" t="e">
        <f>(CatTemplate[[#This Row],[CO12]]+CatTemplate[[#This Row],[CS12]]) * (1+ getRateOHFinal) * (1 + getRateMarkupFinal)</f>
        <v>#VALUE!</v>
      </c>
      <c r="HC319" s="30" t="e">
        <f>(CatTemplate[[#This Row],[CO13]]+CatTemplate[[#This Row],[CS13]]) * (1+ getRateOHFinal) * (1 + getRateMarkupFinal)</f>
        <v>#VALUE!</v>
      </c>
      <c r="HD319" s="30" t="e">
        <f>(CatTemplate[[#This Row],[CO14]]+CatTemplate[[#This Row],[CS14]]) * (1+ getRateOHFinal) * (1 + getRateMarkupFinal)</f>
        <v>#VALUE!</v>
      </c>
      <c r="HE319" s="30" t="e">
        <f>(CatTemplate[[#This Row],[CO15]]+CatTemplate[[#This Row],[CS15]]) * (1+ getRateOHFinal) * (1 + getRateMarkupFinal)</f>
        <v>#VALUE!</v>
      </c>
      <c r="HF319" s="30" t="e">
        <f>(CatTemplate[[#This Row],[CO16]]+CatTemplate[[#This Row],[CS16]]) * (1+ getRateOHFinal) * (1 + getRateMarkupFinal)</f>
        <v>#VALUE!</v>
      </c>
      <c r="HG319" s="30" t="e">
        <f>(CatTemplate[[#This Row],[CO17]]+CatTemplate[[#This Row],[CS17]]) * (1+ getRateOHFinal) * (1 + getRateMarkupFinal)</f>
        <v>#VALUE!</v>
      </c>
      <c r="HH319" s="30" t="e">
        <f>(CatTemplate[[#This Row],[CO18]]+CatTemplate[[#This Row],[CS18]]) * (1+ getRateOHFinal) * (1 + getRateMarkupFinal)</f>
        <v>#VALUE!</v>
      </c>
      <c r="HI319" s="30" t="e">
        <f>(CatTemplate[[#This Row],[CO19]]+CatTemplate[[#This Row],[CS19]]) * (1+ getRateOHFinal) * (1 + getRateMarkupFinal)</f>
        <v>#VALUE!</v>
      </c>
      <c r="HJ319" s="30" t="e">
        <f>(CatTemplate[[#This Row],[CO20]]+CatTemplate[[#This Row],[CS20]]) * (1+ getRateOHFinal) * (1 + getRateMarkupFinal)</f>
        <v>#VALUE!</v>
      </c>
      <c r="HK319" s="39" t="e">
        <f>CatTemplate[[#This Row],[Total cost]]+CatTemplate[[#This Row],[OH Amount]]+CatTemplate[[#This Row],[Markup]]</f>
        <v>#VALUE!</v>
      </c>
      <c r="HL319" s="63">
        <f>IF(CatTemplate[[#This Row],[Units]]="Days",CatTemplate[[#This Row],[Project quantity]]*CatTemplate[[#This Row],[St. unit effort]],CatTemplate[[#This Row],[Project quantity]])</f>
        <v>0</v>
      </c>
      <c r="HM319" s="287">
        <f>IFERROR(CatTemplate[[#This Row],[Total Price]]/(CatTemplate[[#This Row],[Final Quantity]]),0)</f>
        <v>0</v>
      </c>
      <c r="HN319" s="261"/>
    </row>
    <row r="320" spans="2:222" ht="25.5" x14ac:dyDescent="0.2">
      <c r="B320" s="9" t="s">
        <v>84</v>
      </c>
      <c r="C320" s="23">
        <v>6</v>
      </c>
      <c r="D320" s="10" t="s">
        <v>179</v>
      </c>
      <c r="E320" s="25">
        <v>1</v>
      </c>
      <c r="F320" s="19" t="s">
        <v>103</v>
      </c>
      <c r="G320" s="27">
        <v>107</v>
      </c>
      <c r="H320" s="19" t="s">
        <v>612</v>
      </c>
      <c r="I320" s="19"/>
      <c r="J320" s="16" t="s">
        <v>254</v>
      </c>
      <c r="K320" s="16"/>
      <c r="L320" s="16" t="s">
        <v>489</v>
      </c>
      <c r="M320" s="16" t="s">
        <v>207</v>
      </c>
      <c r="N320" s="16" t="s">
        <v>858</v>
      </c>
      <c r="O320" s="320"/>
      <c r="P320" s="71"/>
      <c r="Q320" s="108"/>
      <c r="R320" s="73"/>
      <c r="S320" s="97"/>
      <c r="T320" s="100">
        <f>getEqUnitCost</f>
        <v>0</v>
      </c>
      <c r="U320" s="73">
        <f>getEqUnitEffort</f>
        <v>0</v>
      </c>
      <c r="V320" s="101">
        <f>getEqQuantity</f>
        <v>0</v>
      </c>
      <c r="W320" s="320"/>
      <c r="X320" s="100">
        <f>getConsUnitCost</f>
        <v>0</v>
      </c>
      <c r="Y320" s="73">
        <f>getConsUnitEffort</f>
        <v>0</v>
      </c>
      <c r="Z320" s="14">
        <f>getConsQuantity</f>
        <v>0</v>
      </c>
      <c r="AA320" s="320"/>
      <c r="AB320" s="72"/>
      <c r="AC320" s="112"/>
      <c r="AD320" s="14">
        <f>getOthQuantity</f>
        <v>0</v>
      </c>
      <c r="AE320" s="320"/>
      <c r="AF320" s="28" t="str">
        <f>IF(ISBLANK(CatTemplate[[#This Row],[Resource type]]),"",CatTemplate[[#This Row],[Resource type]])</f>
        <v>BioRef Operator</v>
      </c>
      <c r="AG320" s="242">
        <f>getStaffUnitCost</f>
        <v>402.98497611162429</v>
      </c>
      <c r="AH320" s="113">
        <f>getStaffUnitEffort</f>
        <v>0</v>
      </c>
      <c r="AI320" s="40">
        <f>getStaffQuantity</f>
        <v>0</v>
      </c>
      <c r="AJ320" s="41">
        <f>CatTemplate[[#This Row],[St. quantity]]*8/ParRatePM</f>
        <v>0</v>
      </c>
      <c r="AK320" s="320"/>
      <c r="AL320" s="53" t="str">
        <f>CatTemplate[[#This Row],[Item type]]</f>
        <v>Samples</v>
      </c>
      <c r="AM320" s="12">
        <f>SUM(CatTemplate[[#This Row],[Year1]:[Year20]])</f>
        <v>0</v>
      </c>
      <c r="AN320" s="52"/>
      <c r="AO320" s="52"/>
      <c r="AP320" s="52"/>
      <c r="AQ320" s="8"/>
      <c r="AR320" s="8"/>
      <c r="AS320" s="8"/>
      <c r="AT320" s="8"/>
      <c r="AU320" s="8"/>
      <c r="AV320" s="8"/>
      <c r="AW320" s="8"/>
      <c r="AX320" s="8"/>
      <c r="AY320" s="8"/>
      <c r="AZ320" s="8"/>
      <c r="BA320" s="8"/>
      <c r="BB320" s="8"/>
      <c r="BC320" s="8"/>
      <c r="BD320" s="8"/>
      <c r="BE320" s="8"/>
      <c r="BF320" s="8"/>
      <c r="BG320" s="36"/>
      <c r="BH320" s="320"/>
      <c r="BI320" s="37" t="str">
        <f>getCostCategory</f>
        <v>06 Operating costs</v>
      </c>
      <c r="BJ320" s="37" t="str">
        <f>getSection</f>
        <v>06 Sample processing</v>
      </c>
      <c r="BK320" s="32" t="str">
        <f>getObject</f>
        <v>Sample processing</v>
      </c>
      <c r="BL320" s="30">
        <f>IFERROR(getUnitCost * IF(CatTemplate[[#This Row],[Cost Category Comp.]]="01 Staff costs", 1,1),0)</f>
        <v>402.98497611162429</v>
      </c>
      <c r="BM320" s="29">
        <f>IF(AND(ISBLANK(CatTemplate[[#This Row],[Eq. unit cost]]),ISBLANK(CatTemplate[[#This Row],[Cons. unit cost]]),ISBLANK(CatTemplate[[#This Row],[Oth. unit cost]])), 0, IF(getUnitEffort =0,1,getUnitEffort) * CatTemplate[[#This Row],[Year1]])</f>
        <v>0</v>
      </c>
      <c r="BN320" s="29">
        <f>IF(AND(ISBLANK(CatTemplate[[#This Row],[Eq. unit cost]]),ISBLANK(CatTemplate[[#This Row],[Cons. unit cost]]),ISBLANK(CatTemplate[[#This Row],[Oth. unit cost]])), 0, IF(getUnitEffort =0,1,getUnitEffort) * CatTemplate[[#This Row],[Year2]])</f>
        <v>0</v>
      </c>
      <c r="BO320" s="29">
        <f>IF(AND(ISBLANK(CatTemplate[[#This Row],[Eq. unit cost]]),ISBLANK(CatTemplate[[#This Row],[Cons. unit cost]]),ISBLANK(CatTemplate[[#This Row],[Oth. unit cost]])), 0, IF(getUnitEffort =0,1,getUnitEffort) * CatTemplate[[#This Row],[Year3]])</f>
        <v>0</v>
      </c>
      <c r="BP320" s="29">
        <f>IF(AND(ISBLANK(CatTemplate[[#This Row],[Eq. unit cost]]),ISBLANK(CatTemplate[[#This Row],[Cons. unit cost]]),ISBLANK(CatTemplate[[#This Row],[Oth. unit cost]])), 0, IF(getUnitEffort =0,1,getUnitEffort) * CatTemplate[[#This Row],[Year4]])</f>
        <v>0</v>
      </c>
      <c r="BQ320" s="29">
        <f>IF(AND(ISBLANK(CatTemplate[[#This Row],[Eq. unit cost]]),ISBLANK(CatTemplate[[#This Row],[Cons. unit cost]]),ISBLANK(CatTemplate[[#This Row],[Oth. unit cost]])), 0, IF(getUnitEffort =0,1,getUnitEffort) * CatTemplate[[#This Row],[Year5]])</f>
        <v>0</v>
      </c>
      <c r="BR320" s="29">
        <f>IF(AND(ISBLANK(CatTemplate[[#This Row],[Eq. unit cost]]),ISBLANK(CatTemplate[[#This Row],[Cons. unit cost]]),ISBLANK(CatTemplate[[#This Row],[Oth. unit cost]])), 0, IF(getUnitEffort =0,1,getUnitEffort) * CatTemplate[[#This Row],[Year6]])</f>
        <v>0</v>
      </c>
      <c r="BS320" s="29">
        <f>IF(AND(ISBLANK(CatTemplate[[#This Row],[Eq. unit cost]]),ISBLANK(CatTemplate[[#This Row],[Cons. unit cost]]),ISBLANK(CatTemplate[[#This Row],[Oth. unit cost]])), 0, IF(getUnitEffort =0,1,getUnitEffort) * CatTemplate[[#This Row],[Year7]])</f>
        <v>0</v>
      </c>
      <c r="BT320" s="29">
        <f>IF(AND(ISBLANK(CatTemplate[[#This Row],[Eq. unit cost]]),ISBLANK(CatTemplate[[#This Row],[Cons. unit cost]]),ISBLANK(CatTemplate[[#This Row],[Oth. unit cost]])), 0, IF(getUnitEffort =0,1,getUnitEffort) * CatTemplate[[#This Row],[Year8]])</f>
        <v>0</v>
      </c>
      <c r="BU320" s="29">
        <f>IF(AND(ISBLANK(CatTemplate[[#This Row],[Eq. unit cost]]),ISBLANK(CatTemplate[[#This Row],[Cons. unit cost]]),ISBLANK(CatTemplate[[#This Row],[Oth. unit cost]])), 0, IF(getUnitEffort =0,1,getUnitEffort) * CatTemplate[[#This Row],[Year9]])</f>
        <v>0</v>
      </c>
      <c r="BV320" s="29">
        <f>IF(AND(ISBLANK(CatTemplate[[#This Row],[Eq. unit cost]]),ISBLANK(CatTemplate[[#This Row],[Cons. unit cost]]),ISBLANK(CatTemplate[[#This Row],[Oth. unit cost]])), 0, IF(getUnitEffort =0,1,getUnitEffort) * CatTemplate[[#This Row],[Year10]])</f>
        <v>0</v>
      </c>
      <c r="BW320" s="29">
        <f>IF(AND(ISBLANK(CatTemplate[[#This Row],[Eq. unit cost]]),ISBLANK(CatTemplate[[#This Row],[Cons. unit cost]]),ISBLANK(CatTemplate[[#This Row],[Oth. unit cost]])), 0, IF(getUnitEffort =0,1,getUnitEffort) * CatTemplate[[#This Row],[Year11]])</f>
        <v>0</v>
      </c>
      <c r="BX320" s="29">
        <f>IF(AND(ISBLANK(CatTemplate[[#This Row],[Eq. unit cost]]),ISBLANK(CatTemplate[[#This Row],[Cons. unit cost]]),ISBLANK(CatTemplate[[#This Row],[Oth. unit cost]])), 0, IF(getUnitEffort =0,1,getUnitEffort) * CatTemplate[[#This Row],[Year12]])</f>
        <v>0</v>
      </c>
      <c r="BY320" s="29">
        <f>IF(AND(ISBLANK(CatTemplate[[#This Row],[Eq. unit cost]]),ISBLANK(CatTemplate[[#This Row],[Cons. unit cost]]),ISBLANK(CatTemplate[[#This Row],[Oth. unit cost]])), 0, IF(getUnitEffort =0,1,getUnitEffort) * CatTemplate[[#This Row],[Year13]])</f>
        <v>0</v>
      </c>
      <c r="BZ320" s="29">
        <f>IF(AND(ISBLANK(CatTemplate[[#This Row],[Eq. unit cost]]),ISBLANK(CatTemplate[[#This Row],[Cons. unit cost]]),ISBLANK(CatTemplate[[#This Row],[Oth. unit cost]])), 0, IF(getUnitEffort =0,1,getUnitEffort) * CatTemplate[[#This Row],[Year14]])</f>
        <v>0</v>
      </c>
      <c r="CA320" s="29">
        <f>IF(AND(ISBLANK(CatTemplate[[#This Row],[Eq. unit cost]]),ISBLANK(CatTemplate[[#This Row],[Cons. unit cost]]),ISBLANK(CatTemplate[[#This Row],[Oth. unit cost]])), 0, IF(getUnitEffort =0,1,getUnitEffort) * CatTemplate[[#This Row],[Year15]])</f>
        <v>0</v>
      </c>
      <c r="CB320" s="29">
        <f>IF(AND(ISBLANK(CatTemplate[[#This Row],[Eq. unit cost]]),ISBLANK(CatTemplate[[#This Row],[Cons. unit cost]]),ISBLANK(CatTemplate[[#This Row],[Oth. unit cost]])), 0, IF(getUnitEffort =0,1,getUnitEffort) * CatTemplate[[#This Row],[Year16]])</f>
        <v>0</v>
      </c>
      <c r="CC320" s="29">
        <f>IF(AND(ISBLANK(CatTemplate[[#This Row],[Eq. unit cost]]),ISBLANK(CatTemplate[[#This Row],[Cons. unit cost]]),ISBLANK(CatTemplate[[#This Row],[Oth. unit cost]])), 0, IF(getUnitEffort =0,1,getUnitEffort) * CatTemplate[[#This Row],[Year17]])</f>
        <v>0</v>
      </c>
      <c r="CD320" s="29">
        <f>IF(AND(ISBLANK(CatTemplate[[#This Row],[Eq. unit cost]]),ISBLANK(CatTemplate[[#This Row],[Cons. unit cost]]),ISBLANK(CatTemplate[[#This Row],[Oth. unit cost]])), 0, IF(getUnitEffort =0,1,getUnitEffort) * CatTemplate[[#This Row],[Year18]])</f>
        <v>0</v>
      </c>
      <c r="CE320" s="29">
        <f>IF(AND(ISBLANK(CatTemplate[[#This Row],[Eq. unit cost]]),ISBLANK(CatTemplate[[#This Row],[Cons. unit cost]]),ISBLANK(CatTemplate[[#This Row],[Oth. unit cost]])), 0, IF(getUnitEffort =0,1,getUnitEffort) * CatTemplate[[#This Row],[Year19]])</f>
        <v>0</v>
      </c>
      <c r="CF320" s="29">
        <f>IF(AND(ISBLANK(CatTemplate[[#This Row],[Eq. unit cost]]),ISBLANK(CatTemplate[[#This Row],[Cons. unit cost]]),ISBLANK(CatTemplate[[#This Row],[Oth. unit cost]])), 0, IF(getUnitEffort =0,1,getUnitEffort) * CatTemplate[[#This Row],[Year20]])</f>
        <v>0</v>
      </c>
      <c r="CG320" s="45">
        <f>SUM(CatTemplate[[#This Row],[Q1]:[Q20]])</f>
        <v>0</v>
      </c>
      <c r="CH320" s="29">
        <f>IF(ISBLANK(CatTemplate[[#This Row],[St. unit effort]]),0,(CatTemplate[[#This Row],[St. unit effort]] * CatTemplate[[#This Row],[Year1]]))</f>
        <v>0</v>
      </c>
      <c r="CI320" s="29">
        <f>IF(ISBLANK(CatTemplate[[#This Row],[St. unit effort]]),0,(CatTemplate[[#This Row],[St. unit effort]] * CatTemplate[[#This Row],[Year2]]))</f>
        <v>0</v>
      </c>
      <c r="CJ320" s="29">
        <f>IF(ISBLANK(CatTemplate[[#This Row],[St. unit effort]]),0,(CatTemplate[[#This Row],[St. unit effort]] * CatTemplate[[#This Row],[Year3]]))</f>
        <v>0</v>
      </c>
      <c r="CK320" s="29">
        <f>IF(ISBLANK(CatTemplate[[#This Row],[St. unit effort]]),0,(CatTemplate[[#This Row],[St. unit effort]] * CatTemplate[[#This Row],[Year4]]))</f>
        <v>0</v>
      </c>
      <c r="CL320" s="29">
        <f>IF(ISBLANK(CatTemplate[[#This Row],[St. unit effort]]),0,(CatTemplate[[#This Row],[St. unit effort]] * CatTemplate[[#This Row],[Year5]]))</f>
        <v>0</v>
      </c>
      <c r="CM320" s="29">
        <f>IF(ISBLANK(CatTemplate[[#This Row],[St. unit effort]]),0,(CatTemplate[[#This Row],[St. unit effort]] * CatTemplate[[#This Row],[Year6]]))</f>
        <v>0</v>
      </c>
      <c r="CN320" s="29">
        <f>IF(ISBLANK(CatTemplate[[#This Row],[St. unit effort]]),0,(CatTemplate[[#This Row],[St. unit effort]] * CatTemplate[[#This Row],[Year7]]))</f>
        <v>0</v>
      </c>
      <c r="CO320" s="29">
        <f>IF(ISBLANK(CatTemplate[[#This Row],[St. unit effort]]),0,(CatTemplate[[#This Row],[St. unit effort]] * CatTemplate[[#This Row],[Year8]]))</f>
        <v>0</v>
      </c>
      <c r="CP320" s="29">
        <f>IF(ISBLANK(CatTemplate[[#This Row],[St. unit effort]]),0,(CatTemplate[[#This Row],[St. unit effort]] * CatTemplate[[#This Row],[Year9]]))</f>
        <v>0</v>
      </c>
      <c r="CQ320" s="29">
        <f>IF(ISBLANK(CatTemplate[[#This Row],[St. unit effort]]),0,(CatTemplate[[#This Row],[St. unit effort]] * CatTemplate[[#This Row],[Year10]]))</f>
        <v>0</v>
      </c>
      <c r="CR320" s="29">
        <f>IF(ISBLANK(CatTemplate[[#This Row],[St. unit effort]]),0,(CatTemplate[[#This Row],[St. unit effort]] * CatTemplate[[#This Row],[Year11]]))</f>
        <v>0</v>
      </c>
      <c r="CS320" s="29">
        <f>IF(ISBLANK(CatTemplate[[#This Row],[St. unit effort]]),0,(CatTemplate[[#This Row],[St. unit effort]] * CatTemplate[[#This Row],[Year12]]))</f>
        <v>0</v>
      </c>
      <c r="CT320" s="29">
        <f>IF(ISBLANK(CatTemplate[[#This Row],[St. unit effort]]),0,(CatTemplate[[#This Row],[St. unit effort]] * CatTemplate[[#This Row],[Year13]]))</f>
        <v>0</v>
      </c>
      <c r="CU320" s="29">
        <f>IF(ISBLANK(CatTemplate[[#This Row],[St. unit effort]]),0,(CatTemplate[[#This Row],[St. unit effort]] * CatTemplate[[#This Row],[Year14]]))</f>
        <v>0</v>
      </c>
      <c r="CV320" s="29">
        <f>IF(ISBLANK(CatTemplate[[#This Row],[St. unit effort]]),0,(CatTemplate[[#This Row],[St. unit effort]] * CatTemplate[[#This Row],[Year15]]))</f>
        <v>0</v>
      </c>
      <c r="CW320" s="29">
        <f>IF(ISBLANK(CatTemplate[[#This Row],[St. unit effort]]),0,(CatTemplate[[#This Row],[St. unit effort]] * CatTemplate[[#This Row],[Year16]]))</f>
        <v>0</v>
      </c>
      <c r="CX320" s="29">
        <f>IF(ISBLANK(CatTemplate[[#This Row],[St. unit effort]]),0,(CatTemplate[[#This Row],[St. unit effort]] * CatTemplate[[#This Row],[Year17]]))</f>
        <v>0</v>
      </c>
      <c r="CY320" s="29">
        <f>IF(ISBLANK(CatTemplate[[#This Row],[St. unit effort]]),0,(CatTemplate[[#This Row],[St. unit effort]] * CatTemplate[[#This Row],[Year18]]))</f>
        <v>0</v>
      </c>
      <c r="CZ320" s="29">
        <f>IF(ISBLANK(CatTemplate[[#This Row],[St. unit effort]]),0,(CatTemplate[[#This Row],[St. unit effort]] * CatTemplate[[#This Row],[Year19]]))</f>
        <v>0</v>
      </c>
      <c r="DA320" s="29">
        <f>IF(ISBLANK(CatTemplate[[#This Row],[St. unit effort]]),0,(CatTemplate[[#This Row],[St. unit effort]] * CatTemplate[[#This Row],[Year20]]))</f>
        <v>0</v>
      </c>
      <c r="DB320" s="57">
        <f>IF(ISBLANK(CatTemplate[[#This Row],[St. unit effort]]),0,(CatTemplate[[#This Row],[St. unit effort]] * CatTemplate[[#This Row],[Year1]])*8/ParRatePM)</f>
        <v>0</v>
      </c>
      <c r="DC320" s="57">
        <f>IF(ISBLANK(CatTemplate[[#This Row],[St. unit effort]]),0,(CatTemplate[[#This Row],[St. unit effort]] * CatTemplate[[#This Row],[Year2]])*8/ParRatePM)</f>
        <v>0</v>
      </c>
      <c r="DD320" s="57">
        <f>IF(ISBLANK(CatTemplate[[#This Row],[St. unit effort]]),0,(CatTemplate[[#This Row],[St. unit effort]] * CatTemplate[[#This Row],[Year3]])*8/ParRatePM)</f>
        <v>0</v>
      </c>
      <c r="DE320" s="57">
        <f>IF(ISBLANK(CatTemplate[[#This Row],[St. unit effort]]),0,(CatTemplate[[#This Row],[St. unit effort]] * CatTemplate[[#This Row],[Year4]])*8/ParRatePM)</f>
        <v>0</v>
      </c>
      <c r="DF320" s="57">
        <f>IF(ISBLANK(CatTemplate[[#This Row],[St. unit effort]]),0,(CatTemplate[[#This Row],[St. unit effort]] * CatTemplate[[#This Row],[Year5]])*8/ParRatePM)</f>
        <v>0</v>
      </c>
      <c r="DG320" s="57">
        <f>IF(ISBLANK(CatTemplate[[#This Row],[St. unit effort]]),0,(CatTemplate[[#This Row],[St. unit effort]] * CatTemplate[[#This Row],[Year6]])*8/ParRatePM)</f>
        <v>0</v>
      </c>
      <c r="DH320" s="57">
        <f>IF(ISBLANK(CatTemplate[[#This Row],[St. unit effort]]),0,(CatTemplate[[#This Row],[St. unit effort]] * CatTemplate[[#This Row],[Year7]])*8/ParRatePM)</f>
        <v>0</v>
      </c>
      <c r="DI320" s="57">
        <f>IF(ISBLANK(CatTemplate[[#This Row],[St. unit effort]]),0,(CatTemplate[[#This Row],[St. unit effort]] * CatTemplate[[#This Row],[Year8]])*8/ParRatePM)</f>
        <v>0</v>
      </c>
      <c r="DJ320" s="57">
        <f>IF(ISBLANK(CatTemplate[[#This Row],[St. unit effort]]),0,(CatTemplate[[#This Row],[St. unit effort]] * CatTemplate[[#This Row],[Year9]])*8/ParRatePM)</f>
        <v>0</v>
      </c>
      <c r="DK320" s="57">
        <f>IF(ISBLANK(CatTemplate[[#This Row],[St. unit effort]]),0,(CatTemplate[[#This Row],[St. unit effort]] * CatTemplate[[#This Row],[Year10]])*8/ParRatePM)</f>
        <v>0</v>
      </c>
      <c r="DL320" s="57">
        <f>IF(ISBLANK(CatTemplate[[#This Row],[St. unit effort]]),0,(CatTemplate[[#This Row],[St. unit effort]] * CatTemplate[[#This Row],[Year11]])*8/ParRatePM)</f>
        <v>0</v>
      </c>
      <c r="DM320" s="57">
        <f>IF(ISBLANK(CatTemplate[[#This Row],[St. unit effort]]),0,(CatTemplate[[#This Row],[St. unit effort]] * CatTemplate[[#This Row],[Year12]])*8/ParRatePM)</f>
        <v>0</v>
      </c>
      <c r="DN320" s="57">
        <f>IF(ISBLANK(CatTemplate[[#This Row],[St. unit effort]]),0,(CatTemplate[[#This Row],[St. unit effort]] * CatTemplate[[#This Row],[Year13]])*8/ParRatePM)</f>
        <v>0</v>
      </c>
      <c r="DO320" s="57">
        <f>IF(ISBLANK(CatTemplate[[#This Row],[St. unit effort]]),0,(CatTemplate[[#This Row],[St. unit effort]] * CatTemplate[[#This Row],[Year14]])*8/ParRatePM)</f>
        <v>0</v>
      </c>
      <c r="DP320" s="57">
        <f>IF(ISBLANK(CatTemplate[[#This Row],[St. unit effort]]),0,(CatTemplate[[#This Row],[St. unit effort]] * CatTemplate[[#This Row],[Year15]])*8/ParRatePM)</f>
        <v>0</v>
      </c>
      <c r="DQ320" s="57">
        <f>IF(ISBLANK(CatTemplate[[#This Row],[St. unit effort]]),0,(CatTemplate[[#This Row],[St. unit effort]] * CatTemplate[[#This Row],[Year16]])*8/ParRatePM)</f>
        <v>0</v>
      </c>
      <c r="DR320" s="57">
        <f>IF(ISBLANK(CatTemplate[[#This Row],[St. unit effort]]),0,(CatTemplate[[#This Row],[St. unit effort]] * CatTemplate[[#This Row],[Year17]])*8/ParRatePM)</f>
        <v>0</v>
      </c>
      <c r="DS320" s="57">
        <f>IF(ISBLANK(CatTemplate[[#This Row],[St. unit effort]]),0,(CatTemplate[[#This Row],[St. unit effort]] * CatTemplate[[#This Row],[Year18]])*8/ParRatePM)</f>
        <v>0</v>
      </c>
      <c r="DT320" s="57">
        <f>IF(ISBLANK(CatTemplate[[#This Row],[St. unit effort]]),0,(CatTemplate[[#This Row],[St. unit effort]] * CatTemplate[[#This Row],[Year19]])*8/ParRatePM)</f>
        <v>0</v>
      </c>
      <c r="DU320" s="57">
        <f>IF(ISBLANK(CatTemplate[[#This Row],[St. unit effort]]),0,(CatTemplate[[#This Row],[St. unit effort]] * CatTemplate[[#This Row],[Year20]])*8/ParRatePM)</f>
        <v>0</v>
      </c>
      <c r="DV320" s="54">
        <f>SUM(CatTemplate[[#This Row],[PM1]:[PM20]])</f>
        <v>0</v>
      </c>
      <c r="DW320" s="56">
        <f t="shared" si="109"/>
        <v>0</v>
      </c>
      <c r="DX320" s="56">
        <f t="shared" si="109"/>
        <v>0</v>
      </c>
      <c r="DY320" s="56">
        <f t="shared" si="109"/>
        <v>0</v>
      </c>
      <c r="DZ320" s="56">
        <f t="shared" si="109"/>
        <v>0</v>
      </c>
      <c r="EA320" s="56">
        <f t="shared" si="109"/>
        <v>0</v>
      </c>
      <c r="EB320" s="56">
        <f t="shared" si="109"/>
        <v>0</v>
      </c>
      <c r="EC320" s="56">
        <f t="shared" si="109"/>
        <v>0</v>
      </c>
      <c r="ED320" s="56">
        <f t="shared" si="109"/>
        <v>0</v>
      </c>
      <c r="EE320" s="56">
        <f t="shared" si="109"/>
        <v>0</v>
      </c>
      <c r="EF320" s="56">
        <f t="shared" si="109"/>
        <v>0</v>
      </c>
      <c r="EG320" s="56">
        <f t="shared" si="109"/>
        <v>0</v>
      </c>
      <c r="EH320" s="56">
        <f t="shared" si="109"/>
        <v>0</v>
      </c>
      <c r="EI320" s="56">
        <f t="shared" si="109"/>
        <v>0</v>
      </c>
      <c r="EJ320" s="56">
        <f t="shared" si="109"/>
        <v>0</v>
      </c>
      <c r="EK320" s="56">
        <f t="shared" si="109"/>
        <v>0</v>
      </c>
      <c r="EL320" s="56">
        <f t="shared" si="109"/>
        <v>0</v>
      </c>
      <c r="EM320" s="56">
        <f t="shared" si="107"/>
        <v>0</v>
      </c>
      <c r="EN320" s="56">
        <f t="shared" si="107"/>
        <v>0</v>
      </c>
      <c r="EO320" s="56">
        <f t="shared" si="107"/>
        <v>0</v>
      </c>
      <c r="EP320" s="56">
        <f t="shared" si="107"/>
        <v>0</v>
      </c>
      <c r="EQ320" s="30">
        <f>CatTemplate[[#This Row],[Eq. unit cost]] * CatTemplate[[#This Row],[Eq. quantity]]</f>
        <v>0</v>
      </c>
      <c r="ER320" s="30">
        <f>CatTemplate[[#This Row],[Cons. unit cost]] *CatTemplate[[#This Row],[Cons. quantity]]</f>
        <v>0</v>
      </c>
      <c r="ES320" s="30">
        <f>CatTemplate[[#This Row],[Oth. unit cost]] *CatTemplate[[#This Row],[Oth. quantity]]</f>
        <v>0</v>
      </c>
      <c r="ET320" s="55">
        <f>SUM(CatTemplate[[#This Row],[CO1]:[CO20]])</f>
        <v>0</v>
      </c>
      <c r="EU320" s="56">
        <f t="shared" si="110"/>
        <v>0</v>
      </c>
      <c r="EV320" s="56">
        <f t="shared" si="110"/>
        <v>0</v>
      </c>
      <c r="EW320" s="56">
        <f t="shared" si="110"/>
        <v>0</v>
      </c>
      <c r="EX320" s="56">
        <f t="shared" si="110"/>
        <v>0</v>
      </c>
      <c r="EY320" s="56">
        <f t="shared" si="110"/>
        <v>0</v>
      </c>
      <c r="EZ320" s="56">
        <f t="shared" si="110"/>
        <v>0</v>
      </c>
      <c r="FA320" s="56">
        <f t="shared" si="110"/>
        <v>0</v>
      </c>
      <c r="FB320" s="56">
        <f t="shared" si="110"/>
        <v>0</v>
      </c>
      <c r="FC320" s="56">
        <f t="shared" si="110"/>
        <v>0</v>
      </c>
      <c r="FD320" s="56">
        <f t="shared" si="110"/>
        <v>0</v>
      </c>
      <c r="FE320" s="56">
        <f t="shared" si="110"/>
        <v>0</v>
      </c>
      <c r="FF320" s="56">
        <f t="shared" si="110"/>
        <v>0</v>
      </c>
      <c r="FG320" s="56">
        <f t="shared" si="110"/>
        <v>0</v>
      </c>
      <c r="FH320" s="56">
        <f t="shared" si="110"/>
        <v>0</v>
      </c>
      <c r="FI320" s="56">
        <f t="shared" si="110"/>
        <v>0</v>
      </c>
      <c r="FJ320" s="56">
        <f t="shared" si="110"/>
        <v>0</v>
      </c>
      <c r="FK320" s="56">
        <f t="shared" si="108"/>
        <v>0</v>
      </c>
      <c r="FL320" s="56">
        <f t="shared" si="108"/>
        <v>0</v>
      </c>
      <c r="FM320" s="56">
        <f t="shared" si="108"/>
        <v>0</v>
      </c>
      <c r="FN320" s="56">
        <f t="shared" si="108"/>
        <v>0</v>
      </c>
      <c r="FO320" s="58">
        <f>SUM(CatTemplate[[#This Row],[CS1]:[CS20]])</f>
        <v>0</v>
      </c>
      <c r="FP320" s="59">
        <f>CatTemplate[[#This Row],[Total Oth. cost]]+CatTemplate[[#This Row],[Total St. Cost]]</f>
        <v>0</v>
      </c>
      <c r="FQ320" s="33" t="e">
        <f t="shared" si="93"/>
        <v>#VALUE!</v>
      </c>
      <c r="FR320" s="33" t="e">
        <f t="shared" si="94"/>
        <v>#VALUE!</v>
      </c>
      <c r="FS320" s="30" t="e">
        <f>(CatTemplate[[#This Row],[CO1]] + CatTemplate[[#This Row],[CS1]]) * (1 + getRateOHFinal) * getRateMarkupFinal</f>
        <v>#VALUE!</v>
      </c>
      <c r="FT320" s="30" t="e">
        <f>(CatTemplate[[#This Row],[CO2]] + CatTemplate[[#This Row],[CS2]]) * (1 + getRateOHFinal) * getRateMarkupFinal</f>
        <v>#VALUE!</v>
      </c>
      <c r="FU320" s="30" t="e">
        <f>(CatTemplate[[#This Row],[CO3]] + CatTemplate[[#This Row],[CS3]]) * (1 + getRateOHFinal) * getRateMarkupFinal</f>
        <v>#VALUE!</v>
      </c>
      <c r="FV320" s="30" t="e">
        <f>(CatTemplate[[#This Row],[CO4]] + CatTemplate[[#This Row],[CS4]]) * (1 + getRateOHFinal) * getRateMarkupFinal</f>
        <v>#VALUE!</v>
      </c>
      <c r="FW320" s="30" t="e">
        <f>(CatTemplate[[#This Row],[CO5]] + CatTemplate[[#This Row],[CS5]]) * (1 + getRateOHFinal) * getRateMarkupFinal</f>
        <v>#VALUE!</v>
      </c>
      <c r="FX320" s="30" t="e">
        <f>(CatTemplate[[#This Row],[CO6]] + CatTemplate[[#This Row],[CS6]]) * (1 + getRateOHFinal) * getRateMarkupFinal</f>
        <v>#VALUE!</v>
      </c>
      <c r="FY320" s="30" t="e">
        <f>(CatTemplate[[#This Row],[CO7]] + CatTemplate[[#This Row],[CS7]]) * (1 + getRateOHFinal) * getRateMarkupFinal</f>
        <v>#VALUE!</v>
      </c>
      <c r="FZ320" s="30" t="e">
        <f>(CatTemplate[[#This Row],[CO8]] + CatTemplate[[#This Row],[CS8]]) * (1 + getRateOHFinal) * getRateMarkupFinal</f>
        <v>#VALUE!</v>
      </c>
      <c r="GA320" s="30" t="e">
        <f>(CatTemplate[[#This Row],[CO9]] + CatTemplate[[#This Row],[CS9]]) * (1 + getRateOHFinal) * getRateMarkupFinal</f>
        <v>#VALUE!</v>
      </c>
      <c r="GB320" s="30" t="e">
        <f>(CatTemplate[[#This Row],[CO10]] + CatTemplate[[#This Row],[CS10]]) * (1 + getRateOHFinal) * getRateMarkupFinal</f>
        <v>#VALUE!</v>
      </c>
      <c r="GC320" s="30" t="e">
        <f>(CatTemplate[[#This Row],[CO11]] + CatTemplate[[#This Row],[CS11]]) * (1 + getRateOHFinal) * getRateMarkupFinal</f>
        <v>#VALUE!</v>
      </c>
      <c r="GD320" s="30" t="e">
        <f>(CatTemplate[[#This Row],[CO12]] + CatTemplate[[#This Row],[CS12]]) * (1 + getRateOHFinal) * getRateMarkupFinal</f>
        <v>#VALUE!</v>
      </c>
      <c r="GE320" s="30" t="e">
        <f>(CatTemplate[[#This Row],[CO13]] + CatTemplate[[#This Row],[CS13]]) * (1 + getRateOHFinal) * getRateMarkupFinal</f>
        <v>#VALUE!</v>
      </c>
      <c r="GF320" s="30" t="e">
        <f>(CatTemplate[[#This Row],[CO14]] + CatTemplate[[#This Row],[CS14]]) * (1 + getRateOHFinal) * getRateMarkupFinal</f>
        <v>#VALUE!</v>
      </c>
      <c r="GG320" s="30" t="e">
        <f>(CatTemplate[[#This Row],[CO15]] + CatTemplate[[#This Row],[CS15]]) * (1 + getRateOHFinal) * getRateMarkupFinal</f>
        <v>#VALUE!</v>
      </c>
      <c r="GH320" s="30" t="e">
        <f>(CatTemplate[[#This Row],[CO16]] + CatTemplate[[#This Row],[CS16]]) * (1 + getRateOHFinal) * getRateMarkupFinal</f>
        <v>#VALUE!</v>
      </c>
      <c r="GI320" s="30" t="e">
        <f>(CatTemplate[[#This Row],[CO17]] + CatTemplate[[#This Row],[CS17]]) * (1 + getRateOHFinal) * getRateMarkupFinal</f>
        <v>#VALUE!</v>
      </c>
      <c r="GJ320" s="30" t="e">
        <f>(CatTemplate[[#This Row],[CO18]] + CatTemplate[[#This Row],[CS18]]) * (1 + getRateOHFinal) * getRateMarkupFinal</f>
        <v>#VALUE!</v>
      </c>
      <c r="GK320" s="30" t="e">
        <f>(CatTemplate[[#This Row],[CO19]] + CatTemplate[[#This Row],[CS19]]) * (1 + getRateOHFinal) * getRateMarkupFinal</f>
        <v>#VALUE!</v>
      </c>
      <c r="GL320" s="30" t="e">
        <f>(CatTemplate[[#This Row],[CO20]] + CatTemplate[[#This Row],[CS20]]) * (1 + getRateOHFinal) * getRateMarkupFinal</f>
        <v>#VALUE!</v>
      </c>
      <c r="GM320" s="30" t="e">
        <f t="shared" si="95"/>
        <v>#VALUE!</v>
      </c>
      <c r="GN320" s="30" t="e">
        <f t="shared" si="96"/>
        <v>#VALUE!</v>
      </c>
      <c r="GO320" s="30" t="e">
        <f t="shared" si="97"/>
        <v>#VALUE!</v>
      </c>
      <c r="GP320" s="30" t="e">
        <f t="shared" si="98"/>
        <v>#VALUE!</v>
      </c>
      <c r="GQ320" s="30" t="e">
        <f>(CatTemplate[[#This Row],[CO1]]+CatTemplate[[#This Row],[CS1]]) * (1+ getRateOHFinal) * (1 + getRateMarkupFinal)</f>
        <v>#VALUE!</v>
      </c>
      <c r="GR320" s="30" t="e">
        <f>(CatTemplate[[#This Row],[CO2]]+CatTemplate[[#This Row],[CS2]]) * (1+ getRateOHFinal) * (1 + getRateMarkupFinal)</f>
        <v>#VALUE!</v>
      </c>
      <c r="GS320" s="30" t="e">
        <f>(CatTemplate[[#This Row],[CO3]]+CatTemplate[[#This Row],[CS3]]) * (1+ getRateOHFinal) * (1 + getRateMarkupFinal)</f>
        <v>#VALUE!</v>
      </c>
      <c r="GT320" s="30" t="e">
        <f>(CatTemplate[[#This Row],[CO4]]+CatTemplate[[#This Row],[CS4]]) * (1+ getRateOHFinal) * (1 + getRateMarkupFinal)</f>
        <v>#VALUE!</v>
      </c>
      <c r="GU320" s="30" t="e">
        <f>(CatTemplate[[#This Row],[CO5]]+CatTemplate[[#This Row],[CS5]]) * (1+ getRateOHFinal) * (1 + getRateMarkupFinal)</f>
        <v>#VALUE!</v>
      </c>
      <c r="GV320" s="30" t="e">
        <f>(CatTemplate[[#This Row],[CO6]]+CatTemplate[[#This Row],[CS6]]) * (1+ getRateOHFinal) * (1 + getRateMarkupFinal)</f>
        <v>#VALUE!</v>
      </c>
      <c r="GW320" s="30" t="e">
        <f>(CatTemplate[[#This Row],[CO7]]+CatTemplate[[#This Row],[CS7]]) * (1+ getRateOHFinal) * (1 + getRateMarkupFinal)</f>
        <v>#VALUE!</v>
      </c>
      <c r="GX320" s="30" t="e">
        <f>(CatTemplate[[#This Row],[CO8]]+CatTemplate[[#This Row],[CS8]]) * (1+ getRateOHFinal) * (1 + getRateMarkupFinal)</f>
        <v>#VALUE!</v>
      </c>
      <c r="GY320" s="30" t="e">
        <f>(CatTemplate[[#This Row],[CO9]]+CatTemplate[[#This Row],[CS9]]) * (1+ getRateOHFinal) * (1 + getRateMarkupFinal)</f>
        <v>#VALUE!</v>
      </c>
      <c r="GZ320" s="30" t="e">
        <f>(CatTemplate[[#This Row],[CO10]]+CatTemplate[[#This Row],[CS10]]) * (1+ getRateOHFinal) * (1 + getRateMarkupFinal)</f>
        <v>#VALUE!</v>
      </c>
      <c r="HA320" s="30" t="e">
        <f>(CatTemplate[[#This Row],[CO11]]+CatTemplate[[#This Row],[CS11]]) * (1+ getRateOHFinal) * (1 + getRateMarkupFinal)</f>
        <v>#VALUE!</v>
      </c>
      <c r="HB320" s="30" t="e">
        <f>(CatTemplate[[#This Row],[CO12]]+CatTemplate[[#This Row],[CS12]]) * (1+ getRateOHFinal) * (1 + getRateMarkupFinal)</f>
        <v>#VALUE!</v>
      </c>
      <c r="HC320" s="30" t="e">
        <f>(CatTemplate[[#This Row],[CO13]]+CatTemplate[[#This Row],[CS13]]) * (1+ getRateOHFinal) * (1 + getRateMarkupFinal)</f>
        <v>#VALUE!</v>
      </c>
      <c r="HD320" s="30" t="e">
        <f>(CatTemplate[[#This Row],[CO14]]+CatTemplate[[#This Row],[CS14]]) * (1+ getRateOHFinal) * (1 + getRateMarkupFinal)</f>
        <v>#VALUE!</v>
      </c>
      <c r="HE320" s="30" t="e">
        <f>(CatTemplate[[#This Row],[CO15]]+CatTemplate[[#This Row],[CS15]]) * (1+ getRateOHFinal) * (1 + getRateMarkupFinal)</f>
        <v>#VALUE!</v>
      </c>
      <c r="HF320" s="30" t="e">
        <f>(CatTemplate[[#This Row],[CO16]]+CatTemplate[[#This Row],[CS16]]) * (1+ getRateOHFinal) * (1 + getRateMarkupFinal)</f>
        <v>#VALUE!</v>
      </c>
      <c r="HG320" s="30" t="e">
        <f>(CatTemplate[[#This Row],[CO17]]+CatTemplate[[#This Row],[CS17]]) * (1+ getRateOHFinal) * (1 + getRateMarkupFinal)</f>
        <v>#VALUE!</v>
      </c>
      <c r="HH320" s="30" t="e">
        <f>(CatTemplate[[#This Row],[CO18]]+CatTemplate[[#This Row],[CS18]]) * (1+ getRateOHFinal) * (1 + getRateMarkupFinal)</f>
        <v>#VALUE!</v>
      </c>
      <c r="HI320" s="30" t="e">
        <f>(CatTemplate[[#This Row],[CO19]]+CatTemplate[[#This Row],[CS19]]) * (1+ getRateOHFinal) * (1 + getRateMarkupFinal)</f>
        <v>#VALUE!</v>
      </c>
      <c r="HJ320" s="30" t="e">
        <f>(CatTemplate[[#This Row],[CO20]]+CatTemplate[[#This Row],[CS20]]) * (1+ getRateOHFinal) * (1 + getRateMarkupFinal)</f>
        <v>#VALUE!</v>
      </c>
      <c r="HK320" s="39" t="e">
        <f>CatTemplate[[#This Row],[Total cost]]+CatTemplate[[#This Row],[OH Amount]]+CatTemplate[[#This Row],[Markup]]</f>
        <v>#VALUE!</v>
      </c>
      <c r="HL320" s="63">
        <f>IF(CatTemplate[[#This Row],[Units]]="Days",CatTemplate[[#This Row],[Project quantity]]*CatTemplate[[#This Row],[St. unit effort]],CatTemplate[[#This Row],[Project quantity]])</f>
        <v>0</v>
      </c>
      <c r="HM320" s="287">
        <f>IFERROR(CatTemplate[[#This Row],[Total Price]]/(CatTemplate[[#This Row],[Final Quantity]]),0)</f>
        <v>0</v>
      </c>
      <c r="HN320" s="261"/>
    </row>
    <row r="321" spans="2:222" x14ac:dyDescent="0.2">
      <c r="B321" s="9" t="s">
        <v>84</v>
      </c>
      <c r="C321" s="23">
        <v>6</v>
      </c>
      <c r="D321" s="10" t="s">
        <v>179</v>
      </c>
      <c r="E321" s="25">
        <v>1</v>
      </c>
      <c r="F321" s="19" t="s">
        <v>103</v>
      </c>
      <c r="G321" s="27">
        <v>108</v>
      </c>
      <c r="H321" s="19" t="s">
        <v>600</v>
      </c>
      <c r="I321" s="19"/>
      <c r="J321" s="16" t="s">
        <v>254</v>
      </c>
      <c r="K321" s="16"/>
      <c r="L321" s="16" t="s">
        <v>489</v>
      </c>
      <c r="M321" s="16" t="s">
        <v>207</v>
      </c>
      <c r="N321" s="16" t="s">
        <v>858</v>
      </c>
      <c r="O321" s="320"/>
      <c r="P321" s="71"/>
      <c r="Q321" s="108"/>
      <c r="R321" s="73"/>
      <c r="S321" s="97"/>
      <c r="T321" s="100">
        <f>getEqUnitCost</f>
        <v>0</v>
      </c>
      <c r="U321" s="73">
        <f>getEqUnitEffort</f>
        <v>0</v>
      </c>
      <c r="V321" s="101">
        <f>getEqQuantity</f>
        <v>0</v>
      </c>
      <c r="W321" s="320"/>
      <c r="X321" s="100">
        <f>getConsUnitCost</f>
        <v>0</v>
      </c>
      <c r="Y321" s="73">
        <f>getConsUnitEffort</f>
        <v>0</v>
      </c>
      <c r="Z321" s="14">
        <f>getConsQuantity</f>
        <v>0</v>
      </c>
      <c r="AA321" s="320"/>
      <c r="AB321" s="72"/>
      <c r="AC321" s="112"/>
      <c r="AD321" s="14">
        <f>getOthQuantity</f>
        <v>0</v>
      </c>
      <c r="AE321" s="320"/>
      <c r="AF321" s="28" t="str">
        <f>IF(ISBLANK(CatTemplate[[#This Row],[Resource type]]),"",CatTemplate[[#This Row],[Resource type]])</f>
        <v>BioRef Operator</v>
      </c>
      <c r="AG321" s="242">
        <f>getStaffUnitCost</f>
        <v>402.98497611162429</v>
      </c>
      <c r="AH321" s="113">
        <f>getStaffUnitEffort</f>
        <v>0</v>
      </c>
      <c r="AI321" s="40">
        <f>getStaffQuantity</f>
        <v>0</v>
      </c>
      <c r="AJ321" s="41">
        <f>CatTemplate[[#This Row],[St. quantity]]*8/ParRatePM</f>
        <v>0</v>
      </c>
      <c r="AK321" s="320"/>
      <c r="AL321" s="53" t="str">
        <f>CatTemplate[[#This Row],[Item type]]</f>
        <v>Samples</v>
      </c>
      <c r="AM321" s="12">
        <f>SUM(CatTemplate[[#This Row],[Year1]:[Year20]])</f>
        <v>0</v>
      </c>
      <c r="AN321" s="52"/>
      <c r="AO321" s="52"/>
      <c r="AP321" s="52"/>
      <c r="AQ321" s="8"/>
      <c r="AR321" s="8"/>
      <c r="AS321" s="8"/>
      <c r="AT321" s="8"/>
      <c r="AU321" s="8"/>
      <c r="AV321" s="8"/>
      <c r="AW321" s="8"/>
      <c r="AX321" s="8"/>
      <c r="AY321" s="8"/>
      <c r="AZ321" s="8"/>
      <c r="BA321" s="8"/>
      <c r="BB321" s="8"/>
      <c r="BC321" s="8"/>
      <c r="BD321" s="8"/>
      <c r="BE321" s="8"/>
      <c r="BF321" s="8"/>
      <c r="BG321" s="36"/>
      <c r="BH321" s="320"/>
      <c r="BI321" s="37" t="str">
        <f>getCostCategory</f>
        <v>06 Operating costs</v>
      </c>
      <c r="BJ321" s="37" t="str">
        <f>getSection</f>
        <v>06 Sample processing</v>
      </c>
      <c r="BK321" s="32" t="str">
        <f>getObject</f>
        <v>Sample processing</v>
      </c>
      <c r="BL321" s="30">
        <f>IFERROR(getUnitCost * IF(CatTemplate[[#This Row],[Cost Category Comp.]]="01 Staff costs", 1,1),0)</f>
        <v>402.98497611162429</v>
      </c>
      <c r="BM321" s="29">
        <f>IF(AND(ISBLANK(CatTemplate[[#This Row],[Eq. unit cost]]),ISBLANK(CatTemplate[[#This Row],[Cons. unit cost]]),ISBLANK(CatTemplate[[#This Row],[Oth. unit cost]])), 0, IF(getUnitEffort =0,1,getUnitEffort) * CatTemplate[[#This Row],[Year1]])</f>
        <v>0</v>
      </c>
      <c r="BN321" s="29">
        <f>IF(AND(ISBLANK(CatTemplate[[#This Row],[Eq. unit cost]]),ISBLANK(CatTemplate[[#This Row],[Cons. unit cost]]),ISBLANK(CatTemplate[[#This Row],[Oth. unit cost]])), 0, IF(getUnitEffort =0,1,getUnitEffort) * CatTemplate[[#This Row],[Year2]])</f>
        <v>0</v>
      </c>
      <c r="BO321" s="29">
        <f>IF(AND(ISBLANK(CatTemplate[[#This Row],[Eq. unit cost]]),ISBLANK(CatTemplate[[#This Row],[Cons. unit cost]]),ISBLANK(CatTemplate[[#This Row],[Oth. unit cost]])), 0, IF(getUnitEffort =0,1,getUnitEffort) * CatTemplate[[#This Row],[Year3]])</f>
        <v>0</v>
      </c>
      <c r="BP321" s="29">
        <f>IF(AND(ISBLANK(CatTemplate[[#This Row],[Eq. unit cost]]),ISBLANK(CatTemplate[[#This Row],[Cons. unit cost]]),ISBLANK(CatTemplate[[#This Row],[Oth. unit cost]])), 0, IF(getUnitEffort =0,1,getUnitEffort) * CatTemplate[[#This Row],[Year4]])</f>
        <v>0</v>
      </c>
      <c r="BQ321" s="29">
        <f>IF(AND(ISBLANK(CatTemplate[[#This Row],[Eq. unit cost]]),ISBLANK(CatTemplate[[#This Row],[Cons. unit cost]]),ISBLANK(CatTemplate[[#This Row],[Oth. unit cost]])), 0, IF(getUnitEffort =0,1,getUnitEffort) * CatTemplate[[#This Row],[Year5]])</f>
        <v>0</v>
      </c>
      <c r="BR321" s="29">
        <f>IF(AND(ISBLANK(CatTemplate[[#This Row],[Eq. unit cost]]),ISBLANK(CatTemplate[[#This Row],[Cons. unit cost]]),ISBLANK(CatTemplate[[#This Row],[Oth. unit cost]])), 0, IF(getUnitEffort =0,1,getUnitEffort) * CatTemplate[[#This Row],[Year6]])</f>
        <v>0</v>
      </c>
      <c r="BS321" s="29">
        <f>IF(AND(ISBLANK(CatTemplate[[#This Row],[Eq. unit cost]]),ISBLANK(CatTemplate[[#This Row],[Cons. unit cost]]),ISBLANK(CatTemplate[[#This Row],[Oth. unit cost]])), 0, IF(getUnitEffort =0,1,getUnitEffort) * CatTemplate[[#This Row],[Year7]])</f>
        <v>0</v>
      </c>
      <c r="BT321" s="29">
        <f>IF(AND(ISBLANK(CatTemplate[[#This Row],[Eq. unit cost]]),ISBLANK(CatTemplate[[#This Row],[Cons. unit cost]]),ISBLANK(CatTemplate[[#This Row],[Oth. unit cost]])), 0, IF(getUnitEffort =0,1,getUnitEffort) * CatTemplate[[#This Row],[Year8]])</f>
        <v>0</v>
      </c>
      <c r="BU321" s="29">
        <f>IF(AND(ISBLANK(CatTemplate[[#This Row],[Eq. unit cost]]),ISBLANK(CatTemplate[[#This Row],[Cons. unit cost]]),ISBLANK(CatTemplate[[#This Row],[Oth. unit cost]])), 0, IF(getUnitEffort =0,1,getUnitEffort) * CatTemplate[[#This Row],[Year9]])</f>
        <v>0</v>
      </c>
      <c r="BV321" s="29">
        <f>IF(AND(ISBLANK(CatTemplate[[#This Row],[Eq. unit cost]]),ISBLANK(CatTemplate[[#This Row],[Cons. unit cost]]),ISBLANK(CatTemplate[[#This Row],[Oth. unit cost]])), 0, IF(getUnitEffort =0,1,getUnitEffort) * CatTemplate[[#This Row],[Year10]])</f>
        <v>0</v>
      </c>
      <c r="BW321" s="29">
        <f>IF(AND(ISBLANK(CatTemplate[[#This Row],[Eq. unit cost]]),ISBLANK(CatTemplate[[#This Row],[Cons. unit cost]]),ISBLANK(CatTemplate[[#This Row],[Oth. unit cost]])), 0, IF(getUnitEffort =0,1,getUnitEffort) * CatTemplate[[#This Row],[Year11]])</f>
        <v>0</v>
      </c>
      <c r="BX321" s="29">
        <f>IF(AND(ISBLANK(CatTemplate[[#This Row],[Eq. unit cost]]),ISBLANK(CatTemplate[[#This Row],[Cons. unit cost]]),ISBLANK(CatTemplate[[#This Row],[Oth. unit cost]])), 0, IF(getUnitEffort =0,1,getUnitEffort) * CatTemplate[[#This Row],[Year12]])</f>
        <v>0</v>
      </c>
      <c r="BY321" s="29">
        <f>IF(AND(ISBLANK(CatTemplate[[#This Row],[Eq. unit cost]]),ISBLANK(CatTemplate[[#This Row],[Cons. unit cost]]),ISBLANK(CatTemplate[[#This Row],[Oth. unit cost]])), 0, IF(getUnitEffort =0,1,getUnitEffort) * CatTemplate[[#This Row],[Year13]])</f>
        <v>0</v>
      </c>
      <c r="BZ321" s="29">
        <f>IF(AND(ISBLANK(CatTemplate[[#This Row],[Eq. unit cost]]),ISBLANK(CatTemplate[[#This Row],[Cons. unit cost]]),ISBLANK(CatTemplate[[#This Row],[Oth. unit cost]])), 0, IF(getUnitEffort =0,1,getUnitEffort) * CatTemplate[[#This Row],[Year14]])</f>
        <v>0</v>
      </c>
      <c r="CA321" s="29">
        <f>IF(AND(ISBLANK(CatTemplate[[#This Row],[Eq. unit cost]]),ISBLANK(CatTemplate[[#This Row],[Cons. unit cost]]),ISBLANK(CatTemplate[[#This Row],[Oth. unit cost]])), 0, IF(getUnitEffort =0,1,getUnitEffort) * CatTemplate[[#This Row],[Year15]])</f>
        <v>0</v>
      </c>
      <c r="CB321" s="29">
        <f>IF(AND(ISBLANK(CatTemplate[[#This Row],[Eq. unit cost]]),ISBLANK(CatTemplate[[#This Row],[Cons. unit cost]]),ISBLANK(CatTemplate[[#This Row],[Oth. unit cost]])), 0, IF(getUnitEffort =0,1,getUnitEffort) * CatTemplate[[#This Row],[Year16]])</f>
        <v>0</v>
      </c>
      <c r="CC321" s="29">
        <f>IF(AND(ISBLANK(CatTemplate[[#This Row],[Eq. unit cost]]),ISBLANK(CatTemplate[[#This Row],[Cons. unit cost]]),ISBLANK(CatTemplate[[#This Row],[Oth. unit cost]])), 0, IF(getUnitEffort =0,1,getUnitEffort) * CatTemplate[[#This Row],[Year17]])</f>
        <v>0</v>
      </c>
      <c r="CD321" s="29">
        <f>IF(AND(ISBLANK(CatTemplate[[#This Row],[Eq. unit cost]]),ISBLANK(CatTemplate[[#This Row],[Cons. unit cost]]),ISBLANK(CatTemplate[[#This Row],[Oth. unit cost]])), 0, IF(getUnitEffort =0,1,getUnitEffort) * CatTemplate[[#This Row],[Year18]])</f>
        <v>0</v>
      </c>
      <c r="CE321" s="29">
        <f>IF(AND(ISBLANK(CatTemplate[[#This Row],[Eq. unit cost]]),ISBLANK(CatTemplate[[#This Row],[Cons. unit cost]]),ISBLANK(CatTemplate[[#This Row],[Oth. unit cost]])), 0, IF(getUnitEffort =0,1,getUnitEffort) * CatTemplate[[#This Row],[Year19]])</f>
        <v>0</v>
      </c>
      <c r="CF321" s="29">
        <f>IF(AND(ISBLANK(CatTemplate[[#This Row],[Eq. unit cost]]),ISBLANK(CatTemplate[[#This Row],[Cons. unit cost]]),ISBLANK(CatTemplate[[#This Row],[Oth. unit cost]])), 0, IF(getUnitEffort =0,1,getUnitEffort) * CatTemplate[[#This Row],[Year20]])</f>
        <v>0</v>
      </c>
      <c r="CG321" s="45">
        <f>SUM(CatTemplate[[#This Row],[Q1]:[Q20]])</f>
        <v>0</v>
      </c>
      <c r="CH321" s="29">
        <f>IF(ISBLANK(CatTemplate[[#This Row],[St. unit effort]]),0,(CatTemplate[[#This Row],[St. unit effort]] * CatTemplate[[#This Row],[Year1]]))</f>
        <v>0</v>
      </c>
      <c r="CI321" s="29">
        <f>IF(ISBLANK(CatTemplate[[#This Row],[St. unit effort]]),0,(CatTemplate[[#This Row],[St. unit effort]] * CatTemplate[[#This Row],[Year2]]))</f>
        <v>0</v>
      </c>
      <c r="CJ321" s="29">
        <f>IF(ISBLANK(CatTemplate[[#This Row],[St. unit effort]]),0,(CatTemplate[[#This Row],[St. unit effort]] * CatTemplate[[#This Row],[Year3]]))</f>
        <v>0</v>
      </c>
      <c r="CK321" s="29">
        <f>IF(ISBLANK(CatTemplate[[#This Row],[St. unit effort]]),0,(CatTemplate[[#This Row],[St. unit effort]] * CatTemplate[[#This Row],[Year4]]))</f>
        <v>0</v>
      </c>
      <c r="CL321" s="29">
        <f>IF(ISBLANK(CatTemplate[[#This Row],[St. unit effort]]),0,(CatTemplate[[#This Row],[St. unit effort]] * CatTemplate[[#This Row],[Year5]]))</f>
        <v>0</v>
      </c>
      <c r="CM321" s="29">
        <f>IF(ISBLANK(CatTemplate[[#This Row],[St. unit effort]]),0,(CatTemplate[[#This Row],[St. unit effort]] * CatTemplate[[#This Row],[Year6]]))</f>
        <v>0</v>
      </c>
      <c r="CN321" s="29">
        <f>IF(ISBLANK(CatTemplate[[#This Row],[St. unit effort]]),0,(CatTemplate[[#This Row],[St. unit effort]] * CatTemplate[[#This Row],[Year7]]))</f>
        <v>0</v>
      </c>
      <c r="CO321" s="29">
        <f>IF(ISBLANK(CatTemplate[[#This Row],[St. unit effort]]),0,(CatTemplate[[#This Row],[St. unit effort]] * CatTemplate[[#This Row],[Year8]]))</f>
        <v>0</v>
      </c>
      <c r="CP321" s="29">
        <f>IF(ISBLANK(CatTemplate[[#This Row],[St. unit effort]]),0,(CatTemplate[[#This Row],[St. unit effort]] * CatTemplate[[#This Row],[Year9]]))</f>
        <v>0</v>
      </c>
      <c r="CQ321" s="29">
        <f>IF(ISBLANK(CatTemplate[[#This Row],[St. unit effort]]),0,(CatTemplate[[#This Row],[St. unit effort]] * CatTemplate[[#This Row],[Year10]]))</f>
        <v>0</v>
      </c>
      <c r="CR321" s="29">
        <f>IF(ISBLANK(CatTemplate[[#This Row],[St. unit effort]]),0,(CatTemplate[[#This Row],[St. unit effort]] * CatTemplate[[#This Row],[Year11]]))</f>
        <v>0</v>
      </c>
      <c r="CS321" s="29">
        <f>IF(ISBLANK(CatTemplate[[#This Row],[St. unit effort]]),0,(CatTemplate[[#This Row],[St. unit effort]] * CatTemplate[[#This Row],[Year12]]))</f>
        <v>0</v>
      </c>
      <c r="CT321" s="29">
        <f>IF(ISBLANK(CatTemplate[[#This Row],[St. unit effort]]),0,(CatTemplate[[#This Row],[St. unit effort]] * CatTemplate[[#This Row],[Year13]]))</f>
        <v>0</v>
      </c>
      <c r="CU321" s="29">
        <f>IF(ISBLANK(CatTemplate[[#This Row],[St. unit effort]]),0,(CatTemplate[[#This Row],[St. unit effort]] * CatTemplate[[#This Row],[Year14]]))</f>
        <v>0</v>
      </c>
      <c r="CV321" s="29">
        <f>IF(ISBLANK(CatTemplate[[#This Row],[St. unit effort]]),0,(CatTemplate[[#This Row],[St. unit effort]] * CatTemplate[[#This Row],[Year15]]))</f>
        <v>0</v>
      </c>
      <c r="CW321" s="29">
        <f>IF(ISBLANK(CatTemplate[[#This Row],[St. unit effort]]),0,(CatTemplate[[#This Row],[St. unit effort]] * CatTemplate[[#This Row],[Year16]]))</f>
        <v>0</v>
      </c>
      <c r="CX321" s="29">
        <f>IF(ISBLANK(CatTemplate[[#This Row],[St. unit effort]]),0,(CatTemplate[[#This Row],[St. unit effort]] * CatTemplate[[#This Row],[Year17]]))</f>
        <v>0</v>
      </c>
      <c r="CY321" s="29">
        <f>IF(ISBLANK(CatTemplate[[#This Row],[St. unit effort]]),0,(CatTemplate[[#This Row],[St. unit effort]] * CatTemplate[[#This Row],[Year18]]))</f>
        <v>0</v>
      </c>
      <c r="CZ321" s="29">
        <f>IF(ISBLANK(CatTemplate[[#This Row],[St. unit effort]]),0,(CatTemplate[[#This Row],[St. unit effort]] * CatTemplate[[#This Row],[Year19]]))</f>
        <v>0</v>
      </c>
      <c r="DA321" s="29">
        <f>IF(ISBLANK(CatTemplate[[#This Row],[St. unit effort]]),0,(CatTemplate[[#This Row],[St. unit effort]] * CatTemplate[[#This Row],[Year20]]))</f>
        <v>0</v>
      </c>
      <c r="DB321" s="57">
        <f>IF(ISBLANK(CatTemplate[[#This Row],[St. unit effort]]),0,(CatTemplate[[#This Row],[St. unit effort]] * CatTemplate[[#This Row],[Year1]])*8/ParRatePM)</f>
        <v>0</v>
      </c>
      <c r="DC321" s="57">
        <f>IF(ISBLANK(CatTemplate[[#This Row],[St. unit effort]]),0,(CatTemplate[[#This Row],[St. unit effort]] * CatTemplate[[#This Row],[Year2]])*8/ParRatePM)</f>
        <v>0</v>
      </c>
      <c r="DD321" s="57">
        <f>IF(ISBLANK(CatTemplate[[#This Row],[St. unit effort]]),0,(CatTemplate[[#This Row],[St. unit effort]] * CatTemplate[[#This Row],[Year3]])*8/ParRatePM)</f>
        <v>0</v>
      </c>
      <c r="DE321" s="57">
        <f>IF(ISBLANK(CatTemplate[[#This Row],[St. unit effort]]),0,(CatTemplate[[#This Row],[St. unit effort]] * CatTemplate[[#This Row],[Year4]])*8/ParRatePM)</f>
        <v>0</v>
      </c>
      <c r="DF321" s="57">
        <f>IF(ISBLANK(CatTemplate[[#This Row],[St. unit effort]]),0,(CatTemplate[[#This Row],[St. unit effort]] * CatTemplate[[#This Row],[Year5]])*8/ParRatePM)</f>
        <v>0</v>
      </c>
      <c r="DG321" s="57">
        <f>IF(ISBLANK(CatTemplate[[#This Row],[St. unit effort]]),0,(CatTemplate[[#This Row],[St. unit effort]] * CatTemplate[[#This Row],[Year6]])*8/ParRatePM)</f>
        <v>0</v>
      </c>
      <c r="DH321" s="57">
        <f>IF(ISBLANK(CatTemplate[[#This Row],[St. unit effort]]),0,(CatTemplate[[#This Row],[St. unit effort]] * CatTemplate[[#This Row],[Year7]])*8/ParRatePM)</f>
        <v>0</v>
      </c>
      <c r="DI321" s="57">
        <f>IF(ISBLANK(CatTemplate[[#This Row],[St. unit effort]]),0,(CatTemplate[[#This Row],[St. unit effort]] * CatTemplate[[#This Row],[Year8]])*8/ParRatePM)</f>
        <v>0</v>
      </c>
      <c r="DJ321" s="57">
        <f>IF(ISBLANK(CatTemplate[[#This Row],[St. unit effort]]),0,(CatTemplate[[#This Row],[St. unit effort]] * CatTemplate[[#This Row],[Year9]])*8/ParRatePM)</f>
        <v>0</v>
      </c>
      <c r="DK321" s="57">
        <f>IF(ISBLANK(CatTemplate[[#This Row],[St. unit effort]]),0,(CatTemplate[[#This Row],[St. unit effort]] * CatTemplate[[#This Row],[Year10]])*8/ParRatePM)</f>
        <v>0</v>
      </c>
      <c r="DL321" s="57">
        <f>IF(ISBLANK(CatTemplate[[#This Row],[St. unit effort]]),0,(CatTemplate[[#This Row],[St. unit effort]] * CatTemplate[[#This Row],[Year11]])*8/ParRatePM)</f>
        <v>0</v>
      </c>
      <c r="DM321" s="57">
        <f>IF(ISBLANK(CatTemplate[[#This Row],[St. unit effort]]),0,(CatTemplate[[#This Row],[St. unit effort]] * CatTemplate[[#This Row],[Year12]])*8/ParRatePM)</f>
        <v>0</v>
      </c>
      <c r="DN321" s="57">
        <f>IF(ISBLANK(CatTemplate[[#This Row],[St. unit effort]]),0,(CatTemplate[[#This Row],[St. unit effort]] * CatTemplate[[#This Row],[Year13]])*8/ParRatePM)</f>
        <v>0</v>
      </c>
      <c r="DO321" s="57">
        <f>IF(ISBLANK(CatTemplate[[#This Row],[St. unit effort]]),0,(CatTemplate[[#This Row],[St. unit effort]] * CatTemplate[[#This Row],[Year14]])*8/ParRatePM)</f>
        <v>0</v>
      </c>
      <c r="DP321" s="57">
        <f>IF(ISBLANK(CatTemplate[[#This Row],[St. unit effort]]),0,(CatTemplate[[#This Row],[St. unit effort]] * CatTemplate[[#This Row],[Year15]])*8/ParRatePM)</f>
        <v>0</v>
      </c>
      <c r="DQ321" s="57">
        <f>IF(ISBLANK(CatTemplate[[#This Row],[St. unit effort]]),0,(CatTemplate[[#This Row],[St. unit effort]] * CatTemplate[[#This Row],[Year16]])*8/ParRatePM)</f>
        <v>0</v>
      </c>
      <c r="DR321" s="57">
        <f>IF(ISBLANK(CatTemplate[[#This Row],[St. unit effort]]),0,(CatTemplate[[#This Row],[St. unit effort]] * CatTemplate[[#This Row],[Year17]])*8/ParRatePM)</f>
        <v>0</v>
      </c>
      <c r="DS321" s="57">
        <f>IF(ISBLANK(CatTemplate[[#This Row],[St. unit effort]]),0,(CatTemplate[[#This Row],[St. unit effort]] * CatTemplate[[#This Row],[Year18]])*8/ParRatePM)</f>
        <v>0</v>
      </c>
      <c r="DT321" s="57">
        <f>IF(ISBLANK(CatTemplate[[#This Row],[St. unit effort]]),0,(CatTemplate[[#This Row],[St. unit effort]] * CatTemplate[[#This Row],[Year19]])*8/ParRatePM)</f>
        <v>0</v>
      </c>
      <c r="DU321" s="57">
        <f>IF(ISBLANK(CatTemplate[[#This Row],[St. unit effort]]),0,(CatTemplate[[#This Row],[St. unit effort]] * CatTemplate[[#This Row],[Year20]])*8/ParRatePM)</f>
        <v>0</v>
      </c>
      <c r="DV321" s="54">
        <f>SUM(CatTemplate[[#This Row],[PM1]:[PM20]])</f>
        <v>0</v>
      </c>
      <c r="DW321" s="56">
        <f t="shared" si="109"/>
        <v>0</v>
      </c>
      <c r="DX321" s="56">
        <f t="shared" si="109"/>
        <v>0</v>
      </c>
      <c r="DY321" s="56">
        <f t="shared" si="109"/>
        <v>0</v>
      </c>
      <c r="DZ321" s="56">
        <f t="shared" si="109"/>
        <v>0</v>
      </c>
      <c r="EA321" s="56">
        <f t="shared" si="109"/>
        <v>0</v>
      </c>
      <c r="EB321" s="56">
        <f t="shared" si="109"/>
        <v>0</v>
      </c>
      <c r="EC321" s="56">
        <f t="shared" si="109"/>
        <v>0</v>
      </c>
      <c r="ED321" s="56">
        <f t="shared" si="109"/>
        <v>0</v>
      </c>
      <c r="EE321" s="56">
        <f t="shared" si="109"/>
        <v>0</v>
      </c>
      <c r="EF321" s="56">
        <f t="shared" si="109"/>
        <v>0</v>
      </c>
      <c r="EG321" s="56">
        <f t="shared" si="109"/>
        <v>0</v>
      </c>
      <c r="EH321" s="56">
        <f t="shared" si="109"/>
        <v>0</v>
      </c>
      <c r="EI321" s="56">
        <f t="shared" si="109"/>
        <v>0</v>
      </c>
      <c r="EJ321" s="56">
        <f t="shared" si="109"/>
        <v>0</v>
      </c>
      <c r="EK321" s="56">
        <f t="shared" si="109"/>
        <v>0</v>
      </c>
      <c r="EL321" s="56">
        <f t="shared" si="109"/>
        <v>0</v>
      </c>
      <c r="EM321" s="56">
        <f t="shared" si="107"/>
        <v>0</v>
      </c>
      <c r="EN321" s="56">
        <f t="shared" si="107"/>
        <v>0</v>
      </c>
      <c r="EO321" s="56">
        <f t="shared" si="107"/>
        <v>0</v>
      </c>
      <c r="EP321" s="56">
        <f t="shared" si="107"/>
        <v>0</v>
      </c>
      <c r="EQ321" s="30">
        <f>CatTemplate[[#This Row],[Eq. unit cost]] * CatTemplate[[#This Row],[Eq. quantity]]</f>
        <v>0</v>
      </c>
      <c r="ER321" s="30">
        <f>CatTemplate[[#This Row],[Cons. unit cost]] *CatTemplate[[#This Row],[Cons. quantity]]</f>
        <v>0</v>
      </c>
      <c r="ES321" s="30">
        <f>CatTemplate[[#This Row],[Oth. unit cost]] *CatTemplate[[#This Row],[Oth. quantity]]</f>
        <v>0</v>
      </c>
      <c r="ET321" s="55">
        <f>SUM(CatTemplate[[#This Row],[CO1]:[CO20]])</f>
        <v>0</v>
      </c>
      <c r="EU321" s="56">
        <f t="shared" si="110"/>
        <v>0</v>
      </c>
      <c r="EV321" s="56">
        <f t="shared" si="110"/>
        <v>0</v>
      </c>
      <c r="EW321" s="56">
        <f t="shared" si="110"/>
        <v>0</v>
      </c>
      <c r="EX321" s="56">
        <f t="shared" si="110"/>
        <v>0</v>
      </c>
      <c r="EY321" s="56">
        <f t="shared" si="110"/>
        <v>0</v>
      </c>
      <c r="EZ321" s="56">
        <f t="shared" si="110"/>
        <v>0</v>
      </c>
      <c r="FA321" s="56">
        <f t="shared" si="110"/>
        <v>0</v>
      </c>
      <c r="FB321" s="56">
        <f t="shared" si="110"/>
        <v>0</v>
      </c>
      <c r="FC321" s="56">
        <f t="shared" si="110"/>
        <v>0</v>
      </c>
      <c r="FD321" s="56">
        <f t="shared" si="110"/>
        <v>0</v>
      </c>
      <c r="FE321" s="56">
        <f t="shared" si="110"/>
        <v>0</v>
      </c>
      <c r="FF321" s="56">
        <f t="shared" si="110"/>
        <v>0</v>
      </c>
      <c r="FG321" s="56">
        <f t="shared" si="110"/>
        <v>0</v>
      </c>
      <c r="FH321" s="56">
        <f t="shared" si="110"/>
        <v>0</v>
      </c>
      <c r="FI321" s="56">
        <f t="shared" si="110"/>
        <v>0</v>
      </c>
      <c r="FJ321" s="56">
        <f t="shared" si="110"/>
        <v>0</v>
      </c>
      <c r="FK321" s="56">
        <f t="shared" si="108"/>
        <v>0</v>
      </c>
      <c r="FL321" s="56">
        <f t="shared" si="108"/>
        <v>0</v>
      </c>
      <c r="FM321" s="56">
        <f t="shared" si="108"/>
        <v>0</v>
      </c>
      <c r="FN321" s="56">
        <f t="shared" si="108"/>
        <v>0</v>
      </c>
      <c r="FO321" s="58">
        <f>SUM(CatTemplate[[#This Row],[CS1]:[CS20]])</f>
        <v>0</v>
      </c>
      <c r="FP321" s="59">
        <f>CatTemplate[[#This Row],[Total Oth. cost]]+CatTemplate[[#This Row],[Total St. Cost]]</f>
        <v>0</v>
      </c>
      <c r="FQ321" s="33" t="e">
        <f t="shared" si="93"/>
        <v>#VALUE!</v>
      </c>
      <c r="FR321" s="33" t="e">
        <f t="shared" si="94"/>
        <v>#VALUE!</v>
      </c>
      <c r="FS321" s="30" t="e">
        <f>(CatTemplate[[#This Row],[CO1]] + CatTemplate[[#This Row],[CS1]]) * (1 + getRateOHFinal) * getRateMarkupFinal</f>
        <v>#VALUE!</v>
      </c>
      <c r="FT321" s="30" t="e">
        <f>(CatTemplate[[#This Row],[CO2]] + CatTemplate[[#This Row],[CS2]]) * (1 + getRateOHFinal) * getRateMarkupFinal</f>
        <v>#VALUE!</v>
      </c>
      <c r="FU321" s="30" t="e">
        <f>(CatTemplate[[#This Row],[CO3]] + CatTemplate[[#This Row],[CS3]]) * (1 + getRateOHFinal) * getRateMarkupFinal</f>
        <v>#VALUE!</v>
      </c>
      <c r="FV321" s="30" t="e">
        <f>(CatTemplate[[#This Row],[CO4]] + CatTemplate[[#This Row],[CS4]]) * (1 + getRateOHFinal) * getRateMarkupFinal</f>
        <v>#VALUE!</v>
      </c>
      <c r="FW321" s="30" t="e">
        <f>(CatTemplate[[#This Row],[CO5]] + CatTemplate[[#This Row],[CS5]]) * (1 + getRateOHFinal) * getRateMarkupFinal</f>
        <v>#VALUE!</v>
      </c>
      <c r="FX321" s="30" t="e">
        <f>(CatTemplate[[#This Row],[CO6]] + CatTemplate[[#This Row],[CS6]]) * (1 + getRateOHFinal) * getRateMarkupFinal</f>
        <v>#VALUE!</v>
      </c>
      <c r="FY321" s="30" t="e">
        <f>(CatTemplate[[#This Row],[CO7]] + CatTemplate[[#This Row],[CS7]]) * (1 + getRateOHFinal) * getRateMarkupFinal</f>
        <v>#VALUE!</v>
      </c>
      <c r="FZ321" s="30" t="e">
        <f>(CatTemplate[[#This Row],[CO8]] + CatTemplate[[#This Row],[CS8]]) * (1 + getRateOHFinal) * getRateMarkupFinal</f>
        <v>#VALUE!</v>
      </c>
      <c r="GA321" s="30" t="e">
        <f>(CatTemplate[[#This Row],[CO9]] + CatTemplate[[#This Row],[CS9]]) * (1 + getRateOHFinal) * getRateMarkupFinal</f>
        <v>#VALUE!</v>
      </c>
      <c r="GB321" s="30" t="e">
        <f>(CatTemplate[[#This Row],[CO10]] + CatTemplate[[#This Row],[CS10]]) * (1 + getRateOHFinal) * getRateMarkupFinal</f>
        <v>#VALUE!</v>
      </c>
      <c r="GC321" s="30" t="e">
        <f>(CatTemplate[[#This Row],[CO11]] + CatTemplate[[#This Row],[CS11]]) * (1 + getRateOHFinal) * getRateMarkupFinal</f>
        <v>#VALUE!</v>
      </c>
      <c r="GD321" s="30" t="e">
        <f>(CatTemplate[[#This Row],[CO12]] + CatTemplate[[#This Row],[CS12]]) * (1 + getRateOHFinal) * getRateMarkupFinal</f>
        <v>#VALUE!</v>
      </c>
      <c r="GE321" s="30" t="e">
        <f>(CatTemplate[[#This Row],[CO13]] + CatTemplate[[#This Row],[CS13]]) * (1 + getRateOHFinal) * getRateMarkupFinal</f>
        <v>#VALUE!</v>
      </c>
      <c r="GF321" s="30" t="e">
        <f>(CatTemplate[[#This Row],[CO14]] + CatTemplate[[#This Row],[CS14]]) * (1 + getRateOHFinal) * getRateMarkupFinal</f>
        <v>#VALUE!</v>
      </c>
      <c r="GG321" s="30" t="e">
        <f>(CatTemplate[[#This Row],[CO15]] + CatTemplate[[#This Row],[CS15]]) * (1 + getRateOHFinal) * getRateMarkupFinal</f>
        <v>#VALUE!</v>
      </c>
      <c r="GH321" s="30" t="e">
        <f>(CatTemplate[[#This Row],[CO16]] + CatTemplate[[#This Row],[CS16]]) * (1 + getRateOHFinal) * getRateMarkupFinal</f>
        <v>#VALUE!</v>
      </c>
      <c r="GI321" s="30" t="e">
        <f>(CatTemplate[[#This Row],[CO17]] + CatTemplate[[#This Row],[CS17]]) * (1 + getRateOHFinal) * getRateMarkupFinal</f>
        <v>#VALUE!</v>
      </c>
      <c r="GJ321" s="30" t="e">
        <f>(CatTemplate[[#This Row],[CO18]] + CatTemplate[[#This Row],[CS18]]) * (1 + getRateOHFinal) * getRateMarkupFinal</f>
        <v>#VALUE!</v>
      </c>
      <c r="GK321" s="30" t="e">
        <f>(CatTemplate[[#This Row],[CO19]] + CatTemplate[[#This Row],[CS19]]) * (1 + getRateOHFinal) * getRateMarkupFinal</f>
        <v>#VALUE!</v>
      </c>
      <c r="GL321" s="30" t="e">
        <f>(CatTemplate[[#This Row],[CO20]] + CatTemplate[[#This Row],[CS20]]) * (1 + getRateOHFinal) * getRateMarkupFinal</f>
        <v>#VALUE!</v>
      </c>
      <c r="GM321" s="30" t="e">
        <f t="shared" si="95"/>
        <v>#VALUE!</v>
      </c>
      <c r="GN321" s="30" t="e">
        <f t="shared" si="96"/>
        <v>#VALUE!</v>
      </c>
      <c r="GO321" s="30" t="e">
        <f t="shared" si="97"/>
        <v>#VALUE!</v>
      </c>
      <c r="GP321" s="30" t="e">
        <f t="shared" si="98"/>
        <v>#VALUE!</v>
      </c>
      <c r="GQ321" s="30" t="e">
        <f>(CatTemplate[[#This Row],[CO1]]+CatTemplate[[#This Row],[CS1]]) * (1+ getRateOHFinal) * (1 + getRateMarkupFinal)</f>
        <v>#VALUE!</v>
      </c>
      <c r="GR321" s="30" t="e">
        <f>(CatTemplate[[#This Row],[CO2]]+CatTemplate[[#This Row],[CS2]]) * (1+ getRateOHFinal) * (1 + getRateMarkupFinal)</f>
        <v>#VALUE!</v>
      </c>
      <c r="GS321" s="30" t="e">
        <f>(CatTemplate[[#This Row],[CO3]]+CatTemplate[[#This Row],[CS3]]) * (1+ getRateOHFinal) * (1 + getRateMarkupFinal)</f>
        <v>#VALUE!</v>
      </c>
      <c r="GT321" s="30" t="e">
        <f>(CatTemplate[[#This Row],[CO4]]+CatTemplate[[#This Row],[CS4]]) * (1+ getRateOHFinal) * (1 + getRateMarkupFinal)</f>
        <v>#VALUE!</v>
      </c>
      <c r="GU321" s="30" t="e">
        <f>(CatTemplate[[#This Row],[CO5]]+CatTemplate[[#This Row],[CS5]]) * (1+ getRateOHFinal) * (1 + getRateMarkupFinal)</f>
        <v>#VALUE!</v>
      </c>
      <c r="GV321" s="30" t="e">
        <f>(CatTemplate[[#This Row],[CO6]]+CatTemplate[[#This Row],[CS6]]) * (1+ getRateOHFinal) * (1 + getRateMarkupFinal)</f>
        <v>#VALUE!</v>
      </c>
      <c r="GW321" s="30" t="e">
        <f>(CatTemplate[[#This Row],[CO7]]+CatTemplate[[#This Row],[CS7]]) * (1+ getRateOHFinal) * (1 + getRateMarkupFinal)</f>
        <v>#VALUE!</v>
      </c>
      <c r="GX321" s="30" t="e">
        <f>(CatTemplate[[#This Row],[CO8]]+CatTemplate[[#This Row],[CS8]]) * (1+ getRateOHFinal) * (1 + getRateMarkupFinal)</f>
        <v>#VALUE!</v>
      </c>
      <c r="GY321" s="30" t="e">
        <f>(CatTemplate[[#This Row],[CO9]]+CatTemplate[[#This Row],[CS9]]) * (1+ getRateOHFinal) * (1 + getRateMarkupFinal)</f>
        <v>#VALUE!</v>
      </c>
      <c r="GZ321" s="30" t="e">
        <f>(CatTemplate[[#This Row],[CO10]]+CatTemplate[[#This Row],[CS10]]) * (1+ getRateOHFinal) * (1 + getRateMarkupFinal)</f>
        <v>#VALUE!</v>
      </c>
      <c r="HA321" s="30" t="e">
        <f>(CatTemplate[[#This Row],[CO11]]+CatTemplate[[#This Row],[CS11]]) * (1+ getRateOHFinal) * (1 + getRateMarkupFinal)</f>
        <v>#VALUE!</v>
      </c>
      <c r="HB321" s="30" t="e">
        <f>(CatTemplate[[#This Row],[CO12]]+CatTemplate[[#This Row],[CS12]]) * (1+ getRateOHFinal) * (1 + getRateMarkupFinal)</f>
        <v>#VALUE!</v>
      </c>
      <c r="HC321" s="30" t="e">
        <f>(CatTemplate[[#This Row],[CO13]]+CatTemplate[[#This Row],[CS13]]) * (1+ getRateOHFinal) * (1 + getRateMarkupFinal)</f>
        <v>#VALUE!</v>
      </c>
      <c r="HD321" s="30" t="e">
        <f>(CatTemplate[[#This Row],[CO14]]+CatTemplate[[#This Row],[CS14]]) * (1+ getRateOHFinal) * (1 + getRateMarkupFinal)</f>
        <v>#VALUE!</v>
      </c>
      <c r="HE321" s="30" t="e">
        <f>(CatTemplate[[#This Row],[CO15]]+CatTemplate[[#This Row],[CS15]]) * (1+ getRateOHFinal) * (1 + getRateMarkupFinal)</f>
        <v>#VALUE!</v>
      </c>
      <c r="HF321" s="30" t="e">
        <f>(CatTemplate[[#This Row],[CO16]]+CatTemplate[[#This Row],[CS16]]) * (1+ getRateOHFinal) * (1 + getRateMarkupFinal)</f>
        <v>#VALUE!</v>
      </c>
      <c r="HG321" s="30" t="e">
        <f>(CatTemplate[[#This Row],[CO17]]+CatTemplate[[#This Row],[CS17]]) * (1+ getRateOHFinal) * (1 + getRateMarkupFinal)</f>
        <v>#VALUE!</v>
      </c>
      <c r="HH321" s="30" t="e">
        <f>(CatTemplate[[#This Row],[CO18]]+CatTemplate[[#This Row],[CS18]]) * (1+ getRateOHFinal) * (1 + getRateMarkupFinal)</f>
        <v>#VALUE!</v>
      </c>
      <c r="HI321" s="30" t="e">
        <f>(CatTemplate[[#This Row],[CO19]]+CatTemplate[[#This Row],[CS19]]) * (1+ getRateOHFinal) * (1 + getRateMarkupFinal)</f>
        <v>#VALUE!</v>
      </c>
      <c r="HJ321" s="30" t="e">
        <f>(CatTemplate[[#This Row],[CO20]]+CatTemplate[[#This Row],[CS20]]) * (1+ getRateOHFinal) * (1 + getRateMarkupFinal)</f>
        <v>#VALUE!</v>
      </c>
      <c r="HK321" s="39" t="e">
        <f>CatTemplate[[#This Row],[Total cost]]+CatTemplate[[#This Row],[OH Amount]]+CatTemplate[[#This Row],[Markup]]</f>
        <v>#VALUE!</v>
      </c>
      <c r="HL321" s="63">
        <f>IF(CatTemplate[[#This Row],[Units]]="Days",CatTemplate[[#This Row],[Project quantity]]*CatTemplate[[#This Row],[St. unit effort]],CatTemplate[[#This Row],[Project quantity]])</f>
        <v>0</v>
      </c>
      <c r="HM321" s="287">
        <f>IFERROR(CatTemplate[[#This Row],[Total Price]]/(CatTemplate[[#This Row],[Final Quantity]]),0)</f>
        <v>0</v>
      </c>
      <c r="HN321" s="261"/>
    </row>
    <row r="322" spans="2:222" x14ac:dyDescent="0.2">
      <c r="B322" s="9" t="s">
        <v>84</v>
      </c>
      <c r="C322" s="23">
        <v>6</v>
      </c>
      <c r="D322" s="10" t="s">
        <v>179</v>
      </c>
      <c r="E322" s="25">
        <v>1</v>
      </c>
      <c r="F322" s="19" t="s">
        <v>103</v>
      </c>
      <c r="G322" s="27">
        <v>109</v>
      </c>
      <c r="H322" s="19" t="s">
        <v>601</v>
      </c>
      <c r="I322" s="19"/>
      <c r="J322" s="16" t="s">
        <v>254</v>
      </c>
      <c r="K322" s="16"/>
      <c r="L322" s="16" t="s">
        <v>489</v>
      </c>
      <c r="M322" s="16" t="s">
        <v>207</v>
      </c>
      <c r="N322" s="16" t="s">
        <v>858</v>
      </c>
      <c r="O322" s="320"/>
      <c r="P322" s="71"/>
      <c r="Q322" s="108"/>
      <c r="R322" s="73"/>
      <c r="S322" s="97"/>
      <c r="T322" s="100">
        <f>getEqUnitCost</f>
        <v>0</v>
      </c>
      <c r="U322" s="73">
        <f>getEqUnitEffort</f>
        <v>0</v>
      </c>
      <c r="V322" s="101">
        <f>getEqQuantity</f>
        <v>0</v>
      </c>
      <c r="W322" s="320"/>
      <c r="X322" s="100">
        <f>getConsUnitCost</f>
        <v>0</v>
      </c>
      <c r="Y322" s="73">
        <f>getConsUnitEffort</f>
        <v>0</v>
      </c>
      <c r="Z322" s="14">
        <f>getConsQuantity</f>
        <v>0</v>
      </c>
      <c r="AA322" s="320"/>
      <c r="AB322" s="72"/>
      <c r="AC322" s="112"/>
      <c r="AD322" s="14">
        <f>getOthQuantity</f>
        <v>0</v>
      </c>
      <c r="AE322" s="320"/>
      <c r="AF322" s="28" t="str">
        <f>IF(ISBLANK(CatTemplate[[#This Row],[Resource type]]),"",CatTemplate[[#This Row],[Resource type]])</f>
        <v>BioRef Operator</v>
      </c>
      <c r="AG322" s="242">
        <f>getStaffUnitCost</f>
        <v>402.98497611162429</v>
      </c>
      <c r="AH322" s="113">
        <f>getStaffUnitEffort</f>
        <v>0</v>
      </c>
      <c r="AI322" s="40">
        <f>getStaffQuantity</f>
        <v>0</v>
      </c>
      <c r="AJ322" s="41">
        <f>CatTemplate[[#This Row],[St. quantity]]*8/ParRatePM</f>
        <v>0</v>
      </c>
      <c r="AK322" s="320"/>
      <c r="AL322" s="53" t="str">
        <f>CatTemplate[[#This Row],[Item type]]</f>
        <v>Samples</v>
      </c>
      <c r="AM322" s="12">
        <f>SUM(CatTemplate[[#This Row],[Year1]:[Year20]])</f>
        <v>0</v>
      </c>
      <c r="AN322" s="52"/>
      <c r="AO322" s="52"/>
      <c r="AP322" s="52"/>
      <c r="AQ322" s="8"/>
      <c r="AR322" s="8"/>
      <c r="AS322" s="8"/>
      <c r="AT322" s="8"/>
      <c r="AU322" s="8"/>
      <c r="AV322" s="8"/>
      <c r="AW322" s="8"/>
      <c r="AX322" s="8"/>
      <c r="AY322" s="8"/>
      <c r="AZ322" s="8"/>
      <c r="BA322" s="8"/>
      <c r="BB322" s="8"/>
      <c r="BC322" s="8"/>
      <c r="BD322" s="8"/>
      <c r="BE322" s="8"/>
      <c r="BF322" s="8"/>
      <c r="BG322" s="36"/>
      <c r="BH322" s="320"/>
      <c r="BI322" s="37" t="str">
        <f>getCostCategory</f>
        <v>06 Operating costs</v>
      </c>
      <c r="BJ322" s="37" t="str">
        <f>getSection</f>
        <v>06 Sample processing</v>
      </c>
      <c r="BK322" s="32" t="str">
        <f>getObject</f>
        <v>Sample processing</v>
      </c>
      <c r="BL322" s="30">
        <f>IFERROR(getUnitCost * IF(CatTemplate[[#This Row],[Cost Category Comp.]]="01 Staff costs", 1,1),0)</f>
        <v>402.98497611162429</v>
      </c>
      <c r="BM322" s="29">
        <f>IF(AND(ISBLANK(CatTemplate[[#This Row],[Eq. unit cost]]),ISBLANK(CatTemplate[[#This Row],[Cons. unit cost]]),ISBLANK(CatTemplate[[#This Row],[Oth. unit cost]])), 0, IF(getUnitEffort =0,1,getUnitEffort) * CatTemplate[[#This Row],[Year1]])</f>
        <v>0</v>
      </c>
      <c r="BN322" s="29">
        <f>IF(AND(ISBLANK(CatTemplate[[#This Row],[Eq. unit cost]]),ISBLANK(CatTemplate[[#This Row],[Cons. unit cost]]),ISBLANK(CatTemplate[[#This Row],[Oth. unit cost]])), 0, IF(getUnitEffort =0,1,getUnitEffort) * CatTemplate[[#This Row],[Year2]])</f>
        <v>0</v>
      </c>
      <c r="BO322" s="29">
        <f>IF(AND(ISBLANK(CatTemplate[[#This Row],[Eq. unit cost]]),ISBLANK(CatTemplate[[#This Row],[Cons. unit cost]]),ISBLANK(CatTemplate[[#This Row],[Oth. unit cost]])), 0, IF(getUnitEffort =0,1,getUnitEffort) * CatTemplate[[#This Row],[Year3]])</f>
        <v>0</v>
      </c>
      <c r="BP322" s="29">
        <f>IF(AND(ISBLANK(CatTemplate[[#This Row],[Eq. unit cost]]),ISBLANK(CatTemplate[[#This Row],[Cons. unit cost]]),ISBLANK(CatTemplate[[#This Row],[Oth. unit cost]])), 0, IF(getUnitEffort =0,1,getUnitEffort) * CatTemplate[[#This Row],[Year4]])</f>
        <v>0</v>
      </c>
      <c r="BQ322" s="29">
        <f>IF(AND(ISBLANK(CatTemplate[[#This Row],[Eq. unit cost]]),ISBLANK(CatTemplate[[#This Row],[Cons. unit cost]]),ISBLANK(CatTemplate[[#This Row],[Oth. unit cost]])), 0, IF(getUnitEffort =0,1,getUnitEffort) * CatTemplate[[#This Row],[Year5]])</f>
        <v>0</v>
      </c>
      <c r="BR322" s="29">
        <f>IF(AND(ISBLANK(CatTemplate[[#This Row],[Eq. unit cost]]),ISBLANK(CatTemplate[[#This Row],[Cons. unit cost]]),ISBLANK(CatTemplate[[#This Row],[Oth. unit cost]])), 0, IF(getUnitEffort =0,1,getUnitEffort) * CatTemplate[[#This Row],[Year6]])</f>
        <v>0</v>
      </c>
      <c r="BS322" s="29">
        <f>IF(AND(ISBLANK(CatTemplate[[#This Row],[Eq. unit cost]]),ISBLANK(CatTemplate[[#This Row],[Cons. unit cost]]),ISBLANK(CatTemplate[[#This Row],[Oth. unit cost]])), 0, IF(getUnitEffort =0,1,getUnitEffort) * CatTemplate[[#This Row],[Year7]])</f>
        <v>0</v>
      </c>
      <c r="BT322" s="29">
        <f>IF(AND(ISBLANK(CatTemplate[[#This Row],[Eq. unit cost]]),ISBLANK(CatTemplate[[#This Row],[Cons. unit cost]]),ISBLANK(CatTemplate[[#This Row],[Oth. unit cost]])), 0, IF(getUnitEffort =0,1,getUnitEffort) * CatTemplate[[#This Row],[Year8]])</f>
        <v>0</v>
      </c>
      <c r="BU322" s="29">
        <f>IF(AND(ISBLANK(CatTemplate[[#This Row],[Eq. unit cost]]),ISBLANK(CatTemplate[[#This Row],[Cons. unit cost]]),ISBLANK(CatTemplate[[#This Row],[Oth. unit cost]])), 0, IF(getUnitEffort =0,1,getUnitEffort) * CatTemplate[[#This Row],[Year9]])</f>
        <v>0</v>
      </c>
      <c r="BV322" s="29">
        <f>IF(AND(ISBLANK(CatTemplate[[#This Row],[Eq. unit cost]]),ISBLANK(CatTemplate[[#This Row],[Cons. unit cost]]),ISBLANK(CatTemplate[[#This Row],[Oth. unit cost]])), 0, IF(getUnitEffort =0,1,getUnitEffort) * CatTemplate[[#This Row],[Year10]])</f>
        <v>0</v>
      </c>
      <c r="BW322" s="29">
        <f>IF(AND(ISBLANK(CatTemplate[[#This Row],[Eq. unit cost]]),ISBLANK(CatTemplate[[#This Row],[Cons. unit cost]]),ISBLANK(CatTemplate[[#This Row],[Oth. unit cost]])), 0, IF(getUnitEffort =0,1,getUnitEffort) * CatTemplate[[#This Row],[Year11]])</f>
        <v>0</v>
      </c>
      <c r="BX322" s="29">
        <f>IF(AND(ISBLANK(CatTemplate[[#This Row],[Eq. unit cost]]),ISBLANK(CatTemplate[[#This Row],[Cons. unit cost]]),ISBLANK(CatTemplate[[#This Row],[Oth. unit cost]])), 0, IF(getUnitEffort =0,1,getUnitEffort) * CatTemplate[[#This Row],[Year12]])</f>
        <v>0</v>
      </c>
      <c r="BY322" s="29">
        <f>IF(AND(ISBLANK(CatTemplate[[#This Row],[Eq. unit cost]]),ISBLANK(CatTemplate[[#This Row],[Cons. unit cost]]),ISBLANK(CatTemplate[[#This Row],[Oth. unit cost]])), 0, IF(getUnitEffort =0,1,getUnitEffort) * CatTemplate[[#This Row],[Year13]])</f>
        <v>0</v>
      </c>
      <c r="BZ322" s="29">
        <f>IF(AND(ISBLANK(CatTemplate[[#This Row],[Eq. unit cost]]),ISBLANK(CatTemplate[[#This Row],[Cons. unit cost]]),ISBLANK(CatTemplate[[#This Row],[Oth. unit cost]])), 0, IF(getUnitEffort =0,1,getUnitEffort) * CatTemplate[[#This Row],[Year14]])</f>
        <v>0</v>
      </c>
      <c r="CA322" s="29">
        <f>IF(AND(ISBLANK(CatTemplate[[#This Row],[Eq. unit cost]]),ISBLANK(CatTemplate[[#This Row],[Cons. unit cost]]),ISBLANK(CatTemplate[[#This Row],[Oth. unit cost]])), 0, IF(getUnitEffort =0,1,getUnitEffort) * CatTemplate[[#This Row],[Year15]])</f>
        <v>0</v>
      </c>
      <c r="CB322" s="29">
        <f>IF(AND(ISBLANK(CatTemplate[[#This Row],[Eq. unit cost]]),ISBLANK(CatTemplate[[#This Row],[Cons. unit cost]]),ISBLANK(CatTemplate[[#This Row],[Oth. unit cost]])), 0, IF(getUnitEffort =0,1,getUnitEffort) * CatTemplate[[#This Row],[Year16]])</f>
        <v>0</v>
      </c>
      <c r="CC322" s="29">
        <f>IF(AND(ISBLANK(CatTemplate[[#This Row],[Eq. unit cost]]),ISBLANK(CatTemplate[[#This Row],[Cons. unit cost]]),ISBLANK(CatTemplate[[#This Row],[Oth. unit cost]])), 0, IF(getUnitEffort =0,1,getUnitEffort) * CatTemplate[[#This Row],[Year17]])</f>
        <v>0</v>
      </c>
      <c r="CD322" s="29">
        <f>IF(AND(ISBLANK(CatTemplate[[#This Row],[Eq. unit cost]]),ISBLANK(CatTemplate[[#This Row],[Cons. unit cost]]),ISBLANK(CatTemplate[[#This Row],[Oth. unit cost]])), 0, IF(getUnitEffort =0,1,getUnitEffort) * CatTemplate[[#This Row],[Year18]])</f>
        <v>0</v>
      </c>
      <c r="CE322" s="29">
        <f>IF(AND(ISBLANK(CatTemplate[[#This Row],[Eq. unit cost]]),ISBLANK(CatTemplate[[#This Row],[Cons. unit cost]]),ISBLANK(CatTemplate[[#This Row],[Oth. unit cost]])), 0, IF(getUnitEffort =0,1,getUnitEffort) * CatTemplate[[#This Row],[Year19]])</f>
        <v>0</v>
      </c>
      <c r="CF322" s="29">
        <f>IF(AND(ISBLANK(CatTemplate[[#This Row],[Eq. unit cost]]),ISBLANK(CatTemplate[[#This Row],[Cons. unit cost]]),ISBLANK(CatTemplate[[#This Row],[Oth. unit cost]])), 0, IF(getUnitEffort =0,1,getUnitEffort) * CatTemplate[[#This Row],[Year20]])</f>
        <v>0</v>
      </c>
      <c r="CG322" s="45">
        <f>SUM(CatTemplate[[#This Row],[Q1]:[Q20]])</f>
        <v>0</v>
      </c>
      <c r="CH322" s="29">
        <f>IF(ISBLANK(CatTemplate[[#This Row],[St. unit effort]]),0,(CatTemplate[[#This Row],[St. unit effort]] * CatTemplate[[#This Row],[Year1]]))</f>
        <v>0</v>
      </c>
      <c r="CI322" s="29">
        <f>IF(ISBLANK(CatTemplate[[#This Row],[St. unit effort]]),0,(CatTemplate[[#This Row],[St. unit effort]] * CatTemplate[[#This Row],[Year2]]))</f>
        <v>0</v>
      </c>
      <c r="CJ322" s="29">
        <f>IF(ISBLANK(CatTemplate[[#This Row],[St. unit effort]]),0,(CatTemplate[[#This Row],[St. unit effort]] * CatTemplate[[#This Row],[Year3]]))</f>
        <v>0</v>
      </c>
      <c r="CK322" s="29">
        <f>IF(ISBLANK(CatTemplate[[#This Row],[St. unit effort]]),0,(CatTemplate[[#This Row],[St. unit effort]] * CatTemplate[[#This Row],[Year4]]))</f>
        <v>0</v>
      </c>
      <c r="CL322" s="29">
        <f>IF(ISBLANK(CatTemplate[[#This Row],[St. unit effort]]),0,(CatTemplate[[#This Row],[St. unit effort]] * CatTemplate[[#This Row],[Year5]]))</f>
        <v>0</v>
      </c>
      <c r="CM322" s="29">
        <f>IF(ISBLANK(CatTemplate[[#This Row],[St. unit effort]]),0,(CatTemplate[[#This Row],[St. unit effort]] * CatTemplate[[#This Row],[Year6]]))</f>
        <v>0</v>
      </c>
      <c r="CN322" s="29">
        <f>IF(ISBLANK(CatTemplate[[#This Row],[St. unit effort]]),0,(CatTemplate[[#This Row],[St. unit effort]] * CatTemplate[[#This Row],[Year7]]))</f>
        <v>0</v>
      </c>
      <c r="CO322" s="29">
        <f>IF(ISBLANK(CatTemplate[[#This Row],[St. unit effort]]),0,(CatTemplate[[#This Row],[St. unit effort]] * CatTemplate[[#This Row],[Year8]]))</f>
        <v>0</v>
      </c>
      <c r="CP322" s="29">
        <f>IF(ISBLANK(CatTemplate[[#This Row],[St. unit effort]]),0,(CatTemplate[[#This Row],[St. unit effort]] * CatTemplate[[#This Row],[Year9]]))</f>
        <v>0</v>
      </c>
      <c r="CQ322" s="29">
        <f>IF(ISBLANK(CatTemplate[[#This Row],[St. unit effort]]),0,(CatTemplate[[#This Row],[St. unit effort]] * CatTemplate[[#This Row],[Year10]]))</f>
        <v>0</v>
      </c>
      <c r="CR322" s="29">
        <f>IF(ISBLANK(CatTemplate[[#This Row],[St. unit effort]]),0,(CatTemplate[[#This Row],[St. unit effort]] * CatTemplate[[#This Row],[Year11]]))</f>
        <v>0</v>
      </c>
      <c r="CS322" s="29">
        <f>IF(ISBLANK(CatTemplate[[#This Row],[St. unit effort]]),0,(CatTemplate[[#This Row],[St. unit effort]] * CatTemplate[[#This Row],[Year12]]))</f>
        <v>0</v>
      </c>
      <c r="CT322" s="29">
        <f>IF(ISBLANK(CatTemplate[[#This Row],[St. unit effort]]),0,(CatTemplate[[#This Row],[St. unit effort]] * CatTemplate[[#This Row],[Year13]]))</f>
        <v>0</v>
      </c>
      <c r="CU322" s="29">
        <f>IF(ISBLANK(CatTemplate[[#This Row],[St. unit effort]]),0,(CatTemplate[[#This Row],[St. unit effort]] * CatTemplate[[#This Row],[Year14]]))</f>
        <v>0</v>
      </c>
      <c r="CV322" s="29">
        <f>IF(ISBLANK(CatTemplate[[#This Row],[St. unit effort]]),0,(CatTemplate[[#This Row],[St. unit effort]] * CatTemplate[[#This Row],[Year15]]))</f>
        <v>0</v>
      </c>
      <c r="CW322" s="29">
        <f>IF(ISBLANK(CatTemplate[[#This Row],[St. unit effort]]),0,(CatTemplate[[#This Row],[St. unit effort]] * CatTemplate[[#This Row],[Year16]]))</f>
        <v>0</v>
      </c>
      <c r="CX322" s="29">
        <f>IF(ISBLANK(CatTemplate[[#This Row],[St. unit effort]]),0,(CatTemplate[[#This Row],[St. unit effort]] * CatTemplate[[#This Row],[Year17]]))</f>
        <v>0</v>
      </c>
      <c r="CY322" s="29">
        <f>IF(ISBLANK(CatTemplate[[#This Row],[St. unit effort]]),0,(CatTemplate[[#This Row],[St. unit effort]] * CatTemplate[[#This Row],[Year18]]))</f>
        <v>0</v>
      </c>
      <c r="CZ322" s="29">
        <f>IF(ISBLANK(CatTemplate[[#This Row],[St. unit effort]]),0,(CatTemplate[[#This Row],[St. unit effort]] * CatTemplate[[#This Row],[Year19]]))</f>
        <v>0</v>
      </c>
      <c r="DA322" s="29">
        <f>IF(ISBLANK(CatTemplate[[#This Row],[St. unit effort]]),0,(CatTemplate[[#This Row],[St. unit effort]] * CatTemplate[[#This Row],[Year20]]))</f>
        <v>0</v>
      </c>
      <c r="DB322" s="57">
        <f>IF(ISBLANK(CatTemplate[[#This Row],[St. unit effort]]),0,(CatTemplate[[#This Row],[St. unit effort]] * CatTemplate[[#This Row],[Year1]])*8/ParRatePM)</f>
        <v>0</v>
      </c>
      <c r="DC322" s="57">
        <f>IF(ISBLANK(CatTemplate[[#This Row],[St. unit effort]]),0,(CatTemplate[[#This Row],[St. unit effort]] * CatTemplate[[#This Row],[Year2]])*8/ParRatePM)</f>
        <v>0</v>
      </c>
      <c r="DD322" s="57">
        <f>IF(ISBLANK(CatTemplate[[#This Row],[St. unit effort]]),0,(CatTemplate[[#This Row],[St. unit effort]] * CatTemplate[[#This Row],[Year3]])*8/ParRatePM)</f>
        <v>0</v>
      </c>
      <c r="DE322" s="57">
        <f>IF(ISBLANK(CatTemplate[[#This Row],[St. unit effort]]),0,(CatTemplate[[#This Row],[St. unit effort]] * CatTemplate[[#This Row],[Year4]])*8/ParRatePM)</f>
        <v>0</v>
      </c>
      <c r="DF322" s="57">
        <f>IF(ISBLANK(CatTemplate[[#This Row],[St. unit effort]]),0,(CatTemplate[[#This Row],[St. unit effort]] * CatTemplate[[#This Row],[Year5]])*8/ParRatePM)</f>
        <v>0</v>
      </c>
      <c r="DG322" s="57">
        <f>IF(ISBLANK(CatTemplate[[#This Row],[St. unit effort]]),0,(CatTemplate[[#This Row],[St. unit effort]] * CatTemplate[[#This Row],[Year6]])*8/ParRatePM)</f>
        <v>0</v>
      </c>
      <c r="DH322" s="57">
        <f>IF(ISBLANK(CatTemplate[[#This Row],[St. unit effort]]),0,(CatTemplate[[#This Row],[St. unit effort]] * CatTemplate[[#This Row],[Year7]])*8/ParRatePM)</f>
        <v>0</v>
      </c>
      <c r="DI322" s="57">
        <f>IF(ISBLANK(CatTemplate[[#This Row],[St. unit effort]]),0,(CatTemplate[[#This Row],[St. unit effort]] * CatTemplate[[#This Row],[Year8]])*8/ParRatePM)</f>
        <v>0</v>
      </c>
      <c r="DJ322" s="57">
        <f>IF(ISBLANK(CatTemplate[[#This Row],[St. unit effort]]),0,(CatTemplate[[#This Row],[St. unit effort]] * CatTemplate[[#This Row],[Year9]])*8/ParRatePM)</f>
        <v>0</v>
      </c>
      <c r="DK322" s="57">
        <f>IF(ISBLANK(CatTemplate[[#This Row],[St. unit effort]]),0,(CatTemplate[[#This Row],[St. unit effort]] * CatTemplate[[#This Row],[Year10]])*8/ParRatePM)</f>
        <v>0</v>
      </c>
      <c r="DL322" s="57">
        <f>IF(ISBLANK(CatTemplate[[#This Row],[St. unit effort]]),0,(CatTemplate[[#This Row],[St. unit effort]] * CatTemplate[[#This Row],[Year11]])*8/ParRatePM)</f>
        <v>0</v>
      </c>
      <c r="DM322" s="57">
        <f>IF(ISBLANK(CatTemplate[[#This Row],[St. unit effort]]),0,(CatTemplate[[#This Row],[St. unit effort]] * CatTemplate[[#This Row],[Year12]])*8/ParRatePM)</f>
        <v>0</v>
      </c>
      <c r="DN322" s="57">
        <f>IF(ISBLANK(CatTemplate[[#This Row],[St. unit effort]]),0,(CatTemplate[[#This Row],[St. unit effort]] * CatTemplate[[#This Row],[Year13]])*8/ParRatePM)</f>
        <v>0</v>
      </c>
      <c r="DO322" s="57">
        <f>IF(ISBLANK(CatTemplate[[#This Row],[St. unit effort]]),0,(CatTemplate[[#This Row],[St. unit effort]] * CatTemplate[[#This Row],[Year14]])*8/ParRatePM)</f>
        <v>0</v>
      </c>
      <c r="DP322" s="57">
        <f>IF(ISBLANK(CatTemplate[[#This Row],[St. unit effort]]),0,(CatTemplate[[#This Row],[St. unit effort]] * CatTemplate[[#This Row],[Year15]])*8/ParRatePM)</f>
        <v>0</v>
      </c>
      <c r="DQ322" s="57">
        <f>IF(ISBLANK(CatTemplate[[#This Row],[St. unit effort]]),0,(CatTemplate[[#This Row],[St. unit effort]] * CatTemplate[[#This Row],[Year16]])*8/ParRatePM)</f>
        <v>0</v>
      </c>
      <c r="DR322" s="57">
        <f>IF(ISBLANK(CatTemplate[[#This Row],[St. unit effort]]),0,(CatTemplate[[#This Row],[St. unit effort]] * CatTemplate[[#This Row],[Year17]])*8/ParRatePM)</f>
        <v>0</v>
      </c>
      <c r="DS322" s="57">
        <f>IF(ISBLANK(CatTemplate[[#This Row],[St. unit effort]]),0,(CatTemplate[[#This Row],[St. unit effort]] * CatTemplate[[#This Row],[Year18]])*8/ParRatePM)</f>
        <v>0</v>
      </c>
      <c r="DT322" s="57">
        <f>IF(ISBLANK(CatTemplate[[#This Row],[St. unit effort]]),0,(CatTemplate[[#This Row],[St. unit effort]] * CatTemplate[[#This Row],[Year19]])*8/ParRatePM)</f>
        <v>0</v>
      </c>
      <c r="DU322" s="57">
        <f>IF(ISBLANK(CatTemplate[[#This Row],[St. unit effort]]),0,(CatTemplate[[#This Row],[St. unit effort]] * CatTemplate[[#This Row],[Year20]])*8/ParRatePM)</f>
        <v>0</v>
      </c>
      <c r="DV322" s="54">
        <f>SUM(CatTemplate[[#This Row],[PM1]:[PM20]])</f>
        <v>0</v>
      </c>
      <c r="DW322" s="56">
        <f t="shared" si="109"/>
        <v>0</v>
      </c>
      <c r="DX322" s="56">
        <f t="shared" si="109"/>
        <v>0</v>
      </c>
      <c r="DY322" s="56">
        <f t="shared" si="109"/>
        <v>0</v>
      </c>
      <c r="DZ322" s="56">
        <f t="shared" si="109"/>
        <v>0</v>
      </c>
      <c r="EA322" s="56">
        <f t="shared" si="109"/>
        <v>0</v>
      </c>
      <c r="EB322" s="56">
        <f t="shared" si="109"/>
        <v>0</v>
      </c>
      <c r="EC322" s="56">
        <f t="shared" si="109"/>
        <v>0</v>
      </c>
      <c r="ED322" s="56">
        <f t="shared" si="109"/>
        <v>0</v>
      </c>
      <c r="EE322" s="56">
        <f t="shared" si="109"/>
        <v>0</v>
      </c>
      <c r="EF322" s="56">
        <f t="shared" si="109"/>
        <v>0</v>
      </c>
      <c r="EG322" s="56">
        <f t="shared" si="109"/>
        <v>0</v>
      </c>
      <c r="EH322" s="56">
        <f t="shared" si="109"/>
        <v>0</v>
      </c>
      <c r="EI322" s="56">
        <f t="shared" si="109"/>
        <v>0</v>
      </c>
      <c r="EJ322" s="56">
        <f t="shared" si="109"/>
        <v>0</v>
      </c>
      <c r="EK322" s="56">
        <f t="shared" si="109"/>
        <v>0</v>
      </c>
      <c r="EL322" s="56">
        <f t="shared" si="109"/>
        <v>0</v>
      </c>
      <c r="EM322" s="56">
        <f t="shared" si="107"/>
        <v>0</v>
      </c>
      <c r="EN322" s="56">
        <f t="shared" si="107"/>
        <v>0</v>
      </c>
      <c r="EO322" s="56">
        <f t="shared" si="107"/>
        <v>0</v>
      </c>
      <c r="EP322" s="56">
        <f t="shared" si="107"/>
        <v>0</v>
      </c>
      <c r="EQ322" s="30">
        <f>CatTemplate[[#This Row],[Eq. unit cost]] * CatTemplate[[#This Row],[Eq. quantity]]</f>
        <v>0</v>
      </c>
      <c r="ER322" s="30">
        <f>CatTemplate[[#This Row],[Cons. unit cost]] *CatTemplate[[#This Row],[Cons. quantity]]</f>
        <v>0</v>
      </c>
      <c r="ES322" s="30">
        <f>CatTemplate[[#This Row],[Oth. unit cost]] *CatTemplate[[#This Row],[Oth. quantity]]</f>
        <v>0</v>
      </c>
      <c r="ET322" s="55">
        <f>SUM(CatTemplate[[#This Row],[CO1]:[CO20]])</f>
        <v>0</v>
      </c>
      <c r="EU322" s="56">
        <f t="shared" si="110"/>
        <v>0</v>
      </c>
      <c r="EV322" s="56">
        <f t="shared" si="110"/>
        <v>0</v>
      </c>
      <c r="EW322" s="56">
        <f t="shared" si="110"/>
        <v>0</v>
      </c>
      <c r="EX322" s="56">
        <f t="shared" si="110"/>
        <v>0</v>
      </c>
      <c r="EY322" s="56">
        <f t="shared" si="110"/>
        <v>0</v>
      </c>
      <c r="EZ322" s="56">
        <f t="shared" si="110"/>
        <v>0</v>
      </c>
      <c r="FA322" s="56">
        <f t="shared" si="110"/>
        <v>0</v>
      </c>
      <c r="FB322" s="56">
        <f t="shared" si="110"/>
        <v>0</v>
      </c>
      <c r="FC322" s="56">
        <f t="shared" si="110"/>
        <v>0</v>
      </c>
      <c r="FD322" s="56">
        <f t="shared" si="110"/>
        <v>0</v>
      </c>
      <c r="FE322" s="56">
        <f t="shared" si="110"/>
        <v>0</v>
      </c>
      <c r="FF322" s="56">
        <f t="shared" si="110"/>
        <v>0</v>
      </c>
      <c r="FG322" s="56">
        <f t="shared" si="110"/>
        <v>0</v>
      </c>
      <c r="FH322" s="56">
        <f t="shared" si="110"/>
        <v>0</v>
      </c>
      <c r="FI322" s="56">
        <f t="shared" si="110"/>
        <v>0</v>
      </c>
      <c r="FJ322" s="56">
        <f t="shared" si="110"/>
        <v>0</v>
      </c>
      <c r="FK322" s="56">
        <f t="shared" si="108"/>
        <v>0</v>
      </c>
      <c r="FL322" s="56">
        <f t="shared" si="108"/>
        <v>0</v>
      </c>
      <c r="FM322" s="56">
        <f t="shared" si="108"/>
        <v>0</v>
      </c>
      <c r="FN322" s="56">
        <f t="shared" si="108"/>
        <v>0</v>
      </c>
      <c r="FO322" s="58">
        <f>SUM(CatTemplate[[#This Row],[CS1]:[CS20]])</f>
        <v>0</v>
      </c>
      <c r="FP322" s="59">
        <f>CatTemplate[[#This Row],[Total Oth. cost]]+CatTemplate[[#This Row],[Total St. Cost]]</f>
        <v>0</v>
      </c>
      <c r="FQ322" s="33" t="e">
        <f t="shared" si="93"/>
        <v>#VALUE!</v>
      </c>
      <c r="FR322" s="33" t="e">
        <f t="shared" si="94"/>
        <v>#VALUE!</v>
      </c>
      <c r="FS322" s="30" t="e">
        <f>(CatTemplate[[#This Row],[CO1]] + CatTemplate[[#This Row],[CS1]]) * (1 + getRateOHFinal) * getRateMarkupFinal</f>
        <v>#VALUE!</v>
      </c>
      <c r="FT322" s="30" t="e">
        <f>(CatTemplate[[#This Row],[CO2]] + CatTemplate[[#This Row],[CS2]]) * (1 + getRateOHFinal) * getRateMarkupFinal</f>
        <v>#VALUE!</v>
      </c>
      <c r="FU322" s="30" t="e">
        <f>(CatTemplate[[#This Row],[CO3]] + CatTemplate[[#This Row],[CS3]]) * (1 + getRateOHFinal) * getRateMarkupFinal</f>
        <v>#VALUE!</v>
      </c>
      <c r="FV322" s="30" t="e">
        <f>(CatTemplate[[#This Row],[CO4]] + CatTemplate[[#This Row],[CS4]]) * (1 + getRateOHFinal) * getRateMarkupFinal</f>
        <v>#VALUE!</v>
      </c>
      <c r="FW322" s="30" t="e">
        <f>(CatTemplate[[#This Row],[CO5]] + CatTemplate[[#This Row],[CS5]]) * (1 + getRateOHFinal) * getRateMarkupFinal</f>
        <v>#VALUE!</v>
      </c>
      <c r="FX322" s="30" t="e">
        <f>(CatTemplate[[#This Row],[CO6]] + CatTemplate[[#This Row],[CS6]]) * (1 + getRateOHFinal) * getRateMarkupFinal</f>
        <v>#VALUE!</v>
      </c>
      <c r="FY322" s="30" t="e">
        <f>(CatTemplate[[#This Row],[CO7]] + CatTemplate[[#This Row],[CS7]]) * (1 + getRateOHFinal) * getRateMarkupFinal</f>
        <v>#VALUE!</v>
      </c>
      <c r="FZ322" s="30" t="e">
        <f>(CatTemplate[[#This Row],[CO8]] + CatTemplate[[#This Row],[CS8]]) * (1 + getRateOHFinal) * getRateMarkupFinal</f>
        <v>#VALUE!</v>
      </c>
      <c r="GA322" s="30" t="e">
        <f>(CatTemplate[[#This Row],[CO9]] + CatTemplate[[#This Row],[CS9]]) * (1 + getRateOHFinal) * getRateMarkupFinal</f>
        <v>#VALUE!</v>
      </c>
      <c r="GB322" s="30" t="e">
        <f>(CatTemplate[[#This Row],[CO10]] + CatTemplate[[#This Row],[CS10]]) * (1 + getRateOHFinal) * getRateMarkupFinal</f>
        <v>#VALUE!</v>
      </c>
      <c r="GC322" s="30" t="e">
        <f>(CatTemplate[[#This Row],[CO11]] + CatTemplate[[#This Row],[CS11]]) * (1 + getRateOHFinal) * getRateMarkupFinal</f>
        <v>#VALUE!</v>
      </c>
      <c r="GD322" s="30" t="e">
        <f>(CatTemplate[[#This Row],[CO12]] + CatTemplate[[#This Row],[CS12]]) * (1 + getRateOHFinal) * getRateMarkupFinal</f>
        <v>#VALUE!</v>
      </c>
      <c r="GE322" s="30" t="e">
        <f>(CatTemplate[[#This Row],[CO13]] + CatTemplate[[#This Row],[CS13]]) * (1 + getRateOHFinal) * getRateMarkupFinal</f>
        <v>#VALUE!</v>
      </c>
      <c r="GF322" s="30" t="e">
        <f>(CatTemplate[[#This Row],[CO14]] + CatTemplate[[#This Row],[CS14]]) * (1 + getRateOHFinal) * getRateMarkupFinal</f>
        <v>#VALUE!</v>
      </c>
      <c r="GG322" s="30" t="e">
        <f>(CatTemplate[[#This Row],[CO15]] + CatTemplate[[#This Row],[CS15]]) * (1 + getRateOHFinal) * getRateMarkupFinal</f>
        <v>#VALUE!</v>
      </c>
      <c r="GH322" s="30" t="e">
        <f>(CatTemplate[[#This Row],[CO16]] + CatTemplate[[#This Row],[CS16]]) * (1 + getRateOHFinal) * getRateMarkupFinal</f>
        <v>#VALUE!</v>
      </c>
      <c r="GI322" s="30" t="e">
        <f>(CatTemplate[[#This Row],[CO17]] + CatTemplate[[#This Row],[CS17]]) * (1 + getRateOHFinal) * getRateMarkupFinal</f>
        <v>#VALUE!</v>
      </c>
      <c r="GJ322" s="30" t="e">
        <f>(CatTemplate[[#This Row],[CO18]] + CatTemplate[[#This Row],[CS18]]) * (1 + getRateOHFinal) * getRateMarkupFinal</f>
        <v>#VALUE!</v>
      </c>
      <c r="GK322" s="30" t="e">
        <f>(CatTemplate[[#This Row],[CO19]] + CatTemplate[[#This Row],[CS19]]) * (1 + getRateOHFinal) * getRateMarkupFinal</f>
        <v>#VALUE!</v>
      </c>
      <c r="GL322" s="30" t="e">
        <f>(CatTemplate[[#This Row],[CO20]] + CatTemplate[[#This Row],[CS20]]) * (1 + getRateOHFinal) * getRateMarkupFinal</f>
        <v>#VALUE!</v>
      </c>
      <c r="GM322" s="30" t="e">
        <f t="shared" si="95"/>
        <v>#VALUE!</v>
      </c>
      <c r="GN322" s="30" t="e">
        <f t="shared" si="96"/>
        <v>#VALUE!</v>
      </c>
      <c r="GO322" s="30" t="e">
        <f t="shared" si="97"/>
        <v>#VALUE!</v>
      </c>
      <c r="GP322" s="30" t="e">
        <f t="shared" si="98"/>
        <v>#VALUE!</v>
      </c>
      <c r="GQ322" s="30" t="e">
        <f>(CatTemplate[[#This Row],[CO1]]+CatTemplate[[#This Row],[CS1]]) * (1+ getRateOHFinal) * (1 + getRateMarkupFinal)</f>
        <v>#VALUE!</v>
      </c>
      <c r="GR322" s="30" t="e">
        <f>(CatTemplate[[#This Row],[CO2]]+CatTemplate[[#This Row],[CS2]]) * (1+ getRateOHFinal) * (1 + getRateMarkupFinal)</f>
        <v>#VALUE!</v>
      </c>
      <c r="GS322" s="30" t="e">
        <f>(CatTemplate[[#This Row],[CO3]]+CatTemplate[[#This Row],[CS3]]) * (1+ getRateOHFinal) * (1 + getRateMarkupFinal)</f>
        <v>#VALUE!</v>
      </c>
      <c r="GT322" s="30" t="e">
        <f>(CatTemplate[[#This Row],[CO4]]+CatTemplate[[#This Row],[CS4]]) * (1+ getRateOHFinal) * (1 + getRateMarkupFinal)</f>
        <v>#VALUE!</v>
      </c>
      <c r="GU322" s="30" t="e">
        <f>(CatTemplate[[#This Row],[CO5]]+CatTemplate[[#This Row],[CS5]]) * (1+ getRateOHFinal) * (1 + getRateMarkupFinal)</f>
        <v>#VALUE!</v>
      </c>
      <c r="GV322" s="30" t="e">
        <f>(CatTemplate[[#This Row],[CO6]]+CatTemplate[[#This Row],[CS6]]) * (1+ getRateOHFinal) * (1 + getRateMarkupFinal)</f>
        <v>#VALUE!</v>
      </c>
      <c r="GW322" s="30" t="e">
        <f>(CatTemplate[[#This Row],[CO7]]+CatTemplate[[#This Row],[CS7]]) * (1+ getRateOHFinal) * (1 + getRateMarkupFinal)</f>
        <v>#VALUE!</v>
      </c>
      <c r="GX322" s="30" t="e">
        <f>(CatTemplate[[#This Row],[CO8]]+CatTemplate[[#This Row],[CS8]]) * (1+ getRateOHFinal) * (1 + getRateMarkupFinal)</f>
        <v>#VALUE!</v>
      </c>
      <c r="GY322" s="30" t="e">
        <f>(CatTemplate[[#This Row],[CO9]]+CatTemplate[[#This Row],[CS9]]) * (1+ getRateOHFinal) * (1 + getRateMarkupFinal)</f>
        <v>#VALUE!</v>
      </c>
      <c r="GZ322" s="30" t="e">
        <f>(CatTemplate[[#This Row],[CO10]]+CatTemplate[[#This Row],[CS10]]) * (1+ getRateOHFinal) * (1 + getRateMarkupFinal)</f>
        <v>#VALUE!</v>
      </c>
      <c r="HA322" s="30" t="e">
        <f>(CatTemplate[[#This Row],[CO11]]+CatTemplate[[#This Row],[CS11]]) * (1+ getRateOHFinal) * (1 + getRateMarkupFinal)</f>
        <v>#VALUE!</v>
      </c>
      <c r="HB322" s="30" t="e">
        <f>(CatTemplate[[#This Row],[CO12]]+CatTemplate[[#This Row],[CS12]]) * (1+ getRateOHFinal) * (1 + getRateMarkupFinal)</f>
        <v>#VALUE!</v>
      </c>
      <c r="HC322" s="30" t="e">
        <f>(CatTemplate[[#This Row],[CO13]]+CatTemplate[[#This Row],[CS13]]) * (1+ getRateOHFinal) * (1 + getRateMarkupFinal)</f>
        <v>#VALUE!</v>
      </c>
      <c r="HD322" s="30" t="e">
        <f>(CatTemplate[[#This Row],[CO14]]+CatTemplate[[#This Row],[CS14]]) * (1+ getRateOHFinal) * (1 + getRateMarkupFinal)</f>
        <v>#VALUE!</v>
      </c>
      <c r="HE322" s="30" t="e">
        <f>(CatTemplate[[#This Row],[CO15]]+CatTemplate[[#This Row],[CS15]]) * (1+ getRateOHFinal) * (1 + getRateMarkupFinal)</f>
        <v>#VALUE!</v>
      </c>
      <c r="HF322" s="30" t="e">
        <f>(CatTemplate[[#This Row],[CO16]]+CatTemplate[[#This Row],[CS16]]) * (1+ getRateOHFinal) * (1 + getRateMarkupFinal)</f>
        <v>#VALUE!</v>
      </c>
      <c r="HG322" s="30" t="e">
        <f>(CatTemplate[[#This Row],[CO17]]+CatTemplate[[#This Row],[CS17]]) * (1+ getRateOHFinal) * (1 + getRateMarkupFinal)</f>
        <v>#VALUE!</v>
      </c>
      <c r="HH322" s="30" t="e">
        <f>(CatTemplate[[#This Row],[CO18]]+CatTemplate[[#This Row],[CS18]]) * (1+ getRateOHFinal) * (1 + getRateMarkupFinal)</f>
        <v>#VALUE!</v>
      </c>
      <c r="HI322" s="30" t="e">
        <f>(CatTemplate[[#This Row],[CO19]]+CatTemplate[[#This Row],[CS19]]) * (1+ getRateOHFinal) * (1 + getRateMarkupFinal)</f>
        <v>#VALUE!</v>
      </c>
      <c r="HJ322" s="30" t="e">
        <f>(CatTemplate[[#This Row],[CO20]]+CatTemplate[[#This Row],[CS20]]) * (1+ getRateOHFinal) * (1 + getRateMarkupFinal)</f>
        <v>#VALUE!</v>
      </c>
      <c r="HK322" s="39" t="e">
        <f>CatTemplate[[#This Row],[Total cost]]+CatTemplate[[#This Row],[OH Amount]]+CatTemplate[[#This Row],[Markup]]</f>
        <v>#VALUE!</v>
      </c>
      <c r="HL322" s="63">
        <f>IF(CatTemplate[[#This Row],[Units]]="Days",CatTemplate[[#This Row],[Project quantity]]*CatTemplate[[#This Row],[St. unit effort]],CatTemplate[[#This Row],[Project quantity]])</f>
        <v>0</v>
      </c>
      <c r="HM322" s="287">
        <f>IFERROR(CatTemplate[[#This Row],[Total Price]]/(CatTemplate[[#This Row],[Final Quantity]]),0)</f>
        <v>0</v>
      </c>
      <c r="HN322" s="261"/>
    </row>
    <row r="323" spans="2:222" ht="25.5" x14ac:dyDescent="0.2">
      <c r="B323" s="9" t="s">
        <v>84</v>
      </c>
      <c r="C323" s="23">
        <v>6</v>
      </c>
      <c r="D323" s="10" t="s">
        <v>179</v>
      </c>
      <c r="E323" s="25">
        <v>1</v>
      </c>
      <c r="F323" s="19" t="s">
        <v>103</v>
      </c>
      <c r="G323" s="27">
        <v>110</v>
      </c>
      <c r="H323" s="19" t="s">
        <v>602</v>
      </c>
      <c r="I323" s="19"/>
      <c r="J323" s="16" t="s">
        <v>254</v>
      </c>
      <c r="K323" s="16"/>
      <c r="L323" s="16" t="s">
        <v>489</v>
      </c>
      <c r="M323" s="16" t="s">
        <v>207</v>
      </c>
      <c r="N323" s="16" t="s">
        <v>858</v>
      </c>
      <c r="O323" s="320"/>
      <c r="P323" s="71"/>
      <c r="Q323" s="108"/>
      <c r="R323" s="73"/>
      <c r="S323" s="97"/>
      <c r="T323" s="100">
        <f>getEqUnitCost</f>
        <v>0</v>
      </c>
      <c r="U323" s="73">
        <f>getEqUnitEffort</f>
        <v>0</v>
      </c>
      <c r="V323" s="101">
        <f>getEqQuantity</f>
        <v>0</v>
      </c>
      <c r="W323" s="320"/>
      <c r="X323" s="100">
        <f>getConsUnitCost</f>
        <v>0</v>
      </c>
      <c r="Y323" s="73">
        <f>getConsUnitEffort</f>
        <v>0</v>
      </c>
      <c r="Z323" s="14">
        <f>getConsQuantity</f>
        <v>0</v>
      </c>
      <c r="AA323" s="320"/>
      <c r="AB323" s="72"/>
      <c r="AC323" s="112"/>
      <c r="AD323" s="14">
        <f>getOthQuantity</f>
        <v>0</v>
      </c>
      <c r="AE323" s="320"/>
      <c r="AF323" s="28" t="str">
        <f>IF(ISBLANK(CatTemplate[[#This Row],[Resource type]]),"",CatTemplate[[#This Row],[Resource type]])</f>
        <v>BioRef Operator</v>
      </c>
      <c r="AG323" s="242">
        <f>getStaffUnitCost</f>
        <v>402.98497611162429</v>
      </c>
      <c r="AH323" s="113">
        <f>getStaffUnitEffort</f>
        <v>0</v>
      </c>
      <c r="AI323" s="40">
        <f>getStaffQuantity</f>
        <v>0</v>
      </c>
      <c r="AJ323" s="41">
        <f>CatTemplate[[#This Row],[St. quantity]]*8/ParRatePM</f>
        <v>0</v>
      </c>
      <c r="AK323" s="320"/>
      <c r="AL323" s="53" t="str">
        <f>CatTemplate[[#This Row],[Item type]]</f>
        <v>Samples</v>
      </c>
      <c r="AM323" s="12">
        <f>SUM(CatTemplate[[#This Row],[Year1]:[Year20]])</f>
        <v>0</v>
      </c>
      <c r="AN323" s="52"/>
      <c r="AO323" s="52"/>
      <c r="AP323" s="52"/>
      <c r="AQ323" s="8"/>
      <c r="AR323" s="8"/>
      <c r="AS323" s="8"/>
      <c r="AT323" s="8"/>
      <c r="AU323" s="8"/>
      <c r="AV323" s="8"/>
      <c r="AW323" s="8"/>
      <c r="AX323" s="8"/>
      <c r="AY323" s="8"/>
      <c r="AZ323" s="8"/>
      <c r="BA323" s="8"/>
      <c r="BB323" s="8"/>
      <c r="BC323" s="8"/>
      <c r="BD323" s="8"/>
      <c r="BE323" s="8"/>
      <c r="BF323" s="8"/>
      <c r="BG323" s="36"/>
      <c r="BH323" s="320"/>
      <c r="BI323" s="37" t="str">
        <f>getCostCategory</f>
        <v>06 Operating costs</v>
      </c>
      <c r="BJ323" s="37" t="str">
        <f>getSection</f>
        <v>06 Sample processing</v>
      </c>
      <c r="BK323" s="32" t="str">
        <f>getObject</f>
        <v>Sample processing</v>
      </c>
      <c r="BL323" s="30">
        <f>IFERROR(getUnitCost * IF(CatTemplate[[#This Row],[Cost Category Comp.]]="01 Staff costs", 1,1),0)</f>
        <v>402.98497611162429</v>
      </c>
      <c r="BM323" s="29">
        <f>IF(AND(ISBLANK(CatTemplate[[#This Row],[Eq. unit cost]]),ISBLANK(CatTemplate[[#This Row],[Cons. unit cost]]),ISBLANK(CatTemplate[[#This Row],[Oth. unit cost]])), 0, IF(getUnitEffort =0,1,getUnitEffort) * CatTemplate[[#This Row],[Year1]])</f>
        <v>0</v>
      </c>
      <c r="BN323" s="29">
        <f>IF(AND(ISBLANK(CatTemplate[[#This Row],[Eq. unit cost]]),ISBLANK(CatTemplate[[#This Row],[Cons. unit cost]]),ISBLANK(CatTemplate[[#This Row],[Oth. unit cost]])), 0, IF(getUnitEffort =0,1,getUnitEffort) * CatTemplate[[#This Row],[Year2]])</f>
        <v>0</v>
      </c>
      <c r="BO323" s="29">
        <f>IF(AND(ISBLANK(CatTemplate[[#This Row],[Eq. unit cost]]),ISBLANK(CatTemplate[[#This Row],[Cons. unit cost]]),ISBLANK(CatTemplate[[#This Row],[Oth. unit cost]])), 0, IF(getUnitEffort =0,1,getUnitEffort) * CatTemplate[[#This Row],[Year3]])</f>
        <v>0</v>
      </c>
      <c r="BP323" s="29">
        <f>IF(AND(ISBLANK(CatTemplate[[#This Row],[Eq. unit cost]]),ISBLANK(CatTemplate[[#This Row],[Cons. unit cost]]),ISBLANK(CatTemplate[[#This Row],[Oth. unit cost]])), 0, IF(getUnitEffort =0,1,getUnitEffort) * CatTemplate[[#This Row],[Year4]])</f>
        <v>0</v>
      </c>
      <c r="BQ323" s="29">
        <f>IF(AND(ISBLANK(CatTemplate[[#This Row],[Eq. unit cost]]),ISBLANK(CatTemplate[[#This Row],[Cons. unit cost]]),ISBLANK(CatTemplate[[#This Row],[Oth. unit cost]])), 0, IF(getUnitEffort =0,1,getUnitEffort) * CatTemplate[[#This Row],[Year5]])</f>
        <v>0</v>
      </c>
      <c r="BR323" s="29">
        <f>IF(AND(ISBLANK(CatTemplate[[#This Row],[Eq. unit cost]]),ISBLANK(CatTemplate[[#This Row],[Cons. unit cost]]),ISBLANK(CatTemplate[[#This Row],[Oth. unit cost]])), 0, IF(getUnitEffort =0,1,getUnitEffort) * CatTemplate[[#This Row],[Year6]])</f>
        <v>0</v>
      </c>
      <c r="BS323" s="29">
        <f>IF(AND(ISBLANK(CatTemplate[[#This Row],[Eq. unit cost]]),ISBLANK(CatTemplate[[#This Row],[Cons. unit cost]]),ISBLANK(CatTemplate[[#This Row],[Oth. unit cost]])), 0, IF(getUnitEffort =0,1,getUnitEffort) * CatTemplate[[#This Row],[Year7]])</f>
        <v>0</v>
      </c>
      <c r="BT323" s="29">
        <f>IF(AND(ISBLANK(CatTemplate[[#This Row],[Eq. unit cost]]),ISBLANK(CatTemplate[[#This Row],[Cons. unit cost]]),ISBLANK(CatTemplate[[#This Row],[Oth. unit cost]])), 0, IF(getUnitEffort =0,1,getUnitEffort) * CatTemplate[[#This Row],[Year8]])</f>
        <v>0</v>
      </c>
      <c r="BU323" s="29">
        <f>IF(AND(ISBLANK(CatTemplate[[#This Row],[Eq. unit cost]]),ISBLANK(CatTemplate[[#This Row],[Cons. unit cost]]),ISBLANK(CatTemplate[[#This Row],[Oth. unit cost]])), 0, IF(getUnitEffort =0,1,getUnitEffort) * CatTemplate[[#This Row],[Year9]])</f>
        <v>0</v>
      </c>
      <c r="BV323" s="29">
        <f>IF(AND(ISBLANK(CatTemplate[[#This Row],[Eq. unit cost]]),ISBLANK(CatTemplate[[#This Row],[Cons. unit cost]]),ISBLANK(CatTemplate[[#This Row],[Oth. unit cost]])), 0, IF(getUnitEffort =0,1,getUnitEffort) * CatTemplate[[#This Row],[Year10]])</f>
        <v>0</v>
      </c>
      <c r="BW323" s="29">
        <f>IF(AND(ISBLANK(CatTemplate[[#This Row],[Eq. unit cost]]),ISBLANK(CatTemplate[[#This Row],[Cons. unit cost]]),ISBLANK(CatTemplate[[#This Row],[Oth. unit cost]])), 0, IF(getUnitEffort =0,1,getUnitEffort) * CatTemplate[[#This Row],[Year11]])</f>
        <v>0</v>
      </c>
      <c r="BX323" s="29">
        <f>IF(AND(ISBLANK(CatTemplate[[#This Row],[Eq. unit cost]]),ISBLANK(CatTemplate[[#This Row],[Cons. unit cost]]),ISBLANK(CatTemplate[[#This Row],[Oth. unit cost]])), 0, IF(getUnitEffort =0,1,getUnitEffort) * CatTemplate[[#This Row],[Year12]])</f>
        <v>0</v>
      </c>
      <c r="BY323" s="29">
        <f>IF(AND(ISBLANK(CatTemplate[[#This Row],[Eq. unit cost]]),ISBLANK(CatTemplate[[#This Row],[Cons. unit cost]]),ISBLANK(CatTemplate[[#This Row],[Oth. unit cost]])), 0, IF(getUnitEffort =0,1,getUnitEffort) * CatTemplate[[#This Row],[Year13]])</f>
        <v>0</v>
      </c>
      <c r="BZ323" s="29">
        <f>IF(AND(ISBLANK(CatTemplate[[#This Row],[Eq. unit cost]]),ISBLANK(CatTemplate[[#This Row],[Cons. unit cost]]),ISBLANK(CatTemplate[[#This Row],[Oth. unit cost]])), 0, IF(getUnitEffort =0,1,getUnitEffort) * CatTemplate[[#This Row],[Year14]])</f>
        <v>0</v>
      </c>
      <c r="CA323" s="29">
        <f>IF(AND(ISBLANK(CatTemplate[[#This Row],[Eq. unit cost]]),ISBLANK(CatTemplate[[#This Row],[Cons. unit cost]]),ISBLANK(CatTemplate[[#This Row],[Oth. unit cost]])), 0, IF(getUnitEffort =0,1,getUnitEffort) * CatTemplate[[#This Row],[Year15]])</f>
        <v>0</v>
      </c>
      <c r="CB323" s="29">
        <f>IF(AND(ISBLANK(CatTemplate[[#This Row],[Eq. unit cost]]),ISBLANK(CatTemplate[[#This Row],[Cons. unit cost]]),ISBLANK(CatTemplate[[#This Row],[Oth. unit cost]])), 0, IF(getUnitEffort =0,1,getUnitEffort) * CatTemplate[[#This Row],[Year16]])</f>
        <v>0</v>
      </c>
      <c r="CC323" s="29">
        <f>IF(AND(ISBLANK(CatTemplate[[#This Row],[Eq. unit cost]]),ISBLANK(CatTemplate[[#This Row],[Cons. unit cost]]),ISBLANK(CatTemplate[[#This Row],[Oth. unit cost]])), 0, IF(getUnitEffort =0,1,getUnitEffort) * CatTemplate[[#This Row],[Year17]])</f>
        <v>0</v>
      </c>
      <c r="CD323" s="29">
        <f>IF(AND(ISBLANK(CatTemplate[[#This Row],[Eq. unit cost]]),ISBLANK(CatTemplate[[#This Row],[Cons. unit cost]]),ISBLANK(CatTemplate[[#This Row],[Oth. unit cost]])), 0, IF(getUnitEffort =0,1,getUnitEffort) * CatTemplate[[#This Row],[Year18]])</f>
        <v>0</v>
      </c>
      <c r="CE323" s="29">
        <f>IF(AND(ISBLANK(CatTemplate[[#This Row],[Eq. unit cost]]),ISBLANK(CatTemplate[[#This Row],[Cons. unit cost]]),ISBLANK(CatTemplate[[#This Row],[Oth. unit cost]])), 0, IF(getUnitEffort =0,1,getUnitEffort) * CatTemplate[[#This Row],[Year19]])</f>
        <v>0</v>
      </c>
      <c r="CF323" s="29">
        <f>IF(AND(ISBLANK(CatTemplate[[#This Row],[Eq. unit cost]]),ISBLANK(CatTemplate[[#This Row],[Cons. unit cost]]),ISBLANK(CatTemplate[[#This Row],[Oth. unit cost]])), 0, IF(getUnitEffort =0,1,getUnitEffort) * CatTemplate[[#This Row],[Year20]])</f>
        <v>0</v>
      </c>
      <c r="CG323" s="45">
        <f>SUM(CatTemplate[[#This Row],[Q1]:[Q20]])</f>
        <v>0</v>
      </c>
      <c r="CH323" s="29">
        <f>IF(ISBLANK(CatTemplate[[#This Row],[St. unit effort]]),0,(CatTemplate[[#This Row],[St. unit effort]] * CatTemplate[[#This Row],[Year1]]))</f>
        <v>0</v>
      </c>
      <c r="CI323" s="29">
        <f>IF(ISBLANK(CatTemplate[[#This Row],[St. unit effort]]),0,(CatTemplate[[#This Row],[St. unit effort]] * CatTemplate[[#This Row],[Year2]]))</f>
        <v>0</v>
      </c>
      <c r="CJ323" s="29">
        <f>IF(ISBLANK(CatTemplate[[#This Row],[St. unit effort]]),0,(CatTemplate[[#This Row],[St. unit effort]] * CatTemplate[[#This Row],[Year3]]))</f>
        <v>0</v>
      </c>
      <c r="CK323" s="29">
        <f>IF(ISBLANK(CatTemplate[[#This Row],[St. unit effort]]),0,(CatTemplate[[#This Row],[St. unit effort]] * CatTemplate[[#This Row],[Year4]]))</f>
        <v>0</v>
      </c>
      <c r="CL323" s="29">
        <f>IF(ISBLANK(CatTemplate[[#This Row],[St. unit effort]]),0,(CatTemplate[[#This Row],[St. unit effort]] * CatTemplate[[#This Row],[Year5]]))</f>
        <v>0</v>
      </c>
      <c r="CM323" s="29">
        <f>IF(ISBLANK(CatTemplate[[#This Row],[St. unit effort]]),0,(CatTemplate[[#This Row],[St. unit effort]] * CatTemplate[[#This Row],[Year6]]))</f>
        <v>0</v>
      </c>
      <c r="CN323" s="29">
        <f>IF(ISBLANK(CatTemplate[[#This Row],[St. unit effort]]),0,(CatTemplate[[#This Row],[St. unit effort]] * CatTemplate[[#This Row],[Year7]]))</f>
        <v>0</v>
      </c>
      <c r="CO323" s="29">
        <f>IF(ISBLANK(CatTemplate[[#This Row],[St. unit effort]]),0,(CatTemplate[[#This Row],[St. unit effort]] * CatTemplate[[#This Row],[Year8]]))</f>
        <v>0</v>
      </c>
      <c r="CP323" s="29">
        <f>IF(ISBLANK(CatTemplate[[#This Row],[St. unit effort]]),0,(CatTemplate[[#This Row],[St. unit effort]] * CatTemplate[[#This Row],[Year9]]))</f>
        <v>0</v>
      </c>
      <c r="CQ323" s="29">
        <f>IF(ISBLANK(CatTemplate[[#This Row],[St. unit effort]]),0,(CatTemplate[[#This Row],[St. unit effort]] * CatTemplate[[#This Row],[Year10]]))</f>
        <v>0</v>
      </c>
      <c r="CR323" s="29">
        <f>IF(ISBLANK(CatTemplate[[#This Row],[St. unit effort]]),0,(CatTemplate[[#This Row],[St. unit effort]] * CatTemplate[[#This Row],[Year11]]))</f>
        <v>0</v>
      </c>
      <c r="CS323" s="29">
        <f>IF(ISBLANK(CatTemplate[[#This Row],[St. unit effort]]),0,(CatTemplate[[#This Row],[St. unit effort]] * CatTemplate[[#This Row],[Year12]]))</f>
        <v>0</v>
      </c>
      <c r="CT323" s="29">
        <f>IF(ISBLANK(CatTemplate[[#This Row],[St. unit effort]]),0,(CatTemplate[[#This Row],[St. unit effort]] * CatTemplate[[#This Row],[Year13]]))</f>
        <v>0</v>
      </c>
      <c r="CU323" s="29">
        <f>IF(ISBLANK(CatTemplate[[#This Row],[St. unit effort]]),0,(CatTemplate[[#This Row],[St. unit effort]] * CatTemplate[[#This Row],[Year14]]))</f>
        <v>0</v>
      </c>
      <c r="CV323" s="29">
        <f>IF(ISBLANK(CatTemplate[[#This Row],[St. unit effort]]),0,(CatTemplate[[#This Row],[St. unit effort]] * CatTemplate[[#This Row],[Year15]]))</f>
        <v>0</v>
      </c>
      <c r="CW323" s="29">
        <f>IF(ISBLANK(CatTemplate[[#This Row],[St. unit effort]]),0,(CatTemplate[[#This Row],[St. unit effort]] * CatTemplate[[#This Row],[Year16]]))</f>
        <v>0</v>
      </c>
      <c r="CX323" s="29">
        <f>IF(ISBLANK(CatTemplate[[#This Row],[St. unit effort]]),0,(CatTemplate[[#This Row],[St. unit effort]] * CatTemplate[[#This Row],[Year17]]))</f>
        <v>0</v>
      </c>
      <c r="CY323" s="29">
        <f>IF(ISBLANK(CatTemplate[[#This Row],[St. unit effort]]),0,(CatTemplate[[#This Row],[St. unit effort]] * CatTemplate[[#This Row],[Year18]]))</f>
        <v>0</v>
      </c>
      <c r="CZ323" s="29">
        <f>IF(ISBLANK(CatTemplate[[#This Row],[St. unit effort]]),0,(CatTemplate[[#This Row],[St. unit effort]] * CatTemplate[[#This Row],[Year19]]))</f>
        <v>0</v>
      </c>
      <c r="DA323" s="29">
        <f>IF(ISBLANK(CatTemplate[[#This Row],[St. unit effort]]),0,(CatTemplate[[#This Row],[St. unit effort]] * CatTemplate[[#This Row],[Year20]]))</f>
        <v>0</v>
      </c>
      <c r="DB323" s="57">
        <f>IF(ISBLANK(CatTemplate[[#This Row],[St. unit effort]]),0,(CatTemplate[[#This Row],[St. unit effort]] * CatTemplate[[#This Row],[Year1]])*8/ParRatePM)</f>
        <v>0</v>
      </c>
      <c r="DC323" s="57">
        <f>IF(ISBLANK(CatTemplate[[#This Row],[St. unit effort]]),0,(CatTemplate[[#This Row],[St. unit effort]] * CatTemplate[[#This Row],[Year2]])*8/ParRatePM)</f>
        <v>0</v>
      </c>
      <c r="DD323" s="57">
        <f>IF(ISBLANK(CatTemplate[[#This Row],[St. unit effort]]),0,(CatTemplate[[#This Row],[St. unit effort]] * CatTemplate[[#This Row],[Year3]])*8/ParRatePM)</f>
        <v>0</v>
      </c>
      <c r="DE323" s="57">
        <f>IF(ISBLANK(CatTemplate[[#This Row],[St. unit effort]]),0,(CatTemplate[[#This Row],[St. unit effort]] * CatTemplate[[#This Row],[Year4]])*8/ParRatePM)</f>
        <v>0</v>
      </c>
      <c r="DF323" s="57">
        <f>IF(ISBLANK(CatTemplate[[#This Row],[St. unit effort]]),0,(CatTemplate[[#This Row],[St. unit effort]] * CatTemplate[[#This Row],[Year5]])*8/ParRatePM)</f>
        <v>0</v>
      </c>
      <c r="DG323" s="57">
        <f>IF(ISBLANK(CatTemplate[[#This Row],[St. unit effort]]),0,(CatTemplate[[#This Row],[St. unit effort]] * CatTemplate[[#This Row],[Year6]])*8/ParRatePM)</f>
        <v>0</v>
      </c>
      <c r="DH323" s="57">
        <f>IF(ISBLANK(CatTemplate[[#This Row],[St. unit effort]]),0,(CatTemplate[[#This Row],[St. unit effort]] * CatTemplate[[#This Row],[Year7]])*8/ParRatePM)</f>
        <v>0</v>
      </c>
      <c r="DI323" s="57">
        <f>IF(ISBLANK(CatTemplate[[#This Row],[St. unit effort]]),0,(CatTemplate[[#This Row],[St. unit effort]] * CatTemplate[[#This Row],[Year8]])*8/ParRatePM)</f>
        <v>0</v>
      </c>
      <c r="DJ323" s="57">
        <f>IF(ISBLANK(CatTemplate[[#This Row],[St. unit effort]]),0,(CatTemplate[[#This Row],[St. unit effort]] * CatTemplate[[#This Row],[Year9]])*8/ParRatePM)</f>
        <v>0</v>
      </c>
      <c r="DK323" s="57">
        <f>IF(ISBLANK(CatTemplate[[#This Row],[St. unit effort]]),0,(CatTemplate[[#This Row],[St. unit effort]] * CatTemplate[[#This Row],[Year10]])*8/ParRatePM)</f>
        <v>0</v>
      </c>
      <c r="DL323" s="57">
        <f>IF(ISBLANK(CatTemplate[[#This Row],[St. unit effort]]),0,(CatTemplate[[#This Row],[St. unit effort]] * CatTemplate[[#This Row],[Year11]])*8/ParRatePM)</f>
        <v>0</v>
      </c>
      <c r="DM323" s="57">
        <f>IF(ISBLANK(CatTemplate[[#This Row],[St. unit effort]]),0,(CatTemplate[[#This Row],[St. unit effort]] * CatTemplate[[#This Row],[Year12]])*8/ParRatePM)</f>
        <v>0</v>
      </c>
      <c r="DN323" s="57">
        <f>IF(ISBLANK(CatTemplate[[#This Row],[St. unit effort]]),0,(CatTemplate[[#This Row],[St. unit effort]] * CatTemplate[[#This Row],[Year13]])*8/ParRatePM)</f>
        <v>0</v>
      </c>
      <c r="DO323" s="57">
        <f>IF(ISBLANK(CatTemplate[[#This Row],[St. unit effort]]),0,(CatTemplate[[#This Row],[St. unit effort]] * CatTemplate[[#This Row],[Year14]])*8/ParRatePM)</f>
        <v>0</v>
      </c>
      <c r="DP323" s="57">
        <f>IF(ISBLANK(CatTemplate[[#This Row],[St. unit effort]]),0,(CatTemplate[[#This Row],[St. unit effort]] * CatTemplate[[#This Row],[Year15]])*8/ParRatePM)</f>
        <v>0</v>
      </c>
      <c r="DQ323" s="57">
        <f>IF(ISBLANK(CatTemplate[[#This Row],[St. unit effort]]),0,(CatTemplate[[#This Row],[St. unit effort]] * CatTemplate[[#This Row],[Year16]])*8/ParRatePM)</f>
        <v>0</v>
      </c>
      <c r="DR323" s="57">
        <f>IF(ISBLANK(CatTemplate[[#This Row],[St. unit effort]]),0,(CatTemplate[[#This Row],[St. unit effort]] * CatTemplate[[#This Row],[Year17]])*8/ParRatePM)</f>
        <v>0</v>
      </c>
      <c r="DS323" s="57">
        <f>IF(ISBLANK(CatTemplate[[#This Row],[St. unit effort]]),0,(CatTemplate[[#This Row],[St. unit effort]] * CatTemplate[[#This Row],[Year18]])*8/ParRatePM)</f>
        <v>0</v>
      </c>
      <c r="DT323" s="57">
        <f>IF(ISBLANK(CatTemplate[[#This Row],[St. unit effort]]),0,(CatTemplate[[#This Row],[St. unit effort]] * CatTemplate[[#This Row],[Year19]])*8/ParRatePM)</f>
        <v>0</v>
      </c>
      <c r="DU323" s="57">
        <f>IF(ISBLANK(CatTemplate[[#This Row],[St. unit effort]]),0,(CatTemplate[[#This Row],[St. unit effort]] * CatTemplate[[#This Row],[Year20]])*8/ParRatePM)</f>
        <v>0</v>
      </c>
      <c r="DV323" s="54">
        <f>SUM(CatTemplate[[#This Row],[PM1]:[PM20]])</f>
        <v>0</v>
      </c>
      <c r="DW323" s="56">
        <f t="shared" si="109"/>
        <v>0</v>
      </c>
      <c r="DX323" s="56">
        <f t="shared" si="109"/>
        <v>0</v>
      </c>
      <c r="DY323" s="56">
        <f t="shared" si="109"/>
        <v>0</v>
      </c>
      <c r="DZ323" s="56">
        <f t="shared" si="109"/>
        <v>0</v>
      </c>
      <c r="EA323" s="56">
        <f t="shared" si="109"/>
        <v>0</v>
      </c>
      <c r="EB323" s="56">
        <f t="shared" si="109"/>
        <v>0</v>
      </c>
      <c r="EC323" s="56">
        <f t="shared" si="109"/>
        <v>0</v>
      </c>
      <c r="ED323" s="56">
        <f t="shared" si="109"/>
        <v>0</v>
      </c>
      <c r="EE323" s="56">
        <f t="shared" si="109"/>
        <v>0</v>
      </c>
      <c r="EF323" s="56">
        <f t="shared" si="109"/>
        <v>0</v>
      </c>
      <c r="EG323" s="56">
        <f t="shared" si="109"/>
        <v>0</v>
      </c>
      <c r="EH323" s="56">
        <f t="shared" si="109"/>
        <v>0</v>
      </c>
      <c r="EI323" s="56">
        <f t="shared" si="109"/>
        <v>0</v>
      </c>
      <c r="EJ323" s="56">
        <f t="shared" si="109"/>
        <v>0</v>
      </c>
      <c r="EK323" s="56">
        <f t="shared" si="109"/>
        <v>0</v>
      </c>
      <c r="EL323" s="56">
        <f t="shared" si="109"/>
        <v>0</v>
      </c>
      <c r="EM323" s="56">
        <f t="shared" si="107"/>
        <v>0</v>
      </c>
      <c r="EN323" s="56">
        <f t="shared" si="107"/>
        <v>0</v>
      </c>
      <c r="EO323" s="56">
        <f t="shared" si="107"/>
        <v>0</v>
      </c>
      <c r="EP323" s="56">
        <f t="shared" si="107"/>
        <v>0</v>
      </c>
      <c r="EQ323" s="30">
        <f>CatTemplate[[#This Row],[Eq. unit cost]] * CatTemplate[[#This Row],[Eq. quantity]]</f>
        <v>0</v>
      </c>
      <c r="ER323" s="30">
        <f>CatTemplate[[#This Row],[Cons. unit cost]] *CatTemplate[[#This Row],[Cons. quantity]]</f>
        <v>0</v>
      </c>
      <c r="ES323" s="30">
        <f>CatTemplate[[#This Row],[Oth. unit cost]] *CatTemplate[[#This Row],[Oth. quantity]]</f>
        <v>0</v>
      </c>
      <c r="ET323" s="55">
        <f>SUM(CatTemplate[[#This Row],[CO1]:[CO20]])</f>
        <v>0</v>
      </c>
      <c r="EU323" s="56">
        <f t="shared" si="110"/>
        <v>0</v>
      </c>
      <c r="EV323" s="56">
        <f t="shared" si="110"/>
        <v>0</v>
      </c>
      <c r="EW323" s="56">
        <f t="shared" si="110"/>
        <v>0</v>
      </c>
      <c r="EX323" s="56">
        <f t="shared" si="110"/>
        <v>0</v>
      </c>
      <c r="EY323" s="56">
        <f t="shared" si="110"/>
        <v>0</v>
      </c>
      <c r="EZ323" s="56">
        <f t="shared" si="110"/>
        <v>0</v>
      </c>
      <c r="FA323" s="56">
        <f t="shared" si="110"/>
        <v>0</v>
      </c>
      <c r="FB323" s="56">
        <f t="shared" si="110"/>
        <v>0</v>
      </c>
      <c r="FC323" s="56">
        <f t="shared" si="110"/>
        <v>0</v>
      </c>
      <c r="FD323" s="56">
        <f t="shared" si="110"/>
        <v>0</v>
      </c>
      <c r="FE323" s="56">
        <f t="shared" si="110"/>
        <v>0</v>
      </c>
      <c r="FF323" s="56">
        <f t="shared" si="110"/>
        <v>0</v>
      </c>
      <c r="FG323" s="56">
        <f t="shared" si="110"/>
        <v>0</v>
      </c>
      <c r="FH323" s="56">
        <f t="shared" si="110"/>
        <v>0</v>
      </c>
      <c r="FI323" s="56">
        <f t="shared" si="110"/>
        <v>0</v>
      </c>
      <c r="FJ323" s="56">
        <f t="shared" si="110"/>
        <v>0</v>
      </c>
      <c r="FK323" s="56">
        <f t="shared" si="108"/>
        <v>0</v>
      </c>
      <c r="FL323" s="56">
        <f t="shared" si="108"/>
        <v>0</v>
      </c>
      <c r="FM323" s="56">
        <f t="shared" si="108"/>
        <v>0</v>
      </c>
      <c r="FN323" s="56">
        <f t="shared" si="108"/>
        <v>0</v>
      </c>
      <c r="FO323" s="58">
        <f>SUM(CatTemplate[[#This Row],[CS1]:[CS20]])</f>
        <v>0</v>
      </c>
      <c r="FP323" s="59">
        <f>CatTemplate[[#This Row],[Total Oth. cost]]+CatTemplate[[#This Row],[Total St. Cost]]</f>
        <v>0</v>
      </c>
      <c r="FQ323" s="33" t="e">
        <f t="shared" si="93"/>
        <v>#VALUE!</v>
      </c>
      <c r="FR323" s="33" t="e">
        <f t="shared" si="94"/>
        <v>#VALUE!</v>
      </c>
      <c r="FS323" s="30" t="e">
        <f>(CatTemplate[[#This Row],[CO1]] + CatTemplate[[#This Row],[CS1]]) * (1 + getRateOHFinal) * getRateMarkupFinal</f>
        <v>#VALUE!</v>
      </c>
      <c r="FT323" s="30" t="e">
        <f>(CatTemplate[[#This Row],[CO2]] + CatTemplate[[#This Row],[CS2]]) * (1 + getRateOHFinal) * getRateMarkupFinal</f>
        <v>#VALUE!</v>
      </c>
      <c r="FU323" s="30" t="e">
        <f>(CatTemplate[[#This Row],[CO3]] + CatTemplate[[#This Row],[CS3]]) * (1 + getRateOHFinal) * getRateMarkupFinal</f>
        <v>#VALUE!</v>
      </c>
      <c r="FV323" s="30" t="e">
        <f>(CatTemplate[[#This Row],[CO4]] + CatTemplate[[#This Row],[CS4]]) * (1 + getRateOHFinal) * getRateMarkupFinal</f>
        <v>#VALUE!</v>
      </c>
      <c r="FW323" s="30" t="e">
        <f>(CatTemplate[[#This Row],[CO5]] + CatTemplate[[#This Row],[CS5]]) * (1 + getRateOHFinal) * getRateMarkupFinal</f>
        <v>#VALUE!</v>
      </c>
      <c r="FX323" s="30" t="e">
        <f>(CatTemplate[[#This Row],[CO6]] + CatTemplate[[#This Row],[CS6]]) * (1 + getRateOHFinal) * getRateMarkupFinal</f>
        <v>#VALUE!</v>
      </c>
      <c r="FY323" s="30" t="e">
        <f>(CatTemplate[[#This Row],[CO7]] + CatTemplate[[#This Row],[CS7]]) * (1 + getRateOHFinal) * getRateMarkupFinal</f>
        <v>#VALUE!</v>
      </c>
      <c r="FZ323" s="30" t="e">
        <f>(CatTemplate[[#This Row],[CO8]] + CatTemplate[[#This Row],[CS8]]) * (1 + getRateOHFinal) * getRateMarkupFinal</f>
        <v>#VALUE!</v>
      </c>
      <c r="GA323" s="30" t="e">
        <f>(CatTemplate[[#This Row],[CO9]] + CatTemplate[[#This Row],[CS9]]) * (1 + getRateOHFinal) * getRateMarkupFinal</f>
        <v>#VALUE!</v>
      </c>
      <c r="GB323" s="30" t="e">
        <f>(CatTemplate[[#This Row],[CO10]] + CatTemplate[[#This Row],[CS10]]) * (1 + getRateOHFinal) * getRateMarkupFinal</f>
        <v>#VALUE!</v>
      </c>
      <c r="GC323" s="30" t="e">
        <f>(CatTemplate[[#This Row],[CO11]] + CatTemplate[[#This Row],[CS11]]) * (1 + getRateOHFinal) * getRateMarkupFinal</f>
        <v>#VALUE!</v>
      </c>
      <c r="GD323" s="30" t="e">
        <f>(CatTemplate[[#This Row],[CO12]] + CatTemplate[[#This Row],[CS12]]) * (1 + getRateOHFinal) * getRateMarkupFinal</f>
        <v>#VALUE!</v>
      </c>
      <c r="GE323" s="30" t="e">
        <f>(CatTemplate[[#This Row],[CO13]] + CatTemplate[[#This Row],[CS13]]) * (1 + getRateOHFinal) * getRateMarkupFinal</f>
        <v>#VALUE!</v>
      </c>
      <c r="GF323" s="30" t="e">
        <f>(CatTemplate[[#This Row],[CO14]] + CatTemplate[[#This Row],[CS14]]) * (1 + getRateOHFinal) * getRateMarkupFinal</f>
        <v>#VALUE!</v>
      </c>
      <c r="GG323" s="30" t="e">
        <f>(CatTemplate[[#This Row],[CO15]] + CatTemplate[[#This Row],[CS15]]) * (1 + getRateOHFinal) * getRateMarkupFinal</f>
        <v>#VALUE!</v>
      </c>
      <c r="GH323" s="30" t="e">
        <f>(CatTemplate[[#This Row],[CO16]] + CatTemplate[[#This Row],[CS16]]) * (1 + getRateOHFinal) * getRateMarkupFinal</f>
        <v>#VALUE!</v>
      </c>
      <c r="GI323" s="30" t="e">
        <f>(CatTemplate[[#This Row],[CO17]] + CatTemplate[[#This Row],[CS17]]) * (1 + getRateOHFinal) * getRateMarkupFinal</f>
        <v>#VALUE!</v>
      </c>
      <c r="GJ323" s="30" t="e">
        <f>(CatTemplate[[#This Row],[CO18]] + CatTemplate[[#This Row],[CS18]]) * (1 + getRateOHFinal) * getRateMarkupFinal</f>
        <v>#VALUE!</v>
      </c>
      <c r="GK323" s="30" t="e">
        <f>(CatTemplate[[#This Row],[CO19]] + CatTemplate[[#This Row],[CS19]]) * (1 + getRateOHFinal) * getRateMarkupFinal</f>
        <v>#VALUE!</v>
      </c>
      <c r="GL323" s="30" t="e">
        <f>(CatTemplate[[#This Row],[CO20]] + CatTemplate[[#This Row],[CS20]]) * (1 + getRateOHFinal) * getRateMarkupFinal</f>
        <v>#VALUE!</v>
      </c>
      <c r="GM323" s="30" t="e">
        <f t="shared" si="95"/>
        <v>#VALUE!</v>
      </c>
      <c r="GN323" s="30" t="e">
        <f t="shared" si="96"/>
        <v>#VALUE!</v>
      </c>
      <c r="GO323" s="30" t="e">
        <f t="shared" si="97"/>
        <v>#VALUE!</v>
      </c>
      <c r="GP323" s="30" t="e">
        <f t="shared" si="98"/>
        <v>#VALUE!</v>
      </c>
      <c r="GQ323" s="30" t="e">
        <f>(CatTemplate[[#This Row],[CO1]]+CatTemplate[[#This Row],[CS1]]) * (1+ getRateOHFinal) * (1 + getRateMarkupFinal)</f>
        <v>#VALUE!</v>
      </c>
      <c r="GR323" s="30" t="e">
        <f>(CatTemplate[[#This Row],[CO2]]+CatTemplate[[#This Row],[CS2]]) * (1+ getRateOHFinal) * (1 + getRateMarkupFinal)</f>
        <v>#VALUE!</v>
      </c>
      <c r="GS323" s="30" t="e">
        <f>(CatTemplate[[#This Row],[CO3]]+CatTemplate[[#This Row],[CS3]]) * (1+ getRateOHFinal) * (1 + getRateMarkupFinal)</f>
        <v>#VALUE!</v>
      </c>
      <c r="GT323" s="30" t="e">
        <f>(CatTemplate[[#This Row],[CO4]]+CatTemplate[[#This Row],[CS4]]) * (1+ getRateOHFinal) * (1 + getRateMarkupFinal)</f>
        <v>#VALUE!</v>
      </c>
      <c r="GU323" s="30" t="e">
        <f>(CatTemplate[[#This Row],[CO5]]+CatTemplate[[#This Row],[CS5]]) * (1+ getRateOHFinal) * (1 + getRateMarkupFinal)</f>
        <v>#VALUE!</v>
      </c>
      <c r="GV323" s="30" t="e">
        <f>(CatTemplate[[#This Row],[CO6]]+CatTemplate[[#This Row],[CS6]]) * (1+ getRateOHFinal) * (1 + getRateMarkupFinal)</f>
        <v>#VALUE!</v>
      </c>
      <c r="GW323" s="30" t="e">
        <f>(CatTemplate[[#This Row],[CO7]]+CatTemplate[[#This Row],[CS7]]) * (1+ getRateOHFinal) * (1 + getRateMarkupFinal)</f>
        <v>#VALUE!</v>
      </c>
      <c r="GX323" s="30" t="e">
        <f>(CatTemplate[[#This Row],[CO8]]+CatTemplate[[#This Row],[CS8]]) * (1+ getRateOHFinal) * (1 + getRateMarkupFinal)</f>
        <v>#VALUE!</v>
      </c>
      <c r="GY323" s="30" t="e">
        <f>(CatTemplate[[#This Row],[CO9]]+CatTemplate[[#This Row],[CS9]]) * (1+ getRateOHFinal) * (1 + getRateMarkupFinal)</f>
        <v>#VALUE!</v>
      </c>
      <c r="GZ323" s="30" t="e">
        <f>(CatTemplate[[#This Row],[CO10]]+CatTemplate[[#This Row],[CS10]]) * (1+ getRateOHFinal) * (1 + getRateMarkupFinal)</f>
        <v>#VALUE!</v>
      </c>
      <c r="HA323" s="30" t="e">
        <f>(CatTemplate[[#This Row],[CO11]]+CatTemplate[[#This Row],[CS11]]) * (1+ getRateOHFinal) * (1 + getRateMarkupFinal)</f>
        <v>#VALUE!</v>
      </c>
      <c r="HB323" s="30" t="e">
        <f>(CatTemplate[[#This Row],[CO12]]+CatTemplate[[#This Row],[CS12]]) * (1+ getRateOHFinal) * (1 + getRateMarkupFinal)</f>
        <v>#VALUE!</v>
      </c>
      <c r="HC323" s="30" t="e">
        <f>(CatTemplate[[#This Row],[CO13]]+CatTemplate[[#This Row],[CS13]]) * (1+ getRateOHFinal) * (1 + getRateMarkupFinal)</f>
        <v>#VALUE!</v>
      </c>
      <c r="HD323" s="30" t="e">
        <f>(CatTemplate[[#This Row],[CO14]]+CatTemplate[[#This Row],[CS14]]) * (1+ getRateOHFinal) * (1 + getRateMarkupFinal)</f>
        <v>#VALUE!</v>
      </c>
      <c r="HE323" s="30" t="e">
        <f>(CatTemplate[[#This Row],[CO15]]+CatTemplate[[#This Row],[CS15]]) * (1+ getRateOHFinal) * (1 + getRateMarkupFinal)</f>
        <v>#VALUE!</v>
      </c>
      <c r="HF323" s="30" t="e">
        <f>(CatTemplate[[#This Row],[CO16]]+CatTemplate[[#This Row],[CS16]]) * (1+ getRateOHFinal) * (1 + getRateMarkupFinal)</f>
        <v>#VALUE!</v>
      </c>
      <c r="HG323" s="30" t="e">
        <f>(CatTemplate[[#This Row],[CO17]]+CatTemplate[[#This Row],[CS17]]) * (1+ getRateOHFinal) * (1 + getRateMarkupFinal)</f>
        <v>#VALUE!</v>
      </c>
      <c r="HH323" s="30" t="e">
        <f>(CatTemplate[[#This Row],[CO18]]+CatTemplate[[#This Row],[CS18]]) * (1+ getRateOHFinal) * (1 + getRateMarkupFinal)</f>
        <v>#VALUE!</v>
      </c>
      <c r="HI323" s="30" t="e">
        <f>(CatTemplate[[#This Row],[CO19]]+CatTemplate[[#This Row],[CS19]]) * (1+ getRateOHFinal) * (1 + getRateMarkupFinal)</f>
        <v>#VALUE!</v>
      </c>
      <c r="HJ323" s="30" t="e">
        <f>(CatTemplate[[#This Row],[CO20]]+CatTemplate[[#This Row],[CS20]]) * (1+ getRateOHFinal) * (1 + getRateMarkupFinal)</f>
        <v>#VALUE!</v>
      </c>
      <c r="HK323" s="39" t="e">
        <f>CatTemplate[[#This Row],[Total cost]]+CatTemplate[[#This Row],[OH Amount]]+CatTemplate[[#This Row],[Markup]]</f>
        <v>#VALUE!</v>
      </c>
      <c r="HL323" s="63">
        <f>IF(CatTemplate[[#This Row],[Units]]="Days",CatTemplate[[#This Row],[Project quantity]]*CatTemplate[[#This Row],[St. unit effort]],CatTemplate[[#This Row],[Project quantity]])</f>
        <v>0</v>
      </c>
      <c r="HM323" s="287">
        <f>IFERROR(CatTemplate[[#This Row],[Total Price]]/(CatTemplate[[#This Row],[Final Quantity]]),0)</f>
        <v>0</v>
      </c>
      <c r="HN323" s="261"/>
    </row>
    <row r="324" spans="2:222" ht="25.5" x14ac:dyDescent="0.2">
      <c r="B324" s="9" t="s">
        <v>84</v>
      </c>
      <c r="C324" s="23">
        <v>6</v>
      </c>
      <c r="D324" s="10" t="s">
        <v>179</v>
      </c>
      <c r="E324" s="25">
        <v>1</v>
      </c>
      <c r="F324" s="19" t="s">
        <v>103</v>
      </c>
      <c r="G324" s="27">
        <v>111</v>
      </c>
      <c r="H324" s="19" t="s">
        <v>603</v>
      </c>
      <c r="I324" s="19"/>
      <c r="J324" s="16" t="s">
        <v>254</v>
      </c>
      <c r="K324" s="16"/>
      <c r="L324" s="16" t="s">
        <v>489</v>
      </c>
      <c r="M324" s="16" t="s">
        <v>207</v>
      </c>
      <c r="N324" s="16" t="s">
        <v>858</v>
      </c>
      <c r="O324" s="320"/>
      <c r="P324" s="71"/>
      <c r="Q324" s="108"/>
      <c r="R324" s="73"/>
      <c r="S324" s="97"/>
      <c r="T324" s="100">
        <f>getEqUnitCost</f>
        <v>0</v>
      </c>
      <c r="U324" s="73">
        <f>getEqUnitEffort</f>
        <v>0</v>
      </c>
      <c r="V324" s="101">
        <f>getEqQuantity</f>
        <v>0</v>
      </c>
      <c r="W324" s="320"/>
      <c r="X324" s="100">
        <f>getConsUnitCost</f>
        <v>0</v>
      </c>
      <c r="Y324" s="73">
        <f>getConsUnitEffort</f>
        <v>0</v>
      </c>
      <c r="Z324" s="14">
        <f>getConsQuantity</f>
        <v>0</v>
      </c>
      <c r="AA324" s="320"/>
      <c r="AB324" s="72"/>
      <c r="AC324" s="112"/>
      <c r="AD324" s="14">
        <f>getOthQuantity</f>
        <v>0</v>
      </c>
      <c r="AE324" s="320"/>
      <c r="AF324" s="28" t="str">
        <f>IF(ISBLANK(CatTemplate[[#This Row],[Resource type]]),"",CatTemplate[[#This Row],[Resource type]])</f>
        <v>BioRef Operator</v>
      </c>
      <c r="AG324" s="242">
        <f>getStaffUnitCost</f>
        <v>402.98497611162429</v>
      </c>
      <c r="AH324" s="113">
        <f>getStaffUnitEffort</f>
        <v>0</v>
      </c>
      <c r="AI324" s="40">
        <f>getStaffQuantity</f>
        <v>0</v>
      </c>
      <c r="AJ324" s="41">
        <f>CatTemplate[[#This Row],[St. quantity]]*8/ParRatePM</f>
        <v>0</v>
      </c>
      <c r="AK324" s="320"/>
      <c r="AL324" s="53" t="str">
        <f>CatTemplate[[#This Row],[Item type]]</f>
        <v>Samples</v>
      </c>
      <c r="AM324" s="12">
        <f>SUM(CatTemplate[[#This Row],[Year1]:[Year20]])</f>
        <v>0</v>
      </c>
      <c r="AN324" s="52"/>
      <c r="AO324" s="52"/>
      <c r="AP324" s="52"/>
      <c r="AQ324" s="8"/>
      <c r="AR324" s="8"/>
      <c r="AS324" s="8"/>
      <c r="AT324" s="8"/>
      <c r="AU324" s="8"/>
      <c r="AV324" s="8"/>
      <c r="AW324" s="8"/>
      <c r="AX324" s="8"/>
      <c r="AY324" s="8"/>
      <c r="AZ324" s="8"/>
      <c r="BA324" s="8"/>
      <c r="BB324" s="8"/>
      <c r="BC324" s="8"/>
      <c r="BD324" s="8"/>
      <c r="BE324" s="8"/>
      <c r="BF324" s="8"/>
      <c r="BG324" s="36"/>
      <c r="BH324" s="320"/>
      <c r="BI324" s="37" t="str">
        <f>getCostCategory</f>
        <v>06 Operating costs</v>
      </c>
      <c r="BJ324" s="37" t="str">
        <f>getSection</f>
        <v>06 Sample processing</v>
      </c>
      <c r="BK324" s="32" t="str">
        <f>getObject</f>
        <v>Sample processing</v>
      </c>
      <c r="BL324" s="30">
        <f>IFERROR(getUnitCost * IF(CatTemplate[[#This Row],[Cost Category Comp.]]="01 Staff costs", 1,1),0)</f>
        <v>402.98497611162429</v>
      </c>
      <c r="BM324" s="29">
        <f>IF(AND(ISBLANK(CatTemplate[[#This Row],[Eq. unit cost]]),ISBLANK(CatTemplate[[#This Row],[Cons. unit cost]]),ISBLANK(CatTemplate[[#This Row],[Oth. unit cost]])), 0, IF(getUnitEffort =0,1,getUnitEffort) * CatTemplate[[#This Row],[Year1]])</f>
        <v>0</v>
      </c>
      <c r="BN324" s="29">
        <f>IF(AND(ISBLANK(CatTemplate[[#This Row],[Eq. unit cost]]),ISBLANK(CatTemplate[[#This Row],[Cons. unit cost]]),ISBLANK(CatTemplate[[#This Row],[Oth. unit cost]])), 0, IF(getUnitEffort =0,1,getUnitEffort) * CatTemplate[[#This Row],[Year2]])</f>
        <v>0</v>
      </c>
      <c r="BO324" s="29">
        <f>IF(AND(ISBLANK(CatTemplate[[#This Row],[Eq. unit cost]]),ISBLANK(CatTemplate[[#This Row],[Cons. unit cost]]),ISBLANK(CatTemplate[[#This Row],[Oth. unit cost]])), 0, IF(getUnitEffort =0,1,getUnitEffort) * CatTemplate[[#This Row],[Year3]])</f>
        <v>0</v>
      </c>
      <c r="BP324" s="29">
        <f>IF(AND(ISBLANK(CatTemplate[[#This Row],[Eq. unit cost]]),ISBLANK(CatTemplate[[#This Row],[Cons. unit cost]]),ISBLANK(CatTemplate[[#This Row],[Oth. unit cost]])), 0, IF(getUnitEffort =0,1,getUnitEffort) * CatTemplate[[#This Row],[Year4]])</f>
        <v>0</v>
      </c>
      <c r="BQ324" s="29">
        <f>IF(AND(ISBLANK(CatTemplate[[#This Row],[Eq. unit cost]]),ISBLANK(CatTemplate[[#This Row],[Cons. unit cost]]),ISBLANK(CatTemplate[[#This Row],[Oth. unit cost]])), 0, IF(getUnitEffort =0,1,getUnitEffort) * CatTemplate[[#This Row],[Year5]])</f>
        <v>0</v>
      </c>
      <c r="BR324" s="29">
        <f>IF(AND(ISBLANK(CatTemplate[[#This Row],[Eq. unit cost]]),ISBLANK(CatTemplate[[#This Row],[Cons. unit cost]]),ISBLANK(CatTemplate[[#This Row],[Oth. unit cost]])), 0, IF(getUnitEffort =0,1,getUnitEffort) * CatTemplate[[#This Row],[Year6]])</f>
        <v>0</v>
      </c>
      <c r="BS324" s="29">
        <f>IF(AND(ISBLANK(CatTemplate[[#This Row],[Eq. unit cost]]),ISBLANK(CatTemplate[[#This Row],[Cons. unit cost]]),ISBLANK(CatTemplate[[#This Row],[Oth. unit cost]])), 0, IF(getUnitEffort =0,1,getUnitEffort) * CatTemplate[[#This Row],[Year7]])</f>
        <v>0</v>
      </c>
      <c r="BT324" s="29">
        <f>IF(AND(ISBLANK(CatTemplate[[#This Row],[Eq. unit cost]]),ISBLANK(CatTemplate[[#This Row],[Cons. unit cost]]),ISBLANK(CatTemplate[[#This Row],[Oth. unit cost]])), 0, IF(getUnitEffort =0,1,getUnitEffort) * CatTemplate[[#This Row],[Year8]])</f>
        <v>0</v>
      </c>
      <c r="BU324" s="29">
        <f>IF(AND(ISBLANK(CatTemplate[[#This Row],[Eq. unit cost]]),ISBLANK(CatTemplate[[#This Row],[Cons. unit cost]]),ISBLANK(CatTemplate[[#This Row],[Oth. unit cost]])), 0, IF(getUnitEffort =0,1,getUnitEffort) * CatTemplate[[#This Row],[Year9]])</f>
        <v>0</v>
      </c>
      <c r="BV324" s="29">
        <f>IF(AND(ISBLANK(CatTemplate[[#This Row],[Eq. unit cost]]),ISBLANK(CatTemplate[[#This Row],[Cons. unit cost]]),ISBLANK(CatTemplate[[#This Row],[Oth. unit cost]])), 0, IF(getUnitEffort =0,1,getUnitEffort) * CatTemplate[[#This Row],[Year10]])</f>
        <v>0</v>
      </c>
      <c r="BW324" s="29">
        <f>IF(AND(ISBLANK(CatTemplate[[#This Row],[Eq. unit cost]]),ISBLANK(CatTemplate[[#This Row],[Cons. unit cost]]),ISBLANK(CatTemplate[[#This Row],[Oth. unit cost]])), 0, IF(getUnitEffort =0,1,getUnitEffort) * CatTemplate[[#This Row],[Year11]])</f>
        <v>0</v>
      </c>
      <c r="BX324" s="29">
        <f>IF(AND(ISBLANK(CatTemplate[[#This Row],[Eq. unit cost]]),ISBLANK(CatTemplate[[#This Row],[Cons. unit cost]]),ISBLANK(CatTemplate[[#This Row],[Oth. unit cost]])), 0, IF(getUnitEffort =0,1,getUnitEffort) * CatTemplate[[#This Row],[Year12]])</f>
        <v>0</v>
      </c>
      <c r="BY324" s="29">
        <f>IF(AND(ISBLANK(CatTemplate[[#This Row],[Eq. unit cost]]),ISBLANK(CatTemplate[[#This Row],[Cons. unit cost]]),ISBLANK(CatTemplate[[#This Row],[Oth. unit cost]])), 0, IF(getUnitEffort =0,1,getUnitEffort) * CatTemplate[[#This Row],[Year13]])</f>
        <v>0</v>
      </c>
      <c r="BZ324" s="29">
        <f>IF(AND(ISBLANK(CatTemplate[[#This Row],[Eq. unit cost]]),ISBLANK(CatTemplate[[#This Row],[Cons. unit cost]]),ISBLANK(CatTemplate[[#This Row],[Oth. unit cost]])), 0, IF(getUnitEffort =0,1,getUnitEffort) * CatTemplate[[#This Row],[Year14]])</f>
        <v>0</v>
      </c>
      <c r="CA324" s="29">
        <f>IF(AND(ISBLANK(CatTemplate[[#This Row],[Eq. unit cost]]),ISBLANK(CatTemplate[[#This Row],[Cons. unit cost]]),ISBLANK(CatTemplate[[#This Row],[Oth. unit cost]])), 0, IF(getUnitEffort =0,1,getUnitEffort) * CatTemplate[[#This Row],[Year15]])</f>
        <v>0</v>
      </c>
      <c r="CB324" s="29">
        <f>IF(AND(ISBLANK(CatTemplate[[#This Row],[Eq. unit cost]]),ISBLANK(CatTemplate[[#This Row],[Cons. unit cost]]),ISBLANK(CatTemplate[[#This Row],[Oth. unit cost]])), 0, IF(getUnitEffort =0,1,getUnitEffort) * CatTemplate[[#This Row],[Year16]])</f>
        <v>0</v>
      </c>
      <c r="CC324" s="29">
        <f>IF(AND(ISBLANK(CatTemplate[[#This Row],[Eq. unit cost]]),ISBLANK(CatTemplate[[#This Row],[Cons. unit cost]]),ISBLANK(CatTemplate[[#This Row],[Oth. unit cost]])), 0, IF(getUnitEffort =0,1,getUnitEffort) * CatTemplate[[#This Row],[Year17]])</f>
        <v>0</v>
      </c>
      <c r="CD324" s="29">
        <f>IF(AND(ISBLANK(CatTemplate[[#This Row],[Eq. unit cost]]),ISBLANK(CatTemplate[[#This Row],[Cons. unit cost]]),ISBLANK(CatTemplate[[#This Row],[Oth. unit cost]])), 0, IF(getUnitEffort =0,1,getUnitEffort) * CatTemplate[[#This Row],[Year18]])</f>
        <v>0</v>
      </c>
      <c r="CE324" s="29">
        <f>IF(AND(ISBLANK(CatTemplate[[#This Row],[Eq. unit cost]]),ISBLANK(CatTemplate[[#This Row],[Cons. unit cost]]),ISBLANK(CatTemplate[[#This Row],[Oth. unit cost]])), 0, IF(getUnitEffort =0,1,getUnitEffort) * CatTemplate[[#This Row],[Year19]])</f>
        <v>0</v>
      </c>
      <c r="CF324" s="29">
        <f>IF(AND(ISBLANK(CatTemplate[[#This Row],[Eq. unit cost]]),ISBLANK(CatTemplate[[#This Row],[Cons. unit cost]]),ISBLANK(CatTemplate[[#This Row],[Oth. unit cost]])), 0, IF(getUnitEffort =0,1,getUnitEffort) * CatTemplate[[#This Row],[Year20]])</f>
        <v>0</v>
      </c>
      <c r="CG324" s="45">
        <f>SUM(CatTemplate[[#This Row],[Q1]:[Q20]])</f>
        <v>0</v>
      </c>
      <c r="CH324" s="29">
        <f>IF(ISBLANK(CatTemplate[[#This Row],[St. unit effort]]),0,(CatTemplate[[#This Row],[St. unit effort]] * CatTemplate[[#This Row],[Year1]]))</f>
        <v>0</v>
      </c>
      <c r="CI324" s="29">
        <f>IF(ISBLANK(CatTemplate[[#This Row],[St. unit effort]]),0,(CatTemplate[[#This Row],[St. unit effort]] * CatTemplate[[#This Row],[Year2]]))</f>
        <v>0</v>
      </c>
      <c r="CJ324" s="29">
        <f>IF(ISBLANK(CatTemplate[[#This Row],[St. unit effort]]),0,(CatTemplate[[#This Row],[St. unit effort]] * CatTemplate[[#This Row],[Year3]]))</f>
        <v>0</v>
      </c>
      <c r="CK324" s="29">
        <f>IF(ISBLANK(CatTemplate[[#This Row],[St. unit effort]]),0,(CatTemplate[[#This Row],[St. unit effort]] * CatTemplate[[#This Row],[Year4]]))</f>
        <v>0</v>
      </c>
      <c r="CL324" s="29">
        <f>IF(ISBLANK(CatTemplate[[#This Row],[St. unit effort]]),0,(CatTemplate[[#This Row],[St. unit effort]] * CatTemplate[[#This Row],[Year5]]))</f>
        <v>0</v>
      </c>
      <c r="CM324" s="29">
        <f>IF(ISBLANK(CatTemplate[[#This Row],[St. unit effort]]),0,(CatTemplate[[#This Row],[St. unit effort]] * CatTemplate[[#This Row],[Year6]]))</f>
        <v>0</v>
      </c>
      <c r="CN324" s="29">
        <f>IF(ISBLANK(CatTemplate[[#This Row],[St. unit effort]]),0,(CatTemplate[[#This Row],[St. unit effort]] * CatTemplate[[#This Row],[Year7]]))</f>
        <v>0</v>
      </c>
      <c r="CO324" s="29">
        <f>IF(ISBLANK(CatTemplate[[#This Row],[St. unit effort]]),0,(CatTemplate[[#This Row],[St. unit effort]] * CatTemplate[[#This Row],[Year8]]))</f>
        <v>0</v>
      </c>
      <c r="CP324" s="29">
        <f>IF(ISBLANK(CatTemplate[[#This Row],[St. unit effort]]),0,(CatTemplate[[#This Row],[St. unit effort]] * CatTemplate[[#This Row],[Year9]]))</f>
        <v>0</v>
      </c>
      <c r="CQ324" s="29">
        <f>IF(ISBLANK(CatTemplate[[#This Row],[St. unit effort]]),0,(CatTemplate[[#This Row],[St. unit effort]] * CatTemplate[[#This Row],[Year10]]))</f>
        <v>0</v>
      </c>
      <c r="CR324" s="29">
        <f>IF(ISBLANK(CatTemplate[[#This Row],[St. unit effort]]),0,(CatTemplate[[#This Row],[St. unit effort]] * CatTemplate[[#This Row],[Year11]]))</f>
        <v>0</v>
      </c>
      <c r="CS324" s="29">
        <f>IF(ISBLANK(CatTemplate[[#This Row],[St. unit effort]]),0,(CatTemplate[[#This Row],[St. unit effort]] * CatTemplate[[#This Row],[Year12]]))</f>
        <v>0</v>
      </c>
      <c r="CT324" s="29">
        <f>IF(ISBLANK(CatTemplate[[#This Row],[St. unit effort]]),0,(CatTemplate[[#This Row],[St. unit effort]] * CatTemplate[[#This Row],[Year13]]))</f>
        <v>0</v>
      </c>
      <c r="CU324" s="29">
        <f>IF(ISBLANK(CatTemplate[[#This Row],[St. unit effort]]),0,(CatTemplate[[#This Row],[St. unit effort]] * CatTemplate[[#This Row],[Year14]]))</f>
        <v>0</v>
      </c>
      <c r="CV324" s="29">
        <f>IF(ISBLANK(CatTemplate[[#This Row],[St. unit effort]]),0,(CatTemplate[[#This Row],[St. unit effort]] * CatTemplate[[#This Row],[Year15]]))</f>
        <v>0</v>
      </c>
      <c r="CW324" s="29">
        <f>IF(ISBLANK(CatTemplate[[#This Row],[St. unit effort]]),0,(CatTemplate[[#This Row],[St. unit effort]] * CatTemplate[[#This Row],[Year16]]))</f>
        <v>0</v>
      </c>
      <c r="CX324" s="29">
        <f>IF(ISBLANK(CatTemplate[[#This Row],[St. unit effort]]),0,(CatTemplate[[#This Row],[St. unit effort]] * CatTemplate[[#This Row],[Year17]]))</f>
        <v>0</v>
      </c>
      <c r="CY324" s="29">
        <f>IF(ISBLANK(CatTemplate[[#This Row],[St. unit effort]]),0,(CatTemplate[[#This Row],[St. unit effort]] * CatTemplate[[#This Row],[Year18]]))</f>
        <v>0</v>
      </c>
      <c r="CZ324" s="29">
        <f>IF(ISBLANK(CatTemplate[[#This Row],[St. unit effort]]),0,(CatTemplate[[#This Row],[St. unit effort]] * CatTemplate[[#This Row],[Year19]]))</f>
        <v>0</v>
      </c>
      <c r="DA324" s="29">
        <f>IF(ISBLANK(CatTemplate[[#This Row],[St. unit effort]]),0,(CatTemplate[[#This Row],[St. unit effort]] * CatTemplate[[#This Row],[Year20]]))</f>
        <v>0</v>
      </c>
      <c r="DB324" s="57">
        <f>IF(ISBLANK(CatTemplate[[#This Row],[St. unit effort]]),0,(CatTemplate[[#This Row],[St. unit effort]] * CatTemplate[[#This Row],[Year1]])*8/ParRatePM)</f>
        <v>0</v>
      </c>
      <c r="DC324" s="57">
        <f>IF(ISBLANK(CatTemplate[[#This Row],[St. unit effort]]),0,(CatTemplate[[#This Row],[St. unit effort]] * CatTemplate[[#This Row],[Year2]])*8/ParRatePM)</f>
        <v>0</v>
      </c>
      <c r="DD324" s="57">
        <f>IF(ISBLANK(CatTemplate[[#This Row],[St. unit effort]]),0,(CatTemplate[[#This Row],[St. unit effort]] * CatTemplate[[#This Row],[Year3]])*8/ParRatePM)</f>
        <v>0</v>
      </c>
      <c r="DE324" s="57">
        <f>IF(ISBLANK(CatTemplate[[#This Row],[St. unit effort]]),0,(CatTemplate[[#This Row],[St. unit effort]] * CatTemplate[[#This Row],[Year4]])*8/ParRatePM)</f>
        <v>0</v>
      </c>
      <c r="DF324" s="57">
        <f>IF(ISBLANK(CatTemplate[[#This Row],[St. unit effort]]),0,(CatTemplate[[#This Row],[St. unit effort]] * CatTemplate[[#This Row],[Year5]])*8/ParRatePM)</f>
        <v>0</v>
      </c>
      <c r="DG324" s="57">
        <f>IF(ISBLANK(CatTemplate[[#This Row],[St. unit effort]]),0,(CatTemplate[[#This Row],[St. unit effort]] * CatTemplate[[#This Row],[Year6]])*8/ParRatePM)</f>
        <v>0</v>
      </c>
      <c r="DH324" s="57">
        <f>IF(ISBLANK(CatTemplate[[#This Row],[St. unit effort]]),0,(CatTemplate[[#This Row],[St. unit effort]] * CatTemplate[[#This Row],[Year7]])*8/ParRatePM)</f>
        <v>0</v>
      </c>
      <c r="DI324" s="57">
        <f>IF(ISBLANK(CatTemplate[[#This Row],[St. unit effort]]),0,(CatTemplate[[#This Row],[St. unit effort]] * CatTemplate[[#This Row],[Year8]])*8/ParRatePM)</f>
        <v>0</v>
      </c>
      <c r="DJ324" s="57">
        <f>IF(ISBLANK(CatTemplate[[#This Row],[St. unit effort]]),0,(CatTemplate[[#This Row],[St. unit effort]] * CatTemplate[[#This Row],[Year9]])*8/ParRatePM)</f>
        <v>0</v>
      </c>
      <c r="DK324" s="57">
        <f>IF(ISBLANK(CatTemplate[[#This Row],[St. unit effort]]),0,(CatTemplate[[#This Row],[St. unit effort]] * CatTemplate[[#This Row],[Year10]])*8/ParRatePM)</f>
        <v>0</v>
      </c>
      <c r="DL324" s="57">
        <f>IF(ISBLANK(CatTemplate[[#This Row],[St. unit effort]]),0,(CatTemplate[[#This Row],[St. unit effort]] * CatTemplate[[#This Row],[Year11]])*8/ParRatePM)</f>
        <v>0</v>
      </c>
      <c r="DM324" s="57">
        <f>IF(ISBLANK(CatTemplate[[#This Row],[St. unit effort]]),0,(CatTemplate[[#This Row],[St. unit effort]] * CatTemplate[[#This Row],[Year12]])*8/ParRatePM)</f>
        <v>0</v>
      </c>
      <c r="DN324" s="57">
        <f>IF(ISBLANK(CatTemplate[[#This Row],[St. unit effort]]),0,(CatTemplate[[#This Row],[St. unit effort]] * CatTemplate[[#This Row],[Year13]])*8/ParRatePM)</f>
        <v>0</v>
      </c>
      <c r="DO324" s="57">
        <f>IF(ISBLANK(CatTemplate[[#This Row],[St. unit effort]]),0,(CatTemplate[[#This Row],[St. unit effort]] * CatTemplate[[#This Row],[Year14]])*8/ParRatePM)</f>
        <v>0</v>
      </c>
      <c r="DP324" s="57">
        <f>IF(ISBLANK(CatTemplate[[#This Row],[St. unit effort]]),0,(CatTemplate[[#This Row],[St. unit effort]] * CatTemplate[[#This Row],[Year15]])*8/ParRatePM)</f>
        <v>0</v>
      </c>
      <c r="DQ324" s="57">
        <f>IF(ISBLANK(CatTemplate[[#This Row],[St. unit effort]]),0,(CatTemplate[[#This Row],[St. unit effort]] * CatTemplate[[#This Row],[Year16]])*8/ParRatePM)</f>
        <v>0</v>
      </c>
      <c r="DR324" s="57">
        <f>IF(ISBLANK(CatTemplate[[#This Row],[St. unit effort]]),0,(CatTemplate[[#This Row],[St. unit effort]] * CatTemplate[[#This Row],[Year17]])*8/ParRatePM)</f>
        <v>0</v>
      </c>
      <c r="DS324" s="57">
        <f>IF(ISBLANK(CatTemplate[[#This Row],[St. unit effort]]),0,(CatTemplate[[#This Row],[St. unit effort]] * CatTemplate[[#This Row],[Year18]])*8/ParRatePM)</f>
        <v>0</v>
      </c>
      <c r="DT324" s="57">
        <f>IF(ISBLANK(CatTemplate[[#This Row],[St. unit effort]]),0,(CatTemplate[[#This Row],[St. unit effort]] * CatTemplate[[#This Row],[Year19]])*8/ParRatePM)</f>
        <v>0</v>
      </c>
      <c r="DU324" s="57">
        <f>IF(ISBLANK(CatTemplate[[#This Row],[St. unit effort]]),0,(CatTemplate[[#This Row],[St. unit effort]] * CatTemplate[[#This Row],[Year20]])*8/ParRatePM)</f>
        <v>0</v>
      </c>
      <c r="DV324" s="54">
        <f>SUM(CatTemplate[[#This Row],[PM1]:[PM20]])</f>
        <v>0</v>
      </c>
      <c r="DW324" s="56">
        <f t="shared" si="109"/>
        <v>0</v>
      </c>
      <c r="DX324" s="56">
        <f t="shared" si="109"/>
        <v>0</v>
      </c>
      <c r="DY324" s="56">
        <f t="shared" si="109"/>
        <v>0</v>
      </c>
      <c r="DZ324" s="56">
        <f t="shared" si="109"/>
        <v>0</v>
      </c>
      <c r="EA324" s="56">
        <f t="shared" si="109"/>
        <v>0</v>
      </c>
      <c r="EB324" s="56">
        <f t="shared" si="109"/>
        <v>0</v>
      </c>
      <c r="EC324" s="56">
        <f t="shared" si="109"/>
        <v>0</v>
      </c>
      <c r="ED324" s="56">
        <f t="shared" si="109"/>
        <v>0</v>
      </c>
      <c r="EE324" s="56">
        <f t="shared" si="109"/>
        <v>0</v>
      </c>
      <c r="EF324" s="56">
        <f t="shared" si="109"/>
        <v>0</v>
      </c>
      <c r="EG324" s="56">
        <f t="shared" si="109"/>
        <v>0</v>
      </c>
      <c r="EH324" s="56">
        <f t="shared" si="109"/>
        <v>0</v>
      </c>
      <c r="EI324" s="56">
        <f t="shared" si="109"/>
        <v>0</v>
      </c>
      <c r="EJ324" s="56">
        <f t="shared" si="109"/>
        <v>0</v>
      </c>
      <c r="EK324" s="56">
        <f t="shared" si="109"/>
        <v>0</v>
      </c>
      <c r="EL324" s="56">
        <f t="shared" si="109"/>
        <v>0</v>
      </c>
      <c r="EM324" s="56">
        <f t="shared" si="107"/>
        <v>0</v>
      </c>
      <c r="EN324" s="56">
        <f t="shared" si="107"/>
        <v>0</v>
      </c>
      <c r="EO324" s="56">
        <f t="shared" si="107"/>
        <v>0</v>
      </c>
      <c r="EP324" s="56">
        <f t="shared" si="107"/>
        <v>0</v>
      </c>
      <c r="EQ324" s="30">
        <f>CatTemplate[[#This Row],[Eq. unit cost]] * CatTemplate[[#This Row],[Eq. quantity]]</f>
        <v>0</v>
      </c>
      <c r="ER324" s="30">
        <f>CatTemplate[[#This Row],[Cons. unit cost]] *CatTemplate[[#This Row],[Cons. quantity]]</f>
        <v>0</v>
      </c>
      <c r="ES324" s="30">
        <f>CatTemplate[[#This Row],[Oth. unit cost]] *CatTemplate[[#This Row],[Oth. quantity]]</f>
        <v>0</v>
      </c>
      <c r="ET324" s="55">
        <f>SUM(CatTemplate[[#This Row],[CO1]:[CO20]])</f>
        <v>0</v>
      </c>
      <c r="EU324" s="56">
        <f t="shared" si="110"/>
        <v>0</v>
      </c>
      <c r="EV324" s="56">
        <f t="shared" si="110"/>
        <v>0</v>
      </c>
      <c r="EW324" s="56">
        <f t="shared" si="110"/>
        <v>0</v>
      </c>
      <c r="EX324" s="56">
        <f t="shared" si="110"/>
        <v>0</v>
      </c>
      <c r="EY324" s="56">
        <f t="shared" si="110"/>
        <v>0</v>
      </c>
      <c r="EZ324" s="56">
        <f t="shared" si="110"/>
        <v>0</v>
      </c>
      <c r="FA324" s="56">
        <f t="shared" si="110"/>
        <v>0</v>
      </c>
      <c r="FB324" s="56">
        <f t="shared" si="110"/>
        <v>0</v>
      </c>
      <c r="FC324" s="56">
        <f t="shared" si="110"/>
        <v>0</v>
      </c>
      <c r="FD324" s="56">
        <f t="shared" si="110"/>
        <v>0</v>
      </c>
      <c r="FE324" s="56">
        <f t="shared" si="110"/>
        <v>0</v>
      </c>
      <c r="FF324" s="56">
        <f t="shared" si="110"/>
        <v>0</v>
      </c>
      <c r="FG324" s="56">
        <f t="shared" si="110"/>
        <v>0</v>
      </c>
      <c r="FH324" s="56">
        <f t="shared" si="110"/>
        <v>0</v>
      </c>
      <c r="FI324" s="56">
        <f t="shared" si="110"/>
        <v>0</v>
      </c>
      <c r="FJ324" s="56">
        <f t="shared" si="110"/>
        <v>0</v>
      </c>
      <c r="FK324" s="56">
        <f t="shared" si="108"/>
        <v>0</v>
      </c>
      <c r="FL324" s="56">
        <f t="shared" si="108"/>
        <v>0</v>
      </c>
      <c r="FM324" s="56">
        <f t="shared" si="108"/>
        <v>0</v>
      </c>
      <c r="FN324" s="56">
        <f t="shared" si="108"/>
        <v>0</v>
      </c>
      <c r="FO324" s="58">
        <f>SUM(CatTemplate[[#This Row],[CS1]:[CS20]])</f>
        <v>0</v>
      </c>
      <c r="FP324" s="59">
        <f>CatTemplate[[#This Row],[Total Oth. cost]]+CatTemplate[[#This Row],[Total St. Cost]]</f>
        <v>0</v>
      </c>
      <c r="FQ324" s="33" t="e">
        <f t="shared" si="93"/>
        <v>#VALUE!</v>
      </c>
      <c r="FR324" s="33" t="e">
        <f t="shared" si="94"/>
        <v>#VALUE!</v>
      </c>
      <c r="FS324" s="30" t="e">
        <f>(CatTemplate[[#This Row],[CO1]] + CatTemplate[[#This Row],[CS1]]) * (1 + getRateOHFinal) * getRateMarkupFinal</f>
        <v>#VALUE!</v>
      </c>
      <c r="FT324" s="30" t="e">
        <f>(CatTemplate[[#This Row],[CO2]] + CatTemplate[[#This Row],[CS2]]) * (1 + getRateOHFinal) * getRateMarkupFinal</f>
        <v>#VALUE!</v>
      </c>
      <c r="FU324" s="30" t="e">
        <f>(CatTemplate[[#This Row],[CO3]] + CatTemplate[[#This Row],[CS3]]) * (1 + getRateOHFinal) * getRateMarkupFinal</f>
        <v>#VALUE!</v>
      </c>
      <c r="FV324" s="30" t="e">
        <f>(CatTemplate[[#This Row],[CO4]] + CatTemplate[[#This Row],[CS4]]) * (1 + getRateOHFinal) * getRateMarkupFinal</f>
        <v>#VALUE!</v>
      </c>
      <c r="FW324" s="30" t="e">
        <f>(CatTemplate[[#This Row],[CO5]] + CatTemplate[[#This Row],[CS5]]) * (1 + getRateOHFinal) * getRateMarkupFinal</f>
        <v>#VALUE!</v>
      </c>
      <c r="FX324" s="30" t="e">
        <f>(CatTemplate[[#This Row],[CO6]] + CatTemplate[[#This Row],[CS6]]) * (1 + getRateOHFinal) * getRateMarkupFinal</f>
        <v>#VALUE!</v>
      </c>
      <c r="FY324" s="30" t="e">
        <f>(CatTemplate[[#This Row],[CO7]] + CatTemplate[[#This Row],[CS7]]) * (1 + getRateOHFinal) * getRateMarkupFinal</f>
        <v>#VALUE!</v>
      </c>
      <c r="FZ324" s="30" t="e">
        <f>(CatTemplate[[#This Row],[CO8]] + CatTemplate[[#This Row],[CS8]]) * (1 + getRateOHFinal) * getRateMarkupFinal</f>
        <v>#VALUE!</v>
      </c>
      <c r="GA324" s="30" t="e">
        <f>(CatTemplate[[#This Row],[CO9]] + CatTemplate[[#This Row],[CS9]]) * (1 + getRateOHFinal) * getRateMarkupFinal</f>
        <v>#VALUE!</v>
      </c>
      <c r="GB324" s="30" t="e">
        <f>(CatTemplate[[#This Row],[CO10]] + CatTemplate[[#This Row],[CS10]]) * (1 + getRateOHFinal) * getRateMarkupFinal</f>
        <v>#VALUE!</v>
      </c>
      <c r="GC324" s="30" t="e">
        <f>(CatTemplate[[#This Row],[CO11]] + CatTemplate[[#This Row],[CS11]]) * (1 + getRateOHFinal) * getRateMarkupFinal</f>
        <v>#VALUE!</v>
      </c>
      <c r="GD324" s="30" t="e">
        <f>(CatTemplate[[#This Row],[CO12]] + CatTemplate[[#This Row],[CS12]]) * (1 + getRateOHFinal) * getRateMarkupFinal</f>
        <v>#VALUE!</v>
      </c>
      <c r="GE324" s="30" t="e">
        <f>(CatTemplate[[#This Row],[CO13]] + CatTemplate[[#This Row],[CS13]]) * (1 + getRateOHFinal) * getRateMarkupFinal</f>
        <v>#VALUE!</v>
      </c>
      <c r="GF324" s="30" t="e">
        <f>(CatTemplate[[#This Row],[CO14]] + CatTemplate[[#This Row],[CS14]]) * (1 + getRateOHFinal) * getRateMarkupFinal</f>
        <v>#VALUE!</v>
      </c>
      <c r="GG324" s="30" t="e">
        <f>(CatTemplate[[#This Row],[CO15]] + CatTemplate[[#This Row],[CS15]]) * (1 + getRateOHFinal) * getRateMarkupFinal</f>
        <v>#VALUE!</v>
      </c>
      <c r="GH324" s="30" t="e">
        <f>(CatTemplate[[#This Row],[CO16]] + CatTemplate[[#This Row],[CS16]]) * (1 + getRateOHFinal) * getRateMarkupFinal</f>
        <v>#VALUE!</v>
      </c>
      <c r="GI324" s="30" t="e">
        <f>(CatTemplate[[#This Row],[CO17]] + CatTemplate[[#This Row],[CS17]]) * (1 + getRateOHFinal) * getRateMarkupFinal</f>
        <v>#VALUE!</v>
      </c>
      <c r="GJ324" s="30" t="e">
        <f>(CatTemplate[[#This Row],[CO18]] + CatTemplate[[#This Row],[CS18]]) * (1 + getRateOHFinal) * getRateMarkupFinal</f>
        <v>#VALUE!</v>
      </c>
      <c r="GK324" s="30" t="e">
        <f>(CatTemplate[[#This Row],[CO19]] + CatTemplate[[#This Row],[CS19]]) * (1 + getRateOHFinal) * getRateMarkupFinal</f>
        <v>#VALUE!</v>
      </c>
      <c r="GL324" s="30" t="e">
        <f>(CatTemplate[[#This Row],[CO20]] + CatTemplate[[#This Row],[CS20]]) * (1 + getRateOHFinal) * getRateMarkupFinal</f>
        <v>#VALUE!</v>
      </c>
      <c r="GM324" s="30" t="e">
        <f t="shared" si="95"/>
        <v>#VALUE!</v>
      </c>
      <c r="GN324" s="30" t="e">
        <f t="shared" si="96"/>
        <v>#VALUE!</v>
      </c>
      <c r="GO324" s="30" t="e">
        <f t="shared" si="97"/>
        <v>#VALUE!</v>
      </c>
      <c r="GP324" s="30" t="e">
        <f t="shared" si="98"/>
        <v>#VALUE!</v>
      </c>
      <c r="GQ324" s="30" t="e">
        <f>(CatTemplate[[#This Row],[CO1]]+CatTemplate[[#This Row],[CS1]]) * (1+ getRateOHFinal) * (1 + getRateMarkupFinal)</f>
        <v>#VALUE!</v>
      </c>
      <c r="GR324" s="30" t="e">
        <f>(CatTemplate[[#This Row],[CO2]]+CatTemplate[[#This Row],[CS2]]) * (1+ getRateOHFinal) * (1 + getRateMarkupFinal)</f>
        <v>#VALUE!</v>
      </c>
      <c r="GS324" s="30" t="e">
        <f>(CatTemplate[[#This Row],[CO3]]+CatTemplate[[#This Row],[CS3]]) * (1+ getRateOHFinal) * (1 + getRateMarkupFinal)</f>
        <v>#VALUE!</v>
      </c>
      <c r="GT324" s="30" t="e">
        <f>(CatTemplate[[#This Row],[CO4]]+CatTemplate[[#This Row],[CS4]]) * (1+ getRateOHFinal) * (1 + getRateMarkupFinal)</f>
        <v>#VALUE!</v>
      </c>
      <c r="GU324" s="30" t="e">
        <f>(CatTemplate[[#This Row],[CO5]]+CatTemplate[[#This Row],[CS5]]) * (1+ getRateOHFinal) * (1 + getRateMarkupFinal)</f>
        <v>#VALUE!</v>
      </c>
      <c r="GV324" s="30" t="e">
        <f>(CatTemplate[[#This Row],[CO6]]+CatTemplate[[#This Row],[CS6]]) * (1+ getRateOHFinal) * (1 + getRateMarkupFinal)</f>
        <v>#VALUE!</v>
      </c>
      <c r="GW324" s="30" t="e">
        <f>(CatTemplate[[#This Row],[CO7]]+CatTemplate[[#This Row],[CS7]]) * (1+ getRateOHFinal) * (1 + getRateMarkupFinal)</f>
        <v>#VALUE!</v>
      </c>
      <c r="GX324" s="30" t="e">
        <f>(CatTemplate[[#This Row],[CO8]]+CatTemplate[[#This Row],[CS8]]) * (1+ getRateOHFinal) * (1 + getRateMarkupFinal)</f>
        <v>#VALUE!</v>
      </c>
      <c r="GY324" s="30" t="e">
        <f>(CatTemplate[[#This Row],[CO9]]+CatTemplate[[#This Row],[CS9]]) * (1+ getRateOHFinal) * (1 + getRateMarkupFinal)</f>
        <v>#VALUE!</v>
      </c>
      <c r="GZ324" s="30" t="e">
        <f>(CatTemplate[[#This Row],[CO10]]+CatTemplate[[#This Row],[CS10]]) * (1+ getRateOHFinal) * (1 + getRateMarkupFinal)</f>
        <v>#VALUE!</v>
      </c>
      <c r="HA324" s="30" t="e">
        <f>(CatTemplate[[#This Row],[CO11]]+CatTemplate[[#This Row],[CS11]]) * (1+ getRateOHFinal) * (1 + getRateMarkupFinal)</f>
        <v>#VALUE!</v>
      </c>
      <c r="HB324" s="30" t="e">
        <f>(CatTemplate[[#This Row],[CO12]]+CatTemplate[[#This Row],[CS12]]) * (1+ getRateOHFinal) * (1 + getRateMarkupFinal)</f>
        <v>#VALUE!</v>
      </c>
      <c r="HC324" s="30" t="e">
        <f>(CatTemplate[[#This Row],[CO13]]+CatTemplate[[#This Row],[CS13]]) * (1+ getRateOHFinal) * (1 + getRateMarkupFinal)</f>
        <v>#VALUE!</v>
      </c>
      <c r="HD324" s="30" t="e">
        <f>(CatTemplate[[#This Row],[CO14]]+CatTemplate[[#This Row],[CS14]]) * (1+ getRateOHFinal) * (1 + getRateMarkupFinal)</f>
        <v>#VALUE!</v>
      </c>
      <c r="HE324" s="30" t="e">
        <f>(CatTemplate[[#This Row],[CO15]]+CatTemplate[[#This Row],[CS15]]) * (1+ getRateOHFinal) * (1 + getRateMarkupFinal)</f>
        <v>#VALUE!</v>
      </c>
      <c r="HF324" s="30" t="e">
        <f>(CatTemplate[[#This Row],[CO16]]+CatTemplate[[#This Row],[CS16]]) * (1+ getRateOHFinal) * (1 + getRateMarkupFinal)</f>
        <v>#VALUE!</v>
      </c>
      <c r="HG324" s="30" t="e">
        <f>(CatTemplate[[#This Row],[CO17]]+CatTemplate[[#This Row],[CS17]]) * (1+ getRateOHFinal) * (1 + getRateMarkupFinal)</f>
        <v>#VALUE!</v>
      </c>
      <c r="HH324" s="30" t="e">
        <f>(CatTemplate[[#This Row],[CO18]]+CatTemplate[[#This Row],[CS18]]) * (1+ getRateOHFinal) * (1 + getRateMarkupFinal)</f>
        <v>#VALUE!</v>
      </c>
      <c r="HI324" s="30" t="e">
        <f>(CatTemplate[[#This Row],[CO19]]+CatTemplate[[#This Row],[CS19]]) * (1+ getRateOHFinal) * (1 + getRateMarkupFinal)</f>
        <v>#VALUE!</v>
      </c>
      <c r="HJ324" s="30" t="e">
        <f>(CatTemplate[[#This Row],[CO20]]+CatTemplate[[#This Row],[CS20]]) * (1+ getRateOHFinal) * (1 + getRateMarkupFinal)</f>
        <v>#VALUE!</v>
      </c>
      <c r="HK324" s="39" t="e">
        <f>CatTemplate[[#This Row],[Total cost]]+CatTemplate[[#This Row],[OH Amount]]+CatTemplate[[#This Row],[Markup]]</f>
        <v>#VALUE!</v>
      </c>
      <c r="HL324" s="63">
        <f>IF(CatTemplate[[#This Row],[Units]]="Days",CatTemplate[[#This Row],[Project quantity]]*CatTemplate[[#This Row],[St. unit effort]],CatTemplate[[#This Row],[Project quantity]])</f>
        <v>0</v>
      </c>
      <c r="HM324" s="287">
        <f>IFERROR(CatTemplate[[#This Row],[Total Price]]/(CatTemplate[[#This Row],[Final Quantity]]),0)</f>
        <v>0</v>
      </c>
      <c r="HN324" s="261"/>
    </row>
    <row r="325" spans="2:222" ht="25.5" x14ac:dyDescent="0.2">
      <c r="B325" s="9" t="s">
        <v>84</v>
      </c>
      <c r="C325" s="23">
        <v>6</v>
      </c>
      <c r="D325" s="10" t="s">
        <v>179</v>
      </c>
      <c r="E325" s="25">
        <v>1</v>
      </c>
      <c r="F325" s="19" t="s">
        <v>103</v>
      </c>
      <c r="G325" s="27">
        <v>112</v>
      </c>
      <c r="H325" s="19" t="s">
        <v>604</v>
      </c>
      <c r="I325" s="19"/>
      <c r="J325" s="16" t="s">
        <v>254</v>
      </c>
      <c r="K325" s="16"/>
      <c r="L325" s="16" t="s">
        <v>489</v>
      </c>
      <c r="M325" s="16" t="s">
        <v>207</v>
      </c>
      <c r="N325" s="16" t="s">
        <v>858</v>
      </c>
      <c r="O325" s="320"/>
      <c r="P325" s="71"/>
      <c r="Q325" s="108"/>
      <c r="R325" s="73"/>
      <c r="S325" s="97"/>
      <c r="T325" s="100">
        <f>getEqUnitCost</f>
        <v>0</v>
      </c>
      <c r="U325" s="73">
        <f>getEqUnitEffort</f>
        <v>0</v>
      </c>
      <c r="V325" s="101">
        <f>getEqQuantity</f>
        <v>0</v>
      </c>
      <c r="W325" s="320"/>
      <c r="X325" s="100">
        <f>getConsUnitCost</f>
        <v>0</v>
      </c>
      <c r="Y325" s="73">
        <f>getConsUnitEffort</f>
        <v>0</v>
      </c>
      <c r="Z325" s="14">
        <f>getConsQuantity</f>
        <v>0</v>
      </c>
      <c r="AA325" s="320"/>
      <c r="AB325" s="72"/>
      <c r="AC325" s="112"/>
      <c r="AD325" s="14">
        <f>getOthQuantity</f>
        <v>0</v>
      </c>
      <c r="AE325" s="320"/>
      <c r="AF325" s="28" t="str">
        <f>IF(ISBLANK(CatTemplate[[#This Row],[Resource type]]),"",CatTemplate[[#This Row],[Resource type]])</f>
        <v>BioRef Operator</v>
      </c>
      <c r="AG325" s="242">
        <f>getStaffUnitCost</f>
        <v>402.98497611162429</v>
      </c>
      <c r="AH325" s="113">
        <f>getStaffUnitEffort</f>
        <v>0</v>
      </c>
      <c r="AI325" s="40">
        <f>getStaffQuantity</f>
        <v>0</v>
      </c>
      <c r="AJ325" s="41">
        <f>CatTemplate[[#This Row],[St. quantity]]*8/ParRatePM</f>
        <v>0</v>
      </c>
      <c r="AK325" s="320"/>
      <c r="AL325" s="53" t="str">
        <f>CatTemplate[[#This Row],[Item type]]</f>
        <v>Samples</v>
      </c>
      <c r="AM325" s="12">
        <f>SUM(CatTemplate[[#This Row],[Year1]:[Year20]])</f>
        <v>0</v>
      </c>
      <c r="AN325" s="52"/>
      <c r="AO325" s="52"/>
      <c r="AP325" s="52"/>
      <c r="AQ325" s="8"/>
      <c r="AR325" s="8"/>
      <c r="AS325" s="8"/>
      <c r="AT325" s="8"/>
      <c r="AU325" s="8"/>
      <c r="AV325" s="8"/>
      <c r="AW325" s="8"/>
      <c r="AX325" s="8"/>
      <c r="AY325" s="8"/>
      <c r="AZ325" s="8"/>
      <c r="BA325" s="8"/>
      <c r="BB325" s="8"/>
      <c r="BC325" s="8"/>
      <c r="BD325" s="8"/>
      <c r="BE325" s="8"/>
      <c r="BF325" s="8"/>
      <c r="BG325" s="36"/>
      <c r="BH325" s="320"/>
      <c r="BI325" s="37" t="str">
        <f>getCostCategory</f>
        <v>06 Operating costs</v>
      </c>
      <c r="BJ325" s="37" t="str">
        <f>getSection</f>
        <v>06 Sample processing</v>
      </c>
      <c r="BK325" s="32" t="str">
        <f>getObject</f>
        <v>Sample processing</v>
      </c>
      <c r="BL325" s="30">
        <f>IFERROR(getUnitCost * IF(CatTemplate[[#This Row],[Cost Category Comp.]]="01 Staff costs", 1,1),0)</f>
        <v>402.98497611162429</v>
      </c>
      <c r="BM325" s="29">
        <f>IF(AND(ISBLANK(CatTemplate[[#This Row],[Eq. unit cost]]),ISBLANK(CatTemplate[[#This Row],[Cons. unit cost]]),ISBLANK(CatTemplate[[#This Row],[Oth. unit cost]])), 0, IF(getUnitEffort =0,1,getUnitEffort) * CatTemplate[[#This Row],[Year1]])</f>
        <v>0</v>
      </c>
      <c r="BN325" s="29">
        <f>IF(AND(ISBLANK(CatTemplate[[#This Row],[Eq. unit cost]]),ISBLANK(CatTemplate[[#This Row],[Cons. unit cost]]),ISBLANK(CatTemplate[[#This Row],[Oth. unit cost]])), 0, IF(getUnitEffort =0,1,getUnitEffort) * CatTemplate[[#This Row],[Year2]])</f>
        <v>0</v>
      </c>
      <c r="BO325" s="29">
        <f>IF(AND(ISBLANK(CatTemplate[[#This Row],[Eq. unit cost]]),ISBLANK(CatTemplate[[#This Row],[Cons. unit cost]]),ISBLANK(CatTemplate[[#This Row],[Oth. unit cost]])), 0, IF(getUnitEffort =0,1,getUnitEffort) * CatTemplate[[#This Row],[Year3]])</f>
        <v>0</v>
      </c>
      <c r="BP325" s="29">
        <f>IF(AND(ISBLANK(CatTemplate[[#This Row],[Eq. unit cost]]),ISBLANK(CatTemplate[[#This Row],[Cons. unit cost]]),ISBLANK(CatTemplate[[#This Row],[Oth. unit cost]])), 0, IF(getUnitEffort =0,1,getUnitEffort) * CatTemplate[[#This Row],[Year4]])</f>
        <v>0</v>
      </c>
      <c r="BQ325" s="29">
        <f>IF(AND(ISBLANK(CatTemplate[[#This Row],[Eq. unit cost]]),ISBLANK(CatTemplate[[#This Row],[Cons. unit cost]]),ISBLANK(CatTemplate[[#This Row],[Oth. unit cost]])), 0, IF(getUnitEffort =0,1,getUnitEffort) * CatTemplate[[#This Row],[Year5]])</f>
        <v>0</v>
      </c>
      <c r="BR325" s="29">
        <f>IF(AND(ISBLANK(CatTemplate[[#This Row],[Eq. unit cost]]),ISBLANK(CatTemplate[[#This Row],[Cons. unit cost]]),ISBLANK(CatTemplate[[#This Row],[Oth. unit cost]])), 0, IF(getUnitEffort =0,1,getUnitEffort) * CatTemplate[[#This Row],[Year6]])</f>
        <v>0</v>
      </c>
      <c r="BS325" s="29">
        <f>IF(AND(ISBLANK(CatTemplate[[#This Row],[Eq. unit cost]]),ISBLANK(CatTemplate[[#This Row],[Cons. unit cost]]),ISBLANK(CatTemplate[[#This Row],[Oth. unit cost]])), 0, IF(getUnitEffort =0,1,getUnitEffort) * CatTemplate[[#This Row],[Year7]])</f>
        <v>0</v>
      </c>
      <c r="BT325" s="29">
        <f>IF(AND(ISBLANK(CatTemplate[[#This Row],[Eq. unit cost]]),ISBLANK(CatTemplate[[#This Row],[Cons. unit cost]]),ISBLANK(CatTemplate[[#This Row],[Oth. unit cost]])), 0, IF(getUnitEffort =0,1,getUnitEffort) * CatTemplate[[#This Row],[Year8]])</f>
        <v>0</v>
      </c>
      <c r="BU325" s="29">
        <f>IF(AND(ISBLANK(CatTemplate[[#This Row],[Eq. unit cost]]),ISBLANK(CatTemplate[[#This Row],[Cons. unit cost]]),ISBLANK(CatTemplate[[#This Row],[Oth. unit cost]])), 0, IF(getUnitEffort =0,1,getUnitEffort) * CatTemplate[[#This Row],[Year9]])</f>
        <v>0</v>
      </c>
      <c r="BV325" s="29">
        <f>IF(AND(ISBLANK(CatTemplate[[#This Row],[Eq. unit cost]]),ISBLANK(CatTemplate[[#This Row],[Cons. unit cost]]),ISBLANK(CatTemplate[[#This Row],[Oth. unit cost]])), 0, IF(getUnitEffort =0,1,getUnitEffort) * CatTemplate[[#This Row],[Year10]])</f>
        <v>0</v>
      </c>
      <c r="BW325" s="29">
        <f>IF(AND(ISBLANK(CatTemplate[[#This Row],[Eq. unit cost]]),ISBLANK(CatTemplate[[#This Row],[Cons. unit cost]]),ISBLANK(CatTemplate[[#This Row],[Oth. unit cost]])), 0, IF(getUnitEffort =0,1,getUnitEffort) * CatTemplate[[#This Row],[Year11]])</f>
        <v>0</v>
      </c>
      <c r="BX325" s="29">
        <f>IF(AND(ISBLANK(CatTemplate[[#This Row],[Eq. unit cost]]),ISBLANK(CatTemplate[[#This Row],[Cons. unit cost]]),ISBLANK(CatTemplate[[#This Row],[Oth. unit cost]])), 0, IF(getUnitEffort =0,1,getUnitEffort) * CatTemplate[[#This Row],[Year12]])</f>
        <v>0</v>
      </c>
      <c r="BY325" s="29">
        <f>IF(AND(ISBLANK(CatTemplate[[#This Row],[Eq. unit cost]]),ISBLANK(CatTemplate[[#This Row],[Cons. unit cost]]),ISBLANK(CatTemplate[[#This Row],[Oth. unit cost]])), 0, IF(getUnitEffort =0,1,getUnitEffort) * CatTemplate[[#This Row],[Year13]])</f>
        <v>0</v>
      </c>
      <c r="BZ325" s="29">
        <f>IF(AND(ISBLANK(CatTemplate[[#This Row],[Eq. unit cost]]),ISBLANK(CatTemplate[[#This Row],[Cons. unit cost]]),ISBLANK(CatTemplate[[#This Row],[Oth. unit cost]])), 0, IF(getUnitEffort =0,1,getUnitEffort) * CatTemplate[[#This Row],[Year14]])</f>
        <v>0</v>
      </c>
      <c r="CA325" s="29">
        <f>IF(AND(ISBLANK(CatTemplate[[#This Row],[Eq. unit cost]]),ISBLANK(CatTemplate[[#This Row],[Cons. unit cost]]),ISBLANK(CatTemplate[[#This Row],[Oth. unit cost]])), 0, IF(getUnitEffort =0,1,getUnitEffort) * CatTemplate[[#This Row],[Year15]])</f>
        <v>0</v>
      </c>
      <c r="CB325" s="29">
        <f>IF(AND(ISBLANK(CatTemplate[[#This Row],[Eq. unit cost]]),ISBLANK(CatTemplate[[#This Row],[Cons. unit cost]]),ISBLANK(CatTemplate[[#This Row],[Oth. unit cost]])), 0, IF(getUnitEffort =0,1,getUnitEffort) * CatTemplate[[#This Row],[Year16]])</f>
        <v>0</v>
      </c>
      <c r="CC325" s="29">
        <f>IF(AND(ISBLANK(CatTemplate[[#This Row],[Eq. unit cost]]),ISBLANK(CatTemplate[[#This Row],[Cons. unit cost]]),ISBLANK(CatTemplate[[#This Row],[Oth. unit cost]])), 0, IF(getUnitEffort =0,1,getUnitEffort) * CatTemplate[[#This Row],[Year17]])</f>
        <v>0</v>
      </c>
      <c r="CD325" s="29">
        <f>IF(AND(ISBLANK(CatTemplate[[#This Row],[Eq. unit cost]]),ISBLANK(CatTemplate[[#This Row],[Cons. unit cost]]),ISBLANK(CatTemplate[[#This Row],[Oth. unit cost]])), 0, IF(getUnitEffort =0,1,getUnitEffort) * CatTemplate[[#This Row],[Year18]])</f>
        <v>0</v>
      </c>
      <c r="CE325" s="29">
        <f>IF(AND(ISBLANK(CatTemplate[[#This Row],[Eq. unit cost]]),ISBLANK(CatTemplate[[#This Row],[Cons. unit cost]]),ISBLANK(CatTemplate[[#This Row],[Oth. unit cost]])), 0, IF(getUnitEffort =0,1,getUnitEffort) * CatTemplate[[#This Row],[Year19]])</f>
        <v>0</v>
      </c>
      <c r="CF325" s="29">
        <f>IF(AND(ISBLANK(CatTemplate[[#This Row],[Eq. unit cost]]),ISBLANK(CatTemplate[[#This Row],[Cons. unit cost]]),ISBLANK(CatTemplate[[#This Row],[Oth. unit cost]])), 0, IF(getUnitEffort =0,1,getUnitEffort) * CatTemplate[[#This Row],[Year20]])</f>
        <v>0</v>
      </c>
      <c r="CG325" s="45">
        <f>SUM(CatTemplate[[#This Row],[Q1]:[Q20]])</f>
        <v>0</v>
      </c>
      <c r="CH325" s="29">
        <f>IF(ISBLANK(CatTemplate[[#This Row],[St. unit effort]]),0,(CatTemplate[[#This Row],[St. unit effort]] * CatTemplate[[#This Row],[Year1]]))</f>
        <v>0</v>
      </c>
      <c r="CI325" s="29">
        <f>IF(ISBLANK(CatTemplate[[#This Row],[St. unit effort]]),0,(CatTemplate[[#This Row],[St. unit effort]] * CatTemplate[[#This Row],[Year2]]))</f>
        <v>0</v>
      </c>
      <c r="CJ325" s="29">
        <f>IF(ISBLANK(CatTemplate[[#This Row],[St. unit effort]]),0,(CatTemplate[[#This Row],[St. unit effort]] * CatTemplate[[#This Row],[Year3]]))</f>
        <v>0</v>
      </c>
      <c r="CK325" s="29">
        <f>IF(ISBLANK(CatTemplate[[#This Row],[St. unit effort]]),0,(CatTemplate[[#This Row],[St. unit effort]] * CatTemplate[[#This Row],[Year4]]))</f>
        <v>0</v>
      </c>
      <c r="CL325" s="29">
        <f>IF(ISBLANK(CatTemplate[[#This Row],[St. unit effort]]),0,(CatTemplate[[#This Row],[St. unit effort]] * CatTemplate[[#This Row],[Year5]]))</f>
        <v>0</v>
      </c>
      <c r="CM325" s="29">
        <f>IF(ISBLANK(CatTemplate[[#This Row],[St. unit effort]]),0,(CatTemplate[[#This Row],[St. unit effort]] * CatTemplate[[#This Row],[Year6]]))</f>
        <v>0</v>
      </c>
      <c r="CN325" s="29">
        <f>IF(ISBLANK(CatTemplate[[#This Row],[St. unit effort]]),0,(CatTemplate[[#This Row],[St. unit effort]] * CatTemplate[[#This Row],[Year7]]))</f>
        <v>0</v>
      </c>
      <c r="CO325" s="29">
        <f>IF(ISBLANK(CatTemplate[[#This Row],[St. unit effort]]),0,(CatTemplate[[#This Row],[St. unit effort]] * CatTemplate[[#This Row],[Year8]]))</f>
        <v>0</v>
      </c>
      <c r="CP325" s="29">
        <f>IF(ISBLANK(CatTemplate[[#This Row],[St. unit effort]]),0,(CatTemplate[[#This Row],[St. unit effort]] * CatTemplate[[#This Row],[Year9]]))</f>
        <v>0</v>
      </c>
      <c r="CQ325" s="29">
        <f>IF(ISBLANK(CatTemplate[[#This Row],[St. unit effort]]),0,(CatTemplate[[#This Row],[St. unit effort]] * CatTemplate[[#This Row],[Year10]]))</f>
        <v>0</v>
      </c>
      <c r="CR325" s="29">
        <f>IF(ISBLANK(CatTemplate[[#This Row],[St. unit effort]]),0,(CatTemplate[[#This Row],[St. unit effort]] * CatTemplate[[#This Row],[Year11]]))</f>
        <v>0</v>
      </c>
      <c r="CS325" s="29">
        <f>IF(ISBLANK(CatTemplate[[#This Row],[St. unit effort]]),0,(CatTemplate[[#This Row],[St. unit effort]] * CatTemplate[[#This Row],[Year12]]))</f>
        <v>0</v>
      </c>
      <c r="CT325" s="29">
        <f>IF(ISBLANK(CatTemplate[[#This Row],[St. unit effort]]),0,(CatTemplate[[#This Row],[St. unit effort]] * CatTemplate[[#This Row],[Year13]]))</f>
        <v>0</v>
      </c>
      <c r="CU325" s="29">
        <f>IF(ISBLANK(CatTemplate[[#This Row],[St. unit effort]]),0,(CatTemplate[[#This Row],[St. unit effort]] * CatTemplate[[#This Row],[Year14]]))</f>
        <v>0</v>
      </c>
      <c r="CV325" s="29">
        <f>IF(ISBLANK(CatTemplate[[#This Row],[St. unit effort]]),0,(CatTemplate[[#This Row],[St. unit effort]] * CatTemplate[[#This Row],[Year15]]))</f>
        <v>0</v>
      </c>
      <c r="CW325" s="29">
        <f>IF(ISBLANK(CatTemplate[[#This Row],[St. unit effort]]),0,(CatTemplate[[#This Row],[St. unit effort]] * CatTemplate[[#This Row],[Year16]]))</f>
        <v>0</v>
      </c>
      <c r="CX325" s="29">
        <f>IF(ISBLANK(CatTemplate[[#This Row],[St. unit effort]]),0,(CatTemplate[[#This Row],[St. unit effort]] * CatTemplate[[#This Row],[Year17]]))</f>
        <v>0</v>
      </c>
      <c r="CY325" s="29">
        <f>IF(ISBLANK(CatTemplate[[#This Row],[St. unit effort]]),0,(CatTemplate[[#This Row],[St. unit effort]] * CatTemplate[[#This Row],[Year18]]))</f>
        <v>0</v>
      </c>
      <c r="CZ325" s="29">
        <f>IF(ISBLANK(CatTemplate[[#This Row],[St. unit effort]]),0,(CatTemplate[[#This Row],[St. unit effort]] * CatTemplate[[#This Row],[Year19]]))</f>
        <v>0</v>
      </c>
      <c r="DA325" s="29">
        <f>IF(ISBLANK(CatTemplate[[#This Row],[St. unit effort]]),0,(CatTemplate[[#This Row],[St. unit effort]] * CatTemplate[[#This Row],[Year20]]))</f>
        <v>0</v>
      </c>
      <c r="DB325" s="57">
        <f>IF(ISBLANK(CatTemplate[[#This Row],[St. unit effort]]),0,(CatTemplate[[#This Row],[St. unit effort]] * CatTemplate[[#This Row],[Year1]])*8/ParRatePM)</f>
        <v>0</v>
      </c>
      <c r="DC325" s="57">
        <f>IF(ISBLANK(CatTemplate[[#This Row],[St. unit effort]]),0,(CatTemplate[[#This Row],[St. unit effort]] * CatTemplate[[#This Row],[Year2]])*8/ParRatePM)</f>
        <v>0</v>
      </c>
      <c r="DD325" s="57">
        <f>IF(ISBLANK(CatTemplate[[#This Row],[St. unit effort]]),0,(CatTemplate[[#This Row],[St. unit effort]] * CatTemplate[[#This Row],[Year3]])*8/ParRatePM)</f>
        <v>0</v>
      </c>
      <c r="DE325" s="57">
        <f>IF(ISBLANK(CatTemplate[[#This Row],[St. unit effort]]),0,(CatTemplate[[#This Row],[St. unit effort]] * CatTemplate[[#This Row],[Year4]])*8/ParRatePM)</f>
        <v>0</v>
      </c>
      <c r="DF325" s="57">
        <f>IF(ISBLANK(CatTemplate[[#This Row],[St. unit effort]]),0,(CatTemplate[[#This Row],[St. unit effort]] * CatTemplate[[#This Row],[Year5]])*8/ParRatePM)</f>
        <v>0</v>
      </c>
      <c r="DG325" s="57">
        <f>IF(ISBLANK(CatTemplate[[#This Row],[St. unit effort]]),0,(CatTemplate[[#This Row],[St. unit effort]] * CatTemplate[[#This Row],[Year6]])*8/ParRatePM)</f>
        <v>0</v>
      </c>
      <c r="DH325" s="57">
        <f>IF(ISBLANK(CatTemplate[[#This Row],[St. unit effort]]),0,(CatTemplate[[#This Row],[St. unit effort]] * CatTemplate[[#This Row],[Year7]])*8/ParRatePM)</f>
        <v>0</v>
      </c>
      <c r="DI325" s="57">
        <f>IF(ISBLANK(CatTemplate[[#This Row],[St. unit effort]]),0,(CatTemplate[[#This Row],[St. unit effort]] * CatTemplate[[#This Row],[Year8]])*8/ParRatePM)</f>
        <v>0</v>
      </c>
      <c r="DJ325" s="57">
        <f>IF(ISBLANK(CatTemplate[[#This Row],[St. unit effort]]),0,(CatTemplate[[#This Row],[St. unit effort]] * CatTemplate[[#This Row],[Year9]])*8/ParRatePM)</f>
        <v>0</v>
      </c>
      <c r="DK325" s="57">
        <f>IF(ISBLANK(CatTemplate[[#This Row],[St. unit effort]]),0,(CatTemplate[[#This Row],[St. unit effort]] * CatTemplate[[#This Row],[Year10]])*8/ParRatePM)</f>
        <v>0</v>
      </c>
      <c r="DL325" s="57">
        <f>IF(ISBLANK(CatTemplate[[#This Row],[St. unit effort]]),0,(CatTemplate[[#This Row],[St. unit effort]] * CatTemplate[[#This Row],[Year11]])*8/ParRatePM)</f>
        <v>0</v>
      </c>
      <c r="DM325" s="57">
        <f>IF(ISBLANK(CatTemplate[[#This Row],[St. unit effort]]),0,(CatTemplate[[#This Row],[St. unit effort]] * CatTemplate[[#This Row],[Year12]])*8/ParRatePM)</f>
        <v>0</v>
      </c>
      <c r="DN325" s="57">
        <f>IF(ISBLANK(CatTemplate[[#This Row],[St. unit effort]]),0,(CatTemplate[[#This Row],[St. unit effort]] * CatTemplate[[#This Row],[Year13]])*8/ParRatePM)</f>
        <v>0</v>
      </c>
      <c r="DO325" s="57">
        <f>IF(ISBLANK(CatTemplate[[#This Row],[St. unit effort]]),0,(CatTemplate[[#This Row],[St. unit effort]] * CatTemplate[[#This Row],[Year14]])*8/ParRatePM)</f>
        <v>0</v>
      </c>
      <c r="DP325" s="57">
        <f>IF(ISBLANK(CatTemplate[[#This Row],[St. unit effort]]),0,(CatTemplate[[#This Row],[St. unit effort]] * CatTemplate[[#This Row],[Year15]])*8/ParRatePM)</f>
        <v>0</v>
      </c>
      <c r="DQ325" s="57">
        <f>IF(ISBLANK(CatTemplate[[#This Row],[St. unit effort]]),0,(CatTemplate[[#This Row],[St. unit effort]] * CatTemplate[[#This Row],[Year16]])*8/ParRatePM)</f>
        <v>0</v>
      </c>
      <c r="DR325" s="57">
        <f>IF(ISBLANK(CatTemplate[[#This Row],[St. unit effort]]),0,(CatTemplate[[#This Row],[St. unit effort]] * CatTemplate[[#This Row],[Year17]])*8/ParRatePM)</f>
        <v>0</v>
      </c>
      <c r="DS325" s="57">
        <f>IF(ISBLANK(CatTemplate[[#This Row],[St. unit effort]]),0,(CatTemplate[[#This Row],[St. unit effort]] * CatTemplate[[#This Row],[Year18]])*8/ParRatePM)</f>
        <v>0</v>
      </c>
      <c r="DT325" s="57">
        <f>IF(ISBLANK(CatTemplate[[#This Row],[St. unit effort]]),0,(CatTemplate[[#This Row],[St. unit effort]] * CatTemplate[[#This Row],[Year19]])*8/ParRatePM)</f>
        <v>0</v>
      </c>
      <c r="DU325" s="57">
        <f>IF(ISBLANK(CatTemplate[[#This Row],[St. unit effort]]),0,(CatTemplate[[#This Row],[St. unit effort]] * CatTemplate[[#This Row],[Year20]])*8/ParRatePM)</f>
        <v>0</v>
      </c>
      <c r="DV325" s="54">
        <f>SUM(CatTemplate[[#This Row],[PM1]:[PM20]])</f>
        <v>0</v>
      </c>
      <c r="DW325" s="56">
        <f t="shared" si="109"/>
        <v>0</v>
      </c>
      <c r="DX325" s="56">
        <f t="shared" si="109"/>
        <v>0</v>
      </c>
      <c r="DY325" s="56">
        <f t="shared" si="109"/>
        <v>0</v>
      </c>
      <c r="DZ325" s="56">
        <f t="shared" si="109"/>
        <v>0</v>
      </c>
      <c r="EA325" s="56">
        <f t="shared" si="109"/>
        <v>0</v>
      </c>
      <c r="EB325" s="56">
        <f t="shared" si="109"/>
        <v>0</v>
      </c>
      <c r="EC325" s="56">
        <f t="shared" si="109"/>
        <v>0</v>
      </c>
      <c r="ED325" s="56">
        <f t="shared" si="109"/>
        <v>0</v>
      </c>
      <c r="EE325" s="56">
        <f t="shared" si="109"/>
        <v>0</v>
      </c>
      <c r="EF325" s="56">
        <f t="shared" si="109"/>
        <v>0</v>
      </c>
      <c r="EG325" s="56">
        <f t="shared" si="109"/>
        <v>0</v>
      </c>
      <c r="EH325" s="56">
        <f t="shared" si="109"/>
        <v>0</v>
      </c>
      <c r="EI325" s="56">
        <f t="shared" si="109"/>
        <v>0</v>
      </c>
      <c r="EJ325" s="56">
        <f t="shared" si="109"/>
        <v>0</v>
      </c>
      <c r="EK325" s="56">
        <f t="shared" si="109"/>
        <v>0</v>
      </c>
      <c r="EL325" s="56">
        <f t="shared" si="109"/>
        <v>0</v>
      </c>
      <c r="EM325" s="56">
        <f t="shared" si="107"/>
        <v>0</v>
      </c>
      <c r="EN325" s="56">
        <f t="shared" si="107"/>
        <v>0</v>
      </c>
      <c r="EO325" s="56">
        <f t="shared" si="107"/>
        <v>0</v>
      </c>
      <c r="EP325" s="56">
        <f t="shared" si="107"/>
        <v>0</v>
      </c>
      <c r="EQ325" s="30">
        <f>CatTemplate[[#This Row],[Eq. unit cost]] * CatTemplate[[#This Row],[Eq. quantity]]</f>
        <v>0</v>
      </c>
      <c r="ER325" s="30">
        <f>CatTemplate[[#This Row],[Cons. unit cost]] *CatTemplate[[#This Row],[Cons. quantity]]</f>
        <v>0</v>
      </c>
      <c r="ES325" s="30">
        <f>CatTemplate[[#This Row],[Oth. unit cost]] *CatTemplate[[#This Row],[Oth. quantity]]</f>
        <v>0</v>
      </c>
      <c r="ET325" s="55">
        <f>SUM(CatTemplate[[#This Row],[CO1]:[CO20]])</f>
        <v>0</v>
      </c>
      <c r="EU325" s="56">
        <f t="shared" si="110"/>
        <v>0</v>
      </c>
      <c r="EV325" s="56">
        <f t="shared" si="110"/>
        <v>0</v>
      </c>
      <c r="EW325" s="56">
        <f t="shared" si="110"/>
        <v>0</v>
      </c>
      <c r="EX325" s="56">
        <f t="shared" si="110"/>
        <v>0</v>
      </c>
      <c r="EY325" s="56">
        <f t="shared" si="110"/>
        <v>0</v>
      </c>
      <c r="EZ325" s="56">
        <f t="shared" si="110"/>
        <v>0</v>
      </c>
      <c r="FA325" s="56">
        <f t="shared" si="110"/>
        <v>0</v>
      </c>
      <c r="FB325" s="56">
        <f t="shared" si="110"/>
        <v>0</v>
      </c>
      <c r="FC325" s="56">
        <f t="shared" si="110"/>
        <v>0</v>
      </c>
      <c r="FD325" s="56">
        <f t="shared" si="110"/>
        <v>0</v>
      </c>
      <c r="FE325" s="56">
        <f t="shared" si="110"/>
        <v>0</v>
      </c>
      <c r="FF325" s="56">
        <f t="shared" si="110"/>
        <v>0</v>
      </c>
      <c r="FG325" s="56">
        <f t="shared" si="110"/>
        <v>0</v>
      </c>
      <c r="FH325" s="56">
        <f t="shared" si="110"/>
        <v>0</v>
      </c>
      <c r="FI325" s="56">
        <f t="shared" si="110"/>
        <v>0</v>
      </c>
      <c r="FJ325" s="56">
        <f t="shared" si="110"/>
        <v>0</v>
      </c>
      <c r="FK325" s="56">
        <f t="shared" si="108"/>
        <v>0</v>
      </c>
      <c r="FL325" s="56">
        <f t="shared" si="108"/>
        <v>0</v>
      </c>
      <c r="FM325" s="56">
        <f t="shared" si="108"/>
        <v>0</v>
      </c>
      <c r="FN325" s="56">
        <f t="shared" si="108"/>
        <v>0</v>
      </c>
      <c r="FO325" s="58">
        <f>SUM(CatTemplate[[#This Row],[CS1]:[CS20]])</f>
        <v>0</v>
      </c>
      <c r="FP325" s="59">
        <f>CatTemplate[[#This Row],[Total Oth. cost]]+CatTemplate[[#This Row],[Total St. Cost]]</f>
        <v>0</v>
      </c>
      <c r="FQ325" s="33" t="e">
        <f t="shared" si="93"/>
        <v>#VALUE!</v>
      </c>
      <c r="FR325" s="33" t="e">
        <f t="shared" si="94"/>
        <v>#VALUE!</v>
      </c>
      <c r="FS325" s="30" t="e">
        <f>(CatTemplate[[#This Row],[CO1]] + CatTemplate[[#This Row],[CS1]]) * (1 + getRateOHFinal) * getRateMarkupFinal</f>
        <v>#VALUE!</v>
      </c>
      <c r="FT325" s="30" t="e">
        <f>(CatTemplate[[#This Row],[CO2]] + CatTemplate[[#This Row],[CS2]]) * (1 + getRateOHFinal) * getRateMarkupFinal</f>
        <v>#VALUE!</v>
      </c>
      <c r="FU325" s="30" t="e">
        <f>(CatTemplate[[#This Row],[CO3]] + CatTemplate[[#This Row],[CS3]]) * (1 + getRateOHFinal) * getRateMarkupFinal</f>
        <v>#VALUE!</v>
      </c>
      <c r="FV325" s="30" t="e">
        <f>(CatTemplate[[#This Row],[CO4]] + CatTemplate[[#This Row],[CS4]]) * (1 + getRateOHFinal) * getRateMarkupFinal</f>
        <v>#VALUE!</v>
      </c>
      <c r="FW325" s="30" t="e">
        <f>(CatTemplate[[#This Row],[CO5]] + CatTemplate[[#This Row],[CS5]]) * (1 + getRateOHFinal) * getRateMarkupFinal</f>
        <v>#VALUE!</v>
      </c>
      <c r="FX325" s="30" t="e">
        <f>(CatTemplate[[#This Row],[CO6]] + CatTemplate[[#This Row],[CS6]]) * (1 + getRateOHFinal) * getRateMarkupFinal</f>
        <v>#VALUE!</v>
      </c>
      <c r="FY325" s="30" t="e">
        <f>(CatTemplate[[#This Row],[CO7]] + CatTemplate[[#This Row],[CS7]]) * (1 + getRateOHFinal) * getRateMarkupFinal</f>
        <v>#VALUE!</v>
      </c>
      <c r="FZ325" s="30" t="e">
        <f>(CatTemplate[[#This Row],[CO8]] + CatTemplate[[#This Row],[CS8]]) * (1 + getRateOHFinal) * getRateMarkupFinal</f>
        <v>#VALUE!</v>
      </c>
      <c r="GA325" s="30" t="e">
        <f>(CatTemplate[[#This Row],[CO9]] + CatTemplate[[#This Row],[CS9]]) * (1 + getRateOHFinal) * getRateMarkupFinal</f>
        <v>#VALUE!</v>
      </c>
      <c r="GB325" s="30" t="e">
        <f>(CatTemplate[[#This Row],[CO10]] + CatTemplate[[#This Row],[CS10]]) * (1 + getRateOHFinal) * getRateMarkupFinal</f>
        <v>#VALUE!</v>
      </c>
      <c r="GC325" s="30" t="e">
        <f>(CatTemplate[[#This Row],[CO11]] + CatTemplate[[#This Row],[CS11]]) * (1 + getRateOHFinal) * getRateMarkupFinal</f>
        <v>#VALUE!</v>
      </c>
      <c r="GD325" s="30" t="e">
        <f>(CatTemplate[[#This Row],[CO12]] + CatTemplate[[#This Row],[CS12]]) * (1 + getRateOHFinal) * getRateMarkupFinal</f>
        <v>#VALUE!</v>
      </c>
      <c r="GE325" s="30" t="e">
        <f>(CatTemplate[[#This Row],[CO13]] + CatTemplate[[#This Row],[CS13]]) * (1 + getRateOHFinal) * getRateMarkupFinal</f>
        <v>#VALUE!</v>
      </c>
      <c r="GF325" s="30" t="e">
        <f>(CatTemplate[[#This Row],[CO14]] + CatTemplate[[#This Row],[CS14]]) * (1 + getRateOHFinal) * getRateMarkupFinal</f>
        <v>#VALUE!</v>
      </c>
      <c r="GG325" s="30" t="e">
        <f>(CatTemplate[[#This Row],[CO15]] + CatTemplate[[#This Row],[CS15]]) * (1 + getRateOHFinal) * getRateMarkupFinal</f>
        <v>#VALUE!</v>
      </c>
      <c r="GH325" s="30" t="e">
        <f>(CatTemplate[[#This Row],[CO16]] + CatTemplate[[#This Row],[CS16]]) * (1 + getRateOHFinal) * getRateMarkupFinal</f>
        <v>#VALUE!</v>
      </c>
      <c r="GI325" s="30" t="e">
        <f>(CatTemplate[[#This Row],[CO17]] + CatTemplate[[#This Row],[CS17]]) * (1 + getRateOHFinal) * getRateMarkupFinal</f>
        <v>#VALUE!</v>
      </c>
      <c r="GJ325" s="30" t="e">
        <f>(CatTemplate[[#This Row],[CO18]] + CatTemplate[[#This Row],[CS18]]) * (1 + getRateOHFinal) * getRateMarkupFinal</f>
        <v>#VALUE!</v>
      </c>
      <c r="GK325" s="30" t="e">
        <f>(CatTemplate[[#This Row],[CO19]] + CatTemplate[[#This Row],[CS19]]) * (1 + getRateOHFinal) * getRateMarkupFinal</f>
        <v>#VALUE!</v>
      </c>
      <c r="GL325" s="30" t="e">
        <f>(CatTemplate[[#This Row],[CO20]] + CatTemplate[[#This Row],[CS20]]) * (1 + getRateOHFinal) * getRateMarkupFinal</f>
        <v>#VALUE!</v>
      </c>
      <c r="GM325" s="30" t="e">
        <f t="shared" si="95"/>
        <v>#VALUE!</v>
      </c>
      <c r="GN325" s="30" t="e">
        <f t="shared" si="96"/>
        <v>#VALUE!</v>
      </c>
      <c r="GO325" s="30" t="e">
        <f t="shared" si="97"/>
        <v>#VALUE!</v>
      </c>
      <c r="GP325" s="30" t="e">
        <f t="shared" si="98"/>
        <v>#VALUE!</v>
      </c>
      <c r="GQ325" s="30" t="e">
        <f>(CatTemplate[[#This Row],[CO1]]+CatTemplate[[#This Row],[CS1]]) * (1+ getRateOHFinal) * (1 + getRateMarkupFinal)</f>
        <v>#VALUE!</v>
      </c>
      <c r="GR325" s="30" t="e">
        <f>(CatTemplate[[#This Row],[CO2]]+CatTemplate[[#This Row],[CS2]]) * (1+ getRateOHFinal) * (1 + getRateMarkupFinal)</f>
        <v>#VALUE!</v>
      </c>
      <c r="GS325" s="30" t="e">
        <f>(CatTemplate[[#This Row],[CO3]]+CatTemplate[[#This Row],[CS3]]) * (1+ getRateOHFinal) * (1 + getRateMarkupFinal)</f>
        <v>#VALUE!</v>
      </c>
      <c r="GT325" s="30" t="e">
        <f>(CatTemplate[[#This Row],[CO4]]+CatTemplate[[#This Row],[CS4]]) * (1+ getRateOHFinal) * (1 + getRateMarkupFinal)</f>
        <v>#VALUE!</v>
      </c>
      <c r="GU325" s="30" t="e">
        <f>(CatTemplate[[#This Row],[CO5]]+CatTemplate[[#This Row],[CS5]]) * (1+ getRateOHFinal) * (1 + getRateMarkupFinal)</f>
        <v>#VALUE!</v>
      </c>
      <c r="GV325" s="30" t="e">
        <f>(CatTemplate[[#This Row],[CO6]]+CatTemplate[[#This Row],[CS6]]) * (1+ getRateOHFinal) * (1 + getRateMarkupFinal)</f>
        <v>#VALUE!</v>
      </c>
      <c r="GW325" s="30" t="e">
        <f>(CatTemplate[[#This Row],[CO7]]+CatTemplate[[#This Row],[CS7]]) * (1+ getRateOHFinal) * (1 + getRateMarkupFinal)</f>
        <v>#VALUE!</v>
      </c>
      <c r="GX325" s="30" t="e">
        <f>(CatTemplate[[#This Row],[CO8]]+CatTemplate[[#This Row],[CS8]]) * (1+ getRateOHFinal) * (1 + getRateMarkupFinal)</f>
        <v>#VALUE!</v>
      </c>
      <c r="GY325" s="30" t="e">
        <f>(CatTemplate[[#This Row],[CO9]]+CatTemplate[[#This Row],[CS9]]) * (1+ getRateOHFinal) * (1 + getRateMarkupFinal)</f>
        <v>#VALUE!</v>
      </c>
      <c r="GZ325" s="30" t="e">
        <f>(CatTemplate[[#This Row],[CO10]]+CatTemplate[[#This Row],[CS10]]) * (1+ getRateOHFinal) * (1 + getRateMarkupFinal)</f>
        <v>#VALUE!</v>
      </c>
      <c r="HA325" s="30" t="e">
        <f>(CatTemplate[[#This Row],[CO11]]+CatTemplate[[#This Row],[CS11]]) * (1+ getRateOHFinal) * (1 + getRateMarkupFinal)</f>
        <v>#VALUE!</v>
      </c>
      <c r="HB325" s="30" t="e">
        <f>(CatTemplate[[#This Row],[CO12]]+CatTemplate[[#This Row],[CS12]]) * (1+ getRateOHFinal) * (1 + getRateMarkupFinal)</f>
        <v>#VALUE!</v>
      </c>
      <c r="HC325" s="30" t="e">
        <f>(CatTemplate[[#This Row],[CO13]]+CatTemplate[[#This Row],[CS13]]) * (1+ getRateOHFinal) * (1 + getRateMarkupFinal)</f>
        <v>#VALUE!</v>
      </c>
      <c r="HD325" s="30" t="e">
        <f>(CatTemplate[[#This Row],[CO14]]+CatTemplate[[#This Row],[CS14]]) * (1+ getRateOHFinal) * (1 + getRateMarkupFinal)</f>
        <v>#VALUE!</v>
      </c>
      <c r="HE325" s="30" t="e">
        <f>(CatTemplate[[#This Row],[CO15]]+CatTemplate[[#This Row],[CS15]]) * (1+ getRateOHFinal) * (1 + getRateMarkupFinal)</f>
        <v>#VALUE!</v>
      </c>
      <c r="HF325" s="30" t="e">
        <f>(CatTemplate[[#This Row],[CO16]]+CatTemplate[[#This Row],[CS16]]) * (1+ getRateOHFinal) * (1 + getRateMarkupFinal)</f>
        <v>#VALUE!</v>
      </c>
      <c r="HG325" s="30" t="e">
        <f>(CatTemplate[[#This Row],[CO17]]+CatTemplate[[#This Row],[CS17]]) * (1+ getRateOHFinal) * (1 + getRateMarkupFinal)</f>
        <v>#VALUE!</v>
      </c>
      <c r="HH325" s="30" t="e">
        <f>(CatTemplate[[#This Row],[CO18]]+CatTemplate[[#This Row],[CS18]]) * (1+ getRateOHFinal) * (1 + getRateMarkupFinal)</f>
        <v>#VALUE!</v>
      </c>
      <c r="HI325" s="30" t="e">
        <f>(CatTemplate[[#This Row],[CO19]]+CatTemplate[[#This Row],[CS19]]) * (1+ getRateOHFinal) * (1 + getRateMarkupFinal)</f>
        <v>#VALUE!</v>
      </c>
      <c r="HJ325" s="30" t="e">
        <f>(CatTemplate[[#This Row],[CO20]]+CatTemplate[[#This Row],[CS20]]) * (1+ getRateOHFinal) * (1 + getRateMarkupFinal)</f>
        <v>#VALUE!</v>
      </c>
      <c r="HK325" s="39" t="e">
        <f>CatTemplate[[#This Row],[Total cost]]+CatTemplate[[#This Row],[OH Amount]]+CatTemplate[[#This Row],[Markup]]</f>
        <v>#VALUE!</v>
      </c>
      <c r="HL325" s="63">
        <f>IF(CatTemplate[[#This Row],[Units]]="Days",CatTemplate[[#This Row],[Project quantity]]*CatTemplate[[#This Row],[St. unit effort]],CatTemplate[[#This Row],[Project quantity]])</f>
        <v>0</v>
      </c>
      <c r="HM325" s="287">
        <f>IFERROR(CatTemplate[[#This Row],[Total Price]]/(CatTemplate[[#This Row],[Final Quantity]]),0)</f>
        <v>0</v>
      </c>
      <c r="HN325" s="261"/>
    </row>
    <row r="326" spans="2:222" ht="25.5" x14ac:dyDescent="0.2">
      <c r="B326" s="9" t="s">
        <v>84</v>
      </c>
      <c r="C326" s="23">
        <v>6</v>
      </c>
      <c r="D326" s="10" t="s">
        <v>179</v>
      </c>
      <c r="E326" s="25">
        <v>1</v>
      </c>
      <c r="F326" s="19" t="s">
        <v>103</v>
      </c>
      <c r="G326" s="27">
        <v>113</v>
      </c>
      <c r="H326" s="19" t="s">
        <v>605</v>
      </c>
      <c r="I326" s="19"/>
      <c r="J326" s="16" t="s">
        <v>254</v>
      </c>
      <c r="K326" s="16"/>
      <c r="L326" s="16" t="s">
        <v>489</v>
      </c>
      <c r="M326" s="16" t="s">
        <v>207</v>
      </c>
      <c r="N326" s="16" t="s">
        <v>858</v>
      </c>
      <c r="O326" s="320"/>
      <c r="P326" s="71"/>
      <c r="Q326" s="108"/>
      <c r="R326" s="73"/>
      <c r="S326" s="97"/>
      <c r="T326" s="100">
        <f>getEqUnitCost</f>
        <v>0</v>
      </c>
      <c r="U326" s="73">
        <f>getEqUnitEffort</f>
        <v>0</v>
      </c>
      <c r="V326" s="101">
        <f>getEqQuantity</f>
        <v>0</v>
      </c>
      <c r="W326" s="320"/>
      <c r="X326" s="100">
        <f>getConsUnitCost</f>
        <v>0</v>
      </c>
      <c r="Y326" s="73">
        <f>getConsUnitEffort</f>
        <v>0</v>
      </c>
      <c r="Z326" s="14">
        <f>getConsQuantity</f>
        <v>0</v>
      </c>
      <c r="AA326" s="320"/>
      <c r="AB326" s="72"/>
      <c r="AC326" s="112"/>
      <c r="AD326" s="14">
        <f>getOthQuantity</f>
        <v>0</v>
      </c>
      <c r="AE326" s="320"/>
      <c r="AF326" s="28" t="str">
        <f>IF(ISBLANK(CatTemplate[[#This Row],[Resource type]]),"",CatTemplate[[#This Row],[Resource type]])</f>
        <v>BioRef Operator</v>
      </c>
      <c r="AG326" s="242">
        <f>getStaffUnitCost</f>
        <v>402.98497611162429</v>
      </c>
      <c r="AH326" s="113">
        <f>getStaffUnitEffort</f>
        <v>0</v>
      </c>
      <c r="AI326" s="40">
        <f>getStaffQuantity</f>
        <v>0</v>
      </c>
      <c r="AJ326" s="41">
        <f>CatTemplate[[#This Row],[St. quantity]]*8/ParRatePM</f>
        <v>0</v>
      </c>
      <c r="AK326" s="320"/>
      <c r="AL326" s="53" t="str">
        <f>CatTemplate[[#This Row],[Item type]]</f>
        <v>Samples</v>
      </c>
      <c r="AM326" s="12">
        <f>SUM(CatTemplate[[#This Row],[Year1]:[Year20]])</f>
        <v>0</v>
      </c>
      <c r="AN326" s="52"/>
      <c r="AO326" s="52"/>
      <c r="AP326" s="52"/>
      <c r="AQ326" s="8"/>
      <c r="AR326" s="8"/>
      <c r="AS326" s="8"/>
      <c r="AT326" s="8"/>
      <c r="AU326" s="8"/>
      <c r="AV326" s="8"/>
      <c r="AW326" s="8"/>
      <c r="AX326" s="8"/>
      <c r="AY326" s="8"/>
      <c r="AZ326" s="8"/>
      <c r="BA326" s="8"/>
      <c r="BB326" s="8"/>
      <c r="BC326" s="8"/>
      <c r="BD326" s="8"/>
      <c r="BE326" s="8"/>
      <c r="BF326" s="8"/>
      <c r="BG326" s="36"/>
      <c r="BH326" s="320"/>
      <c r="BI326" s="37" t="str">
        <f>getCostCategory</f>
        <v>06 Operating costs</v>
      </c>
      <c r="BJ326" s="37" t="str">
        <f>getSection</f>
        <v>06 Sample processing</v>
      </c>
      <c r="BK326" s="32" t="str">
        <f>getObject</f>
        <v>Sample processing</v>
      </c>
      <c r="BL326" s="30">
        <f>IFERROR(getUnitCost * IF(CatTemplate[[#This Row],[Cost Category Comp.]]="01 Staff costs", 1,1),0)</f>
        <v>402.98497611162429</v>
      </c>
      <c r="BM326" s="29">
        <f>IF(AND(ISBLANK(CatTemplate[[#This Row],[Eq. unit cost]]),ISBLANK(CatTemplate[[#This Row],[Cons. unit cost]]),ISBLANK(CatTemplate[[#This Row],[Oth. unit cost]])), 0, IF(getUnitEffort =0,1,getUnitEffort) * CatTemplate[[#This Row],[Year1]])</f>
        <v>0</v>
      </c>
      <c r="BN326" s="29">
        <f>IF(AND(ISBLANK(CatTemplate[[#This Row],[Eq. unit cost]]),ISBLANK(CatTemplate[[#This Row],[Cons. unit cost]]),ISBLANK(CatTemplate[[#This Row],[Oth. unit cost]])), 0, IF(getUnitEffort =0,1,getUnitEffort) * CatTemplate[[#This Row],[Year2]])</f>
        <v>0</v>
      </c>
      <c r="BO326" s="29">
        <f>IF(AND(ISBLANK(CatTemplate[[#This Row],[Eq. unit cost]]),ISBLANK(CatTemplate[[#This Row],[Cons. unit cost]]),ISBLANK(CatTemplate[[#This Row],[Oth. unit cost]])), 0, IF(getUnitEffort =0,1,getUnitEffort) * CatTemplate[[#This Row],[Year3]])</f>
        <v>0</v>
      </c>
      <c r="BP326" s="29">
        <f>IF(AND(ISBLANK(CatTemplate[[#This Row],[Eq. unit cost]]),ISBLANK(CatTemplate[[#This Row],[Cons. unit cost]]),ISBLANK(CatTemplate[[#This Row],[Oth. unit cost]])), 0, IF(getUnitEffort =0,1,getUnitEffort) * CatTemplate[[#This Row],[Year4]])</f>
        <v>0</v>
      </c>
      <c r="BQ326" s="29">
        <f>IF(AND(ISBLANK(CatTemplate[[#This Row],[Eq. unit cost]]),ISBLANK(CatTemplate[[#This Row],[Cons. unit cost]]),ISBLANK(CatTemplate[[#This Row],[Oth. unit cost]])), 0, IF(getUnitEffort =0,1,getUnitEffort) * CatTemplate[[#This Row],[Year5]])</f>
        <v>0</v>
      </c>
      <c r="BR326" s="29">
        <f>IF(AND(ISBLANK(CatTemplate[[#This Row],[Eq. unit cost]]),ISBLANK(CatTemplate[[#This Row],[Cons. unit cost]]),ISBLANK(CatTemplate[[#This Row],[Oth. unit cost]])), 0, IF(getUnitEffort =0,1,getUnitEffort) * CatTemplate[[#This Row],[Year6]])</f>
        <v>0</v>
      </c>
      <c r="BS326" s="29">
        <f>IF(AND(ISBLANK(CatTemplate[[#This Row],[Eq. unit cost]]),ISBLANK(CatTemplate[[#This Row],[Cons. unit cost]]),ISBLANK(CatTemplate[[#This Row],[Oth. unit cost]])), 0, IF(getUnitEffort =0,1,getUnitEffort) * CatTemplate[[#This Row],[Year7]])</f>
        <v>0</v>
      </c>
      <c r="BT326" s="29">
        <f>IF(AND(ISBLANK(CatTemplate[[#This Row],[Eq. unit cost]]),ISBLANK(CatTemplate[[#This Row],[Cons. unit cost]]),ISBLANK(CatTemplate[[#This Row],[Oth. unit cost]])), 0, IF(getUnitEffort =0,1,getUnitEffort) * CatTemplate[[#This Row],[Year8]])</f>
        <v>0</v>
      </c>
      <c r="BU326" s="29">
        <f>IF(AND(ISBLANK(CatTemplate[[#This Row],[Eq. unit cost]]),ISBLANK(CatTemplate[[#This Row],[Cons. unit cost]]),ISBLANK(CatTemplate[[#This Row],[Oth. unit cost]])), 0, IF(getUnitEffort =0,1,getUnitEffort) * CatTemplate[[#This Row],[Year9]])</f>
        <v>0</v>
      </c>
      <c r="BV326" s="29">
        <f>IF(AND(ISBLANK(CatTemplate[[#This Row],[Eq. unit cost]]),ISBLANK(CatTemplate[[#This Row],[Cons. unit cost]]),ISBLANK(CatTemplate[[#This Row],[Oth. unit cost]])), 0, IF(getUnitEffort =0,1,getUnitEffort) * CatTemplate[[#This Row],[Year10]])</f>
        <v>0</v>
      </c>
      <c r="BW326" s="29">
        <f>IF(AND(ISBLANK(CatTemplate[[#This Row],[Eq. unit cost]]),ISBLANK(CatTemplate[[#This Row],[Cons. unit cost]]),ISBLANK(CatTemplate[[#This Row],[Oth. unit cost]])), 0, IF(getUnitEffort =0,1,getUnitEffort) * CatTemplate[[#This Row],[Year11]])</f>
        <v>0</v>
      </c>
      <c r="BX326" s="29">
        <f>IF(AND(ISBLANK(CatTemplate[[#This Row],[Eq. unit cost]]),ISBLANK(CatTemplate[[#This Row],[Cons. unit cost]]),ISBLANK(CatTemplate[[#This Row],[Oth. unit cost]])), 0, IF(getUnitEffort =0,1,getUnitEffort) * CatTemplate[[#This Row],[Year12]])</f>
        <v>0</v>
      </c>
      <c r="BY326" s="29">
        <f>IF(AND(ISBLANK(CatTemplate[[#This Row],[Eq. unit cost]]),ISBLANK(CatTemplate[[#This Row],[Cons. unit cost]]),ISBLANK(CatTemplate[[#This Row],[Oth. unit cost]])), 0, IF(getUnitEffort =0,1,getUnitEffort) * CatTemplate[[#This Row],[Year13]])</f>
        <v>0</v>
      </c>
      <c r="BZ326" s="29">
        <f>IF(AND(ISBLANK(CatTemplate[[#This Row],[Eq. unit cost]]),ISBLANK(CatTemplate[[#This Row],[Cons. unit cost]]),ISBLANK(CatTemplate[[#This Row],[Oth. unit cost]])), 0, IF(getUnitEffort =0,1,getUnitEffort) * CatTemplate[[#This Row],[Year14]])</f>
        <v>0</v>
      </c>
      <c r="CA326" s="29">
        <f>IF(AND(ISBLANK(CatTemplate[[#This Row],[Eq. unit cost]]),ISBLANK(CatTemplate[[#This Row],[Cons. unit cost]]),ISBLANK(CatTemplate[[#This Row],[Oth. unit cost]])), 0, IF(getUnitEffort =0,1,getUnitEffort) * CatTemplate[[#This Row],[Year15]])</f>
        <v>0</v>
      </c>
      <c r="CB326" s="29">
        <f>IF(AND(ISBLANK(CatTemplate[[#This Row],[Eq. unit cost]]),ISBLANK(CatTemplate[[#This Row],[Cons. unit cost]]),ISBLANK(CatTemplate[[#This Row],[Oth. unit cost]])), 0, IF(getUnitEffort =0,1,getUnitEffort) * CatTemplate[[#This Row],[Year16]])</f>
        <v>0</v>
      </c>
      <c r="CC326" s="29">
        <f>IF(AND(ISBLANK(CatTemplate[[#This Row],[Eq. unit cost]]),ISBLANK(CatTemplate[[#This Row],[Cons. unit cost]]),ISBLANK(CatTemplate[[#This Row],[Oth. unit cost]])), 0, IF(getUnitEffort =0,1,getUnitEffort) * CatTemplate[[#This Row],[Year17]])</f>
        <v>0</v>
      </c>
      <c r="CD326" s="29">
        <f>IF(AND(ISBLANK(CatTemplate[[#This Row],[Eq. unit cost]]),ISBLANK(CatTemplate[[#This Row],[Cons. unit cost]]),ISBLANK(CatTemplate[[#This Row],[Oth. unit cost]])), 0, IF(getUnitEffort =0,1,getUnitEffort) * CatTemplate[[#This Row],[Year18]])</f>
        <v>0</v>
      </c>
      <c r="CE326" s="29">
        <f>IF(AND(ISBLANK(CatTemplate[[#This Row],[Eq. unit cost]]),ISBLANK(CatTemplate[[#This Row],[Cons. unit cost]]),ISBLANK(CatTemplate[[#This Row],[Oth. unit cost]])), 0, IF(getUnitEffort =0,1,getUnitEffort) * CatTemplate[[#This Row],[Year19]])</f>
        <v>0</v>
      </c>
      <c r="CF326" s="29">
        <f>IF(AND(ISBLANK(CatTemplate[[#This Row],[Eq. unit cost]]),ISBLANK(CatTemplate[[#This Row],[Cons. unit cost]]),ISBLANK(CatTemplate[[#This Row],[Oth. unit cost]])), 0, IF(getUnitEffort =0,1,getUnitEffort) * CatTemplate[[#This Row],[Year20]])</f>
        <v>0</v>
      </c>
      <c r="CG326" s="45">
        <f>SUM(CatTemplate[[#This Row],[Q1]:[Q20]])</f>
        <v>0</v>
      </c>
      <c r="CH326" s="29">
        <f>IF(ISBLANK(CatTemplate[[#This Row],[St. unit effort]]),0,(CatTemplate[[#This Row],[St. unit effort]] * CatTemplate[[#This Row],[Year1]]))</f>
        <v>0</v>
      </c>
      <c r="CI326" s="29">
        <f>IF(ISBLANK(CatTemplate[[#This Row],[St. unit effort]]),0,(CatTemplate[[#This Row],[St. unit effort]] * CatTemplate[[#This Row],[Year2]]))</f>
        <v>0</v>
      </c>
      <c r="CJ326" s="29">
        <f>IF(ISBLANK(CatTemplate[[#This Row],[St. unit effort]]),0,(CatTemplate[[#This Row],[St. unit effort]] * CatTemplate[[#This Row],[Year3]]))</f>
        <v>0</v>
      </c>
      <c r="CK326" s="29">
        <f>IF(ISBLANK(CatTemplate[[#This Row],[St. unit effort]]),0,(CatTemplate[[#This Row],[St. unit effort]] * CatTemplate[[#This Row],[Year4]]))</f>
        <v>0</v>
      </c>
      <c r="CL326" s="29">
        <f>IF(ISBLANK(CatTemplate[[#This Row],[St. unit effort]]),0,(CatTemplate[[#This Row],[St. unit effort]] * CatTemplate[[#This Row],[Year5]]))</f>
        <v>0</v>
      </c>
      <c r="CM326" s="29">
        <f>IF(ISBLANK(CatTemplate[[#This Row],[St. unit effort]]),0,(CatTemplate[[#This Row],[St. unit effort]] * CatTemplate[[#This Row],[Year6]]))</f>
        <v>0</v>
      </c>
      <c r="CN326" s="29">
        <f>IF(ISBLANK(CatTemplate[[#This Row],[St. unit effort]]),0,(CatTemplate[[#This Row],[St. unit effort]] * CatTemplate[[#This Row],[Year7]]))</f>
        <v>0</v>
      </c>
      <c r="CO326" s="29">
        <f>IF(ISBLANK(CatTemplate[[#This Row],[St. unit effort]]),0,(CatTemplate[[#This Row],[St. unit effort]] * CatTemplate[[#This Row],[Year8]]))</f>
        <v>0</v>
      </c>
      <c r="CP326" s="29">
        <f>IF(ISBLANK(CatTemplate[[#This Row],[St. unit effort]]),0,(CatTemplate[[#This Row],[St. unit effort]] * CatTemplate[[#This Row],[Year9]]))</f>
        <v>0</v>
      </c>
      <c r="CQ326" s="29">
        <f>IF(ISBLANK(CatTemplate[[#This Row],[St. unit effort]]),0,(CatTemplate[[#This Row],[St. unit effort]] * CatTemplate[[#This Row],[Year10]]))</f>
        <v>0</v>
      </c>
      <c r="CR326" s="29">
        <f>IF(ISBLANK(CatTemplate[[#This Row],[St. unit effort]]),0,(CatTemplate[[#This Row],[St. unit effort]] * CatTemplate[[#This Row],[Year11]]))</f>
        <v>0</v>
      </c>
      <c r="CS326" s="29">
        <f>IF(ISBLANK(CatTemplate[[#This Row],[St. unit effort]]),0,(CatTemplate[[#This Row],[St. unit effort]] * CatTemplate[[#This Row],[Year12]]))</f>
        <v>0</v>
      </c>
      <c r="CT326" s="29">
        <f>IF(ISBLANK(CatTemplate[[#This Row],[St. unit effort]]),0,(CatTemplate[[#This Row],[St. unit effort]] * CatTemplate[[#This Row],[Year13]]))</f>
        <v>0</v>
      </c>
      <c r="CU326" s="29">
        <f>IF(ISBLANK(CatTemplate[[#This Row],[St. unit effort]]),0,(CatTemplate[[#This Row],[St. unit effort]] * CatTemplate[[#This Row],[Year14]]))</f>
        <v>0</v>
      </c>
      <c r="CV326" s="29">
        <f>IF(ISBLANK(CatTemplate[[#This Row],[St. unit effort]]),0,(CatTemplate[[#This Row],[St. unit effort]] * CatTemplate[[#This Row],[Year15]]))</f>
        <v>0</v>
      </c>
      <c r="CW326" s="29">
        <f>IF(ISBLANK(CatTemplate[[#This Row],[St. unit effort]]),0,(CatTemplate[[#This Row],[St. unit effort]] * CatTemplate[[#This Row],[Year16]]))</f>
        <v>0</v>
      </c>
      <c r="CX326" s="29">
        <f>IF(ISBLANK(CatTemplate[[#This Row],[St. unit effort]]),0,(CatTemplate[[#This Row],[St. unit effort]] * CatTemplate[[#This Row],[Year17]]))</f>
        <v>0</v>
      </c>
      <c r="CY326" s="29">
        <f>IF(ISBLANK(CatTemplate[[#This Row],[St. unit effort]]),0,(CatTemplate[[#This Row],[St. unit effort]] * CatTemplate[[#This Row],[Year18]]))</f>
        <v>0</v>
      </c>
      <c r="CZ326" s="29">
        <f>IF(ISBLANK(CatTemplate[[#This Row],[St. unit effort]]),0,(CatTemplate[[#This Row],[St. unit effort]] * CatTemplate[[#This Row],[Year19]]))</f>
        <v>0</v>
      </c>
      <c r="DA326" s="29">
        <f>IF(ISBLANK(CatTemplate[[#This Row],[St. unit effort]]),0,(CatTemplate[[#This Row],[St. unit effort]] * CatTemplate[[#This Row],[Year20]]))</f>
        <v>0</v>
      </c>
      <c r="DB326" s="57">
        <f>IF(ISBLANK(CatTemplate[[#This Row],[St. unit effort]]),0,(CatTemplate[[#This Row],[St. unit effort]] * CatTemplate[[#This Row],[Year1]])*8/ParRatePM)</f>
        <v>0</v>
      </c>
      <c r="DC326" s="57">
        <f>IF(ISBLANK(CatTemplate[[#This Row],[St. unit effort]]),0,(CatTemplate[[#This Row],[St. unit effort]] * CatTemplate[[#This Row],[Year2]])*8/ParRatePM)</f>
        <v>0</v>
      </c>
      <c r="DD326" s="57">
        <f>IF(ISBLANK(CatTemplate[[#This Row],[St. unit effort]]),0,(CatTemplate[[#This Row],[St. unit effort]] * CatTemplate[[#This Row],[Year3]])*8/ParRatePM)</f>
        <v>0</v>
      </c>
      <c r="DE326" s="57">
        <f>IF(ISBLANK(CatTemplate[[#This Row],[St. unit effort]]),0,(CatTemplate[[#This Row],[St. unit effort]] * CatTemplate[[#This Row],[Year4]])*8/ParRatePM)</f>
        <v>0</v>
      </c>
      <c r="DF326" s="57">
        <f>IF(ISBLANK(CatTemplate[[#This Row],[St. unit effort]]),0,(CatTemplate[[#This Row],[St. unit effort]] * CatTemplate[[#This Row],[Year5]])*8/ParRatePM)</f>
        <v>0</v>
      </c>
      <c r="DG326" s="57">
        <f>IF(ISBLANK(CatTemplate[[#This Row],[St. unit effort]]),0,(CatTemplate[[#This Row],[St. unit effort]] * CatTemplate[[#This Row],[Year6]])*8/ParRatePM)</f>
        <v>0</v>
      </c>
      <c r="DH326" s="57">
        <f>IF(ISBLANK(CatTemplate[[#This Row],[St. unit effort]]),0,(CatTemplate[[#This Row],[St. unit effort]] * CatTemplate[[#This Row],[Year7]])*8/ParRatePM)</f>
        <v>0</v>
      </c>
      <c r="DI326" s="57">
        <f>IF(ISBLANK(CatTemplate[[#This Row],[St. unit effort]]),0,(CatTemplate[[#This Row],[St. unit effort]] * CatTemplate[[#This Row],[Year8]])*8/ParRatePM)</f>
        <v>0</v>
      </c>
      <c r="DJ326" s="57">
        <f>IF(ISBLANK(CatTemplate[[#This Row],[St. unit effort]]),0,(CatTemplate[[#This Row],[St. unit effort]] * CatTemplate[[#This Row],[Year9]])*8/ParRatePM)</f>
        <v>0</v>
      </c>
      <c r="DK326" s="57">
        <f>IF(ISBLANK(CatTemplate[[#This Row],[St. unit effort]]),0,(CatTemplate[[#This Row],[St. unit effort]] * CatTemplate[[#This Row],[Year10]])*8/ParRatePM)</f>
        <v>0</v>
      </c>
      <c r="DL326" s="57">
        <f>IF(ISBLANK(CatTemplate[[#This Row],[St. unit effort]]),0,(CatTemplate[[#This Row],[St. unit effort]] * CatTemplate[[#This Row],[Year11]])*8/ParRatePM)</f>
        <v>0</v>
      </c>
      <c r="DM326" s="57">
        <f>IF(ISBLANK(CatTemplate[[#This Row],[St. unit effort]]),0,(CatTemplate[[#This Row],[St. unit effort]] * CatTemplate[[#This Row],[Year12]])*8/ParRatePM)</f>
        <v>0</v>
      </c>
      <c r="DN326" s="57">
        <f>IF(ISBLANK(CatTemplate[[#This Row],[St. unit effort]]),0,(CatTemplate[[#This Row],[St. unit effort]] * CatTemplate[[#This Row],[Year13]])*8/ParRatePM)</f>
        <v>0</v>
      </c>
      <c r="DO326" s="57">
        <f>IF(ISBLANK(CatTemplate[[#This Row],[St. unit effort]]),0,(CatTemplate[[#This Row],[St. unit effort]] * CatTemplate[[#This Row],[Year14]])*8/ParRatePM)</f>
        <v>0</v>
      </c>
      <c r="DP326" s="57">
        <f>IF(ISBLANK(CatTemplate[[#This Row],[St. unit effort]]),0,(CatTemplate[[#This Row],[St. unit effort]] * CatTemplate[[#This Row],[Year15]])*8/ParRatePM)</f>
        <v>0</v>
      </c>
      <c r="DQ326" s="57">
        <f>IF(ISBLANK(CatTemplate[[#This Row],[St. unit effort]]),0,(CatTemplate[[#This Row],[St. unit effort]] * CatTemplate[[#This Row],[Year16]])*8/ParRatePM)</f>
        <v>0</v>
      </c>
      <c r="DR326" s="57">
        <f>IF(ISBLANK(CatTemplate[[#This Row],[St. unit effort]]),0,(CatTemplate[[#This Row],[St. unit effort]] * CatTemplate[[#This Row],[Year17]])*8/ParRatePM)</f>
        <v>0</v>
      </c>
      <c r="DS326" s="57">
        <f>IF(ISBLANK(CatTemplate[[#This Row],[St. unit effort]]),0,(CatTemplate[[#This Row],[St. unit effort]] * CatTemplate[[#This Row],[Year18]])*8/ParRatePM)</f>
        <v>0</v>
      </c>
      <c r="DT326" s="57">
        <f>IF(ISBLANK(CatTemplate[[#This Row],[St. unit effort]]),0,(CatTemplate[[#This Row],[St. unit effort]] * CatTemplate[[#This Row],[Year19]])*8/ParRatePM)</f>
        <v>0</v>
      </c>
      <c r="DU326" s="57">
        <f>IF(ISBLANK(CatTemplate[[#This Row],[St. unit effort]]),0,(CatTemplate[[#This Row],[St. unit effort]] * CatTemplate[[#This Row],[Year20]])*8/ParRatePM)</f>
        <v>0</v>
      </c>
      <c r="DV326" s="54">
        <f>SUM(CatTemplate[[#This Row],[PM1]:[PM20]])</f>
        <v>0</v>
      </c>
      <c r="DW326" s="56">
        <f t="shared" si="109"/>
        <v>0</v>
      </c>
      <c r="DX326" s="56">
        <f t="shared" si="109"/>
        <v>0</v>
      </c>
      <c r="DY326" s="56">
        <f t="shared" si="109"/>
        <v>0</v>
      </c>
      <c r="DZ326" s="56">
        <f t="shared" si="109"/>
        <v>0</v>
      </c>
      <c r="EA326" s="56">
        <f t="shared" si="109"/>
        <v>0</v>
      </c>
      <c r="EB326" s="56">
        <f t="shared" si="109"/>
        <v>0</v>
      </c>
      <c r="EC326" s="56">
        <f t="shared" si="109"/>
        <v>0</v>
      </c>
      <c r="ED326" s="56">
        <f t="shared" si="109"/>
        <v>0</v>
      </c>
      <c r="EE326" s="56">
        <f t="shared" si="109"/>
        <v>0</v>
      </c>
      <c r="EF326" s="56">
        <f t="shared" si="109"/>
        <v>0</v>
      </c>
      <c r="EG326" s="56">
        <f t="shared" si="109"/>
        <v>0</v>
      </c>
      <c r="EH326" s="56">
        <f t="shared" si="109"/>
        <v>0</v>
      </c>
      <c r="EI326" s="56">
        <f t="shared" si="109"/>
        <v>0</v>
      </c>
      <c r="EJ326" s="56">
        <f t="shared" si="109"/>
        <v>0</v>
      </c>
      <c r="EK326" s="56">
        <f t="shared" si="109"/>
        <v>0</v>
      </c>
      <c r="EL326" s="56">
        <f t="shared" ref="EL326:EP341" si="111">getCost(COLUMN(), ROW(), "Other")</f>
        <v>0</v>
      </c>
      <c r="EM326" s="56">
        <f t="shared" si="111"/>
        <v>0</v>
      </c>
      <c r="EN326" s="56">
        <f t="shared" si="111"/>
        <v>0</v>
      </c>
      <c r="EO326" s="56">
        <f t="shared" si="111"/>
        <v>0</v>
      </c>
      <c r="EP326" s="56">
        <f t="shared" si="111"/>
        <v>0</v>
      </c>
      <c r="EQ326" s="30">
        <f>CatTemplate[[#This Row],[Eq. unit cost]] * CatTemplate[[#This Row],[Eq. quantity]]</f>
        <v>0</v>
      </c>
      <c r="ER326" s="30">
        <f>CatTemplate[[#This Row],[Cons. unit cost]] *CatTemplate[[#This Row],[Cons. quantity]]</f>
        <v>0</v>
      </c>
      <c r="ES326" s="30">
        <f>CatTemplate[[#This Row],[Oth. unit cost]] *CatTemplate[[#This Row],[Oth. quantity]]</f>
        <v>0</v>
      </c>
      <c r="ET326" s="55">
        <f>SUM(CatTemplate[[#This Row],[CO1]:[CO20]])</f>
        <v>0</v>
      </c>
      <c r="EU326" s="56">
        <f t="shared" si="110"/>
        <v>0</v>
      </c>
      <c r="EV326" s="56">
        <f t="shared" si="110"/>
        <v>0</v>
      </c>
      <c r="EW326" s="56">
        <f t="shared" si="110"/>
        <v>0</v>
      </c>
      <c r="EX326" s="56">
        <f t="shared" si="110"/>
        <v>0</v>
      </c>
      <c r="EY326" s="56">
        <f t="shared" si="110"/>
        <v>0</v>
      </c>
      <c r="EZ326" s="56">
        <f t="shared" si="110"/>
        <v>0</v>
      </c>
      <c r="FA326" s="56">
        <f t="shared" si="110"/>
        <v>0</v>
      </c>
      <c r="FB326" s="56">
        <f t="shared" si="110"/>
        <v>0</v>
      </c>
      <c r="FC326" s="56">
        <f t="shared" si="110"/>
        <v>0</v>
      </c>
      <c r="FD326" s="56">
        <f t="shared" si="110"/>
        <v>0</v>
      </c>
      <c r="FE326" s="56">
        <f t="shared" si="110"/>
        <v>0</v>
      </c>
      <c r="FF326" s="56">
        <f t="shared" si="110"/>
        <v>0</v>
      </c>
      <c r="FG326" s="56">
        <f t="shared" si="110"/>
        <v>0</v>
      </c>
      <c r="FH326" s="56">
        <f t="shared" si="110"/>
        <v>0</v>
      </c>
      <c r="FI326" s="56">
        <f t="shared" si="110"/>
        <v>0</v>
      </c>
      <c r="FJ326" s="56">
        <f t="shared" ref="FJ326:FN341" si="112">getCost(COLUMN(), ROW(), "Staff")</f>
        <v>0</v>
      </c>
      <c r="FK326" s="56">
        <f t="shared" si="112"/>
        <v>0</v>
      </c>
      <c r="FL326" s="56">
        <f t="shared" si="112"/>
        <v>0</v>
      </c>
      <c r="FM326" s="56">
        <f t="shared" si="112"/>
        <v>0</v>
      </c>
      <c r="FN326" s="56">
        <f t="shared" si="112"/>
        <v>0</v>
      </c>
      <c r="FO326" s="58">
        <f>SUM(CatTemplate[[#This Row],[CS1]:[CS20]])</f>
        <v>0</v>
      </c>
      <c r="FP326" s="59">
        <f>CatTemplate[[#This Row],[Total Oth. cost]]+CatTemplate[[#This Row],[Total St. Cost]]</f>
        <v>0</v>
      </c>
      <c r="FQ326" s="33" t="e">
        <f t="shared" si="93"/>
        <v>#VALUE!</v>
      </c>
      <c r="FR326" s="33" t="e">
        <f t="shared" si="94"/>
        <v>#VALUE!</v>
      </c>
      <c r="FS326" s="30" t="e">
        <f>(CatTemplate[[#This Row],[CO1]] + CatTemplate[[#This Row],[CS1]]) * (1 + getRateOHFinal) * getRateMarkupFinal</f>
        <v>#VALUE!</v>
      </c>
      <c r="FT326" s="30" t="e">
        <f>(CatTemplate[[#This Row],[CO2]] + CatTemplate[[#This Row],[CS2]]) * (1 + getRateOHFinal) * getRateMarkupFinal</f>
        <v>#VALUE!</v>
      </c>
      <c r="FU326" s="30" t="e">
        <f>(CatTemplate[[#This Row],[CO3]] + CatTemplate[[#This Row],[CS3]]) * (1 + getRateOHFinal) * getRateMarkupFinal</f>
        <v>#VALUE!</v>
      </c>
      <c r="FV326" s="30" t="e">
        <f>(CatTemplate[[#This Row],[CO4]] + CatTemplate[[#This Row],[CS4]]) * (1 + getRateOHFinal) * getRateMarkupFinal</f>
        <v>#VALUE!</v>
      </c>
      <c r="FW326" s="30" t="e">
        <f>(CatTemplate[[#This Row],[CO5]] + CatTemplate[[#This Row],[CS5]]) * (1 + getRateOHFinal) * getRateMarkupFinal</f>
        <v>#VALUE!</v>
      </c>
      <c r="FX326" s="30" t="e">
        <f>(CatTemplate[[#This Row],[CO6]] + CatTemplate[[#This Row],[CS6]]) * (1 + getRateOHFinal) * getRateMarkupFinal</f>
        <v>#VALUE!</v>
      </c>
      <c r="FY326" s="30" t="e">
        <f>(CatTemplate[[#This Row],[CO7]] + CatTemplate[[#This Row],[CS7]]) * (1 + getRateOHFinal) * getRateMarkupFinal</f>
        <v>#VALUE!</v>
      </c>
      <c r="FZ326" s="30" t="e">
        <f>(CatTemplate[[#This Row],[CO8]] + CatTemplate[[#This Row],[CS8]]) * (1 + getRateOHFinal) * getRateMarkupFinal</f>
        <v>#VALUE!</v>
      </c>
      <c r="GA326" s="30" t="e">
        <f>(CatTemplate[[#This Row],[CO9]] + CatTemplate[[#This Row],[CS9]]) * (1 + getRateOHFinal) * getRateMarkupFinal</f>
        <v>#VALUE!</v>
      </c>
      <c r="GB326" s="30" t="e">
        <f>(CatTemplate[[#This Row],[CO10]] + CatTemplate[[#This Row],[CS10]]) * (1 + getRateOHFinal) * getRateMarkupFinal</f>
        <v>#VALUE!</v>
      </c>
      <c r="GC326" s="30" t="e">
        <f>(CatTemplate[[#This Row],[CO11]] + CatTemplate[[#This Row],[CS11]]) * (1 + getRateOHFinal) * getRateMarkupFinal</f>
        <v>#VALUE!</v>
      </c>
      <c r="GD326" s="30" t="e">
        <f>(CatTemplate[[#This Row],[CO12]] + CatTemplate[[#This Row],[CS12]]) * (1 + getRateOHFinal) * getRateMarkupFinal</f>
        <v>#VALUE!</v>
      </c>
      <c r="GE326" s="30" t="e">
        <f>(CatTemplate[[#This Row],[CO13]] + CatTemplate[[#This Row],[CS13]]) * (1 + getRateOHFinal) * getRateMarkupFinal</f>
        <v>#VALUE!</v>
      </c>
      <c r="GF326" s="30" t="e">
        <f>(CatTemplate[[#This Row],[CO14]] + CatTemplate[[#This Row],[CS14]]) * (1 + getRateOHFinal) * getRateMarkupFinal</f>
        <v>#VALUE!</v>
      </c>
      <c r="GG326" s="30" t="e">
        <f>(CatTemplate[[#This Row],[CO15]] + CatTemplate[[#This Row],[CS15]]) * (1 + getRateOHFinal) * getRateMarkupFinal</f>
        <v>#VALUE!</v>
      </c>
      <c r="GH326" s="30" t="e">
        <f>(CatTemplate[[#This Row],[CO16]] + CatTemplate[[#This Row],[CS16]]) * (1 + getRateOHFinal) * getRateMarkupFinal</f>
        <v>#VALUE!</v>
      </c>
      <c r="GI326" s="30" t="e">
        <f>(CatTemplate[[#This Row],[CO17]] + CatTemplate[[#This Row],[CS17]]) * (1 + getRateOHFinal) * getRateMarkupFinal</f>
        <v>#VALUE!</v>
      </c>
      <c r="GJ326" s="30" t="e">
        <f>(CatTemplate[[#This Row],[CO18]] + CatTemplate[[#This Row],[CS18]]) * (1 + getRateOHFinal) * getRateMarkupFinal</f>
        <v>#VALUE!</v>
      </c>
      <c r="GK326" s="30" t="e">
        <f>(CatTemplate[[#This Row],[CO19]] + CatTemplate[[#This Row],[CS19]]) * (1 + getRateOHFinal) * getRateMarkupFinal</f>
        <v>#VALUE!</v>
      </c>
      <c r="GL326" s="30" t="e">
        <f>(CatTemplate[[#This Row],[CO20]] + CatTemplate[[#This Row],[CS20]]) * (1 + getRateOHFinal) * getRateMarkupFinal</f>
        <v>#VALUE!</v>
      </c>
      <c r="GM326" s="30" t="e">
        <f t="shared" si="95"/>
        <v>#VALUE!</v>
      </c>
      <c r="GN326" s="30" t="e">
        <f t="shared" si="96"/>
        <v>#VALUE!</v>
      </c>
      <c r="GO326" s="30" t="e">
        <f t="shared" si="97"/>
        <v>#VALUE!</v>
      </c>
      <c r="GP326" s="30" t="e">
        <f t="shared" si="98"/>
        <v>#VALUE!</v>
      </c>
      <c r="GQ326" s="30" t="e">
        <f>(CatTemplate[[#This Row],[CO1]]+CatTemplate[[#This Row],[CS1]]) * (1+ getRateOHFinal) * (1 + getRateMarkupFinal)</f>
        <v>#VALUE!</v>
      </c>
      <c r="GR326" s="30" t="e">
        <f>(CatTemplate[[#This Row],[CO2]]+CatTemplate[[#This Row],[CS2]]) * (1+ getRateOHFinal) * (1 + getRateMarkupFinal)</f>
        <v>#VALUE!</v>
      </c>
      <c r="GS326" s="30" t="e">
        <f>(CatTemplate[[#This Row],[CO3]]+CatTemplate[[#This Row],[CS3]]) * (1+ getRateOHFinal) * (1 + getRateMarkupFinal)</f>
        <v>#VALUE!</v>
      </c>
      <c r="GT326" s="30" t="e">
        <f>(CatTemplate[[#This Row],[CO4]]+CatTemplate[[#This Row],[CS4]]) * (1+ getRateOHFinal) * (1 + getRateMarkupFinal)</f>
        <v>#VALUE!</v>
      </c>
      <c r="GU326" s="30" t="e">
        <f>(CatTemplate[[#This Row],[CO5]]+CatTemplate[[#This Row],[CS5]]) * (1+ getRateOHFinal) * (1 + getRateMarkupFinal)</f>
        <v>#VALUE!</v>
      </c>
      <c r="GV326" s="30" t="e">
        <f>(CatTemplate[[#This Row],[CO6]]+CatTemplate[[#This Row],[CS6]]) * (1+ getRateOHFinal) * (1 + getRateMarkupFinal)</f>
        <v>#VALUE!</v>
      </c>
      <c r="GW326" s="30" t="e">
        <f>(CatTemplate[[#This Row],[CO7]]+CatTemplate[[#This Row],[CS7]]) * (1+ getRateOHFinal) * (1 + getRateMarkupFinal)</f>
        <v>#VALUE!</v>
      </c>
      <c r="GX326" s="30" t="e">
        <f>(CatTemplate[[#This Row],[CO8]]+CatTemplate[[#This Row],[CS8]]) * (1+ getRateOHFinal) * (1 + getRateMarkupFinal)</f>
        <v>#VALUE!</v>
      </c>
      <c r="GY326" s="30" t="e">
        <f>(CatTemplate[[#This Row],[CO9]]+CatTemplate[[#This Row],[CS9]]) * (1+ getRateOHFinal) * (1 + getRateMarkupFinal)</f>
        <v>#VALUE!</v>
      </c>
      <c r="GZ326" s="30" t="e">
        <f>(CatTemplate[[#This Row],[CO10]]+CatTemplate[[#This Row],[CS10]]) * (1+ getRateOHFinal) * (1 + getRateMarkupFinal)</f>
        <v>#VALUE!</v>
      </c>
      <c r="HA326" s="30" t="e">
        <f>(CatTemplate[[#This Row],[CO11]]+CatTemplate[[#This Row],[CS11]]) * (1+ getRateOHFinal) * (1 + getRateMarkupFinal)</f>
        <v>#VALUE!</v>
      </c>
      <c r="HB326" s="30" t="e">
        <f>(CatTemplate[[#This Row],[CO12]]+CatTemplate[[#This Row],[CS12]]) * (1+ getRateOHFinal) * (1 + getRateMarkupFinal)</f>
        <v>#VALUE!</v>
      </c>
      <c r="HC326" s="30" t="e">
        <f>(CatTemplate[[#This Row],[CO13]]+CatTemplate[[#This Row],[CS13]]) * (1+ getRateOHFinal) * (1 + getRateMarkupFinal)</f>
        <v>#VALUE!</v>
      </c>
      <c r="HD326" s="30" t="e">
        <f>(CatTemplate[[#This Row],[CO14]]+CatTemplate[[#This Row],[CS14]]) * (1+ getRateOHFinal) * (1 + getRateMarkupFinal)</f>
        <v>#VALUE!</v>
      </c>
      <c r="HE326" s="30" t="e">
        <f>(CatTemplate[[#This Row],[CO15]]+CatTemplate[[#This Row],[CS15]]) * (1+ getRateOHFinal) * (1 + getRateMarkupFinal)</f>
        <v>#VALUE!</v>
      </c>
      <c r="HF326" s="30" t="e">
        <f>(CatTemplate[[#This Row],[CO16]]+CatTemplate[[#This Row],[CS16]]) * (1+ getRateOHFinal) * (1 + getRateMarkupFinal)</f>
        <v>#VALUE!</v>
      </c>
      <c r="HG326" s="30" t="e">
        <f>(CatTemplate[[#This Row],[CO17]]+CatTemplate[[#This Row],[CS17]]) * (1+ getRateOHFinal) * (1 + getRateMarkupFinal)</f>
        <v>#VALUE!</v>
      </c>
      <c r="HH326" s="30" t="e">
        <f>(CatTemplate[[#This Row],[CO18]]+CatTemplate[[#This Row],[CS18]]) * (1+ getRateOHFinal) * (1 + getRateMarkupFinal)</f>
        <v>#VALUE!</v>
      </c>
      <c r="HI326" s="30" t="e">
        <f>(CatTemplate[[#This Row],[CO19]]+CatTemplate[[#This Row],[CS19]]) * (1+ getRateOHFinal) * (1 + getRateMarkupFinal)</f>
        <v>#VALUE!</v>
      </c>
      <c r="HJ326" s="30" t="e">
        <f>(CatTemplate[[#This Row],[CO20]]+CatTemplate[[#This Row],[CS20]]) * (1+ getRateOHFinal) * (1 + getRateMarkupFinal)</f>
        <v>#VALUE!</v>
      </c>
      <c r="HK326" s="39" t="e">
        <f>CatTemplate[[#This Row],[Total cost]]+CatTemplate[[#This Row],[OH Amount]]+CatTemplate[[#This Row],[Markup]]</f>
        <v>#VALUE!</v>
      </c>
      <c r="HL326" s="63">
        <f>IF(CatTemplate[[#This Row],[Units]]="Days",CatTemplate[[#This Row],[Project quantity]]*CatTemplate[[#This Row],[St. unit effort]],CatTemplate[[#This Row],[Project quantity]])</f>
        <v>0</v>
      </c>
      <c r="HM326" s="287">
        <f>IFERROR(CatTemplate[[#This Row],[Total Price]]/(CatTemplate[[#This Row],[Final Quantity]]),0)</f>
        <v>0</v>
      </c>
      <c r="HN326" s="261"/>
    </row>
    <row r="327" spans="2:222" x14ac:dyDescent="0.2">
      <c r="B327" s="9" t="s">
        <v>84</v>
      </c>
      <c r="C327" s="23">
        <v>6</v>
      </c>
      <c r="D327" s="10" t="s">
        <v>179</v>
      </c>
      <c r="E327" s="25">
        <v>1</v>
      </c>
      <c r="F327" s="19" t="s">
        <v>103</v>
      </c>
      <c r="G327" s="27">
        <v>114</v>
      </c>
      <c r="H327" s="19" t="s">
        <v>606</v>
      </c>
      <c r="I327" s="19"/>
      <c r="J327" s="16" t="s">
        <v>254</v>
      </c>
      <c r="K327" s="16"/>
      <c r="L327" s="16" t="s">
        <v>489</v>
      </c>
      <c r="M327" s="16" t="s">
        <v>207</v>
      </c>
      <c r="N327" s="16" t="s">
        <v>858</v>
      </c>
      <c r="O327" s="320"/>
      <c r="P327" s="71"/>
      <c r="Q327" s="108"/>
      <c r="R327" s="73"/>
      <c r="S327" s="97"/>
      <c r="T327" s="100">
        <f>getEqUnitCost</f>
        <v>0</v>
      </c>
      <c r="U327" s="73">
        <f>getEqUnitEffort</f>
        <v>0</v>
      </c>
      <c r="V327" s="101">
        <f>getEqQuantity</f>
        <v>0</v>
      </c>
      <c r="W327" s="320"/>
      <c r="X327" s="100">
        <f>getConsUnitCost</f>
        <v>0</v>
      </c>
      <c r="Y327" s="73">
        <f>getConsUnitEffort</f>
        <v>0</v>
      </c>
      <c r="Z327" s="14">
        <f>getConsQuantity</f>
        <v>0</v>
      </c>
      <c r="AA327" s="320"/>
      <c r="AB327" s="72"/>
      <c r="AC327" s="112"/>
      <c r="AD327" s="14">
        <f>getOthQuantity</f>
        <v>0</v>
      </c>
      <c r="AE327" s="320"/>
      <c r="AF327" s="28" t="str">
        <f>IF(ISBLANK(CatTemplate[[#This Row],[Resource type]]),"",CatTemplate[[#This Row],[Resource type]])</f>
        <v>BioRef Operator</v>
      </c>
      <c r="AG327" s="242">
        <f>getStaffUnitCost</f>
        <v>402.98497611162429</v>
      </c>
      <c r="AH327" s="113">
        <f>getStaffUnitEffort</f>
        <v>0</v>
      </c>
      <c r="AI327" s="40">
        <f>getStaffQuantity</f>
        <v>0</v>
      </c>
      <c r="AJ327" s="41">
        <f>CatTemplate[[#This Row],[St. quantity]]*8/ParRatePM</f>
        <v>0</v>
      </c>
      <c r="AK327" s="320"/>
      <c r="AL327" s="53" t="str">
        <f>CatTemplate[[#This Row],[Item type]]</f>
        <v>Samples</v>
      </c>
      <c r="AM327" s="12">
        <f>SUM(CatTemplate[[#This Row],[Year1]:[Year20]])</f>
        <v>0</v>
      </c>
      <c r="AN327" s="52"/>
      <c r="AO327" s="52"/>
      <c r="AP327" s="52"/>
      <c r="AQ327" s="8"/>
      <c r="AR327" s="8"/>
      <c r="AS327" s="8"/>
      <c r="AT327" s="8"/>
      <c r="AU327" s="8"/>
      <c r="AV327" s="8"/>
      <c r="AW327" s="8"/>
      <c r="AX327" s="8"/>
      <c r="AY327" s="8"/>
      <c r="AZ327" s="8"/>
      <c r="BA327" s="8"/>
      <c r="BB327" s="8"/>
      <c r="BC327" s="8"/>
      <c r="BD327" s="8"/>
      <c r="BE327" s="8"/>
      <c r="BF327" s="8"/>
      <c r="BG327" s="36"/>
      <c r="BH327" s="320"/>
      <c r="BI327" s="37" t="str">
        <f>getCostCategory</f>
        <v>06 Operating costs</v>
      </c>
      <c r="BJ327" s="37" t="str">
        <f>getSection</f>
        <v>06 Sample processing</v>
      </c>
      <c r="BK327" s="32" t="str">
        <f>getObject</f>
        <v>Sample processing</v>
      </c>
      <c r="BL327" s="30">
        <f>IFERROR(getUnitCost * IF(CatTemplate[[#This Row],[Cost Category Comp.]]="01 Staff costs", 1,1),0)</f>
        <v>402.98497611162429</v>
      </c>
      <c r="BM327" s="29">
        <f>IF(AND(ISBLANK(CatTemplate[[#This Row],[Eq. unit cost]]),ISBLANK(CatTemplate[[#This Row],[Cons. unit cost]]),ISBLANK(CatTemplate[[#This Row],[Oth. unit cost]])), 0, IF(getUnitEffort =0,1,getUnitEffort) * CatTemplate[[#This Row],[Year1]])</f>
        <v>0</v>
      </c>
      <c r="BN327" s="29">
        <f>IF(AND(ISBLANK(CatTemplate[[#This Row],[Eq. unit cost]]),ISBLANK(CatTemplate[[#This Row],[Cons. unit cost]]),ISBLANK(CatTemplate[[#This Row],[Oth. unit cost]])), 0, IF(getUnitEffort =0,1,getUnitEffort) * CatTemplate[[#This Row],[Year2]])</f>
        <v>0</v>
      </c>
      <c r="BO327" s="29">
        <f>IF(AND(ISBLANK(CatTemplate[[#This Row],[Eq. unit cost]]),ISBLANK(CatTemplate[[#This Row],[Cons. unit cost]]),ISBLANK(CatTemplate[[#This Row],[Oth. unit cost]])), 0, IF(getUnitEffort =0,1,getUnitEffort) * CatTemplate[[#This Row],[Year3]])</f>
        <v>0</v>
      </c>
      <c r="BP327" s="29">
        <f>IF(AND(ISBLANK(CatTemplate[[#This Row],[Eq. unit cost]]),ISBLANK(CatTemplate[[#This Row],[Cons. unit cost]]),ISBLANK(CatTemplate[[#This Row],[Oth. unit cost]])), 0, IF(getUnitEffort =0,1,getUnitEffort) * CatTemplate[[#This Row],[Year4]])</f>
        <v>0</v>
      </c>
      <c r="BQ327" s="29">
        <f>IF(AND(ISBLANK(CatTemplate[[#This Row],[Eq. unit cost]]),ISBLANK(CatTemplate[[#This Row],[Cons. unit cost]]),ISBLANK(CatTemplate[[#This Row],[Oth. unit cost]])), 0, IF(getUnitEffort =0,1,getUnitEffort) * CatTemplate[[#This Row],[Year5]])</f>
        <v>0</v>
      </c>
      <c r="BR327" s="29">
        <f>IF(AND(ISBLANK(CatTemplate[[#This Row],[Eq. unit cost]]),ISBLANK(CatTemplate[[#This Row],[Cons. unit cost]]),ISBLANK(CatTemplate[[#This Row],[Oth. unit cost]])), 0, IF(getUnitEffort =0,1,getUnitEffort) * CatTemplate[[#This Row],[Year6]])</f>
        <v>0</v>
      </c>
      <c r="BS327" s="29">
        <f>IF(AND(ISBLANK(CatTemplate[[#This Row],[Eq. unit cost]]),ISBLANK(CatTemplate[[#This Row],[Cons. unit cost]]),ISBLANK(CatTemplate[[#This Row],[Oth. unit cost]])), 0, IF(getUnitEffort =0,1,getUnitEffort) * CatTemplate[[#This Row],[Year7]])</f>
        <v>0</v>
      </c>
      <c r="BT327" s="29">
        <f>IF(AND(ISBLANK(CatTemplate[[#This Row],[Eq. unit cost]]),ISBLANK(CatTemplate[[#This Row],[Cons. unit cost]]),ISBLANK(CatTemplate[[#This Row],[Oth. unit cost]])), 0, IF(getUnitEffort =0,1,getUnitEffort) * CatTemplate[[#This Row],[Year8]])</f>
        <v>0</v>
      </c>
      <c r="BU327" s="29">
        <f>IF(AND(ISBLANK(CatTemplate[[#This Row],[Eq. unit cost]]),ISBLANK(CatTemplate[[#This Row],[Cons. unit cost]]),ISBLANK(CatTemplate[[#This Row],[Oth. unit cost]])), 0, IF(getUnitEffort =0,1,getUnitEffort) * CatTemplate[[#This Row],[Year9]])</f>
        <v>0</v>
      </c>
      <c r="BV327" s="29">
        <f>IF(AND(ISBLANK(CatTemplate[[#This Row],[Eq. unit cost]]),ISBLANK(CatTemplate[[#This Row],[Cons. unit cost]]),ISBLANK(CatTemplate[[#This Row],[Oth. unit cost]])), 0, IF(getUnitEffort =0,1,getUnitEffort) * CatTemplate[[#This Row],[Year10]])</f>
        <v>0</v>
      </c>
      <c r="BW327" s="29">
        <f>IF(AND(ISBLANK(CatTemplate[[#This Row],[Eq. unit cost]]),ISBLANK(CatTemplate[[#This Row],[Cons. unit cost]]),ISBLANK(CatTemplate[[#This Row],[Oth. unit cost]])), 0, IF(getUnitEffort =0,1,getUnitEffort) * CatTemplate[[#This Row],[Year11]])</f>
        <v>0</v>
      </c>
      <c r="BX327" s="29">
        <f>IF(AND(ISBLANK(CatTemplate[[#This Row],[Eq. unit cost]]),ISBLANK(CatTemplate[[#This Row],[Cons. unit cost]]),ISBLANK(CatTemplate[[#This Row],[Oth. unit cost]])), 0, IF(getUnitEffort =0,1,getUnitEffort) * CatTemplate[[#This Row],[Year12]])</f>
        <v>0</v>
      </c>
      <c r="BY327" s="29">
        <f>IF(AND(ISBLANK(CatTemplate[[#This Row],[Eq. unit cost]]),ISBLANK(CatTemplate[[#This Row],[Cons. unit cost]]),ISBLANK(CatTemplate[[#This Row],[Oth. unit cost]])), 0, IF(getUnitEffort =0,1,getUnitEffort) * CatTemplate[[#This Row],[Year13]])</f>
        <v>0</v>
      </c>
      <c r="BZ327" s="29">
        <f>IF(AND(ISBLANK(CatTemplate[[#This Row],[Eq. unit cost]]),ISBLANK(CatTemplate[[#This Row],[Cons. unit cost]]),ISBLANK(CatTemplate[[#This Row],[Oth. unit cost]])), 0, IF(getUnitEffort =0,1,getUnitEffort) * CatTemplate[[#This Row],[Year14]])</f>
        <v>0</v>
      </c>
      <c r="CA327" s="29">
        <f>IF(AND(ISBLANK(CatTemplate[[#This Row],[Eq. unit cost]]),ISBLANK(CatTemplate[[#This Row],[Cons. unit cost]]),ISBLANK(CatTemplate[[#This Row],[Oth. unit cost]])), 0, IF(getUnitEffort =0,1,getUnitEffort) * CatTemplate[[#This Row],[Year15]])</f>
        <v>0</v>
      </c>
      <c r="CB327" s="29">
        <f>IF(AND(ISBLANK(CatTemplate[[#This Row],[Eq. unit cost]]),ISBLANK(CatTemplate[[#This Row],[Cons. unit cost]]),ISBLANK(CatTemplate[[#This Row],[Oth. unit cost]])), 0, IF(getUnitEffort =0,1,getUnitEffort) * CatTemplate[[#This Row],[Year16]])</f>
        <v>0</v>
      </c>
      <c r="CC327" s="29">
        <f>IF(AND(ISBLANK(CatTemplate[[#This Row],[Eq. unit cost]]),ISBLANK(CatTemplate[[#This Row],[Cons. unit cost]]),ISBLANK(CatTemplate[[#This Row],[Oth. unit cost]])), 0, IF(getUnitEffort =0,1,getUnitEffort) * CatTemplate[[#This Row],[Year17]])</f>
        <v>0</v>
      </c>
      <c r="CD327" s="29">
        <f>IF(AND(ISBLANK(CatTemplate[[#This Row],[Eq. unit cost]]),ISBLANK(CatTemplate[[#This Row],[Cons. unit cost]]),ISBLANK(CatTemplate[[#This Row],[Oth. unit cost]])), 0, IF(getUnitEffort =0,1,getUnitEffort) * CatTemplate[[#This Row],[Year18]])</f>
        <v>0</v>
      </c>
      <c r="CE327" s="29">
        <f>IF(AND(ISBLANK(CatTemplate[[#This Row],[Eq. unit cost]]),ISBLANK(CatTemplate[[#This Row],[Cons. unit cost]]),ISBLANK(CatTemplate[[#This Row],[Oth. unit cost]])), 0, IF(getUnitEffort =0,1,getUnitEffort) * CatTemplate[[#This Row],[Year19]])</f>
        <v>0</v>
      </c>
      <c r="CF327" s="29">
        <f>IF(AND(ISBLANK(CatTemplate[[#This Row],[Eq. unit cost]]),ISBLANK(CatTemplate[[#This Row],[Cons. unit cost]]),ISBLANK(CatTemplate[[#This Row],[Oth. unit cost]])), 0, IF(getUnitEffort =0,1,getUnitEffort) * CatTemplate[[#This Row],[Year20]])</f>
        <v>0</v>
      </c>
      <c r="CG327" s="45">
        <f>SUM(CatTemplate[[#This Row],[Q1]:[Q20]])</f>
        <v>0</v>
      </c>
      <c r="CH327" s="29">
        <f>IF(ISBLANK(CatTemplate[[#This Row],[St. unit effort]]),0,(CatTemplate[[#This Row],[St. unit effort]] * CatTemplate[[#This Row],[Year1]]))</f>
        <v>0</v>
      </c>
      <c r="CI327" s="29">
        <f>IF(ISBLANK(CatTemplate[[#This Row],[St. unit effort]]),0,(CatTemplate[[#This Row],[St. unit effort]] * CatTemplate[[#This Row],[Year2]]))</f>
        <v>0</v>
      </c>
      <c r="CJ327" s="29">
        <f>IF(ISBLANK(CatTemplate[[#This Row],[St. unit effort]]),0,(CatTemplate[[#This Row],[St. unit effort]] * CatTemplate[[#This Row],[Year3]]))</f>
        <v>0</v>
      </c>
      <c r="CK327" s="29">
        <f>IF(ISBLANK(CatTemplate[[#This Row],[St. unit effort]]),0,(CatTemplate[[#This Row],[St. unit effort]] * CatTemplate[[#This Row],[Year4]]))</f>
        <v>0</v>
      </c>
      <c r="CL327" s="29">
        <f>IF(ISBLANK(CatTemplate[[#This Row],[St. unit effort]]),0,(CatTemplate[[#This Row],[St. unit effort]] * CatTemplate[[#This Row],[Year5]]))</f>
        <v>0</v>
      </c>
      <c r="CM327" s="29">
        <f>IF(ISBLANK(CatTemplate[[#This Row],[St. unit effort]]),0,(CatTemplate[[#This Row],[St. unit effort]] * CatTemplate[[#This Row],[Year6]]))</f>
        <v>0</v>
      </c>
      <c r="CN327" s="29">
        <f>IF(ISBLANK(CatTemplate[[#This Row],[St. unit effort]]),0,(CatTemplate[[#This Row],[St. unit effort]] * CatTemplate[[#This Row],[Year7]]))</f>
        <v>0</v>
      </c>
      <c r="CO327" s="29">
        <f>IF(ISBLANK(CatTemplate[[#This Row],[St. unit effort]]),0,(CatTemplate[[#This Row],[St. unit effort]] * CatTemplate[[#This Row],[Year8]]))</f>
        <v>0</v>
      </c>
      <c r="CP327" s="29">
        <f>IF(ISBLANK(CatTemplate[[#This Row],[St. unit effort]]),0,(CatTemplate[[#This Row],[St. unit effort]] * CatTemplate[[#This Row],[Year9]]))</f>
        <v>0</v>
      </c>
      <c r="CQ327" s="29">
        <f>IF(ISBLANK(CatTemplate[[#This Row],[St. unit effort]]),0,(CatTemplate[[#This Row],[St. unit effort]] * CatTemplate[[#This Row],[Year10]]))</f>
        <v>0</v>
      </c>
      <c r="CR327" s="29">
        <f>IF(ISBLANK(CatTemplate[[#This Row],[St. unit effort]]),0,(CatTemplate[[#This Row],[St. unit effort]] * CatTemplate[[#This Row],[Year11]]))</f>
        <v>0</v>
      </c>
      <c r="CS327" s="29">
        <f>IF(ISBLANK(CatTemplate[[#This Row],[St. unit effort]]),0,(CatTemplate[[#This Row],[St. unit effort]] * CatTemplate[[#This Row],[Year12]]))</f>
        <v>0</v>
      </c>
      <c r="CT327" s="29">
        <f>IF(ISBLANK(CatTemplate[[#This Row],[St. unit effort]]),0,(CatTemplate[[#This Row],[St. unit effort]] * CatTemplate[[#This Row],[Year13]]))</f>
        <v>0</v>
      </c>
      <c r="CU327" s="29">
        <f>IF(ISBLANK(CatTemplate[[#This Row],[St. unit effort]]),0,(CatTemplate[[#This Row],[St. unit effort]] * CatTemplate[[#This Row],[Year14]]))</f>
        <v>0</v>
      </c>
      <c r="CV327" s="29">
        <f>IF(ISBLANK(CatTemplate[[#This Row],[St. unit effort]]),0,(CatTemplate[[#This Row],[St. unit effort]] * CatTemplate[[#This Row],[Year15]]))</f>
        <v>0</v>
      </c>
      <c r="CW327" s="29">
        <f>IF(ISBLANK(CatTemplate[[#This Row],[St. unit effort]]),0,(CatTemplate[[#This Row],[St. unit effort]] * CatTemplate[[#This Row],[Year16]]))</f>
        <v>0</v>
      </c>
      <c r="CX327" s="29">
        <f>IF(ISBLANK(CatTemplate[[#This Row],[St. unit effort]]),0,(CatTemplate[[#This Row],[St. unit effort]] * CatTemplate[[#This Row],[Year17]]))</f>
        <v>0</v>
      </c>
      <c r="CY327" s="29">
        <f>IF(ISBLANK(CatTemplate[[#This Row],[St. unit effort]]),0,(CatTemplate[[#This Row],[St. unit effort]] * CatTemplate[[#This Row],[Year18]]))</f>
        <v>0</v>
      </c>
      <c r="CZ327" s="29">
        <f>IF(ISBLANK(CatTemplate[[#This Row],[St. unit effort]]),0,(CatTemplate[[#This Row],[St. unit effort]] * CatTemplate[[#This Row],[Year19]]))</f>
        <v>0</v>
      </c>
      <c r="DA327" s="29">
        <f>IF(ISBLANK(CatTemplate[[#This Row],[St. unit effort]]),0,(CatTemplate[[#This Row],[St. unit effort]] * CatTemplate[[#This Row],[Year20]]))</f>
        <v>0</v>
      </c>
      <c r="DB327" s="57">
        <f>IF(ISBLANK(CatTemplate[[#This Row],[St. unit effort]]),0,(CatTemplate[[#This Row],[St. unit effort]] * CatTemplate[[#This Row],[Year1]])*8/ParRatePM)</f>
        <v>0</v>
      </c>
      <c r="DC327" s="57">
        <f>IF(ISBLANK(CatTemplate[[#This Row],[St. unit effort]]),0,(CatTemplate[[#This Row],[St. unit effort]] * CatTemplate[[#This Row],[Year2]])*8/ParRatePM)</f>
        <v>0</v>
      </c>
      <c r="DD327" s="57">
        <f>IF(ISBLANK(CatTemplate[[#This Row],[St. unit effort]]),0,(CatTemplate[[#This Row],[St. unit effort]] * CatTemplate[[#This Row],[Year3]])*8/ParRatePM)</f>
        <v>0</v>
      </c>
      <c r="DE327" s="57">
        <f>IF(ISBLANK(CatTemplate[[#This Row],[St. unit effort]]),0,(CatTemplate[[#This Row],[St. unit effort]] * CatTemplate[[#This Row],[Year4]])*8/ParRatePM)</f>
        <v>0</v>
      </c>
      <c r="DF327" s="57">
        <f>IF(ISBLANK(CatTemplate[[#This Row],[St. unit effort]]),0,(CatTemplate[[#This Row],[St. unit effort]] * CatTemplate[[#This Row],[Year5]])*8/ParRatePM)</f>
        <v>0</v>
      </c>
      <c r="DG327" s="57">
        <f>IF(ISBLANK(CatTemplate[[#This Row],[St. unit effort]]),0,(CatTemplate[[#This Row],[St. unit effort]] * CatTemplate[[#This Row],[Year6]])*8/ParRatePM)</f>
        <v>0</v>
      </c>
      <c r="DH327" s="57">
        <f>IF(ISBLANK(CatTemplate[[#This Row],[St. unit effort]]),0,(CatTemplate[[#This Row],[St. unit effort]] * CatTemplate[[#This Row],[Year7]])*8/ParRatePM)</f>
        <v>0</v>
      </c>
      <c r="DI327" s="57">
        <f>IF(ISBLANK(CatTemplate[[#This Row],[St. unit effort]]),0,(CatTemplate[[#This Row],[St. unit effort]] * CatTemplate[[#This Row],[Year8]])*8/ParRatePM)</f>
        <v>0</v>
      </c>
      <c r="DJ327" s="57">
        <f>IF(ISBLANK(CatTemplate[[#This Row],[St. unit effort]]),0,(CatTemplate[[#This Row],[St. unit effort]] * CatTemplate[[#This Row],[Year9]])*8/ParRatePM)</f>
        <v>0</v>
      </c>
      <c r="DK327" s="57">
        <f>IF(ISBLANK(CatTemplate[[#This Row],[St. unit effort]]),0,(CatTemplate[[#This Row],[St. unit effort]] * CatTemplate[[#This Row],[Year10]])*8/ParRatePM)</f>
        <v>0</v>
      </c>
      <c r="DL327" s="57">
        <f>IF(ISBLANK(CatTemplate[[#This Row],[St. unit effort]]),0,(CatTemplate[[#This Row],[St. unit effort]] * CatTemplate[[#This Row],[Year11]])*8/ParRatePM)</f>
        <v>0</v>
      </c>
      <c r="DM327" s="57">
        <f>IF(ISBLANK(CatTemplate[[#This Row],[St. unit effort]]),0,(CatTemplate[[#This Row],[St. unit effort]] * CatTemplate[[#This Row],[Year12]])*8/ParRatePM)</f>
        <v>0</v>
      </c>
      <c r="DN327" s="57">
        <f>IF(ISBLANK(CatTemplate[[#This Row],[St. unit effort]]),0,(CatTemplate[[#This Row],[St. unit effort]] * CatTemplate[[#This Row],[Year13]])*8/ParRatePM)</f>
        <v>0</v>
      </c>
      <c r="DO327" s="57">
        <f>IF(ISBLANK(CatTemplate[[#This Row],[St. unit effort]]),0,(CatTemplate[[#This Row],[St. unit effort]] * CatTemplate[[#This Row],[Year14]])*8/ParRatePM)</f>
        <v>0</v>
      </c>
      <c r="DP327" s="57">
        <f>IF(ISBLANK(CatTemplate[[#This Row],[St. unit effort]]),0,(CatTemplate[[#This Row],[St. unit effort]] * CatTemplate[[#This Row],[Year15]])*8/ParRatePM)</f>
        <v>0</v>
      </c>
      <c r="DQ327" s="57">
        <f>IF(ISBLANK(CatTemplate[[#This Row],[St. unit effort]]),0,(CatTemplate[[#This Row],[St. unit effort]] * CatTemplate[[#This Row],[Year16]])*8/ParRatePM)</f>
        <v>0</v>
      </c>
      <c r="DR327" s="57">
        <f>IF(ISBLANK(CatTemplate[[#This Row],[St. unit effort]]),0,(CatTemplate[[#This Row],[St. unit effort]] * CatTemplate[[#This Row],[Year17]])*8/ParRatePM)</f>
        <v>0</v>
      </c>
      <c r="DS327" s="57">
        <f>IF(ISBLANK(CatTemplate[[#This Row],[St. unit effort]]),0,(CatTemplate[[#This Row],[St. unit effort]] * CatTemplate[[#This Row],[Year18]])*8/ParRatePM)</f>
        <v>0</v>
      </c>
      <c r="DT327" s="57">
        <f>IF(ISBLANK(CatTemplate[[#This Row],[St. unit effort]]),0,(CatTemplate[[#This Row],[St. unit effort]] * CatTemplate[[#This Row],[Year19]])*8/ParRatePM)</f>
        <v>0</v>
      </c>
      <c r="DU327" s="57">
        <f>IF(ISBLANK(CatTemplate[[#This Row],[St. unit effort]]),0,(CatTemplate[[#This Row],[St. unit effort]] * CatTemplate[[#This Row],[Year20]])*8/ParRatePM)</f>
        <v>0</v>
      </c>
      <c r="DV327" s="54">
        <f>SUM(CatTemplate[[#This Row],[PM1]:[PM20]])</f>
        <v>0</v>
      </c>
      <c r="DW327" s="56">
        <f t="shared" ref="DW327:EL342" si="113">getCost(COLUMN(), ROW(), "Other")</f>
        <v>0</v>
      </c>
      <c r="DX327" s="56">
        <f t="shared" si="113"/>
        <v>0</v>
      </c>
      <c r="DY327" s="56">
        <f t="shared" si="113"/>
        <v>0</v>
      </c>
      <c r="DZ327" s="56">
        <f t="shared" si="113"/>
        <v>0</v>
      </c>
      <c r="EA327" s="56">
        <f t="shared" si="113"/>
        <v>0</v>
      </c>
      <c r="EB327" s="56">
        <f t="shared" si="113"/>
        <v>0</v>
      </c>
      <c r="EC327" s="56">
        <f t="shared" si="113"/>
        <v>0</v>
      </c>
      <c r="ED327" s="56">
        <f t="shared" si="113"/>
        <v>0</v>
      </c>
      <c r="EE327" s="56">
        <f t="shared" si="113"/>
        <v>0</v>
      </c>
      <c r="EF327" s="56">
        <f t="shared" si="113"/>
        <v>0</v>
      </c>
      <c r="EG327" s="56">
        <f t="shared" si="113"/>
        <v>0</v>
      </c>
      <c r="EH327" s="56">
        <f t="shared" si="113"/>
        <v>0</v>
      </c>
      <c r="EI327" s="56">
        <f t="shared" si="113"/>
        <v>0</v>
      </c>
      <c r="EJ327" s="56">
        <f t="shared" si="113"/>
        <v>0</v>
      </c>
      <c r="EK327" s="56">
        <f t="shared" si="113"/>
        <v>0</v>
      </c>
      <c r="EL327" s="56">
        <f t="shared" si="113"/>
        <v>0</v>
      </c>
      <c r="EM327" s="56">
        <f t="shared" si="111"/>
        <v>0</v>
      </c>
      <c r="EN327" s="56">
        <f t="shared" si="111"/>
        <v>0</v>
      </c>
      <c r="EO327" s="56">
        <f t="shared" si="111"/>
        <v>0</v>
      </c>
      <c r="EP327" s="56">
        <f t="shared" si="111"/>
        <v>0</v>
      </c>
      <c r="EQ327" s="30">
        <f>CatTemplate[[#This Row],[Eq. unit cost]] * CatTemplate[[#This Row],[Eq. quantity]]</f>
        <v>0</v>
      </c>
      <c r="ER327" s="30">
        <f>CatTemplate[[#This Row],[Cons. unit cost]] *CatTemplate[[#This Row],[Cons. quantity]]</f>
        <v>0</v>
      </c>
      <c r="ES327" s="30">
        <f>CatTemplate[[#This Row],[Oth. unit cost]] *CatTemplate[[#This Row],[Oth. quantity]]</f>
        <v>0</v>
      </c>
      <c r="ET327" s="55">
        <f>SUM(CatTemplate[[#This Row],[CO1]:[CO20]])</f>
        <v>0</v>
      </c>
      <c r="EU327" s="56">
        <f t="shared" ref="EU327:FJ342" si="114">getCost(COLUMN(), ROW(), "Staff")</f>
        <v>0</v>
      </c>
      <c r="EV327" s="56">
        <f t="shared" si="114"/>
        <v>0</v>
      </c>
      <c r="EW327" s="56">
        <f t="shared" si="114"/>
        <v>0</v>
      </c>
      <c r="EX327" s="56">
        <f t="shared" si="114"/>
        <v>0</v>
      </c>
      <c r="EY327" s="56">
        <f t="shared" si="114"/>
        <v>0</v>
      </c>
      <c r="EZ327" s="56">
        <f t="shared" si="114"/>
        <v>0</v>
      </c>
      <c r="FA327" s="56">
        <f t="shared" si="114"/>
        <v>0</v>
      </c>
      <c r="FB327" s="56">
        <f t="shared" si="114"/>
        <v>0</v>
      </c>
      <c r="FC327" s="56">
        <f t="shared" si="114"/>
        <v>0</v>
      </c>
      <c r="FD327" s="56">
        <f t="shared" si="114"/>
        <v>0</v>
      </c>
      <c r="FE327" s="56">
        <f t="shared" si="114"/>
        <v>0</v>
      </c>
      <c r="FF327" s="56">
        <f t="shared" si="114"/>
        <v>0</v>
      </c>
      <c r="FG327" s="56">
        <f t="shared" si="114"/>
        <v>0</v>
      </c>
      <c r="FH327" s="56">
        <f t="shared" si="114"/>
        <v>0</v>
      </c>
      <c r="FI327" s="56">
        <f t="shared" si="114"/>
        <v>0</v>
      </c>
      <c r="FJ327" s="56">
        <f t="shared" si="114"/>
        <v>0</v>
      </c>
      <c r="FK327" s="56">
        <f t="shared" si="112"/>
        <v>0</v>
      </c>
      <c r="FL327" s="56">
        <f t="shared" si="112"/>
        <v>0</v>
      </c>
      <c r="FM327" s="56">
        <f t="shared" si="112"/>
        <v>0</v>
      </c>
      <c r="FN327" s="56">
        <f t="shared" si="112"/>
        <v>0</v>
      </c>
      <c r="FO327" s="58">
        <f>SUM(CatTemplate[[#This Row],[CS1]:[CS20]])</f>
        <v>0</v>
      </c>
      <c r="FP327" s="59">
        <f>CatTemplate[[#This Row],[Total Oth. cost]]+CatTemplate[[#This Row],[Total St. Cost]]</f>
        <v>0</v>
      </c>
      <c r="FQ327" s="33" t="e">
        <f t="shared" si="93"/>
        <v>#VALUE!</v>
      </c>
      <c r="FR327" s="33" t="e">
        <f t="shared" si="94"/>
        <v>#VALUE!</v>
      </c>
      <c r="FS327" s="30" t="e">
        <f>(CatTemplate[[#This Row],[CO1]] + CatTemplate[[#This Row],[CS1]]) * (1 + getRateOHFinal) * getRateMarkupFinal</f>
        <v>#VALUE!</v>
      </c>
      <c r="FT327" s="30" t="e">
        <f>(CatTemplate[[#This Row],[CO2]] + CatTemplate[[#This Row],[CS2]]) * (1 + getRateOHFinal) * getRateMarkupFinal</f>
        <v>#VALUE!</v>
      </c>
      <c r="FU327" s="30" t="e">
        <f>(CatTemplate[[#This Row],[CO3]] + CatTemplate[[#This Row],[CS3]]) * (1 + getRateOHFinal) * getRateMarkupFinal</f>
        <v>#VALUE!</v>
      </c>
      <c r="FV327" s="30" t="e">
        <f>(CatTemplate[[#This Row],[CO4]] + CatTemplate[[#This Row],[CS4]]) * (1 + getRateOHFinal) * getRateMarkupFinal</f>
        <v>#VALUE!</v>
      </c>
      <c r="FW327" s="30" t="e">
        <f>(CatTemplate[[#This Row],[CO5]] + CatTemplate[[#This Row],[CS5]]) * (1 + getRateOHFinal) * getRateMarkupFinal</f>
        <v>#VALUE!</v>
      </c>
      <c r="FX327" s="30" t="e">
        <f>(CatTemplate[[#This Row],[CO6]] + CatTemplate[[#This Row],[CS6]]) * (1 + getRateOHFinal) * getRateMarkupFinal</f>
        <v>#VALUE!</v>
      </c>
      <c r="FY327" s="30" t="e">
        <f>(CatTemplate[[#This Row],[CO7]] + CatTemplate[[#This Row],[CS7]]) * (1 + getRateOHFinal) * getRateMarkupFinal</f>
        <v>#VALUE!</v>
      </c>
      <c r="FZ327" s="30" t="e">
        <f>(CatTemplate[[#This Row],[CO8]] + CatTemplate[[#This Row],[CS8]]) * (1 + getRateOHFinal) * getRateMarkupFinal</f>
        <v>#VALUE!</v>
      </c>
      <c r="GA327" s="30" t="e">
        <f>(CatTemplate[[#This Row],[CO9]] + CatTemplate[[#This Row],[CS9]]) * (1 + getRateOHFinal) * getRateMarkupFinal</f>
        <v>#VALUE!</v>
      </c>
      <c r="GB327" s="30" t="e">
        <f>(CatTemplate[[#This Row],[CO10]] + CatTemplate[[#This Row],[CS10]]) * (1 + getRateOHFinal) * getRateMarkupFinal</f>
        <v>#VALUE!</v>
      </c>
      <c r="GC327" s="30" t="e">
        <f>(CatTemplate[[#This Row],[CO11]] + CatTemplate[[#This Row],[CS11]]) * (1 + getRateOHFinal) * getRateMarkupFinal</f>
        <v>#VALUE!</v>
      </c>
      <c r="GD327" s="30" t="e">
        <f>(CatTemplate[[#This Row],[CO12]] + CatTemplate[[#This Row],[CS12]]) * (1 + getRateOHFinal) * getRateMarkupFinal</f>
        <v>#VALUE!</v>
      </c>
      <c r="GE327" s="30" t="e">
        <f>(CatTemplate[[#This Row],[CO13]] + CatTemplate[[#This Row],[CS13]]) * (1 + getRateOHFinal) * getRateMarkupFinal</f>
        <v>#VALUE!</v>
      </c>
      <c r="GF327" s="30" t="e">
        <f>(CatTemplate[[#This Row],[CO14]] + CatTemplate[[#This Row],[CS14]]) * (1 + getRateOHFinal) * getRateMarkupFinal</f>
        <v>#VALUE!</v>
      </c>
      <c r="GG327" s="30" t="e">
        <f>(CatTemplate[[#This Row],[CO15]] + CatTemplate[[#This Row],[CS15]]) * (1 + getRateOHFinal) * getRateMarkupFinal</f>
        <v>#VALUE!</v>
      </c>
      <c r="GH327" s="30" t="e">
        <f>(CatTemplate[[#This Row],[CO16]] + CatTemplate[[#This Row],[CS16]]) * (1 + getRateOHFinal) * getRateMarkupFinal</f>
        <v>#VALUE!</v>
      </c>
      <c r="GI327" s="30" t="e">
        <f>(CatTemplate[[#This Row],[CO17]] + CatTemplate[[#This Row],[CS17]]) * (1 + getRateOHFinal) * getRateMarkupFinal</f>
        <v>#VALUE!</v>
      </c>
      <c r="GJ327" s="30" t="e">
        <f>(CatTemplate[[#This Row],[CO18]] + CatTemplate[[#This Row],[CS18]]) * (1 + getRateOHFinal) * getRateMarkupFinal</f>
        <v>#VALUE!</v>
      </c>
      <c r="GK327" s="30" t="e">
        <f>(CatTemplate[[#This Row],[CO19]] + CatTemplate[[#This Row],[CS19]]) * (1 + getRateOHFinal) * getRateMarkupFinal</f>
        <v>#VALUE!</v>
      </c>
      <c r="GL327" s="30" t="e">
        <f>(CatTemplate[[#This Row],[CO20]] + CatTemplate[[#This Row],[CS20]]) * (1 + getRateOHFinal) * getRateMarkupFinal</f>
        <v>#VALUE!</v>
      </c>
      <c r="GM327" s="30" t="e">
        <f t="shared" si="95"/>
        <v>#VALUE!</v>
      </c>
      <c r="GN327" s="30" t="e">
        <f t="shared" si="96"/>
        <v>#VALUE!</v>
      </c>
      <c r="GO327" s="30" t="e">
        <f t="shared" si="97"/>
        <v>#VALUE!</v>
      </c>
      <c r="GP327" s="30" t="e">
        <f t="shared" si="98"/>
        <v>#VALUE!</v>
      </c>
      <c r="GQ327" s="30" t="e">
        <f>(CatTemplate[[#This Row],[CO1]]+CatTemplate[[#This Row],[CS1]]) * (1+ getRateOHFinal) * (1 + getRateMarkupFinal)</f>
        <v>#VALUE!</v>
      </c>
      <c r="GR327" s="30" t="e">
        <f>(CatTemplate[[#This Row],[CO2]]+CatTemplate[[#This Row],[CS2]]) * (1+ getRateOHFinal) * (1 + getRateMarkupFinal)</f>
        <v>#VALUE!</v>
      </c>
      <c r="GS327" s="30" t="e">
        <f>(CatTemplate[[#This Row],[CO3]]+CatTemplate[[#This Row],[CS3]]) * (1+ getRateOHFinal) * (1 + getRateMarkupFinal)</f>
        <v>#VALUE!</v>
      </c>
      <c r="GT327" s="30" t="e">
        <f>(CatTemplate[[#This Row],[CO4]]+CatTemplate[[#This Row],[CS4]]) * (1+ getRateOHFinal) * (1 + getRateMarkupFinal)</f>
        <v>#VALUE!</v>
      </c>
      <c r="GU327" s="30" t="e">
        <f>(CatTemplate[[#This Row],[CO5]]+CatTemplate[[#This Row],[CS5]]) * (1+ getRateOHFinal) * (1 + getRateMarkupFinal)</f>
        <v>#VALUE!</v>
      </c>
      <c r="GV327" s="30" t="e">
        <f>(CatTemplate[[#This Row],[CO6]]+CatTemplate[[#This Row],[CS6]]) * (1+ getRateOHFinal) * (1 + getRateMarkupFinal)</f>
        <v>#VALUE!</v>
      </c>
      <c r="GW327" s="30" t="e">
        <f>(CatTemplate[[#This Row],[CO7]]+CatTemplate[[#This Row],[CS7]]) * (1+ getRateOHFinal) * (1 + getRateMarkupFinal)</f>
        <v>#VALUE!</v>
      </c>
      <c r="GX327" s="30" t="e">
        <f>(CatTemplate[[#This Row],[CO8]]+CatTemplate[[#This Row],[CS8]]) * (1+ getRateOHFinal) * (1 + getRateMarkupFinal)</f>
        <v>#VALUE!</v>
      </c>
      <c r="GY327" s="30" t="e">
        <f>(CatTemplate[[#This Row],[CO9]]+CatTemplate[[#This Row],[CS9]]) * (1+ getRateOHFinal) * (1 + getRateMarkupFinal)</f>
        <v>#VALUE!</v>
      </c>
      <c r="GZ327" s="30" t="e">
        <f>(CatTemplate[[#This Row],[CO10]]+CatTemplate[[#This Row],[CS10]]) * (1+ getRateOHFinal) * (1 + getRateMarkupFinal)</f>
        <v>#VALUE!</v>
      </c>
      <c r="HA327" s="30" t="e">
        <f>(CatTemplate[[#This Row],[CO11]]+CatTemplate[[#This Row],[CS11]]) * (1+ getRateOHFinal) * (1 + getRateMarkupFinal)</f>
        <v>#VALUE!</v>
      </c>
      <c r="HB327" s="30" t="e">
        <f>(CatTemplate[[#This Row],[CO12]]+CatTemplate[[#This Row],[CS12]]) * (1+ getRateOHFinal) * (1 + getRateMarkupFinal)</f>
        <v>#VALUE!</v>
      </c>
      <c r="HC327" s="30" t="e">
        <f>(CatTemplate[[#This Row],[CO13]]+CatTemplate[[#This Row],[CS13]]) * (1+ getRateOHFinal) * (1 + getRateMarkupFinal)</f>
        <v>#VALUE!</v>
      </c>
      <c r="HD327" s="30" t="e">
        <f>(CatTemplate[[#This Row],[CO14]]+CatTemplate[[#This Row],[CS14]]) * (1+ getRateOHFinal) * (1 + getRateMarkupFinal)</f>
        <v>#VALUE!</v>
      </c>
      <c r="HE327" s="30" t="e">
        <f>(CatTemplate[[#This Row],[CO15]]+CatTemplate[[#This Row],[CS15]]) * (1+ getRateOHFinal) * (1 + getRateMarkupFinal)</f>
        <v>#VALUE!</v>
      </c>
      <c r="HF327" s="30" t="e">
        <f>(CatTemplate[[#This Row],[CO16]]+CatTemplate[[#This Row],[CS16]]) * (1+ getRateOHFinal) * (1 + getRateMarkupFinal)</f>
        <v>#VALUE!</v>
      </c>
      <c r="HG327" s="30" t="e">
        <f>(CatTemplate[[#This Row],[CO17]]+CatTemplate[[#This Row],[CS17]]) * (1+ getRateOHFinal) * (1 + getRateMarkupFinal)</f>
        <v>#VALUE!</v>
      </c>
      <c r="HH327" s="30" t="e">
        <f>(CatTemplate[[#This Row],[CO18]]+CatTemplate[[#This Row],[CS18]]) * (1+ getRateOHFinal) * (1 + getRateMarkupFinal)</f>
        <v>#VALUE!</v>
      </c>
      <c r="HI327" s="30" t="e">
        <f>(CatTemplate[[#This Row],[CO19]]+CatTemplate[[#This Row],[CS19]]) * (1+ getRateOHFinal) * (1 + getRateMarkupFinal)</f>
        <v>#VALUE!</v>
      </c>
      <c r="HJ327" s="30" t="e">
        <f>(CatTemplate[[#This Row],[CO20]]+CatTemplate[[#This Row],[CS20]]) * (1+ getRateOHFinal) * (1 + getRateMarkupFinal)</f>
        <v>#VALUE!</v>
      </c>
      <c r="HK327" s="39" t="e">
        <f>CatTemplate[[#This Row],[Total cost]]+CatTemplate[[#This Row],[OH Amount]]+CatTemplate[[#This Row],[Markup]]</f>
        <v>#VALUE!</v>
      </c>
      <c r="HL327" s="63">
        <f>IF(CatTemplate[[#This Row],[Units]]="Days",CatTemplate[[#This Row],[Project quantity]]*CatTemplate[[#This Row],[St. unit effort]],CatTemplate[[#This Row],[Project quantity]])</f>
        <v>0</v>
      </c>
      <c r="HM327" s="287">
        <f>IFERROR(CatTemplate[[#This Row],[Total Price]]/(CatTemplate[[#This Row],[Final Quantity]]),0)</f>
        <v>0</v>
      </c>
      <c r="HN327" s="261"/>
    </row>
    <row r="328" spans="2:222" x14ac:dyDescent="0.2">
      <c r="B328" s="9" t="s">
        <v>84</v>
      </c>
      <c r="C328" s="23">
        <v>6</v>
      </c>
      <c r="D328" s="10" t="s">
        <v>179</v>
      </c>
      <c r="E328" s="25">
        <v>1</v>
      </c>
      <c r="F328" s="19" t="s">
        <v>103</v>
      </c>
      <c r="G328" s="27">
        <v>115</v>
      </c>
      <c r="H328" s="19" t="s">
        <v>607</v>
      </c>
      <c r="I328" s="19"/>
      <c r="J328" s="16" t="s">
        <v>254</v>
      </c>
      <c r="K328" s="16"/>
      <c r="L328" s="16" t="s">
        <v>489</v>
      </c>
      <c r="M328" s="16" t="s">
        <v>207</v>
      </c>
      <c r="N328" s="16" t="s">
        <v>858</v>
      </c>
      <c r="O328" s="320"/>
      <c r="P328" s="71"/>
      <c r="Q328" s="108"/>
      <c r="R328" s="73"/>
      <c r="S328" s="97"/>
      <c r="T328" s="100">
        <f>getEqUnitCost</f>
        <v>0</v>
      </c>
      <c r="U328" s="73">
        <f>getEqUnitEffort</f>
        <v>0</v>
      </c>
      <c r="V328" s="101">
        <f>getEqQuantity</f>
        <v>0</v>
      </c>
      <c r="W328" s="320"/>
      <c r="X328" s="100">
        <f>getConsUnitCost</f>
        <v>0</v>
      </c>
      <c r="Y328" s="73">
        <f>getConsUnitEffort</f>
        <v>0</v>
      </c>
      <c r="Z328" s="14">
        <f>getConsQuantity</f>
        <v>0</v>
      </c>
      <c r="AA328" s="320"/>
      <c r="AB328" s="72"/>
      <c r="AC328" s="112"/>
      <c r="AD328" s="14">
        <f>getOthQuantity</f>
        <v>0</v>
      </c>
      <c r="AE328" s="320"/>
      <c r="AF328" s="28" t="str">
        <f>IF(ISBLANK(CatTemplate[[#This Row],[Resource type]]),"",CatTemplate[[#This Row],[Resource type]])</f>
        <v>BioRef Operator</v>
      </c>
      <c r="AG328" s="242">
        <f>getStaffUnitCost</f>
        <v>402.98497611162429</v>
      </c>
      <c r="AH328" s="113">
        <f>getStaffUnitEffort</f>
        <v>0</v>
      </c>
      <c r="AI328" s="40">
        <f>getStaffQuantity</f>
        <v>0</v>
      </c>
      <c r="AJ328" s="41">
        <f>CatTemplate[[#This Row],[St. quantity]]*8/ParRatePM</f>
        <v>0</v>
      </c>
      <c r="AK328" s="320"/>
      <c r="AL328" s="53" t="str">
        <f>CatTemplate[[#This Row],[Item type]]</f>
        <v>Samples</v>
      </c>
      <c r="AM328" s="12">
        <f>SUM(CatTemplate[[#This Row],[Year1]:[Year20]])</f>
        <v>0</v>
      </c>
      <c r="AN328" s="52"/>
      <c r="AO328" s="52"/>
      <c r="AP328" s="52"/>
      <c r="AQ328" s="8"/>
      <c r="AR328" s="8"/>
      <c r="AS328" s="8"/>
      <c r="AT328" s="8"/>
      <c r="AU328" s="8"/>
      <c r="AV328" s="8"/>
      <c r="AW328" s="8"/>
      <c r="AX328" s="8"/>
      <c r="AY328" s="8"/>
      <c r="AZ328" s="8"/>
      <c r="BA328" s="8"/>
      <c r="BB328" s="8"/>
      <c r="BC328" s="8"/>
      <c r="BD328" s="8"/>
      <c r="BE328" s="8"/>
      <c r="BF328" s="8"/>
      <c r="BG328" s="36"/>
      <c r="BH328" s="320"/>
      <c r="BI328" s="37" t="str">
        <f>getCostCategory</f>
        <v>06 Operating costs</v>
      </c>
      <c r="BJ328" s="37" t="str">
        <f>getSection</f>
        <v>06 Sample processing</v>
      </c>
      <c r="BK328" s="32" t="str">
        <f>getObject</f>
        <v>Sample processing</v>
      </c>
      <c r="BL328" s="30">
        <f>IFERROR(getUnitCost * IF(CatTemplate[[#This Row],[Cost Category Comp.]]="01 Staff costs", 1,1),0)</f>
        <v>402.98497611162429</v>
      </c>
      <c r="BM328" s="29">
        <f>IF(AND(ISBLANK(CatTemplate[[#This Row],[Eq. unit cost]]),ISBLANK(CatTemplate[[#This Row],[Cons. unit cost]]),ISBLANK(CatTemplate[[#This Row],[Oth. unit cost]])), 0, IF(getUnitEffort =0,1,getUnitEffort) * CatTemplate[[#This Row],[Year1]])</f>
        <v>0</v>
      </c>
      <c r="BN328" s="29">
        <f>IF(AND(ISBLANK(CatTemplate[[#This Row],[Eq. unit cost]]),ISBLANK(CatTemplate[[#This Row],[Cons. unit cost]]),ISBLANK(CatTemplate[[#This Row],[Oth. unit cost]])), 0, IF(getUnitEffort =0,1,getUnitEffort) * CatTemplate[[#This Row],[Year2]])</f>
        <v>0</v>
      </c>
      <c r="BO328" s="29">
        <f>IF(AND(ISBLANK(CatTemplate[[#This Row],[Eq. unit cost]]),ISBLANK(CatTemplate[[#This Row],[Cons. unit cost]]),ISBLANK(CatTemplate[[#This Row],[Oth. unit cost]])), 0, IF(getUnitEffort =0,1,getUnitEffort) * CatTemplate[[#This Row],[Year3]])</f>
        <v>0</v>
      </c>
      <c r="BP328" s="29">
        <f>IF(AND(ISBLANK(CatTemplate[[#This Row],[Eq. unit cost]]),ISBLANK(CatTemplate[[#This Row],[Cons. unit cost]]),ISBLANK(CatTemplate[[#This Row],[Oth. unit cost]])), 0, IF(getUnitEffort =0,1,getUnitEffort) * CatTemplate[[#This Row],[Year4]])</f>
        <v>0</v>
      </c>
      <c r="BQ328" s="29">
        <f>IF(AND(ISBLANK(CatTemplate[[#This Row],[Eq. unit cost]]),ISBLANK(CatTemplate[[#This Row],[Cons. unit cost]]),ISBLANK(CatTemplate[[#This Row],[Oth. unit cost]])), 0, IF(getUnitEffort =0,1,getUnitEffort) * CatTemplate[[#This Row],[Year5]])</f>
        <v>0</v>
      </c>
      <c r="BR328" s="29">
        <f>IF(AND(ISBLANK(CatTemplate[[#This Row],[Eq. unit cost]]),ISBLANK(CatTemplate[[#This Row],[Cons. unit cost]]),ISBLANK(CatTemplate[[#This Row],[Oth. unit cost]])), 0, IF(getUnitEffort =0,1,getUnitEffort) * CatTemplate[[#This Row],[Year6]])</f>
        <v>0</v>
      </c>
      <c r="BS328" s="29">
        <f>IF(AND(ISBLANK(CatTemplate[[#This Row],[Eq. unit cost]]),ISBLANK(CatTemplate[[#This Row],[Cons. unit cost]]),ISBLANK(CatTemplate[[#This Row],[Oth. unit cost]])), 0, IF(getUnitEffort =0,1,getUnitEffort) * CatTemplate[[#This Row],[Year7]])</f>
        <v>0</v>
      </c>
      <c r="BT328" s="29">
        <f>IF(AND(ISBLANK(CatTemplate[[#This Row],[Eq. unit cost]]),ISBLANK(CatTemplate[[#This Row],[Cons. unit cost]]),ISBLANK(CatTemplate[[#This Row],[Oth. unit cost]])), 0, IF(getUnitEffort =0,1,getUnitEffort) * CatTemplate[[#This Row],[Year8]])</f>
        <v>0</v>
      </c>
      <c r="BU328" s="29">
        <f>IF(AND(ISBLANK(CatTemplate[[#This Row],[Eq. unit cost]]),ISBLANK(CatTemplate[[#This Row],[Cons. unit cost]]),ISBLANK(CatTemplate[[#This Row],[Oth. unit cost]])), 0, IF(getUnitEffort =0,1,getUnitEffort) * CatTemplate[[#This Row],[Year9]])</f>
        <v>0</v>
      </c>
      <c r="BV328" s="29">
        <f>IF(AND(ISBLANK(CatTemplate[[#This Row],[Eq. unit cost]]),ISBLANK(CatTemplate[[#This Row],[Cons. unit cost]]),ISBLANK(CatTemplate[[#This Row],[Oth. unit cost]])), 0, IF(getUnitEffort =0,1,getUnitEffort) * CatTemplate[[#This Row],[Year10]])</f>
        <v>0</v>
      </c>
      <c r="BW328" s="29">
        <f>IF(AND(ISBLANK(CatTemplate[[#This Row],[Eq. unit cost]]),ISBLANK(CatTemplate[[#This Row],[Cons. unit cost]]),ISBLANK(CatTemplate[[#This Row],[Oth. unit cost]])), 0, IF(getUnitEffort =0,1,getUnitEffort) * CatTemplate[[#This Row],[Year11]])</f>
        <v>0</v>
      </c>
      <c r="BX328" s="29">
        <f>IF(AND(ISBLANK(CatTemplate[[#This Row],[Eq. unit cost]]),ISBLANK(CatTemplate[[#This Row],[Cons. unit cost]]),ISBLANK(CatTemplate[[#This Row],[Oth. unit cost]])), 0, IF(getUnitEffort =0,1,getUnitEffort) * CatTemplate[[#This Row],[Year12]])</f>
        <v>0</v>
      </c>
      <c r="BY328" s="29">
        <f>IF(AND(ISBLANK(CatTemplate[[#This Row],[Eq. unit cost]]),ISBLANK(CatTemplate[[#This Row],[Cons. unit cost]]),ISBLANK(CatTemplate[[#This Row],[Oth. unit cost]])), 0, IF(getUnitEffort =0,1,getUnitEffort) * CatTemplate[[#This Row],[Year13]])</f>
        <v>0</v>
      </c>
      <c r="BZ328" s="29">
        <f>IF(AND(ISBLANK(CatTemplate[[#This Row],[Eq. unit cost]]),ISBLANK(CatTemplate[[#This Row],[Cons. unit cost]]),ISBLANK(CatTemplate[[#This Row],[Oth. unit cost]])), 0, IF(getUnitEffort =0,1,getUnitEffort) * CatTemplate[[#This Row],[Year14]])</f>
        <v>0</v>
      </c>
      <c r="CA328" s="29">
        <f>IF(AND(ISBLANK(CatTemplate[[#This Row],[Eq. unit cost]]),ISBLANK(CatTemplate[[#This Row],[Cons. unit cost]]),ISBLANK(CatTemplate[[#This Row],[Oth. unit cost]])), 0, IF(getUnitEffort =0,1,getUnitEffort) * CatTemplate[[#This Row],[Year15]])</f>
        <v>0</v>
      </c>
      <c r="CB328" s="29">
        <f>IF(AND(ISBLANK(CatTemplate[[#This Row],[Eq. unit cost]]),ISBLANK(CatTemplate[[#This Row],[Cons. unit cost]]),ISBLANK(CatTemplate[[#This Row],[Oth. unit cost]])), 0, IF(getUnitEffort =0,1,getUnitEffort) * CatTemplate[[#This Row],[Year16]])</f>
        <v>0</v>
      </c>
      <c r="CC328" s="29">
        <f>IF(AND(ISBLANK(CatTemplate[[#This Row],[Eq. unit cost]]),ISBLANK(CatTemplate[[#This Row],[Cons. unit cost]]),ISBLANK(CatTemplate[[#This Row],[Oth. unit cost]])), 0, IF(getUnitEffort =0,1,getUnitEffort) * CatTemplate[[#This Row],[Year17]])</f>
        <v>0</v>
      </c>
      <c r="CD328" s="29">
        <f>IF(AND(ISBLANK(CatTemplate[[#This Row],[Eq. unit cost]]),ISBLANK(CatTemplate[[#This Row],[Cons. unit cost]]),ISBLANK(CatTemplate[[#This Row],[Oth. unit cost]])), 0, IF(getUnitEffort =0,1,getUnitEffort) * CatTemplate[[#This Row],[Year18]])</f>
        <v>0</v>
      </c>
      <c r="CE328" s="29">
        <f>IF(AND(ISBLANK(CatTemplate[[#This Row],[Eq. unit cost]]),ISBLANK(CatTemplate[[#This Row],[Cons. unit cost]]),ISBLANK(CatTemplate[[#This Row],[Oth. unit cost]])), 0, IF(getUnitEffort =0,1,getUnitEffort) * CatTemplate[[#This Row],[Year19]])</f>
        <v>0</v>
      </c>
      <c r="CF328" s="29">
        <f>IF(AND(ISBLANK(CatTemplate[[#This Row],[Eq. unit cost]]),ISBLANK(CatTemplate[[#This Row],[Cons. unit cost]]),ISBLANK(CatTemplate[[#This Row],[Oth. unit cost]])), 0, IF(getUnitEffort =0,1,getUnitEffort) * CatTemplate[[#This Row],[Year20]])</f>
        <v>0</v>
      </c>
      <c r="CG328" s="45">
        <f>SUM(CatTemplate[[#This Row],[Q1]:[Q20]])</f>
        <v>0</v>
      </c>
      <c r="CH328" s="29">
        <f>IF(ISBLANK(CatTemplate[[#This Row],[St. unit effort]]),0,(CatTemplate[[#This Row],[St. unit effort]] * CatTemplate[[#This Row],[Year1]]))</f>
        <v>0</v>
      </c>
      <c r="CI328" s="29">
        <f>IF(ISBLANK(CatTemplate[[#This Row],[St. unit effort]]),0,(CatTemplate[[#This Row],[St. unit effort]] * CatTemplate[[#This Row],[Year2]]))</f>
        <v>0</v>
      </c>
      <c r="CJ328" s="29">
        <f>IF(ISBLANK(CatTemplate[[#This Row],[St. unit effort]]),0,(CatTemplate[[#This Row],[St. unit effort]] * CatTemplate[[#This Row],[Year3]]))</f>
        <v>0</v>
      </c>
      <c r="CK328" s="29">
        <f>IF(ISBLANK(CatTemplate[[#This Row],[St. unit effort]]),0,(CatTemplate[[#This Row],[St. unit effort]] * CatTemplate[[#This Row],[Year4]]))</f>
        <v>0</v>
      </c>
      <c r="CL328" s="29">
        <f>IF(ISBLANK(CatTemplate[[#This Row],[St. unit effort]]),0,(CatTemplate[[#This Row],[St. unit effort]] * CatTemplate[[#This Row],[Year5]]))</f>
        <v>0</v>
      </c>
      <c r="CM328" s="29">
        <f>IF(ISBLANK(CatTemplate[[#This Row],[St. unit effort]]),0,(CatTemplate[[#This Row],[St. unit effort]] * CatTemplate[[#This Row],[Year6]]))</f>
        <v>0</v>
      </c>
      <c r="CN328" s="29">
        <f>IF(ISBLANK(CatTemplate[[#This Row],[St. unit effort]]),0,(CatTemplate[[#This Row],[St. unit effort]] * CatTemplate[[#This Row],[Year7]]))</f>
        <v>0</v>
      </c>
      <c r="CO328" s="29">
        <f>IF(ISBLANK(CatTemplate[[#This Row],[St. unit effort]]),0,(CatTemplate[[#This Row],[St. unit effort]] * CatTemplate[[#This Row],[Year8]]))</f>
        <v>0</v>
      </c>
      <c r="CP328" s="29">
        <f>IF(ISBLANK(CatTemplate[[#This Row],[St. unit effort]]),0,(CatTemplate[[#This Row],[St. unit effort]] * CatTemplate[[#This Row],[Year9]]))</f>
        <v>0</v>
      </c>
      <c r="CQ328" s="29">
        <f>IF(ISBLANK(CatTemplate[[#This Row],[St. unit effort]]),0,(CatTemplate[[#This Row],[St. unit effort]] * CatTemplate[[#This Row],[Year10]]))</f>
        <v>0</v>
      </c>
      <c r="CR328" s="29">
        <f>IF(ISBLANK(CatTemplate[[#This Row],[St. unit effort]]),0,(CatTemplate[[#This Row],[St. unit effort]] * CatTemplate[[#This Row],[Year11]]))</f>
        <v>0</v>
      </c>
      <c r="CS328" s="29">
        <f>IF(ISBLANK(CatTemplate[[#This Row],[St. unit effort]]),0,(CatTemplate[[#This Row],[St. unit effort]] * CatTemplate[[#This Row],[Year12]]))</f>
        <v>0</v>
      </c>
      <c r="CT328" s="29">
        <f>IF(ISBLANK(CatTemplate[[#This Row],[St. unit effort]]),0,(CatTemplate[[#This Row],[St. unit effort]] * CatTemplate[[#This Row],[Year13]]))</f>
        <v>0</v>
      </c>
      <c r="CU328" s="29">
        <f>IF(ISBLANK(CatTemplate[[#This Row],[St. unit effort]]),0,(CatTemplate[[#This Row],[St. unit effort]] * CatTemplate[[#This Row],[Year14]]))</f>
        <v>0</v>
      </c>
      <c r="CV328" s="29">
        <f>IF(ISBLANK(CatTemplate[[#This Row],[St. unit effort]]),0,(CatTemplate[[#This Row],[St. unit effort]] * CatTemplate[[#This Row],[Year15]]))</f>
        <v>0</v>
      </c>
      <c r="CW328" s="29">
        <f>IF(ISBLANK(CatTemplate[[#This Row],[St. unit effort]]),0,(CatTemplate[[#This Row],[St. unit effort]] * CatTemplate[[#This Row],[Year16]]))</f>
        <v>0</v>
      </c>
      <c r="CX328" s="29">
        <f>IF(ISBLANK(CatTemplate[[#This Row],[St. unit effort]]),0,(CatTemplate[[#This Row],[St. unit effort]] * CatTemplate[[#This Row],[Year17]]))</f>
        <v>0</v>
      </c>
      <c r="CY328" s="29">
        <f>IF(ISBLANK(CatTemplate[[#This Row],[St. unit effort]]),0,(CatTemplate[[#This Row],[St. unit effort]] * CatTemplate[[#This Row],[Year18]]))</f>
        <v>0</v>
      </c>
      <c r="CZ328" s="29">
        <f>IF(ISBLANK(CatTemplate[[#This Row],[St. unit effort]]),0,(CatTemplate[[#This Row],[St. unit effort]] * CatTemplate[[#This Row],[Year19]]))</f>
        <v>0</v>
      </c>
      <c r="DA328" s="29">
        <f>IF(ISBLANK(CatTemplate[[#This Row],[St. unit effort]]),0,(CatTemplate[[#This Row],[St. unit effort]] * CatTemplate[[#This Row],[Year20]]))</f>
        <v>0</v>
      </c>
      <c r="DB328" s="57">
        <f>IF(ISBLANK(CatTemplate[[#This Row],[St. unit effort]]),0,(CatTemplate[[#This Row],[St. unit effort]] * CatTemplate[[#This Row],[Year1]])*8/ParRatePM)</f>
        <v>0</v>
      </c>
      <c r="DC328" s="57">
        <f>IF(ISBLANK(CatTemplate[[#This Row],[St. unit effort]]),0,(CatTemplate[[#This Row],[St. unit effort]] * CatTemplate[[#This Row],[Year2]])*8/ParRatePM)</f>
        <v>0</v>
      </c>
      <c r="DD328" s="57">
        <f>IF(ISBLANK(CatTemplate[[#This Row],[St. unit effort]]),0,(CatTemplate[[#This Row],[St. unit effort]] * CatTemplate[[#This Row],[Year3]])*8/ParRatePM)</f>
        <v>0</v>
      </c>
      <c r="DE328" s="57">
        <f>IF(ISBLANK(CatTemplate[[#This Row],[St. unit effort]]),0,(CatTemplate[[#This Row],[St. unit effort]] * CatTemplate[[#This Row],[Year4]])*8/ParRatePM)</f>
        <v>0</v>
      </c>
      <c r="DF328" s="57">
        <f>IF(ISBLANK(CatTemplate[[#This Row],[St. unit effort]]),0,(CatTemplate[[#This Row],[St. unit effort]] * CatTemplate[[#This Row],[Year5]])*8/ParRatePM)</f>
        <v>0</v>
      </c>
      <c r="DG328" s="57">
        <f>IF(ISBLANK(CatTemplate[[#This Row],[St. unit effort]]),0,(CatTemplate[[#This Row],[St. unit effort]] * CatTemplate[[#This Row],[Year6]])*8/ParRatePM)</f>
        <v>0</v>
      </c>
      <c r="DH328" s="57">
        <f>IF(ISBLANK(CatTemplate[[#This Row],[St. unit effort]]),0,(CatTemplate[[#This Row],[St. unit effort]] * CatTemplate[[#This Row],[Year7]])*8/ParRatePM)</f>
        <v>0</v>
      </c>
      <c r="DI328" s="57">
        <f>IF(ISBLANK(CatTemplate[[#This Row],[St. unit effort]]),0,(CatTemplate[[#This Row],[St. unit effort]] * CatTemplate[[#This Row],[Year8]])*8/ParRatePM)</f>
        <v>0</v>
      </c>
      <c r="DJ328" s="57">
        <f>IF(ISBLANK(CatTemplate[[#This Row],[St. unit effort]]),0,(CatTemplate[[#This Row],[St. unit effort]] * CatTemplate[[#This Row],[Year9]])*8/ParRatePM)</f>
        <v>0</v>
      </c>
      <c r="DK328" s="57">
        <f>IF(ISBLANK(CatTemplate[[#This Row],[St. unit effort]]),0,(CatTemplate[[#This Row],[St. unit effort]] * CatTemplate[[#This Row],[Year10]])*8/ParRatePM)</f>
        <v>0</v>
      </c>
      <c r="DL328" s="57">
        <f>IF(ISBLANK(CatTemplate[[#This Row],[St. unit effort]]),0,(CatTemplate[[#This Row],[St. unit effort]] * CatTemplate[[#This Row],[Year11]])*8/ParRatePM)</f>
        <v>0</v>
      </c>
      <c r="DM328" s="57">
        <f>IF(ISBLANK(CatTemplate[[#This Row],[St. unit effort]]),0,(CatTemplate[[#This Row],[St. unit effort]] * CatTemplate[[#This Row],[Year12]])*8/ParRatePM)</f>
        <v>0</v>
      </c>
      <c r="DN328" s="57">
        <f>IF(ISBLANK(CatTemplate[[#This Row],[St. unit effort]]),0,(CatTemplate[[#This Row],[St. unit effort]] * CatTemplate[[#This Row],[Year13]])*8/ParRatePM)</f>
        <v>0</v>
      </c>
      <c r="DO328" s="57">
        <f>IF(ISBLANK(CatTemplate[[#This Row],[St. unit effort]]),0,(CatTemplate[[#This Row],[St. unit effort]] * CatTemplate[[#This Row],[Year14]])*8/ParRatePM)</f>
        <v>0</v>
      </c>
      <c r="DP328" s="57">
        <f>IF(ISBLANK(CatTemplate[[#This Row],[St. unit effort]]),0,(CatTemplate[[#This Row],[St. unit effort]] * CatTemplate[[#This Row],[Year15]])*8/ParRatePM)</f>
        <v>0</v>
      </c>
      <c r="DQ328" s="57">
        <f>IF(ISBLANK(CatTemplate[[#This Row],[St. unit effort]]),0,(CatTemplate[[#This Row],[St. unit effort]] * CatTemplate[[#This Row],[Year16]])*8/ParRatePM)</f>
        <v>0</v>
      </c>
      <c r="DR328" s="57">
        <f>IF(ISBLANK(CatTemplate[[#This Row],[St. unit effort]]),0,(CatTemplate[[#This Row],[St. unit effort]] * CatTemplate[[#This Row],[Year17]])*8/ParRatePM)</f>
        <v>0</v>
      </c>
      <c r="DS328" s="57">
        <f>IF(ISBLANK(CatTemplate[[#This Row],[St. unit effort]]),0,(CatTemplate[[#This Row],[St. unit effort]] * CatTemplate[[#This Row],[Year18]])*8/ParRatePM)</f>
        <v>0</v>
      </c>
      <c r="DT328" s="57">
        <f>IF(ISBLANK(CatTemplate[[#This Row],[St. unit effort]]),0,(CatTemplate[[#This Row],[St. unit effort]] * CatTemplate[[#This Row],[Year19]])*8/ParRatePM)</f>
        <v>0</v>
      </c>
      <c r="DU328" s="57">
        <f>IF(ISBLANK(CatTemplate[[#This Row],[St. unit effort]]),0,(CatTemplate[[#This Row],[St. unit effort]] * CatTemplate[[#This Row],[Year20]])*8/ParRatePM)</f>
        <v>0</v>
      </c>
      <c r="DV328" s="54">
        <f>SUM(CatTemplate[[#This Row],[PM1]:[PM20]])</f>
        <v>0</v>
      </c>
      <c r="DW328" s="56">
        <f t="shared" si="113"/>
        <v>0</v>
      </c>
      <c r="DX328" s="56">
        <f t="shared" si="113"/>
        <v>0</v>
      </c>
      <c r="DY328" s="56">
        <f t="shared" si="113"/>
        <v>0</v>
      </c>
      <c r="DZ328" s="56">
        <f t="shared" si="113"/>
        <v>0</v>
      </c>
      <c r="EA328" s="56">
        <f t="shared" si="113"/>
        <v>0</v>
      </c>
      <c r="EB328" s="56">
        <f t="shared" si="113"/>
        <v>0</v>
      </c>
      <c r="EC328" s="56">
        <f t="shared" si="113"/>
        <v>0</v>
      </c>
      <c r="ED328" s="56">
        <f t="shared" si="113"/>
        <v>0</v>
      </c>
      <c r="EE328" s="56">
        <f t="shared" si="113"/>
        <v>0</v>
      </c>
      <c r="EF328" s="56">
        <f t="shared" si="113"/>
        <v>0</v>
      </c>
      <c r="EG328" s="56">
        <f t="shared" si="113"/>
        <v>0</v>
      </c>
      <c r="EH328" s="56">
        <f t="shared" si="113"/>
        <v>0</v>
      </c>
      <c r="EI328" s="56">
        <f t="shared" si="113"/>
        <v>0</v>
      </c>
      <c r="EJ328" s="56">
        <f t="shared" si="113"/>
        <v>0</v>
      </c>
      <c r="EK328" s="56">
        <f t="shared" si="113"/>
        <v>0</v>
      </c>
      <c r="EL328" s="56">
        <f t="shared" si="113"/>
        <v>0</v>
      </c>
      <c r="EM328" s="56">
        <f t="shared" si="111"/>
        <v>0</v>
      </c>
      <c r="EN328" s="56">
        <f t="shared" si="111"/>
        <v>0</v>
      </c>
      <c r="EO328" s="56">
        <f t="shared" si="111"/>
        <v>0</v>
      </c>
      <c r="EP328" s="56">
        <f t="shared" si="111"/>
        <v>0</v>
      </c>
      <c r="EQ328" s="30">
        <f>CatTemplate[[#This Row],[Eq. unit cost]] * CatTemplate[[#This Row],[Eq. quantity]]</f>
        <v>0</v>
      </c>
      <c r="ER328" s="30">
        <f>CatTemplate[[#This Row],[Cons. unit cost]] *CatTemplate[[#This Row],[Cons. quantity]]</f>
        <v>0</v>
      </c>
      <c r="ES328" s="30">
        <f>CatTemplate[[#This Row],[Oth. unit cost]] *CatTemplate[[#This Row],[Oth. quantity]]</f>
        <v>0</v>
      </c>
      <c r="ET328" s="55">
        <f>SUM(CatTemplate[[#This Row],[CO1]:[CO20]])</f>
        <v>0</v>
      </c>
      <c r="EU328" s="56">
        <f t="shared" si="114"/>
        <v>0</v>
      </c>
      <c r="EV328" s="56">
        <f t="shared" si="114"/>
        <v>0</v>
      </c>
      <c r="EW328" s="56">
        <f t="shared" si="114"/>
        <v>0</v>
      </c>
      <c r="EX328" s="56">
        <f t="shared" si="114"/>
        <v>0</v>
      </c>
      <c r="EY328" s="56">
        <f t="shared" si="114"/>
        <v>0</v>
      </c>
      <c r="EZ328" s="56">
        <f t="shared" si="114"/>
        <v>0</v>
      </c>
      <c r="FA328" s="56">
        <f t="shared" si="114"/>
        <v>0</v>
      </c>
      <c r="FB328" s="56">
        <f t="shared" si="114"/>
        <v>0</v>
      </c>
      <c r="FC328" s="56">
        <f t="shared" si="114"/>
        <v>0</v>
      </c>
      <c r="FD328" s="56">
        <f t="shared" si="114"/>
        <v>0</v>
      </c>
      <c r="FE328" s="56">
        <f t="shared" si="114"/>
        <v>0</v>
      </c>
      <c r="FF328" s="56">
        <f t="shared" si="114"/>
        <v>0</v>
      </c>
      <c r="FG328" s="56">
        <f t="shared" si="114"/>
        <v>0</v>
      </c>
      <c r="FH328" s="56">
        <f t="shared" si="114"/>
        <v>0</v>
      </c>
      <c r="FI328" s="56">
        <f t="shared" si="114"/>
        <v>0</v>
      </c>
      <c r="FJ328" s="56">
        <f t="shared" si="114"/>
        <v>0</v>
      </c>
      <c r="FK328" s="56">
        <f t="shared" si="112"/>
        <v>0</v>
      </c>
      <c r="FL328" s="56">
        <f t="shared" si="112"/>
        <v>0</v>
      </c>
      <c r="FM328" s="56">
        <f t="shared" si="112"/>
        <v>0</v>
      </c>
      <c r="FN328" s="56">
        <f t="shared" si="112"/>
        <v>0</v>
      </c>
      <c r="FO328" s="58">
        <f>SUM(CatTemplate[[#This Row],[CS1]:[CS20]])</f>
        <v>0</v>
      </c>
      <c r="FP328" s="59">
        <f>CatTemplate[[#This Row],[Total Oth. cost]]+CatTemplate[[#This Row],[Total St. Cost]]</f>
        <v>0</v>
      </c>
      <c r="FQ328" s="33" t="e">
        <f t="shared" si="93"/>
        <v>#VALUE!</v>
      </c>
      <c r="FR328" s="33" t="e">
        <f t="shared" si="94"/>
        <v>#VALUE!</v>
      </c>
      <c r="FS328" s="30" t="e">
        <f>(CatTemplate[[#This Row],[CO1]] + CatTemplate[[#This Row],[CS1]]) * (1 + getRateOHFinal) * getRateMarkupFinal</f>
        <v>#VALUE!</v>
      </c>
      <c r="FT328" s="30" t="e">
        <f>(CatTemplate[[#This Row],[CO2]] + CatTemplate[[#This Row],[CS2]]) * (1 + getRateOHFinal) * getRateMarkupFinal</f>
        <v>#VALUE!</v>
      </c>
      <c r="FU328" s="30" t="e">
        <f>(CatTemplate[[#This Row],[CO3]] + CatTemplate[[#This Row],[CS3]]) * (1 + getRateOHFinal) * getRateMarkupFinal</f>
        <v>#VALUE!</v>
      </c>
      <c r="FV328" s="30" t="e">
        <f>(CatTemplate[[#This Row],[CO4]] + CatTemplate[[#This Row],[CS4]]) * (1 + getRateOHFinal) * getRateMarkupFinal</f>
        <v>#VALUE!</v>
      </c>
      <c r="FW328" s="30" t="e">
        <f>(CatTemplate[[#This Row],[CO5]] + CatTemplate[[#This Row],[CS5]]) * (1 + getRateOHFinal) * getRateMarkupFinal</f>
        <v>#VALUE!</v>
      </c>
      <c r="FX328" s="30" t="e">
        <f>(CatTemplate[[#This Row],[CO6]] + CatTemplate[[#This Row],[CS6]]) * (1 + getRateOHFinal) * getRateMarkupFinal</f>
        <v>#VALUE!</v>
      </c>
      <c r="FY328" s="30" t="e">
        <f>(CatTemplate[[#This Row],[CO7]] + CatTemplate[[#This Row],[CS7]]) * (1 + getRateOHFinal) * getRateMarkupFinal</f>
        <v>#VALUE!</v>
      </c>
      <c r="FZ328" s="30" t="e">
        <f>(CatTemplate[[#This Row],[CO8]] + CatTemplate[[#This Row],[CS8]]) * (1 + getRateOHFinal) * getRateMarkupFinal</f>
        <v>#VALUE!</v>
      </c>
      <c r="GA328" s="30" t="e">
        <f>(CatTemplate[[#This Row],[CO9]] + CatTemplate[[#This Row],[CS9]]) * (1 + getRateOHFinal) * getRateMarkupFinal</f>
        <v>#VALUE!</v>
      </c>
      <c r="GB328" s="30" t="e">
        <f>(CatTemplate[[#This Row],[CO10]] + CatTemplate[[#This Row],[CS10]]) * (1 + getRateOHFinal) * getRateMarkupFinal</f>
        <v>#VALUE!</v>
      </c>
      <c r="GC328" s="30" t="e">
        <f>(CatTemplate[[#This Row],[CO11]] + CatTemplate[[#This Row],[CS11]]) * (1 + getRateOHFinal) * getRateMarkupFinal</f>
        <v>#VALUE!</v>
      </c>
      <c r="GD328" s="30" t="e">
        <f>(CatTemplate[[#This Row],[CO12]] + CatTemplate[[#This Row],[CS12]]) * (1 + getRateOHFinal) * getRateMarkupFinal</f>
        <v>#VALUE!</v>
      </c>
      <c r="GE328" s="30" t="e">
        <f>(CatTemplate[[#This Row],[CO13]] + CatTemplate[[#This Row],[CS13]]) * (1 + getRateOHFinal) * getRateMarkupFinal</f>
        <v>#VALUE!</v>
      </c>
      <c r="GF328" s="30" t="e">
        <f>(CatTemplate[[#This Row],[CO14]] + CatTemplate[[#This Row],[CS14]]) * (1 + getRateOHFinal) * getRateMarkupFinal</f>
        <v>#VALUE!</v>
      </c>
      <c r="GG328" s="30" t="e">
        <f>(CatTemplate[[#This Row],[CO15]] + CatTemplate[[#This Row],[CS15]]) * (1 + getRateOHFinal) * getRateMarkupFinal</f>
        <v>#VALUE!</v>
      </c>
      <c r="GH328" s="30" t="e">
        <f>(CatTemplate[[#This Row],[CO16]] + CatTemplate[[#This Row],[CS16]]) * (1 + getRateOHFinal) * getRateMarkupFinal</f>
        <v>#VALUE!</v>
      </c>
      <c r="GI328" s="30" t="e">
        <f>(CatTemplate[[#This Row],[CO17]] + CatTemplate[[#This Row],[CS17]]) * (1 + getRateOHFinal) * getRateMarkupFinal</f>
        <v>#VALUE!</v>
      </c>
      <c r="GJ328" s="30" t="e">
        <f>(CatTemplate[[#This Row],[CO18]] + CatTemplate[[#This Row],[CS18]]) * (1 + getRateOHFinal) * getRateMarkupFinal</f>
        <v>#VALUE!</v>
      </c>
      <c r="GK328" s="30" t="e">
        <f>(CatTemplate[[#This Row],[CO19]] + CatTemplate[[#This Row],[CS19]]) * (1 + getRateOHFinal) * getRateMarkupFinal</f>
        <v>#VALUE!</v>
      </c>
      <c r="GL328" s="30" t="e">
        <f>(CatTemplate[[#This Row],[CO20]] + CatTemplate[[#This Row],[CS20]]) * (1 + getRateOHFinal) * getRateMarkupFinal</f>
        <v>#VALUE!</v>
      </c>
      <c r="GM328" s="30" t="e">
        <f t="shared" si="95"/>
        <v>#VALUE!</v>
      </c>
      <c r="GN328" s="30" t="e">
        <f t="shared" si="96"/>
        <v>#VALUE!</v>
      </c>
      <c r="GO328" s="30" t="e">
        <f t="shared" si="97"/>
        <v>#VALUE!</v>
      </c>
      <c r="GP328" s="30" t="e">
        <f t="shared" si="98"/>
        <v>#VALUE!</v>
      </c>
      <c r="GQ328" s="30" t="e">
        <f>(CatTemplate[[#This Row],[CO1]]+CatTemplate[[#This Row],[CS1]]) * (1+ getRateOHFinal) * (1 + getRateMarkupFinal)</f>
        <v>#VALUE!</v>
      </c>
      <c r="GR328" s="30" t="e">
        <f>(CatTemplate[[#This Row],[CO2]]+CatTemplate[[#This Row],[CS2]]) * (1+ getRateOHFinal) * (1 + getRateMarkupFinal)</f>
        <v>#VALUE!</v>
      </c>
      <c r="GS328" s="30" t="e">
        <f>(CatTemplate[[#This Row],[CO3]]+CatTemplate[[#This Row],[CS3]]) * (1+ getRateOHFinal) * (1 + getRateMarkupFinal)</f>
        <v>#VALUE!</v>
      </c>
      <c r="GT328" s="30" t="e">
        <f>(CatTemplate[[#This Row],[CO4]]+CatTemplate[[#This Row],[CS4]]) * (1+ getRateOHFinal) * (1 + getRateMarkupFinal)</f>
        <v>#VALUE!</v>
      </c>
      <c r="GU328" s="30" t="e">
        <f>(CatTemplate[[#This Row],[CO5]]+CatTemplate[[#This Row],[CS5]]) * (1+ getRateOHFinal) * (1 + getRateMarkupFinal)</f>
        <v>#VALUE!</v>
      </c>
      <c r="GV328" s="30" t="e">
        <f>(CatTemplate[[#This Row],[CO6]]+CatTemplate[[#This Row],[CS6]]) * (1+ getRateOHFinal) * (1 + getRateMarkupFinal)</f>
        <v>#VALUE!</v>
      </c>
      <c r="GW328" s="30" t="e">
        <f>(CatTemplate[[#This Row],[CO7]]+CatTemplate[[#This Row],[CS7]]) * (1+ getRateOHFinal) * (1 + getRateMarkupFinal)</f>
        <v>#VALUE!</v>
      </c>
      <c r="GX328" s="30" t="e">
        <f>(CatTemplate[[#This Row],[CO8]]+CatTemplate[[#This Row],[CS8]]) * (1+ getRateOHFinal) * (1 + getRateMarkupFinal)</f>
        <v>#VALUE!</v>
      </c>
      <c r="GY328" s="30" t="e">
        <f>(CatTemplate[[#This Row],[CO9]]+CatTemplate[[#This Row],[CS9]]) * (1+ getRateOHFinal) * (1 + getRateMarkupFinal)</f>
        <v>#VALUE!</v>
      </c>
      <c r="GZ328" s="30" t="e">
        <f>(CatTemplate[[#This Row],[CO10]]+CatTemplate[[#This Row],[CS10]]) * (1+ getRateOHFinal) * (1 + getRateMarkupFinal)</f>
        <v>#VALUE!</v>
      </c>
      <c r="HA328" s="30" t="e">
        <f>(CatTemplate[[#This Row],[CO11]]+CatTemplate[[#This Row],[CS11]]) * (1+ getRateOHFinal) * (1 + getRateMarkupFinal)</f>
        <v>#VALUE!</v>
      </c>
      <c r="HB328" s="30" t="e">
        <f>(CatTemplate[[#This Row],[CO12]]+CatTemplate[[#This Row],[CS12]]) * (1+ getRateOHFinal) * (1 + getRateMarkupFinal)</f>
        <v>#VALUE!</v>
      </c>
      <c r="HC328" s="30" t="e">
        <f>(CatTemplate[[#This Row],[CO13]]+CatTemplate[[#This Row],[CS13]]) * (1+ getRateOHFinal) * (1 + getRateMarkupFinal)</f>
        <v>#VALUE!</v>
      </c>
      <c r="HD328" s="30" t="e">
        <f>(CatTemplate[[#This Row],[CO14]]+CatTemplate[[#This Row],[CS14]]) * (1+ getRateOHFinal) * (1 + getRateMarkupFinal)</f>
        <v>#VALUE!</v>
      </c>
      <c r="HE328" s="30" t="e">
        <f>(CatTemplate[[#This Row],[CO15]]+CatTemplate[[#This Row],[CS15]]) * (1+ getRateOHFinal) * (1 + getRateMarkupFinal)</f>
        <v>#VALUE!</v>
      </c>
      <c r="HF328" s="30" t="e">
        <f>(CatTemplate[[#This Row],[CO16]]+CatTemplate[[#This Row],[CS16]]) * (1+ getRateOHFinal) * (1 + getRateMarkupFinal)</f>
        <v>#VALUE!</v>
      </c>
      <c r="HG328" s="30" t="e">
        <f>(CatTemplate[[#This Row],[CO17]]+CatTemplate[[#This Row],[CS17]]) * (1+ getRateOHFinal) * (1 + getRateMarkupFinal)</f>
        <v>#VALUE!</v>
      </c>
      <c r="HH328" s="30" t="e">
        <f>(CatTemplate[[#This Row],[CO18]]+CatTemplate[[#This Row],[CS18]]) * (1+ getRateOHFinal) * (1 + getRateMarkupFinal)</f>
        <v>#VALUE!</v>
      </c>
      <c r="HI328" s="30" t="e">
        <f>(CatTemplate[[#This Row],[CO19]]+CatTemplate[[#This Row],[CS19]]) * (1+ getRateOHFinal) * (1 + getRateMarkupFinal)</f>
        <v>#VALUE!</v>
      </c>
      <c r="HJ328" s="30" t="e">
        <f>(CatTemplate[[#This Row],[CO20]]+CatTemplate[[#This Row],[CS20]]) * (1+ getRateOHFinal) * (1 + getRateMarkupFinal)</f>
        <v>#VALUE!</v>
      </c>
      <c r="HK328" s="39" t="e">
        <f>CatTemplate[[#This Row],[Total cost]]+CatTemplate[[#This Row],[OH Amount]]+CatTemplate[[#This Row],[Markup]]</f>
        <v>#VALUE!</v>
      </c>
      <c r="HL328" s="63">
        <f>IF(CatTemplate[[#This Row],[Units]]="Days",CatTemplate[[#This Row],[Project quantity]]*CatTemplate[[#This Row],[St. unit effort]],CatTemplate[[#This Row],[Project quantity]])</f>
        <v>0</v>
      </c>
      <c r="HM328" s="287">
        <f>IFERROR(CatTemplate[[#This Row],[Total Price]]/(CatTemplate[[#This Row],[Final Quantity]]),0)</f>
        <v>0</v>
      </c>
      <c r="HN328" s="261"/>
    </row>
    <row r="329" spans="2:222" x14ac:dyDescent="0.2">
      <c r="B329" s="9" t="s">
        <v>84</v>
      </c>
      <c r="C329" s="23">
        <v>6</v>
      </c>
      <c r="D329" s="10" t="s">
        <v>179</v>
      </c>
      <c r="E329" s="25">
        <v>1</v>
      </c>
      <c r="F329" s="19" t="s">
        <v>103</v>
      </c>
      <c r="G329" s="27">
        <v>116</v>
      </c>
      <c r="H329" s="19" t="s">
        <v>608</v>
      </c>
      <c r="I329" s="19"/>
      <c r="J329" s="16" t="s">
        <v>254</v>
      </c>
      <c r="K329" s="16"/>
      <c r="L329" s="16" t="s">
        <v>489</v>
      </c>
      <c r="M329" s="16" t="s">
        <v>207</v>
      </c>
      <c r="N329" s="16" t="s">
        <v>858</v>
      </c>
      <c r="O329" s="320"/>
      <c r="P329" s="71"/>
      <c r="Q329" s="108"/>
      <c r="R329" s="73"/>
      <c r="S329" s="97"/>
      <c r="T329" s="100">
        <f>getEqUnitCost</f>
        <v>0</v>
      </c>
      <c r="U329" s="73">
        <f>getEqUnitEffort</f>
        <v>0</v>
      </c>
      <c r="V329" s="101">
        <f>getEqQuantity</f>
        <v>0</v>
      </c>
      <c r="W329" s="320"/>
      <c r="X329" s="100">
        <f>getConsUnitCost</f>
        <v>0</v>
      </c>
      <c r="Y329" s="73">
        <f>getConsUnitEffort</f>
        <v>0</v>
      </c>
      <c r="Z329" s="14">
        <f>getConsQuantity</f>
        <v>0</v>
      </c>
      <c r="AA329" s="320"/>
      <c r="AB329" s="72"/>
      <c r="AC329" s="112"/>
      <c r="AD329" s="14">
        <f>getOthQuantity</f>
        <v>0</v>
      </c>
      <c r="AE329" s="320"/>
      <c r="AF329" s="28" t="str">
        <f>IF(ISBLANK(CatTemplate[[#This Row],[Resource type]]),"",CatTemplate[[#This Row],[Resource type]])</f>
        <v>BioRef Operator</v>
      </c>
      <c r="AG329" s="242">
        <f>getStaffUnitCost</f>
        <v>402.98497611162429</v>
      </c>
      <c r="AH329" s="113">
        <f>getStaffUnitEffort</f>
        <v>0</v>
      </c>
      <c r="AI329" s="40">
        <f>getStaffQuantity</f>
        <v>0</v>
      </c>
      <c r="AJ329" s="41">
        <f>CatTemplate[[#This Row],[St. quantity]]*8/ParRatePM</f>
        <v>0</v>
      </c>
      <c r="AK329" s="320"/>
      <c r="AL329" s="53" t="str">
        <f>CatTemplate[[#This Row],[Item type]]</f>
        <v>Samples</v>
      </c>
      <c r="AM329" s="12">
        <f>SUM(CatTemplate[[#This Row],[Year1]:[Year20]])</f>
        <v>0</v>
      </c>
      <c r="AN329" s="52"/>
      <c r="AO329" s="52"/>
      <c r="AP329" s="52"/>
      <c r="AQ329" s="8"/>
      <c r="AR329" s="8"/>
      <c r="AS329" s="8"/>
      <c r="AT329" s="8"/>
      <c r="AU329" s="8"/>
      <c r="AV329" s="8"/>
      <c r="AW329" s="8"/>
      <c r="AX329" s="8"/>
      <c r="AY329" s="8"/>
      <c r="AZ329" s="8"/>
      <c r="BA329" s="8"/>
      <c r="BB329" s="8"/>
      <c r="BC329" s="8"/>
      <c r="BD329" s="8"/>
      <c r="BE329" s="8"/>
      <c r="BF329" s="8"/>
      <c r="BG329" s="36"/>
      <c r="BH329" s="320"/>
      <c r="BI329" s="37" t="str">
        <f>getCostCategory</f>
        <v>06 Operating costs</v>
      </c>
      <c r="BJ329" s="37" t="str">
        <f>getSection</f>
        <v>06 Sample processing</v>
      </c>
      <c r="BK329" s="32" t="str">
        <f>getObject</f>
        <v>Sample processing</v>
      </c>
      <c r="BL329" s="30">
        <f>IFERROR(getUnitCost * IF(CatTemplate[[#This Row],[Cost Category Comp.]]="01 Staff costs", 1,1),0)</f>
        <v>402.98497611162429</v>
      </c>
      <c r="BM329" s="29">
        <f>IF(AND(ISBLANK(CatTemplate[[#This Row],[Eq. unit cost]]),ISBLANK(CatTemplate[[#This Row],[Cons. unit cost]]),ISBLANK(CatTemplate[[#This Row],[Oth. unit cost]])), 0, IF(getUnitEffort =0,1,getUnitEffort) * CatTemplate[[#This Row],[Year1]])</f>
        <v>0</v>
      </c>
      <c r="BN329" s="29">
        <f>IF(AND(ISBLANK(CatTemplate[[#This Row],[Eq. unit cost]]),ISBLANK(CatTemplate[[#This Row],[Cons. unit cost]]),ISBLANK(CatTemplate[[#This Row],[Oth. unit cost]])), 0, IF(getUnitEffort =0,1,getUnitEffort) * CatTemplate[[#This Row],[Year2]])</f>
        <v>0</v>
      </c>
      <c r="BO329" s="29">
        <f>IF(AND(ISBLANK(CatTemplate[[#This Row],[Eq. unit cost]]),ISBLANK(CatTemplate[[#This Row],[Cons. unit cost]]),ISBLANK(CatTemplate[[#This Row],[Oth. unit cost]])), 0, IF(getUnitEffort =0,1,getUnitEffort) * CatTemplate[[#This Row],[Year3]])</f>
        <v>0</v>
      </c>
      <c r="BP329" s="29">
        <f>IF(AND(ISBLANK(CatTemplate[[#This Row],[Eq. unit cost]]),ISBLANK(CatTemplate[[#This Row],[Cons. unit cost]]),ISBLANK(CatTemplate[[#This Row],[Oth. unit cost]])), 0, IF(getUnitEffort =0,1,getUnitEffort) * CatTemplate[[#This Row],[Year4]])</f>
        <v>0</v>
      </c>
      <c r="BQ329" s="29">
        <f>IF(AND(ISBLANK(CatTemplate[[#This Row],[Eq. unit cost]]),ISBLANK(CatTemplate[[#This Row],[Cons. unit cost]]),ISBLANK(CatTemplate[[#This Row],[Oth. unit cost]])), 0, IF(getUnitEffort =0,1,getUnitEffort) * CatTemplate[[#This Row],[Year5]])</f>
        <v>0</v>
      </c>
      <c r="BR329" s="29">
        <f>IF(AND(ISBLANK(CatTemplate[[#This Row],[Eq. unit cost]]),ISBLANK(CatTemplate[[#This Row],[Cons. unit cost]]),ISBLANK(CatTemplate[[#This Row],[Oth. unit cost]])), 0, IF(getUnitEffort =0,1,getUnitEffort) * CatTemplate[[#This Row],[Year6]])</f>
        <v>0</v>
      </c>
      <c r="BS329" s="29">
        <f>IF(AND(ISBLANK(CatTemplate[[#This Row],[Eq. unit cost]]),ISBLANK(CatTemplate[[#This Row],[Cons. unit cost]]),ISBLANK(CatTemplate[[#This Row],[Oth. unit cost]])), 0, IF(getUnitEffort =0,1,getUnitEffort) * CatTemplate[[#This Row],[Year7]])</f>
        <v>0</v>
      </c>
      <c r="BT329" s="29">
        <f>IF(AND(ISBLANK(CatTemplate[[#This Row],[Eq. unit cost]]),ISBLANK(CatTemplate[[#This Row],[Cons. unit cost]]),ISBLANK(CatTemplate[[#This Row],[Oth. unit cost]])), 0, IF(getUnitEffort =0,1,getUnitEffort) * CatTemplate[[#This Row],[Year8]])</f>
        <v>0</v>
      </c>
      <c r="BU329" s="29">
        <f>IF(AND(ISBLANK(CatTemplate[[#This Row],[Eq. unit cost]]),ISBLANK(CatTemplate[[#This Row],[Cons. unit cost]]),ISBLANK(CatTemplate[[#This Row],[Oth. unit cost]])), 0, IF(getUnitEffort =0,1,getUnitEffort) * CatTemplate[[#This Row],[Year9]])</f>
        <v>0</v>
      </c>
      <c r="BV329" s="29">
        <f>IF(AND(ISBLANK(CatTemplate[[#This Row],[Eq. unit cost]]),ISBLANK(CatTemplate[[#This Row],[Cons. unit cost]]),ISBLANK(CatTemplate[[#This Row],[Oth. unit cost]])), 0, IF(getUnitEffort =0,1,getUnitEffort) * CatTemplate[[#This Row],[Year10]])</f>
        <v>0</v>
      </c>
      <c r="BW329" s="29">
        <f>IF(AND(ISBLANK(CatTemplate[[#This Row],[Eq. unit cost]]),ISBLANK(CatTemplate[[#This Row],[Cons. unit cost]]),ISBLANK(CatTemplate[[#This Row],[Oth. unit cost]])), 0, IF(getUnitEffort =0,1,getUnitEffort) * CatTemplate[[#This Row],[Year11]])</f>
        <v>0</v>
      </c>
      <c r="BX329" s="29">
        <f>IF(AND(ISBLANK(CatTemplate[[#This Row],[Eq. unit cost]]),ISBLANK(CatTemplate[[#This Row],[Cons. unit cost]]),ISBLANK(CatTemplate[[#This Row],[Oth. unit cost]])), 0, IF(getUnitEffort =0,1,getUnitEffort) * CatTemplate[[#This Row],[Year12]])</f>
        <v>0</v>
      </c>
      <c r="BY329" s="29">
        <f>IF(AND(ISBLANK(CatTemplate[[#This Row],[Eq. unit cost]]),ISBLANK(CatTemplate[[#This Row],[Cons. unit cost]]),ISBLANK(CatTemplate[[#This Row],[Oth. unit cost]])), 0, IF(getUnitEffort =0,1,getUnitEffort) * CatTemplate[[#This Row],[Year13]])</f>
        <v>0</v>
      </c>
      <c r="BZ329" s="29">
        <f>IF(AND(ISBLANK(CatTemplate[[#This Row],[Eq. unit cost]]),ISBLANK(CatTemplate[[#This Row],[Cons. unit cost]]),ISBLANK(CatTemplate[[#This Row],[Oth. unit cost]])), 0, IF(getUnitEffort =0,1,getUnitEffort) * CatTemplate[[#This Row],[Year14]])</f>
        <v>0</v>
      </c>
      <c r="CA329" s="29">
        <f>IF(AND(ISBLANK(CatTemplate[[#This Row],[Eq. unit cost]]),ISBLANK(CatTemplate[[#This Row],[Cons. unit cost]]),ISBLANK(CatTemplate[[#This Row],[Oth. unit cost]])), 0, IF(getUnitEffort =0,1,getUnitEffort) * CatTemplate[[#This Row],[Year15]])</f>
        <v>0</v>
      </c>
      <c r="CB329" s="29">
        <f>IF(AND(ISBLANK(CatTemplate[[#This Row],[Eq. unit cost]]),ISBLANK(CatTemplate[[#This Row],[Cons. unit cost]]),ISBLANK(CatTemplate[[#This Row],[Oth. unit cost]])), 0, IF(getUnitEffort =0,1,getUnitEffort) * CatTemplate[[#This Row],[Year16]])</f>
        <v>0</v>
      </c>
      <c r="CC329" s="29">
        <f>IF(AND(ISBLANK(CatTemplate[[#This Row],[Eq. unit cost]]),ISBLANK(CatTemplate[[#This Row],[Cons. unit cost]]),ISBLANK(CatTemplate[[#This Row],[Oth. unit cost]])), 0, IF(getUnitEffort =0,1,getUnitEffort) * CatTemplate[[#This Row],[Year17]])</f>
        <v>0</v>
      </c>
      <c r="CD329" s="29">
        <f>IF(AND(ISBLANK(CatTemplate[[#This Row],[Eq. unit cost]]),ISBLANK(CatTemplate[[#This Row],[Cons. unit cost]]),ISBLANK(CatTemplate[[#This Row],[Oth. unit cost]])), 0, IF(getUnitEffort =0,1,getUnitEffort) * CatTemplate[[#This Row],[Year18]])</f>
        <v>0</v>
      </c>
      <c r="CE329" s="29">
        <f>IF(AND(ISBLANK(CatTemplate[[#This Row],[Eq. unit cost]]),ISBLANK(CatTemplate[[#This Row],[Cons. unit cost]]),ISBLANK(CatTemplate[[#This Row],[Oth. unit cost]])), 0, IF(getUnitEffort =0,1,getUnitEffort) * CatTemplate[[#This Row],[Year19]])</f>
        <v>0</v>
      </c>
      <c r="CF329" s="29">
        <f>IF(AND(ISBLANK(CatTemplate[[#This Row],[Eq. unit cost]]),ISBLANK(CatTemplate[[#This Row],[Cons. unit cost]]),ISBLANK(CatTemplate[[#This Row],[Oth. unit cost]])), 0, IF(getUnitEffort =0,1,getUnitEffort) * CatTemplate[[#This Row],[Year20]])</f>
        <v>0</v>
      </c>
      <c r="CG329" s="45">
        <f>SUM(CatTemplate[[#This Row],[Q1]:[Q20]])</f>
        <v>0</v>
      </c>
      <c r="CH329" s="29">
        <f>IF(ISBLANK(CatTemplate[[#This Row],[St. unit effort]]),0,(CatTemplate[[#This Row],[St. unit effort]] * CatTemplate[[#This Row],[Year1]]))</f>
        <v>0</v>
      </c>
      <c r="CI329" s="29">
        <f>IF(ISBLANK(CatTemplate[[#This Row],[St. unit effort]]),0,(CatTemplate[[#This Row],[St. unit effort]] * CatTemplate[[#This Row],[Year2]]))</f>
        <v>0</v>
      </c>
      <c r="CJ329" s="29">
        <f>IF(ISBLANK(CatTemplate[[#This Row],[St. unit effort]]),0,(CatTemplate[[#This Row],[St. unit effort]] * CatTemplate[[#This Row],[Year3]]))</f>
        <v>0</v>
      </c>
      <c r="CK329" s="29">
        <f>IF(ISBLANK(CatTemplate[[#This Row],[St. unit effort]]),0,(CatTemplate[[#This Row],[St. unit effort]] * CatTemplate[[#This Row],[Year4]]))</f>
        <v>0</v>
      </c>
      <c r="CL329" s="29">
        <f>IF(ISBLANK(CatTemplate[[#This Row],[St. unit effort]]),0,(CatTemplate[[#This Row],[St. unit effort]] * CatTemplate[[#This Row],[Year5]]))</f>
        <v>0</v>
      </c>
      <c r="CM329" s="29">
        <f>IF(ISBLANK(CatTemplate[[#This Row],[St. unit effort]]),0,(CatTemplate[[#This Row],[St. unit effort]] * CatTemplate[[#This Row],[Year6]]))</f>
        <v>0</v>
      </c>
      <c r="CN329" s="29">
        <f>IF(ISBLANK(CatTemplate[[#This Row],[St. unit effort]]),0,(CatTemplate[[#This Row],[St. unit effort]] * CatTemplate[[#This Row],[Year7]]))</f>
        <v>0</v>
      </c>
      <c r="CO329" s="29">
        <f>IF(ISBLANK(CatTemplate[[#This Row],[St. unit effort]]),0,(CatTemplate[[#This Row],[St. unit effort]] * CatTemplate[[#This Row],[Year8]]))</f>
        <v>0</v>
      </c>
      <c r="CP329" s="29">
        <f>IF(ISBLANK(CatTemplate[[#This Row],[St. unit effort]]),0,(CatTemplate[[#This Row],[St. unit effort]] * CatTemplate[[#This Row],[Year9]]))</f>
        <v>0</v>
      </c>
      <c r="CQ329" s="29">
        <f>IF(ISBLANK(CatTemplate[[#This Row],[St. unit effort]]),0,(CatTemplate[[#This Row],[St. unit effort]] * CatTemplate[[#This Row],[Year10]]))</f>
        <v>0</v>
      </c>
      <c r="CR329" s="29">
        <f>IF(ISBLANK(CatTemplate[[#This Row],[St. unit effort]]),0,(CatTemplate[[#This Row],[St. unit effort]] * CatTemplate[[#This Row],[Year11]]))</f>
        <v>0</v>
      </c>
      <c r="CS329" s="29">
        <f>IF(ISBLANK(CatTemplate[[#This Row],[St. unit effort]]),0,(CatTemplate[[#This Row],[St. unit effort]] * CatTemplate[[#This Row],[Year12]]))</f>
        <v>0</v>
      </c>
      <c r="CT329" s="29">
        <f>IF(ISBLANK(CatTemplate[[#This Row],[St. unit effort]]),0,(CatTemplate[[#This Row],[St. unit effort]] * CatTemplate[[#This Row],[Year13]]))</f>
        <v>0</v>
      </c>
      <c r="CU329" s="29">
        <f>IF(ISBLANK(CatTemplate[[#This Row],[St. unit effort]]),0,(CatTemplate[[#This Row],[St. unit effort]] * CatTemplate[[#This Row],[Year14]]))</f>
        <v>0</v>
      </c>
      <c r="CV329" s="29">
        <f>IF(ISBLANK(CatTemplate[[#This Row],[St. unit effort]]),0,(CatTemplate[[#This Row],[St. unit effort]] * CatTemplate[[#This Row],[Year15]]))</f>
        <v>0</v>
      </c>
      <c r="CW329" s="29">
        <f>IF(ISBLANK(CatTemplate[[#This Row],[St. unit effort]]),0,(CatTemplate[[#This Row],[St. unit effort]] * CatTemplate[[#This Row],[Year16]]))</f>
        <v>0</v>
      </c>
      <c r="CX329" s="29">
        <f>IF(ISBLANK(CatTemplate[[#This Row],[St. unit effort]]),0,(CatTemplate[[#This Row],[St. unit effort]] * CatTemplate[[#This Row],[Year17]]))</f>
        <v>0</v>
      </c>
      <c r="CY329" s="29">
        <f>IF(ISBLANK(CatTemplate[[#This Row],[St. unit effort]]),0,(CatTemplate[[#This Row],[St. unit effort]] * CatTemplate[[#This Row],[Year18]]))</f>
        <v>0</v>
      </c>
      <c r="CZ329" s="29">
        <f>IF(ISBLANK(CatTemplate[[#This Row],[St. unit effort]]),0,(CatTemplate[[#This Row],[St. unit effort]] * CatTemplate[[#This Row],[Year19]]))</f>
        <v>0</v>
      </c>
      <c r="DA329" s="29">
        <f>IF(ISBLANK(CatTemplate[[#This Row],[St. unit effort]]),0,(CatTemplate[[#This Row],[St. unit effort]] * CatTemplate[[#This Row],[Year20]]))</f>
        <v>0</v>
      </c>
      <c r="DB329" s="57">
        <f>IF(ISBLANK(CatTemplate[[#This Row],[St. unit effort]]),0,(CatTemplate[[#This Row],[St. unit effort]] * CatTemplate[[#This Row],[Year1]])*8/ParRatePM)</f>
        <v>0</v>
      </c>
      <c r="DC329" s="57">
        <f>IF(ISBLANK(CatTemplate[[#This Row],[St. unit effort]]),0,(CatTemplate[[#This Row],[St. unit effort]] * CatTemplate[[#This Row],[Year2]])*8/ParRatePM)</f>
        <v>0</v>
      </c>
      <c r="DD329" s="57">
        <f>IF(ISBLANK(CatTemplate[[#This Row],[St. unit effort]]),0,(CatTemplate[[#This Row],[St. unit effort]] * CatTemplate[[#This Row],[Year3]])*8/ParRatePM)</f>
        <v>0</v>
      </c>
      <c r="DE329" s="57">
        <f>IF(ISBLANK(CatTemplate[[#This Row],[St. unit effort]]),0,(CatTemplate[[#This Row],[St. unit effort]] * CatTemplate[[#This Row],[Year4]])*8/ParRatePM)</f>
        <v>0</v>
      </c>
      <c r="DF329" s="57">
        <f>IF(ISBLANK(CatTemplate[[#This Row],[St. unit effort]]),0,(CatTemplate[[#This Row],[St. unit effort]] * CatTemplate[[#This Row],[Year5]])*8/ParRatePM)</f>
        <v>0</v>
      </c>
      <c r="DG329" s="57">
        <f>IF(ISBLANK(CatTemplate[[#This Row],[St. unit effort]]),0,(CatTemplate[[#This Row],[St. unit effort]] * CatTemplate[[#This Row],[Year6]])*8/ParRatePM)</f>
        <v>0</v>
      </c>
      <c r="DH329" s="57">
        <f>IF(ISBLANK(CatTemplate[[#This Row],[St. unit effort]]),0,(CatTemplate[[#This Row],[St. unit effort]] * CatTemplate[[#This Row],[Year7]])*8/ParRatePM)</f>
        <v>0</v>
      </c>
      <c r="DI329" s="57">
        <f>IF(ISBLANK(CatTemplate[[#This Row],[St. unit effort]]),0,(CatTemplate[[#This Row],[St. unit effort]] * CatTemplate[[#This Row],[Year8]])*8/ParRatePM)</f>
        <v>0</v>
      </c>
      <c r="DJ329" s="57">
        <f>IF(ISBLANK(CatTemplate[[#This Row],[St. unit effort]]),0,(CatTemplate[[#This Row],[St. unit effort]] * CatTemplate[[#This Row],[Year9]])*8/ParRatePM)</f>
        <v>0</v>
      </c>
      <c r="DK329" s="57">
        <f>IF(ISBLANK(CatTemplate[[#This Row],[St. unit effort]]),0,(CatTemplate[[#This Row],[St. unit effort]] * CatTemplate[[#This Row],[Year10]])*8/ParRatePM)</f>
        <v>0</v>
      </c>
      <c r="DL329" s="57">
        <f>IF(ISBLANK(CatTemplate[[#This Row],[St. unit effort]]),0,(CatTemplate[[#This Row],[St. unit effort]] * CatTemplate[[#This Row],[Year11]])*8/ParRatePM)</f>
        <v>0</v>
      </c>
      <c r="DM329" s="57">
        <f>IF(ISBLANK(CatTemplate[[#This Row],[St. unit effort]]),0,(CatTemplate[[#This Row],[St. unit effort]] * CatTemplate[[#This Row],[Year12]])*8/ParRatePM)</f>
        <v>0</v>
      </c>
      <c r="DN329" s="57">
        <f>IF(ISBLANK(CatTemplate[[#This Row],[St. unit effort]]),0,(CatTemplate[[#This Row],[St. unit effort]] * CatTemplate[[#This Row],[Year13]])*8/ParRatePM)</f>
        <v>0</v>
      </c>
      <c r="DO329" s="57">
        <f>IF(ISBLANK(CatTemplate[[#This Row],[St. unit effort]]),0,(CatTemplate[[#This Row],[St. unit effort]] * CatTemplate[[#This Row],[Year14]])*8/ParRatePM)</f>
        <v>0</v>
      </c>
      <c r="DP329" s="57">
        <f>IF(ISBLANK(CatTemplate[[#This Row],[St. unit effort]]),0,(CatTemplate[[#This Row],[St. unit effort]] * CatTemplate[[#This Row],[Year15]])*8/ParRatePM)</f>
        <v>0</v>
      </c>
      <c r="DQ329" s="57">
        <f>IF(ISBLANK(CatTemplate[[#This Row],[St. unit effort]]),0,(CatTemplate[[#This Row],[St. unit effort]] * CatTemplate[[#This Row],[Year16]])*8/ParRatePM)</f>
        <v>0</v>
      </c>
      <c r="DR329" s="57">
        <f>IF(ISBLANK(CatTemplate[[#This Row],[St. unit effort]]),0,(CatTemplate[[#This Row],[St. unit effort]] * CatTemplate[[#This Row],[Year17]])*8/ParRatePM)</f>
        <v>0</v>
      </c>
      <c r="DS329" s="57">
        <f>IF(ISBLANK(CatTemplate[[#This Row],[St. unit effort]]),0,(CatTemplate[[#This Row],[St. unit effort]] * CatTemplate[[#This Row],[Year18]])*8/ParRatePM)</f>
        <v>0</v>
      </c>
      <c r="DT329" s="57">
        <f>IF(ISBLANK(CatTemplate[[#This Row],[St. unit effort]]),0,(CatTemplate[[#This Row],[St. unit effort]] * CatTemplate[[#This Row],[Year19]])*8/ParRatePM)</f>
        <v>0</v>
      </c>
      <c r="DU329" s="57">
        <f>IF(ISBLANK(CatTemplate[[#This Row],[St. unit effort]]),0,(CatTemplate[[#This Row],[St. unit effort]] * CatTemplate[[#This Row],[Year20]])*8/ParRatePM)</f>
        <v>0</v>
      </c>
      <c r="DV329" s="54">
        <f>SUM(CatTemplate[[#This Row],[PM1]:[PM20]])</f>
        <v>0</v>
      </c>
      <c r="DW329" s="56">
        <f t="shared" si="113"/>
        <v>0</v>
      </c>
      <c r="DX329" s="56">
        <f t="shared" si="113"/>
        <v>0</v>
      </c>
      <c r="DY329" s="56">
        <f t="shared" si="113"/>
        <v>0</v>
      </c>
      <c r="DZ329" s="56">
        <f t="shared" si="113"/>
        <v>0</v>
      </c>
      <c r="EA329" s="56">
        <f t="shared" si="113"/>
        <v>0</v>
      </c>
      <c r="EB329" s="56">
        <f t="shared" si="113"/>
        <v>0</v>
      </c>
      <c r="EC329" s="56">
        <f t="shared" si="113"/>
        <v>0</v>
      </c>
      <c r="ED329" s="56">
        <f t="shared" si="113"/>
        <v>0</v>
      </c>
      <c r="EE329" s="56">
        <f t="shared" si="113"/>
        <v>0</v>
      </c>
      <c r="EF329" s="56">
        <f t="shared" si="113"/>
        <v>0</v>
      </c>
      <c r="EG329" s="56">
        <f t="shared" si="113"/>
        <v>0</v>
      </c>
      <c r="EH329" s="56">
        <f t="shared" si="113"/>
        <v>0</v>
      </c>
      <c r="EI329" s="56">
        <f t="shared" si="113"/>
        <v>0</v>
      </c>
      <c r="EJ329" s="56">
        <f t="shared" si="113"/>
        <v>0</v>
      </c>
      <c r="EK329" s="56">
        <f t="shared" si="113"/>
        <v>0</v>
      </c>
      <c r="EL329" s="56">
        <f t="shared" si="113"/>
        <v>0</v>
      </c>
      <c r="EM329" s="56">
        <f t="shared" si="111"/>
        <v>0</v>
      </c>
      <c r="EN329" s="56">
        <f t="shared" si="111"/>
        <v>0</v>
      </c>
      <c r="EO329" s="56">
        <f t="shared" si="111"/>
        <v>0</v>
      </c>
      <c r="EP329" s="56">
        <f t="shared" si="111"/>
        <v>0</v>
      </c>
      <c r="EQ329" s="30">
        <f>CatTemplate[[#This Row],[Eq. unit cost]] * CatTemplate[[#This Row],[Eq. quantity]]</f>
        <v>0</v>
      </c>
      <c r="ER329" s="30">
        <f>CatTemplate[[#This Row],[Cons. unit cost]] *CatTemplate[[#This Row],[Cons. quantity]]</f>
        <v>0</v>
      </c>
      <c r="ES329" s="30">
        <f>CatTemplate[[#This Row],[Oth. unit cost]] *CatTemplate[[#This Row],[Oth. quantity]]</f>
        <v>0</v>
      </c>
      <c r="ET329" s="55">
        <f>SUM(CatTemplate[[#This Row],[CO1]:[CO20]])</f>
        <v>0</v>
      </c>
      <c r="EU329" s="56">
        <f t="shared" si="114"/>
        <v>0</v>
      </c>
      <c r="EV329" s="56">
        <f t="shared" si="114"/>
        <v>0</v>
      </c>
      <c r="EW329" s="56">
        <f t="shared" si="114"/>
        <v>0</v>
      </c>
      <c r="EX329" s="56">
        <f t="shared" si="114"/>
        <v>0</v>
      </c>
      <c r="EY329" s="56">
        <f t="shared" si="114"/>
        <v>0</v>
      </c>
      <c r="EZ329" s="56">
        <f t="shared" si="114"/>
        <v>0</v>
      </c>
      <c r="FA329" s="56">
        <f t="shared" si="114"/>
        <v>0</v>
      </c>
      <c r="FB329" s="56">
        <f t="shared" si="114"/>
        <v>0</v>
      </c>
      <c r="FC329" s="56">
        <f t="shared" si="114"/>
        <v>0</v>
      </c>
      <c r="FD329" s="56">
        <f t="shared" si="114"/>
        <v>0</v>
      </c>
      <c r="FE329" s="56">
        <f t="shared" si="114"/>
        <v>0</v>
      </c>
      <c r="FF329" s="56">
        <f t="shared" si="114"/>
        <v>0</v>
      </c>
      <c r="FG329" s="56">
        <f t="shared" si="114"/>
        <v>0</v>
      </c>
      <c r="FH329" s="56">
        <f t="shared" si="114"/>
        <v>0</v>
      </c>
      <c r="FI329" s="56">
        <f t="shared" si="114"/>
        <v>0</v>
      </c>
      <c r="FJ329" s="56">
        <f t="shared" si="114"/>
        <v>0</v>
      </c>
      <c r="FK329" s="56">
        <f t="shared" si="112"/>
        <v>0</v>
      </c>
      <c r="FL329" s="56">
        <f t="shared" si="112"/>
        <v>0</v>
      </c>
      <c r="FM329" s="56">
        <f t="shared" si="112"/>
        <v>0</v>
      </c>
      <c r="FN329" s="56">
        <f t="shared" si="112"/>
        <v>0</v>
      </c>
      <c r="FO329" s="58">
        <f>SUM(CatTemplate[[#This Row],[CS1]:[CS20]])</f>
        <v>0</v>
      </c>
      <c r="FP329" s="59">
        <f>CatTemplate[[#This Row],[Total Oth. cost]]+CatTemplate[[#This Row],[Total St. Cost]]</f>
        <v>0</v>
      </c>
      <c r="FQ329" s="33" t="e">
        <f t="shared" ref="FQ329:FQ393" si="115">getOHAmount</f>
        <v>#VALUE!</v>
      </c>
      <c r="FR329" s="33" t="e">
        <f t="shared" ref="FR329:FR393" si="116">getMarkupAmount</f>
        <v>#VALUE!</v>
      </c>
      <c r="FS329" s="30" t="e">
        <f>(CatTemplate[[#This Row],[CO1]] + CatTemplate[[#This Row],[CS1]]) * (1 + getRateOHFinal) * getRateMarkupFinal</f>
        <v>#VALUE!</v>
      </c>
      <c r="FT329" s="30" t="e">
        <f>(CatTemplate[[#This Row],[CO2]] + CatTemplate[[#This Row],[CS2]]) * (1 + getRateOHFinal) * getRateMarkupFinal</f>
        <v>#VALUE!</v>
      </c>
      <c r="FU329" s="30" t="e">
        <f>(CatTemplate[[#This Row],[CO3]] + CatTemplate[[#This Row],[CS3]]) * (1 + getRateOHFinal) * getRateMarkupFinal</f>
        <v>#VALUE!</v>
      </c>
      <c r="FV329" s="30" t="e">
        <f>(CatTemplate[[#This Row],[CO4]] + CatTemplate[[#This Row],[CS4]]) * (1 + getRateOHFinal) * getRateMarkupFinal</f>
        <v>#VALUE!</v>
      </c>
      <c r="FW329" s="30" t="e">
        <f>(CatTemplate[[#This Row],[CO5]] + CatTemplate[[#This Row],[CS5]]) * (1 + getRateOHFinal) * getRateMarkupFinal</f>
        <v>#VALUE!</v>
      </c>
      <c r="FX329" s="30" t="e">
        <f>(CatTemplate[[#This Row],[CO6]] + CatTemplate[[#This Row],[CS6]]) * (1 + getRateOHFinal) * getRateMarkupFinal</f>
        <v>#VALUE!</v>
      </c>
      <c r="FY329" s="30" t="e">
        <f>(CatTemplate[[#This Row],[CO7]] + CatTemplate[[#This Row],[CS7]]) * (1 + getRateOHFinal) * getRateMarkupFinal</f>
        <v>#VALUE!</v>
      </c>
      <c r="FZ329" s="30" t="e">
        <f>(CatTemplate[[#This Row],[CO8]] + CatTemplate[[#This Row],[CS8]]) * (1 + getRateOHFinal) * getRateMarkupFinal</f>
        <v>#VALUE!</v>
      </c>
      <c r="GA329" s="30" t="e">
        <f>(CatTemplate[[#This Row],[CO9]] + CatTemplate[[#This Row],[CS9]]) * (1 + getRateOHFinal) * getRateMarkupFinal</f>
        <v>#VALUE!</v>
      </c>
      <c r="GB329" s="30" t="e">
        <f>(CatTemplate[[#This Row],[CO10]] + CatTemplate[[#This Row],[CS10]]) * (1 + getRateOHFinal) * getRateMarkupFinal</f>
        <v>#VALUE!</v>
      </c>
      <c r="GC329" s="30" t="e">
        <f>(CatTemplate[[#This Row],[CO11]] + CatTemplate[[#This Row],[CS11]]) * (1 + getRateOHFinal) * getRateMarkupFinal</f>
        <v>#VALUE!</v>
      </c>
      <c r="GD329" s="30" t="e">
        <f>(CatTemplate[[#This Row],[CO12]] + CatTemplate[[#This Row],[CS12]]) * (1 + getRateOHFinal) * getRateMarkupFinal</f>
        <v>#VALUE!</v>
      </c>
      <c r="GE329" s="30" t="e">
        <f>(CatTemplate[[#This Row],[CO13]] + CatTemplate[[#This Row],[CS13]]) * (1 + getRateOHFinal) * getRateMarkupFinal</f>
        <v>#VALUE!</v>
      </c>
      <c r="GF329" s="30" t="e">
        <f>(CatTemplate[[#This Row],[CO14]] + CatTemplate[[#This Row],[CS14]]) * (1 + getRateOHFinal) * getRateMarkupFinal</f>
        <v>#VALUE!</v>
      </c>
      <c r="GG329" s="30" t="e">
        <f>(CatTemplate[[#This Row],[CO15]] + CatTemplate[[#This Row],[CS15]]) * (1 + getRateOHFinal) * getRateMarkupFinal</f>
        <v>#VALUE!</v>
      </c>
      <c r="GH329" s="30" t="e">
        <f>(CatTemplate[[#This Row],[CO16]] + CatTemplate[[#This Row],[CS16]]) * (1 + getRateOHFinal) * getRateMarkupFinal</f>
        <v>#VALUE!</v>
      </c>
      <c r="GI329" s="30" t="e">
        <f>(CatTemplate[[#This Row],[CO17]] + CatTemplate[[#This Row],[CS17]]) * (1 + getRateOHFinal) * getRateMarkupFinal</f>
        <v>#VALUE!</v>
      </c>
      <c r="GJ329" s="30" t="e">
        <f>(CatTemplate[[#This Row],[CO18]] + CatTemplate[[#This Row],[CS18]]) * (1 + getRateOHFinal) * getRateMarkupFinal</f>
        <v>#VALUE!</v>
      </c>
      <c r="GK329" s="30" t="e">
        <f>(CatTemplate[[#This Row],[CO19]] + CatTemplate[[#This Row],[CS19]]) * (1 + getRateOHFinal) * getRateMarkupFinal</f>
        <v>#VALUE!</v>
      </c>
      <c r="GL329" s="30" t="e">
        <f>(CatTemplate[[#This Row],[CO20]] + CatTemplate[[#This Row],[CS20]]) * (1 + getRateOHFinal) * getRateMarkupFinal</f>
        <v>#VALUE!</v>
      </c>
      <c r="GM329" s="30" t="e">
        <f t="shared" ref="GM329:GM393" si="117">getEqPrice</f>
        <v>#VALUE!</v>
      </c>
      <c r="GN329" s="30" t="e">
        <f t="shared" ref="GN329:GN393" si="118">getConsPrice</f>
        <v>#VALUE!</v>
      </c>
      <c r="GO329" s="30" t="e">
        <f t="shared" ref="GO329:GO393" si="119">getOthPrice</f>
        <v>#VALUE!</v>
      </c>
      <c r="GP329" s="30" t="e">
        <f t="shared" ref="GP329:GP393" si="120">getStaffPrice</f>
        <v>#VALUE!</v>
      </c>
      <c r="GQ329" s="30" t="e">
        <f>(CatTemplate[[#This Row],[CO1]]+CatTemplate[[#This Row],[CS1]]) * (1+ getRateOHFinal) * (1 + getRateMarkupFinal)</f>
        <v>#VALUE!</v>
      </c>
      <c r="GR329" s="30" t="e">
        <f>(CatTemplate[[#This Row],[CO2]]+CatTemplate[[#This Row],[CS2]]) * (1+ getRateOHFinal) * (1 + getRateMarkupFinal)</f>
        <v>#VALUE!</v>
      </c>
      <c r="GS329" s="30" t="e">
        <f>(CatTemplate[[#This Row],[CO3]]+CatTemplate[[#This Row],[CS3]]) * (1+ getRateOHFinal) * (1 + getRateMarkupFinal)</f>
        <v>#VALUE!</v>
      </c>
      <c r="GT329" s="30" t="e">
        <f>(CatTemplate[[#This Row],[CO4]]+CatTemplate[[#This Row],[CS4]]) * (1+ getRateOHFinal) * (1 + getRateMarkupFinal)</f>
        <v>#VALUE!</v>
      </c>
      <c r="GU329" s="30" t="e">
        <f>(CatTemplate[[#This Row],[CO5]]+CatTemplate[[#This Row],[CS5]]) * (1+ getRateOHFinal) * (1 + getRateMarkupFinal)</f>
        <v>#VALUE!</v>
      </c>
      <c r="GV329" s="30" t="e">
        <f>(CatTemplate[[#This Row],[CO6]]+CatTemplate[[#This Row],[CS6]]) * (1+ getRateOHFinal) * (1 + getRateMarkupFinal)</f>
        <v>#VALUE!</v>
      </c>
      <c r="GW329" s="30" t="e">
        <f>(CatTemplate[[#This Row],[CO7]]+CatTemplate[[#This Row],[CS7]]) * (1+ getRateOHFinal) * (1 + getRateMarkupFinal)</f>
        <v>#VALUE!</v>
      </c>
      <c r="GX329" s="30" t="e">
        <f>(CatTemplate[[#This Row],[CO8]]+CatTemplate[[#This Row],[CS8]]) * (1+ getRateOHFinal) * (1 + getRateMarkupFinal)</f>
        <v>#VALUE!</v>
      </c>
      <c r="GY329" s="30" t="e">
        <f>(CatTemplate[[#This Row],[CO9]]+CatTemplate[[#This Row],[CS9]]) * (1+ getRateOHFinal) * (1 + getRateMarkupFinal)</f>
        <v>#VALUE!</v>
      </c>
      <c r="GZ329" s="30" t="e">
        <f>(CatTemplate[[#This Row],[CO10]]+CatTemplate[[#This Row],[CS10]]) * (1+ getRateOHFinal) * (1 + getRateMarkupFinal)</f>
        <v>#VALUE!</v>
      </c>
      <c r="HA329" s="30" t="e">
        <f>(CatTemplate[[#This Row],[CO11]]+CatTemplate[[#This Row],[CS11]]) * (1+ getRateOHFinal) * (1 + getRateMarkupFinal)</f>
        <v>#VALUE!</v>
      </c>
      <c r="HB329" s="30" t="e">
        <f>(CatTemplate[[#This Row],[CO12]]+CatTemplate[[#This Row],[CS12]]) * (1+ getRateOHFinal) * (1 + getRateMarkupFinal)</f>
        <v>#VALUE!</v>
      </c>
      <c r="HC329" s="30" t="e">
        <f>(CatTemplate[[#This Row],[CO13]]+CatTemplate[[#This Row],[CS13]]) * (1+ getRateOHFinal) * (1 + getRateMarkupFinal)</f>
        <v>#VALUE!</v>
      </c>
      <c r="HD329" s="30" t="e">
        <f>(CatTemplate[[#This Row],[CO14]]+CatTemplate[[#This Row],[CS14]]) * (1+ getRateOHFinal) * (1 + getRateMarkupFinal)</f>
        <v>#VALUE!</v>
      </c>
      <c r="HE329" s="30" t="e">
        <f>(CatTemplate[[#This Row],[CO15]]+CatTemplate[[#This Row],[CS15]]) * (1+ getRateOHFinal) * (1 + getRateMarkupFinal)</f>
        <v>#VALUE!</v>
      </c>
      <c r="HF329" s="30" t="e">
        <f>(CatTemplate[[#This Row],[CO16]]+CatTemplate[[#This Row],[CS16]]) * (1+ getRateOHFinal) * (1 + getRateMarkupFinal)</f>
        <v>#VALUE!</v>
      </c>
      <c r="HG329" s="30" t="e">
        <f>(CatTemplate[[#This Row],[CO17]]+CatTemplate[[#This Row],[CS17]]) * (1+ getRateOHFinal) * (1 + getRateMarkupFinal)</f>
        <v>#VALUE!</v>
      </c>
      <c r="HH329" s="30" t="e">
        <f>(CatTemplate[[#This Row],[CO18]]+CatTemplate[[#This Row],[CS18]]) * (1+ getRateOHFinal) * (1 + getRateMarkupFinal)</f>
        <v>#VALUE!</v>
      </c>
      <c r="HI329" s="30" t="e">
        <f>(CatTemplate[[#This Row],[CO19]]+CatTemplate[[#This Row],[CS19]]) * (1+ getRateOHFinal) * (1 + getRateMarkupFinal)</f>
        <v>#VALUE!</v>
      </c>
      <c r="HJ329" s="30" t="e">
        <f>(CatTemplate[[#This Row],[CO20]]+CatTemplate[[#This Row],[CS20]]) * (1+ getRateOHFinal) * (1 + getRateMarkupFinal)</f>
        <v>#VALUE!</v>
      </c>
      <c r="HK329" s="39" t="e">
        <f>CatTemplate[[#This Row],[Total cost]]+CatTemplate[[#This Row],[OH Amount]]+CatTemplate[[#This Row],[Markup]]</f>
        <v>#VALUE!</v>
      </c>
      <c r="HL329" s="63">
        <f>IF(CatTemplate[[#This Row],[Units]]="Days",CatTemplate[[#This Row],[Project quantity]]*CatTemplate[[#This Row],[St. unit effort]],CatTemplate[[#This Row],[Project quantity]])</f>
        <v>0</v>
      </c>
      <c r="HM329" s="287">
        <f>IFERROR(CatTemplate[[#This Row],[Total Price]]/(CatTemplate[[#This Row],[Final Quantity]]),0)</f>
        <v>0</v>
      </c>
      <c r="HN329" s="261"/>
    </row>
    <row r="330" spans="2:222" x14ac:dyDescent="0.2">
      <c r="B330" s="9" t="s">
        <v>84</v>
      </c>
      <c r="C330" s="23">
        <v>6</v>
      </c>
      <c r="D330" s="10" t="s">
        <v>179</v>
      </c>
      <c r="E330" s="25">
        <v>1</v>
      </c>
      <c r="F330" s="19" t="s">
        <v>103</v>
      </c>
      <c r="G330" s="27">
        <v>117</v>
      </c>
      <c r="H330" s="19" t="s">
        <v>609</v>
      </c>
      <c r="I330" s="19"/>
      <c r="J330" s="16" t="s">
        <v>254</v>
      </c>
      <c r="K330" s="16"/>
      <c r="L330" s="16" t="s">
        <v>489</v>
      </c>
      <c r="M330" s="16" t="s">
        <v>207</v>
      </c>
      <c r="N330" s="16" t="s">
        <v>858</v>
      </c>
      <c r="O330" s="320"/>
      <c r="P330" s="71"/>
      <c r="Q330" s="108"/>
      <c r="R330" s="73"/>
      <c r="S330" s="97"/>
      <c r="T330" s="100">
        <f>getEqUnitCost</f>
        <v>0</v>
      </c>
      <c r="U330" s="73">
        <f>getEqUnitEffort</f>
        <v>0</v>
      </c>
      <c r="V330" s="101">
        <f>getEqQuantity</f>
        <v>0</v>
      </c>
      <c r="W330" s="320"/>
      <c r="X330" s="100">
        <f>getConsUnitCost</f>
        <v>0</v>
      </c>
      <c r="Y330" s="73">
        <f>getConsUnitEffort</f>
        <v>0</v>
      </c>
      <c r="Z330" s="14">
        <f>getConsQuantity</f>
        <v>0</v>
      </c>
      <c r="AA330" s="320"/>
      <c r="AB330" s="72"/>
      <c r="AC330" s="112"/>
      <c r="AD330" s="14">
        <f>getOthQuantity</f>
        <v>0</v>
      </c>
      <c r="AE330" s="320"/>
      <c r="AF330" s="28" t="str">
        <f>IF(ISBLANK(CatTemplate[[#This Row],[Resource type]]),"",CatTemplate[[#This Row],[Resource type]])</f>
        <v>BioRef Operator</v>
      </c>
      <c r="AG330" s="242">
        <f>getStaffUnitCost</f>
        <v>402.98497611162429</v>
      </c>
      <c r="AH330" s="113">
        <f>getStaffUnitEffort</f>
        <v>0</v>
      </c>
      <c r="AI330" s="40">
        <f>getStaffQuantity</f>
        <v>0</v>
      </c>
      <c r="AJ330" s="41">
        <f>CatTemplate[[#This Row],[St. quantity]]*8/ParRatePM</f>
        <v>0</v>
      </c>
      <c r="AK330" s="320"/>
      <c r="AL330" s="53" t="str">
        <f>CatTemplate[[#This Row],[Item type]]</f>
        <v>Samples</v>
      </c>
      <c r="AM330" s="12">
        <f>SUM(CatTemplate[[#This Row],[Year1]:[Year20]])</f>
        <v>0</v>
      </c>
      <c r="AN330" s="52"/>
      <c r="AO330" s="52"/>
      <c r="AP330" s="52"/>
      <c r="AQ330" s="8"/>
      <c r="AR330" s="8"/>
      <c r="AS330" s="8"/>
      <c r="AT330" s="8"/>
      <c r="AU330" s="8"/>
      <c r="AV330" s="8"/>
      <c r="AW330" s="8"/>
      <c r="AX330" s="8"/>
      <c r="AY330" s="8"/>
      <c r="AZ330" s="8"/>
      <c r="BA330" s="8"/>
      <c r="BB330" s="8"/>
      <c r="BC330" s="8"/>
      <c r="BD330" s="8"/>
      <c r="BE330" s="8"/>
      <c r="BF330" s="8"/>
      <c r="BG330" s="36"/>
      <c r="BH330" s="320"/>
      <c r="BI330" s="37" t="str">
        <f>getCostCategory</f>
        <v>06 Operating costs</v>
      </c>
      <c r="BJ330" s="37" t="str">
        <f>getSection</f>
        <v>06 Sample processing</v>
      </c>
      <c r="BK330" s="32" t="str">
        <f>getObject</f>
        <v>Sample processing</v>
      </c>
      <c r="BL330" s="30">
        <f>IFERROR(getUnitCost * IF(CatTemplate[[#This Row],[Cost Category Comp.]]="01 Staff costs", 1,1),0)</f>
        <v>402.98497611162429</v>
      </c>
      <c r="BM330" s="29">
        <f>IF(AND(ISBLANK(CatTemplate[[#This Row],[Eq. unit cost]]),ISBLANK(CatTemplate[[#This Row],[Cons. unit cost]]),ISBLANK(CatTemplate[[#This Row],[Oth. unit cost]])), 0, IF(getUnitEffort =0,1,getUnitEffort) * CatTemplate[[#This Row],[Year1]])</f>
        <v>0</v>
      </c>
      <c r="BN330" s="29">
        <f>IF(AND(ISBLANK(CatTemplate[[#This Row],[Eq. unit cost]]),ISBLANK(CatTemplate[[#This Row],[Cons. unit cost]]),ISBLANK(CatTemplate[[#This Row],[Oth. unit cost]])), 0, IF(getUnitEffort =0,1,getUnitEffort) * CatTemplate[[#This Row],[Year2]])</f>
        <v>0</v>
      </c>
      <c r="BO330" s="29">
        <f>IF(AND(ISBLANK(CatTemplate[[#This Row],[Eq. unit cost]]),ISBLANK(CatTemplate[[#This Row],[Cons. unit cost]]),ISBLANK(CatTemplate[[#This Row],[Oth. unit cost]])), 0, IF(getUnitEffort =0,1,getUnitEffort) * CatTemplate[[#This Row],[Year3]])</f>
        <v>0</v>
      </c>
      <c r="BP330" s="29">
        <f>IF(AND(ISBLANK(CatTemplate[[#This Row],[Eq. unit cost]]),ISBLANK(CatTemplate[[#This Row],[Cons. unit cost]]),ISBLANK(CatTemplate[[#This Row],[Oth. unit cost]])), 0, IF(getUnitEffort =0,1,getUnitEffort) * CatTemplate[[#This Row],[Year4]])</f>
        <v>0</v>
      </c>
      <c r="BQ330" s="29">
        <f>IF(AND(ISBLANK(CatTemplate[[#This Row],[Eq. unit cost]]),ISBLANK(CatTemplate[[#This Row],[Cons. unit cost]]),ISBLANK(CatTemplate[[#This Row],[Oth. unit cost]])), 0, IF(getUnitEffort =0,1,getUnitEffort) * CatTemplate[[#This Row],[Year5]])</f>
        <v>0</v>
      </c>
      <c r="BR330" s="29">
        <f>IF(AND(ISBLANK(CatTemplate[[#This Row],[Eq. unit cost]]),ISBLANK(CatTemplate[[#This Row],[Cons. unit cost]]),ISBLANK(CatTemplate[[#This Row],[Oth. unit cost]])), 0, IF(getUnitEffort =0,1,getUnitEffort) * CatTemplate[[#This Row],[Year6]])</f>
        <v>0</v>
      </c>
      <c r="BS330" s="29">
        <f>IF(AND(ISBLANK(CatTemplate[[#This Row],[Eq. unit cost]]),ISBLANK(CatTemplate[[#This Row],[Cons. unit cost]]),ISBLANK(CatTemplate[[#This Row],[Oth. unit cost]])), 0, IF(getUnitEffort =0,1,getUnitEffort) * CatTemplate[[#This Row],[Year7]])</f>
        <v>0</v>
      </c>
      <c r="BT330" s="29">
        <f>IF(AND(ISBLANK(CatTemplate[[#This Row],[Eq. unit cost]]),ISBLANK(CatTemplate[[#This Row],[Cons. unit cost]]),ISBLANK(CatTemplate[[#This Row],[Oth. unit cost]])), 0, IF(getUnitEffort =0,1,getUnitEffort) * CatTemplate[[#This Row],[Year8]])</f>
        <v>0</v>
      </c>
      <c r="BU330" s="29">
        <f>IF(AND(ISBLANK(CatTemplate[[#This Row],[Eq. unit cost]]),ISBLANK(CatTemplate[[#This Row],[Cons. unit cost]]),ISBLANK(CatTemplate[[#This Row],[Oth. unit cost]])), 0, IF(getUnitEffort =0,1,getUnitEffort) * CatTemplate[[#This Row],[Year9]])</f>
        <v>0</v>
      </c>
      <c r="BV330" s="29">
        <f>IF(AND(ISBLANK(CatTemplate[[#This Row],[Eq. unit cost]]),ISBLANK(CatTemplate[[#This Row],[Cons. unit cost]]),ISBLANK(CatTemplate[[#This Row],[Oth. unit cost]])), 0, IF(getUnitEffort =0,1,getUnitEffort) * CatTemplate[[#This Row],[Year10]])</f>
        <v>0</v>
      </c>
      <c r="BW330" s="29">
        <f>IF(AND(ISBLANK(CatTemplate[[#This Row],[Eq. unit cost]]),ISBLANK(CatTemplate[[#This Row],[Cons. unit cost]]),ISBLANK(CatTemplate[[#This Row],[Oth. unit cost]])), 0, IF(getUnitEffort =0,1,getUnitEffort) * CatTemplate[[#This Row],[Year11]])</f>
        <v>0</v>
      </c>
      <c r="BX330" s="29">
        <f>IF(AND(ISBLANK(CatTemplate[[#This Row],[Eq. unit cost]]),ISBLANK(CatTemplate[[#This Row],[Cons. unit cost]]),ISBLANK(CatTemplate[[#This Row],[Oth. unit cost]])), 0, IF(getUnitEffort =0,1,getUnitEffort) * CatTemplate[[#This Row],[Year12]])</f>
        <v>0</v>
      </c>
      <c r="BY330" s="29">
        <f>IF(AND(ISBLANK(CatTemplate[[#This Row],[Eq. unit cost]]),ISBLANK(CatTemplate[[#This Row],[Cons. unit cost]]),ISBLANK(CatTemplate[[#This Row],[Oth. unit cost]])), 0, IF(getUnitEffort =0,1,getUnitEffort) * CatTemplate[[#This Row],[Year13]])</f>
        <v>0</v>
      </c>
      <c r="BZ330" s="29">
        <f>IF(AND(ISBLANK(CatTemplate[[#This Row],[Eq. unit cost]]),ISBLANK(CatTemplate[[#This Row],[Cons. unit cost]]),ISBLANK(CatTemplate[[#This Row],[Oth. unit cost]])), 0, IF(getUnitEffort =0,1,getUnitEffort) * CatTemplate[[#This Row],[Year14]])</f>
        <v>0</v>
      </c>
      <c r="CA330" s="29">
        <f>IF(AND(ISBLANK(CatTemplate[[#This Row],[Eq. unit cost]]),ISBLANK(CatTemplate[[#This Row],[Cons. unit cost]]),ISBLANK(CatTemplate[[#This Row],[Oth. unit cost]])), 0, IF(getUnitEffort =0,1,getUnitEffort) * CatTemplate[[#This Row],[Year15]])</f>
        <v>0</v>
      </c>
      <c r="CB330" s="29">
        <f>IF(AND(ISBLANK(CatTemplate[[#This Row],[Eq. unit cost]]),ISBLANK(CatTemplate[[#This Row],[Cons. unit cost]]),ISBLANK(CatTemplate[[#This Row],[Oth. unit cost]])), 0, IF(getUnitEffort =0,1,getUnitEffort) * CatTemplate[[#This Row],[Year16]])</f>
        <v>0</v>
      </c>
      <c r="CC330" s="29">
        <f>IF(AND(ISBLANK(CatTemplate[[#This Row],[Eq. unit cost]]),ISBLANK(CatTemplate[[#This Row],[Cons. unit cost]]),ISBLANK(CatTemplate[[#This Row],[Oth. unit cost]])), 0, IF(getUnitEffort =0,1,getUnitEffort) * CatTemplate[[#This Row],[Year17]])</f>
        <v>0</v>
      </c>
      <c r="CD330" s="29">
        <f>IF(AND(ISBLANK(CatTemplate[[#This Row],[Eq. unit cost]]),ISBLANK(CatTemplate[[#This Row],[Cons. unit cost]]),ISBLANK(CatTemplate[[#This Row],[Oth. unit cost]])), 0, IF(getUnitEffort =0,1,getUnitEffort) * CatTemplate[[#This Row],[Year18]])</f>
        <v>0</v>
      </c>
      <c r="CE330" s="29">
        <f>IF(AND(ISBLANK(CatTemplate[[#This Row],[Eq. unit cost]]),ISBLANK(CatTemplate[[#This Row],[Cons. unit cost]]),ISBLANK(CatTemplate[[#This Row],[Oth. unit cost]])), 0, IF(getUnitEffort =0,1,getUnitEffort) * CatTemplate[[#This Row],[Year19]])</f>
        <v>0</v>
      </c>
      <c r="CF330" s="29">
        <f>IF(AND(ISBLANK(CatTemplate[[#This Row],[Eq. unit cost]]),ISBLANK(CatTemplate[[#This Row],[Cons. unit cost]]),ISBLANK(CatTemplate[[#This Row],[Oth. unit cost]])), 0, IF(getUnitEffort =0,1,getUnitEffort) * CatTemplate[[#This Row],[Year20]])</f>
        <v>0</v>
      </c>
      <c r="CG330" s="45">
        <f>SUM(CatTemplate[[#This Row],[Q1]:[Q20]])</f>
        <v>0</v>
      </c>
      <c r="CH330" s="29">
        <f>IF(ISBLANK(CatTemplate[[#This Row],[St. unit effort]]),0,(CatTemplate[[#This Row],[St. unit effort]] * CatTemplate[[#This Row],[Year1]]))</f>
        <v>0</v>
      </c>
      <c r="CI330" s="29">
        <f>IF(ISBLANK(CatTemplate[[#This Row],[St. unit effort]]),0,(CatTemplate[[#This Row],[St. unit effort]] * CatTemplate[[#This Row],[Year2]]))</f>
        <v>0</v>
      </c>
      <c r="CJ330" s="29">
        <f>IF(ISBLANK(CatTemplate[[#This Row],[St. unit effort]]),0,(CatTemplate[[#This Row],[St. unit effort]] * CatTemplate[[#This Row],[Year3]]))</f>
        <v>0</v>
      </c>
      <c r="CK330" s="29">
        <f>IF(ISBLANK(CatTemplate[[#This Row],[St. unit effort]]),0,(CatTemplate[[#This Row],[St. unit effort]] * CatTemplate[[#This Row],[Year4]]))</f>
        <v>0</v>
      </c>
      <c r="CL330" s="29">
        <f>IF(ISBLANK(CatTemplate[[#This Row],[St. unit effort]]),0,(CatTemplate[[#This Row],[St. unit effort]] * CatTemplate[[#This Row],[Year5]]))</f>
        <v>0</v>
      </c>
      <c r="CM330" s="29">
        <f>IF(ISBLANK(CatTemplate[[#This Row],[St. unit effort]]),0,(CatTemplate[[#This Row],[St. unit effort]] * CatTemplate[[#This Row],[Year6]]))</f>
        <v>0</v>
      </c>
      <c r="CN330" s="29">
        <f>IF(ISBLANK(CatTemplate[[#This Row],[St. unit effort]]),0,(CatTemplate[[#This Row],[St. unit effort]] * CatTemplate[[#This Row],[Year7]]))</f>
        <v>0</v>
      </c>
      <c r="CO330" s="29">
        <f>IF(ISBLANK(CatTemplate[[#This Row],[St. unit effort]]),0,(CatTemplate[[#This Row],[St. unit effort]] * CatTemplate[[#This Row],[Year8]]))</f>
        <v>0</v>
      </c>
      <c r="CP330" s="29">
        <f>IF(ISBLANK(CatTemplate[[#This Row],[St. unit effort]]),0,(CatTemplate[[#This Row],[St. unit effort]] * CatTemplate[[#This Row],[Year9]]))</f>
        <v>0</v>
      </c>
      <c r="CQ330" s="29">
        <f>IF(ISBLANK(CatTemplate[[#This Row],[St. unit effort]]),0,(CatTemplate[[#This Row],[St. unit effort]] * CatTemplate[[#This Row],[Year10]]))</f>
        <v>0</v>
      </c>
      <c r="CR330" s="29">
        <f>IF(ISBLANK(CatTemplate[[#This Row],[St. unit effort]]),0,(CatTemplate[[#This Row],[St. unit effort]] * CatTemplate[[#This Row],[Year11]]))</f>
        <v>0</v>
      </c>
      <c r="CS330" s="29">
        <f>IF(ISBLANK(CatTemplate[[#This Row],[St. unit effort]]),0,(CatTemplate[[#This Row],[St. unit effort]] * CatTemplate[[#This Row],[Year12]]))</f>
        <v>0</v>
      </c>
      <c r="CT330" s="29">
        <f>IF(ISBLANK(CatTemplate[[#This Row],[St. unit effort]]),0,(CatTemplate[[#This Row],[St. unit effort]] * CatTemplate[[#This Row],[Year13]]))</f>
        <v>0</v>
      </c>
      <c r="CU330" s="29">
        <f>IF(ISBLANK(CatTemplate[[#This Row],[St. unit effort]]),0,(CatTemplate[[#This Row],[St. unit effort]] * CatTemplate[[#This Row],[Year14]]))</f>
        <v>0</v>
      </c>
      <c r="CV330" s="29">
        <f>IF(ISBLANK(CatTemplate[[#This Row],[St. unit effort]]),0,(CatTemplate[[#This Row],[St. unit effort]] * CatTemplate[[#This Row],[Year15]]))</f>
        <v>0</v>
      </c>
      <c r="CW330" s="29">
        <f>IF(ISBLANK(CatTemplate[[#This Row],[St. unit effort]]),0,(CatTemplate[[#This Row],[St. unit effort]] * CatTemplate[[#This Row],[Year16]]))</f>
        <v>0</v>
      </c>
      <c r="CX330" s="29">
        <f>IF(ISBLANK(CatTemplate[[#This Row],[St. unit effort]]),0,(CatTemplate[[#This Row],[St. unit effort]] * CatTemplate[[#This Row],[Year17]]))</f>
        <v>0</v>
      </c>
      <c r="CY330" s="29">
        <f>IF(ISBLANK(CatTemplate[[#This Row],[St. unit effort]]),0,(CatTemplate[[#This Row],[St. unit effort]] * CatTemplate[[#This Row],[Year18]]))</f>
        <v>0</v>
      </c>
      <c r="CZ330" s="29">
        <f>IF(ISBLANK(CatTemplate[[#This Row],[St. unit effort]]),0,(CatTemplate[[#This Row],[St. unit effort]] * CatTemplate[[#This Row],[Year19]]))</f>
        <v>0</v>
      </c>
      <c r="DA330" s="29">
        <f>IF(ISBLANK(CatTemplate[[#This Row],[St. unit effort]]),0,(CatTemplate[[#This Row],[St. unit effort]] * CatTemplate[[#This Row],[Year20]]))</f>
        <v>0</v>
      </c>
      <c r="DB330" s="57">
        <f>IF(ISBLANK(CatTemplate[[#This Row],[St. unit effort]]),0,(CatTemplate[[#This Row],[St. unit effort]] * CatTemplate[[#This Row],[Year1]])*8/ParRatePM)</f>
        <v>0</v>
      </c>
      <c r="DC330" s="57">
        <f>IF(ISBLANK(CatTemplate[[#This Row],[St. unit effort]]),0,(CatTemplate[[#This Row],[St. unit effort]] * CatTemplate[[#This Row],[Year2]])*8/ParRatePM)</f>
        <v>0</v>
      </c>
      <c r="DD330" s="57">
        <f>IF(ISBLANK(CatTemplate[[#This Row],[St. unit effort]]),0,(CatTemplate[[#This Row],[St. unit effort]] * CatTemplate[[#This Row],[Year3]])*8/ParRatePM)</f>
        <v>0</v>
      </c>
      <c r="DE330" s="57">
        <f>IF(ISBLANK(CatTemplate[[#This Row],[St. unit effort]]),0,(CatTemplate[[#This Row],[St. unit effort]] * CatTemplate[[#This Row],[Year4]])*8/ParRatePM)</f>
        <v>0</v>
      </c>
      <c r="DF330" s="57">
        <f>IF(ISBLANK(CatTemplate[[#This Row],[St. unit effort]]),0,(CatTemplate[[#This Row],[St. unit effort]] * CatTemplate[[#This Row],[Year5]])*8/ParRatePM)</f>
        <v>0</v>
      </c>
      <c r="DG330" s="57">
        <f>IF(ISBLANK(CatTemplate[[#This Row],[St. unit effort]]),0,(CatTemplate[[#This Row],[St. unit effort]] * CatTemplate[[#This Row],[Year6]])*8/ParRatePM)</f>
        <v>0</v>
      </c>
      <c r="DH330" s="57">
        <f>IF(ISBLANK(CatTemplate[[#This Row],[St. unit effort]]),0,(CatTemplate[[#This Row],[St. unit effort]] * CatTemplate[[#This Row],[Year7]])*8/ParRatePM)</f>
        <v>0</v>
      </c>
      <c r="DI330" s="57">
        <f>IF(ISBLANK(CatTemplate[[#This Row],[St. unit effort]]),0,(CatTemplate[[#This Row],[St. unit effort]] * CatTemplate[[#This Row],[Year8]])*8/ParRatePM)</f>
        <v>0</v>
      </c>
      <c r="DJ330" s="57">
        <f>IF(ISBLANK(CatTemplate[[#This Row],[St. unit effort]]),0,(CatTemplate[[#This Row],[St. unit effort]] * CatTemplate[[#This Row],[Year9]])*8/ParRatePM)</f>
        <v>0</v>
      </c>
      <c r="DK330" s="57">
        <f>IF(ISBLANK(CatTemplate[[#This Row],[St. unit effort]]),0,(CatTemplate[[#This Row],[St. unit effort]] * CatTemplate[[#This Row],[Year10]])*8/ParRatePM)</f>
        <v>0</v>
      </c>
      <c r="DL330" s="57">
        <f>IF(ISBLANK(CatTemplate[[#This Row],[St. unit effort]]),0,(CatTemplate[[#This Row],[St. unit effort]] * CatTemplate[[#This Row],[Year11]])*8/ParRatePM)</f>
        <v>0</v>
      </c>
      <c r="DM330" s="57">
        <f>IF(ISBLANK(CatTemplate[[#This Row],[St. unit effort]]),0,(CatTemplate[[#This Row],[St. unit effort]] * CatTemplate[[#This Row],[Year12]])*8/ParRatePM)</f>
        <v>0</v>
      </c>
      <c r="DN330" s="57">
        <f>IF(ISBLANK(CatTemplate[[#This Row],[St. unit effort]]),0,(CatTemplate[[#This Row],[St. unit effort]] * CatTemplate[[#This Row],[Year13]])*8/ParRatePM)</f>
        <v>0</v>
      </c>
      <c r="DO330" s="57">
        <f>IF(ISBLANK(CatTemplate[[#This Row],[St. unit effort]]),0,(CatTemplate[[#This Row],[St. unit effort]] * CatTemplate[[#This Row],[Year14]])*8/ParRatePM)</f>
        <v>0</v>
      </c>
      <c r="DP330" s="57">
        <f>IF(ISBLANK(CatTemplate[[#This Row],[St. unit effort]]),0,(CatTemplate[[#This Row],[St. unit effort]] * CatTemplate[[#This Row],[Year15]])*8/ParRatePM)</f>
        <v>0</v>
      </c>
      <c r="DQ330" s="57">
        <f>IF(ISBLANK(CatTemplate[[#This Row],[St. unit effort]]),0,(CatTemplate[[#This Row],[St. unit effort]] * CatTemplate[[#This Row],[Year16]])*8/ParRatePM)</f>
        <v>0</v>
      </c>
      <c r="DR330" s="57">
        <f>IF(ISBLANK(CatTemplate[[#This Row],[St. unit effort]]),0,(CatTemplate[[#This Row],[St. unit effort]] * CatTemplate[[#This Row],[Year17]])*8/ParRatePM)</f>
        <v>0</v>
      </c>
      <c r="DS330" s="57">
        <f>IF(ISBLANK(CatTemplate[[#This Row],[St. unit effort]]),0,(CatTemplate[[#This Row],[St. unit effort]] * CatTemplate[[#This Row],[Year18]])*8/ParRatePM)</f>
        <v>0</v>
      </c>
      <c r="DT330" s="57">
        <f>IF(ISBLANK(CatTemplate[[#This Row],[St. unit effort]]),0,(CatTemplate[[#This Row],[St. unit effort]] * CatTemplate[[#This Row],[Year19]])*8/ParRatePM)</f>
        <v>0</v>
      </c>
      <c r="DU330" s="57">
        <f>IF(ISBLANK(CatTemplate[[#This Row],[St. unit effort]]),0,(CatTemplate[[#This Row],[St. unit effort]] * CatTemplate[[#This Row],[Year20]])*8/ParRatePM)</f>
        <v>0</v>
      </c>
      <c r="DV330" s="54">
        <f>SUM(CatTemplate[[#This Row],[PM1]:[PM20]])</f>
        <v>0</v>
      </c>
      <c r="DW330" s="56">
        <f t="shared" si="113"/>
        <v>0</v>
      </c>
      <c r="DX330" s="56">
        <f t="shared" si="113"/>
        <v>0</v>
      </c>
      <c r="DY330" s="56">
        <f t="shared" si="113"/>
        <v>0</v>
      </c>
      <c r="DZ330" s="56">
        <f t="shared" si="113"/>
        <v>0</v>
      </c>
      <c r="EA330" s="56">
        <f t="shared" si="113"/>
        <v>0</v>
      </c>
      <c r="EB330" s="56">
        <f t="shared" si="113"/>
        <v>0</v>
      </c>
      <c r="EC330" s="56">
        <f t="shared" si="113"/>
        <v>0</v>
      </c>
      <c r="ED330" s="56">
        <f t="shared" si="113"/>
        <v>0</v>
      </c>
      <c r="EE330" s="56">
        <f t="shared" si="113"/>
        <v>0</v>
      </c>
      <c r="EF330" s="56">
        <f t="shared" si="113"/>
        <v>0</v>
      </c>
      <c r="EG330" s="56">
        <f t="shared" si="113"/>
        <v>0</v>
      </c>
      <c r="EH330" s="56">
        <f t="shared" si="113"/>
        <v>0</v>
      </c>
      <c r="EI330" s="56">
        <f t="shared" si="113"/>
        <v>0</v>
      </c>
      <c r="EJ330" s="56">
        <f t="shared" si="113"/>
        <v>0</v>
      </c>
      <c r="EK330" s="56">
        <f t="shared" si="113"/>
        <v>0</v>
      </c>
      <c r="EL330" s="56">
        <f t="shared" si="113"/>
        <v>0</v>
      </c>
      <c r="EM330" s="56">
        <f t="shared" si="111"/>
        <v>0</v>
      </c>
      <c r="EN330" s="56">
        <f t="shared" si="111"/>
        <v>0</v>
      </c>
      <c r="EO330" s="56">
        <f t="shared" si="111"/>
        <v>0</v>
      </c>
      <c r="EP330" s="56">
        <f t="shared" si="111"/>
        <v>0</v>
      </c>
      <c r="EQ330" s="30">
        <f>CatTemplate[[#This Row],[Eq. unit cost]] * CatTemplate[[#This Row],[Eq. quantity]]</f>
        <v>0</v>
      </c>
      <c r="ER330" s="30">
        <f>CatTemplate[[#This Row],[Cons. unit cost]] *CatTemplate[[#This Row],[Cons. quantity]]</f>
        <v>0</v>
      </c>
      <c r="ES330" s="30">
        <f>CatTemplate[[#This Row],[Oth. unit cost]] *CatTemplate[[#This Row],[Oth. quantity]]</f>
        <v>0</v>
      </c>
      <c r="ET330" s="55">
        <f>SUM(CatTemplate[[#This Row],[CO1]:[CO20]])</f>
        <v>0</v>
      </c>
      <c r="EU330" s="56">
        <f t="shared" si="114"/>
        <v>0</v>
      </c>
      <c r="EV330" s="56">
        <f t="shared" si="114"/>
        <v>0</v>
      </c>
      <c r="EW330" s="56">
        <f t="shared" si="114"/>
        <v>0</v>
      </c>
      <c r="EX330" s="56">
        <f t="shared" si="114"/>
        <v>0</v>
      </c>
      <c r="EY330" s="56">
        <f t="shared" si="114"/>
        <v>0</v>
      </c>
      <c r="EZ330" s="56">
        <f t="shared" si="114"/>
        <v>0</v>
      </c>
      <c r="FA330" s="56">
        <f t="shared" si="114"/>
        <v>0</v>
      </c>
      <c r="FB330" s="56">
        <f t="shared" si="114"/>
        <v>0</v>
      </c>
      <c r="FC330" s="56">
        <f t="shared" si="114"/>
        <v>0</v>
      </c>
      <c r="FD330" s="56">
        <f t="shared" si="114"/>
        <v>0</v>
      </c>
      <c r="FE330" s="56">
        <f t="shared" si="114"/>
        <v>0</v>
      </c>
      <c r="FF330" s="56">
        <f t="shared" si="114"/>
        <v>0</v>
      </c>
      <c r="FG330" s="56">
        <f t="shared" si="114"/>
        <v>0</v>
      </c>
      <c r="FH330" s="56">
        <f t="shared" si="114"/>
        <v>0</v>
      </c>
      <c r="FI330" s="56">
        <f t="shared" si="114"/>
        <v>0</v>
      </c>
      <c r="FJ330" s="56">
        <f t="shared" si="114"/>
        <v>0</v>
      </c>
      <c r="FK330" s="56">
        <f t="shared" si="112"/>
        <v>0</v>
      </c>
      <c r="FL330" s="56">
        <f t="shared" si="112"/>
        <v>0</v>
      </c>
      <c r="FM330" s="56">
        <f t="shared" si="112"/>
        <v>0</v>
      </c>
      <c r="FN330" s="56">
        <f t="shared" si="112"/>
        <v>0</v>
      </c>
      <c r="FO330" s="58">
        <f>SUM(CatTemplate[[#This Row],[CS1]:[CS20]])</f>
        <v>0</v>
      </c>
      <c r="FP330" s="59">
        <f>CatTemplate[[#This Row],[Total Oth. cost]]+CatTemplate[[#This Row],[Total St. Cost]]</f>
        <v>0</v>
      </c>
      <c r="FQ330" s="33" t="e">
        <f t="shared" si="115"/>
        <v>#VALUE!</v>
      </c>
      <c r="FR330" s="33" t="e">
        <f t="shared" si="116"/>
        <v>#VALUE!</v>
      </c>
      <c r="FS330" s="30" t="e">
        <f>(CatTemplate[[#This Row],[CO1]] + CatTemplate[[#This Row],[CS1]]) * (1 + getRateOHFinal) * getRateMarkupFinal</f>
        <v>#VALUE!</v>
      </c>
      <c r="FT330" s="30" t="e">
        <f>(CatTemplate[[#This Row],[CO2]] + CatTemplate[[#This Row],[CS2]]) * (1 + getRateOHFinal) * getRateMarkupFinal</f>
        <v>#VALUE!</v>
      </c>
      <c r="FU330" s="30" t="e">
        <f>(CatTemplate[[#This Row],[CO3]] + CatTemplate[[#This Row],[CS3]]) * (1 + getRateOHFinal) * getRateMarkupFinal</f>
        <v>#VALUE!</v>
      </c>
      <c r="FV330" s="30" t="e">
        <f>(CatTemplate[[#This Row],[CO4]] + CatTemplate[[#This Row],[CS4]]) * (1 + getRateOHFinal) * getRateMarkupFinal</f>
        <v>#VALUE!</v>
      </c>
      <c r="FW330" s="30" t="e">
        <f>(CatTemplate[[#This Row],[CO5]] + CatTemplate[[#This Row],[CS5]]) * (1 + getRateOHFinal) * getRateMarkupFinal</f>
        <v>#VALUE!</v>
      </c>
      <c r="FX330" s="30" t="e">
        <f>(CatTemplate[[#This Row],[CO6]] + CatTemplate[[#This Row],[CS6]]) * (1 + getRateOHFinal) * getRateMarkupFinal</f>
        <v>#VALUE!</v>
      </c>
      <c r="FY330" s="30" t="e">
        <f>(CatTemplate[[#This Row],[CO7]] + CatTemplate[[#This Row],[CS7]]) * (1 + getRateOHFinal) * getRateMarkupFinal</f>
        <v>#VALUE!</v>
      </c>
      <c r="FZ330" s="30" t="e">
        <f>(CatTemplate[[#This Row],[CO8]] + CatTemplate[[#This Row],[CS8]]) * (1 + getRateOHFinal) * getRateMarkupFinal</f>
        <v>#VALUE!</v>
      </c>
      <c r="GA330" s="30" t="e">
        <f>(CatTemplate[[#This Row],[CO9]] + CatTemplate[[#This Row],[CS9]]) * (1 + getRateOHFinal) * getRateMarkupFinal</f>
        <v>#VALUE!</v>
      </c>
      <c r="GB330" s="30" t="e">
        <f>(CatTemplate[[#This Row],[CO10]] + CatTemplate[[#This Row],[CS10]]) * (1 + getRateOHFinal) * getRateMarkupFinal</f>
        <v>#VALUE!</v>
      </c>
      <c r="GC330" s="30" t="e">
        <f>(CatTemplate[[#This Row],[CO11]] + CatTemplate[[#This Row],[CS11]]) * (1 + getRateOHFinal) * getRateMarkupFinal</f>
        <v>#VALUE!</v>
      </c>
      <c r="GD330" s="30" t="e">
        <f>(CatTemplate[[#This Row],[CO12]] + CatTemplate[[#This Row],[CS12]]) * (1 + getRateOHFinal) * getRateMarkupFinal</f>
        <v>#VALUE!</v>
      </c>
      <c r="GE330" s="30" t="e">
        <f>(CatTemplate[[#This Row],[CO13]] + CatTemplate[[#This Row],[CS13]]) * (1 + getRateOHFinal) * getRateMarkupFinal</f>
        <v>#VALUE!</v>
      </c>
      <c r="GF330" s="30" t="e">
        <f>(CatTemplate[[#This Row],[CO14]] + CatTemplate[[#This Row],[CS14]]) * (1 + getRateOHFinal) * getRateMarkupFinal</f>
        <v>#VALUE!</v>
      </c>
      <c r="GG330" s="30" t="e">
        <f>(CatTemplate[[#This Row],[CO15]] + CatTemplate[[#This Row],[CS15]]) * (1 + getRateOHFinal) * getRateMarkupFinal</f>
        <v>#VALUE!</v>
      </c>
      <c r="GH330" s="30" t="e">
        <f>(CatTemplate[[#This Row],[CO16]] + CatTemplate[[#This Row],[CS16]]) * (1 + getRateOHFinal) * getRateMarkupFinal</f>
        <v>#VALUE!</v>
      </c>
      <c r="GI330" s="30" t="e">
        <f>(CatTemplate[[#This Row],[CO17]] + CatTemplate[[#This Row],[CS17]]) * (1 + getRateOHFinal) * getRateMarkupFinal</f>
        <v>#VALUE!</v>
      </c>
      <c r="GJ330" s="30" t="e">
        <f>(CatTemplate[[#This Row],[CO18]] + CatTemplate[[#This Row],[CS18]]) * (1 + getRateOHFinal) * getRateMarkupFinal</f>
        <v>#VALUE!</v>
      </c>
      <c r="GK330" s="30" t="e">
        <f>(CatTemplate[[#This Row],[CO19]] + CatTemplate[[#This Row],[CS19]]) * (1 + getRateOHFinal) * getRateMarkupFinal</f>
        <v>#VALUE!</v>
      </c>
      <c r="GL330" s="30" t="e">
        <f>(CatTemplate[[#This Row],[CO20]] + CatTemplate[[#This Row],[CS20]]) * (1 + getRateOHFinal) * getRateMarkupFinal</f>
        <v>#VALUE!</v>
      </c>
      <c r="GM330" s="30" t="e">
        <f t="shared" si="117"/>
        <v>#VALUE!</v>
      </c>
      <c r="GN330" s="30" t="e">
        <f t="shared" si="118"/>
        <v>#VALUE!</v>
      </c>
      <c r="GO330" s="30" t="e">
        <f t="shared" si="119"/>
        <v>#VALUE!</v>
      </c>
      <c r="GP330" s="30" t="e">
        <f t="shared" si="120"/>
        <v>#VALUE!</v>
      </c>
      <c r="GQ330" s="30" t="e">
        <f>(CatTemplate[[#This Row],[CO1]]+CatTemplate[[#This Row],[CS1]]) * (1+ getRateOHFinal) * (1 + getRateMarkupFinal)</f>
        <v>#VALUE!</v>
      </c>
      <c r="GR330" s="30" t="e">
        <f>(CatTemplate[[#This Row],[CO2]]+CatTemplate[[#This Row],[CS2]]) * (1+ getRateOHFinal) * (1 + getRateMarkupFinal)</f>
        <v>#VALUE!</v>
      </c>
      <c r="GS330" s="30" t="e">
        <f>(CatTemplate[[#This Row],[CO3]]+CatTemplate[[#This Row],[CS3]]) * (1+ getRateOHFinal) * (1 + getRateMarkupFinal)</f>
        <v>#VALUE!</v>
      </c>
      <c r="GT330" s="30" t="e">
        <f>(CatTemplate[[#This Row],[CO4]]+CatTemplate[[#This Row],[CS4]]) * (1+ getRateOHFinal) * (1 + getRateMarkupFinal)</f>
        <v>#VALUE!</v>
      </c>
      <c r="GU330" s="30" t="e">
        <f>(CatTemplate[[#This Row],[CO5]]+CatTemplate[[#This Row],[CS5]]) * (1+ getRateOHFinal) * (1 + getRateMarkupFinal)</f>
        <v>#VALUE!</v>
      </c>
      <c r="GV330" s="30" t="e">
        <f>(CatTemplate[[#This Row],[CO6]]+CatTemplate[[#This Row],[CS6]]) * (1+ getRateOHFinal) * (1 + getRateMarkupFinal)</f>
        <v>#VALUE!</v>
      </c>
      <c r="GW330" s="30" t="e">
        <f>(CatTemplate[[#This Row],[CO7]]+CatTemplate[[#This Row],[CS7]]) * (1+ getRateOHFinal) * (1 + getRateMarkupFinal)</f>
        <v>#VALUE!</v>
      </c>
      <c r="GX330" s="30" t="e">
        <f>(CatTemplate[[#This Row],[CO8]]+CatTemplate[[#This Row],[CS8]]) * (1+ getRateOHFinal) * (1 + getRateMarkupFinal)</f>
        <v>#VALUE!</v>
      </c>
      <c r="GY330" s="30" t="e">
        <f>(CatTemplate[[#This Row],[CO9]]+CatTemplate[[#This Row],[CS9]]) * (1+ getRateOHFinal) * (1 + getRateMarkupFinal)</f>
        <v>#VALUE!</v>
      </c>
      <c r="GZ330" s="30" t="e">
        <f>(CatTemplate[[#This Row],[CO10]]+CatTemplate[[#This Row],[CS10]]) * (1+ getRateOHFinal) * (1 + getRateMarkupFinal)</f>
        <v>#VALUE!</v>
      </c>
      <c r="HA330" s="30" t="e">
        <f>(CatTemplate[[#This Row],[CO11]]+CatTemplate[[#This Row],[CS11]]) * (1+ getRateOHFinal) * (1 + getRateMarkupFinal)</f>
        <v>#VALUE!</v>
      </c>
      <c r="HB330" s="30" t="e">
        <f>(CatTemplate[[#This Row],[CO12]]+CatTemplate[[#This Row],[CS12]]) * (1+ getRateOHFinal) * (1 + getRateMarkupFinal)</f>
        <v>#VALUE!</v>
      </c>
      <c r="HC330" s="30" t="e">
        <f>(CatTemplate[[#This Row],[CO13]]+CatTemplate[[#This Row],[CS13]]) * (1+ getRateOHFinal) * (1 + getRateMarkupFinal)</f>
        <v>#VALUE!</v>
      </c>
      <c r="HD330" s="30" t="e">
        <f>(CatTemplate[[#This Row],[CO14]]+CatTemplate[[#This Row],[CS14]]) * (1+ getRateOHFinal) * (1 + getRateMarkupFinal)</f>
        <v>#VALUE!</v>
      </c>
      <c r="HE330" s="30" t="e">
        <f>(CatTemplate[[#This Row],[CO15]]+CatTemplate[[#This Row],[CS15]]) * (1+ getRateOHFinal) * (1 + getRateMarkupFinal)</f>
        <v>#VALUE!</v>
      </c>
      <c r="HF330" s="30" t="e">
        <f>(CatTemplate[[#This Row],[CO16]]+CatTemplate[[#This Row],[CS16]]) * (1+ getRateOHFinal) * (1 + getRateMarkupFinal)</f>
        <v>#VALUE!</v>
      </c>
      <c r="HG330" s="30" t="e">
        <f>(CatTemplate[[#This Row],[CO17]]+CatTemplate[[#This Row],[CS17]]) * (1+ getRateOHFinal) * (1 + getRateMarkupFinal)</f>
        <v>#VALUE!</v>
      </c>
      <c r="HH330" s="30" t="e">
        <f>(CatTemplate[[#This Row],[CO18]]+CatTemplate[[#This Row],[CS18]]) * (1+ getRateOHFinal) * (1 + getRateMarkupFinal)</f>
        <v>#VALUE!</v>
      </c>
      <c r="HI330" s="30" t="e">
        <f>(CatTemplate[[#This Row],[CO19]]+CatTemplate[[#This Row],[CS19]]) * (1+ getRateOHFinal) * (1 + getRateMarkupFinal)</f>
        <v>#VALUE!</v>
      </c>
      <c r="HJ330" s="30" t="e">
        <f>(CatTemplate[[#This Row],[CO20]]+CatTemplate[[#This Row],[CS20]]) * (1+ getRateOHFinal) * (1 + getRateMarkupFinal)</f>
        <v>#VALUE!</v>
      </c>
      <c r="HK330" s="39" t="e">
        <f>CatTemplate[[#This Row],[Total cost]]+CatTemplate[[#This Row],[OH Amount]]+CatTemplate[[#This Row],[Markup]]</f>
        <v>#VALUE!</v>
      </c>
      <c r="HL330" s="63">
        <f>IF(CatTemplate[[#This Row],[Units]]="Days",CatTemplate[[#This Row],[Project quantity]]*CatTemplate[[#This Row],[St. unit effort]],CatTemplate[[#This Row],[Project quantity]])</f>
        <v>0</v>
      </c>
      <c r="HM330" s="287">
        <f>IFERROR(CatTemplate[[#This Row],[Total Price]]/(CatTemplate[[#This Row],[Final Quantity]]),0)</f>
        <v>0</v>
      </c>
      <c r="HN330" s="261"/>
    </row>
    <row r="331" spans="2:222" x14ac:dyDescent="0.2">
      <c r="B331" s="9" t="s">
        <v>84</v>
      </c>
      <c r="C331" s="23">
        <v>6</v>
      </c>
      <c r="D331" s="10" t="s">
        <v>179</v>
      </c>
      <c r="E331" s="25">
        <v>1</v>
      </c>
      <c r="F331" s="19" t="s">
        <v>103</v>
      </c>
      <c r="G331" s="27">
        <v>118</v>
      </c>
      <c r="H331" s="19" t="s">
        <v>610</v>
      </c>
      <c r="I331" s="19"/>
      <c r="J331" s="16" t="s">
        <v>254</v>
      </c>
      <c r="K331" s="16"/>
      <c r="L331" s="16" t="s">
        <v>489</v>
      </c>
      <c r="M331" s="16" t="s">
        <v>207</v>
      </c>
      <c r="N331" s="16" t="s">
        <v>858</v>
      </c>
      <c r="O331" s="320"/>
      <c r="P331" s="71"/>
      <c r="Q331" s="108"/>
      <c r="R331" s="73"/>
      <c r="S331" s="97"/>
      <c r="T331" s="100">
        <f>getEqUnitCost</f>
        <v>0</v>
      </c>
      <c r="U331" s="73">
        <f>getEqUnitEffort</f>
        <v>0</v>
      </c>
      <c r="V331" s="101">
        <f>getEqQuantity</f>
        <v>0</v>
      </c>
      <c r="W331" s="320"/>
      <c r="X331" s="100">
        <f>getConsUnitCost</f>
        <v>0</v>
      </c>
      <c r="Y331" s="73">
        <f>getConsUnitEffort</f>
        <v>0</v>
      </c>
      <c r="Z331" s="14">
        <f>getConsQuantity</f>
        <v>0</v>
      </c>
      <c r="AA331" s="320"/>
      <c r="AB331" s="72"/>
      <c r="AC331" s="112"/>
      <c r="AD331" s="14">
        <f>getOthQuantity</f>
        <v>0</v>
      </c>
      <c r="AE331" s="320"/>
      <c r="AF331" s="28" t="str">
        <f>IF(ISBLANK(CatTemplate[[#This Row],[Resource type]]),"",CatTemplate[[#This Row],[Resource type]])</f>
        <v>BioRef Operator</v>
      </c>
      <c r="AG331" s="242">
        <f>getStaffUnitCost</f>
        <v>402.98497611162429</v>
      </c>
      <c r="AH331" s="113">
        <f>getStaffUnitEffort</f>
        <v>0</v>
      </c>
      <c r="AI331" s="40">
        <f>getStaffQuantity</f>
        <v>0</v>
      </c>
      <c r="AJ331" s="41">
        <f>CatTemplate[[#This Row],[St. quantity]]*8/ParRatePM</f>
        <v>0</v>
      </c>
      <c r="AK331" s="320"/>
      <c r="AL331" s="53" t="str">
        <f>CatTemplate[[#This Row],[Item type]]</f>
        <v>Samples</v>
      </c>
      <c r="AM331" s="12">
        <f>SUM(CatTemplate[[#This Row],[Year1]:[Year20]])</f>
        <v>0</v>
      </c>
      <c r="AN331" s="52"/>
      <c r="AO331" s="52"/>
      <c r="AP331" s="52"/>
      <c r="AQ331" s="8"/>
      <c r="AR331" s="8"/>
      <c r="AS331" s="8"/>
      <c r="AT331" s="8"/>
      <c r="AU331" s="8"/>
      <c r="AV331" s="8"/>
      <c r="AW331" s="8"/>
      <c r="AX331" s="8"/>
      <c r="AY331" s="8"/>
      <c r="AZ331" s="8"/>
      <c r="BA331" s="8"/>
      <c r="BB331" s="8"/>
      <c r="BC331" s="8"/>
      <c r="BD331" s="8"/>
      <c r="BE331" s="8"/>
      <c r="BF331" s="8"/>
      <c r="BG331" s="36"/>
      <c r="BH331" s="320"/>
      <c r="BI331" s="37" t="str">
        <f>getCostCategory</f>
        <v>06 Operating costs</v>
      </c>
      <c r="BJ331" s="37" t="str">
        <f>getSection</f>
        <v>06 Sample processing</v>
      </c>
      <c r="BK331" s="32" t="str">
        <f>getObject</f>
        <v>Sample processing</v>
      </c>
      <c r="BL331" s="30">
        <f>IFERROR(getUnitCost * IF(CatTemplate[[#This Row],[Cost Category Comp.]]="01 Staff costs", 1,1),0)</f>
        <v>402.98497611162429</v>
      </c>
      <c r="BM331" s="29">
        <f>IF(AND(ISBLANK(CatTemplate[[#This Row],[Eq. unit cost]]),ISBLANK(CatTemplate[[#This Row],[Cons. unit cost]]),ISBLANK(CatTemplate[[#This Row],[Oth. unit cost]])), 0, IF(getUnitEffort =0,1,getUnitEffort) * CatTemplate[[#This Row],[Year1]])</f>
        <v>0</v>
      </c>
      <c r="BN331" s="29">
        <f>IF(AND(ISBLANK(CatTemplate[[#This Row],[Eq. unit cost]]),ISBLANK(CatTemplate[[#This Row],[Cons. unit cost]]),ISBLANK(CatTemplate[[#This Row],[Oth. unit cost]])), 0, IF(getUnitEffort =0,1,getUnitEffort) * CatTemplate[[#This Row],[Year2]])</f>
        <v>0</v>
      </c>
      <c r="BO331" s="29">
        <f>IF(AND(ISBLANK(CatTemplate[[#This Row],[Eq. unit cost]]),ISBLANK(CatTemplate[[#This Row],[Cons. unit cost]]),ISBLANK(CatTemplate[[#This Row],[Oth. unit cost]])), 0, IF(getUnitEffort =0,1,getUnitEffort) * CatTemplate[[#This Row],[Year3]])</f>
        <v>0</v>
      </c>
      <c r="BP331" s="29">
        <f>IF(AND(ISBLANK(CatTemplate[[#This Row],[Eq. unit cost]]),ISBLANK(CatTemplate[[#This Row],[Cons. unit cost]]),ISBLANK(CatTemplate[[#This Row],[Oth. unit cost]])), 0, IF(getUnitEffort =0,1,getUnitEffort) * CatTemplate[[#This Row],[Year4]])</f>
        <v>0</v>
      </c>
      <c r="BQ331" s="29">
        <f>IF(AND(ISBLANK(CatTemplate[[#This Row],[Eq. unit cost]]),ISBLANK(CatTemplate[[#This Row],[Cons. unit cost]]),ISBLANK(CatTemplate[[#This Row],[Oth. unit cost]])), 0, IF(getUnitEffort =0,1,getUnitEffort) * CatTemplate[[#This Row],[Year5]])</f>
        <v>0</v>
      </c>
      <c r="BR331" s="29">
        <f>IF(AND(ISBLANK(CatTemplate[[#This Row],[Eq. unit cost]]),ISBLANK(CatTemplate[[#This Row],[Cons. unit cost]]),ISBLANK(CatTemplate[[#This Row],[Oth. unit cost]])), 0, IF(getUnitEffort =0,1,getUnitEffort) * CatTemplate[[#This Row],[Year6]])</f>
        <v>0</v>
      </c>
      <c r="BS331" s="29">
        <f>IF(AND(ISBLANK(CatTemplate[[#This Row],[Eq. unit cost]]),ISBLANK(CatTemplate[[#This Row],[Cons. unit cost]]),ISBLANK(CatTemplate[[#This Row],[Oth. unit cost]])), 0, IF(getUnitEffort =0,1,getUnitEffort) * CatTemplate[[#This Row],[Year7]])</f>
        <v>0</v>
      </c>
      <c r="BT331" s="29">
        <f>IF(AND(ISBLANK(CatTemplate[[#This Row],[Eq. unit cost]]),ISBLANK(CatTemplate[[#This Row],[Cons. unit cost]]),ISBLANK(CatTemplate[[#This Row],[Oth. unit cost]])), 0, IF(getUnitEffort =0,1,getUnitEffort) * CatTemplate[[#This Row],[Year8]])</f>
        <v>0</v>
      </c>
      <c r="BU331" s="29">
        <f>IF(AND(ISBLANK(CatTemplate[[#This Row],[Eq. unit cost]]),ISBLANK(CatTemplate[[#This Row],[Cons. unit cost]]),ISBLANK(CatTemplate[[#This Row],[Oth. unit cost]])), 0, IF(getUnitEffort =0,1,getUnitEffort) * CatTemplate[[#This Row],[Year9]])</f>
        <v>0</v>
      </c>
      <c r="BV331" s="29">
        <f>IF(AND(ISBLANK(CatTemplate[[#This Row],[Eq. unit cost]]),ISBLANK(CatTemplate[[#This Row],[Cons. unit cost]]),ISBLANK(CatTemplate[[#This Row],[Oth. unit cost]])), 0, IF(getUnitEffort =0,1,getUnitEffort) * CatTemplate[[#This Row],[Year10]])</f>
        <v>0</v>
      </c>
      <c r="BW331" s="29">
        <f>IF(AND(ISBLANK(CatTemplate[[#This Row],[Eq. unit cost]]),ISBLANK(CatTemplate[[#This Row],[Cons. unit cost]]),ISBLANK(CatTemplate[[#This Row],[Oth. unit cost]])), 0, IF(getUnitEffort =0,1,getUnitEffort) * CatTemplate[[#This Row],[Year11]])</f>
        <v>0</v>
      </c>
      <c r="BX331" s="29">
        <f>IF(AND(ISBLANK(CatTemplate[[#This Row],[Eq. unit cost]]),ISBLANK(CatTemplate[[#This Row],[Cons. unit cost]]),ISBLANK(CatTemplate[[#This Row],[Oth. unit cost]])), 0, IF(getUnitEffort =0,1,getUnitEffort) * CatTemplate[[#This Row],[Year12]])</f>
        <v>0</v>
      </c>
      <c r="BY331" s="29">
        <f>IF(AND(ISBLANK(CatTemplate[[#This Row],[Eq. unit cost]]),ISBLANK(CatTemplate[[#This Row],[Cons. unit cost]]),ISBLANK(CatTemplate[[#This Row],[Oth. unit cost]])), 0, IF(getUnitEffort =0,1,getUnitEffort) * CatTemplate[[#This Row],[Year13]])</f>
        <v>0</v>
      </c>
      <c r="BZ331" s="29">
        <f>IF(AND(ISBLANK(CatTemplate[[#This Row],[Eq. unit cost]]),ISBLANK(CatTemplate[[#This Row],[Cons. unit cost]]),ISBLANK(CatTemplate[[#This Row],[Oth. unit cost]])), 0, IF(getUnitEffort =0,1,getUnitEffort) * CatTemplate[[#This Row],[Year14]])</f>
        <v>0</v>
      </c>
      <c r="CA331" s="29">
        <f>IF(AND(ISBLANK(CatTemplate[[#This Row],[Eq. unit cost]]),ISBLANK(CatTemplate[[#This Row],[Cons. unit cost]]),ISBLANK(CatTemplate[[#This Row],[Oth. unit cost]])), 0, IF(getUnitEffort =0,1,getUnitEffort) * CatTemplate[[#This Row],[Year15]])</f>
        <v>0</v>
      </c>
      <c r="CB331" s="29">
        <f>IF(AND(ISBLANK(CatTemplate[[#This Row],[Eq. unit cost]]),ISBLANK(CatTemplate[[#This Row],[Cons. unit cost]]),ISBLANK(CatTemplate[[#This Row],[Oth. unit cost]])), 0, IF(getUnitEffort =0,1,getUnitEffort) * CatTemplate[[#This Row],[Year16]])</f>
        <v>0</v>
      </c>
      <c r="CC331" s="29">
        <f>IF(AND(ISBLANK(CatTemplate[[#This Row],[Eq. unit cost]]),ISBLANK(CatTemplate[[#This Row],[Cons. unit cost]]),ISBLANK(CatTemplate[[#This Row],[Oth. unit cost]])), 0, IF(getUnitEffort =0,1,getUnitEffort) * CatTemplate[[#This Row],[Year17]])</f>
        <v>0</v>
      </c>
      <c r="CD331" s="29">
        <f>IF(AND(ISBLANK(CatTemplate[[#This Row],[Eq. unit cost]]),ISBLANK(CatTemplate[[#This Row],[Cons. unit cost]]),ISBLANK(CatTemplate[[#This Row],[Oth. unit cost]])), 0, IF(getUnitEffort =0,1,getUnitEffort) * CatTemplate[[#This Row],[Year18]])</f>
        <v>0</v>
      </c>
      <c r="CE331" s="29">
        <f>IF(AND(ISBLANK(CatTemplate[[#This Row],[Eq. unit cost]]),ISBLANK(CatTemplate[[#This Row],[Cons. unit cost]]),ISBLANK(CatTemplate[[#This Row],[Oth. unit cost]])), 0, IF(getUnitEffort =0,1,getUnitEffort) * CatTemplate[[#This Row],[Year19]])</f>
        <v>0</v>
      </c>
      <c r="CF331" s="29">
        <f>IF(AND(ISBLANK(CatTemplate[[#This Row],[Eq. unit cost]]),ISBLANK(CatTemplate[[#This Row],[Cons. unit cost]]),ISBLANK(CatTemplate[[#This Row],[Oth. unit cost]])), 0, IF(getUnitEffort =0,1,getUnitEffort) * CatTemplate[[#This Row],[Year20]])</f>
        <v>0</v>
      </c>
      <c r="CG331" s="45">
        <f>SUM(CatTemplate[[#This Row],[Q1]:[Q20]])</f>
        <v>0</v>
      </c>
      <c r="CH331" s="29">
        <f>IF(ISBLANK(CatTemplate[[#This Row],[St. unit effort]]),0,(CatTemplate[[#This Row],[St. unit effort]] * CatTemplate[[#This Row],[Year1]]))</f>
        <v>0</v>
      </c>
      <c r="CI331" s="29">
        <f>IF(ISBLANK(CatTemplate[[#This Row],[St. unit effort]]),0,(CatTemplate[[#This Row],[St. unit effort]] * CatTemplate[[#This Row],[Year2]]))</f>
        <v>0</v>
      </c>
      <c r="CJ331" s="29">
        <f>IF(ISBLANK(CatTemplate[[#This Row],[St. unit effort]]),0,(CatTemplate[[#This Row],[St. unit effort]] * CatTemplate[[#This Row],[Year3]]))</f>
        <v>0</v>
      </c>
      <c r="CK331" s="29">
        <f>IF(ISBLANK(CatTemplate[[#This Row],[St. unit effort]]),0,(CatTemplate[[#This Row],[St. unit effort]] * CatTemplate[[#This Row],[Year4]]))</f>
        <v>0</v>
      </c>
      <c r="CL331" s="29">
        <f>IF(ISBLANK(CatTemplate[[#This Row],[St. unit effort]]),0,(CatTemplate[[#This Row],[St. unit effort]] * CatTemplate[[#This Row],[Year5]]))</f>
        <v>0</v>
      </c>
      <c r="CM331" s="29">
        <f>IF(ISBLANK(CatTemplate[[#This Row],[St. unit effort]]),0,(CatTemplate[[#This Row],[St. unit effort]] * CatTemplate[[#This Row],[Year6]]))</f>
        <v>0</v>
      </c>
      <c r="CN331" s="29">
        <f>IF(ISBLANK(CatTemplate[[#This Row],[St. unit effort]]),0,(CatTemplate[[#This Row],[St. unit effort]] * CatTemplate[[#This Row],[Year7]]))</f>
        <v>0</v>
      </c>
      <c r="CO331" s="29">
        <f>IF(ISBLANK(CatTemplate[[#This Row],[St. unit effort]]),0,(CatTemplate[[#This Row],[St. unit effort]] * CatTemplate[[#This Row],[Year8]]))</f>
        <v>0</v>
      </c>
      <c r="CP331" s="29">
        <f>IF(ISBLANK(CatTemplate[[#This Row],[St. unit effort]]),0,(CatTemplate[[#This Row],[St. unit effort]] * CatTemplate[[#This Row],[Year9]]))</f>
        <v>0</v>
      </c>
      <c r="CQ331" s="29">
        <f>IF(ISBLANK(CatTemplate[[#This Row],[St. unit effort]]),0,(CatTemplate[[#This Row],[St. unit effort]] * CatTemplate[[#This Row],[Year10]]))</f>
        <v>0</v>
      </c>
      <c r="CR331" s="29">
        <f>IF(ISBLANK(CatTemplate[[#This Row],[St. unit effort]]),0,(CatTemplate[[#This Row],[St. unit effort]] * CatTemplate[[#This Row],[Year11]]))</f>
        <v>0</v>
      </c>
      <c r="CS331" s="29">
        <f>IF(ISBLANK(CatTemplate[[#This Row],[St. unit effort]]),0,(CatTemplate[[#This Row],[St. unit effort]] * CatTemplate[[#This Row],[Year12]]))</f>
        <v>0</v>
      </c>
      <c r="CT331" s="29">
        <f>IF(ISBLANK(CatTemplate[[#This Row],[St. unit effort]]),0,(CatTemplate[[#This Row],[St. unit effort]] * CatTemplate[[#This Row],[Year13]]))</f>
        <v>0</v>
      </c>
      <c r="CU331" s="29">
        <f>IF(ISBLANK(CatTemplate[[#This Row],[St. unit effort]]),0,(CatTemplate[[#This Row],[St. unit effort]] * CatTemplate[[#This Row],[Year14]]))</f>
        <v>0</v>
      </c>
      <c r="CV331" s="29">
        <f>IF(ISBLANK(CatTemplate[[#This Row],[St. unit effort]]),0,(CatTemplate[[#This Row],[St. unit effort]] * CatTemplate[[#This Row],[Year15]]))</f>
        <v>0</v>
      </c>
      <c r="CW331" s="29">
        <f>IF(ISBLANK(CatTemplate[[#This Row],[St. unit effort]]),0,(CatTemplate[[#This Row],[St. unit effort]] * CatTemplate[[#This Row],[Year16]]))</f>
        <v>0</v>
      </c>
      <c r="CX331" s="29">
        <f>IF(ISBLANK(CatTemplate[[#This Row],[St. unit effort]]),0,(CatTemplate[[#This Row],[St. unit effort]] * CatTemplate[[#This Row],[Year17]]))</f>
        <v>0</v>
      </c>
      <c r="CY331" s="29">
        <f>IF(ISBLANK(CatTemplate[[#This Row],[St. unit effort]]),0,(CatTemplate[[#This Row],[St. unit effort]] * CatTemplate[[#This Row],[Year18]]))</f>
        <v>0</v>
      </c>
      <c r="CZ331" s="29">
        <f>IF(ISBLANK(CatTemplate[[#This Row],[St. unit effort]]),0,(CatTemplate[[#This Row],[St. unit effort]] * CatTemplate[[#This Row],[Year19]]))</f>
        <v>0</v>
      </c>
      <c r="DA331" s="29">
        <f>IF(ISBLANK(CatTemplate[[#This Row],[St. unit effort]]),0,(CatTemplate[[#This Row],[St. unit effort]] * CatTemplate[[#This Row],[Year20]]))</f>
        <v>0</v>
      </c>
      <c r="DB331" s="57">
        <f>IF(ISBLANK(CatTemplate[[#This Row],[St. unit effort]]),0,(CatTemplate[[#This Row],[St. unit effort]] * CatTemplate[[#This Row],[Year1]])*8/ParRatePM)</f>
        <v>0</v>
      </c>
      <c r="DC331" s="57">
        <f>IF(ISBLANK(CatTemplate[[#This Row],[St. unit effort]]),0,(CatTemplate[[#This Row],[St. unit effort]] * CatTemplate[[#This Row],[Year2]])*8/ParRatePM)</f>
        <v>0</v>
      </c>
      <c r="DD331" s="57">
        <f>IF(ISBLANK(CatTemplate[[#This Row],[St. unit effort]]),0,(CatTemplate[[#This Row],[St. unit effort]] * CatTemplate[[#This Row],[Year3]])*8/ParRatePM)</f>
        <v>0</v>
      </c>
      <c r="DE331" s="57">
        <f>IF(ISBLANK(CatTemplate[[#This Row],[St. unit effort]]),0,(CatTemplate[[#This Row],[St. unit effort]] * CatTemplate[[#This Row],[Year4]])*8/ParRatePM)</f>
        <v>0</v>
      </c>
      <c r="DF331" s="57">
        <f>IF(ISBLANK(CatTemplate[[#This Row],[St. unit effort]]),0,(CatTemplate[[#This Row],[St. unit effort]] * CatTemplate[[#This Row],[Year5]])*8/ParRatePM)</f>
        <v>0</v>
      </c>
      <c r="DG331" s="57">
        <f>IF(ISBLANK(CatTemplate[[#This Row],[St. unit effort]]),0,(CatTemplate[[#This Row],[St. unit effort]] * CatTemplate[[#This Row],[Year6]])*8/ParRatePM)</f>
        <v>0</v>
      </c>
      <c r="DH331" s="57">
        <f>IF(ISBLANK(CatTemplate[[#This Row],[St. unit effort]]),0,(CatTemplate[[#This Row],[St. unit effort]] * CatTemplate[[#This Row],[Year7]])*8/ParRatePM)</f>
        <v>0</v>
      </c>
      <c r="DI331" s="57">
        <f>IF(ISBLANK(CatTemplate[[#This Row],[St. unit effort]]),0,(CatTemplate[[#This Row],[St. unit effort]] * CatTemplate[[#This Row],[Year8]])*8/ParRatePM)</f>
        <v>0</v>
      </c>
      <c r="DJ331" s="57">
        <f>IF(ISBLANK(CatTemplate[[#This Row],[St. unit effort]]),0,(CatTemplate[[#This Row],[St. unit effort]] * CatTemplate[[#This Row],[Year9]])*8/ParRatePM)</f>
        <v>0</v>
      </c>
      <c r="DK331" s="57">
        <f>IF(ISBLANK(CatTemplate[[#This Row],[St. unit effort]]),0,(CatTemplate[[#This Row],[St. unit effort]] * CatTemplate[[#This Row],[Year10]])*8/ParRatePM)</f>
        <v>0</v>
      </c>
      <c r="DL331" s="57">
        <f>IF(ISBLANK(CatTemplate[[#This Row],[St. unit effort]]),0,(CatTemplate[[#This Row],[St. unit effort]] * CatTemplate[[#This Row],[Year11]])*8/ParRatePM)</f>
        <v>0</v>
      </c>
      <c r="DM331" s="57">
        <f>IF(ISBLANK(CatTemplate[[#This Row],[St. unit effort]]),0,(CatTemplate[[#This Row],[St. unit effort]] * CatTemplate[[#This Row],[Year12]])*8/ParRatePM)</f>
        <v>0</v>
      </c>
      <c r="DN331" s="57">
        <f>IF(ISBLANK(CatTemplate[[#This Row],[St. unit effort]]),0,(CatTemplate[[#This Row],[St. unit effort]] * CatTemplate[[#This Row],[Year13]])*8/ParRatePM)</f>
        <v>0</v>
      </c>
      <c r="DO331" s="57">
        <f>IF(ISBLANK(CatTemplate[[#This Row],[St. unit effort]]),0,(CatTemplate[[#This Row],[St. unit effort]] * CatTemplate[[#This Row],[Year14]])*8/ParRatePM)</f>
        <v>0</v>
      </c>
      <c r="DP331" s="57">
        <f>IF(ISBLANK(CatTemplate[[#This Row],[St. unit effort]]),0,(CatTemplate[[#This Row],[St. unit effort]] * CatTemplate[[#This Row],[Year15]])*8/ParRatePM)</f>
        <v>0</v>
      </c>
      <c r="DQ331" s="57">
        <f>IF(ISBLANK(CatTemplate[[#This Row],[St. unit effort]]),0,(CatTemplate[[#This Row],[St. unit effort]] * CatTemplate[[#This Row],[Year16]])*8/ParRatePM)</f>
        <v>0</v>
      </c>
      <c r="DR331" s="57">
        <f>IF(ISBLANK(CatTemplate[[#This Row],[St. unit effort]]),0,(CatTemplate[[#This Row],[St. unit effort]] * CatTemplate[[#This Row],[Year17]])*8/ParRatePM)</f>
        <v>0</v>
      </c>
      <c r="DS331" s="57">
        <f>IF(ISBLANK(CatTemplate[[#This Row],[St. unit effort]]),0,(CatTemplate[[#This Row],[St. unit effort]] * CatTemplate[[#This Row],[Year18]])*8/ParRatePM)</f>
        <v>0</v>
      </c>
      <c r="DT331" s="57">
        <f>IF(ISBLANK(CatTemplate[[#This Row],[St. unit effort]]),0,(CatTemplate[[#This Row],[St. unit effort]] * CatTemplate[[#This Row],[Year19]])*8/ParRatePM)</f>
        <v>0</v>
      </c>
      <c r="DU331" s="57">
        <f>IF(ISBLANK(CatTemplate[[#This Row],[St. unit effort]]),0,(CatTemplate[[#This Row],[St. unit effort]] * CatTemplate[[#This Row],[Year20]])*8/ParRatePM)</f>
        <v>0</v>
      </c>
      <c r="DV331" s="54">
        <f>SUM(CatTemplate[[#This Row],[PM1]:[PM20]])</f>
        <v>0</v>
      </c>
      <c r="DW331" s="56">
        <f t="shared" si="113"/>
        <v>0</v>
      </c>
      <c r="DX331" s="56">
        <f t="shared" si="113"/>
        <v>0</v>
      </c>
      <c r="DY331" s="56">
        <f t="shared" si="113"/>
        <v>0</v>
      </c>
      <c r="DZ331" s="56">
        <f t="shared" si="113"/>
        <v>0</v>
      </c>
      <c r="EA331" s="56">
        <f t="shared" si="113"/>
        <v>0</v>
      </c>
      <c r="EB331" s="56">
        <f t="shared" si="113"/>
        <v>0</v>
      </c>
      <c r="EC331" s="56">
        <f t="shared" si="113"/>
        <v>0</v>
      </c>
      <c r="ED331" s="56">
        <f t="shared" si="113"/>
        <v>0</v>
      </c>
      <c r="EE331" s="56">
        <f t="shared" si="113"/>
        <v>0</v>
      </c>
      <c r="EF331" s="56">
        <f t="shared" si="113"/>
        <v>0</v>
      </c>
      <c r="EG331" s="56">
        <f t="shared" si="113"/>
        <v>0</v>
      </c>
      <c r="EH331" s="56">
        <f t="shared" si="113"/>
        <v>0</v>
      </c>
      <c r="EI331" s="56">
        <f t="shared" si="113"/>
        <v>0</v>
      </c>
      <c r="EJ331" s="56">
        <f t="shared" si="113"/>
        <v>0</v>
      </c>
      <c r="EK331" s="56">
        <f t="shared" si="113"/>
        <v>0</v>
      </c>
      <c r="EL331" s="56">
        <f t="shared" si="113"/>
        <v>0</v>
      </c>
      <c r="EM331" s="56">
        <f t="shared" si="111"/>
        <v>0</v>
      </c>
      <c r="EN331" s="56">
        <f t="shared" si="111"/>
        <v>0</v>
      </c>
      <c r="EO331" s="56">
        <f t="shared" si="111"/>
        <v>0</v>
      </c>
      <c r="EP331" s="56">
        <f t="shared" si="111"/>
        <v>0</v>
      </c>
      <c r="EQ331" s="30">
        <f>CatTemplate[[#This Row],[Eq. unit cost]] * CatTemplate[[#This Row],[Eq. quantity]]</f>
        <v>0</v>
      </c>
      <c r="ER331" s="30">
        <f>CatTemplate[[#This Row],[Cons. unit cost]] *CatTemplate[[#This Row],[Cons. quantity]]</f>
        <v>0</v>
      </c>
      <c r="ES331" s="30">
        <f>CatTemplate[[#This Row],[Oth. unit cost]] *CatTemplate[[#This Row],[Oth. quantity]]</f>
        <v>0</v>
      </c>
      <c r="ET331" s="55">
        <f>SUM(CatTemplate[[#This Row],[CO1]:[CO20]])</f>
        <v>0</v>
      </c>
      <c r="EU331" s="56">
        <f t="shared" si="114"/>
        <v>0</v>
      </c>
      <c r="EV331" s="56">
        <f t="shared" si="114"/>
        <v>0</v>
      </c>
      <c r="EW331" s="56">
        <f t="shared" si="114"/>
        <v>0</v>
      </c>
      <c r="EX331" s="56">
        <f t="shared" si="114"/>
        <v>0</v>
      </c>
      <c r="EY331" s="56">
        <f t="shared" si="114"/>
        <v>0</v>
      </c>
      <c r="EZ331" s="56">
        <f t="shared" si="114"/>
        <v>0</v>
      </c>
      <c r="FA331" s="56">
        <f t="shared" si="114"/>
        <v>0</v>
      </c>
      <c r="FB331" s="56">
        <f t="shared" si="114"/>
        <v>0</v>
      </c>
      <c r="FC331" s="56">
        <f t="shared" si="114"/>
        <v>0</v>
      </c>
      <c r="FD331" s="56">
        <f t="shared" si="114"/>
        <v>0</v>
      </c>
      <c r="FE331" s="56">
        <f t="shared" si="114"/>
        <v>0</v>
      </c>
      <c r="FF331" s="56">
        <f t="shared" si="114"/>
        <v>0</v>
      </c>
      <c r="FG331" s="56">
        <f t="shared" si="114"/>
        <v>0</v>
      </c>
      <c r="FH331" s="56">
        <f t="shared" si="114"/>
        <v>0</v>
      </c>
      <c r="FI331" s="56">
        <f t="shared" si="114"/>
        <v>0</v>
      </c>
      <c r="FJ331" s="56">
        <f t="shared" si="114"/>
        <v>0</v>
      </c>
      <c r="FK331" s="56">
        <f t="shared" si="112"/>
        <v>0</v>
      </c>
      <c r="FL331" s="56">
        <f t="shared" si="112"/>
        <v>0</v>
      </c>
      <c r="FM331" s="56">
        <f t="shared" si="112"/>
        <v>0</v>
      </c>
      <c r="FN331" s="56">
        <f t="shared" si="112"/>
        <v>0</v>
      </c>
      <c r="FO331" s="58">
        <f>SUM(CatTemplate[[#This Row],[CS1]:[CS20]])</f>
        <v>0</v>
      </c>
      <c r="FP331" s="59">
        <f>CatTemplate[[#This Row],[Total Oth. cost]]+CatTemplate[[#This Row],[Total St. Cost]]</f>
        <v>0</v>
      </c>
      <c r="FQ331" s="33" t="e">
        <f t="shared" si="115"/>
        <v>#VALUE!</v>
      </c>
      <c r="FR331" s="33" t="e">
        <f t="shared" si="116"/>
        <v>#VALUE!</v>
      </c>
      <c r="FS331" s="30" t="e">
        <f>(CatTemplate[[#This Row],[CO1]] + CatTemplate[[#This Row],[CS1]]) * (1 + getRateOHFinal) * getRateMarkupFinal</f>
        <v>#VALUE!</v>
      </c>
      <c r="FT331" s="30" t="e">
        <f>(CatTemplate[[#This Row],[CO2]] + CatTemplate[[#This Row],[CS2]]) * (1 + getRateOHFinal) * getRateMarkupFinal</f>
        <v>#VALUE!</v>
      </c>
      <c r="FU331" s="30" t="e">
        <f>(CatTemplate[[#This Row],[CO3]] + CatTemplate[[#This Row],[CS3]]) * (1 + getRateOHFinal) * getRateMarkupFinal</f>
        <v>#VALUE!</v>
      </c>
      <c r="FV331" s="30" t="e">
        <f>(CatTemplate[[#This Row],[CO4]] + CatTemplate[[#This Row],[CS4]]) * (1 + getRateOHFinal) * getRateMarkupFinal</f>
        <v>#VALUE!</v>
      </c>
      <c r="FW331" s="30" t="e">
        <f>(CatTemplate[[#This Row],[CO5]] + CatTemplate[[#This Row],[CS5]]) * (1 + getRateOHFinal) * getRateMarkupFinal</f>
        <v>#VALUE!</v>
      </c>
      <c r="FX331" s="30" t="e">
        <f>(CatTemplate[[#This Row],[CO6]] + CatTemplate[[#This Row],[CS6]]) * (1 + getRateOHFinal) * getRateMarkupFinal</f>
        <v>#VALUE!</v>
      </c>
      <c r="FY331" s="30" t="e">
        <f>(CatTemplate[[#This Row],[CO7]] + CatTemplate[[#This Row],[CS7]]) * (1 + getRateOHFinal) * getRateMarkupFinal</f>
        <v>#VALUE!</v>
      </c>
      <c r="FZ331" s="30" t="e">
        <f>(CatTemplate[[#This Row],[CO8]] + CatTemplate[[#This Row],[CS8]]) * (1 + getRateOHFinal) * getRateMarkupFinal</f>
        <v>#VALUE!</v>
      </c>
      <c r="GA331" s="30" t="e">
        <f>(CatTemplate[[#This Row],[CO9]] + CatTemplate[[#This Row],[CS9]]) * (1 + getRateOHFinal) * getRateMarkupFinal</f>
        <v>#VALUE!</v>
      </c>
      <c r="GB331" s="30" t="e">
        <f>(CatTemplate[[#This Row],[CO10]] + CatTemplate[[#This Row],[CS10]]) * (1 + getRateOHFinal) * getRateMarkupFinal</f>
        <v>#VALUE!</v>
      </c>
      <c r="GC331" s="30" t="e">
        <f>(CatTemplate[[#This Row],[CO11]] + CatTemplate[[#This Row],[CS11]]) * (1 + getRateOHFinal) * getRateMarkupFinal</f>
        <v>#VALUE!</v>
      </c>
      <c r="GD331" s="30" t="e">
        <f>(CatTemplate[[#This Row],[CO12]] + CatTemplate[[#This Row],[CS12]]) * (1 + getRateOHFinal) * getRateMarkupFinal</f>
        <v>#VALUE!</v>
      </c>
      <c r="GE331" s="30" t="e">
        <f>(CatTemplate[[#This Row],[CO13]] + CatTemplate[[#This Row],[CS13]]) * (1 + getRateOHFinal) * getRateMarkupFinal</f>
        <v>#VALUE!</v>
      </c>
      <c r="GF331" s="30" t="e">
        <f>(CatTemplate[[#This Row],[CO14]] + CatTemplate[[#This Row],[CS14]]) * (1 + getRateOHFinal) * getRateMarkupFinal</f>
        <v>#VALUE!</v>
      </c>
      <c r="GG331" s="30" t="e">
        <f>(CatTemplate[[#This Row],[CO15]] + CatTemplate[[#This Row],[CS15]]) * (1 + getRateOHFinal) * getRateMarkupFinal</f>
        <v>#VALUE!</v>
      </c>
      <c r="GH331" s="30" t="e">
        <f>(CatTemplate[[#This Row],[CO16]] + CatTemplate[[#This Row],[CS16]]) * (1 + getRateOHFinal) * getRateMarkupFinal</f>
        <v>#VALUE!</v>
      </c>
      <c r="GI331" s="30" t="e">
        <f>(CatTemplate[[#This Row],[CO17]] + CatTemplate[[#This Row],[CS17]]) * (1 + getRateOHFinal) * getRateMarkupFinal</f>
        <v>#VALUE!</v>
      </c>
      <c r="GJ331" s="30" t="e">
        <f>(CatTemplate[[#This Row],[CO18]] + CatTemplate[[#This Row],[CS18]]) * (1 + getRateOHFinal) * getRateMarkupFinal</f>
        <v>#VALUE!</v>
      </c>
      <c r="GK331" s="30" t="e">
        <f>(CatTemplate[[#This Row],[CO19]] + CatTemplate[[#This Row],[CS19]]) * (1 + getRateOHFinal) * getRateMarkupFinal</f>
        <v>#VALUE!</v>
      </c>
      <c r="GL331" s="30" t="e">
        <f>(CatTemplate[[#This Row],[CO20]] + CatTemplate[[#This Row],[CS20]]) * (1 + getRateOHFinal) * getRateMarkupFinal</f>
        <v>#VALUE!</v>
      </c>
      <c r="GM331" s="30" t="e">
        <f t="shared" si="117"/>
        <v>#VALUE!</v>
      </c>
      <c r="GN331" s="30" t="e">
        <f t="shared" si="118"/>
        <v>#VALUE!</v>
      </c>
      <c r="GO331" s="30" t="e">
        <f t="shared" si="119"/>
        <v>#VALUE!</v>
      </c>
      <c r="GP331" s="30" t="e">
        <f t="shared" si="120"/>
        <v>#VALUE!</v>
      </c>
      <c r="GQ331" s="30" t="e">
        <f>(CatTemplate[[#This Row],[CO1]]+CatTemplate[[#This Row],[CS1]]) * (1+ getRateOHFinal) * (1 + getRateMarkupFinal)</f>
        <v>#VALUE!</v>
      </c>
      <c r="GR331" s="30" t="e">
        <f>(CatTemplate[[#This Row],[CO2]]+CatTemplate[[#This Row],[CS2]]) * (1+ getRateOHFinal) * (1 + getRateMarkupFinal)</f>
        <v>#VALUE!</v>
      </c>
      <c r="GS331" s="30" t="e">
        <f>(CatTemplate[[#This Row],[CO3]]+CatTemplate[[#This Row],[CS3]]) * (1+ getRateOHFinal) * (1 + getRateMarkupFinal)</f>
        <v>#VALUE!</v>
      </c>
      <c r="GT331" s="30" t="e">
        <f>(CatTemplate[[#This Row],[CO4]]+CatTemplate[[#This Row],[CS4]]) * (1+ getRateOHFinal) * (1 + getRateMarkupFinal)</f>
        <v>#VALUE!</v>
      </c>
      <c r="GU331" s="30" t="e">
        <f>(CatTemplate[[#This Row],[CO5]]+CatTemplate[[#This Row],[CS5]]) * (1+ getRateOHFinal) * (1 + getRateMarkupFinal)</f>
        <v>#VALUE!</v>
      </c>
      <c r="GV331" s="30" t="e">
        <f>(CatTemplate[[#This Row],[CO6]]+CatTemplate[[#This Row],[CS6]]) * (1+ getRateOHFinal) * (1 + getRateMarkupFinal)</f>
        <v>#VALUE!</v>
      </c>
      <c r="GW331" s="30" t="e">
        <f>(CatTemplate[[#This Row],[CO7]]+CatTemplate[[#This Row],[CS7]]) * (1+ getRateOHFinal) * (1 + getRateMarkupFinal)</f>
        <v>#VALUE!</v>
      </c>
      <c r="GX331" s="30" t="e">
        <f>(CatTemplate[[#This Row],[CO8]]+CatTemplate[[#This Row],[CS8]]) * (1+ getRateOHFinal) * (1 + getRateMarkupFinal)</f>
        <v>#VALUE!</v>
      </c>
      <c r="GY331" s="30" t="e">
        <f>(CatTemplate[[#This Row],[CO9]]+CatTemplate[[#This Row],[CS9]]) * (1+ getRateOHFinal) * (1 + getRateMarkupFinal)</f>
        <v>#VALUE!</v>
      </c>
      <c r="GZ331" s="30" t="e">
        <f>(CatTemplate[[#This Row],[CO10]]+CatTemplate[[#This Row],[CS10]]) * (1+ getRateOHFinal) * (1 + getRateMarkupFinal)</f>
        <v>#VALUE!</v>
      </c>
      <c r="HA331" s="30" t="e">
        <f>(CatTemplate[[#This Row],[CO11]]+CatTemplate[[#This Row],[CS11]]) * (1+ getRateOHFinal) * (1 + getRateMarkupFinal)</f>
        <v>#VALUE!</v>
      </c>
      <c r="HB331" s="30" t="e">
        <f>(CatTemplate[[#This Row],[CO12]]+CatTemplate[[#This Row],[CS12]]) * (1+ getRateOHFinal) * (1 + getRateMarkupFinal)</f>
        <v>#VALUE!</v>
      </c>
      <c r="HC331" s="30" t="e">
        <f>(CatTemplate[[#This Row],[CO13]]+CatTemplate[[#This Row],[CS13]]) * (1+ getRateOHFinal) * (1 + getRateMarkupFinal)</f>
        <v>#VALUE!</v>
      </c>
      <c r="HD331" s="30" t="e">
        <f>(CatTemplate[[#This Row],[CO14]]+CatTemplate[[#This Row],[CS14]]) * (1+ getRateOHFinal) * (1 + getRateMarkupFinal)</f>
        <v>#VALUE!</v>
      </c>
      <c r="HE331" s="30" t="e">
        <f>(CatTemplate[[#This Row],[CO15]]+CatTemplate[[#This Row],[CS15]]) * (1+ getRateOHFinal) * (1 + getRateMarkupFinal)</f>
        <v>#VALUE!</v>
      </c>
      <c r="HF331" s="30" t="e">
        <f>(CatTemplate[[#This Row],[CO16]]+CatTemplate[[#This Row],[CS16]]) * (1+ getRateOHFinal) * (1 + getRateMarkupFinal)</f>
        <v>#VALUE!</v>
      </c>
      <c r="HG331" s="30" t="e">
        <f>(CatTemplate[[#This Row],[CO17]]+CatTemplate[[#This Row],[CS17]]) * (1+ getRateOHFinal) * (1 + getRateMarkupFinal)</f>
        <v>#VALUE!</v>
      </c>
      <c r="HH331" s="30" t="e">
        <f>(CatTemplate[[#This Row],[CO18]]+CatTemplate[[#This Row],[CS18]]) * (1+ getRateOHFinal) * (1 + getRateMarkupFinal)</f>
        <v>#VALUE!</v>
      </c>
      <c r="HI331" s="30" t="e">
        <f>(CatTemplate[[#This Row],[CO19]]+CatTemplate[[#This Row],[CS19]]) * (1+ getRateOHFinal) * (1 + getRateMarkupFinal)</f>
        <v>#VALUE!</v>
      </c>
      <c r="HJ331" s="30" t="e">
        <f>(CatTemplate[[#This Row],[CO20]]+CatTemplate[[#This Row],[CS20]]) * (1+ getRateOHFinal) * (1 + getRateMarkupFinal)</f>
        <v>#VALUE!</v>
      </c>
      <c r="HK331" s="39" t="e">
        <f>CatTemplate[[#This Row],[Total cost]]+CatTemplate[[#This Row],[OH Amount]]+CatTemplate[[#This Row],[Markup]]</f>
        <v>#VALUE!</v>
      </c>
      <c r="HL331" s="63">
        <f>IF(CatTemplate[[#This Row],[Units]]="Days",CatTemplate[[#This Row],[Project quantity]]*CatTemplate[[#This Row],[St. unit effort]],CatTemplate[[#This Row],[Project quantity]])</f>
        <v>0</v>
      </c>
      <c r="HM331" s="287">
        <f>IFERROR(CatTemplate[[#This Row],[Total Price]]/(CatTemplate[[#This Row],[Final Quantity]]),0)</f>
        <v>0</v>
      </c>
      <c r="HN331" s="261"/>
    </row>
    <row r="332" spans="2:222" x14ac:dyDescent="0.2">
      <c r="B332" s="9" t="s">
        <v>84</v>
      </c>
      <c r="C332" s="23">
        <v>6</v>
      </c>
      <c r="D332" s="10" t="s">
        <v>179</v>
      </c>
      <c r="E332" s="25">
        <v>1</v>
      </c>
      <c r="F332" s="19" t="s">
        <v>103</v>
      </c>
      <c r="G332" s="27">
        <v>119</v>
      </c>
      <c r="H332" s="19" t="s">
        <v>611</v>
      </c>
      <c r="I332" s="19"/>
      <c r="J332" s="16" t="s">
        <v>254</v>
      </c>
      <c r="K332" s="16"/>
      <c r="L332" s="16" t="s">
        <v>489</v>
      </c>
      <c r="M332" s="16" t="s">
        <v>207</v>
      </c>
      <c r="N332" s="16" t="s">
        <v>858</v>
      </c>
      <c r="O332" s="320"/>
      <c r="P332" s="71"/>
      <c r="Q332" s="108"/>
      <c r="R332" s="73"/>
      <c r="S332" s="97"/>
      <c r="T332" s="100">
        <f>getEqUnitCost</f>
        <v>0</v>
      </c>
      <c r="U332" s="73">
        <f>getEqUnitEffort</f>
        <v>0</v>
      </c>
      <c r="V332" s="101">
        <f>getEqQuantity</f>
        <v>0</v>
      </c>
      <c r="W332" s="320"/>
      <c r="X332" s="100">
        <f>getConsUnitCost</f>
        <v>0</v>
      </c>
      <c r="Y332" s="73">
        <f>getConsUnitEffort</f>
        <v>0</v>
      </c>
      <c r="Z332" s="14">
        <f>getConsQuantity</f>
        <v>0</v>
      </c>
      <c r="AA332" s="320"/>
      <c r="AB332" s="72"/>
      <c r="AC332" s="112"/>
      <c r="AD332" s="14">
        <f>getOthQuantity</f>
        <v>0</v>
      </c>
      <c r="AE332" s="320"/>
      <c r="AF332" s="28" t="str">
        <f>IF(ISBLANK(CatTemplate[[#This Row],[Resource type]]),"",CatTemplate[[#This Row],[Resource type]])</f>
        <v>BioRef Operator</v>
      </c>
      <c r="AG332" s="242">
        <f>getStaffUnitCost</f>
        <v>402.98497611162429</v>
      </c>
      <c r="AH332" s="113">
        <f>getStaffUnitEffort</f>
        <v>0</v>
      </c>
      <c r="AI332" s="40">
        <f>getStaffQuantity</f>
        <v>0</v>
      </c>
      <c r="AJ332" s="41">
        <f>CatTemplate[[#This Row],[St. quantity]]*8/ParRatePM</f>
        <v>0</v>
      </c>
      <c r="AK332" s="320"/>
      <c r="AL332" s="53" t="str">
        <f>CatTemplate[[#This Row],[Item type]]</f>
        <v>Samples</v>
      </c>
      <c r="AM332" s="12">
        <f>SUM(CatTemplate[[#This Row],[Year1]:[Year20]])</f>
        <v>0</v>
      </c>
      <c r="AN332" s="52"/>
      <c r="AO332" s="52"/>
      <c r="AP332" s="52"/>
      <c r="AQ332" s="8"/>
      <c r="AR332" s="8"/>
      <c r="AS332" s="8"/>
      <c r="AT332" s="8"/>
      <c r="AU332" s="8"/>
      <c r="AV332" s="8"/>
      <c r="AW332" s="8"/>
      <c r="AX332" s="8"/>
      <c r="AY332" s="8"/>
      <c r="AZ332" s="8"/>
      <c r="BA332" s="8"/>
      <c r="BB332" s="8"/>
      <c r="BC332" s="8"/>
      <c r="BD332" s="8"/>
      <c r="BE332" s="8"/>
      <c r="BF332" s="8"/>
      <c r="BG332" s="36"/>
      <c r="BH332" s="320"/>
      <c r="BI332" s="37" t="str">
        <f>getCostCategory</f>
        <v>06 Operating costs</v>
      </c>
      <c r="BJ332" s="37" t="str">
        <f>getSection</f>
        <v>06 Sample processing</v>
      </c>
      <c r="BK332" s="32" t="str">
        <f>getObject</f>
        <v>Sample processing</v>
      </c>
      <c r="BL332" s="30">
        <f>IFERROR(getUnitCost * IF(CatTemplate[[#This Row],[Cost Category Comp.]]="01 Staff costs", 1,1),0)</f>
        <v>402.98497611162429</v>
      </c>
      <c r="BM332" s="29">
        <f>IF(AND(ISBLANK(CatTemplate[[#This Row],[Eq. unit cost]]),ISBLANK(CatTemplate[[#This Row],[Cons. unit cost]]),ISBLANK(CatTemplate[[#This Row],[Oth. unit cost]])), 0, IF(getUnitEffort =0,1,getUnitEffort) * CatTemplate[[#This Row],[Year1]])</f>
        <v>0</v>
      </c>
      <c r="BN332" s="29">
        <f>IF(AND(ISBLANK(CatTemplate[[#This Row],[Eq. unit cost]]),ISBLANK(CatTemplate[[#This Row],[Cons. unit cost]]),ISBLANK(CatTemplate[[#This Row],[Oth. unit cost]])), 0, IF(getUnitEffort =0,1,getUnitEffort) * CatTemplate[[#This Row],[Year2]])</f>
        <v>0</v>
      </c>
      <c r="BO332" s="29">
        <f>IF(AND(ISBLANK(CatTemplate[[#This Row],[Eq. unit cost]]),ISBLANK(CatTemplate[[#This Row],[Cons. unit cost]]),ISBLANK(CatTemplate[[#This Row],[Oth. unit cost]])), 0, IF(getUnitEffort =0,1,getUnitEffort) * CatTemplate[[#This Row],[Year3]])</f>
        <v>0</v>
      </c>
      <c r="BP332" s="29">
        <f>IF(AND(ISBLANK(CatTemplate[[#This Row],[Eq. unit cost]]),ISBLANK(CatTemplate[[#This Row],[Cons. unit cost]]),ISBLANK(CatTemplate[[#This Row],[Oth. unit cost]])), 0, IF(getUnitEffort =0,1,getUnitEffort) * CatTemplate[[#This Row],[Year4]])</f>
        <v>0</v>
      </c>
      <c r="BQ332" s="29">
        <f>IF(AND(ISBLANK(CatTemplate[[#This Row],[Eq. unit cost]]),ISBLANK(CatTemplate[[#This Row],[Cons. unit cost]]),ISBLANK(CatTemplate[[#This Row],[Oth. unit cost]])), 0, IF(getUnitEffort =0,1,getUnitEffort) * CatTemplate[[#This Row],[Year5]])</f>
        <v>0</v>
      </c>
      <c r="BR332" s="29">
        <f>IF(AND(ISBLANK(CatTemplate[[#This Row],[Eq. unit cost]]),ISBLANK(CatTemplate[[#This Row],[Cons. unit cost]]),ISBLANK(CatTemplate[[#This Row],[Oth. unit cost]])), 0, IF(getUnitEffort =0,1,getUnitEffort) * CatTemplate[[#This Row],[Year6]])</f>
        <v>0</v>
      </c>
      <c r="BS332" s="29">
        <f>IF(AND(ISBLANK(CatTemplate[[#This Row],[Eq. unit cost]]),ISBLANK(CatTemplate[[#This Row],[Cons. unit cost]]),ISBLANK(CatTemplate[[#This Row],[Oth. unit cost]])), 0, IF(getUnitEffort =0,1,getUnitEffort) * CatTemplate[[#This Row],[Year7]])</f>
        <v>0</v>
      </c>
      <c r="BT332" s="29">
        <f>IF(AND(ISBLANK(CatTemplate[[#This Row],[Eq. unit cost]]),ISBLANK(CatTemplate[[#This Row],[Cons. unit cost]]),ISBLANK(CatTemplate[[#This Row],[Oth. unit cost]])), 0, IF(getUnitEffort =0,1,getUnitEffort) * CatTemplate[[#This Row],[Year8]])</f>
        <v>0</v>
      </c>
      <c r="BU332" s="29">
        <f>IF(AND(ISBLANK(CatTemplate[[#This Row],[Eq. unit cost]]),ISBLANK(CatTemplate[[#This Row],[Cons. unit cost]]),ISBLANK(CatTemplate[[#This Row],[Oth. unit cost]])), 0, IF(getUnitEffort =0,1,getUnitEffort) * CatTemplate[[#This Row],[Year9]])</f>
        <v>0</v>
      </c>
      <c r="BV332" s="29">
        <f>IF(AND(ISBLANK(CatTemplate[[#This Row],[Eq. unit cost]]),ISBLANK(CatTemplate[[#This Row],[Cons. unit cost]]),ISBLANK(CatTemplate[[#This Row],[Oth. unit cost]])), 0, IF(getUnitEffort =0,1,getUnitEffort) * CatTemplate[[#This Row],[Year10]])</f>
        <v>0</v>
      </c>
      <c r="BW332" s="29">
        <f>IF(AND(ISBLANK(CatTemplate[[#This Row],[Eq. unit cost]]),ISBLANK(CatTemplate[[#This Row],[Cons. unit cost]]),ISBLANK(CatTemplate[[#This Row],[Oth. unit cost]])), 0, IF(getUnitEffort =0,1,getUnitEffort) * CatTemplate[[#This Row],[Year11]])</f>
        <v>0</v>
      </c>
      <c r="BX332" s="29">
        <f>IF(AND(ISBLANK(CatTemplate[[#This Row],[Eq. unit cost]]),ISBLANK(CatTemplate[[#This Row],[Cons. unit cost]]),ISBLANK(CatTemplate[[#This Row],[Oth. unit cost]])), 0, IF(getUnitEffort =0,1,getUnitEffort) * CatTemplate[[#This Row],[Year12]])</f>
        <v>0</v>
      </c>
      <c r="BY332" s="29">
        <f>IF(AND(ISBLANK(CatTemplate[[#This Row],[Eq. unit cost]]),ISBLANK(CatTemplate[[#This Row],[Cons. unit cost]]),ISBLANK(CatTemplate[[#This Row],[Oth. unit cost]])), 0, IF(getUnitEffort =0,1,getUnitEffort) * CatTemplate[[#This Row],[Year13]])</f>
        <v>0</v>
      </c>
      <c r="BZ332" s="29">
        <f>IF(AND(ISBLANK(CatTemplate[[#This Row],[Eq. unit cost]]),ISBLANK(CatTemplate[[#This Row],[Cons. unit cost]]),ISBLANK(CatTemplate[[#This Row],[Oth. unit cost]])), 0, IF(getUnitEffort =0,1,getUnitEffort) * CatTemplate[[#This Row],[Year14]])</f>
        <v>0</v>
      </c>
      <c r="CA332" s="29">
        <f>IF(AND(ISBLANK(CatTemplate[[#This Row],[Eq. unit cost]]),ISBLANK(CatTemplate[[#This Row],[Cons. unit cost]]),ISBLANK(CatTemplate[[#This Row],[Oth. unit cost]])), 0, IF(getUnitEffort =0,1,getUnitEffort) * CatTemplate[[#This Row],[Year15]])</f>
        <v>0</v>
      </c>
      <c r="CB332" s="29">
        <f>IF(AND(ISBLANK(CatTemplate[[#This Row],[Eq. unit cost]]),ISBLANK(CatTemplate[[#This Row],[Cons. unit cost]]),ISBLANK(CatTemplate[[#This Row],[Oth. unit cost]])), 0, IF(getUnitEffort =0,1,getUnitEffort) * CatTemplate[[#This Row],[Year16]])</f>
        <v>0</v>
      </c>
      <c r="CC332" s="29">
        <f>IF(AND(ISBLANK(CatTemplate[[#This Row],[Eq. unit cost]]),ISBLANK(CatTemplate[[#This Row],[Cons. unit cost]]),ISBLANK(CatTemplate[[#This Row],[Oth. unit cost]])), 0, IF(getUnitEffort =0,1,getUnitEffort) * CatTemplate[[#This Row],[Year17]])</f>
        <v>0</v>
      </c>
      <c r="CD332" s="29">
        <f>IF(AND(ISBLANK(CatTemplate[[#This Row],[Eq. unit cost]]),ISBLANK(CatTemplate[[#This Row],[Cons. unit cost]]),ISBLANK(CatTemplate[[#This Row],[Oth. unit cost]])), 0, IF(getUnitEffort =0,1,getUnitEffort) * CatTemplate[[#This Row],[Year18]])</f>
        <v>0</v>
      </c>
      <c r="CE332" s="29">
        <f>IF(AND(ISBLANK(CatTemplate[[#This Row],[Eq. unit cost]]),ISBLANK(CatTemplate[[#This Row],[Cons. unit cost]]),ISBLANK(CatTemplate[[#This Row],[Oth. unit cost]])), 0, IF(getUnitEffort =0,1,getUnitEffort) * CatTemplate[[#This Row],[Year19]])</f>
        <v>0</v>
      </c>
      <c r="CF332" s="29">
        <f>IF(AND(ISBLANK(CatTemplate[[#This Row],[Eq. unit cost]]),ISBLANK(CatTemplate[[#This Row],[Cons. unit cost]]),ISBLANK(CatTemplate[[#This Row],[Oth. unit cost]])), 0, IF(getUnitEffort =0,1,getUnitEffort) * CatTemplate[[#This Row],[Year20]])</f>
        <v>0</v>
      </c>
      <c r="CG332" s="45">
        <f>SUM(CatTemplate[[#This Row],[Q1]:[Q20]])</f>
        <v>0</v>
      </c>
      <c r="CH332" s="29">
        <f>IF(ISBLANK(CatTemplate[[#This Row],[St. unit effort]]),0,(CatTemplate[[#This Row],[St. unit effort]] * CatTemplate[[#This Row],[Year1]]))</f>
        <v>0</v>
      </c>
      <c r="CI332" s="29">
        <f>IF(ISBLANK(CatTemplate[[#This Row],[St. unit effort]]),0,(CatTemplate[[#This Row],[St. unit effort]] * CatTemplate[[#This Row],[Year2]]))</f>
        <v>0</v>
      </c>
      <c r="CJ332" s="29">
        <f>IF(ISBLANK(CatTemplate[[#This Row],[St. unit effort]]),0,(CatTemplate[[#This Row],[St. unit effort]] * CatTemplate[[#This Row],[Year3]]))</f>
        <v>0</v>
      </c>
      <c r="CK332" s="29">
        <f>IF(ISBLANK(CatTemplate[[#This Row],[St. unit effort]]),0,(CatTemplate[[#This Row],[St. unit effort]] * CatTemplate[[#This Row],[Year4]]))</f>
        <v>0</v>
      </c>
      <c r="CL332" s="29">
        <f>IF(ISBLANK(CatTemplate[[#This Row],[St. unit effort]]),0,(CatTemplate[[#This Row],[St. unit effort]] * CatTemplate[[#This Row],[Year5]]))</f>
        <v>0</v>
      </c>
      <c r="CM332" s="29">
        <f>IF(ISBLANK(CatTemplate[[#This Row],[St. unit effort]]),0,(CatTemplate[[#This Row],[St. unit effort]] * CatTemplate[[#This Row],[Year6]]))</f>
        <v>0</v>
      </c>
      <c r="CN332" s="29">
        <f>IF(ISBLANK(CatTemplate[[#This Row],[St. unit effort]]),0,(CatTemplate[[#This Row],[St. unit effort]] * CatTemplate[[#This Row],[Year7]]))</f>
        <v>0</v>
      </c>
      <c r="CO332" s="29">
        <f>IF(ISBLANK(CatTemplate[[#This Row],[St. unit effort]]),0,(CatTemplate[[#This Row],[St. unit effort]] * CatTemplate[[#This Row],[Year8]]))</f>
        <v>0</v>
      </c>
      <c r="CP332" s="29">
        <f>IF(ISBLANK(CatTemplate[[#This Row],[St. unit effort]]),0,(CatTemplate[[#This Row],[St. unit effort]] * CatTemplate[[#This Row],[Year9]]))</f>
        <v>0</v>
      </c>
      <c r="CQ332" s="29">
        <f>IF(ISBLANK(CatTemplate[[#This Row],[St. unit effort]]),0,(CatTemplate[[#This Row],[St. unit effort]] * CatTemplate[[#This Row],[Year10]]))</f>
        <v>0</v>
      </c>
      <c r="CR332" s="29">
        <f>IF(ISBLANK(CatTemplate[[#This Row],[St. unit effort]]),0,(CatTemplate[[#This Row],[St. unit effort]] * CatTemplate[[#This Row],[Year11]]))</f>
        <v>0</v>
      </c>
      <c r="CS332" s="29">
        <f>IF(ISBLANK(CatTemplate[[#This Row],[St. unit effort]]),0,(CatTemplate[[#This Row],[St. unit effort]] * CatTemplate[[#This Row],[Year12]]))</f>
        <v>0</v>
      </c>
      <c r="CT332" s="29">
        <f>IF(ISBLANK(CatTemplate[[#This Row],[St. unit effort]]),0,(CatTemplate[[#This Row],[St. unit effort]] * CatTemplate[[#This Row],[Year13]]))</f>
        <v>0</v>
      </c>
      <c r="CU332" s="29">
        <f>IF(ISBLANK(CatTemplate[[#This Row],[St. unit effort]]),0,(CatTemplate[[#This Row],[St. unit effort]] * CatTemplate[[#This Row],[Year14]]))</f>
        <v>0</v>
      </c>
      <c r="CV332" s="29">
        <f>IF(ISBLANK(CatTemplate[[#This Row],[St. unit effort]]),0,(CatTemplate[[#This Row],[St. unit effort]] * CatTemplate[[#This Row],[Year15]]))</f>
        <v>0</v>
      </c>
      <c r="CW332" s="29">
        <f>IF(ISBLANK(CatTemplate[[#This Row],[St. unit effort]]),0,(CatTemplate[[#This Row],[St. unit effort]] * CatTemplate[[#This Row],[Year16]]))</f>
        <v>0</v>
      </c>
      <c r="CX332" s="29">
        <f>IF(ISBLANK(CatTemplate[[#This Row],[St. unit effort]]),0,(CatTemplate[[#This Row],[St. unit effort]] * CatTemplate[[#This Row],[Year17]]))</f>
        <v>0</v>
      </c>
      <c r="CY332" s="29">
        <f>IF(ISBLANK(CatTemplate[[#This Row],[St. unit effort]]),0,(CatTemplate[[#This Row],[St. unit effort]] * CatTemplate[[#This Row],[Year18]]))</f>
        <v>0</v>
      </c>
      <c r="CZ332" s="29">
        <f>IF(ISBLANK(CatTemplate[[#This Row],[St. unit effort]]),0,(CatTemplate[[#This Row],[St. unit effort]] * CatTemplate[[#This Row],[Year19]]))</f>
        <v>0</v>
      </c>
      <c r="DA332" s="29">
        <f>IF(ISBLANK(CatTemplate[[#This Row],[St. unit effort]]),0,(CatTemplate[[#This Row],[St. unit effort]] * CatTemplate[[#This Row],[Year20]]))</f>
        <v>0</v>
      </c>
      <c r="DB332" s="57">
        <f>IF(ISBLANK(CatTemplate[[#This Row],[St. unit effort]]),0,(CatTemplate[[#This Row],[St. unit effort]] * CatTemplate[[#This Row],[Year1]])*8/ParRatePM)</f>
        <v>0</v>
      </c>
      <c r="DC332" s="57">
        <f>IF(ISBLANK(CatTemplate[[#This Row],[St. unit effort]]),0,(CatTemplate[[#This Row],[St. unit effort]] * CatTemplate[[#This Row],[Year2]])*8/ParRatePM)</f>
        <v>0</v>
      </c>
      <c r="DD332" s="57">
        <f>IF(ISBLANK(CatTemplate[[#This Row],[St. unit effort]]),0,(CatTemplate[[#This Row],[St. unit effort]] * CatTemplate[[#This Row],[Year3]])*8/ParRatePM)</f>
        <v>0</v>
      </c>
      <c r="DE332" s="57">
        <f>IF(ISBLANK(CatTemplate[[#This Row],[St. unit effort]]),0,(CatTemplate[[#This Row],[St. unit effort]] * CatTemplate[[#This Row],[Year4]])*8/ParRatePM)</f>
        <v>0</v>
      </c>
      <c r="DF332" s="57">
        <f>IF(ISBLANK(CatTemplate[[#This Row],[St. unit effort]]),0,(CatTemplate[[#This Row],[St. unit effort]] * CatTemplate[[#This Row],[Year5]])*8/ParRatePM)</f>
        <v>0</v>
      </c>
      <c r="DG332" s="57">
        <f>IF(ISBLANK(CatTemplate[[#This Row],[St. unit effort]]),0,(CatTemplate[[#This Row],[St. unit effort]] * CatTemplate[[#This Row],[Year6]])*8/ParRatePM)</f>
        <v>0</v>
      </c>
      <c r="DH332" s="57">
        <f>IF(ISBLANK(CatTemplate[[#This Row],[St. unit effort]]),0,(CatTemplate[[#This Row],[St. unit effort]] * CatTemplate[[#This Row],[Year7]])*8/ParRatePM)</f>
        <v>0</v>
      </c>
      <c r="DI332" s="57">
        <f>IF(ISBLANK(CatTemplate[[#This Row],[St. unit effort]]),0,(CatTemplate[[#This Row],[St. unit effort]] * CatTemplate[[#This Row],[Year8]])*8/ParRatePM)</f>
        <v>0</v>
      </c>
      <c r="DJ332" s="57">
        <f>IF(ISBLANK(CatTemplate[[#This Row],[St. unit effort]]),0,(CatTemplate[[#This Row],[St. unit effort]] * CatTemplate[[#This Row],[Year9]])*8/ParRatePM)</f>
        <v>0</v>
      </c>
      <c r="DK332" s="57">
        <f>IF(ISBLANK(CatTemplate[[#This Row],[St. unit effort]]),0,(CatTemplate[[#This Row],[St. unit effort]] * CatTemplate[[#This Row],[Year10]])*8/ParRatePM)</f>
        <v>0</v>
      </c>
      <c r="DL332" s="57">
        <f>IF(ISBLANK(CatTemplate[[#This Row],[St. unit effort]]),0,(CatTemplate[[#This Row],[St. unit effort]] * CatTemplate[[#This Row],[Year11]])*8/ParRatePM)</f>
        <v>0</v>
      </c>
      <c r="DM332" s="57">
        <f>IF(ISBLANK(CatTemplate[[#This Row],[St. unit effort]]),0,(CatTemplate[[#This Row],[St. unit effort]] * CatTemplate[[#This Row],[Year12]])*8/ParRatePM)</f>
        <v>0</v>
      </c>
      <c r="DN332" s="57">
        <f>IF(ISBLANK(CatTemplate[[#This Row],[St. unit effort]]),0,(CatTemplate[[#This Row],[St. unit effort]] * CatTemplate[[#This Row],[Year13]])*8/ParRatePM)</f>
        <v>0</v>
      </c>
      <c r="DO332" s="57">
        <f>IF(ISBLANK(CatTemplate[[#This Row],[St. unit effort]]),0,(CatTemplate[[#This Row],[St. unit effort]] * CatTemplate[[#This Row],[Year14]])*8/ParRatePM)</f>
        <v>0</v>
      </c>
      <c r="DP332" s="57">
        <f>IF(ISBLANK(CatTemplate[[#This Row],[St. unit effort]]),0,(CatTemplate[[#This Row],[St. unit effort]] * CatTemplate[[#This Row],[Year15]])*8/ParRatePM)</f>
        <v>0</v>
      </c>
      <c r="DQ332" s="57">
        <f>IF(ISBLANK(CatTemplate[[#This Row],[St. unit effort]]),0,(CatTemplate[[#This Row],[St. unit effort]] * CatTemplate[[#This Row],[Year16]])*8/ParRatePM)</f>
        <v>0</v>
      </c>
      <c r="DR332" s="57">
        <f>IF(ISBLANK(CatTemplate[[#This Row],[St. unit effort]]),0,(CatTemplate[[#This Row],[St. unit effort]] * CatTemplate[[#This Row],[Year17]])*8/ParRatePM)</f>
        <v>0</v>
      </c>
      <c r="DS332" s="57">
        <f>IF(ISBLANK(CatTemplate[[#This Row],[St. unit effort]]),0,(CatTemplate[[#This Row],[St. unit effort]] * CatTemplate[[#This Row],[Year18]])*8/ParRatePM)</f>
        <v>0</v>
      </c>
      <c r="DT332" s="57">
        <f>IF(ISBLANK(CatTemplate[[#This Row],[St. unit effort]]),0,(CatTemplate[[#This Row],[St. unit effort]] * CatTemplate[[#This Row],[Year19]])*8/ParRatePM)</f>
        <v>0</v>
      </c>
      <c r="DU332" s="57">
        <f>IF(ISBLANK(CatTemplate[[#This Row],[St. unit effort]]),0,(CatTemplate[[#This Row],[St. unit effort]] * CatTemplate[[#This Row],[Year20]])*8/ParRatePM)</f>
        <v>0</v>
      </c>
      <c r="DV332" s="54">
        <f>SUM(CatTemplate[[#This Row],[PM1]:[PM20]])</f>
        <v>0</v>
      </c>
      <c r="DW332" s="56">
        <f t="shared" si="113"/>
        <v>0</v>
      </c>
      <c r="DX332" s="56">
        <f t="shared" si="113"/>
        <v>0</v>
      </c>
      <c r="DY332" s="56">
        <f t="shared" si="113"/>
        <v>0</v>
      </c>
      <c r="DZ332" s="56">
        <f t="shared" si="113"/>
        <v>0</v>
      </c>
      <c r="EA332" s="56">
        <f t="shared" si="113"/>
        <v>0</v>
      </c>
      <c r="EB332" s="56">
        <f t="shared" si="113"/>
        <v>0</v>
      </c>
      <c r="EC332" s="56">
        <f t="shared" si="113"/>
        <v>0</v>
      </c>
      <c r="ED332" s="56">
        <f t="shared" si="113"/>
        <v>0</v>
      </c>
      <c r="EE332" s="56">
        <f t="shared" si="113"/>
        <v>0</v>
      </c>
      <c r="EF332" s="56">
        <f t="shared" si="113"/>
        <v>0</v>
      </c>
      <c r="EG332" s="56">
        <f t="shared" si="113"/>
        <v>0</v>
      </c>
      <c r="EH332" s="56">
        <f t="shared" si="113"/>
        <v>0</v>
      </c>
      <c r="EI332" s="56">
        <f t="shared" si="113"/>
        <v>0</v>
      </c>
      <c r="EJ332" s="56">
        <f t="shared" si="113"/>
        <v>0</v>
      </c>
      <c r="EK332" s="56">
        <f t="shared" si="113"/>
        <v>0</v>
      </c>
      <c r="EL332" s="56">
        <f t="shared" si="113"/>
        <v>0</v>
      </c>
      <c r="EM332" s="56">
        <f t="shared" si="111"/>
        <v>0</v>
      </c>
      <c r="EN332" s="56">
        <f t="shared" si="111"/>
        <v>0</v>
      </c>
      <c r="EO332" s="56">
        <f t="shared" si="111"/>
        <v>0</v>
      </c>
      <c r="EP332" s="56">
        <f t="shared" si="111"/>
        <v>0</v>
      </c>
      <c r="EQ332" s="30">
        <f>CatTemplate[[#This Row],[Eq. unit cost]] * CatTemplate[[#This Row],[Eq. quantity]]</f>
        <v>0</v>
      </c>
      <c r="ER332" s="30">
        <f>CatTemplate[[#This Row],[Cons. unit cost]] *CatTemplate[[#This Row],[Cons. quantity]]</f>
        <v>0</v>
      </c>
      <c r="ES332" s="30">
        <f>CatTemplate[[#This Row],[Oth. unit cost]] *CatTemplate[[#This Row],[Oth. quantity]]</f>
        <v>0</v>
      </c>
      <c r="ET332" s="55">
        <f>SUM(CatTemplate[[#This Row],[CO1]:[CO20]])</f>
        <v>0</v>
      </c>
      <c r="EU332" s="56">
        <f t="shared" si="114"/>
        <v>0</v>
      </c>
      <c r="EV332" s="56">
        <f t="shared" si="114"/>
        <v>0</v>
      </c>
      <c r="EW332" s="56">
        <f t="shared" si="114"/>
        <v>0</v>
      </c>
      <c r="EX332" s="56">
        <f t="shared" si="114"/>
        <v>0</v>
      </c>
      <c r="EY332" s="56">
        <f t="shared" si="114"/>
        <v>0</v>
      </c>
      <c r="EZ332" s="56">
        <f t="shared" si="114"/>
        <v>0</v>
      </c>
      <c r="FA332" s="56">
        <f t="shared" si="114"/>
        <v>0</v>
      </c>
      <c r="FB332" s="56">
        <f t="shared" si="114"/>
        <v>0</v>
      </c>
      <c r="FC332" s="56">
        <f t="shared" si="114"/>
        <v>0</v>
      </c>
      <c r="FD332" s="56">
        <f t="shared" si="114"/>
        <v>0</v>
      </c>
      <c r="FE332" s="56">
        <f t="shared" si="114"/>
        <v>0</v>
      </c>
      <c r="FF332" s="56">
        <f t="shared" si="114"/>
        <v>0</v>
      </c>
      <c r="FG332" s="56">
        <f t="shared" si="114"/>
        <v>0</v>
      </c>
      <c r="FH332" s="56">
        <f t="shared" si="114"/>
        <v>0</v>
      </c>
      <c r="FI332" s="56">
        <f t="shared" si="114"/>
        <v>0</v>
      </c>
      <c r="FJ332" s="56">
        <f t="shared" si="114"/>
        <v>0</v>
      </c>
      <c r="FK332" s="56">
        <f t="shared" si="112"/>
        <v>0</v>
      </c>
      <c r="FL332" s="56">
        <f t="shared" si="112"/>
        <v>0</v>
      </c>
      <c r="FM332" s="56">
        <f t="shared" si="112"/>
        <v>0</v>
      </c>
      <c r="FN332" s="56">
        <f t="shared" si="112"/>
        <v>0</v>
      </c>
      <c r="FO332" s="58">
        <f>SUM(CatTemplate[[#This Row],[CS1]:[CS20]])</f>
        <v>0</v>
      </c>
      <c r="FP332" s="59">
        <f>CatTemplate[[#This Row],[Total Oth. cost]]+CatTemplate[[#This Row],[Total St. Cost]]</f>
        <v>0</v>
      </c>
      <c r="FQ332" s="33" t="e">
        <f t="shared" si="115"/>
        <v>#VALUE!</v>
      </c>
      <c r="FR332" s="33" t="e">
        <f t="shared" si="116"/>
        <v>#VALUE!</v>
      </c>
      <c r="FS332" s="30" t="e">
        <f>(CatTemplate[[#This Row],[CO1]] + CatTemplate[[#This Row],[CS1]]) * (1 + getRateOHFinal) * getRateMarkupFinal</f>
        <v>#VALUE!</v>
      </c>
      <c r="FT332" s="30" t="e">
        <f>(CatTemplate[[#This Row],[CO2]] + CatTemplate[[#This Row],[CS2]]) * (1 + getRateOHFinal) * getRateMarkupFinal</f>
        <v>#VALUE!</v>
      </c>
      <c r="FU332" s="30" t="e">
        <f>(CatTemplate[[#This Row],[CO3]] + CatTemplate[[#This Row],[CS3]]) * (1 + getRateOHFinal) * getRateMarkupFinal</f>
        <v>#VALUE!</v>
      </c>
      <c r="FV332" s="30" t="e">
        <f>(CatTemplate[[#This Row],[CO4]] + CatTemplate[[#This Row],[CS4]]) * (1 + getRateOHFinal) * getRateMarkupFinal</f>
        <v>#VALUE!</v>
      </c>
      <c r="FW332" s="30" t="e">
        <f>(CatTemplate[[#This Row],[CO5]] + CatTemplate[[#This Row],[CS5]]) * (1 + getRateOHFinal) * getRateMarkupFinal</f>
        <v>#VALUE!</v>
      </c>
      <c r="FX332" s="30" t="e">
        <f>(CatTemplate[[#This Row],[CO6]] + CatTemplate[[#This Row],[CS6]]) * (1 + getRateOHFinal) * getRateMarkupFinal</f>
        <v>#VALUE!</v>
      </c>
      <c r="FY332" s="30" t="e">
        <f>(CatTemplate[[#This Row],[CO7]] + CatTemplate[[#This Row],[CS7]]) * (1 + getRateOHFinal) * getRateMarkupFinal</f>
        <v>#VALUE!</v>
      </c>
      <c r="FZ332" s="30" t="e">
        <f>(CatTemplate[[#This Row],[CO8]] + CatTemplate[[#This Row],[CS8]]) * (1 + getRateOHFinal) * getRateMarkupFinal</f>
        <v>#VALUE!</v>
      </c>
      <c r="GA332" s="30" t="e">
        <f>(CatTemplate[[#This Row],[CO9]] + CatTemplate[[#This Row],[CS9]]) * (1 + getRateOHFinal) * getRateMarkupFinal</f>
        <v>#VALUE!</v>
      </c>
      <c r="GB332" s="30" t="e">
        <f>(CatTemplate[[#This Row],[CO10]] + CatTemplate[[#This Row],[CS10]]) * (1 + getRateOHFinal) * getRateMarkupFinal</f>
        <v>#VALUE!</v>
      </c>
      <c r="GC332" s="30" t="e">
        <f>(CatTemplate[[#This Row],[CO11]] + CatTemplate[[#This Row],[CS11]]) * (1 + getRateOHFinal) * getRateMarkupFinal</f>
        <v>#VALUE!</v>
      </c>
      <c r="GD332" s="30" t="e">
        <f>(CatTemplate[[#This Row],[CO12]] + CatTemplate[[#This Row],[CS12]]) * (1 + getRateOHFinal) * getRateMarkupFinal</f>
        <v>#VALUE!</v>
      </c>
      <c r="GE332" s="30" t="e">
        <f>(CatTemplate[[#This Row],[CO13]] + CatTemplate[[#This Row],[CS13]]) * (1 + getRateOHFinal) * getRateMarkupFinal</f>
        <v>#VALUE!</v>
      </c>
      <c r="GF332" s="30" t="e">
        <f>(CatTemplate[[#This Row],[CO14]] + CatTemplate[[#This Row],[CS14]]) * (1 + getRateOHFinal) * getRateMarkupFinal</f>
        <v>#VALUE!</v>
      </c>
      <c r="GG332" s="30" t="e">
        <f>(CatTemplate[[#This Row],[CO15]] + CatTemplate[[#This Row],[CS15]]) * (1 + getRateOHFinal) * getRateMarkupFinal</f>
        <v>#VALUE!</v>
      </c>
      <c r="GH332" s="30" t="e">
        <f>(CatTemplate[[#This Row],[CO16]] + CatTemplate[[#This Row],[CS16]]) * (1 + getRateOHFinal) * getRateMarkupFinal</f>
        <v>#VALUE!</v>
      </c>
      <c r="GI332" s="30" t="e">
        <f>(CatTemplate[[#This Row],[CO17]] + CatTemplate[[#This Row],[CS17]]) * (1 + getRateOHFinal) * getRateMarkupFinal</f>
        <v>#VALUE!</v>
      </c>
      <c r="GJ332" s="30" t="e">
        <f>(CatTemplate[[#This Row],[CO18]] + CatTemplate[[#This Row],[CS18]]) * (1 + getRateOHFinal) * getRateMarkupFinal</f>
        <v>#VALUE!</v>
      </c>
      <c r="GK332" s="30" t="e">
        <f>(CatTemplate[[#This Row],[CO19]] + CatTemplate[[#This Row],[CS19]]) * (1 + getRateOHFinal) * getRateMarkupFinal</f>
        <v>#VALUE!</v>
      </c>
      <c r="GL332" s="30" t="e">
        <f>(CatTemplate[[#This Row],[CO20]] + CatTemplate[[#This Row],[CS20]]) * (1 + getRateOHFinal) * getRateMarkupFinal</f>
        <v>#VALUE!</v>
      </c>
      <c r="GM332" s="30" t="e">
        <f t="shared" si="117"/>
        <v>#VALUE!</v>
      </c>
      <c r="GN332" s="30" t="e">
        <f t="shared" si="118"/>
        <v>#VALUE!</v>
      </c>
      <c r="GO332" s="30" t="e">
        <f t="shared" si="119"/>
        <v>#VALUE!</v>
      </c>
      <c r="GP332" s="30" t="e">
        <f t="shared" si="120"/>
        <v>#VALUE!</v>
      </c>
      <c r="GQ332" s="30" t="e">
        <f>(CatTemplate[[#This Row],[CO1]]+CatTemplate[[#This Row],[CS1]]) * (1+ getRateOHFinal) * (1 + getRateMarkupFinal)</f>
        <v>#VALUE!</v>
      </c>
      <c r="GR332" s="30" t="e">
        <f>(CatTemplate[[#This Row],[CO2]]+CatTemplate[[#This Row],[CS2]]) * (1+ getRateOHFinal) * (1 + getRateMarkupFinal)</f>
        <v>#VALUE!</v>
      </c>
      <c r="GS332" s="30" t="e">
        <f>(CatTemplate[[#This Row],[CO3]]+CatTemplate[[#This Row],[CS3]]) * (1+ getRateOHFinal) * (1 + getRateMarkupFinal)</f>
        <v>#VALUE!</v>
      </c>
      <c r="GT332" s="30" t="e">
        <f>(CatTemplate[[#This Row],[CO4]]+CatTemplate[[#This Row],[CS4]]) * (1+ getRateOHFinal) * (1 + getRateMarkupFinal)</f>
        <v>#VALUE!</v>
      </c>
      <c r="GU332" s="30" t="e">
        <f>(CatTemplate[[#This Row],[CO5]]+CatTemplate[[#This Row],[CS5]]) * (1+ getRateOHFinal) * (1 + getRateMarkupFinal)</f>
        <v>#VALUE!</v>
      </c>
      <c r="GV332" s="30" t="e">
        <f>(CatTemplate[[#This Row],[CO6]]+CatTemplate[[#This Row],[CS6]]) * (1+ getRateOHFinal) * (1 + getRateMarkupFinal)</f>
        <v>#VALUE!</v>
      </c>
      <c r="GW332" s="30" t="e">
        <f>(CatTemplate[[#This Row],[CO7]]+CatTemplate[[#This Row],[CS7]]) * (1+ getRateOHFinal) * (1 + getRateMarkupFinal)</f>
        <v>#VALUE!</v>
      </c>
      <c r="GX332" s="30" t="e">
        <f>(CatTemplate[[#This Row],[CO8]]+CatTemplate[[#This Row],[CS8]]) * (1+ getRateOHFinal) * (1 + getRateMarkupFinal)</f>
        <v>#VALUE!</v>
      </c>
      <c r="GY332" s="30" t="e">
        <f>(CatTemplate[[#This Row],[CO9]]+CatTemplate[[#This Row],[CS9]]) * (1+ getRateOHFinal) * (1 + getRateMarkupFinal)</f>
        <v>#VALUE!</v>
      </c>
      <c r="GZ332" s="30" t="e">
        <f>(CatTemplate[[#This Row],[CO10]]+CatTemplate[[#This Row],[CS10]]) * (1+ getRateOHFinal) * (1 + getRateMarkupFinal)</f>
        <v>#VALUE!</v>
      </c>
      <c r="HA332" s="30" t="e">
        <f>(CatTemplate[[#This Row],[CO11]]+CatTemplate[[#This Row],[CS11]]) * (1+ getRateOHFinal) * (1 + getRateMarkupFinal)</f>
        <v>#VALUE!</v>
      </c>
      <c r="HB332" s="30" t="e">
        <f>(CatTemplate[[#This Row],[CO12]]+CatTemplate[[#This Row],[CS12]]) * (1+ getRateOHFinal) * (1 + getRateMarkupFinal)</f>
        <v>#VALUE!</v>
      </c>
      <c r="HC332" s="30" t="e">
        <f>(CatTemplate[[#This Row],[CO13]]+CatTemplate[[#This Row],[CS13]]) * (1+ getRateOHFinal) * (1 + getRateMarkupFinal)</f>
        <v>#VALUE!</v>
      </c>
      <c r="HD332" s="30" t="e">
        <f>(CatTemplate[[#This Row],[CO14]]+CatTemplate[[#This Row],[CS14]]) * (1+ getRateOHFinal) * (1 + getRateMarkupFinal)</f>
        <v>#VALUE!</v>
      </c>
      <c r="HE332" s="30" t="e">
        <f>(CatTemplate[[#This Row],[CO15]]+CatTemplate[[#This Row],[CS15]]) * (1+ getRateOHFinal) * (1 + getRateMarkupFinal)</f>
        <v>#VALUE!</v>
      </c>
      <c r="HF332" s="30" t="e">
        <f>(CatTemplate[[#This Row],[CO16]]+CatTemplate[[#This Row],[CS16]]) * (1+ getRateOHFinal) * (1 + getRateMarkupFinal)</f>
        <v>#VALUE!</v>
      </c>
      <c r="HG332" s="30" t="e">
        <f>(CatTemplate[[#This Row],[CO17]]+CatTemplate[[#This Row],[CS17]]) * (1+ getRateOHFinal) * (1 + getRateMarkupFinal)</f>
        <v>#VALUE!</v>
      </c>
      <c r="HH332" s="30" t="e">
        <f>(CatTemplate[[#This Row],[CO18]]+CatTemplate[[#This Row],[CS18]]) * (1+ getRateOHFinal) * (1 + getRateMarkupFinal)</f>
        <v>#VALUE!</v>
      </c>
      <c r="HI332" s="30" t="e">
        <f>(CatTemplate[[#This Row],[CO19]]+CatTemplate[[#This Row],[CS19]]) * (1+ getRateOHFinal) * (1 + getRateMarkupFinal)</f>
        <v>#VALUE!</v>
      </c>
      <c r="HJ332" s="30" t="e">
        <f>(CatTemplate[[#This Row],[CO20]]+CatTemplate[[#This Row],[CS20]]) * (1+ getRateOHFinal) * (1 + getRateMarkupFinal)</f>
        <v>#VALUE!</v>
      </c>
      <c r="HK332" s="39" t="e">
        <f>CatTemplate[[#This Row],[Total cost]]+CatTemplate[[#This Row],[OH Amount]]+CatTemplate[[#This Row],[Markup]]</f>
        <v>#VALUE!</v>
      </c>
      <c r="HL332" s="63">
        <f>IF(CatTemplate[[#This Row],[Units]]="Days",CatTemplate[[#This Row],[Project quantity]]*CatTemplate[[#This Row],[St. unit effort]],CatTemplate[[#This Row],[Project quantity]])</f>
        <v>0</v>
      </c>
      <c r="HM332" s="287">
        <f>IFERROR(CatTemplate[[#This Row],[Total Price]]/(CatTemplate[[#This Row],[Final Quantity]]),0)</f>
        <v>0</v>
      </c>
      <c r="HN332" s="261"/>
    </row>
    <row r="333" spans="2:222" ht="25.5" x14ac:dyDescent="0.2">
      <c r="B333" s="9" t="s">
        <v>84</v>
      </c>
      <c r="C333" s="23">
        <v>6</v>
      </c>
      <c r="D333" s="10" t="s">
        <v>179</v>
      </c>
      <c r="E333" s="25">
        <v>1</v>
      </c>
      <c r="F333" s="19" t="s">
        <v>103</v>
      </c>
      <c r="G333" s="27">
        <v>120</v>
      </c>
      <c r="H333" s="19" t="s">
        <v>612</v>
      </c>
      <c r="I333" s="19"/>
      <c r="J333" s="16" t="s">
        <v>254</v>
      </c>
      <c r="K333" s="16"/>
      <c r="L333" s="16" t="s">
        <v>489</v>
      </c>
      <c r="M333" s="16" t="s">
        <v>207</v>
      </c>
      <c r="N333" s="16" t="s">
        <v>858</v>
      </c>
      <c r="O333" s="320"/>
      <c r="P333" s="71"/>
      <c r="Q333" s="108"/>
      <c r="R333" s="73"/>
      <c r="S333" s="97"/>
      <c r="T333" s="100">
        <f>getEqUnitCost</f>
        <v>0</v>
      </c>
      <c r="U333" s="73">
        <f>getEqUnitEffort</f>
        <v>0</v>
      </c>
      <c r="V333" s="101">
        <f>getEqQuantity</f>
        <v>0</v>
      </c>
      <c r="W333" s="320"/>
      <c r="X333" s="100">
        <f>getConsUnitCost</f>
        <v>0</v>
      </c>
      <c r="Y333" s="73">
        <f>getConsUnitEffort</f>
        <v>0</v>
      </c>
      <c r="Z333" s="14">
        <f>getConsQuantity</f>
        <v>0</v>
      </c>
      <c r="AA333" s="320"/>
      <c r="AB333" s="72"/>
      <c r="AC333" s="112"/>
      <c r="AD333" s="14">
        <f>getOthQuantity</f>
        <v>0</v>
      </c>
      <c r="AE333" s="320"/>
      <c r="AF333" s="28" t="str">
        <f>IF(ISBLANK(CatTemplate[[#This Row],[Resource type]]),"",CatTemplate[[#This Row],[Resource type]])</f>
        <v>BioRef Operator</v>
      </c>
      <c r="AG333" s="242">
        <f>getStaffUnitCost</f>
        <v>402.98497611162429</v>
      </c>
      <c r="AH333" s="113">
        <f>getStaffUnitEffort</f>
        <v>0</v>
      </c>
      <c r="AI333" s="40">
        <f>getStaffQuantity</f>
        <v>0</v>
      </c>
      <c r="AJ333" s="41">
        <f>CatTemplate[[#This Row],[St. quantity]]*8/ParRatePM</f>
        <v>0</v>
      </c>
      <c r="AK333" s="320"/>
      <c r="AL333" s="53" t="str">
        <f>CatTemplate[[#This Row],[Item type]]</f>
        <v>Samples</v>
      </c>
      <c r="AM333" s="12">
        <f>SUM(CatTemplate[[#This Row],[Year1]:[Year20]])</f>
        <v>0</v>
      </c>
      <c r="AN333" s="52"/>
      <c r="AO333" s="52"/>
      <c r="AP333" s="52"/>
      <c r="AQ333" s="8"/>
      <c r="AR333" s="8"/>
      <c r="AS333" s="8"/>
      <c r="AT333" s="8"/>
      <c r="AU333" s="8"/>
      <c r="AV333" s="8"/>
      <c r="AW333" s="8"/>
      <c r="AX333" s="8"/>
      <c r="AY333" s="8"/>
      <c r="AZ333" s="8"/>
      <c r="BA333" s="8"/>
      <c r="BB333" s="8"/>
      <c r="BC333" s="8"/>
      <c r="BD333" s="8"/>
      <c r="BE333" s="8"/>
      <c r="BF333" s="8"/>
      <c r="BG333" s="36"/>
      <c r="BH333" s="320"/>
      <c r="BI333" s="37" t="str">
        <f>getCostCategory</f>
        <v>06 Operating costs</v>
      </c>
      <c r="BJ333" s="37" t="str">
        <f>getSection</f>
        <v>06 Sample processing</v>
      </c>
      <c r="BK333" s="32" t="str">
        <f>getObject</f>
        <v>Sample processing</v>
      </c>
      <c r="BL333" s="30">
        <f>IFERROR(getUnitCost * IF(CatTemplate[[#This Row],[Cost Category Comp.]]="01 Staff costs", 1,1),0)</f>
        <v>402.98497611162429</v>
      </c>
      <c r="BM333" s="29">
        <f>IF(AND(ISBLANK(CatTemplate[[#This Row],[Eq. unit cost]]),ISBLANK(CatTemplate[[#This Row],[Cons. unit cost]]),ISBLANK(CatTemplate[[#This Row],[Oth. unit cost]])), 0, IF(getUnitEffort =0,1,getUnitEffort) * CatTemplate[[#This Row],[Year1]])</f>
        <v>0</v>
      </c>
      <c r="BN333" s="29">
        <f>IF(AND(ISBLANK(CatTemplate[[#This Row],[Eq. unit cost]]),ISBLANK(CatTemplate[[#This Row],[Cons. unit cost]]),ISBLANK(CatTemplate[[#This Row],[Oth. unit cost]])), 0, IF(getUnitEffort =0,1,getUnitEffort) * CatTemplate[[#This Row],[Year2]])</f>
        <v>0</v>
      </c>
      <c r="BO333" s="29">
        <f>IF(AND(ISBLANK(CatTemplate[[#This Row],[Eq. unit cost]]),ISBLANK(CatTemplate[[#This Row],[Cons. unit cost]]),ISBLANK(CatTemplate[[#This Row],[Oth. unit cost]])), 0, IF(getUnitEffort =0,1,getUnitEffort) * CatTemplate[[#This Row],[Year3]])</f>
        <v>0</v>
      </c>
      <c r="BP333" s="29">
        <f>IF(AND(ISBLANK(CatTemplate[[#This Row],[Eq. unit cost]]),ISBLANK(CatTemplate[[#This Row],[Cons. unit cost]]),ISBLANK(CatTemplate[[#This Row],[Oth. unit cost]])), 0, IF(getUnitEffort =0,1,getUnitEffort) * CatTemplate[[#This Row],[Year4]])</f>
        <v>0</v>
      </c>
      <c r="BQ333" s="29">
        <f>IF(AND(ISBLANK(CatTemplate[[#This Row],[Eq. unit cost]]),ISBLANK(CatTemplate[[#This Row],[Cons. unit cost]]),ISBLANK(CatTemplate[[#This Row],[Oth. unit cost]])), 0, IF(getUnitEffort =0,1,getUnitEffort) * CatTemplate[[#This Row],[Year5]])</f>
        <v>0</v>
      </c>
      <c r="BR333" s="29">
        <f>IF(AND(ISBLANK(CatTemplate[[#This Row],[Eq. unit cost]]),ISBLANK(CatTemplate[[#This Row],[Cons. unit cost]]),ISBLANK(CatTemplate[[#This Row],[Oth. unit cost]])), 0, IF(getUnitEffort =0,1,getUnitEffort) * CatTemplate[[#This Row],[Year6]])</f>
        <v>0</v>
      </c>
      <c r="BS333" s="29">
        <f>IF(AND(ISBLANK(CatTemplate[[#This Row],[Eq. unit cost]]),ISBLANK(CatTemplate[[#This Row],[Cons. unit cost]]),ISBLANK(CatTemplate[[#This Row],[Oth. unit cost]])), 0, IF(getUnitEffort =0,1,getUnitEffort) * CatTemplate[[#This Row],[Year7]])</f>
        <v>0</v>
      </c>
      <c r="BT333" s="29">
        <f>IF(AND(ISBLANK(CatTemplate[[#This Row],[Eq. unit cost]]),ISBLANK(CatTemplate[[#This Row],[Cons. unit cost]]),ISBLANK(CatTemplate[[#This Row],[Oth. unit cost]])), 0, IF(getUnitEffort =0,1,getUnitEffort) * CatTemplate[[#This Row],[Year8]])</f>
        <v>0</v>
      </c>
      <c r="BU333" s="29">
        <f>IF(AND(ISBLANK(CatTemplate[[#This Row],[Eq. unit cost]]),ISBLANK(CatTemplate[[#This Row],[Cons. unit cost]]),ISBLANK(CatTemplate[[#This Row],[Oth. unit cost]])), 0, IF(getUnitEffort =0,1,getUnitEffort) * CatTemplate[[#This Row],[Year9]])</f>
        <v>0</v>
      </c>
      <c r="BV333" s="29">
        <f>IF(AND(ISBLANK(CatTemplate[[#This Row],[Eq. unit cost]]),ISBLANK(CatTemplate[[#This Row],[Cons. unit cost]]),ISBLANK(CatTemplate[[#This Row],[Oth. unit cost]])), 0, IF(getUnitEffort =0,1,getUnitEffort) * CatTemplate[[#This Row],[Year10]])</f>
        <v>0</v>
      </c>
      <c r="BW333" s="29">
        <f>IF(AND(ISBLANK(CatTemplate[[#This Row],[Eq. unit cost]]),ISBLANK(CatTemplate[[#This Row],[Cons. unit cost]]),ISBLANK(CatTemplate[[#This Row],[Oth. unit cost]])), 0, IF(getUnitEffort =0,1,getUnitEffort) * CatTemplate[[#This Row],[Year11]])</f>
        <v>0</v>
      </c>
      <c r="BX333" s="29">
        <f>IF(AND(ISBLANK(CatTemplate[[#This Row],[Eq. unit cost]]),ISBLANK(CatTemplate[[#This Row],[Cons. unit cost]]),ISBLANK(CatTemplate[[#This Row],[Oth. unit cost]])), 0, IF(getUnitEffort =0,1,getUnitEffort) * CatTemplate[[#This Row],[Year12]])</f>
        <v>0</v>
      </c>
      <c r="BY333" s="29">
        <f>IF(AND(ISBLANK(CatTemplate[[#This Row],[Eq. unit cost]]),ISBLANK(CatTemplate[[#This Row],[Cons. unit cost]]),ISBLANK(CatTemplate[[#This Row],[Oth. unit cost]])), 0, IF(getUnitEffort =0,1,getUnitEffort) * CatTemplate[[#This Row],[Year13]])</f>
        <v>0</v>
      </c>
      <c r="BZ333" s="29">
        <f>IF(AND(ISBLANK(CatTemplate[[#This Row],[Eq. unit cost]]),ISBLANK(CatTemplate[[#This Row],[Cons. unit cost]]),ISBLANK(CatTemplate[[#This Row],[Oth. unit cost]])), 0, IF(getUnitEffort =0,1,getUnitEffort) * CatTemplate[[#This Row],[Year14]])</f>
        <v>0</v>
      </c>
      <c r="CA333" s="29">
        <f>IF(AND(ISBLANK(CatTemplate[[#This Row],[Eq. unit cost]]),ISBLANK(CatTemplate[[#This Row],[Cons. unit cost]]),ISBLANK(CatTemplate[[#This Row],[Oth. unit cost]])), 0, IF(getUnitEffort =0,1,getUnitEffort) * CatTemplate[[#This Row],[Year15]])</f>
        <v>0</v>
      </c>
      <c r="CB333" s="29">
        <f>IF(AND(ISBLANK(CatTemplate[[#This Row],[Eq. unit cost]]),ISBLANK(CatTemplate[[#This Row],[Cons. unit cost]]),ISBLANK(CatTemplate[[#This Row],[Oth. unit cost]])), 0, IF(getUnitEffort =0,1,getUnitEffort) * CatTemplate[[#This Row],[Year16]])</f>
        <v>0</v>
      </c>
      <c r="CC333" s="29">
        <f>IF(AND(ISBLANK(CatTemplate[[#This Row],[Eq. unit cost]]),ISBLANK(CatTemplate[[#This Row],[Cons. unit cost]]),ISBLANK(CatTemplate[[#This Row],[Oth. unit cost]])), 0, IF(getUnitEffort =0,1,getUnitEffort) * CatTemplate[[#This Row],[Year17]])</f>
        <v>0</v>
      </c>
      <c r="CD333" s="29">
        <f>IF(AND(ISBLANK(CatTemplate[[#This Row],[Eq. unit cost]]),ISBLANK(CatTemplate[[#This Row],[Cons. unit cost]]),ISBLANK(CatTemplate[[#This Row],[Oth. unit cost]])), 0, IF(getUnitEffort =0,1,getUnitEffort) * CatTemplate[[#This Row],[Year18]])</f>
        <v>0</v>
      </c>
      <c r="CE333" s="29">
        <f>IF(AND(ISBLANK(CatTemplate[[#This Row],[Eq. unit cost]]),ISBLANK(CatTemplate[[#This Row],[Cons. unit cost]]),ISBLANK(CatTemplate[[#This Row],[Oth. unit cost]])), 0, IF(getUnitEffort =0,1,getUnitEffort) * CatTemplate[[#This Row],[Year19]])</f>
        <v>0</v>
      </c>
      <c r="CF333" s="29">
        <f>IF(AND(ISBLANK(CatTemplate[[#This Row],[Eq. unit cost]]),ISBLANK(CatTemplate[[#This Row],[Cons. unit cost]]),ISBLANK(CatTemplate[[#This Row],[Oth. unit cost]])), 0, IF(getUnitEffort =0,1,getUnitEffort) * CatTemplate[[#This Row],[Year20]])</f>
        <v>0</v>
      </c>
      <c r="CG333" s="45">
        <f>SUM(CatTemplate[[#This Row],[Q1]:[Q20]])</f>
        <v>0</v>
      </c>
      <c r="CH333" s="29">
        <f>IF(ISBLANK(CatTemplate[[#This Row],[St. unit effort]]),0,(CatTemplate[[#This Row],[St. unit effort]] * CatTemplate[[#This Row],[Year1]]))</f>
        <v>0</v>
      </c>
      <c r="CI333" s="29">
        <f>IF(ISBLANK(CatTemplate[[#This Row],[St. unit effort]]),0,(CatTemplate[[#This Row],[St. unit effort]] * CatTemplate[[#This Row],[Year2]]))</f>
        <v>0</v>
      </c>
      <c r="CJ333" s="29">
        <f>IF(ISBLANK(CatTemplate[[#This Row],[St. unit effort]]),0,(CatTemplate[[#This Row],[St. unit effort]] * CatTemplate[[#This Row],[Year3]]))</f>
        <v>0</v>
      </c>
      <c r="CK333" s="29">
        <f>IF(ISBLANK(CatTemplate[[#This Row],[St. unit effort]]),0,(CatTemplate[[#This Row],[St. unit effort]] * CatTemplate[[#This Row],[Year4]]))</f>
        <v>0</v>
      </c>
      <c r="CL333" s="29">
        <f>IF(ISBLANK(CatTemplate[[#This Row],[St. unit effort]]),0,(CatTemplate[[#This Row],[St. unit effort]] * CatTemplate[[#This Row],[Year5]]))</f>
        <v>0</v>
      </c>
      <c r="CM333" s="29">
        <f>IF(ISBLANK(CatTemplate[[#This Row],[St. unit effort]]),0,(CatTemplate[[#This Row],[St. unit effort]] * CatTemplate[[#This Row],[Year6]]))</f>
        <v>0</v>
      </c>
      <c r="CN333" s="29">
        <f>IF(ISBLANK(CatTemplate[[#This Row],[St. unit effort]]),0,(CatTemplate[[#This Row],[St. unit effort]] * CatTemplate[[#This Row],[Year7]]))</f>
        <v>0</v>
      </c>
      <c r="CO333" s="29">
        <f>IF(ISBLANK(CatTemplate[[#This Row],[St. unit effort]]),0,(CatTemplate[[#This Row],[St. unit effort]] * CatTemplate[[#This Row],[Year8]]))</f>
        <v>0</v>
      </c>
      <c r="CP333" s="29">
        <f>IF(ISBLANK(CatTemplate[[#This Row],[St. unit effort]]),0,(CatTemplate[[#This Row],[St. unit effort]] * CatTemplate[[#This Row],[Year9]]))</f>
        <v>0</v>
      </c>
      <c r="CQ333" s="29">
        <f>IF(ISBLANK(CatTemplate[[#This Row],[St. unit effort]]),0,(CatTemplate[[#This Row],[St. unit effort]] * CatTemplate[[#This Row],[Year10]]))</f>
        <v>0</v>
      </c>
      <c r="CR333" s="29">
        <f>IF(ISBLANK(CatTemplate[[#This Row],[St. unit effort]]),0,(CatTemplate[[#This Row],[St. unit effort]] * CatTemplate[[#This Row],[Year11]]))</f>
        <v>0</v>
      </c>
      <c r="CS333" s="29">
        <f>IF(ISBLANK(CatTemplate[[#This Row],[St. unit effort]]),0,(CatTemplate[[#This Row],[St. unit effort]] * CatTemplate[[#This Row],[Year12]]))</f>
        <v>0</v>
      </c>
      <c r="CT333" s="29">
        <f>IF(ISBLANK(CatTemplate[[#This Row],[St. unit effort]]),0,(CatTemplate[[#This Row],[St. unit effort]] * CatTemplate[[#This Row],[Year13]]))</f>
        <v>0</v>
      </c>
      <c r="CU333" s="29">
        <f>IF(ISBLANK(CatTemplate[[#This Row],[St. unit effort]]),0,(CatTemplate[[#This Row],[St. unit effort]] * CatTemplate[[#This Row],[Year14]]))</f>
        <v>0</v>
      </c>
      <c r="CV333" s="29">
        <f>IF(ISBLANK(CatTemplate[[#This Row],[St. unit effort]]),0,(CatTemplate[[#This Row],[St. unit effort]] * CatTemplate[[#This Row],[Year15]]))</f>
        <v>0</v>
      </c>
      <c r="CW333" s="29">
        <f>IF(ISBLANK(CatTemplate[[#This Row],[St. unit effort]]),0,(CatTemplate[[#This Row],[St. unit effort]] * CatTemplate[[#This Row],[Year16]]))</f>
        <v>0</v>
      </c>
      <c r="CX333" s="29">
        <f>IF(ISBLANK(CatTemplate[[#This Row],[St. unit effort]]),0,(CatTemplate[[#This Row],[St. unit effort]] * CatTemplate[[#This Row],[Year17]]))</f>
        <v>0</v>
      </c>
      <c r="CY333" s="29">
        <f>IF(ISBLANK(CatTemplate[[#This Row],[St. unit effort]]),0,(CatTemplate[[#This Row],[St. unit effort]] * CatTemplate[[#This Row],[Year18]]))</f>
        <v>0</v>
      </c>
      <c r="CZ333" s="29">
        <f>IF(ISBLANK(CatTemplate[[#This Row],[St. unit effort]]),0,(CatTemplate[[#This Row],[St. unit effort]] * CatTemplate[[#This Row],[Year19]]))</f>
        <v>0</v>
      </c>
      <c r="DA333" s="29">
        <f>IF(ISBLANK(CatTemplate[[#This Row],[St. unit effort]]),0,(CatTemplate[[#This Row],[St. unit effort]] * CatTemplate[[#This Row],[Year20]]))</f>
        <v>0</v>
      </c>
      <c r="DB333" s="57">
        <f>IF(ISBLANK(CatTemplate[[#This Row],[St. unit effort]]),0,(CatTemplate[[#This Row],[St. unit effort]] * CatTemplate[[#This Row],[Year1]])*8/ParRatePM)</f>
        <v>0</v>
      </c>
      <c r="DC333" s="57">
        <f>IF(ISBLANK(CatTemplate[[#This Row],[St. unit effort]]),0,(CatTemplate[[#This Row],[St. unit effort]] * CatTemplate[[#This Row],[Year2]])*8/ParRatePM)</f>
        <v>0</v>
      </c>
      <c r="DD333" s="57">
        <f>IF(ISBLANK(CatTemplate[[#This Row],[St. unit effort]]),0,(CatTemplate[[#This Row],[St. unit effort]] * CatTemplate[[#This Row],[Year3]])*8/ParRatePM)</f>
        <v>0</v>
      </c>
      <c r="DE333" s="57">
        <f>IF(ISBLANK(CatTemplate[[#This Row],[St. unit effort]]),0,(CatTemplate[[#This Row],[St. unit effort]] * CatTemplate[[#This Row],[Year4]])*8/ParRatePM)</f>
        <v>0</v>
      </c>
      <c r="DF333" s="57">
        <f>IF(ISBLANK(CatTemplate[[#This Row],[St. unit effort]]),0,(CatTemplate[[#This Row],[St. unit effort]] * CatTemplate[[#This Row],[Year5]])*8/ParRatePM)</f>
        <v>0</v>
      </c>
      <c r="DG333" s="57">
        <f>IF(ISBLANK(CatTemplate[[#This Row],[St. unit effort]]),0,(CatTemplate[[#This Row],[St. unit effort]] * CatTemplate[[#This Row],[Year6]])*8/ParRatePM)</f>
        <v>0</v>
      </c>
      <c r="DH333" s="57">
        <f>IF(ISBLANK(CatTemplate[[#This Row],[St. unit effort]]),0,(CatTemplate[[#This Row],[St. unit effort]] * CatTemplate[[#This Row],[Year7]])*8/ParRatePM)</f>
        <v>0</v>
      </c>
      <c r="DI333" s="57">
        <f>IF(ISBLANK(CatTemplate[[#This Row],[St. unit effort]]),0,(CatTemplate[[#This Row],[St. unit effort]] * CatTemplate[[#This Row],[Year8]])*8/ParRatePM)</f>
        <v>0</v>
      </c>
      <c r="DJ333" s="57">
        <f>IF(ISBLANK(CatTemplate[[#This Row],[St. unit effort]]),0,(CatTemplate[[#This Row],[St. unit effort]] * CatTemplate[[#This Row],[Year9]])*8/ParRatePM)</f>
        <v>0</v>
      </c>
      <c r="DK333" s="57">
        <f>IF(ISBLANK(CatTemplate[[#This Row],[St. unit effort]]),0,(CatTemplate[[#This Row],[St. unit effort]] * CatTemplate[[#This Row],[Year10]])*8/ParRatePM)</f>
        <v>0</v>
      </c>
      <c r="DL333" s="57">
        <f>IF(ISBLANK(CatTemplate[[#This Row],[St. unit effort]]),0,(CatTemplate[[#This Row],[St. unit effort]] * CatTemplate[[#This Row],[Year11]])*8/ParRatePM)</f>
        <v>0</v>
      </c>
      <c r="DM333" s="57">
        <f>IF(ISBLANK(CatTemplate[[#This Row],[St. unit effort]]),0,(CatTemplate[[#This Row],[St. unit effort]] * CatTemplate[[#This Row],[Year12]])*8/ParRatePM)</f>
        <v>0</v>
      </c>
      <c r="DN333" s="57">
        <f>IF(ISBLANK(CatTemplate[[#This Row],[St. unit effort]]),0,(CatTemplate[[#This Row],[St. unit effort]] * CatTemplate[[#This Row],[Year13]])*8/ParRatePM)</f>
        <v>0</v>
      </c>
      <c r="DO333" s="57">
        <f>IF(ISBLANK(CatTemplate[[#This Row],[St. unit effort]]),0,(CatTemplate[[#This Row],[St. unit effort]] * CatTemplate[[#This Row],[Year14]])*8/ParRatePM)</f>
        <v>0</v>
      </c>
      <c r="DP333" s="57">
        <f>IF(ISBLANK(CatTemplate[[#This Row],[St. unit effort]]),0,(CatTemplate[[#This Row],[St. unit effort]] * CatTemplate[[#This Row],[Year15]])*8/ParRatePM)</f>
        <v>0</v>
      </c>
      <c r="DQ333" s="57">
        <f>IF(ISBLANK(CatTemplate[[#This Row],[St. unit effort]]),0,(CatTemplate[[#This Row],[St. unit effort]] * CatTemplate[[#This Row],[Year16]])*8/ParRatePM)</f>
        <v>0</v>
      </c>
      <c r="DR333" s="57">
        <f>IF(ISBLANK(CatTemplate[[#This Row],[St. unit effort]]),0,(CatTemplate[[#This Row],[St. unit effort]] * CatTemplate[[#This Row],[Year17]])*8/ParRatePM)</f>
        <v>0</v>
      </c>
      <c r="DS333" s="57">
        <f>IF(ISBLANK(CatTemplate[[#This Row],[St. unit effort]]),0,(CatTemplate[[#This Row],[St. unit effort]] * CatTemplate[[#This Row],[Year18]])*8/ParRatePM)</f>
        <v>0</v>
      </c>
      <c r="DT333" s="57">
        <f>IF(ISBLANK(CatTemplate[[#This Row],[St. unit effort]]),0,(CatTemplate[[#This Row],[St. unit effort]] * CatTemplate[[#This Row],[Year19]])*8/ParRatePM)</f>
        <v>0</v>
      </c>
      <c r="DU333" s="57">
        <f>IF(ISBLANK(CatTemplate[[#This Row],[St. unit effort]]),0,(CatTemplate[[#This Row],[St. unit effort]] * CatTemplate[[#This Row],[Year20]])*8/ParRatePM)</f>
        <v>0</v>
      </c>
      <c r="DV333" s="54">
        <f>SUM(CatTemplate[[#This Row],[PM1]:[PM20]])</f>
        <v>0</v>
      </c>
      <c r="DW333" s="56">
        <f t="shared" si="113"/>
        <v>0</v>
      </c>
      <c r="DX333" s="56">
        <f t="shared" si="113"/>
        <v>0</v>
      </c>
      <c r="DY333" s="56">
        <f t="shared" si="113"/>
        <v>0</v>
      </c>
      <c r="DZ333" s="56">
        <f t="shared" si="113"/>
        <v>0</v>
      </c>
      <c r="EA333" s="56">
        <f t="shared" si="113"/>
        <v>0</v>
      </c>
      <c r="EB333" s="56">
        <f t="shared" si="113"/>
        <v>0</v>
      </c>
      <c r="EC333" s="56">
        <f t="shared" si="113"/>
        <v>0</v>
      </c>
      <c r="ED333" s="56">
        <f t="shared" si="113"/>
        <v>0</v>
      </c>
      <c r="EE333" s="56">
        <f t="shared" si="113"/>
        <v>0</v>
      </c>
      <c r="EF333" s="56">
        <f t="shared" si="113"/>
        <v>0</v>
      </c>
      <c r="EG333" s="56">
        <f t="shared" si="113"/>
        <v>0</v>
      </c>
      <c r="EH333" s="56">
        <f t="shared" si="113"/>
        <v>0</v>
      </c>
      <c r="EI333" s="56">
        <f t="shared" si="113"/>
        <v>0</v>
      </c>
      <c r="EJ333" s="56">
        <f t="shared" si="113"/>
        <v>0</v>
      </c>
      <c r="EK333" s="56">
        <f t="shared" si="113"/>
        <v>0</v>
      </c>
      <c r="EL333" s="56">
        <f t="shared" si="113"/>
        <v>0</v>
      </c>
      <c r="EM333" s="56">
        <f t="shared" si="111"/>
        <v>0</v>
      </c>
      <c r="EN333" s="56">
        <f t="shared" si="111"/>
        <v>0</v>
      </c>
      <c r="EO333" s="56">
        <f t="shared" si="111"/>
        <v>0</v>
      </c>
      <c r="EP333" s="56">
        <f t="shared" si="111"/>
        <v>0</v>
      </c>
      <c r="EQ333" s="30">
        <f>CatTemplate[[#This Row],[Eq. unit cost]] * CatTemplate[[#This Row],[Eq. quantity]]</f>
        <v>0</v>
      </c>
      <c r="ER333" s="30">
        <f>CatTemplate[[#This Row],[Cons. unit cost]] *CatTemplate[[#This Row],[Cons. quantity]]</f>
        <v>0</v>
      </c>
      <c r="ES333" s="30">
        <f>CatTemplate[[#This Row],[Oth. unit cost]] *CatTemplate[[#This Row],[Oth. quantity]]</f>
        <v>0</v>
      </c>
      <c r="ET333" s="55">
        <f>SUM(CatTemplate[[#This Row],[CO1]:[CO20]])</f>
        <v>0</v>
      </c>
      <c r="EU333" s="56">
        <f t="shared" si="114"/>
        <v>0</v>
      </c>
      <c r="EV333" s="56">
        <f t="shared" si="114"/>
        <v>0</v>
      </c>
      <c r="EW333" s="56">
        <f t="shared" si="114"/>
        <v>0</v>
      </c>
      <c r="EX333" s="56">
        <f t="shared" si="114"/>
        <v>0</v>
      </c>
      <c r="EY333" s="56">
        <f t="shared" si="114"/>
        <v>0</v>
      </c>
      <c r="EZ333" s="56">
        <f t="shared" si="114"/>
        <v>0</v>
      </c>
      <c r="FA333" s="56">
        <f t="shared" si="114"/>
        <v>0</v>
      </c>
      <c r="FB333" s="56">
        <f t="shared" si="114"/>
        <v>0</v>
      </c>
      <c r="FC333" s="56">
        <f t="shared" si="114"/>
        <v>0</v>
      </c>
      <c r="FD333" s="56">
        <f t="shared" si="114"/>
        <v>0</v>
      </c>
      <c r="FE333" s="56">
        <f t="shared" si="114"/>
        <v>0</v>
      </c>
      <c r="FF333" s="56">
        <f t="shared" si="114"/>
        <v>0</v>
      </c>
      <c r="FG333" s="56">
        <f t="shared" si="114"/>
        <v>0</v>
      </c>
      <c r="FH333" s="56">
        <f t="shared" si="114"/>
        <v>0</v>
      </c>
      <c r="FI333" s="56">
        <f t="shared" si="114"/>
        <v>0</v>
      </c>
      <c r="FJ333" s="56">
        <f t="shared" si="114"/>
        <v>0</v>
      </c>
      <c r="FK333" s="56">
        <f t="shared" si="112"/>
        <v>0</v>
      </c>
      <c r="FL333" s="56">
        <f t="shared" si="112"/>
        <v>0</v>
      </c>
      <c r="FM333" s="56">
        <f t="shared" si="112"/>
        <v>0</v>
      </c>
      <c r="FN333" s="56">
        <f t="shared" si="112"/>
        <v>0</v>
      </c>
      <c r="FO333" s="58">
        <f>SUM(CatTemplate[[#This Row],[CS1]:[CS20]])</f>
        <v>0</v>
      </c>
      <c r="FP333" s="59">
        <f>CatTemplate[[#This Row],[Total Oth. cost]]+CatTemplate[[#This Row],[Total St. Cost]]</f>
        <v>0</v>
      </c>
      <c r="FQ333" s="33" t="e">
        <f t="shared" si="115"/>
        <v>#VALUE!</v>
      </c>
      <c r="FR333" s="33" t="e">
        <f t="shared" si="116"/>
        <v>#VALUE!</v>
      </c>
      <c r="FS333" s="30" t="e">
        <f>(CatTemplate[[#This Row],[CO1]] + CatTemplate[[#This Row],[CS1]]) * (1 + getRateOHFinal) * getRateMarkupFinal</f>
        <v>#VALUE!</v>
      </c>
      <c r="FT333" s="30" t="e">
        <f>(CatTemplate[[#This Row],[CO2]] + CatTemplate[[#This Row],[CS2]]) * (1 + getRateOHFinal) * getRateMarkupFinal</f>
        <v>#VALUE!</v>
      </c>
      <c r="FU333" s="30" t="e">
        <f>(CatTemplate[[#This Row],[CO3]] + CatTemplate[[#This Row],[CS3]]) * (1 + getRateOHFinal) * getRateMarkupFinal</f>
        <v>#VALUE!</v>
      </c>
      <c r="FV333" s="30" t="e">
        <f>(CatTemplate[[#This Row],[CO4]] + CatTemplate[[#This Row],[CS4]]) * (1 + getRateOHFinal) * getRateMarkupFinal</f>
        <v>#VALUE!</v>
      </c>
      <c r="FW333" s="30" t="e">
        <f>(CatTemplate[[#This Row],[CO5]] + CatTemplate[[#This Row],[CS5]]) * (1 + getRateOHFinal) * getRateMarkupFinal</f>
        <v>#VALUE!</v>
      </c>
      <c r="FX333" s="30" t="e">
        <f>(CatTemplate[[#This Row],[CO6]] + CatTemplate[[#This Row],[CS6]]) * (1 + getRateOHFinal) * getRateMarkupFinal</f>
        <v>#VALUE!</v>
      </c>
      <c r="FY333" s="30" t="e">
        <f>(CatTemplate[[#This Row],[CO7]] + CatTemplate[[#This Row],[CS7]]) * (1 + getRateOHFinal) * getRateMarkupFinal</f>
        <v>#VALUE!</v>
      </c>
      <c r="FZ333" s="30" t="e">
        <f>(CatTemplate[[#This Row],[CO8]] + CatTemplate[[#This Row],[CS8]]) * (1 + getRateOHFinal) * getRateMarkupFinal</f>
        <v>#VALUE!</v>
      </c>
      <c r="GA333" s="30" t="e">
        <f>(CatTemplate[[#This Row],[CO9]] + CatTemplate[[#This Row],[CS9]]) * (1 + getRateOHFinal) * getRateMarkupFinal</f>
        <v>#VALUE!</v>
      </c>
      <c r="GB333" s="30" t="e">
        <f>(CatTemplate[[#This Row],[CO10]] + CatTemplate[[#This Row],[CS10]]) * (1 + getRateOHFinal) * getRateMarkupFinal</f>
        <v>#VALUE!</v>
      </c>
      <c r="GC333" s="30" t="e">
        <f>(CatTemplate[[#This Row],[CO11]] + CatTemplate[[#This Row],[CS11]]) * (1 + getRateOHFinal) * getRateMarkupFinal</f>
        <v>#VALUE!</v>
      </c>
      <c r="GD333" s="30" t="e">
        <f>(CatTemplate[[#This Row],[CO12]] + CatTemplate[[#This Row],[CS12]]) * (1 + getRateOHFinal) * getRateMarkupFinal</f>
        <v>#VALUE!</v>
      </c>
      <c r="GE333" s="30" t="e">
        <f>(CatTemplate[[#This Row],[CO13]] + CatTemplate[[#This Row],[CS13]]) * (1 + getRateOHFinal) * getRateMarkupFinal</f>
        <v>#VALUE!</v>
      </c>
      <c r="GF333" s="30" t="e">
        <f>(CatTemplate[[#This Row],[CO14]] + CatTemplate[[#This Row],[CS14]]) * (1 + getRateOHFinal) * getRateMarkupFinal</f>
        <v>#VALUE!</v>
      </c>
      <c r="GG333" s="30" t="e">
        <f>(CatTemplate[[#This Row],[CO15]] + CatTemplate[[#This Row],[CS15]]) * (1 + getRateOHFinal) * getRateMarkupFinal</f>
        <v>#VALUE!</v>
      </c>
      <c r="GH333" s="30" t="e">
        <f>(CatTemplate[[#This Row],[CO16]] + CatTemplate[[#This Row],[CS16]]) * (1 + getRateOHFinal) * getRateMarkupFinal</f>
        <v>#VALUE!</v>
      </c>
      <c r="GI333" s="30" t="e">
        <f>(CatTemplate[[#This Row],[CO17]] + CatTemplate[[#This Row],[CS17]]) * (1 + getRateOHFinal) * getRateMarkupFinal</f>
        <v>#VALUE!</v>
      </c>
      <c r="GJ333" s="30" t="e">
        <f>(CatTemplate[[#This Row],[CO18]] + CatTemplate[[#This Row],[CS18]]) * (1 + getRateOHFinal) * getRateMarkupFinal</f>
        <v>#VALUE!</v>
      </c>
      <c r="GK333" s="30" t="e">
        <f>(CatTemplate[[#This Row],[CO19]] + CatTemplate[[#This Row],[CS19]]) * (1 + getRateOHFinal) * getRateMarkupFinal</f>
        <v>#VALUE!</v>
      </c>
      <c r="GL333" s="30" t="e">
        <f>(CatTemplate[[#This Row],[CO20]] + CatTemplate[[#This Row],[CS20]]) * (1 + getRateOHFinal) * getRateMarkupFinal</f>
        <v>#VALUE!</v>
      </c>
      <c r="GM333" s="30" t="e">
        <f t="shared" si="117"/>
        <v>#VALUE!</v>
      </c>
      <c r="GN333" s="30" t="e">
        <f t="shared" si="118"/>
        <v>#VALUE!</v>
      </c>
      <c r="GO333" s="30" t="e">
        <f t="shared" si="119"/>
        <v>#VALUE!</v>
      </c>
      <c r="GP333" s="30" t="e">
        <f t="shared" si="120"/>
        <v>#VALUE!</v>
      </c>
      <c r="GQ333" s="30" t="e">
        <f>(CatTemplate[[#This Row],[CO1]]+CatTemplate[[#This Row],[CS1]]) * (1+ getRateOHFinal) * (1 + getRateMarkupFinal)</f>
        <v>#VALUE!</v>
      </c>
      <c r="GR333" s="30" t="e">
        <f>(CatTemplate[[#This Row],[CO2]]+CatTemplate[[#This Row],[CS2]]) * (1+ getRateOHFinal) * (1 + getRateMarkupFinal)</f>
        <v>#VALUE!</v>
      </c>
      <c r="GS333" s="30" t="e">
        <f>(CatTemplate[[#This Row],[CO3]]+CatTemplate[[#This Row],[CS3]]) * (1+ getRateOHFinal) * (1 + getRateMarkupFinal)</f>
        <v>#VALUE!</v>
      </c>
      <c r="GT333" s="30" t="e">
        <f>(CatTemplate[[#This Row],[CO4]]+CatTemplate[[#This Row],[CS4]]) * (1+ getRateOHFinal) * (1 + getRateMarkupFinal)</f>
        <v>#VALUE!</v>
      </c>
      <c r="GU333" s="30" t="e">
        <f>(CatTemplate[[#This Row],[CO5]]+CatTemplate[[#This Row],[CS5]]) * (1+ getRateOHFinal) * (1 + getRateMarkupFinal)</f>
        <v>#VALUE!</v>
      </c>
      <c r="GV333" s="30" t="e">
        <f>(CatTemplate[[#This Row],[CO6]]+CatTemplate[[#This Row],[CS6]]) * (1+ getRateOHFinal) * (1 + getRateMarkupFinal)</f>
        <v>#VALUE!</v>
      </c>
      <c r="GW333" s="30" t="e">
        <f>(CatTemplate[[#This Row],[CO7]]+CatTemplate[[#This Row],[CS7]]) * (1+ getRateOHFinal) * (1 + getRateMarkupFinal)</f>
        <v>#VALUE!</v>
      </c>
      <c r="GX333" s="30" t="e">
        <f>(CatTemplate[[#This Row],[CO8]]+CatTemplate[[#This Row],[CS8]]) * (1+ getRateOHFinal) * (1 + getRateMarkupFinal)</f>
        <v>#VALUE!</v>
      </c>
      <c r="GY333" s="30" t="e">
        <f>(CatTemplate[[#This Row],[CO9]]+CatTemplate[[#This Row],[CS9]]) * (1+ getRateOHFinal) * (1 + getRateMarkupFinal)</f>
        <v>#VALUE!</v>
      </c>
      <c r="GZ333" s="30" t="e">
        <f>(CatTemplate[[#This Row],[CO10]]+CatTemplate[[#This Row],[CS10]]) * (1+ getRateOHFinal) * (1 + getRateMarkupFinal)</f>
        <v>#VALUE!</v>
      </c>
      <c r="HA333" s="30" t="e">
        <f>(CatTemplate[[#This Row],[CO11]]+CatTemplate[[#This Row],[CS11]]) * (1+ getRateOHFinal) * (1 + getRateMarkupFinal)</f>
        <v>#VALUE!</v>
      </c>
      <c r="HB333" s="30" t="e">
        <f>(CatTemplate[[#This Row],[CO12]]+CatTemplate[[#This Row],[CS12]]) * (1+ getRateOHFinal) * (1 + getRateMarkupFinal)</f>
        <v>#VALUE!</v>
      </c>
      <c r="HC333" s="30" t="e">
        <f>(CatTemplate[[#This Row],[CO13]]+CatTemplate[[#This Row],[CS13]]) * (1+ getRateOHFinal) * (1 + getRateMarkupFinal)</f>
        <v>#VALUE!</v>
      </c>
      <c r="HD333" s="30" t="e">
        <f>(CatTemplate[[#This Row],[CO14]]+CatTemplate[[#This Row],[CS14]]) * (1+ getRateOHFinal) * (1 + getRateMarkupFinal)</f>
        <v>#VALUE!</v>
      </c>
      <c r="HE333" s="30" t="e">
        <f>(CatTemplate[[#This Row],[CO15]]+CatTemplate[[#This Row],[CS15]]) * (1+ getRateOHFinal) * (1 + getRateMarkupFinal)</f>
        <v>#VALUE!</v>
      </c>
      <c r="HF333" s="30" t="e">
        <f>(CatTemplate[[#This Row],[CO16]]+CatTemplate[[#This Row],[CS16]]) * (1+ getRateOHFinal) * (1 + getRateMarkupFinal)</f>
        <v>#VALUE!</v>
      </c>
      <c r="HG333" s="30" t="e">
        <f>(CatTemplate[[#This Row],[CO17]]+CatTemplate[[#This Row],[CS17]]) * (1+ getRateOHFinal) * (1 + getRateMarkupFinal)</f>
        <v>#VALUE!</v>
      </c>
      <c r="HH333" s="30" t="e">
        <f>(CatTemplate[[#This Row],[CO18]]+CatTemplate[[#This Row],[CS18]]) * (1+ getRateOHFinal) * (1 + getRateMarkupFinal)</f>
        <v>#VALUE!</v>
      </c>
      <c r="HI333" s="30" t="e">
        <f>(CatTemplate[[#This Row],[CO19]]+CatTemplate[[#This Row],[CS19]]) * (1+ getRateOHFinal) * (1 + getRateMarkupFinal)</f>
        <v>#VALUE!</v>
      </c>
      <c r="HJ333" s="30" t="e">
        <f>(CatTemplate[[#This Row],[CO20]]+CatTemplate[[#This Row],[CS20]]) * (1+ getRateOHFinal) * (1 + getRateMarkupFinal)</f>
        <v>#VALUE!</v>
      </c>
      <c r="HK333" s="39" t="e">
        <f>CatTemplate[[#This Row],[Total cost]]+CatTemplate[[#This Row],[OH Amount]]+CatTemplate[[#This Row],[Markup]]</f>
        <v>#VALUE!</v>
      </c>
      <c r="HL333" s="63">
        <f>IF(CatTemplate[[#This Row],[Units]]="Days",CatTemplate[[#This Row],[Project quantity]]*CatTemplate[[#This Row],[St. unit effort]],CatTemplate[[#This Row],[Project quantity]])</f>
        <v>0</v>
      </c>
      <c r="HM333" s="287">
        <f>IFERROR(CatTemplate[[#This Row],[Total Price]]/(CatTemplate[[#This Row],[Final Quantity]]),0)</f>
        <v>0</v>
      </c>
      <c r="HN333" s="261"/>
    </row>
    <row r="334" spans="2:222" x14ac:dyDescent="0.2">
      <c r="B334" s="9" t="s">
        <v>84</v>
      </c>
      <c r="C334" s="23">
        <v>6</v>
      </c>
      <c r="D334" s="10" t="s">
        <v>179</v>
      </c>
      <c r="E334" s="25">
        <v>1</v>
      </c>
      <c r="F334" s="19" t="s">
        <v>103</v>
      </c>
      <c r="G334" s="27">
        <v>121</v>
      </c>
      <c r="H334" s="19" t="s">
        <v>613</v>
      </c>
      <c r="I334" s="19"/>
      <c r="J334" s="16" t="s">
        <v>254</v>
      </c>
      <c r="K334" s="16"/>
      <c r="L334" s="16" t="s">
        <v>489</v>
      </c>
      <c r="M334" s="16" t="s">
        <v>207</v>
      </c>
      <c r="N334" s="16" t="s">
        <v>858</v>
      </c>
      <c r="O334" s="320"/>
      <c r="P334" s="71"/>
      <c r="Q334" s="108"/>
      <c r="R334" s="73"/>
      <c r="S334" s="97"/>
      <c r="T334" s="100">
        <f>getEqUnitCost</f>
        <v>0</v>
      </c>
      <c r="U334" s="73">
        <f>getEqUnitEffort</f>
        <v>0</v>
      </c>
      <c r="V334" s="101">
        <f>getEqQuantity</f>
        <v>0</v>
      </c>
      <c r="W334" s="320"/>
      <c r="X334" s="100">
        <f>getConsUnitCost</f>
        <v>0</v>
      </c>
      <c r="Y334" s="73">
        <f>getConsUnitEffort</f>
        <v>0</v>
      </c>
      <c r="Z334" s="14">
        <f>getConsQuantity</f>
        <v>0</v>
      </c>
      <c r="AA334" s="320"/>
      <c r="AB334" s="72"/>
      <c r="AC334" s="112"/>
      <c r="AD334" s="14">
        <f>getOthQuantity</f>
        <v>0</v>
      </c>
      <c r="AE334" s="320"/>
      <c r="AF334" s="28" t="str">
        <f>IF(ISBLANK(CatTemplate[[#This Row],[Resource type]]),"",CatTemplate[[#This Row],[Resource type]])</f>
        <v>BioRef Operator</v>
      </c>
      <c r="AG334" s="242">
        <f>getStaffUnitCost</f>
        <v>402.98497611162429</v>
      </c>
      <c r="AH334" s="113">
        <f>getStaffUnitEffort</f>
        <v>0</v>
      </c>
      <c r="AI334" s="40">
        <f>getStaffQuantity</f>
        <v>0</v>
      </c>
      <c r="AJ334" s="41">
        <f>CatTemplate[[#This Row],[St. quantity]]*8/ParRatePM</f>
        <v>0</v>
      </c>
      <c r="AK334" s="320"/>
      <c r="AL334" s="53" t="str">
        <f>CatTemplate[[#This Row],[Item type]]</f>
        <v>Samples</v>
      </c>
      <c r="AM334" s="12">
        <f>SUM(CatTemplate[[#This Row],[Year1]:[Year20]])</f>
        <v>0</v>
      </c>
      <c r="AN334" s="52"/>
      <c r="AO334" s="52"/>
      <c r="AP334" s="52"/>
      <c r="AQ334" s="8"/>
      <c r="AR334" s="8"/>
      <c r="AS334" s="8"/>
      <c r="AT334" s="8"/>
      <c r="AU334" s="8"/>
      <c r="AV334" s="8"/>
      <c r="AW334" s="8"/>
      <c r="AX334" s="8"/>
      <c r="AY334" s="8"/>
      <c r="AZ334" s="8"/>
      <c r="BA334" s="8"/>
      <c r="BB334" s="8"/>
      <c r="BC334" s="8"/>
      <c r="BD334" s="8"/>
      <c r="BE334" s="8"/>
      <c r="BF334" s="8"/>
      <c r="BG334" s="36"/>
      <c r="BH334" s="320"/>
      <c r="BI334" s="37" t="str">
        <f>getCostCategory</f>
        <v>06 Operating costs</v>
      </c>
      <c r="BJ334" s="37" t="str">
        <f>getSection</f>
        <v>06 Sample processing</v>
      </c>
      <c r="BK334" s="32" t="str">
        <f>getObject</f>
        <v>Sample processing</v>
      </c>
      <c r="BL334" s="30">
        <f>IFERROR(getUnitCost * IF(CatTemplate[[#This Row],[Cost Category Comp.]]="01 Staff costs", 1,1),0)</f>
        <v>402.98497611162429</v>
      </c>
      <c r="BM334" s="29">
        <f>IF(AND(ISBLANK(CatTemplate[[#This Row],[Eq. unit cost]]),ISBLANK(CatTemplate[[#This Row],[Cons. unit cost]]),ISBLANK(CatTemplate[[#This Row],[Oth. unit cost]])), 0, IF(getUnitEffort =0,1,getUnitEffort) * CatTemplate[[#This Row],[Year1]])</f>
        <v>0</v>
      </c>
      <c r="BN334" s="29">
        <f>IF(AND(ISBLANK(CatTemplate[[#This Row],[Eq. unit cost]]),ISBLANK(CatTemplate[[#This Row],[Cons. unit cost]]),ISBLANK(CatTemplate[[#This Row],[Oth. unit cost]])), 0, IF(getUnitEffort =0,1,getUnitEffort) * CatTemplate[[#This Row],[Year2]])</f>
        <v>0</v>
      </c>
      <c r="BO334" s="29">
        <f>IF(AND(ISBLANK(CatTemplate[[#This Row],[Eq. unit cost]]),ISBLANK(CatTemplate[[#This Row],[Cons. unit cost]]),ISBLANK(CatTemplate[[#This Row],[Oth. unit cost]])), 0, IF(getUnitEffort =0,1,getUnitEffort) * CatTemplate[[#This Row],[Year3]])</f>
        <v>0</v>
      </c>
      <c r="BP334" s="29">
        <f>IF(AND(ISBLANK(CatTemplate[[#This Row],[Eq. unit cost]]),ISBLANK(CatTemplate[[#This Row],[Cons. unit cost]]),ISBLANK(CatTemplate[[#This Row],[Oth. unit cost]])), 0, IF(getUnitEffort =0,1,getUnitEffort) * CatTemplate[[#This Row],[Year4]])</f>
        <v>0</v>
      </c>
      <c r="BQ334" s="29">
        <f>IF(AND(ISBLANK(CatTemplate[[#This Row],[Eq. unit cost]]),ISBLANK(CatTemplate[[#This Row],[Cons. unit cost]]),ISBLANK(CatTemplate[[#This Row],[Oth. unit cost]])), 0, IF(getUnitEffort =0,1,getUnitEffort) * CatTemplate[[#This Row],[Year5]])</f>
        <v>0</v>
      </c>
      <c r="BR334" s="29">
        <f>IF(AND(ISBLANK(CatTemplate[[#This Row],[Eq. unit cost]]),ISBLANK(CatTemplate[[#This Row],[Cons. unit cost]]),ISBLANK(CatTemplate[[#This Row],[Oth. unit cost]])), 0, IF(getUnitEffort =0,1,getUnitEffort) * CatTemplate[[#This Row],[Year6]])</f>
        <v>0</v>
      </c>
      <c r="BS334" s="29">
        <f>IF(AND(ISBLANK(CatTemplate[[#This Row],[Eq. unit cost]]),ISBLANK(CatTemplate[[#This Row],[Cons. unit cost]]),ISBLANK(CatTemplate[[#This Row],[Oth. unit cost]])), 0, IF(getUnitEffort =0,1,getUnitEffort) * CatTemplate[[#This Row],[Year7]])</f>
        <v>0</v>
      </c>
      <c r="BT334" s="29">
        <f>IF(AND(ISBLANK(CatTemplate[[#This Row],[Eq. unit cost]]),ISBLANK(CatTemplate[[#This Row],[Cons. unit cost]]),ISBLANK(CatTemplate[[#This Row],[Oth. unit cost]])), 0, IF(getUnitEffort =0,1,getUnitEffort) * CatTemplate[[#This Row],[Year8]])</f>
        <v>0</v>
      </c>
      <c r="BU334" s="29">
        <f>IF(AND(ISBLANK(CatTemplate[[#This Row],[Eq. unit cost]]),ISBLANK(CatTemplate[[#This Row],[Cons. unit cost]]),ISBLANK(CatTemplate[[#This Row],[Oth. unit cost]])), 0, IF(getUnitEffort =0,1,getUnitEffort) * CatTemplate[[#This Row],[Year9]])</f>
        <v>0</v>
      </c>
      <c r="BV334" s="29">
        <f>IF(AND(ISBLANK(CatTemplate[[#This Row],[Eq. unit cost]]),ISBLANK(CatTemplate[[#This Row],[Cons. unit cost]]),ISBLANK(CatTemplate[[#This Row],[Oth. unit cost]])), 0, IF(getUnitEffort =0,1,getUnitEffort) * CatTemplate[[#This Row],[Year10]])</f>
        <v>0</v>
      </c>
      <c r="BW334" s="29">
        <f>IF(AND(ISBLANK(CatTemplate[[#This Row],[Eq. unit cost]]),ISBLANK(CatTemplate[[#This Row],[Cons. unit cost]]),ISBLANK(CatTemplate[[#This Row],[Oth. unit cost]])), 0, IF(getUnitEffort =0,1,getUnitEffort) * CatTemplate[[#This Row],[Year11]])</f>
        <v>0</v>
      </c>
      <c r="BX334" s="29">
        <f>IF(AND(ISBLANK(CatTemplate[[#This Row],[Eq. unit cost]]),ISBLANK(CatTemplate[[#This Row],[Cons. unit cost]]),ISBLANK(CatTemplate[[#This Row],[Oth. unit cost]])), 0, IF(getUnitEffort =0,1,getUnitEffort) * CatTemplate[[#This Row],[Year12]])</f>
        <v>0</v>
      </c>
      <c r="BY334" s="29">
        <f>IF(AND(ISBLANK(CatTemplate[[#This Row],[Eq. unit cost]]),ISBLANK(CatTemplate[[#This Row],[Cons. unit cost]]),ISBLANK(CatTemplate[[#This Row],[Oth. unit cost]])), 0, IF(getUnitEffort =0,1,getUnitEffort) * CatTemplate[[#This Row],[Year13]])</f>
        <v>0</v>
      </c>
      <c r="BZ334" s="29">
        <f>IF(AND(ISBLANK(CatTemplate[[#This Row],[Eq. unit cost]]),ISBLANK(CatTemplate[[#This Row],[Cons. unit cost]]),ISBLANK(CatTemplate[[#This Row],[Oth. unit cost]])), 0, IF(getUnitEffort =0,1,getUnitEffort) * CatTemplate[[#This Row],[Year14]])</f>
        <v>0</v>
      </c>
      <c r="CA334" s="29">
        <f>IF(AND(ISBLANK(CatTemplate[[#This Row],[Eq. unit cost]]),ISBLANK(CatTemplate[[#This Row],[Cons. unit cost]]),ISBLANK(CatTemplate[[#This Row],[Oth. unit cost]])), 0, IF(getUnitEffort =0,1,getUnitEffort) * CatTemplate[[#This Row],[Year15]])</f>
        <v>0</v>
      </c>
      <c r="CB334" s="29">
        <f>IF(AND(ISBLANK(CatTemplate[[#This Row],[Eq. unit cost]]),ISBLANK(CatTemplate[[#This Row],[Cons. unit cost]]),ISBLANK(CatTemplate[[#This Row],[Oth. unit cost]])), 0, IF(getUnitEffort =0,1,getUnitEffort) * CatTemplate[[#This Row],[Year16]])</f>
        <v>0</v>
      </c>
      <c r="CC334" s="29">
        <f>IF(AND(ISBLANK(CatTemplate[[#This Row],[Eq. unit cost]]),ISBLANK(CatTemplate[[#This Row],[Cons. unit cost]]),ISBLANK(CatTemplate[[#This Row],[Oth. unit cost]])), 0, IF(getUnitEffort =0,1,getUnitEffort) * CatTemplate[[#This Row],[Year17]])</f>
        <v>0</v>
      </c>
      <c r="CD334" s="29">
        <f>IF(AND(ISBLANK(CatTemplate[[#This Row],[Eq. unit cost]]),ISBLANK(CatTemplate[[#This Row],[Cons. unit cost]]),ISBLANK(CatTemplate[[#This Row],[Oth. unit cost]])), 0, IF(getUnitEffort =0,1,getUnitEffort) * CatTemplate[[#This Row],[Year18]])</f>
        <v>0</v>
      </c>
      <c r="CE334" s="29">
        <f>IF(AND(ISBLANK(CatTemplate[[#This Row],[Eq. unit cost]]),ISBLANK(CatTemplate[[#This Row],[Cons. unit cost]]),ISBLANK(CatTemplate[[#This Row],[Oth. unit cost]])), 0, IF(getUnitEffort =0,1,getUnitEffort) * CatTemplate[[#This Row],[Year19]])</f>
        <v>0</v>
      </c>
      <c r="CF334" s="29">
        <f>IF(AND(ISBLANK(CatTemplate[[#This Row],[Eq. unit cost]]),ISBLANK(CatTemplate[[#This Row],[Cons. unit cost]]),ISBLANK(CatTemplate[[#This Row],[Oth. unit cost]])), 0, IF(getUnitEffort =0,1,getUnitEffort) * CatTemplate[[#This Row],[Year20]])</f>
        <v>0</v>
      </c>
      <c r="CG334" s="45">
        <f>SUM(CatTemplate[[#This Row],[Q1]:[Q20]])</f>
        <v>0</v>
      </c>
      <c r="CH334" s="29">
        <f>IF(ISBLANK(CatTemplate[[#This Row],[St. unit effort]]),0,(CatTemplate[[#This Row],[St. unit effort]] * CatTemplate[[#This Row],[Year1]]))</f>
        <v>0</v>
      </c>
      <c r="CI334" s="29">
        <f>IF(ISBLANK(CatTemplate[[#This Row],[St. unit effort]]),0,(CatTemplate[[#This Row],[St. unit effort]] * CatTemplate[[#This Row],[Year2]]))</f>
        <v>0</v>
      </c>
      <c r="CJ334" s="29">
        <f>IF(ISBLANK(CatTemplate[[#This Row],[St. unit effort]]),0,(CatTemplate[[#This Row],[St. unit effort]] * CatTemplate[[#This Row],[Year3]]))</f>
        <v>0</v>
      </c>
      <c r="CK334" s="29">
        <f>IF(ISBLANK(CatTemplate[[#This Row],[St. unit effort]]),0,(CatTemplate[[#This Row],[St. unit effort]] * CatTemplate[[#This Row],[Year4]]))</f>
        <v>0</v>
      </c>
      <c r="CL334" s="29">
        <f>IF(ISBLANK(CatTemplate[[#This Row],[St. unit effort]]),0,(CatTemplate[[#This Row],[St. unit effort]] * CatTemplate[[#This Row],[Year5]]))</f>
        <v>0</v>
      </c>
      <c r="CM334" s="29">
        <f>IF(ISBLANK(CatTemplate[[#This Row],[St. unit effort]]),0,(CatTemplate[[#This Row],[St. unit effort]] * CatTemplate[[#This Row],[Year6]]))</f>
        <v>0</v>
      </c>
      <c r="CN334" s="29">
        <f>IF(ISBLANK(CatTemplate[[#This Row],[St. unit effort]]),0,(CatTemplate[[#This Row],[St. unit effort]] * CatTemplate[[#This Row],[Year7]]))</f>
        <v>0</v>
      </c>
      <c r="CO334" s="29">
        <f>IF(ISBLANK(CatTemplate[[#This Row],[St. unit effort]]),0,(CatTemplate[[#This Row],[St. unit effort]] * CatTemplate[[#This Row],[Year8]]))</f>
        <v>0</v>
      </c>
      <c r="CP334" s="29">
        <f>IF(ISBLANK(CatTemplate[[#This Row],[St. unit effort]]),0,(CatTemplate[[#This Row],[St. unit effort]] * CatTemplate[[#This Row],[Year9]]))</f>
        <v>0</v>
      </c>
      <c r="CQ334" s="29">
        <f>IF(ISBLANK(CatTemplate[[#This Row],[St. unit effort]]),0,(CatTemplate[[#This Row],[St. unit effort]] * CatTemplate[[#This Row],[Year10]]))</f>
        <v>0</v>
      </c>
      <c r="CR334" s="29">
        <f>IF(ISBLANK(CatTemplate[[#This Row],[St. unit effort]]),0,(CatTemplate[[#This Row],[St. unit effort]] * CatTemplate[[#This Row],[Year11]]))</f>
        <v>0</v>
      </c>
      <c r="CS334" s="29">
        <f>IF(ISBLANK(CatTemplate[[#This Row],[St. unit effort]]),0,(CatTemplate[[#This Row],[St. unit effort]] * CatTemplate[[#This Row],[Year12]]))</f>
        <v>0</v>
      </c>
      <c r="CT334" s="29">
        <f>IF(ISBLANK(CatTemplate[[#This Row],[St. unit effort]]),0,(CatTemplate[[#This Row],[St. unit effort]] * CatTemplate[[#This Row],[Year13]]))</f>
        <v>0</v>
      </c>
      <c r="CU334" s="29">
        <f>IF(ISBLANK(CatTemplate[[#This Row],[St. unit effort]]),0,(CatTemplate[[#This Row],[St. unit effort]] * CatTemplate[[#This Row],[Year14]]))</f>
        <v>0</v>
      </c>
      <c r="CV334" s="29">
        <f>IF(ISBLANK(CatTemplate[[#This Row],[St. unit effort]]),0,(CatTemplate[[#This Row],[St. unit effort]] * CatTemplate[[#This Row],[Year15]]))</f>
        <v>0</v>
      </c>
      <c r="CW334" s="29">
        <f>IF(ISBLANK(CatTemplate[[#This Row],[St. unit effort]]),0,(CatTemplate[[#This Row],[St. unit effort]] * CatTemplate[[#This Row],[Year16]]))</f>
        <v>0</v>
      </c>
      <c r="CX334" s="29">
        <f>IF(ISBLANK(CatTemplate[[#This Row],[St. unit effort]]),0,(CatTemplate[[#This Row],[St. unit effort]] * CatTemplate[[#This Row],[Year17]]))</f>
        <v>0</v>
      </c>
      <c r="CY334" s="29">
        <f>IF(ISBLANK(CatTemplate[[#This Row],[St. unit effort]]),0,(CatTemplate[[#This Row],[St. unit effort]] * CatTemplate[[#This Row],[Year18]]))</f>
        <v>0</v>
      </c>
      <c r="CZ334" s="29">
        <f>IF(ISBLANK(CatTemplate[[#This Row],[St. unit effort]]),0,(CatTemplate[[#This Row],[St. unit effort]] * CatTemplate[[#This Row],[Year19]]))</f>
        <v>0</v>
      </c>
      <c r="DA334" s="29">
        <f>IF(ISBLANK(CatTemplate[[#This Row],[St. unit effort]]),0,(CatTemplate[[#This Row],[St. unit effort]] * CatTemplate[[#This Row],[Year20]]))</f>
        <v>0</v>
      </c>
      <c r="DB334" s="57">
        <f>IF(ISBLANK(CatTemplate[[#This Row],[St. unit effort]]),0,(CatTemplate[[#This Row],[St. unit effort]] * CatTemplate[[#This Row],[Year1]])*8/ParRatePM)</f>
        <v>0</v>
      </c>
      <c r="DC334" s="57">
        <f>IF(ISBLANK(CatTemplate[[#This Row],[St. unit effort]]),0,(CatTemplate[[#This Row],[St. unit effort]] * CatTemplate[[#This Row],[Year2]])*8/ParRatePM)</f>
        <v>0</v>
      </c>
      <c r="DD334" s="57">
        <f>IF(ISBLANK(CatTemplate[[#This Row],[St. unit effort]]),0,(CatTemplate[[#This Row],[St. unit effort]] * CatTemplate[[#This Row],[Year3]])*8/ParRatePM)</f>
        <v>0</v>
      </c>
      <c r="DE334" s="57">
        <f>IF(ISBLANK(CatTemplate[[#This Row],[St. unit effort]]),0,(CatTemplate[[#This Row],[St. unit effort]] * CatTemplate[[#This Row],[Year4]])*8/ParRatePM)</f>
        <v>0</v>
      </c>
      <c r="DF334" s="57">
        <f>IF(ISBLANK(CatTemplate[[#This Row],[St. unit effort]]),0,(CatTemplate[[#This Row],[St. unit effort]] * CatTemplate[[#This Row],[Year5]])*8/ParRatePM)</f>
        <v>0</v>
      </c>
      <c r="DG334" s="57">
        <f>IF(ISBLANK(CatTemplate[[#This Row],[St. unit effort]]),0,(CatTemplate[[#This Row],[St. unit effort]] * CatTemplate[[#This Row],[Year6]])*8/ParRatePM)</f>
        <v>0</v>
      </c>
      <c r="DH334" s="57">
        <f>IF(ISBLANK(CatTemplate[[#This Row],[St. unit effort]]),0,(CatTemplate[[#This Row],[St. unit effort]] * CatTemplate[[#This Row],[Year7]])*8/ParRatePM)</f>
        <v>0</v>
      </c>
      <c r="DI334" s="57">
        <f>IF(ISBLANK(CatTemplate[[#This Row],[St. unit effort]]),0,(CatTemplate[[#This Row],[St. unit effort]] * CatTemplate[[#This Row],[Year8]])*8/ParRatePM)</f>
        <v>0</v>
      </c>
      <c r="DJ334" s="57">
        <f>IF(ISBLANK(CatTemplate[[#This Row],[St. unit effort]]),0,(CatTemplate[[#This Row],[St. unit effort]] * CatTemplate[[#This Row],[Year9]])*8/ParRatePM)</f>
        <v>0</v>
      </c>
      <c r="DK334" s="57">
        <f>IF(ISBLANK(CatTemplate[[#This Row],[St. unit effort]]),0,(CatTemplate[[#This Row],[St. unit effort]] * CatTemplate[[#This Row],[Year10]])*8/ParRatePM)</f>
        <v>0</v>
      </c>
      <c r="DL334" s="57">
        <f>IF(ISBLANK(CatTemplate[[#This Row],[St. unit effort]]),0,(CatTemplate[[#This Row],[St. unit effort]] * CatTemplate[[#This Row],[Year11]])*8/ParRatePM)</f>
        <v>0</v>
      </c>
      <c r="DM334" s="57">
        <f>IF(ISBLANK(CatTemplate[[#This Row],[St. unit effort]]),0,(CatTemplate[[#This Row],[St. unit effort]] * CatTemplate[[#This Row],[Year12]])*8/ParRatePM)</f>
        <v>0</v>
      </c>
      <c r="DN334" s="57">
        <f>IF(ISBLANK(CatTemplate[[#This Row],[St. unit effort]]),0,(CatTemplate[[#This Row],[St. unit effort]] * CatTemplate[[#This Row],[Year13]])*8/ParRatePM)</f>
        <v>0</v>
      </c>
      <c r="DO334" s="57">
        <f>IF(ISBLANK(CatTemplate[[#This Row],[St. unit effort]]),0,(CatTemplate[[#This Row],[St. unit effort]] * CatTemplate[[#This Row],[Year14]])*8/ParRatePM)</f>
        <v>0</v>
      </c>
      <c r="DP334" s="57">
        <f>IF(ISBLANK(CatTemplate[[#This Row],[St. unit effort]]),0,(CatTemplate[[#This Row],[St. unit effort]] * CatTemplate[[#This Row],[Year15]])*8/ParRatePM)</f>
        <v>0</v>
      </c>
      <c r="DQ334" s="57">
        <f>IF(ISBLANK(CatTemplate[[#This Row],[St. unit effort]]),0,(CatTemplate[[#This Row],[St. unit effort]] * CatTemplate[[#This Row],[Year16]])*8/ParRatePM)</f>
        <v>0</v>
      </c>
      <c r="DR334" s="57">
        <f>IF(ISBLANK(CatTemplate[[#This Row],[St. unit effort]]),0,(CatTemplate[[#This Row],[St. unit effort]] * CatTemplate[[#This Row],[Year17]])*8/ParRatePM)</f>
        <v>0</v>
      </c>
      <c r="DS334" s="57">
        <f>IF(ISBLANK(CatTemplate[[#This Row],[St. unit effort]]),0,(CatTemplate[[#This Row],[St. unit effort]] * CatTemplate[[#This Row],[Year18]])*8/ParRatePM)</f>
        <v>0</v>
      </c>
      <c r="DT334" s="57">
        <f>IF(ISBLANK(CatTemplate[[#This Row],[St. unit effort]]),0,(CatTemplate[[#This Row],[St. unit effort]] * CatTemplate[[#This Row],[Year19]])*8/ParRatePM)</f>
        <v>0</v>
      </c>
      <c r="DU334" s="57">
        <f>IF(ISBLANK(CatTemplate[[#This Row],[St. unit effort]]),0,(CatTemplate[[#This Row],[St. unit effort]] * CatTemplate[[#This Row],[Year20]])*8/ParRatePM)</f>
        <v>0</v>
      </c>
      <c r="DV334" s="54">
        <f>SUM(CatTemplate[[#This Row],[PM1]:[PM20]])</f>
        <v>0</v>
      </c>
      <c r="DW334" s="56">
        <f t="shared" si="113"/>
        <v>0</v>
      </c>
      <c r="DX334" s="56">
        <f t="shared" si="113"/>
        <v>0</v>
      </c>
      <c r="DY334" s="56">
        <f t="shared" si="113"/>
        <v>0</v>
      </c>
      <c r="DZ334" s="56">
        <f t="shared" si="113"/>
        <v>0</v>
      </c>
      <c r="EA334" s="56">
        <f t="shared" si="113"/>
        <v>0</v>
      </c>
      <c r="EB334" s="56">
        <f t="shared" si="113"/>
        <v>0</v>
      </c>
      <c r="EC334" s="56">
        <f t="shared" si="113"/>
        <v>0</v>
      </c>
      <c r="ED334" s="56">
        <f t="shared" si="113"/>
        <v>0</v>
      </c>
      <c r="EE334" s="56">
        <f t="shared" si="113"/>
        <v>0</v>
      </c>
      <c r="EF334" s="56">
        <f t="shared" si="113"/>
        <v>0</v>
      </c>
      <c r="EG334" s="56">
        <f t="shared" si="113"/>
        <v>0</v>
      </c>
      <c r="EH334" s="56">
        <f t="shared" si="113"/>
        <v>0</v>
      </c>
      <c r="EI334" s="56">
        <f t="shared" si="113"/>
        <v>0</v>
      </c>
      <c r="EJ334" s="56">
        <f t="shared" si="113"/>
        <v>0</v>
      </c>
      <c r="EK334" s="56">
        <f t="shared" si="113"/>
        <v>0</v>
      </c>
      <c r="EL334" s="56">
        <f t="shared" si="113"/>
        <v>0</v>
      </c>
      <c r="EM334" s="56">
        <f t="shared" si="111"/>
        <v>0</v>
      </c>
      <c r="EN334" s="56">
        <f t="shared" si="111"/>
        <v>0</v>
      </c>
      <c r="EO334" s="56">
        <f t="shared" si="111"/>
        <v>0</v>
      </c>
      <c r="EP334" s="56">
        <f t="shared" si="111"/>
        <v>0</v>
      </c>
      <c r="EQ334" s="30">
        <f>CatTemplate[[#This Row],[Eq. unit cost]] * CatTemplate[[#This Row],[Eq. quantity]]</f>
        <v>0</v>
      </c>
      <c r="ER334" s="30">
        <f>CatTemplate[[#This Row],[Cons. unit cost]] *CatTemplate[[#This Row],[Cons. quantity]]</f>
        <v>0</v>
      </c>
      <c r="ES334" s="30">
        <f>CatTemplate[[#This Row],[Oth. unit cost]] *CatTemplate[[#This Row],[Oth. quantity]]</f>
        <v>0</v>
      </c>
      <c r="ET334" s="55">
        <f>SUM(CatTemplate[[#This Row],[CO1]:[CO20]])</f>
        <v>0</v>
      </c>
      <c r="EU334" s="56">
        <f t="shared" si="114"/>
        <v>0</v>
      </c>
      <c r="EV334" s="56">
        <f t="shared" si="114"/>
        <v>0</v>
      </c>
      <c r="EW334" s="56">
        <f t="shared" si="114"/>
        <v>0</v>
      </c>
      <c r="EX334" s="56">
        <f t="shared" si="114"/>
        <v>0</v>
      </c>
      <c r="EY334" s="56">
        <f t="shared" si="114"/>
        <v>0</v>
      </c>
      <c r="EZ334" s="56">
        <f t="shared" si="114"/>
        <v>0</v>
      </c>
      <c r="FA334" s="56">
        <f t="shared" si="114"/>
        <v>0</v>
      </c>
      <c r="FB334" s="56">
        <f t="shared" si="114"/>
        <v>0</v>
      </c>
      <c r="FC334" s="56">
        <f t="shared" si="114"/>
        <v>0</v>
      </c>
      <c r="FD334" s="56">
        <f t="shared" si="114"/>
        <v>0</v>
      </c>
      <c r="FE334" s="56">
        <f t="shared" si="114"/>
        <v>0</v>
      </c>
      <c r="FF334" s="56">
        <f t="shared" si="114"/>
        <v>0</v>
      </c>
      <c r="FG334" s="56">
        <f t="shared" si="114"/>
        <v>0</v>
      </c>
      <c r="FH334" s="56">
        <f t="shared" si="114"/>
        <v>0</v>
      </c>
      <c r="FI334" s="56">
        <f t="shared" si="114"/>
        <v>0</v>
      </c>
      <c r="FJ334" s="56">
        <f t="shared" si="114"/>
        <v>0</v>
      </c>
      <c r="FK334" s="56">
        <f t="shared" si="112"/>
        <v>0</v>
      </c>
      <c r="FL334" s="56">
        <f t="shared" si="112"/>
        <v>0</v>
      </c>
      <c r="FM334" s="56">
        <f t="shared" si="112"/>
        <v>0</v>
      </c>
      <c r="FN334" s="56">
        <f t="shared" si="112"/>
        <v>0</v>
      </c>
      <c r="FO334" s="58">
        <f>SUM(CatTemplate[[#This Row],[CS1]:[CS20]])</f>
        <v>0</v>
      </c>
      <c r="FP334" s="59">
        <f>CatTemplate[[#This Row],[Total Oth. cost]]+CatTemplate[[#This Row],[Total St. Cost]]</f>
        <v>0</v>
      </c>
      <c r="FQ334" s="33" t="e">
        <f t="shared" si="115"/>
        <v>#VALUE!</v>
      </c>
      <c r="FR334" s="33" t="e">
        <f t="shared" si="116"/>
        <v>#VALUE!</v>
      </c>
      <c r="FS334" s="30" t="e">
        <f>(CatTemplate[[#This Row],[CO1]] + CatTemplate[[#This Row],[CS1]]) * (1 + getRateOHFinal) * getRateMarkupFinal</f>
        <v>#VALUE!</v>
      </c>
      <c r="FT334" s="30" t="e">
        <f>(CatTemplate[[#This Row],[CO2]] + CatTemplate[[#This Row],[CS2]]) * (1 + getRateOHFinal) * getRateMarkupFinal</f>
        <v>#VALUE!</v>
      </c>
      <c r="FU334" s="30" t="e">
        <f>(CatTemplate[[#This Row],[CO3]] + CatTemplate[[#This Row],[CS3]]) * (1 + getRateOHFinal) * getRateMarkupFinal</f>
        <v>#VALUE!</v>
      </c>
      <c r="FV334" s="30" t="e">
        <f>(CatTemplate[[#This Row],[CO4]] + CatTemplate[[#This Row],[CS4]]) * (1 + getRateOHFinal) * getRateMarkupFinal</f>
        <v>#VALUE!</v>
      </c>
      <c r="FW334" s="30" t="e">
        <f>(CatTemplate[[#This Row],[CO5]] + CatTemplate[[#This Row],[CS5]]) * (1 + getRateOHFinal) * getRateMarkupFinal</f>
        <v>#VALUE!</v>
      </c>
      <c r="FX334" s="30" t="e">
        <f>(CatTemplate[[#This Row],[CO6]] + CatTemplate[[#This Row],[CS6]]) * (1 + getRateOHFinal) * getRateMarkupFinal</f>
        <v>#VALUE!</v>
      </c>
      <c r="FY334" s="30" t="e">
        <f>(CatTemplate[[#This Row],[CO7]] + CatTemplate[[#This Row],[CS7]]) * (1 + getRateOHFinal) * getRateMarkupFinal</f>
        <v>#VALUE!</v>
      </c>
      <c r="FZ334" s="30" t="e">
        <f>(CatTemplate[[#This Row],[CO8]] + CatTemplate[[#This Row],[CS8]]) * (1 + getRateOHFinal) * getRateMarkupFinal</f>
        <v>#VALUE!</v>
      </c>
      <c r="GA334" s="30" t="e">
        <f>(CatTemplate[[#This Row],[CO9]] + CatTemplate[[#This Row],[CS9]]) * (1 + getRateOHFinal) * getRateMarkupFinal</f>
        <v>#VALUE!</v>
      </c>
      <c r="GB334" s="30" t="e">
        <f>(CatTemplate[[#This Row],[CO10]] + CatTemplate[[#This Row],[CS10]]) * (1 + getRateOHFinal) * getRateMarkupFinal</f>
        <v>#VALUE!</v>
      </c>
      <c r="GC334" s="30" t="e">
        <f>(CatTemplate[[#This Row],[CO11]] + CatTemplate[[#This Row],[CS11]]) * (1 + getRateOHFinal) * getRateMarkupFinal</f>
        <v>#VALUE!</v>
      </c>
      <c r="GD334" s="30" t="e">
        <f>(CatTemplate[[#This Row],[CO12]] + CatTemplate[[#This Row],[CS12]]) * (1 + getRateOHFinal) * getRateMarkupFinal</f>
        <v>#VALUE!</v>
      </c>
      <c r="GE334" s="30" t="e">
        <f>(CatTemplate[[#This Row],[CO13]] + CatTemplate[[#This Row],[CS13]]) * (1 + getRateOHFinal) * getRateMarkupFinal</f>
        <v>#VALUE!</v>
      </c>
      <c r="GF334" s="30" t="e">
        <f>(CatTemplate[[#This Row],[CO14]] + CatTemplate[[#This Row],[CS14]]) * (1 + getRateOHFinal) * getRateMarkupFinal</f>
        <v>#VALUE!</v>
      </c>
      <c r="GG334" s="30" t="e">
        <f>(CatTemplate[[#This Row],[CO15]] + CatTemplate[[#This Row],[CS15]]) * (1 + getRateOHFinal) * getRateMarkupFinal</f>
        <v>#VALUE!</v>
      </c>
      <c r="GH334" s="30" t="e">
        <f>(CatTemplate[[#This Row],[CO16]] + CatTemplate[[#This Row],[CS16]]) * (1 + getRateOHFinal) * getRateMarkupFinal</f>
        <v>#VALUE!</v>
      </c>
      <c r="GI334" s="30" t="e">
        <f>(CatTemplate[[#This Row],[CO17]] + CatTemplate[[#This Row],[CS17]]) * (1 + getRateOHFinal) * getRateMarkupFinal</f>
        <v>#VALUE!</v>
      </c>
      <c r="GJ334" s="30" t="e">
        <f>(CatTemplate[[#This Row],[CO18]] + CatTemplate[[#This Row],[CS18]]) * (1 + getRateOHFinal) * getRateMarkupFinal</f>
        <v>#VALUE!</v>
      </c>
      <c r="GK334" s="30" t="e">
        <f>(CatTemplate[[#This Row],[CO19]] + CatTemplate[[#This Row],[CS19]]) * (1 + getRateOHFinal) * getRateMarkupFinal</f>
        <v>#VALUE!</v>
      </c>
      <c r="GL334" s="30" t="e">
        <f>(CatTemplate[[#This Row],[CO20]] + CatTemplate[[#This Row],[CS20]]) * (1 + getRateOHFinal) * getRateMarkupFinal</f>
        <v>#VALUE!</v>
      </c>
      <c r="GM334" s="30" t="e">
        <f t="shared" si="117"/>
        <v>#VALUE!</v>
      </c>
      <c r="GN334" s="30" t="e">
        <f t="shared" si="118"/>
        <v>#VALUE!</v>
      </c>
      <c r="GO334" s="30" t="e">
        <f t="shared" si="119"/>
        <v>#VALUE!</v>
      </c>
      <c r="GP334" s="30" t="e">
        <f t="shared" si="120"/>
        <v>#VALUE!</v>
      </c>
      <c r="GQ334" s="30" t="e">
        <f>(CatTemplate[[#This Row],[CO1]]+CatTemplate[[#This Row],[CS1]]) * (1+ getRateOHFinal) * (1 + getRateMarkupFinal)</f>
        <v>#VALUE!</v>
      </c>
      <c r="GR334" s="30" t="e">
        <f>(CatTemplate[[#This Row],[CO2]]+CatTemplate[[#This Row],[CS2]]) * (1+ getRateOHFinal) * (1 + getRateMarkupFinal)</f>
        <v>#VALUE!</v>
      </c>
      <c r="GS334" s="30" t="e">
        <f>(CatTemplate[[#This Row],[CO3]]+CatTemplate[[#This Row],[CS3]]) * (1+ getRateOHFinal) * (1 + getRateMarkupFinal)</f>
        <v>#VALUE!</v>
      </c>
      <c r="GT334" s="30" t="e">
        <f>(CatTemplate[[#This Row],[CO4]]+CatTemplate[[#This Row],[CS4]]) * (1+ getRateOHFinal) * (1 + getRateMarkupFinal)</f>
        <v>#VALUE!</v>
      </c>
      <c r="GU334" s="30" t="e">
        <f>(CatTemplate[[#This Row],[CO5]]+CatTemplate[[#This Row],[CS5]]) * (1+ getRateOHFinal) * (1 + getRateMarkupFinal)</f>
        <v>#VALUE!</v>
      </c>
      <c r="GV334" s="30" t="e">
        <f>(CatTemplate[[#This Row],[CO6]]+CatTemplate[[#This Row],[CS6]]) * (1+ getRateOHFinal) * (1 + getRateMarkupFinal)</f>
        <v>#VALUE!</v>
      </c>
      <c r="GW334" s="30" t="e">
        <f>(CatTemplate[[#This Row],[CO7]]+CatTemplate[[#This Row],[CS7]]) * (1+ getRateOHFinal) * (1 + getRateMarkupFinal)</f>
        <v>#VALUE!</v>
      </c>
      <c r="GX334" s="30" t="e">
        <f>(CatTemplate[[#This Row],[CO8]]+CatTemplate[[#This Row],[CS8]]) * (1+ getRateOHFinal) * (1 + getRateMarkupFinal)</f>
        <v>#VALUE!</v>
      </c>
      <c r="GY334" s="30" t="e">
        <f>(CatTemplate[[#This Row],[CO9]]+CatTemplate[[#This Row],[CS9]]) * (1+ getRateOHFinal) * (1 + getRateMarkupFinal)</f>
        <v>#VALUE!</v>
      </c>
      <c r="GZ334" s="30" t="e">
        <f>(CatTemplate[[#This Row],[CO10]]+CatTemplate[[#This Row],[CS10]]) * (1+ getRateOHFinal) * (1 + getRateMarkupFinal)</f>
        <v>#VALUE!</v>
      </c>
      <c r="HA334" s="30" t="e">
        <f>(CatTemplate[[#This Row],[CO11]]+CatTemplate[[#This Row],[CS11]]) * (1+ getRateOHFinal) * (1 + getRateMarkupFinal)</f>
        <v>#VALUE!</v>
      </c>
      <c r="HB334" s="30" t="e">
        <f>(CatTemplate[[#This Row],[CO12]]+CatTemplate[[#This Row],[CS12]]) * (1+ getRateOHFinal) * (1 + getRateMarkupFinal)</f>
        <v>#VALUE!</v>
      </c>
      <c r="HC334" s="30" t="e">
        <f>(CatTemplate[[#This Row],[CO13]]+CatTemplate[[#This Row],[CS13]]) * (1+ getRateOHFinal) * (1 + getRateMarkupFinal)</f>
        <v>#VALUE!</v>
      </c>
      <c r="HD334" s="30" t="e">
        <f>(CatTemplate[[#This Row],[CO14]]+CatTemplate[[#This Row],[CS14]]) * (1+ getRateOHFinal) * (1 + getRateMarkupFinal)</f>
        <v>#VALUE!</v>
      </c>
      <c r="HE334" s="30" t="e">
        <f>(CatTemplate[[#This Row],[CO15]]+CatTemplate[[#This Row],[CS15]]) * (1+ getRateOHFinal) * (1 + getRateMarkupFinal)</f>
        <v>#VALUE!</v>
      </c>
      <c r="HF334" s="30" t="e">
        <f>(CatTemplate[[#This Row],[CO16]]+CatTemplate[[#This Row],[CS16]]) * (1+ getRateOHFinal) * (1 + getRateMarkupFinal)</f>
        <v>#VALUE!</v>
      </c>
      <c r="HG334" s="30" t="e">
        <f>(CatTemplate[[#This Row],[CO17]]+CatTemplate[[#This Row],[CS17]]) * (1+ getRateOHFinal) * (1 + getRateMarkupFinal)</f>
        <v>#VALUE!</v>
      </c>
      <c r="HH334" s="30" t="e">
        <f>(CatTemplate[[#This Row],[CO18]]+CatTemplate[[#This Row],[CS18]]) * (1+ getRateOHFinal) * (1 + getRateMarkupFinal)</f>
        <v>#VALUE!</v>
      </c>
      <c r="HI334" s="30" t="e">
        <f>(CatTemplate[[#This Row],[CO19]]+CatTemplate[[#This Row],[CS19]]) * (1+ getRateOHFinal) * (1 + getRateMarkupFinal)</f>
        <v>#VALUE!</v>
      </c>
      <c r="HJ334" s="30" t="e">
        <f>(CatTemplate[[#This Row],[CO20]]+CatTemplate[[#This Row],[CS20]]) * (1+ getRateOHFinal) * (1 + getRateMarkupFinal)</f>
        <v>#VALUE!</v>
      </c>
      <c r="HK334" s="39" t="e">
        <f>CatTemplate[[#This Row],[Total cost]]+CatTemplate[[#This Row],[OH Amount]]+CatTemplate[[#This Row],[Markup]]</f>
        <v>#VALUE!</v>
      </c>
      <c r="HL334" s="63">
        <f>IF(CatTemplate[[#This Row],[Units]]="Days",CatTemplate[[#This Row],[Project quantity]]*CatTemplate[[#This Row],[St. unit effort]],CatTemplate[[#This Row],[Project quantity]])</f>
        <v>0</v>
      </c>
      <c r="HM334" s="287">
        <f>IFERROR(CatTemplate[[#This Row],[Total Price]]/(CatTemplate[[#This Row],[Final Quantity]]),0)</f>
        <v>0</v>
      </c>
      <c r="HN334" s="261"/>
    </row>
    <row r="335" spans="2:222" ht="25.5" x14ac:dyDescent="0.2">
      <c r="B335" s="9" t="s">
        <v>84</v>
      </c>
      <c r="C335" s="23">
        <v>6</v>
      </c>
      <c r="D335" s="10" t="s">
        <v>179</v>
      </c>
      <c r="E335" s="25">
        <v>1</v>
      </c>
      <c r="F335" s="19" t="s">
        <v>103</v>
      </c>
      <c r="G335" s="27">
        <v>122</v>
      </c>
      <c r="H335" s="19" t="s">
        <v>614</v>
      </c>
      <c r="I335" s="19"/>
      <c r="J335" s="16" t="s">
        <v>254</v>
      </c>
      <c r="K335" s="16"/>
      <c r="L335" s="16" t="s">
        <v>489</v>
      </c>
      <c r="M335" s="16" t="s">
        <v>207</v>
      </c>
      <c r="N335" s="16" t="s">
        <v>858</v>
      </c>
      <c r="O335" s="320"/>
      <c r="P335" s="71"/>
      <c r="Q335" s="108"/>
      <c r="R335" s="73"/>
      <c r="S335" s="97"/>
      <c r="T335" s="100">
        <f>getEqUnitCost</f>
        <v>0</v>
      </c>
      <c r="U335" s="73">
        <f>getEqUnitEffort</f>
        <v>0</v>
      </c>
      <c r="V335" s="101">
        <f>getEqQuantity</f>
        <v>0</v>
      </c>
      <c r="W335" s="320"/>
      <c r="X335" s="100">
        <f>getConsUnitCost</f>
        <v>0</v>
      </c>
      <c r="Y335" s="73">
        <f>getConsUnitEffort</f>
        <v>0</v>
      </c>
      <c r="Z335" s="14">
        <f>getConsQuantity</f>
        <v>0</v>
      </c>
      <c r="AA335" s="320"/>
      <c r="AB335" s="72"/>
      <c r="AC335" s="112"/>
      <c r="AD335" s="14">
        <f>getOthQuantity</f>
        <v>0</v>
      </c>
      <c r="AE335" s="320"/>
      <c r="AF335" s="28" t="str">
        <f>IF(ISBLANK(CatTemplate[[#This Row],[Resource type]]),"",CatTemplate[[#This Row],[Resource type]])</f>
        <v>BioRef Operator</v>
      </c>
      <c r="AG335" s="242">
        <f>getStaffUnitCost</f>
        <v>402.98497611162429</v>
      </c>
      <c r="AH335" s="113">
        <f>getStaffUnitEffort</f>
        <v>0</v>
      </c>
      <c r="AI335" s="40">
        <f>getStaffQuantity</f>
        <v>0</v>
      </c>
      <c r="AJ335" s="41">
        <f>CatTemplate[[#This Row],[St. quantity]]*8/ParRatePM</f>
        <v>0</v>
      </c>
      <c r="AK335" s="320"/>
      <c r="AL335" s="53" t="str">
        <f>CatTemplate[[#This Row],[Item type]]</f>
        <v>Samples</v>
      </c>
      <c r="AM335" s="12">
        <f>SUM(CatTemplate[[#This Row],[Year1]:[Year20]])</f>
        <v>0</v>
      </c>
      <c r="AN335" s="52"/>
      <c r="AO335" s="52"/>
      <c r="AP335" s="52"/>
      <c r="AQ335" s="8"/>
      <c r="AR335" s="8"/>
      <c r="AS335" s="8"/>
      <c r="AT335" s="8"/>
      <c r="AU335" s="8"/>
      <c r="AV335" s="8"/>
      <c r="AW335" s="8"/>
      <c r="AX335" s="8"/>
      <c r="AY335" s="8"/>
      <c r="AZ335" s="8"/>
      <c r="BA335" s="8"/>
      <c r="BB335" s="8"/>
      <c r="BC335" s="8"/>
      <c r="BD335" s="8"/>
      <c r="BE335" s="8"/>
      <c r="BF335" s="8"/>
      <c r="BG335" s="36"/>
      <c r="BH335" s="320"/>
      <c r="BI335" s="37" t="str">
        <f>getCostCategory</f>
        <v>06 Operating costs</v>
      </c>
      <c r="BJ335" s="37" t="str">
        <f>getSection</f>
        <v>06 Sample processing</v>
      </c>
      <c r="BK335" s="32" t="str">
        <f>getObject</f>
        <v>Sample processing</v>
      </c>
      <c r="BL335" s="30">
        <f>IFERROR(getUnitCost * IF(CatTemplate[[#This Row],[Cost Category Comp.]]="01 Staff costs", 1,1),0)</f>
        <v>402.98497611162429</v>
      </c>
      <c r="BM335" s="29">
        <f>IF(AND(ISBLANK(CatTemplate[[#This Row],[Eq. unit cost]]),ISBLANK(CatTemplate[[#This Row],[Cons. unit cost]]),ISBLANK(CatTemplate[[#This Row],[Oth. unit cost]])), 0, IF(getUnitEffort =0,1,getUnitEffort) * CatTemplate[[#This Row],[Year1]])</f>
        <v>0</v>
      </c>
      <c r="BN335" s="29">
        <f>IF(AND(ISBLANK(CatTemplate[[#This Row],[Eq. unit cost]]),ISBLANK(CatTemplate[[#This Row],[Cons. unit cost]]),ISBLANK(CatTemplate[[#This Row],[Oth. unit cost]])), 0, IF(getUnitEffort =0,1,getUnitEffort) * CatTemplate[[#This Row],[Year2]])</f>
        <v>0</v>
      </c>
      <c r="BO335" s="29">
        <f>IF(AND(ISBLANK(CatTemplate[[#This Row],[Eq. unit cost]]),ISBLANK(CatTemplate[[#This Row],[Cons. unit cost]]),ISBLANK(CatTemplate[[#This Row],[Oth. unit cost]])), 0, IF(getUnitEffort =0,1,getUnitEffort) * CatTemplate[[#This Row],[Year3]])</f>
        <v>0</v>
      </c>
      <c r="BP335" s="29">
        <f>IF(AND(ISBLANK(CatTemplate[[#This Row],[Eq. unit cost]]),ISBLANK(CatTemplate[[#This Row],[Cons. unit cost]]),ISBLANK(CatTemplate[[#This Row],[Oth. unit cost]])), 0, IF(getUnitEffort =0,1,getUnitEffort) * CatTemplate[[#This Row],[Year4]])</f>
        <v>0</v>
      </c>
      <c r="BQ335" s="29">
        <f>IF(AND(ISBLANK(CatTemplate[[#This Row],[Eq. unit cost]]),ISBLANK(CatTemplate[[#This Row],[Cons. unit cost]]),ISBLANK(CatTemplate[[#This Row],[Oth. unit cost]])), 0, IF(getUnitEffort =0,1,getUnitEffort) * CatTemplate[[#This Row],[Year5]])</f>
        <v>0</v>
      </c>
      <c r="BR335" s="29">
        <f>IF(AND(ISBLANK(CatTemplate[[#This Row],[Eq. unit cost]]),ISBLANK(CatTemplate[[#This Row],[Cons. unit cost]]),ISBLANK(CatTemplate[[#This Row],[Oth. unit cost]])), 0, IF(getUnitEffort =0,1,getUnitEffort) * CatTemplate[[#This Row],[Year6]])</f>
        <v>0</v>
      </c>
      <c r="BS335" s="29">
        <f>IF(AND(ISBLANK(CatTemplate[[#This Row],[Eq. unit cost]]),ISBLANK(CatTemplate[[#This Row],[Cons. unit cost]]),ISBLANK(CatTemplate[[#This Row],[Oth. unit cost]])), 0, IF(getUnitEffort =0,1,getUnitEffort) * CatTemplate[[#This Row],[Year7]])</f>
        <v>0</v>
      </c>
      <c r="BT335" s="29">
        <f>IF(AND(ISBLANK(CatTemplate[[#This Row],[Eq. unit cost]]),ISBLANK(CatTemplate[[#This Row],[Cons. unit cost]]),ISBLANK(CatTemplate[[#This Row],[Oth. unit cost]])), 0, IF(getUnitEffort =0,1,getUnitEffort) * CatTemplate[[#This Row],[Year8]])</f>
        <v>0</v>
      </c>
      <c r="BU335" s="29">
        <f>IF(AND(ISBLANK(CatTemplate[[#This Row],[Eq. unit cost]]),ISBLANK(CatTemplate[[#This Row],[Cons. unit cost]]),ISBLANK(CatTemplate[[#This Row],[Oth. unit cost]])), 0, IF(getUnitEffort =0,1,getUnitEffort) * CatTemplate[[#This Row],[Year9]])</f>
        <v>0</v>
      </c>
      <c r="BV335" s="29">
        <f>IF(AND(ISBLANK(CatTemplate[[#This Row],[Eq. unit cost]]),ISBLANK(CatTemplate[[#This Row],[Cons. unit cost]]),ISBLANK(CatTemplate[[#This Row],[Oth. unit cost]])), 0, IF(getUnitEffort =0,1,getUnitEffort) * CatTemplate[[#This Row],[Year10]])</f>
        <v>0</v>
      </c>
      <c r="BW335" s="29">
        <f>IF(AND(ISBLANK(CatTemplate[[#This Row],[Eq. unit cost]]),ISBLANK(CatTemplate[[#This Row],[Cons. unit cost]]),ISBLANK(CatTemplate[[#This Row],[Oth. unit cost]])), 0, IF(getUnitEffort =0,1,getUnitEffort) * CatTemplate[[#This Row],[Year11]])</f>
        <v>0</v>
      </c>
      <c r="BX335" s="29">
        <f>IF(AND(ISBLANK(CatTemplate[[#This Row],[Eq. unit cost]]),ISBLANK(CatTemplate[[#This Row],[Cons. unit cost]]),ISBLANK(CatTemplate[[#This Row],[Oth. unit cost]])), 0, IF(getUnitEffort =0,1,getUnitEffort) * CatTemplate[[#This Row],[Year12]])</f>
        <v>0</v>
      </c>
      <c r="BY335" s="29">
        <f>IF(AND(ISBLANK(CatTemplate[[#This Row],[Eq. unit cost]]),ISBLANK(CatTemplate[[#This Row],[Cons. unit cost]]),ISBLANK(CatTemplate[[#This Row],[Oth. unit cost]])), 0, IF(getUnitEffort =0,1,getUnitEffort) * CatTemplate[[#This Row],[Year13]])</f>
        <v>0</v>
      </c>
      <c r="BZ335" s="29">
        <f>IF(AND(ISBLANK(CatTemplate[[#This Row],[Eq. unit cost]]),ISBLANK(CatTemplate[[#This Row],[Cons. unit cost]]),ISBLANK(CatTemplate[[#This Row],[Oth. unit cost]])), 0, IF(getUnitEffort =0,1,getUnitEffort) * CatTemplate[[#This Row],[Year14]])</f>
        <v>0</v>
      </c>
      <c r="CA335" s="29">
        <f>IF(AND(ISBLANK(CatTemplate[[#This Row],[Eq. unit cost]]),ISBLANK(CatTemplate[[#This Row],[Cons. unit cost]]),ISBLANK(CatTemplate[[#This Row],[Oth. unit cost]])), 0, IF(getUnitEffort =0,1,getUnitEffort) * CatTemplate[[#This Row],[Year15]])</f>
        <v>0</v>
      </c>
      <c r="CB335" s="29">
        <f>IF(AND(ISBLANK(CatTemplate[[#This Row],[Eq. unit cost]]),ISBLANK(CatTemplate[[#This Row],[Cons. unit cost]]),ISBLANK(CatTemplate[[#This Row],[Oth. unit cost]])), 0, IF(getUnitEffort =0,1,getUnitEffort) * CatTemplate[[#This Row],[Year16]])</f>
        <v>0</v>
      </c>
      <c r="CC335" s="29">
        <f>IF(AND(ISBLANK(CatTemplate[[#This Row],[Eq. unit cost]]),ISBLANK(CatTemplate[[#This Row],[Cons. unit cost]]),ISBLANK(CatTemplate[[#This Row],[Oth. unit cost]])), 0, IF(getUnitEffort =0,1,getUnitEffort) * CatTemplate[[#This Row],[Year17]])</f>
        <v>0</v>
      </c>
      <c r="CD335" s="29">
        <f>IF(AND(ISBLANK(CatTemplate[[#This Row],[Eq. unit cost]]),ISBLANK(CatTemplate[[#This Row],[Cons. unit cost]]),ISBLANK(CatTemplate[[#This Row],[Oth. unit cost]])), 0, IF(getUnitEffort =0,1,getUnitEffort) * CatTemplate[[#This Row],[Year18]])</f>
        <v>0</v>
      </c>
      <c r="CE335" s="29">
        <f>IF(AND(ISBLANK(CatTemplate[[#This Row],[Eq. unit cost]]),ISBLANK(CatTemplate[[#This Row],[Cons. unit cost]]),ISBLANK(CatTemplate[[#This Row],[Oth. unit cost]])), 0, IF(getUnitEffort =0,1,getUnitEffort) * CatTemplate[[#This Row],[Year19]])</f>
        <v>0</v>
      </c>
      <c r="CF335" s="29">
        <f>IF(AND(ISBLANK(CatTemplate[[#This Row],[Eq. unit cost]]),ISBLANK(CatTemplate[[#This Row],[Cons. unit cost]]),ISBLANK(CatTemplate[[#This Row],[Oth. unit cost]])), 0, IF(getUnitEffort =0,1,getUnitEffort) * CatTemplate[[#This Row],[Year20]])</f>
        <v>0</v>
      </c>
      <c r="CG335" s="45">
        <f>SUM(CatTemplate[[#This Row],[Q1]:[Q20]])</f>
        <v>0</v>
      </c>
      <c r="CH335" s="29">
        <f>IF(ISBLANK(CatTemplate[[#This Row],[St. unit effort]]),0,(CatTemplate[[#This Row],[St. unit effort]] * CatTemplate[[#This Row],[Year1]]))</f>
        <v>0</v>
      </c>
      <c r="CI335" s="29">
        <f>IF(ISBLANK(CatTemplate[[#This Row],[St. unit effort]]),0,(CatTemplate[[#This Row],[St. unit effort]] * CatTemplate[[#This Row],[Year2]]))</f>
        <v>0</v>
      </c>
      <c r="CJ335" s="29">
        <f>IF(ISBLANK(CatTemplate[[#This Row],[St. unit effort]]),0,(CatTemplate[[#This Row],[St. unit effort]] * CatTemplate[[#This Row],[Year3]]))</f>
        <v>0</v>
      </c>
      <c r="CK335" s="29">
        <f>IF(ISBLANK(CatTemplate[[#This Row],[St. unit effort]]),0,(CatTemplate[[#This Row],[St. unit effort]] * CatTemplate[[#This Row],[Year4]]))</f>
        <v>0</v>
      </c>
      <c r="CL335" s="29">
        <f>IF(ISBLANK(CatTemplate[[#This Row],[St. unit effort]]),0,(CatTemplate[[#This Row],[St. unit effort]] * CatTemplate[[#This Row],[Year5]]))</f>
        <v>0</v>
      </c>
      <c r="CM335" s="29">
        <f>IF(ISBLANK(CatTemplate[[#This Row],[St. unit effort]]),0,(CatTemplate[[#This Row],[St. unit effort]] * CatTemplate[[#This Row],[Year6]]))</f>
        <v>0</v>
      </c>
      <c r="CN335" s="29">
        <f>IF(ISBLANK(CatTemplate[[#This Row],[St. unit effort]]),0,(CatTemplate[[#This Row],[St. unit effort]] * CatTemplate[[#This Row],[Year7]]))</f>
        <v>0</v>
      </c>
      <c r="CO335" s="29">
        <f>IF(ISBLANK(CatTemplate[[#This Row],[St. unit effort]]),0,(CatTemplate[[#This Row],[St. unit effort]] * CatTemplate[[#This Row],[Year8]]))</f>
        <v>0</v>
      </c>
      <c r="CP335" s="29">
        <f>IF(ISBLANK(CatTemplate[[#This Row],[St. unit effort]]),0,(CatTemplate[[#This Row],[St. unit effort]] * CatTemplate[[#This Row],[Year9]]))</f>
        <v>0</v>
      </c>
      <c r="CQ335" s="29">
        <f>IF(ISBLANK(CatTemplate[[#This Row],[St. unit effort]]),0,(CatTemplate[[#This Row],[St. unit effort]] * CatTemplate[[#This Row],[Year10]]))</f>
        <v>0</v>
      </c>
      <c r="CR335" s="29">
        <f>IF(ISBLANK(CatTemplate[[#This Row],[St. unit effort]]),0,(CatTemplate[[#This Row],[St. unit effort]] * CatTemplate[[#This Row],[Year11]]))</f>
        <v>0</v>
      </c>
      <c r="CS335" s="29">
        <f>IF(ISBLANK(CatTemplate[[#This Row],[St. unit effort]]),0,(CatTemplate[[#This Row],[St. unit effort]] * CatTemplate[[#This Row],[Year12]]))</f>
        <v>0</v>
      </c>
      <c r="CT335" s="29">
        <f>IF(ISBLANK(CatTemplate[[#This Row],[St. unit effort]]),0,(CatTemplate[[#This Row],[St. unit effort]] * CatTemplate[[#This Row],[Year13]]))</f>
        <v>0</v>
      </c>
      <c r="CU335" s="29">
        <f>IF(ISBLANK(CatTemplate[[#This Row],[St. unit effort]]),0,(CatTemplate[[#This Row],[St. unit effort]] * CatTemplate[[#This Row],[Year14]]))</f>
        <v>0</v>
      </c>
      <c r="CV335" s="29">
        <f>IF(ISBLANK(CatTemplate[[#This Row],[St. unit effort]]),0,(CatTemplate[[#This Row],[St. unit effort]] * CatTemplate[[#This Row],[Year15]]))</f>
        <v>0</v>
      </c>
      <c r="CW335" s="29">
        <f>IF(ISBLANK(CatTemplate[[#This Row],[St. unit effort]]),0,(CatTemplate[[#This Row],[St. unit effort]] * CatTemplate[[#This Row],[Year16]]))</f>
        <v>0</v>
      </c>
      <c r="CX335" s="29">
        <f>IF(ISBLANK(CatTemplate[[#This Row],[St. unit effort]]),0,(CatTemplate[[#This Row],[St. unit effort]] * CatTemplate[[#This Row],[Year17]]))</f>
        <v>0</v>
      </c>
      <c r="CY335" s="29">
        <f>IF(ISBLANK(CatTemplate[[#This Row],[St. unit effort]]),0,(CatTemplate[[#This Row],[St. unit effort]] * CatTemplate[[#This Row],[Year18]]))</f>
        <v>0</v>
      </c>
      <c r="CZ335" s="29">
        <f>IF(ISBLANK(CatTemplate[[#This Row],[St. unit effort]]),0,(CatTemplate[[#This Row],[St. unit effort]] * CatTemplate[[#This Row],[Year19]]))</f>
        <v>0</v>
      </c>
      <c r="DA335" s="29">
        <f>IF(ISBLANK(CatTemplate[[#This Row],[St. unit effort]]),0,(CatTemplate[[#This Row],[St. unit effort]] * CatTemplate[[#This Row],[Year20]]))</f>
        <v>0</v>
      </c>
      <c r="DB335" s="57">
        <f>IF(ISBLANK(CatTemplate[[#This Row],[St. unit effort]]),0,(CatTemplate[[#This Row],[St. unit effort]] * CatTemplate[[#This Row],[Year1]])*8/ParRatePM)</f>
        <v>0</v>
      </c>
      <c r="DC335" s="57">
        <f>IF(ISBLANK(CatTemplate[[#This Row],[St. unit effort]]),0,(CatTemplate[[#This Row],[St. unit effort]] * CatTemplate[[#This Row],[Year2]])*8/ParRatePM)</f>
        <v>0</v>
      </c>
      <c r="DD335" s="57">
        <f>IF(ISBLANK(CatTemplate[[#This Row],[St. unit effort]]),0,(CatTemplate[[#This Row],[St. unit effort]] * CatTemplate[[#This Row],[Year3]])*8/ParRatePM)</f>
        <v>0</v>
      </c>
      <c r="DE335" s="57">
        <f>IF(ISBLANK(CatTemplate[[#This Row],[St. unit effort]]),0,(CatTemplate[[#This Row],[St. unit effort]] * CatTemplate[[#This Row],[Year4]])*8/ParRatePM)</f>
        <v>0</v>
      </c>
      <c r="DF335" s="57">
        <f>IF(ISBLANK(CatTemplate[[#This Row],[St. unit effort]]),0,(CatTemplate[[#This Row],[St. unit effort]] * CatTemplate[[#This Row],[Year5]])*8/ParRatePM)</f>
        <v>0</v>
      </c>
      <c r="DG335" s="57">
        <f>IF(ISBLANK(CatTemplate[[#This Row],[St. unit effort]]),0,(CatTemplate[[#This Row],[St. unit effort]] * CatTemplate[[#This Row],[Year6]])*8/ParRatePM)</f>
        <v>0</v>
      </c>
      <c r="DH335" s="57">
        <f>IF(ISBLANK(CatTemplate[[#This Row],[St. unit effort]]),0,(CatTemplate[[#This Row],[St. unit effort]] * CatTemplate[[#This Row],[Year7]])*8/ParRatePM)</f>
        <v>0</v>
      </c>
      <c r="DI335" s="57">
        <f>IF(ISBLANK(CatTemplate[[#This Row],[St. unit effort]]),0,(CatTemplate[[#This Row],[St. unit effort]] * CatTemplate[[#This Row],[Year8]])*8/ParRatePM)</f>
        <v>0</v>
      </c>
      <c r="DJ335" s="57">
        <f>IF(ISBLANK(CatTemplate[[#This Row],[St. unit effort]]),0,(CatTemplate[[#This Row],[St. unit effort]] * CatTemplate[[#This Row],[Year9]])*8/ParRatePM)</f>
        <v>0</v>
      </c>
      <c r="DK335" s="57">
        <f>IF(ISBLANK(CatTemplate[[#This Row],[St. unit effort]]),0,(CatTemplate[[#This Row],[St. unit effort]] * CatTemplate[[#This Row],[Year10]])*8/ParRatePM)</f>
        <v>0</v>
      </c>
      <c r="DL335" s="57">
        <f>IF(ISBLANK(CatTemplate[[#This Row],[St. unit effort]]),0,(CatTemplate[[#This Row],[St. unit effort]] * CatTemplate[[#This Row],[Year11]])*8/ParRatePM)</f>
        <v>0</v>
      </c>
      <c r="DM335" s="57">
        <f>IF(ISBLANK(CatTemplate[[#This Row],[St. unit effort]]),0,(CatTemplate[[#This Row],[St. unit effort]] * CatTemplate[[#This Row],[Year12]])*8/ParRatePM)</f>
        <v>0</v>
      </c>
      <c r="DN335" s="57">
        <f>IF(ISBLANK(CatTemplate[[#This Row],[St. unit effort]]),0,(CatTemplate[[#This Row],[St. unit effort]] * CatTemplate[[#This Row],[Year13]])*8/ParRatePM)</f>
        <v>0</v>
      </c>
      <c r="DO335" s="57">
        <f>IF(ISBLANK(CatTemplate[[#This Row],[St. unit effort]]),0,(CatTemplate[[#This Row],[St. unit effort]] * CatTemplate[[#This Row],[Year14]])*8/ParRatePM)</f>
        <v>0</v>
      </c>
      <c r="DP335" s="57">
        <f>IF(ISBLANK(CatTemplate[[#This Row],[St. unit effort]]),0,(CatTemplate[[#This Row],[St. unit effort]] * CatTemplate[[#This Row],[Year15]])*8/ParRatePM)</f>
        <v>0</v>
      </c>
      <c r="DQ335" s="57">
        <f>IF(ISBLANK(CatTemplate[[#This Row],[St. unit effort]]),0,(CatTemplate[[#This Row],[St. unit effort]] * CatTemplate[[#This Row],[Year16]])*8/ParRatePM)</f>
        <v>0</v>
      </c>
      <c r="DR335" s="57">
        <f>IF(ISBLANK(CatTemplate[[#This Row],[St. unit effort]]),0,(CatTemplate[[#This Row],[St. unit effort]] * CatTemplate[[#This Row],[Year17]])*8/ParRatePM)</f>
        <v>0</v>
      </c>
      <c r="DS335" s="57">
        <f>IF(ISBLANK(CatTemplate[[#This Row],[St. unit effort]]),0,(CatTemplate[[#This Row],[St. unit effort]] * CatTemplate[[#This Row],[Year18]])*8/ParRatePM)</f>
        <v>0</v>
      </c>
      <c r="DT335" s="57">
        <f>IF(ISBLANK(CatTemplate[[#This Row],[St. unit effort]]),0,(CatTemplate[[#This Row],[St. unit effort]] * CatTemplate[[#This Row],[Year19]])*8/ParRatePM)</f>
        <v>0</v>
      </c>
      <c r="DU335" s="57">
        <f>IF(ISBLANK(CatTemplate[[#This Row],[St. unit effort]]),0,(CatTemplate[[#This Row],[St. unit effort]] * CatTemplate[[#This Row],[Year20]])*8/ParRatePM)</f>
        <v>0</v>
      </c>
      <c r="DV335" s="54">
        <f>SUM(CatTemplate[[#This Row],[PM1]:[PM20]])</f>
        <v>0</v>
      </c>
      <c r="DW335" s="56">
        <f t="shared" si="113"/>
        <v>0</v>
      </c>
      <c r="DX335" s="56">
        <f t="shared" si="113"/>
        <v>0</v>
      </c>
      <c r="DY335" s="56">
        <f t="shared" si="113"/>
        <v>0</v>
      </c>
      <c r="DZ335" s="56">
        <f t="shared" si="113"/>
        <v>0</v>
      </c>
      <c r="EA335" s="56">
        <f t="shared" si="113"/>
        <v>0</v>
      </c>
      <c r="EB335" s="56">
        <f t="shared" si="113"/>
        <v>0</v>
      </c>
      <c r="EC335" s="56">
        <f t="shared" si="113"/>
        <v>0</v>
      </c>
      <c r="ED335" s="56">
        <f t="shared" si="113"/>
        <v>0</v>
      </c>
      <c r="EE335" s="56">
        <f t="shared" si="113"/>
        <v>0</v>
      </c>
      <c r="EF335" s="56">
        <f t="shared" si="113"/>
        <v>0</v>
      </c>
      <c r="EG335" s="56">
        <f t="shared" si="113"/>
        <v>0</v>
      </c>
      <c r="EH335" s="56">
        <f t="shared" si="113"/>
        <v>0</v>
      </c>
      <c r="EI335" s="56">
        <f t="shared" si="113"/>
        <v>0</v>
      </c>
      <c r="EJ335" s="56">
        <f t="shared" si="113"/>
        <v>0</v>
      </c>
      <c r="EK335" s="56">
        <f t="shared" si="113"/>
        <v>0</v>
      </c>
      <c r="EL335" s="56">
        <f t="shared" si="113"/>
        <v>0</v>
      </c>
      <c r="EM335" s="56">
        <f t="shared" si="111"/>
        <v>0</v>
      </c>
      <c r="EN335" s="56">
        <f t="shared" si="111"/>
        <v>0</v>
      </c>
      <c r="EO335" s="56">
        <f t="shared" si="111"/>
        <v>0</v>
      </c>
      <c r="EP335" s="56">
        <f t="shared" si="111"/>
        <v>0</v>
      </c>
      <c r="EQ335" s="30">
        <f>CatTemplate[[#This Row],[Eq. unit cost]] * CatTemplate[[#This Row],[Eq. quantity]]</f>
        <v>0</v>
      </c>
      <c r="ER335" s="30">
        <f>CatTemplate[[#This Row],[Cons. unit cost]] *CatTemplate[[#This Row],[Cons. quantity]]</f>
        <v>0</v>
      </c>
      <c r="ES335" s="30">
        <f>CatTemplate[[#This Row],[Oth. unit cost]] *CatTemplate[[#This Row],[Oth. quantity]]</f>
        <v>0</v>
      </c>
      <c r="ET335" s="55">
        <f>SUM(CatTemplate[[#This Row],[CO1]:[CO20]])</f>
        <v>0</v>
      </c>
      <c r="EU335" s="56">
        <f t="shared" si="114"/>
        <v>0</v>
      </c>
      <c r="EV335" s="56">
        <f t="shared" si="114"/>
        <v>0</v>
      </c>
      <c r="EW335" s="56">
        <f t="shared" si="114"/>
        <v>0</v>
      </c>
      <c r="EX335" s="56">
        <f t="shared" si="114"/>
        <v>0</v>
      </c>
      <c r="EY335" s="56">
        <f t="shared" si="114"/>
        <v>0</v>
      </c>
      <c r="EZ335" s="56">
        <f t="shared" si="114"/>
        <v>0</v>
      </c>
      <c r="FA335" s="56">
        <f t="shared" si="114"/>
        <v>0</v>
      </c>
      <c r="FB335" s="56">
        <f t="shared" si="114"/>
        <v>0</v>
      </c>
      <c r="FC335" s="56">
        <f t="shared" si="114"/>
        <v>0</v>
      </c>
      <c r="FD335" s="56">
        <f t="shared" si="114"/>
        <v>0</v>
      </c>
      <c r="FE335" s="56">
        <f t="shared" si="114"/>
        <v>0</v>
      </c>
      <c r="FF335" s="56">
        <f t="shared" si="114"/>
        <v>0</v>
      </c>
      <c r="FG335" s="56">
        <f t="shared" si="114"/>
        <v>0</v>
      </c>
      <c r="FH335" s="56">
        <f t="shared" si="114"/>
        <v>0</v>
      </c>
      <c r="FI335" s="56">
        <f t="shared" si="114"/>
        <v>0</v>
      </c>
      <c r="FJ335" s="56">
        <f t="shared" si="114"/>
        <v>0</v>
      </c>
      <c r="FK335" s="56">
        <f t="shared" si="112"/>
        <v>0</v>
      </c>
      <c r="FL335" s="56">
        <f t="shared" si="112"/>
        <v>0</v>
      </c>
      <c r="FM335" s="56">
        <f t="shared" si="112"/>
        <v>0</v>
      </c>
      <c r="FN335" s="56">
        <f t="shared" si="112"/>
        <v>0</v>
      </c>
      <c r="FO335" s="58">
        <f>SUM(CatTemplate[[#This Row],[CS1]:[CS20]])</f>
        <v>0</v>
      </c>
      <c r="FP335" s="59">
        <f>CatTemplate[[#This Row],[Total Oth. cost]]+CatTemplate[[#This Row],[Total St. Cost]]</f>
        <v>0</v>
      </c>
      <c r="FQ335" s="33" t="e">
        <f t="shared" si="115"/>
        <v>#VALUE!</v>
      </c>
      <c r="FR335" s="33" t="e">
        <f t="shared" si="116"/>
        <v>#VALUE!</v>
      </c>
      <c r="FS335" s="30" t="e">
        <f>(CatTemplate[[#This Row],[CO1]] + CatTemplate[[#This Row],[CS1]]) * (1 + getRateOHFinal) * getRateMarkupFinal</f>
        <v>#VALUE!</v>
      </c>
      <c r="FT335" s="30" t="e">
        <f>(CatTemplate[[#This Row],[CO2]] + CatTemplate[[#This Row],[CS2]]) * (1 + getRateOHFinal) * getRateMarkupFinal</f>
        <v>#VALUE!</v>
      </c>
      <c r="FU335" s="30" t="e">
        <f>(CatTemplate[[#This Row],[CO3]] + CatTemplate[[#This Row],[CS3]]) * (1 + getRateOHFinal) * getRateMarkupFinal</f>
        <v>#VALUE!</v>
      </c>
      <c r="FV335" s="30" t="e">
        <f>(CatTemplate[[#This Row],[CO4]] + CatTemplate[[#This Row],[CS4]]) * (1 + getRateOHFinal) * getRateMarkupFinal</f>
        <v>#VALUE!</v>
      </c>
      <c r="FW335" s="30" t="e">
        <f>(CatTemplate[[#This Row],[CO5]] + CatTemplate[[#This Row],[CS5]]) * (1 + getRateOHFinal) * getRateMarkupFinal</f>
        <v>#VALUE!</v>
      </c>
      <c r="FX335" s="30" t="e">
        <f>(CatTemplate[[#This Row],[CO6]] + CatTemplate[[#This Row],[CS6]]) * (1 + getRateOHFinal) * getRateMarkupFinal</f>
        <v>#VALUE!</v>
      </c>
      <c r="FY335" s="30" t="e">
        <f>(CatTemplate[[#This Row],[CO7]] + CatTemplate[[#This Row],[CS7]]) * (1 + getRateOHFinal) * getRateMarkupFinal</f>
        <v>#VALUE!</v>
      </c>
      <c r="FZ335" s="30" t="e">
        <f>(CatTemplate[[#This Row],[CO8]] + CatTemplate[[#This Row],[CS8]]) * (1 + getRateOHFinal) * getRateMarkupFinal</f>
        <v>#VALUE!</v>
      </c>
      <c r="GA335" s="30" t="e">
        <f>(CatTemplate[[#This Row],[CO9]] + CatTemplate[[#This Row],[CS9]]) * (1 + getRateOHFinal) * getRateMarkupFinal</f>
        <v>#VALUE!</v>
      </c>
      <c r="GB335" s="30" t="e">
        <f>(CatTemplate[[#This Row],[CO10]] + CatTemplate[[#This Row],[CS10]]) * (1 + getRateOHFinal) * getRateMarkupFinal</f>
        <v>#VALUE!</v>
      </c>
      <c r="GC335" s="30" t="e">
        <f>(CatTemplate[[#This Row],[CO11]] + CatTemplate[[#This Row],[CS11]]) * (1 + getRateOHFinal) * getRateMarkupFinal</f>
        <v>#VALUE!</v>
      </c>
      <c r="GD335" s="30" t="e">
        <f>(CatTemplate[[#This Row],[CO12]] + CatTemplate[[#This Row],[CS12]]) * (1 + getRateOHFinal) * getRateMarkupFinal</f>
        <v>#VALUE!</v>
      </c>
      <c r="GE335" s="30" t="e">
        <f>(CatTemplate[[#This Row],[CO13]] + CatTemplate[[#This Row],[CS13]]) * (1 + getRateOHFinal) * getRateMarkupFinal</f>
        <v>#VALUE!</v>
      </c>
      <c r="GF335" s="30" t="e">
        <f>(CatTemplate[[#This Row],[CO14]] + CatTemplate[[#This Row],[CS14]]) * (1 + getRateOHFinal) * getRateMarkupFinal</f>
        <v>#VALUE!</v>
      </c>
      <c r="GG335" s="30" t="e">
        <f>(CatTemplate[[#This Row],[CO15]] + CatTemplate[[#This Row],[CS15]]) * (1 + getRateOHFinal) * getRateMarkupFinal</f>
        <v>#VALUE!</v>
      </c>
      <c r="GH335" s="30" t="e">
        <f>(CatTemplate[[#This Row],[CO16]] + CatTemplate[[#This Row],[CS16]]) * (1 + getRateOHFinal) * getRateMarkupFinal</f>
        <v>#VALUE!</v>
      </c>
      <c r="GI335" s="30" t="e">
        <f>(CatTemplate[[#This Row],[CO17]] + CatTemplate[[#This Row],[CS17]]) * (1 + getRateOHFinal) * getRateMarkupFinal</f>
        <v>#VALUE!</v>
      </c>
      <c r="GJ335" s="30" t="e">
        <f>(CatTemplate[[#This Row],[CO18]] + CatTemplate[[#This Row],[CS18]]) * (1 + getRateOHFinal) * getRateMarkupFinal</f>
        <v>#VALUE!</v>
      </c>
      <c r="GK335" s="30" t="e">
        <f>(CatTemplate[[#This Row],[CO19]] + CatTemplate[[#This Row],[CS19]]) * (1 + getRateOHFinal) * getRateMarkupFinal</f>
        <v>#VALUE!</v>
      </c>
      <c r="GL335" s="30" t="e">
        <f>(CatTemplate[[#This Row],[CO20]] + CatTemplate[[#This Row],[CS20]]) * (1 + getRateOHFinal) * getRateMarkupFinal</f>
        <v>#VALUE!</v>
      </c>
      <c r="GM335" s="30" t="e">
        <f t="shared" si="117"/>
        <v>#VALUE!</v>
      </c>
      <c r="GN335" s="30" t="e">
        <f t="shared" si="118"/>
        <v>#VALUE!</v>
      </c>
      <c r="GO335" s="30" t="e">
        <f t="shared" si="119"/>
        <v>#VALUE!</v>
      </c>
      <c r="GP335" s="30" t="e">
        <f t="shared" si="120"/>
        <v>#VALUE!</v>
      </c>
      <c r="GQ335" s="30" t="e">
        <f>(CatTemplate[[#This Row],[CO1]]+CatTemplate[[#This Row],[CS1]]) * (1+ getRateOHFinal) * (1 + getRateMarkupFinal)</f>
        <v>#VALUE!</v>
      </c>
      <c r="GR335" s="30" t="e">
        <f>(CatTemplate[[#This Row],[CO2]]+CatTemplate[[#This Row],[CS2]]) * (1+ getRateOHFinal) * (1 + getRateMarkupFinal)</f>
        <v>#VALUE!</v>
      </c>
      <c r="GS335" s="30" t="e">
        <f>(CatTemplate[[#This Row],[CO3]]+CatTemplate[[#This Row],[CS3]]) * (1+ getRateOHFinal) * (1 + getRateMarkupFinal)</f>
        <v>#VALUE!</v>
      </c>
      <c r="GT335" s="30" t="e">
        <f>(CatTemplate[[#This Row],[CO4]]+CatTemplate[[#This Row],[CS4]]) * (1+ getRateOHFinal) * (1 + getRateMarkupFinal)</f>
        <v>#VALUE!</v>
      </c>
      <c r="GU335" s="30" t="e">
        <f>(CatTemplate[[#This Row],[CO5]]+CatTemplate[[#This Row],[CS5]]) * (1+ getRateOHFinal) * (1 + getRateMarkupFinal)</f>
        <v>#VALUE!</v>
      </c>
      <c r="GV335" s="30" t="e">
        <f>(CatTemplate[[#This Row],[CO6]]+CatTemplate[[#This Row],[CS6]]) * (1+ getRateOHFinal) * (1 + getRateMarkupFinal)</f>
        <v>#VALUE!</v>
      </c>
      <c r="GW335" s="30" t="e">
        <f>(CatTemplate[[#This Row],[CO7]]+CatTemplate[[#This Row],[CS7]]) * (1+ getRateOHFinal) * (1 + getRateMarkupFinal)</f>
        <v>#VALUE!</v>
      </c>
      <c r="GX335" s="30" t="e">
        <f>(CatTemplate[[#This Row],[CO8]]+CatTemplate[[#This Row],[CS8]]) * (1+ getRateOHFinal) * (1 + getRateMarkupFinal)</f>
        <v>#VALUE!</v>
      </c>
      <c r="GY335" s="30" t="e">
        <f>(CatTemplate[[#This Row],[CO9]]+CatTemplate[[#This Row],[CS9]]) * (1+ getRateOHFinal) * (1 + getRateMarkupFinal)</f>
        <v>#VALUE!</v>
      </c>
      <c r="GZ335" s="30" t="e">
        <f>(CatTemplate[[#This Row],[CO10]]+CatTemplate[[#This Row],[CS10]]) * (1+ getRateOHFinal) * (1 + getRateMarkupFinal)</f>
        <v>#VALUE!</v>
      </c>
      <c r="HA335" s="30" t="e">
        <f>(CatTemplate[[#This Row],[CO11]]+CatTemplate[[#This Row],[CS11]]) * (1+ getRateOHFinal) * (1 + getRateMarkupFinal)</f>
        <v>#VALUE!</v>
      </c>
      <c r="HB335" s="30" t="e">
        <f>(CatTemplate[[#This Row],[CO12]]+CatTemplate[[#This Row],[CS12]]) * (1+ getRateOHFinal) * (1 + getRateMarkupFinal)</f>
        <v>#VALUE!</v>
      </c>
      <c r="HC335" s="30" t="e">
        <f>(CatTemplate[[#This Row],[CO13]]+CatTemplate[[#This Row],[CS13]]) * (1+ getRateOHFinal) * (1 + getRateMarkupFinal)</f>
        <v>#VALUE!</v>
      </c>
      <c r="HD335" s="30" t="e">
        <f>(CatTemplate[[#This Row],[CO14]]+CatTemplate[[#This Row],[CS14]]) * (1+ getRateOHFinal) * (1 + getRateMarkupFinal)</f>
        <v>#VALUE!</v>
      </c>
      <c r="HE335" s="30" t="e">
        <f>(CatTemplate[[#This Row],[CO15]]+CatTemplate[[#This Row],[CS15]]) * (1+ getRateOHFinal) * (1 + getRateMarkupFinal)</f>
        <v>#VALUE!</v>
      </c>
      <c r="HF335" s="30" t="e">
        <f>(CatTemplate[[#This Row],[CO16]]+CatTemplate[[#This Row],[CS16]]) * (1+ getRateOHFinal) * (1 + getRateMarkupFinal)</f>
        <v>#VALUE!</v>
      </c>
      <c r="HG335" s="30" t="e">
        <f>(CatTemplate[[#This Row],[CO17]]+CatTemplate[[#This Row],[CS17]]) * (1+ getRateOHFinal) * (1 + getRateMarkupFinal)</f>
        <v>#VALUE!</v>
      </c>
      <c r="HH335" s="30" t="e">
        <f>(CatTemplate[[#This Row],[CO18]]+CatTemplate[[#This Row],[CS18]]) * (1+ getRateOHFinal) * (1 + getRateMarkupFinal)</f>
        <v>#VALUE!</v>
      </c>
      <c r="HI335" s="30" t="e">
        <f>(CatTemplate[[#This Row],[CO19]]+CatTemplate[[#This Row],[CS19]]) * (1+ getRateOHFinal) * (1 + getRateMarkupFinal)</f>
        <v>#VALUE!</v>
      </c>
      <c r="HJ335" s="30" t="e">
        <f>(CatTemplate[[#This Row],[CO20]]+CatTemplate[[#This Row],[CS20]]) * (1+ getRateOHFinal) * (1 + getRateMarkupFinal)</f>
        <v>#VALUE!</v>
      </c>
      <c r="HK335" s="39" t="e">
        <f>CatTemplate[[#This Row],[Total cost]]+CatTemplate[[#This Row],[OH Amount]]+CatTemplate[[#This Row],[Markup]]</f>
        <v>#VALUE!</v>
      </c>
      <c r="HL335" s="63">
        <f>IF(CatTemplate[[#This Row],[Units]]="Days",CatTemplate[[#This Row],[Project quantity]]*CatTemplate[[#This Row],[St. unit effort]],CatTemplate[[#This Row],[Project quantity]])</f>
        <v>0</v>
      </c>
      <c r="HM335" s="287">
        <f>IFERROR(CatTemplate[[#This Row],[Total Price]]/(CatTemplate[[#This Row],[Final Quantity]]),0)</f>
        <v>0</v>
      </c>
      <c r="HN335" s="261"/>
    </row>
    <row r="336" spans="2:222" ht="25.5" x14ac:dyDescent="0.2">
      <c r="B336" s="9" t="s">
        <v>84</v>
      </c>
      <c r="C336" s="23">
        <v>6</v>
      </c>
      <c r="D336" s="10" t="s">
        <v>179</v>
      </c>
      <c r="E336" s="25">
        <v>1</v>
      </c>
      <c r="F336" s="19" t="s">
        <v>103</v>
      </c>
      <c r="G336" s="27">
        <v>123</v>
      </c>
      <c r="H336" s="19" t="s">
        <v>615</v>
      </c>
      <c r="I336" s="19"/>
      <c r="J336" s="16" t="s">
        <v>254</v>
      </c>
      <c r="K336" s="16"/>
      <c r="L336" s="16" t="s">
        <v>489</v>
      </c>
      <c r="M336" s="16" t="s">
        <v>207</v>
      </c>
      <c r="N336" s="16" t="s">
        <v>858</v>
      </c>
      <c r="O336" s="320"/>
      <c r="P336" s="71"/>
      <c r="Q336" s="108"/>
      <c r="R336" s="73"/>
      <c r="S336" s="97"/>
      <c r="T336" s="100">
        <f>getEqUnitCost</f>
        <v>0</v>
      </c>
      <c r="U336" s="73">
        <f>getEqUnitEffort</f>
        <v>0</v>
      </c>
      <c r="V336" s="101">
        <f>getEqQuantity</f>
        <v>0</v>
      </c>
      <c r="W336" s="320"/>
      <c r="X336" s="100">
        <f>getConsUnitCost</f>
        <v>0</v>
      </c>
      <c r="Y336" s="73">
        <f>getConsUnitEffort</f>
        <v>0</v>
      </c>
      <c r="Z336" s="14">
        <f>getConsQuantity</f>
        <v>0</v>
      </c>
      <c r="AA336" s="320"/>
      <c r="AB336" s="72"/>
      <c r="AC336" s="112"/>
      <c r="AD336" s="14">
        <f>getOthQuantity</f>
        <v>0</v>
      </c>
      <c r="AE336" s="320"/>
      <c r="AF336" s="28" t="str">
        <f>IF(ISBLANK(CatTemplate[[#This Row],[Resource type]]),"",CatTemplate[[#This Row],[Resource type]])</f>
        <v>BioRef Operator</v>
      </c>
      <c r="AG336" s="242">
        <f>getStaffUnitCost</f>
        <v>402.98497611162429</v>
      </c>
      <c r="AH336" s="113">
        <f>getStaffUnitEffort</f>
        <v>0</v>
      </c>
      <c r="AI336" s="40">
        <f>getStaffQuantity</f>
        <v>0</v>
      </c>
      <c r="AJ336" s="41">
        <f>CatTemplate[[#This Row],[St. quantity]]*8/ParRatePM</f>
        <v>0</v>
      </c>
      <c r="AK336" s="320"/>
      <c r="AL336" s="53" t="str">
        <f>CatTemplate[[#This Row],[Item type]]</f>
        <v>Samples</v>
      </c>
      <c r="AM336" s="12">
        <f>SUM(CatTemplate[[#This Row],[Year1]:[Year20]])</f>
        <v>0</v>
      </c>
      <c r="AN336" s="52"/>
      <c r="AO336" s="52"/>
      <c r="AP336" s="52"/>
      <c r="AQ336" s="8"/>
      <c r="AR336" s="8"/>
      <c r="AS336" s="8"/>
      <c r="AT336" s="8"/>
      <c r="AU336" s="8"/>
      <c r="AV336" s="8"/>
      <c r="AW336" s="8"/>
      <c r="AX336" s="8"/>
      <c r="AY336" s="8"/>
      <c r="AZ336" s="8"/>
      <c r="BA336" s="8"/>
      <c r="BB336" s="8"/>
      <c r="BC336" s="8"/>
      <c r="BD336" s="8"/>
      <c r="BE336" s="8"/>
      <c r="BF336" s="8"/>
      <c r="BG336" s="36"/>
      <c r="BH336" s="320"/>
      <c r="BI336" s="37" t="str">
        <f>getCostCategory</f>
        <v>06 Operating costs</v>
      </c>
      <c r="BJ336" s="37" t="str">
        <f>getSection</f>
        <v>06 Sample processing</v>
      </c>
      <c r="BK336" s="32" t="str">
        <f>getObject</f>
        <v>Sample processing</v>
      </c>
      <c r="BL336" s="30">
        <f>IFERROR(getUnitCost * IF(CatTemplate[[#This Row],[Cost Category Comp.]]="01 Staff costs", 1,1),0)</f>
        <v>402.98497611162429</v>
      </c>
      <c r="BM336" s="29">
        <f>IF(AND(ISBLANK(CatTemplate[[#This Row],[Eq. unit cost]]),ISBLANK(CatTemplate[[#This Row],[Cons. unit cost]]),ISBLANK(CatTemplate[[#This Row],[Oth. unit cost]])), 0, IF(getUnitEffort =0,1,getUnitEffort) * CatTemplate[[#This Row],[Year1]])</f>
        <v>0</v>
      </c>
      <c r="BN336" s="29">
        <f>IF(AND(ISBLANK(CatTemplate[[#This Row],[Eq. unit cost]]),ISBLANK(CatTemplate[[#This Row],[Cons. unit cost]]),ISBLANK(CatTemplate[[#This Row],[Oth. unit cost]])), 0, IF(getUnitEffort =0,1,getUnitEffort) * CatTemplate[[#This Row],[Year2]])</f>
        <v>0</v>
      </c>
      <c r="BO336" s="29">
        <f>IF(AND(ISBLANK(CatTemplate[[#This Row],[Eq. unit cost]]),ISBLANK(CatTemplate[[#This Row],[Cons. unit cost]]),ISBLANK(CatTemplate[[#This Row],[Oth. unit cost]])), 0, IF(getUnitEffort =0,1,getUnitEffort) * CatTemplate[[#This Row],[Year3]])</f>
        <v>0</v>
      </c>
      <c r="BP336" s="29">
        <f>IF(AND(ISBLANK(CatTemplate[[#This Row],[Eq. unit cost]]),ISBLANK(CatTemplate[[#This Row],[Cons. unit cost]]),ISBLANK(CatTemplate[[#This Row],[Oth. unit cost]])), 0, IF(getUnitEffort =0,1,getUnitEffort) * CatTemplate[[#This Row],[Year4]])</f>
        <v>0</v>
      </c>
      <c r="BQ336" s="29">
        <f>IF(AND(ISBLANK(CatTemplate[[#This Row],[Eq. unit cost]]),ISBLANK(CatTemplate[[#This Row],[Cons. unit cost]]),ISBLANK(CatTemplate[[#This Row],[Oth. unit cost]])), 0, IF(getUnitEffort =0,1,getUnitEffort) * CatTemplate[[#This Row],[Year5]])</f>
        <v>0</v>
      </c>
      <c r="BR336" s="29">
        <f>IF(AND(ISBLANK(CatTemplate[[#This Row],[Eq. unit cost]]),ISBLANK(CatTemplate[[#This Row],[Cons. unit cost]]),ISBLANK(CatTemplate[[#This Row],[Oth. unit cost]])), 0, IF(getUnitEffort =0,1,getUnitEffort) * CatTemplate[[#This Row],[Year6]])</f>
        <v>0</v>
      </c>
      <c r="BS336" s="29">
        <f>IF(AND(ISBLANK(CatTemplate[[#This Row],[Eq. unit cost]]),ISBLANK(CatTemplate[[#This Row],[Cons. unit cost]]),ISBLANK(CatTemplate[[#This Row],[Oth. unit cost]])), 0, IF(getUnitEffort =0,1,getUnitEffort) * CatTemplate[[#This Row],[Year7]])</f>
        <v>0</v>
      </c>
      <c r="BT336" s="29">
        <f>IF(AND(ISBLANK(CatTemplate[[#This Row],[Eq. unit cost]]),ISBLANK(CatTemplate[[#This Row],[Cons. unit cost]]),ISBLANK(CatTemplate[[#This Row],[Oth. unit cost]])), 0, IF(getUnitEffort =0,1,getUnitEffort) * CatTemplate[[#This Row],[Year8]])</f>
        <v>0</v>
      </c>
      <c r="BU336" s="29">
        <f>IF(AND(ISBLANK(CatTemplate[[#This Row],[Eq. unit cost]]),ISBLANK(CatTemplate[[#This Row],[Cons. unit cost]]),ISBLANK(CatTemplate[[#This Row],[Oth. unit cost]])), 0, IF(getUnitEffort =0,1,getUnitEffort) * CatTemplate[[#This Row],[Year9]])</f>
        <v>0</v>
      </c>
      <c r="BV336" s="29">
        <f>IF(AND(ISBLANK(CatTemplate[[#This Row],[Eq. unit cost]]),ISBLANK(CatTemplate[[#This Row],[Cons. unit cost]]),ISBLANK(CatTemplate[[#This Row],[Oth. unit cost]])), 0, IF(getUnitEffort =0,1,getUnitEffort) * CatTemplate[[#This Row],[Year10]])</f>
        <v>0</v>
      </c>
      <c r="BW336" s="29">
        <f>IF(AND(ISBLANK(CatTemplate[[#This Row],[Eq. unit cost]]),ISBLANK(CatTemplate[[#This Row],[Cons. unit cost]]),ISBLANK(CatTemplate[[#This Row],[Oth. unit cost]])), 0, IF(getUnitEffort =0,1,getUnitEffort) * CatTemplate[[#This Row],[Year11]])</f>
        <v>0</v>
      </c>
      <c r="BX336" s="29">
        <f>IF(AND(ISBLANK(CatTemplate[[#This Row],[Eq. unit cost]]),ISBLANK(CatTemplate[[#This Row],[Cons. unit cost]]),ISBLANK(CatTemplate[[#This Row],[Oth. unit cost]])), 0, IF(getUnitEffort =0,1,getUnitEffort) * CatTemplate[[#This Row],[Year12]])</f>
        <v>0</v>
      </c>
      <c r="BY336" s="29">
        <f>IF(AND(ISBLANK(CatTemplate[[#This Row],[Eq. unit cost]]),ISBLANK(CatTemplate[[#This Row],[Cons. unit cost]]),ISBLANK(CatTemplate[[#This Row],[Oth. unit cost]])), 0, IF(getUnitEffort =0,1,getUnitEffort) * CatTemplate[[#This Row],[Year13]])</f>
        <v>0</v>
      </c>
      <c r="BZ336" s="29">
        <f>IF(AND(ISBLANK(CatTemplate[[#This Row],[Eq. unit cost]]),ISBLANK(CatTemplate[[#This Row],[Cons. unit cost]]),ISBLANK(CatTemplate[[#This Row],[Oth. unit cost]])), 0, IF(getUnitEffort =0,1,getUnitEffort) * CatTemplate[[#This Row],[Year14]])</f>
        <v>0</v>
      </c>
      <c r="CA336" s="29">
        <f>IF(AND(ISBLANK(CatTemplate[[#This Row],[Eq. unit cost]]),ISBLANK(CatTemplate[[#This Row],[Cons. unit cost]]),ISBLANK(CatTemplate[[#This Row],[Oth. unit cost]])), 0, IF(getUnitEffort =0,1,getUnitEffort) * CatTemplate[[#This Row],[Year15]])</f>
        <v>0</v>
      </c>
      <c r="CB336" s="29">
        <f>IF(AND(ISBLANK(CatTemplate[[#This Row],[Eq. unit cost]]),ISBLANK(CatTemplate[[#This Row],[Cons. unit cost]]),ISBLANK(CatTemplate[[#This Row],[Oth. unit cost]])), 0, IF(getUnitEffort =0,1,getUnitEffort) * CatTemplate[[#This Row],[Year16]])</f>
        <v>0</v>
      </c>
      <c r="CC336" s="29">
        <f>IF(AND(ISBLANK(CatTemplate[[#This Row],[Eq. unit cost]]),ISBLANK(CatTemplate[[#This Row],[Cons. unit cost]]),ISBLANK(CatTemplate[[#This Row],[Oth. unit cost]])), 0, IF(getUnitEffort =0,1,getUnitEffort) * CatTemplate[[#This Row],[Year17]])</f>
        <v>0</v>
      </c>
      <c r="CD336" s="29">
        <f>IF(AND(ISBLANK(CatTemplate[[#This Row],[Eq. unit cost]]),ISBLANK(CatTemplate[[#This Row],[Cons. unit cost]]),ISBLANK(CatTemplate[[#This Row],[Oth. unit cost]])), 0, IF(getUnitEffort =0,1,getUnitEffort) * CatTemplate[[#This Row],[Year18]])</f>
        <v>0</v>
      </c>
      <c r="CE336" s="29">
        <f>IF(AND(ISBLANK(CatTemplate[[#This Row],[Eq. unit cost]]),ISBLANK(CatTemplate[[#This Row],[Cons. unit cost]]),ISBLANK(CatTemplate[[#This Row],[Oth. unit cost]])), 0, IF(getUnitEffort =0,1,getUnitEffort) * CatTemplate[[#This Row],[Year19]])</f>
        <v>0</v>
      </c>
      <c r="CF336" s="29">
        <f>IF(AND(ISBLANK(CatTemplate[[#This Row],[Eq. unit cost]]),ISBLANK(CatTemplate[[#This Row],[Cons. unit cost]]),ISBLANK(CatTemplate[[#This Row],[Oth. unit cost]])), 0, IF(getUnitEffort =0,1,getUnitEffort) * CatTemplate[[#This Row],[Year20]])</f>
        <v>0</v>
      </c>
      <c r="CG336" s="45">
        <f>SUM(CatTemplate[[#This Row],[Q1]:[Q20]])</f>
        <v>0</v>
      </c>
      <c r="CH336" s="29">
        <f>IF(ISBLANK(CatTemplate[[#This Row],[St. unit effort]]),0,(CatTemplate[[#This Row],[St. unit effort]] * CatTemplate[[#This Row],[Year1]]))</f>
        <v>0</v>
      </c>
      <c r="CI336" s="29">
        <f>IF(ISBLANK(CatTemplate[[#This Row],[St. unit effort]]),0,(CatTemplate[[#This Row],[St. unit effort]] * CatTemplate[[#This Row],[Year2]]))</f>
        <v>0</v>
      </c>
      <c r="CJ336" s="29">
        <f>IF(ISBLANK(CatTemplate[[#This Row],[St. unit effort]]),0,(CatTemplate[[#This Row],[St. unit effort]] * CatTemplate[[#This Row],[Year3]]))</f>
        <v>0</v>
      </c>
      <c r="CK336" s="29">
        <f>IF(ISBLANK(CatTemplate[[#This Row],[St. unit effort]]),0,(CatTemplate[[#This Row],[St. unit effort]] * CatTemplate[[#This Row],[Year4]]))</f>
        <v>0</v>
      </c>
      <c r="CL336" s="29">
        <f>IF(ISBLANK(CatTemplate[[#This Row],[St. unit effort]]),0,(CatTemplate[[#This Row],[St. unit effort]] * CatTemplate[[#This Row],[Year5]]))</f>
        <v>0</v>
      </c>
      <c r="CM336" s="29">
        <f>IF(ISBLANK(CatTemplate[[#This Row],[St. unit effort]]),0,(CatTemplate[[#This Row],[St. unit effort]] * CatTemplate[[#This Row],[Year6]]))</f>
        <v>0</v>
      </c>
      <c r="CN336" s="29">
        <f>IF(ISBLANK(CatTemplate[[#This Row],[St. unit effort]]),0,(CatTemplate[[#This Row],[St. unit effort]] * CatTemplate[[#This Row],[Year7]]))</f>
        <v>0</v>
      </c>
      <c r="CO336" s="29">
        <f>IF(ISBLANK(CatTemplate[[#This Row],[St. unit effort]]),0,(CatTemplate[[#This Row],[St. unit effort]] * CatTemplate[[#This Row],[Year8]]))</f>
        <v>0</v>
      </c>
      <c r="CP336" s="29">
        <f>IF(ISBLANK(CatTemplate[[#This Row],[St. unit effort]]),0,(CatTemplate[[#This Row],[St. unit effort]] * CatTemplate[[#This Row],[Year9]]))</f>
        <v>0</v>
      </c>
      <c r="CQ336" s="29">
        <f>IF(ISBLANK(CatTemplate[[#This Row],[St. unit effort]]),0,(CatTemplate[[#This Row],[St. unit effort]] * CatTemplate[[#This Row],[Year10]]))</f>
        <v>0</v>
      </c>
      <c r="CR336" s="29">
        <f>IF(ISBLANK(CatTemplate[[#This Row],[St. unit effort]]),0,(CatTemplate[[#This Row],[St. unit effort]] * CatTemplate[[#This Row],[Year11]]))</f>
        <v>0</v>
      </c>
      <c r="CS336" s="29">
        <f>IF(ISBLANK(CatTemplate[[#This Row],[St. unit effort]]),0,(CatTemplate[[#This Row],[St. unit effort]] * CatTemplate[[#This Row],[Year12]]))</f>
        <v>0</v>
      </c>
      <c r="CT336" s="29">
        <f>IF(ISBLANK(CatTemplate[[#This Row],[St. unit effort]]),0,(CatTemplate[[#This Row],[St. unit effort]] * CatTemplate[[#This Row],[Year13]]))</f>
        <v>0</v>
      </c>
      <c r="CU336" s="29">
        <f>IF(ISBLANK(CatTemplate[[#This Row],[St. unit effort]]),0,(CatTemplate[[#This Row],[St. unit effort]] * CatTemplate[[#This Row],[Year14]]))</f>
        <v>0</v>
      </c>
      <c r="CV336" s="29">
        <f>IF(ISBLANK(CatTemplate[[#This Row],[St. unit effort]]),0,(CatTemplate[[#This Row],[St. unit effort]] * CatTemplate[[#This Row],[Year15]]))</f>
        <v>0</v>
      </c>
      <c r="CW336" s="29">
        <f>IF(ISBLANK(CatTemplate[[#This Row],[St. unit effort]]),0,(CatTemplate[[#This Row],[St. unit effort]] * CatTemplate[[#This Row],[Year16]]))</f>
        <v>0</v>
      </c>
      <c r="CX336" s="29">
        <f>IF(ISBLANK(CatTemplate[[#This Row],[St. unit effort]]),0,(CatTemplate[[#This Row],[St. unit effort]] * CatTemplate[[#This Row],[Year17]]))</f>
        <v>0</v>
      </c>
      <c r="CY336" s="29">
        <f>IF(ISBLANK(CatTemplate[[#This Row],[St. unit effort]]),0,(CatTemplate[[#This Row],[St. unit effort]] * CatTemplate[[#This Row],[Year18]]))</f>
        <v>0</v>
      </c>
      <c r="CZ336" s="29">
        <f>IF(ISBLANK(CatTemplate[[#This Row],[St. unit effort]]),0,(CatTemplate[[#This Row],[St. unit effort]] * CatTemplate[[#This Row],[Year19]]))</f>
        <v>0</v>
      </c>
      <c r="DA336" s="29">
        <f>IF(ISBLANK(CatTemplate[[#This Row],[St. unit effort]]),0,(CatTemplate[[#This Row],[St. unit effort]] * CatTemplate[[#This Row],[Year20]]))</f>
        <v>0</v>
      </c>
      <c r="DB336" s="57">
        <f>IF(ISBLANK(CatTemplate[[#This Row],[St. unit effort]]),0,(CatTemplate[[#This Row],[St. unit effort]] * CatTemplate[[#This Row],[Year1]])*8/ParRatePM)</f>
        <v>0</v>
      </c>
      <c r="DC336" s="57">
        <f>IF(ISBLANK(CatTemplate[[#This Row],[St. unit effort]]),0,(CatTemplate[[#This Row],[St. unit effort]] * CatTemplate[[#This Row],[Year2]])*8/ParRatePM)</f>
        <v>0</v>
      </c>
      <c r="DD336" s="57">
        <f>IF(ISBLANK(CatTemplate[[#This Row],[St. unit effort]]),0,(CatTemplate[[#This Row],[St. unit effort]] * CatTemplate[[#This Row],[Year3]])*8/ParRatePM)</f>
        <v>0</v>
      </c>
      <c r="DE336" s="57">
        <f>IF(ISBLANK(CatTemplate[[#This Row],[St. unit effort]]),0,(CatTemplate[[#This Row],[St. unit effort]] * CatTemplate[[#This Row],[Year4]])*8/ParRatePM)</f>
        <v>0</v>
      </c>
      <c r="DF336" s="57">
        <f>IF(ISBLANK(CatTemplate[[#This Row],[St. unit effort]]),0,(CatTemplate[[#This Row],[St. unit effort]] * CatTemplate[[#This Row],[Year5]])*8/ParRatePM)</f>
        <v>0</v>
      </c>
      <c r="DG336" s="57">
        <f>IF(ISBLANK(CatTemplate[[#This Row],[St. unit effort]]),0,(CatTemplate[[#This Row],[St. unit effort]] * CatTemplate[[#This Row],[Year6]])*8/ParRatePM)</f>
        <v>0</v>
      </c>
      <c r="DH336" s="57">
        <f>IF(ISBLANK(CatTemplate[[#This Row],[St. unit effort]]),0,(CatTemplate[[#This Row],[St. unit effort]] * CatTemplate[[#This Row],[Year7]])*8/ParRatePM)</f>
        <v>0</v>
      </c>
      <c r="DI336" s="57">
        <f>IF(ISBLANK(CatTemplate[[#This Row],[St. unit effort]]),0,(CatTemplate[[#This Row],[St. unit effort]] * CatTemplate[[#This Row],[Year8]])*8/ParRatePM)</f>
        <v>0</v>
      </c>
      <c r="DJ336" s="57">
        <f>IF(ISBLANK(CatTemplate[[#This Row],[St. unit effort]]),0,(CatTemplate[[#This Row],[St. unit effort]] * CatTemplate[[#This Row],[Year9]])*8/ParRatePM)</f>
        <v>0</v>
      </c>
      <c r="DK336" s="57">
        <f>IF(ISBLANK(CatTemplate[[#This Row],[St. unit effort]]),0,(CatTemplate[[#This Row],[St. unit effort]] * CatTemplate[[#This Row],[Year10]])*8/ParRatePM)</f>
        <v>0</v>
      </c>
      <c r="DL336" s="57">
        <f>IF(ISBLANK(CatTemplate[[#This Row],[St. unit effort]]),0,(CatTemplate[[#This Row],[St. unit effort]] * CatTemplate[[#This Row],[Year11]])*8/ParRatePM)</f>
        <v>0</v>
      </c>
      <c r="DM336" s="57">
        <f>IF(ISBLANK(CatTemplate[[#This Row],[St. unit effort]]),0,(CatTemplate[[#This Row],[St. unit effort]] * CatTemplate[[#This Row],[Year12]])*8/ParRatePM)</f>
        <v>0</v>
      </c>
      <c r="DN336" s="57">
        <f>IF(ISBLANK(CatTemplate[[#This Row],[St. unit effort]]),0,(CatTemplate[[#This Row],[St. unit effort]] * CatTemplate[[#This Row],[Year13]])*8/ParRatePM)</f>
        <v>0</v>
      </c>
      <c r="DO336" s="57">
        <f>IF(ISBLANK(CatTemplate[[#This Row],[St. unit effort]]),0,(CatTemplate[[#This Row],[St. unit effort]] * CatTemplate[[#This Row],[Year14]])*8/ParRatePM)</f>
        <v>0</v>
      </c>
      <c r="DP336" s="57">
        <f>IF(ISBLANK(CatTemplate[[#This Row],[St. unit effort]]),0,(CatTemplate[[#This Row],[St. unit effort]] * CatTemplate[[#This Row],[Year15]])*8/ParRatePM)</f>
        <v>0</v>
      </c>
      <c r="DQ336" s="57">
        <f>IF(ISBLANK(CatTemplate[[#This Row],[St. unit effort]]),0,(CatTemplate[[#This Row],[St. unit effort]] * CatTemplate[[#This Row],[Year16]])*8/ParRatePM)</f>
        <v>0</v>
      </c>
      <c r="DR336" s="57">
        <f>IF(ISBLANK(CatTemplate[[#This Row],[St. unit effort]]),0,(CatTemplate[[#This Row],[St. unit effort]] * CatTemplate[[#This Row],[Year17]])*8/ParRatePM)</f>
        <v>0</v>
      </c>
      <c r="DS336" s="57">
        <f>IF(ISBLANK(CatTemplate[[#This Row],[St. unit effort]]),0,(CatTemplate[[#This Row],[St. unit effort]] * CatTemplate[[#This Row],[Year18]])*8/ParRatePM)</f>
        <v>0</v>
      </c>
      <c r="DT336" s="57">
        <f>IF(ISBLANK(CatTemplate[[#This Row],[St. unit effort]]),0,(CatTemplate[[#This Row],[St. unit effort]] * CatTemplate[[#This Row],[Year19]])*8/ParRatePM)</f>
        <v>0</v>
      </c>
      <c r="DU336" s="57">
        <f>IF(ISBLANK(CatTemplate[[#This Row],[St. unit effort]]),0,(CatTemplate[[#This Row],[St. unit effort]] * CatTemplate[[#This Row],[Year20]])*8/ParRatePM)</f>
        <v>0</v>
      </c>
      <c r="DV336" s="54">
        <f>SUM(CatTemplate[[#This Row],[PM1]:[PM20]])</f>
        <v>0</v>
      </c>
      <c r="DW336" s="56">
        <f t="shared" si="113"/>
        <v>0</v>
      </c>
      <c r="DX336" s="56">
        <f t="shared" si="113"/>
        <v>0</v>
      </c>
      <c r="DY336" s="56">
        <f t="shared" si="113"/>
        <v>0</v>
      </c>
      <c r="DZ336" s="56">
        <f t="shared" si="113"/>
        <v>0</v>
      </c>
      <c r="EA336" s="56">
        <f t="shared" si="113"/>
        <v>0</v>
      </c>
      <c r="EB336" s="56">
        <f t="shared" si="113"/>
        <v>0</v>
      </c>
      <c r="EC336" s="56">
        <f t="shared" si="113"/>
        <v>0</v>
      </c>
      <c r="ED336" s="56">
        <f t="shared" si="113"/>
        <v>0</v>
      </c>
      <c r="EE336" s="56">
        <f t="shared" si="113"/>
        <v>0</v>
      </c>
      <c r="EF336" s="56">
        <f t="shared" si="113"/>
        <v>0</v>
      </c>
      <c r="EG336" s="56">
        <f t="shared" si="113"/>
        <v>0</v>
      </c>
      <c r="EH336" s="56">
        <f t="shared" si="113"/>
        <v>0</v>
      </c>
      <c r="EI336" s="56">
        <f t="shared" si="113"/>
        <v>0</v>
      </c>
      <c r="EJ336" s="56">
        <f t="shared" si="113"/>
        <v>0</v>
      </c>
      <c r="EK336" s="56">
        <f t="shared" si="113"/>
        <v>0</v>
      </c>
      <c r="EL336" s="56">
        <f t="shared" si="113"/>
        <v>0</v>
      </c>
      <c r="EM336" s="56">
        <f t="shared" si="111"/>
        <v>0</v>
      </c>
      <c r="EN336" s="56">
        <f t="shared" si="111"/>
        <v>0</v>
      </c>
      <c r="EO336" s="56">
        <f t="shared" si="111"/>
        <v>0</v>
      </c>
      <c r="EP336" s="56">
        <f t="shared" si="111"/>
        <v>0</v>
      </c>
      <c r="EQ336" s="30">
        <f>CatTemplate[[#This Row],[Eq. unit cost]] * CatTemplate[[#This Row],[Eq. quantity]]</f>
        <v>0</v>
      </c>
      <c r="ER336" s="30">
        <f>CatTemplate[[#This Row],[Cons. unit cost]] *CatTemplate[[#This Row],[Cons. quantity]]</f>
        <v>0</v>
      </c>
      <c r="ES336" s="30">
        <f>CatTemplate[[#This Row],[Oth. unit cost]] *CatTemplate[[#This Row],[Oth. quantity]]</f>
        <v>0</v>
      </c>
      <c r="ET336" s="55">
        <f>SUM(CatTemplate[[#This Row],[CO1]:[CO20]])</f>
        <v>0</v>
      </c>
      <c r="EU336" s="56">
        <f t="shared" si="114"/>
        <v>0</v>
      </c>
      <c r="EV336" s="56">
        <f t="shared" si="114"/>
        <v>0</v>
      </c>
      <c r="EW336" s="56">
        <f t="shared" si="114"/>
        <v>0</v>
      </c>
      <c r="EX336" s="56">
        <f t="shared" si="114"/>
        <v>0</v>
      </c>
      <c r="EY336" s="56">
        <f t="shared" si="114"/>
        <v>0</v>
      </c>
      <c r="EZ336" s="56">
        <f t="shared" si="114"/>
        <v>0</v>
      </c>
      <c r="FA336" s="56">
        <f t="shared" si="114"/>
        <v>0</v>
      </c>
      <c r="FB336" s="56">
        <f t="shared" si="114"/>
        <v>0</v>
      </c>
      <c r="FC336" s="56">
        <f t="shared" si="114"/>
        <v>0</v>
      </c>
      <c r="FD336" s="56">
        <f t="shared" si="114"/>
        <v>0</v>
      </c>
      <c r="FE336" s="56">
        <f t="shared" si="114"/>
        <v>0</v>
      </c>
      <c r="FF336" s="56">
        <f t="shared" si="114"/>
        <v>0</v>
      </c>
      <c r="FG336" s="56">
        <f t="shared" si="114"/>
        <v>0</v>
      </c>
      <c r="FH336" s="56">
        <f t="shared" si="114"/>
        <v>0</v>
      </c>
      <c r="FI336" s="56">
        <f t="shared" si="114"/>
        <v>0</v>
      </c>
      <c r="FJ336" s="56">
        <f t="shared" si="114"/>
        <v>0</v>
      </c>
      <c r="FK336" s="56">
        <f t="shared" si="112"/>
        <v>0</v>
      </c>
      <c r="FL336" s="56">
        <f t="shared" si="112"/>
        <v>0</v>
      </c>
      <c r="FM336" s="56">
        <f t="shared" si="112"/>
        <v>0</v>
      </c>
      <c r="FN336" s="56">
        <f t="shared" si="112"/>
        <v>0</v>
      </c>
      <c r="FO336" s="58">
        <f>SUM(CatTemplate[[#This Row],[CS1]:[CS20]])</f>
        <v>0</v>
      </c>
      <c r="FP336" s="59">
        <f>CatTemplate[[#This Row],[Total Oth. cost]]+CatTemplate[[#This Row],[Total St. Cost]]</f>
        <v>0</v>
      </c>
      <c r="FQ336" s="33" t="e">
        <f t="shared" si="115"/>
        <v>#VALUE!</v>
      </c>
      <c r="FR336" s="33" t="e">
        <f t="shared" si="116"/>
        <v>#VALUE!</v>
      </c>
      <c r="FS336" s="30" t="e">
        <f>(CatTemplate[[#This Row],[CO1]] + CatTemplate[[#This Row],[CS1]]) * (1 + getRateOHFinal) * getRateMarkupFinal</f>
        <v>#VALUE!</v>
      </c>
      <c r="FT336" s="30" t="e">
        <f>(CatTemplate[[#This Row],[CO2]] + CatTemplate[[#This Row],[CS2]]) * (1 + getRateOHFinal) * getRateMarkupFinal</f>
        <v>#VALUE!</v>
      </c>
      <c r="FU336" s="30" t="e">
        <f>(CatTemplate[[#This Row],[CO3]] + CatTemplate[[#This Row],[CS3]]) * (1 + getRateOHFinal) * getRateMarkupFinal</f>
        <v>#VALUE!</v>
      </c>
      <c r="FV336" s="30" t="e">
        <f>(CatTemplate[[#This Row],[CO4]] + CatTemplate[[#This Row],[CS4]]) * (1 + getRateOHFinal) * getRateMarkupFinal</f>
        <v>#VALUE!</v>
      </c>
      <c r="FW336" s="30" t="e">
        <f>(CatTemplate[[#This Row],[CO5]] + CatTemplate[[#This Row],[CS5]]) * (1 + getRateOHFinal) * getRateMarkupFinal</f>
        <v>#VALUE!</v>
      </c>
      <c r="FX336" s="30" t="e">
        <f>(CatTemplate[[#This Row],[CO6]] + CatTemplate[[#This Row],[CS6]]) * (1 + getRateOHFinal) * getRateMarkupFinal</f>
        <v>#VALUE!</v>
      </c>
      <c r="FY336" s="30" t="e">
        <f>(CatTemplate[[#This Row],[CO7]] + CatTemplate[[#This Row],[CS7]]) * (1 + getRateOHFinal) * getRateMarkupFinal</f>
        <v>#VALUE!</v>
      </c>
      <c r="FZ336" s="30" t="e">
        <f>(CatTemplate[[#This Row],[CO8]] + CatTemplate[[#This Row],[CS8]]) * (1 + getRateOHFinal) * getRateMarkupFinal</f>
        <v>#VALUE!</v>
      </c>
      <c r="GA336" s="30" t="e">
        <f>(CatTemplate[[#This Row],[CO9]] + CatTemplate[[#This Row],[CS9]]) * (1 + getRateOHFinal) * getRateMarkupFinal</f>
        <v>#VALUE!</v>
      </c>
      <c r="GB336" s="30" t="e">
        <f>(CatTemplate[[#This Row],[CO10]] + CatTemplate[[#This Row],[CS10]]) * (1 + getRateOHFinal) * getRateMarkupFinal</f>
        <v>#VALUE!</v>
      </c>
      <c r="GC336" s="30" t="e">
        <f>(CatTemplate[[#This Row],[CO11]] + CatTemplate[[#This Row],[CS11]]) * (1 + getRateOHFinal) * getRateMarkupFinal</f>
        <v>#VALUE!</v>
      </c>
      <c r="GD336" s="30" t="e">
        <f>(CatTemplate[[#This Row],[CO12]] + CatTemplate[[#This Row],[CS12]]) * (1 + getRateOHFinal) * getRateMarkupFinal</f>
        <v>#VALUE!</v>
      </c>
      <c r="GE336" s="30" t="e">
        <f>(CatTemplate[[#This Row],[CO13]] + CatTemplate[[#This Row],[CS13]]) * (1 + getRateOHFinal) * getRateMarkupFinal</f>
        <v>#VALUE!</v>
      </c>
      <c r="GF336" s="30" t="e">
        <f>(CatTemplate[[#This Row],[CO14]] + CatTemplate[[#This Row],[CS14]]) * (1 + getRateOHFinal) * getRateMarkupFinal</f>
        <v>#VALUE!</v>
      </c>
      <c r="GG336" s="30" t="e">
        <f>(CatTemplate[[#This Row],[CO15]] + CatTemplate[[#This Row],[CS15]]) * (1 + getRateOHFinal) * getRateMarkupFinal</f>
        <v>#VALUE!</v>
      </c>
      <c r="GH336" s="30" t="e">
        <f>(CatTemplate[[#This Row],[CO16]] + CatTemplate[[#This Row],[CS16]]) * (1 + getRateOHFinal) * getRateMarkupFinal</f>
        <v>#VALUE!</v>
      </c>
      <c r="GI336" s="30" t="e">
        <f>(CatTemplate[[#This Row],[CO17]] + CatTemplate[[#This Row],[CS17]]) * (1 + getRateOHFinal) * getRateMarkupFinal</f>
        <v>#VALUE!</v>
      </c>
      <c r="GJ336" s="30" t="e">
        <f>(CatTemplate[[#This Row],[CO18]] + CatTemplate[[#This Row],[CS18]]) * (1 + getRateOHFinal) * getRateMarkupFinal</f>
        <v>#VALUE!</v>
      </c>
      <c r="GK336" s="30" t="e">
        <f>(CatTemplate[[#This Row],[CO19]] + CatTemplate[[#This Row],[CS19]]) * (1 + getRateOHFinal) * getRateMarkupFinal</f>
        <v>#VALUE!</v>
      </c>
      <c r="GL336" s="30" t="e">
        <f>(CatTemplate[[#This Row],[CO20]] + CatTemplate[[#This Row],[CS20]]) * (1 + getRateOHFinal) * getRateMarkupFinal</f>
        <v>#VALUE!</v>
      </c>
      <c r="GM336" s="30" t="e">
        <f t="shared" si="117"/>
        <v>#VALUE!</v>
      </c>
      <c r="GN336" s="30" t="e">
        <f t="shared" si="118"/>
        <v>#VALUE!</v>
      </c>
      <c r="GO336" s="30" t="e">
        <f t="shared" si="119"/>
        <v>#VALUE!</v>
      </c>
      <c r="GP336" s="30" t="e">
        <f t="shared" si="120"/>
        <v>#VALUE!</v>
      </c>
      <c r="GQ336" s="30" t="e">
        <f>(CatTemplate[[#This Row],[CO1]]+CatTemplate[[#This Row],[CS1]]) * (1+ getRateOHFinal) * (1 + getRateMarkupFinal)</f>
        <v>#VALUE!</v>
      </c>
      <c r="GR336" s="30" t="e">
        <f>(CatTemplate[[#This Row],[CO2]]+CatTemplate[[#This Row],[CS2]]) * (1+ getRateOHFinal) * (1 + getRateMarkupFinal)</f>
        <v>#VALUE!</v>
      </c>
      <c r="GS336" s="30" t="e">
        <f>(CatTemplate[[#This Row],[CO3]]+CatTemplate[[#This Row],[CS3]]) * (1+ getRateOHFinal) * (1 + getRateMarkupFinal)</f>
        <v>#VALUE!</v>
      </c>
      <c r="GT336" s="30" t="e">
        <f>(CatTemplate[[#This Row],[CO4]]+CatTemplate[[#This Row],[CS4]]) * (1+ getRateOHFinal) * (1 + getRateMarkupFinal)</f>
        <v>#VALUE!</v>
      </c>
      <c r="GU336" s="30" t="e">
        <f>(CatTemplate[[#This Row],[CO5]]+CatTemplate[[#This Row],[CS5]]) * (1+ getRateOHFinal) * (1 + getRateMarkupFinal)</f>
        <v>#VALUE!</v>
      </c>
      <c r="GV336" s="30" t="e">
        <f>(CatTemplate[[#This Row],[CO6]]+CatTemplate[[#This Row],[CS6]]) * (1+ getRateOHFinal) * (1 + getRateMarkupFinal)</f>
        <v>#VALUE!</v>
      </c>
      <c r="GW336" s="30" t="e">
        <f>(CatTemplate[[#This Row],[CO7]]+CatTemplate[[#This Row],[CS7]]) * (1+ getRateOHFinal) * (1 + getRateMarkupFinal)</f>
        <v>#VALUE!</v>
      </c>
      <c r="GX336" s="30" t="e">
        <f>(CatTemplate[[#This Row],[CO8]]+CatTemplate[[#This Row],[CS8]]) * (1+ getRateOHFinal) * (1 + getRateMarkupFinal)</f>
        <v>#VALUE!</v>
      </c>
      <c r="GY336" s="30" t="e">
        <f>(CatTemplate[[#This Row],[CO9]]+CatTemplate[[#This Row],[CS9]]) * (1+ getRateOHFinal) * (1 + getRateMarkupFinal)</f>
        <v>#VALUE!</v>
      </c>
      <c r="GZ336" s="30" t="e">
        <f>(CatTemplate[[#This Row],[CO10]]+CatTemplate[[#This Row],[CS10]]) * (1+ getRateOHFinal) * (1 + getRateMarkupFinal)</f>
        <v>#VALUE!</v>
      </c>
      <c r="HA336" s="30" t="e">
        <f>(CatTemplate[[#This Row],[CO11]]+CatTemplate[[#This Row],[CS11]]) * (1+ getRateOHFinal) * (1 + getRateMarkupFinal)</f>
        <v>#VALUE!</v>
      </c>
      <c r="HB336" s="30" t="e">
        <f>(CatTemplate[[#This Row],[CO12]]+CatTemplate[[#This Row],[CS12]]) * (1+ getRateOHFinal) * (1 + getRateMarkupFinal)</f>
        <v>#VALUE!</v>
      </c>
      <c r="HC336" s="30" t="e">
        <f>(CatTemplate[[#This Row],[CO13]]+CatTemplate[[#This Row],[CS13]]) * (1+ getRateOHFinal) * (1 + getRateMarkupFinal)</f>
        <v>#VALUE!</v>
      </c>
      <c r="HD336" s="30" t="e">
        <f>(CatTemplate[[#This Row],[CO14]]+CatTemplate[[#This Row],[CS14]]) * (1+ getRateOHFinal) * (1 + getRateMarkupFinal)</f>
        <v>#VALUE!</v>
      </c>
      <c r="HE336" s="30" t="e">
        <f>(CatTemplate[[#This Row],[CO15]]+CatTemplate[[#This Row],[CS15]]) * (1+ getRateOHFinal) * (1 + getRateMarkupFinal)</f>
        <v>#VALUE!</v>
      </c>
      <c r="HF336" s="30" t="e">
        <f>(CatTemplate[[#This Row],[CO16]]+CatTemplate[[#This Row],[CS16]]) * (1+ getRateOHFinal) * (1 + getRateMarkupFinal)</f>
        <v>#VALUE!</v>
      </c>
      <c r="HG336" s="30" t="e">
        <f>(CatTemplate[[#This Row],[CO17]]+CatTemplate[[#This Row],[CS17]]) * (1+ getRateOHFinal) * (1 + getRateMarkupFinal)</f>
        <v>#VALUE!</v>
      </c>
      <c r="HH336" s="30" t="e">
        <f>(CatTemplate[[#This Row],[CO18]]+CatTemplate[[#This Row],[CS18]]) * (1+ getRateOHFinal) * (1 + getRateMarkupFinal)</f>
        <v>#VALUE!</v>
      </c>
      <c r="HI336" s="30" t="e">
        <f>(CatTemplate[[#This Row],[CO19]]+CatTemplate[[#This Row],[CS19]]) * (1+ getRateOHFinal) * (1 + getRateMarkupFinal)</f>
        <v>#VALUE!</v>
      </c>
      <c r="HJ336" s="30" t="e">
        <f>(CatTemplate[[#This Row],[CO20]]+CatTemplate[[#This Row],[CS20]]) * (1+ getRateOHFinal) * (1 + getRateMarkupFinal)</f>
        <v>#VALUE!</v>
      </c>
      <c r="HK336" s="39" t="e">
        <f>CatTemplate[[#This Row],[Total cost]]+CatTemplate[[#This Row],[OH Amount]]+CatTemplate[[#This Row],[Markup]]</f>
        <v>#VALUE!</v>
      </c>
      <c r="HL336" s="63">
        <f>IF(CatTemplate[[#This Row],[Units]]="Days",CatTemplate[[#This Row],[Project quantity]]*CatTemplate[[#This Row],[St. unit effort]],CatTemplate[[#This Row],[Project quantity]])</f>
        <v>0</v>
      </c>
      <c r="HM336" s="287">
        <f>IFERROR(CatTemplate[[#This Row],[Total Price]]/(CatTemplate[[#This Row],[Final Quantity]]),0)</f>
        <v>0</v>
      </c>
      <c r="HN336" s="261"/>
    </row>
    <row r="337" spans="2:222" x14ac:dyDescent="0.2">
      <c r="B337" s="9" t="s">
        <v>84</v>
      </c>
      <c r="C337" s="23">
        <v>6</v>
      </c>
      <c r="D337" s="10" t="s">
        <v>179</v>
      </c>
      <c r="E337" s="25">
        <v>1</v>
      </c>
      <c r="F337" s="19" t="s">
        <v>103</v>
      </c>
      <c r="G337" s="27">
        <v>124</v>
      </c>
      <c r="H337" s="19" t="s">
        <v>616</v>
      </c>
      <c r="I337" s="19"/>
      <c r="J337" s="16" t="s">
        <v>254</v>
      </c>
      <c r="K337" s="16"/>
      <c r="L337" s="16" t="s">
        <v>489</v>
      </c>
      <c r="M337" s="16" t="s">
        <v>207</v>
      </c>
      <c r="N337" s="16" t="s">
        <v>858</v>
      </c>
      <c r="O337" s="320"/>
      <c r="P337" s="71"/>
      <c r="Q337" s="108"/>
      <c r="R337" s="73"/>
      <c r="S337" s="97"/>
      <c r="T337" s="100">
        <f>getEqUnitCost</f>
        <v>0</v>
      </c>
      <c r="U337" s="73">
        <f>getEqUnitEffort</f>
        <v>0</v>
      </c>
      <c r="V337" s="101">
        <f>getEqQuantity</f>
        <v>0</v>
      </c>
      <c r="W337" s="320"/>
      <c r="X337" s="100">
        <f>getConsUnitCost</f>
        <v>0</v>
      </c>
      <c r="Y337" s="73">
        <f>getConsUnitEffort</f>
        <v>0</v>
      </c>
      <c r="Z337" s="14">
        <f>getConsQuantity</f>
        <v>0</v>
      </c>
      <c r="AA337" s="320"/>
      <c r="AB337" s="72"/>
      <c r="AC337" s="112"/>
      <c r="AD337" s="14">
        <f>getOthQuantity</f>
        <v>0</v>
      </c>
      <c r="AE337" s="320"/>
      <c r="AF337" s="28" t="str">
        <f>IF(ISBLANK(CatTemplate[[#This Row],[Resource type]]),"",CatTemplate[[#This Row],[Resource type]])</f>
        <v>BioRef Operator</v>
      </c>
      <c r="AG337" s="242">
        <f>getStaffUnitCost</f>
        <v>402.98497611162429</v>
      </c>
      <c r="AH337" s="113">
        <f>getStaffUnitEffort</f>
        <v>0</v>
      </c>
      <c r="AI337" s="40">
        <f>getStaffQuantity</f>
        <v>0</v>
      </c>
      <c r="AJ337" s="41">
        <f>CatTemplate[[#This Row],[St. quantity]]*8/ParRatePM</f>
        <v>0</v>
      </c>
      <c r="AK337" s="320"/>
      <c r="AL337" s="53" t="str">
        <f>CatTemplate[[#This Row],[Item type]]</f>
        <v>Samples</v>
      </c>
      <c r="AM337" s="12">
        <f>SUM(CatTemplate[[#This Row],[Year1]:[Year20]])</f>
        <v>0</v>
      </c>
      <c r="AN337" s="52"/>
      <c r="AO337" s="52"/>
      <c r="AP337" s="52"/>
      <c r="AQ337" s="8"/>
      <c r="AR337" s="8"/>
      <c r="AS337" s="8"/>
      <c r="AT337" s="8"/>
      <c r="AU337" s="8"/>
      <c r="AV337" s="8"/>
      <c r="AW337" s="8"/>
      <c r="AX337" s="8"/>
      <c r="AY337" s="8"/>
      <c r="AZ337" s="8"/>
      <c r="BA337" s="8"/>
      <c r="BB337" s="8"/>
      <c r="BC337" s="8"/>
      <c r="BD337" s="8"/>
      <c r="BE337" s="8"/>
      <c r="BF337" s="8"/>
      <c r="BG337" s="36"/>
      <c r="BH337" s="320"/>
      <c r="BI337" s="37" t="str">
        <f>getCostCategory</f>
        <v>06 Operating costs</v>
      </c>
      <c r="BJ337" s="37" t="str">
        <f>getSection</f>
        <v>06 Sample processing</v>
      </c>
      <c r="BK337" s="32" t="str">
        <f>getObject</f>
        <v>Sample processing</v>
      </c>
      <c r="BL337" s="30">
        <f>IFERROR(getUnitCost * IF(CatTemplate[[#This Row],[Cost Category Comp.]]="01 Staff costs", 1,1),0)</f>
        <v>402.98497611162429</v>
      </c>
      <c r="BM337" s="29">
        <f>IF(AND(ISBLANK(CatTemplate[[#This Row],[Eq. unit cost]]),ISBLANK(CatTemplate[[#This Row],[Cons. unit cost]]),ISBLANK(CatTemplate[[#This Row],[Oth. unit cost]])), 0, IF(getUnitEffort =0,1,getUnitEffort) * CatTemplate[[#This Row],[Year1]])</f>
        <v>0</v>
      </c>
      <c r="BN337" s="29">
        <f>IF(AND(ISBLANK(CatTemplate[[#This Row],[Eq. unit cost]]),ISBLANK(CatTemplate[[#This Row],[Cons. unit cost]]),ISBLANK(CatTemplate[[#This Row],[Oth. unit cost]])), 0, IF(getUnitEffort =0,1,getUnitEffort) * CatTemplate[[#This Row],[Year2]])</f>
        <v>0</v>
      </c>
      <c r="BO337" s="29">
        <f>IF(AND(ISBLANK(CatTemplate[[#This Row],[Eq. unit cost]]),ISBLANK(CatTemplate[[#This Row],[Cons. unit cost]]),ISBLANK(CatTemplate[[#This Row],[Oth. unit cost]])), 0, IF(getUnitEffort =0,1,getUnitEffort) * CatTemplate[[#This Row],[Year3]])</f>
        <v>0</v>
      </c>
      <c r="BP337" s="29">
        <f>IF(AND(ISBLANK(CatTemplate[[#This Row],[Eq. unit cost]]),ISBLANK(CatTemplate[[#This Row],[Cons. unit cost]]),ISBLANK(CatTemplate[[#This Row],[Oth. unit cost]])), 0, IF(getUnitEffort =0,1,getUnitEffort) * CatTemplate[[#This Row],[Year4]])</f>
        <v>0</v>
      </c>
      <c r="BQ337" s="29">
        <f>IF(AND(ISBLANK(CatTemplate[[#This Row],[Eq. unit cost]]),ISBLANK(CatTemplate[[#This Row],[Cons. unit cost]]),ISBLANK(CatTemplate[[#This Row],[Oth. unit cost]])), 0, IF(getUnitEffort =0,1,getUnitEffort) * CatTemplate[[#This Row],[Year5]])</f>
        <v>0</v>
      </c>
      <c r="BR337" s="29">
        <f>IF(AND(ISBLANK(CatTemplate[[#This Row],[Eq. unit cost]]),ISBLANK(CatTemplate[[#This Row],[Cons. unit cost]]),ISBLANK(CatTemplate[[#This Row],[Oth. unit cost]])), 0, IF(getUnitEffort =0,1,getUnitEffort) * CatTemplate[[#This Row],[Year6]])</f>
        <v>0</v>
      </c>
      <c r="BS337" s="29">
        <f>IF(AND(ISBLANK(CatTemplate[[#This Row],[Eq. unit cost]]),ISBLANK(CatTemplate[[#This Row],[Cons. unit cost]]),ISBLANK(CatTemplate[[#This Row],[Oth. unit cost]])), 0, IF(getUnitEffort =0,1,getUnitEffort) * CatTemplate[[#This Row],[Year7]])</f>
        <v>0</v>
      </c>
      <c r="BT337" s="29">
        <f>IF(AND(ISBLANK(CatTemplate[[#This Row],[Eq. unit cost]]),ISBLANK(CatTemplate[[#This Row],[Cons. unit cost]]),ISBLANK(CatTemplate[[#This Row],[Oth. unit cost]])), 0, IF(getUnitEffort =0,1,getUnitEffort) * CatTemplate[[#This Row],[Year8]])</f>
        <v>0</v>
      </c>
      <c r="BU337" s="29">
        <f>IF(AND(ISBLANK(CatTemplate[[#This Row],[Eq. unit cost]]),ISBLANK(CatTemplate[[#This Row],[Cons. unit cost]]),ISBLANK(CatTemplate[[#This Row],[Oth. unit cost]])), 0, IF(getUnitEffort =0,1,getUnitEffort) * CatTemplate[[#This Row],[Year9]])</f>
        <v>0</v>
      </c>
      <c r="BV337" s="29">
        <f>IF(AND(ISBLANK(CatTemplate[[#This Row],[Eq. unit cost]]),ISBLANK(CatTemplate[[#This Row],[Cons. unit cost]]),ISBLANK(CatTemplate[[#This Row],[Oth. unit cost]])), 0, IF(getUnitEffort =0,1,getUnitEffort) * CatTemplate[[#This Row],[Year10]])</f>
        <v>0</v>
      </c>
      <c r="BW337" s="29">
        <f>IF(AND(ISBLANK(CatTemplate[[#This Row],[Eq. unit cost]]),ISBLANK(CatTemplate[[#This Row],[Cons. unit cost]]),ISBLANK(CatTemplate[[#This Row],[Oth. unit cost]])), 0, IF(getUnitEffort =0,1,getUnitEffort) * CatTemplate[[#This Row],[Year11]])</f>
        <v>0</v>
      </c>
      <c r="BX337" s="29">
        <f>IF(AND(ISBLANK(CatTemplate[[#This Row],[Eq. unit cost]]),ISBLANK(CatTemplate[[#This Row],[Cons. unit cost]]),ISBLANK(CatTemplate[[#This Row],[Oth. unit cost]])), 0, IF(getUnitEffort =0,1,getUnitEffort) * CatTemplate[[#This Row],[Year12]])</f>
        <v>0</v>
      </c>
      <c r="BY337" s="29">
        <f>IF(AND(ISBLANK(CatTemplate[[#This Row],[Eq. unit cost]]),ISBLANK(CatTemplate[[#This Row],[Cons. unit cost]]),ISBLANK(CatTemplate[[#This Row],[Oth. unit cost]])), 0, IF(getUnitEffort =0,1,getUnitEffort) * CatTemplate[[#This Row],[Year13]])</f>
        <v>0</v>
      </c>
      <c r="BZ337" s="29">
        <f>IF(AND(ISBLANK(CatTemplate[[#This Row],[Eq. unit cost]]),ISBLANK(CatTemplate[[#This Row],[Cons. unit cost]]),ISBLANK(CatTemplate[[#This Row],[Oth. unit cost]])), 0, IF(getUnitEffort =0,1,getUnitEffort) * CatTemplate[[#This Row],[Year14]])</f>
        <v>0</v>
      </c>
      <c r="CA337" s="29">
        <f>IF(AND(ISBLANK(CatTemplate[[#This Row],[Eq. unit cost]]),ISBLANK(CatTemplate[[#This Row],[Cons. unit cost]]),ISBLANK(CatTemplate[[#This Row],[Oth. unit cost]])), 0, IF(getUnitEffort =0,1,getUnitEffort) * CatTemplate[[#This Row],[Year15]])</f>
        <v>0</v>
      </c>
      <c r="CB337" s="29">
        <f>IF(AND(ISBLANK(CatTemplate[[#This Row],[Eq. unit cost]]),ISBLANK(CatTemplate[[#This Row],[Cons. unit cost]]),ISBLANK(CatTemplate[[#This Row],[Oth. unit cost]])), 0, IF(getUnitEffort =0,1,getUnitEffort) * CatTemplate[[#This Row],[Year16]])</f>
        <v>0</v>
      </c>
      <c r="CC337" s="29">
        <f>IF(AND(ISBLANK(CatTemplate[[#This Row],[Eq. unit cost]]),ISBLANK(CatTemplate[[#This Row],[Cons. unit cost]]),ISBLANK(CatTemplate[[#This Row],[Oth. unit cost]])), 0, IF(getUnitEffort =0,1,getUnitEffort) * CatTemplate[[#This Row],[Year17]])</f>
        <v>0</v>
      </c>
      <c r="CD337" s="29">
        <f>IF(AND(ISBLANK(CatTemplate[[#This Row],[Eq. unit cost]]),ISBLANK(CatTemplate[[#This Row],[Cons. unit cost]]),ISBLANK(CatTemplate[[#This Row],[Oth. unit cost]])), 0, IF(getUnitEffort =0,1,getUnitEffort) * CatTemplate[[#This Row],[Year18]])</f>
        <v>0</v>
      </c>
      <c r="CE337" s="29">
        <f>IF(AND(ISBLANK(CatTemplate[[#This Row],[Eq. unit cost]]),ISBLANK(CatTemplate[[#This Row],[Cons. unit cost]]),ISBLANK(CatTemplate[[#This Row],[Oth. unit cost]])), 0, IF(getUnitEffort =0,1,getUnitEffort) * CatTemplate[[#This Row],[Year19]])</f>
        <v>0</v>
      </c>
      <c r="CF337" s="29">
        <f>IF(AND(ISBLANK(CatTemplate[[#This Row],[Eq. unit cost]]),ISBLANK(CatTemplate[[#This Row],[Cons. unit cost]]),ISBLANK(CatTemplate[[#This Row],[Oth. unit cost]])), 0, IF(getUnitEffort =0,1,getUnitEffort) * CatTemplate[[#This Row],[Year20]])</f>
        <v>0</v>
      </c>
      <c r="CG337" s="45">
        <f>SUM(CatTemplate[[#This Row],[Q1]:[Q20]])</f>
        <v>0</v>
      </c>
      <c r="CH337" s="29">
        <f>IF(ISBLANK(CatTemplate[[#This Row],[St. unit effort]]),0,(CatTemplate[[#This Row],[St. unit effort]] * CatTemplate[[#This Row],[Year1]]))</f>
        <v>0</v>
      </c>
      <c r="CI337" s="29">
        <f>IF(ISBLANK(CatTemplate[[#This Row],[St. unit effort]]),0,(CatTemplate[[#This Row],[St. unit effort]] * CatTemplate[[#This Row],[Year2]]))</f>
        <v>0</v>
      </c>
      <c r="CJ337" s="29">
        <f>IF(ISBLANK(CatTemplate[[#This Row],[St. unit effort]]),0,(CatTemplate[[#This Row],[St. unit effort]] * CatTemplate[[#This Row],[Year3]]))</f>
        <v>0</v>
      </c>
      <c r="CK337" s="29">
        <f>IF(ISBLANK(CatTemplate[[#This Row],[St. unit effort]]),0,(CatTemplate[[#This Row],[St. unit effort]] * CatTemplate[[#This Row],[Year4]]))</f>
        <v>0</v>
      </c>
      <c r="CL337" s="29">
        <f>IF(ISBLANK(CatTemplate[[#This Row],[St. unit effort]]),0,(CatTemplate[[#This Row],[St. unit effort]] * CatTemplate[[#This Row],[Year5]]))</f>
        <v>0</v>
      </c>
      <c r="CM337" s="29">
        <f>IF(ISBLANK(CatTemplate[[#This Row],[St. unit effort]]),0,(CatTemplate[[#This Row],[St. unit effort]] * CatTemplate[[#This Row],[Year6]]))</f>
        <v>0</v>
      </c>
      <c r="CN337" s="29">
        <f>IF(ISBLANK(CatTemplate[[#This Row],[St. unit effort]]),0,(CatTemplate[[#This Row],[St. unit effort]] * CatTemplate[[#This Row],[Year7]]))</f>
        <v>0</v>
      </c>
      <c r="CO337" s="29">
        <f>IF(ISBLANK(CatTemplate[[#This Row],[St. unit effort]]),0,(CatTemplate[[#This Row],[St. unit effort]] * CatTemplate[[#This Row],[Year8]]))</f>
        <v>0</v>
      </c>
      <c r="CP337" s="29">
        <f>IF(ISBLANK(CatTemplate[[#This Row],[St. unit effort]]),0,(CatTemplate[[#This Row],[St. unit effort]] * CatTemplate[[#This Row],[Year9]]))</f>
        <v>0</v>
      </c>
      <c r="CQ337" s="29">
        <f>IF(ISBLANK(CatTemplate[[#This Row],[St. unit effort]]),0,(CatTemplate[[#This Row],[St. unit effort]] * CatTemplate[[#This Row],[Year10]]))</f>
        <v>0</v>
      </c>
      <c r="CR337" s="29">
        <f>IF(ISBLANK(CatTemplate[[#This Row],[St. unit effort]]),0,(CatTemplate[[#This Row],[St. unit effort]] * CatTemplate[[#This Row],[Year11]]))</f>
        <v>0</v>
      </c>
      <c r="CS337" s="29">
        <f>IF(ISBLANK(CatTemplate[[#This Row],[St. unit effort]]),0,(CatTemplate[[#This Row],[St. unit effort]] * CatTemplate[[#This Row],[Year12]]))</f>
        <v>0</v>
      </c>
      <c r="CT337" s="29">
        <f>IF(ISBLANK(CatTemplate[[#This Row],[St. unit effort]]),0,(CatTemplate[[#This Row],[St. unit effort]] * CatTemplate[[#This Row],[Year13]]))</f>
        <v>0</v>
      </c>
      <c r="CU337" s="29">
        <f>IF(ISBLANK(CatTemplate[[#This Row],[St. unit effort]]),0,(CatTemplate[[#This Row],[St. unit effort]] * CatTemplate[[#This Row],[Year14]]))</f>
        <v>0</v>
      </c>
      <c r="CV337" s="29">
        <f>IF(ISBLANK(CatTemplate[[#This Row],[St. unit effort]]),0,(CatTemplate[[#This Row],[St. unit effort]] * CatTemplate[[#This Row],[Year15]]))</f>
        <v>0</v>
      </c>
      <c r="CW337" s="29">
        <f>IF(ISBLANK(CatTemplate[[#This Row],[St. unit effort]]),0,(CatTemplate[[#This Row],[St. unit effort]] * CatTemplate[[#This Row],[Year16]]))</f>
        <v>0</v>
      </c>
      <c r="CX337" s="29">
        <f>IF(ISBLANK(CatTemplate[[#This Row],[St. unit effort]]),0,(CatTemplate[[#This Row],[St. unit effort]] * CatTemplate[[#This Row],[Year17]]))</f>
        <v>0</v>
      </c>
      <c r="CY337" s="29">
        <f>IF(ISBLANK(CatTemplate[[#This Row],[St. unit effort]]),0,(CatTemplate[[#This Row],[St. unit effort]] * CatTemplate[[#This Row],[Year18]]))</f>
        <v>0</v>
      </c>
      <c r="CZ337" s="29">
        <f>IF(ISBLANK(CatTemplate[[#This Row],[St. unit effort]]),0,(CatTemplate[[#This Row],[St. unit effort]] * CatTemplate[[#This Row],[Year19]]))</f>
        <v>0</v>
      </c>
      <c r="DA337" s="29">
        <f>IF(ISBLANK(CatTemplate[[#This Row],[St. unit effort]]),0,(CatTemplate[[#This Row],[St. unit effort]] * CatTemplate[[#This Row],[Year20]]))</f>
        <v>0</v>
      </c>
      <c r="DB337" s="57">
        <f>IF(ISBLANK(CatTemplate[[#This Row],[St. unit effort]]),0,(CatTemplate[[#This Row],[St. unit effort]] * CatTemplate[[#This Row],[Year1]])*8/ParRatePM)</f>
        <v>0</v>
      </c>
      <c r="DC337" s="57">
        <f>IF(ISBLANK(CatTemplate[[#This Row],[St. unit effort]]),0,(CatTemplate[[#This Row],[St. unit effort]] * CatTemplate[[#This Row],[Year2]])*8/ParRatePM)</f>
        <v>0</v>
      </c>
      <c r="DD337" s="57">
        <f>IF(ISBLANK(CatTemplate[[#This Row],[St. unit effort]]),0,(CatTemplate[[#This Row],[St. unit effort]] * CatTemplate[[#This Row],[Year3]])*8/ParRatePM)</f>
        <v>0</v>
      </c>
      <c r="DE337" s="57">
        <f>IF(ISBLANK(CatTemplate[[#This Row],[St. unit effort]]),0,(CatTemplate[[#This Row],[St. unit effort]] * CatTemplate[[#This Row],[Year4]])*8/ParRatePM)</f>
        <v>0</v>
      </c>
      <c r="DF337" s="57">
        <f>IF(ISBLANK(CatTemplate[[#This Row],[St. unit effort]]),0,(CatTemplate[[#This Row],[St. unit effort]] * CatTemplate[[#This Row],[Year5]])*8/ParRatePM)</f>
        <v>0</v>
      </c>
      <c r="DG337" s="57">
        <f>IF(ISBLANK(CatTemplate[[#This Row],[St. unit effort]]),0,(CatTemplate[[#This Row],[St. unit effort]] * CatTemplate[[#This Row],[Year6]])*8/ParRatePM)</f>
        <v>0</v>
      </c>
      <c r="DH337" s="57">
        <f>IF(ISBLANK(CatTemplate[[#This Row],[St. unit effort]]),0,(CatTemplate[[#This Row],[St. unit effort]] * CatTemplate[[#This Row],[Year7]])*8/ParRatePM)</f>
        <v>0</v>
      </c>
      <c r="DI337" s="57">
        <f>IF(ISBLANK(CatTemplate[[#This Row],[St. unit effort]]),0,(CatTemplate[[#This Row],[St. unit effort]] * CatTemplate[[#This Row],[Year8]])*8/ParRatePM)</f>
        <v>0</v>
      </c>
      <c r="DJ337" s="57">
        <f>IF(ISBLANK(CatTemplate[[#This Row],[St. unit effort]]),0,(CatTemplate[[#This Row],[St. unit effort]] * CatTemplate[[#This Row],[Year9]])*8/ParRatePM)</f>
        <v>0</v>
      </c>
      <c r="DK337" s="57">
        <f>IF(ISBLANK(CatTemplate[[#This Row],[St. unit effort]]),0,(CatTemplate[[#This Row],[St. unit effort]] * CatTemplate[[#This Row],[Year10]])*8/ParRatePM)</f>
        <v>0</v>
      </c>
      <c r="DL337" s="57">
        <f>IF(ISBLANK(CatTemplate[[#This Row],[St. unit effort]]),0,(CatTemplate[[#This Row],[St. unit effort]] * CatTemplate[[#This Row],[Year11]])*8/ParRatePM)</f>
        <v>0</v>
      </c>
      <c r="DM337" s="57">
        <f>IF(ISBLANK(CatTemplate[[#This Row],[St. unit effort]]),0,(CatTemplate[[#This Row],[St. unit effort]] * CatTemplate[[#This Row],[Year12]])*8/ParRatePM)</f>
        <v>0</v>
      </c>
      <c r="DN337" s="57">
        <f>IF(ISBLANK(CatTemplate[[#This Row],[St. unit effort]]),0,(CatTemplate[[#This Row],[St. unit effort]] * CatTemplate[[#This Row],[Year13]])*8/ParRatePM)</f>
        <v>0</v>
      </c>
      <c r="DO337" s="57">
        <f>IF(ISBLANK(CatTemplate[[#This Row],[St. unit effort]]),0,(CatTemplate[[#This Row],[St. unit effort]] * CatTemplate[[#This Row],[Year14]])*8/ParRatePM)</f>
        <v>0</v>
      </c>
      <c r="DP337" s="57">
        <f>IF(ISBLANK(CatTemplate[[#This Row],[St. unit effort]]),0,(CatTemplate[[#This Row],[St. unit effort]] * CatTemplate[[#This Row],[Year15]])*8/ParRatePM)</f>
        <v>0</v>
      </c>
      <c r="DQ337" s="57">
        <f>IF(ISBLANK(CatTemplate[[#This Row],[St. unit effort]]),0,(CatTemplate[[#This Row],[St. unit effort]] * CatTemplate[[#This Row],[Year16]])*8/ParRatePM)</f>
        <v>0</v>
      </c>
      <c r="DR337" s="57">
        <f>IF(ISBLANK(CatTemplate[[#This Row],[St. unit effort]]),0,(CatTemplate[[#This Row],[St. unit effort]] * CatTemplate[[#This Row],[Year17]])*8/ParRatePM)</f>
        <v>0</v>
      </c>
      <c r="DS337" s="57">
        <f>IF(ISBLANK(CatTemplate[[#This Row],[St. unit effort]]),0,(CatTemplate[[#This Row],[St. unit effort]] * CatTemplate[[#This Row],[Year18]])*8/ParRatePM)</f>
        <v>0</v>
      </c>
      <c r="DT337" s="57">
        <f>IF(ISBLANK(CatTemplate[[#This Row],[St. unit effort]]),0,(CatTemplate[[#This Row],[St. unit effort]] * CatTemplate[[#This Row],[Year19]])*8/ParRatePM)</f>
        <v>0</v>
      </c>
      <c r="DU337" s="57">
        <f>IF(ISBLANK(CatTemplate[[#This Row],[St. unit effort]]),0,(CatTemplate[[#This Row],[St. unit effort]] * CatTemplate[[#This Row],[Year20]])*8/ParRatePM)</f>
        <v>0</v>
      </c>
      <c r="DV337" s="54">
        <f>SUM(CatTemplate[[#This Row],[PM1]:[PM20]])</f>
        <v>0</v>
      </c>
      <c r="DW337" s="56">
        <f t="shared" si="113"/>
        <v>0</v>
      </c>
      <c r="DX337" s="56">
        <f t="shared" si="113"/>
        <v>0</v>
      </c>
      <c r="DY337" s="56">
        <f t="shared" si="113"/>
        <v>0</v>
      </c>
      <c r="DZ337" s="56">
        <f t="shared" si="113"/>
        <v>0</v>
      </c>
      <c r="EA337" s="56">
        <f t="shared" si="113"/>
        <v>0</v>
      </c>
      <c r="EB337" s="56">
        <f t="shared" si="113"/>
        <v>0</v>
      </c>
      <c r="EC337" s="56">
        <f t="shared" si="113"/>
        <v>0</v>
      </c>
      <c r="ED337" s="56">
        <f t="shared" si="113"/>
        <v>0</v>
      </c>
      <c r="EE337" s="56">
        <f t="shared" si="113"/>
        <v>0</v>
      </c>
      <c r="EF337" s="56">
        <f t="shared" si="113"/>
        <v>0</v>
      </c>
      <c r="EG337" s="56">
        <f t="shared" si="113"/>
        <v>0</v>
      </c>
      <c r="EH337" s="56">
        <f t="shared" si="113"/>
        <v>0</v>
      </c>
      <c r="EI337" s="56">
        <f t="shared" si="113"/>
        <v>0</v>
      </c>
      <c r="EJ337" s="56">
        <f t="shared" si="113"/>
        <v>0</v>
      </c>
      <c r="EK337" s="56">
        <f t="shared" si="113"/>
        <v>0</v>
      </c>
      <c r="EL337" s="56">
        <f t="shared" si="113"/>
        <v>0</v>
      </c>
      <c r="EM337" s="56">
        <f t="shared" si="111"/>
        <v>0</v>
      </c>
      <c r="EN337" s="56">
        <f t="shared" si="111"/>
        <v>0</v>
      </c>
      <c r="EO337" s="56">
        <f t="shared" si="111"/>
        <v>0</v>
      </c>
      <c r="EP337" s="56">
        <f t="shared" si="111"/>
        <v>0</v>
      </c>
      <c r="EQ337" s="30">
        <f>CatTemplate[[#This Row],[Eq. unit cost]] * CatTemplate[[#This Row],[Eq. quantity]]</f>
        <v>0</v>
      </c>
      <c r="ER337" s="30">
        <f>CatTemplate[[#This Row],[Cons. unit cost]] *CatTemplate[[#This Row],[Cons. quantity]]</f>
        <v>0</v>
      </c>
      <c r="ES337" s="30">
        <f>CatTemplate[[#This Row],[Oth. unit cost]] *CatTemplate[[#This Row],[Oth. quantity]]</f>
        <v>0</v>
      </c>
      <c r="ET337" s="55">
        <f>SUM(CatTemplate[[#This Row],[CO1]:[CO20]])</f>
        <v>0</v>
      </c>
      <c r="EU337" s="56">
        <f t="shared" si="114"/>
        <v>0</v>
      </c>
      <c r="EV337" s="56">
        <f t="shared" si="114"/>
        <v>0</v>
      </c>
      <c r="EW337" s="56">
        <f t="shared" si="114"/>
        <v>0</v>
      </c>
      <c r="EX337" s="56">
        <f t="shared" si="114"/>
        <v>0</v>
      </c>
      <c r="EY337" s="56">
        <f t="shared" si="114"/>
        <v>0</v>
      </c>
      <c r="EZ337" s="56">
        <f t="shared" si="114"/>
        <v>0</v>
      </c>
      <c r="FA337" s="56">
        <f t="shared" si="114"/>
        <v>0</v>
      </c>
      <c r="FB337" s="56">
        <f t="shared" si="114"/>
        <v>0</v>
      </c>
      <c r="FC337" s="56">
        <f t="shared" si="114"/>
        <v>0</v>
      </c>
      <c r="FD337" s="56">
        <f t="shared" si="114"/>
        <v>0</v>
      </c>
      <c r="FE337" s="56">
        <f t="shared" si="114"/>
        <v>0</v>
      </c>
      <c r="FF337" s="56">
        <f t="shared" si="114"/>
        <v>0</v>
      </c>
      <c r="FG337" s="56">
        <f t="shared" si="114"/>
        <v>0</v>
      </c>
      <c r="FH337" s="56">
        <f t="shared" si="114"/>
        <v>0</v>
      </c>
      <c r="FI337" s="56">
        <f t="shared" si="114"/>
        <v>0</v>
      </c>
      <c r="FJ337" s="56">
        <f t="shared" si="114"/>
        <v>0</v>
      </c>
      <c r="FK337" s="56">
        <f t="shared" si="112"/>
        <v>0</v>
      </c>
      <c r="FL337" s="56">
        <f t="shared" si="112"/>
        <v>0</v>
      </c>
      <c r="FM337" s="56">
        <f t="shared" si="112"/>
        <v>0</v>
      </c>
      <c r="FN337" s="56">
        <f t="shared" si="112"/>
        <v>0</v>
      </c>
      <c r="FO337" s="58">
        <f>SUM(CatTemplate[[#This Row],[CS1]:[CS20]])</f>
        <v>0</v>
      </c>
      <c r="FP337" s="59">
        <f>CatTemplate[[#This Row],[Total Oth. cost]]+CatTemplate[[#This Row],[Total St. Cost]]</f>
        <v>0</v>
      </c>
      <c r="FQ337" s="33" t="e">
        <f t="shared" si="115"/>
        <v>#VALUE!</v>
      </c>
      <c r="FR337" s="33" t="e">
        <f t="shared" si="116"/>
        <v>#VALUE!</v>
      </c>
      <c r="FS337" s="30" t="e">
        <f>(CatTemplate[[#This Row],[CO1]] + CatTemplate[[#This Row],[CS1]]) * (1 + getRateOHFinal) * getRateMarkupFinal</f>
        <v>#VALUE!</v>
      </c>
      <c r="FT337" s="30" t="e">
        <f>(CatTemplate[[#This Row],[CO2]] + CatTemplate[[#This Row],[CS2]]) * (1 + getRateOHFinal) * getRateMarkupFinal</f>
        <v>#VALUE!</v>
      </c>
      <c r="FU337" s="30" t="e">
        <f>(CatTemplate[[#This Row],[CO3]] + CatTemplate[[#This Row],[CS3]]) * (1 + getRateOHFinal) * getRateMarkupFinal</f>
        <v>#VALUE!</v>
      </c>
      <c r="FV337" s="30" t="e">
        <f>(CatTemplate[[#This Row],[CO4]] + CatTemplate[[#This Row],[CS4]]) * (1 + getRateOHFinal) * getRateMarkupFinal</f>
        <v>#VALUE!</v>
      </c>
      <c r="FW337" s="30" t="e">
        <f>(CatTemplate[[#This Row],[CO5]] + CatTemplate[[#This Row],[CS5]]) * (1 + getRateOHFinal) * getRateMarkupFinal</f>
        <v>#VALUE!</v>
      </c>
      <c r="FX337" s="30" t="e">
        <f>(CatTemplate[[#This Row],[CO6]] + CatTemplate[[#This Row],[CS6]]) * (1 + getRateOHFinal) * getRateMarkupFinal</f>
        <v>#VALUE!</v>
      </c>
      <c r="FY337" s="30" t="e">
        <f>(CatTemplate[[#This Row],[CO7]] + CatTemplate[[#This Row],[CS7]]) * (1 + getRateOHFinal) * getRateMarkupFinal</f>
        <v>#VALUE!</v>
      </c>
      <c r="FZ337" s="30" t="e">
        <f>(CatTemplate[[#This Row],[CO8]] + CatTemplate[[#This Row],[CS8]]) * (1 + getRateOHFinal) * getRateMarkupFinal</f>
        <v>#VALUE!</v>
      </c>
      <c r="GA337" s="30" t="e">
        <f>(CatTemplate[[#This Row],[CO9]] + CatTemplate[[#This Row],[CS9]]) * (1 + getRateOHFinal) * getRateMarkupFinal</f>
        <v>#VALUE!</v>
      </c>
      <c r="GB337" s="30" t="e">
        <f>(CatTemplate[[#This Row],[CO10]] + CatTemplate[[#This Row],[CS10]]) * (1 + getRateOHFinal) * getRateMarkupFinal</f>
        <v>#VALUE!</v>
      </c>
      <c r="GC337" s="30" t="e">
        <f>(CatTemplate[[#This Row],[CO11]] + CatTemplate[[#This Row],[CS11]]) * (1 + getRateOHFinal) * getRateMarkupFinal</f>
        <v>#VALUE!</v>
      </c>
      <c r="GD337" s="30" t="e">
        <f>(CatTemplate[[#This Row],[CO12]] + CatTemplate[[#This Row],[CS12]]) * (1 + getRateOHFinal) * getRateMarkupFinal</f>
        <v>#VALUE!</v>
      </c>
      <c r="GE337" s="30" t="e">
        <f>(CatTemplate[[#This Row],[CO13]] + CatTemplate[[#This Row],[CS13]]) * (1 + getRateOHFinal) * getRateMarkupFinal</f>
        <v>#VALUE!</v>
      </c>
      <c r="GF337" s="30" t="e">
        <f>(CatTemplate[[#This Row],[CO14]] + CatTemplate[[#This Row],[CS14]]) * (1 + getRateOHFinal) * getRateMarkupFinal</f>
        <v>#VALUE!</v>
      </c>
      <c r="GG337" s="30" t="e">
        <f>(CatTemplate[[#This Row],[CO15]] + CatTemplate[[#This Row],[CS15]]) * (1 + getRateOHFinal) * getRateMarkupFinal</f>
        <v>#VALUE!</v>
      </c>
      <c r="GH337" s="30" t="e">
        <f>(CatTemplate[[#This Row],[CO16]] + CatTemplate[[#This Row],[CS16]]) * (1 + getRateOHFinal) * getRateMarkupFinal</f>
        <v>#VALUE!</v>
      </c>
      <c r="GI337" s="30" t="e">
        <f>(CatTemplate[[#This Row],[CO17]] + CatTemplate[[#This Row],[CS17]]) * (1 + getRateOHFinal) * getRateMarkupFinal</f>
        <v>#VALUE!</v>
      </c>
      <c r="GJ337" s="30" t="e">
        <f>(CatTemplate[[#This Row],[CO18]] + CatTemplate[[#This Row],[CS18]]) * (1 + getRateOHFinal) * getRateMarkupFinal</f>
        <v>#VALUE!</v>
      </c>
      <c r="GK337" s="30" t="e">
        <f>(CatTemplate[[#This Row],[CO19]] + CatTemplate[[#This Row],[CS19]]) * (1 + getRateOHFinal) * getRateMarkupFinal</f>
        <v>#VALUE!</v>
      </c>
      <c r="GL337" s="30" t="e">
        <f>(CatTemplate[[#This Row],[CO20]] + CatTemplate[[#This Row],[CS20]]) * (1 + getRateOHFinal) * getRateMarkupFinal</f>
        <v>#VALUE!</v>
      </c>
      <c r="GM337" s="30" t="e">
        <f t="shared" si="117"/>
        <v>#VALUE!</v>
      </c>
      <c r="GN337" s="30" t="e">
        <f t="shared" si="118"/>
        <v>#VALUE!</v>
      </c>
      <c r="GO337" s="30" t="e">
        <f t="shared" si="119"/>
        <v>#VALUE!</v>
      </c>
      <c r="GP337" s="30" t="e">
        <f t="shared" si="120"/>
        <v>#VALUE!</v>
      </c>
      <c r="GQ337" s="30" t="e">
        <f>(CatTemplate[[#This Row],[CO1]]+CatTemplate[[#This Row],[CS1]]) * (1+ getRateOHFinal) * (1 + getRateMarkupFinal)</f>
        <v>#VALUE!</v>
      </c>
      <c r="GR337" s="30" t="e">
        <f>(CatTemplate[[#This Row],[CO2]]+CatTemplate[[#This Row],[CS2]]) * (1+ getRateOHFinal) * (1 + getRateMarkupFinal)</f>
        <v>#VALUE!</v>
      </c>
      <c r="GS337" s="30" t="e">
        <f>(CatTemplate[[#This Row],[CO3]]+CatTemplate[[#This Row],[CS3]]) * (1+ getRateOHFinal) * (1 + getRateMarkupFinal)</f>
        <v>#VALUE!</v>
      </c>
      <c r="GT337" s="30" t="e">
        <f>(CatTemplate[[#This Row],[CO4]]+CatTemplate[[#This Row],[CS4]]) * (1+ getRateOHFinal) * (1 + getRateMarkupFinal)</f>
        <v>#VALUE!</v>
      </c>
      <c r="GU337" s="30" t="e">
        <f>(CatTemplate[[#This Row],[CO5]]+CatTemplate[[#This Row],[CS5]]) * (1+ getRateOHFinal) * (1 + getRateMarkupFinal)</f>
        <v>#VALUE!</v>
      </c>
      <c r="GV337" s="30" t="e">
        <f>(CatTemplate[[#This Row],[CO6]]+CatTemplate[[#This Row],[CS6]]) * (1+ getRateOHFinal) * (1 + getRateMarkupFinal)</f>
        <v>#VALUE!</v>
      </c>
      <c r="GW337" s="30" t="e">
        <f>(CatTemplate[[#This Row],[CO7]]+CatTemplate[[#This Row],[CS7]]) * (1+ getRateOHFinal) * (1 + getRateMarkupFinal)</f>
        <v>#VALUE!</v>
      </c>
      <c r="GX337" s="30" t="e">
        <f>(CatTemplate[[#This Row],[CO8]]+CatTemplate[[#This Row],[CS8]]) * (1+ getRateOHFinal) * (1 + getRateMarkupFinal)</f>
        <v>#VALUE!</v>
      </c>
      <c r="GY337" s="30" t="e">
        <f>(CatTemplate[[#This Row],[CO9]]+CatTemplate[[#This Row],[CS9]]) * (1+ getRateOHFinal) * (1 + getRateMarkupFinal)</f>
        <v>#VALUE!</v>
      </c>
      <c r="GZ337" s="30" t="e">
        <f>(CatTemplate[[#This Row],[CO10]]+CatTemplate[[#This Row],[CS10]]) * (1+ getRateOHFinal) * (1 + getRateMarkupFinal)</f>
        <v>#VALUE!</v>
      </c>
      <c r="HA337" s="30" t="e">
        <f>(CatTemplate[[#This Row],[CO11]]+CatTemplate[[#This Row],[CS11]]) * (1+ getRateOHFinal) * (1 + getRateMarkupFinal)</f>
        <v>#VALUE!</v>
      </c>
      <c r="HB337" s="30" t="e">
        <f>(CatTemplate[[#This Row],[CO12]]+CatTemplate[[#This Row],[CS12]]) * (1+ getRateOHFinal) * (1 + getRateMarkupFinal)</f>
        <v>#VALUE!</v>
      </c>
      <c r="HC337" s="30" t="e">
        <f>(CatTemplate[[#This Row],[CO13]]+CatTemplate[[#This Row],[CS13]]) * (1+ getRateOHFinal) * (1 + getRateMarkupFinal)</f>
        <v>#VALUE!</v>
      </c>
      <c r="HD337" s="30" t="e">
        <f>(CatTemplate[[#This Row],[CO14]]+CatTemplate[[#This Row],[CS14]]) * (1+ getRateOHFinal) * (1 + getRateMarkupFinal)</f>
        <v>#VALUE!</v>
      </c>
      <c r="HE337" s="30" t="e">
        <f>(CatTemplate[[#This Row],[CO15]]+CatTemplate[[#This Row],[CS15]]) * (1+ getRateOHFinal) * (1 + getRateMarkupFinal)</f>
        <v>#VALUE!</v>
      </c>
      <c r="HF337" s="30" t="e">
        <f>(CatTemplate[[#This Row],[CO16]]+CatTemplate[[#This Row],[CS16]]) * (1+ getRateOHFinal) * (1 + getRateMarkupFinal)</f>
        <v>#VALUE!</v>
      </c>
      <c r="HG337" s="30" t="e">
        <f>(CatTemplate[[#This Row],[CO17]]+CatTemplate[[#This Row],[CS17]]) * (1+ getRateOHFinal) * (1 + getRateMarkupFinal)</f>
        <v>#VALUE!</v>
      </c>
      <c r="HH337" s="30" t="e">
        <f>(CatTemplate[[#This Row],[CO18]]+CatTemplate[[#This Row],[CS18]]) * (1+ getRateOHFinal) * (1 + getRateMarkupFinal)</f>
        <v>#VALUE!</v>
      </c>
      <c r="HI337" s="30" t="e">
        <f>(CatTemplate[[#This Row],[CO19]]+CatTemplate[[#This Row],[CS19]]) * (1+ getRateOHFinal) * (1 + getRateMarkupFinal)</f>
        <v>#VALUE!</v>
      </c>
      <c r="HJ337" s="30" t="e">
        <f>(CatTemplate[[#This Row],[CO20]]+CatTemplate[[#This Row],[CS20]]) * (1+ getRateOHFinal) * (1 + getRateMarkupFinal)</f>
        <v>#VALUE!</v>
      </c>
      <c r="HK337" s="39" t="e">
        <f>CatTemplate[[#This Row],[Total cost]]+CatTemplate[[#This Row],[OH Amount]]+CatTemplate[[#This Row],[Markup]]</f>
        <v>#VALUE!</v>
      </c>
      <c r="HL337" s="63">
        <f>IF(CatTemplate[[#This Row],[Units]]="Days",CatTemplate[[#This Row],[Project quantity]]*CatTemplate[[#This Row],[St. unit effort]],CatTemplate[[#This Row],[Project quantity]])</f>
        <v>0</v>
      </c>
      <c r="HM337" s="287">
        <f>IFERROR(CatTemplate[[#This Row],[Total Price]]/(CatTemplate[[#This Row],[Final Quantity]]),0)</f>
        <v>0</v>
      </c>
      <c r="HN337" s="261"/>
    </row>
    <row r="338" spans="2:222" x14ac:dyDescent="0.2">
      <c r="B338" s="9" t="s">
        <v>84</v>
      </c>
      <c r="C338" s="23">
        <v>6</v>
      </c>
      <c r="D338" s="10" t="s">
        <v>179</v>
      </c>
      <c r="E338" s="25">
        <v>1</v>
      </c>
      <c r="F338" s="19" t="s">
        <v>103</v>
      </c>
      <c r="G338" s="27">
        <v>125</v>
      </c>
      <c r="H338" s="19" t="s">
        <v>617</v>
      </c>
      <c r="I338" s="19"/>
      <c r="J338" s="16" t="s">
        <v>254</v>
      </c>
      <c r="K338" s="16"/>
      <c r="L338" s="16" t="s">
        <v>489</v>
      </c>
      <c r="M338" s="16" t="s">
        <v>207</v>
      </c>
      <c r="N338" s="16" t="s">
        <v>858</v>
      </c>
      <c r="O338" s="320"/>
      <c r="P338" s="71"/>
      <c r="Q338" s="108"/>
      <c r="R338" s="73"/>
      <c r="S338" s="97"/>
      <c r="T338" s="100">
        <f>getEqUnitCost</f>
        <v>0</v>
      </c>
      <c r="U338" s="73">
        <f>getEqUnitEffort</f>
        <v>0</v>
      </c>
      <c r="V338" s="101">
        <f>getEqQuantity</f>
        <v>0</v>
      </c>
      <c r="W338" s="320"/>
      <c r="X338" s="100">
        <f>getConsUnitCost</f>
        <v>0</v>
      </c>
      <c r="Y338" s="73">
        <f>getConsUnitEffort</f>
        <v>0</v>
      </c>
      <c r="Z338" s="14">
        <f>getConsQuantity</f>
        <v>0</v>
      </c>
      <c r="AA338" s="320"/>
      <c r="AB338" s="72"/>
      <c r="AC338" s="112"/>
      <c r="AD338" s="14">
        <f>getOthQuantity</f>
        <v>0</v>
      </c>
      <c r="AE338" s="320"/>
      <c r="AF338" s="28" t="str">
        <f>IF(ISBLANK(CatTemplate[[#This Row],[Resource type]]),"",CatTemplate[[#This Row],[Resource type]])</f>
        <v>BioRef Operator</v>
      </c>
      <c r="AG338" s="242">
        <f>getStaffUnitCost</f>
        <v>402.98497611162429</v>
      </c>
      <c r="AH338" s="113">
        <f>getStaffUnitEffort</f>
        <v>0</v>
      </c>
      <c r="AI338" s="40">
        <f>getStaffQuantity</f>
        <v>0</v>
      </c>
      <c r="AJ338" s="41">
        <f>CatTemplate[[#This Row],[St. quantity]]*8/ParRatePM</f>
        <v>0</v>
      </c>
      <c r="AK338" s="320"/>
      <c r="AL338" s="53" t="str">
        <f>CatTemplate[[#This Row],[Item type]]</f>
        <v>Samples</v>
      </c>
      <c r="AM338" s="12">
        <f>SUM(CatTemplate[[#This Row],[Year1]:[Year20]])</f>
        <v>0</v>
      </c>
      <c r="AN338" s="52"/>
      <c r="AO338" s="52"/>
      <c r="AP338" s="52"/>
      <c r="AQ338" s="8"/>
      <c r="AR338" s="8"/>
      <c r="AS338" s="8"/>
      <c r="AT338" s="8"/>
      <c r="AU338" s="8"/>
      <c r="AV338" s="8"/>
      <c r="AW338" s="8"/>
      <c r="AX338" s="8"/>
      <c r="AY338" s="8"/>
      <c r="AZ338" s="8"/>
      <c r="BA338" s="8"/>
      <c r="BB338" s="8"/>
      <c r="BC338" s="8"/>
      <c r="BD338" s="8"/>
      <c r="BE338" s="8"/>
      <c r="BF338" s="8"/>
      <c r="BG338" s="36"/>
      <c r="BH338" s="320"/>
      <c r="BI338" s="37" t="str">
        <f>getCostCategory</f>
        <v>06 Operating costs</v>
      </c>
      <c r="BJ338" s="37" t="str">
        <f>getSection</f>
        <v>06 Sample processing</v>
      </c>
      <c r="BK338" s="32" t="str">
        <f>getObject</f>
        <v>Sample processing</v>
      </c>
      <c r="BL338" s="30">
        <f>IFERROR(getUnitCost * IF(CatTemplate[[#This Row],[Cost Category Comp.]]="01 Staff costs", 1,1),0)</f>
        <v>402.98497611162429</v>
      </c>
      <c r="BM338" s="29">
        <f>IF(AND(ISBLANK(CatTemplate[[#This Row],[Eq. unit cost]]),ISBLANK(CatTemplate[[#This Row],[Cons. unit cost]]),ISBLANK(CatTemplate[[#This Row],[Oth. unit cost]])), 0, IF(getUnitEffort =0,1,getUnitEffort) * CatTemplate[[#This Row],[Year1]])</f>
        <v>0</v>
      </c>
      <c r="BN338" s="29">
        <f>IF(AND(ISBLANK(CatTemplate[[#This Row],[Eq. unit cost]]),ISBLANK(CatTemplate[[#This Row],[Cons. unit cost]]),ISBLANK(CatTemplate[[#This Row],[Oth. unit cost]])), 0, IF(getUnitEffort =0,1,getUnitEffort) * CatTemplate[[#This Row],[Year2]])</f>
        <v>0</v>
      </c>
      <c r="BO338" s="29">
        <f>IF(AND(ISBLANK(CatTemplate[[#This Row],[Eq. unit cost]]),ISBLANK(CatTemplate[[#This Row],[Cons. unit cost]]),ISBLANK(CatTemplate[[#This Row],[Oth. unit cost]])), 0, IF(getUnitEffort =0,1,getUnitEffort) * CatTemplate[[#This Row],[Year3]])</f>
        <v>0</v>
      </c>
      <c r="BP338" s="29">
        <f>IF(AND(ISBLANK(CatTemplate[[#This Row],[Eq. unit cost]]),ISBLANK(CatTemplate[[#This Row],[Cons. unit cost]]),ISBLANK(CatTemplate[[#This Row],[Oth. unit cost]])), 0, IF(getUnitEffort =0,1,getUnitEffort) * CatTemplate[[#This Row],[Year4]])</f>
        <v>0</v>
      </c>
      <c r="BQ338" s="29">
        <f>IF(AND(ISBLANK(CatTemplate[[#This Row],[Eq. unit cost]]),ISBLANK(CatTemplate[[#This Row],[Cons. unit cost]]),ISBLANK(CatTemplate[[#This Row],[Oth. unit cost]])), 0, IF(getUnitEffort =0,1,getUnitEffort) * CatTemplate[[#This Row],[Year5]])</f>
        <v>0</v>
      </c>
      <c r="BR338" s="29">
        <f>IF(AND(ISBLANK(CatTemplate[[#This Row],[Eq. unit cost]]),ISBLANK(CatTemplate[[#This Row],[Cons. unit cost]]),ISBLANK(CatTemplate[[#This Row],[Oth. unit cost]])), 0, IF(getUnitEffort =0,1,getUnitEffort) * CatTemplate[[#This Row],[Year6]])</f>
        <v>0</v>
      </c>
      <c r="BS338" s="29">
        <f>IF(AND(ISBLANK(CatTemplate[[#This Row],[Eq. unit cost]]),ISBLANK(CatTemplate[[#This Row],[Cons. unit cost]]),ISBLANK(CatTemplate[[#This Row],[Oth. unit cost]])), 0, IF(getUnitEffort =0,1,getUnitEffort) * CatTemplate[[#This Row],[Year7]])</f>
        <v>0</v>
      </c>
      <c r="BT338" s="29">
        <f>IF(AND(ISBLANK(CatTemplate[[#This Row],[Eq. unit cost]]),ISBLANK(CatTemplate[[#This Row],[Cons. unit cost]]),ISBLANK(CatTemplate[[#This Row],[Oth. unit cost]])), 0, IF(getUnitEffort =0,1,getUnitEffort) * CatTemplate[[#This Row],[Year8]])</f>
        <v>0</v>
      </c>
      <c r="BU338" s="29">
        <f>IF(AND(ISBLANK(CatTemplate[[#This Row],[Eq. unit cost]]),ISBLANK(CatTemplate[[#This Row],[Cons. unit cost]]),ISBLANK(CatTemplate[[#This Row],[Oth. unit cost]])), 0, IF(getUnitEffort =0,1,getUnitEffort) * CatTemplate[[#This Row],[Year9]])</f>
        <v>0</v>
      </c>
      <c r="BV338" s="29">
        <f>IF(AND(ISBLANK(CatTemplate[[#This Row],[Eq. unit cost]]),ISBLANK(CatTemplate[[#This Row],[Cons. unit cost]]),ISBLANK(CatTemplate[[#This Row],[Oth. unit cost]])), 0, IF(getUnitEffort =0,1,getUnitEffort) * CatTemplate[[#This Row],[Year10]])</f>
        <v>0</v>
      </c>
      <c r="BW338" s="29">
        <f>IF(AND(ISBLANK(CatTemplate[[#This Row],[Eq. unit cost]]),ISBLANK(CatTemplate[[#This Row],[Cons. unit cost]]),ISBLANK(CatTemplate[[#This Row],[Oth. unit cost]])), 0, IF(getUnitEffort =0,1,getUnitEffort) * CatTemplate[[#This Row],[Year11]])</f>
        <v>0</v>
      </c>
      <c r="BX338" s="29">
        <f>IF(AND(ISBLANK(CatTemplate[[#This Row],[Eq. unit cost]]),ISBLANK(CatTemplate[[#This Row],[Cons. unit cost]]),ISBLANK(CatTemplate[[#This Row],[Oth. unit cost]])), 0, IF(getUnitEffort =0,1,getUnitEffort) * CatTemplate[[#This Row],[Year12]])</f>
        <v>0</v>
      </c>
      <c r="BY338" s="29">
        <f>IF(AND(ISBLANK(CatTemplate[[#This Row],[Eq. unit cost]]),ISBLANK(CatTemplate[[#This Row],[Cons. unit cost]]),ISBLANK(CatTemplate[[#This Row],[Oth. unit cost]])), 0, IF(getUnitEffort =0,1,getUnitEffort) * CatTemplate[[#This Row],[Year13]])</f>
        <v>0</v>
      </c>
      <c r="BZ338" s="29">
        <f>IF(AND(ISBLANK(CatTemplate[[#This Row],[Eq. unit cost]]),ISBLANK(CatTemplate[[#This Row],[Cons. unit cost]]),ISBLANK(CatTemplate[[#This Row],[Oth. unit cost]])), 0, IF(getUnitEffort =0,1,getUnitEffort) * CatTemplate[[#This Row],[Year14]])</f>
        <v>0</v>
      </c>
      <c r="CA338" s="29">
        <f>IF(AND(ISBLANK(CatTemplate[[#This Row],[Eq. unit cost]]),ISBLANK(CatTemplate[[#This Row],[Cons. unit cost]]),ISBLANK(CatTemplate[[#This Row],[Oth. unit cost]])), 0, IF(getUnitEffort =0,1,getUnitEffort) * CatTemplate[[#This Row],[Year15]])</f>
        <v>0</v>
      </c>
      <c r="CB338" s="29">
        <f>IF(AND(ISBLANK(CatTemplate[[#This Row],[Eq. unit cost]]),ISBLANK(CatTemplate[[#This Row],[Cons. unit cost]]),ISBLANK(CatTemplate[[#This Row],[Oth. unit cost]])), 0, IF(getUnitEffort =0,1,getUnitEffort) * CatTemplate[[#This Row],[Year16]])</f>
        <v>0</v>
      </c>
      <c r="CC338" s="29">
        <f>IF(AND(ISBLANK(CatTemplate[[#This Row],[Eq. unit cost]]),ISBLANK(CatTemplate[[#This Row],[Cons. unit cost]]),ISBLANK(CatTemplate[[#This Row],[Oth. unit cost]])), 0, IF(getUnitEffort =0,1,getUnitEffort) * CatTemplate[[#This Row],[Year17]])</f>
        <v>0</v>
      </c>
      <c r="CD338" s="29">
        <f>IF(AND(ISBLANK(CatTemplate[[#This Row],[Eq. unit cost]]),ISBLANK(CatTemplate[[#This Row],[Cons. unit cost]]),ISBLANK(CatTemplate[[#This Row],[Oth. unit cost]])), 0, IF(getUnitEffort =0,1,getUnitEffort) * CatTemplate[[#This Row],[Year18]])</f>
        <v>0</v>
      </c>
      <c r="CE338" s="29">
        <f>IF(AND(ISBLANK(CatTemplate[[#This Row],[Eq. unit cost]]),ISBLANK(CatTemplate[[#This Row],[Cons. unit cost]]),ISBLANK(CatTemplate[[#This Row],[Oth. unit cost]])), 0, IF(getUnitEffort =0,1,getUnitEffort) * CatTemplate[[#This Row],[Year19]])</f>
        <v>0</v>
      </c>
      <c r="CF338" s="29">
        <f>IF(AND(ISBLANK(CatTemplate[[#This Row],[Eq. unit cost]]),ISBLANK(CatTemplate[[#This Row],[Cons. unit cost]]),ISBLANK(CatTemplate[[#This Row],[Oth. unit cost]])), 0, IF(getUnitEffort =0,1,getUnitEffort) * CatTemplate[[#This Row],[Year20]])</f>
        <v>0</v>
      </c>
      <c r="CG338" s="45">
        <f>SUM(CatTemplate[[#This Row],[Q1]:[Q20]])</f>
        <v>0</v>
      </c>
      <c r="CH338" s="29">
        <f>IF(ISBLANK(CatTemplate[[#This Row],[St. unit effort]]),0,(CatTemplate[[#This Row],[St. unit effort]] * CatTemplate[[#This Row],[Year1]]))</f>
        <v>0</v>
      </c>
      <c r="CI338" s="29">
        <f>IF(ISBLANK(CatTemplate[[#This Row],[St. unit effort]]),0,(CatTemplate[[#This Row],[St. unit effort]] * CatTemplate[[#This Row],[Year2]]))</f>
        <v>0</v>
      </c>
      <c r="CJ338" s="29">
        <f>IF(ISBLANK(CatTemplate[[#This Row],[St. unit effort]]),0,(CatTemplate[[#This Row],[St. unit effort]] * CatTemplate[[#This Row],[Year3]]))</f>
        <v>0</v>
      </c>
      <c r="CK338" s="29">
        <f>IF(ISBLANK(CatTemplate[[#This Row],[St. unit effort]]),0,(CatTemplate[[#This Row],[St. unit effort]] * CatTemplate[[#This Row],[Year4]]))</f>
        <v>0</v>
      </c>
      <c r="CL338" s="29">
        <f>IF(ISBLANK(CatTemplate[[#This Row],[St. unit effort]]),0,(CatTemplate[[#This Row],[St. unit effort]] * CatTemplate[[#This Row],[Year5]]))</f>
        <v>0</v>
      </c>
      <c r="CM338" s="29">
        <f>IF(ISBLANK(CatTemplate[[#This Row],[St. unit effort]]),0,(CatTemplate[[#This Row],[St. unit effort]] * CatTemplate[[#This Row],[Year6]]))</f>
        <v>0</v>
      </c>
      <c r="CN338" s="29">
        <f>IF(ISBLANK(CatTemplate[[#This Row],[St. unit effort]]),0,(CatTemplate[[#This Row],[St. unit effort]] * CatTemplate[[#This Row],[Year7]]))</f>
        <v>0</v>
      </c>
      <c r="CO338" s="29">
        <f>IF(ISBLANK(CatTemplate[[#This Row],[St. unit effort]]),0,(CatTemplate[[#This Row],[St. unit effort]] * CatTemplate[[#This Row],[Year8]]))</f>
        <v>0</v>
      </c>
      <c r="CP338" s="29">
        <f>IF(ISBLANK(CatTemplate[[#This Row],[St. unit effort]]),0,(CatTemplate[[#This Row],[St. unit effort]] * CatTemplate[[#This Row],[Year9]]))</f>
        <v>0</v>
      </c>
      <c r="CQ338" s="29">
        <f>IF(ISBLANK(CatTemplate[[#This Row],[St. unit effort]]),0,(CatTemplate[[#This Row],[St. unit effort]] * CatTemplate[[#This Row],[Year10]]))</f>
        <v>0</v>
      </c>
      <c r="CR338" s="29">
        <f>IF(ISBLANK(CatTemplate[[#This Row],[St. unit effort]]),0,(CatTemplate[[#This Row],[St. unit effort]] * CatTemplate[[#This Row],[Year11]]))</f>
        <v>0</v>
      </c>
      <c r="CS338" s="29">
        <f>IF(ISBLANK(CatTemplate[[#This Row],[St. unit effort]]),0,(CatTemplate[[#This Row],[St. unit effort]] * CatTemplate[[#This Row],[Year12]]))</f>
        <v>0</v>
      </c>
      <c r="CT338" s="29">
        <f>IF(ISBLANK(CatTemplate[[#This Row],[St. unit effort]]),0,(CatTemplate[[#This Row],[St. unit effort]] * CatTemplate[[#This Row],[Year13]]))</f>
        <v>0</v>
      </c>
      <c r="CU338" s="29">
        <f>IF(ISBLANK(CatTemplate[[#This Row],[St. unit effort]]),0,(CatTemplate[[#This Row],[St. unit effort]] * CatTemplate[[#This Row],[Year14]]))</f>
        <v>0</v>
      </c>
      <c r="CV338" s="29">
        <f>IF(ISBLANK(CatTemplate[[#This Row],[St. unit effort]]),0,(CatTemplate[[#This Row],[St. unit effort]] * CatTemplate[[#This Row],[Year15]]))</f>
        <v>0</v>
      </c>
      <c r="CW338" s="29">
        <f>IF(ISBLANK(CatTemplate[[#This Row],[St. unit effort]]),0,(CatTemplate[[#This Row],[St. unit effort]] * CatTemplate[[#This Row],[Year16]]))</f>
        <v>0</v>
      </c>
      <c r="CX338" s="29">
        <f>IF(ISBLANK(CatTemplate[[#This Row],[St. unit effort]]),0,(CatTemplate[[#This Row],[St. unit effort]] * CatTemplate[[#This Row],[Year17]]))</f>
        <v>0</v>
      </c>
      <c r="CY338" s="29">
        <f>IF(ISBLANK(CatTemplate[[#This Row],[St. unit effort]]),0,(CatTemplate[[#This Row],[St. unit effort]] * CatTemplate[[#This Row],[Year18]]))</f>
        <v>0</v>
      </c>
      <c r="CZ338" s="29">
        <f>IF(ISBLANK(CatTemplate[[#This Row],[St. unit effort]]),0,(CatTemplate[[#This Row],[St. unit effort]] * CatTemplate[[#This Row],[Year19]]))</f>
        <v>0</v>
      </c>
      <c r="DA338" s="29">
        <f>IF(ISBLANK(CatTemplate[[#This Row],[St. unit effort]]),0,(CatTemplate[[#This Row],[St. unit effort]] * CatTemplate[[#This Row],[Year20]]))</f>
        <v>0</v>
      </c>
      <c r="DB338" s="57">
        <f>IF(ISBLANK(CatTemplate[[#This Row],[St. unit effort]]),0,(CatTemplate[[#This Row],[St. unit effort]] * CatTemplate[[#This Row],[Year1]])*8/ParRatePM)</f>
        <v>0</v>
      </c>
      <c r="DC338" s="57">
        <f>IF(ISBLANK(CatTemplate[[#This Row],[St. unit effort]]),0,(CatTemplate[[#This Row],[St. unit effort]] * CatTemplate[[#This Row],[Year2]])*8/ParRatePM)</f>
        <v>0</v>
      </c>
      <c r="DD338" s="57">
        <f>IF(ISBLANK(CatTemplate[[#This Row],[St. unit effort]]),0,(CatTemplate[[#This Row],[St. unit effort]] * CatTemplate[[#This Row],[Year3]])*8/ParRatePM)</f>
        <v>0</v>
      </c>
      <c r="DE338" s="57">
        <f>IF(ISBLANK(CatTemplate[[#This Row],[St. unit effort]]),0,(CatTemplate[[#This Row],[St. unit effort]] * CatTemplate[[#This Row],[Year4]])*8/ParRatePM)</f>
        <v>0</v>
      </c>
      <c r="DF338" s="57">
        <f>IF(ISBLANK(CatTemplate[[#This Row],[St. unit effort]]),0,(CatTemplate[[#This Row],[St. unit effort]] * CatTemplate[[#This Row],[Year5]])*8/ParRatePM)</f>
        <v>0</v>
      </c>
      <c r="DG338" s="57">
        <f>IF(ISBLANK(CatTemplate[[#This Row],[St. unit effort]]),0,(CatTemplate[[#This Row],[St. unit effort]] * CatTemplate[[#This Row],[Year6]])*8/ParRatePM)</f>
        <v>0</v>
      </c>
      <c r="DH338" s="57">
        <f>IF(ISBLANK(CatTemplate[[#This Row],[St. unit effort]]),0,(CatTemplate[[#This Row],[St. unit effort]] * CatTemplate[[#This Row],[Year7]])*8/ParRatePM)</f>
        <v>0</v>
      </c>
      <c r="DI338" s="57">
        <f>IF(ISBLANK(CatTemplate[[#This Row],[St. unit effort]]),0,(CatTemplate[[#This Row],[St. unit effort]] * CatTemplate[[#This Row],[Year8]])*8/ParRatePM)</f>
        <v>0</v>
      </c>
      <c r="DJ338" s="57">
        <f>IF(ISBLANK(CatTemplate[[#This Row],[St. unit effort]]),0,(CatTemplate[[#This Row],[St. unit effort]] * CatTemplate[[#This Row],[Year9]])*8/ParRatePM)</f>
        <v>0</v>
      </c>
      <c r="DK338" s="57">
        <f>IF(ISBLANK(CatTemplate[[#This Row],[St. unit effort]]),0,(CatTemplate[[#This Row],[St. unit effort]] * CatTemplate[[#This Row],[Year10]])*8/ParRatePM)</f>
        <v>0</v>
      </c>
      <c r="DL338" s="57">
        <f>IF(ISBLANK(CatTemplate[[#This Row],[St. unit effort]]),0,(CatTemplate[[#This Row],[St. unit effort]] * CatTemplate[[#This Row],[Year11]])*8/ParRatePM)</f>
        <v>0</v>
      </c>
      <c r="DM338" s="57">
        <f>IF(ISBLANK(CatTemplate[[#This Row],[St. unit effort]]),0,(CatTemplate[[#This Row],[St. unit effort]] * CatTemplate[[#This Row],[Year12]])*8/ParRatePM)</f>
        <v>0</v>
      </c>
      <c r="DN338" s="57">
        <f>IF(ISBLANK(CatTemplate[[#This Row],[St. unit effort]]),0,(CatTemplate[[#This Row],[St. unit effort]] * CatTemplate[[#This Row],[Year13]])*8/ParRatePM)</f>
        <v>0</v>
      </c>
      <c r="DO338" s="57">
        <f>IF(ISBLANK(CatTemplate[[#This Row],[St. unit effort]]),0,(CatTemplate[[#This Row],[St. unit effort]] * CatTemplate[[#This Row],[Year14]])*8/ParRatePM)</f>
        <v>0</v>
      </c>
      <c r="DP338" s="57">
        <f>IF(ISBLANK(CatTemplate[[#This Row],[St. unit effort]]),0,(CatTemplate[[#This Row],[St. unit effort]] * CatTemplate[[#This Row],[Year15]])*8/ParRatePM)</f>
        <v>0</v>
      </c>
      <c r="DQ338" s="57">
        <f>IF(ISBLANK(CatTemplate[[#This Row],[St. unit effort]]),0,(CatTemplate[[#This Row],[St. unit effort]] * CatTemplate[[#This Row],[Year16]])*8/ParRatePM)</f>
        <v>0</v>
      </c>
      <c r="DR338" s="57">
        <f>IF(ISBLANK(CatTemplate[[#This Row],[St. unit effort]]),0,(CatTemplate[[#This Row],[St. unit effort]] * CatTemplate[[#This Row],[Year17]])*8/ParRatePM)</f>
        <v>0</v>
      </c>
      <c r="DS338" s="57">
        <f>IF(ISBLANK(CatTemplate[[#This Row],[St. unit effort]]),0,(CatTemplate[[#This Row],[St. unit effort]] * CatTemplate[[#This Row],[Year18]])*8/ParRatePM)</f>
        <v>0</v>
      </c>
      <c r="DT338" s="57">
        <f>IF(ISBLANK(CatTemplate[[#This Row],[St. unit effort]]),0,(CatTemplate[[#This Row],[St. unit effort]] * CatTemplate[[#This Row],[Year19]])*8/ParRatePM)</f>
        <v>0</v>
      </c>
      <c r="DU338" s="57">
        <f>IF(ISBLANK(CatTemplate[[#This Row],[St. unit effort]]),0,(CatTemplate[[#This Row],[St. unit effort]] * CatTemplate[[#This Row],[Year20]])*8/ParRatePM)</f>
        <v>0</v>
      </c>
      <c r="DV338" s="54">
        <f>SUM(CatTemplate[[#This Row],[PM1]:[PM20]])</f>
        <v>0</v>
      </c>
      <c r="DW338" s="56">
        <f t="shared" si="113"/>
        <v>0</v>
      </c>
      <c r="DX338" s="56">
        <f t="shared" si="113"/>
        <v>0</v>
      </c>
      <c r="DY338" s="56">
        <f t="shared" si="113"/>
        <v>0</v>
      </c>
      <c r="DZ338" s="56">
        <f t="shared" si="113"/>
        <v>0</v>
      </c>
      <c r="EA338" s="56">
        <f t="shared" si="113"/>
        <v>0</v>
      </c>
      <c r="EB338" s="56">
        <f t="shared" si="113"/>
        <v>0</v>
      </c>
      <c r="EC338" s="56">
        <f t="shared" si="113"/>
        <v>0</v>
      </c>
      <c r="ED338" s="56">
        <f t="shared" si="113"/>
        <v>0</v>
      </c>
      <c r="EE338" s="56">
        <f t="shared" si="113"/>
        <v>0</v>
      </c>
      <c r="EF338" s="56">
        <f t="shared" si="113"/>
        <v>0</v>
      </c>
      <c r="EG338" s="56">
        <f t="shared" si="113"/>
        <v>0</v>
      </c>
      <c r="EH338" s="56">
        <f t="shared" si="113"/>
        <v>0</v>
      </c>
      <c r="EI338" s="56">
        <f t="shared" si="113"/>
        <v>0</v>
      </c>
      <c r="EJ338" s="56">
        <f t="shared" si="113"/>
        <v>0</v>
      </c>
      <c r="EK338" s="56">
        <f t="shared" si="113"/>
        <v>0</v>
      </c>
      <c r="EL338" s="56">
        <f t="shared" si="113"/>
        <v>0</v>
      </c>
      <c r="EM338" s="56">
        <f t="shared" si="111"/>
        <v>0</v>
      </c>
      <c r="EN338" s="56">
        <f t="shared" si="111"/>
        <v>0</v>
      </c>
      <c r="EO338" s="56">
        <f t="shared" si="111"/>
        <v>0</v>
      </c>
      <c r="EP338" s="56">
        <f t="shared" si="111"/>
        <v>0</v>
      </c>
      <c r="EQ338" s="30">
        <f>CatTemplate[[#This Row],[Eq. unit cost]] * CatTemplate[[#This Row],[Eq. quantity]]</f>
        <v>0</v>
      </c>
      <c r="ER338" s="30">
        <f>CatTemplate[[#This Row],[Cons. unit cost]] *CatTemplate[[#This Row],[Cons. quantity]]</f>
        <v>0</v>
      </c>
      <c r="ES338" s="30">
        <f>CatTemplate[[#This Row],[Oth. unit cost]] *CatTemplate[[#This Row],[Oth. quantity]]</f>
        <v>0</v>
      </c>
      <c r="ET338" s="55">
        <f>SUM(CatTemplate[[#This Row],[CO1]:[CO20]])</f>
        <v>0</v>
      </c>
      <c r="EU338" s="56">
        <f t="shared" si="114"/>
        <v>0</v>
      </c>
      <c r="EV338" s="56">
        <f t="shared" si="114"/>
        <v>0</v>
      </c>
      <c r="EW338" s="56">
        <f t="shared" si="114"/>
        <v>0</v>
      </c>
      <c r="EX338" s="56">
        <f t="shared" si="114"/>
        <v>0</v>
      </c>
      <c r="EY338" s="56">
        <f t="shared" si="114"/>
        <v>0</v>
      </c>
      <c r="EZ338" s="56">
        <f t="shared" si="114"/>
        <v>0</v>
      </c>
      <c r="FA338" s="56">
        <f t="shared" si="114"/>
        <v>0</v>
      </c>
      <c r="FB338" s="56">
        <f t="shared" si="114"/>
        <v>0</v>
      </c>
      <c r="FC338" s="56">
        <f t="shared" si="114"/>
        <v>0</v>
      </c>
      <c r="FD338" s="56">
        <f t="shared" si="114"/>
        <v>0</v>
      </c>
      <c r="FE338" s="56">
        <f t="shared" si="114"/>
        <v>0</v>
      </c>
      <c r="FF338" s="56">
        <f t="shared" si="114"/>
        <v>0</v>
      </c>
      <c r="FG338" s="56">
        <f t="shared" si="114"/>
        <v>0</v>
      </c>
      <c r="FH338" s="56">
        <f t="shared" si="114"/>
        <v>0</v>
      </c>
      <c r="FI338" s="56">
        <f t="shared" si="114"/>
        <v>0</v>
      </c>
      <c r="FJ338" s="56">
        <f t="shared" si="114"/>
        <v>0</v>
      </c>
      <c r="FK338" s="56">
        <f t="shared" si="112"/>
        <v>0</v>
      </c>
      <c r="FL338" s="56">
        <f t="shared" si="112"/>
        <v>0</v>
      </c>
      <c r="FM338" s="56">
        <f t="shared" si="112"/>
        <v>0</v>
      </c>
      <c r="FN338" s="56">
        <f t="shared" si="112"/>
        <v>0</v>
      </c>
      <c r="FO338" s="58">
        <f>SUM(CatTemplate[[#This Row],[CS1]:[CS20]])</f>
        <v>0</v>
      </c>
      <c r="FP338" s="59">
        <f>CatTemplate[[#This Row],[Total Oth. cost]]+CatTemplate[[#This Row],[Total St. Cost]]</f>
        <v>0</v>
      </c>
      <c r="FQ338" s="33" t="e">
        <f t="shared" si="115"/>
        <v>#VALUE!</v>
      </c>
      <c r="FR338" s="33" t="e">
        <f t="shared" si="116"/>
        <v>#VALUE!</v>
      </c>
      <c r="FS338" s="30" t="e">
        <f>(CatTemplate[[#This Row],[CO1]] + CatTemplate[[#This Row],[CS1]]) * (1 + getRateOHFinal) * getRateMarkupFinal</f>
        <v>#VALUE!</v>
      </c>
      <c r="FT338" s="30" t="e">
        <f>(CatTemplate[[#This Row],[CO2]] + CatTemplate[[#This Row],[CS2]]) * (1 + getRateOHFinal) * getRateMarkupFinal</f>
        <v>#VALUE!</v>
      </c>
      <c r="FU338" s="30" t="e">
        <f>(CatTemplate[[#This Row],[CO3]] + CatTemplate[[#This Row],[CS3]]) * (1 + getRateOHFinal) * getRateMarkupFinal</f>
        <v>#VALUE!</v>
      </c>
      <c r="FV338" s="30" t="e">
        <f>(CatTemplate[[#This Row],[CO4]] + CatTemplate[[#This Row],[CS4]]) * (1 + getRateOHFinal) * getRateMarkupFinal</f>
        <v>#VALUE!</v>
      </c>
      <c r="FW338" s="30" t="e">
        <f>(CatTemplate[[#This Row],[CO5]] + CatTemplate[[#This Row],[CS5]]) * (1 + getRateOHFinal) * getRateMarkupFinal</f>
        <v>#VALUE!</v>
      </c>
      <c r="FX338" s="30" t="e">
        <f>(CatTemplate[[#This Row],[CO6]] + CatTemplate[[#This Row],[CS6]]) * (1 + getRateOHFinal) * getRateMarkupFinal</f>
        <v>#VALUE!</v>
      </c>
      <c r="FY338" s="30" t="e">
        <f>(CatTemplate[[#This Row],[CO7]] + CatTemplate[[#This Row],[CS7]]) * (1 + getRateOHFinal) * getRateMarkupFinal</f>
        <v>#VALUE!</v>
      </c>
      <c r="FZ338" s="30" t="e">
        <f>(CatTemplate[[#This Row],[CO8]] + CatTemplate[[#This Row],[CS8]]) * (1 + getRateOHFinal) * getRateMarkupFinal</f>
        <v>#VALUE!</v>
      </c>
      <c r="GA338" s="30" t="e">
        <f>(CatTemplate[[#This Row],[CO9]] + CatTemplate[[#This Row],[CS9]]) * (1 + getRateOHFinal) * getRateMarkupFinal</f>
        <v>#VALUE!</v>
      </c>
      <c r="GB338" s="30" t="e">
        <f>(CatTemplate[[#This Row],[CO10]] + CatTemplate[[#This Row],[CS10]]) * (1 + getRateOHFinal) * getRateMarkupFinal</f>
        <v>#VALUE!</v>
      </c>
      <c r="GC338" s="30" t="e">
        <f>(CatTemplate[[#This Row],[CO11]] + CatTemplate[[#This Row],[CS11]]) * (1 + getRateOHFinal) * getRateMarkupFinal</f>
        <v>#VALUE!</v>
      </c>
      <c r="GD338" s="30" t="e">
        <f>(CatTemplate[[#This Row],[CO12]] + CatTemplate[[#This Row],[CS12]]) * (1 + getRateOHFinal) * getRateMarkupFinal</f>
        <v>#VALUE!</v>
      </c>
      <c r="GE338" s="30" t="e">
        <f>(CatTemplate[[#This Row],[CO13]] + CatTemplate[[#This Row],[CS13]]) * (1 + getRateOHFinal) * getRateMarkupFinal</f>
        <v>#VALUE!</v>
      </c>
      <c r="GF338" s="30" t="e">
        <f>(CatTemplate[[#This Row],[CO14]] + CatTemplate[[#This Row],[CS14]]) * (1 + getRateOHFinal) * getRateMarkupFinal</f>
        <v>#VALUE!</v>
      </c>
      <c r="GG338" s="30" t="e">
        <f>(CatTemplate[[#This Row],[CO15]] + CatTemplate[[#This Row],[CS15]]) * (1 + getRateOHFinal) * getRateMarkupFinal</f>
        <v>#VALUE!</v>
      </c>
      <c r="GH338" s="30" t="e">
        <f>(CatTemplate[[#This Row],[CO16]] + CatTemplate[[#This Row],[CS16]]) * (1 + getRateOHFinal) * getRateMarkupFinal</f>
        <v>#VALUE!</v>
      </c>
      <c r="GI338" s="30" t="e">
        <f>(CatTemplate[[#This Row],[CO17]] + CatTemplate[[#This Row],[CS17]]) * (1 + getRateOHFinal) * getRateMarkupFinal</f>
        <v>#VALUE!</v>
      </c>
      <c r="GJ338" s="30" t="e">
        <f>(CatTemplate[[#This Row],[CO18]] + CatTemplate[[#This Row],[CS18]]) * (1 + getRateOHFinal) * getRateMarkupFinal</f>
        <v>#VALUE!</v>
      </c>
      <c r="GK338" s="30" t="e">
        <f>(CatTemplate[[#This Row],[CO19]] + CatTemplate[[#This Row],[CS19]]) * (1 + getRateOHFinal) * getRateMarkupFinal</f>
        <v>#VALUE!</v>
      </c>
      <c r="GL338" s="30" t="e">
        <f>(CatTemplate[[#This Row],[CO20]] + CatTemplate[[#This Row],[CS20]]) * (1 + getRateOHFinal) * getRateMarkupFinal</f>
        <v>#VALUE!</v>
      </c>
      <c r="GM338" s="30" t="e">
        <f t="shared" si="117"/>
        <v>#VALUE!</v>
      </c>
      <c r="GN338" s="30" t="e">
        <f t="shared" si="118"/>
        <v>#VALUE!</v>
      </c>
      <c r="GO338" s="30" t="e">
        <f t="shared" si="119"/>
        <v>#VALUE!</v>
      </c>
      <c r="GP338" s="30" t="e">
        <f t="shared" si="120"/>
        <v>#VALUE!</v>
      </c>
      <c r="GQ338" s="30" t="e">
        <f>(CatTemplate[[#This Row],[CO1]]+CatTemplate[[#This Row],[CS1]]) * (1+ getRateOHFinal) * (1 + getRateMarkupFinal)</f>
        <v>#VALUE!</v>
      </c>
      <c r="GR338" s="30" t="e">
        <f>(CatTemplate[[#This Row],[CO2]]+CatTemplate[[#This Row],[CS2]]) * (1+ getRateOHFinal) * (1 + getRateMarkupFinal)</f>
        <v>#VALUE!</v>
      </c>
      <c r="GS338" s="30" t="e">
        <f>(CatTemplate[[#This Row],[CO3]]+CatTemplate[[#This Row],[CS3]]) * (1+ getRateOHFinal) * (1 + getRateMarkupFinal)</f>
        <v>#VALUE!</v>
      </c>
      <c r="GT338" s="30" t="e">
        <f>(CatTemplate[[#This Row],[CO4]]+CatTemplate[[#This Row],[CS4]]) * (1+ getRateOHFinal) * (1 + getRateMarkupFinal)</f>
        <v>#VALUE!</v>
      </c>
      <c r="GU338" s="30" t="e">
        <f>(CatTemplate[[#This Row],[CO5]]+CatTemplate[[#This Row],[CS5]]) * (1+ getRateOHFinal) * (1 + getRateMarkupFinal)</f>
        <v>#VALUE!</v>
      </c>
      <c r="GV338" s="30" t="e">
        <f>(CatTemplate[[#This Row],[CO6]]+CatTemplate[[#This Row],[CS6]]) * (1+ getRateOHFinal) * (1 + getRateMarkupFinal)</f>
        <v>#VALUE!</v>
      </c>
      <c r="GW338" s="30" t="e">
        <f>(CatTemplate[[#This Row],[CO7]]+CatTemplate[[#This Row],[CS7]]) * (1+ getRateOHFinal) * (1 + getRateMarkupFinal)</f>
        <v>#VALUE!</v>
      </c>
      <c r="GX338" s="30" t="e">
        <f>(CatTemplate[[#This Row],[CO8]]+CatTemplate[[#This Row],[CS8]]) * (1+ getRateOHFinal) * (1 + getRateMarkupFinal)</f>
        <v>#VALUE!</v>
      </c>
      <c r="GY338" s="30" t="e">
        <f>(CatTemplate[[#This Row],[CO9]]+CatTemplate[[#This Row],[CS9]]) * (1+ getRateOHFinal) * (1 + getRateMarkupFinal)</f>
        <v>#VALUE!</v>
      </c>
      <c r="GZ338" s="30" t="e">
        <f>(CatTemplate[[#This Row],[CO10]]+CatTemplate[[#This Row],[CS10]]) * (1+ getRateOHFinal) * (1 + getRateMarkupFinal)</f>
        <v>#VALUE!</v>
      </c>
      <c r="HA338" s="30" t="e">
        <f>(CatTemplate[[#This Row],[CO11]]+CatTemplate[[#This Row],[CS11]]) * (1+ getRateOHFinal) * (1 + getRateMarkupFinal)</f>
        <v>#VALUE!</v>
      </c>
      <c r="HB338" s="30" t="e">
        <f>(CatTemplate[[#This Row],[CO12]]+CatTemplate[[#This Row],[CS12]]) * (1+ getRateOHFinal) * (1 + getRateMarkupFinal)</f>
        <v>#VALUE!</v>
      </c>
      <c r="HC338" s="30" t="e">
        <f>(CatTemplate[[#This Row],[CO13]]+CatTemplate[[#This Row],[CS13]]) * (1+ getRateOHFinal) * (1 + getRateMarkupFinal)</f>
        <v>#VALUE!</v>
      </c>
      <c r="HD338" s="30" t="e">
        <f>(CatTemplate[[#This Row],[CO14]]+CatTemplate[[#This Row],[CS14]]) * (1+ getRateOHFinal) * (1 + getRateMarkupFinal)</f>
        <v>#VALUE!</v>
      </c>
      <c r="HE338" s="30" t="e">
        <f>(CatTemplate[[#This Row],[CO15]]+CatTemplate[[#This Row],[CS15]]) * (1+ getRateOHFinal) * (1 + getRateMarkupFinal)</f>
        <v>#VALUE!</v>
      </c>
      <c r="HF338" s="30" t="e">
        <f>(CatTemplate[[#This Row],[CO16]]+CatTemplate[[#This Row],[CS16]]) * (1+ getRateOHFinal) * (1 + getRateMarkupFinal)</f>
        <v>#VALUE!</v>
      </c>
      <c r="HG338" s="30" t="e">
        <f>(CatTemplate[[#This Row],[CO17]]+CatTemplate[[#This Row],[CS17]]) * (1+ getRateOHFinal) * (1 + getRateMarkupFinal)</f>
        <v>#VALUE!</v>
      </c>
      <c r="HH338" s="30" t="e">
        <f>(CatTemplate[[#This Row],[CO18]]+CatTemplate[[#This Row],[CS18]]) * (1+ getRateOHFinal) * (1 + getRateMarkupFinal)</f>
        <v>#VALUE!</v>
      </c>
      <c r="HI338" s="30" t="e">
        <f>(CatTemplate[[#This Row],[CO19]]+CatTemplate[[#This Row],[CS19]]) * (1+ getRateOHFinal) * (1 + getRateMarkupFinal)</f>
        <v>#VALUE!</v>
      </c>
      <c r="HJ338" s="30" t="e">
        <f>(CatTemplate[[#This Row],[CO20]]+CatTemplate[[#This Row],[CS20]]) * (1+ getRateOHFinal) * (1 + getRateMarkupFinal)</f>
        <v>#VALUE!</v>
      </c>
      <c r="HK338" s="39" t="e">
        <f>CatTemplate[[#This Row],[Total cost]]+CatTemplate[[#This Row],[OH Amount]]+CatTemplate[[#This Row],[Markup]]</f>
        <v>#VALUE!</v>
      </c>
      <c r="HL338" s="63">
        <f>IF(CatTemplate[[#This Row],[Units]]="Days",CatTemplate[[#This Row],[Project quantity]]*CatTemplate[[#This Row],[St. unit effort]],CatTemplate[[#This Row],[Project quantity]])</f>
        <v>0</v>
      </c>
      <c r="HM338" s="287">
        <f>IFERROR(CatTemplate[[#This Row],[Total Price]]/(CatTemplate[[#This Row],[Final Quantity]]),0)</f>
        <v>0</v>
      </c>
      <c r="HN338" s="261"/>
    </row>
    <row r="339" spans="2:222" x14ac:dyDescent="0.2">
      <c r="B339" s="9" t="s">
        <v>84</v>
      </c>
      <c r="C339" s="23">
        <v>6</v>
      </c>
      <c r="D339" s="10" t="s">
        <v>179</v>
      </c>
      <c r="E339" s="25">
        <v>1</v>
      </c>
      <c r="F339" s="19" t="s">
        <v>103</v>
      </c>
      <c r="G339" s="27">
        <v>126</v>
      </c>
      <c r="H339" s="19" t="s">
        <v>618</v>
      </c>
      <c r="I339" s="19"/>
      <c r="J339" s="16" t="s">
        <v>254</v>
      </c>
      <c r="K339" s="16"/>
      <c r="L339" s="16" t="s">
        <v>489</v>
      </c>
      <c r="M339" s="16" t="s">
        <v>207</v>
      </c>
      <c r="N339" s="16" t="s">
        <v>858</v>
      </c>
      <c r="O339" s="320"/>
      <c r="P339" s="71"/>
      <c r="Q339" s="108"/>
      <c r="R339" s="73"/>
      <c r="S339" s="97"/>
      <c r="T339" s="100">
        <f>getEqUnitCost</f>
        <v>0</v>
      </c>
      <c r="U339" s="73">
        <f>getEqUnitEffort</f>
        <v>0</v>
      </c>
      <c r="V339" s="101">
        <f>getEqQuantity</f>
        <v>0</v>
      </c>
      <c r="W339" s="320"/>
      <c r="X339" s="100">
        <f>getConsUnitCost</f>
        <v>0</v>
      </c>
      <c r="Y339" s="73">
        <f>getConsUnitEffort</f>
        <v>0</v>
      </c>
      <c r="Z339" s="14">
        <f>getConsQuantity</f>
        <v>0</v>
      </c>
      <c r="AA339" s="320"/>
      <c r="AB339" s="72"/>
      <c r="AC339" s="112"/>
      <c r="AD339" s="14">
        <f>getOthQuantity</f>
        <v>0</v>
      </c>
      <c r="AE339" s="320"/>
      <c r="AF339" s="28" t="str">
        <f>IF(ISBLANK(CatTemplate[[#This Row],[Resource type]]),"",CatTemplate[[#This Row],[Resource type]])</f>
        <v>BioRef Operator</v>
      </c>
      <c r="AG339" s="242">
        <f>getStaffUnitCost</f>
        <v>402.98497611162429</v>
      </c>
      <c r="AH339" s="113">
        <f>getStaffUnitEffort</f>
        <v>0</v>
      </c>
      <c r="AI339" s="40">
        <f>getStaffQuantity</f>
        <v>0</v>
      </c>
      <c r="AJ339" s="41">
        <f>CatTemplate[[#This Row],[St. quantity]]*8/ParRatePM</f>
        <v>0</v>
      </c>
      <c r="AK339" s="320"/>
      <c r="AL339" s="53" t="str">
        <f>CatTemplate[[#This Row],[Item type]]</f>
        <v>Samples</v>
      </c>
      <c r="AM339" s="12">
        <f>SUM(CatTemplate[[#This Row],[Year1]:[Year20]])</f>
        <v>0</v>
      </c>
      <c r="AN339" s="52"/>
      <c r="AO339" s="52"/>
      <c r="AP339" s="52"/>
      <c r="AQ339" s="8"/>
      <c r="AR339" s="8"/>
      <c r="AS339" s="8"/>
      <c r="AT339" s="8"/>
      <c r="AU339" s="8"/>
      <c r="AV339" s="8"/>
      <c r="AW339" s="8"/>
      <c r="AX339" s="8"/>
      <c r="AY339" s="8"/>
      <c r="AZ339" s="8"/>
      <c r="BA339" s="8"/>
      <c r="BB339" s="8"/>
      <c r="BC339" s="8"/>
      <c r="BD339" s="8"/>
      <c r="BE339" s="8"/>
      <c r="BF339" s="8"/>
      <c r="BG339" s="36"/>
      <c r="BH339" s="320"/>
      <c r="BI339" s="37" t="str">
        <f>getCostCategory</f>
        <v>06 Operating costs</v>
      </c>
      <c r="BJ339" s="37" t="str">
        <f>getSection</f>
        <v>06 Sample processing</v>
      </c>
      <c r="BK339" s="32" t="str">
        <f>getObject</f>
        <v>Sample processing</v>
      </c>
      <c r="BL339" s="30">
        <f>IFERROR(getUnitCost * IF(CatTemplate[[#This Row],[Cost Category Comp.]]="01 Staff costs", 1,1),0)</f>
        <v>402.98497611162429</v>
      </c>
      <c r="BM339" s="29">
        <f>IF(AND(ISBLANK(CatTemplate[[#This Row],[Eq. unit cost]]),ISBLANK(CatTemplate[[#This Row],[Cons. unit cost]]),ISBLANK(CatTemplate[[#This Row],[Oth. unit cost]])), 0, IF(getUnitEffort =0,1,getUnitEffort) * CatTemplate[[#This Row],[Year1]])</f>
        <v>0</v>
      </c>
      <c r="BN339" s="29">
        <f>IF(AND(ISBLANK(CatTemplate[[#This Row],[Eq. unit cost]]),ISBLANK(CatTemplate[[#This Row],[Cons. unit cost]]),ISBLANK(CatTemplate[[#This Row],[Oth. unit cost]])), 0, IF(getUnitEffort =0,1,getUnitEffort) * CatTemplate[[#This Row],[Year2]])</f>
        <v>0</v>
      </c>
      <c r="BO339" s="29">
        <f>IF(AND(ISBLANK(CatTemplate[[#This Row],[Eq. unit cost]]),ISBLANK(CatTemplate[[#This Row],[Cons. unit cost]]),ISBLANK(CatTemplate[[#This Row],[Oth. unit cost]])), 0, IF(getUnitEffort =0,1,getUnitEffort) * CatTemplate[[#This Row],[Year3]])</f>
        <v>0</v>
      </c>
      <c r="BP339" s="29">
        <f>IF(AND(ISBLANK(CatTemplate[[#This Row],[Eq. unit cost]]),ISBLANK(CatTemplate[[#This Row],[Cons. unit cost]]),ISBLANK(CatTemplate[[#This Row],[Oth. unit cost]])), 0, IF(getUnitEffort =0,1,getUnitEffort) * CatTemplate[[#This Row],[Year4]])</f>
        <v>0</v>
      </c>
      <c r="BQ339" s="29">
        <f>IF(AND(ISBLANK(CatTemplate[[#This Row],[Eq. unit cost]]),ISBLANK(CatTemplate[[#This Row],[Cons. unit cost]]),ISBLANK(CatTemplate[[#This Row],[Oth. unit cost]])), 0, IF(getUnitEffort =0,1,getUnitEffort) * CatTemplate[[#This Row],[Year5]])</f>
        <v>0</v>
      </c>
      <c r="BR339" s="29">
        <f>IF(AND(ISBLANK(CatTemplate[[#This Row],[Eq. unit cost]]),ISBLANK(CatTemplate[[#This Row],[Cons. unit cost]]),ISBLANK(CatTemplate[[#This Row],[Oth. unit cost]])), 0, IF(getUnitEffort =0,1,getUnitEffort) * CatTemplate[[#This Row],[Year6]])</f>
        <v>0</v>
      </c>
      <c r="BS339" s="29">
        <f>IF(AND(ISBLANK(CatTemplate[[#This Row],[Eq. unit cost]]),ISBLANK(CatTemplate[[#This Row],[Cons. unit cost]]),ISBLANK(CatTemplate[[#This Row],[Oth. unit cost]])), 0, IF(getUnitEffort =0,1,getUnitEffort) * CatTemplate[[#This Row],[Year7]])</f>
        <v>0</v>
      </c>
      <c r="BT339" s="29">
        <f>IF(AND(ISBLANK(CatTemplate[[#This Row],[Eq. unit cost]]),ISBLANK(CatTemplate[[#This Row],[Cons. unit cost]]),ISBLANK(CatTemplate[[#This Row],[Oth. unit cost]])), 0, IF(getUnitEffort =0,1,getUnitEffort) * CatTemplate[[#This Row],[Year8]])</f>
        <v>0</v>
      </c>
      <c r="BU339" s="29">
        <f>IF(AND(ISBLANK(CatTemplate[[#This Row],[Eq. unit cost]]),ISBLANK(CatTemplate[[#This Row],[Cons. unit cost]]),ISBLANK(CatTemplate[[#This Row],[Oth. unit cost]])), 0, IF(getUnitEffort =0,1,getUnitEffort) * CatTemplate[[#This Row],[Year9]])</f>
        <v>0</v>
      </c>
      <c r="BV339" s="29">
        <f>IF(AND(ISBLANK(CatTemplate[[#This Row],[Eq. unit cost]]),ISBLANK(CatTemplate[[#This Row],[Cons. unit cost]]),ISBLANK(CatTemplate[[#This Row],[Oth. unit cost]])), 0, IF(getUnitEffort =0,1,getUnitEffort) * CatTemplate[[#This Row],[Year10]])</f>
        <v>0</v>
      </c>
      <c r="BW339" s="29">
        <f>IF(AND(ISBLANK(CatTemplate[[#This Row],[Eq. unit cost]]),ISBLANK(CatTemplate[[#This Row],[Cons. unit cost]]),ISBLANK(CatTemplate[[#This Row],[Oth. unit cost]])), 0, IF(getUnitEffort =0,1,getUnitEffort) * CatTemplate[[#This Row],[Year11]])</f>
        <v>0</v>
      </c>
      <c r="BX339" s="29">
        <f>IF(AND(ISBLANK(CatTemplate[[#This Row],[Eq. unit cost]]),ISBLANK(CatTemplate[[#This Row],[Cons. unit cost]]),ISBLANK(CatTemplate[[#This Row],[Oth. unit cost]])), 0, IF(getUnitEffort =0,1,getUnitEffort) * CatTemplate[[#This Row],[Year12]])</f>
        <v>0</v>
      </c>
      <c r="BY339" s="29">
        <f>IF(AND(ISBLANK(CatTemplate[[#This Row],[Eq. unit cost]]),ISBLANK(CatTemplate[[#This Row],[Cons. unit cost]]),ISBLANK(CatTemplate[[#This Row],[Oth. unit cost]])), 0, IF(getUnitEffort =0,1,getUnitEffort) * CatTemplate[[#This Row],[Year13]])</f>
        <v>0</v>
      </c>
      <c r="BZ339" s="29">
        <f>IF(AND(ISBLANK(CatTemplate[[#This Row],[Eq. unit cost]]),ISBLANK(CatTemplate[[#This Row],[Cons. unit cost]]),ISBLANK(CatTemplate[[#This Row],[Oth. unit cost]])), 0, IF(getUnitEffort =0,1,getUnitEffort) * CatTemplate[[#This Row],[Year14]])</f>
        <v>0</v>
      </c>
      <c r="CA339" s="29">
        <f>IF(AND(ISBLANK(CatTemplate[[#This Row],[Eq. unit cost]]),ISBLANK(CatTemplate[[#This Row],[Cons. unit cost]]),ISBLANK(CatTemplate[[#This Row],[Oth. unit cost]])), 0, IF(getUnitEffort =0,1,getUnitEffort) * CatTemplate[[#This Row],[Year15]])</f>
        <v>0</v>
      </c>
      <c r="CB339" s="29">
        <f>IF(AND(ISBLANK(CatTemplate[[#This Row],[Eq. unit cost]]),ISBLANK(CatTemplate[[#This Row],[Cons. unit cost]]),ISBLANK(CatTemplate[[#This Row],[Oth. unit cost]])), 0, IF(getUnitEffort =0,1,getUnitEffort) * CatTemplate[[#This Row],[Year16]])</f>
        <v>0</v>
      </c>
      <c r="CC339" s="29">
        <f>IF(AND(ISBLANK(CatTemplate[[#This Row],[Eq. unit cost]]),ISBLANK(CatTemplate[[#This Row],[Cons. unit cost]]),ISBLANK(CatTemplate[[#This Row],[Oth. unit cost]])), 0, IF(getUnitEffort =0,1,getUnitEffort) * CatTemplate[[#This Row],[Year17]])</f>
        <v>0</v>
      </c>
      <c r="CD339" s="29">
        <f>IF(AND(ISBLANK(CatTemplate[[#This Row],[Eq. unit cost]]),ISBLANK(CatTemplate[[#This Row],[Cons. unit cost]]),ISBLANK(CatTemplate[[#This Row],[Oth. unit cost]])), 0, IF(getUnitEffort =0,1,getUnitEffort) * CatTemplate[[#This Row],[Year18]])</f>
        <v>0</v>
      </c>
      <c r="CE339" s="29">
        <f>IF(AND(ISBLANK(CatTemplate[[#This Row],[Eq. unit cost]]),ISBLANK(CatTemplate[[#This Row],[Cons. unit cost]]),ISBLANK(CatTemplate[[#This Row],[Oth. unit cost]])), 0, IF(getUnitEffort =0,1,getUnitEffort) * CatTemplate[[#This Row],[Year19]])</f>
        <v>0</v>
      </c>
      <c r="CF339" s="29">
        <f>IF(AND(ISBLANK(CatTemplate[[#This Row],[Eq. unit cost]]),ISBLANK(CatTemplate[[#This Row],[Cons. unit cost]]),ISBLANK(CatTemplate[[#This Row],[Oth. unit cost]])), 0, IF(getUnitEffort =0,1,getUnitEffort) * CatTemplate[[#This Row],[Year20]])</f>
        <v>0</v>
      </c>
      <c r="CG339" s="45">
        <f>SUM(CatTemplate[[#This Row],[Q1]:[Q20]])</f>
        <v>0</v>
      </c>
      <c r="CH339" s="29">
        <f>IF(ISBLANK(CatTemplate[[#This Row],[St. unit effort]]),0,(CatTemplate[[#This Row],[St. unit effort]] * CatTemplate[[#This Row],[Year1]]))</f>
        <v>0</v>
      </c>
      <c r="CI339" s="29">
        <f>IF(ISBLANK(CatTemplate[[#This Row],[St. unit effort]]),0,(CatTemplate[[#This Row],[St. unit effort]] * CatTemplate[[#This Row],[Year2]]))</f>
        <v>0</v>
      </c>
      <c r="CJ339" s="29">
        <f>IF(ISBLANK(CatTemplate[[#This Row],[St. unit effort]]),0,(CatTemplate[[#This Row],[St. unit effort]] * CatTemplate[[#This Row],[Year3]]))</f>
        <v>0</v>
      </c>
      <c r="CK339" s="29">
        <f>IF(ISBLANK(CatTemplate[[#This Row],[St. unit effort]]),0,(CatTemplate[[#This Row],[St. unit effort]] * CatTemplate[[#This Row],[Year4]]))</f>
        <v>0</v>
      </c>
      <c r="CL339" s="29">
        <f>IF(ISBLANK(CatTemplate[[#This Row],[St. unit effort]]),0,(CatTemplate[[#This Row],[St. unit effort]] * CatTemplate[[#This Row],[Year5]]))</f>
        <v>0</v>
      </c>
      <c r="CM339" s="29">
        <f>IF(ISBLANK(CatTemplate[[#This Row],[St. unit effort]]),0,(CatTemplate[[#This Row],[St. unit effort]] * CatTemplate[[#This Row],[Year6]]))</f>
        <v>0</v>
      </c>
      <c r="CN339" s="29">
        <f>IF(ISBLANK(CatTemplate[[#This Row],[St. unit effort]]),0,(CatTemplate[[#This Row],[St. unit effort]] * CatTemplate[[#This Row],[Year7]]))</f>
        <v>0</v>
      </c>
      <c r="CO339" s="29">
        <f>IF(ISBLANK(CatTemplate[[#This Row],[St. unit effort]]),0,(CatTemplate[[#This Row],[St. unit effort]] * CatTemplate[[#This Row],[Year8]]))</f>
        <v>0</v>
      </c>
      <c r="CP339" s="29">
        <f>IF(ISBLANK(CatTemplate[[#This Row],[St. unit effort]]),0,(CatTemplate[[#This Row],[St. unit effort]] * CatTemplate[[#This Row],[Year9]]))</f>
        <v>0</v>
      </c>
      <c r="CQ339" s="29">
        <f>IF(ISBLANK(CatTemplate[[#This Row],[St. unit effort]]),0,(CatTemplate[[#This Row],[St. unit effort]] * CatTemplate[[#This Row],[Year10]]))</f>
        <v>0</v>
      </c>
      <c r="CR339" s="29">
        <f>IF(ISBLANK(CatTemplate[[#This Row],[St. unit effort]]),0,(CatTemplate[[#This Row],[St. unit effort]] * CatTemplate[[#This Row],[Year11]]))</f>
        <v>0</v>
      </c>
      <c r="CS339" s="29">
        <f>IF(ISBLANK(CatTemplate[[#This Row],[St. unit effort]]),0,(CatTemplate[[#This Row],[St. unit effort]] * CatTemplate[[#This Row],[Year12]]))</f>
        <v>0</v>
      </c>
      <c r="CT339" s="29">
        <f>IF(ISBLANK(CatTemplate[[#This Row],[St. unit effort]]),0,(CatTemplate[[#This Row],[St. unit effort]] * CatTemplate[[#This Row],[Year13]]))</f>
        <v>0</v>
      </c>
      <c r="CU339" s="29">
        <f>IF(ISBLANK(CatTemplate[[#This Row],[St. unit effort]]),0,(CatTemplate[[#This Row],[St. unit effort]] * CatTemplate[[#This Row],[Year14]]))</f>
        <v>0</v>
      </c>
      <c r="CV339" s="29">
        <f>IF(ISBLANK(CatTemplate[[#This Row],[St. unit effort]]),0,(CatTemplate[[#This Row],[St. unit effort]] * CatTemplate[[#This Row],[Year15]]))</f>
        <v>0</v>
      </c>
      <c r="CW339" s="29">
        <f>IF(ISBLANK(CatTemplate[[#This Row],[St. unit effort]]),0,(CatTemplate[[#This Row],[St. unit effort]] * CatTemplate[[#This Row],[Year16]]))</f>
        <v>0</v>
      </c>
      <c r="CX339" s="29">
        <f>IF(ISBLANK(CatTemplate[[#This Row],[St. unit effort]]),0,(CatTemplate[[#This Row],[St. unit effort]] * CatTemplate[[#This Row],[Year17]]))</f>
        <v>0</v>
      </c>
      <c r="CY339" s="29">
        <f>IF(ISBLANK(CatTemplate[[#This Row],[St. unit effort]]),0,(CatTemplate[[#This Row],[St. unit effort]] * CatTemplate[[#This Row],[Year18]]))</f>
        <v>0</v>
      </c>
      <c r="CZ339" s="29">
        <f>IF(ISBLANK(CatTemplate[[#This Row],[St. unit effort]]),0,(CatTemplate[[#This Row],[St. unit effort]] * CatTemplate[[#This Row],[Year19]]))</f>
        <v>0</v>
      </c>
      <c r="DA339" s="29">
        <f>IF(ISBLANK(CatTemplate[[#This Row],[St. unit effort]]),0,(CatTemplate[[#This Row],[St. unit effort]] * CatTemplate[[#This Row],[Year20]]))</f>
        <v>0</v>
      </c>
      <c r="DB339" s="57">
        <f>IF(ISBLANK(CatTemplate[[#This Row],[St. unit effort]]),0,(CatTemplate[[#This Row],[St. unit effort]] * CatTemplate[[#This Row],[Year1]])*8/ParRatePM)</f>
        <v>0</v>
      </c>
      <c r="DC339" s="57">
        <f>IF(ISBLANK(CatTemplate[[#This Row],[St. unit effort]]),0,(CatTemplate[[#This Row],[St. unit effort]] * CatTemplate[[#This Row],[Year2]])*8/ParRatePM)</f>
        <v>0</v>
      </c>
      <c r="DD339" s="57">
        <f>IF(ISBLANK(CatTemplate[[#This Row],[St. unit effort]]),0,(CatTemplate[[#This Row],[St. unit effort]] * CatTemplate[[#This Row],[Year3]])*8/ParRatePM)</f>
        <v>0</v>
      </c>
      <c r="DE339" s="57">
        <f>IF(ISBLANK(CatTemplate[[#This Row],[St. unit effort]]),0,(CatTemplate[[#This Row],[St. unit effort]] * CatTemplate[[#This Row],[Year4]])*8/ParRatePM)</f>
        <v>0</v>
      </c>
      <c r="DF339" s="57">
        <f>IF(ISBLANK(CatTemplate[[#This Row],[St. unit effort]]),0,(CatTemplate[[#This Row],[St. unit effort]] * CatTemplate[[#This Row],[Year5]])*8/ParRatePM)</f>
        <v>0</v>
      </c>
      <c r="DG339" s="57">
        <f>IF(ISBLANK(CatTemplate[[#This Row],[St. unit effort]]),0,(CatTemplate[[#This Row],[St. unit effort]] * CatTemplate[[#This Row],[Year6]])*8/ParRatePM)</f>
        <v>0</v>
      </c>
      <c r="DH339" s="57">
        <f>IF(ISBLANK(CatTemplate[[#This Row],[St. unit effort]]),0,(CatTemplate[[#This Row],[St. unit effort]] * CatTemplate[[#This Row],[Year7]])*8/ParRatePM)</f>
        <v>0</v>
      </c>
      <c r="DI339" s="57">
        <f>IF(ISBLANK(CatTemplate[[#This Row],[St. unit effort]]),0,(CatTemplate[[#This Row],[St. unit effort]] * CatTemplate[[#This Row],[Year8]])*8/ParRatePM)</f>
        <v>0</v>
      </c>
      <c r="DJ339" s="57">
        <f>IF(ISBLANK(CatTemplate[[#This Row],[St. unit effort]]),0,(CatTemplate[[#This Row],[St. unit effort]] * CatTemplate[[#This Row],[Year9]])*8/ParRatePM)</f>
        <v>0</v>
      </c>
      <c r="DK339" s="57">
        <f>IF(ISBLANK(CatTemplate[[#This Row],[St. unit effort]]),0,(CatTemplate[[#This Row],[St. unit effort]] * CatTemplate[[#This Row],[Year10]])*8/ParRatePM)</f>
        <v>0</v>
      </c>
      <c r="DL339" s="57">
        <f>IF(ISBLANK(CatTemplate[[#This Row],[St. unit effort]]),0,(CatTemplate[[#This Row],[St. unit effort]] * CatTemplate[[#This Row],[Year11]])*8/ParRatePM)</f>
        <v>0</v>
      </c>
      <c r="DM339" s="57">
        <f>IF(ISBLANK(CatTemplate[[#This Row],[St. unit effort]]),0,(CatTemplate[[#This Row],[St. unit effort]] * CatTemplate[[#This Row],[Year12]])*8/ParRatePM)</f>
        <v>0</v>
      </c>
      <c r="DN339" s="57">
        <f>IF(ISBLANK(CatTemplate[[#This Row],[St. unit effort]]),0,(CatTemplate[[#This Row],[St. unit effort]] * CatTemplate[[#This Row],[Year13]])*8/ParRatePM)</f>
        <v>0</v>
      </c>
      <c r="DO339" s="57">
        <f>IF(ISBLANK(CatTemplate[[#This Row],[St. unit effort]]),0,(CatTemplate[[#This Row],[St. unit effort]] * CatTemplate[[#This Row],[Year14]])*8/ParRatePM)</f>
        <v>0</v>
      </c>
      <c r="DP339" s="57">
        <f>IF(ISBLANK(CatTemplate[[#This Row],[St. unit effort]]),0,(CatTemplate[[#This Row],[St. unit effort]] * CatTemplate[[#This Row],[Year15]])*8/ParRatePM)</f>
        <v>0</v>
      </c>
      <c r="DQ339" s="57">
        <f>IF(ISBLANK(CatTemplate[[#This Row],[St. unit effort]]),0,(CatTemplate[[#This Row],[St. unit effort]] * CatTemplate[[#This Row],[Year16]])*8/ParRatePM)</f>
        <v>0</v>
      </c>
      <c r="DR339" s="57">
        <f>IF(ISBLANK(CatTemplate[[#This Row],[St. unit effort]]),0,(CatTemplate[[#This Row],[St. unit effort]] * CatTemplate[[#This Row],[Year17]])*8/ParRatePM)</f>
        <v>0</v>
      </c>
      <c r="DS339" s="57">
        <f>IF(ISBLANK(CatTemplate[[#This Row],[St. unit effort]]),0,(CatTemplate[[#This Row],[St. unit effort]] * CatTemplate[[#This Row],[Year18]])*8/ParRatePM)</f>
        <v>0</v>
      </c>
      <c r="DT339" s="57">
        <f>IF(ISBLANK(CatTemplate[[#This Row],[St. unit effort]]),0,(CatTemplate[[#This Row],[St. unit effort]] * CatTemplate[[#This Row],[Year19]])*8/ParRatePM)</f>
        <v>0</v>
      </c>
      <c r="DU339" s="57">
        <f>IF(ISBLANK(CatTemplate[[#This Row],[St. unit effort]]),0,(CatTemplate[[#This Row],[St. unit effort]] * CatTemplate[[#This Row],[Year20]])*8/ParRatePM)</f>
        <v>0</v>
      </c>
      <c r="DV339" s="54">
        <f>SUM(CatTemplate[[#This Row],[PM1]:[PM20]])</f>
        <v>0</v>
      </c>
      <c r="DW339" s="56">
        <f t="shared" si="113"/>
        <v>0</v>
      </c>
      <c r="DX339" s="56">
        <f t="shared" si="113"/>
        <v>0</v>
      </c>
      <c r="DY339" s="56">
        <f t="shared" si="113"/>
        <v>0</v>
      </c>
      <c r="DZ339" s="56">
        <f t="shared" si="113"/>
        <v>0</v>
      </c>
      <c r="EA339" s="56">
        <f t="shared" si="113"/>
        <v>0</v>
      </c>
      <c r="EB339" s="56">
        <f t="shared" si="113"/>
        <v>0</v>
      </c>
      <c r="EC339" s="56">
        <f t="shared" si="113"/>
        <v>0</v>
      </c>
      <c r="ED339" s="56">
        <f t="shared" si="113"/>
        <v>0</v>
      </c>
      <c r="EE339" s="56">
        <f t="shared" si="113"/>
        <v>0</v>
      </c>
      <c r="EF339" s="56">
        <f t="shared" si="113"/>
        <v>0</v>
      </c>
      <c r="EG339" s="56">
        <f t="shared" si="113"/>
        <v>0</v>
      </c>
      <c r="EH339" s="56">
        <f t="shared" si="113"/>
        <v>0</v>
      </c>
      <c r="EI339" s="56">
        <f t="shared" si="113"/>
        <v>0</v>
      </c>
      <c r="EJ339" s="56">
        <f t="shared" si="113"/>
        <v>0</v>
      </c>
      <c r="EK339" s="56">
        <f t="shared" si="113"/>
        <v>0</v>
      </c>
      <c r="EL339" s="56">
        <f t="shared" si="113"/>
        <v>0</v>
      </c>
      <c r="EM339" s="56">
        <f t="shared" si="111"/>
        <v>0</v>
      </c>
      <c r="EN339" s="56">
        <f t="shared" si="111"/>
        <v>0</v>
      </c>
      <c r="EO339" s="56">
        <f t="shared" si="111"/>
        <v>0</v>
      </c>
      <c r="EP339" s="56">
        <f t="shared" si="111"/>
        <v>0</v>
      </c>
      <c r="EQ339" s="30">
        <f>CatTemplate[[#This Row],[Eq. unit cost]] * CatTemplate[[#This Row],[Eq. quantity]]</f>
        <v>0</v>
      </c>
      <c r="ER339" s="30">
        <f>CatTemplate[[#This Row],[Cons. unit cost]] *CatTemplate[[#This Row],[Cons. quantity]]</f>
        <v>0</v>
      </c>
      <c r="ES339" s="30">
        <f>CatTemplate[[#This Row],[Oth. unit cost]] *CatTemplate[[#This Row],[Oth. quantity]]</f>
        <v>0</v>
      </c>
      <c r="ET339" s="55">
        <f>SUM(CatTemplate[[#This Row],[CO1]:[CO20]])</f>
        <v>0</v>
      </c>
      <c r="EU339" s="56">
        <f t="shared" si="114"/>
        <v>0</v>
      </c>
      <c r="EV339" s="56">
        <f t="shared" si="114"/>
        <v>0</v>
      </c>
      <c r="EW339" s="56">
        <f t="shared" si="114"/>
        <v>0</v>
      </c>
      <c r="EX339" s="56">
        <f t="shared" si="114"/>
        <v>0</v>
      </c>
      <c r="EY339" s="56">
        <f t="shared" si="114"/>
        <v>0</v>
      </c>
      <c r="EZ339" s="56">
        <f t="shared" si="114"/>
        <v>0</v>
      </c>
      <c r="FA339" s="56">
        <f t="shared" si="114"/>
        <v>0</v>
      </c>
      <c r="FB339" s="56">
        <f t="shared" si="114"/>
        <v>0</v>
      </c>
      <c r="FC339" s="56">
        <f t="shared" si="114"/>
        <v>0</v>
      </c>
      <c r="FD339" s="56">
        <f t="shared" si="114"/>
        <v>0</v>
      </c>
      <c r="FE339" s="56">
        <f t="shared" si="114"/>
        <v>0</v>
      </c>
      <c r="FF339" s="56">
        <f t="shared" si="114"/>
        <v>0</v>
      </c>
      <c r="FG339" s="56">
        <f t="shared" si="114"/>
        <v>0</v>
      </c>
      <c r="FH339" s="56">
        <f t="shared" si="114"/>
        <v>0</v>
      </c>
      <c r="FI339" s="56">
        <f t="shared" si="114"/>
        <v>0</v>
      </c>
      <c r="FJ339" s="56">
        <f t="shared" si="114"/>
        <v>0</v>
      </c>
      <c r="FK339" s="56">
        <f t="shared" si="112"/>
        <v>0</v>
      </c>
      <c r="FL339" s="56">
        <f t="shared" si="112"/>
        <v>0</v>
      </c>
      <c r="FM339" s="56">
        <f t="shared" si="112"/>
        <v>0</v>
      </c>
      <c r="FN339" s="56">
        <f t="shared" si="112"/>
        <v>0</v>
      </c>
      <c r="FO339" s="58">
        <f>SUM(CatTemplate[[#This Row],[CS1]:[CS20]])</f>
        <v>0</v>
      </c>
      <c r="FP339" s="59">
        <f>CatTemplate[[#This Row],[Total Oth. cost]]+CatTemplate[[#This Row],[Total St. Cost]]</f>
        <v>0</v>
      </c>
      <c r="FQ339" s="33" t="e">
        <f t="shared" si="115"/>
        <v>#VALUE!</v>
      </c>
      <c r="FR339" s="33" t="e">
        <f t="shared" si="116"/>
        <v>#VALUE!</v>
      </c>
      <c r="FS339" s="30" t="e">
        <f>(CatTemplate[[#This Row],[CO1]] + CatTemplate[[#This Row],[CS1]]) * (1 + getRateOHFinal) * getRateMarkupFinal</f>
        <v>#VALUE!</v>
      </c>
      <c r="FT339" s="30" t="e">
        <f>(CatTemplate[[#This Row],[CO2]] + CatTemplate[[#This Row],[CS2]]) * (1 + getRateOHFinal) * getRateMarkupFinal</f>
        <v>#VALUE!</v>
      </c>
      <c r="FU339" s="30" t="e">
        <f>(CatTemplate[[#This Row],[CO3]] + CatTemplate[[#This Row],[CS3]]) * (1 + getRateOHFinal) * getRateMarkupFinal</f>
        <v>#VALUE!</v>
      </c>
      <c r="FV339" s="30" t="e">
        <f>(CatTemplate[[#This Row],[CO4]] + CatTemplate[[#This Row],[CS4]]) * (1 + getRateOHFinal) * getRateMarkupFinal</f>
        <v>#VALUE!</v>
      </c>
      <c r="FW339" s="30" t="e">
        <f>(CatTemplate[[#This Row],[CO5]] + CatTemplate[[#This Row],[CS5]]) * (1 + getRateOHFinal) * getRateMarkupFinal</f>
        <v>#VALUE!</v>
      </c>
      <c r="FX339" s="30" t="e">
        <f>(CatTemplate[[#This Row],[CO6]] + CatTemplate[[#This Row],[CS6]]) * (1 + getRateOHFinal) * getRateMarkupFinal</f>
        <v>#VALUE!</v>
      </c>
      <c r="FY339" s="30" t="e">
        <f>(CatTemplate[[#This Row],[CO7]] + CatTemplate[[#This Row],[CS7]]) * (1 + getRateOHFinal) * getRateMarkupFinal</f>
        <v>#VALUE!</v>
      </c>
      <c r="FZ339" s="30" t="e">
        <f>(CatTemplate[[#This Row],[CO8]] + CatTemplate[[#This Row],[CS8]]) * (1 + getRateOHFinal) * getRateMarkupFinal</f>
        <v>#VALUE!</v>
      </c>
      <c r="GA339" s="30" t="e">
        <f>(CatTemplate[[#This Row],[CO9]] + CatTemplate[[#This Row],[CS9]]) * (1 + getRateOHFinal) * getRateMarkupFinal</f>
        <v>#VALUE!</v>
      </c>
      <c r="GB339" s="30" t="e">
        <f>(CatTemplate[[#This Row],[CO10]] + CatTemplate[[#This Row],[CS10]]) * (1 + getRateOHFinal) * getRateMarkupFinal</f>
        <v>#VALUE!</v>
      </c>
      <c r="GC339" s="30" t="e">
        <f>(CatTemplate[[#This Row],[CO11]] + CatTemplate[[#This Row],[CS11]]) * (1 + getRateOHFinal) * getRateMarkupFinal</f>
        <v>#VALUE!</v>
      </c>
      <c r="GD339" s="30" t="e">
        <f>(CatTemplate[[#This Row],[CO12]] + CatTemplate[[#This Row],[CS12]]) * (1 + getRateOHFinal) * getRateMarkupFinal</f>
        <v>#VALUE!</v>
      </c>
      <c r="GE339" s="30" t="e">
        <f>(CatTemplate[[#This Row],[CO13]] + CatTemplate[[#This Row],[CS13]]) * (1 + getRateOHFinal) * getRateMarkupFinal</f>
        <v>#VALUE!</v>
      </c>
      <c r="GF339" s="30" t="e">
        <f>(CatTemplate[[#This Row],[CO14]] + CatTemplate[[#This Row],[CS14]]) * (1 + getRateOHFinal) * getRateMarkupFinal</f>
        <v>#VALUE!</v>
      </c>
      <c r="GG339" s="30" t="e">
        <f>(CatTemplate[[#This Row],[CO15]] + CatTemplate[[#This Row],[CS15]]) * (1 + getRateOHFinal) * getRateMarkupFinal</f>
        <v>#VALUE!</v>
      </c>
      <c r="GH339" s="30" t="e">
        <f>(CatTemplate[[#This Row],[CO16]] + CatTemplate[[#This Row],[CS16]]) * (1 + getRateOHFinal) * getRateMarkupFinal</f>
        <v>#VALUE!</v>
      </c>
      <c r="GI339" s="30" t="e">
        <f>(CatTemplate[[#This Row],[CO17]] + CatTemplate[[#This Row],[CS17]]) * (1 + getRateOHFinal) * getRateMarkupFinal</f>
        <v>#VALUE!</v>
      </c>
      <c r="GJ339" s="30" t="e">
        <f>(CatTemplate[[#This Row],[CO18]] + CatTemplate[[#This Row],[CS18]]) * (1 + getRateOHFinal) * getRateMarkupFinal</f>
        <v>#VALUE!</v>
      </c>
      <c r="GK339" s="30" t="e">
        <f>(CatTemplate[[#This Row],[CO19]] + CatTemplate[[#This Row],[CS19]]) * (1 + getRateOHFinal) * getRateMarkupFinal</f>
        <v>#VALUE!</v>
      </c>
      <c r="GL339" s="30" t="e">
        <f>(CatTemplate[[#This Row],[CO20]] + CatTemplate[[#This Row],[CS20]]) * (1 + getRateOHFinal) * getRateMarkupFinal</f>
        <v>#VALUE!</v>
      </c>
      <c r="GM339" s="30" t="e">
        <f t="shared" si="117"/>
        <v>#VALUE!</v>
      </c>
      <c r="GN339" s="30" t="e">
        <f t="shared" si="118"/>
        <v>#VALUE!</v>
      </c>
      <c r="GO339" s="30" t="e">
        <f t="shared" si="119"/>
        <v>#VALUE!</v>
      </c>
      <c r="GP339" s="30" t="e">
        <f t="shared" si="120"/>
        <v>#VALUE!</v>
      </c>
      <c r="GQ339" s="30" t="e">
        <f>(CatTemplate[[#This Row],[CO1]]+CatTemplate[[#This Row],[CS1]]) * (1+ getRateOHFinal) * (1 + getRateMarkupFinal)</f>
        <v>#VALUE!</v>
      </c>
      <c r="GR339" s="30" t="e">
        <f>(CatTemplate[[#This Row],[CO2]]+CatTemplate[[#This Row],[CS2]]) * (1+ getRateOHFinal) * (1 + getRateMarkupFinal)</f>
        <v>#VALUE!</v>
      </c>
      <c r="GS339" s="30" t="e">
        <f>(CatTemplate[[#This Row],[CO3]]+CatTemplate[[#This Row],[CS3]]) * (1+ getRateOHFinal) * (1 + getRateMarkupFinal)</f>
        <v>#VALUE!</v>
      </c>
      <c r="GT339" s="30" t="e">
        <f>(CatTemplate[[#This Row],[CO4]]+CatTemplate[[#This Row],[CS4]]) * (1+ getRateOHFinal) * (1 + getRateMarkupFinal)</f>
        <v>#VALUE!</v>
      </c>
      <c r="GU339" s="30" t="e">
        <f>(CatTemplate[[#This Row],[CO5]]+CatTemplate[[#This Row],[CS5]]) * (1+ getRateOHFinal) * (1 + getRateMarkupFinal)</f>
        <v>#VALUE!</v>
      </c>
      <c r="GV339" s="30" t="e">
        <f>(CatTemplate[[#This Row],[CO6]]+CatTemplate[[#This Row],[CS6]]) * (1+ getRateOHFinal) * (1 + getRateMarkupFinal)</f>
        <v>#VALUE!</v>
      </c>
      <c r="GW339" s="30" t="e">
        <f>(CatTemplate[[#This Row],[CO7]]+CatTemplate[[#This Row],[CS7]]) * (1+ getRateOHFinal) * (1 + getRateMarkupFinal)</f>
        <v>#VALUE!</v>
      </c>
      <c r="GX339" s="30" t="e">
        <f>(CatTemplate[[#This Row],[CO8]]+CatTemplate[[#This Row],[CS8]]) * (1+ getRateOHFinal) * (1 + getRateMarkupFinal)</f>
        <v>#VALUE!</v>
      </c>
      <c r="GY339" s="30" t="e">
        <f>(CatTemplate[[#This Row],[CO9]]+CatTemplate[[#This Row],[CS9]]) * (1+ getRateOHFinal) * (1 + getRateMarkupFinal)</f>
        <v>#VALUE!</v>
      </c>
      <c r="GZ339" s="30" t="e">
        <f>(CatTemplate[[#This Row],[CO10]]+CatTemplate[[#This Row],[CS10]]) * (1+ getRateOHFinal) * (1 + getRateMarkupFinal)</f>
        <v>#VALUE!</v>
      </c>
      <c r="HA339" s="30" t="e">
        <f>(CatTemplate[[#This Row],[CO11]]+CatTemplate[[#This Row],[CS11]]) * (1+ getRateOHFinal) * (1 + getRateMarkupFinal)</f>
        <v>#VALUE!</v>
      </c>
      <c r="HB339" s="30" t="e">
        <f>(CatTemplate[[#This Row],[CO12]]+CatTemplate[[#This Row],[CS12]]) * (1+ getRateOHFinal) * (1 + getRateMarkupFinal)</f>
        <v>#VALUE!</v>
      </c>
      <c r="HC339" s="30" t="e">
        <f>(CatTemplate[[#This Row],[CO13]]+CatTemplate[[#This Row],[CS13]]) * (1+ getRateOHFinal) * (1 + getRateMarkupFinal)</f>
        <v>#VALUE!</v>
      </c>
      <c r="HD339" s="30" t="e">
        <f>(CatTemplate[[#This Row],[CO14]]+CatTemplate[[#This Row],[CS14]]) * (1+ getRateOHFinal) * (1 + getRateMarkupFinal)</f>
        <v>#VALUE!</v>
      </c>
      <c r="HE339" s="30" t="e">
        <f>(CatTemplate[[#This Row],[CO15]]+CatTemplate[[#This Row],[CS15]]) * (1+ getRateOHFinal) * (1 + getRateMarkupFinal)</f>
        <v>#VALUE!</v>
      </c>
      <c r="HF339" s="30" t="e">
        <f>(CatTemplate[[#This Row],[CO16]]+CatTemplate[[#This Row],[CS16]]) * (1+ getRateOHFinal) * (1 + getRateMarkupFinal)</f>
        <v>#VALUE!</v>
      </c>
      <c r="HG339" s="30" t="e">
        <f>(CatTemplate[[#This Row],[CO17]]+CatTemplate[[#This Row],[CS17]]) * (1+ getRateOHFinal) * (1 + getRateMarkupFinal)</f>
        <v>#VALUE!</v>
      </c>
      <c r="HH339" s="30" t="e">
        <f>(CatTemplate[[#This Row],[CO18]]+CatTemplate[[#This Row],[CS18]]) * (1+ getRateOHFinal) * (1 + getRateMarkupFinal)</f>
        <v>#VALUE!</v>
      </c>
      <c r="HI339" s="30" t="e">
        <f>(CatTemplate[[#This Row],[CO19]]+CatTemplate[[#This Row],[CS19]]) * (1+ getRateOHFinal) * (1 + getRateMarkupFinal)</f>
        <v>#VALUE!</v>
      </c>
      <c r="HJ339" s="30" t="e">
        <f>(CatTemplate[[#This Row],[CO20]]+CatTemplate[[#This Row],[CS20]]) * (1+ getRateOHFinal) * (1 + getRateMarkupFinal)</f>
        <v>#VALUE!</v>
      </c>
      <c r="HK339" s="39" t="e">
        <f>CatTemplate[[#This Row],[Total cost]]+CatTemplate[[#This Row],[OH Amount]]+CatTemplate[[#This Row],[Markup]]</f>
        <v>#VALUE!</v>
      </c>
      <c r="HL339" s="63">
        <f>IF(CatTemplate[[#This Row],[Units]]="Days",CatTemplate[[#This Row],[Project quantity]]*CatTemplate[[#This Row],[St. unit effort]],CatTemplate[[#This Row],[Project quantity]])</f>
        <v>0</v>
      </c>
      <c r="HM339" s="287">
        <f>IFERROR(CatTemplate[[#This Row],[Total Price]]/(CatTemplate[[#This Row],[Final Quantity]]),0)</f>
        <v>0</v>
      </c>
      <c r="HN339" s="261"/>
    </row>
    <row r="340" spans="2:222" ht="38.25" x14ac:dyDescent="0.2">
      <c r="B340" s="9" t="s">
        <v>84</v>
      </c>
      <c r="C340" s="23">
        <v>6</v>
      </c>
      <c r="D340" s="10" t="s">
        <v>179</v>
      </c>
      <c r="E340" s="25">
        <v>1</v>
      </c>
      <c r="F340" s="19" t="s">
        <v>103</v>
      </c>
      <c r="G340" s="27">
        <v>127</v>
      </c>
      <c r="H340" s="19" t="s">
        <v>619</v>
      </c>
      <c r="I340" s="19"/>
      <c r="J340" s="16" t="s">
        <v>254</v>
      </c>
      <c r="K340" s="16"/>
      <c r="L340" s="16" t="s">
        <v>489</v>
      </c>
      <c r="M340" s="16" t="s">
        <v>207</v>
      </c>
      <c r="N340" s="16" t="s">
        <v>858</v>
      </c>
      <c r="O340" s="320"/>
      <c r="P340" s="71"/>
      <c r="Q340" s="108"/>
      <c r="R340" s="73"/>
      <c r="S340" s="97"/>
      <c r="T340" s="100">
        <f>getEqUnitCost</f>
        <v>0</v>
      </c>
      <c r="U340" s="73">
        <f>getEqUnitEffort</f>
        <v>0</v>
      </c>
      <c r="V340" s="101">
        <f>getEqQuantity</f>
        <v>0</v>
      </c>
      <c r="W340" s="320"/>
      <c r="X340" s="100">
        <f>getConsUnitCost</f>
        <v>0</v>
      </c>
      <c r="Y340" s="73">
        <f>getConsUnitEffort</f>
        <v>0</v>
      </c>
      <c r="Z340" s="14">
        <f>getConsQuantity</f>
        <v>0</v>
      </c>
      <c r="AA340" s="320"/>
      <c r="AB340" s="72"/>
      <c r="AC340" s="112"/>
      <c r="AD340" s="14">
        <f>getOthQuantity</f>
        <v>0</v>
      </c>
      <c r="AE340" s="320"/>
      <c r="AF340" s="28" t="str">
        <f>IF(ISBLANK(CatTemplate[[#This Row],[Resource type]]),"",CatTemplate[[#This Row],[Resource type]])</f>
        <v>BioRef Operator</v>
      </c>
      <c r="AG340" s="242">
        <f>getStaffUnitCost</f>
        <v>402.98497611162429</v>
      </c>
      <c r="AH340" s="113">
        <f>getStaffUnitEffort</f>
        <v>0</v>
      </c>
      <c r="AI340" s="40">
        <f>getStaffQuantity</f>
        <v>0</v>
      </c>
      <c r="AJ340" s="41">
        <f>CatTemplate[[#This Row],[St. quantity]]*8/ParRatePM</f>
        <v>0</v>
      </c>
      <c r="AK340" s="320"/>
      <c r="AL340" s="53" t="str">
        <f>CatTemplate[[#This Row],[Item type]]</f>
        <v>Samples</v>
      </c>
      <c r="AM340" s="12">
        <f>SUM(CatTemplate[[#This Row],[Year1]:[Year20]])</f>
        <v>0</v>
      </c>
      <c r="AN340" s="52"/>
      <c r="AO340" s="52"/>
      <c r="AP340" s="52"/>
      <c r="AQ340" s="8"/>
      <c r="AR340" s="8"/>
      <c r="AS340" s="8"/>
      <c r="AT340" s="8"/>
      <c r="AU340" s="8"/>
      <c r="AV340" s="8"/>
      <c r="AW340" s="8"/>
      <c r="AX340" s="8"/>
      <c r="AY340" s="8"/>
      <c r="AZ340" s="8"/>
      <c r="BA340" s="8"/>
      <c r="BB340" s="8"/>
      <c r="BC340" s="8"/>
      <c r="BD340" s="8"/>
      <c r="BE340" s="8"/>
      <c r="BF340" s="8"/>
      <c r="BG340" s="36"/>
      <c r="BH340" s="320"/>
      <c r="BI340" s="37" t="str">
        <f>getCostCategory</f>
        <v>06 Operating costs</v>
      </c>
      <c r="BJ340" s="37" t="str">
        <f>getSection</f>
        <v>06 Sample processing</v>
      </c>
      <c r="BK340" s="32" t="str">
        <f>getObject</f>
        <v>Sample processing</v>
      </c>
      <c r="BL340" s="30">
        <f>IFERROR(getUnitCost * IF(CatTemplate[[#This Row],[Cost Category Comp.]]="01 Staff costs", 1,1),0)</f>
        <v>402.98497611162429</v>
      </c>
      <c r="BM340" s="29">
        <f>IF(AND(ISBLANK(CatTemplate[[#This Row],[Eq. unit cost]]),ISBLANK(CatTemplate[[#This Row],[Cons. unit cost]]),ISBLANK(CatTemplate[[#This Row],[Oth. unit cost]])), 0, IF(getUnitEffort =0,1,getUnitEffort) * CatTemplate[[#This Row],[Year1]])</f>
        <v>0</v>
      </c>
      <c r="BN340" s="29">
        <f>IF(AND(ISBLANK(CatTemplate[[#This Row],[Eq. unit cost]]),ISBLANK(CatTemplate[[#This Row],[Cons. unit cost]]),ISBLANK(CatTemplate[[#This Row],[Oth. unit cost]])), 0, IF(getUnitEffort =0,1,getUnitEffort) * CatTemplate[[#This Row],[Year2]])</f>
        <v>0</v>
      </c>
      <c r="BO340" s="29">
        <f>IF(AND(ISBLANK(CatTemplate[[#This Row],[Eq. unit cost]]),ISBLANK(CatTemplate[[#This Row],[Cons. unit cost]]),ISBLANK(CatTemplate[[#This Row],[Oth. unit cost]])), 0, IF(getUnitEffort =0,1,getUnitEffort) * CatTemplate[[#This Row],[Year3]])</f>
        <v>0</v>
      </c>
      <c r="BP340" s="29">
        <f>IF(AND(ISBLANK(CatTemplate[[#This Row],[Eq. unit cost]]),ISBLANK(CatTemplate[[#This Row],[Cons. unit cost]]),ISBLANK(CatTemplate[[#This Row],[Oth. unit cost]])), 0, IF(getUnitEffort =0,1,getUnitEffort) * CatTemplate[[#This Row],[Year4]])</f>
        <v>0</v>
      </c>
      <c r="BQ340" s="29">
        <f>IF(AND(ISBLANK(CatTemplate[[#This Row],[Eq. unit cost]]),ISBLANK(CatTemplate[[#This Row],[Cons. unit cost]]),ISBLANK(CatTemplate[[#This Row],[Oth. unit cost]])), 0, IF(getUnitEffort =0,1,getUnitEffort) * CatTemplate[[#This Row],[Year5]])</f>
        <v>0</v>
      </c>
      <c r="BR340" s="29">
        <f>IF(AND(ISBLANK(CatTemplate[[#This Row],[Eq. unit cost]]),ISBLANK(CatTemplate[[#This Row],[Cons. unit cost]]),ISBLANK(CatTemplate[[#This Row],[Oth. unit cost]])), 0, IF(getUnitEffort =0,1,getUnitEffort) * CatTemplate[[#This Row],[Year6]])</f>
        <v>0</v>
      </c>
      <c r="BS340" s="29">
        <f>IF(AND(ISBLANK(CatTemplate[[#This Row],[Eq. unit cost]]),ISBLANK(CatTemplate[[#This Row],[Cons. unit cost]]),ISBLANK(CatTemplate[[#This Row],[Oth. unit cost]])), 0, IF(getUnitEffort =0,1,getUnitEffort) * CatTemplate[[#This Row],[Year7]])</f>
        <v>0</v>
      </c>
      <c r="BT340" s="29">
        <f>IF(AND(ISBLANK(CatTemplate[[#This Row],[Eq. unit cost]]),ISBLANK(CatTemplate[[#This Row],[Cons. unit cost]]),ISBLANK(CatTemplate[[#This Row],[Oth. unit cost]])), 0, IF(getUnitEffort =0,1,getUnitEffort) * CatTemplate[[#This Row],[Year8]])</f>
        <v>0</v>
      </c>
      <c r="BU340" s="29">
        <f>IF(AND(ISBLANK(CatTemplate[[#This Row],[Eq. unit cost]]),ISBLANK(CatTemplate[[#This Row],[Cons. unit cost]]),ISBLANK(CatTemplate[[#This Row],[Oth. unit cost]])), 0, IF(getUnitEffort =0,1,getUnitEffort) * CatTemplate[[#This Row],[Year9]])</f>
        <v>0</v>
      </c>
      <c r="BV340" s="29">
        <f>IF(AND(ISBLANK(CatTemplate[[#This Row],[Eq. unit cost]]),ISBLANK(CatTemplate[[#This Row],[Cons. unit cost]]),ISBLANK(CatTemplate[[#This Row],[Oth. unit cost]])), 0, IF(getUnitEffort =0,1,getUnitEffort) * CatTemplate[[#This Row],[Year10]])</f>
        <v>0</v>
      </c>
      <c r="BW340" s="29">
        <f>IF(AND(ISBLANK(CatTemplate[[#This Row],[Eq. unit cost]]),ISBLANK(CatTemplate[[#This Row],[Cons. unit cost]]),ISBLANK(CatTemplate[[#This Row],[Oth. unit cost]])), 0, IF(getUnitEffort =0,1,getUnitEffort) * CatTemplate[[#This Row],[Year11]])</f>
        <v>0</v>
      </c>
      <c r="BX340" s="29">
        <f>IF(AND(ISBLANK(CatTemplate[[#This Row],[Eq. unit cost]]),ISBLANK(CatTemplate[[#This Row],[Cons. unit cost]]),ISBLANK(CatTemplate[[#This Row],[Oth. unit cost]])), 0, IF(getUnitEffort =0,1,getUnitEffort) * CatTemplate[[#This Row],[Year12]])</f>
        <v>0</v>
      </c>
      <c r="BY340" s="29">
        <f>IF(AND(ISBLANK(CatTemplate[[#This Row],[Eq. unit cost]]),ISBLANK(CatTemplate[[#This Row],[Cons. unit cost]]),ISBLANK(CatTemplate[[#This Row],[Oth. unit cost]])), 0, IF(getUnitEffort =0,1,getUnitEffort) * CatTemplate[[#This Row],[Year13]])</f>
        <v>0</v>
      </c>
      <c r="BZ340" s="29">
        <f>IF(AND(ISBLANK(CatTemplate[[#This Row],[Eq. unit cost]]),ISBLANK(CatTemplate[[#This Row],[Cons. unit cost]]),ISBLANK(CatTemplate[[#This Row],[Oth. unit cost]])), 0, IF(getUnitEffort =0,1,getUnitEffort) * CatTemplate[[#This Row],[Year14]])</f>
        <v>0</v>
      </c>
      <c r="CA340" s="29">
        <f>IF(AND(ISBLANK(CatTemplate[[#This Row],[Eq. unit cost]]),ISBLANK(CatTemplate[[#This Row],[Cons. unit cost]]),ISBLANK(CatTemplate[[#This Row],[Oth. unit cost]])), 0, IF(getUnitEffort =0,1,getUnitEffort) * CatTemplate[[#This Row],[Year15]])</f>
        <v>0</v>
      </c>
      <c r="CB340" s="29">
        <f>IF(AND(ISBLANK(CatTemplate[[#This Row],[Eq. unit cost]]),ISBLANK(CatTemplate[[#This Row],[Cons. unit cost]]),ISBLANK(CatTemplate[[#This Row],[Oth. unit cost]])), 0, IF(getUnitEffort =0,1,getUnitEffort) * CatTemplate[[#This Row],[Year16]])</f>
        <v>0</v>
      </c>
      <c r="CC340" s="29">
        <f>IF(AND(ISBLANK(CatTemplate[[#This Row],[Eq. unit cost]]),ISBLANK(CatTemplate[[#This Row],[Cons. unit cost]]),ISBLANK(CatTemplate[[#This Row],[Oth. unit cost]])), 0, IF(getUnitEffort =0,1,getUnitEffort) * CatTemplate[[#This Row],[Year17]])</f>
        <v>0</v>
      </c>
      <c r="CD340" s="29">
        <f>IF(AND(ISBLANK(CatTemplate[[#This Row],[Eq. unit cost]]),ISBLANK(CatTemplate[[#This Row],[Cons. unit cost]]),ISBLANK(CatTemplate[[#This Row],[Oth. unit cost]])), 0, IF(getUnitEffort =0,1,getUnitEffort) * CatTemplate[[#This Row],[Year18]])</f>
        <v>0</v>
      </c>
      <c r="CE340" s="29">
        <f>IF(AND(ISBLANK(CatTemplate[[#This Row],[Eq. unit cost]]),ISBLANK(CatTemplate[[#This Row],[Cons. unit cost]]),ISBLANK(CatTemplate[[#This Row],[Oth. unit cost]])), 0, IF(getUnitEffort =0,1,getUnitEffort) * CatTemplate[[#This Row],[Year19]])</f>
        <v>0</v>
      </c>
      <c r="CF340" s="29">
        <f>IF(AND(ISBLANK(CatTemplate[[#This Row],[Eq. unit cost]]),ISBLANK(CatTemplate[[#This Row],[Cons. unit cost]]),ISBLANK(CatTemplate[[#This Row],[Oth. unit cost]])), 0, IF(getUnitEffort =0,1,getUnitEffort) * CatTemplate[[#This Row],[Year20]])</f>
        <v>0</v>
      </c>
      <c r="CG340" s="45">
        <f>SUM(CatTemplate[[#This Row],[Q1]:[Q20]])</f>
        <v>0</v>
      </c>
      <c r="CH340" s="29">
        <f>IF(ISBLANK(CatTemplate[[#This Row],[St. unit effort]]),0,(CatTemplate[[#This Row],[St. unit effort]] * CatTemplate[[#This Row],[Year1]]))</f>
        <v>0</v>
      </c>
      <c r="CI340" s="29">
        <f>IF(ISBLANK(CatTemplate[[#This Row],[St. unit effort]]),0,(CatTemplate[[#This Row],[St. unit effort]] * CatTemplate[[#This Row],[Year2]]))</f>
        <v>0</v>
      </c>
      <c r="CJ340" s="29">
        <f>IF(ISBLANK(CatTemplate[[#This Row],[St. unit effort]]),0,(CatTemplate[[#This Row],[St. unit effort]] * CatTemplate[[#This Row],[Year3]]))</f>
        <v>0</v>
      </c>
      <c r="CK340" s="29">
        <f>IF(ISBLANK(CatTemplate[[#This Row],[St. unit effort]]),0,(CatTemplate[[#This Row],[St. unit effort]] * CatTemplate[[#This Row],[Year4]]))</f>
        <v>0</v>
      </c>
      <c r="CL340" s="29">
        <f>IF(ISBLANK(CatTemplate[[#This Row],[St. unit effort]]),0,(CatTemplate[[#This Row],[St. unit effort]] * CatTemplate[[#This Row],[Year5]]))</f>
        <v>0</v>
      </c>
      <c r="CM340" s="29">
        <f>IF(ISBLANK(CatTemplate[[#This Row],[St. unit effort]]),0,(CatTemplate[[#This Row],[St. unit effort]] * CatTemplate[[#This Row],[Year6]]))</f>
        <v>0</v>
      </c>
      <c r="CN340" s="29">
        <f>IF(ISBLANK(CatTemplate[[#This Row],[St. unit effort]]),0,(CatTemplate[[#This Row],[St. unit effort]] * CatTemplate[[#This Row],[Year7]]))</f>
        <v>0</v>
      </c>
      <c r="CO340" s="29">
        <f>IF(ISBLANK(CatTemplate[[#This Row],[St. unit effort]]),0,(CatTemplate[[#This Row],[St. unit effort]] * CatTemplate[[#This Row],[Year8]]))</f>
        <v>0</v>
      </c>
      <c r="CP340" s="29">
        <f>IF(ISBLANK(CatTemplate[[#This Row],[St. unit effort]]),0,(CatTemplate[[#This Row],[St. unit effort]] * CatTemplate[[#This Row],[Year9]]))</f>
        <v>0</v>
      </c>
      <c r="CQ340" s="29">
        <f>IF(ISBLANK(CatTemplate[[#This Row],[St. unit effort]]),0,(CatTemplate[[#This Row],[St. unit effort]] * CatTemplate[[#This Row],[Year10]]))</f>
        <v>0</v>
      </c>
      <c r="CR340" s="29">
        <f>IF(ISBLANK(CatTemplate[[#This Row],[St. unit effort]]),0,(CatTemplate[[#This Row],[St. unit effort]] * CatTemplate[[#This Row],[Year11]]))</f>
        <v>0</v>
      </c>
      <c r="CS340" s="29">
        <f>IF(ISBLANK(CatTemplate[[#This Row],[St. unit effort]]),0,(CatTemplate[[#This Row],[St. unit effort]] * CatTemplate[[#This Row],[Year12]]))</f>
        <v>0</v>
      </c>
      <c r="CT340" s="29">
        <f>IF(ISBLANK(CatTemplate[[#This Row],[St. unit effort]]),0,(CatTemplate[[#This Row],[St. unit effort]] * CatTemplate[[#This Row],[Year13]]))</f>
        <v>0</v>
      </c>
      <c r="CU340" s="29">
        <f>IF(ISBLANK(CatTemplate[[#This Row],[St. unit effort]]),0,(CatTemplate[[#This Row],[St. unit effort]] * CatTemplate[[#This Row],[Year14]]))</f>
        <v>0</v>
      </c>
      <c r="CV340" s="29">
        <f>IF(ISBLANK(CatTemplate[[#This Row],[St. unit effort]]),0,(CatTemplate[[#This Row],[St. unit effort]] * CatTemplate[[#This Row],[Year15]]))</f>
        <v>0</v>
      </c>
      <c r="CW340" s="29">
        <f>IF(ISBLANK(CatTemplate[[#This Row],[St. unit effort]]),0,(CatTemplate[[#This Row],[St. unit effort]] * CatTemplate[[#This Row],[Year16]]))</f>
        <v>0</v>
      </c>
      <c r="CX340" s="29">
        <f>IF(ISBLANK(CatTemplate[[#This Row],[St. unit effort]]),0,(CatTemplate[[#This Row],[St. unit effort]] * CatTemplate[[#This Row],[Year17]]))</f>
        <v>0</v>
      </c>
      <c r="CY340" s="29">
        <f>IF(ISBLANK(CatTemplate[[#This Row],[St. unit effort]]),0,(CatTemplate[[#This Row],[St. unit effort]] * CatTemplate[[#This Row],[Year18]]))</f>
        <v>0</v>
      </c>
      <c r="CZ340" s="29">
        <f>IF(ISBLANK(CatTemplate[[#This Row],[St. unit effort]]),0,(CatTemplate[[#This Row],[St. unit effort]] * CatTemplate[[#This Row],[Year19]]))</f>
        <v>0</v>
      </c>
      <c r="DA340" s="29">
        <f>IF(ISBLANK(CatTemplate[[#This Row],[St. unit effort]]),0,(CatTemplate[[#This Row],[St. unit effort]] * CatTemplate[[#This Row],[Year20]]))</f>
        <v>0</v>
      </c>
      <c r="DB340" s="57">
        <f>IF(ISBLANK(CatTemplate[[#This Row],[St. unit effort]]),0,(CatTemplate[[#This Row],[St. unit effort]] * CatTemplate[[#This Row],[Year1]])*8/ParRatePM)</f>
        <v>0</v>
      </c>
      <c r="DC340" s="57">
        <f>IF(ISBLANK(CatTemplate[[#This Row],[St. unit effort]]),0,(CatTemplate[[#This Row],[St. unit effort]] * CatTemplate[[#This Row],[Year2]])*8/ParRatePM)</f>
        <v>0</v>
      </c>
      <c r="DD340" s="57">
        <f>IF(ISBLANK(CatTemplate[[#This Row],[St. unit effort]]),0,(CatTemplate[[#This Row],[St. unit effort]] * CatTemplate[[#This Row],[Year3]])*8/ParRatePM)</f>
        <v>0</v>
      </c>
      <c r="DE340" s="57">
        <f>IF(ISBLANK(CatTemplate[[#This Row],[St. unit effort]]),0,(CatTemplate[[#This Row],[St. unit effort]] * CatTemplate[[#This Row],[Year4]])*8/ParRatePM)</f>
        <v>0</v>
      </c>
      <c r="DF340" s="57">
        <f>IF(ISBLANK(CatTemplate[[#This Row],[St. unit effort]]),0,(CatTemplate[[#This Row],[St. unit effort]] * CatTemplate[[#This Row],[Year5]])*8/ParRatePM)</f>
        <v>0</v>
      </c>
      <c r="DG340" s="57">
        <f>IF(ISBLANK(CatTemplate[[#This Row],[St. unit effort]]),0,(CatTemplate[[#This Row],[St. unit effort]] * CatTemplate[[#This Row],[Year6]])*8/ParRatePM)</f>
        <v>0</v>
      </c>
      <c r="DH340" s="57">
        <f>IF(ISBLANK(CatTemplate[[#This Row],[St. unit effort]]),0,(CatTemplate[[#This Row],[St. unit effort]] * CatTemplate[[#This Row],[Year7]])*8/ParRatePM)</f>
        <v>0</v>
      </c>
      <c r="DI340" s="57">
        <f>IF(ISBLANK(CatTemplate[[#This Row],[St. unit effort]]),0,(CatTemplate[[#This Row],[St. unit effort]] * CatTemplate[[#This Row],[Year8]])*8/ParRatePM)</f>
        <v>0</v>
      </c>
      <c r="DJ340" s="57">
        <f>IF(ISBLANK(CatTemplate[[#This Row],[St. unit effort]]),0,(CatTemplate[[#This Row],[St. unit effort]] * CatTemplate[[#This Row],[Year9]])*8/ParRatePM)</f>
        <v>0</v>
      </c>
      <c r="DK340" s="57">
        <f>IF(ISBLANK(CatTemplate[[#This Row],[St. unit effort]]),0,(CatTemplate[[#This Row],[St. unit effort]] * CatTemplate[[#This Row],[Year10]])*8/ParRatePM)</f>
        <v>0</v>
      </c>
      <c r="DL340" s="57">
        <f>IF(ISBLANK(CatTemplate[[#This Row],[St. unit effort]]),0,(CatTemplate[[#This Row],[St. unit effort]] * CatTemplate[[#This Row],[Year11]])*8/ParRatePM)</f>
        <v>0</v>
      </c>
      <c r="DM340" s="57">
        <f>IF(ISBLANK(CatTemplate[[#This Row],[St. unit effort]]),0,(CatTemplate[[#This Row],[St. unit effort]] * CatTemplate[[#This Row],[Year12]])*8/ParRatePM)</f>
        <v>0</v>
      </c>
      <c r="DN340" s="57">
        <f>IF(ISBLANK(CatTemplate[[#This Row],[St. unit effort]]),0,(CatTemplate[[#This Row],[St. unit effort]] * CatTemplate[[#This Row],[Year13]])*8/ParRatePM)</f>
        <v>0</v>
      </c>
      <c r="DO340" s="57">
        <f>IF(ISBLANK(CatTemplate[[#This Row],[St. unit effort]]),0,(CatTemplate[[#This Row],[St. unit effort]] * CatTemplate[[#This Row],[Year14]])*8/ParRatePM)</f>
        <v>0</v>
      </c>
      <c r="DP340" s="57">
        <f>IF(ISBLANK(CatTemplate[[#This Row],[St. unit effort]]),0,(CatTemplate[[#This Row],[St. unit effort]] * CatTemplate[[#This Row],[Year15]])*8/ParRatePM)</f>
        <v>0</v>
      </c>
      <c r="DQ340" s="57">
        <f>IF(ISBLANK(CatTemplate[[#This Row],[St. unit effort]]),0,(CatTemplate[[#This Row],[St. unit effort]] * CatTemplate[[#This Row],[Year16]])*8/ParRatePM)</f>
        <v>0</v>
      </c>
      <c r="DR340" s="57">
        <f>IF(ISBLANK(CatTemplate[[#This Row],[St. unit effort]]),0,(CatTemplate[[#This Row],[St. unit effort]] * CatTemplate[[#This Row],[Year17]])*8/ParRatePM)</f>
        <v>0</v>
      </c>
      <c r="DS340" s="57">
        <f>IF(ISBLANK(CatTemplate[[#This Row],[St. unit effort]]),0,(CatTemplate[[#This Row],[St. unit effort]] * CatTemplate[[#This Row],[Year18]])*8/ParRatePM)</f>
        <v>0</v>
      </c>
      <c r="DT340" s="57">
        <f>IF(ISBLANK(CatTemplate[[#This Row],[St. unit effort]]),0,(CatTemplate[[#This Row],[St. unit effort]] * CatTemplate[[#This Row],[Year19]])*8/ParRatePM)</f>
        <v>0</v>
      </c>
      <c r="DU340" s="57">
        <f>IF(ISBLANK(CatTemplate[[#This Row],[St. unit effort]]),0,(CatTemplate[[#This Row],[St. unit effort]] * CatTemplate[[#This Row],[Year20]])*8/ParRatePM)</f>
        <v>0</v>
      </c>
      <c r="DV340" s="54">
        <f>SUM(CatTemplate[[#This Row],[PM1]:[PM20]])</f>
        <v>0</v>
      </c>
      <c r="DW340" s="56">
        <f t="shared" si="113"/>
        <v>0</v>
      </c>
      <c r="DX340" s="56">
        <f t="shared" si="113"/>
        <v>0</v>
      </c>
      <c r="DY340" s="56">
        <f t="shared" si="113"/>
        <v>0</v>
      </c>
      <c r="DZ340" s="56">
        <f t="shared" si="113"/>
        <v>0</v>
      </c>
      <c r="EA340" s="56">
        <f t="shared" si="113"/>
        <v>0</v>
      </c>
      <c r="EB340" s="56">
        <f t="shared" si="113"/>
        <v>0</v>
      </c>
      <c r="EC340" s="56">
        <f t="shared" si="113"/>
        <v>0</v>
      </c>
      <c r="ED340" s="56">
        <f t="shared" si="113"/>
        <v>0</v>
      </c>
      <c r="EE340" s="56">
        <f t="shared" si="113"/>
        <v>0</v>
      </c>
      <c r="EF340" s="56">
        <f t="shared" si="113"/>
        <v>0</v>
      </c>
      <c r="EG340" s="56">
        <f t="shared" si="113"/>
        <v>0</v>
      </c>
      <c r="EH340" s="56">
        <f t="shared" si="113"/>
        <v>0</v>
      </c>
      <c r="EI340" s="56">
        <f t="shared" si="113"/>
        <v>0</v>
      </c>
      <c r="EJ340" s="56">
        <f t="shared" si="113"/>
        <v>0</v>
      </c>
      <c r="EK340" s="56">
        <f t="shared" si="113"/>
        <v>0</v>
      </c>
      <c r="EL340" s="56">
        <f t="shared" si="113"/>
        <v>0</v>
      </c>
      <c r="EM340" s="56">
        <f t="shared" si="111"/>
        <v>0</v>
      </c>
      <c r="EN340" s="56">
        <f t="shared" si="111"/>
        <v>0</v>
      </c>
      <c r="EO340" s="56">
        <f t="shared" si="111"/>
        <v>0</v>
      </c>
      <c r="EP340" s="56">
        <f t="shared" si="111"/>
        <v>0</v>
      </c>
      <c r="EQ340" s="30">
        <f>CatTemplate[[#This Row],[Eq. unit cost]] * CatTemplate[[#This Row],[Eq. quantity]]</f>
        <v>0</v>
      </c>
      <c r="ER340" s="30">
        <f>CatTemplate[[#This Row],[Cons. unit cost]] *CatTemplate[[#This Row],[Cons. quantity]]</f>
        <v>0</v>
      </c>
      <c r="ES340" s="30">
        <f>CatTemplate[[#This Row],[Oth. unit cost]] *CatTemplate[[#This Row],[Oth. quantity]]</f>
        <v>0</v>
      </c>
      <c r="ET340" s="55">
        <f>SUM(CatTemplate[[#This Row],[CO1]:[CO20]])</f>
        <v>0</v>
      </c>
      <c r="EU340" s="56">
        <f t="shared" si="114"/>
        <v>0</v>
      </c>
      <c r="EV340" s="56">
        <f t="shared" si="114"/>
        <v>0</v>
      </c>
      <c r="EW340" s="56">
        <f t="shared" si="114"/>
        <v>0</v>
      </c>
      <c r="EX340" s="56">
        <f t="shared" si="114"/>
        <v>0</v>
      </c>
      <c r="EY340" s="56">
        <f t="shared" si="114"/>
        <v>0</v>
      </c>
      <c r="EZ340" s="56">
        <f t="shared" si="114"/>
        <v>0</v>
      </c>
      <c r="FA340" s="56">
        <f t="shared" si="114"/>
        <v>0</v>
      </c>
      <c r="FB340" s="56">
        <f t="shared" si="114"/>
        <v>0</v>
      </c>
      <c r="FC340" s="56">
        <f t="shared" si="114"/>
        <v>0</v>
      </c>
      <c r="FD340" s="56">
        <f t="shared" si="114"/>
        <v>0</v>
      </c>
      <c r="FE340" s="56">
        <f t="shared" si="114"/>
        <v>0</v>
      </c>
      <c r="FF340" s="56">
        <f t="shared" si="114"/>
        <v>0</v>
      </c>
      <c r="FG340" s="56">
        <f t="shared" si="114"/>
        <v>0</v>
      </c>
      <c r="FH340" s="56">
        <f t="shared" si="114"/>
        <v>0</v>
      </c>
      <c r="FI340" s="56">
        <f t="shared" si="114"/>
        <v>0</v>
      </c>
      <c r="FJ340" s="56">
        <f t="shared" si="114"/>
        <v>0</v>
      </c>
      <c r="FK340" s="56">
        <f t="shared" si="112"/>
        <v>0</v>
      </c>
      <c r="FL340" s="56">
        <f t="shared" si="112"/>
        <v>0</v>
      </c>
      <c r="FM340" s="56">
        <f t="shared" si="112"/>
        <v>0</v>
      </c>
      <c r="FN340" s="56">
        <f t="shared" si="112"/>
        <v>0</v>
      </c>
      <c r="FO340" s="58">
        <f>SUM(CatTemplate[[#This Row],[CS1]:[CS20]])</f>
        <v>0</v>
      </c>
      <c r="FP340" s="59">
        <f>CatTemplate[[#This Row],[Total Oth. cost]]+CatTemplate[[#This Row],[Total St. Cost]]</f>
        <v>0</v>
      </c>
      <c r="FQ340" s="33" t="e">
        <f t="shared" si="115"/>
        <v>#VALUE!</v>
      </c>
      <c r="FR340" s="33" t="e">
        <f t="shared" si="116"/>
        <v>#VALUE!</v>
      </c>
      <c r="FS340" s="30" t="e">
        <f>(CatTemplate[[#This Row],[CO1]] + CatTemplate[[#This Row],[CS1]]) * (1 + getRateOHFinal) * getRateMarkupFinal</f>
        <v>#VALUE!</v>
      </c>
      <c r="FT340" s="30" t="e">
        <f>(CatTemplate[[#This Row],[CO2]] + CatTemplate[[#This Row],[CS2]]) * (1 + getRateOHFinal) * getRateMarkupFinal</f>
        <v>#VALUE!</v>
      </c>
      <c r="FU340" s="30" t="e">
        <f>(CatTemplate[[#This Row],[CO3]] + CatTemplate[[#This Row],[CS3]]) * (1 + getRateOHFinal) * getRateMarkupFinal</f>
        <v>#VALUE!</v>
      </c>
      <c r="FV340" s="30" t="e">
        <f>(CatTemplate[[#This Row],[CO4]] + CatTemplate[[#This Row],[CS4]]) * (1 + getRateOHFinal) * getRateMarkupFinal</f>
        <v>#VALUE!</v>
      </c>
      <c r="FW340" s="30" t="e">
        <f>(CatTemplate[[#This Row],[CO5]] + CatTemplate[[#This Row],[CS5]]) * (1 + getRateOHFinal) * getRateMarkupFinal</f>
        <v>#VALUE!</v>
      </c>
      <c r="FX340" s="30" t="e">
        <f>(CatTemplate[[#This Row],[CO6]] + CatTemplate[[#This Row],[CS6]]) * (1 + getRateOHFinal) * getRateMarkupFinal</f>
        <v>#VALUE!</v>
      </c>
      <c r="FY340" s="30" t="e">
        <f>(CatTemplate[[#This Row],[CO7]] + CatTemplate[[#This Row],[CS7]]) * (1 + getRateOHFinal) * getRateMarkupFinal</f>
        <v>#VALUE!</v>
      </c>
      <c r="FZ340" s="30" t="e">
        <f>(CatTemplate[[#This Row],[CO8]] + CatTemplate[[#This Row],[CS8]]) * (1 + getRateOHFinal) * getRateMarkupFinal</f>
        <v>#VALUE!</v>
      </c>
      <c r="GA340" s="30" t="e">
        <f>(CatTemplate[[#This Row],[CO9]] + CatTemplate[[#This Row],[CS9]]) * (1 + getRateOHFinal) * getRateMarkupFinal</f>
        <v>#VALUE!</v>
      </c>
      <c r="GB340" s="30" t="e">
        <f>(CatTemplate[[#This Row],[CO10]] + CatTemplate[[#This Row],[CS10]]) * (1 + getRateOHFinal) * getRateMarkupFinal</f>
        <v>#VALUE!</v>
      </c>
      <c r="GC340" s="30" t="e">
        <f>(CatTemplate[[#This Row],[CO11]] + CatTemplate[[#This Row],[CS11]]) * (1 + getRateOHFinal) * getRateMarkupFinal</f>
        <v>#VALUE!</v>
      </c>
      <c r="GD340" s="30" t="e">
        <f>(CatTemplate[[#This Row],[CO12]] + CatTemplate[[#This Row],[CS12]]) * (1 + getRateOHFinal) * getRateMarkupFinal</f>
        <v>#VALUE!</v>
      </c>
      <c r="GE340" s="30" t="e">
        <f>(CatTemplate[[#This Row],[CO13]] + CatTemplate[[#This Row],[CS13]]) * (1 + getRateOHFinal) * getRateMarkupFinal</f>
        <v>#VALUE!</v>
      </c>
      <c r="GF340" s="30" t="e">
        <f>(CatTemplate[[#This Row],[CO14]] + CatTemplate[[#This Row],[CS14]]) * (1 + getRateOHFinal) * getRateMarkupFinal</f>
        <v>#VALUE!</v>
      </c>
      <c r="GG340" s="30" t="e">
        <f>(CatTemplate[[#This Row],[CO15]] + CatTemplate[[#This Row],[CS15]]) * (1 + getRateOHFinal) * getRateMarkupFinal</f>
        <v>#VALUE!</v>
      </c>
      <c r="GH340" s="30" t="e">
        <f>(CatTemplate[[#This Row],[CO16]] + CatTemplate[[#This Row],[CS16]]) * (1 + getRateOHFinal) * getRateMarkupFinal</f>
        <v>#VALUE!</v>
      </c>
      <c r="GI340" s="30" t="e">
        <f>(CatTemplate[[#This Row],[CO17]] + CatTemplate[[#This Row],[CS17]]) * (1 + getRateOHFinal) * getRateMarkupFinal</f>
        <v>#VALUE!</v>
      </c>
      <c r="GJ340" s="30" t="e">
        <f>(CatTemplate[[#This Row],[CO18]] + CatTemplate[[#This Row],[CS18]]) * (1 + getRateOHFinal) * getRateMarkupFinal</f>
        <v>#VALUE!</v>
      </c>
      <c r="GK340" s="30" t="e">
        <f>(CatTemplate[[#This Row],[CO19]] + CatTemplate[[#This Row],[CS19]]) * (1 + getRateOHFinal) * getRateMarkupFinal</f>
        <v>#VALUE!</v>
      </c>
      <c r="GL340" s="30" t="e">
        <f>(CatTemplate[[#This Row],[CO20]] + CatTemplate[[#This Row],[CS20]]) * (1 + getRateOHFinal) * getRateMarkupFinal</f>
        <v>#VALUE!</v>
      </c>
      <c r="GM340" s="30" t="e">
        <f t="shared" si="117"/>
        <v>#VALUE!</v>
      </c>
      <c r="GN340" s="30" t="e">
        <f t="shared" si="118"/>
        <v>#VALUE!</v>
      </c>
      <c r="GO340" s="30" t="e">
        <f t="shared" si="119"/>
        <v>#VALUE!</v>
      </c>
      <c r="GP340" s="30" t="e">
        <f t="shared" si="120"/>
        <v>#VALUE!</v>
      </c>
      <c r="GQ340" s="30" t="e">
        <f>(CatTemplate[[#This Row],[CO1]]+CatTemplate[[#This Row],[CS1]]) * (1+ getRateOHFinal) * (1 + getRateMarkupFinal)</f>
        <v>#VALUE!</v>
      </c>
      <c r="GR340" s="30" t="e">
        <f>(CatTemplate[[#This Row],[CO2]]+CatTemplate[[#This Row],[CS2]]) * (1+ getRateOHFinal) * (1 + getRateMarkupFinal)</f>
        <v>#VALUE!</v>
      </c>
      <c r="GS340" s="30" t="e">
        <f>(CatTemplate[[#This Row],[CO3]]+CatTemplate[[#This Row],[CS3]]) * (1+ getRateOHFinal) * (1 + getRateMarkupFinal)</f>
        <v>#VALUE!</v>
      </c>
      <c r="GT340" s="30" t="e">
        <f>(CatTemplate[[#This Row],[CO4]]+CatTemplate[[#This Row],[CS4]]) * (1+ getRateOHFinal) * (1 + getRateMarkupFinal)</f>
        <v>#VALUE!</v>
      </c>
      <c r="GU340" s="30" t="e">
        <f>(CatTemplate[[#This Row],[CO5]]+CatTemplate[[#This Row],[CS5]]) * (1+ getRateOHFinal) * (1 + getRateMarkupFinal)</f>
        <v>#VALUE!</v>
      </c>
      <c r="GV340" s="30" t="e">
        <f>(CatTemplate[[#This Row],[CO6]]+CatTemplate[[#This Row],[CS6]]) * (1+ getRateOHFinal) * (1 + getRateMarkupFinal)</f>
        <v>#VALUE!</v>
      </c>
      <c r="GW340" s="30" t="e">
        <f>(CatTemplate[[#This Row],[CO7]]+CatTemplate[[#This Row],[CS7]]) * (1+ getRateOHFinal) * (1 + getRateMarkupFinal)</f>
        <v>#VALUE!</v>
      </c>
      <c r="GX340" s="30" t="e">
        <f>(CatTemplate[[#This Row],[CO8]]+CatTemplate[[#This Row],[CS8]]) * (1+ getRateOHFinal) * (1 + getRateMarkupFinal)</f>
        <v>#VALUE!</v>
      </c>
      <c r="GY340" s="30" t="e">
        <f>(CatTemplate[[#This Row],[CO9]]+CatTemplate[[#This Row],[CS9]]) * (1+ getRateOHFinal) * (1 + getRateMarkupFinal)</f>
        <v>#VALUE!</v>
      </c>
      <c r="GZ340" s="30" t="e">
        <f>(CatTemplate[[#This Row],[CO10]]+CatTemplate[[#This Row],[CS10]]) * (1+ getRateOHFinal) * (1 + getRateMarkupFinal)</f>
        <v>#VALUE!</v>
      </c>
      <c r="HA340" s="30" t="e">
        <f>(CatTemplate[[#This Row],[CO11]]+CatTemplate[[#This Row],[CS11]]) * (1+ getRateOHFinal) * (1 + getRateMarkupFinal)</f>
        <v>#VALUE!</v>
      </c>
      <c r="HB340" s="30" t="e">
        <f>(CatTemplate[[#This Row],[CO12]]+CatTemplate[[#This Row],[CS12]]) * (1+ getRateOHFinal) * (1 + getRateMarkupFinal)</f>
        <v>#VALUE!</v>
      </c>
      <c r="HC340" s="30" t="e">
        <f>(CatTemplate[[#This Row],[CO13]]+CatTemplate[[#This Row],[CS13]]) * (1+ getRateOHFinal) * (1 + getRateMarkupFinal)</f>
        <v>#VALUE!</v>
      </c>
      <c r="HD340" s="30" t="e">
        <f>(CatTemplate[[#This Row],[CO14]]+CatTemplate[[#This Row],[CS14]]) * (1+ getRateOHFinal) * (1 + getRateMarkupFinal)</f>
        <v>#VALUE!</v>
      </c>
      <c r="HE340" s="30" t="e">
        <f>(CatTemplate[[#This Row],[CO15]]+CatTemplate[[#This Row],[CS15]]) * (1+ getRateOHFinal) * (1 + getRateMarkupFinal)</f>
        <v>#VALUE!</v>
      </c>
      <c r="HF340" s="30" t="e">
        <f>(CatTemplate[[#This Row],[CO16]]+CatTemplate[[#This Row],[CS16]]) * (1+ getRateOHFinal) * (1 + getRateMarkupFinal)</f>
        <v>#VALUE!</v>
      </c>
      <c r="HG340" s="30" t="e">
        <f>(CatTemplate[[#This Row],[CO17]]+CatTemplate[[#This Row],[CS17]]) * (1+ getRateOHFinal) * (1 + getRateMarkupFinal)</f>
        <v>#VALUE!</v>
      </c>
      <c r="HH340" s="30" t="e">
        <f>(CatTemplate[[#This Row],[CO18]]+CatTemplate[[#This Row],[CS18]]) * (1+ getRateOHFinal) * (1 + getRateMarkupFinal)</f>
        <v>#VALUE!</v>
      </c>
      <c r="HI340" s="30" t="e">
        <f>(CatTemplate[[#This Row],[CO19]]+CatTemplate[[#This Row],[CS19]]) * (1+ getRateOHFinal) * (1 + getRateMarkupFinal)</f>
        <v>#VALUE!</v>
      </c>
      <c r="HJ340" s="30" t="e">
        <f>(CatTemplate[[#This Row],[CO20]]+CatTemplate[[#This Row],[CS20]]) * (1+ getRateOHFinal) * (1 + getRateMarkupFinal)</f>
        <v>#VALUE!</v>
      </c>
      <c r="HK340" s="39" t="e">
        <f>CatTemplate[[#This Row],[Total cost]]+CatTemplate[[#This Row],[OH Amount]]+CatTemplate[[#This Row],[Markup]]</f>
        <v>#VALUE!</v>
      </c>
      <c r="HL340" s="63">
        <f>IF(CatTemplate[[#This Row],[Units]]="Days",CatTemplate[[#This Row],[Project quantity]]*CatTemplate[[#This Row],[St. unit effort]],CatTemplate[[#This Row],[Project quantity]])</f>
        <v>0</v>
      </c>
      <c r="HM340" s="287">
        <f>IFERROR(CatTemplate[[#This Row],[Total Price]]/(CatTemplate[[#This Row],[Final Quantity]]),0)</f>
        <v>0</v>
      </c>
      <c r="HN340" s="261"/>
    </row>
    <row r="341" spans="2:222" x14ac:dyDescent="0.2">
      <c r="B341" s="9" t="s">
        <v>84</v>
      </c>
      <c r="C341" s="23">
        <v>6</v>
      </c>
      <c r="D341" s="10" t="s">
        <v>179</v>
      </c>
      <c r="E341" s="25">
        <v>1</v>
      </c>
      <c r="F341" s="19" t="s">
        <v>103</v>
      </c>
      <c r="G341" s="27">
        <v>128</v>
      </c>
      <c r="H341" s="19" t="s">
        <v>620</v>
      </c>
      <c r="I341" s="19"/>
      <c r="J341" s="16" t="s">
        <v>254</v>
      </c>
      <c r="K341" s="16"/>
      <c r="L341" s="16" t="s">
        <v>489</v>
      </c>
      <c r="M341" s="16"/>
      <c r="N341" s="16" t="s">
        <v>858</v>
      </c>
      <c r="O341" s="320"/>
      <c r="P341" s="71"/>
      <c r="Q341" s="108"/>
      <c r="R341" s="73"/>
      <c r="S341" s="97"/>
      <c r="T341" s="100">
        <f>getEqUnitCost</f>
        <v>0</v>
      </c>
      <c r="U341" s="73">
        <f>getEqUnitEffort</f>
        <v>0</v>
      </c>
      <c r="V341" s="101">
        <f>getEqQuantity</f>
        <v>0</v>
      </c>
      <c r="W341" s="320"/>
      <c r="X341" s="100">
        <f>getConsUnitCost</f>
        <v>0</v>
      </c>
      <c r="Y341" s="73">
        <f>getConsUnitEffort</f>
        <v>0</v>
      </c>
      <c r="Z341" s="14">
        <f>getConsQuantity</f>
        <v>0</v>
      </c>
      <c r="AA341" s="320"/>
      <c r="AB341" s="72"/>
      <c r="AC341" s="112"/>
      <c r="AD341" s="14">
        <f>getOthQuantity</f>
        <v>0</v>
      </c>
      <c r="AE341" s="320"/>
      <c r="AF341" s="28" t="str">
        <f>IF(ISBLANK(CatTemplate[[#This Row],[Resource type]]),"",CatTemplate[[#This Row],[Resource type]])</f>
        <v>BioRef Operator</v>
      </c>
      <c r="AG341" s="242">
        <f>getStaffUnitCost</f>
        <v>402.98497611162429</v>
      </c>
      <c r="AH341" s="113">
        <f>getStaffUnitEffort</f>
        <v>0</v>
      </c>
      <c r="AI341" s="40">
        <f>getStaffQuantity</f>
        <v>0</v>
      </c>
      <c r="AJ341" s="41">
        <f>CatTemplate[[#This Row],[St. quantity]]*8/ParRatePM</f>
        <v>0</v>
      </c>
      <c r="AK341" s="320"/>
      <c r="AL341" s="53" t="str">
        <f>CatTemplate[[#This Row],[Item type]]</f>
        <v>Samples</v>
      </c>
      <c r="AM341" s="12">
        <f>SUM(CatTemplate[[#This Row],[Year1]:[Year20]])</f>
        <v>0</v>
      </c>
      <c r="AN341" s="52"/>
      <c r="AO341" s="52"/>
      <c r="AP341" s="52"/>
      <c r="AQ341" s="8"/>
      <c r="AR341" s="8"/>
      <c r="AS341" s="8"/>
      <c r="AT341" s="8"/>
      <c r="AU341" s="8"/>
      <c r="AV341" s="8"/>
      <c r="AW341" s="8"/>
      <c r="AX341" s="8"/>
      <c r="AY341" s="8"/>
      <c r="AZ341" s="8"/>
      <c r="BA341" s="8"/>
      <c r="BB341" s="8"/>
      <c r="BC341" s="8"/>
      <c r="BD341" s="8"/>
      <c r="BE341" s="8"/>
      <c r="BF341" s="8"/>
      <c r="BG341" s="36"/>
      <c r="BH341" s="320"/>
      <c r="BI341" s="37">
        <f>getCostCategory</f>
        <v>0</v>
      </c>
      <c r="BJ341" s="37" t="str">
        <f>getSection</f>
        <v>06 Sample processing</v>
      </c>
      <c r="BK341" s="32" t="str">
        <f>getObject</f>
        <v>Sample processing</v>
      </c>
      <c r="BL341" s="30">
        <f>IFERROR(getUnitCost * IF(CatTemplate[[#This Row],[Cost Category Comp.]]="01 Staff costs", 1,1),0)</f>
        <v>402.98497611162429</v>
      </c>
      <c r="BM341" s="29">
        <f>IF(AND(ISBLANK(CatTemplate[[#This Row],[Eq. unit cost]]),ISBLANK(CatTemplate[[#This Row],[Cons. unit cost]]),ISBLANK(CatTemplate[[#This Row],[Oth. unit cost]])), 0, IF(getUnitEffort =0,1,getUnitEffort) * CatTemplate[[#This Row],[Year1]])</f>
        <v>0</v>
      </c>
      <c r="BN341" s="29">
        <f>IF(AND(ISBLANK(CatTemplate[[#This Row],[Eq. unit cost]]),ISBLANK(CatTemplate[[#This Row],[Cons. unit cost]]),ISBLANK(CatTemplate[[#This Row],[Oth. unit cost]])), 0, IF(getUnitEffort =0,1,getUnitEffort) * CatTemplate[[#This Row],[Year2]])</f>
        <v>0</v>
      </c>
      <c r="BO341" s="29">
        <f>IF(AND(ISBLANK(CatTemplate[[#This Row],[Eq. unit cost]]),ISBLANK(CatTemplate[[#This Row],[Cons. unit cost]]),ISBLANK(CatTemplate[[#This Row],[Oth. unit cost]])), 0, IF(getUnitEffort =0,1,getUnitEffort) * CatTemplate[[#This Row],[Year3]])</f>
        <v>0</v>
      </c>
      <c r="BP341" s="29">
        <f>IF(AND(ISBLANK(CatTemplate[[#This Row],[Eq. unit cost]]),ISBLANK(CatTemplate[[#This Row],[Cons. unit cost]]),ISBLANK(CatTemplate[[#This Row],[Oth. unit cost]])), 0, IF(getUnitEffort =0,1,getUnitEffort) * CatTemplate[[#This Row],[Year4]])</f>
        <v>0</v>
      </c>
      <c r="BQ341" s="29">
        <f>IF(AND(ISBLANK(CatTemplate[[#This Row],[Eq. unit cost]]),ISBLANK(CatTemplate[[#This Row],[Cons. unit cost]]),ISBLANK(CatTemplate[[#This Row],[Oth. unit cost]])), 0, IF(getUnitEffort =0,1,getUnitEffort) * CatTemplate[[#This Row],[Year5]])</f>
        <v>0</v>
      </c>
      <c r="BR341" s="29">
        <f>IF(AND(ISBLANK(CatTemplate[[#This Row],[Eq. unit cost]]),ISBLANK(CatTemplate[[#This Row],[Cons. unit cost]]),ISBLANK(CatTemplate[[#This Row],[Oth. unit cost]])), 0, IF(getUnitEffort =0,1,getUnitEffort) * CatTemplate[[#This Row],[Year6]])</f>
        <v>0</v>
      </c>
      <c r="BS341" s="29">
        <f>IF(AND(ISBLANK(CatTemplate[[#This Row],[Eq. unit cost]]),ISBLANK(CatTemplate[[#This Row],[Cons. unit cost]]),ISBLANK(CatTemplate[[#This Row],[Oth. unit cost]])), 0, IF(getUnitEffort =0,1,getUnitEffort) * CatTemplate[[#This Row],[Year7]])</f>
        <v>0</v>
      </c>
      <c r="BT341" s="29">
        <f>IF(AND(ISBLANK(CatTemplate[[#This Row],[Eq. unit cost]]),ISBLANK(CatTemplate[[#This Row],[Cons. unit cost]]),ISBLANK(CatTemplate[[#This Row],[Oth. unit cost]])), 0, IF(getUnitEffort =0,1,getUnitEffort) * CatTemplate[[#This Row],[Year8]])</f>
        <v>0</v>
      </c>
      <c r="BU341" s="29">
        <f>IF(AND(ISBLANK(CatTemplate[[#This Row],[Eq. unit cost]]),ISBLANK(CatTemplate[[#This Row],[Cons. unit cost]]),ISBLANK(CatTemplate[[#This Row],[Oth. unit cost]])), 0, IF(getUnitEffort =0,1,getUnitEffort) * CatTemplate[[#This Row],[Year9]])</f>
        <v>0</v>
      </c>
      <c r="BV341" s="29">
        <f>IF(AND(ISBLANK(CatTemplate[[#This Row],[Eq. unit cost]]),ISBLANK(CatTemplate[[#This Row],[Cons. unit cost]]),ISBLANK(CatTemplate[[#This Row],[Oth. unit cost]])), 0, IF(getUnitEffort =0,1,getUnitEffort) * CatTemplate[[#This Row],[Year10]])</f>
        <v>0</v>
      </c>
      <c r="BW341" s="29">
        <f>IF(AND(ISBLANK(CatTemplate[[#This Row],[Eq. unit cost]]),ISBLANK(CatTemplate[[#This Row],[Cons. unit cost]]),ISBLANK(CatTemplate[[#This Row],[Oth. unit cost]])), 0, IF(getUnitEffort =0,1,getUnitEffort) * CatTemplate[[#This Row],[Year11]])</f>
        <v>0</v>
      </c>
      <c r="BX341" s="29">
        <f>IF(AND(ISBLANK(CatTemplate[[#This Row],[Eq. unit cost]]),ISBLANK(CatTemplate[[#This Row],[Cons. unit cost]]),ISBLANK(CatTemplate[[#This Row],[Oth. unit cost]])), 0, IF(getUnitEffort =0,1,getUnitEffort) * CatTemplate[[#This Row],[Year12]])</f>
        <v>0</v>
      </c>
      <c r="BY341" s="29">
        <f>IF(AND(ISBLANK(CatTemplate[[#This Row],[Eq. unit cost]]),ISBLANK(CatTemplate[[#This Row],[Cons. unit cost]]),ISBLANK(CatTemplate[[#This Row],[Oth. unit cost]])), 0, IF(getUnitEffort =0,1,getUnitEffort) * CatTemplate[[#This Row],[Year13]])</f>
        <v>0</v>
      </c>
      <c r="BZ341" s="29">
        <f>IF(AND(ISBLANK(CatTemplate[[#This Row],[Eq. unit cost]]),ISBLANK(CatTemplate[[#This Row],[Cons. unit cost]]),ISBLANK(CatTemplate[[#This Row],[Oth. unit cost]])), 0, IF(getUnitEffort =0,1,getUnitEffort) * CatTemplate[[#This Row],[Year14]])</f>
        <v>0</v>
      </c>
      <c r="CA341" s="29">
        <f>IF(AND(ISBLANK(CatTemplate[[#This Row],[Eq. unit cost]]),ISBLANK(CatTemplate[[#This Row],[Cons. unit cost]]),ISBLANK(CatTemplate[[#This Row],[Oth. unit cost]])), 0, IF(getUnitEffort =0,1,getUnitEffort) * CatTemplate[[#This Row],[Year15]])</f>
        <v>0</v>
      </c>
      <c r="CB341" s="29">
        <f>IF(AND(ISBLANK(CatTemplate[[#This Row],[Eq. unit cost]]),ISBLANK(CatTemplate[[#This Row],[Cons. unit cost]]),ISBLANK(CatTemplate[[#This Row],[Oth. unit cost]])), 0, IF(getUnitEffort =0,1,getUnitEffort) * CatTemplate[[#This Row],[Year16]])</f>
        <v>0</v>
      </c>
      <c r="CC341" s="29">
        <f>IF(AND(ISBLANK(CatTemplate[[#This Row],[Eq. unit cost]]),ISBLANK(CatTemplate[[#This Row],[Cons. unit cost]]),ISBLANK(CatTemplate[[#This Row],[Oth. unit cost]])), 0, IF(getUnitEffort =0,1,getUnitEffort) * CatTemplate[[#This Row],[Year17]])</f>
        <v>0</v>
      </c>
      <c r="CD341" s="29">
        <f>IF(AND(ISBLANK(CatTemplate[[#This Row],[Eq. unit cost]]),ISBLANK(CatTemplate[[#This Row],[Cons. unit cost]]),ISBLANK(CatTemplate[[#This Row],[Oth. unit cost]])), 0, IF(getUnitEffort =0,1,getUnitEffort) * CatTemplate[[#This Row],[Year18]])</f>
        <v>0</v>
      </c>
      <c r="CE341" s="29">
        <f>IF(AND(ISBLANK(CatTemplate[[#This Row],[Eq. unit cost]]),ISBLANK(CatTemplate[[#This Row],[Cons. unit cost]]),ISBLANK(CatTemplate[[#This Row],[Oth. unit cost]])), 0, IF(getUnitEffort =0,1,getUnitEffort) * CatTemplate[[#This Row],[Year19]])</f>
        <v>0</v>
      </c>
      <c r="CF341" s="29">
        <f>IF(AND(ISBLANK(CatTemplate[[#This Row],[Eq. unit cost]]),ISBLANK(CatTemplate[[#This Row],[Cons. unit cost]]),ISBLANK(CatTemplate[[#This Row],[Oth. unit cost]])), 0, IF(getUnitEffort =0,1,getUnitEffort) * CatTemplate[[#This Row],[Year20]])</f>
        <v>0</v>
      </c>
      <c r="CG341" s="45">
        <f>SUM(CatTemplate[[#This Row],[Q1]:[Q20]])</f>
        <v>0</v>
      </c>
      <c r="CH341" s="29">
        <f>IF(ISBLANK(CatTemplate[[#This Row],[St. unit effort]]),0,(CatTemplate[[#This Row],[St. unit effort]] * CatTemplate[[#This Row],[Year1]]))</f>
        <v>0</v>
      </c>
      <c r="CI341" s="29">
        <f>IF(ISBLANK(CatTemplate[[#This Row],[St. unit effort]]),0,(CatTemplate[[#This Row],[St. unit effort]] * CatTemplate[[#This Row],[Year2]]))</f>
        <v>0</v>
      </c>
      <c r="CJ341" s="29">
        <f>IF(ISBLANK(CatTemplate[[#This Row],[St. unit effort]]),0,(CatTemplate[[#This Row],[St. unit effort]] * CatTemplate[[#This Row],[Year3]]))</f>
        <v>0</v>
      </c>
      <c r="CK341" s="29">
        <f>IF(ISBLANK(CatTemplate[[#This Row],[St. unit effort]]),0,(CatTemplate[[#This Row],[St. unit effort]] * CatTemplate[[#This Row],[Year4]]))</f>
        <v>0</v>
      </c>
      <c r="CL341" s="29">
        <f>IF(ISBLANK(CatTemplate[[#This Row],[St. unit effort]]),0,(CatTemplate[[#This Row],[St. unit effort]] * CatTemplate[[#This Row],[Year5]]))</f>
        <v>0</v>
      </c>
      <c r="CM341" s="29">
        <f>IF(ISBLANK(CatTemplate[[#This Row],[St. unit effort]]),0,(CatTemplate[[#This Row],[St. unit effort]] * CatTemplate[[#This Row],[Year6]]))</f>
        <v>0</v>
      </c>
      <c r="CN341" s="29">
        <f>IF(ISBLANK(CatTemplate[[#This Row],[St. unit effort]]),0,(CatTemplate[[#This Row],[St. unit effort]] * CatTemplate[[#This Row],[Year7]]))</f>
        <v>0</v>
      </c>
      <c r="CO341" s="29">
        <f>IF(ISBLANK(CatTemplate[[#This Row],[St. unit effort]]),0,(CatTemplate[[#This Row],[St. unit effort]] * CatTemplate[[#This Row],[Year8]]))</f>
        <v>0</v>
      </c>
      <c r="CP341" s="29">
        <f>IF(ISBLANK(CatTemplate[[#This Row],[St. unit effort]]),0,(CatTemplate[[#This Row],[St. unit effort]] * CatTemplate[[#This Row],[Year9]]))</f>
        <v>0</v>
      </c>
      <c r="CQ341" s="29">
        <f>IF(ISBLANK(CatTemplate[[#This Row],[St. unit effort]]),0,(CatTemplate[[#This Row],[St. unit effort]] * CatTemplate[[#This Row],[Year10]]))</f>
        <v>0</v>
      </c>
      <c r="CR341" s="29">
        <f>IF(ISBLANK(CatTemplate[[#This Row],[St. unit effort]]),0,(CatTemplate[[#This Row],[St. unit effort]] * CatTemplate[[#This Row],[Year11]]))</f>
        <v>0</v>
      </c>
      <c r="CS341" s="29">
        <f>IF(ISBLANK(CatTemplate[[#This Row],[St. unit effort]]),0,(CatTemplate[[#This Row],[St. unit effort]] * CatTemplate[[#This Row],[Year12]]))</f>
        <v>0</v>
      </c>
      <c r="CT341" s="29">
        <f>IF(ISBLANK(CatTemplate[[#This Row],[St. unit effort]]),0,(CatTemplate[[#This Row],[St. unit effort]] * CatTemplate[[#This Row],[Year13]]))</f>
        <v>0</v>
      </c>
      <c r="CU341" s="29">
        <f>IF(ISBLANK(CatTemplate[[#This Row],[St. unit effort]]),0,(CatTemplate[[#This Row],[St. unit effort]] * CatTemplate[[#This Row],[Year14]]))</f>
        <v>0</v>
      </c>
      <c r="CV341" s="29">
        <f>IF(ISBLANK(CatTemplate[[#This Row],[St. unit effort]]),0,(CatTemplate[[#This Row],[St. unit effort]] * CatTemplate[[#This Row],[Year15]]))</f>
        <v>0</v>
      </c>
      <c r="CW341" s="29">
        <f>IF(ISBLANK(CatTemplate[[#This Row],[St. unit effort]]),0,(CatTemplate[[#This Row],[St. unit effort]] * CatTemplate[[#This Row],[Year16]]))</f>
        <v>0</v>
      </c>
      <c r="CX341" s="29">
        <f>IF(ISBLANK(CatTemplate[[#This Row],[St. unit effort]]),0,(CatTemplate[[#This Row],[St. unit effort]] * CatTemplate[[#This Row],[Year17]]))</f>
        <v>0</v>
      </c>
      <c r="CY341" s="29">
        <f>IF(ISBLANK(CatTemplate[[#This Row],[St. unit effort]]),0,(CatTemplate[[#This Row],[St. unit effort]] * CatTemplate[[#This Row],[Year18]]))</f>
        <v>0</v>
      </c>
      <c r="CZ341" s="29">
        <f>IF(ISBLANK(CatTemplate[[#This Row],[St. unit effort]]),0,(CatTemplate[[#This Row],[St. unit effort]] * CatTemplate[[#This Row],[Year19]]))</f>
        <v>0</v>
      </c>
      <c r="DA341" s="29">
        <f>IF(ISBLANK(CatTemplate[[#This Row],[St. unit effort]]),0,(CatTemplate[[#This Row],[St. unit effort]] * CatTemplate[[#This Row],[Year20]]))</f>
        <v>0</v>
      </c>
      <c r="DB341" s="57">
        <f>IF(ISBLANK(CatTemplate[[#This Row],[St. unit effort]]),0,(CatTemplate[[#This Row],[St. unit effort]] * CatTemplate[[#This Row],[Year1]])*8/ParRatePM)</f>
        <v>0</v>
      </c>
      <c r="DC341" s="57">
        <f>IF(ISBLANK(CatTemplate[[#This Row],[St. unit effort]]),0,(CatTemplate[[#This Row],[St. unit effort]] * CatTemplate[[#This Row],[Year2]])*8/ParRatePM)</f>
        <v>0</v>
      </c>
      <c r="DD341" s="57">
        <f>IF(ISBLANK(CatTemplate[[#This Row],[St. unit effort]]),0,(CatTemplate[[#This Row],[St. unit effort]] * CatTemplate[[#This Row],[Year3]])*8/ParRatePM)</f>
        <v>0</v>
      </c>
      <c r="DE341" s="57">
        <f>IF(ISBLANK(CatTemplate[[#This Row],[St. unit effort]]),0,(CatTemplate[[#This Row],[St. unit effort]] * CatTemplate[[#This Row],[Year4]])*8/ParRatePM)</f>
        <v>0</v>
      </c>
      <c r="DF341" s="57">
        <f>IF(ISBLANK(CatTemplate[[#This Row],[St. unit effort]]),0,(CatTemplate[[#This Row],[St. unit effort]] * CatTemplate[[#This Row],[Year5]])*8/ParRatePM)</f>
        <v>0</v>
      </c>
      <c r="DG341" s="57">
        <f>IF(ISBLANK(CatTemplate[[#This Row],[St. unit effort]]),0,(CatTemplate[[#This Row],[St. unit effort]] * CatTemplate[[#This Row],[Year6]])*8/ParRatePM)</f>
        <v>0</v>
      </c>
      <c r="DH341" s="57">
        <f>IF(ISBLANK(CatTemplate[[#This Row],[St. unit effort]]),0,(CatTemplate[[#This Row],[St. unit effort]] * CatTemplate[[#This Row],[Year7]])*8/ParRatePM)</f>
        <v>0</v>
      </c>
      <c r="DI341" s="57">
        <f>IF(ISBLANK(CatTemplate[[#This Row],[St. unit effort]]),0,(CatTemplate[[#This Row],[St. unit effort]] * CatTemplate[[#This Row],[Year8]])*8/ParRatePM)</f>
        <v>0</v>
      </c>
      <c r="DJ341" s="57">
        <f>IF(ISBLANK(CatTemplate[[#This Row],[St. unit effort]]),0,(CatTemplate[[#This Row],[St. unit effort]] * CatTemplate[[#This Row],[Year9]])*8/ParRatePM)</f>
        <v>0</v>
      </c>
      <c r="DK341" s="57">
        <f>IF(ISBLANK(CatTemplate[[#This Row],[St. unit effort]]),0,(CatTemplate[[#This Row],[St. unit effort]] * CatTemplate[[#This Row],[Year10]])*8/ParRatePM)</f>
        <v>0</v>
      </c>
      <c r="DL341" s="57">
        <f>IF(ISBLANK(CatTemplate[[#This Row],[St. unit effort]]),0,(CatTemplate[[#This Row],[St. unit effort]] * CatTemplate[[#This Row],[Year11]])*8/ParRatePM)</f>
        <v>0</v>
      </c>
      <c r="DM341" s="57">
        <f>IF(ISBLANK(CatTemplate[[#This Row],[St. unit effort]]),0,(CatTemplate[[#This Row],[St. unit effort]] * CatTemplate[[#This Row],[Year12]])*8/ParRatePM)</f>
        <v>0</v>
      </c>
      <c r="DN341" s="57">
        <f>IF(ISBLANK(CatTemplate[[#This Row],[St. unit effort]]),0,(CatTemplate[[#This Row],[St. unit effort]] * CatTemplate[[#This Row],[Year13]])*8/ParRatePM)</f>
        <v>0</v>
      </c>
      <c r="DO341" s="57">
        <f>IF(ISBLANK(CatTemplate[[#This Row],[St. unit effort]]),0,(CatTemplate[[#This Row],[St. unit effort]] * CatTemplate[[#This Row],[Year14]])*8/ParRatePM)</f>
        <v>0</v>
      </c>
      <c r="DP341" s="57">
        <f>IF(ISBLANK(CatTemplate[[#This Row],[St. unit effort]]),0,(CatTemplate[[#This Row],[St. unit effort]] * CatTemplate[[#This Row],[Year15]])*8/ParRatePM)</f>
        <v>0</v>
      </c>
      <c r="DQ341" s="57">
        <f>IF(ISBLANK(CatTemplate[[#This Row],[St. unit effort]]),0,(CatTemplate[[#This Row],[St. unit effort]] * CatTemplate[[#This Row],[Year16]])*8/ParRatePM)</f>
        <v>0</v>
      </c>
      <c r="DR341" s="57">
        <f>IF(ISBLANK(CatTemplate[[#This Row],[St. unit effort]]),0,(CatTemplate[[#This Row],[St. unit effort]] * CatTemplate[[#This Row],[Year17]])*8/ParRatePM)</f>
        <v>0</v>
      </c>
      <c r="DS341" s="57">
        <f>IF(ISBLANK(CatTemplate[[#This Row],[St. unit effort]]),0,(CatTemplate[[#This Row],[St. unit effort]] * CatTemplate[[#This Row],[Year18]])*8/ParRatePM)</f>
        <v>0</v>
      </c>
      <c r="DT341" s="57">
        <f>IF(ISBLANK(CatTemplate[[#This Row],[St. unit effort]]),0,(CatTemplate[[#This Row],[St. unit effort]] * CatTemplate[[#This Row],[Year19]])*8/ParRatePM)</f>
        <v>0</v>
      </c>
      <c r="DU341" s="57">
        <f>IF(ISBLANK(CatTemplate[[#This Row],[St. unit effort]]),0,(CatTemplate[[#This Row],[St. unit effort]] * CatTemplate[[#This Row],[Year20]])*8/ParRatePM)</f>
        <v>0</v>
      </c>
      <c r="DV341" s="54">
        <f>SUM(CatTemplate[[#This Row],[PM1]:[PM20]])</f>
        <v>0</v>
      </c>
      <c r="DW341" s="56">
        <f t="shared" si="113"/>
        <v>0</v>
      </c>
      <c r="DX341" s="56">
        <f t="shared" si="113"/>
        <v>0</v>
      </c>
      <c r="DY341" s="56">
        <f t="shared" si="113"/>
        <v>0</v>
      </c>
      <c r="DZ341" s="56">
        <f t="shared" si="113"/>
        <v>0</v>
      </c>
      <c r="EA341" s="56">
        <f t="shared" si="113"/>
        <v>0</v>
      </c>
      <c r="EB341" s="56">
        <f t="shared" si="113"/>
        <v>0</v>
      </c>
      <c r="EC341" s="56">
        <f t="shared" si="113"/>
        <v>0</v>
      </c>
      <c r="ED341" s="56">
        <f t="shared" si="113"/>
        <v>0</v>
      </c>
      <c r="EE341" s="56">
        <f t="shared" si="113"/>
        <v>0</v>
      </c>
      <c r="EF341" s="56">
        <f t="shared" si="113"/>
        <v>0</v>
      </c>
      <c r="EG341" s="56">
        <f t="shared" si="113"/>
        <v>0</v>
      </c>
      <c r="EH341" s="56">
        <f t="shared" si="113"/>
        <v>0</v>
      </c>
      <c r="EI341" s="56">
        <f t="shared" si="113"/>
        <v>0</v>
      </c>
      <c r="EJ341" s="56">
        <f t="shared" si="113"/>
        <v>0</v>
      </c>
      <c r="EK341" s="56">
        <f t="shared" si="113"/>
        <v>0</v>
      </c>
      <c r="EL341" s="56">
        <f t="shared" si="113"/>
        <v>0</v>
      </c>
      <c r="EM341" s="56">
        <f t="shared" si="111"/>
        <v>0</v>
      </c>
      <c r="EN341" s="56">
        <f t="shared" si="111"/>
        <v>0</v>
      </c>
      <c r="EO341" s="56">
        <f t="shared" si="111"/>
        <v>0</v>
      </c>
      <c r="EP341" s="56">
        <f t="shared" si="111"/>
        <v>0</v>
      </c>
      <c r="EQ341" s="30">
        <f>CatTemplate[[#This Row],[Eq. unit cost]] * CatTemplate[[#This Row],[Eq. quantity]]</f>
        <v>0</v>
      </c>
      <c r="ER341" s="30">
        <f>CatTemplate[[#This Row],[Cons. unit cost]] *CatTemplate[[#This Row],[Cons. quantity]]</f>
        <v>0</v>
      </c>
      <c r="ES341" s="30">
        <f>CatTemplate[[#This Row],[Oth. unit cost]] *CatTemplate[[#This Row],[Oth. quantity]]</f>
        <v>0</v>
      </c>
      <c r="ET341" s="55">
        <f>SUM(CatTemplate[[#This Row],[CO1]:[CO20]])</f>
        <v>0</v>
      </c>
      <c r="EU341" s="56">
        <f t="shared" si="114"/>
        <v>0</v>
      </c>
      <c r="EV341" s="56">
        <f t="shared" si="114"/>
        <v>0</v>
      </c>
      <c r="EW341" s="56">
        <f t="shared" si="114"/>
        <v>0</v>
      </c>
      <c r="EX341" s="56">
        <f t="shared" si="114"/>
        <v>0</v>
      </c>
      <c r="EY341" s="56">
        <f t="shared" si="114"/>
        <v>0</v>
      </c>
      <c r="EZ341" s="56">
        <f t="shared" si="114"/>
        <v>0</v>
      </c>
      <c r="FA341" s="56">
        <f t="shared" si="114"/>
        <v>0</v>
      </c>
      <c r="FB341" s="56">
        <f t="shared" si="114"/>
        <v>0</v>
      </c>
      <c r="FC341" s="56">
        <f t="shared" si="114"/>
        <v>0</v>
      </c>
      <c r="FD341" s="56">
        <f t="shared" si="114"/>
        <v>0</v>
      </c>
      <c r="FE341" s="56">
        <f t="shared" si="114"/>
        <v>0</v>
      </c>
      <c r="FF341" s="56">
        <f t="shared" si="114"/>
        <v>0</v>
      </c>
      <c r="FG341" s="56">
        <f t="shared" si="114"/>
        <v>0</v>
      </c>
      <c r="FH341" s="56">
        <f t="shared" si="114"/>
        <v>0</v>
      </c>
      <c r="FI341" s="56">
        <f t="shared" si="114"/>
        <v>0</v>
      </c>
      <c r="FJ341" s="56">
        <f t="shared" si="114"/>
        <v>0</v>
      </c>
      <c r="FK341" s="56">
        <f t="shared" si="112"/>
        <v>0</v>
      </c>
      <c r="FL341" s="56">
        <f t="shared" si="112"/>
        <v>0</v>
      </c>
      <c r="FM341" s="56">
        <f t="shared" si="112"/>
        <v>0</v>
      </c>
      <c r="FN341" s="56">
        <f t="shared" si="112"/>
        <v>0</v>
      </c>
      <c r="FO341" s="58">
        <f>SUM(CatTemplate[[#This Row],[CS1]:[CS20]])</f>
        <v>0</v>
      </c>
      <c r="FP341" s="59">
        <f>CatTemplate[[#This Row],[Total Oth. cost]]+CatTemplate[[#This Row],[Total St. Cost]]</f>
        <v>0</v>
      </c>
      <c r="FQ341" s="33" t="e">
        <f t="shared" si="115"/>
        <v>#VALUE!</v>
      </c>
      <c r="FR341" s="33" t="e">
        <f t="shared" si="116"/>
        <v>#VALUE!</v>
      </c>
      <c r="FS341" s="30" t="e">
        <f>(CatTemplate[[#This Row],[CO1]] + CatTemplate[[#This Row],[CS1]]) * (1 + getRateOHFinal) * getRateMarkupFinal</f>
        <v>#VALUE!</v>
      </c>
      <c r="FT341" s="30" t="e">
        <f>(CatTemplate[[#This Row],[CO2]] + CatTemplate[[#This Row],[CS2]]) * (1 + getRateOHFinal) * getRateMarkupFinal</f>
        <v>#VALUE!</v>
      </c>
      <c r="FU341" s="30" t="e">
        <f>(CatTemplate[[#This Row],[CO3]] + CatTemplate[[#This Row],[CS3]]) * (1 + getRateOHFinal) * getRateMarkupFinal</f>
        <v>#VALUE!</v>
      </c>
      <c r="FV341" s="30" t="e">
        <f>(CatTemplate[[#This Row],[CO4]] + CatTemplate[[#This Row],[CS4]]) * (1 + getRateOHFinal) * getRateMarkupFinal</f>
        <v>#VALUE!</v>
      </c>
      <c r="FW341" s="30" t="e">
        <f>(CatTemplate[[#This Row],[CO5]] + CatTemplate[[#This Row],[CS5]]) * (1 + getRateOHFinal) * getRateMarkupFinal</f>
        <v>#VALUE!</v>
      </c>
      <c r="FX341" s="30" t="e">
        <f>(CatTemplate[[#This Row],[CO6]] + CatTemplate[[#This Row],[CS6]]) * (1 + getRateOHFinal) * getRateMarkupFinal</f>
        <v>#VALUE!</v>
      </c>
      <c r="FY341" s="30" t="e">
        <f>(CatTemplate[[#This Row],[CO7]] + CatTemplate[[#This Row],[CS7]]) * (1 + getRateOHFinal) * getRateMarkupFinal</f>
        <v>#VALUE!</v>
      </c>
      <c r="FZ341" s="30" t="e">
        <f>(CatTemplate[[#This Row],[CO8]] + CatTemplate[[#This Row],[CS8]]) * (1 + getRateOHFinal) * getRateMarkupFinal</f>
        <v>#VALUE!</v>
      </c>
      <c r="GA341" s="30" t="e">
        <f>(CatTemplate[[#This Row],[CO9]] + CatTemplate[[#This Row],[CS9]]) * (1 + getRateOHFinal) * getRateMarkupFinal</f>
        <v>#VALUE!</v>
      </c>
      <c r="GB341" s="30" t="e">
        <f>(CatTemplate[[#This Row],[CO10]] + CatTemplate[[#This Row],[CS10]]) * (1 + getRateOHFinal) * getRateMarkupFinal</f>
        <v>#VALUE!</v>
      </c>
      <c r="GC341" s="30" t="e">
        <f>(CatTemplate[[#This Row],[CO11]] + CatTemplate[[#This Row],[CS11]]) * (1 + getRateOHFinal) * getRateMarkupFinal</f>
        <v>#VALUE!</v>
      </c>
      <c r="GD341" s="30" t="e">
        <f>(CatTemplate[[#This Row],[CO12]] + CatTemplate[[#This Row],[CS12]]) * (1 + getRateOHFinal) * getRateMarkupFinal</f>
        <v>#VALUE!</v>
      </c>
      <c r="GE341" s="30" t="e">
        <f>(CatTemplate[[#This Row],[CO13]] + CatTemplate[[#This Row],[CS13]]) * (1 + getRateOHFinal) * getRateMarkupFinal</f>
        <v>#VALUE!</v>
      </c>
      <c r="GF341" s="30" t="e">
        <f>(CatTemplate[[#This Row],[CO14]] + CatTemplate[[#This Row],[CS14]]) * (1 + getRateOHFinal) * getRateMarkupFinal</f>
        <v>#VALUE!</v>
      </c>
      <c r="GG341" s="30" t="e">
        <f>(CatTemplate[[#This Row],[CO15]] + CatTemplate[[#This Row],[CS15]]) * (1 + getRateOHFinal) * getRateMarkupFinal</f>
        <v>#VALUE!</v>
      </c>
      <c r="GH341" s="30" t="e">
        <f>(CatTemplate[[#This Row],[CO16]] + CatTemplate[[#This Row],[CS16]]) * (1 + getRateOHFinal) * getRateMarkupFinal</f>
        <v>#VALUE!</v>
      </c>
      <c r="GI341" s="30" t="e">
        <f>(CatTemplate[[#This Row],[CO17]] + CatTemplate[[#This Row],[CS17]]) * (1 + getRateOHFinal) * getRateMarkupFinal</f>
        <v>#VALUE!</v>
      </c>
      <c r="GJ341" s="30" t="e">
        <f>(CatTemplate[[#This Row],[CO18]] + CatTemplate[[#This Row],[CS18]]) * (1 + getRateOHFinal) * getRateMarkupFinal</f>
        <v>#VALUE!</v>
      </c>
      <c r="GK341" s="30" t="e">
        <f>(CatTemplate[[#This Row],[CO19]] + CatTemplate[[#This Row],[CS19]]) * (1 + getRateOHFinal) * getRateMarkupFinal</f>
        <v>#VALUE!</v>
      </c>
      <c r="GL341" s="30" t="e">
        <f>(CatTemplate[[#This Row],[CO20]] + CatTemplate[[#This Row],[CS20]]) * (1 + getRateOHFinal) * getRateMarkupFinal</f>
        <v>#VALUE!</v>
      </c>
      <c r="GM341" s="30" t="e">
        <f t="shared" si="117"/>
        <v>#VALUE!</v>
      </c>
      <c r="GN341" s="30" t="e">
        <f t="shared" si="118"/>
        <v>#VALUE!</v>
      </c>
      <c r="GO341" s="30" t="e">
        <f t="shared" si="119"/>
        <v>#VALUE!</v>
      </c>
      <c r="GP341" s="30" t="e">
        <f t="shared" si="120"/>
        <v>#VALUE!</v>
      </c>
      <c r="GQ341" s="30" t="e">
        <f>(CatTemplate[[#This Row],[CO1]]+CatTemplate[[#This Row],[CS1]]) * (1+ getRateOHFinal) * (1 + getRateMarkupFinal)</f>
        <v>#VALUE!</v>
      </c>
      <c r="GR341" s="30" t="e">
        <f>(CatTemplate[[#This Row],[CO2]]+CatTemplate[[#This Row],[CS2]]) * (1+ getRateOHFinal) * (1 + getRateMarkupFinal)</f>
        <v>#VALUE!</v>
      </c>
      <c r="GS341" s="30" t="e">
        <f>(CatTemplate[[#This Row],[CO3]]+CatTemplate[[#This Row],[CS3]]) * (1+ getRateOHFinal) * (1 + getRateMarkupFinal)</f>
        <v>#VALUE!</v>
      </c>
      <c r="GT341" s="30" t="e">
        <f>(CatTemplate[[#This Row],[CO4]]+CatTemplate[[#This Row],[CS4]]) * (1+ getRateOHFinal) * (1 + getRateMarkupFinal)</f>
        <v>#VALUE!</v>
      </c>
      <c r="GU341" s="30" t="e">
        <f>(CatTemplate[[#This Row],[CO5]]+CatTemplate[[#This Row],[CS5]]) * (1+ getRateOHFinal) * (1 + getRateMarkupFinal)</f>
        <v>#VALUE!</v>
      </c>
      <c r="GV341" s="30" t="e">
        <f>(CatTemplate[[#This Row],[CO6]]+CatTemplate[[#This Row],[CS6]]) * (1+ getRateOHFinal) * (1 + getRateMarkupFinal)</f>
        <v>#VALUE!</v>
      </c>
      <c r="GW341" s="30" t="e">
        <f>(CatTemplate[[#This Row],[CO7]]+CatTemplate[[#This Row],[CS7]]) * (1+ getRateOHFinal) * (1 + getRateMarkupFinal)</f>
        <v>#VALUE!</v>
      </c>
      <c r="GX341" s="30" t="e">
        <f>(CatTemplate[[#This Row],[CO8]]+CatTemplate[[#This Row],[CS8]]) * (1+ getRateOHFinal) * (1 + getRateMarkupFinal)</f>
        <v>#VALUE!</v>
      </c>
      <c r="GY341" s="30" t="e">
        <f>(CatTemplate[[#This Row],[CO9]]+CatTemplate[[#This Row],[CS9]]) * (1+ getRateOHFinal) * (1 + getRateMarkupFinal)</f>
        <v>#VALUE!</v>
      </c>
      <c r="GZ341" s="30" t="e">
        <f>(CatTemplate[[#This Row],[CO10]]+CatTemplate[[#This Row],[CS10]]) * (1+ getRateOHFinal) * (1 + getRateMarkupFinal)</f>
        <v>#VALUE!</v>
      </c>
      <c r="HA341" s="30" t="e">
        <f>(CatTemplate[[#This Row],[CO11]]+CatTemplate[[#This Row],[CS11]]) * (1+ getRateOHFinal) * (1 + getRateMarkupFinal)</f>
        <v>#VALUE!</v>
      </c>
      <c r="HB341" s="30" t="e">
        <f>(CatTemplate[[#This Row],[CO12]]+CatTemplate[[#This Row],[CS12]]) * (1+ getRateOHFinal) * (1 + getRateMarkupFinal)</f>
        <v>#VALUE!</v>
      </c>
      <c r="HC341" s="30" t="e">
        <f>(CatTemplate[[#This Row],[CO13]]+CatTemplate[[#This Row],[CS13]]) * (1+ getRateOHFinal) * (1 + getRateMarkupFinal)</f>
        <v>#VALUE!</v>
      </c>
      <c r="HD341" s="30" t="e">
        <f>(CatTemplate[[#This Row],[CO14]]+CatTemplate[[#This Row],[CS14]]) * (1+ getRateOHFinal) * (1 + getRateMarkupFinal)</f>
        <v>#VALUE!</v>
      </c>
      <c r="HE341" s="30" t="e">
        <f>(CatTemplate[[#This Row],[CO15]]+CatTemplate[[#This Row],[CS15]]) * (1+ getRateOHFinal) * (1 + getRateMarkupFinal)</f>
        <v>#VALUE!</v>
      </c>
      <c r="HF341" s="30" t="e">
        <f>(CatTemplate[[#This Row],[CO16]]+CatTemplate[[#This Row],[CS16]]) * (1+ getRateOHFinal) * (1 + getRateMarkupFinal)</f>
        <v>#VALUE!</v>
      </c>
      <c r="HG341" s="30" t="e">
        <f>(CatTemplate[[#This Row],[CO17]]+CatTemplate[[#This Row],[CS17]]) * (1+ getRateOHFinal) * (1 + getRateMarkupFinal)</f>
        <v>#VALUE!</v>
      </c>
      <c r="HH341" s="30" t="e">
        <f>(CatTemplate[[#This Row],[CO18]]+CatTemplate[[#This Row],[CS18]]) * (1+ getRateOHFinal) * (1 + getRateMarkupFinal)</f>
        <v>#VALUE!</v>
      </c>
      <c r="HI341" s="30" t="e">
        <f>(CatTemplate[[#This Row],[CO19]]+CatTemplate[[#This Row],[CS19]]) * (1+ getRateOHFinal) * (1 + getRateMarkupFinal)</f>
        <v>#VALUE!</v>
      </c>
      <c r="HJ341" s="30" t="e">
        <f>(CatTemplate[[#This Row],[CO20]]+CatTemplate[[#This Row],[CS20]]) * (1+ getRateOHFinal) * (1 + getRateMarkupFinal)</f>
        <v>#VALUE!</v>
      </c>
      <c r="HK341" s="39" t="e">
        <f>CatTemplate[[#This Row],[Total cost]]+CatTemplate[[#This Row],[OH Amount]]+CatTemplate[[#This Row],[Markup]]</f>
        <v>#VALUE!</v>
      </c>
      <c r="HL341" s="63">
        <f>IF(CatTemplate[[#This Row],[Units]]="Days",CatTemplate[[#This Row],[Project quantity]]*CatTemplate[[#This Row],[St. unit effort]],CatTemplate[[#This Row],[Project quantity]])</f>
        <v>0</v>
      </c>
      <c r="HM341" s="287">
        <f>IFERROR(CatTemplate[[#This Row],[Total Price]]/(CatTemplate[[#This Row],[Final Quantity]]),0)</f>
        <v>0</v>
      </c>
      <c r="HN341" s="261"/>
    </row>
    <row r="342" spans="2:222" x14ac:dyDescent="0.2">
      <c r="B342" s="9" t="s">
        <v>84</v>
      </c>
      <c r="C342" s="23">
        <v>6</v>
      </c>
      <c r="D342" s="10" t="s">
        <v>179</v>
      </c>
      <c r="E342" s="25">
        <v>1</v>
      </c>
      <c r="F342" s="19" t="s">
        <v>103</v>
      </c>
      <c r="G342" s="27">
        <v>129</v>
      </c>
      <c r="H342" s="19" t="s">
        <v>621</v>
      </c>
      <c r="I342" s="19"/>
      <c r="J342" s="16" t="s">
        <v>254</v>
      </c>
      <c r="K342" s="16"/>
      <c r="L342" s="16" t="s">
        <v>489</v>
      </c>
      <c r="M342" s="16"/>
      <c r="N342" s="16" t="s">
        <v>858</v>
      </c>
      <c r="O342" s="320"/>
      <c r="P342" s="71"/>
      <c r="Q342" s="108"/>
      <c r="R342" s="73"/>
      <c r="S342" s="97"/>
      <c r="T342" s="100">
        <f>getEqUnitCost</f>
        <v>0</v>
      </c>
      <c r="U342" s="73">
        <f>getEqUnitEffort</f>
        <v>0</v>
      </c>
      <c r="V342" s="101">
        <f>getEqQuantity</f>
        <v>0</v>
      </c>
      <c r="W342" s="320"/>
      <c r="X342" s="100">
        <f>getConsUnitCost</f>
        <v>0</v>
      </c>
      <c r="Y342" s="73">
        <f>getConsUnitEffort</f>
        <v>0</v>
      </c>
      <c r="Z342" s="14">
        <f>getConsQuantity</f>
        <v>0</v>
      </c>
      <c r="AA342" s="320"/>
      <c r="AB342" s="72"/>
      <c r="AC342" s="112"/>
      <c r="AD342" s="14">
        <f>getOthQuantity</f>
        <v>0</v>
      </c>
      <c r="AE342" s="320"/>
      <c r="AF342" s="28" t="str">
        <f>IF(ISBLANK(CatTemplate[[#This Row],[Resource type]]),"",CatTemplate[[#This Row],[Resource type]])</f>
        <v>BioRef Operator</v>
      </c>
      <c r="AG342" s="242">
        <f>getStaffUnitCost</f>
        <v>402.98497611162429</v>
      </c>
      <c r="AH342" s="113">
        <f>getStaffUnitEffort</f>
        <v>0</v>
      </c>
      <c r="AI342" s="40">
        <f>getStaffQuantity</f>
        <v>0</v>
      </c>
      <c r="AJ342" s="41">
        <f>CatTemplate[[#This Row],[St. quantity]]*8/ParRatePM</f>
        <v>0</v>
      </c>
      <c r="AK342" s="320"/>
      <c r="AL342" s="53" t="str">
        <f>CatTemplate[[#This Row],[Item type]]</f>
        <v>Samples</v>
      </c>
      <c r="AM342" s="12">
        <f>SUM(CatTemplate[[#This Row],[Year1]:[Year20]])</f>
        <v>0</v>
      </c>
      <c r="AN342" s="52"/>
      <c r="AO342" s="52"/>
      <c r="AP342" s="52"/>
      <c r="AQ342" s="8"/>
      <c r="AR342" s="8"/>
      <c r="AS342" s="8"/>
      <c r="AT342" s="8"/>
      <c r="AU342" s="8"/>
      <c r="AV342" s="8"/>
      <c r="AW342" s="8"/>
      <c r="AX342" s="8"/>
      <c r="AY342" s="8"/>
      <c r="AZ342" s="8"/>
      <c r="BA342" s="8"/>
      <c r="BB342" s="8"/>
      <c r="BC342" s="8"/>
      <c r="BD342" s="8"/>
      <c r="BE342" s="8"/>
      <c r="BF342" s="8"/>
      <c r="BG342" s="36"/>
      <c r="BH342" s="320"/>
      <c r="BI342" s="37">
        <f>getCostCategory</f>
        <v>0</v>
      </c>
      <c r="BJ342" s="37" t="str">
        <f>getSection</f>
        <v>06 Sample processing</v>
      </c>
      <c r="BK342" s="32" t="str">
        <f>getObject</f>
        <v>Sample processing</v>
      </c>
      <c r="BL342" s="30">
        <f>IFERROR(getUnitCost * IF(CatTemplate[[#This Row],[Cost Category Comp.]]="01 Staff costs", 1,1),0)</f>
        <v>402.98497611162429</v>
      </c>
      <c r="BM342" s="29">
        <f>IF(AND(ISBLANK(CatTemplate[[#This Row],[Eq. unit cost]]),ISBLANK(CatTemplate[[#This Row],[Cons. unit cost]]),ISBLANK(CatTemplate[[#This Row],[Oth. unit cost]])), 0, IF(getUnitEffort =0,1,getUnitEffort) * CatTemplate[[#This Row],[Year1]])</f>
        <v>0</v>
      </c>
      <c r="BN342" s="29">
        <f>IF(AND(ISBLANK(CatTemplate[[#This Row],[Eq. unit cost]]),ISBLANK(CatTemplate[[#This Row],[Cons. unit cost]]),ISBLANK(CatTemplate[[#This Row],[Oth. unit cost]])), 0, IF(getUnitEffort =0,1,getUnitEffort) * CatTemplate[[#This Row],[Year2]])</f>
        <v>0</v>
      </c>
      <c r="BO342" s="29">
        <f>IF(AND(ISBLANK(CatTemplate[[#This Row],[Eq. unit cost]]),ISBLANK(CatTemplate[[#This Row],[Cons. unit cost]]),ISBLANK(CatTemplate[[#This Row],[Oth. unit cost]])), 0, IF(getUnitEffort =0,1,getUnitEffort) * CatTemplate[[#This Row],[Year3]])</f>
        <v>0</v>
      </c>
      <c r="BP342" s="29">
        <f>IF(AND(ISBLANK(CatTemplate[[#This Row],[Eq. unit cost]]),ISBLANK(CatTemplate[[#This Row],[Cons. unit cost]]),ISBLANK(CatTemplate[[#This Row],[Oth. unit cost]])), 0, IF(getUnitEffort =0,1,getUnitEffort) * CatTemplate[[#This Row],[Year4]])</f>
        <v>0</v>
      </c>
      <c r="BQ342" s="29">
        <f>IF(AND(ISBLANK(CatTemplate[[#This Row],[Eq. unit cost]]),ISBLANK(CatTemplate[[#This Row],[Cons. unit cost]]),ISBLANK(CatTemplate[[#This Row],[Oth. unit cost]])), 0, IF(getUnitEffort =0,1,getUnitEffort) * CatTemplate[[#This Row],[Year5]])</f>
        <v>0</v>
      </c>
      <c r="BR342" s="29">
        <f>IF(AND(ISBLANK(CatTemplate[[#This Row],[Eq. unit cost]]),ISBLANK(CatTemplate[[#This Row],[Cons. unit cost]]),ISBLANK(CatTemplate[[#This Row],[Oth. unit cost]])), 0, IF(getUnitEffort =0,1,getUnitEffort) * CatTemplate[[#This Row],[Year6]])</f>
        <v>0</v>
      </c>
      <c r="BS342" s="29">
        <f>IF(AND(ISBLANK(CatTemplate[[#This Row],[Eq. unit cost]]),ISBLANK(CatTemplate[[#This Row],[Cons. unit cost]]),ISBLANK(CatTemplate[[#This Row],[Oth. unit cost]])), 0, IF(getUnitEffort =0,1,getUnitEffort) * CatTemplate[[#This Row],[Year7]])</f>
        <v>0</v>
      </c>
      <c r="BT342" s="29">
        <f>IF(AND(ISBLANK(CatTemplate[[#This Row],[Eq. unit cost]]),ISBLANK(CatTemplate[[#This Row],[Cons. unit cost]]),ISBLANK(CatTemplate[[#This Row],[Oth. unit cost]])), 0, IF(getUnitEffort =0,1,getUnitEffort) * CatTemplate[[#This Row],[Year8]])</f>
        <v>0</v>
      </c>
      <c r="BU342" s="29">
        <f>IF(AND(ISBLANK(CatTemplate[[#This Row],[Eq. unit cost]]),ISBLANK(CatTemplate[[#This Row],[Cons. unit cost]]),ISBLANK(CatTemplate[[#This Row],[Oth. unit cost]])), 0, IF(getUnitEffort =0,1,getUnitEffort) * CatTemplate[[#This Row],[Year9]])</f>
        <v>0</v>
      </c>
      <c r="BV342" s="29">
        <f>IF(AND(ISBLANK(CatTemplate[[#This Row],[Eq. unit cost]]),ISBLANK(CatTemplate[[#This Row],[Cons. unit cost]]),ISBLANK(CatTemplate[[#This Row],[Oth. unit cost]])), 0, IF(getUnitEffort =0,1,getUnitEffort) * CatTemplate[[#This Row],[Year10]])</f>
        <v>0</v>
      </c>
      <c r="BW342" s="29">
        <f>IF(AND(ISBLANK(CatTemplate[[#This Row],[Eq. unit cost]]),ISBLANK(CatTemplate[[#This Row],[Cons. unit cost]]),ISBLANK(CatTemplate[[#This Row],[Oth. unit cost]])), 0, IF(getUnitEffort =0,1,getUnitEffort) * CatTemplate[[#This Row],[Year11]])</f>
        <v>0</v>
      </c>
      <c r="BX342" s="29">
        <f>IF(AND(ISBLANK(CatTemplate[[#This Row],[Eq. unit cost]]),ISBLANK(CatTemplate[[#This Row],[Cons. unit cost]]),ISBLANK(CatTemplate[[#This Row],[Oth. unit cost]])), 0, IF(getUnitEffort =0,1,getUnitEffort) * CatTemplate[[#This Row],[Year12]])</f>
        <v>0</v>
      </c>
      <c r="BY342" s="29">
        <f>IF(AND(ISBLANK(CatTemplate[[#This Row],[Eq. unit cost]]),ISBLANK(CatTemplate[[#This Row],[Cons. unit cost]]),ISBLANK(CatTemplate[[#This Row],[Oth. unit cost]])), 0, IF(getUnitEffort =0,1,getUnitEffort) * CatTemplate[[#This Row],[Year13]])</f>
        <v>0</v>
      </c>
      <c r="BZ342" s="29">
        <f>IF(AND(ISBLANK(CatTemplate[[#This Row],[Eq. unit cost]]),ISBLANK(CatTemplate[[#This Row],[Cons. unit cost]]),ISBLANK(CatTemplate[[#This Row],[Oth. unit cost]])), 0, IF(getUnitEffort =0,1,getUnitEffort) * CatTemplate[[#This Row],[Year14]])</f>
        <v>0</v>
      </c>
      <c r="CA342" s="29">
        <f>IF(AND(ISBLANK(CatTemplate[[#This Row],[Eq. unit cost]]),ISBLANK(CatTemplate[[#This Row],[Cons. unit cost]]),ISBLANK(CatTemplate[[#This Row],[Oth. unit cost]])), 0, IF(getUnitEffort =0,1,getUnitEffort) * CatTemplate[[#This Row],[Year15]])</f>
        <v>0</v>
      </c>
      <c r="CB342" s="29">
        <f>IF(AND(ISBLANK(CatTemplate[[#This Row],[Eq. unit cost]]),ISBLANK(CatTemplate[[#This Row],[Cons. unit cost]]),ISBLANK(CatTemplate[[#This Row],[Oth. unit cost]])), 0, IF(getUnitEffort =0,1,getUnitEffort) * CatTemplate[[#This Row],[Year16]])</f>
        <v>0</v>
      </c>
      <c r="CC342" s="29">
        <f>IF(AND(ISBLANK(CatTemplate[[#This Row],[Eq. unit cost]]),ISBLANK(CatTemplate[[#This Row],[Cons. unit cost]]),ISBLANK(CatTemplate[[#This Row],[Oth. unit cost]])), 0, IF(getUnitEffort =0,1,getUnitEffort) * CatTemplate[[#This Row],[Year17]])</f>
        <v>0</v>
      </c>
      <c r="CD342" s="29">
        <f>IF(AND(ISBLANK(CatTemplate[[#This Row],[Eq. unit cost]]),ISBLANK(CatTemplate[[#This Row],[Cons. unit cost]]),ISBLANK(CatTemplate[[#This Row],[Oth. unit cost]])), 0, IF(getUnitEffort =0,1,getUnitEffort) * CatTemplate[[#This Row],[Year18]])</f>
        <v>0</v>
      </c>
      <c r="CE342" s="29">
        <f>IF(AND(ISBLANK(CatTemplate[[#This Row],[Eq. unit cost]]),ISBLANK(CatTemplate[[#This Row],[Cons. unit cost]]),ISBLANK(CatTemplate[[#This Row],[Oth. unit cost]])), 0, IF(getUnitEffort =0,1,getUnitEffort) * CatTemplate[[#This Row],[Year19]])</f>
        <v>0</v>
      </c>
      <c r="CF342" s="29">
        <f>IF(AND(ISBLANK(CatTemplate[[#This Row],[Eq. unit cost]]),ISBLANK(CatTemplate[[#This Row],[Cons. unit cost]]),ISBLANK(CatTemplate[[#This Row],[Oth. unit cost]])), 0, IF(getUnitEffort =0,1,getUnitEffort) * CatTemplate[[#This Row],[Year20]])</f>
        <v>0</v>
      </c>
      <c r="CG342" s="45">
        <f>SUM(CatTemplate[[#This Row],[Q1]:[Q20]])</f>
        <v>0</v>
      </c>
      <c r="CH342" s="29">
        <f>IF(ISBLANK(CatTemplate[[#This Row],[St. unit effort]]),0,(CatTemplate[[#This Row],[St. unit effort]] * CatTemplate[[#This Row],[Year1]]))</f>
        <v>0</v>
      </c>
      <c r="CI342" s="29">
        <f>IF(ISBLANK(CatTemplate[[#This Row],[St. unit effort]]),0,(CatTemplate[[#This Row],[St. unit effort]] * CatTemplate[[#This Row],[Year2]]))</f>
        <v>0</v>
      </c>
      <c r="CJ342" s="29">
        <f>IF(ISBLANK(CatTemplate[[#This Row],[St. unit effort]]),0,(CatTemplate[[#This Row],[St. unit effort]] * CatTemplate[[#This Row],[Year3]]))</f>
        <v>0</v>
      </c>
      <c r="CK342" s="29">
        <f>IF(ISBLANK(CatTemplate[[#This Row],[St. unit effort]]),0,(CatTemplate[[#This Row],[St. unit effort]] * CatTemplate[[#This Row],[Year4]]))</f>
        <v>0</v>
      </c>
      <c r="CL342" s="29">
        <f>IF(ISBLANK(CatTemplate[[#This Row],[St. unit effort]]),0,(CatTemplate[[#This Row],[St. unit effort]] * CatTemplate[[#This Row],[Year5]]))</f>
        <v>0</v>
      </c>
      <c r="CM342" s="29">
        <f>IF(ISBLANK(CatTemplate[[#This Row],[St. unit effort]]),0,(CatTemplate[[#This Row],[St. unit effort]] * CatTemplate[[#This Row],[Year6]]))</f>
        <v>0</v>
      </c>
      <c r="CN342" s="29">
        <f>IF(ISBLANK(CatTemplate[[#This Row],[St. unit effort]]),0,(CatTemplate[[#This Row],[St. unit effort]] * CatTemplate[[#This Row],[Year7]]))</f>
        <v>0</v>
      </c>
      <c r="CO342" s="29">
        <f>IF(ISBLANK(CatTemplate[[#This Row],[St. unit effort]]),0,(CatTemplate[[#This Row],[St. unit effort]] * CatTemplate[[#This Row],[Year8]]))</f>
        <v>0</v>
      </c>
      <c r="CP342" s="29">
        <f>IF(ISBLANK(CatTemplate[[#This Row],[St. unit effort]]),0,(CatTemplate[[#This Row],[St. unit effort]] * CatTemplate[[#This Row],[Year9]]))</f>
        <v>0</v>
      </c>
      <c r="CQ342" s="29">
        <f>IF(ISBLANK(CatTemplate[[#This Row],[St. unit effort]]),0,(CatTemplate[[#This Row],[St. unit effort]] * CatTemplate[[#This Row],[Year10]]))</f>
        <v>0</v>
      </c>
      <c r="CR342" s="29">
        <f>IF(ISBLANK(CatTemplate[[#This Row],[St. unit effort]]),0,(CatTemplate[[#This Row],[St. unit effort]] * CatTemplate[[#This Row],[Year11]]))</f>
        <v>0</v>
      </c>
      <c r="CS342" s="29">
        <f>IF(ISBLANK(CatTemplate[[#This Row],[St. unit effort]]),0,(CatTemplate[[#This Row],[St. unit effort]] * CatTemplate[[#This Row],[Year12]]))</f>
        <v>0</v>
      </c>
      <c r="CT342" s="29">
        <f>IF(ISBLANK(CatTemplate[[#This Row],[St. unit effort]]),0,(CatTemplate[[#This Row],[St. unit effort]] * CatTemplate[[#This Row],[Year13]]))</f>
        <v>0</v>
      </c>
      <c r="CU342" s="29">
        <f>IF(ISBLANK(CatTemplate[[#This Row],[St. unit effort]]),0,(CatTemplate[[#This Row],[St. unit effort]] * CatTemplate[[#This Row],[Year14]]))</f>
        <v>0</v>
      </c>
      <c r="CV342" s="29">
        <f>IF(ISBLANK(CatTemplate[[#This Row],[St. unit effort]]),0,(CatTemplate[[#This Row],[St. unit effort]] * CatTemplate[[#This Row],[Year15]]))</f>
        <v>0</v>
      </c>
      <c r="CW342" s="29">
        <f>IF(ISBLANK(CatTemplate[[#This Row],[St. unit effort]]),0,(CatTemplate[[#This Row],[St. unit effort]] * CatTemplate[[#This Row],[Year16]]))</f>
        <v>0</v>
      </c>
      <c r="CX342" s="29">
        <f>IF(ISBLANK(CatTemplate[[#This Row],[St. unit effort]]),0,(CatTemplate[[#This Row],[St. unit effort]] * CatTemplate[[#This Row],[Year17]]))</f>
        <v>0</v>
      </c>
      <c r="CY342" s="29">
        <f>IF(ISBLANK(CatTemplate[[#This Row],[St. unit effort]]),0,(CatTemplate[[#This Row],[St. unit effort]] * CatTemplate[[#This Row],[Year18]]))</f>
        <v>0</v>
      </c>
      <c r="CZ342" s="29">
        <f>IF(ISBLANK(CatTemplate[[#This Row],[St. unit effort]]),0,(CatTemplate[[#This Row],[St. unit effort]] * CatTemplate[[#This Row],[Year19]]))</f>
        <v>0</v>
      </c>
      <c r="DA342" s="29">
        <f>IF(ISBLANK(CatTemplate[[#This Row],[St. unit effort]]),0,(CatTemplate[[#This Row],[St. unit effort]] * CatTemplate[[#This Row],[Year20]]))</f>
        <v>0</v>
      </c>
      <c r="DB342" s="57">
        <f>IF(ISBLANK(CatTemplate[[#This Row],[St. unit effort]]),0,(CatTemplate[[#This Row],[St. unit effort]] * CatTemplate[[#This Row],[Year1]])*8/ParRatePM)</f>
        <v>0</v>
      </c>
      <c r="DC342" s="57">
        <f>IF(ISBLANK(CatTemplate[[#This Row],[St. unit effort]]),0,(CatTemplate[[#This Row],[St. unit effort]] * CatTemplate[[#This Row],[Year2]])*8/ParRatePM)</f>
        <v>0</v>
      </c>
      <c r="DD342" s="57">
        <f>IF(ISBLANK(CatTemplate[[#This Row],[St. unit effort]]),0,(CatTemplate[[#This Row],[St. unit effort]] * CatTemplate[[#This Row],[Year3]])*8/ParRatePM)</f>
        <v>0</v>
      </c>
      <c r="DE342" s="57">
        <f>IF(ISBLANK(CatTemplate[[#This Row],[St. unit effort]]),0,(CatTemplate[[#This Row],[St. unit effort]] * CatTemplate[[#This Row],[Year4]])*8/ParRatePM)</f>
        <v>0</v>
      </c>
      <c r="DF342" s="57">
        <f>IF(ISBLANK(CatTemplate[[#This Row],[St. unit effort]]),0,(CatTemplate[[#This Row],[St. unit effort]] * CatTemplate[[#This Row],[Year5]])*8/ParRatePM)</f>
        <v>0</v>
      </c>
      <c r="DG342" s="57">
        <f>IF(ISBLANK(CatTemplate[[#This Row],[St. unit effort]]),0,(CatTemplate[[#This Row],[St. unit effort]] * CatTemplate[[#This Row],[Year6]])*8/ParRatePM)</f>
        <v>0</v>
      </c>
      <c r="DH342" s="57">
        <f>IF(ISBLANK(CatTemplate[[#This Row],[St. unit effort]]),0,(CatTemplate[[#This Row],[St. unit effort]] * CatTemplate[[#This Row],[Year7]])*8/ParRatePM)</f>
        <v>0</v>
      </c>
      <c r="DI342" s="57">
        <f>IF(ISBLANK(CatTemplate[[#This Row],[St. unit effort]]),0,(CatTemplate[[#This Row],[St. unit effort]] * CatTemplate[[#This Row],[Year8]])*8/ParRatePM)</f>
        <v>0</v>
      </c>
      <c r="DJ342" s="57">
        <f>IF(ISBLANK(CatTemplate[[#This Row],[St. unit effort]]),0,(CatTemplate[[#This Row],[St. unit effort]] * CatTemplate[[#This Row],[Year9]])*8/ParRatePM)</f>
        <v>0</v>
      </c>
      <c r="DK342" s="57">
        <f>IF(ISBLANK(CatTemplate[[#This Row],[St. unit effort]]),0,(CatTemplate[[#This Row],[St. unit effort]] * CatTemplate[[#This Row],[Year10]])*8/ParRatePM)</f>
        <v>0</v>
      </c>
      <c r="DL342" s="57">
        <f>IF(ISBLANK(CatTemplate[[#This Row],[St. unit effort]]),0,(CatTemplate[[#This Row],[St. unit effort]] * CatTemplate[[#This Row],[Year11]])*8/ParRatePM)</f>
        <v>0</v>
      </c>
      <c r="DM342" s="57">
        <f>IF(ISBLANK(CatTemplate[[#This Row],[St. unit effort]]),0,(CatTemplate[[#This Row],[St. unit effort]] * CatTemplate[[#This Row],[Year12]])*8/ParRatePM)</f>
        <v>0</v>
      </c>
      <c r="DN342" s="57">
        <f>IF(ISBLANK(CatTemplate[[#This Row],[St. unit effort]]),0,(CatTemplate[[#This Row],[St. unit effort]] * CatTemplate[[#This Row],[Year13]])*8/ParRatePM)</f>
        <v>0</v>
      </c>
      <c r="DO342" s="57">
        <f>IF(ISBLANK(CatTemplate[[#This Row],[St. unit effort]]),0,(CatTemplate[[#This Row],[St. unit effort]] * CatTemplate[[#This Row],[Year14]])*8/ParRatePM)</f>
        <v>0</v>
      </c>
      <c r="DP342" s="57">
        <f>IF(ISBLANK(CatTemplate[[#This Row],[St. unit effort]]),0,(CatTemplate[[#This Row],[St. unit effort]] * CatTemplate[[#This Row],[Year15]])*8/ParRatePM)</f>
        <v>0</v>
      </c>
      <c r="DQ342" s="57">
        <f>IF(ISBLANK(CatTemplate[[#This Row],[St. unit effort]]),0,(CatTemplate[[#This Row],[St. unit effort]] * CatTemplate[[#This Row],[Year16]])*8/ParRatePM)</f>
        <v>0</v>
      </c>
      <c r="DR342" s="57">
        <f>IF(ISBLANK(CatTemplate[[#This Row],[St. unit effort]]),0,(CatTemplate[[#This Row],[St. unit effort]] * CatTemplate[[#This Row],[Year17]])*8/ParRatePM)</f>
        <v>0</v>
      </c>
      <c r="DS342" s="57">
        <f>IF(ISBLANK(CatTemplate[[#This Row],[St. unit effort]]),0,(CatTemplate[[#This Row],[St. unit effort]] * CatTemplate[[#This Row],[Year18]])*8/ParRatePM)</f>
        <v>0</v>
      </c>
      <c r="DT342" s="57">
        <f>IF(ISBLANK(CatTemplate[[#This Row],[St. unit effort]]),0,(CatTemplate[[#This Row],[St. unit effort]] * CatTemplate[[#This Row],[Year19]])*8/ParRatePM)</f>
        <v>0</v>
      </c>
      <c r="DU342" s="57">
        <f>IF(ISBLANK(CatTemplate[[#This Row],[St. unit effort]]),0,(CatTemplate[[#This Row],[St. unit effort]] * CatTemplate[[#This Row],[Year20]])*8/ParRatePM)</f>
        <v>0</v>
      </c>
      <c r="DV342" s="54">
        <f>SUM(CatTemplate[[#This Row],[PM1]:[PM20]])</f>
        <v>0</v>
      </c>
      <c r="DW342" s="56">
        <f t="shared" si="113"/>
        <v>0</v>
      </c>
      <c r="DX342" s="56">
        <f t="shared" si="113"/>
        <v>0</v>
      </c>
      <c r="DY342" s="56">
        <f t="shared" si="113"/>
        <v>0</v>
      </c>
      <c r="DZ342" s="56">
        <f t="shared" si="113"/>
        <v>0</v>
      </c>
      <c r="EA342" s="56">
        <f t="shared" si="113"/>
        <v>0</v>
      </c>
      <c r="EB342" s="56">
        <f t="shared" si="113"/>
        <v>0</v>
      </c>
      <c r="EC342" s="56">
        <f t="shared" si="113"/>
        <v>0</v>
      </c>
      <c r="ED342" s="56">
        <f t="shared" si="113"/>
        <v>0</v>
      </c>
      <c r="EE342" s="56">
        <f t="shared" si="113"/>
        <v>0</v>
      </c>
      <c r="EF342" s="56">
        <f t="shared" si="113"/>
        <v>0</v>
      </c>
      <c r="EG342" s="56">
        <f t="shared" si="113"/>
        <v>0</v>
      </c>
      <c r="EH342" s="56">
        <f t="shared" si="113"/>
        <v>0</v>
      </c>
      <c r="EI342" s="56">
        <f t="shared" si="113"/>
        <v>0</v>
      </c>
      <c r="EJ342" s="56">
        <f t="shared" si="113"/>
        <v>0</v>
      </c>
      <c r="EK342" s="56">
        <f t="shared" si="113"/>
        <v>0</v>
      </c>
      <c r="EL342" s="56">
        <f t="shared" ref="EL342:EP357" si="121">getCost(COLUMN(), ROW(), "Other")</f>
        <v>0</v>
      </c>
      <c r="EM342" s="56">
        <f t="shared" si="121"/>
        <v>0</v>
      </c>
      <c r="EN342" s="56">
        <f t="shared" si="121"/>
        <v>0</v>
      </c>
      <c r="EO342" s="56">
        <f t="shared" si="121"/>
        <v>0</v>
      </c>
      <c r="EP342" s="56">
        <f t="shared" si="121"/>
        <v>0</v>
      </c>
      <c r="EQ342" s="30">
        <f>CatTemplate[[#This Row],[Eq. unit cost]] * CatTemplate[[#This Row],[Eq. quantity]]</f>
        <v>0</v>
      </c>
      <c r="ER342" s="30">
        <f>CatTemplate[[#This Row],[Cons. unit cost]] *CatTemplate[[#This Row],[Cons. quantity]]</f>
        <v>0</v>
      </c>
      <c r="ES342" s="30">
        <f>CatTemplate[[#This Row],[Oth. unit cost]] *CatTemplate[[#This Row],[Oth. quantity]]</f>
        <v>0</v>
      </c>
      <c r="ET342" s="55">
        <f>SUM(CatTemplate[[#This Row],[CO1]:[CO20]])</f>
        <v>0</v>
      </c>
      <c r="EU342" s="56">
        <f t="shared" si="114"/>
        <v>0</v>
      </c>
      <c r="EV342" s="56">
        <f t="shared" si="114"/>
        <v>0</v>
      </c>
      <c r="EW342" s="56">
        <f t="shared" si="114"/>
        <v>0</v>
      </c>
      <c r="EX342" s="56">
        <f t="shared" si="114"/>
        <v>0</v>
      </c>
      <c r="EY342" s="56">
        <f t="shared" si="114"/>
        <v>0</v>
      </c>
      <c r="EZ342" s="56">
        <f t="shared" si="114"/>
        <v>0</v>
      </c>
      <c r="FA342" s="56">
        <f t="shared" si="114"/>
        <v>0</v>
      </c>
      <c r="FB342" s="56">
        <f t="shared" si="114"/>
        <v>0</v>
      </c>
      <c r="FC342" s="56">
        <f t="shared" si="114"/>
        <v>0</v>
      </c>
      <c r="FD342" s="56">
        <f t="shared" si="114"/>
        <v>0</v>
      </c>
      <c r="FE342" s="56">
        <f t="shared" si="114"/>
        <v>0</v>
      </c>
      <c r="FF342" s="56">
        <f t="shared" si="114"/>
        <v>0</v>
      </c>
      <c r="FG342" s="56">
        <f t="shared" si="114"/>
        <v>0</v>
      </c>
      <c r="FH342" s="56">
        <f t="shared" si="114"/>
        <v>0</v>
      </c>
      <c r="FI342" s="56">
        <f t="shared" si="114"/>
        <v>0</v>
      </c>
      <c r="FJ342" s="56">
        <f t="shared" ref="FJ342:FN357" si="122">getCost(COLUMN(), ROW(), "Staff")</f>
        <v>0</v>
      </c>
      <c r="FK342" s="56">
        <f t="shared" si="122"/>
        <v>0</v>
      </c>
      <c r="FL342" s="56">
        <f t="shared" si="122"/>
        <v>0</v>
      </c>
      <c r="FM342" s="56">
        <f t="shared" si="122"/>
        <v>0</v>
      </c>
      <c r="FN342" s="56">
        <f t="shared" si="122"/>
        <v>0</v>
      </c>
      <c r="FO342" s="58">
        <f>SUM(CatTemplate[[#This Row],[CS1]:[CS20]])</f>
        <v>0</v>
      </c>
      <c r="FP342" s="59">
        <f>CatTemplate[[#This Row],[Total Oth. cost]]+CatTemplate[[#This Row],[Total St. Cost]]</f>
        <v>0</v>
      </c>
      <c r="FQ342" s="33" t="e">
        <f t="shared" si="115"/>
        <v>#VALUE!</v>
      </c>
      <c r="FR342" s="33" t="e">
        <f t="shared" si="116"/>
        <v>#VALUE!</v>
      </c>
      <c r="FS342" s="30" t="e">
        <f>(CatTemplate[[#This Row],[CO1]] + CatTemplate[[#This Row],[CS1]]) * (1 + getRateOHFinal) * getRateMarkupFinal</f>
        <v>#VALUE!</v>
      </c>
      <c r="FT342" s="30" t="e">
        <f>(CatTemplate[[#This Row],[CO2]] + CatTemplate[[#This Row],[CS2]]) * (1 + getRateOHFinal) * getRateMarkupFinal</f>
        <v>#VALUE!</v>
      </c>
      <c r="FU342" s="30" t="e">
        <f>(CatTemplate[[#This Row],[CO3]] + CatTemplate[[#This Row],[CS3]]) * (1 + getRateOHFinal) * getRateMarkupFinal</f>
        <v>#VALUE!</v>
      </c>
      <c r="FV342" s="30" t="e">
        <f>(CatTemplate[[#This Row],[CO4]] + CatTemplate[[#This Row],[CS4]]) * (1 + getRateOHFinal) * getRateMarkupFinal</f>
        <v>#VALUE!</v>
      </c>
      <c r="FW342" s="30" t="e">
        <f>(CatTemplate[[#This Row],[CO5]] + CatTemplate[[#This Row],[CS5]]) * (1 + getRateOHFinal) * getRateMarkupFinal</f>
        <v>#VALUE!</v>
      </c>
      <c r="FX342" s="30" t="e">
        <f>(CatTemplate[[#This Row],[CO6]] + CatTemplate[[#This Row],[CS6]]) * (1 + getRateOHFinal) * getRateMarkupFinal</f>
        <v>#VALUE!</v>
      </c>
      <c r="FY342" s="30" t="e">
        <f>(CatTemplate[[#This Row],[CO7]] + CatTemplate[[#This Row],[CS7]]) * (1 + getRateOHFinal) * getRateMarkupFinal</f>
        <v>#VALUE!</v>
      </c>
      <c r="FZ342" s="30" t="e">
        <f>(CatTemplate[[#This Row],[CO8]] + CatTemplate[[#This Row],[CS8]]) * (1 + getRateOHFinal) * getRateMarkupFinal</f>
        <v>#VALUE!</v>
      </c>
      <c r="GA342" s="30" t="e">
        <f>(CatTemplate[[#This Row],[CO9]] + CatTemplate[[#This Row],[CS9]]) * (1 + getRateOHFinal) * getRateMarkupFinal</f>
        <v>#VALUE!</v>
      </c>
      <c r="GB342" s="30" t="e">
        <f>(CatTemplate[[#This Row],[CO10]] + CatTemplate[[#This Row],[CS10]]) * (1 + getRateOHFinal) * getRateMarkupFinal</f>
        <v>#VALUE!</v>
      </c>
      <c r="GC342" s="30" t="e">
        <f>(CatTemplate[[#This Row],[CO11]] + CatTemplate[[#This Row],[CS11]]) * (1 + getRateOHFinal) * getRateMarkupFinal</f>
        <v>#VALUE!</v>
      </c>
      <c r="GD342" s="30" t="e">
        <f>(CatTemplate[[#This Row],[CO12]] + CatTemplate[[#This Row],[CS12]]) * (1 + getRateOHFinal) * getRateMarkupFinal</f>
        <v>#VALUE!</v>
      </c>
      <c r="GE342" s="30" t="e">
        <f>(CatTemplate[[#This Row],[CO13]] + CatTemplate[[#This Row],[CS13]]) * (1 + getRateOHFinal) * getRateMarkupFinal</f>
        <v>#VALUE!</v>
      </c>
      <c r="GF342" s="30" t="e">
        <f>(CatTemplate[[#This Row],[CO14]] + CatTemplate[[#This Row],[CS14]]) * (1 + getRateOHFinal) * getRateMarkupFinal</f>
        <v>#VALUE!</v>
      </c>
      <c r="GG342" s="30" t="e">
        <f>(CatTemplate[[#This Row],[CO15]] + CatTemplate[[#This Row],[CS15]]) * (1 + getRateOHFinal) * getRateMarkupFinal</f>
        <v>#VALUE!</v>
      </c>
      <c r="GH342" s="30" t="e">
        <f>(CatTemplate[[#This Row],[CO16]] + CatTemplate[[#This Row],[CS16]]) * (1 + getRateOHFinal) * getRateMarkupFinal</f>
        <v>#VALUE!</v>
      </c>
      <c r="GI342" s="30" t="e">
        <f>(CatTemplate[[#This Row],[CO17]] + CatTemplate[[#This Row],[CS17]]) * (1 + getRateOHFinal) * getRateMarkupFinal</f>
        <v>#VALUE!</v>
      </c>
      <c r="GJ342" s="30" t="e">
        <f>(CatTemplate[[#This Row],[CO18]] + CatTemplate[[#This Row],[CS18]]) * (1 + getRateOHFinal) * getRateMarkupFinal</f>
        <v>#VALUE!</v>
      </c>
      <c r="GK342" s="30" t="e">
        <f>(CatTemplate[[#This Row],[CO19]] + CatTemplate[[#This Row],[CS19]]) * (1 + getRateOHFinal) * getRateMarkupFinal</f>
        <v>#VALUE!</v>
      </c>
      <c r="GL342" s="30" t="e">
        <f>(CatTemplate[[#This Row],[CO20]] + CatTemplate[[#This Row],[CS20]]) * (1 + getRateOHFinal) * getRateMarkupFinal</f>
        <v>#VALUE!</v>
      </c>
      <c r="GM342" s="30" t="e">
        <f t="shared" si="117"/>
        <v>#VALUE!</v>
      </c>
      <c r="GN342" s="30" t="e">
        <f t="shared" si="118"/>
        <v>#VALUE!</v>
      </c>
      <c r="GO342" s="30" t="e">
        <f t="shared" si="119"/>
        <v>#VALUE!</v>
      </c>
      <c r="GP342" s="30" t="e">
        <f t="shared" si="120"/>
        <v>#VALUE!</v>
      </c>
      <c r="GQ342" s="30" t="e">
        <f>(CatTemplate[[#This Row],[CO1]]+CatTemplate[[#This Row],[CS1]]) * (1+ getRateOHFinal) * (1 + getRateMarkupFinal)</f>
        <v>#VALUE!</v>
      </c>
      <c r="GR342" s="30" t="e">
        <f>(CatTemplate[[#This Row],[CO2]]+CatTemplate[[#This Row],[CS2]]) * (1+ getRateOHFinal) * (1 + getRateMarkupFinal)</f>
        <v>#VALUE!</v>
      </c>
      <c r="GS342" s="30" t="e">
        <f>(CatTemplate[[#This Row],[CO3]]+CatTemplate[[#This Row],[CS3]]) * (1+ getRateOHFinal) * (1 + getRateMarkupFinal)</f>
        <v>#VALUE!</v>
      </c>
      <c r="GT342" s="30" t="e">
        <f>(CatTemplate[[#This Row],[CO4]]+CatTemplate[[#This Row],[CS4]]) * (1+ getRateOHFinal) * (1 + getRateMarkupFinal)</f>
        <v>#VALUE!</v>
      </c>
      <c r="GU342" s="30" t="e">
        <f>(CatTemplate[[#This Row],[CO5]]+CatTemplate[[#This Row],[CS5]]) * (1+ getRateOHFinal) * (1 + getRateMarkupFinal)</f>
        <v>#VALUE!</v>
      </c>
      <c r="GV342" s="30" t="e">
        <f>(CatTemplate[[#This Row],[CO6]]+CatTemplate[[#This Row],[CS6]]) * (1+ getRateOHFinal) * (1 + getRateMarkupFinal)</f>
        <v>#VALUE!</v>
      </c>
      <c r="GW342" s="30" t="e">
        <f>(CatTemplate[[#This Row],[CO7]]+CatTemplate[[#This Row],[CS7]]) * (1+ getRateOHFinal) * (1 + getRateMarkupFinal)</f>
        <v>#VALUE!</v>
      </c>
      <c r="GX342" s="30" t="e">
        <f>(CatTemplate[[#This Row],[CO8]]+CatTemplate[[#This Row],[CS8]]) * (1+ getRateOHFinal) * (1 + getRateMarkupFinal)</f>
        <v>#VALUE!</v>
      </c>
      <c r="GY342" s="30" t="e">
        <f>(CatTemplate[[#This Row],[CO9]]+CatTemplate[[#This Row],[CS9]]) * (1+ getRateOHFinal) * (1 + getRateMarkupFinal)</f>
        <v>#VALUE!</v>
      </c>
      <c r="GZ342" s="30" t="e">
        <f>(CatTemplate[[#This Row],[CO10]]+CatTemplate[[#This Row],[CS10]]) * (1+ getRateOHFinal) * (1 + getRateMarkupFinal)</f>
        <v>#VALUE!</v>
      </c>
      <c r="HA342" s="30" t="e">
        <f>(CatTemplate[[#This Row],[CO11]]+CatTemplate[[#This Row],[CS11]]) * (1+ getRateOHFinal) * (1 + getRateMarkupFinal)</f>
        <v>#VALUE!</v>
      </c>
      <c r="HB342" s="30" t="e">
        <f>(CatTemplate[[#This Row],[CO12]]+CatTemplate[[#This Row],[CS12]]) * (1+ getRateOHFinal) * (1 + getRateMarkupFinal)</f>
        <v>#VALUE!</v>
      </c>
      <c r="HC342" s="30" t="e">
        <f>(CatTemplate[[#This Row],[CO13]]+CatTemplate[[#This Row],[CS13]]) * (1+ getRateOHFinal) * (1 + getRateMarkupFinal)</f>
        <v>#VALUE!</v>
      </c>
      <c r="HD342" s="30" t="e">
        <f>(CatTemplate[[#This Row],[CO14]]+CatTemplate[[#This Row],[CS14]]) * (1+ getRateOHFinal) * (1 + getRateMarkupFinal)</f>
        <v>#VALUE!</v>
      </c>
      <c r="HE342" s="30" t="e">
        <f>(CatTemplate[[#This Row],[CO15]]+CatTemplate[[#This Row],[CS15]]) * (1+ getRateOHFinal) * (1 + getRateMarkupFinal)</f>
        <v>#VALUE!</v>
      </c>
      <c r="HF342" s="30" t="e">
        <f>(CatTemplate[[#This Row],[CO16]]+CatTemplate[[#This Row],[CS16]]) * (1+ getRateOHFinal) * (1 + getRateMarkupFinal)</f>
        <v>#VALUE!</v>
      </c>
      <c r="HG342" s="30" t="e">
        <f>(CatTemplate[[#This Row],[CO17]]+CatTemplate[[#This Row],[CS17]]) * (1+ getRateOHFinal) * (1 + getRateMarkupFinal)</f>
        <v>#VALUE!</v>
      </c>
      <c r="HH342" s="30" t="e">
        <f>(CatTemplate[[#This Row],[CO18]]+CatTemplate[[#This Row],[CS18]]) * (1+ getRateOHFinal) * (1 + getRateMarkupFinal)</f>
        <v>#VALUE!</v>
      </c>
      <c r="HI342" s="30" t="e">
        <f>(CatTemplate[[#This Row],[CO19]]+CatTemplate[[#This Row],[CS19]]) * (1+ getRateOHFinal) * (1 + getRateMarkupFinal)</f>
        <v>#VALUE!</v>
      </c>
      <c r="HJ342" s="30" t="e">
        <f>(CatTemplate[[#This Row],[CO20]]+CatTemplate[[#This Row],[CS20]]) * (1+ getRateOHFinal) * (1 + getRateMarkupFinal)</f>
        <v>#VALUE!</v>
      </c>
      <c r="HK342" s="39" t="e">
        <f>CatTemplate[[#This Row],[Total cost]]+CatTemplate[[#This Row],[OH Amount]]+CatTemplate[[#This Row],[Markup]]</f>
        <v>#VALUE!</v>
      </c>
      <c r="HL342" s="63">
        <f>IF(CatTemplate[[#This Row],[Units]]="Days",CatTemplate[[#This Row],[Project quantity]]*CatTemplate[[#This Row],[St. unit effort]],CatTemplate[[#This Row],[Project quantity]])</f>
        <v>0</v>
      </c>
      <c r="HM342" s="287">
        <f>IFERROR(CatTemplate[[#This Row],[Total Price]]/(CatTemplate[[#This Row],[Final Quantity]]),0)</f>
        <v>0</v>
      </c>
      <c r="HN342" s="261"/>
    </row>
    <row r="343" spans="2:222" x14ac:dyDescent="0.2">
      <c r="B343" s="9" t="s">
        <v>84</v>
      </c>
      <c r="C343" s="23">
        <v>6</v>
      </c>
      <c r="D343" s="10" t="s">
        <v>179</v>
      </c>
      <c r="E343" s="25">
        <v>1</v>
      </c>
      <c r="F343" s="19" t="s">
        <v>103</v>
      </c>
      <c r="G343" s="27">
        <v>130</v>
      </c>
      <c r="H343" s="19" t="s">
        <v>622</v>
      </c>
      <c r="I343" s="19"/>
      <c r="J343" s="16" t="s">
        <v>254</v>
      </c>
      <c r="K343" s="16"/>
      <c r="L343" s="16" t="s">
        <v>489</v>
      </c>
      <c r="M343" s="16"/>
      <c r="N343" s="16" t="s">
        <v>858</v>
      </c>
      <c r="O343" s="320"/>
      <c r="P343" s="71"/>
      <c r="Q343" s="108"/>
      <c r="R343" s="73"/>
      <c r="S343" s="97"/>
      <c r="T343" s="100">
        <f>getEqUnitCost</f>
        <v>0.12107692307692308</v>
      </c>
      <c r="U343" s="73">
        <f>getEqUnitEffort</f>
        <v>1</v>
      </c>
      <c r="V343" s="101">
        <f>getEqQuantity</f>
        <v>1</v>
      </c>
      <c r="W343" s="320"/>
      <c r="X343" s="100">
        <f>getConsUnitCost</f>
        <v>1.1113120833333332</v>
      </c>
      <c r="Y343" s="73">
        <f>getConsUnitEffort</f>
        <v>1</v>
      </c>
      <c r="Z343" s="14">
        <f>getConsQuantity</f>
        <v>1</v>
      </c>
      <c r="AA343" s="320"/>
      <c r="AB343" s="72"/>
      <c r="AC343" s="112"/>
      <c r="AD343" s="14">
        <f>getOthQuantity</f>
        <v>0</v>
      </c>
      <c r="AE343" s="320"/>
      <c r="AF343" s="28" t="str">
        <f>IF(ISBLANK(CatTemplate[[#This Row],[Resource type]]),"",CatTemplate[[#This Row],[Resource type]])</f>
        <v>BioRef Operator</v>
      </c>
      <c r="AG343" s="242">
        <f>getStaffUnitCost</f>
        <v>402.98497611162429</v>
      </c>
      <c r="AH343" s="113">
        <f>getStaffUnitEffort</f>
        <v>1.4625000000000001E-2</v>
      </c>
      <c r="AI343" s="40">
        <f>getStaffQuantity</f>
        <v>0</v>
      </c>
      <c r="AJ343" s="41">
        <f>CatTemplate[[#This Row],[St. quantity]]*8/ParRatePM</f>
        <v>0</v>
      </c>
      <c r="AK343" s="320"/>
      <c r="AL343" s="53" t="str">
        <f>CatTemplate[[#This Row],[Item type]]</f>
        <v>Samples</v>
      </c>
      <c r="AM343" s="12">
        <f>SUM(CatTemplate[[#This Row],[Year1]:[Year20]])</f>
        <v>0</v>
      </c>
      <c r="AN343" s="52"/>
      <c r="AO343" s="52"/>
      <c r="AP343" s="52"/>
      <c r="AQ343" s="8"/>
      <c r="AR343" s="8"/>
      <c r="AS343" s="8"/>
      <c r="AT343" s="8"/>
      <c r="AU343" s="8"/>
      <c r="AV343" s="8"/>
      <c r="AW343" s="8"/>
      <c r="AX343" s="8"/>
      <c r="AY343" s="8"/>
      <c r="AZ343" s="8"/>
      <c r="BA343" s="8"/>
      <c r="BB343" s="8"/>
      <c r="BC343" s="8"/>
      <c r="BD343" s="8"/>
      <c r="BE343" s="8"/>
      <c r="BF343" s="8"/>
      <c r="BG343" s="36"/>
      <c r="BH343" s="320"/>
      <c r="BI343" s="37">
        <f>getCostCategory</f>
        <v>0</v>
      </c>
      <c r="BJ343" s="37" t="str">
        <f>getSection</f>
        <v>06 Sample processing</v>
      </c>
      <c r="BK343" s="32" t="str">
        <f>getObject</f>
        <v>Sample processing</v>
      </c>
      <c r="BL343" s="30">
        <f>IFERROR(getUnitCost * IF(CatTemplate[[#This Row],[Cost Category Comp.]]="01 Staff costs", 1,1),0)</f>
        <v>404.21736511803454</v>
      </c>
      <c r="BM343" s="29">
        <f>IF(AND(ISBLANK(CatTemplate[[#This Row],[Eq. unit cost]]),ISBLANK(CatTemplate[[#This Row],[Cons. unit cost]]),ISBLANK(CatTemplate[[#This Row],[Oth. unit cost]])), 0, IF(getUnitEffort =0,1,getUnitEffort) * CatTemplate[[#This Row],[Year1]])</f>
        <v>0</v>
      </c>
      <c r="BN343" s="29">
        <f>IF(AND(ISBLANK(CatTemplate[[#This Row],[Eq. unit cost]]),ISBLANK(CatTemplate[[#This Row],[Cons. unit cost]]),ISBLANK(CatTemplate[[#This Row],[Oth. unit cost]])), 0, IF(getUnitEffort =0,1,getUnitEffort) * CatTemplate[[#This Row],[Year2]])</f>
        <v>0</v>
      </c>
      <c r="BO343" s="29">
        <f>IF(AND(ISBLANK(CatTemplate[[#This Row],[Eq. unit cost]]),ISBLANK(CatTemplate[[#This Row],[Cons. unit cost]]),ISBLANK(CatTemplate[[#This Row],[Oth. unit cost]])), 0, IF(getUnitEffort =0,1,getUnitEffort) * CatTemplate[[#This Row],[Year3]])</f>
        <v>0</v>
      </c>
      <c r="BP343" s="29">
        <f>IF(AND(ISBLANK(CatTemplate[[#This Row],[Eq. unit cost]]),ISBLANK(CatTemplate[[#This Row],[Cons. unit cost]]),ISBLANK(CatTemplate[[#This Row],[Oth. unit cost]])), 0, IF(getUnitEffort =0,1,getUnitEffort) * CatTemplate[[#This Row],[Year4]])</f>
        <v>0</v>
      </c>
      <c r="BQ343" s="29">
        <f>IF(AND(ISBLANK(CatTemplate[[#This Row],[Eq. unit cost]]),ISBLANK(CatTemplate[[#This Row],[Cons. unit cost]]),ISBLANK(CatTemplate[[#This Row],[Oth. unit cost]])), 0, IF(getUnitEffort =0,1,getUnitEffort) * CatTemplate[[#This Row],[Year5]])</f>
        <v>0</v>
      </c>
      <c r="BR343" s="29">
        <f>IF(AND(ISBLANK(CatTemplate[[#This Row],[Eq. unit cost]]),ISBLANK(CatTemplate[[#This Row],[Cons. unit cost]]),ISBLANK(CatTemplate[[#This Row],[Oth. unit cost]])), 0, IF(getUnitEffort =0,1,getUnitEffort) * CatTemplate[[#This Row],[Year6]])</f>
        <v>0</v>
      </c>
      <c r="BS343" s="29">
        <f>IF(AND(ISBLANK(CatTemplate[[#This Row],[Eq. unit cost]]),ISBLANK(CatTemplate[[#This Row],[Cons. unit cost]]),ISBLANK(CatTemplate[[#This Row],[Oth. unit cost]])), 0, IF(getUnitEffort =0,1,getUnitEffort) * CatTemplate[[#This Row],[Year7]])</f>
        <v>0</v>
      </c>
      <c r="BT343" s="29">
        <f>IF(AND(ISBLANK(CatTemplate[[#This Row],[Eq. unit cost]]),ISBLANK(CatTemplate[[#This Row],[Cons. unit cost]]),ISBLANK(CatTemplate[[#This Row],[Oth. unit cost]])), 0, IF(getUnitEffort =0,1,getUnitEffort) * CatTemplate[[#This Row],[Year8]])</f>
        <v>0</v>
      </c>
      <c r="BU343" s="29">
        <f>IF(AND(ISBLANK(CatTemplate[[#This Row],[Eq. unit cost]]),ISBLANK(CatTemplate[[#This Row],[Cons. unit cost]]),ISBLANK(CatTemplate[[#This Row],[Oth. unit cost]])), 0, IF(getUnitEffort =0,1,getUnitEffort) * CatTemplate[[#This Row],[Year9]])</f>
        <v>0</v>
      </c>
      <c r="BV343" s="29">
        <f>IF(AND(ISBLANK(CatTemplate[[#This Row],[Eq. unit cost]]),ISBLANK(CatTemplate[[#This Row],[Cons. unit cost]]),ISBLANK(CatTemplate[[#This Row],[Oth. unit cost]])), 0, IF(getUnitEffort =0,1,getUnitEffort) * CatTemplate[[#This Row],[Year10]])</f>
        <v>0</v>
      </c>
      <c r="BW343" s="29">
        <f>IF(AND(ISBLANK(CatTemplate[[#This Row],[Eq. unit cost]]),ISBLANK(CatTemplate[[#This Row],[Cons. unit cost]]),ISBLANK(CatTemplate[[#This Row],[Oth. unit cost]])), 0, IF(getUnitEffort =0,1,getUnitEffort) * CatTemplate[[#This Row],[Year11]])</f>
        <v>0</v>
      </c>
      <c r="BX343" s="29">
        <f>IF(AND(ISBLANK(CatTemplate[[#This Row],[Eq. unit cost]]),ISBLANK(CatTemplate[[#This Row],[Cons. unit cost]]),ISBLANK(CatTemplate[[#This Row],[Oth. unit cost]])), 0, IF(getUnitEffort =0,1,getUnitEffort) * CatTemplate[[#This Row],[Year12]])</f>
        <v>0</v>
      </c>
      <c r="BY343" s="29">
        <f>IF(AND(ISBLANK(CatTemplate[[#This Row],[Eq. unit cost]]),ISBLANK(CatTemplate[[#This Row],[Cons. unit cost]]),ISBLANK(CatTemplate[[#This Row],[Oth. unit cost]])), 0, IF(getUnitEffort =0,1,getUnitEffort) * CatTemplate[[#This Row],[Year13]])</f>
        <v>0</v>
      </c>
      <c r="BZ343" s="29">
        <f>IF(AND(ISBLANK(CatTemplate[[#This Row],[Eq. unit cost]]),ISBLANK(CatTemplate[[#This Row],[Cons. unit cost]]),ISBLANK(CatTemplate[[#This Row],[Oth. unit cost]])), 0, IF(getUnitEffort =0,1,getUnitEffort) * CatTemplate[[#This Row],[Year14]])</f>
        <v>0</v>
      </c>
      <c r="CA343" s="29">
        <f>IF(AND(ISBLANK(CatTemplate[[#This Row],[Eq. unit cost]]),ISBLANK(CatTemplate[[#This Row],[Cons. unit cost]]),ISBLANK(CatTemplate[[#This Row],[Oth. unit cost]])), 0, IF(getUnitEffort =0,1,getUnitEffort) * CatTemplate[[#This Row],[Year15]])</f>
        <v>0</v>
      </c>
      <c r="CB343" s="29">
        <f>IF(AND(ISBLANK(CatTemplate[[#This Row],[Eq. unit cost]]),ISBLANK(CatTemplate[[#This Row],[Cons. unit cost]]),ISBLANK(CatTemplate[[#This Row],[Oth. unit cost]])), 0, IF(getUnitEffort =0,1,getUnitEffort) * CatTemplate[[#This Row],[Year16]])</f>
        <v>0</v>
      </c>
      <c r="CC343" s="29">
        <f>IF(AND(ISBLANK(CatTemplate[[#This Row],[Eq. unit cost]]),ISBLANK(CatTemplate[[#This Row],[Cons. unit cost]]),ISBLANK(CatTemplate[[#This Row],[Oth. unit cost]])), 0, IF(getUnitEffort =0,1,getUnitEffort) * CatTemplate[[#This Row],[Year17]])</f>
        <v>0</v>
      </c>
      <c r="CD343" s="29">
        <f>IF(AND(ISBLANK(CatTemplate[[#This Row],[Eq. unit cost]]),ISBLANK(CatTemplate[[#This Row],[Cons. unit cost]]),ISBLANK(CatTemplate[[#This Row],[Oth. unit cost]])), 0, IF(getUnitEffort =0,1,getUnitEffort) * CatTemplate[[#This Row],[Year18]])</f>
        <v>0</v>
      </c>
      <c r="CE343" s="29">
        <f>IF(AND(ISBLANK(CatTemplate[[#This Row],[Eq. unit cost]]),ISBLANK(CatTemplate[[#This Row],[Cons. unit cost]]),ISBLANK(CatTemplate[[#This Row],[Oth. unit cost]])), 0, IF(getUnitEffort =0,1,getUnitEffort) * CatTemplate[[#This Row],[Year19]])</f>
        <v>0</v>
      </c>
      <c r="CF343" s="29">
        <f>IF(AND(ISBLANK(CatTemplate[[#This Row],[Eq. unit cost]]),ISBLANK(CatTemplate[[#This Row],[Cons. unit cost]]),ISBLANK(CatTemplate[[#This Row],[Oth. unit cost]])), 0, IF(getUnitEffort =0,1,getUnitEffort) * CatTemplate[[#This Row],[Year20]])</f>
        <v>0</v>
      </c>
      <c r="CG343" s="45">
        <f>SUM(CatTemplate[[#This Row],[Q1]:[Q20]])</f>
        <v>0</v>
      </c>
      <c r="CH343" s="29">
        <f>IF(ISBLANK(CatTemplate[[#This Row],[St. unit effort]]),0,(CatTemplate[[#This Row],[St. unit effort]] * CatTemplate[[#This Row],[Year1]]))</f>
        <v>0</v>
      </c>
      <c r="CI343" s="29">
        <f>IF(ISBLANK(CatTemplate[[#This Row],[St. unit effort]]),0,(CatTemplate[[#This Row],[St. unit effort]] * CatTemplate[[#This Row],[Year2]]))</f>
        <v>0</v>
      </c>
      <c r="CJ343" s="29">
        <f>IF(ISBLANK(CatTemplate[[#This Row],[St. unit effort]]),0,(CatTemplate[[#This Row],[St. unit effort]] * CatTemplate[[#This Row],[Year3]]))</f>
        <v>0</v>
      </c>
      <c r="CK343" s="29">
        <f>IF(ISBLANK(CatTemplate[[#This Row],[St. unit effort]]),0,(CatTemplate[[#This Row],[St. unit effort]] * CatTemplate[[#This Row],[Year4]]))</f>
        <v>0</v>
      </c>
      <c r="CL343" s="29">
        <f>IF(ISBLANK(CatTemplate[[#This Row],[St. unit effort]]),0,(CatTemplate[[#This Row],[St. unit effort]] * CatTemplate[[#This Row],[Year5]]))</f>
        <v>0</v>
      </c>
      <c r="CM343" s="29">
        <f>IF(ISBLANK(CatTemplate[[#This Row],[St. unit effort]]),0,(CatTemplate[[#This Row],[St. unit effort]] * CatTemplate[[#This Row],[Year6]]))</f>
        <v>0</v>
      </c>
      <c r="CN343" s="29">
        <f>IF(ISBLANK(CatTemplate[[#This Row],[St. unit effort]]),0,(CatTemplate[[#This Row],[St. unit effort]] * CatTemplate[[#This Row],[Year7]]))</f>
        <v>0</v>
      </c>
      <c r="CO343" s="29">
        <f>IF(ISBLANK(CatTemplate[[#This Row],[St. unit effort]]),0,(CatTemplate[[#This Row],[St. unit effort]] * CatTemplate[[#This Row],[Year8]]))</f>
        <v>0</v>
      </c>
      <c r="CP343" s="29">
        <f>IF(ISBLANK(CatTemplate[[#This Row],[St. unit effort]]),0,(CatTemplate[[#This Row],[St. unit effort]] * CatTemplate[[#This Row],[Year9]]))</f>
        <v>0</v>
      </c>
      <c r="CQ343" s="29">
        <f>IF(ISBLANK(CatTemplate[[#This Row],[St. unit effort]]),0,(CatTemplate[[#This Row],[St. unit effort]] * CatTemplate[[#This Row],[Year10]]))</f>
        <v>0</v>
      </c>
      <c r="CR343" s="29">
        <f>IF(ISBLANK(CatTemplate[[#This Row],[St. unit effort]]),0,(CatTemplate[[#This Row],[St. unit effort]] * CatTemplate[[#This Row],[Year11]]))</f>
        <v>0</v>
      </c>
      <c r="CS343" s="29">
        <f>IF(ISBLANK(CatTemplate[[#This Row],[St. unit effort]]),0,(CatTemplate[[#This Row],[St. unit effort]] * CatTemplate[[#This Row],[Year12]]))</f>
        <v>0</v>
      </c>
      <c r="CT343" s="29">
        <f>IF(ISBLANK(CatTemplate[[#This Row],[St. unit effort]]),0,(CatTemplate[[#This Row],[St. unit effort]] * CatTemplate[[#This Row],[Year13]]))</f>
        <v>0</v>
      </c>
      <c r="CU343" s="29">
        <f>IF(ISBLANK(CatTemplate[[#This Row],[St. unit effort]]),0,(CatTemplate[[#This Row],[St. unit effort]] * CatTemplate[[#This Row],[Year14]]))</f>
        <v>0</v>
      </c>
      <c r="CV343" s="29">
        <f>IF(ISBLANK(CatTemplate[[#This Row],[St. unit effort]]),0,(CatTemplate[[#This Row],[St. unit effort]] * CatTemplate[[#This Row],[Year15]]))</f>
        <v>0</v>
      </c>
      <c r="CW343" s="29">
        <f>IF(ISBLANK(CatTemplate[[#This Row],[St. unit effort]]),0,(CatTemplate[[#This Row],[St. unit effort]] * CatTemplate[[#This Row],[Year16]]))</f>
        <v>0</v>
      </c>
      <c r="CX343" s="29">
        <f>IF(ISBLANK(CatTemplate[[#This Row],[St. unit effort]]),0,(CatTemplate[[#This Row],[St. unit effort]] * CatTemplate[[#This Row],[Year17]]))</f>
        <v>0</v>
      </c>
      <c r="CY343" s="29">
        <f>IF(ISBLANK(CatTemplate[[#This Row],[St. unit effort]]),0,(CatTemplate[[#This Row],[St. unit effort]] * CatTemplate[[#This Row],[Year18]]))</f>
        <v>0</v>
      </c>
      <c r="CZ343" s="29">
        <f>IF(ISBLANK(CatTemplate[[#This Row],[St. unit effort]]),0,(CatTemplate[[#This Row],[St. unit effort]] * CatTemplate[[#This Row],[Year19]]))</f>
        <v>0</v>
      </c>
      <c r="DA343" s="29">
        <f>IF(ISBLANK(CatTemplate[[#This Row],[St. unit effort]]),0,(CatTemplate[[#This Row],[St. unit effort]] * CatTemplate[[#This Row],[Year20]]))</f>
        <v>0</v>
      </c>
      <c r="DB343" s="57">
        <f>IF(ISBLANK(CatTemplate[[#This Row],[St. unit effort]]),0,(CatTemplate[[#This Row],[St. unit effort]] * CatTemplate[[#This Row],[Year1]])*8/ParRatePM)</f>
        <v>0</v>
      </c>
      <c r="DC343" s="57">
        <f>IF(ISBLANK(CatTemplate[[#This Row],[St. unit effort]]),0,(CatTemplate[[#This Row],[St. unit effort]] * CatTemplate[[#This Row],[Year2]])*8/ParRatePM)</f>
        <v>0</v>
      </c>
      <c r="DD343" s="57">
        <f>IF(ISBLANK(CatTemplate[[#This Row],[St. unit effort]]),0,(CatTemplate[[#This Row],[St. unit effort]] * CatTemplate[[#This Row],[Year3]])*8/ParRatePM)</f>
        <v>0</v>
      </c>
      <c r="DE343" s="57">
        <f>IF(ISBLANK(CatTemplate[[#This Row],[St. unit effort]]),0,(CatTemplate[[#This Row],[St. unit effort]] * CatTemplate[[#This Row],[Year4]])*8/ParRatePM)</f>
        <v>0</v>
      </c>
      <c r="DF343" s="57">
        <f>IF(ISBLANK(CatTemplate[[#This Row],[St. unit effort]]),0,(CatTemplate[[#This Row],[St. unit effort]] * CatTemplate[[#This Row],[Year5]])*8/ParRatePM)</f>
        <v>0</v>
      </c>
      <c r="DG343" s="57">
        <f>IF(ISBLANK(CatTemplate[[#This Row],[St. unit effort]]),0,(CatTemplate[[#This Row],[St. unit effort]] * CatTemplate[[#This Row],[Year6]])*8/ParRatePM)</f>
        <v>0</v>
      </c>
      <c r="DH343" s="57">
        <f>IF(ISBLANK(CatTemplate[[#This Row],[St. unit effort]]),0,(CatTemplate[[#This Row],[St. unit effort]] * CatTemplate[[#This Row],[Year7]])*8/ParRatePM)</f>
        <v>0</v>
      </c>
      <c r="DI343" s="57">
        <f>IF(ISBLANK(CatTemplate[[#This Row],[St. unit effort]]),0,(CatTemplate[[#This Row],[St. unit effort]] * CatTemplate[[#This Row],[Year8]])*8/ParRatePM)</f>
        <v>0</v>
      </c>
      <c r="DJ343" s="57">
        <f>IF(ISBLANK(CatTemplate[[#This Row],[St. unit effort]]),0,(CatTemplate[[#This Row],[St. unit effort]] * CatTemplate[[#This Row],[Year9]])*8/ParRatePM)</f>
        <v>0</v>
      </c>
      <c r="DK343" s="57">
        <f>IF(ISBLANK(CatTemplate[[#This Row],[St. unit effort]]),0,(CatTemplate[[#This Row],[St. unit effort]] * CatTemplate[[#This Row],[Year10]])*8/ParRatePM)</f>
        <v>0</v>
      </c>
      <c r="DL343" s="57">
        <f>IF(ISBLANK(CatTemplate[[#This Row],[St. unit effort]]),0,(CatTemplate[[#This Row],[St. unit effort]] * CatTemplate[[#This Row],[Year11]])*8/ParRatePM)</f>
        <v>0</v>
      </c>
      <c r="DM343" s="57">
        <f>IF(ISBLANK(CatTemplate[[#This Row],[St. unit effort]]),0,(CatTemplate[[#This Row],[St. unit effort]] * CatTemplate[[#This Row],[Year12]])*8/ParRatePM)</f>
        <v>0</v>
      </c>
      <c r="DN343" s="57">
        <f>IF(ISBLANK(CatTemplate[[#This Row],[St. unit effort]]),0,(CatTemplate[[#This Row],[St. unit effort]] * CatTemplate[[#This Row],[Year13]])*8/ParRatePM)</f>
        <v>0</v>
      </c>
      <c r="DO343" s="57">
        <f>IF(ISBLANK(CatTemplate[[#This Row],[St. unit effort]]),0,(CatTemplate[[#This Row],[St. unit effort]] * CatTemplate[[#This Row],[Year14]])*8/ParRatePM)</f>
        <v>0</v>
      </c>
      <c r="DP343" s="57">
        <f>IF(ISBLANK(CatTemplate[[#This Row],[St. unit effort]]),0,(CatTemplate[[#This Row],[St. unit effort]] * CatTemplate[[#This Row],[Year15]])*8/ParRatePM)</f>
        <v>0</v>
      </c>
      <c r="DQ343" s="57">
        <f>IF(ISBLANK(CatTemplate[[#This Row],[St. unit effort]]),0,(CatTemplate[[#This Row],[St. unit effort]] * CatTemplate[[#This Row],[Year16]])*8/ParRatePM)</f>
        <v>0</v>
      </c>
      <c r="DR343" s="57">
        <f>IF(ISBLANK(CatTemplate[[#This Row],[St. unit effort]]),0,(CatTemplate[[#This Row],[St. unit effort]] * CatTemplate[[#This Row],[Year17]])*8/ParRatePM)</f>
        <v>0</v>
      </c>
      <c r="DS343" s="57">
        <f>IF(ISBLANK(CatTemplate[[#This Row],[St. unit effort]]),0,(CatTemplate[[#This Row],[St. unit effort]] * CatTemplate[[#This Row],[Year18]])*8/ParRatePM)</f>
        <v>0</v>
      </c>
      <c r="DT343" s="57">
        <f>IF(ISBLANK(CatTemplate[[#This Row],[St. unit effort]]),0,(CatTemplate[[#This Row],[St. unit effort]] * CatTemplate[[#This Row],[Year19]])*8/ParRatePM)</f>
        <v>0</v>
      </c>
      <c r="DU343" s="57">
        <f>IF(ISBLANK(CatTemplate[[#This Row],[St. unit effort]]),0,(CatTemplate[[#This Row],[St. unit effort]] * CatTemplate[[#This Row],[Year20]])*8/ParRatePM)</f>
        <v>0</v>
      </c>
      <c r="DV343" s="54">
        <f>SUM(CatTemplate[[#This Row],[PM1]:[PM20]])</f>
        <v>0</v>
      </c>
      <c r="DW343" s="56">
        <f t="shared" ref="DW343:EL358" si="123">getCost(COLUMN(), ROW(), "Other")</f>
        <v>0</v>
      </c>
      <c r="DX343" s="56">
        <f t="shared" si="123"/>
        <v>0</v>
      </c>
      <c r="DY343" s="56">
        <f t="shared" si="123"/>
        <v>0</v>
      </c>
      <c r="DZ343" s="56">
        <f t="shared" si="123"/>
        <v>0</v>
      </c>
      <c r="EA343" s="56">
        <f t="shared" si="123"/>
        <v>0</v>
      </c>
      <c r="EB343" s="56">
        <f t="shared" si="123"/>
        <v>0</v>
      </c>
      <c r="EC343" s="56">
        <f t="shared" si="123"/>
        <v>0</v>
      </c>
      <c r="ED343" s="56">
        <f t="shared" si="123"/>
        <v>0</v>
      </c>
      <c r="EE343" s="56">
        <f t="shared" si="123"/>
        <v>0</v>
      </c>
      <c r="EF343" s="56">
        <f t="shared" si="123"/>
        <v>0</v>
      </c>
      <c r="EG343" s="56">
        <f t="shared" si="123"/>
        <v>0</v>
      </c>
      <c r="EH343" s="56">
        <f t="shared" si="123"/>
        <v>0</v>
      </c>
      <c r="EI343" s="56">
        <f t="shared" si="123"/>
        <v>0</v>
      </c>
      <c r="EJ343" s="56">
        <f t="shared" si="123"/>
        <v>0</v>
      </c>
      <c r="EK343" s="56">
        <f t="shared" si="123"/>
        <v>0</v>
      </c>
      <c r="EL343" s="56">
        <f t="shared" si="121"/>
        <v>0</v>
      </c>
      <c r="EM343" s="56">
        <f t="shared" si="121"/>
        <v>0</v>
      </c>
      <c r="EN343" s="56">
        <f t="shared" si="121"/>
        <v>0</v>
      </c>
      <c r="EO343" s="56">
        <f t="shared" si="121"/>
        <v>0</v>
      </c>
      <c r="EP343" s="56">
        <f t="shared" si="121"/>
        <v>0</v>
      </c>
      <c r="EQ343" s="30">
        <f>CatTemplate[[#This Row],[Eq. unit cost]] * CatTemplate[[#This Row],[Eq. quantity]]</f>
        <v>0.12107692307692308</v>
      </c>
      <c r="ER343" s="30">
        <f>CatTemplate[[#This Row],[Cons. unit cost]] *CatTemplate[[#This Row],[Cons. quantity]]</f>
        <v>1.1113120833333332</v>
      </c>
      <c r="ES343" s="30">
        <f>CatTemplate[[#This Row],[Oth. unit cost]] *CatTemplate[[#This Row],[Oth. quantity]]</f>
        <v>0</v>
      </c>
      <c r="ET343" s="55">
        <f>SUM(CatTemplate[[#This Row],[CO1]:[CO20]])</f>
        <v>0</v>
      </c>
      <c r="EU343" s="56">
        <f t="shared" ref="EU343:FJ358" si="124">getCost(COLUMN(), ROW(), "Staff")</f>
        <v>0</v>
      </c>
      <c r="EV343" s="56">
        <f t="shared" si="124"/>
        <v>0</v>
      </c>
      <c r="EW343" s="56">
        <f t="shared" si="124"/>
        <v>0</v>
      </c>
      <c r="EX343" s="56">
        <f t="shared" si="124"/>
        <v>0</v>
      </c>
      <c r="EY343" s="56">
        <f t="shared" si="124"/>
        <v>0</v>
      </c>
      <c r="EZ343" s="56">
        <f t="shared" si="124"/>
        <v>0</v>
      </c>
      <c r="FA343" s="56">
        <f t="shared" si="124"/>
        <v>0</v>
      </c>
      <c r="FB343" s="56">
        <f t="shared" si="124"/>
        <v>0</v>
      </c>
      <c r="FC343" s="56">
        <f t="shared" si="124"/>
        <v>0</v>
      </c>
      <c r="FD343" s="56">
        <f t="shared" si="124"/>
        <v>0</v>
      </c>
      <c r="FE343" s="56">
        <f t="shared" si="124"/>
        <v>0</v>
      </c>
      <c r="FF343" s="56">
        <f t="shared" si="124"/>
        <v>0</v>
      </c>
      <c r="FG343" s="56">
        <f t="shared" si="124"/>
        <v>0</v>
      </c>
      <c r="FH343" s="56">
        <f t="shared" si="124"/>
        <v>0</v>
      </c>
      <c r="FI343" s="56">
        <f t="shared" si="124"/>
        <v>0</v>
      </c>
      <c r="FJ343" s="56">
        <f t="shared" si="122"/>
        <v>0</v>
      </c>
      <c r="FK343" s="56">
        <f t="shared" si="122"/>
        <v>0</v>
      </c>
      <c r="FL343" s="56">
        <f t="shared" si="122"/>
        <v>0</v>
      </c>
      <c r="FM343" s="56">
        <f t="shared" si="122"/>
        <v>0</v>
      </c>
      <c r="FN343" s="56">
        <f t="shared" si="122"/>
        <v>0</v>
      </c>
      <c r="FO343" s="58">
        <f>SUM(CatTemplate[[#This Row],[CS1]:[CS20]])</f>
        <v>0</v>
      </c>
      <c r="FP343" s="59">
        <f>CatTemplate[[#This Row],[Total Oth. cost]]+CatTemplate[[#This Row],[Total St. Cost]]</f>
        <v>0</v>
      </c>
      <c r="FQ343" s="33" t="e">
        <f t="shared" si="115"/>
        <v>#VALUE!</v>
      </c>
      <c r="FR343" s="33" t="e">
        <f t="shared" si="116"/>
        <v>#VALUE!</v>
      </c>
      <c r="FS343" s="30" t="e">
        <f>(CatTemplate[[#This Row],[CO1]] + CatTemplate[[#This Row],[CS1]]) * (1 + getRateOHFinal) * getRateMarkupFinal</f>
        <v>#VALUE!</v>
      </c>
      <c r="FT343" s="30" t="e">
        <f>(CatTemplate[[#This Row],[CO2]] + CatTemplate[[#This Row],[CS2]]) * (1 + getRateOHFinal) * getRateMarkupFinal</f>
        <v>#VALUE!</v>
      </c>
      <c r="FU343" s="30" t="e">
        <f>(CatTemplate[[#This Row],[CO3]] + CatTemplate[[#This Row],[CS3]]) * (1 + getRateOHFinal) * getRateMarkupFinal</f>
        <v>#VALUE!</v>
      </c>
      <c r="FV343" s="30" t="e">
        <f>(CatTemplate[[#This Row],[CO4]] + CatTemplate[[#This Row],[CS4]]) * (1 + getRateOHFinal) * getRateMarkupFinal</f>
        <v>#VALUE!</v>
      </c>
      <c r="FW343" s="30" t="e">
        <f>(CatTemplate[[#This Row],[CO5]] + CatTemplate[[#This Row],[CS5]]) * (1 + getRateOHFinal) * getRateMarkupFinal</f>
        <v>#VALUE!</v>
      </c>
      <c r="FX343" s="30" t="e">
        <f>(CatTemplate[[#This Row],[CO6]] + CatTemplate[[#This Row],[CS6]]) * (1 + getRateOHFinal) * getRateMarkupFinal</f>
        <v>#VALUE!</v>
      </c>
      <c r="FY343" s="30" t="e">
        <f>(CatTemplate[[#This Row],[CO7]] + CatTemplate[[#This Row],[CS7]]) * (1 + getRateOHFinal) * getRateMarkupFinal</f>
        <v>#VALUE!</v>
      </c>
      <c r="FZ343" s="30" t="e">
        <f>(CatTemplate[[#This Row],[CO8]] + CatTemplate[[#This Row],[CS8]]) * (1 + getRateOHFinal) * getRateMarkupFinal</f>
        <v>#VALUE!</v>
      </c>
      <c r="GA343" s="30" t="e">
        <f>(CatTemplate[[#This Row],[CO9]] + CatTemplate[[#This Row],[CS9]]) * (1 + getRateOHFinal) * getRateMarkupFinal</f>
        <v>#VALUE!</v>
      </c>
      <c r="GB343" s="30" t="e">
        <f>(CatTemplate[[#This Row],[CO10]] + CatTemplate[[#This Row],[CS10]]) * (1 + getRateOHFinal) * getRateMarkupFinal</f>
        <v>#VALUE!</v>
      </c>
      <c r="GC343" s="30" t="e">
        <f>(CatTemplate[[#This Row],[CO11]] + CatTemplate[[#This Row],[CS11]]) * (1 + getRateOHFinal) * getRateMarkupFinal</f>
        <v>#VALUE!</v>
      </c>
      <c r="GD343" s="30" t="e">
        <f>(CatTemplate[[#This Row],[CO12]] + CatTemplate[[#This Row],[CS12]]) * (1 + getRateOHFinal) * getRateMarkupFinal</f>
        <v>#VALUE!</v>
      </c>
      <c r="GE343" s="30" t="e">
        <f>(CatTemplate[[#This Row],[CO13]] + CatTemplate[[#This Row],[CS13]]) * (1 + getRateOHFinal) * getRateMarkupFinal</f>
        <v>#VALUE!</v>
      </c>
      <c r="GF343" s="30" t="e">
        <f>(CatTemplate[[#This Row],[CO14]] + CatTemplate[[#This Row],[CS14]]) * (1 + getRateOHFinal) * getRateMarkupFinal</f>
        <v>#VALUE!</v>
      </c>
      <c r="GG343" s="30" t="e">
        <f>(CatTemplate[[#This Row],[CO15]] + CatTemplate[[#This Row],[CS15]]) * (1 + getRateOHFinal) * getRateMarkupFinal</f>
        <v>#VALUE!</v>
      </c>
      <c r="GH343" s="30" t="e">
        <f>(CatTemplate[[#This Row],[CO16]] + CatTemplate[[#This Row],[CS16]]) * (1 + getRateOHFinal) * getRateMarkupFinal</f>
        <v>#VALUE!</v>
      </c>
      <c r="GI343" s="30" t="e">
        <f>(CatTemplate[[#This Row],[CO17]] + CatTemplate[[#This Row],[CS17]]) * (1 + getRateOHFinal) * getRateMarkupFinal</f>
        <v>#VALUE!</v>
      </c>
      <c r="GJ343" s="30" t="e">
        <f>(CatTemplate[[#This Row],[CO18]] + CatTemplate[[#This Row],[CS18]]) * (1 + getRateOHFinal) * getRateMarkupFinal</f>
        <v>#VALUE!</v>
      </c>
      <c r="GK343" s="30" t="e">
        <f>(CatTemplate[[#This Row],[CO19]] + CatTemplate[[#This Row],[CS19]]) * (1 + getRateOHFinal) * getRateMarkupFinal</f>
        <v>#VALUE!</v>
      </c>
      <c r="GL343" s="30" t="e">
        <f>(CatTemplate[[#This Row],[CO20]] + CatTemplate[[#This Row],[CS20]]) * (1 + getRateOHFinal) * getRateMarkupFinal</f>
        <v>#VALUE!</v>
      </c>
      <c r="GM343" s="30" t="e">
        <f t="shared" si="117"/>
        <v>#VALUE!</v>
      </c>
      <c r="GN343" s="30" t="e">
        <f t="shared" si="118"/>
        <v>#VALUE!</v>
      </c>
      <c r="GO343" s="30" t="e">
        <f t="shared" si="119"/>
        <v>#VALUE!</v>
      </c>
      <c r="GP343" s="30" t="e">
        <f t="shared" si="120"/>
        <v>#VALUE!</v>
      </c>
      <c r="GQ343" s="30" t="e">
        <f>(CatTemplate[[#This Row],[CO1]]+CatTemplate[[#This Row],[CS1]]) * (1+ getRateOHFinal) * (1 + getRateMarkupFinal)</f>
        <v>#VALUE!</v>
      </c>
      <c r="GR343" s="30" t="e">
        <f>(CatTemplate[[#This Row],[CO2]]+CatTemplate[[#This Row],[CS2]]) * (1+ getRateOHFinal) * (1 + getRateMarkupFinal)</f>
        <v>#VALUE!</v>
      </c>
      <c r="GS343" s="30" t="e">
        <f>(CatTemplate[[#This Row],[CO3]]+CatTemplate[[#This Row],[CS3]]) * (1+ getRateOHFinal) * (1 + getRateMarkupFinal)</f>
        <v>#VALUE!</v>
      </c>
      <c r="GT343" s="30" t="e">
        <f>(CatTemplate[[#This Row],[CO4]]+CatTemplate[[#This Row],[CS4]]) * (1+ getRateOHFinal) * (1 + getRateMarkupFinal)</f>
        <v>#VALUE!</v>
      </c>
      <c r="GU343" s="30" t="e">
        <f>(CatTemplate[[#This Row],[CO5]]+CatTemplate[[#This Row],[CS5]]) * (1+ getRateOHFinal) * (1 + getRateMarkupFinal)</f>
        <v>#VALUE!</v>
      </c>
      <c r="GV343" s="30" t="e">
        <f>(CatTemplate[[#This Row],[CO6]]+CatTemplate[[#This Row],[CS6]]) * (1+ getRateOHFinal) * (1 + getRateMarkupFinal)</f>
        <v>#VALUE!</v>
      </c>
      <c r="GW343" s="30" t="e">
        <f>(CatTemplate[[#This Row],[CO7]]+CatTemplate[[#This Row],[CS7]]) * (1+ getRateOHFinal) * (1 + getRateMarkupFinal)</f>
        <v>#VALUE!</v>
      </c>
      <c r="GX343" s="30" t="e">
        <f>(CatTemplate[[#This Row],[CO8]]+CatTemplate[[#This Row],[CS8]]) * (1+ getRateOHFinal) * (1 + getRateMarkupFinal)</f>
        <v>#VALUE!</v>
      </c>
      <c r="GY343" s="30" t="e">
        <f>(CatTemplate[[#This Row],[CO9]]+CatTemplate[[#This Row],[CS9]]) * (1+ getRateOHFinal) * (1 + getRateMarkupFinal)</f>
        <v>#VALUE!</v>
      </c>
      <c r="GZ343" s="30" t="e">
        <f>(CatTemplate[[#This Row],[CO10]]+CatTemplate[[#This Row],[CS10]]) * (1+ getRateOHFinal) * (1 + getRateMarkupFinal)</f>
        <v>#VALUE!</v>
      </c>
      <c r="HA343" s="30" t="e">
        <f>(CatTemplate[[#This Row],[CO11]]+CatTemplate[[#This Row],[CS11]]) * (1+ getRateOHFinal) * (1 + getRateMarkupFinal)</f>
        <v>#VALUE!</v>
      </c>
      <c r="HB343" s="30" t="e">
        <f>(CatTemplate[[#This Row],[CO12]]+CatTemplate[[#This Row],[CS12]]) * (1+ getRateOHFinal) * (1 + getRateMarkupFinal)</f>
        <v>#VALUE!</v>
      </c>
      <c r="HC343" s="30" t="e">
        <f>(CatTemplate[[#This Row],[CO13]]+CatTemplate[[#This Row],[CS13]]) * (1+ getRateOHFinal) * (1 + getRateMarkupFinal)</f>
        <v>#VALUE!</v>
      </c>
      <c r="HD343" s="30" t="e">
        <f>(CatTemplate[[#This Row],[CO14]]+CatTemplate[[#This Row],[CS14]]) * (1+ getRateOHFinal) * (1 + getRateMarkupFinal)</f>
        <v>#VALUE!</v>
      </c>
      <c r="HE343" s="30" t="e">
        <f>(CatTemplate[[#This Row],[CO15]]+CatTemplate[[#This Row],[CS15]]) * (1+ getRateOHFinal) * (1 + getRateMarkupFinal)</f>
        <v>#VALUE!</v>
      </c>
      <c r="HF343" s="30" t="e">
        <f>(CatTemplate[[#This Row],[CO16]]+CatTemplate[[#This Row],[CS16]]) * (1+ getRateOHFinal) * (1 + getRateMarkupFinal)</f>
        <v>#VALUE!</v>
      </c>
      <c r="HG343" s="30" t="e">
        <f>(CatTemplate[[#This Row],[CO17]]+CatTemplate[[#This Row],[CS17]]) * (1+ getRateOHFinal) * (1 + getRateMarkupFinal)</f>
        <v>#VALUE!</v>
      </c>
      <c r="HH343" s="30" t="e">
        <f>(CatTemplate[[#This Row],[CO18]]+CatTemplate[[#This Row],[CS18]]) * (1+ getRateOHFinal) * (1 + getRateMarkupFinal)</f>
        <v>#VALUE!</v>
      </c>
      <c r="HI343" s="30" t="e">
        <f>(CatTemplate[[#This Row],[CO19]]+CatTemplate[[#This Row],[CS19]]) * (1+ getRateOHFinal) * (1 + getRateMarkupFinal)</f>
        <v>#VALUE!</v>
      </c>
      <c r="HJ343" s="30" t="e">
        <f>(CatTemplate[[#This Row],[CO20]]+CatTemplate[[#This Row],[CS20]]) * (1+ getRateOHFinal) * (1 + getRateMarkupFinal)</f>
        <v>#VALUE!</v>
      </c>
      <c r="HK343" s="39" t="e">
        <f>CatTemplate[[#This Row],[Total cost]]+CatTemplate[[#This Row],[OH Amount]]+CatTemplate[[#This Row],[Markup]]</f>
        <v>#VALUE!</v>
      </c>
      <c r="HL343" s="63">
        <f>IF(CatTemplate[[#This Row],[Units]]="Days",CatTemplate[[#This Row],[Project quantity]]*CatTemplate[[#This Row],[St. unit effort]],CatTemplate[[#This Row],[Project quantity]])</f>
        <v>0</v>
      </c>
      <c r="HM343" s="287">
        <f>IFERROR(CatTemplate[[#This Row],[Total Price]]/(CatTemplate[[#This Row],[Final Quantity]]),0)</f>
        <v>0</v>
      </c>
      <c r="HN343" s="261"/>
    </row>
    <row r="344" spans="2:222" x14ac:dyDescent="0.2">
      <c r="B344" s="9" t="s">
        <v>84</v>
      </c>
      <c r="C344" s="23">
        <v>6</v>
      </c>
      <c r="D344" s="10" t="s">
        <v>179</v>
      </c>
      <c r="E344" s="25">
        <v>1</v>
      </c>
      <c r="F344" s="19" t="s">
        <v>103</v>
      </c>
      <c r="G344" s="27">
        <v>131</v>
      </c>
      <c r="H344" s="19" t="s">
        <v>623</v>
      </c>
      <c r="I344" s="19"/>
      <c r="J344" s="16" t="s">
        <v>254</v>
      </c>
      <c r="K344" s="16"/>
      <c r="L344" s="16" t="s">
        <v>489</v>
      </c>
      <c r="M344" s="16"/>
      <c r="N344" s="16" t="s">
        <v>858</v>
      </c>
      <c r="O344" s="320"/>
      <c r="P344" s="71"/>
      <c r="Q344" s="108"/>
      <c r="R344" s="73"/>
      <c r="S344" s="97"/>
      <c r="T344" s="100">
        <f>getEqUnitCost</f>
        <v>0</v>
      </c>
      <c r="U344" s="73">
        <f>getEqUnitEffort</f>
        <v>0</v>
      </c>
      <c r="V344" s="101">
        <f>getEqQuantity</f>
        <v>0</v>
      </c>
      <c r="W344" s="320"/>
      <c r="X344" s="100">
        <f>getConsUnitCost</f>
        <v>0</v>
      </c>
      <c r="Y344" s="73">
        <f>getConsUnitEffort</f>
        <v>0</v>
      </c>
      <c r="Z344" s="14">
        <f>getConsQuantity</f>
        <v>0</v>
      </c>
      <c r="AA344" s="320"/>
      <c r="AB344" s="72"/>
      <c r="AC344" s="112"/>
      <c r="AD344" s="14">
        <f>getOthQuantity</f>
        <v>0</v>
      </c>
      <c r="AE344" s="320"/>
      <c r="AF344" s="28" t="str">
        <f>IF(ISBLANK(CatTemplate[[#This Row],[Resource type]]),"",CatTemplate[[#This Row],[Resource type]])</f>
        <v>BioRef Operator</v>
      </c>
      <c r="AG344" s="242">
        <f>getStaffUnitCost</f>
        <v>402.98497611162429</v>
      </c>
      <c r="AH344" s="113">
        <f>getStaffUnitEffort</f>
        <v>0</v>
      </c>
      <c r="AI344" s="40">
        <f>getStaffQuantity</f>
        <v>0</v>
      </c>
      <c r="AJ344" s="41">
        <f>CatTemplate[[#This Row],[St. quantity]]*8/ParRatePM</f>
        <v>0</v>
      </c>
      <c r="AK344" s="320"/>
      <c r="AL344" s="53" t="str">
        <f>CatTemplate[[#This Row],[Item type]]</f>
        <v>Samples</v>
      </c>
      <c r="AM344" s="12">
        <f>SUM(CatTemplate[[#This Row],[Year1]:[Year20]])</f>
        <v>0</v>
      </c>
      <c r="AN344" s="52"/>
      <c r="AO344" s="52"/>
      <c r="AP344" s="52"/>
      <c r="AQ344" s="8"/>
      <c r="AR344" s="8"/>
      <c r="AS344" s="8"/>
      <c r="AT344" s="8"/>
      <c r="AU344" s="8"/>
      <c r="AV344" s="8"/>
      <c r="AW344" s="8"/>
      <c r="AX344" s="8"/>
      <c r="AY344" s="8"/>
      <c r="AZ344" s="8"/>
      <c r="BA344" s="8"/>
      <c r="BB344" s="8"/>
      <c r="BC344" s="8"/>
      <c r="BD344" s="8"/>
      <c r="BE344" s="8"/>
      <c r="BF344" s="8"/>
      <c r="BG344" s="36"/>
      <c r="BH344" s="320"/>
      <c r="BI344" s="37">
        <f>getCostCategory</f>
        <v>0</v>
      </c>
      <c r="BJ344" s="37" t="str">
        <f>getSection</f>
        <v>06 Sample processing</v>
      </c>
      <c r="BK344" s="32" t="str">
        <f>getObject</f>
        <v>Sample processing</v>
      </c>
      <c r="BL344" s="30">
        <f>IFERROR(getUnitCost * IF(CatTemplate[[#This Row],[Cost Category Comp.]]="01 Staff costs", 1,1),0)</f>
        <v>402.98497611162429</v>
      </c>
      <c r="BM344" s="29">
        <f>IF(AND(ISBLANK(CatTemplate[[#This Row],[Eq. unit cost]]),ISBLANK(CatTemplate[[#This Row],[Cons. unit cost]]),ISBLANK(CatTemplate[[#This Row],[Oth. unit cost]])), 0, IF(getUnitEffort =0,1,getUnitEffort) * CatTemplate[[#This Row],[Year1]])</f>
        <v>0</v>
      </c>
      <c r="BN344" s="29">
        <f>IF(AND(ISBLANK(CatTemplate[[#This Row],[Eq. unit cost]]),ISBLANK(CatTemplate[[#This Row],[Cons. unit cost]]),ISBLANK(CatTemplate[[#This Row],[Oth. unit cost]])), 0, IF(getUnitEffort =0,1,getUnitEffort) * CatTemplate[[#This Row],[Year2]])</f>
        <v>0</v>
      </c>
      <c r="BO344" s="29">
        <f>IF(AND(ISBLANK(CatTemplate[[#This Row],[Eq. unit cost]]),ISBLANK(CatTemplate[[#This Row],[Cons. unit cost]]),ISBLANK(CatTemplate[[#This Row],[Oth. unit cost]])), 0, IF(getUnitEffort =0,1,getUnitEffort) * CatTemplate[[#This Row],[Year3]])</f>
        <v>0</v>
      </c>
      <c r="BP344" s="29">
        <f>IF(AND(ISBLANK(CatTemplate[[#This Row],[Eq. unit cost]]),ISBLANK(CatTemplate[[#This Row],[Cons. unit cost]]),ISBLANK(CatTemplate[[#This Row],[Oth. unit cost]])), 0, IF(getUnitEffort =0,1,getUnitEffort) * CatTemplate[[#This Row],[Year4]])</f>
        <v>0</v>
      </c>
      <c r="BQ344" s="29">
        <f>IF(AND(ISBLANK(CatTemplate[[#This Row],[Eq. unit cost]]),ISBLANK(CatTemplate[[#This Row],[Cons. unit cost]]),ISBLANK(CatTemplate[[#This Row],[Oth. unit cost]])), 0, IF(getUnitEffort =0,1,getUnitEffort) * CatTemplate[[#This Row],[Year5]])</f>
        <v>0</v>
      </c>
      <c r="BR344" s="29">
        <f>IF(AND(ISBLANK(CatTemplate[[#This Row],[Eq. unit cost]]),ISBLANK(CatTemplate[[#This Row],[Cons. unit cost]]),ISBLANK(CatTemplate[[#This Row],[Oth. unit cost]])), 0, IF(getUnitEffort =0,1,getUnitEffort) * CatTemplate[[#This Row],[Year6]])</f>
        <v>0</v>
      </c>
      <c r="BS344" s="29">
        <f>IF(AND(ISBLANK(CatTemplate[[#This Row],[Eq. unit cost]]),ISBLANK(CatTemplate[[#This Row],[Cons. unit cost]]),ISBLANK(CatTemplate[[#This Row],[Oth. unit cost]])), 0, IF(getUnitEffort =0,1,getUnitEffort) * CatTemplate[[#This Row],[Year7]])</f>
        <v>0</v>
      </c>
      <c r="BT344" s="29">
        <f>IF(AND(ISBLANK(CatTemplate[[#This Row],[Eq. unit cost]]),ISBLANK(CatTemplate[[#This Row],[Cons. unit cost]]),ISBLANK(CatTemplate[[#This Row],[Oth. unit cost]])), 0, IF(getUnitEffort =0,1,getUnitEffort) * CatTemplate[[#This Row],[Year8]])</f>
        <v>0</v>
      </c>
      <c r="BU344" s="29">
        <f>IF(AND(ISBLANK(CatTemplate[[#This Row],[Eq. unit cost]]),ISBLANK(CatTemplate[[#This Row],[Cons. unit cost]]),ISBLANK(CatTemplate[[#This Row],[Oth. unit cost]])), 0, IF(getUnitEffort =0,1,getUnitEffort) * CatTemplate[[#This Row],[Year9]])</f>
        <v>0</v>
      </c>
      <c r="BV344" s="29">
        <f>IF(AND(ISBLANK(CatTemplate[[#This Row],[Eq. unit cost]]),ISBLANK(CatTemplate[[#This Row],[Cons. unit cost]]),ISBLANK(CatTemplate[[#This Row],[Oth. unit cost]])), 0, IF(getUnitEffort =0,1,getUnitEffort) * CatTemplate[[#This Row],[Year10]])</f>
        <v>0</v>
      </c>
      <c r="BW344" s="29">
        <f>IF(AND(ISBLANK(CatTemplate[[#This Row],[Eq. unit cost]]),ISBLANK(CatTemplate[[#This Row],[Cons. unit cost]]),ISBLANK(CatTemplate[[#This Row],[Oth. unit cost]])), 0, IF(getUnitEffort =0,1,getUnitEffort) * CatTemplate[[#This Row],[Year11]])</f>
        <v>0</v>
      </c>
      <c r="BX344" s="29">
        <f>IF(AND(ISBLANK(CatTemplate[[#This Row],[Eq. unit cost]]),ISBLANK(CatTemplate[[#This Row],[Cons. unit cost]]),ISBLANK(CatTemplate[[#This Row],[Oth. unit cost]])), 0, IF(getUnitEffort =0,1,getUnitEffort) * CatTemplate[[#This Row],[Year12]])</f>
        <v>0</v>
      </c>
      <c r="BY344" s="29">
        <f>IF(AND(ISBLANK(CatTemplate[[#This Row],[Eq. unit cost]]),ISBLANK(CatTemplate[[#This Row],[Cons. unit cost]]),ISBLANK(CatTemplate[[#This Row],[Oth. unit cost]])), 0, IF(getUnitEffort =0,1,getUnitEffort) * CatTemplate[[#This Row],[Year13]])</f>
        <v>0</v>
      </c>
      <c r="BZ344" s="29">
        <f>IF(AND(ISBLANK(CatTemplate[[#This Row],[Eq. unit cost]]),ISBLANK(CatTemplate[[#This Row],[Cons. unit cost]]),ISBLANK(CatTemplate[[#This Row],[Oth. unit cost]])), 0, IF(getUnitEffort =0,1,getUnitEffort) * CatTemplate[[#This Row],[Year14]])</f>
        <v>0</v>
      </c>
      <c r="CA344" s="29">
        <f>IF(AND(ISBLANK(CatTemplate[[#This Row],[Eq. unit cost]]),ISBLANK(CatTemplate[[#This Row],[Cons. unit cost]]),ISBLANK(CatTemplate[[#This Row],[Oth. unit cost]])), 0, IF(getUnitEffort =0,1,getUnitEffort) * CatTemplate[[#This Row],[Year15]])</f>
        <v>0</v>
      </c>
      <c r="CB344" s="29">
        <f>IF(AND(ISBLANK(CatTemplate[[#This Row],[Eq. unit cost]]),ISBLANK(CatTemplate[[#This Row],[Cons. unit cost]]),ISBLANK(CatTemplate[[#This Row],[Oth. unit cost]])), 0, IF(getUnitEffort =0,1,getUnitEffort) * CatTemplate[[#This Row],[Year16]])</f>
        <v>0</v>
      </c>
      <c r="CC344" s="29">
        <f>IF(AND(ISBLANK(CatTemplate[[#This Row],[Eq. unit cost]]),ISBLANK(CatTemplate[[#This Row],[Cons. unit cost]]),ISBLANK(CatTemplate[[#This Row],[Oth. unit cost]])), 0, IF(getUnitEffort =0,1,getUnitEffort) * CatTemplate[[#This Row],[Year17]])</f>
        <v>0</v>
      </c>
      <c r="CD344" s="29">
        <f>IF(AND(ISBLANK(CatTemplate[[#This Row],[Eq. unit cost]]),ISBLANK(CatTemplate[[#This Row],[Cons. unit cost]]),ISBLANK(CatTemplate[[#This Row],[Oth. unit cost]])), 0, IF(getUnitEffort =0,1,getUnitEffort) * CatTemplate[[#This Row],[Year18]])</f>
        <v>0</v>
      </c>
      <c r="CE344" s="29">
        <f>IF(AND(ISBLANK(CatTemplate[[#This Row],[Eq. unit cost]]),ISBLANK(CatTemplate[[#This Row],[Cons. unit cost]]),ISBLANK(CatTemplate[[#This Row],[Oth. unit cost]])), 0, IF(getUnitEffort =0,1,getUnitEffort) * CatTemplate[[#This Row],[Year19]])</f>
        <v>0</v>
      </c>
      <c r="CF344" s="29">
        <f>IF(AND(ISBLANK(CatTemplate[[#This Row],[Eq. unit cost]]),ISBLANK(CatTemplate[[#This Row],[Cons. unit cost]]),ISBLANK(CatTemplate[[#This Row],[Oth. unit cost]])), 0, IF(getUnitEffort =0,1,getUnitEffort) * CatTemplate[[#This Row],[Year20]])</f>
        <v>0</v>
      </c>
      <c r="CG344" s="45">
        <f>SUM(CatTemplate[[#This Row],[Q1]:[Q20]])</f>
        <v>0</v>
      </c>
      <c r="CH344" s="29">
        <f>IF(ISBLANK(CatTemplate[[#This Row],[St. unit effort]]),0,(CatTemplate[[#This Row],[St. unit effort]] * CatTemplate[[#This Row],[Year1]]))</f>
        <v>0</v>
      </c>
      <c r="CI344" s="29">
        <f>IF(ISBLANK(CatTemplate[[#This Row],[St. unit effort]]),0,(CatTemplate[[#This Row],[St. unit effort]] * CatTemplate[[#This Row],[Year2]]))</f>
        <v>0</v>
      </c>
      <c r="CJ344" s="29">
        <f>IF(ISBLANK(CatTemplate[[#This Row],[St. unit effort]]),0,(CatTemplate[[#This Row],[St. unit effort]] * CatTemplate[[#This Row],[Year3]]))</f>
        <v>0</v>
      </c>
      <c r="CK344" s="29">
        <f>IF(ISBLANK(CatTemplate[[#This Row],[St. unit effort]]),0,(CatTemplate[[#This Row],[St. unit effort]] * CatTemplate[[#This Row],[Year4]]))</f>
        <v>0</v>
      </c>
      <c r="CL344" s="29">
        <f>IF(ISBLANK(CatTemplate[[#This Row],[St. unit effort]]),0,(CatTemplate[[#This Row],[St. unit effort]] * CatTemplate[[#This Row],[Year5]]))</f>
        <v>0</v>
      </c>
      <c r="CM344" s="29">
        <f>IF(ISBLANK(CatTemplate[[#This Row],[St. unit effort]]),0,(CatTemplate[[#This Row],[St. unit effort]] * CatTemplate[[#This Row],[Year6]]))</f>
        <v>0</v>
      </c>
      <c r="CN344" s="29">
        <f>IF(ISBLANK(CatTemplate[[#This Row],[St. unit effort]]),0,(CatTemplate[[#This Row],[St. unit effort]] * CatTemplate[[#This Row],[Year7]]))</f>
        <v>0</v>
      </c>
      <c r="CO344" s="29">
        <f>IF(ISBLANK(CatTemplate[[#This Row],[St. unit effort]]),0,(CatTemplate[[#This Row],[St. unit effort]] * CatTemplate[[#This Row],[Year8]]))</f>
        <v>0</v>
      </c>
      <c r="CP344" s="29">
        <f>IF(ISBLANK(CatTemplate[[#This Row],[St. unit effort]]),0,(CatTemplate[[#This Row],[St. unit effort]] * CatTemplate[[#This Row],[Year9]]))</f>
        <v>0</v>
      </c>
      <c r="CQ344" s="29">
        <f>IF(ISBLANK(CatTemplate[[#This Row],[St. unit effort]]),0,(CatTemplate[[#This Row],[St. unit effort]] * CatTemplate[[#This Row],[Year10]]))</f>
        <v>0</v>
      </c>
      <c r="CR344" s="29">
        <f>IF(ISBLANK(CatTemplate[[#This Row],[St. unit effort]]),0,(CatTemplate[[#This Row],[St. unit effort]] * CatTemplate[[#This Row],[Year11]]))</f>
        <v>0</v>
      </c>
      <c r="CS344" s="29">
        <f>IF(ISBLANK(CatTemplate[[#This Row],[St. unit effort]]),0,(CatTemplate[[#This Row],[St. unit effort]] * CatTemplate[[#This Row],[Year12]]))</f>
        <v>0</v>
      </c>
      <c r="CT344" s="29">
        <f>IF(ISBLANK(CatTemplate[[#This Row],[St. unit effort]]),0,(CatTemplate[[#This Row],[St. unit effort]] * CatTemplate[[#This Row],[Year13]]))</f>
        <v>0</v>
      </c>
      <c r="CU344" s="29">
        <f>IF(ISBLANK(CatTemplate[[#This Row],[St. unit effort]]),0,(CatTemplate[[#This Row],[St. unit effort]] * CatTemplate[[#This Row],[Year14]]))</f>
        <v>0</v>
      </c>
      <c r="CV344" s="29">
        <f>IF(ISBLANK(CatTemplate[[#This Row],[St. unit effort]]),0,(CatTemplate[[#This Row],[St. unit effort]] * CatTemplate[[#This Row],[Year15]]))</f>
        <v>0</v>
      </c>
      <c r="CW344" s="29">
        <f>IF(ISBLANK(CatTemplate[[#This Row],[St. unit effort]]),0,(CatTemplate[[#This Row],[St. unit effort]] * CatTemplate[[#This Row],[Year16]]))</f>
        <v>0</v>
      </c>
      <c r="CX344" s="29">
        <f>IF(ISBLANK(CatTemplate[[#This Row],[St. unit effort]]),0,(CatTemplate[[#This Row],[St. unit effort]] * CatTemplate[[#This Row],[Year17]]))</f>
        <v>0</v>
      </c>
      <c r="CY344" s="29">
        <f>IF(ISBLANK(CatTemplate[[#This Row],[St. unit effort]]),0,(CatTemplate[[#This Row],[St. unit effort]] * CatTemplate[[#This Row],[Year18]]))</f>
        <v>0</v>
      </c>
      <c r="CZ344" s="29">
        <f>IF(ISBLANK(CatTemplate[[#This Row],[St. unit effort]]),0,(CatTemplate[[#This Row],[St. unit effort]] * CatTemplate[[#This Row],[Year19]]))</f>
        <v>0</v>
      </c>
      <c r="DA344" s="29">
        <f>IF(ISBLANK(CatTemplate[[#This Row],[St. unit effort]]),0,(CatTemplate[[#This Row],[St. unit effort]] * CatTemplate[[#This Row],[Year20]]))</f>
        <v>0</v>
      </c>
      <c r="DB344" s="57">
        <f>IF(ISBLANK(CatTemplate[[#This Row],[St. unit effort]]),0,(CatTemplate[[#This Row],[St. unit effort]] * CatTemplate[[#This Row],[Year1]])*8/ParRatePM)</f>
        <v>0</v>
      </c>
      <c r="DC344" s="57">
        <f>IF(ISBLANK(CatTemplate[[#This Row],[St. unit effort]]),0,(CatTemplate[[#This Row],[St. unit effort]] * CatTemplate[[#This Row],[Year2]])*8/ParRatePM)</f>
        <v>0</v>
      </c>
      <c r="DD344" s="57">
        <f>IF(ISBLANK(CatTemplate[[#This Row],[St. unit effort]]),0,(CatTemplate[[#This Row],[St. unit effort]] * CatTemplate[[#This Row],[Year3]])*8/ParRatePM)</f>
        <v>0</v>
      </c>
      <c r="DE344" s="57">
        <f>IF(ISBLANK(CatTemplate[[#This Row],[St. unit effort]]),0,(CatTemplate[[#This Row],[St. unit effort]] * CatTemplate[[#This Row],[Year4]])*8/ParRatePM)</f>
        <v>0</v>
      </c>
      <c r="DF344" s="57">
        <f>IF(ISBLANK(CatTemplate[[#This Row],[St. unit effort]]),0,(CatTemplate[[#This Row],[St. unit effort]] * CatTemplate[[#This Row],[Year5]])*8/ParRatePM)</f>
        <v>0</v>
      </c>
      <c r="DG344" s="57">
        <f>IF(ISBLANK(CatTemplate[[#This Row],[St. unit effort]]),0,(CatTemplate[[#This Row],[St. unit effort]] * CatTemplate[[#This Row],[Year6]])*8/ParRatePM)</f>
        <v>0</v>
      </c>
      <c r="DH344" s="57">
        <f>IF(ISBLANK(CatTemplate[[#This Row],[St. unit effort]]),0,(CatTemplate[[#This Row],[St. unit effort]] * CatTemplate[[#This Row],[Year7]])*8/ParRatePM)</f>
        <v>0</v>
      </c>
      <c r="DI344" s="57">
        <f>IF(ISBLANK(CatTemplate[[#This Row],[St. unit effort]]),0,(CatTemplate[[#This Row],[St. unit effort]] * CatTemplate[[#This Row],[Year8]])*8/ParRatePM)</f>
        <v>0</v>
      </c>
      <c r="DJ344" s="57">
        <f>IF(ISBLANK(CatTemplate[[#This Row],[St. unit effort]]),0,(CatTemplate[[#This Row],[St. unit effort]] * CatTemplate[[#This Row],[Year9]])*8/ParRatePM)</f>
        <v>0</v>
      </c>
      <c r="DK344" s="57">
        <f>IF(ISBLANK(CatTemplate[[#This Row],[St. unit effort]]),0,(CatTemplate[[#This Row],[St. unit effort]] * CatTemplate[[#This Row],[Year10]])*8/ParRatePM)</f>
        <v>0</v>
      </c>
      <c r="DL344" s="57">
        <f>IF(ISBLANK(CatTemplate[[#This Row],[St. unit effort]]),0,(CatTemplate[[#This Row],[St. unit effort]] * CatTemplate[[#This Row],[Year11]])*8/ParRatePM)</f>
        <v>0</v>
      </c>
      <c r="DM344" s="57">
        <f>IF(ISBLANK(CatTemplate[[#This Row],[St. unit effort]]),0,(CatTemplate[[#This Row],[St. unit effort]] * CatTemplate[[#This Row],[Year12]])*8/ParRatePM)</f>
        <v>0</v>
      </c>
      <c r="DN344" s="57">
        <f>IF(ISBLANK(CatTemplate[[#This Row],[St. unit effort]]),0,(CatTemplate[[#This Row],[St. unit effort]] * CatTemplate[[#This Row],[Year13]])*8/ParRatePM)</f>
        <v>0</v>
      </c>
      <c r="DO344" s="57">
        <f>IF(ISBLANK(CatTemplate[[#This Row],[St. unit effort]]),0,(CatTemplate[[#This Row],[St. unit effort]] * CatTemplate[[#This Row],[Year14]])*8/ParRatePM)</f>
        <v>0</v>
      </c>
      <c r="DP344" s="57">
        <f>IF(ISBLANK(CatTemplate[[#This Row],[St. unit effort]]),0,(CatTemplate[[#This Row],[St. unit effort]] * CatTemplate[[#This Row],[Year15]])*8/ParRatePM)</f>
        <v>0</v>
      </c>
      <c r="DQ344" s="57">
        <f>IF(ISBLANK(CatTemplate[[#This Row],[St. unit effort]]),0,(CatTemplate[[#This Row],[St. unit effort]] * CatTemplate[[#This Row],[Year16]])*8/ParRatePM)</f>
        <v>0</v>
      </c>
      <c r="DR344" s="57">
        <f>IF(ISBLANK(CatTemplate[[#This Row],[St. unit effort]]),0,(CatTemplate[[#This Row],[St. unit effort]] * CatTemplate[[#This Row],[Year17]])*8/ParRatePM)</f>
        <v>0</v>
      </c>
      <c r="DS344" s="57">
        <f>IF(ISBLANK(CatTemplate[[#This Row],[St. unit effort]]),0,(CatTemplate[[#This Row],[St. unit effort]] * CatTemplate[[#This Row],[Year18]])*8/ParRatePM)</f>
        <v>0</v>
      </c>
      <c r="DT344" s="57">
        <f>IF(ISBLANK(CatTemplate[[#This Row],[St. unit effort]]),0,(CatTemplate[[#This Row],[St. unit effort]] * CatTemplate[[#This Row],[Year19]])*8/ParRatePM)</f>
        <v>0</v>
      </c>
      <c r="DU344" s="57">
        <f>IF(ISBLANK(CatTemplate[[#This Row],[St. unit effort]]),0,(CatTemplate[[#This Row],[St. unit effort]] * CatTemplate[[#This Row],[Year20]])*8/ParRatePM)</f>
        <v>0</v>
      </c>
      <c r="DV344" s="54">
        <f>SUM(CatTemplate[[#This Row],[PM1]:[PM20]])</f>
        <v>0</v>
      </c>
      <c r="DW344" s="56">
        <f t="shared" si="123"/>
        <v>0</v>
      </c>
      <c r="DX344" s="56">
        <f t="shared" si="123"/>
        <v>0</v>
      </c>
      <c r="DY344" s="56">
        <f t="shared" si="123"/>
        <v>0</v>
      </c>
      <c r="DZ344" s="56">
        <f t="shared" si="123"/>
        <v>0</v>
      </c>
      <c r="EA344" s="56">
        <f t="shared" si="123"/>
        <v>0</v>
      </c>
      <c r="EB344" s="56">
        <f t="shared" si="123"/>
        <v>0</v>
      </c>
      <c r="EC344" s="56">
        <f t="shared" si="123"/>
        <v>0</v>
      </c>
      <c r="ED344" s="56">
        <f t="shared" si="123"/>
        <v>0</v>
      </c>
      <c r="EE344" s="56">
        <f t="shared" si="123"/>
        <v>0</v>
      </c>
      <c r="EF344" s="56">
        <f t="shared" si="123"/>
        <v>0</v>
      </c>
      <c r="EG344" s="56">
        <f t="shared" si="123"/>
        <v>0</v>
      </c>
      <c r="EH344" s="56">
        <f t="shared" si="123"/>
        <v>0</v>
      </c>
      <c r="EI344" s="56">
        <f t="shared" si="123"/>
        <v>0</v>
      </c>
      <c r="EJ344" s="56">
        <f t="shared" si="123"/>
        <v>0</v>
      </c>
      <c r="EK344" s="56">
        <f t="shared" si="123"/>
        <v>0</v>
      </c>
      <c r="EL344" s="56">
        <f t="shared" si="121"/>
        <v>0</v>
      </c>
      <c r="EM344" s="56">
        <f t="shared" si="121"/>
        <v>0</v>
      </c>
      <c r="EN344" s="56">
        <f t="shared" si="121"/>
        <v>0</v>
      </c>
      <c r="EO344" s="56">
        <f t="shared" si="121"/>
        <v>0</v>
      </c>
      <c r="EP344" s="56">
        <f t="shared" si="121"/>
        <v>0</v>
      </c>
      <c r="EQ344" s="30">
        <f>CatTemplate[[#This Row],[Eq. unit cost]] * CatTemplate[[#This Row],[Eq. quantity]]</f>
        <v>0</v>
      </c>
      <c r="ER344" s="30">
        <f>CatTemplate[[#This Row],[Cons. unit cost]] *CatTemplate[[#This Row],[Cons. quantity]]</f>
        <v>0</v>
      </c>
      <c r="ES344" s="30">
        <f>CatTemplate[[#This Row],[Oth. unit cost]] *CatTemplate[[#This Row],[Oth. quantity]]</f>
        <v>0</v>
      </c>
      <c r="ET344" s="55">
        <f>SUM(CatTemplate[[#This Row],[CO1]:[CO20]])</f>
        <v>0</v>
      </c>
      <c r="EU344" s="56">
        <f t="shared" si="124"/>
        <v>0</v>
      </c>
      <c r="EV344" s="56">
        <f t="shared" si="124"/>
        <v>0</v>
      </c>
      <c r="EW344" s="56">
        <f t="shared" si="124"/>
        <v>0</v>
      </c>
      <c r="EX344" s="56">
        <f t="shared" si="124"/>
        <v>0</v>
      </c>
      <c r="EY344" s="56">
        <f t="shared" si="124"/>
        <v>0</v>
      </c>
      <c r="EZ344" s="56">
        <f t="shared" si="124"/>
        <v>0</v>
      </c>
      <c r="FA344" s="56">
        <f t="shared" si="124"/>
        <v>0</v>
      </c>
      <c r="FB344" s="56">
        <f t="shared" si="124"/>
        <v>0</v>
      </c>
      <c r="FC344" s="56">
        <f t="shared" si="124"/>
        <v>0</v>
      </c>
      <c r="FD344" s="56">
        <f t="shared" si="124"/>
        <v>0</v>
      </c>
      <c r="FE344" s="56">
        <f t="shared" si="124"/>
        <v>0</v>
      </c>
      <c r="FF344" s="56">
        <f t="shared" si="124"/>
        <v>0</v>
      </c>
      <c r="FG344" s="56">
        <f t="shared" si="124"/>
        <v>0</v>
      </c>
      <c r="FH344" s="56">
        <f t="shared" si="124"/>
        <v>0</v>
      </c>
      <c r="FI344" s="56">
        <f t="shared" si="124"/>
        <v>0</v>
      </c>
      <c r="FJ344" s="56">
        <f t="shared" si="122"/>
        <v>0</v>
      </c>
      <c r="FK344" s="56">
        <f t="shared" si="122"/>
        <v>0</v>
      </c>
      <c r="FL344" s="56">
        <f t="shared" si="122"/>
        <v>0</v>
      </c>
      <c r="FM344" s="56">
        <f t="shared" si="122"/>
        <v>0</v>
      </c>
      <c r="FN344" s="56">
        <f t="shared" si="122"/>
        <v>0</v>
      </c>
      <c r="FO344" s="58">
        <f>SUM(CatTemplate[[#This Row],[CS1]:[CS20]])</f>
        <v>0</v>
      </c>
      <c r="FP344" s="59">
        <f>CatTemplate[[#This Row],[Total Oth. cost]]+CatTemplate[[#This Row],[Total St. Cost]]</f>
        <v>0</v>
      </c>
      <c r="FQ344" s="33" t="e">
        <f t="shared" si="115"/>
        <v>#VALUE!</v>
      </c>
      <c r="FR344" s="33" t="e">
        <f t="shared" si="116"/>
        <v>#VALUE!</v>
      </c>
      <c r="FS344" s="30" t="e">
        <f>(CatTemplate[[#This Row],[CO1]] + CatTemplate[[#This Row],[CS1]]) * (1 + getRateOHFinal) * getRateMarkupFinal</f>
        <v>#VALUE!</v>
      </c>
      <c r="FT344" s="30" t="e">
        <f>(CatTemplate[[#This Row],[CO2]] + CatTemplate[[#This Row],[CS2]]) * (1 + getRateOHFinal) * getRateMarkupFinal</f>
        <v>#VALUE!</v>
      </c>
      <c r="FU344" s="30" t="e">
        <f>(CatTemplate[[#This Row],[CO3]] + CatTemplate[[#This Row],[CS3]]) * (1 + getRateOHFinal) * getRateMarkupFinal</f>
        <v>#VALUE!</v>
      </c>
      <c r="FV344" s="30" t="e">
        <f>(CatTemplate[[#This Row],[CO4]] + CatTemplate[[#This Row],[CS4]]) * (1 + getRateOHFinal) * getRateMarkupFinal</f>
        <v>#VALUE!</v>
      </c>
      <c r="FW344" s="30" t="e">
        <f>(CatTemplate[[#This Row],[CO5]] + CatTemplate[[#This Row],[CS5]]) * (1 + getRateOHFinal) * getRateMarkupFinal</f>
        <v>#VALUE!</v>
      </c>
      <c r="FX344" s="30" t="e">
        <f>(CatTemplate[[#This Row],[CO6]] + CatTemplate[[#This Row],[CS6]]) * (1 + getRateOHFinal) * getRateMarkupFinal</f>
        <v>#VALUE!</v>
      </c>
      <c r="FY344" s="30" t="e">
        <f>(CatTemplate[[#This Row],[CO7]] + CatTemplate[[#This Row],[CS7]]) * (1 + getRateOHFinal) * getRateMarkupFinal</f>
        <v>#VALUE!</v>
      </c>
      <c r="FZ344" s="30" t="e">
        <f>(CatTemplate[[#This Row],[CO8]] + CatTemplate[[#This Row],[CS8]]) * (1 + getRateOHFinal) * getRateMarkupFinal</f>
        <v>#VALUE!</v>
      </c>
      <c r="GA344" s="30" t="e">
        <f>(CatTemplate[[#This Row],[CO9]] + CatTemplate[[#This Row],[CS9]]) * (1 + getRateOHFinal) * getRateMarkupFinal</f>
        <v>#VALUE!</v>
      </c>
      <c r="GB344" s="30" t="e">
        <f>(CatTemplate[[#This Row],[CO10]] + CatTemplate[[#This Row],[CS10]]) * (1 + getRateOHFinal) * getRateMarkupFinal</f>
        <v>#VALUE!</v>
      </c>
      <c r="GC344" s="30" t="e">
        <f>(CatTemplate[[#This Row],[CO11]] + CatTemplate[[#This Row],[CS11]]) * (1 + getRateOHFinal) * getRateMarkupFinal</f>
        <v>#VALUE!</v>
      </c>
      <c r="GD344" s="30" t="e">
        <f>(CatTemplate[[#This Row],[CO12]] + CatTemplate[[#This Row],[CS12]]) * (1 + getRateOHFinal) * getRateMarkupFinal</f>
        <v>#VALUE!</v>
      </c>
      <c r="GE344" s="30" t="e">
        <f>(CatTemplate[[#This Row],[CO13]] + CatTemplate[[#This Row],[CS13]]) * (1 + getRateOHFinal) * getRateMarkupFinal</f>
        <v>#VALUE!</v>
      </c>
      <c r="GF344" s="30" t="e">
        <f>(CatTemplate[[#This Row],[CO14]] + CatTemplate[[#This Row],[CS14]]) * (1 + getRateOHFinal) * getRateMarkupFinal</f>
        <v>#VALUE!</v>
      </c>
      <c r="GG344" s="30" t="e">
        <f>(CatTemplate[[#This Row],[CO15]] + CatTemplate[[#This Row],[CS15]]) * (1 + getRateOHFinal) * getRateMarkupFinal</f>
        <v>#VALUE!</v>
      </c>
      <c r="GH344" s="30" t="e">
        <f>(CatTemplate[[#This Row],[CO16]] + CatTemplate[[#This Row],[CS16]]) * (1 + getRateOHFinal) * getRateMarkupFinal</f>
        <v>#VALUE!</v>
      </c>
      <c r="GI344" s="30" t="e">
        <f>(CatTemplate[[#This Row],[CO17]] + CatTemplate[[#This Row],[CS17]]) * (1 + getRateOHFinal) * getRateMarkupFinal</f>
        <v>#VALUE!</v>
      </c>
      <c r="GJ344" s="30" t="e">
        <f>(CatTemplate[[#This Row],[CO18]] + CatTemplate[[#This Row],[CS18]]) * (1 + getRateOHFinal) * getRateMarkupFinal</f>
        <v>#VALUE!</v>
      </c>
      <c r="GK344" s="30" t="e">
        <f>(CatTemplate[[#This Row],[CO19]] + CatTemplate[[#This Row],[CS19]]) * (1 + getRateOHFinal) * getRateMarkupFinal</f>
        <v>#VALUE!</v>
      </c>
      <c r="GL344" s="30" t="e">
        <f>(CatTemplate[[#This Row],[CO20]] + CatTemplate[[#This Row],[CS20]]) * (1 + getRateOHFinal) * getRateMarkupFinal</f>
        <v>#VALUE!</v>
      </c>
      <c r="GM344" s="30" t="e">
        <f t="shared" si="117"/>
        <v>#VALUE!</v>
      </c>
      <c r="GN344" s="30" t="e">
        <f t="shared" si="118"/>
        <v>#VALUE!</v>
      </c>
      <c r="GO344" s="30" t="e">
        <f t="shared" si="119"/>
        <v>#VALUE!</v>
      </c>
      <c r="GP344" s="30" t="e">
        <f t="shared" si="120"/>
        <v>#VALUE!</v>
      </c>
      <c r="GQ344" s="30" t="e">
        <f>(CatTemplate[[#This Row],[CO1]]+CatTemplate[[#This Row],[CS1]]) * (1+ getRateOHFinal) * (1 + getRateMarkupFinal)</f>
        <v>#VALUE!</v>
      </c>
      <c r="GR344" s="30" t="e">
        <f>(CatTemplate[[#This Row],[CO2]]+CatTemplate[[#This Row],[CS2]]) * (1+ getRateOHFinal) * (1 + getRateMarkupFinal)</f>
        <v>#VALUE!</v>
      </c>
      <c r="GS344" s="30" t="e">
        <f>(CatTemplate[[#This Row],[CO3]]+CatTemplate[[#This Row],[CS3]]) * (1+ getRateOHFinal) * (1 + getRateMarkupFinal)</f>
        <v>#VALUE!</v>
      </c>
      <c r="GT344" s="30" t="e">
        <f>(CatTemplate[[#This Row],[CO4]]+CatTemplate[[#This Row],[CS4]]) * (1+ getRateOHFinal) * (1 + getRateMarkupFinal)</f>
        <v>#VALUE!</v>
      </c>
      <c r="GU344" s="30" t="e">
        <f>(CatTemplate[[#This Row],[CO5]]+CatTemplate[[#This Row],[CS5]]) * (1+ getRateOHFinal) * (1 + getRateMarkupFinal)</f>
        <v>#VALUE!</v>
      </c>
      <c r="GV344" s="30" t="e">
        <f>(CatTemplate[[#This Row],[CO6]]+CatTemplate[[#This Row],[CS6]]) * (1+ getRateOHFinal) * (1 + getRateMarkupFinal)</f>
        <v>#VALUE!</v>
      </c>
      <c r="GW344" s="30" t="e">
        <f>(CatTemplate[[#This Row],[CO7]]+CatTemplate[[#This Row],[CS7]]) * (1+ getRateOHFinal) * (1 + getRateMarkupFinal)</f>
        <v>#VALUE!</v>
      </c>
      <c r="GX344" s="30" t="e">
        <f>(CatTemplate[[#This Row],[CO8]]+CatTemplate[[#This Row],[CS8]]) * (1+ getRateOHFinal) * (1 + getRateMarkupFinal)</f>
        <v>#VALUE!</v>
      </c>
      <c r="GY344" s="30" t="e">
        <f>(CatTemplate[[#This Row],[CO9]]+CatTemplate[[#This Row],[CS9]]) * (1+ getRateOHFinal) * (1 + getRateMarkupFinal)</f>
        <v>#VALUE!</v>
      </c>
      <c r="GZ344" s="30" t="e">
        <f>(CatTemplate[[#This Row],[CO10]]+CatTemplate[[#This Row],[CS10]]) * (1+ getRateOHFinal) * (1 + getRateMarkupFinal)</f>
        <v>#VALUE!</v>
      </c>
      <c r="HA344" s="30" t="e">
        <f>(CatTemplate[[#This Row],[CO11]]+CatTemplate[[#This Row],[CS11]]) * (1+ getRateOHFinal) * (1 + getRateMarkupFinal)</f>
        <v>#VALUE!</v>
      </c>
      <c r="HB344" s="30" t="e">
        <f>(CatTemplate[[#This Row],[CO12]]+CatTemplate[[#This Row],[CS12]]) * (1+ getRateOHFinal) * (1 + getRateMarkupFinal)</f>
        <v>#VALUE!</v>
      </c>
      <c r="HC344" s="30" t="e">
        <f>(CatTemplate[[#This Row],[CO13]]+CatTemplate[[#This Row],[CS13]]) * (1+ getRateOHFinal) * (1 + getRateMarkupFinal)</f>
        <v>#VALUE!</v>
      </c>
      <c r="HD344" s="30" t="e">
        <f>(CatTemplate[[#This Row],[CO14]]+CatTemplate[[#This Row],[CS14]]) * (1+ getRateOHFinal) * (1 + getRateMarkupFinal)</f>
        <v>#VALUE!</v>
      </c>
      <c r="HE344" s="30" t="e">
        <f>(CatTemplate[[#This Row],[CO15]]+CatTemplate[[#This Row],[CS15]]) * (1+ getRateOHFinal) * (1 + getRateMarkupFinal)</f>
        <v>#VALUE!</v>
      </c>
      <c r="HF344" s="30" t="e">
        <f>(CatTemplate[[#This Row],[CO16]]+CatTemplate[[#This Row],[CS16]]) * (1+ getRateOHFinal) * (1 + getRateMarkupFinal)</f>
        <v>#VALUE!</v>
      </c>
      <c r="HG344" s="30" t="e">
        <f>(CatTemplate[[#This Row],[CO17]]+CatTemplate[[#This Row],[CS17]]) * (1+ getRateOHFinal) * (1 + getRateMarkupFinal)</f>
        <v>#VALUE!</v>
      </c>
      <c r="HH344" s="30" t="e">
        <f>(CatTemplate[[#This Row],[CO18]]+CatTemplate[[#This Row],[CS18]]) * (1+ getRateOHFinal) * (1 + getRateMarkupFinal)</f>
        <v>#VALUE!</v>
      </c>
      <c r="HI344" s="30" t="e">
        <f>(CatTemplate[[#This Row],[CO19]]+CatTemplate[[#This Row],[CS19]]) * (1+ getRateOHFinal) * (1 + getRateMarkupFinal)</f>
        <v>#VALUE!</v>
      </c>
      <c r="HJ344" s="30" t="e">
        <f>(CatTemplate[[#This Row],[CO20]]+CatTemplate[[#This Row],[CS20]]) * (1+ getRateOHFinal) * (1 + getRateMarkupFinal)</f>
        <v>#VALUE!</v>
      </c>
      <c r="HK344" s="39" t="e">
        <f>CatTemplate[[#This Row],[Total cost]]+CatTemplate[[#This Row],[OH Amount]]+CatTemplate[[#This Row],[Markup]]</f>
        <v>#VALUE!</v>
      </c>
      <c r="HL344" s="63">
        <f>IF(CatTemplate[[#This Row],[Units]]="Days",CatTemplate[[#This Row],[Project quantity]]*CatTemplate[[#This Row],[St. unit effort]],CatTemplate[[#This Row],[Project quantity]])</f>
        <v>0</v>
      </c>
      <c r="HM344" s="287">
        <f>IFERROR(CatTemplate[[#This Row],[Total Price]]/(CatTemplate[[#This Row],[Final Quantity]]),0)</f>
        <v>0</v>
      </c>
      <c r="HN344" s="261"/>
    </row>
    <row r="345" spans="2:222" x14ac:dyDescent="0.2">
      <c r="B345" s="9" t="s">
        <v>84</v>
      </c>
      <c r="C345" s="23">
        <v>6</v>
      </c>
      <c r="D345" s="10" t="s">
        <v>179</v>
      </c>
      <c r="E345" s="25">
        <v>1</v>
      </c>
      <c r="F345" s="19" t="s">
        <v>103</v>
      </c>
      <c r="G345" s="27">
        <v>132</v>
      </c>
      <c r="H345" s="19" t="s">
        <v>624</v>
      </c>
      <c r="I345" s="19"/>
      <c r="J345" s="16" t="s">
        <v>254</v>
      </c>
      <c r="K345" s="16"/>
      <c r="L345" s="16" t="s">
        <v>489</v>
      </c>
      <c r="M345" s="16"/>
      <c r="N345" s="16" t="s">
        <v>858</v>
      </c>
      <c r="O345" s="320"/>
      <c r="P345" s="71"/>
      <c r="Q345" s="108"/>
      <c r="R345" s="73"/>
      <c r="S345" s="97"/>
      <c r="T345" s="100">
        <f>getEqUnitCost</f>
        <v>0</v>
      </c>
      <c r="U345" s="73">
        <f>getEqUnitEffort</f>
        <v>0</v>
      </c>
      <c r="V345" s="101">
        <f>getEqQuantity</f>
        <v>0</v>
      </c>
      <c r="W345" s="320"/>
      <c r="X345" s="100">
        <f>getConsUnitCost</f>
        <v>0</v>
      </c>
      <c r="Y345" s="73">
        <f>getConsUnitEffort</f>
        <v>0</v>
      </c>
      <c r="Z345" s="14">
        <f>getConsQuantity</f>
        <v>0</v>
      </c>
      <c r="AA345" s="320"/>
      <c r="AB345" s="72"/>
      <c r="AC345" s="112"/>
      <c r="AD345" s="14">
        <f>getOthQuantity</f>
        <v>0</v>
      </c>
      <c r="AE345" s="320"/>
      <c r="AF345" s="28" t="str">
        <f>IF(ISBLANK(CatTemplate[[#This Row],[Resource type]]),"",CatTemplate[[#This Row],[Resource type]])</f>
        <v>BioRef Operator</v>
      </c>
      <c r="AG345" s="242">
        <f>getStaffUnitCost</f>
        <v>402.98497611162429</v>
      </c>
      <c r="AH345" s="113">
        <f>getStaffUnitEffort</f>
        <v>0</v>
      </c>
      <c r="AI345" s="40">
        <f>getStaffQuantity</f>
        <v>0</v>
      </c>
      <c r="AJ345" s="41">
        <f>CatTemplate[[#This Row],[St. quantity]]*8/ParRatePM</f>
        <v>0</v>
      </c>
      <c r="AK345" s="320"/>
      <c r="AL345" s="53" t="str">
        <f>CatTemplate[[#This Row],[Item type]]</f>
        <v>Samples</v>
      </c>
      <c r="AM345" s="12">
        <f>SUM(CatTemplate[[#This Row],[Year1]:[Year20]])</f>
        <v>0</v>
      </c>
      <c r="AN345" s="52"/>
      <c r="AO345" s="52"/>
      <c r="AP345" s="52"/>
      <c r="AQ345" s="8"/>
      <c r="AR345" s="8"/>
      <c r="AS345" s="8"/>
      <c r="AT345" s="8"/>
      <c r="AU345" s="8"/>
      <c r="AV345" s="8"/>
      <c r="AW345" s="8"/>
      <c r="AX345" s="8"/>
      <c r="AY345" s="8"/>
      <c r="AZ345" s="8"/>
      <c r="BA345" s="8"/>
      <c r="BB345" s="8"/>
      <c r="BC345" s="8"/>
      <c r="BD345" s="8"/>
      <c r="BE345" s="8"/>
      <c r="BF345" s="8"/>
      <c r="BG345" s="36"/>
      <c r="BH345" s="320"/>
      <c r="BI345" s="37">
        <f>getCostCategory</f>
        <v>0</v>
      </c>
      <c r="BJ345" s="37" t="str">
        <f>getSection</f>
        <v>06 Sample processing</v>
      </c>
      <c r="BK345" s="32" t="str">
        <f>getObject</f>
        <v>Sample processing</v>
      </c>
      <c r="BL345" s="30">
        <f>IFERROR(getUnitCost * IF(CatTemplate[[#This Row],[Cost Category Comp.]]="01 Staff costs", 1,1),0)</f>
        <v>402.98497611162429</v>
      </c>
      <c r="BM345" s="29">
        <f>IF(AND(ISBLANK(CatTemplate[[#This Row],[Eq. unit cost]]),ISBLANK(CatTemplate[[#This Row],[Cons. unit cost]]),ISBLANK(CatTemplate[[#This Row],[Oth. unit cost]])), 0, IF(getUnitEffort =0,1,getUnitEffort) * CatTemplate[[#This Row],[Year1]])</f>
        <v>0</v>
      </c>
      <c r="BN345" s="29">
        <f>IF(AND(ISBLANK(CatTemplate[[#This Row],[Eq. unit cost]]),ISBLANK(CatTemplate[[#This Row],[Cons. unit cost]]),ISBLANK(CatTemplate[[#This Row],[Oth. unit cost]])), 0, IF(getUnitEffort =0,1,getUnitEffort) * CatTemplate[[#This Row],[Year2]])</f>
        <v>0</v>
      </c>
      <c r="BO345" s="29">
        <f>IF(AND(ISBLANK(CatTemplate[[#This Row],[Eq. unit cost]]),ISBLANK(CatTemplate[[#This Row],[Cons. unit cost]]),ISBLANK(CatTemplate[[#This Row],[Oth. unit cost]])), 0, IF(getUnitEffort =0,1,getUnitEffort) * CatTemplate[[#This Row],[Year3]])</f>
        <v>0</v>
      </c>
      <c r="BP345" s="29">
        <f>IF(AND(ISBLANK(CatTemplate[[#This Row],[Eq. unit cost]]),ISBLANK(CatTemplate[[#This Row],[Cons. unit cost]]),ISBLANK(CatTemplate[[#This Row],[Oth. unit cost]])), 0, IF(getUnitEffort =0,1,getUnitEffort) * CatTemplate[[#This Row],[Year4]])</f>
        <v>0</v>
      </c>
      <c r="BQ345" s="29">
        <f>IF(AND(ISBLANK(CatTemplate[[#This Row],[Eq. unit cost]]),ISBLANK(CatTemplate[[#This Row],[Cons. unit cost]]),ISBLANK(CatTemplate[[#This Row],[Oth. unit cost]])), 0, IF(getUnitEffort =0,1,getUnitEffort) * CatTemplate[[#This Row],[Year5]])</f>
        <v>0</v>
      </c>
      <c r="BR345" s="29">
        <f>IF(AND(ISBLANK(CatTemplate[[#This Row],[Eq. unit cost]]),ISBLANK(CatTemplate[[#This Row],[Cons. unit cost]]),ISBLANK(CatTemplate[[#This Row],[Oth. unit cost]])), 0, IF(getUnitEffort =0,1,getUnitEffort) * CatTemplate[[#This Row],[Year6]])</f>
        <v>0</v>
      </c>
      <c r="BS345" s="29">
        <f>IF(AND(ISBLANK(CatTemplate[[#This Row],[Eq. unit cost]]),ISBLANK(CatTemplate[[#This Row],[Cons. unit cost]]),ISBLANK(CatTemplate[[#This Row],[Oth. unit cost]])), 0, IF(getUnitEffort =0,1,getUnitEffort) * CatTemplate[[#This Row],[Year7]])</f>
        <v>0</v>
      </c>
      <c r="BT345" s="29">
        <f>IF(AND(ISBLANK(CatTemplate[[#This Row],[Eq. unit cost]]),ISBLANK(CatTemplate[[#This Row],[Cons. unit cost]]),ISBLANK(CatTemplate[[#This Row],[Oth. unit cost]])), 0, IF(getUnitEffort =0,1,getUnitEffort) * CatTemplate[[#This Row],[Year8]])</f>
        <v>0</v>
      </c>
      <c r="BU345" s="29">
        <f>IF(AND(ISBLANK(CatTemplate[[#This Row],[Eq. unit cost]]),ISBLANK(CatTemplate[[#This Row],[Cons. unit cost]]),ISBLANK(CatTemplate[[#This Row],[Oth. unit cost]])), 0, IF(getUnitEffort =0,1,getUnitEffort) * CatTemplate[[#This Row],[Year9]])</f>
        <v>0</v>
      </c>
      <c r="BV345" s="29">
        <f>IF(AND(ISBLANK(CatTemplate[[#This Row],[Eq. unit cost]]),ISBLANK(CatTemplate[[#This Row],[Cons. unit cost]]),ISBLANK(CatTemplate[[#This Row],[Oth. unit cost]])), 0, IF(getUnitEffort =0,1,getUnitEffort) * CatTemplate[[#This Row],[Year10]])</f>
        <v>0</v>
      </c>
      <c r="BW345" s="29">
        <f>IF(AND(ISBLANK(CatTemplate[[#This Row],[Eq. unit cost]]),ISBLANK(CatTemplate[[#This Row],[Cons. unit cost]]),ISBLANK(CatTemplate[[#This Row],[Oth. unit cost]])), 0, IF(getUnitEffort =0,1,getUnitEffort) * CatTemplate[[#This Row],[Year11]])</f>
        <v>0</v>
      </c>
      <c r="BX345" s="29">
        <f>IF(AND(ISBLANK(CatTemplate[[#This Row],[Eq. unit cost]]),ISBLANK(CatTemplate[[#This Row],[Cons. unit cost]]),ISBLANK(CatTemplate[[#This Row],[Oth. unit cost]])), 0, IF(getUnitEffort =0,1,getUnitEffort) * CatTemplate[[#This Row],[Year12]])</f>
        <v>0</v>
      </c>
      <c r="BY345" s="29">
        <f>IF(AND(ISBLANK(CatTemplate[[#This Row],[Eq. unit cost]]),ISBLANK(CatTemplate[[#This Row],[Cons. unit cost]]),ISBLANK(CatTemplate[[#This Row],[Oth. unit cost]])), 0, IF(getUnitEffort =0,1,getUnitEffort) * CatTemplate[[#This Row],[Year13]])</f>
        <v>0</v>
      </c>
      <c r="BZ345" s="29">
        <f>IF(AND(ISBLANK(CatTemplate[[#This Row],[Eq. unit cost]]),ISBLANK(CatTemplate[[#This Row],[Cons. unit cost]]),ISBLANK(CatTemplate[[#This Row],[Oth. unit cost]])), 0, IF(getUnitEffort =0,1,getUnitEffort) * CatTemplate[[#This Row],[Year14]])</f>
        <v>0</v>
      </c>
      <c r="CA345" s="29">
        <f>IF(AND(ISBLANK(CatTemplate[[#This Row],[Eq. unit cost]]),ISBLANK(CatTemplate[[#This Row],[Cons. unit cost]]),ISBLANK(CatTemplate[[#This Row],[Oth. unit cost]])), 0, IF(getUnitEffort =0,1,getUnitEffort) * CatTemplate[[#This Row],[Year15]])</f>
        <v>0</v>
      </c>
      <c r="CB345" s="29">
        <f>IF(AND(ISBLANK(CatTemplate[[#This Row],[Eq. unit cost]]),ISBLANK(CatTemplate[[#This Row],[Cons. unit cost]]),ISBLANK(CatTemplate[[#This Row],[Oth. unit cost]])), 0, IF(getUnitEffort =0,1,getUnitEffort) * CatTemplate[[#This Row],[Year16]])</f>
        <v>0</v>
      </c>
      <c r="CC345" s="29">
        <f>IF(AND(ISBLANK(CatTemplate[[#This Row],[Eq. unit cost]]),ISBLANK(CatTemplate[[#This Row],[Cons. unit cost]]),ISBLANK(CatTemplate[[#This Row],[Oth. unit cost]])), 0, IF(getUnitEffort =0,1,getUnitEffort) * CatTemplate[[#This Row],[Year17]])</f>
        <v>0</v>
      </c>
      <c r="CD345" s="29">
        <f>IF(AND(ISBLANK(CatTemplate[[#This Row],[Eq. unit cost]]),ISBLANK(CatTemplate[[#This Row],[Cons. unit cost]]),ISBLANK(CatTemplate[[#This Row],[Oth. unit cost]])), 0, IF(getUnitEffort =0,1,getUnitEffort) * CatTemplate[[#This Row],[Year18]])</f>
        <v>0</v>
      </c>
      <c r="CE345" s="29">
        <f>IF(AND(ISBLANK(CatTemplate[[#This Row],[Eq. unit cost]]),ISBLANK(CatTemplate[[#This Row],[Cons. unit cost]]),ISBLANK(CatTemplate[[#This Row],[Oth. unit cost]])), 0, IF(getUnitEffort =0,1,getUnitEffort) * CatTemplate[[#This Row],[Year19]])</f>
        <v>0</v>
      </c>
      <c r="CF345" s="29">
        <f>IF(AND(ISBLANK(CatTemplate[[#This Row],[Eq. unit cost]]),ISBLANK(CatTemplate[[#This Row],[Cons. unit cost]]),ISBLANK(CatTemplate[[#This Row],[Oth. unit cost]])), 0, IF(getUnitEffort =0,1,getUnitEffort) * CatTemplate[[#This Row],[Year20]])</f>
        <v>0</v>
      </c>
      <c r="CG345" s="45">
        <f>SUM(CatTemplate[[#This Row],[Q1]:[Q20]])</f>
        <v>0</v>
      </c>
      <c r="CH345" s="29">
        <f>IF(ISBLANK(CatTemplate[[#This Row],[St. unit effort]]),0,(CatTemplate[[#This Row],[St. unit effort]] * CatTemplate[[#This Row],[Year1]]))</f>
        <v>0</v>
      </c>
      <c r="CI345" s="29">
        <f>IF(ISBLANK(CatTemplate[[#This Row],[St. unit effort]]),0,(CatTemplate[[#This Row],[St. unit effort]] * CatTemplate[[#This Row],[Year2]]))</f>
        <v>0</v>
      </c>
      <c r="CJ345" s="29">
        <f>IF(ISBLANK(CatTemplate[[#This Row],[St. unit effort]]),0,(CatTemplate[[#This Row],[St. unit effort]] * CatTemplate[[#This Row],[Year3]]))</f>
        <v>0</v>
      </c>
      <c r="CK345" s="29">
        <f>IF(ISBLANK(CatTemplate[[#This Row],[St. unit effort]]),0,(CatTemplate[[#This Row],[St. unit effort]] * CatTemplate[[#This Row],[Year4]]))</f>
        <v>0</v>
      </c>
      <c r="CL345" s="29">
        <f>IF(ISBLANK(CatTemplate[[#This Row],[St. unit effort]]),0,(CatTemplate[[#This Row],[St. unit effort]] * CatTemplate[[#This Row],[Year5]]))</f>
        <v>0</v>
      </c>
      <c r="CM345" s="29">
        <f>IF(ISBLANK(CatTemplate[[#This Row],[St. unit effort]]),0,(CatTemplate[[#This Row],[St. unit effort]] * CatTemplate[[#This Row],[Year6]]))</f>
        <v>0</v>
      </c>
      <c r="CN345" s="29">
        <f>IF(ISBLANK(CatTemplate[[#This Row],[St. unit effort]]),0,(CatTemplate[[#This Row],[St. unit effort]] * CatTemplate[[#This Row],[Year7]]))</f>
        <v>0</v>
      </c>
      <c r="CO345" s="29">
        <f>IF(ISBLANK(CatTemplate[[#This Row],[St. unit effort]]),0,(CatTemplate[[#This Row],[St. unit effort]] * CatTemplate[[#This Row],[Year8]]))</f>
        <v>0</v>
      </c>
      <c r="CP345" s="29">
        <f>IF(ISBLANK(CatTemplate[[#This Row],[St. unit effort]]),0,(CatTemplate[[#This Row],[St. unit effort]] * CatTemplate[[#This Row],[Year9]]))</f>
        <v>0</v>
      </c>
      <c r="CQ345" s="29">
        <f>IF(ISBLANK(CatTemplate[[#This Row],[St. unit effort]]),0,(CatTemplate[[#This Row],[St. unit effort]] * CatTemplate[[#This Row],[Year10]]))</f>
        <v>0</v>
      </c>
      <c r="CR345" s="29">
        <f>IF(ISBLANK(CatTemplate[[#This Row],[St. unit effort]]),0,(CatTemplate[[#This Row],[St. unit effort]] * CatTemplate[[#This Row],[Year11]]))</f>
        <v>0</v>
      </c>
      <c r="CS345" s="29">
        <f>IF(ISBLANK(CatTemplate[[#This Row],[St. unit effort]]),0,(CatTemplate[[#This Row],[St. unit effort]] * CatTemplate[[#This Row],[Year12]]))</f>
        <v>0</v>
      </c>
      <c r="CT345" s="29">
        <f>IF(ISBLANK(CatTemplate[[#This Row],[St. unit effort]]),0,(CatTemplate[[#This Row],[St. unit effort]] * CatTemplate[[#This Row],[Year13]]))</f>
        <v>0</v>
      </c>
      <c r="CU345" s="29">
        <f>IF(ISBLANK(CatTemplate[[#This Row],[St. unit effort]]),0,(CatTemplate[[#This Row],[St. unit effort]] * CatTemplate[[#This Row],[Year14]]))</f>
        <v>0</v>
      </c>
      <c r="CV345" s="29">
        <f>IF(ISBLANK(CatTemplate[[#This Row],[St. unit effort]]),0,(CatTemplate[[#This Row],[St. unit effort]] * CatTemplate[[#This Row],[Year15]]))</f>
        <v>0</v>
      </c>
      <c r="CW345" s="29">
        <f>IF(ISBLANK(CatTemplate[[#This Row],[St. unit effort]]),0,(CatTemplate[[#This Row],[St. unit effort]] * CatTemplate[[#This Row],[Year16]]))</f>
        <v>0</v>
      </c>
      <c r="CX345" s="29">
        <f>IF(ISBLANK(CatTemplate[[#This Row],[St. unit effort]]),0,(CatTemplate[[#This Row],[St. unit effort]] * CatTemplate[[#This Row],[Year17]]))</f>
        <v>0</v>
      </c>
      <c r="CY345" s="29">
        <f>IF(ISBLANK(CatTemplate[[#This Row],[St. unit effort]]),0,(CatTemplate[[#This Row],[St. unit effort]] * CatTemplate[[#This Row],[Year18]]))</f>
        <v>0</v>
      </c>
      <c r="CZ345" s="29">
        <f>IF(ISBLANK(CatTemplate[[#This Row],[St. unit effort]]),0,(CatTemplate[[#This Row],[St. unit effort]] * CatTemplate[[#This Row],[Year19]]))</f>
        <v>0</v>
      </c>
      <c r="DA345" s="29">
        <f>IF(ISBLANK(CatTemplate[[#This Row],[St. unit effort]]),0,(CatTemplate[[#This Row],[St. unit effort]] * CatTemplate[[#This Row],[Year20]]))</f>
        <v>0</v>
      </c>
      <c r="DB345" s="57">
        <f>IF(ISBLANK(CatTemplate[[#This Row],[St. unit effort]]),0,(CatTemplate[[#This Row],[St. unit effort]] * CatTemplate[[#This Row],[Year1]])*8/ParRatePM)</f>
        <v>0</v>
      </c>
      <c r="DC345" s="57">
        <f>IF(ISBLANK(CatTemplate[[#This Row],[St. unit effort]]),0,(CatTemplate[[#This Row],[St. unit effort]] * CatTemplate[[#This Row],[Year2]])*8/ParRatePM)</f>
        <v>0</v>
      </c>
      <c r="DD345" s="57">
        <f>IF(ISBLANK(CatTemplate[[#This Row],[St. unit effort]]),0,(CatTemplate[[#This Row],[St. unit effort]] * CatTemplate[[#This Row],[Year3]])*8/ParRatePM)</f>
        <v>0</v>
      </c>
      <c r="DE345" s="57">
        <f>IF(ISBLANK(CatTemplate[[#This Row],[St. unit effort]]),0,(CatTemplate[[#This Row],[St. unit effort]] * CatTemplate[[#This Row],[Year4]])*8/ParRatePM)</f>
        <v>0</v>
      </c>
      <c r="DF345" s="57">
        <f>IF(ISBLANK(CatTemplate[[#This Row],[St. unit effort]]),0,(CatTemplate[[#This Row],[St. unit effort]] * CatTemplate[[#This Row],[Year5]])*8/ParRatePM)</f>
        <v>0</v>
      </c>
      <c r="DG345" s="57">
        <f>IF(ISBLANK(CatTemplate[[#This Row],[St. unit effort]]),0,(CatTemplate[[#This Row],[St. unit effort]] * CatTemplate[[#This Row],[Year6]])*8/ParRatePM)</f>
        <v>0</v>
      </c>
      <c r="DH345" s="57">
        <f>IF(ISBLANK(CatTemplate[[#This Row],[St. unit effort]]),0,(CatTemplate[[#This Row],[St. unit effort]] * CatTemplate[[#This Row],[Year7]])*8/ParRatePM)</f>
        <v>0</v>
      </c>
      <c r="DI345" s="57">
        <f>IF(ISBLANK(CatTemplate[[#This Row],[St. unit effort]]),0,(CatTemplate[[#This Row],[St. unit effort]] * CatTemplate[[#This Row],[Year8]])*8/ParRatePM)</f>
        <v>0</v>
      </c>
      <c r="DJ345" s="57">
        <f>IF(ISBLANK(CatTemplate[[#This Row],[St. unit effort]]),0,(CatTemplate[[#This Row],[St. unit effort]] * CatTemplate[[#This Row],[Year9]])*8/ParRatePM)</f>
        <v>0</v>
      </c>
      <c r="DK345" s="57">
        <f>IF(ISBLANK(CatTemplate[[#This Row],[St. unit effort]]),0,(CatTemplate[[#This Row],[St. unit effort]] * CatTemplate[[#This Row],[Year10]])*8/ParRatePM)</f>
        <v>0</v>
      </c>
      <c r="DL345" s="57">
        <f>IF(ISBLANK(CatTemplate[[#This Row],[St. unit effort]]),0,(CatTemplate[[#This Row],[St. unit effort]] * CatTemplate[[#This Row],[Year11]])*8/ParRatePM)</f>
        <v>0</v>
      </c>
      <c r="DM345" s="57">
        <f>IF(ISBLANK(CatTemplate[[#This Row],[St. unit effort]]),0,(CatTemplate[[#This Row],[St. unit effort]] * CatTemplate[[#This Row],[Year12]])*8/ParRatePM)</f>
        <v>0</v>
      </c>
      <c r="DN345" s="57">
        <f>IF(ISBLANK(CatTemplate[[#This Row],[St. unit effort]]),0,(CatTemplate[[#This Row],[St. unit effort]] * CatTemplate[[#This Row],[Year13]])*8/ParRatePM)</f>
        <v>0</v>
      </c>
      <c r="DO345" s="57">
        <f>IF(ISBLANK(CatTemplate[[#This Row],[St. unit effort]]),0,(CatTemplate[[#This Row],[St. unit effort]] * CatTemplate[[#This Row],[Year14]])*8/ParRatePM)</f>
        <v>0</v>
      </c>
      <c r="DP345" s="57">
        <f>IF(ISBLANK(CatTemplate[[#This Row],[St. unit effort]]),0,(CatTemplate[[#This Row],[St. unit effort]] * CatTemplate[[#This Row],[Year15]])*8/ParRatePM)</f>
        <v>0</v>
      </c>
      <c r="DQ345" s="57">
        <f>IF(ISBLANK(CatTemplate[[#This Row],[St. unit effort]]),0,(CatTemplate[[#This Row],[St. unit effort]] * CatTemplate[[#This Row],[Year16]])*8/ParRatePM)</f>
        <v>0</v>
      </c>
      <c r="DR345" s="57">
        <f>IF(ISBLANK(CatTemplate[[#This Row],[St. unit effort]]),0,(CatTemplate[[#This Row],[St. unit effort]] * CatTemplate[[#This Row],[Year17]])*8/ParRatePM)</f>
        <v>0</v>
      </c>
      <c r="DS345" s="57">
        <f>IF(ISBLANK(CatTemplate[[#This Row],[St. unit effort]]),0,(CatTemplate[[#This Row],[St. unit effort]] * CatTemplate[[#This Row],[Year18]])*8/ParRatePM)</f>
        <v>0</v>
      </c>
      <c r="DT345" s="57">
        <f>IF(ISBLANK(CatTemplate[[#This Row],[St. unit effort]]),0,(CatTemplate[[#This Row],[St. unit effort]] * CatTemplate[[#This Row],[Year19]])*8/ParRatePM)</f>
        <v>0</v>
      </c>
      <c r="DU345" s="57">
        <f>IF(ISBLANK(CatTemplate[[#This Row],[St. unit effort]]),0,(CatTemplate[[#This Row],[St. unit effort]] * CatTemplate[[#This Row],[Year20]])*8/ParRatePM)</f>
        <v>0</v>
      </c>
      <c r="DV345" s="54">
        <f>SUM(CatTemplate[[#This Row],[PM1]:[PM20]])</f>
        <v>0</v>
      </c>
      <c r="DW345" s="56">
        <f t="shared" si="123"/>
        <v>0</v>
      </c>
      <c r="DX345" s="56">
        <f t="shared" si="123"/>
        <v>0</v>
      </c>
      <c r="DY345" s="56">
        <f t="shared" si="123"/>
        <v>0</v>
      </c>
      <c r="DZ345" s="56">
        <f t="shared" si="123"/>
        <v>0</v>
      </c>
      <c r="EA345" s="56">
        <f t="shared" si="123"/>
        <v>0</v>
      </c>
      <c r="EB345" s="56">
        <f t="shared" si="123"/>
        <v>0</v>
      </c>
      <c r="EC345" s="56">
        <f t="shared" si="123"/>
        <v>0</v>
      </c>
      <c r="ED345" s="56">
        <f t="shared" si="123"/>
        <v>0</v>
      </c>
      <c r="EE345" s="56">
        <f t="shared" si="123"/>
        <v>0</v>
      </c>
      <c r="EF345" s="56">
        <f t="shared" si="123"/>
        <v>0</v>
      </c>
      <c r="EG345" s="56">
        <f t="shared" si="123"/>
        <v>0</v>
      </c>
      <c r="EH345" s="56">
        <f t="shared" si="123"/>
        <v>0</v>
      </c>
      <c r="EI345" s="56">
        <f t="shared" si="123"/>
        <v>0</v>
      </c>
      <c r="EJ345" s="56">
        <f t="shared" si="123"/>
        <v>0</v>
      </c>
      <c r="EK345" s="56">
        <f t="shared" si="123"/>
        <v>0</v>
      </c>
      <c r="EL345" s="56">
        <f t="shared" si="121"/>
        <v>0</v>
      </c>
      <c r="EM345" s="56">
        <f t="shared" si="121"/>
        <v>0</v>
      </c>
      <c r="EN345" s="56">
        <f t="shared" si="121"/>
        <v>0</v>
      </c>
      <c r="EO345" s="56">
        <f t="shared" si="121"/>
        <v>0</v>
      </c>
      <c r="EP345" s="56">
        <f t="shared" si="121"/>
        <v>0</v>
      </c>
      <c r="EQ345" s="30">
        <f>CatTemplate[[#This Row],[Eq. unit cost]] * CatTemplate[[#This Row],[Eq. quantity]]</f>
        <v>0</v>
      </c>
      <c r="ER345" s="30">
        <f>CatTemplate[[#This Row],[Cons. unit cost]] *CatTemplate[[#This Row],[Cons. quantity]]</f>
        <v>0</v>
      </c>
      <c r="ES345" s="30">
        <f>CatTemplate[[#This Row],[Oth. unit cost]] *CatTemplate[[#This Row],[Oth. quantity]]</f>
        <v>0</v>
      </c>
      <c r="ET345" s="55">
        <f>SUM(CatTemplate[[#This Row],[CO1]:[CO20]])</f>
        <v>0</v>
      </c>
      <c r="EU345" s="56">
        <f t="shared" si="124"/>
        <v>0</v>
      </c>
      <c r="EV345" s="56">
        <f t="shared" si="124"/>
        <v>0</v>
      </c>
      <c r="EW345" s="56">
        <f t="shared" si="124"/>
        <v>0</v>
      </c>
      <c r="EX345" s="56">
        <f t="shared" si="124"/>
        <v>0</v>
      </c>
      <c r="EY345" s="56">
        <f t="shared" si="124"/>
        <v>0</v>
      </c>
      <c r="EZ345" s="56">
        <f t="shared" si="124"/>
        <v>0</v>
      </c>
      <c r="FA345" s="56">
        <f t="shared" si="124"/>
        <v>0</v>
      </c>
      <c r="FB345" s="56">
        <f t="shared" si="124"/>
        <v>0</v>
      </c>
      <c r="FC345" s="56">
        <f t="shared" si="124"/>
        <v>0</v>
      </c>
      <c r="FD345" s="56">
        <f t="shared" si="124"/>
        <v>0</v>
      </c>
      <c r="FE345" s="56">
        <f t="shared" si="124"/>
        <v>0</v>
      </c>
      <c r="FF345" s="56">
        <f t="shared" si="124"/>
        <v>0</v>
      </c>
      <c r="FG345" s="56">
        <f t="shared" si="124"/>
        <v>0</v>
      </c>
      <c r="FH345" s="56">
        <f t="shared" si="124"/>
        <v>0</v>
      </c>
      <c r="FI345" s="56">
        <f t="shared" si="124"/>
        <v>0</v>
      </c>
      <c r="FJ345" s="56">
        <f t="shared" si="122"/>
        <v>0</v>
      </c>
      <c r="FK345" s="56">
        <f t="shared" si="122"/>
        <v>0</v>
      </c>
      <c r="FL345" s="56">
        <f t="shared" si="122"/>
        <v>0</v>
      </c>
      <c r="FM345" s="56">
        <f t="shared" si="122"/>
        <v>0</v>
      </c>
      <c r="FN345" s="56">
        <f t="shared" si="122"/>
        <v>0</v>
      </c>
      <c r="FO345" s="58">
        <f>SUM(CatTemplate[[#This Row],[CS1]:[CS20]])</f>
        <v>0</v>
      </c>
      <c r="FP345" s="59">
        <f>CatTemplate[[#This Row],[Total Oth. cost]]+CatTemplate[[#This Row],[Total St. Cost]]</f>
        <v>0</v>
      </c>
      <c r="FQ345" s="33" t="e">
        <f t="shared" si="115"/>
        <v>#VALUE!</v>
      </c>
      <c r="FR345" s="33" t="e">
        <f t="shared" si="116"/>
        <v>#VALUE!</v>
      </c>
      <c r="FS345" s="30" t="e">
        <f>(CatTemplate[[#This Row],[CO1]] + CatTemplate[[#This Row],[CS1]]) * (1 + getRateOHFinal) * getRateMarkupFinal</f>
        <v>#VALUE!</v>
      </c>
      <c r="FT345" s="30" t="e">
        <f>(CatTemplate[[#This Row],[CO2]] + CatTemplate[[#This Row],[CS2]]) * (1 + getRateOHFinal) * getRateMarkupFinal</f>
        <v>#VALUE!</v>
      </c>
      <c r="FU345" s="30" t="e">
        <f>(CatTemplate[[#This Row],[CO3]] + CatTemplate[[#This Row],[CS3]]) * (1 + getRateOHFinal) * getRateMarkupFinal</f>
        <v>#VALUE!</v>
      </c>
      <c r="FV345" s="30" t="e">
        <f>(CatTemplate[[#This Row],[CO4]] + CatTemplate[[#This Row],[CS4]]) * (1 + getRateOHFinal) * getRateMarkupFinal</f>
        <v>#VALUE!</v>
      </c>
      <c r="FW345" s="30" t="e">
        <f>(CatTemplate[[#This Row],[CO5]] + CatTemplate[[#This Row],[CS5]]) * (1 + getRateOHFinal) * getRateMarkupFinal</f>
        <v>#VALUE!</v>
      </c>
      <c r="FX345" s="30" t="e">
        <f>(CatTemplate[[#This Row],[CO6]] + CatTemplate[[#This Row],[CS6]]) * (1 + getRateOHFinal) * getRateMarkupFinal</f>
        <v>#VALUE!</v>
      </c>
      <c r="FY345" s="30" t="e">
        <f>(CatTemplate[[#This Row],[CO7]] + CatTemplate[[#This Row],[CS7]]) * (1 + getRateOHFinal) * getRateMarkupFinal</f>
        <v>#VALUE!</v>
      </c>
      <c r="FZ345" s="30" t="e">
        <f>(CatTemplate[[#This Row],[CO8]] + CatTemplate[[#This Row],[CS8]]) * (1 + getRateOHFinal) * getRateMarkupFinal</f>
        <v>#VALUE!</v>
      </c>
      <c r="GA345" s="30" t="e">
        <f>(CatTemplate[[#This Row],[CO9]] + CatTemplate[[#This Row],[CS9]]) * (1 + getRateOHFinal) * getRateMarkupFinal</f>
        <v>#VALUE!</v>
      </c>
      <c r="GB345" s="30" t="e">
        <f>(CatTemplate[[#This Row],[CO10]] + CatTemplate[[#This Row],[CS10]]) * (1 + getRateOHFinal) * getRateMarkupFinal</f>
        <v>#VALUE!</v>
      </c>
      <c r="GC345" s="30" t="e">
        <f>(CatTemplate[[#This Row],[CO11]] + CatTemplate[[#This Row],[CS11]]) * (1 + getRateOHFinal) * getRateMarkupFinal</f>
        <v>#VALUE!</v>
      </c>
      <c r="GD345" s="30" t="e">
        <f>(CatTemplate[[#This Row],[CO12]] + CatTemplate[[#This Row],[CS12]]) * (1 + getRateOHFinal) * getRateMarkupFinal</f>
        <v>#VALUE!</v>
      </c>
      <c r="GE345" s="30" t="e">
        <f>(CatTemplate[[#This Row],[CO13]] + CatTemplate[[#This Row],[CS13]]) * (1 + getRateOHFinal) * getRateMarkupFinal</f>
        <v>#VALUE!</v>
      </c>
      <c r="GF345" s="30" t="e">
        <f>(CatTemplate[[#This Row],[CO14]] + CatTemplate[[#This Row],[CS14]]) * (1 + getRateOHFinal) * getRateMarkupFinal</f>
        <v>#VALUE!</v>
      </c>
      <c r="GG345" s="30" t="e">
        <f>(CatTemplate[[#This Row],[CO15]] + CatTemplate[[#This Row],[CS15]]) * (1 + getRateOHFinal) * getRateMarkupFinal</f>
        <v>#VALUE!</v>
      </c>
      <c r="GH345" s="30" t="e">
        <f>(CatTemplate[[#This Row],[CO16]] + CatTemplate[[#This Row],[CS16]]) * (1 + getRateOHFinal) * getRateMarkupFinal</f>
        <v>#VALUE!</v>
      </c>
      <c r="GI345" s="30" t="e">
        <f>(CatTemplate[[#This Row],[CO17]] + CatTemplate[[#This Row],[CS17]]) * (1 + getRateOHFinal) * getRateMarkupFinal</f>
        <v>#VALUE!</v>
      </c>
      <c r="GJ345" s="30" t="e">
        <f>(CatTemplate[[#This Row],[CO18]] + CatTemplate[[#This Row],[CS18]]) * (1 + getRateOHFinal) * getRateMarkupFinal</f>
        <v>#VALUE!</v>
      </c>
      <c r="GK345" s="30" t="e">
        <f>(CatTemplate[[#This Row],[CO19]] + CatTemplate[[#This Row],[CS19]]) * (1 + getRateOHFinal) * getRateMarkupFinal</f>
        <v>#VALUE!</v>
      </c>
      <c r="GL345" s="30" t="e">
        <f>(CatTemplate[[#This Row],[CO20]] + CatTemplate[[#This Row],[CS20]]) * (1 + getRateOHFinal) * getRateMarkupFinal</f>
        <v>#VALUE!</v>
      </c>
      <c r="GM345" s="30" t="e">
        <f t="shared" si="117"/>
        <v>#VALUE!</v>
      </c>
      <c r="GN345" s="30" t="e">
        <f t="shared" si="118"/>
        <v>#VALUE!</v>
      </c>
      <c r="GO345" s="30" t="e">
        <f t="shared" si="119"/>
        <v>#VALUE!</v>
      </c>
      <c r="GP345" s="30" t="e">
        <f t="shared" si="120"/>
        <v>#VALUE!</v>
      </c>
      <c r="GQ345" s="30" t="e">
        <f>(CatTemplate[[#This Row],[CO1]]+CatTemplate[[#This Row],[CS1]]) * (1+ getRateOHFinal) * (1 + getRateMarkupFinal)</f>
        <v>#VALUE!</v>
      </c>
      <c r="GR345" s="30" t="e">
        <f>(CatTemplate[[#This Row],[CO2]]+CatTemplate[[#This Row],[CS2]]) * (1+ getRateOHFinal) * (1 + getRateMarkupFinal)</f>
        <v>#VALUE!</v>
      </c>
      <c r="GS345" s="30" t="e">
        <f>(CatTemplate[[#This Row],[CO3]]+CatTemplate[[#This Row],[CS3]]) * (1+ getRateOHFinal) * (1 + getRateMarkupFinal)</f>
        <v>#VALUE!</v>
      </c>
      <c r="GT345" s="30" t="e">
        <f>(CatTemplate[[#This Row],[CO4]]+CatTemplate[[#This Row],[CS4]]) * (1+ getRateOHFinal) * (1 + getRateMarkupFinal)</f>
        <v>#VALUE!</v>
      </c>
      <c r="GU345" s="30" t="e">
        <f>(CatTemplate[[#This Row],[CO5]]+CatTemplate[[#This Row],[CS5]]) * (1+ getRateOHFinal) * (1 + getRateMarkupFinal)</f>
        <v>#VALUE!</v>
      </c>
      <c r="GV345" s="30" t="e">
        <f>(CatTemplate[[#This Row],[CO6]]+CatTemplate[[#This Row],[CS6]]) * (1+ getRateOHFinal) * (1 + getRateMarkupFinal)</f>
        <v>#VALUE!</v>
      </c>
      <c r="GW345" s="30" t="e">
        <f>(CatTemplate[[#This Row],[CO7]]+CatTemplate[[#This Row],[CS7]]) * (1+ getRateOHFinal) * (1 + getRateMarkupFinal)</f>
        <v>#VALUE!</v>
      </c>
      <c r="GX345" s="30" t="e">
        <f>(CatTemplate[[#This Row],[CO8]]+CatTemplate[[#This Row],[CS8]]) * (1+ getRateOHFinal) * (1 + getRateMarkupFinal)</f>
        <v>#VALUE!</v>
      </c>
      <c r="GY345" s="30" t="e">
        <f>(CatTemplate[[#This Row],[CO9]]+CatTemplate[[#This Row],[CS9]]) * (1+ getRateOHFinal) * (1 + getRateMarkupFinal)</f>
        <v>#VALUE!</v>
      </c>
      <c r="GZ345" s="30" t="e">
        <f>(CatTemplate[[#This Row],[CO10]]+CatTemplate[[#This Row],[CS10]]) * (1+ getRateOHFinal) * (1 + getRateMarkupFinal)</f>
        <v>#VALUE!</v>
      </c>
      <c r="HA345" s="30" t="e">
        <f>(CatTemplate[[#This Row],[CO11]]+CatTemplate[[#This Row],[CS11]]) * (1+ getRateOHFinal) * (1 + getRateMarkupFinal)</f>
        <v>#VALUE!</v>
      </c>
      <c r="HB345" s="30" t="e">
        <f>(CatTemplate[[#This Row],[CO12]]+CatTemplate[[#This Row],[CS12]]) * (1+ getRateOHFinal) * (1 + getRateMarkupFinal)</f>
        <v>#VALUE!</v>
      </c>
      <c r="HC345" s="30" t="e">
        <f>(CatTemplate[[#This Row],[CO13]]+CatTemplate[[#This Row],[CS13]]) * (1+ getRateOHFinal) * (1 + getRateMarkupFinal)</f>
        <v>#VALUE!</v>
      </c>
      <c r="HD345" s="30" t="e">
        <f>(CatTemplate[[#This Row],[CO14]]+CatTemplate[[#This Row],[CS14]]) * (1+ getRateOHFinal) * (1 + getRateMarkupFinal)</f>
        <v>#VALUE!</v>
      </c>
      <c r="HE345" s="30" t="e">
        <f>(CatTemplate[[#This Row],[CO15]]+CatTemplate[[#This Row],[CS15]]) * (1+ getRateOHFinal) * (1 + getRateMarkupFinal)</f>
        <v>#VALUE!</v>
      </c>
      <c r="HF345" s="30" t="e">
        <f>(CatTemplate[[#This Row],[CO16]]+CatTemplate[[#This Row],[CS16]]) * (1+ getRateOHFinal) * (1 + getRateMarkupFinal)</f>
        <v>#VALUE!</v>
      </c>
      <c r="HG345" s="30" t="e">
        <f>(CatTemplate[[#This Row],[CO17]]+CatTemplate[[#This Row],[CS17]]) * (1+ getRateOHFinal) * (1 + getRateMarkupFinal)</f>
        <v>#VALUE!</v>
      </c>
      <c r="HH345" s="30" t="e">
        <f>(CatTemplate[[#This Row],[CO18]]+CatTemplate[[#This Row],[CS18]]) * (1+ getRateOHFinal) * (1 + getRateMarkupFinal)</f>
        <v>#VALUE!</v>
      </c>
      <c r="HI345" s="30" t="e">
        <f>(CatTemplate[[#This Row],[CO19]]+CatTemplate[[#This Row],[CS19]]) * (1+ getRateOHFinal) * (1 + getRateMarkupFinal)</f>
        <v>#VALUE!</v>
      </c>
      <c r="HJ345" s="30" t="e">
        <f>(CatTemplate[[#This Row],[CO20]]+CatTemplate[[#This Row],[CS20]]) * (1+ getRateOHFinal) * (1 + getRateMarkupFinal)</f>
        <v>#VALUE!</v>
      </c>
      <c r="HK345" s="39" t="e">
        <f>CatTemplate[[#This Row],[Total cost]]+CatTemplate[[#This Row],[OH Amount]]+CatTemplate[[#This Row],[Markup]]</f>
        <v>#VALUE!</v>
      </c>
      <c r="HL345" s="63">
        <f>IF(CatTemplate[[#This Row],[Units]]="Days",CatTemplate[[#This Row],[Project quantity]]*CatTemplate[[#This Row],[St. unit effort]],CatTemplate[[#This Row],[Project quantity]])</f>
        <v>0</v>
      </c>
      <c r="HM345" s="287">
        <f>IFERROR(CatTemplate[[#This Row],[Total Price]]/(CatTemplate[[#This Row],[Final Quantity]]),0)</f>
        <v>0</v>
      </c>
      <c r="HN345" s="261"/>
    </row>
    <row r="346" spans="2:222" x14ac:dyDescent="0.2">
      <c r="B346" s="9" t="s">
        <v>84</v>
      </c>
      <c r="C346" s="23">
        <v>6</v>
      </c>
      <c r="D346" s="10" t="s">
        <v>179</v>
      </c>
      <c r="E346" s="25">
        <v>1</v>
      </c>
      <c r="F346" s="19" t="s">
        <v>103</v>
      </c>
      <c r="G346" s="27">
        <v>133</v>
      </c>
      <c r="H346" s="19" t="s">
        <v>625</v>
      </c>
      <c r="I346" s="19"/>
      <c r="J346" s="16" t="s">
        <v>254</v>
      </c>
      <c r="K346" s="16"/>
      <c r="L346" s="16" t="s">
        <v>489</v>
      </c>
      <c r="M346" s="16"/>
      <c r="N346" s="16" t="s">
        <v>858</v>
      </c>
      <c r="O346" s="320"/>
      <c r="P346" s="71"/>
      <c r="Q346" s="108"/>
      <c r="R346" s="73"/>
      <c r="S346" s="97"/>
      <c r="T346" s="100">
        <f>getEqUnitCost</f>
        <v>0</v>
      </c>
      <c r="U346" s="73">
        <f>getEqUnitEffort</f>
        <v>0</v>
      </c>
      <c r="V346" s="101">
        <f>getEqQuantity</f>
        <v>0</v>
      </c>
      <c r="W346" s="320"/>
      <c r="X346" s="100">
        <f>getConsUnitCost</f>
        <v>0</v>
      </c>
      <c r="Y346" s="73">
        <f>getConsUnitEffort</f>
        <v>0</v>
      </c>
      <c r="Z346" s="14">
        <f>getConsQuantity</f>
        <v>0</v>
      </c>
      <c r="AA346" s="320"/>
      <c r="AB346" s="72"/>
      <c r="AC346" s="112"/>
      <c r="AD346" s="14">
        <f>getOthQuantity</f>
        <v>0</v>
      </c>
      <c r="AE346" s="320"/>
      <c r="AF346" s="28" t="str">
        <f>IF(ISBLANK(CatTemplate[[#This Row],[Resource type]]),"",CatTemplate[[#This Row],[Resource type]])</f>
        <v>BioRef Operator</v>
      </c>
      <c r="AG346" s="242">
        <f>getStaffUnitCost</f>
        <v>402.98497611162429</v>
      </c>
      <c r="AH346" s="113">
        <f>getStaffUnitEffort</f>
        <v>0</v>
      </c>
      <c r="AI346" s="40">
        <f>getStaffQuantity</f>
        <v>0</v>
      </c>
      <c r="AJ346" s="41">
        <f>CatTemplate[[#This Row],[St. quantity]]*8/ParRatePM</f>
        <v>0</v>
      </c>
      <c r="AK346" s="320"/>
      <c r="AL346" s="53" t="str">
        <f>CatTemplate[[#This Row],[Item type]]</f>
        <v>Samples</v>
      </c>
      <c r="AM346" s="12">
        <f>SUM(CatTemplate[[#This Row],[Year1]:[Year20]])</f>
        <v>0</v>
      </c>
      <c r="AN346" s="52"/>
      <c r="AO346" s="52"/>
      <c r="AP346" s="52"/>
      <c r="AQ346" s="8"/>
      <c r="AR346" s="8"/>
      <c r="AS346" s="8"/>
      <c r="AT346" s="8"/>
      <c r="AU346" s="8"/>
      <c r="AV346" s="8"/>
      <c r="AW346" s="8"/>
      <c r="AX346" s="8"/>
      <c r="AY346" s="8"/>
      <c r="AZ346" s="8"/>
      <c r="BA346" s="8"/>
      <c r="BB346" s="8"/>
      <c r="BC346" s="8"/>
      <c r="BD346" s="8"/>
      <c r="BE346" s="8"/>
      <c r="BF346" s="8"/>
      <c r="BG346" s="36"/>
      <c r="BH346" s="320"/>
      <c r="BI346" s="37">
        <f>getCostCategory</f>
        <v>0</v>
      </c>
      <c r="BJ346" s="37" t="str">
        <f>getSection</f>
        <v>06 Sample processing</v>
      </c>
      <c r="BK346" s="32" t="str">
        <f>getObject</f>
        <v>Sample processing</v>
      </c>
      <c r="BL346" s="30">
        <f>IFERROR(getUnitCost * IF(CatTemplate[[#This Row],[Cost Category Comp.]]="01 Staff costs", 1,1),0)</f>
        <v>402.98497611162429</v>
      </c>
      <c r="BM346" s="29">
        <f>IF(AND(ISBLANK(CatTemplate[[#This Row],[Eq. unit cost]]),ISBLANK(CatTemplate[[#This Row],[Cons. unit cost]]),ISBLANK(CatTemplate[[#This Row],[Oth. unit cost]])), 0, IF(getUnitEffort =0,1,getUnitEffort) * CatTemplate[[#This Row],[Year1]])</f>
        <v>0</v>
      </c>
      <c r="BN346" s="29">
        <f>IF(AND(ISBLANK(CatTemplate[[#This Row],[Eq. unit cost]]),ISBLANK(CatTemplate[[#This Row],[Cons. unit cost]]),ISBLANK(CatTemplate[[#This Row],[Oth. unit cost]])), 0, IF(getUnitEffort =0,1,getUnitEffort) * CatTemplate[[#This Row],[Year2]])</f>
        <v>0</v>
      </c>
      <c r="BO346" s="29">
        <f>IF(AND(ISBLANK(CatTemplate[[#This Row],[Eq. unit cost]]),ISBLANK(CatTemplate[[#This Row],[Cons. unit cost]]),ISBLANK(CatTemplate[[#This Row],[Oth. unit cost]])), 0, IF(getUnitEffort =0,1,getUnitEffort) * CatTemplate[[#This Row],[Year3]])</f>
        <v>0</v>
      </c>
      <c r="BP346" s="29">
        <f>IF(AND(ISBLANK(CatTemplate[[#This Row],[Eq. unit cost]]),ISBLANK(CatTemplate[[#This Row],[Cons. unit cost]]),ISBLANK(CatTemplate[[#This Row],[Oth. unit cost]])), 0, IF(getUnitEffort =0,1,getUnitEffort) * CatTemplate[[#This Row],[Year4]])</f>
        <v>0</v>
      </c>
      <c r="BQ346" s="29">
        <f>IF(AND(ISBLANK(CatTemplate[[#This Row],[Eq. unit cost]]),ISBLANK(CatTemplate[[#This Row],[Cons. unit cost]]),ISBLANK(CatTemplate[[#This Row],[Oth. unit cost]])), 0, IF(getUnitEffort =0,1,getUnitEffort) * CatTemplate[[#This Row],[Year5]])</f>
        <v>0</v>
      </c>
      <c r="BR346" s="29">
        <f>IF(AND(ISBLANK(CatTemplate[[#This Row],[Eq. unit cost]]),ISBLANK(CatTemplate[[#This Row],[Cons. unit cost]]),ISBLANK(CatTemplate[[#This Row],[Oth. unit cost]])), 0, IF(getUnitEffort =0,1,getUnitEffort) * CatTemplate[[#This Row],[Year6]])</f>
        <v>0</v>
      </c>
      <c r="BS346" s="29">
        <f>IF(AND(ISBLANK(CatTemplate[[#This Row],[Eq. unit cost]]),ISBLANK(CatTemplate[[#This Row],[Cons. unit cost]]),ISBLANK(CatTemplate[[#This Row],[Oth. unit cost]])), 0, IF(getUnitEffort =0,1,getUnitEffort) * CatTemplate[[#This Row],[Year7]])</f>
        <v>0</v>
      </c>
      <c r="BT346" s="29">
        <f>IF(AND(ISBLANK(CatTemplate[[#This Row],[Eq. unit cost]]),ISBLANK(CatTemplate[[#This Row],[Cons. unit cost]]),ISBLANK(CatTemplate[[#This Row],[Oth. unit cost]])), 0, IF(getUnitEffort =0,1,getUnitEffort) * CatTemplate[[#This Row],[Year8]])</f>
        <v>0</v>
      </c>
      <c r="BU346" s="29">
        <f>IF(AND(ISBLANK(CatTemplate[[#This Row],[Eq. unit cost]]),ISBLANK(CatTemplate[[#This Row],[Cons. unit cost]]),ISBLANK(CatTemplate[[#This Row],[Oth. unit cost]])), 0, IF(getUnitEffort =0,1,getUnitEffort) * CatTemplate[[#This Row],[Year9]])</f>
        <v>0</v>
      </c>
      <c r="BV346" s="29">
        <f>IF(AND(ISBLANK(CatTemplate[[#This Row],[Eq. unit cost]]),ISBLANK(CatTemplate[[#This Row],[Cons. unit cost]]),ISBLANK(CatTemplate[[#This Row],[Oth. unit cost]])), 0, IF(getUnitEffort =0,1,getUnitEffort) * CatTemplate[[#This Row],[Year10]])</f>
        <v>0</v>
      </c>
      <c r="BW346" s="29">
        <f>IF(AND(ISBLANK(CatTemplate[[#This Row],[Eq. unit cost]]),ISBLANK(CatTemplate[[#This Row],[Cons. unit cost]]),ISBLANK(CatTemplate[[#This Row],[Oth. unit cost]])), 0, IF(getUnitEffort =0,1,getUnitEffort) * CatTemplate[[#This Row],[Year11]])</f>
        <v>0</v>
      </c>
      <c r="BX346" s="29">
        <f>IF(AND(ISBLANK(CatTemplate[[#This Row],[Eq. unit cost]]),ISBLANK(CatTemplate[[#This Row],[Cons. unit cost]]),ISBLANK(CatTemplate[[#This Row],[Oth. unit cost]])), 0, IF(getUnitEffort =0,1,getUnitEffort) * CatTemplate[[#This Row],[Year12]])</f>
        <v>0</v>
      </c>
      <c r="BY346" s="29">
        <f>IF(AND(ISBLANK(CatTemplate[[#This Row],[Eq. unit cost]]),ISBLANK(CatTemplate[[#This Row],[Cons. unit cost]]),ISBLANK(CatTemplate[[#This Row],[Oth. unit cost]])), 0, IF(getUnitEffort =0,1,getUnitEffort) * CatTemplate[[#This Row],[Year13]])</f>
        <v>0</v>
      </c>
      <c r="BZ346" s="29">
        <f>IF(AND(ISBLANK(CatTemplate[[#This Row],[Eq. unit cost]]),ISBLANK(CatTemplate[[#This Row],[Cons. unit cost]]),ISBLANK(CatTemplate[[#This Row],[Oth. unit cost]])), 0, IF(getUnitEffort =0,1,getUnitEffort) * CatTemplate[[#This Row],[Year14]])</f>
        <v>0</v>
      </c>
      <c r="CA346" s="29">
        <f>IF(AND(ISBLANK(CatTemplate[[#This Row],[Eq. unit cost]]),ISBLANK(CatTemplate[[#This Row],[Cons. unit cost]]),ISBLANK(CatTemplate[[#This Row],[Oth. unit cost]])), 0, IF(getUnitEffort =0,1,getUnitEffort) * CatTemplate[[#This Row],[Year15]])</f>
        <v>0</v>
      </c>
      <c r="CB346" s="29">
        <f>IF(AND(ISBLANK(CatTemplate[[#This Row],[Eq. unit cost]]),ISBLANK(CatTemplate[[#This Row],[Cons. unit cost]]),ISBLANK(CatTemplate[[#This Row],[Oth. unit cost]])), 0, IF(getUnitEffort =0,1,getUnitEffort) * CatTemplate[[#This Row],[Year16]])</f>
        <v>0</v>
      </c>
      <c r="CC346" s="29">
        <f>IF(AND(ISBLANK(CatTemplate[[#This Row],[Eq. unit cost]]),ISBLANK(CatTemplate[[#This Row],[Cons. unit cost]]),ISBLANK(CatTemplate[[#This Row],[Oth. unit cost]])), 0, IF(getUnitEffort =0,1,getUnitEffort) * CatTemplate[[#This Row],[Year17]])</f>
        <v>0</v>
      </c>
      <c r="CD346" s="29">
        <f>IF(AND(ISBLANK(CatTemplate[[#This Row],[Eq. unit cost]]),ISBLANK(CatTemplate[[#This Row],[Cons. unit cost]]),ISBLANK(CatTemplate[[#This Row],[Oth. unit cost]])), 0, IF(getUnitEffort =0,1,getUnitEffort) * CatTemplate[[#This Row],[Year18]])</f>
        <v>0</v>
      </c>
      <c r="CE346" s="29">
        <f>IF(AND(ISBLANK(CatTemplate[[#This Row],[Eq. unit cost]]),ISBLANK(CatTemplate[[#This Row],[Cons. unit cost]]),ISBLANK(CatTemplate[[#This Row],[Oth. unit cost]])), 0, IF(getUnitEffort =0,1,getUnitEffort) * CatTemplate[[#This Row],[Year19]])</f>
        <v>0</v>
      </c>
      <c r="CF346" s="29">
        <f>IF(AND(ISBLANK(CatTemplate[[#This Row],[Eq. unit cost]]),ISBLANK(CatTemplate[[#This Row],[Cons. unit cost]]),ISBLANK(CatTemplate[[#This Row],[Oth. unit cost]])), 0, IF(getUnitEffort =0,1,getUnitEffort) * CatTemplate[[#This Row],[Year20]])</f>
        <v>0</v>
      </c>
      <c r="CG346" s="45">
        <f>SUM(CatTemplate[[#This Row],[Q1]:[Q20]])</f>
        <v>0</v>
      </c>
      <c r="CH346" s="29">
        <f>IF(ISBLANK(CatTemplate[[#This Row],[St. unit effort]]),0,(CatTemplate[[#This Row],[St. unit effort]] * CatTemplate[[#This Row],[Year1]]))</f>
        <v>0</v>
      </c>
      <c r="CI346" s="29">
        <f>IF(ISBLANK(CatTemplate[[#This Row],[St. unit effort]]),0,(CatTemplate[[#This Row],[St. unit effort]] * CatTemplate[[#This Row],[Year2]]))</f>
        <v>0</v>
      </c>
      <c r="CJ346" s="29">
        <f>IF(ISBLANK(CatTemplate[[#This Row],[St. unit effort]]),0,(CatTemplate[[#This Row],[St. unit effort]] * CatTemplate[[#This Row],[Year3]]))</f>
        <v>0</v>
      </c>
      <c r="CK346" s="29">
        <f>IF(ISBLANK(CatTemplate[[#This Row],[St. unit effort]]),0,(CatTemplate[[#This Row],[St. unit effort]] * CatTemplate[[#This Row],[Year4]]))</f>
        <v>0</v>
      </c>
      <c r="CL346" s="29">
        <f>IF(ISBLANK(CatTemplate[[#This Row],[St. unit effort]]),0,(CatTemplate[[#This Row],[St. unit effort]] * CatTemplate[[#This Row],[Year5]]))</f>
        <v>0</v>
      </c>
      <c r="CM346" s="29">
        <f>IF(ISBLANK(CatTemplate[[#This Row],[St. unit effort]]),0,(CatTemplate[[#This Row],[St. unit effort]] * CatTemplate[[#This Row],[Year6]]))</f>
        <v>0</v>
      </c>
      <c r="CN346" s="29">
        <f>IF(ISBLANK(CatTemplate[[#This Row],[St. unit effort]]),0,(CatTemplate[[#This Row],[St. unit effort]] * CatTemplate[[#This Row],[Year7]]))</f>
        <v>0</v>
      </c>
      <c r="CO346" s="29">
        <f>IF(ISBLANK(CatTemplate[[#This Row],[St. unit effort]]),0,(CatTemplate[[#This Row],[St. unit effort]] * CatTemplate[[#This Row],[Year8]]))</f>
        <v>0</v>
      </c>
      <c r="CP346" s="29">
        <f>IF(ISBLANK(CatTemplate[[#This Row],[St. unit effort]]),0,(CatTemplate[[#This Row],[St. unit effort]] * CatTemplate[[#This Row],[Year9]]))</f>
        <v>0</v>
      </c>
      <c r="CQ346" s="29">
        <f>IF(ISBLANK(CatTemplate[[#This Row],[St. unit effort]]),0,(CatTemplate[[#This Row],[St. unit effort]] * CatTemplate[[#This Row],[Year10]]))</f>
        <v>0</v>
      </c>
      <c r="CR346" s="29">
        <f>IF(ISBLANK(CatTemplate[[#This Row],[St. unit effort]]),0,(CatTemplate[[#This Row],[St. unit effort]] * CatTemplate[[#This Row],[Year11]]))</f>
        <v>0</v>
      </c>
      <c r="CS346" s="29">
        <f>IF(ISBLANK(CatTemplate[[#This Row],[St. unit effort]]),0,(CatTemplate[[#This Row],[St. unit effort]] * CatTemplate[[#This Row],[Year12]]))</f>
        <v>0</v>
      </c>
      <c r="CT346" s="29">
        <f>IF(ISBLANK(CatTemplate[[#This Row],[St. unit effort]]),0,(CatTemplate[[#This Row],[St. unit effort]] * CatTemplate[[#This Row],[Year13]]))</f>
        <v>0</v>
      </c>
      <c r="CU346" s="29">
        <f>IF(ISBLANK(CatTemplate[[#This Row],[St. unit effort]]),0,(CatTemplate[[#This Row],[St. unit effort]] * CatTemplate[[#This Row],[Year14]]))</f>
        <v>0</v>
      </c>
      <c r="CV346" s="29">
        <f>IF(ISBLANK(CatTemplate[[#This Row],[St. unit effort]]),0,(CatTemplate[[#This Row],[St. unit effort]] * CatTemplate[[#This Row],[Year15]]))</f>
        <v>0</v>
      </c>
      <c r="CW346" s="29">
        <f>IF(ISBLANK(CatTemplate[[#This Row],[St. unit effort]]),0,(CatTemplate[[#This Row],[St. unit effort]] * CatTemplate[[#This Row],[Year16]]))</f>
        <v>0</v>
      </c>
      <c r="CX346" s="29">
        <f>IF(ISBLANK(CatTemplate[[#This Row],[St. unit effort]]),0,(CatTemplate[[#This Row],[St. unit effort]] * CatTemplate[[#This Row],[Year17]]))</f>
        <v>0</v>
      </c>
      <c r="CY346" s="29">
        <f>IF(ISBLANK(CatTemplate[[#This Row],[St. unit effort]]),0,(CatTemplate[[#This Row],[St. unit effort]] * CatTemplate[[#This Row],[Year18]]))</f>
        <v>0</v>
      </c>
      <c r="CZ346" s="29">
        <f>IF(ISBLANK(CatTemplate[[#This Row],[St. unit effort]]),0,(CatTemplate[[#This Row],[St. unit effort]] * CatTemplate[[#This Row],[Year19]]))</f>
        <v>0</v>
      </c>
      <c r="DA346" s="29">
        <f>IF(ISBLANK(CatTemplate[[#This Row],[St. unit effort]]),0,(CatTemplate[[#This Row],[St. unit effort]] * CatTemplate[[#This Row],[Year20]]))</f>
        <v>0</v>
      </c>
      <c r="DB346" s="57">
        <f>IF(ISBLANK(CatTemplate[[#This Row],[St. unit effort]]),0,(CatTemplate[[#This Row],[St. unit effort]] * CatTemplate[[#This Row],[Year1]])*8/ParRatePM)</f>
        <v>0</v>
      </c>
      <c r="DC346" s="57">
        <f>IF(ISBLANK(CatTemplate[[#This Row],[St. unit effort]]),0,(CatTemplate[[#This Row],[St. unit effort]] * CatTemplate[[#This Row],[Year2]])*8/ParRatePM)</f>
        <v>0</v>
      </c>
      <c r="DD346" s="57">
        <f>IF(ISBLANK(CatTemplate[[#This Row],[St. unit effort]]),0,(CatTemplate[[#This Row],[St. unit effort]] * CatTemplate[[#This Row],[Year3]])*8/ParRatePM)</f>
        <v>0</v>
      </c>
      <c r="DE346" s="57">
        <f>IF(ISBLANK(CatTemplate[[#This Row],[St. unit effort]]),0,(CatTemplate[[#This Row],[St. unit effort]] * CatTemplate[[#This Row],[Year4]])*8/ParRatePM)</f>
        <v>0</v>
      </c>
      <c r="DF346" s="57">
        <f>IF(ISBLANK(CatTemplate[[#This Row],[St. unit effort]]),0,(CatTemplate[[#This Row],[St. unit effort]] * CatTemplate[[#This Row],[Year5]])*8/ParRatePM)</f>
        <v>0</v>
      </c>
      <c r="DG346" s="57">
        <f>IF(ISBLANK(CatTemplate[[#This Row],[St. unit effort]]),0,(CatTemplate[[#This Row],[St. unit effort]] * CatTemplate[[#This Row],[Year6]])*8/ParRatePM)</f>
        <v>0</v>
      </c>
      <c r="DH346" s="57">
        <f>IF(ISBLANK(CatTemplate[[#This Row],[St. unit effort]]),0,(CatTemplate[[#This Row],[St. unit effort]] * CatTemplate[[#This Row],[Year7]])*8/ParRatePM)</f>
        <v>0</v>
      </c>
      <c r="DI346" s="57">
        <f>IF(ISBLANK(CatTemplate[[#This Row],[St. unit effort]]),0,(CatTemplate[[#This Row],[St. unit effort]] * CatTemplate[[#This Row],[Year8]])*8/ParRatePM)</f>
        <v>0</v>
      </c>
      <c r="DJ346" s="57">
        <f>IF(ISBLANK(CatTemplate[[#This Row],[St. unit effort]]),0,(CatTemplate[[#This Row],[St. unit effort]] * CatTemplate[[#This Row],[Year9]])*8/ParRatePM)</f>
        <v>0</v>
      </c>
      <c r="DK346" s="57">
        <f>IF(ISBLANK(CatTemplate[[#This Row],[St. unit effort]]),0,(CatTemplate[[#This Row],[St. unit effort]] * CatTemplate[[#This Row],[Year10]])*8/ParRatePM)</f>
        <v>0</v>
      </c>
      <c r="DL346" s="57">
        <f>IF(ISBLANK(CatTemplate[[#This Row],[St. unit effort]]),0,(CatTemplate[[#This Row],[St. unit effort]] * CatTemplate[[#This Row],[Year11]])*8/ParRatePM)</f>
        <v>0</v>
      </c>
      <c r="DM346" s="57">
        <f>IF(ISBLANK(CatTemplate[[#This Row],[St. unit effort]]),0,(CatTemplate[[#This Row],[St. unit effort]] * CatTemplate[[#This Row],[Year12]])*8/ParRatePM)</f>
        <v>0</v>
      </c>
      <c r="DN346" s="57">
        <f>IF(ISBLANK(CatTemplate[[#This Row],[St. unit effort]]),0,(CatTemplate[[#This Row],[St. unit effort]] * CatTemplate[[#This Row],[Year13]])*8/ParRatePM)</f>
        <v>0</v>
      </c>
      <c r="DO346" s="57">
        <f>IF(ISBLANK(CatTemplate[[#This Row],[St. unit effort]]),0,(CatTemplate[[#This Row],[St. unit effort]] * CatTemplate[[#This Row],[Year14]])*8/ParRatePM)</f>
        <v>0</v>
      </c>
      <c r="DP346" s="57">
        <f>IF(ISBLANK(CatTemplate[[#This Row],[St. unit effort]]),0,(CatTemplate[[#This Row],[St. unit effort]] * CatTemplate[[#This Row],[Year15]])*8/ParRatePM)</f>
        <v>0</v>
      </c>
      <c r="DQ346" s="57">
        <f>IF(ISBLANK(CatTemplate[[#This Row],[St. unit effort]]),0,(CatTemplate[[#This Row],[St. unit effort]] * CatTemplate[[#This Row],[Year16]])*8/ParRatePM)</f>
        <v>0</v>
      </c>
      <c r="DR346" s="57">
        <f>IF(ISBLANK(CatTemplate[[#This Row],[St. unit effort]]),0,(CatTemplate[[#This Row],[St. unit effort]] * CatTemplate[[#This Row],[Year17]])*8/ParRatePM)</f>
        <v>0</v>
      </c>
      <c r="DS346" s="57">
        <f>IF(ISBLANK(CatTemplate[[#This Row],[St. unit effort]]),0,(CatTemplate[[#This Row],[St. unit effort]] * CatTemplate[[#This Row],[Year18]])*8/ParRatePM)</f>
        <v>0</v>
      </c>
      <c r="DT346" s="57">
        <f>IF(ISBLANK(CatTemplate[[#This Row],[St. unit effort]]),0,(CatTemplate[[#This Row],[St. unit effort]] * CatTemplate[[#This Row],[Year19]])*8/ParRatePM)</f>
        <v>0</v>
      </c>
      <c r="DU346" s="57">
        <f>IF(ISBLANK(CatTemplate[[#This Row],[St. unit effort]]),0,(CatTemplate[[#This Row],[St. unit effort]] * CatTemplate[[#This Row],[Year20]])*8/ParRatePM)</f>
        <v>0</v>
      </c>
      <c r="DV346" s="54">
        <f>SUM(CatTemplate[[#This Row],[PM1]:[PM20]])</f>
        <v>0</v>
      </c>
      <c r="DW346" s="56">
        <f t="shared" si="123"/>
        <v>0</v>
      </c>
      <c r="DX346" s="56">
        <f t="shared" si="123"/>
        <v>0</v>
      </c>
      <c r="DY346" s="56">
        <f t="shared" si="123"/>
        <v>0</v>
      </c>
      <c r="DZ346" s="56">
        <f t="shared" si="123"/>
        <v>0</v>
      </c>
      <c r="EA346" s="56">
        <f t="shared" si="123"/>
        <v>0</v>
      </c>
      <c r="EB346" s="56">
        <f t="shared" si="123"/>
        <v>0</v>
      </c>
      <c r="EC346" s="56">
        <f t="shared" si="123"/>
        <v>0</v>
      </c>
      <c r="ED346" s="56">
        <f t="shared" si="123"/>
        <v>0</v>
      </c>
      <c r="EE346" s="56">
        <f t="shared" si="123"/>
        <v>0</v>
      </c>
      <c r="EF346" s="56">
        <f t="shared" si="123"/>
        <v>0</v>
      </c>
      <c r="EG346" s="56">
        <f t="shared" si="123"/>
        <v>0</v>
      </c>
      <c r="EH346" s="56">
        <f t="shared" si="123"/>
        <v>0</v>
      </c>
      <c r="EI346" s="56">
        <f t="shared" si="123"/>
        <v>0</v>
      </c>
      <c r="EJ346" s="56">
        <f t="shared" si="123"/>
        <v>0</v>
      </c>
      <c r="EK346" s="56">
        <f t="shared" si="123"/>
        <v>0</v>
      </c>
      <c r="EL346" s="56">
        <f t="shared" si="121"/>
        <v>0</v>
      </c>
      <c r="EM346" s="56">
        <f t="shared" si="121"/>
        <v>0</v>
      </c>
      <c r="EN346" s="56">
        <f t="shared" si="121"/>
        <v>0</v>
      </c>
      <c r="EO346" s="56">
        <f t="shared" si="121"/>
        <v>0</v>
      </c>
      <c r="EP346" s="56">
        <f t="shared" si="121"/>
        <v>0</v>
      </c>
      <c r="EQ346" s="30">
        <f>CatTemplate[[#This Row],[Eq. unit cost]] * CatTemplate[[#This Row],[Eq. quantity]]</f>
        <v>0</v>
      </c>
      <c r="ER346" s="30">
        <f>CatTemplate[[#This Row],[Cons. unit cost]] *CatTemplate[[#This Row],[Cons. quantity]]</f>
        <v>0</v>
      </c>
      <c r="ES346" s="30">
        <f>CatTemplate[[#This Row],[Oth. unit cost]] *CatTemplate[[#This Row],[Oth. quantity]]</f>
        <v>0</v>
      </c>
      <c r="ET346" s="55">
        <f>SUM(CatTemplate[[#This Row],[CO1]:[CO20]])</f>
        <v>0</v>
      </c>
      <c r="EU346" s="56">
        <f t="shared" si="124"/>
        <v>0</v>
      </c>
      <c r="EV346" s="56">
        <f t="shared" si="124"/>
        <v>0</v>
      </c>
      <c r="EW346" s="56">
        <f t="shared" si="124"/>
        <v>0</v>
      </c>
      <c r="EX346" s="56">
        <f t="shared" si="124"/>
        <v>0</v>
      </c>
      <c r="EY346" s="56">
        <f t="shared" si="124"/>
        <v>0</v>
      </c>
      <c r="EZ346" s="56">
        <f t="shared" si="124"/>
        <v>0</v>
      </c>
      <c r="FA346" s="56">
        <f t="shared" si="124"/>
        <v>0</v>
      </c>
      <c r="FB346" s="56">
        <f t="shared" si="124"/>
        <v>0</v>
      </c>
      <c r="FC346" s="56">
        <f t="shared" si="124"/>
        <v>0</v>
      </c>
      <c r="FD346" s="56">
        <f t="shared" si="124"/>
        <v>0</v>
      </c>
      <c r="FE346" s="56">
        <f t="shared" si="124"/>
        <v>0</v>
      </c>
      <c r="FF346" s="56">
        <f t="shared" si="124"/>
        <v>0</v>
      </c>
      <c r="FG346" s="56">
        <f t="shared" si="124"/>
        <v>0</v>
      </c>
      <c r="FH346" s="56">
        <f t="shared" si="124"/>
        <v>0</v>
      </c>
      <c r="FI346" s="56">
        <f t="shared" si="124"/>
        <v>0</v>
      </c>
      <c r="FJ346" s="56">
        <f t="shared" si="122"/>
        <v>0</v>
      </c>
      <c r="FK346" s="56">
        <f t="shared" si="122"/>
        <v>0</v>
      </c>
      <c r="FL346" s="56">
        <f t="shared" si="122"/>
        <v>0</v>
      </c>
      <c r="FM346" s="56">
        <f t="shared" si="122"/>
        <v>0</v>
      </c>
      <c r="FN346" s="56">
        <f t="shared" si="122"/>
        <v>0</v>
      </c>
      <c r="FO346" s="58">
        <f>SUM(CatTemplate[[#This Row],[CS1]:[CS20]])</f>
        <v>0</v>
      </c>
      <c r="FP346" s="59">
        <f>CatTemplate[[#This Row],[Total Oth. cost]]+CatTemplate[[#This Row],[Total St. Cost]]</f>
        <v>0</v>
      </c>
      <c r="FQ346" s="33" t="e">
        <f t="shared" si="115"/>
        <v>#VALUE!</v>
      </c>
      <c r="FR346" s="33" t="e">
        <f t="shared" si="116"/>
        <v>#VALUE!</v>
      </c>
      <c r="FS346" s="30" t="e">
        <f>(CatTemplate[[#This Row],[CO1]] + CatTemplate[[#This Row],[CS1]]) * (1 + getRateOHFinal) * getRateMarkupFinal</f>
        <v>#VALUE!</v>
      </c>
      <c r="FT346" s="30" t="e">
        <f>(CatTemplate[[#This Row],[CO2]] + CatTemplate[[#This Row],[CS2]]) * (1 + getRateOHFinal) * getRateMarkupFinal</f>
        <v>#VALUE!</v>
      </c>
      <c r="FU346" s="30" t="e">
        <f>(CatTemplate[[#This Row],[CO3]] + CatTemplate[[#This Row],[CS3]]) * (1 + getRateOHFinal) * getRateMarkupFinal</f>
        <v>#VALUE!</v>
      </c>
      <c r="FV346" s="30" t="e">
        <f>(CatTemplate[[#This Row],[CO4]] + CatTemplate[[#This Row],[CS4]]) * (1 + getRateOHFinal) * getRateMarkupFinal</f>
        <v>#VALUE!</v>
      </c>
      <c r="FW346" s="30" t="e">
        <f>(CatTemplate[[#This Row],[CO5]] + CatTemplate[[#This Row],[CS5]]) * (1 + getRateOHFinal) * getRateMarkupFinal</f>
        <v>#VALUE!</v>
      </c>
      <c r="FX346" s="30" t="e">
        <f>(CatTemplate[[#This Row],[CO6]] + CatTemplate[[#This Row],[CS6]]) * (1 + getRateOHFinal) * getRateMarkupFinal</f>
        <v>#VALUE!</v>
      </c>
      <c r="FY346" s="30" t="e">
        <f>(CatTemplate[[#This Row],[CO7]] + CatTemplate[[#This Row],[CS7]]) * (1 + getRateOHFinal) * getRateMarkupFinal</f>
        <v>#VALUE!</v>
      </c>
      <c r="FZ346" s="30" t="e">
        <f>(CatTemplate[[#This Row],[CO8]] + CatTemplate[[#This Row],[CS8]]) * (1 + getRateOHFinal) * getRateMarkupFinal</f>
        <v>#VALUE!</v>
      </c>
      <c r="GA346" s="30" t="e">
        <f>(CatTemplate[[#This Row],[CO9]] + CatTemplate[[#This Row],[CS9]]) * (1 + getRateOHFinal) * getRateMarkupFinal</f>
        <v>#VALUE!</v>
      </c>
      <c r="GB346" s="30" t="e">
        <f>(CatTemplate[[#This Row],[CO10]] + CatTemplate[[#This Row],[CS10]]) * (1 + getRateOHFinal) * getRateMarkupFinal</f>
        <v>#VALUE!</v>
      </c>
      <c r="GC346" s="30" t="e">
        <f>(CatTemplate[[#This Row],[CO11]] + CatTemplate[[#This Row],[CS11]]) * (1 + getRateOHFinal) * getRateMarkupFinal</f>
        <v>#VALUE!</v>
      </c>
      <c r="GD346" s="30" t="e">
        <f>(CatTemplate[[#This Row],[CO12]] + CatTemplate[[#This Row],[CS12]]) * (1 + getRateOHFinal) * getRateMarkupFinal</f>
        <v>#VALUE!</v>
      </c>
      <c r="GE346" s="30" t="e">
        <f>(CatTemplate[[#This Row],[CO13]] + CatTemplate[[#This Row],[CS13]]) * (1 + getRateOHFinal) * getRateMarkupFinal</f>
        <v>#VALUE!</v>
      </c>
      <c r="GF346" s="30" t="e">
        <f>(CatTemplate[[#This Row],[CO14]] + CatTemplate[[#This Row],[CS14]]) * (1 + getRateOHFinal) * getRateMarkupFinal</f>
        <v>#VALUE!</v>
      </c>
      <c r="GG346" s="30" t="e">
        <f>(CatTemplate[[#This Row],[CO15]] + CatTemplate[[#This Row],[CS15]]) * (1 + getRateOHFinal) * getRateMarkupFinal</f>
        <v>#VALUE!</v>
      </c>
      <c r="GH346" s="30" t="e">
        <f>(CatTemplate[[#This Row],[CO16]] + CatTemplate[[#This Row],[CS16]]) * (1 + getRateOHFinal) * getRateMarkupFinal</f>
        <v>#VALUE!</v>
      </c>
      <c r="GI346" s="30" t="e">
        <f>(CatTemplate[[#This Row],[CO17]] + CatTemplate[[#This Row],[CS17]]) * (1 + getRateOHFinal) * getRateMarkupFinal</f>
        <v>#VALUE!</v>
      </c>
      <c r="GJ346" s="30" t="e">
        <f>(CatTemplate[[#This Row],[CO18]] + CatTemplate[[#This Row],[CS18]]) * (1 + getRateOHFinal) * getRateMarkupFinal</f>
        <v>#VALUE!</v>
      </c>
      <c r="GK346" s="30" t="e">
        <f>(CatTemplate[[#This Row],[CO19]] + CatTemplate[[#This Row],[CS19]]) * (1 + getRateOHFinal) * getRateMarkupFinal</f>
        <v>#VALUE!</v>
      </c>
      <c r="GL346" s="30" t="e">
        <f>(CatTemplate[[#This Row],[CO20]] + CatTemplate[[#This Row],[CS20]]) * (1 + getRateOHFinal) * getRateMarkupFinal</f>
        <v>#VALUE!</v>
      </c>
      <c r="GM346" s="30" t="e">
        <f t="shared" si="117"/>
        <v>#VALUE!</v>
      </c>
      <c r="GN346" s="30" t="e">
        <f t="shared" si="118"/>
        <v>#VALUE!</v>
      </c>
      <c r="GO346" s="30" t="e">
        <f t="shared" si="119"/>
        <v>#VALUE!</v>
      </c>
      <c r="GP346" s="30" t="e">
        <f t="shared" si="120"/>
        <v>#VALUE!</v>
      </c>
      <c r="GQ346" s="30" t="e">
        <f>(CatTemplate[[#This Row],[CO1]]+CatTemplate[[#This Row],[CS1]]) * (1+ getRateOHFinal) * (1 + getRateMarkupFinal)</f>
        <v>#VALUE!</v>
      </c>
      <c r="GR346" s="30" t="e">
        <f>(CatTemplate[[#This Row],[CO2]]+CatTemplate[[#This Row],[CS2]]) * (1+ getRateOHFinal) * (1 + getRateMarkupFinal)</f>
        <v>#VALUE!</v>
      </c>
      <c r="GS346" s="30" t="e">
        <f>(CatTemplate[[#This Row],[CO3]]+CatTemplate[[#This Row],[CS3]]) * (1+ getRateOHFinal) * (1 + getRateMarkupFinal)</f>
        <v>#VALUE!</v>
      </c>
      <c r="GT346" s="30" t="e">
        <f>(CatTemplate[[#This Row],[CO4]]+CatTemplate[[#This Row],[CS4]]) * (1+ getRateOHFinal) * (1 + getRateMarkupFinal)</f>
        <v>#VALUE!</v>
      </c>
      <c r="GU346" s="30" t="e">
        <f>(CatTemplate[[#This Row],[CO5]]+CatTemplate[[#This Row],[CS5]]) * (1+ getRateOHFinal) * (1 + getRateMarkupFinal)</f>
        <v>#VALUE!</v>
      </c>
      <c r="GV346" s="30" t="e">
        <f>(CatTemplate[[#This Row],[CO6]]+CatTemplate[[#This Row],[CS6]]) * (1+ getRateOHFinal) * (1 + getRateMarkupFinal)</f>
        <v>#VALUE!</v>
      </c>
      <c r="GW346" s="30" t="e">
        <f>(CatTemplate[[#This Row],[CO7]]+CatTemplate[[#This Row],[CS7]]) * (1+ getRateOHFinal) * (1 + getRateMarkupFinal)</f>
        <v>#VALUE!</v>
      </c>
      <c r="GX346" s="30" t="e">
        <f>(CatTemplate[[#This Row],[CO8]]+CatTemplate[[#This Row],[CS8]]) * (1+ getRateOHFinal) * (1 + getRateMarkupFinal)</f>
        <v>#VALUE!</v>
      </c>
      <c r="GY346" s="30" t="e">
        <f>(CatTemplate[[#This Row],[CO9]]+CatTemplate[[#This Row],[CS9]]) * (1+ getRateOHFinal) * (1 + getRateMarkupFinal)</f>
        <v>#VALUE!</v>
      </c>
      <c r="GZ346" s="30" t="e">
        <f>(CatTemplate[[#This Row],[CO10]]+CatTemplate[[#This Row],[CS10]]) * (1+ getRateOHFinal) * (1 + getRateMarkupFinal)</f>
        <v>#VALUE!</v>
      </c>
      <c r="HA346" s="30" t="e">
        <f>(CatTemplate[[#This Row],[CO11]]+CatTemplate[[#This Row],[CS11]]) * (1+ getRateOHFinal) * (1 + getRateMarkupFinal)</f>
        <v>#VALUE!</v>
      </c>
      <c r="HB346" s="30" t="e">
        <f>(CatTemplate[[#This Row],[CO12]]+CatTemplate[[#This Row],[CS12]]) * (1+ getRateOHFinal) * (1 + getRateMarkupFinal)</f>
        <v>#VALUE!</v>
      </c>
      <c r="HC346" s="30" t="e">
        <f>(CatTemplate[[#This Row],[CO13]]+CatTemplate[[#This Row],[CS13]]) * (1+ getRateOHFinal) * (1 + getRateMarkupFinal)</f>
        <v>#VALUE!</v>
      </c>
      <c r="HD346" s="30" t="e">
        <f>(CatTemplate[[#This Row],[CO14]]+CatTemplate[[#This Row],[CS14]]) * (1+ getRateOHFinal) * (1 + getRateMarkupFinal)</f>
        <v>#VALUE!</v>
      </c>
      <c r="HE346" s="30" t="e">
        <f>(CatTemplate[[#This Row],[CO15]]+CatTemplate[[#This Row],[CS15]]) * (1+ getRateOHFinal) * (1 + getRateMarkupFinal)</f>
        <v>#VALUE!</v>
      </c>
      <c r="HF346" s="30" t="e">
        <f>(CatTemplate[[#This Row],[CO16]]+CatTemplate[[#This Row],[CS16]]) * (1+ getRateOHFinal) * (1 + getRateMarkupFinal)</f>
        <v>#VALUE!</v>
      </c>
      <c r="HG346" s="30" t="e">
        <f>(CatTemplate[[#This Row],[CO17]]+CatTemplate[[#This Row],[CS17]]) * (1+ getRateOHFinal) * (1 + getRateMarkupFinal)</f>
        <v>#VALUE!</v>
      </c>
      <c r="HH346" s="30" t="e">
        <f>(CatTemplate[[#This Row],[CO18]]+CatTemplate[[#This Row],[CS18]]) * (1+ getRateOHFinal) * (1 + getRateMarkupFinal)</f>
        <v>#VALUE!</v>
      </c>
      <c r="HI346" s="30" t="e">
        <f>(CatTemplate[[#This Row],[CO19]]+CatTemplate[[#This Row],[CS19]]) * (1+ getRateOHFinal) * (1 + getRateMarkupFinal)</f>
        <v>#VALUE!</v>
      </c>
      <c r="HJ346" s="30" t="e">
        <f>(CatTemplate[[#This Row],[CO20]]+CatTemplate[[#This Row],[CS20]]) * (1+ getRateOHFinal) * (1 + getRateMarkupFinal)</f>
        <v>#VALUE!</v>
      </c>
      <c r="HK346" s="39" t="e">
        <f>CatTemplate[[#This Row],[Total cost]]+CatTemplate[[#This Row],[OH Amount]]+CatTemplate[[#This Row],[Markup]]</f>
        <v>#VALUE!</v>
      </c>
      <c r="HL346" s="63">
        <f>IF(CatTemplate[[#This Row],[Units]]="Days",CatTemplate[[#This Row],[Project quantity]]*CatTemplate[[#This Row],[St. unit effort]],CatTemplate[[#This Row],[Project quantity]])</f>
        <v>0</v>
      </c>
      <c r="HM346" s="287">
        <f>IFERROR(CatTemplate[[#This Row],[Total Price]]/(CatTemplate[[#This Row],[Final Quantity]]),0)</f>
        <v>0</v>
      </c>
      <c r="HN346" s="261"/>
    </row>
    <row r="347" spans="2:222" x14ac:dyDescent="0.2">
      <c r="B347" s="9" t="s">
        <v>84</v>
      </c>
      <c r="C347" s="23">
        <v>6</v>
      </c>
      <c r="D347" s="10" t="s">
        <v>179</v>
      </c>
      <c r="E347" s="25">
        <v>1</v>
      </c>
      <c r="F347" s="19" t="s">
        <v>103</v>
      </c>
      <c r="G347" s="27">
        <v>134</v>
      </c>
      <c r="H347" s="19" t="s">
        <v>626</v>
      </c>
      <c r="I347" s="19"/>
      <c r="J347" s="16" t="s">
        <v>254</v>
      </c>
      <c r="K347" s="16"/>
      <c r="L347" s="16" t="s">
        <v>489</v>
      </c>
      <c r="M347" s="16"/>
      <c r="N347" s="16" t="s">
        <v>858</v>
      </c>
      <c r="O347" s="320"/>
      <c r="P347" s="71"/>
      <c r="Q347" s="108"/>
      <c r="R347" s="73"/>
      <c r="S347" s="97"/>
      <c r="T347" s="100">
        <f>getEqUnitCost</f>
        <v>0</v>
      </c>
      <c r="U347" s="73">
        <f>getEqUnitEffort</f>
        <v>0</v>
      </c>
      <c r="V347" s="101">
        <f>getEqQuantity</f>
        <v>0</v>
      </c>
      <c r="W347" s="320"/>
      <c r="X347" s="100">
        <f>getConsUnitCost</f>
        <v>0</v>
      </c>
      <c r="Y347" s="73">
        <f>getConsUnitEffort</f>
        <v>0</v>
      </c>
      <c r="Z347" s="14">
        <f>getConsQuantity</f>
        <v>0</v>
      </c>
      <c r="AA347" s="320"/>
      <c r="AB347" s="72"/>
      <c r="AC347" s="112"/>
      <c r="AD347" s="14">
        <f>getOthQuantity</f>
        <v>0</v>
      </c>
      <c r="AE347" s="320"/>
      <c r="AF347" s="28" t="str">
        <f>IF(ISBLANK(CatTemplate[[#This Row],[Resource type]]),"",CatTemplate[[#This Row],[Resource type]])</f>
        <v>BioRef Operator</v>
      </c>
      <c r="AG347" s="242">
        <f>getStaffUnitCost</f>
        <v>402.98497611162429</v>
      </c>
      <c r="AH347" s="113">
        <f>getStaffUnitEffort</f>
        <v>0</v>
      </c>
      <c r="AI347" s="40">
        <f>getStaffQuantity</f>
        <v>0</v>
      </c>
      <c r="AJ347" s="41">
        <f>CatTemplate[[#This Row],[St. quantity]]*8/ParRatePM</f>
        <v>0</v>
      </c>
      <c r="AK347" s="320"/>
      <c r="AL347" s="53" t="str">
        <f>CatTemplate[[#This Row],[Item type]]</f>
        <v>Samples</v>
      </c>
      <c r="AM347" s="12">
        <f>SUM(CatTemplate[[#This Row],[Year1]:[Year20]])</f>
        <v>0</v>
      </c>
      <c r="AN347" s="52"/>
      <c r="AO347" s="52"/>
      <c r="AP347" s="52"/>
      <c r="AQ347" s="8"/>
      <c r="AR347" s="8"/>
      <c r="AS347" s="8"/>
      <c r="AT347" s="8"/>
      <c r="AU347" s="8"/>
      <c r="AV347" s="8"/>
      <c r="AW347" s="8"/>
      <c r="AX347" s="8"/>
      <c r="AY347" s="8"/>
      <c r="AZ347" s="8"/>
      <c r="BA347" s="8"/>
      <c r="BB347" s="8"/>
      <c r="BC347" s="8"/>
      <c r="BD347" s="8"/>
      <c r="BE347" s="8"/>
      <c r="BF347" s="8"/>
      <c r="BG347" s="36"/>
      <c r="BH347" s="320"/>
      <c r="BI347" s="37">
        <f>getCostCategory</f>
        <v>0</v>
      </c>
      <c r="BJ347" s="37" t="str">
        <f>getSection</f>
        <v>06 Sample processing</v>
      </c>
      <c r="BK347" s="32" t="str">
        <f>getObject</f>
        <v>Sample processing</v>
      </c>
      <c r="BL347" s="30">
        <f>IFERROR(getUnitCost * IF(CatTemplate[[#This Row],[Cost Category Comp.]]="01 Staff costs", 1,1),0)</f>
        <v>402.98497611162429</v>
      </c>
      <c r="BM347" s="29">
        <f>IF(AND(ISBLANK(CatTemplate[[#This Row],[Eq. unit cost]]),ISBLANK(CatTemplate[[#This Row],[Cons. unit cost]]),ISBLANK(CatTemplate[[#This Row],[Oth. unit cost]])), 0, IF(getUnitEffort =0,1,getUnitEffort) * CatTemplate[[#This Row],[Year1]])</f>
        <v>0</v>
      </c>
      <c r="BN347" s="29">
        <f>IF(AND(ISBLANK(CatTemplate[[#This Row],[Eq. unit cost]]),ISBLANK(CatTemplate[[#This Row],[Cons. unit cost]]),ISBLANK(CatTemplate[[#This Row],[Oth. unit cost]])), 0, IF(getUnitEffort =0,1,getUnitEffort) * CatTemplate[[#This Row],[Year2]])</f>
        <v>0</v>
      </c>
      <c r="BO347" s="29">
        <f>IF(AND(ISBLANK(CatTemplate[[#This Row],[Eq. unit cost]]),ISBLANK(CatTemplate[[#This Row],[Cons. unit cost]]),ISBLANK(CatTemplate[[#This Row],[Oth. unit cost]])), 0, IF(getUnitEffort =0,1,getUnitEffort) * CatTemplate[[#This Row],[Year3]])</f>
        <v>0</v>
      </c>
      <c r="BP347" s="29">
        <f>IF(AND(ISBLANK(CatTemplate[[#This Row],[Eq. unit cost]]),ISBLANK(CatTemplate[[#This Row],[Cons. unit cost]]),ISBLANK(CatTemplate[[#This Row],[Oth. unit cost]])), 0, IF(getUnitEffort =0,1,getUnitEffort) * CatTemplate[[#This Row],[Year4]])</f>
        <v>0</v>
      </c>
      <c r="BQ347" s="29">
        <f>IF(AND(ISBLANK(CatTemplate[[#This Row],[Eq. unit cost]]),ISBLANK(CatTemplate[[#This Row],[Cons. unit cost]]),ISBLANK(CatTemplate[[#This Row],[Oth. unit cost]])), 0, IF(getUnitEffort =0,1,getUnitEffort) * CatTemplate[[#This Row],[Year5]])</f>
        <v>0</v>
      </c>
      <c r="BR347" s="29">
        <f>IF(AND(ISBLANK(CatTemplate[[#This Row],[Eq. unit cost]]),ISBLANK(CatTemplate[[#This Row],[Cons. unit cost]]),ISBLANK(CatTemplate[[#This Row],[Oth. unit cost]])), 0, IF(getUnitEffort =0,1,getUnitEffort) * CatTemplate[[#This Row],[Year6]])</f>
        <v>0</v>
      </c>
      <c r="BS347" s="29">
        <f>IF(AND(ISBLANK(CatTemplate[[#This Row],[Eq. unit cost]]),ISBLANK(CatTemplate[[#This Row],[Cons. unit cost]]),ISBLANK(CatTemplate[[#This Row],[Oth. unit cost]])), 0, IF(getUnitEffort =0,1,getUnitEffort) * CatTemplate[[#This Row],[Year7]])</f>
        <v>0</v>
      </c>
      <c r="BT347" s="29">
        <f>IF(AND(ISBLANK(CatTemplate[[#This Row],[Eq. unit cost]]),ISBLANK(CatTemplate[[#This Row],[Cons. unit cost]]),ISBLANK(CatTemplate[[#This Row],[Oth. unit cost]])), 0, IF(getUnitEffort =0,1,getUnitEffort) * CatTemplate[[#This Row],[Year8]])</f>
        <v>0</v>
      </c>
      <c r="BU347" s="29">
        <f>IF(AND(ISBLANK(CatTemplate[[#This Row],[Eq. unit cost]]),ISBLANK(CatTemplate[[#This Row],[Cons. unit cost]]),ISBLANK(CatTemplate[[#This Row],[Oth. unit cost]])), 0, IF(getUnitEffort =0,1,getUnitEffort) * CatTemplate[[#This Row],[Year9]])</f>
        <v>0</v>
      </c>
      <c r="BV347" s="29">
        <f>IF(AND(ISBLANK(CatTemplate[[#This Row],[Eq. unit cost]]),ISBLANK(CatTemplate[[#This Row],[Cons. unit cost]]),ISBLANK(CatTemplate[[#This Row],[Oth. unit cost]])), 0, IF(getUnitEffort =0,1,getUnitEffort) * CatTemplate[[#This Row],[Year10]])</f>
        <v>0</v>
      </c>
      <c r="BW347" s="29">
        <f>IF(AND(ISBLANK(CatTemplate[[#This Row],[Eq. unit cost]]),ISBLANK(CatTemplate[[#This Row],[Cons. unit cost]]),ISBLANK(CatTemplate[[#This Row],[Oth. unit cost]])), 0, IF(getUnitEffort =0,1,getUnitEffort) * CatTemplate[[#This Row],[Year11]])</f>
        <v>0</v>
      </c>
      <c r="BX347" s="29">
        <f>IF(AND(ISBLANK(CatTemplate[[#This Row],[Eq. unit cost]]),ISBLANK(CatTemplate[[#This Row],[Cons. unit cost]]),ISBLANK(CatTemplate[[#This Row],[Oth. unit cost]])), 0, IF(getUnitEffort =0,1,getUnitEffort) * CatTemplate[[#This Row],[Year12]])</f>
        <v>0</v>
      </c>
      <c r="BY347" s="29">
        <f>IF(AND(ISBLANK(CatTemplate[[#This Row],[Eq. unit cost]]),ISBLANK(CatTemplate[[#This Row],[Cons. unit cost]]),ISBLANK(CatTemplate[[#This Row],[Oth. unit cost]])), 0, IF(getUnitEffort =0,1,getUnitEffort) * CatTemplate[[#This Row],[Year13]])</f>
        <v>0</v>
      </c>
      <c r="BZ347" s="29">
        <f>IF(AND(ISBLANK(CatTemplate[[#This Row],[Eq. unit cost]]),ISBLANK(CatTemplate[[#This Row],[Cons. unit cost]]),ISBLANK(CatTemplate[[#This Row],[Oth. unit cost]])), 0, IF(getUnitEffort =0,1,getUnitEffort) * CatTemplate[[#This Row],[Year14]])</f>
        <v>0</v>
      </c>
      <c r="CA347" s="29">
        <f>IF(AND(ISBLANK(CatTemplate[[#This Row],[Eq. unit cost]]),ISBLANK(CatTemplate[[#This Row],[Cons. unit cost]]),ISBLANK(CatTemplate[[#This Row],[Oth. unit cost]])), 0, IF(getUnitEffort =0,1,getUnitEffort) * CatTemplate[[#This Row],[Year15]])</f>
        <v>0</v>
      </c>
      <c r="CB347" s="29">
        <f>IF(AND(ISBLANK(CatTemplate[[#This Row],[Eq. unit cost]]),ISBLANK(CatTemplate[[#This Row],[Cons. unit cost]]),ISBLANK(CatTemplate[[#This Row],[Oth. unit cost]])), 0, IF(getUnitEffort =0,1,getUnitEffort) * CatTemplate[[#This Row],[Year16]])</f>
        <v>0</v>
      </c>
      <c r="CC347" s="29">
        <f>IF(AND(ISBLANK(CatTemplate[[#This Row],[Eq. unit cost]]),ISBLANK(CatTemplate[[#This Row],[Cons. unit cost]]),ISBLANK(CatTemplate[[#This Row],[Oth. unit cost]])), 0, IF(getUnitEffort =0,1,getUnitEffort) * CatTemplate[[#This Row],[Year17]])</f>
        <v>0</v>
      </c>
      <c r="CD347" s="29">
        <f>IF(AND(ISBLANK(CatTemplate[[#This Row],[Eq. unit cost]]),ISBLANK(CatTemplate[[#This Row],[Cons. unit cost]]),ISBLANK(CatTemplate[[#This Row],[Oth. unit cost]])), 0, IF(getUnitEffort =0,1,getUnitEffort) * CatTemplate[[#This Row],[Year18]])</f>
        <v>0</v>
      </c>
      <c r="CE347" s="29">
        <f>IF(AND(ISBLANK(CatTemplate[[#This Row],[Eq. unit cost]]),ISBLANK(CatTemplate[[#This Row],[Cons. unit cost]]),ISBLANK(CatTemplate[[#This Row],[Oth. unit cost]])), 0, IF(getUnitEffort =0,1,getUnitEffort) * CatTemplate[[#This Row],[Year19]])</f>
        <v>0</v>
      </c>
      <c r="CF347" s="29">
        <f>IF(AND(ISBLANK(CatTemplate[[#This Row],[Eq. unit cost]]),ISBLANK(CatTemplate[[#This Row],[Cons. unit cost]]),ISBLANK(CatTemplate[[#This Row],[Oth. unit cost]])), 0, IF(getUnitEffort =0,1,getUnitEffort) * CatTemplate[[#This Row],[Year20]])</f>
        <v>0</v>
      </c>
      <c r="CG347" s="45">
        <f>SUM(CatTemplate[[#This Row],[Q1]:[Q20]])</f>
        <v>0</v>
      </c>
      <c r="CH347" s="29">
        <f>IF(ISBLANK(CatTemplate[[#This Row],[St. unit effort]]),0,(CatTemplate[[#This Row],[St. unit effort]] * CatTemplate[[#This Row],[Year1]]))</f>
        <v>0</v>
      </c>
      <c r="CI347" s="29">
        <f>IF(ISBLANK(CatTemplate[[#This Row],[St. unit effort]]),0,(CatTemplate[[#This Row],[St. unit effort]] * CatTemplate[[#This Row],[Year2]]))</f>
        <v>0</v>
      </c>
      <c r="CJ347" s="29">
        <f>IF(ISBLANK(CatTemplate[[#This Row],[St. unit effort]]),0,(CatTemplate[[#This Row],[St. unit effort]] * CatTemplate[[#This Row],[Year3]]))</f>
        <v>0</v>
      </c>
      <c r="CK347" s="29">
        <f>IF(ISBLANK(CatTemplate[[#This Row],[St. unit effort]]),0,(CatTemplate[[#This Row],[St. unit effort]] * CatTemplate[[#This Row],[Year4]]))</f>
        <v>0</v>
      </c>
      <c r="CL347" s="29">
        <f>IF(ISBLANK(CatTemplate[[#This Row],[St. unit effort]]),0,(CatTemplate[[#This Row],[St. unit effort]] * CatTemplate[[#This Row],[Year5]]))</f>
        <v>0</v>
      </c>
      <c r="CM347" s="29">
        <f>IF(ISBLANK(CatTemplate[[#This Row],[St. unit effort]]),0,(CatTemplate[[#This Row],[St. unit effort]] * CatTemplate[[#This Row],[Year6]]))</f>
        <v>0</v>
      </c>
      <c r="CN347" s="29">
        <f>IF(ISBLANK(CatTemplate[[#This Row],[St. unit effort]]),0,(CatTemplate[[#This Row],[St. unit effort]] * CatTemplate[[#This Row],[Year7]]))</f>
        <v>0</v>
      </c>
      <c r="CO347" s="29">
        <f>IF(ISBLANK(CatTemplate[[#This Row],[St. unit effort]]),0,(CatTemplate[[#This Row],[St. unit effort]] * CatTemplate[[#This Row],[Year8]]))</f>
        <v>0</v>
      </c>
      <c r="CP347" s="29">
        <f>IF(ISBLANK(CatTemplate[[#This Row],[St. unit effort]]),0,(CatTemplate[[#This Row],[St. unit effort]] * CatTemplate[[#This Row],[Year9]]))</f>
        <v>0</v>
      </c>
      <c r="CQ347" s="29">
        <f>IF(ISBLANK(CatTemplate[[#This Row],[St. unit effort]]),0,(CatTemplate[[#This Row],[St. unit effort]] * CatTemplate[[#This Row],[Year10]]))</f>
        <v>0</v>
      </c>
      <c r="CR347" s="29">
        <f>IF(ISBLANK(CatTemplate[[#This Row],[St. unit effort]]),0,(CatTemplate[[#This Row],[St. unit effort]] * CatTemplate[[#This Row],[Year11]]))</f>
        <v>0</v>
      </c>
      <c r="CS347" s="29">
        <f>IF(ISBLANK(CatTemplate[[#This Row],[St. unit effort]]),0,(CatTemplate[[#This Row],[St. unit effort]] * CatTemplate[[#This Row],[Year12]]))</f>
        <v>0</v>
      </c>
      <c r="CT347" s="29">
        <f>IF(ISBLANK(CatTemplate[[#This Row],[St. unit effort]]),0,(CatTemplate[[#This Row],[St. unit effort]] * CatTemplate[[#This Row],[Year13]]))</f>
        <v>0</v>
      </c>
      <c r="CU347" s="29">
        <f>IF(ISBLANK(CatTemplate[[#This Row],[St. unit effort]]),0,(CatTemplate[[#This Row],[St. unit effort]] * CatTemplate[[#This Row],[Year14]]))</f>
        <v>0</v>
      </c>
      <c r="CV347" s="29">
        <f>IF(ISBLANK(CatTemplate[[#This Row],[St. unit effort]]),0,(CatTemplate[[#This Row],[St. unit effort]] * CatTemplate[[#This Row],[Year15]]))</f>
        <v>0</v>
      </c>
      <c r="CW347" s="29">
        <f>IF(ISBLANK(CatTemplate[[#This Row],[St. unit effort]]),0,(CatTemplate[[#This Row],[St. unit effort]] * CatTemplate[[#This Row],[Year16]]))</f>
        <v>0</v>
      </c>
      <c r="CX347" s="29">
        <f>IF(ISBLANK(CatTemplate[[#This Row],[St. unit effort]]),0,(CatTemplate[[#This Row],[St. unit effort]] * CatTemplate[[#This Row],[Year17]]))</f>
        <v>0</v>
      </c>
      <c r="CY347" s="29">
        <f>IF(ISBLANK(CatTemplate[[#This Row],[St. unit effort]]),0,(CatTemplate[[#This Row],[St. unit effort]] * CatTemplate[[#This Row],[Year18]]))</f>
        <v>0</v>
      </c>
      <c r="CZ347" s="29">
        <f>IF(ISBLANK(CatTemplate[[#This Row],[St. unit effort]]),0,(CatTemplate[[#This Row],[St. unit effort]] * CatTemplate[[#This Row],[Year19]]))</f>
        <v>0</v>
      </c>
      <c r="DA347" s="29">
        <f>IF(ISBLANK(CatTemplate[[#This Row],[St. unit effort]]),0,(CatTemplate[[#This Row],[St. unit effort]] * CatTemplate[[#This Row],[Year20]]))</f>
        <v>0</v>
      </c>
      <c r="DB347" s="57">
        <f>IF(ISBLANK(CatTemplate[[#This Row],[St. unit effort]]),0,(CatTemplate[[#This Row],[St. unit effort]] * CatTemplate[[#This Row],[Year1]])*8/ParRatePM)</f>
        <v>0</v>
      </c>
      <c r="DC347" s="57">
        <f>IF(ISBLANK(CatTemplate[[#This Row],[St. unit effort]]),0,(CatTemplate[[#This Row],[St. unit effort]] * CatTemplate[[#This Row],[Year2]])*8/ParRatePM)</f>
        <v>0</v>
      </c>
      <c r="DD347" s="57">
        <f>IF(ISBLANK(CatTemplate[[#This Row],[St. unit effort]]),0,(CatTemplate[[#This Row],[St. unit effort]] * CatTemplate[[#This Row],[Year3]])*8/ParRatePM)</f>
        <v>0</v>
      </c>
      <c r="DE347" s="57">
        <f>IF(ISBLANK(CatTemplate[[#This Row],[St. unit effort]]),0,(CatTemplate[[#This Row],[St. unit effort]] * CatTemplate[[#This Row],[Year4]])*8/ParRatePM)</f>
        <v>0</v>
      </c>
      <c r="DF347" s="57">
        <f>IF(ISBLANK(CatTemplate[[#This Row],[St. unit effort]]),0,(CatTemplate[[#This Row],[St. unit effort]] * CatTemplate[[#This Row],[Year5]])*8/ParRatePM)</f>
        <v>0</v>
      </c>
      <c r="DG347" s="57">
        <f>IF(ISBLANK(CatTemplate[[#This Row],[St. unit effort]]),0,(CatTemplate[[#This Row],[St. unit effort]] * CatTemplate[[#This Row],[Year6]])*8/ParRatePM)</f>
        <v>0</v>
      </c>
      <c r="DH347" s="57">
        <f>IF(ISBLANK(CatTemplate[[#This Row],[St. unit effort]]),0,(CatTemplate[[#This Row],[St. unit effort]] * CatTemplate[[#This Row],[Year7]])*8/ParRatePM)</f>
        <v>0</v>
      </c>
      <c r="DI347" s="57">
        <f>IF(ISBLANK(CatTemplate[[#This Row],[St. unit effort]]),0,(CatTemplate[[#This Row],[St. unit effort]] * CatTemplate[[#This Row],[Year8]])*8/ParRatePM)</f>
        <v>0</v>
      </c>
      <c r="DJ347" s="57">
        <f>IF(ISBLANK(CatTemplate[[#This Row],[St. unit effort]]),0,(CatTemplate[[#This Row],[St. unit effort]] * CatTemplate[[#This Row],[Year9]])*8/ParRatePM)</f>
        <v>0</v>
      </c>
      <c r="DK347" s="57">
        <f>IF(ISBLANK(CatTemplate[[#This Row],[St. unit effort]]),0,(CatTemplate[[#This Row],[St. unit effort]] * CatTemplate[[#This Row],[Year10]])*8/ParRatePM)</f>
        <v>0</v>
      </c>
      <c r="DL347" s="57">
        <f>IF(ISBLANK(CatTemplate[[#This Row],[St. unit effort]]),0,(CatTemplate[[#This Row],[St. unit effort]] * CatTemplate[[#This Row],[Year11]])*8/ParRatePM)</f>
        <v>0</v>
      </c>
      <c r="DM347" s="57">
        <f>IF(ISBLANK(CatTemplate[[#This Row],[St. unit effort]]),0,(CatTemplate[[#This Row],[St. unit effort]] * CatTemplate[[#This Row],[Year12]])*8/ParRatePM)</f>
        <v>0</v>
      </c>
      <c r="DN347" s="57">
        <f>IF(ISBLANK(CatTemplate[[#This Row],[St. unit effort]]),0,(CatTemplate[[#This Row],[St. unit effort]] * CatTemplate[[#This Row],[Year13]])*8/ParRatePM)</f>
        <v>0</v>
      </c>
      <c r="DO347" s="57">
        <f>IF(ISBLANK(CatTemplate[[#This Row],[St. unit effort]]),0,(CatTemplate[[#This Row],[St. unit effort]] * CatTemplate[[#This Row],[Year14]])*8/ParRatePM)</f>
        <v>0</v>
      </c>
      <c r="DP347" s="57">
        <f>IF(ISBLANK(CatTemplate[[#This Row],[St. unit effort]]),0,(CatTemplate[[#This Row],[St. unit effort]] * CatTemplate[[#This Row],[Year15]])*8/ParRatePM)</f>
        <v>0</v>
      </c>
      <c r="DQ347" s="57">
        <f>IF(ISBLANK(CatTemplate[[#This Row],[St. unit effort]]),0,(CatTemplate[[#This Row],[St. unit effort]] * CatTemplate[[#This Row],[Year16]])*8/ParRatePM)</f>
        <v>0</v>
      </c>
      <c r="DR347" s="57">
        <f>IF(ISBLANK(CatTemplate[[#This Row],[St. unit effort]]),0,(CatTemplate[[#This Row],[St. unit effort]] * CatTemplate[[#This Row],[Year17]])*8/ParRatePM)</f>
        <v>0</v>
      </c>
      <c r="DS347" s="57">
        <f>IF(ISBLANK(CatTemplate[[#This Row],[St. unit effort]]),0,(CatTemplate[[#This Row],[St. unit effort]] * CatTemplate[[#This Row],[Year18]])*8/ParRatePM)</f>
        <v>0</v>
      </c>
      <c r="DT347" s="57">
        <f>IF(ISBLANK(CatTemplate[[#This Row],[St. unit effort]]),0,(CatTemplate[[#This Row],[St. unit effort]] * CatTemplate[[#This Row],[Year19]])*8/ParRatePM)</f>
        <v>0</v>
      </c>
      <c r="DU347" s="57">
        <f>IF(ISBLANK(CatTemplate[[#This Row],[St. unit effort]]),0,(CatTemplate[[#This Row],[St. unit effort]] * CatTemplate[[#This Row],[Year20]])*8/ParRatePM)</f>
        <v>0</v>
      </c>
      <c r="DV347" s="54">
        <f>SUM(CatTemplate[[#This Row],[PM1]:[PM20]])</f>
        <v>0</v>
      </c>
      <c r="DW347" s="56">
        <f t="shared" si="123"/>
        <v>0</v>
      </c>
      <c r="DX347" s="56">
        <f t="shared" si="123"/>
        <v>0</v>
      </c>
      <c r="DY347" s="56">
        <f t="shared" si="123"/>
        <v>0</v>
      </c>
      <c r="DZ347" s="56">
        <f t="shared" si="123"/>
        <v>0</v>
      </c>
      <c r="EA347" s="56">
        <f t="shared" si="123"/>
        <v>0</v>
      </c>
      <c r="EB347" s="56">
        <f t="shared" si="123"/>
        <v>0</v>
      </c>
      <c r="EC347" s="56">
        <f t="shared" si="123"/>
        <v>0</v>
      </c>
      <c r="ED347" s="56">
        <f t="shared" si="123"/>
        <v>0</v>
      </c>
      <c r="EE347" s="56">
        <f t="shared" si="123"/>
        <v>0</v>
      </c>
      <c r="EF347" s="56">
        <f t="shared" si="123"/>
        <v>0</v>
      </c>
      <c r="EG347" s="56">
        <f t="shared" si="123"/>
        <v>0</v>
      </c>
      <c r="EH347" s="56">
        <f t="shared" si="123"/>
        <v>0</v>
      </c>
      <c r="EI347" s="56">
        <f t="shared" si="123"/>
        <v>0</v>
      </c>
      <c r="EJ347" s="56">
        <f t="shared" si="123"/>
        <v>0</v>
      </c>
      <c r="EK347" s="56">
        <f t="shared" si="123"/>
        <v>0</v>
      </c>
      <c r="EL347" s="56">
        <f t="shared" si="121"/>
        <v>0</v>
      </c>
      <c r="EM347" s="56">
        <f t="shared" si="121"/>
        <v>0</v>
      </c>
      <c r="EN347" s="56">
        <f t="shared" si="121"/>
        <v>0</v>
      </c>
      <c r="EO347" s="56">
        <f t="shared" si="121"/>
        <v>0</v>
      </c>
      <c r="EP347" s="56">
        <f t="shared" si="121"/>
        <v>0</v>
      </c>
      <c r="EQ347" s="30">
        <f>CatTemplate[[#This Row],[Eq. unit cost]] * CatTemplate[[#This Row],[Eq. quantity]]</f>
        <v>0</v>
      </c>
      <c r="ER347" s="30">
        <f>CatTemplate[[#This Row],[Cons. unit cost]] *CatTemplate[[#This Row],[Cons. quantity]]</f>
        <v>0</v>
      </c>
      <c r="ES347" s="30">
        <f>CatTemplate[[#This Row],[Oth. unit cost]] *CatTemplate[[#This Row],[Oth. quantity]]</f>
        <v>0</v>
      </c>
      <c r="ET347" s="55">
        <f>SUM(CatTemplate[[#This Row],[CO1]:[CO20]])</f>
        <v>0</v>
      </c>
      <c r="EU347" s="56">
        <f t="shared" si="124"/>
        <v>0</v>
      </c>
      <c r="EV347" s="56">
        <f t="shared" si="124"/>
        <v>0</v>
      </c>
      <c r="EW347" s="56">
        <f t="shared" si="124"/>
        <v>0</v>
      </c>
      <c r="EX347" s="56">
        <f t="shared" si="124"/>
        <v>0</v>
      </c>
      <c r="EY347" s="56">
        <f t="shared" si="124"/>
        <v>0</v>
      </c>
      <c r="EZ347" s="56">
        <f t="shared" si="124"/>
        <v>0</v>
      </c>
      <c r="FA347" s="56">
        <f t="shared" si="124"/>
        <v>0</v>
      </c>
      <c r="FB347" s="56">
        <f t="shared" si="124"/>
        <v>0</v>
      </c>
      <c r="FC347" s="56">
        <f t="shared" si="124"/>
        <v>0</v>
      </c>
      <c r="FD347" s="56">
        <f t="shared" si="124"/>
        <v>0</v>
      </c>
      <c r="FE347" s="56">
        <f t="shared" si="124"/>
        <v>0</v>
      </c>
      <c r="FF347" s="56">
        <f t="shared" si="124"/>
        <v>0</v>
      </c>
      <c r="FG347" s="56">
        <f t="shared" si="124"/>
        <v>0</v>
      </c>
      <c r="FH347" s="56">
        <f t="shared" si="124"/>
        <v>0</v>
      </c>
      <c r="FI347" s="56">
        <f t="shared" si="124"/>
        <v>0</v>
      </c>
      <c r="FJ347" s="56">
        <f t="shared" si="122"/>
        <v>0</v>
      </c>
      <c r="FK347" s="56">
        <f t="shared" si="122"/>
        <v>0</v>
      </c>
      <c r="FL347" s="56">
        <f t="shared" si="122"/>
        <v>0</v>
      </c>
      <c r="FM347" s="56">
        <f t="shared" si="122"/>
        <v>0</v>
      </c>
      <c r="FN347" s="56">
        <f t="shared" si="122"/>
        <v>0</v>
      </c>
      <c r="FO347" s="58">
        <f>SUM(CatTemplate[[#This Row],[CS1]:[CS20]])</f>
        <v>0</v>
      </c>
      <c r="FP347" s="59">
        <f>CatTemplate[[#This Row],[Total Oth. cost]]+CatTemplate[[#This Row],[Total St. Cost]]</f>
        <v>0</v>
      </c>
      <c r="FQ347" s="33" t="e">
        <f t="shared" si="115"/>
        <v>#VALUE!</v>
      </c>
      <c r="FR347" s="33" t="e">
        <f t="shared" si="116"/>
        <v>#VALUE!</v>
      </c>
      <c r="FS347" s="30" t="e">
        <f>(CatTemplate[[#This Row],[CO1]] + CatTemplate[[#This Row],[CS1]]) * (1 + getRateOHFinal) * getRateMarkupFinal</f>
        <v>#VALUE!</v>
      </c>
      <c r="FT347" s="30" t="e">
        <f>(CatTemplate[[#This Row],[CO2]] + CatTemplate[[#This Row],[CS2]]) * (1 + getRateOHFinal) * getRateMarkupFinal</f>
        <v>#VALUE!</v>
      </c>
      <c r="FU347" s="30" t="e">
        <f>(CatTemplate[[#This Row],[CO3]] + CatTemplate[[#This Row],[CS3]]) * (1 + getRateOHFinal) * getRateMarkupFinal</f>
        <v>#VALUE!</v>
      </c>
      <c r="FV347" s="30" t="e">
        <f>(CatTemplate[[#This Row],[CO4]] + CatTemplate[[#This Row],[CS4]]) * (1 + getRateOHFinal) * getRateMarkupFinal</f>
        <v>#VALUE!</v>
      </c>
      <c r="FW347" s="30" t="e">
        <f>(CatTemplate[[#This Row],[CO5]] + CatTemplate[[#This Row],[CS5]]) * (1 + getRateOHFinal) * getRateMarkupFinal</f>
        <v>#VALUE!</v>
      </c>
      <c r="FX347" s="30" t="e">
        <f>(CatTemplate[[#This Row],[CO6]] + CatTemplate[[#This Row],[CS6]]) * (1 + getRateOHFinal) * getRateMarkupFinal</f>
        <v>#VALUE!</v>
      </c>
      <c r="FY347" s="30" t="e">
        <f>(CatTemplate[[#This Row],[CO7]] + CatTemplate[[#This Row],[CS7]]) * (1 + getRateOHFinal) * getRateMarkupFinal</f>
        <v>#VALUE!</v>
      </c>
      <c r="FZ347" s="30" t="e">
        <f>(CatTemplate[[#This Row],[CO8]] + CatTemplate[[#This Row],[CS8]]) * (1 + getRateOHFinal) * getRateMarkupFinal</f>
        <v>#VALUE!</v>
      </c>
      <c r="GA347" s="30" t="e">
        <f>(CatTemplate[[#This Row],[CO9]] + CatTemplate[[#This Row],[CS9]]) * (1 + getRateOHFinal) * getRateMarkupFinal</f>
        <v>#VALUE!</v>
      </c>
      <c r="GB347" s="30" t="e">
        <f>(CatTemplate[[#This Row],[CO10]] + CatTemplate[[#This Row],[CS10]]) * (1 + getRateOHFinal) * getRateMarkupFinal</f>
        <v>#VALUE!</v>
      </c>
      <c r="GC347" s="30" t="e">
        <f>(CatTemplate[[#This Row],[CO11]] + CatTemplate[[#This Row],[CS11]]) * (1 + getRateOHFinal) * getRateMarkupFinal</f>
        <v>#VALUE!</v>
      </c>
      <c r="GD347" s="30" t="e">
        <f>(CatTemplate[[#This Row],[CO12]] + CatTemplate[[#This Row],[CS12]]) * (1 + getRateOHFinal) * getRateMarkupFinal</f>
        <v>#VALUE!</v>
      </c>
      <c r="GE347" s="30" t="e">
        <f>(CatTemplate[[#This Row],[CO13]] + CatTemplate[[#This Row],[CS13]]) * (1 + getRateOHFinal) * getRateMarkupFinal</f>
        <v>#VALUE!</v>
      </c>
      <c r="GF347" s="30" t="e">
        <f>(CatTemplate[[#This Row],[CO14]] + CatTemplate[[#This Row],[CS14]]) * (1 + getRateOHFinal) * getRateMarkupFinal</f>
        <v>#VALUE!</v>
      </c>
      <c r="GG347" s="30" t="e">
        <f>(CatTemplate[[#This Row],[CO15]] + CatTemplate[[#This Row],[CS15]]) * (1 + getRateOHFinal) * getRateMarkupFinal</f>
        <v>#VALUE!</v>
      </c>
      <c r="GH347" s="30" t="e">
        <f>(CatTemplate[[#This Row],[CO16]] + CatTemplate[[#This Row],[CS16]]) * (1 + getRateOHFinal) * getRateMarkupFinal</f>
        <v>#VALUE!</v>
      </c>
      <c r="GI347" s="30" t="e">
        <f>(CatTemplate[[#This Row],[CO17]] + CatTemplate[[#This Row],[CS17]]) * (1 + getRateOHFinal) * getRateMarkupFinal</f>
        <v>#VALUE!</v>
      </c>
      <c r="GJ347" s="30" t="e">
        <f>(CatTemplate[[#This Row],[CO18]] + CatTemplate[[#This Row],[CS18]]) * (1 + getRateOHFinal) * getRateMarkupFinal</f>
        <v>#VALUE!</v>
      </c>
      <c r="GK347" s="30" t="e">
        <f>(CatTemplate[[#This Row],[CO19]] + CatTemplate[[#This Row],[CS19]]) * (1 + getRateOHFinal) * getRateMarkupFinal</f>
        <v>#VALUE!</v>
      </c>
      <c r="GL347" s="30" t="e">
        <f>(CatTemplate[[#This Row],[CO20]] + CatTemplate[[#This Row],[CS20]]) * (1 + getRateOHFinal) * getRateMarkupFinal</f>
        <v>#VALUE!</v>
      </c>
      <c r="GM347" s="30" t="e">
        <f t="shared" si="117"/>
        <v>#VALUE!</v>
      </c>
      <c r="GN347" s="30" t="e">
        <f t="shared" si="118"/>
        <v>#VALUE!</v>
      </c>
      <c r="GO347" s="30" t="e">
        <f t="shared" si="119"/>
        <v>#VALUE!</v>
      </c>
      <c r="GP347" s="30" t="e">
        <f t="shared" si="120"/>
        <v>#VALUE!</v>
      </c>
      <c r="GQ347" s="30" t="e">
        <f>(CatTemplate[[#This Row],[CO1]]+CatTemplate[[#This Row],[CS1]]) * (1+ getRateOHFinal) * (1 + getRateMarkupFinal)</f>
        <v>#VALUE!</v>
      </c>
      <c r="GR347" s="30" t="e">
        <f>(CatTemplate[[#This Row],[CO2]]+CatTemplate[[#This Row],[CS2]]) * (1+ getRateOHFinal) * (1 + getRateMarkupFinal)</f>
        <v>#VALUE!</v>
      </c>
      <c r="GS347" s="30" t="e">
        <f>(CatTemplate[[#This Row],[CO3]]+CatTemplate[[#This Row],[CS3]]) * (1+ getRateOHFinal) * (1 + getRateMarkupFinal)</f>
        <v>#VALUE!</v>
      </c>
      <c r="GT347" s="30" t="e">
        <f>(CatTemplate[[#This Row],[CO4]]+CatTemplate[[#This Row],[CS4]]) * (1+ getRateOHFinal) * (1 + getRateMarkupFinal)</f>
        <v>#VALUE!</v>
      </c>
      <c r="GU347" s="30" t="e">
        <f>(CatTemplate[[#This Row],[CO5]]+CatTemplate[[#This Row],[CS5]]) * (1+ getRateOHFinal) * (1 + getRateMarkupFinal)</f>
        <v>#VALUE!</v>
      </c>
      <c r="GV347" s="30" t="e">
        <f>(CatTemplate[[#This Row],[CO6]]+CatTemplate[[#This Row],[CS6]]) * (1+ getRateOHFinal) * (1 + getRateMarkupFinal)</f>
        <v>#VALUE!</v>
      </c>
      <c r="GW347" s="30" t="e">
        <f>(CatTemplate[[#This Row],[CO7]]+CatTemplate[[#This Row],[CS7]]) * (1+ getRateOHFinal) * (1 + getRateMarkupFinal)</f>
        <v>#VALUE!</v>
      </c>
      <c r="GX347" s="30" t="e">
        <f>(CatTemplate[[#This Row],[CO8]]+CatTemplate[[#This Row],[CS8]]) * (1+ getRateOHFinal) * (1 + getRateMarkupFinal)</f>
        <v>#VALUE!</v>
      </c>
      <c r="GY347" s="30" t="e">
        <f>(CatTemplate[[#This Row],[CO9]]+CatTemplate[[#This Row],[CS9]]) * (1+ getRateOHFinal) * (1 + getRateMarkupFinal)</f>
        <v>#VALUE!</v>
      </c>
      <c r="GZ347" s="30" t="e">
        <f>(CatTemplate[[#This Row],[CO10]]+CatTemplate[[#This Row],[CS10]]) * (1+ getRateOHFinal) * (1 + getRateMarkupFinal)</f>
        <v>#VALUE!</v>
      </c>
      <c r="HA347" s="30" t="e">
        <f>(CatTemplate[[#This Row],[CO11]]+CatTemplate[[#This Row],[CS11]]) * (1+ getRateOHFinal) * (1 + getRateMarkupFinal)</f>
        <v>#VALUE!</v>
      </c>
      <c r="HB347" s="30" t="e">
        <f>(CatTemplate[[#This Row],[CO12]]+CatTemplate[[#This Row],[CS12]]) * (1+ getRateOHFinal) * (1 + getRateMarkupFinal)</f>
        <v>#VALUE!</v>
      </c>
      <c r="HC347" s="30" t="e">
        <f>(CatTemplate[[#This Row],[CO13]]+CatTemplate[[#This Row],[CS13]]) * (1+ getRateOHFinal) * (1 + getRateMarkupFinal)</f>
        <v>#VALUE!</v>
      </c>
      <c r="HD347" s="30" t="e">
        <f>(CatTemplate[[#This Row],[CO14]]+CatTemplate[[#This Row],[CS14]]) * (1+ getRateOHFinal) * (1 + getRateMarkupFinal)</f>
        <v>#VALUE!</v>
      </c>
      <c r="HE347" s="30" t="e">
        <f>(CatTemplate[[#This Row],[CO15]]+CatTemplate[[#This Row],[CS15]]) * (1+ getRateOHFinal) * (1 + getRateMarkupFinal)</f>
        <v>#VALUE!</v>
      </c>
      <c r="HF347" s="30" t="e">
        <f>(CatTemplate[[#This Row],[CO16]]+CatTemplate[[#This Row],[CS16]]) * (1+ getRateOHFinal) * (1 + getRateMarkupFinal)</f>
        <v>#VALUE!</v>
      </c>
      <c r="HG347" s="30" t="e">
        <f>(CatTemplate[[#This Row],[CO17]]+CatTemplate[[#This Row],[CS17]]) * (1+ getRateOHFinal) * (1 + getRateMarkupFinal)</f>
        <v>#VALUE!</v>
      </c>
      <c r="HH347" s="30" t="e">
        <f>(CatTemplate[[#This Row],[CO18]]+CatTemplate[[#This Row],[CS18]]) * (1+ getRateOHFinal) * (1 + getRateMarkupFinal)</f>
        <v>#VALUE!</v>
      </c>
      <c r="HI347" s="30" t="e">
        <f>(CatTemplate[[#This Row],[CO19]]+CatTemplate[[#This Row],[CS19]]) * (1+ getRateOHFinal) * (1 + getRateMarkupFinal)</f>
        <v>#VALUE!</v>
      </c>
      <c r="HJ347" s="30" t="e">
        <f>(CatTemplate[[#This Row],[CO20]]+CatTemplate[[#This Row],[CS20]]) * (1+ getRateOHFinal) * (1 + getRateMarkupFinal)</f>
        <v>#VALUE!</v>
      </c>
      <c r="HK347" s="39" t="e">
        <f>CatTemplate[[#This Row],[Total cost]]+CatTemplate[[#This Row],[OH Amount]]+CatTemplate[[#This Row],[Markup]]</f>
        <v>#VALUE!</v>
      </c>
      <c r="HL347" s="63">
        <f>IF(CatTemplate[[#This Row],[Units]]="Days",CatTemplate[[#This Row],[Project quantity]]*CatTemplate[[#This Row],[St. unit effort]],CatTemplate[[#This Row],[Project quantity]])</f>
        <v>0</v>
      </c>
      <c r="HM347" s="287">
        <f>IFERROR(CatTemplate[[#This Row],[Total Price]]/(CatTemplate[[#This Row],[Final Quantity]]),0)</f>
        <v>0</v>
      </c>
      <c r="HN347" s="261"/>
    </row>
    <row r="348" spans="2:222" ht="25.5" x14ac:dyDescent="0.2">
      <c r="B348" s="9" t="s">
        <v>84</v>
      </c>
      <c r="C348" s="23">
        <v>6</v>
      </c>
      <c r="D348" s="10" t="s">
        <v>179</v>
      </c>
      <c r="E348" s="25">
        <v>1</v>
      </c>
      <c r="F348" s="19" t="s">
        <v>103</v>
      </c>
      <c r="G348" s="27">
        <v>135</v>
      </c>
      <c r="H348" s="19" t="s">
        <v>627</v>
      </c>
      <c r="I348" s="19"/>
      <c r="J348" s="16" t="s">
        <v>254</v>
      </c>
      <c r="K348" s="16"/>
      <c r="L348" s="16" t="s">
        <v>489</v>
      </c>
      <c r="M348" s="16"/>
      <c r="N348" s="16" t="s">
        <v>858</v>
      </c>
      <c r="O348" s="320"/>
      <c r="P348" s="71"/>
      <c r="Q348" s="108"/>
      <c r="R348" s="73"/>
      <c r="S348" s="97"/>
      <c r="T348" s="100">
        <f>getEqUnitCost</f>
        <v>0</v>
      </c>
      <c r="U348" s="73">
        <f>getEqUnitEffort</f>
        <v>0</v>
      </c>
      <c r="V348" s="101">
        <f>getEqQuantity</f>
        <v>0</v>
      </c>
      <c r="W348" s="320"/>
      <c r="X348" s="100">
        <f>getConsUnitCost</f>
        <v>0</v>
      </c>
      <c r="Y348" s="73">
        <f>getConsUnitEffort</f>
        <v>0</v>
      </c>
      <c r="Z348" s="14">
        <f>getConsQuantity</f>
        <v>0</v>
      </c>
      <c r="AA348" s="320"/>
      <c r="AB348" s="72"/>
      <c r="AC348" s="112"/>
      <c r="AD348" s="14">
        <f>getOthQuantity</f>
        <v>0</v>
      </c>
      <c r="AE348" s="320"/>
      <c r="AF348" s="28" t="str">
        <f>IF(ISBLANK(CatTemplate[[#This Row],[Resource type]]),"",CatTemplate[[#This Row],[Resource type]])</f>
        <v>BioRef Operator</v>
      </c>
      <c r="AG348" s="242">
        <f>getStaffUnitCost</f>
        <v>402.98497611162429</v>
      </c>
      <c r="AH348" s="113">
        <f>getStaffUnitEffort</f>
        <v>0</v>
      </c>
      <c r="AI348" s="40">
        <f>getStaffQuantity</f>
        <v>0</v>
      </c>
      <c r="AJ348" s="41">
        <f>CatTemplate[[#This Row],[St. quantity]]*8/ParRatePM</f>
        <v>0</v>
      </c>
      <c r="AK348" s="320"/>
      <c r="AL348" s="53" t="str">
        <f>CatTemplate[[#This Row],[Item type]]</f>
        <v>Samples</v>
      </c>
      <c r="AM348" s="12">
        <f>SUM(CatTemplate[[#This Row],[Year1]:[Year20]])</f>
        <v>0</v>
      </c>
      <c r="AN348" s="52"/>
      <c r="AO348" s="52"/>
      <c r="AP348" s="52"/>
      <c r="AQ348" s="8"/>
      <c r="AR348" s="8"/>
      <c r="AS348" s="8"/>
      <c r="AT348" s="8"/>
      <c r="AU348" s="8"/>
      <c r="AV348" s="8"/>
      <c r="AW348" s="8"/>
      <c r="AX348" s="8"/>
      <c r="AY348" s="8"/>
      <c r="AZ348" s="8"/>
      <c r="BA348" s="8"/>
      <c r="BB348" s="8"/>
      <c r="BC348" s="8"/>
      <c r="BD348" s="8"/>
      <c r="BE348" s="8"/>
      <c r="BF348" s="8"/>
      <c r="BG348" s="36"/>
      <c r="BH348" s="320"/>
      <c r="BI348" s="37">
        <f>getCostCategory</f>
        <v>0</v>
      </c>
      <c r="BJ348" s="37" t="str">
        <f>getSection</f>
        <v>06 Sample processing</v>
      </c>
      <c r="BK348" s="32" t="str">
        <f>getObject</f>
        <v>Sample processing</v>
      </c>
      <c r="BL348" s="30">
        <f>IFERROR(getUnitCost * IF(CatTemplate[[#This Row],[Cost Category Comp.]]="01 Staff costs", 1,1),0)</f>
        <v>402.98497611162429</v>
      </c>
      <c r="BM348" s="29">
        <f>IF(AND(ISBLANK(CatTemplate[[#This Row],[Eq. unit cost]]),ISBLANK(CatTemplate[[#This Row],[Cons. unit cost]]),ISBLANK(CatTemplate[[#This Row],[Oth. unit cost]])), 0, IF(getUnitEffort =0,1,getUnitEffort) * CatTemplate[[#This Row],[Year1]])</f>
        <v>0</v>
      </c>
      <c r="BN348" s="29">
        <f>IF(AND(ISBLANK(CatTemplate[[#This Row],[Eq. unit cost]]),ISBLANK(CatTemplate[[#This Row],[Cons. unit cost]]),ISBLANK(CatTemplate[[#This Row],[Oth. unit cost]])), 0, IF(getUnitEffort =0,1,getUnitEffort) * CatTemplate[[#This Row],[Year2]])</f>
        <v>0</v>
      </c>
      <c r="BO348" s="29">
        <f>IF(AND(ISBLANK(CatTemplate[[#This Row],[Eq. unit cost]]),ISBLANK(CatTemplate[[#This Row],[Cons. unit cost]]),ISBLANK(CatTemplate[[#This Row],[Oth. unit cost]])), 0, IF(getUnitEffort =0,1,getUnitEffort) * CatTemplate[[#This Row],[Year3]])</f>
        <v>0</v>
      </c>
      <c r="BP348" s="29">
        <f>IF(AND(ISBLANK(CatTemplate[[#This Row],[Eq. unit cost]]),ISBLANK(CatTemplate[[#This Row],[Cons. unit cost]]),ISBLANK(CatTemplate[[#This Row],[Oth. unit cost]])), 0, IF(getUnitEffort =0,1,getUnitEffort) * CatTemplate[[#This Row],[Year4]])</f>
        <v>0</v>
      </c>
      <c r="BQ348" s="29">
        <f>IF(AND(ISBLANK(CatTemplate[[#This Row],[Eq. unit cost]]),ISBLANK(CatTemplate[[#This Row],[Cons. unit cost]]),ISBLANK(CatTemplate[[#This Row],[Oth. unit cost]])), 0, IF(getUnitEffort =0,1,getUnitEffort) * CatTemplate[[#This Row],[Year5]])</f>
        <v>0</v>
      </c>
      <c r="BR348" s="29">
        <f>IF(AND(ISBLANK(CatTemplate[[#This Row],[Eq. unit cost]]),ISBLANK(CatTemplate[[#This Row],[Cons. unit cost]]),ISBLANK(CatTemplate[[#This Row],[Oth. unit cost]])), 0, IF(getUnitEffort =0,1,getUnitEffort) * CatTemplate[[#This Row],[Year6]])</f>
        <v>0</v>
      </c>
      <c r="BS348" s="29">
        <f>IF(AND(ISBLANK(CatTemplate[[#This Row],[Eq. unit cost]]),ISBLANK(CatTemplate[[#This Row],[Cons. unit cost]]),ISBLANK(CatTemplate[[#This Row],[Oth. unit cost]])), 0, IF(getUnitEffort =0,1,getUnitEffort) * CatTemplate[[#This Row],[Year7]])</f>
        <v>0</v>
      </c>
      <c r="BT348" s="29">
        <f>IF(AND(ISBLANK(CatTemplate[[#This Row],[Eq. unit cost]]),ISBLANK(CatTemplate[[#This Row],[Cons. unit cost]]),ISBLANK(CatTemplate[[#This Row],[Oth. unit cost]])), 0, IF(getUnitEffort =0,1,getUnitEffort) * CatTemplate[[#This Row],[Year8]])</f>
        <v>0</v>
      </c>
      <c r="BU348" s="29">
        <f>IF(AND(ISBLANK(CatTemplate[[#This Row],[Eq. unit cost]]),ISBLANK(CatTemplate[[#This Row],[Cons. unit cost]]),ISBLANK(CatTemplate[[#This Row],[Oth. unit cost]])), 0, IF(getUnitEffort =0,1,getUnitEffort) * CatTemplate[[#This Row],[Year9]])</f>
        <v>0</v>
      </c>
      <c r="BV348" s="29">
        <f>IF(AND(ISBLANK(CatTemplate[[#This Row],[Eq. unit cost]]),ISBLANK(CatTemplate[[#This Row],[Cons. unit cost]]),ISBLANK(CatTemplate[[#This Row],[Oth. unit cost]])), 0, IF(getUnitEffort =0,1,getUnitEffort) * CatTemplate[[#This Row],[Year10]])</f>
        <v>0</v>
      </c>
      <c r="BW348" s="29">
        <f>IF(AND(ISBLANK(CatTemplate[[#This Row],[Eq. unit cost]]),ISBLANK(CatTemplate[[#This Row],[Cons. unit cost]]),ISBLANK(CatTemplate[[#This Row],[Oth. unit cost]])), 0, IF(getUnitEffort =0,1,getUnitEffort) * CatTemplate[[#This Row],[Year11]])</f>
        <v>0</v>
      </c>
      <c r="BX348" s="29">
        <f>IF(AND(ISBLANK(CatTemplate[[#This Row],[Eq. unit cost]]),ISBLANK(CatTemplate[[#This Row],[Cons. unit cost]]),ISBLANK(CatTemplate[[#This Row],[Oth. unit cost]])), 0, IF(getUnitEffort =0,1,getUnitEffort) * CatTemplate[[#This Row],[Year12]])</f>
        <v>0</v>
      </c>
      <c r="BY348" s="29">
        <f>IF(AND(ISBLANK(CatTemplate[[#This Row],[Eq. unit cost]]),ISBLANK(CatTemplate[[#This Row],[Cons. unit cost]]),ISBLANK(CatTemplate[[#This Row],[Oth. unit cost]])), 0, IF(getUnitEffort =0,1,getUnitEffort) * CatTemplate[[#This Row],[Year13]])</f>
        <v>0</v>
      </c>
      <c r="BZ348" s="29">
        <f>IF(AND(ISBLANK(CatTemplate[[#This Row],[Eq. unit cost]]),ISBLANK(CatTemplate[[#This Row],[Cons. unit cost]]),ISBLANK(CatTemplate[[#This Row],[Oth. unit cost]])), 0, IF(getUnitEffort =0,1,getUnitEffort) * CatTemplate[[#This Row],[Year14]])</f>
        <v>0</v>
      </c>
      <c r="CA348" s="29">
        <f>IF(AND(ISBLANK(CatTemplate[[#This Row],[Eq. unit cost]]),ISBLANK(CatTemplate[[#This Row],[Cons. unit cost]]),ISBLANK(CatTemplate[[#This Row],[Oth. unit cost]])), 0, IF(getUnitEffort =0,1,getUnitEffort) * CatTemplate[[#This Row],[Year15]])</f>
        <v>0</v>
      </c>
      <c r="CB348" s="29">
        <f>IF(AND(ISBLANK(CatTemplate[[#This Row],[Eq. unit cost]]),ISBLANK(CatTemplate[[#This Row],[Cons. unit cost]]),ISBLANK(CatTemplate[[#This Row],[Oth. unit cost]])), 0, IF(getUnitEffort =0,1,getUnitEffort) * CatTemplate[[#This Row],[Year16]])</f>
        <v>0</v>
      </c>
      <c r="CC348" s="29">
        <f>IF(AND(ISBLANK(CatTemplate[[#This Row],[Eq. unit cost]]),ISBLANK(CatTemplate[[#This Row],[Cons. unit cost]]),ISBLANK(CatTemplate[[#This Row],[Oth. unit cost]])), 0, IF(getUnitEffort =0,1,getUnitEffort) * CatTemplate[[#This Row],[Year17]])</f>
        <v>0</v>
      </c>
      <c r="CD348" s="29">
        <f>IF(AND(ISBLANK(CatTemplate[[#This Row],[Eq. unit cost]]),ISBLANK(CatTemplate[[#This Row],[Cons. unit cost]]),ISBLANK(CatTemplate[[#This Row],[Oth. unit cost]])), 0, IF(getUnitEffort =0,1,getUnitEffort) * CatTemplate[[#This Row],[Year18]])</f>
        <v>0</v>
      </c>
      <c r="CE348" s="29">
        <f>IF(AND(ISBLANK(CatTemplate[[#This Row],[Eq. unit cost]]),ISBLANK(CatTemplate[[#This Row],[Cons. unit cost]]),ISBLANK(CatTemplate[[#This Row],[Oth. unit cost]])), 0, IF(getUnitEffort =0,1,getUnitEffort) * CatTemplate[[#This Row],[Year19]])</f>
        <v>0</v>
      </c>
      <c r="CF348" s="29">
        <f>IF(AND(ISBLANK(CatTemplate[[#This Row],[Eq. unit cost]]),ISBLANK(CatTemplate[[#This Row],[Cons. unit cost]]),ISBLANK(CatTemplate[[#This Row],[Oth. unit cost]])), 0, IF(getUnitEffort =0,1,getUnitEffort) * CatTemplate[[#This Row],[Year20]])</f>
        <v>0</v>
      </c>
      <c r="CG348" s="45">
        <f>SUM(CatTemplate[[#This Row],[Q1]:[Q20]])</f>
        <v>0</v>
      </c>
      <c r="CH348" s="29">
        <f>IF(ISBLANK(CatTemplate[[#This Row],[St. unit effort]]),0,(CatTemplate[[#This Row],[St. unit effort]] * CatTemplate[[#This Row],[Year1]]))</f>
        <v>0</v>
      </c>
      <c r="CI348" s="29">
        <f>IF(ISBLANK(CatTemplate[[#This Row],[St. unit effort]]),0,(CatTemplate[[#This Row],[St. unit effort]] * CatTemplate[[#This Row],[Year2]]))</f>
        <v>0</v>
      </c>
      <c r="CJ348" s="29">
        <f>IF(ISBLANK(CatTemplate[[#This Row],[St. unit effort]]),0,(CatTemplate[[#This Row],[St. unit effort]] * CatTemplate[[#This Row],[Year3]]))</f>
        <v>0</v>
      </c>
      <c r="CK348" s="29">
        <f>IF(ISBLANK(CatTemplate[[#This Row],[St. unit effort]]),0,(CatTemplate[[#This Row],[St. unit effort]] * CatTemplate[[#This Row],[Year4]]))</f>
        <v>0</v>
      </c>
      <c r="CL348" s="29">
        <f>IF(ISBLANK(CatTemplate[[#This Row],[St. unit effort]]),0,(CatTemplate[[#This Row],[St. unit effort]] * CatTemplate[[#This Row],[Year5]]))</f>
        <v>0</v>
      </c>
      <c r="CM348" s="29">
        <f>IF(ISBLANK(CatTemplate[[#This Row],[St. unit effort]]),0,(CatTemplate[[#This Row],[St. unit effort]] * CatTemplate[[#This Row],[Year6]]))</f>
        <v>0</v>
      </c>
      <c r="CN348" s="29">
        <f>IF(ISBLANK(CatTemplate[[#This Row],[St. unit effort]]),0,(CatTemplate[[#This Row],[St. unit effort]] * CatTemplate[[#This Row],[Year7]]))</f>
        <v>0</v>
      </c>
      <c r="CO348" s="29">
        <f>IF(ISBLANK(CatTemplate[[#This Row],[St. unit effort]]),0,(CatTemplate[[#This Row],[St. unit effort]] * CatTemplate[[#This Row],[Year8]]))</f>
        <v>0</v>
      </c>
      <c r="CP348" s="29">
        <f>IF(ISBLANK(CatTemplate[[#This Row],[St. unit effort]]),0,(CatTemplate[[#This Row],[St. unit effort]] * CatTemplate[[#This Row],[Year9]]))</f>
        <v>0</v>
      </c>
      <c r="CQ348" s="29">
        <f>IF(ISBLANK(CatTemplate[[#This Row],[St. unit effort]]),0,(CatTemplate[[#This Row],[St. unit effort]] * CatTemplate[[#This Row],[Year10]]))</f>
        <v>0</v>
      </c>
      <c r="CR348" s="29">
        <f>IF(ISBLANK(CatTemplate[[#This Row],[St. unit effort]]),0,(CatTemplate[[#This Row],[St. unit effort]] * CatTemplate[[#This Row],[Year11]]))</f>
        <v>0</v>
      </c>
      <c r="CS348" s="29">
        <f>IF(ISBLANK(CatTemplate[[#This Row],[St. unit effort]]),0,(CatTemplate[[#This Row],[St. unit effort]] * CatTemplate[[#This Row],[Year12]]))</f>
        <v>0</v>
      </c>
      <c r="CT348" s="29">
        <f>IF(ISBLANK(CatTemplate[[#This Row],[St. unit effort]]),0,(CatTemplate[[#This Row],[St. unit effort]] * CatTemplate[[#This Row],[Year13]]))</f>
        <v>0</v>
      </c>
      <c r="CU348" s="29">
        <f>IF(ISBLANK(CatTemplate[[#This Row],[St. unit effort]]),0,(CatTemplate[[#This Row],[St. unit effort]] * CatTemplate[[#This Row],[Year14]]))</f>
        <v>0</v>
      </c>
      <c r="CV348" s="29">
        <f>IF(ISBLANK(CatTemplate[[#This Row],[St. unit effort]]),0,(CatTemplate[[#This Row],[St. unit effort]] * CatTemplate[[#This Row],[Year15]]))</f>
        <v>0</v>
      </c>
      <c r="CW348" s="29">
        <f>IF(ISBLANK(CatTemplate[[#This Row],[St. unit effort]]),0,(CatTemplate[[#This Row],[St. unit effort]] * CatTemplate[[#This Row],[Year16]]))</f>
        <v>0</v>
      </c>
      <c r="CX348" s="29">
        <f>IF(ISBLANK(CatTemplate[[#This Row],[St. unit effort]]),0,(CatTemplate[[#This Row],[St. unit effort]] * CatTemplate[[#This Row],[Year17]]))</f>
        <v>0</v>
      </c>
      <c r="CY348" s="29">
        <f>IF(ISBLANK(CatTemplate[[#This Row],[St. unit effort]]),0,(CatTemplate[[#This Row],[St. unit effort]] * CatTemplate[[#This Row],[Year18]]))</f>
        <v>0</v>
      </c>
      <c r="CZ348" s="29">
        <f>IF(ISBLANK(CatTemplate[[#This Row],[St. unit effort]]),0,(CatTemplate[[#This Row],[St. unit effort]] * CatTemplate[[#This Row],[Year19]]))</f>
        <v>0</v>
      </c>
      <c r="DA348" s="29">
        <f>IF(ISBLANK(CatTemplate[[#This Row],[St. unit effort]]),0,(CatTemplate[[#This Row],[St. unit effort]] * CatTemplate[[#This Row],[Year20]]))</f>
        <v>0</v>
      </c>
      <c r="DB348" s="57">
        <f>IF(ISBLANK(CatTemplate[[#This Row],[St. unit effort]]),0,(CatTemplate[[#This Row],[St. unit effort]] * CatTemplate[[#This Row],[Year1]])*8/ParRatePM)</f>
        <v>0</v>
      </c>
      <c r="DC348" s="57">
        <f>IF(ISBLANK(CatTemplate[[#This Row],[St. unit effort]]),0,(CatTemplate[[#This Row],[St. unit effort]] * CatTemplate[[#This Row],[Year2]])*8/ParRatePM)</f>
        <v>0</v>
      </c>
      <c r="DD348" s="57">
        <f>IF(ISBLANK(CatTemplate[[#This Row],[St. unit effort]]),0,(CatTemplate[[#This Row],[St. unit effort]] * CatTemplate[[#This Row],[Year3]])*8/ParRatePM)</f>
        <v>0</v>
      </c>
      <c r="DE348" s="57">
        <f>IF(ISBLANK(CatTemplate[[#This Row],[St. unit effort]]),0,(CatTemplate[[#This Row],[St. unit effort]] * CatTemplate[[#This Row],[Year4]])*8/ParRatePM)</f>
        <v>0</v>
      </c>
      <c r="DF348" s="57">
        <f>IF(ISBLANK(CatTemplate[[#This Row],[St. unit effort]]),0,(CatTemplate[[#This Row],[St. unit effort]] * CatTemplate[[#This Row],[Year5]])*8/ParRatePM)</f>
        <v>0</v>
      </c>
      <c r="DG348" s="57">
        <f>IF(ISBLANK(CatTemplate[[#This Row],[St. unit effort]]),0,(CatTemplate[[#This Row],[St. unit effort]] * CatTemplate[[#This Row],[Year6]])*8/ParRatePM)</f>
        <v>0</v>
      </c>
      <c r="DH348" s="57">
        <f>IF(ISBLANK(CatTemplate[[#This Row],[St. unit effort]]),0,(CatTemplate[[#This Row],[St. unit effort]] * CatTemplate[[#This Row],[Year7]])*8/ParRatePM)</f>
        <v>0</v>
      </c>
      <c r="DI348" s="57">
        <f>IF(ISBLANK(CatTemplate[[#This Row],[St. unit effort]]),0,(CatTemplate[[#This Row],[St. unit effort]] * CatTemplate[[#This Row],[Year8]])*8/ParRatePM)</f>
        <v>0</v>
      </c>
      <c r="DJ348" s="57">
        <f>IF(ISBLANK(CatTemplate[[#This Row],[St. unit effort]]),0,(CatTemplate[[#This Row],[St. unit effort]] * CatTemplate[[#This Row],[Year9]])*8/ParRatePM)</f>
        <v>0</v>
      </c>
      <c r="DK348" s="57">
        <f>IF(ISBLANK(CatTemplate[[#This Row],[St. unit effort]]),0,(CatTemplate[[#This Row],[St. unit effort]] * CatTemplate[[#This Row],[Year10]])*8/ParRatePM)</f>
        <v>0</v>
      </c>
      <c r="DL348" s="57">
        <f>IF(ISBLANK(CatTemplate[[#This Row],[St. unit effort]]),0,(CatTemplate[[#This Row],[St. unit effort]] * CatTemplate[[#This Row],[Year11]])*8/ParRatePM)</f>
        <v>0</v>
      </c>
      <c r="DM348" s="57">
        <f>IF(ISBLANK(CatTemplate[[#This Row],[St. unit effort]]),0,(CatTemplate[[#This Row],[St. unit effort]] * CatTemplate[[#This Row],[Year12]])*8/ParRatePM)</f>
        <v>0</v>
      </c>
      <c r="DN348" s="57">
        <f>IF(ISBLANK(CatTemplate[[#This Row],[St. unit effort]]),0,(CatTemplate[[#This Row],[St. unit effort]] * CatTemplate[[#This Row],[Year13]])*8/ParRatePM)</f>
        <v>0</v>
      </c>
      <c r="DO348" s="57">
        <f>IF(ISBLANK(CatTemplate[[#This Row],[St. unit effort]]),0,(CatTemplate[[#This Row],[St. unit effort]] * CatTemplate[[#This Row],[Year14]])*8/ParRatePM)</f>
        <v>0</v>
      </c>
      <c r="DP348" s="57">
        <f>IF(ISBLANK(CatTemplate[[#This Row],[St. unit effort]]),0,(CatTemplate[[#This Row],[St. unit effort]] * CatTemplate[[#This Row],[Year15]])*8/ParRatePM)</f>
        <v>0</v>
      </c>
      <c r="DQ348" s="57">
        <f>IF(ISBLANK(CatTemplate[[#This Row],[St. unit effort]]),0,(CatTemplate[[#This Row],[St. unit effort]] * CatTemplate[[#This Row],[Year16]])*8/ParRatePM)</f>
        <v>0</v>
      </c>
      <c r="DR348" s="57">
        <f>IF(ISBLANK(CatTemplate[[#This Row],[St. unit effort]]),0,(CatTemplate[[#This Row],[St. unit effort]] * CatTemplate[[#This Row],[Year17]])*8/ParRatePM)</f>
        <v>0</v>
      </c>
      <c r="DS348" s="57">
        <f>IF(ISBLANK(CatTemplate[[#This Row],[St. unit effort]]),0,(CatTemplate[[#This Row],[St. unit effort]] * CatTemplate[[#This Row],[Year18]])*8/ParRatePM)</f>
        <v>0</v>
      </c>
      <c r="DT348" s="57">
        <f>IF(ISBLANK(CatTemplate[[#This Row],[St. unit effort]]),0,(CatTemplate[[#This Row],[St. unit effort]] * CatTemplate[[#This Row],[Year19]])*8/ParRatePM)</f>
        <v>0</v>
      </c>
      <c r="DU348" s="57">
        <f>IF(ISBLANK(CatTemplate[[#This Row],[St. unit effort]]),0,(CatTemplate[[#This Row],[St. unit effort]] * CatTemplate[[#This Row],[Year20]])*8/ParRatePM)</f>
        <v>0</v>
      </c>
      <c r="DV348" s="54">
        <f>SUM(CatTemplate[[#This Row],[PM1]:[PM20]])</f>
        <v>0</v>
      </c>
      <c r="DW348" s="56">
        <f t="shared" si="123"/>
        <v>0</v>
      </c>
      <c r="DX348" s="56">
        <f t="shared" si="123"/>
        <v>0</v>
      </c>
      <c r="DY348" s="56">
        <f t="shared" si="123"/>
        <v>0</v>
      </c>
      <c r="DZ348" s="56">
        <f t="shared" si="123"/>
        <v>0</v>
      </c>
      <c r="EA348" s="56">
        <f t="shared" si="123"/>
        <v>0</v>
      </c>
      <c r="EB348" s="56">
        <f t="shared" si="123"/>
        <v>0</v>
      </c>
      <c r="EC348" s="56">
        <f t="shared" si="123"/>
        <v>0</v>
      </c>
      <c r="ED348" s="56">
        <f t="shared" si="123"/>
        <v>0</v>
      </c>
      <c r="EE348" s="56">
        <f t="shared" si="123"/>
        <v>0</v>
      </c>
      <c r="EF348" s="56">
        <f t="shared" si="123"/>
        <v>0</v>
      </c>
      <c r="EG348" s="56">
        <f t="shared" si="123"/>
        <v>0</v>
      </c>
      <c r="EH348" s="56">
        <f t="shared" si="123"/>
        <v>0</v>
      </c>
      <c r="EI348" s="56">
        <f t="shared" si="123"/>
        <v>0</v>
      </c>
      <c r="EJ348" s="56">
        <f t="shared" si="123"/>
        <v>0</v>
      </c>
      <c r="EK348" s="56">
        <f t="shared" si="123"/>
        <v>0</v>
      </c>
      <c r="EL348" s="56">
        <f t="shared" si="121"/>
        <v>0</v>
      </c>
      <c r="EM348" s="56">
        <f t="shared" si="121"/>
        <v>0</v>
      </c>
      <c r="EN348" s="56">
        <f t="shared" si="121"/>
        <v>0</v>
      </c>
      <c r="EO348" s="56">
        <f t="shared" si="121"/>
        <v>0</v>
      </c>
      <c r="EP348" s="56">
        <f t="shared" si="121"/>
        <v>0</v>
      </c>
      <c r="EQ348" s="30">
        <f>CatTemplate[[#This Row],[Eq. unit cost]] * CatTemplate[[#This Row],[Eq. quantity]]</f>
        <v>0</v>
      </c>
      <c r="ER348" s="30">
        <f>CatTemplate[[#This Row],[Cons. unit cost]] *CatTemplate[[#This Row],[Cons. quantity]]</f>
        <v>0</v>
      </c>
      <c r="ES348" s="30">
        <f>CatTemplate[[#This Row],[Oth. unit cost]] *CatTemplate[[#This Row],[Oth. quantity]]</f>
        <v>0</v>
      </c>
      <c r="ET348" s="55">
        <f>SUM(CatTemplate[[#This Row],[CO1]:[CO20]])</f>
        <v>0</v>
      </c>
      <c r="EU348" s="56">
        <f t="shared" si="124"/>
        <v>0</v>
      </c>
      <c r="EV348" s="56">
        <f t="shared" si="124"/>
        <v>0</v>
      </c>
      <c r="EW348" s="56">
        <f t="shared" si="124"/>
        <v>0</v>
      </c>
      <c r="EX348" s="56">
        <f t="shared" si="124"/>
        <v>0</v>
      </c>
      <c r="EY348" s="56">
        <f t="shared" si="124"/>
        <v>0</v>
      </c>
      <c r="EZ348" s="56">
        <f t="shared" si="124"/>
        <v>0</v>
      </c>
      <c r="FA348" s="56">
        <f t="shared" si="124"/>
        <v>0</v>
      </c>
      <c r="FB348" s="56">
        <f t="shared" si="124"/>
        <v>0</v>
      </c>
      <c r="FC348" s="56">
        <f t="shared" si="124"/>
        <v>0</v>
      </c>
      <c r="FD348" s="56">
        <f t="shared" si="124"/>
        <v>0</v>
      </c>
      <c r="FE348" s="56">
        <f t="shared" si="124"/>
        <v>0</v>
      </c>
      <c r="FF348" s="56">
        <f t="shared" si="124"/>
        <v>0</v>
      </c>
      <c r="FG348" s="56">
        <f t="shared" si="124"/>
        <v>0</v>
      </c>
      <c r="FH348" s="56">
        <f t="shared" si="124"/>
        <v>0</v>
      </c>
      <c r="FI348" s="56">
        <f t="shared" si="124"/>
        <v>0</v>
      </c>
      <c r="FJ348" s="56">
        <f t="shared" si="122"/>
        <v>0</v>
      </c>
      <c r="FK348" s="56">
        <f t="shared" si="122"/>
        <v>0</v>
      </c>
      <c r="FL348" s="56">
        <f t="shared" si="122"/>
        <v>0</v>
      </c>
      <c r="FM348" s="56">
        <f t="shared" si="122"/>
        <v>0</v>
      </c>
      <c r="FN348" s="56">
        <f t="shared" si="122"/>
        <v>0</v>
      </c>
      <c r="FO348" s="58">
        <f>SUM(CatTemplate[[#This Row],[CS1]:[CS20]])</f>
        <v>0</v>
      </c>
      <c r="FP348" s="59">
        <f>CatTemplate[[#This Row],[Total Oth. cost]]+CatTemplate[[#This Row],[Total St. Cost]]</f>
        <v>0</v>
      </c>
      <c r="FQ348" s="33" t="e">
        <f t="shared" si="115"/>
        <v>#VALUE!</v>
      </c>
      <c r="FR348" s="33" t="e">
        <f t="shared" si="116"/>
        <v>#VALUE!</v>
      </c>
      <c r="FS348" s="30" t="e">
        <f>(CatTemplate[[#This Row],[CO1]] + CatTemplate[[#This Row],[CS1]]) * (1 + getRateOHFinal) * getRateMarkupFinal</f>
        <v>#VALUE!</v>
      </c>
      <c r="FT348" s="30" t="e">
        <f>(CatTemplate[[#This Row],[CO2]] + CatTemplate[[#This Row],[CS2]]) * (1 + getRateOHFinal) * getRateMarkupFinal</f>
        <v>#VALUE!</v>
      </c>
      <c r="FU348" s="30" t="e">
        <f>(CatTemplate[[#This Row],[CO3]] + CatTemplate[[#This Row],[CS3]]) * (1 + getRateOHFinal) * getRateMarkupFinal</f>
        <v>#VALUE!</v>
      </c>
      <c r="FV348" s="30" t="e">
        <f>(CatTemplate[[#This Row],[CO4]] + CatTemplate[[#This Row],[CS4]]) * (1 + getRateOHFinal) * getRateMarkupFinal</f>
        <v>#VALUE!</v>
      </c>
      <c r="FW348" s="30" t="e">
        <f>(CatTemplate[[#This Row],[CO5]] + CatTemplate[[#This Row],[CS5]]) * (1 + getRateOHFinal) * getRateMarkupFinal</f>
        <v>#VALUE!</v>
      </c>
      <c r="FX348" s="30" t="e">
        <f>(CatTemplate[[#This Row],[CO6]] + CatTemplate[[#This Row],[CS6]]) * (1 + getRateOHFinal) * getRateMarkupFinal</f>
        <v>#VALUE!</v>
      </c>
      <c r="FY348" s="30" t="e">
        <f>(CatTemplate[[#This Row],[CO7]] + CatTemplate[[#This Row],[CS7]]) * (1 + getRateOHFinal) * getRateMarkupFinal</f>
        <v>#VALUE!</v>
      </c>
      <c r="FZ348" s="30" t="e">
        <f>(CatTemplate[[#This Row],[CO8]] + CatTemplate[[#This Row],[CS8]]) * (1 + getRateOHFinal) * getRateMarkupFinal</f>
        <v>#VALUE!</v>
      </c>
      <c r="GA348" s="30" t="e">
        <f>(CatTemplate[[#This Row],[CO9]] + CatTemplate[[#This Row],[CS9]]) * (1 + getRateOHFinal) * getRateMarkupFinal</f>
        <v>#VALUE!</v>
      </c>
      <c r="GB348" s="30" t="e">
        <f>(CatTemplate[[#This Row],[CO10]] + CatTemplate[[#This Row],[CS10]]) * (1 + getRateOHFinal) * getRateMarkupFinal</f>
        <v>#VALUE!</v>
      </c>
      <c r="GC348" s="30" t="e">
        <f>(CatTemplate[[#This Row],[CO11]] + CatTemplate[[#This Row],[CS11]]) * (1 + getRateOHFinal) * getRateMarkupFinal</f>
        <v>#VALUE!</v>
      </c>
      <c r="GD348" s="30" t="e">
        <f>(CatTemplate[[#This Row],[CO12]] + CatTemplate[[#This Row],[CS12]]) * (1 + getRateOHFinal) * getRateMarkupFinal</f>
        <v>#VALUE!</v>
      </c>
      <c r="GE348" s="30" t="e">
        <f>(CatTemplate[[#This Row],[CO13]] + CatTemplate[[#This Row],[CS13]]) * (1 + getRateOHFinal) * getRateMarkupFinal</f>
        <v>#VALUE!</v>
      </c>
      <c r="GF348" s="30" t="e">
        <f>(CatTemplate[[#This Row],[CO14]] + CatTemplate[[#This Row],[CS14]]) * (1 + getRateOHFinal) * getRateMarkupFinal</f>
        <v>#VALUE!</v>
      </c>
      <c r="GG348" s="30" t="e">
        <f>(CatTemplate[[#This Row],[CO15]] + CatTemplate[[#This Row],[CS15]]) * (1 + getRateOHFinal) * getRateMarkupFinal</f>
        <v>#VALUE!</v>
      </c>
      <c r="GH348" s="30" t="e">
        <f>(CatTemplate[[#This Row],[CO16]] + CatTemplate[[#This Row],[CS16]]) * (1 + getRateOHFinal) * getRateMarkupFinal</f>
        <v>#VALUE!</v>
      </c>
      <c r="GI348" s="30" t="e">
        <f>(CatTemplate[[#This Row],[CO17]] + CatTemplate[[#This Row],[CS17]]) * (1 + getRateOHFinal) * getRateMarkupFinal</f>
        <v>#VALUE!</v>
      </c>
      <c r="GJ348" s="30" t="e">
        <f>(CatTemplate[[#This Row],[CO18]] + CatTemplate[[#This Row],[CS18]]) * (1 + getRateOHFinal) * getRateMarkupFinal</f>
        <v>#VALUE!</v>
      </c>
      <c r="GK348" s="30" t="e">
        <f>(CatTemplate[[#This Row],[CO19]] + CatTemplate[[#This Row],[CS19]]) * (1 + getRateOHFinal) * getRateMarkupFinal</f>
        <v>#VALUE!</v>
      </c>
      <c r="GL348" s="30" t="e">
        <f>(CatTemplate[[#This Row],[CO20]] + CatTemplate[[#This Row],[CS20]]) * (1 + getRateOHFinal) * getRateMarkupFinal</f>
        <v>#VALUE!</v>
      </c>
      <c r="GM348" s="30" t="e">
        <f t="shared" si="117"/>
        <v>#VALUE!</v>
      </c>
      <c r="GN348" s="30" t="e">
        <f t="shared" si="118"/>
        <v>#VALUE!</v>
      </c>
      <c r="GO348" s="30" t="e">
        <f t="shared" si="119"/>
        <v>#VALUE!</v>
      </c>
      <c r="GP348" s="30" t="e">
        <f t="shared" si="120"/>
        <v>#VALUE!</v>
      </c>
      <c r="GQ348" s="30" t="e">
        <f>(CatTemplate[[#This Row],[CO1]]+CatTemplate[[#This Row],[CS1]]) * (1+ getRateOHFinal) * (1 + getRateMarkupFinal)</f>
        <v>#VALUE!</v>
      </c>
      <c r="GR348" s="30" t="e">
        <f>(CatTemplate[[#This Row],[CO2]]+CatTemplate[[#This Row],[CS2]]) * (1+ getRateOHFinal) * (1 + getRateMarkupFinal)</f>
        <v>#VALUE!</v>
      </c>
      <c r="GS348" s="30" t="e">
        <f>(CatTemplate[[#This Row],[CO3]]+CatTemplate[[#This Row],[CS3]]) * (1+ getRateOHFinal) * (1 + getRateMarkupFinal)</f>
        <v>#VALUE!</v>
      </c>
      <c r="GT348" s="30" t="e">
        <f>(CatTemplate[[#This Row],[CO4]]+CatTemplate[[#This Row],[CS4]]) * (1+ getRateOHFinal) * (1 + getRateMarkupFinal)</f>
        <v>#VALUE!</v>
      </c>
      <c r="GU348" s="30" t="e">
        <f>(CatTemplate[[#This Row],[CO5]]+CatTemplate[[#This Row],[CS5]]) * (1+ getRateOHFinal) * (1 + getRateMarkupFinal)</f>
        <v>#VALUE!</v>
      </c>
      <c r="GV348" s="30" t="e">
        <f>(CatTemplate[[#This Row],[CO6]]+CatTemplate[[#This Row],[CS6]]) * (1+ getRateOHFinal) * (1 + getRateMarkupFinal)</f>
        <v>#VALUE!</v>
      </c>
      <c r="GW348" s="30" t="e">
        <f>(CatTemplate[[#This Row],[CO7]]+CatTemplate[[#This Row],[CS7]]) * (1+ getRateOHFinal) * (1 + getRateMarkupFinal)</f>
        <v>#VALUE!</v>
      </c>
      <c r="GX348" s="30" t="e">
        <f>(CatTemplate[[#This Row],[CO8]]+CatTemplate[[#This Row],[CS8]]) * (1+ getRateOHFinal) * (1 + getRateMarkupFinal)</f>
        <v>#VALUE!</v>
      </c>
      <c r="GY348" s="30" t="e">
        <f>(CatTemplate[[#This Row],[CO9]]+CatTemplate[[#This Row],[CS9]]) * (1+ getRateOHFinal) * (1 + getRateMarkupFinal)</f>
        <v>#VALUE!</v>
      </c>
      <c r="GZ348" s="30" t="e">
        <f>(CatTemplate[[#This Row],[CO10]]+CatTemplate[[#This Row],[CS10]]) * (1+ getRateOHFinal) * (1 + getRateMarkupFinal)</f>
        <v>#VALUE!</v>
      </c>
      <c r="HA348" s="30" t="e">
        <f>(CatTemplate[[#This Row],[CO11]]+CatTemplate[[#This Row],[CS11]]) * (1+ getRateOHFinal) * (1 + getRateMarkupFinal)</f>
        <v>#VALUE!</v>
      </c>
      <c r="HB348" s="30" t="e">
        <f>(CatTemplate[[#This Row],[CO12]]+CatTemplate[[#This Row],[CS12]]) * (1+ getRateOHFinal) * (1 + getRateMarkupFinal)</f>
        <v>#VALUE!</v>
      </c>
      <c r="HC348" s="30" t="e">
        <f>(CatTemplate[[#This Row],[CO13]]+CatTemplate[[#This Row],[CS13]]) * (1+ getRateOHFinal) * (1 + getRateMarkupFinal)</f>
        <v>#VALUE!</v>
      </c>
      <c r="HD348" s="30" t="e">
        <f>(CatTemplate[[#This Row],[CO14]]+CatTemplate[[#This Row],[CS14]]) * (1+ getRateOHFinal) * (1 + getRateMarkupFinal)</f>
        <v>#VALUE!</v>
      </c>
      <c r="HE348" s="30" t="e">
        <f>(CatTemplate[[#This Row],[CO15]]+CatTemplate[[#This Row],[CS15]]) * (1+ getRateOHFinal) * (1 + getRateMarkupFinal)</f>
        <v>#VALUE!</v>
      </c>
      <c r="HF348" s="30" t="e">
        <f>(CatTemplate[[#This Row],[CO16]]+CatTemplate[[#This Row],[CS16]]) * (1+ getRateOHFinal) * (1 + getRateMarkupFinal)</f>
        <v>#VALUE!</v>
      </c>
      <c r="HG348" s="30" t="e">
        <f>(CatTemplate[[#This Row],[CO17]]+CatTemplate[[#This Row],[CS17]]) * (1+ getRateOHFinal) * (1 + getRateMarkupFinal)</f>
        <v>#VALUE!</v>
      </c>
      <c r="HH348" s="30" t="e">
        <f>(CatTemplate[[#This Row],[CO18]]+CatTemplate[[#This Row],[CS18]]) * (1+ getRateOHFinal) * (1 + getRateMarkupFinal)</f>
        <v>#VALUE!</v>
      </c>
      <c r="HI348" s="30" t="e">
        <f>(CatTemplate[[#This Row],[CO19]]+CatTemplate[[#This Row],[CS19]]) * (1+ getRateOHFinal) * (1 + getRateMarkupFinal)</f>
        <v>#VALUE!</v>
      </c>
      <c r="HJ348" s="30" t="e">
        <f>(CatTemplate[[#This Row],[CO20]]+CatTemplate[[#This Row],[CS20]]) * (1+ getRateOHFinal) * (1 + getRateMarkupFinal)</f>
        <v>#VALUE!</v>
      </c>
      <c r="HK348" s="39" t="e">
        <f>CatTemplate[[#This Row],[Total cost]]+CatTemplate[[#This Row],[OH Amount]]+CatTemplate[[#This Row],[Markup]]</f>
        <v>#VALUE!</v>
      </c>
      <c r="HL348" s="63">
        <f>IF(CatTemplate[[#This Row],[Units]]="Days",CatTemplate[[#This Row],[Project quantity]]*CatTemplate[[#This Row],[St. unit effort]],CatTemplate[[#This Row],[Project quantity]])</f>
        <v>0</v>
      </c>
      <c r="HM348" s="287">
        <f>IFERROR(CatTemplate[[#This Row],[Total Price]]/(CatTemplate[[#This Row],[Final Quantity]]),0)</f>
        <v>0</v>
      </c>
      <c r="HN348" s="261"/>
    </row>
    <row r="349" spans="2:222" x14ac:dyDescent="0.2">
      <c r="B349" s="9" t="s">
        <v>84</v>
      </c>
      <c r="C349" s="23">
        <v>6</v>
      </c>
      <c r="D349" s="10" t="s">
        <v>179</v>
      </c>
      <c r="E349" s="25">
        <v>1</v>
      </c>
      <c r="F349" s="19" t="s">
        <v>103</v>
      </c>
      <c r="G349" s="27">
        <v>136</v>
      </c>
      <c r="H349" s="19" t="s">
        <v>628</v>
      </c>
      <c r="I349" s="19"/>
      <c r="J349" s="16" t="s">
        <v>254</v>
      </c>
      <c r="K349" s="16"/>
      <c r="L349" s="16" t="s">
        <v>489</v>
      </c>
      <c r="M349" s="16"/>
      <c r="N349" s="16" t="s">
        <v>858</v>
      </c>
      <c r="O349" s="320"/>
      <c r="P349" s="71"/>
      <c r="Q349" s="108"/>
      <c r="R349" s="73"/>
      <c r="S349" s="97"/>
      <c r="T349" s="100">
        <f>getEqUnitCost</f>
        <v>0</v>
      </c>
      <c r="U349" s="73">
        <f>getEqUnitEffort</f>
        <v>0</v>
      </c>
      <c r="V349" s="101">
        <f>getEqQuantity</f>
        <v>0</v>
      </c>
      <c r="W349" s="320"/>
      <c r="X349" s="100">
        <f>getConsUnitCost</f>
        <v>0</v>
      </c>
      <c r="Y349" s="73">
        <f>getConsUnitEffort</f>
        <v>0</v>
      </c>
      <c r="Z349" s="14">
        <f>getConsQuantity</f>
        <v>0</v>
      </c>
      <c r="AA349" s="320"/>
      <c r="AB349" s="72"/>
      <c r="AC349" s="112"/>
      <c r="AD349" s="14">
        <f>getOthQuantity</f>
        <v>0</v>
      </c>
      <c r="AE349" s="320"/>
      <c r="AF349" s="28" t="str">
        <f>IF(ISBLANK(CatTemplate[[#This Row],[Resource type]]),"",CatTemplate[[#This Row],[Resource type]])</f>
        <v>BioRef Operator</v>
      </c>
      <c r="AG349" s="242">
        <f>getStaffUnitCost</f>
        <v>402.98497611162429</v>
      </c>
      <c r="AH349" s="113">
        <f>getStaffUnitEffort</f>
        <v>0</v>
      </c>
      <c r="AI349" s="40">
        <f>getStaffQuantity</f>
        <v>0</v>
      </c>
      <c r="AJ349" s="41">
        <f>CatTemplate[[#This Row],[St. quantity]]*8/ParRatePM</f>
        <v>0</v>
      </c>
      <c r="AK349" s="320"/>
      <c r="AL349" s="53" t="str">
        <f>CatTemplate[[#This Row],[Item type]]</f>
        <v>Samples</v>
      </c>
      <c r="AM349" s="12">
        <f>SUM(CatTemplate[[#This Row],[Year1]:[Year20]])</f>
        <v>0</v>
      </c>
      <c r="AN349" s="52"/>
      <c r="AO349" s="52"/>
      <c r="AP349" s="52"/>
      <c r="AQ349" s="8"/>
      <c r="AR349" s="8"/>
      <c r="AS349" s="8"/>
      <c r="AT349" s="8"/>
      <c r="AU349" s="8"/>
      <c r="AV349" s="8"/>
      <c r="AW349" s="8"/>
      <c r="AX349" s="8"/>
      <c r="AY349" s="8"/>
      <c r="AZ349" s="8"/>
      <c r="BA349" s="8"/>
      <c r="BB349" s="8"/>
      <c r="BC349" s="8"/>
      <c r="BD349" s="8"/>
      <c r="BE349" s="8"/>
      <c r="BF349" s="8"/>
      <c r="BG349" s="36"/>
      <c r="BH349" s="320"/>
      <c r="BI349" s="37">
        <f>getCostCategory</f>
        <v>0</v>
      </c>
      <c r="BJ349" s="37" t="str">
        <f>getSection</f>
        <v>06 Sample processing</v>
      </c>
      <c r="BK349" s="32" t="str">
        <f>getObject</f>
        <v>Sample processing</v>
      </c>
      <c r="BL349" s="30">
        <f>IFERROR(getUnitCost * IF(CatTemplate[[#This Row],[Cost Category Comp.]]="01 Staff costs", 1,1),0)</f>
        <v>402.98497611162429</v>
      </c>
      <c r="BM349" s="29">
        <f>IF(AND(ISBLANK(CatTemplate[[#This Row],[Eq. unit cost]]),ISBLANK(CatTemplate[[#This Row],[Cons. unit cost]]),ISBLANK(CatTemplate[[#This Row],[Oth. unit cost]])), 0, IF(getUnitEffort =0,1,getUnitEffort) * CatTemplate[[#This Row],[Year1]])</f>
        <v>0</v>
      </c>
      <c r="BN349" s="29">
        <f>IF(AND(ISBLANK(CatTemplate[[#This Row],[Eq. unit cost]]),ISBLANK(CatTemplate[[#This Row],[Cons. unit cost]]),ISBLANK(CatTemplate[[#This Row],[Oth. unit cost]])), 0, IF(getUnitEffort =0,1,getUnitEffort) * CatTemplate[[#This Row],[Year2]])</f>
        <v>0</v>
      </c>
      <c r="BO349" s="29">
        <f>IF(AND(ISBLANK(CatTemplate[[#This Row],[Eq. unit cost]]),ISBLANK(CatTemplate[[#This Row],[Cons. unit cost]]),ISBLANK(CatTemplate[[#This Row],[Oth. unit cost]])), 0, IF(getUnitEffort =0,1,getUnitEffort) * CatTemplate[[#This Row],[Year3]])</f>
        <v>0</v>
      </c>
      <c r="BP349" s="29">
        <f>IF(AND(ISBLANK(CatTemplate[[#This Row],[Eq. unit cost]]),ISBLANK(CatTemplate[[#This Row],[Cons. unit cost]]),ISBLANK(CatTemplate[[#This Row],[Oth. unit cost]])), 0, IF(getUnitEffort =0,1,getUnitEffort) * CatTemplate[[#This Row],[Year4]])</f>
        <v>0</v>
      </c>
      <c r="BQ349" s="29">
        <f>IF(AND(ISBLANK(CatTemplate[[#This Row],[Eq. unit cost]]),ISBLANK(CatTemplate[[#This Row],[Cons. unit cost]]),ISBLANK(CatTemplate[[#This Row],[Oth. unit cost]])), 0, IF(getUnitEffort =0,1,getUnitEffort) * CatTemplate[[#This Row],[Year5]])</f>
        <v>0</v>
      </c>
      <c r="BR349" s="29">
        <f>IF(AND(ISBLANK(CatTemplate[[#This Row],[Eq. unit cost]]),ISBLANK(CatTemplate[[#This Row],[Cons. unit cost]]),ISBLANK(CatTemplate[[#This Row],[Oth. unit cost]])), 0, IF(getUnitEffort =0,1,getUnitEffort) * CatTemplate[[#This Row],[Year6]])</f>
        <v>0</v>
      </c>
      <c r="BS349" s="29">
        <f>IF(AND(ISBLANK(CatTemplate[[#This Row],[Eq. unit cost]]),ISBLANK(CatTemplate[[#This Row],[Cons. unit cost]]),ISBLANK(CatTemplate[[#This Row],[Oth. unit cost]])), 0, IF(getUnitEffort =0,1,getUnitEffort) * CatTemplate[[#This Row],[Year7]])</f>
        <v>0</v>
      </c>
      <c r="BT349" s="29">
        <f>IF(AND(ISBLANK(CatTemplate[[#This Row],[Eq. unit cost]]),ISBLANK(CatTemplate[[#This Row],[Cons. unit cost]]),ISBLANK(CatTemplate[[#This Row],[Oth. unit cost]])), 0, IF(getUnitEffort =0,1,getUnitEffort) * CatTemplate[[#This Row],[Year8]])</f>
        <v>0</v>
      </c>
      <c r="BU349" s="29">
        <f>IF(AND(ISBLANK(CatTemplate[[#This Row],[Eq. unit cost]]),ISBLANK(CatTemplate[[#This Row],[Cons. unit cost]]),ISBLANK(CatTemplate[[#This Row],[Oth. unit cost]])), 0, IF(getUnitEffort =0,1,getUnitEffort) * CatTemplate[[#This Row],[Year9]])</f>
        <v>0</v>
      </c>
      <c r="BV349" s="29">
        <f>IF(AND(ISBLANK(CatTemplate[[#This Row],[Eq. unit cost]]),ISBLANK(CatTemplate[[#This Row],[Cons. unit cost]]),ISBLANK(CatTemplate[[#This Row],[Oth. unit cost]])), 0, IF(getUnitEffort =0,1,getUnitEffort) * CatTemplate[[#This Row],[Year10]])</f>
        <v>0</v>
      </c>
      <c r="BW349" s="29">
        <f>IF(AND(ISBLANK(CatTemplate[[#This Row],[Eq. unit cost]]),ISBLANK(CatTemplate[[#This Row],[Cons. unit cost]]),ISBLANK(CatTemplate[[#This Row],[Oth. unit cost]])), 0, IF(getUnitEffort =0,1,getUnitEffort) * CatTemplate[[#This Row],[Year11]])</f>
        <v>0</v>
      </c>
      <c r="BX349" s="29">
        <f>IF(AND(ISBLANK(CatTemplate[[#This Row],[Eq. unit cost]]),ISBLANK(CatTemplate[[#This Row],[Cons. unit cost]]),ISBLANK(CatTemplate[[#This Row],[Oth. unit cost]])), 0, IF(getUnitEffort =0,1,getUnitEffort) * CatTemplate[[#This Row],[Year12]])</f>
        <v>0</v>
      </c>
      <c r="BY349" s="29">
        <f>IF(AND(ISBLANK(CatTemplate[[#This Row],[Eq. unit cost]]),ISBLANK(CatTemplate[[#This Row],[Cons. unit cost]]),ISBLANK(CatTemplate[[#This Row],[Oth. unit cost]])), 0, IF(getUnitEffort =0,1,getUnitEffort) * CatTemplate[[#This Row],[Year13]])</f>
        <v>0</v>
      </c>
      <c r="BZ349" s="29">
        <f>IF(AND(ISBLANK(CatTemplate[[#This Row],[Eq. unit cost]]),ISBLANK(CatTemplate[[#This Row],[Cons. unit cost]]),ISBLANK(CatTemplate[[#This Row],[Oth. unit cost]])), 0, IF(getUnitEffort =0,1,getUnitEffort) * CatTemplate[[#This Row],[Year14]])</f>
        <v>0</v>
      </c>
      <c r="CA349" s="29">
        <f>IF(AND(ISBLANK(CatTemplate[[#This Row],[Eq. unit cost]]),ISBLANK(CatTemplate[[#This Row],[Cons. unit cost]]),ISBLANK(CatTemplate[[#This Row],[Oth. unit cost]])), 0, IF(getUnitEffort =0,1,getUnitEffort) * CatTemplate[[#This Row],[Year15]])</f>
        <v>0</v>
      </c>
      <c r="CB349" s="29">
        <f>IF(AND(ISBLANK(CatTemplate[[#This Row],[Eq. unit cost]]),ISBLANK(CatTemplate[[#This Row],[Cons. unit cost]]),ISBLANK(CatTemplate[[#This Row],[Oth. unit cost]])), 0, IF(getUnitEffort =0,1,getUnitEffort) * CatTemplate[[#This Row],[Year16]])</f>
        <v>0</v>
      </c>
      <c r="CC349" s="29">
        <f>IF(AND(ISBLANK(CatTemplate[[#This Row],[Eq. unit cost]]),ISBLANK(CatTemplate[[#This Row],[Cons. unit cost]]),ISBLANK(CatTemplate[[#This Row],[Oth. unit cost]])), 0, IF(getUnitEffort =0,1,getUnitEffort) * CatTemplate[[#This Row],[Year17]])</f>
        <v>0</v>
      </c>
      <c r="CD349" s="29">
        <f>IF(AND(ISBLANK(CatTemplate[[#This Row],[Eq. unit cost]]),ISBLANK(CatTemplate[[#This Row],[Cons. unit cost]]),ISBLANK(CatTemplate[[#This Row],[Oth. unit cost]])), 0, IF(getUnitEffort =0,1,getUnitEffort) * CatTemplate[[#This Row],[Year18]])</f>
        <v>0</v>
      </c>
      <c r="CE349" s="29">
        <f>IF(AND(ISBLANK(CatTemplate[[#This Row],[Eq. unit cost]]),ISBLANK(CatTemplate[[#This Row],[Cons. unit cost]]),ISBLANK(CatTemplate[[#This Row],[Oth. unit cost]])), 0, IF(getUnitEffort =0,1,getUnitEffort) * CatTemplate[[#This Row],[Year19]])</f>
        <v>0</v>
      </c>
      <c r="CF349" s="29">
        <f>IF(AND(ISBLANK(CatTemplate[[#This Row],[Eq. unit cost]]),ISBLANK(CatTemplate[[#This Row],[Cons. unit cost]]),ISBLANK(CatTemplate[[#This Row],[Oth. unit cost]])), 0, IF(getUnitEffort =0,1,getUnitEffort) * CatTemplate[[#This Row],[Year20]])</f>
        <v>0</v>
      </c>
      <c r="CG349" s="45">
        <f>SUM(CatTemplate[[#This Row],[Q1]:[Q20]])</f>
        <v>0</v>
      </c>
      <c r="CH349" s="29">
        <f>IF(ISBLANK(CatTemplate[[#This Row],[St. unit effort]]),0,(CatTemplate[[#This Row],[St. unit effort]] * CatTemplate[[#This Row],[Year1]]))</f>
        <v>0</v>
      </c>
      <c r="CI349" s="29">
        <f>IF(ISBLANK(CatTemplate[[#This Row],[St. unit effort]]),0,(CatTemplate[[#This Row],[St. unit effort]] * CatTemplate[[#This Row],[Year2]]))</f>
        <v>0</v>
      </c>
      <c r="CJ349" s="29">
        <f>IF(ISBLANK(CatTemplate[[#This Row],[St. unit effort]]),0,(CatTemplate[[#This Row],[St. unit effort]] * CatTemplate[[#This Row],[Year3]]))</f>
        <v>0</v>
      </c>
      <c r="CK349" s="29">
        <f>IF(ISBLANK(CatTemplate[[#This Row],[St. unit effort]]),0,(CatTemplate[[#This Row],[St. unit effort]] * CatTemplate[[#This Row],[Year4]]))</f>
        <v>0</v>
      </c>
      <c r="CL349" s="29">
        <f>IF(ISBLANK(CatTemplate[[#This Row],[St. unit effort]]),0,(CatTemplate[[#This Row],[St. unit effort]] * CatTemplate[[#This Row],[Year5]]))</f>
        <v>0</v>
      </c>
      <c r="CM349" s="29">
        <f>IF(ISBLANK(CatTemplate[[#This Row],[St. unit effort]]),0,(CatTemplate[[#This Row],[St. unit effort]] * CatTemplate[[#This Row],[Year6]]))</f>
        <v>0</v>
      </c>
      <c r="CN349" s="29">
        <f>IF(ISBLANK(CatTemplate[[#This Row],[St. unit effort]]),0,(CatTemplate[[#This Row],[St. unit effort]] * CatTemplate[[#This Row],[Year7]]))</f>
        <v>0</v>
      </c>
      <c r="CO349" s="29">
        <f>IF(ISBLANK(CatTemplate[[#This Row],[St. unit effort]]),0,(CatTemplate[[#This Row],[St. unit effort]] * CatTemplate[[#This Row],[Year8]]))</f>
        <v>0</v>
      </c>
      <c r="CP349" s="29">
        <f>IF(ISBLANK(CatTemplate[[#This Row],[St. unit effort]]),0,(CatTemplate[[#This Row],[St. unit effort]] * CatTemplate[[#This Row],[Year9]]))</f>
        <v>0</v>
      </c>
      <c r="CQ349" s="29">
        <f>IF(ISBLANK(CatTemplate[[#This Row],[St. unit effort]]),0,(CatTemplate[[#This Row],[St. unit effort]] * CatTemplate[[#This Row],[Year10]]))</f>
        <v>0</v>
      </c>
      <c r="CR349" s="29">
        <f>IF(ISBLANK(CatTemplate[[#This Row],[St. unit effort]]),0,(CatTemplate[[#This Row],[St. unit effort]] * CatTemplate[[#This Row],[Year11]]))</f>
        <v>0</v>
      </c>
      <c r="CS349" s="29">
        <f>IF(ISBLANK(CatTemplate[[#This Row],[St. unit effort]]),0,(CatTemplate[[#This Row],[St. unit effort]] * CatTemplate[[#This Row],[Year12]]))</f>
        <v>0</v>
      </c>
      <c r="CT349" s="29">
        <f>IF(ISBLANK(CatTemplate[[#This Row],[St. unit effort]]),0,(CatTemplate[[#This Row],[St. unit effort]] * CatTemplate[[#This Row],[Year13]]))</f>
        <v>0</v>
      </c>
      <c r="CU349" s="29">
        <f>IF(ISBLANK(CatTemplate[[#This Row],[St. unit effort]]),0,(CatTemplate[[#This Row],[St. unit effort]] * CatTemplate[[#This Row],[Year14]]))</f>
        <v>0</v>
      </c>
      <c r="CV349" s="29">
        <f>IF(ISBLANK(CatTemplate[[#This Row],[St. unit effort]]),0,(CatTemplate[[#This Row],[St. unit effort]] * CatTemplate[[#This Row],[Year15]]))</f>
        <v>0</v>
      </c>
      <c r="CW349" s="29">
        <f>IF(ISBLANK(CatTemplate[[#This Row],[St. unit effort]]),0,(CatTemplate[[#This Row],[St. unit effort]] * CatTemplate[[#This Row],[Year16]]))</f>
        <v>0</v>
      </c>
      <c r="CX349" s="29">
        <f>IF(ISBLANK(CatTemplate[[#This Row],[St. unit effort]]),0,(CatTemplate[[#This Row],[St. unit effort]] * CatTemplate[[#This Row],[Year17]]))</f>
        <v>0</v>
      </c>
      <c r="CY349" s="29">
        <f>IF(ISBLANK(CatTemplate[[#This Row],[St. unit effort]]),0,(CatTemplate[[#This Row],[St. unit effort]] * CatTemplate[[#This Row],[Year18]]))</f>
        <v>0</v>
      </c>
      <c r="CZ349" s="29">
        <f>IF(ISBLANK(CatTemplate[[#This Row],[St. unit effort]]),0,(CatTemplate[[#This Row],[St. unit effort]] * CatTemplate[[#This Row],[Year19]]))</f>
        <v>0</v>
      </c>
      <c r="DA349" s="29">
        <f>IF(ISBLANK(CatTemplate[[#This Row],[St. unit effort]]),0,(CatTemplate[[#This Row],[St. unit effort]] * CatTemplate[[#This Row],[Year20]]))</f>
        <v>0</v>
      </c>
      <c r="DB349" s="57">
        <f>IF(ISBLANK(CatTemplate[[#This Row],[St. unit effort]]),0,(CatTemplate[[#This Row],[St. unit effort]] * CatTemplate[[#This Row],[Year1]])*8/ParRatePM)</f>
        <v>0</v>
      </c>
      <c r="DC349" s="57">
        <f>IF(ISBLANK(CatTemplate[[#This Row],[St. unit effort]]),0,(CatTemplate[[#This Row],[St. unit effort]] * CatTemplate[[#This Row],[Year2]])*8/ParRatePM)</f>
        <v>0</v>
      </c>
      <c r="DD349" s="57">
        <f>IF(ISBLANK(CatTemplate[[#This Row],[St. unit effort]]),0,(CatTemplate[[#This Row],[St. unit effort]] * CatTemplate[[#This Row],[Year3]])*8/ParRatePM)</f>
        <v>0</v>
      </c>
      <c r="DE349" s="57">
        <f>IF(ISBLANK(CatTemplate[[#This Row],[St. unit effort]]),0,(CatTemplate[[#This Row],[St. unit effort]] * CatTemplate[[#This Row],[Year4]])*8/ParRatePM)</f>
        <v>0</v>
      </c>
      <c r="DF349" s="57">
        <f>IF(ISBLANK(CatTemplate[[#This Row],[St. unit effort]]),0,(CatTemplate[[#This Row],[St. unit effort]] * CatTemplate[[#This Row],[Year5]])*8/ParRatePM)</f>
        <v>0</v>
      </c>
      <c r="DG349" s="57">
        <f>IF(ISBLANK(CatTemplate[[#This Row],[St. unit effort]]),0,(CatTemplate[[#This Row],[St. unit effort]] * CatTemplate[[#This Row],[Year6]])*8/ParRatePM)</f>
        <v>0</v>
      </c>
      <c r="DH349" s="57">
        <f>IF(ISBLANK(CatTemplate[[#This Row],[St. unit effort]]),0,(CatTemplate[[#This Row],[St. unit effort]] * CatTemplate[[#This Row],[Year7]])*8/ParRatePM)</f>
        <v>0</v>
      </c>
      <c r="DI349" s="57">
        <f>IF(ISBLANK(CatTemplate[[#This Row],[St. unit effort]]),0,(CatTemplate[[#This Row],[St. unit effort]] * CatTemplate[[#This Row],[Year8]])*8/ParRatePM)</f>
        <v>0</v>
      </c>
      <c r="DJ349" s="57">
        <f>IF(ISBLANK(CatTemplate[[#This Row],[St. unit effort]]),0,(CatTemplate[[#This Row],[St. unit effort]] * CatTemplate[[#This Row],[Year9]])*8/ParRatePM)</f>
        <v>0</v>
      </c>
      <c r="DK349" s="57">
        <f>IF(ISBLANK(CatTemplate[[#This Row],[St. unit effort]]),0,(CatTemplate[[#This Row],[St. unit effort]] * CatTemplate[[#This Row],[Year10]])*8/ParRatePM)</f>
        <v>0</v>
      </c>
      <c r="DL349" s="57">
        <f>IF(ISBLANK(CatTemplate[[#This Row],[St. unit effort]]),0,(CatTemplate[[#This Row],[St. unit effort]] * CatTemplate[[#This Row],[Year11]])*8/ParRatePM)</f>
        <v>0</v>
      </c>
      <c r="DM349" s="57">
        <f>IF(ISBLANK(CatTemplate[[#This Row],[St. unit effort]]),0,(CatTemplate[[#This Row],[St. unit effort]] * CatTemplate[[#This Row],[Year12]])*8/ParRatePM)</f>
        <v>0</v>
      </c>
      <c r="DN349" s="57">
        <f>IF(ISBLANK(CatTemplate[[#This Row],[St. unit effort]]),0,(CatTemplate[[#This Row],[St. unit effort]] * CatTemplate[[#This Row],[Year13]])*8/ParRatePM)</f>
        <v>0</v>
      </c>
      <c r="DO349" s="57">
        <f>IF(ISBLANK(CatTemplate[[#This Row],[St. unit effort]]),0,(CatTemplate[[#This Row],[St. unit effort]] * CatTemplate[[#This Row],[Year14]])*8/ParRatePM)</f>
        <v>0</v>
      </c>
      <c r="DP349" s="57">
        <f>IF(ISBLANK(CatTemplate[[#This Row],[St. unit effort]]),0,(CatTemplate[[#This Row],[St. unit effort]] * CatTemplate[[#This Row],[Year15]])*8/ParRatePM)</f>
        <v>0</v>
      </c>
      <c r="DQ349" s="57">
        <f>IF(ISBLANK(CatTemplate[[#This Row],[St. unit effort]]),0,(CatTemplate[[#This Row],[St. unit effort]] * CatTemplate[[#This Row],[Year16]])*8/ParRatePM)</f>
        <v>0</v>
      </c>
      <c r="DR349" s="57">
        <f>IF(ISBLANK(CatTemplate[[#This Row],[St. unit effort]]),0,(CatTemplate[[#This Row],[St. unit effort]] * CatTemplate[[#This Row],[Year17]])*8/ParRatePM)</f>
        <v>0</v>
      </c>
      <c r="DS349" s="57">
        <f>IF(ISBLANK(CatTemplate[[#This Row],[St. unit effort]]),0,(CatTemplate[[#This Row],[St. unit effort]] * CatTemplate[[#This Row],[Year18]])*8/ParRatePM)</f>
        <v>0</v>
      </c>
      <c r="DT349" s="57">
        <f>IF(ISBLANK(CatTemplate[[#This Row],[St. unit effort]]),0,(CatTemplate[[#This Row],[St. unit effort]] * CatTemplate[[#This Row],[Year19]])*8/ParRatePM)</f>
        <v>0</v>
      </c>
      <c r="DU349" s="57">
        <f>IF(ISBLANK(CatTemplate[[#This Row],[St. unit effort]]),0,(CatTemplate[[#This Row],[St. unit effort]] * CatTemplate[[#This Row],[Year20]])*8/ParRatePM)</f>
        <v>0</v>
      </c>
      <c r="DV349" s="54">
        <f>SUM(CatTemplate[[#This Row],[PM1]:[PM20]])</f>
        <v>0</v>
      </c>
      <c r="DW349" s="56">
        <f t="shared" si="123"/>
        <v>0</v>
      </c>
      <c r="DX349" s="56">
        <f t="shared" si="123"/>
        <v>0</v>
      </c>
      <c r="DY349" s="56">
        <f t="shared" si="123"/>
        <v>0</v>
      </c>
      <c r="DZ349" s="56">
        <f t="shared" si="123"/>
        <v>0</v>
      </c>
      <c r="EA349" s="56">
        <f t="shared" si="123"/>
        <v>0</v>
      </c>
      <c r="EB349" s="56">
        <f t="shared" si="123"/>
        <v>0</v>
      </c>
      <c r="EC349" s="56">
        <f t="shared" si="123"/>
        <v>0</v>
      </c>
      <c r="ED349" s="56">
        <f t="shared" si="123"/>
        <v>0</v>
      </c>
      <c r="EE349" s="56">
        <f t="shared" si="123"/>
        <v>0</v>
      </c>
      <c r="EF349" s="56">
        <f t="shared" si="123"/>
        <v>0</v>
      </c>
      <c r="EG349" s="56">
        <f t="shared" si="123"/>
        <v>0</v>
      </c>
      <c r="EH349" s="56">
        <f t="shared" si="123"/>
        <v>0</v>
      </c>
      <c r="EI349" s="56">
        <f t="shared" si="123"/>
        <v>0</v>
      </c>
      <c r="EJ349" s="56">
        <f t="shared" si="123"/>
        <v>0</v>
      </c>
      <c r="EK349" s="56">
        <f t="shared" si="123"/>
        <v>0</v>
      </c>
      <c r="EL349" s="56">
        <f t="shared" si="121"/>
        <v>0</v>
      </c>
      <c r="EM349" s="56">
        <f t="shared" si="121"/>
        <v>0</v>
      </c>
      <c r="EN349" s="56">
        <f t="shared" si="121"/>
        <v>0</v>
      </c>
      <c r="EO349" s="56">
        <f t="shared" si="121"/>
        <v>0</v>
      </c>
      <c r="EP349" s="56">
        <f t="shared" si="121"/>
        <v>0</v>
      </c>
      <c r="EQ349" s="30">
        <f>CatTemplate[[#This Row],[Eq. unit cost]] * CatTemplate[[#This Row],[Eq. quantity]]</f>
        <v>0</v>
      </c>
      <c r="ER349" s="30">
        <f>CatTemplate[[#This Row],[Cons. unit cost]] *CatTemplate[[#This Row],[Cons. quantity]]</f>
        <v>0</v>
      </c>
      <c r="ES349" s="30">
        <f>CatTemplate[[#This Row],[Oth. unit cost]] *CatTemplate[[#This Row],[Oth. quantity]]</f>
        <v>0</v>
      </c>
      <c r="ET349" s="55">
        <f>SUM(CatTemplate[[#This Row],[CO1]:[CO20]])</f>
        <v>0</v>
      </c>
      <c r="EU349" s="56">
        <f t="shared" si="124"/>
        <v>0</v>
      </c>
      <c r="EV349" s="56">
        <f t="shared" si="124"/>
        <v>0</v>
      </c>
      <c r="EW349" s="56">
        <f t="shared" si="124"/>
        <v>0</v>
      </c>
      <c r="EX349" s="56">
        <f t="shared" si="124"/>
        <v>0</v>
      </c>
      <c r="EY349" s="56">
        <f t="shared" si="124"/>
        <v>0</v>
      </c>
      <c r="EZ349" s="56">
        <f t="shared" si="124"/>
        <v>0</v>
      </c>
      <c r="FA349" s="56">
        <f t="shared" si="124"/>
        <v>0</v>
      </c>
      <c r="FB349" s="56">
        <f t="shared" si="124"/>
        <v>0</v>
      </c>
      <c r="FC349" s="56">
        <f t="shared" si="124"/>
        <v>0</v>
      </c>
      <c r="FD349" s="56">
        <f t="shared" si="124"/>
        <v>0</v>
      </c>
      <c r="FE349" s="56">
        <f t="shared" si="124"/>
        <v>0</v>
      </c>
      <c r="FF349" s="56">
        <f t="shared" si="124"/>
        <v>0</v>
      </c>
      <c r="FG349" s="56">
        <f t="shared" si="124"/>
        <v>0</v>
      </c>
      <c r="FH349" s="56">
        <f t="shared" si="124"/>
        <v>0</v>
      </c>
      <c r="FI349" s="56">
        <f t="shared" si="124"/>
        <v>0</v>
      </c>
      <c r="FJ349" s="56">
        <f t="shared" si="122"/>
        <v>0</v>
      </c>
      <c r="FK349" s="56">
        <f t="shared" si="122"/>
        <v>0</v>
      </c>
      <c r="FL349" s="56">
        <f t="shared" si="122"/>
        <v>0</v>
      </c>
      <c r="FM349" s="56">
        <f t="shared" si="122"/>
        <v>0</v>
      </c>
      <c r="FN349" s="56">
        <f t="shared" si="122"/>
        <v>0</v>
      </c>
      <c r="FO349" s="58">
        <f>SUM(CatTemplate[[#This Row],[CS1]:[CS20]])</f>
        <v>0</v>
      </c>
      <c r="FP349" s="59">
        <f>CatTemplate[[#This Row],[Total Oth. cost]]+CatTemplate[[#This Row],[Total St. Cost]]</f>
        <v>0</v>
      </c>
      <c r="FQ349" s="33" t="e">
        <f t="shared" si="115"/>
        <v>#VALUE!</v>
      </c>
      <c r="FR349" s="33" t="e">
        <f t="shared" si="116"/>
        <v>#VALUE!</v>
      </c>
      <c r="FS349" s="30" t="e">
        <f>(CatTemplate[[#This Row],[CO1]] + CatTemplate[[#This Row],[CS1]]) * (1 + getRateOHFinal) * getRateMarkupFinal</f>
        <v>#VALUE!</v>
      </c>
      <c r="FT349" s="30" t="e">
        <f>(CatTemplate[[#This Row],[CO2]] + CatTemplate[[#This Row],[CS2]]) * (1 + getRateOHFinal) * getRateMarkupFinal</f>
        <v>#VALUE!</v>
      </c>
      <c r="FU349" s="30" t="e">
        <f>(CatTemplate[[#This Row],[CO3]] + CatTemplate[[#This Row],[CS3]]) * (1 + getRateOHFinal) * getRateMarkupFinal</f>
        <v>#VALUE!</v>
      </c>
      <c r="FV349" s="30" t="e">
        <f>(CatTemplate[[#This Row],[CO4]] + CatTemplate[[#This Row],[CS4]]) * (1 + getRateOHFinal) * getRateMarkupFinal</f>
        <v>#VALUE!</v>
      </c>
      <c r="FW349" s="30" t="e">
        <f>(CatTemplate[[#This Row],[CO5]] + CatTemplate[[#This Row],[CS5]]) * (1 + getRateOHFinal) * getRateMarkupFinal</f>
        <v>#VALUE!</v>
      </c>
      <c r="FX349" s="30" t="e">
        <f>(CatTemplate[[#This Row],[CO6]] + CatTemplate[[#This Row],[CS6]]) * (1 + getRateOHFinal) * getRateMarkupFinal</f>
        <v>#VALUE!</v>
      </c>
      <c r="FY349" s="30" t="e">
        <f>(CatTemplate[[#This Row],[CO7]] + CatTemplate[[#This Row],[CS7]]) * (1 + getRateOHFinal) * getRateMarkupFinal</f>
        <v>#VALUE!</v>
      </c>
      <c r="FZ349" s="30" t="e">
        <f>(CatTemplate[[#This Row],[CO8]] + CatTemplate[[#This Row],[CS8]]) * (1 + getRateOHFinal) * getRateMarkupFinal</f>
        <v>#VALUE!</v>
      </c>
      <c r="GA349" s="30" t="e">
        <f>(CatTemplate[[#This Row],[CO9]] + CatTemplate[[#This Row],[CS9]]) * (1 + getRateOHFinal) * getRateMarkupFinal</f>
        <v>#VALUE!</v>
      </c>
      <c r="GB349" s="30" t="e">
        <f>(CatTemplate[[#This Row],[CO10]] + CatTemplate[[#This Row],[CS10]]) * (1 + getRateOHFinal) * getRateMarkupFinal</f>
        <v>#VALUE!</v>
      </c>
      <c r="GC349" s="30" t="e">
        <f>(CatTemplate[[#This Row],[CO11]] + CatTemplate[[#This Row],[CS11]]) * (1 + getRateOHFinal) * getRateMarkupFinal</f>
        <v>#VALUE!</v>
      </c>
      <c r="GD349" s="30" t="e">
        <f>(CatTemplate[[#This Row],[CO12]] + CatTemplate[[#This Row],[CS12]]) * (1 + getRateOHFinal) * getRateMarkupFinal</f>
        <v>#VALUE!</v>
      </c>
      <c r="GE349" s="30" t="e">
        <f>(CatTemplate[[#This Row],[CO13]] + CatTemplate[[#This Row],[CS13]]) * (1 + getRateOHFinal) * getRateMarkupFinal</f>
        <v>#VALUE!</v>
      </c>
      <c r="GF349" s="30" t="e">
        <f>(CatTemplate[[#This Row],[CO14]] + CatTemplate[[#This Row],[CS14]]) * (1 + getRateOHFinal) * getRateMarkupFinal</f>
        <v>#VALUE!</v>
      </c>
      <c r="GG349" s="30" t="e">
        <f>(CatTemplate[[#This Row],[CO15]] + CatTemplate[[#This Row],[CS15]]) * (1 + getRateOHFinal) * getRateMarkupFinal</f>
        <v>#VALUE!</v>
      </c>
      <c r="GH349" s="30" t="e">
        <f>(CatTemplate[[#This Row],[CO16]] + CatTemplate[[#This Row],[CS16]]) * (1 + getRateOHFinal) * getRateMarkupFinal</f>
        <v>#VALUE!</v>
      </c>
      <c r="GI349" s="30" t="e">
        <f>(CatTemplate[[#This Row],[CO17]] + CatTemplate[[#This Row],[CS17]]) * (1 + getRateOHFinal) * getRateMarkupFinal</f>
        <v>#VALUE!</v>
      </c>
      <c r="GJ349" s="30" t="e">
        <f>(CatTemplate[[#This Row],[CO18]] + CatTemplate[[#This Row],[CS18]]) * (1 + getRateOHFinal) * getRateMarkupFinal</f>
        <v>#VALUE!</v>
      </c>
      <c r="GK349" s="30" t="e">
        <f>(CatTemplate[[#This Row],[CO19]] + CatTemplate[[#This Row],[CS19]]) * (1 + getRateOHFinal) * getRateMarkupFinal</f>
        <v>#VALUE!</v>
      </c>
      <c r="GL349" s="30" t="e">
        <f>(CatTemplate[[#This Row],[CO20]] + CatTemplate[[#This Row],[CS20]]) * (1 + getRateOHFinal) * getRateMarkupFinal</f>
        <v>#VALUE!</v>
      </c>
      <c r="GM349" s="30" t="e">
        <f t="shared" si="117"/>
        <v>#VALUE!</v>
      </c>
      <c r="GN349" s="30" t="e">
        <f t="shared" si="118"/>
        <v>#VALUE!</v>
      </c>
      <c r="GO349" s="30" t="e">
        <f t="shared" si="119"/>
        <v>#VALUE!</v>
      </c>
      <c r="GP349" s="30" t="e">
        <f t="shared" si="120"/>
        <v>#VALUE!</v>
      </c>
      <c r="GQ349" s="30" t="e">
        <f>(CatTemplate[[#This Row],[CO1]]+CatTemplate[[#This Row],[CS1]]) * (1+ getRateOHFinal) * (1 + getRateMarkupFinal)</f>
        <v>#VALUE!</v>
      </c>
      <c r="GR349" s="30" t="e">
        <f>(CatTemplate[[#This Row],[CO2]]+CatTemplate[[#This Row],[CS2]]) * (1+ getRateOHFinal) * (1 + getRateMarkupFinal)</f>
        <v>#VALUE!</v>
      </c>
      <c r="GS349" s="30" t="e">
        <f>(CatTemplate[[#This Row],[CO3]]+CatTemplate[[#This Row],[CS3]]) * (1+ getRateOHFinal) * (1 + getRateMarkupFinal)</f>
        <v>#VALUE!</v>
      </c>
      <c r="GT349" s="30" t="e">
        <f>(CatTemplate[[#This Row],[CO4]]+CatTemplate[[#This Row],[CS4]]) * (1+ getRateOHFinal) * (1 + getRateMarkupFinal)</f>
        <v>#VALUE!</v>
      </c>
      <c r="GU349" s="30" t="e">
        <f>(CatTemplate[[#This Row],[CO5]]+CatTemplate[[#This Row],[CS5]]) * (1+ getRateOHFinal) * (1 + getRateMarkupFinal)</f>
        <v>#VALUE!</v>
      </c>
      <c r="GV349" s="30" t="e">
        <f>(CatTemplate[[#This Row],[CO6]]+CatTemplate[[#This Row],[CS6]]) * (1+ getRateOHFinal) * (1 + getRateMarkupFinal)</f>
        <v>#VALUE!</v>
      </c>
      <c r="GW349" s="30" t="e">
        <f>(CatTemplate[[#This Row],[CO7]]+CatTemplate[[#This Row],[CS7]]) * (1+ getRateOHFinal) * (1 + getRateMarkupFinal)</f>
        <v>#VALUE!</v>
      </c>
      <c r="GX349" s="30" t="e">
        <f>(CatTemplate[[#This Row],[CO8]]+CatTemplate[[#This Row],[CS8]]) * (1+ getRateOHFinal) * (1 + getRateMarkupFinal)</f>
        <v>#VALUE!</v>
      </c>
      <c r="GY349" s="30" t="e">
        <f>(CatTemplate[[#This Row],[CO9]]+CatTemplate[[#This Row],[CS9]]) * (1+ getRateOHFinal) * (1 + getRateMarkupFinal)</f>
        <v>#VALUE!</v>
      </c>
      <c r="GZ349" s="30" t="e">
        <f>(CatTemplate[[#This Row],[CO10]]+CatTemplate[[#This Row],[CS10]]) * (1+ getRateOHFinal) * (1 + getRateMarkupFinal)</f>
        <v>#VALUE!</v>
      </c>
      <c r="HA349" s="30" t="e">
        <f>(CatTemplate[[#This Row],[CO11]]+CatTemplate[[#This Row],[CS11]]) * (1+ getRateOHFinal) * (1 + getRateMarkupFinal)</f>
        <v>#VALUE!</v>
      </c>
      <c r="HB349" s="30" t="e">
        <f>(CatTemplate[[#This Row],[CO12]]+CatTemplate[[#This Row],[CS12]]) * (1+ getRateOHFinal) * (1 + getRateMarkupFinal)</f>
        <v>#VALUE!</v>
      </c>
      <c r="HC349" s="30" t="e">
        <f>(CatTemplate[[#This Row],[CO13]]+CatTemplate[[#This Row],[CS13]]) * (1+ getRateOHFinal) * (1 + getRateMarkupFinal)</f>
        <v>#VALUE!</v>
      </c>
      <c r="HD349" s="30" t="e">
        <f>(CatTemplate[[#This Row],[CO14]]+CatTemplate[[#This Row],[CS14]]) * (1+ getRateOHFinal) * (1 + getRateMarkupFinal)</f>
        <v>#VALUE!</v>
      </c>
      <c r="HE349" s="30" t="e">
        <f>(CatTemplate[[#This Row],[CO15]]+CatTemplate[[#This Row],[CS15]]) * (1+ getRateOHFinal) * (1 + getRateMarkupFinal)</f>
        <v>#VALUE!</v>
      </c>
      <c r="HF349" s="30" t="e">
        <f>(CatTemplate[[#This Row],[CO16]]+CatTemplate[[#This Row],[CS16]]) * (1+ getRateOHFinal) * (1 + getRateMarkupFinal)</f>
        <v>#VALUE!</v>
      </c>
      <c r="HG349" s="30" t="e">
        <f>(CatTemplate[[#This Row],[CO17]]+CatTemplate[[#This Row],[CS17]]) * (1+ getRateOHFinal) * (1 + getRateMarkupFinal)</f>
        <v>#VALUE!</v>
      </c>
      <c r="HH349" s="30" t="e">
        <f>(CatTemplate[[#This Row],[CO18]]+CatTemplate[[#This Row],[CS18]]) * (1+ getRateOHFinal) * (1 + getRateMarkupFinal)</f>
        <v>#VALUE!</v>
      </c>
      <c r="HI349" s="30" t="e">
        <f>(CatTemplate[[#This Row],[CO19]]+CatTemplate[[#This Row],[CS19]]) * (1+ getRateOHFinal) * (1 + getRateMarkupFinal)</f>
        <v>#VALUE!</v>
      </c>
      <c r="HJ349" s="30" t="e">
        <f>(CatTemplate[[#This Row],[CO20]]+CatTemplate[[#This Row],[CS20]]) * (1+ getRateOHFinal) * (1 + getRateMarkupFinal)</f>
        <v>#VALUE!</v>
      </c>
      <c r="HK349" s="39" t="e">
        <f>CatTemplate[[#This Row],[Total cost]]+CatTemplate[[#This Row],[OH Amount]]+CatTemplate[[#This Row],[Markup]]</f>
        <v>#VALUE!</v>
      </c>
      <c r="HL349" s="63">
        <f>IF(CatTemplate[[#This Row],[Units]]="Days",CatTemplate[[#This Row],[Project quantity]]*CatTemplate[[#This Row],[St. unit effort]],CatTemplate[[#This Row],[Project quantity]])</f>
        <v>0</v>
      </c>
      <c r="HM349" s="287">
        <f>IFERROR(CatTemplate[[#This Row],[Total Price]]/(CatTemplate[[#This Row],[Final Quantity]]),0)</f>
        <v>0</v>
      </c>
      <c r="HN349" s="261"/>
    </row>
    <row r="350" spans="2:222" ht="25.5" x14ac:dyDescent="0.2">
      <c r="B350" s="9" t="s">
        <v>84</v>
      </c>
      <c r="C350" s="23">
        <v>6</v>
      </c>
      <c r="D350" s="10" t="s">
        <v>179</v>
      </c>
      <c r="E350" s="25">
        <v>1</v>
      </c>
      <c r="F350" s="19" t="s">
        <v>103</v>
      </c>
      <c r="G350" s="27">
        <v>137</v>
      </c>
      <c r="H350" s="19" t="s">
        <v>629</v>
      </c>
      <c r="I350" s="19"/>
      <c r="J350" s="16" t="s">
        <v>254</v>
      </c>
      <c r="K350" s="16"/>
      <c r="L350" s="16" t="s">
        <v>489</v>
      </c>
      <c r="M350" s="16"/>
      <c r="N350" s="16" t="s">
        <v>858</v>
      </c>
      <c r="O350" s="320"/>
      <c r="P350" s="71"/>
      <c r="Q350" s="108"/>
      <c r="R350" s="73"/>
      <c r="S350" s="97"/>
      <c r="T350" s="100">
        <f>getEqUnitCost</f>
        <v>0</v>
      </c>
      <c r="U350" s="73">
        <f>getEqUnitEffort</f>
        <v>0</v>
      </c>
      <c r="V350" s="101">
        <f>getEqQuantity</f>
        <v>0</v>
      </c>
      <c r="W350" s="320"/>
      <c r="X350" s="100">
        <f>getConsUnitCost</f>
        <v>0</v>
      </c>
      <c r="Y350" s="73">
        <f>getConsUnitEffort</f>
        <v>0</v>
      </c>
      <c r="Z350" s="14">
        <f>getConsQuantity</f>
        <v>0</v>
      </c>
      <c r="AA350" s="320"/>
      <c r="AB350" s="72"/>
      <c r="AC350" s="112"/>
      <c r="AD350" s="14">
        <f>getOthQuantity</f>
        <v>0</v>
      </c>
      <c r="AE350" s="320"/>
      <c r="AF350" s="28" t="str">
        <f>IF(ISBLANK(CatTemplate[[#This Row],[Resource type]]),"",CatTemplate[[#This Row],[Resource type]])</f>
        <v>BioRef Operator</v>
      </c>
      <c r="AG350" s="242">
        <f>getStaffUnitCost</f>
        <v>402.98497611162429</v>
      </c>
      <c r="AH350" s="113">
        <f>getStaffUnitEffort</f>
        <v>0</v>
      </c>
      <c r="AI350" s="40">
        <f>getStaffQuantity</f>
        <v>0</v>
      </c>
      <c r="AJ350" s="41">
        <f>CatTemplate[[#This Row],[St. quantity]]*8/ParRatePM</f>
        <v>0</v>
      </c>
      <c r="AK350" s="320"/>
      <c r="AL350" s="53" t="str">
        <f>CatTemplate[[#This Row],[Item type]]</f>
        <v>Samples</v>
      </c>
      <c r="AM350" s="12">
        <f>SUM(CatTemplate[[#This Row],[Year1]:[Year20]])</f>
        <v>0</v>
      </c>
      <c r="AN350" s="52"/>
      <c r="AO350" s="52"/>
      <c r="AP350" s="52"/>
      <c r="AQ350" s="8"/>
      <c r="AR350" s="8"/>
      <c r="AS350" s="8"/>
      <c r="AT350" s="8"/>
      <c r="AU350" s="8"/>
      <c r="AV350" s="8"/>
      <c r="AW350" s="8"/>
      <c r="AX350" s="8"/>
      <c r="AY350" s="8"/>
      <c r="AZ350" s="8"/>
      <c r="BA350" s="8"/>
      <c r="BB350" s="8"/>
      <c r="BC350" s="8"/>
      <c r="BD350" s="8"/>
      <c r="BE350" s="8"/>
      <c r="BF350" s="8"/>
      <c r="BG350" s="36"/>
      <c r="BH350" s="320"/>
      <c r="BI350" s="37">
        <f>getCostCategory</f>
        <v>0</v>
      </c>
      <c r="BJ350" s="37" t="str">
        <f>getSection</f>
        <v>06 Sample processing</v>
      </c>
      <c r="BK350" s="32" t="str">
        <f>getObject</f>
        <v>Sample processing</v>
      </c>
      <c r="BL350" s="30">
        <f>IFERROR(getUnitCost * IF(CatTemplate[[#This Row],[Cost Category Comp.]]="01 Staff costs", 1,1),0)</f>
        <v>402.98497611162429</v>
      </c>
      <c r="BM350" s="29">
        <f>IF(AND(ISBLANK(CatTemplate[[#This Row],[Eq. unit cost]]),ISBLANK(CatTemplate[[#This Row],[Cons. unit cost]]),ISBLANK(CatTemplate[[#This Row],[Oth. unit cost]])), 0, IF(getUnitEffort =0,1,getUnitEffort) * CatTemplate[[#This Row],[Year1]])</f>
        <v>0</v>
      </c>
      <c r="BN350" s="29">
        <f>IF(AND(ISBLANK(CatTemplate[[#This Row],[Eq. unit cost]]),ISBLANK(CatTemplate[[#This Row],[Cons. unit cost]]),ISBLANK(CatTemplate[[#This Row],[Oth. unit cost]])), 0, IF(getUnitEffort =0,1,getUnitEffort) * CatTemplate[[#This Row],[Year2]])</f>
        <v>0</v>
      </c>
      <c r="BO350" s="29">
        <f>IF(AND(ISBLANK(CatTemplate[[#This Row],[Eq. unit cost]]),ISBLANK(CatTemplate[[#This Row],[Cons. unit cost]]),ISBLANK(CatTemplate[[#This Row],[Oth. unit cost]])), 0, IF(getUnitEffort =0,1,getUnitEffort) * CatTemplate[[#This Row],[Year3]])</f>
        <v>0</v>
      </c>
      <c r="BP350" s="29">
        <f>IF(AND(ISBLANK(CatTemplate[[#This Row],[Eq. unit cost]]),ISBLANK(CatTemplate[[#This Row],[Cons. unit cost]]),ISBLANK(CatTemplate[[#This Row],[Oth. unit cost]])), 0, IF(getUnitEffort =0,1,getUnitEffort) * CatTemplate[[#This Row],[Year4]])</f>
        <v>0</v>
      </c>
      <c r="BQ350" s="29">
        <f>IF(AND(ISBLANK(CatTemplate[[#This Row],[Eq. unit cost]]),ISBLANK(CatTemplate[[#This Row],[Cons. unit cost]]),ISBLANK(CatTemplate[[#This Row],[Oth. unit cost]])), 0, IF(getUnitEffort =0,1,getUnitEffort) * CatTemplate[[#This Row],[Year5]])</f>
        <v>0</v>
      </c>
      <c r="BR350" s="29">
        <f>IF(AND(ISBLANK(CatTemplate[[#This Row],[Eq. unit cost]]),ISBLANK(CatTemplate[[#This Row],[Cons. unit cost]]),ISBLANK(CatTemplate[[#This Row],[Oth. unit cost]])), 0, IF(getUnitEffort =0,1,getUnitEffort) * CatTemplate[[#This Row],[Year6]])</f>
        <v>0</v>
      </c>
      <c r="BS350" s="29">
        <f>IF(AND(ISBLANK(CatTemplate[[#This Row],[Eq. unit cost]]),ISBLANK(CatTemplate[[#This Row],[Cons. unit cost]]),ISBLANK(CatTemplate[[#This Row],[Oth. unit cost]])), 0, IF(getUnitEffort =0,1,getUnitEffort) * CatTemplate[[#This Row],[Year7]])</f>
        <v>0</v>
      </c>
      <c r="BT350" s="29">
        <f>IF(AND(ISBLANK(CatTemplate[[#This Row],[Eq. unit cost]]),ISBLANK(CatTemplate[[#This Row],[Cons. unit cost]]),ISBLANK(CatTemplate[[#This Row],[Oth. unit cost]])), 0, IF(getUnitEffort =0,1,getUnitEffort) * CatTemplate[[#This Row],[Year8]])</f>
        <v>0</v>
      </c>
      <c r="BU350" s="29">
        <f>IF(AND(ISBLANK(CatTemplate[[#This Row],[Eq. unit cost]]),ISBLANK(CatTemplate[[#This Row],[Cons. unit cost]]),ISBLANK(CatTemplate[[#This Row],[Oth. unit cost]])), 0, IF(getUnitEffort =0,1,getUnitEffort) * CatTemplate[[#This Row],[Year9]])</f>
        <v>0</v>
      </c>
      <c r="BV350" s="29">
        <f>IF(AND(ISBLANK(CatTemplate[[#This Row],[Eq. unit cost]]),ISBLANK(CatTemplate[[#This Row],[Cons. unit cost]]),ISBLANK(CatTemplate[[#This Row],[Oth. unit cost]])), 0, IF(getUnitEffort =0,1,getUnitEffort) * CatTemplate[[#This Row],[Year10]])</f>
        <v>0</v>
      </c>
      <c r="BW350" s="29">
        <f>IF(AND(ISBLANK(CatTemplate[[#This Row],[Eq. unit cost]]),ISBLANK(CatTemplate[[#This Row],[Cons. unit cost]]),ISBLANK(CatTemplate[[#This Row],[Oth. unit cost]])), 0, IF(getUnitEffort =0,1,getUnitEffort) * CatTemplate[[#This Row],[Year11]])</f>
        <v>0</v>
      </c>
      <c r="BX350" s="29">
        <f>IF(AND(ISBLANK(CatTemplate[[#This Row],[Eq. unit cost]]),ISBLANK(CatTemplate[[#This Row],[Cons. unit cost]]),ISBLANK(CatTemplate[[#This Row],[Oth. unit cost]])), 0, IF(getUnitEffort =0,1,getUnitEffort) * CatTemplate[[#This Row],[Year12]])</f>
        <v>0</v>
      </c>
      <c r="BY350" s="29">
        <f>IF(AND(ISBLANK(CatTemplate[[#This Row],[Eq. unit cost]]),ISBLANK(CatTemplate[[#This Row],[Cons. unit cost]]),ISBLANK(CatTemplate[[#This Row],[Oth. unit cost]])), 0, IF(getUnitEffort =0,1,getUnitEffort) * CatTemplate[[#This Row],[Year13]])</f>
        <v>0</v>
      </c>
      <c r="BZ350" s="29">
        <f>IF(AND(ISBLANK(CatTemplate[[#This Row],[Eq. unit cost]]),ISBLANK(CatTemplate[[#This Row],[Cons. unit cost]]),ISBLANK(CatTemplate[[#This Row],[Oth. unit cost]])), 0, IF(getUnitEffort =0,1,getUnitEffort) * CatTemplate[[#This Row],[Year14]])</f>
        <v>0</v>
      </c>
      <c r="CA350" s="29">
        <f>IF(AND(ISBLANK(CatTemplate[[#This Row],[Eq. unit cost]]),ISBLANK(CatTemplate[[#This Row],[Cons. unit cost]]),ISBLANK(CatTemplate[[#This Row],[Oth. unit cost]])), 0, IF(getUnitEffort =0,1,getUnitEffort) * CatTemplate[[#This Row],[Year15]])</f>
        <v>0</v>
      </c>
      <c r="CB350" s="29">
        <f>IF(AND(ISBLANK(CatTemplate[[#This Row],[Eq. unit cost]]),ISBLANK(CatTemplate[[#This Row],[Cons. unit cost]]),ISBLANK(CatTemplate[[#This Row],[Oth. unit cost]])), 0, IF(getUnitEffort =0,1,getUnitEffort) * CatTemplate[[#This Row],[Year16]])</f>
        <v>0</v>
      </c>
      <c r="CC350" s="29">
        <f>IF(AND(ISBLANK(CatTemplate[[#This Row],[Eq. unit cost]]),ISBLANK(CatTemplate[[#This Row],[Cons. unit cost]]),ISBLANK(CatTemplate[[#This Row],[Oth. unit cost]])), 0, IF(getUnitEffort =0,1,getUnitEffort) * CatTemplate[[#This Row],[Year17]])</f>
        <v>0</v>
      </c>
      <c r="CD350" s="29">
        <f>IF(AND(ISBLANK(CatTemplate[[#This Row],[Eq. unit cost]]),ISBLANK(CatTemplate[[#This Row],[Cons. unit cost]]),ISBLANK(CatTemplate[[#This Row],[Oth. unit cost]])), 0, IF(getUnitEffort =0,1,getUnitEffort) * CatTemplate[[#This Row],[Year18]])</f>
        <v>0</v>
      </c>
      <c r="CE350" s="29">
        <f>IF(AND(ISBLANK(CatTemplate[[#This Row],[Eq. unit cost]]),ISBLANK(CatTemplate[[#This Row],[Cons. unit cost]]),ISBLANK(CatTemplate[[#This Row],[Oth. unit cost]])), 0, IF(getUnitEffort =0,1,getUnitEffort) * CatTemplate[[#This Row],[Year19]])</f>
        <v>0</v>
      </c>
      <c r="CF350" s="29">
        <f>IF(AND(ISBLANK(CatTemplate[[#This Row],[Eq. unit cost]]),ISBLANK(CatTemplate[[#This Row],[Cons. unit cost]]),ISBLANK(CatTemplate[[#This Row],[Oth. unit cost]])), 0, IF(getUnitEffort =0,1,getUnitEffort) * CatTemplate[[#This Row],[Year20]])</f>
        <v>0</v>
      </c>
      <c r="CG350" s="45">
        <f>SUM(CatTemplate[[#This Row],[Q1]:[Q20]])</f>
        <v>0</v>
      </c>
      <c r="CH350" s="29">
        <f>IF(ISBLANK(CatTemplate[[#This Row],[St. unit effort]]),0,(CatTemplate[[#This Row],[St. unit effort]] * CatTemplate[[#This Row],[Year1]]))</f>
        <v>0</v>
      </c>
      <c r="CI350" s="29">
        <f>IF(ISBLANK(CatTemplate[[#This Row],[St. unit effort]]),0,(CatTemplate[[#This Row],[St. unit effort]] * CatTemplate[[#This Row],[Year2]]))</f>
        <v>0</v>
      </c>
      <c r="CJ350" s="29">
        <f>IF(ISBLANK(CatTemplate[[#This Row],[St. unit effort]]),0,(CatTemplate[[#This Row],[St. unit effort]] * CatTemplate[[#This Row],[Year3]]))</f>
        <v>0</v>
      </c>
      <c r="CK350" s="29">
        <f>IF(ISBLANK(CatTemplate[[#This Row],[St. unit effort]]),0,(CatTemplate[[#This Row],[St. unit effort]] * CatTemplate[[#This Row],[Year4]]))</f>
        <v>0</v>
      </c>
      <c r="CL350" s="29">
        <f>IF(ISBLANK(CatTemplate[[#This Row],[St. unit effort]]),0,(CatTemplate[[#This Row],[St. unit effort]] * CatTemplate[[#This Row],[Year5]]))</f>
        <v>0</v>
      </c>
      <c r="CM350" s="29">
        <f>IF(ISBLANK(CatTemplate[[#This Row],[St. unit effort]]),0,(CatTemplate[[#This Row],[St. unit effort]] * CatTemplate[[#This Row],[Year6]]))</f>
        <v>0</v>
      </c>
      <c r="CN350" s="29">
        <f>IF(ISBLANK(CatTemplate[[#This Row],[St. unit effort]]),0,(CatTemplate[[#This Row],[St. unit effort]] * CatTemplate[[#This Row],[Year7]]))</f>
        <v>0</v>
      </c>
      <c r="CO350" s="29">
        <f>IF(ISBLANK(CatTemplate[[#This Row],[St. unit effort]]),0,(CatTemplate[[#This Row],[St. unit effort]] * CatTemplate[[#This Row],[Year8]]))</f>
        <v>0</v>
      </c>
      <c r="CP350" s="29">
        <f>IF(ISBLANK(CatTemplate[[#This Row],[St. unit effort]]),0,(CatTemplate[[#This Row],[St. unit effort]] * CatTemplate[[#This Row],[Year9]]))</f>
        <v>0</v>
      </c>
      <c r="CQ350" s="29">
        <f>IF(ISBLANK(CatTemplate[[#This Row],[St. unit effort]]),0,(CatTemplate[[#This Row],[St. unit effort]] * CatTemplate[[#This Row],[Year10]]))</f>
        <v>0</v>
      </c>
      <c r="CR350" s="29">
        <f>IF(ISBLANK(CatTemplate[[#This Row],[St. unit effort]]),0,(CatTemplate[[#This Row],[St. unit effort]] * CatTemplate[[#This Row],[Year11]]))</f>
        <v>0</v>
      </c>
      <c r="CS350" s="29">
        <f>IF(ISBLANK(CatTemplate[[#This Row],[St. unit effort]]),0,(CatTemplate[[#This Row],[St. unit effort]] * CatTemplate[[#This Row],[Year12]]))</f>
        <v>0</v>
      </c>
      <c r="CT350" s="29">
        <f>IF(ISBLANK(CatTemplate[[#This Row],[St. unit effort]]),0,(CatTemplate[[#This Row],[St. unit effort]] * CatTemplate[[#This Row],[Year13]]))</f>
        <v>0</v>
      </c>
      <c r="CU350" s="29">
        <f>IF(ISBLANK(CatTemplate[[#This Row],[St. unit effort]]),0,(CatTemplate[[#This Row],[St. unit effort]] * CatTemplate[[#This Row],[Year14]]))</f>
        <v>0</v>
      </c>
      <c r="CV350" s="29">
        <f>IF(ISBLANK(CatTemplate[[#This Row],[St. unit effort]]),0,(CatTemplate[[#This Row],[St. unit effort]] * CatTemplate[[#This Row],[Year15]]))</f>
        <v>0</v>
      </c>
      <c r="CW350" s="29">
        <f>IF(ISBLANK(CatTemplate[[#This Row],[St. unit effort]]),0,(CatTemplate[[#This Row],[St. unit effort]] * CatTemplate[[#This Row],[Year16]]))</f>
        <v>0</v>
      </c>
      <c r="CX350" s="29">
        <f>IF(ISBLANK(CatTemplate[[#This Row],[St. unit effort]]),0,(CatTemplate[[#This Row],[St. unit effort]] * CatTemplate[[#This Row],[Year17]]))</f>
        <v>0</v>
      </c>
      <c r="CY350" s="29">
        <f>IF(ISBLANK(CatTemplate[[#This Row],[St. unit effort]]),0,(CatTemplate[[#This Row],[St. unit effort]] * CatTemplate[[#This Row],[Year18]]))</f>
        <v>0</v>
      </c>
      <c r="CZ350" s="29">
        <f>IF(ISBLANK(CatTemplate[[#This Row],[St. unit effort]]),0,(CatTemplate[[#This Row],[St. unit effort]] * CatTemplate[[#This Row],[Year19]]))</f>
        <v>0</v>
      </c>
      <c r="DA350" s="29">
        <f>IF(ISBLANK(CatTemplate[[#This Row],[St. unit effort]]),0,(CatTemplate[[#This Row],[St. unit effort]] * CatTemplate[[#This Row],[Year20]]))</f>
        <v>0</v>
      </c>
      <c r="DB350" s="57">
        <f>IF(ISBLANK(CatTemplate[[#This Row],[St. unit effort]]),0,(CatTemplate[[#This Row],[St. unit effort]] * CatTemplate[[#This Row],[Year1]])*8/ParRatePM)</f>
        <v>0</v>
      </c>
      <c r="DC350" s="57">
        <f>IF(ISBLANK(CatTemplate[[#This Row],[St. unit effort]]),0,(CatTemplate[[#This Row],[St. unit effort]] * CatTemplate[[#This Row],[Year2]])*8/ParRatePM)</f>
        <v>0</v>
      </c>
      <c r="DD350" s="57">
        <f>IF(ISBLANK(CatTemplate[[#This Row],[St. unit effort]]),0,(CatTemplate[[#This Row],[St. unit effort]] * CatTemplate[[#This Row],[Year3]])*8/ParRatePM)</f>
        <v>0</v>
      </c>
      <c r="DE350" s="57">
        <f>IF(ISBLANK(CatTemplate[[#This Row],[St. unit effort]]),0,(CatTemplate[[#This Row],[St. unit effort]] * CatTemplate[[#This Row],[Year4]])*8/ParRatePM)</f>
        <v>0</v>
      </c>
      <c r="DF350" s="57">
        <f>IF(ISBLANK(CatTemplate[[#This Row],[St. unit effort]]),0,(CatTemplate[[#This Row],[St. unit effort]] * CatTemplate[[#This Row],[Year5]])*8/ParRatePM)</f>
        <v>0</v>
      </c>
      <c r="DG350" s="57">
        <f>IF(ISBLANK(CatTemplate[[#This Row],[St. unit effort]]),0,(CatTemplate[[#This Row],[St. unit effort]] * CatTemplate[[#This Row],[Year6]])*8/ParRatePM)</f>
        <v>0</v>
      </c>
      <c r="DH350" s="57">
        <f>IF(ISBLANK(CatTemplate[[#This Row],[St. unit effort]]),0,(CatTemplate[[#This Row],[St. unit effort]] * CatTemplate[[#This Row],[Year7]])*8/ParRatePM)</f>
        <v>0</v>
      </c>
      <c r="DI350" s="57">
        <f>IF(ISBLANK(CatTemplate[[#This Row],[St. unit effort]]),0,(CatTemplate[[#This Row],[St. unit effort]] * CatTemplate[[#This Row],[Year8]])*8/ParRatePM)</f>
        <v>0</v>
      </c>
      <c r="DJ350" s="57">
        <f>IF(ISBLANK(CatTemplate[[#This Row],[St. unit effort]]),0,(CatTemplate[[#This Row],[St. unit effort]] * CatTemplate[[#This Row],[Year9]])*8/ParRatePM)</f>
        <v>0</v>
      </c>
      <c r="DK350" s="57">
        <f>IF(ISBLANK(CatTemplate[[#This Row],[St. unit effort]]),0,(CatTemplate[[#This Row],[St. unit effort]] * CatTemplate[[#This Row],[Year10]])*8/ParRatePM)</f>
        <v>0</v>
      </c>
      <c r="DL350" s="57">
        <f>IF(ISBLANK(CatTemplate[[#This Row],[St. unit effort]]),0,(CatTemplate[[#This Row],[St. unit effort]] * CatTemplate[[#This Row],[Year11]])*8/ParRatePM)</f>
        <v>0</v>
      </c>
      <c r="DM350" s="57">
        <f>IF(ISBLANK(CatTemplate[[#This Row],[St. unit effort]]),0,(CatTemplate[[#This Row],[St. unit effort]] * CatTemplate[[#This Row],[Year12]])*8/ParRatePM)</f>
        <v>0</v>
      </c>
      <c r="DN350" s="57">
        <f>IF(ISBLANK(CatTemplate[[#This Row],[St. unit effort]]),0,(CatTemplate[[#This Row],[St. unit effort]] * CatTemplate[[#This Row],[Year13]])*8/ParRatePM)</f>
        <v>0</v>
      </c>
      <c r="DO350" s="57">
        <f>IF(ISBLANK(CatTemplate[[#This Row],[St. unit effort]]),0,(CatTemplate[[#This Row],[St. unit effort]] * CatTemplate[[#This Row],[Year14]])*8/ParRatePM)</f>
        <v>0</v>
      </c>
      <c r="DP350" s="57">
        <f>IF(ISBLANK(CatTemplate[[#This Row],[St. unit effort]]),0,(CatTemplate[[#This Row],[St. unit effort]] * CatTemplate[[#This Row],[Year15]])*8/ParRatePM)</f>
        <v>0</v>
      </c>
      <c r="DQ350" s="57">
        <f>IF(ISBLANK(CatTemplate[[#This Row],[St. unit effort]]),0,(CatTemplate[[#This Row],[St. unit effort]] * CatTemplate[[#This Row],[Year16]])*8/ParRatePM)</f>
        <v>0</v>
      </c>
      <c r="DR350" s="57">
        <f>IF(ISBLANK(CatTemplate[[#This Row],[St. unit effort]]),0,(CatTemplate[[#This Row],[St. unit effort]] * CatTemplate[[#This Row],[Year17]])*8/ParRatePM)</f>
        <v>0</v>
      </c>
      <c r="DS350" s="57">
        <f>IF(ISBLANK(CatTemplate[[#This Row],[St. unit effort]]),0,(CatTemplate[[#This Row],[St. unit effort]] * CatTemplate[[#This Row],[Year18]])*8/ParRatePM)</f>
        <v>0</v>
      </c>
      <c r="DT350" s="57">
        <f>IF(ISBLANK(CatTemplate[[#This Row],[St. unit effort]]),0,(CatTemplate[[#This Row],[St. unit effort]] * CatTemplate[[#This Row],[Year19]])*8/ParRatePM)</f>
        <v>0</v>
      </c>
      <c r="DU350" s="57">
        <f>IF(ISBLANK(CatTemplate[[#This Row],[St. unit effort]]),0,(CatTemplate[[#This Row],[St. unit effort]] * CatTemplate[[#This Row],[Year20]])*8/ParRatePM)</f>
        <v>0</v>
      </c>
      <c r="DV350" s="54">
        <f>SUM(CatTemplate[[#This Row],[PM1]:[PM20]])</f>
        <v>0</v>
      </c>
      <c r="DW350" s="56">
        <f t="shared" si="123"/>
        <v>0</v>
      </c>
      <c r="DX350" s="56">
        <f t="shared" si="123"/>
        <v>0</v>
      </c>
      <c r="DY350" s="56">
        <f t="shared" si="123"/>
        <v>0</v>
      </c>
      <c r="DZ350" s="56">
        <f t="shared" si="123"/>
        <v>0</v>
      </c>
      <c r="EA350" s="56">
        <f t="shared" si="123"/>
        <v>0</v>
      </c>
      <c r="EB350" s="56">
        <f t="shared" si="123"/>
        <v>0</v>
      </c>
      <c r="EC350" s="56">
        <f t="shared" si="123"/>
        <v>0</v>
      </c>
      <c r="ED350" s="56">
        <f t="shared" si="123"/>
        <v>0</v>
      </c>
      <c r="EE350" s="56">
        <f t="shared" si="123"/>
        <v>0</v>
      </c>
      <c r="EF350" s="56">
        <f t="shared" si="123"/>
        <v>0</v>
      </c>
      <c r="EG350" s="56">
        <f t="shared" si="123"/>
        <v>0</v>
      </c>
      <c r="EH350" s="56">
        <f t="shared" si="123"/>
        <v>0</v>
      </c>
      <c r="EI350" s="56">
        <f t="shared" si="123"/>
        <v>0</v>
      </c>
      <c r="EJ350" s="56">
        <f t="shared" si="123"/>
        <v>0</v>
      </c>
      <c r="EK350" s="56">
        <f t="shared" si="123"/>
        <v>0</v>
      </c>
      <c r="EL350" s="56">
        <f t="shared" si="121"/>
        <v>0</v>
      </c>
      <c r="EM350" s="56">
        <f t="shared" si="121"/>
        <v>0</v>
      </c>
      <c r="EN350" s="56">
        <f t="shared" si="121"/>
        <v>0</v>
      </c>
      <c r="EO350" s="56">
        <f t="shared" si="121"/>
        <v>0</v>
      </c>
      <c r="EP350" s="56">
        <f t="shared" si="121"/>
        <v>0</v>
      </c>
      <c r="EQ350" s="30">
        <f>CatTemplate[[#This Row],[Eq. unit cost]] * CatTemplate[[#This Row],[Eq. quantity]]</f>
        <v>0</v>
      </c>
      <c r="ER350" s="30">
        <f>CatTemplate[[#This Row],[Cons. unit cost]] *CatTemplate[[#This Row],[Cons. quantity]]</f>
        <v>0</v>
      </c>
      <c r="ES350" s="30">
        <f>CatTemplate[[#This Row],[Oth. unit cost]] *CatTemplate[[#This Row],[Oth. quantity]]</f>
        <v>0</v>
      </c>
      <c r="ET350" s="55">
        <f>SUM(CatTemplate[[#This Row],[CO1]:[CO20]])</f>
        <v>0</v>
      </c>
      <c r="EU350" s="56">
        <f t="shared" si="124"/>
        <v>0</v>
      </c>
      <c r="EV350" s="56">
        <f t="shared" si="124"/>
        <v>0</v>
      </c>
      <c r="EW350" s="56">
        <f t="shared" si="124"/>
        <v>0</v>
      </c>
      <c r="EX350" s="56">
        <f t="shared" si="124"/>
        <v>0</v>
      </c>
      <c r="EY350" s="56">
        <f t="shared" si="124"/>
        <v>0</v>
      </c>
      <c r="EZ350" s="56">
        <f t="shared" si="124"/>
        <v>0</v>
      </c>
      <c r="FA350" s="56">
        <f t="shared" si="124"/>
        <v>0</v>
      </c>
      <c r="FB350" s="56">
        <f t="shared" si="124"/>
        <v>0</v>
      </c>
      <c r="FC350" s="56">
        <f t="shared" si="124"/>
        <v>0</v>
      </c>
      <c r="FD350" s="56">
        <f t="shared" si="124"/>
        <v>0</v>
      </c>
      <c r="FE350" s="56">
        <f t="shared" si="124"/>
        <v>0</v>
      </c>
      <c r="FF350" s="56">
        <f t="shared" si="124"/>
        <v>0</v>
      </c>
      <c r="FG350" s="56">
        <f t="shared" si="124"/>
        <v>0</v>
      </c>
      <c r="FH350" s="56">
        <f t="shared" si="124"/>
        <v>0</v>
      </c>
      <c r="FI350" s="56">
        <f t="shared" si="124"/>
        <v>0</v>
      </c>
      <c r="FJ350" s="56">
        <f t="shared" si="122"/>
        <v>0</v>
      </c>
      <c r="FK350" s="56">
        <f t="shared" si="122"/>
        <v>0</v>
      </c>
      <c r="FL350" s="56">
        <f t="shared" si="122"/>
        <v>0</v>
      </c>
      <c r="FM350" s="56">
        <f t="shared" si="122"/>
        <v>0</v>
      </c>
      <c r="FN350" s="56">
        <f t="shared" si="122"/>
        <v>0</v>
      </c>
      <c r="FO350" s="58">
        <f>SUM(CatTemplate[[#This Row],[CS1]:[CS20]])</f>
        <v>0</v>
      </c>
      <c r="FP350" s="59">
        <f>CatTemplate[[#This Row],[Total Oth. cost]]+CatTemplate[[#This Row],[Total St. Cost]]</f>
        <v>0</v>
      </c>
      <c r="FQ350" s="33" t="e">
        <f t="shared" si="115"/>
        <v>#VALUE!</v>
      </c>
      <c r="FR350" s="33" t="e">
        <f t="shared" si="116"/>
        <v>#VALUE!</v>
      </c>
      <c r="FS350" s="30" t="e">
        <f>(CatTemplate[[#This Row],[CO1]] + CatTemplate[[#This Row],[CS1]]) * (1 + getRateOHFinal) * getRateMarkupFinal</f>
        <v>#VALUE!</v>
      </c>
      <c r="FT350" s="30" t="e">
        <f>(CatTemplate[[#This Row],[CO2]] + CatTemplate[[#This Row],[CS2]]) * (1 + getRateOHFinal) * getRateMarkupFinal</f>
        <v>#VALUE!</v>
      </c>
      <c r="FU350" s="30" t="e">
        <f>(CatTemplate[[#This Row],[CO3]] + CatTemplate[[#This Row],[CS3]]) * (1 + getRateOHFinal) * getRateMarkupFinal</f>
        <v>#VALUE!</v>
      </c>
      <c r="FV350" s="30" t="e">
        <f>(CatTemplate[[#This Row],[CO4]] + CatTemplate[[#This Row],[CS4]]) * (1 + getRateOHFinal) * getRateMarkupFinal</f>
        <v>#VALUE!</v>
      </c>
      <c r="FW350" s="30" t="e">
        <f>(CatTemplate[[#This Row],[CO5]] + CatTemplate[[#This Row],[CS5]]) * (1 + getRateOHFinal) * getRateMarkupFinal</f>
        <v>#VALUE!</v>
      </c>
      <c r="FX350" s="30" t="e">
        <f>(CatTemplate[[#This Row],[CO6]] + CatTemplate[[#This Row],[CS6]]) * (1 + getRateOHFinal) * getRateMarkupFinal</f>
        <v>#VALUE!</v>
      </c>
      <c r="FY350" s="30" t="e">
        <f>(CatTemplate[[#This Row],[CO7]] + CatTemplate[[#This Row],[CS7]]) * (1 + getRateOHFinal) * getRateMarkupFinal</f>
        <v>#VALUE!</v>
      </c>
      <c r="FZ350" s="30" t="e">
        <f>(CatTemplate[[#This Row],[CO8]] + CatTemplate[[#This Row],[CS8]]) * (1 + getRateOHFinal) * getRateMarkupFinal</f>
        <v>#VALUE!</v>
      </c>
      <c r="GA350" s="30" t="e">
        <f>(CatTemplate[[#This Row],[CO9]] + CatTemplate[[#This Row],[CS9]]) * (1 + getRateOHFinal) * getRateMarkupFinal</f>
        <v>#VALUE!</v>
      </c>
      <c r="GB350" s="30" t="e">
        <f>(CatTemplate[[#This Row],[CO10]] + CatTemplate[[#This Row],[CS10]]) * (1 + getRateOHFinal) * getRateMarkupFinal</f>
        <v>#VALUE!</v>
      </c>
      <c r="GC350" s="30" t="e">
        <f>(CatTemplate[[#This Row],[CO11]] + CatTemplate[[#This Row],[CS11]]) * (1 + getRateOHFinal) * getRateMarkupFinal</f>
        <v>#VALUE!</v>
      </c>
      <c r="GD350" s="30" t="e">
        <f>(CatTemplate[[#This Row],[CO12]] + CatTemplate[[#This Row],[CS12]]) * (1 + getRateOHFinal) * getRateMarkupFinal</f>
        <v>#VALUE!</v>
      </c>
      <c r="GE350" s="30" t="e">
        <f>(CatTemplate[[#This Row],[CO13]] + CatTemplate[[#This Row],[CS13]]) * (1 + getRateOHFinal) * getRateMarkupFinal</f>
        <v>#VALUE!</v>
      </c>
      <c r="GF350" s="30" t="e">
        <f>(CatTemplate[[#This Row],[CO14]] + CatTemplate[[#This Row],[CS14]]) * (1 + getRateOHFinal) * getRateMarkupFinal</f>
        <v>#VALUE!</v>
      </c>
      <c r="GG350" s="30" t="e">
        <f>(CatTemplate[[#This Row],[CO15]] + CatTemplate[[#This Row],[CS15]]) * (1 + getRateOHFinal) * getRateMarkupFinal</f>
        <v>#VALUE!</v>
      </c>
      <c r="GH350" s="30" t="e">
        <f>(CatTemplate[[#This Row],[CO16]] + CatTemplate[[#This Row],[CS16]]) * (1 + getRateOHFinal) * getRateMarkupFinal</f>
        <v>#VALUE!</v>
      </c>
      <c r="GI350" s="30" t="e">
        <f>(CatTemplate[[#This Row],[CO17]] + CatTemplate[[#This Row],[CS17]]) * (1 + getRateOHFinal) * getRateMarkupFinal</f>
        <v>#VALUE!</v>
      </c>
      <c r="GJ350" s="30" t="e">
        <f>(CatTemplate[[#This Row],[CO18]] + CatTemplate[[#This Row],[CS18]]) * (1 + getRateOHFinal) * getRateMarkupFinal</f>
        <v>#VALUE!</v>
      </c>
      <c r="GK350" s="30" t="e">
        <f>(CatTemplate[[#This Row],[CO19]] + CatTemplate[[#This Row],[CS19]]) * (1 + getRateOHFinal) * getRateMarkupFinal</f>
        <v>#VALUE!</v>
      </c>
      <c r="GL350" s="30" t="e">
        <f>(CatTemplate[[#This Row],[CO20]] + CatTemplate[[#This Row],[CS20]]) * (1 + getRateOHFinal) * getRateMarkupFinal</f>
        <v>#VALUE!</v>
      </c>
      <c r="GM350" s="30" t="e">
        <f t="shared" si="117"/>
        <v>#VALUE!</v>
      </c>
      <c r="GN350" s="30" t="e">
        <f t="shared" si="118"/>
        <v>#VALUE!</v>
      </c>
      <c r="GO350" s="30" t="e">
        <f t="shared" si="119"/>
        <v>#VALUE!</v>
      </c>
      <c r="GP350" s="30" t="e">
        <f t="shared" si="120"/>
        <v>#VALUE!</v>
      </c>
      <c r="GQ350" s="30" t="e">
        <f>(CatTemplate[[#This Row],[CO1]]+CatTemplate[[#This Row],[CS1]]) * (1+ getRateOHFinal) * (1 + getRateMarkupFinal)</f>
        <v>#VALUE!</v>
      </c>
      <c r="GR350" s="30" t="e">
        <f>(CatTemplate[[#This Row],[CO2]]+CatTemplate[[#This Row],[CS2]]) * (1+ getRateOHFinal) * (1 + getRateMarkupFinal)</f>
        <v>#VALUE!</v>
      </c>
      <c r="GS350" s="30" t="e">
        <f>(CatTemplate[[#This Row],[CO3]]+CatTemplate[[#This Row],[CS3]]) * (1+ getRateOHFinal) * (1 + getRateMarkupFinal)</f>
        <v>#VALUE!</v>
      </c>
      <c r="GT350" s="30" t="e">
        <f>(CatTemplate[[#This Row],[CO4]]+CatTemplate[[#This Row],[CS4]]) * (1+ getRateOHFinal) * (1 + getRateMarkupFinal)</f>
        <v>#VALUE!</v>
      </c>
      <c r="GU350" s="30" t="e">
        <f>(CatTemplate[[#This Row],[CO5]]+CatTemplate[[#This Row],[CS5]]) * (1+ getRateOHFinal) * (1 + getRateMarkupFinal)</f>
        <v>#VALUE!</v>
      </c>
      <c r="GV350" s="30" t="e">
        <f>(CatTemplate[[#This Row],[CO6]]+CatTemplate[[#This Row],[CS6]]) * (1+ getRateOHFinal) * (1 + getRateMarkupFinal)</f>
        <v>#VALUE!</v>
      </c>
      <c r="GW350" s="30" t="e">
        <f>(CatTemplate[[#This Row],[CO7]]+CatTemplate[[#This Row],[CS7]]) * (1+ getRateOHFinal) * (1 + getRateMarkupFinal)</f>
        <v>#VALUE!</v>
      </c>
      <c r="GX350" s="30" t="e">
        <f>(CatTemplate[[#This Row],[CO8]]+CatTemplate[[#This Row],[CS8]]) * (1+ getRateOHFinal) * (1 + getRateMarkupFinal)</f>
        <v>#VALUE!</v>
      </c>
      <c r="GY350" s="30" t="e">
        <f>(CatTemplate[[#This Row],[CO9]]+CatTemplate[[#This Row],[CS9]]) * (1+ getRateOHFinal) * (1 + getRateMarkupFinal)</f>
        <v>#VALUE!</v>
      </c>
      <c r="GZ350" s="30" t="e">
        <f>(CatTemplate[[#This Row],[CO10]]+CatTemplate[[#This Row],[CS10]]) * (1+ getRateOHFinal) * (1 + getRateMarkupFinal)</f>
        <v>#VALUE!</v>
      </c>
      <c r="HA350" s="30" t="e">
        <f>(CatTemplate[[#This Row],[CO11]]+CatTemplate[[#This Row],[CS11]]) * (1+ getRateOHFinal) * (1 + getRateMarkupFinal)</f>
        <v>#VALUE!</v>
      </c>
      <c r="HB350" s="30" t="e">
        <f>(CatTemplate[[#This Row],[CO12]]+CatTemplate[[#This Row],[CS12]]) * (1+ getRateOHFinal) * (1 + getRateMarkupFinal)</f>
        <v>#VALUE!</v>
      </c>
      <c r="HC350" s="30" t="e">
        <f>(CatTemplate[[#This Row],[CO13]]+CatTemplate[[#This Row],[CS13]]) * (1+ getRateOHFinal) * (1 + getRateMarkupFinal)</f>
        <v>#VALUE!</v>
      </c>
      <c r="HD350" s="30" t="e">
        <f>(CatTemplate[[#This Row],[CO14]]+CatTemplate[[#This Row],[CS14]]) * (1+ getRateOHFinal) * (1 + getRateMarkupFinal)</f>
        <v>#VALUE!</v>
      </c>
      <c r="HE350" s="30" t="e">
        <f>(CatTemplate[[#This Row],[CO15]]+CatTemplate[[#This Row],[CS15]]) * (1+ getRateOHFinal) * (1 + getRateMarkupFinal)</f>
        <v>#VALUE!</v>
      </c>
      <c r="HF350" s="30" t="e">
        <f>(CatTemplate[[#This Row],[CO16]]+CatTemplate[[#This Row],[CS16]]) * (1+ getRateOHFinal) * (1 + getRateMarkupFinal)</f>
        <v>#VALUE!</v>
      </c>
      <c r="HG350" s="30" t="e">
        <f>(CatTemplate[[#This Row],[CO17]]+CatTemplate[[#This Row],[CS17]]) * (1+ getRateOHFinal) * (1 + getRateMarkupFinal)</f>
        <v>#VALUE!</v>
      </c>
      <c r="HH350" s="30" t="e">
        <f>(CatTemplate[[#This Row],[CO18]]+CatTemplate[[#This Row],[CS18]]) * (1+ getRateOHFinal) * (1 + getRateMarkupFinal)</f>
        <v>#VALUE!</v>
      </c>
      <c r="HI350" s="30" t="e">
        <f>(CatTemplate[[#This Row],[CO19]]+CatTemplate[[#This Row],[CS19]]) * (1+ getRateOHFinal) * (1 + getRateMarkupFinal)</f>
        <v>#VALUE!</v>
      </c>
      <c r="HJ350" s="30" t="e">
        <f>(CatTemplate[[#This Row],[CO20]]+CatTemplate[[#This Row],[CS20]]) * (1+ getRateOHFinal) * (1 + getRateMarkupFinal)</f>
        <v>#VALUE!</v>
      </c>
      <c r="HK350" s="39" t="e">
        <f>CatTemplate[[#This Row],[Total cost]]+CatTemplate[[#This Row],[OH Amount]]+CatTemplate[[#This Row],[Markup]]</f>
        <v>#VALUE!</v>
      </c>
      <c r="HL350" s="63">
        <f>IF(CatTemplate[[#This Row],[Units]]="Days",CatTemplate[[#This Row],[Project quantity]]*CatTemplate[[#This Row],[St. unit effort]],CatTemplate[[#This Row],[Project quantity]])</f>
        <v>0</v>
      </c>
      <c r="HM350" s="287">
        <f>IFERROR(CatTemplate[[#This Row],[Total Price]]/(CatTemplate[[#This Row],[Final Quantity]]),0)</f>
        <v>0</v>
      </c>
      <c r="HN350" s="261"/>
    </row>
    <row r="351" spans="2:222" x14ac:dyDescent="0.2">
      <c r="B351" s="9" t="s">
        <v>84</v>
      </c>
      <c r="C351" s="23">
        <v>6</v>
      </c>
      <c r="D351" s="10" t="s">
        <v>179</v>
      </c>
      <c r="E351" s="25">
        <v>1</v>
      </c>
      <c r="F351" s="19" t="s">
        <v>103</v>
      </c>
      <c r="G351" s="27">
        <v>138</v>
      </c>
      <c r="H351" s="19" t="s">
        <v>956</v>
      </c>
      <c r="I351" s="19"/>
      <c r="J351" s="16" t="s">
        <v>255</v>
      </c>
      <c r="K351" s="16"/>
      <c r="L351" s="16" t="s">
        <v>140</v>
      </c>
      <c r="M351" s="16" t="s">
        <v>206</v>
      </c>
      <c r="N351" s="16" t="s">
        <v>857</v>
      </c>
      <c r="O351" s="320"/>
      <c r="P351" s="71"/>
      <c r="Q351" s="108"/>
      <c r="R351" s="73"/>
      <c r="S351" s="97"/>
      <c r="T351" s="100">
        <f>getEqUnitCost</f>
        <v>0</v>
      </c>
      <c r="U351" s="73">
        <f>getEqUnitEffort</f>
        <v>0</v>
      </c>
      <c r="V351" s="101">
        <f>getEqQuantity</f>
        <v>0</v>
      </c>
      <c r="W351" s="320"/>
      <c r="X351" s="100">
        <f>getConsUnitCost</f>
        <v>0</v>
      </c>
      <c r="Y351" s="73">
        <f>getConsUnitEffort</f>
        <v>0</v>
      </c>
      <c r="Z351" s="14">
        <f>getConsQuantity</f>
        <v>0</v>
      </c>
      <c r="AA351" s="320"/>
      <c r="AB351" s="72"/>
      <c r="AC351" s="112"/>
      <c r="AD351" s="14">
        <f>getOthQuantity</f>
        <v>0</v>
      </c>
      <c r="AE351" s="320"/>
      <c r="AF351" s="28" t="str">
        <f>IF(ISBLANK(CatTemplate[[#This Row],[Resource type]]),"",CatTemplate[[#This Row],[Resource type]])</f>
        <v>BioRef Team Leader</v>
      </c>
      <c r="AG351" s="242">
        <f>getStaffUnitCost</f>
        <v>671.40934254792705</v>
      </c>
      <c r="AH351" s="113">
        <f>getStaffUnitEffort</f>
        <v>0</v>
      </c>
      <c r="AI351" s="40">
        <f>getStaffQuantity</f>
        <v>0</v>
      </c>
      <c r="AJ351" s="41">
        <f>CatTemplate[[#This Row],[St. quantity]]*8/ParRatePM</f>
        <v>0</v>
      </c>
      <c r="AK351" s="320"/>
      <c r="AL351" s="53" t="str">
        <f>CatTemplate[[#This Row],[Item type]]</f>
        <v>Days</v>
      </c>
      <c r="AM351" s="12">
        <f>SUM(CatTemplate[[#This Row],[Year1]:[Year20]])</f>
        <v>0</v>
      </c>
      <c r="AN351" s="52"/>
      <c r="AO351" s="52"/>
      <c r="AP351" s="52"/>
      <c r="AQ351" s="8"/>
      <c r="AR351" s="8"/>
      <c r="AS351" s="8"/>
      <c r="AT351" s="8"/>
      <c r="AU351" s="8"/>
      <c r="AV351" s="8"/>
      <c r="AW351" s="8"/>
      <c r="AX351" s="8"/>
      <c r="AY351" s="8"/>
      <c r="AZ351" s="8"/>
      <c r="BA351" s="8"/>
      <c r="BB351" s="8"/>
      <c r="BC351" s="8"/>
      <c r="BD351" s="8"/>
      <c r="BE351" s="8"/>
      <c r="BF351" s="8"/>
      <c r="BG351" s="36"/>
      <c r="BH351" s="320"/>
      <c r="BI351" s="37" t="str">
        <f>getCostCategory</f>
        <v>01 Staff costs</v>
      </c>
      <c r="BJ351" s="37" t="str">
        <f>getSection</f>
        <v>06 Sample processing</v>
      </c>
      <c r="BK351" s="32" t="str">
        <f>getObject</f>
        <v>BioRef Team Leader</v>
      </c>
      <c r="BL351" s="30">
        <f>IFERROR(getUnitCost * IF(CatTemplate[[#This Row],[Cost Category Comp.]]="01 Staff costs", 1,1),0)</f>
        <v>671.40934254792705</v>
      </c>
      <c r="BM351" s="29">
        <f>IF(AND(ISBLANK(CatTemplate[[#This Row],[Eq. unit cost]]),ISBLANK(CatTemplate[[#This Row],[Cons. unit cost]]),ISBLANK(CatTemplate[[#This Row],[Oth. unit cost]])), 0, IF(getUnitEffort =0,1,getUnitEffort) * CatTemplate[[#This Row],[Year1]])</f>
        <v>0</v>
      </c>
      <c r="BN351" s="29">
        <f>IF(AND(ISBLANK(CatTemplate[[#This Row],[Eq. unit cost]]),ISBLANK(CatTemplate[[#This Row],[Cons. unit cost]]),ISBLANK(CatTemplate[[#This Row],[Oth. unit cost]])), 0, IF(getUnitEffort =0,1,getUnitEffort) * CatTemplate[[#This Row],[Year2]])</f>
        <v>0</v>
      </c>
      <c r="BO351" s="29">
        <f>IF(AND(ISBLANK(CatTemplate[[#This Row],[Eq. unit cost]]),ISBLANK(CatTemplate[[#This Row],[Cons. unit cost]]),ISBLANK(CatTemplate[[#This Row],[Oth. unit cost]])), 0, IF(getUnitEffort =0,1,getUnitEffort) * CatTemplate[[#This Row],[Year3]])</f>
        <v>0</v>
      </c>
      <c r="BP351" s="29">
        <f>IF(AND(ISBLANK(CatTemplate[[#This Row],[Eq. unit cost]]),ISBLANK(CatTemplate[[#This Row],[Cons. unit cost]]),ISBLANK(CatTemplate[[#This Row],[Oth. unit cost]])), 0, IF(getUnitEffort =0,1,getUnitEffort) * CatTemplate[[#This Row],[Year4]])</f>
        <v>0</v>
      </c>
      <c r="BQ351" s="29">
        <f>IF(AND(ISBLANK(CatTemplate[[#This Row],[Eq. unit cost]]),ISBLANK(CatTemplate[[#This Row],[Cons. unit cost]]),ISBLANK(CatTemplate[[#This Row],[Oth. unit cost]])), 0, IF(getUnitEffort =0,1,getUnitEffort) * CatTemplate[[#This Row],[Year5]])</f>
        <v>0</v>
      </c>
      <c r="BR351" s="29">
        <f>IF(AND(ISBLANK(CatTemplate[[#This Row],[Eq. unit cost]]),ISBLANK(CatTemplate[[#This Row],[Cons. unit cost]]),ISBLANK(CatTemplate[[#This Row],[Oth. unit cost]])), 0, IF(getUnitEffort =0,1,getUnitEffort) * CatTemplate[[#This Row],[Year6]])</f>
        <v>0</v>
      </c>
      <c r="BS351" s="29">
        <f>IF(AND(ISBLANK(CatTemplate[[#This Row],[Eq. unit cost]]),ISBLANK(CatTemplate[[#This Row],[Cons. unit cost]]),ISBLANK(CatTemplate[[#This Row],[Oth. unit cost]])), 0, IF(getUnitEffort =0,1,getUnitEffort) * CatTemplate[[#This Row],[Year7]])</f>
        <v>0</v>
      </c>
      <c r="BT351" s="29">
        <f>IF(AND(ISBLANK(CatTemplate[[#This Row],[Eq. unit cost]]),ISBLANK(CatTemplate[[#This Row],[Cons. unit cost]]),ISBLANK(CatTemplate[[#This Row],[Oth. unit cost]])), 0, IF(getUnitEffort =0,1,getUnitEffort) * CatTemplate[[#This Row],[Year8]])</f>
        <v>0</v>
      </c>
      <c r="BU351" s="29">
        <f>IF(AND(ISBLANK(CatTemplate[[#This Row],[Eq. unit cost]]),ISBLANK(CatTemplate[[#This Row],[Cons. unit cost]]),ISBLANK(CatTemplate[[#This Row],[Oth. unit cost]])), 0, IF(getUnitEffort =0,1,getUnitEffort) * CatTemplate[[#This Row],[Year9]])</f>
        <v>0</v>
      </c>
      <c r="BV351" s="29">
        <f>IF(AND(ISBLANK(CatTemplate[[#This Row],[Eq. unit cost]]),ISBLANK(CatTemplate[[#This Row],[Cons. unit cost]]),ISBLANK(CatTemplate[[#This Row],[Oth. unit cost]])), 0, IF(getUnitEffort =0,1,getUnitEffort) * CatTemplate[[#This Row],[Year10]])</f>
        <v>0</v>
      </c>
      <c r="BW351" s="29">
        <f>IF(AND(ISBLANK(CatTemplate[[#This Row],[Eq. unit cost]]),ISBLANK(CatTemplate[[#This Row],[Cons. unit cost]]),ISBLANK(CatTemplate[[#This Row],[Oth. unit cost]])), 0, IF(getUnitEffort =0,1,getUnitEffort) * CatTemplate[[#This Row],[Year11]])</f>
        <v>0</v>
      </c>
      <c r="BX351" s="29">
        <f>IF(AND(ISBLANK(CatTemplate[[#This Row],[Eq. unit cost]]),ISBLANK(CatTemplate[[#This Row],[Cons. unit cost]]),ISBLANK(CatTemplate[[#This Row],[Oth. unit cost]])), 0, IF(getUnitEffort =0,1,getUnitEffort) * CatTemplate[[#This Row],[Year12]])</f>
        <v>0</v>
      </c>
      <c r="BY351" s="29">
        <f>IF(AND(ISBLANK(CatTemplate[[#This Row],[Eq. unit cost]]),ISBLANK(CatTemplate[[#This Row],[Cons. unit cost]]),ISBLANK(CatTemplate[[#This Row],[Oth. unit cost]])), 0, IF(getUnitEffort =0,1,getUnitEffort) * CatTemplate[[#This Row],[Year13]])</f>
        <v>0</v>
      </c>
      <c r="BZ351" s="29">
        <f>IF(AND(ISBLANK(CatTemplate[[#This Row],[Eq. unit cost]]),ISBLANK(CatTemplate[[#This Row],[Cons. unit cost]]),ISBLANK(CatTemplate[[#This Row],[Oth. unit cost]])), 0, IF(getUnitEffort =0,1,getUnitEffort) * CatTemplate[[#This Row],[Year14]])</f>
        <v>0</v>
      </c>
      <c r="CA351" s="29">
        <f>IF(AND(ISBLANK(CatTemplate[[#This Row],[Eq. unit cost]]),ISBLANK(CatTemplate[[#This Row],[Cons. unit cost]]),ISBLANK(CatTemplate[[#This Row],[Oth. unit cost]])), 0, IF(getUnitEffort =0,1,getUnitEffort) * CatTemplate[[#This Row],[Year15]])</f>
        <v>0</v>
      </c>
      <c r="CB351" s="29">
        <f>IF(AND(ISBLANK(CatTemplate[[#This Row],[Eq. unit cost]]),ISBLANK(CatTemplate[[#This Row],[Cons. unit cost]]),ISBLANK(CatTemplate[[#This Row],[Oth. unit cost]])), 0, IF(getUnitEffort =0,1,getUnitEffort) * CatTemplate[[#This Row],[Year16]])</f>
        <v>0</v>
      </c>
      <c r="CC351" s="29">
        <f>IF(AND(ISBLANK(CatTemplate[[#This Row],[Eq. unit cost]]),ISBLANK(CatTemplate[[#This Row],[Cons. unit cost]]),ISBLANK(CatTemplate[[#This Row],[Oth. unit cost]])), 0, IF(getUnitEffort =0,1,getUnitEffort) * CatTemplate[[#This Row],[Year17]])</f>
        <v>0</v>
      </c>
      <c r="CD351" s="29">
        <f>IF(AND(ISBLANK(CatTemplate[[#This Row],[Eq. unit cost]]),ISBLANK(CatTemplate[[#This Row],[Cons. unit cost]]),ISBLANK(CatTemplate[[#This Row],[Oth. unit cost]])), 0, IF(getUnitEffort =0,1,getUnitEffort) * CatTemplate[[#This Row],[Year18]])</f>
        <v>0</v>
      </c>
      <c r="CE351" s="29">
        <f>IF(AND(ISBLANK(CatTemplate[[#This Row],[Eq. unit cost]]),ISBLANK(CatTemplate[[#This Row],[Cons. unit cost]]),ISBLANK(CatTemplate[[#This Row],[Oth. unit cost]])), 0, IF(getUnitEffort =0,1,getUnitEffort) * CatTemplate[[#This Row],[Year19]])</f>
        <v>0</v>
      </c>
      <c r="CF351" s="29">
        <f>IF(AND(ISBLANK(CatTemplate[[#This Row],[Eq. unit cost]]),ISBLANK(CatTemplate[[#This Row],[Cons. unit cost]]),ISBLANK(CatTemplate[[#This Row],[Oth. unit cost]])), 0, IF(getUnitEffort =0,1,getUnitEffort) * CatTemplate[[#This Row],[Year20]])</f>
        <v>0</v>
      </c>
      <c r="CG351" s="45">
        <f>SUM(CatTemplate[[#This Row],[Q1]:[Q20]])</f>
        <v>0</v>
      </c>
      <c r="CH351" s="29">
        <f>IF(ISBLANK(CatTemplate[[#This Row],[St. unit effort]]),0,(CatTemplate[[#This Row],[St. unit effort]] * CatTemplate[[#This Row],[Year1]]))</f>
        <v>0</v>
      </c>
      <c r="CI351" s="29">
        <f>IF(ISBLANK(CatTemplate[[#This Row],[St. unit effort]]),0,(CatTemplate[[#This Row],[St. unit effort]] * CatTemplate[[#This Row],[Year2]]))</f>
        <v>0</v>
      </c>
      <c r="CJ351" s="29">
        <f>IF(ISBLANK(CatTemplate[[#This Row],[St. unit effort]]),0,(CatTemplate[[#This Row],[St. unit effort]] * CatTemplate[[#This Row],[Year3]]))</f>
        <v>0</v>
      </c>
      <c r="CK351" s="29">
        <f>IF(ISBLANK(CatTemplate[[#This Row],[St. unit effort]]),0,(CatTemplate[[#This Row],[St. unit effort]] * CatTemplate[[#This Row],[Year4]]))</f>
        <v>0</v>
      </c>
      <c r="CL351" s="29">
        <f>IF(ISBLANK(CatTemplate[[#This Row],[St. unit effort]]),0,(CatTemplate[[#This Row],[St. unit effort]] * CatTemplate[[#This Row],[Year5]]))</f>
        <v>0</v>
      </c>
      <c r="CM351" s="29">
        <f>IF(ISBLANK(CatTemplate[[#This Row],[St. unit effort]]),0,(CatTemplate[[#This Row],[St. unit effort]] * CatTemplate[[#This Row],[Year6]]))</f>
        <v>0</v>
      </c>
      <c r="CN351" s="29">
        <f>IF(ISBLANK(CatTemplate[[#This Row],[St. unit effort]]),0,(CatTemplate[[#This Row],[St. unit effort]] * CatTemplate[[#This Row],[Year7]]))</f>
        <v>0</v>
      </c>
      <c r="CO351" s="29">
        <f>IF(ISBLANK(CatTemplate[[#This Row],[St. unit effort]]),0,(CatTemplate[[#This Row],[St. unit effort]] * CatTemplate[[#This Row],[Year8]]))</f>
        <v>0</v>
      </c>
      <c r="CP351" s="29">
        <f>IF(ISBLANK(CatTemplate[[#This Row],[St. unit effort]]),0,(CatTemplate[[#This Row],[St. unit effort]] * CatTemplate[[#This Row],[Year9]]))</f>
        <v>0</v>
      </c>
      <c r="CQ351" s="29">
        <f>IF(ISBLANK(CatTemplate[[#This Row],[St. unit effort]]),0,(CatTemplate[[#This Row],[St. unit effort]] * CatTemplate[[#This Row],[Year10]]))</f>
        <v>0</v>
      </c>
      <c r="CR351" s="29">
        <f>IF(ISBLANK(CatTemplate[[#This Row],[St. unit effort]]),0,(CatTemplate[[#This Row],[St. unit effort]] * CatTemplate[[#This Row],[Year11]]))</f>
        <v>0</v>
      </c>
      <c r="CS351" s="29">
        <f>IF(ISBLANK(CatTemplate[[#This Row],[St. unit effort]]),0,(CatTemplate[[#This Row],[St. unit effort]] * CatTemplate[[#This Row],[Year12]]))</f>
        <v>0</v>
      </c>
      <c r="CT351" s="29">
        <f>IF(ISBLANK(CatTemplate[[#This Row],[St. unit effort]]),0,(CatTemplate[[#This Row],[St. unit effort]] * CatTemplate[[#This Row],[Year13]]))</f>
        <v>0</v>
      </c>
      <c r="CU351" s="29">
        <f>IF(ISBLANK(CatTemplate[[#This Row],[St. unit effort]]),0,(CatTemplate[[#This Row],[St. unit effort]] * CatTemplate[[#This Row],[Year14]]))</f>
        <v>0</v>
      </c>
      <c r="CV351" s="29">
        <f>IF(ISBLANK(CatTemplate[[#This Row],[St. unit effort]]),0,(CatTemplate[[#This Row],[St. unit effort]] * CatTemplate[[#This Row],[Year15]]))</f>
        <v>0</v>
      </c>
      <c r="CW351" s="29">
        <f>IF(ISBLANK(CatTemplate[[#This Row],[St. unit effort]]),0,(CatTemplate[[#This Row],[St. unit effort]] * CatTemplate[[#This Row],[Year16]]))</f>
        <v>0</v>
      </c>
      <c r="CX351" s="29">
        <f>IF(ISBLANK(CatTemplate[[#This Row],[St. unit effort]]),0,(CatTemplate[[#This Row],[St. unit effort]] * CatTemplate[[#This Row],[Year17]]))</f>
        <v>0</v>
      </c>
      <c r="CY351" s="29">
        <f>IF(ISBLANK(CatTemplate[[#This Row],[St. unit effort]]),0,(CatTemplate[[#This Row],[St. unit effort]] * CatTemplate[[#This Row],[Year18]]))</f>
        <v>0</v>
      </c>
      <c r="CZ351" s="29">
        <f>IF(ISBLANK(CatTemplate[[#This Row],[St. unit effort]]),0,(CatTemplate[[#This Row],[St. unit effort]] * CatTemplate[[#This Row],[Year19]]))</f>
        <v>0</v>
      </c>
      <c r="DA351" s="29">
        <f>IF(ISBLANK(CatTemplate[[#This Row],[St. unit effort]]),0,(CatTemplate[[#This Row],[St. unit effort]] * CatTemplate[[#This Row],[Year20]]))</f>
        <v>0</v>
      </c>
      <c r="DB351" s="57">
        <f>IF(ISBLANK(CatTemplate[[#This Row],[St. unit effort]]),0,(CatTemplate[[#This Row],[St. unit effort]] * CatTemplate[[#This Row],[Year1]])*8/ParRatePM)</f>
        <v>0</v>
      </c>
      <c r="DC351" s="57">
        <f>IF(ISBLANK(CatTemplate[[#This Row],[St. unit effort]]),0,(CatTemplate[[#This Row],[St. unit effort]] * CatTemplate[[#This Row],[Year2]])*8/ParRatePM)</f>
        <v>0</v>
      </c>
      <c r="DD351" s="57">
        <f>IF(ISBLANK(CatTemplate[[#This Row],[St. unit effort]]),0,(CatTemplate[[#This Row],[St. unit effort]] * CatTemplate[[#This Row],[Year3]])*8/ParRatePM)</f>
        <v>0</v>
      </c>
      <c r="DE351" s="57">
        <f>IF(ISBLANK(CatTemplate[[#This Row],[St. unit effort]]),0,(CatTemplate[[#This Row],[St. unit effort]] * CatTemplate[[#This Row],[Year4]])*8/ParRatePM)</f>
        <v>0</v>
      </c>
      <c r="DF351" s="57">
        <f>IF(ISBLANK(CatTemplate[[#This Row],[St. unit effort]]),0,(CatTemplate[[#This Row],[St. unit effort]] * CatTemplate[[#This Row],[Year5]])*8/ParRatePM)</f>
        <v>0</v>
      </c>
      <c r="DG351" s="57">
        <f>IF(ISBLANK(CatTemplate[[#This Row],[St. unit effort]]),0,(CatTemplate[[#This Row],[St. unit effort]] * CatTemplate[[#This Row],[Year6]])*8/ParRatePM)</f>
        <v>0</v>
      </c>
      <c r="DH351" s="57">
        <f>IF(ISBLANK(CatTemplate[[#This Row],[St. unit effort]]),0,(CatTemplate[[#This Row],[St. unit effort]] * CatTemplate[[#This Row],[Year7]])*8/ParRatePM)</f>
        <v>0</v>
      </c>
      <c r="DI351" s="57">
        <f>IF(ISBLANK(CatTemplate[[#This Row],[St. unit effort]]),0,(CatTemplate[[#This Row],[St. unit effort]] * CatTemplate[[#This Row],[Year8]])*8/ParRatePM)</f>
        <v>0</v>
      </c>
      <c r="DJ351" s="57">
        <f>IF(ISBLANK(CatTemplate[[#This Row],[St. unit effort]]),0,(CatTemplate[[#This Row],[St. unit effort]] * CatTemplate[[#This Row],[Year9]])*8/ParRatePM)</f>
        <v>0</v>
      </c>
      <c r="DK351" s="57">
        <f>IF(ISBLANK(CatTemplate[[#This Row],[St. unit effort]]),0,(CatTemplate[[#This Row],[St. unit effort]] * CatTemplate[[#This Row],[Year10]])*8/ParRatePM)</f>
        <v>0</v>
      </c>
      <c r="DL351" s="57">
        <f>IF(ISBLANK(CatTemplate[[#This Row],[St. unit effort]]),0,(CatTemplate[[#This Row],[St. unit effort]] * CatTemplate[[#This Row],[Year11]])*8/ParRatePM)</f>
        <v>0</v>
      </c>
      <c r="DM351" s="57">
        <f>IF(ISBLANK(CatTemplate[[#This Row],[St. unit effort]]),0,(CatTemplate[[#This Row],[St. unit effort]] * CatTemplate[[#This Row],[Year12]])*8/ParRatePM)</f>
        <v>0</v>
      </c>
      <c r="DN351" s="57">
        <f>IF(ISBLANK(CatTemplate[[#This Row],[St. unit effort]]),0,(CatTemplate[[#This Row],[St. unit effort]] * CatTemplate[[#This Row],[Year13]])*8/ParRatePM)</f>
        <v>0</v>
      </c>
      <c r="DO351" s="57">
        <f>IF(ISBLANK(CatTemplate[[#This Row],[St. unit effort]]),0,(CatTemplate[[#This Row],[St. unit effort]] * CatTemplate[[#This Row],[Year14]])*8/ParRatePM)</f>
        <v>0</v>
      </c>
      <c r="DP351" s="57">
        <f>IF(ISBLANK(CatTemplate[[#This Row],[St. unit effort]]),0,(CatTemplate[[#This Row],[St. unit effort]] * CatTemplate[[#This Row],[Year15]])*8/ParRatePM)</f>
        <v>0</v>
      </c>
      <c r="DQ351" s="57">
        <f>IF(ISBLANK(CatTemplate[[#This Row],[St. unit effort]]),0,(CatTemplate[[#This Row],[St. unit effort]] * CatTemplate[[#This Row],[Year16]])*8/ParRatePM)</f>
        <v>0</v>
      </c>
      <c r="DR351" s="57">
        <f>IF(ISBLANK(CatTemplate[[#This Row],[St. unit effort]]),0,(CatTemplate[[#This Row],[St. unit effort]] * CatTemplate[[#This Row],[Year17]])*8/ParRatePM)</f>
        <v>0</v>
      </c>
      <c r="DS351" s="57">
        <f>IF(ISBLANK(CatTemplate[[#This Row],[St. unit effort]]),0,(CatTemplate[[#This Row],[St. unit effort]] * CatTemplate[[#This Row],[Year18]])*8/ParRatePM)</f>
        <v>0</v>
      </c>
      <c r="DT351" s="57">
        <f>IF(ISBLANK(CatTemplate[[#This Row],[St. unit effort]]),0,(CatTemplate[[#This Row],[St. unit effort]] * CatTemplate[[#This Row],[Year19]])*8/ParRatePM)</f>
        <v>0</v>
      </c>
      <c r="DU351" s="57">
        <f>IF(ISBLANK(CatTemplate[[#This Row],[St. unit effort]]),0,(CatTemplate[[#This Row],[St. unit effort]] * CatTemplate[[#This Row],[Year20]])*8/ParRatePM)</f>
        <v>0</v>
      </c>
      <c r="DV351" s="54">
        <f>SUM(CatTemplate[[#This Row],[PM1]:[PM20]])</f>
        <v>0</v>
      </c>
      <c r="DW351" s="56">
        <f t="shared" si="123"/>
        <v>0</v>
      </c>
      <c r="DX351" s="56">
        <f t="shared" si="123"/>
        <v>0</v>
      </c>
      <c r="DY351" s="56">
        <f t="shared" si="123"/>
        <v>0</v>
      </c>
      <c r="DZ351" s="56">
        <f t="shared" si="123"/>
        <v>0</v>
      </c>
      <c r="EA351" s="56">
        <f t="shared" si="123"/>
        <v>0</v>
      </c>
      <c r="EB351" s="56">
        <f t="shared" si="123"/>
        <v>0</v>
      </c>
      <c r="EC351" s="56">
        <f t="shared" si="123"/>
        <v>0</v>
      </c>
      <c r="ED351" s="56">
        <f t="shared" si="123"/>
        <v>0</v>
      </c>
      <c r="EE351" s="56">
        <f t="shared" si="123"/>
        <v>0</v>
      </c>
      <c r="EF351" s="56">
        <f t="shared" si="123"/>
        <v>0</v>
      </c>
      <c r="EG351" s="56">
        <f t="shared" si="123"/>
        <v>0</v>
      </c>
      <c r="EH351" s="56">
        <f t="shared" si="123"/>
        <v>0</v>
      </c>
      <c r="EI351" s="56">
        <f t="shared" si="123"/>
        <v>0</v>
      </c>
      <c r="EJ351" s="56">
        <f t="shared" si="123"/>
        <v>0</v>
      </c>
      <c r="EK351" s="56">
        <f t="shared" si="123"/>
        <v>0</v>
      </c>
      <c r="EL351" s="56">
        <f t="shared" si="121"/>
        <v>0</v>
      </c>
      <c r="EM351" s="56">
        <f t="shared" si="121"/>
        <v>0</v>
      </c>
      <c r="EN351" s="56">
        <f t="shared" si="121"/>
        <v>0</v>
      </c>
      <c r="EO351" s="56">
        <f t="shared" si="121"/>
        <v>0</v>
      </c>
      <c r="EP351" s="56">
        <f t="shared" si="121"/>
        <v>0</v>
      </c>
      <c r="EQ351" s="30">
        <f>CatTemplate[[#This Row],[Eq. unit cost]] * CatTemplate[[#This Row],[Eq. quantity]]</f>
        <v>0</v>
      </c>
      <c r="ER351" s="30">
        <f>CatTemplate[[#This Row],[Cons. unit cost]] *CatTemplate[[#This Row],[Cons. quantity]]</f>
        <v>0</v>
      </c>
      <c r="ES351" s="30">
        <f>CatTemplate[[#This Row],[Oth. unit cost]] *CatTemplate[[#This Row],[Oth. quantity]]</f>
        <v>0</v>
      </c>
      <c r="ET351" s="55">
        <f>SUM(CatTemplate[[#This Row],[CO1]:[CO20]])</f>
        <v>0</v>
      </c>
      <c r="EU351" s="56">
        <f t="shared" si="124"/>
        <v>0</v>
      </c>
      <c r="EV351" s="56">
        <f t="shared" si="124"/>
        <v>0</v>
      </c>
      <c r="EW351" s="56">
        <f t="shared" si="124"/>
        <v>0</v>
      </c>
      <c r="EX351" s="56">
        <f t="shared" si="124"/>
        <v>0</v>
      </c>
      <c r="EY351" s="56">
        <f t="shared" si="124"/>
        <v>0</v>
      </c>
      <c r="EZ351" s="56">
        <f t="shared" si="124"/>
        <v>0</v>
      </c>
      <c r="FA351" s="56">
        <f t="shared" si="124"/>
        <v>0</v>
      </c>
      <c r="FB351" s="56">
        <f t="shared" si="124"/>
        <v>0</v>
      </c>
      <c r="FC351" s="56">
        <f t="shared" si="124"/>
        <v>0</v>
      </c>
      <c r="FD351" s="56">
        <f t="shared" si="124"/>
        <v>0</v>
      </c>
      <c r="FE351" s="56">
        <f t="shared" si="124"/>
        <v>0</v>
      </c>
      <c r="FF351" s="56">
        <f t="shared" si="124"/>
        <v>0</v>
      </c>
      <c r="FG351" s="56">
        <f t="shared" si="124"/>
        <v>0</v>
      </c>
      <c r="FH351" s="56">
        <f t="shared" si="124"/>
        <v>0</v>
      </c>
      <c r="FI351" s="56">
        <f t="shared" si="124"/>
        <v>0</v>
      </c>
      <c r="FJ351" s="56">
        <f t="shared" si="122"/>
        <v>0</v>
      </c>
      <c r="FK351" s="56">
        <f t="shared" si="122"/>
        <v>0</v>
      </c>
      <c r="FL351" s="56">
        <f t="shared" si="122"/>
        <v>0</v>
      </c>
      <c r="FM351" s="56">
        <f t="shared" si="122"/>
        <v>0</v>
      </c>
      <c r="FN351" s="56">
        <f t="shared" si="122"/>
        <v>0</v>
      </c>
      <c r="FO351" s="58">
        <f>SUM(CatTemplate[[#This Row],[CS1]:[CS20]])</f>
        <v>0</v>
      </c>
      <c r="FP351" s="59">
        <f>CatTemplate[[#This Row],[Total Oth. cost]]+CatTemplate[[#This Row],[Total St. Cost]]</f>
        <v>0</v>
      </c>
      <c r="FQ351" s="33" t="e">
        <f t="shared" si="115"/>
        <v>#VALUE!</v>
      </c>
      <c r="FR351" s="33" t="e">
        <f t="shared" si="116"/>
        <v>#VALUE!</v>
      </c>
      <c r="FS351" s="30" t="e">
        <f>(CatTemplate[[#This Row],[CO1]] + CatTemplate[[#This Row],[CS1]]) * (1 + getRateOHFinal) * getRateMarkupFinal</f>
        <v>#VALUE!</v>
      </c>
      <c r="FT351" s="30" t="e">
        <f>(CatTemplate[[#This Row],[CO2]] + CatTemplate[[#This Row],[CS2]]) * (1 + getRateOHFinal) * getRateMarkupFinal</f>
        <v>#VALUE!</v>
      </c>
      <c r="FU351" s="30" t="e">
        <f>(CatTemplate[[#This Row],[CO3]] + CatTemplate[[#This Row],[CS3]]) * (1 + getRateOHFinal) * getRateMarkupFinal</f>
        <v>#VALUE!</v>
      </c>
      <c r="FV351" s="30" t="e">
        <f>(CatTemplate[[#This Row],[CO4]] + CatTemplate[[#This Row],[CS4]]) * (1 + getRateOHFinal) * getRateMarkupFinal</f>
        <v>#VALUE!</v>
      </c>
      <c r="FW351" s="30" t="e">
        <f>(CatTemplate[[#This Row],[CO5]] + CatTemplate[[#This Row],[CS5]]) * (1 + getRateOHFinal) * getRateMarkupFinal</f>
        <v>#VALUE!</v>
      </c>
      <c r="FX351" s="30" t="e">
        <f>(CatTemplate[[#This Row],[CO6]] + CatTemplate[[#This Row],[CS6]]) * (1 + getRateOHFinal) * getRateMarkupFinal</f>
        <v>#VALUE!</v>
      </c>
      <c r="FY351" s="30" t="e">
        <f>(CatTemplate[[#This Row],[CO7]] + CatTemplate[[#This Row],[CS7]]) * (1 + getRateOHFinal) * getRateMarkupFinal</f>
        <v>#VALUE!</v>
      </c>
      <c r="FZ351" s="30" t="e">
        <f>(CatTemplate[[#This Row],[CO8]] + CatTemplate[[#This Row],[CS8]]) * (1 + getRateOHFinal) * getRateMarkupFinal</f>
        <v>#VALUE!</v>
      </c>
      <c r="GA351" s="30" t="e">
        <f>(CatTemplate[[#This Row],[CO9]] + CatTemplate[[#This Row],[CS9]]) * (1 + getRateOHFinal) * getRateMarkupFinal</f>
        <v>#VALUE!</v>
      </c>
      <c r="GB351" s="30" t="e">
        <f>(CatTemplate[[#This Row],[CO10]] + CatTemplate[[#This Row],[CS10]]) * (1 + getRateOHFinal) * getRateMarkupFinal</f>
        <v>#VALUE!</v>
      </c>
      <c r="GC351" s="30" t="e">
        <f>(CatTemplate[[#This Row],[CO11]] + CatTemplate[[#This Row],[CS11]]) * (1 + getRateOHFinal) * getRateMarkupFinal</f>
        <v>#VALUE!</v>
      </c>
      <c r="GD351" s="30" t="e">
        <f>(CatTemplate[[#This Row],[CO12]] + CatTemplate[[#This Row],[CS12]]) * (1 + getRateOHFinal) * getRateMarkupFinal</f>
        <v>#VALUE!</v>
      </c>
      <c r="GE351" s="30" t="e">
        <f>(CatTemplate[[#This Row],[CO13]] + CatTemplate[[#This Row],[CS13]]) * (1 + getRateOHFinal) * getRateMarkupFinal</f>
        <v>#VALUE!</v>
      </c>
      <c r="GF351" s="30" t="e">
        <f>(CatTemplate[[#This Row],[CO14]] + CatTemplate[[#This Row],[CS14]]) * (1 + getRateOHFinal) * getRateMarkupFinal</f>
        <v>#VALUE!</v>
      </c>
      <c r="GG351" s="30" t="e">
        <f>(CatTemplate[[#This Row],[CO15]] + CatTemplate[[#This Row],[CS15]]) * (1 + getRateOHFinal) * getRateMarkupFinal</f>
        <v>#VALUE!</v>
      </c>
      <c r="GH351" s="30" t="e">
        <f>(CatTemplate[[#This Row],[CO16]] + CatTemplate[[#This Row],[CS16]]) * (1 + getRateOHFinal) * getRateMarkupFinal</f>
        <v>#VALUE!</v>
      </c>
      <c r="GI351" s="30" t="e">
        <f>(CatTemplate[[#This Row],[CO17]] + CatTemplate[[#This Row],[CS17]]) * (1 + getRateOHFinal) * getRateMarkupFinal</f>
        <v>#VALUE!</v>
      </c>
      <c r="GJ351" s="30" t="e">
        <f>(CatTemplate[[#This Row],[CO18]] + CatTemplate[[#This Row],[CS18]]) * (1 + getRateOHFinal) * getRateMarkupFinal</f>
        <v>#VALUE!</v>
      </c>
      <c r="GK351" s="30" t="e">
        <f>(CatTemplate[[#This Row],[CO19]] + CatTemplate[[#This Row],[CS19]]) * (1 + getRateOHFinal) * getRateMarkupFinal</f>
        <v>#VALUE!</v>
      </c>
      <c r="GL351" s="30" t="e">
        <f>(CatTemplate[[#This Row],[CO20]] + CatTemplate[[#This Row],[CS20]]) * (1 + getRateOHFinal) * getRateMarkupFinal</f>
        <v>#VALUE!</v>
      </c>
      <c r="GM351" s="30" t="e">
        <f t="shared" si="117"/>
        <v>#VALUE!</v>
      </c>
      <c r="GN351" s="30" t="e">
        <f t="shared" si="118"/>
        <v>#VALUE!</v>
      </c>
      <c r="GO351" s="30" t="e">
        <f t="shared" si="119"/>
        <v>#VALUE!</v>
      </c>
      <c r="GP351" s="30" t="e">
        <f t="shared" si="120"/>
        <v>#VALUE!</v>
      </c>
      <c r="GQ351" s="30" t="e">
        <f>(CatTemplate[[#This Row],[CO1]]+CatTemplate[[#This Row],[CS1]]) * (1+ getRateOHFinal) * (1 + getRateMarkupFinal)</f>
        <v>#VALUE!</v>
      </c>
      <c r="GR351" s="30" t="e">
        <f>(CatTemplate[[#This Row],[CO2]]+CatTemplate[[#This Row],[CS2]]) * (1+ getRateOHFinal) * (1 + getRateMarkupFinal)</f>
        <v>#VALUE!</v>
      </c>
      <c r="GS351" s="30" t="e">
        <f>(CatTemplate[[#This Row],[CO3]]+CatTemplate[[#This Row],[CS3]]) * (1+ getRateOHFinal) * (1 + getRateMarkupFinal)</f>
        <v>#VALUE!</v>
      </c>
      <c r="GT351" s="30" t="e">
        <f>(CatTemplate[[#This Row],[CO4]]+CatTemplate[[#This Row],[CS4]]) * (1+ getRateOHFinal) * (1 + getRateMarkupFinal)</f>
        <v>#VALUE!</v>
      </c>
      <c r="GU351" s="30" t="e">
        <f>(CatTemplate[[#This Row],[CO5]]+CatTemplate[[#This Row],[CS5]]) * (1+ getRateOHFinal) * (1 + getRateMarkupFinal)</f>
        <v>#VALUE!</v>
      </c>
      <c r="GV351" s="30" t="e">
        <f>(CatTemplate[[#This Row],[CO6]]+CatTemplate[[#This Row],[CS6]]) * (1+ getRateOHFinal) * (1 + getRateMarkupFinal)</f>
        <v>#VALUE!</v>
      </c>
      <c r="GW351" s="30" t="e">
        <f>(CatTemplate[[#This Row],[CO7]]+CatTemplate[[#This Row],[CS7]]) * (1+ getRateOHFinal) * (1 + getRateMarkupFinal)</f>
        <v>#VALUE!</v>
      </c>
      <c r="GX351" s="30" t="e">
        <f>(CatTemplate[[#This Row],[CO8]]+CatTemplate[[#This Row],[CS8]]) * (1+ getRateOHFinal) * (1 + getRateMarkupFinal)</f>
        <v>#VALUE!</v>
      </c>
      <c r="GY351" s="30" t="e">
        <f>(CatTemplate[[#This Row],[CO9]]+CatTemplate[[#This Row],[CS9]]) * (1+ getRateOHFinal) * (1 + getRateMarkupFinal)</f>
        <v>#VALUE!</v>
      </c>
      <c r="GZ351" s="30" t="e">
        <f>(CatTemplate[[#This Row],[CO10]]+CatTemplate[[#This Row],[CS10]]) * (1+ getRateOHFinal) * (1 + getRateMarkupFinal)</f>
        <v>#VALUE!</v>
      </c>
      <c r="HA351" s="30" t="e">
        <f>(CatTemplate[[#This Row],[CO11]]+CatTemplate[[#This Row],[CS11]]) * (1+ getRateOHFinal) * (1 + getRateMarkupFinal)</f>
        <v>#VALUE!</v>
      </c>
      <c r="HB351" s="30" t="e">
        <f>(CatTemplate[[#This Row],[CO12]]+CatTemplate[[#This Row],[CS12]]) * (1+ getRateOHFinal) * (1 + getRateMarkupFinal)</f>
        <v>#VALUE!</v>
      </c>
      <c r="HC351" s="30" t="e">
        <f>(CatTemplate[[#This Row],[CO13]]+CatTemplate[[#This Row],[CS13]]) * (1+ getRateOHFinal) * (1 + getRateMarkupFinal)</f>
        <v>#VALUE!</v>
      </c>
      <c r="HD351" s="30" t="e">
        <f>(CatTemplate[[#This Row],[CO14]]+CatTemplate[[#This Row],[CS14]]) * (1+ getRateOHFinal) * (1 + getRateMarkupFinal)</f>
        <v>#VALUE!</v>
      </c>
      <c r="HE351" s="30" t="e">
        <f>(CatTemplate[[#This Row],[CO15]]+CatTemplate[[#This Row],[CS15]]) * (1+ getRateOHFinal) * (1 + getRateMarkupFinal)</f>
        <v>#VALUE!</v>
      </c>
      <c r="HF351" s="30" t="e">
        <f>(CatTemplate[[#This Row],[CO16]]+CatTemplate[[#This Row],[CS16]]) * (1+ getRateOHFinal) * (1 + getRateMarkupFinal)</f>
        <v>#VALUE!</v>
      </c>
      <c r="HG351" s="30" t="e">
        <f>(CatTemplate[[#This Row],[CO17]]+CatTemplate[[#This Row],[CS17]]) * (1+ getRateOHFinal) * (1 + getRateMarkupFinal)</f>
        <v>#VALUE!</v>
      </c>
      <c r="HH351" s="30" t="e">
        <f>(CatTemplate[[#This Row],[CO18]]+CatTemplate[[#This Row],[CS18]]) * (1+ getRateOHFinal) * (1 + getRateMarkupFinal)</f>
        <v>#VALUE!</v>
      </c>
      <c r="HI351" s="30" t="e">
        <f>(CatTemplate[[#This Row],[CO19]]+CatTemplate[[#This Row],[CS19]]) * (1+ getRateOHFinal) * (1 + getRateMarkupFinal)</f>
        <v>#VALUE!</v>
      </c>
      <c r="HJ351" s="30" t="e">
        <f>(CatTemplate[[#This Row],[CO20]]+CatTemplate[[#This Row],[CS20]]) * (1+ getRateOHFinal) * (1 + getRateMarkupFinal)</f>
        <v>#VALUE!</v>
      </c>
      <c r="HK351" s="39" t="e">
        <f>CatTemplate[[#This Row],[Total cost]]+CatTemplate[[#This Row],[OH Amount]]+CatTemplate[[#This Row],[Markup]]</f>
        <v>#VALUE!</v>
      </c>
      <c r="HL351" s="63">
        <f>IF(CatTemplate[[#This Row],[Units]]="Days",CatTemplate[[#This Row],[Project quantity]]*CatTemplate[[#This Row],[St. unit effort]],CatTemplate[[#This Row],[Project quantity]])</f>
        <v>0</v>
      </c>
      <c r="HM351" s="287">
        <f>IFERROR(CatTemplate[[#This Row],[Total Price]]/(CatTemplate[[#This Row],[Final Quantity]]),0)</f>
        <v>0</v>
      </c>
      <c r="HN351" s="261"/>
    </row>
    <row r="352" spans="2:222" x14ac:dyDescent="0.2">
      <c r="B352" s="9" t="s">
        <v>84</v>
      </c>
      <c r="C352" s="23">
        <v>6</v>
      </c>
      <c r="D352" s="10" t="s">
        <v>179</v>
      </c>
      <c r="E352" s="25">
        <v>1</v>
      </c>
      <c r="F352" s="19" t="s">
        <v>103</v>
      </c>
      <c r="G352" s="27">
        <v>139</v>
      </c>
      <c r="H352" s="19" t="s">
        <v>980</v>
      </c>
      <c r="I352" s="19"/>
      <c r="J352" s="16" t="s">
        <v>255</v>
      </c>
      <c r="K352" s="16"/>
      <c r="L352" s="16" t="s">
        <v>140</v>
      </c>
      <c r="M352" s="16" t="s">
        <v>206</v>
      </c>
      <c r="N352" s="16" t="s">
        <v>857</v>
      </c>
      <c r="O352" s="320"/>
      <c r="P352" s="71"/>
      <c r="Q352" s="108"/>
      <c r="R352" s="73"/>
      <c r="S352" s="97"/>
      <c r="T352" s="100">
        <f>getEqUnitCost</f>
        <v>0</v>
      </c>
      <c r="U352" s="73">
        <f>getEqUnitEffort</f>
        <v>0</v>
      </c>
      <c r="V352" s="101">
        <f>getEqQuantity</f>
        <v>0</v>
      </c>
      <c r="W352" s="320"/>
      <c r="X352" s="100">
        <f>getConsUnitCost</f>
        <v>0</v>
      </c>
      <c r="Y352" s="73">
        <f>getConsUnitEffort</f>
        <v>0</v>
      </c>
      <c r="Z352" s="14">
        <f>getConsQuantity</f>
        <v>0</v>
      </c>
      <c r="AA352" s="320"/>
      <c r="AB352" s="72"/>
      <c r="AC352" s="112"/>
      <c r="AD352" s="14">
        <f>getOthQuantity</f>
        <v>0</v>
      </c>
      <c r="AE352" s="320"/>
      <c r="AF352" s="28" t="str">
        <f>IF(ISBLANK(CatTemplate[[#This Row],[Resource type]]),"",CatTemplate[[#This Row],[Resource type]])</f>
        <v>BioRef Team Leader</v>
      </c>
      <c r="AG352" s="242">
        <f>getStaffUnitCost</f>
        <v>671.40934254792705</v>
      </c>
      <c r="AH352" s="113">
        <f>getStaffUnitEffort</f>
        <v>0</v>
      </c>
      <c r="AI352" s="40">
        <f>getStaffQuantity</f>
        <v>0</v>
      </c>
      <c r="AJ352" s="41">
        <f>CatTemplate[[#This Row],[St. quantity]]*8/ParRatePM</f>
        <v>0</v>
      </c>
      <c r="AK352" s="320"/>
      <c r="AL352" s="53" t="str">
        <f>CatTemplate[[#This Row],[Item type]]</f>
        <v>Days</v>
      </c>
      <c r="AM352" s="12">
        <f>SUM(CatTemplate[[#This Row],[Year1]:[Year20]])</f>
        <v>0</v>
      </c>
      <c r="AN352" s="52"/>
      <c r="AO352" s="52"/>
      <c r="AP352" s="52"/>
      <c r="AQ352" s="8"/>
      <c r="AR352" s="8"/>
      <c r="AS352" s="8"/>
      <c r="AT352" s="8"/>
      <c r="AU352" s="8"/>
      <c r="AV352" s="8"/>
      <c r="AW352" s="8"/>
      <c r="AX352" s="8"/>
      <c r="AY352" s="8"/>
      <c r="AZ352" s="8"/>
      <c r="BA352" s="8"/>
      <c r="BB352" s="8"/>
      <c r="BC352" s="8"/>
      <c r="BD352" s="8"/>
      <c r="BE352" s="8"/>
      <c r="BF352" s="8"/>
      <c r="BG352" s="36"/>
      <c r="BH352" s="320"/>
      <c r="BI352" s="37" t="str">
        <f>getCostCategory</f>
        <v>01 Staff costs</v>
      </c>
      <c r="BJ352" s="37" t="str">
        <f>getSection</f>
        <v>06 Sample processing</v>
      </c>
      <c r="BK352" s="32" t="str">
        <f>getObject</f>
        <v>BioRef Team Leader</v>
      </c>
      <c r="BL352" s="30">
        <f>IFERROR(getUnitCost * IF(CatTemplate[[#This Row],[Cost Category Comp.]]="01 Staff costs", 1,1),0)</f>
        <v>671.40934254792705</v>
      </c>
      <c r="BM352" s="29">
        <f>IF(AND(ISBLANK(CatTemplate[[#This Row],[Eq. unit cost]]),ISBLANK(CatTemplate[[#This Row],[Cons. unit cost]]),ISBLANK(CatTemplate[[#This Row],[Oth. unit cost]])), 0, IF(getUnitEffort =0,1,getUnitEffort) * CatTemplate[[#This Row],[Year1]])</f>
        <v>0</v>
      </c>
      <c r="BN352" s="29">
        <f>IF(AND(ISBLANK(CatTemplate[[#This Row],[Eq. unit cost]]),ISBLANK(CatTemplate[[#This Row],[Cons. unit cost]]),ISBLANK(CatTemplate[[#This Row],[Oth. unit cost]])), 0, IF(getUnitEffort =0,1,getUnitEffort) * CatTemplate[[#This Row],[Year2]])</f>
        <v>0</v>
      </c>
      <c r="BO352" s="29">
        <f>IF(AND(ISBLANK(CatTemplate[[#This Row],[Eq. unit cost]]),ISBLANK(CatTemplate[[#This Row],[Cons. unit cost]]),ISBLANK(CatTemplate[[#This Row],[Oth. unit cost]])), 0, IF(getUnitEffort =0,1,getUnitEffort) * CatTemplate[[#This Row],[Year3]])</f>
        <v>0</v>
      </c>
      <c r="BP352" s="29">
        <f>IF(AND(ISBLANK(CatTemplate[[#This Row],[Eq. unit cost]]),ISBLANK(CatTemplate[[#This Row],[Cons. unit cost]]),ISBLANK(CatTemplate[[#This Row],[Oth. unit cost]])), 0, IF(getUnitEffort =0,1,getUnitEffort) * CatTemplate[[#This Row],[Year4]])</f>
        <v>0</v>
      </c>
      <c r="BQ352" s="29">
        <f>IF(AND(ISBLANK(CatTemplate[[#This Row],[Eq. unit cost]]),ISBLANK(CatTemplate[[#This Row],[Cons. unit cost]]),ISBLANK(CatTemplate[[#This Row],[Oth. unit cost]])), 0, IF(getUnitEffort =0,1,getUnitEffort) * CatTemplate[[#This Row],[Year5]])</f>
        <v>0</v>
      </c>
      <c r="BR352" s="29">
        <f>IF(AND(ISBLANK(CatTemplate[[#This Row],[Eq. unit cost]]),ISBLANK(CatTemplate[[#This Row],[Cons. unit cost]]),ISBLANK(CatTemplate[[#This Row],[Oth. unit cost]])), 0, IF(getUnitEffort =0,1,getUnitEffort) * CatTemplate[[#This Row],[Year6]])</f>
        <v>0</v>
      </c>
      <c r="BS352" s="29">
        <f>IF(AND(ISBLANK(CatTemplate[[#This Row],[Eq. unit cost]]),ISBLANK(CatTemplate[[#This Row],[Cons. unit cost]]),ISBLANK(CatTemplate[[#This Row],[Oth. unit cost]])), 0, IF(getUnitEffort =0,1,getUnitEffort) * CatTemplate[[#This Row],[Year7]])</f>
        <v>0</v>
      </c>
      <c r="BT352" s="29">
        <f>IF(AND(ISBLANK(CatTemplate[[#This Row],[Eq. unit cost]]),ISBLANK(CatTemplate[[#This Row],[Cons. unit cost]]),ISBLANK(CatTemplate[[#This Row],[Oth. unit cost]])), 0, IF(getUnitEffort =0,1,getUnitEffort) * CatTemplate[[#This Row],[Year8]])</f>
        <v>0</v>
      </c>
      <c r="BU352" s="29">
        <f>IF(AND(ISBLANK(CatTemplate[[#This Row],[Eq. unit cost]]),ISBLANK(CatTemplate[[#This Row],[Cons. unit cost]]),ISBLANK(CatTemplate[[#This Row],[Oth. unit cost]])), 0, IF(getUnitEffort =0,1,getUnitEffort) * CatTemplate[[#This Row],[Year9]])</f>
        <v>0</v>
      </c>
      <c r="BV352" s="29">
        <f>IF(AND(ISBLANK(CatTemplate[[#This Row],[Eq. unit cost]]),ISBLANK(CatTemplate[[#This Row],[Cons. unit cost]]),ISBLANK(CatTemplate[[#This Row],[Oth. unit cost]])), 0, IF(getUnitEffort =0,1,getUnitEffort) * CatTemplate[[#This Row],[Year10]])</f>
        <v>0</v>
      </c>
      <c r="BW352" s="29">
        <f>IF(AND(ISBLANK(CatTemplate[[#This Row],[Eq. unit cost]]),ISBLANK(CatTemplate[[#This Row],[Cons. unit cost]]),ISBLANK(CatTemplate[[#This Row],[Oth. unit cost]])), 0, IF(getUnitEffort =0,1,getUnitEffort) * CatTemplate[[#This Row],[Year11]])</f>
        <v>0</v>
      </c>
      <c r="BX352" s="29">
        <f>IF(AND(ISBLANK(CatTemplate[[#This Row],[Eq. unit cost]]),ISBLANK(CatTemplate[[#This Row],[Cons. unit cost]]),ISBLANK(CatTemplate[[#This Row],[Oth. unit cost]])), 0, IF(getUnitEffort =0,1,getUnitEffort) * CatTemplate[[#This Row],[Year12]])</f>
        <v>0</v>
      </c>
      <c r="BY352" s="29">
        <f>IF(AND(ISBLANK(CatTemplate[[#This Row],[Eq. unit cost]]),ISBLANK(CatTemplate[[#This Row],[Cons. unit cost]]),ISBLANK(CatTemplate[[#This Row],[Oth. unit cost]])), 0, IF(getUnitEffort =0,1,getUnitEffort) * CatTemplate[[#This Row],[Year13]])</f>
        <v>0</v>
      </c>
      <c r="BZ352" s="29">
        <f>IF(AND(ISBLANK(CatTemplate[[#This Row],[Eq. unit cost]]),ISBLANK(CatTemplate[[#This Row],[Cons. unit cost]]),ISBLANK(CatTemplate[[#This Row],[Oth. unit cost]])), 0, IF(getUnitEffort =0,1,getUnitEffort) * CatTemplate[[#This Row],[Year14]])</f>
        <v>0</v>
      </c>
      <c r="CA352" s="29">
        <f>IF(AND(ISBLANK(CatTemplate[[#This Row],[Eq. unit cost]]),ISBLANK(CatTemplate[[#This Row],[Cons. unit cost]]),ISBLANK(CatTemplate[[#This Row],[Oth. unit cost]])), 0, IF(getUnitEffort =0,1,getUnitEffort) * CatTemplate[[#This Row],[Year15]])</f>
        <v>0</v>
      </c>
      <c r="CB352" s="29">
        <f>IF(AND(ISBLANK(CatTemplate[[#This Row],[Eq. unit cost]]),ISBLANK(CatTemplate[[#This Row],[Cons. unit cost]]),ISBLANK(CatTemplate[[#This Row],[Oth. unit cost]])), 0, IF(getUnitEffort =0,1,getUnitEffort) * CatTemplate[[#This Row],[Year16]])</f>
        <v>0</v>
      </c>
      <c r="CC352" s="29">
        <f>IF(AND(ISBLANK(CatTemplate[[#This Row],[Eq. unit cost]]),ISBLANK(CatTemplate[[#This Row],[Cons. unit cost]]),ISBLANK(CatTemplate[[#This Row],[Oth. unit cost]])), 0, IF(getUnitEffort =0,1,getUnitEffort) * CatTemplate[[#This Row],[Year17]])</f>
        <v>0</v>
      </c>
      <c r="CD352" s="29">
        <f>IF(AND(ISBLANK(CatTemplate[[#This Row],[Eq. unit cost]]),ISBLANK(CatTemplate[[#This Row],[Cons. unit cost]]),ISBLANK(CatTemplate[[#This Row],[Oth. unit cost]])), 0, IF(getUnitEffort =0,1,getUnitEffort) * CatTemplate[[#This Row],[Year18]])</f>
        <v>0</v>
      </c>
      <c r="CE352" s="29">
        <f>IF(AND(ISBLANK(CatTemplate[[#This Row],[Eq. unit cost]]),ISBLANK(CatTemplate[[#This Row],[Cons. unit cost]]),ISBLANK(CatTemplate[[#This Row],[Oth. unit cost]])), 0, IF(getUnitEffort =0,1,getUnitEffort) * CatTemplate[[#This Row],[Year19]])</f>
        <v>0</v>
      </c>
      <c r="CF352" s="29">
        <f>IF(AND(ISBLANK(CatTemplate[[#This Row],[Eq. unit cost]]),ISBLANK(CatTemplate[[#This Row],[Cons. unit cost]]),ISBLANK(CatTemplate[[#This Row],[Oth. unit cost]])), 0, IF(getUnitEffort =0,1,getUnitEffort) * CatTemplate[[#This Row],[Year20]])</f>
        <v>0</v>
      </c>
      <c r="CG352" s="45">
        <f>SUM(CatTemplate[[#This Row],[Q1]:[Q20]])</f>
        <v>0</v>
      </c>
      <c r="CH352" s="29">
        <f>IF(ISBLANK(CatTemplate[[#This Row],[St. unit effort]]),0,(CatTemplate[[#This Row],[St. unit effort]] * CatTemplate[[#This Row],[Year1]]))</f>
        <v>0</v>
      </c>
      <c r="CI352" s="29">
        <f>IF(ISBLANK(CatTemplate[[#This Row],[St. unit effort]]),0,(CatTemplate[[#This Row],[St. unit effort]] * CatTemplate[[#This Row],[Year2]]))</f>
        <v>0</v>
      </c>
      <c r="CJ352" s="29">
        <f>IF(ISBLANK(CatTemplate[[#This Row],[St. unit effort]]),0,(CatTemplate[[#This Row],[St. unit effort]] * CatTemplate[[#This Row],[Year3]]))</f>
        <v>0</v>
      </c>
      <c r="CK352" s="29">
        <f>IF(ISBLANK(CatTemplate[[#This Row],[St. unit effort]]),0,(CatTemplate[[#This Row],[St. unit effort]] * CatTemplate[[#This Row],[Year4]]))</f>
        <v>0</v>
      </c>
      <c r="CL352" s="29">
        <f>IF(ISBLANK(CatTemplate[[#This Row],[St. unit effort]]),0,(CatTemplate[[#This Row],[St. unit effort]] * CatTemplate[[#This Row],[Year5]]))</f>
        <v>0</v>
      </c>
      <c r="CM352" s="29">
        <f>IF(ISBLANK(CatTemplate[[#This Row],[St. unit effort]]),0,(CatTemplate[[#This Row],[St. unit effort]] * CatTemplate[[#This Row],[Year6]]))</f>
        <v>0</v>
      </c>
      <c r="CN352" s="29">
        <f>IF(ISBLANK(CatTemplate[[#This Row],[St. unit effort]]),0,(CatTemplate[[#This Row],[St. unit effort]] * CatTemplate[[#This Row],[Year7]]))</f>
        <v>0</v>
      </c>
      <c r="CO352" s="29">
        <f>IF(ISBLANK(CatTemplate[[#This Row],[St. unit effort]]),0,(CatTemplate[[#This Row],[St. unit effort]] * CatTemplate[[#This Row],[Year8]]))</f>
        <v>0</v>
      </c>
      <c r="CP352" s="29">
        <f>IF(ISBLANK(CatTemplate[[#This Row],[St. unit effort]]),0,(CatTemplate[[#This Row],[St. unit effort]] * CatTemplate[[#This Row],[Year9]]))</f>
        <v>0</v>
      </c>
      <c r="CQ352" s="29">
        <f>IF(ISBLANK(CatTemplate[[#This Row],[St. unit effort]]),0,(CatTemplate[[#This Row],[St. unit effort]] * CatTemplate[[#This Row],[Year10]]))</f>
        <v>0</v>
      </c>
      <c r="CR352" s="29">
        <f>IF(ISBLANK(CatTemplate[[#This Row],[St. unit effort]]),0,(CatTemplate[[#This Row],[St. unit effort]] * CatTemplate[[#This Row],[Year11]]))</f>
        <v>0</v>
      </c>
      <c r="CS352" s="29">
        <f>IF(ISBLANK(CatTemplate[[#This Row],[St. unit effort]]),0,(CatTemplate[[#This Row],[St. unit effort]] * CatTemplate[[#This Row],[Year12]]))</f>
        <v>0</v>
      </c>
      <c r="CT352" s="29">
        <f>IF(ISBLANK(CatTemplate[[#This Row],[St. unit effort]]),0,(CatTemplate[[#This Row],[St. unit effort]] * CatTemplate[[#This Row],[Year13]]))</f>
        <v>0</v>
      </c>
      <c r="CU352" s="29">
        <f>IF(ISBLANK(CatTemplate[[#This Row],[St. unit effort]]),0,(CatTemplate[[#This Row],[St. unit effort]] * CatTemplate[[#This Row],[Year14]]))</f>
        <v>0</v>
      </c>
      <c r="CV352" s="29">
        <f>IF(ISBLANK(CatTemplate[[#This Row],[St. unit effort]]),0,(CatTemplate[[#This Row],[St. unit effort]] * CatTemplate[[#This Row],[Year15]]))</f>
        <v>0</v>
      </c>
      <c r="CW352" s="29">
        <f>IF(ISBLANK(CatTemplate[[#This Row],[St. unit effort]]),0,(CatTemplate[[#This Row],[St. unit effort]] * CatTemplate[[#This Row],[Year16]]))</f>
        <v>0</v>
      </c>
      <c r="CX352" s="29">
        <f>IF(ISBLANK(CatTemplate[[#This Row],[St. unit effort]]),0,(CatTemplate[[#This Row],[St. unit effort]] * CatTemplate[[#This Row],[Year17]]))</f>
        <v>0</v>
      </c>
      <c r="CY352" s="29">
        <f>IF(ISBLANK(CatTemplate[[#This Row],[St. unit effort]]),0,(CatTemplate[[#This Row],[St. unit effort]] * CatTemplate[[#This Row],[Year18]]))</f>
        <v>0</v>
      </c>
      <c r="CZ352" s="29">
        <f>IF(ISBLANK(CatTemplate[[#This Row],[St. unit effort]]),0,(CatTemplate[[#This Row],[St. unit effort]] * CatTemplate[[#This Row],[Year19]]))</f>
        <v>0</v>
      </c>
      <c r="DA352" s="29">
        <f>IF(ISBLANK(CatTemplate[[#This Row],[St. unit effort]]),0,(CatTemplate[[#This Row],[St. unit effort]] * CatTemplate[[#This Row],[Year20]]))</f>
        <v>0</v>
      </c>
      <c r="DB352" s="57">
        <f>IF(ISBLANK(CatTemplate[[#This Row],[St. unit effort]]),0,(CatTemplate[[#This Row],[St. unit effort]] * CatTemplate[[#This Row],[Year1]])*8/ParRatePM)</f>
        <v>0</v>
      </c>
      <c r="DC352" s="57">
        <f>IF(ISBLANK(CatTemplate[[#This Row],[St. unit effort]]),0,(CatTemplate[[#This Row],[St. unit effort]] * CatTemplate[[#This Row],[Year2]])*8/ParRatePM)</f>
        <v>0</v>
      </c>
      <c r="DD352" s="57">
        <f>IF(ISBLANK(CatTemplate[[#This Row],[St. unit effort]]),0,(CatTemplate[[#This Row],[St. unit effort]] * CatTemplate[[#This Row],[Year3]])*8/ParRatePM)</f>
        <v>0</v>
      </c>
      <c r="DE352" s="57">
        <f>IF(ISBLANK(CatTemplate[[#This Row],[St. unit effort]]),0,(CatTemplate[[#This Row],[St. unit effort]] * CatTemplate[[#This Row],[Year4]])*8/ParRatePM)</f>
        <v>0</v>
      </c>
      <c r="DF352" s="57">
        <f>IF(ISBLANK(CatTemplate[[#This Row],[St. unit effort]]),0,(CatTemplate[[#This Row],[St. unit effort]] * CatTemplate[[#This Row],[Year5]])*8/ParRatePM)</f>
        <v>0</v>
      </c>
      <c r="DG352" s="57">
        <f>IF(ISBLANK(CatTemplate[[#This Row],[St. unit effort]]),0,(CatTemplate[[#This Row],[St. unit effort]] * CatTemplate[[#This Row],[Year6]])*8/ParRatePM)</f>
        <v>0</v>
      </c>
      <c r="DH352" s="57">
        <f>IF(ISBLANK(CatTemplate[[#This Row],[St. unit effort]]),0,(CatTemplate[[#This Row],[St. unit effort]] * CatTemplate[[#This Row],[Year7]])*8/ParRatePM)</f>
        <v>0</v>
      </c>
      <c r="DI352" s="57">
        <f>IF(ISBLANK(CatTemplate[[#This Row],[St. unit effort]]),0,(CatTemplate[[#This Row],[St. unit effort]] * CatTemplate[[#This Row],[Year8]])*8/ParRatePM)</f>
        <v>0</v>
      </c>
      <c r="DJ352" s="57">
        <f>IF(ISBLANK(CatTemplate[[#This Row],[St. unit effort]]),0,(CatTemplate[[#This Row],[St. unit effort]] * CatTemplate[[#This Row],[Year9]])*8/ParRatePM)</f>
        <v>0</v>
      </c>
      <c r="DK352" s="57">
        <f>IF(ISBLANK(CatTemplate[[#This Row],[St. unit effort]]),0,(CatTemplate[[#This Row],[St. unit effort]] * CatTemplate[[#This Row],[Year10]])*8/ParRatePM)</f>
        <v>0</v>
      </c>
      <c r="DL352" s="57">
        <f>IF(ISBLANK(CatTemplate[[#This Row],[St. unit effort]]),0,(CatTemplate[[#This Row],[St. unit effort]] * CatTemplate[[#This Row],[Year11]])*8/ParRatePM)</f>
        <v>0</v>
      </c>
      <c r="DM352" s="57">
        <f>IF(ISBLANK(CatTemplate[[#This Row],[St. unit effort]]),0,(CatTemplate[[#This Row],[St. unit effort]] * CatTemplate[[#This Row],[Year12]])*8/ParRatePM)</f>
        <v>0</v>
      </c>
      <c r="DN352" s="57">
        <f>IF(ISBLANK(CatTemplate[[#This Row],[St. unit effort]]),0,(CatTemplate[[#This Row],[St. unit effort]] * CatTemplate[[#This Row],[Year13]])*8/ParRatePM)</f>
        <v>0</v>
      </c>
      <c r="DO352" s="57">
        <f>IF(ISBLANK(CatTemplate[[#This Row],[St. unit effort]]),0,(CatTemplate[[#This Row],[St. unit effort]] * CatTemplate[[#This Row],[Year14]])*8/ParRatePM)</f>
        <v>0</v>
      </c>
      <c r="DP352" s="57">
        <f>IF(ISBLANK(CatTemplate[[#This Row],[St. unit effort]]),0,(CatTemplate[[#This Row],[St. unit effort]] * CatTemplate[[#This Row],[Year15]])*8/ParRatePM)</f>
        <v>0</v>
      </c>
      <c r="DQ352" s="57">
        <f>IF(ISBLANK(CatTemplate[[#This Row],[St. unit effort]]),0,(CatTemplate[[#This Row],[St. unit effort]] * CatTemplate[[#This Row],[Year16]])*8/ParRatePM)</f>
        <v>0</v>
      </c>
      <c r="DR352" s="57">
        <f>IF(ISBLANK(CatTemplate[[#This Row],[St. unit effort]]),0,(CatTemplate[[#This Row],[St. unit effort]] * CatTemplate[[#This Row],[Year17]])*8/ParRatePM)</f>
        <v>0</v>
      </c>
      <c r="DS352" s="57">
        <f>IF(ISBLANK(CatTemplate[[#This Row],[St. unit effort]]),0,(CatTemplate[[#This Row],[St. unit effort]] * CatTemplate[[#This Row],[Year18]])*8/ParRatePM)</f>
        <v>0</v>
      </c>
      <c r="DT352" s="57">
        <f>IF(ISBLANK(CatTemplate[[#This Row],[St. unit effort]]),0,(CatTemplate[[#This Row],[St. unit effort]] * CatTemplate[[#This Row],[Year19]])*8/ParRatePM)</f>
        <v>0</v>
      </c>
      <c r="DU352" s="57">
        <f>IF(ISBLANK(CatTemplate[[#This Row],[St. unit effort]]),0,(CatTemplate[[#This Row],[St. unit effort]] * CatTemplate[[#This Row],[Year20]])*8/ParRatePM)</f>
        <v>0</v>
      </c>
      <c r="DV352" s="54">
        <f>SUM(CatTemplate[[#This Row],[PM1]:[PM20]])</f>
        <v>0</v>
      </c>
      <c r="DW352" s="56">
        <f t="shared" si="123"/>
        <v>0</v>
      </c>
      <c r="DX352" s="56">
        <f t="shared" si="123"/>
        <v>0</v>
      </c>
      <c r="DY352" s="56">
        <f t="shared" si="123"/>
        <v>0</v>
      </c>
      <c r="DZ352" s="56">
        <f t="shared" si="123"/>
        <v>0</v>
      </c>
      <c r="EA352" s="56">
        <f t="shared" si="123"/>
        <v>0</v>
      </c>
      <c r="EB352" s="56">
        <f t="shared" si="123"/>
        <v>0</v>
      </c>
      <c r="EC352" s="56">
        <f t="shared" si="123"/>
        <v>0</v>
      </c>
      <c r="ED352" s="56">
        <f t="shared" si="123"/>
        <v>0</v>
      </c>
      <c r="EE352" s="56">
        <f t="shared" si="123"/>
        <v>0</v>
      </c>
      <c r="EF352" s="56">
        <f t="shared" si="123"/>
        <v>0</v>
      </c>
      <c r="EG352" s="56">
        <f t="shared" si="123"/>
        <v>0</v>
      </c>
      <c r="EH352" s="56">
        <f t="shared" si="123"/>
        <v>0</v>
      </c>
      <c r="EI352" s="56">
        <f t="shared" si="123"/>
        <v>0</v>
      </c>
      <c r="EJ352" s="56">
        <f t="shared" si="123"/>
        <v>0</v>
      </c>
      <c r="EK352" s="56">
        <f t="shared" si="123"/>
        <v>0</v>
      </c>
      <c r="EL352" s="56">
        <f t="shared" si="121"/>
        <v>0</v>
      </c>
      <c r="EM352" s="56">
        <f t="shared" si="121"/>
        <v>0</v>
      </c>
      <c r="EN352" s="56">
        <f t="shared" si="121"/>
        <v>0</v>
      </c>
      <c r="EO352" s="56">
        <f t="shared" si="121"/>
        <v>0</v>
      </c>
      <c r="EP352" s="56">
        <f t="shared" si="121"/>
        <v>0</v>
      </c>
      <c r="EQ352" s="30">
        <f>CatTemplate[[#This Row],[Eq. unit cost]] * CatTemplate[[#This Row],[Eq. quantity]]</f>
        <v>0</v>
      </c>
      <c r="ER352" s="30">
        <f>CatTemplate[[#This Row],[Cons. unit cost]] *CatTemplate[[#This Row],[Cons. quantity]]</f>
        <v>0</v>
      </c>
      <c r="ES352" s="30">
        <f>CatTemplate[[#This Row],[Oth. unit cost]] *CatTemplate[[#This Row],[Oth. quantity]]</f>
        <v>0</v>
      </c>
      <c r="ET352" s="55">
        <f>SUM(CatTemplate[[#This Row],[CO1]:[CO20]])</f>
        <v>0</v>
      </c>
      <c r="EU352" s="56">
        <f t="shared" si="124"/>
        <v>0</v>
      </c>
      <c r="EV352" s="56">
        <f t="shared" si="124"/>
        <v>0</v>
      </c>
      <c r="EW352" s="56">
        <f t="shared" si="124"/>
        <v>0</v>
      </c>
      <c r="EX352" s="56">
        <f t="shared" si="124"/>
        <v>0</v>
      </c>
      <c r="EY352" s="56">
        <f t="shared" si="124"/>
        <v>0</v>
      </c>
      <c r="EZ352" s="56">
        <f t="shared" si="124"/>
        <v>0</v>
      </c>
      <c r="FA352" s="56">
        <f t="shared" si="124"/>
        <v>0</v>
      </c>
      <c r="FB352" s="56">
        <f t="shared" si="124"/>
        <v>0</v>
      </c>
      <c r="FC352" s="56">
        <f t="shared" si="124"/>
        <v>0</v>
      </c>
      <c r="FD352" s="56">
        <f t="shared" si="124"/>
        <v>0</v>
      </c>
      <c r="FE352" s="56">
        <f t="shared" si="124"/>
        <v>0</v>
      </c>
      <c r="FF352" s="56">
        <f t="shared" si="124"/>
        <v>0</v>
      </c>
      <c r="FG352" s="56">
        <f t="shared" si="124"/>
        <v>0</v>
      </c>
      <c r="FH352" s="56">
        <f t="shared" si="124"/>
        <v>0</v>
      </c>
      <c r="FI352" s="56">
        <f t="shared" si="124"/>
        <v>0</v>
      </c>
      <c r="FJ352" s="56">
        <f t="shared" si="122"/>
        <v>0</v>
      </c>
      <c r="FK352" s="56">
        <f t="shared" si="122"/>
        <v>0</v>
      </c>
      <c r="FL352" s="56">
        <f t="shared" si="122"/>
        <v>0</v>
      </c>
      <c r="FM352" s="56">
        <f t="shared" si="122"/>
        <v>0</v>
      </c>
      <c r="FN352" s="56">
        <f t="shared" si="122"/>
        <v>0</v>
      </c>
      <c r="FO352" s="58">
        <f>SUM(CatTemplate[[#This Row],[CS1]:[CS20]])</f>
        <v>0</v>
      </c>
      <c r="FP352" s="59">
        <f>CatTemplate[[#This Row],[Total Oth. cost]]+CatTemplate[[#This Row],[Total St. Cost]]</f>
        <v>0</v>
      </c>
      <c r="FQ352" s="33" t="e">
        <f t="shared" si="115"/>
        <v>#VALUE!</v>
      </c>
      <c r="FR352" s="33" t="e">
        <f t="shared" si="116"/>
        <v>#VALUE!</v>
      </c>
      <c r="FS352" s="30" t="e">
        <f>(CatTemplate[[#This Row],[CO1]] + CatTemplate[[#This Row],[CS1]]) * (1 + getRateOHFinal) * getRateMarkupFinal</f>
        <v>#VALUE!</v>
      </c>
      <c r="FT352" s="30" t="e">
        <f>(CatTemplate[[#This Row],[CO2]] + CatTemplate[[#This Row],[CS2]]) * (1 + getRateOHFinal) * getRateMarkupFinal</f>
        <v>#VALUE!</v>
      </c>
      <c r="FU352" s="30" t="e">
        <f>(CatTemplate[[#This Row],[CO3]] + CatTemplate[[#This Row],[CS3]]) * (1 + getRateOHFinal) * getRateMarkupFinal</f>
        <v>#VALUE!</v>
      </c>
      <c r="FV352" s="30" t="e">
        <f>(CatTemplate[[#This Row],[CO4]] + CatTemplate[[#This Row],[CS4]]) * (1 + getRateOHFinal) * getRateMarkupFinal</f>
        <v>#VALUE!</v>
      </c>
      <c r="FW352" s="30" t="e">
        <f>(CatTemplate[[#This Row],[CO5]] + CatTemplate[[#This Row],[CS5]]) * (1 + getRateOHFinal) * getRateMarkupFinal</f>
        <v>#VALUE!</v>
      </c>
      <c r="FX352" s="30" t="e">
        <f>(CatTemplate[[#This Row],[CO6]] + CatTemplate[[#This Row],[CS6]]) * (1 + getRateOHFinal) * getRateMarkupFinal</f>
        <v>#VALUE!</v>
      </c>
      <c r="FY352" s="30" t="e">
        <f>(CatTemplate[[#This Row],[CO7]] + CatTemplate[[#This Row],[CS7]]) * (1 + getRateOHFinal) * getRateMarkupFinal</f>
        <v>#VALUE!</v>
      </c>
      <c r="FZ352" s="30" t="e">
        <f>(CatTemplate[[#This Row],[CO8]] + CatTemplate[[#This Row],[CS8]]) * (1 + getRateOHFinal) * getRateMarkupFinal</f>
        <v>#VALUE!</v>
      </c>
      <c r="GA352" s="30" t="e">
        <f>(CatTemplate[[#This Row],[CO9]] + CatTemplate[[#This Row],[CS9]]) * (1 + getRateOHFinal) * getRateMarkupFinal</f>
        <v>#VALUE!</v>
      </c>
      <c r="GB352" s="30" t="e">
        <f>(CatTemplate[[#This Row],[CO10]] + CatTemplate[[#This Row],[CS10]]) * (1 + getRateOHFinal) * getRateMarkupFinal</f>
        <v>#VALUE!</v>
      </c>
      <c r="GC352" s="30" t="e">
        <f>(CatTemplate[[#This Row],[CO11]] + CatTemplate[[#This Row],[CS11]]) * (1 + getRateOHFinal) * getRateMarkupFinal</f>
        <v>#VALUE!</v>
      </c>
      <c r="GD352" s="30" t="e">
        <f>(CatTemplate[[#This Row],[CO12]] + CatTemplate[[#This Row],[CS12]]) * (1 + getRateOHFinal) * getRateMarkupFinal</f>
        <v>#VALUE!</v>
      </c>
      <c r="GE352" s="30" t="e">
        <f>(CatTemplate[[#This Row],[CO13]] + CatTemplate[[#This Row],[CS13]]) * (1 + getRateOHFinal) * getRateMarkupFinal</f>
        <v>#VALUE!</v>
      </c>
      <c r="GF352" s="30" t="e">
        <f>(CatTemplate[[#This Row],[CO14]] + CatTemplate[[#This Row],[CS14]]) * (1 + getRateOHFinal) * getRateMarkupFinal</f>
        <v>#VALUE!</v>
      </c>
      <c r="GG352" s="30" t="e">
        <f>(CatTemplate[[#This Row],[CO15]] + CatTemplate[[#This Row],[CS15]]) * (1 + getRateOHFinal) * getRateMarkupFinal</f>
        <v>#VALUE!</v>
      </c>
      <c r="GH352" s="30" t="e">
        <f>(CatTemplate[[#This Row],[CO16]] + CatTemplate[[#This Row],[CS16]]) * (1 + getRateOHFinal) * getRateMarkupFinal</f>
        <v>#VALUE!</v>
      </c>
      <c r="GI352" s="30" t="e">
        <f>(CatTemplate[[#This Row],[CO17]] + CatTemplate[[#This Row],[CS17]]) * (1 + getRateOHFinal) * getRateMarkupFinal</f>
        <v>#VALUE!</v>
      </c>
      <c r="GJ352" s="30" t="e">
        <f>(CatTemplate[[#This Row],[CO18]] + CatTemplate[[#This Row],[CS18]]) * (1 + getRateOHFinal) * getRateMarkupFinal</f>
        <v>#VALUE!</v>
      </c>
      <c r="GK352" s="30" t="e">
        <f>(CatTemplate[[#This Row],[CO19]] + CatTemplate[[#This Row],[CS19]]) * (1 + getRateOHFinal) * getRateMarkupFinal</f>
        <v>#VALUE!</v>
      </c>
      <c r="GL352" s="30" t="e">
        <f>(CatTemplate[[#This Row],[CO20]] + CatTemplate[[#This Row],[CS20]]) * (1 + getRateOHFinal) * getRateMarkupFinal</f>
        <v>#VALUE!</v>
      </c>
      <c r="GM352" s="30" t="e">
        <f t="shared" si="117"/>
        <v>#VALUE!</v>
      </c>
      <c r="GN352" s="30" t="e">
        <f t="shared" si="118"/>
        <v>#VALUE!</v>
      </c>
      <c r="GO352" s="30" t="e">
        <f t="shared" si="119"/>
        <v>#VALUE!</v>
      </c>
      <c r="GP352" s="30" t="e">
        <f t="shared" si="120"/>
        <v>#VALUE!</v>
      </c>
      <c r="GQ352" s="30" t="e">
        <f>(CatTemplate[[#This Row],[CO1]]+CatTemplate[[#This Row],[CS1]]) * (1+ getRateOHFinal) * (1 + getRateMarkupFinal)</f>
        <v>#VALUE!</v>
      </c>
      <c r="GR352" s="30" t="e">
        <f>(CatTemplate[[#This Row],[CO2]]+CatTemplate[[#This Row],[CS2]]) * (1+ getRateOHFinal) * (1 + getRateMarkupFinal)</f>
        <v>#VALUE!</v>
      </c>
      <c r="GS352" s="30" t="e">
        <f>(CatTemplate[[#This Row],[CO3]]+CatTemplate[[#This Row],[CS3]]) * (1+ getRateOHFinal) * (1 + getRateMarkupFinal)</f>
        <v>#VALUE!</v>
      </c>
      <c r="GT352" s="30" t="e">
        <f>(CatTemplate[[#This Row],[CO4]]+CatTemplate[[#This Row],[CS4]]) * (1+ getRateOHFinal) * (1 + getRateMarkupFinal)</f>
        <v>#VALUE!</v>
      </c>
      <c r="GU352" s="30" t="e">
        <f>(CatTemplate[[#This Row],[CO5]]+CatTemplate[[#This Row],[CS5]]) * (1+ getRateOHFinal) * (1 + getRateMarkupFinal)</f>
        <v>#VALUE!</v>
      </c>
      <c r="GV352" s="30" t="e">
        <f>(CatTemplate[[#This Row],[CO6]]+CatTemplate[[#This Row],[CS6]]) * (1+ getRateOHFinal) * (1 + getRateMarkupFinal)</f>
        <v>#VALUE!</v>
      </c>
      <c r="GW352" s="30" t="e">
        <f>(CatTemplate[[#This Row],[CO7]]+CatTemplate[[#This Row],[CS7]]) * (1+ getRateOHFinal) * (1 + getRateMarkupFinal)</f>
        <v>#VALUE!</v>
      </c>
      <c r="GX352" s="30" t="e">
        <f>(CatTemplate[[#This Row],[CO8]]+CatTemplate[[#This Row],[CS8]]) * (1+ getRateOHFinal) * (1 + getRateMarkupFinal)</f>
        <v>#VALUE!</v>
      </c>
      <c r="GY352" s="30" t="e">
        <f>(CatTemplate[[#This Row],[CO9]]+CatTemplate[[#This Row],[CS9]]) * (1+ getRateOHFinal) * (1 + getRateMarkupFinal)</f>
        <v>#VALUE!</v>
      </c>
      <c r="GZ352" s="30" t="e">
        <f>(CatTemplate[[#This Row],[CO10]]+CatTemplate[[#This Row],[CS10]]) * (1+ getRateOHFinal) * (1 + getRateMarkupFinal)</f>
        <v>#VALUE!</v>
      </c>
      <c r="HA352" s="30" t="e">
        <f>(CatTemplate[[#This Row],[CO11]]+CatTemplate[[#This Row],[CS11]]) * (1+ getRateOHFinal) * (1 + getRateMarkupFinal)</f>
        <v>#VALUE!</v>
      </c>
      <c r="HB352" s="30" t="e">
        <f>(CatTemplate[[#This Row],[CO12]]+CatTemplate[[#This Row],[CS12]]) * (1+ getRateOHFinal) * (1 + getRateMarkupFinal)</f>
        <v>#VALUE!</v>
      </c>
      <c r="HC352" s="30" t="e">
        <f>(CatTemplate[[#This Row],[CO13]]+CatTemplate[[#This Row],[CS13]]) * (1+ getRateOHFinal) * (1 + getRateMarkupFinal)</f>
        <v>#VALUE!</v>
      </c>
      <c r="HD352" s="30" t="e">
        <f>(CatTemplate[[#This Row],[CO14]]+CatTemplate[[#This Row],[CS14]]) * (1+ getRateOHFinal) * (1 + getRateMarkupFinal)</f>
        <v>#VALUE!</v>
      </c>
      <c r="HE352" s="30" t="e">
        <f>(CatTemplate[[#This Row],[CO15]]+CatTemplate[[#This Row],[CS15]]) * (1+ getRateOHFinal) * (1 + getRateMarkupFinal)</f>
        <v>#VALUE!</v>
      </c>
      <c r="HF352" s="30" t="e">
        <f>(CatTemplate[[#This Row],[CO16]]+CatTemplate[[#This Row],[CS16]]) * (1+ getRateOHFinal) * (1 + getRateMarkupFinal)</f>
        <v>#VALUE!</v>
      </c>
      <c r="HG352" s="30" t="e">
        <f>(CatTemplate[[#This Row],[CO17]]+CatTemplate[[#This Row],[CS17]]) * (1+ getRateOHFinal) * (1 + getRateMarkupFinal)</f>
        <v>#VALUE!</v>
      </c>
      <c r="HH352" s="30" t="e">
        <f>(CatTemplate[[#This Row],[CO18]]+CatTemplate[[#This Row],[CS18]]) * (1+ getRateOHFinal) * (1 + getRateMarkupFinal)</f>
        <v>#VALUE!</v>
      </c>
      <c r="HI352" s="30" t="e">
        <f>(CatTemplate[[#This Row],[CO19]]+CatTemplate[[#This Row],[CS19]]) * (1+ getRateOHFinal) * (1 + getRateMarkupFinal)</f>
        <v>#VALUE!</v>
      </c>
      <c r="HJ352" s="30" t="e">
        <f>(CatTemplate[[#This Row],[CO20]]+CatTemplate[[#This Row],[CS20]]) * (1+ getRateOHFinal) * (1 + getRateMarkupFinal)</f>
        <v>#VALUE!</v>
      </c>
      <c r="HK352" s="39" t="e">
        <f>CatTemplate[[#This Row],[Total cost]]+CatTemplate[[#This Row],[OH Amount]]+CatTemplate[[#This Row],[Markup]]</f>
        <v>#VALUE!</v>
      </c>
      <c r="HL352" s="63">
        <f>IF(CatTemplate[[#This Row],[Units]]="Days",CatTemplate[[#This Row],[Project quantity]]*CatTemplate[[#This Row],[St. unit effort]],CatTemplate[[#This Row],[Project quantity]])</f>
        <v>0</v>
      </c>
      <c r="HM352" s="287">
        <f>IFERROR(CatTemplate[[#This Row],[Total Price]]/(CatTemplate[[#This Row],[Final Quantity]]),0)</f>
        <v>0</v>
      </c>
      <c r="HN352" s="261"/>
    </row>
    <row r="353" spans="2:222" x14ac:dyDescent="0.2">
      <c r="B353" s="9" t="s">
        <v>84</v>
      </c>
      <c r="C353" s="23">
        <v>6</v>
      </c>
      <c r="D353" s="10" t="s">
        <v>179</v>
      </c>
      <c r="E353" s="25">
        <v>1</v>
      </c>
      <c r="F353" s="19" t="s">
        <v>103</v>
      </c>
      <c r="G353" s="27">
        <v>140</v>
      </c>
      <c r="H353" s="19" t="s">
        <v>981</v>
      </c>
      <c r="I353" s="19"/>
      <c r="J353" s="16" t="s">
        <v>254</v>
      </c>
      <c r="K353" s="16"/>
      <c r="L353" s="16" t="s">
        <v>489</v>
      </c>
      <c r="M353" s="16" t="s">
        <v>207</v>
      </c>
      <c r="N353" s="16" t="s">
        <v>858</v>
      </c>
      <c r="O353" s="320"/>
      <c r="P353" s="71"/>
      <c r="Q353" s="108"/>
      <c r="R353" s="73"/>
      <c r="S353" s="97"/>
      <c r="T353" s="100">
        <f>getEqUnitCost</f>
        <v>0</v>
      </c>
      <c r="U353" s="73">
        <f>getEqUnitEffort</f>
        <v>0</v>
      </c>
      <c r="V353" s="101">
        <f>getEqQuantity</f>
        <v>0</v>
      </c>
      <c r="W353" s="320"/>
      <c r="X353" s="100">
        <f>getConsUnitCost</f>
        <v>0</v>
      </c>
      <c r="Y353" s="73">
        <f>getConsUnitEffort</f>
        <v>0</v>
      </c>
      <c r="Z353" s="14">
        <f>getConsQuantity</f>
        <v>0</v>
      </c>
      <c r="AA353" s="320"/>
      <c r="AB353" s="72"/>
      <c r="AC353" s="112"/>
      <c r="AD353" s="14">
        <f>getOthQuantity</f>
        <v>0</v>
      </c>
      <c r="AE353" s="320"/>
      <c r="AF353" s="28" t="str">
        <f>IF(ISBLANK(CatTemplate[[#This Row],[Resource type]]),"",CatTemplate[[#This Row],[Resource type]])</f>
        <v>BioRef Operator</v>
      </c>
      <c r="AG353" s="242">
        <f>getStaffUnitCost</f>
        <v>402.98497611162429</v>
      </c>
      <c r="AH353" s="113">
        <f>getStaffUnitEffort</f>
        <v>0</v>
      </c>
      <c r="AI353" s="40">
        <f>getStaffQuantity</f>
        <v>0</v>
      </c>
      <c r="AJ353" s="41">
        <f>CatTemplate[[#This Row],[St. quantity]]*8/ParRatePM</f>
        <v>0</v>
      </c>
      <c r="AK353" s="320"/>
      <c r="AL353" s="53" t="str">
        <f>CatTemplate[[#This Row],[Item type]]</f>
        <v>Samples</v>
      </c>
      <c r="AM353" s="12">
        <f>SUM(CatTemplate[[#This Row],[Year1]:[Year20]])</f>
        <v>0</v>
      </c>
      <c r="AN353" s="52"/>
      <c r="AO353" s="52"/>
      <c r="AP353" s="52"/>
      <c r="AQ353" s="8"/>
      <c r="AR353" s="8"/>
      <c r="AS353" s="8"/>
      <c r="AT353" s="8"/>
      <c r="AU353" s="8"/>
      <c r="AV353" s="8"/>
      <c r="AW353" s="8"/>
      <c r="AX353" s="8"/>
      <c r="AY353" s="8"/>
      <c r="AZ353" s="8"/>
      <c r="BA353" s="8"/>
      <c r="BB353" s="8"/>
      <c r="BC353" s="8"/>
      <c r="BD353" s="8"/>
      <c r="BE353" s="8"/>
      <c r="BF353" s="8"/>
      <c r="BG353" s="36"/>
      <c r="BH353" s="320"/>
      <c r="BI353" s="37" t="str">
        <f>getCostCategory</f>
        <v>06 Operating costs</v>
      </c>
      <c r="BJ353" s="37" t="str">
        <f>getSection</f>
        <v>06 Sample processing</v>
      </c>
      <c r="BK353" s="32" t="str">
        <f>getObject</f>
        <v>Sample processing</v>
      </c>
      <c r="BL353" s="30">
        <f>IFERROR(getUnitCost * IF(CatTemplate[[#This Row],[Cost Category Comp.]]="01 Staff costs", 1,1),0)</f>
        <v>402.98497611162429</v>
      </c>
      <c r="BM353" s="29">
        <f>IF(AND(ISBLANK(CatTemplate[[#This Row],[Eq. unit cost]]),ISBLANK(CatTemplate[[#This Row],[Cons. unit cost]]),ISBLANK(CatTemplate[[#This Row],[Oth. unit cost]])), 0, IF(getUnitEffort =0,1,getUnitEffort) * CatTemplate[[#This Row],[Year1]])</f>
        <v>0</v>
      </c>
      <c r="BN353" s="29">
        <f>IF(AND(ISBLANK(CatTemplate[[#This Row],[Eq. unit cost]]),ISBLANK(CatTemplate[[#This Row],[Cons. unit cost]]),ISBLANK(CatTemplate[[#This Row],[Oth. unit cost]])), 0, IF(getUnitEffort =0,1,getUnitEffort) * CatTemplate[[#This Row],[Year2]])</f>
        <v>0</v>
      </c>
      <c r="BO353" s="29">
        <f>IF(AND(ISBLANK(CatTemplate[[#This Row],[Eq. unit cost]]),ISBLANK(CatTemplate[[#This Row],[Cons. unit cost]]),ISBLANK(CatTemplate[[#This Row],[Oth. unit cost]])), 0, IF(getUnitEffort =0,1,getUnitEffort) * CatTemplate[[#This Row],[Year3]])</f>
        <v>0</v>
      </c>
      <c r="BP353" s="29">
        <f>IF(AND(ISBLANK(CatTemplate[[#This Row],[Eq. unit cost]]),ISBLANK(CatTemplate[[#This Row],[Cons. unit cost]]),ISBLANK(CatTemplate[[#This Row],[Oth. unit cost]])), 0, IF(getUnitEffort =0,1,getUnitEffort) * CatTemplate[[#This Row],[Year4]])</f>
        <v>0</v>
      </c>
      <c r="BQ353" s="29">
        <f>IF(AND(ISBLANK(CatTemplate[[#This Row],[Eq. unit cost]]),ISBLANK(CatTemplate[[#This Row],[Cons. unit cost]]),ISBLANK(CatTemplate[[#This Row],[Oth. unit cost]])), 0, IF(getUnitEffort =0,1,getUnitEffort) * CatTemplate[[#This Row],[Year5]])</f>
        <v>0</v>
      </c>
      <c r="BR353" s="29">
        <f>IF(AND(ISBLANK(CatTemplate[[#This Row],[Eq. unit cost]]),ISBLANK(CatTemplate[[#This Row],[Cons. unit cost]]),ISBLANK(CatTemplate[[#This Row],[Oth. unit cost]])), 0, IF(getUnitEffort =0,1,getUnitEffort) * CatTemplate[[#This Row],[Year6]])</f>
        <v>0</v>
      </c>
      <c r="BS353" s="29">
        <f>IF(AND(ISBLANK(CatTemplate[[#This Row],[Eq. unit cost]]),ISBLANK(CatTemplate[[#This Row],[Cons. unit cost]]),ISBLANK(CatTemplate[[#This Row],[Oth. unit cost]])), 0, IF(getUnitEffort =0,1,getUnitEffort) * CatTemplate[[#This Row],[Year7]])</f>
        <v>0</v>
      </c>
      <c r="BT353" s="29">
        <f>IF(AND(ISBLANK(CatTemplate[[#This Row],[Eq. unit cost]]),ISBLANK(CatTemplate[[#This Row],[Cons. unit cost]]),ISBLANK(CatTemplate[[#This Row],[Oth. unit cost]])), 0, IF(getUnitEffort =0,1,getUnitEffort) * CatTemplate[[#This Row],[Year8]])</f>
        <v>0</v>
      </c>
      <c r="BU353" s="29">
        <f>IF(AND(ISBLANK(CatTemplate[[#This Row],[Eq. unit cost]]),ISBLANK(CatTemplate[[#This Row],[Cons. unit cost]]),ISBLANK(CatTemplate[[#This Row],[Oth. unit cost]])), 0, IF(getUnitEffort =0,1,getUnitEffort) * CatTemplate[[#This Row],[Year9]])</f>
        <v>0</v>
      </c>
      <c r="BV353" s="29">
        <f>IF(AND(ISBLANK(CatTemplate[[#This Row],[Eq. unit cost]]),ISBLANK(CatTemplate[[#This Row],[Cons. unit cost]]),ISBLANK(CatTemplate[[#This Row],[Oth. unit cost]])), 0, IF(getUnitEffort =0,1,getUnitEffort) * CatTemplate[[#This Row],[Year10]])</f>
        <v>0</v>
      </c>
      <c r="BW353" s="29">
        <f>IF(AND(ISBLANK(CatTemplate[[#This Row],[Eq. unit cost]]),ISBLANK(CatTemplate[[#This Row],[Cons. unit cost]]),ISBLANK(CatTemplate[[#This Row],[Oth. unit cost]])), 0, IF(getUnitEffort =0,1,getUnitEffort) * CatTemplate[[#This Row],[Year11]])</f>
        <v>0</v>
      </c>
      <c r="BX353" s="29">
        <f>IF(AND(ISBLANK(CatTemplate[[#This Row],[Eq. unit cost]]),ISBLANK(CatTemplate[[#This Row],[Cons. unit cost]]),ISBLANK(CatTemplate[[#This Row],[Oth. unit cost]])), 0, IF(getUnitEffort =0,1,getUnitEffort) * CatTemplate[[#This Row],[Year12]])</f>
        <v>0</v>
      </c>
      <c r="BY353" s="29">
        <f>IF(AND(ISBLANK(CatTemplate[[#This Row],[Eq. unit cost]]),ISBLANK(CatTemplate[[#This Row],[Cons. unit cost]]),ISBLANK(CatTemplate[[#This Row],[Oth. unit cost]])), 0, IF(getUnitEffort =0,1,getUnitEffort) * CatTemplate[[#This Row],[Year13]])</f>
        <v>0</v>
      </c>
      <c r="BZ353" s="29">
        <f>IF(AND(ISBLANK(CatTemplate[[#This Row],[Eq. unit cost]]),ISBLANK(CatTemplate[[#This Row],[Cons. unit cost]]),ISBLANK(CatTemplate[[#This Row],[Oth. unit cost]])), 0, IF(getUnitEffort =0,1,getUnitEffort) * CatTemplate[[#This Row],[Year14]])</f>
        <v>0</v>
      </c>
      <c r="CA353" s="29">
        <f>IF(AND(ISBLANK(CatTemplate[[#This Row],[Eq. unit cost]]),ISBLANK(CatTemplate[[#This Row],[Cons. unit cost]]),ISBLANK(CatTemplate[[#This Row],[Oth. unit cost]])), 0, IF(getUnitEffort =0,1,getUnitEffort) * CatTemplate[[#This Row],[Year15]])</f>
        <v>0</v>
      </c>
      <c r="CB353" s="29">
        <f>IF(AND(ISBLANK(CatTemplate[[#This Row],[Eq. unit cost]]),ISBLANK(CatTemplate[[#This Row],[Cons. unit cost]]),ISBLANK(CatTemplate[[#This Row],[Oth. unit cost]])), 0, IF(getUnitEffort =0,1,getUnitEffort) * CatTemplate[[#This Row],[Year16]])</f>
        <v>0</v>
      </c>
      <c r="CC353" s="29">
        <f>IF(AND(ISBLANK(CatTemplate[[#This Row],[Eq. unit cost]]),ISBLANK(CatTemplate[[#This Row],[Cons. unit cost]]),ISBLANK(CatTemplate[[#This Row],[Oth. unit cost]])), 0, IF(getUnitEffort =0,1,getUnitEffort) * CatTemplate[[#This Row],[Year17]])</f>
        <v>0</v>
      </c>
      <c r="CD353" s="29">
        <f>IF(AND(ISBLANK(CatTemplate[[#This Row],[Eq. unit cost]]),ISBLANK(CatTemplate[[#This Row],[Cons. unit cost]]),ISBLANK(CatTemplate[[#This Row],[Oth. unit cost]])), 0, IF(getUnitEffort =0,1,getUnitEffort) * CatTemplate[[#This Row],[Year18]])</f>
        <v>0</v>
      </c>
      <c r="CE353" s="29">
        <f>IF(AND(ISBLANK(CatTemplate[[#This Row],[Eq. unit cost]]),ISBLANK(CatTemplate[[#This Row],[Cons. unit cost]]),ISBLANK(CatTemplate[[#This Row],[Oth. unit cost]])), 0, IF(getUnitEffort =0,1,getUnitEffort) * CatTemplate[[#This Row],[Year19]])</f>
        <v>0</v>
      </c>
      <c r="CF353" s="29">
        <f>IF(AND(ISBLANK(CatTemplate[[#This Row],[Eq. unit cost]]),ISBLANK(CatTemplate[[#This Row],[Cons. unit cost]]),ISBLANK(CatTemplate[[#This Row],[Oth. unit cost]])), 0, IF(getUnitEffort =0,1,getUnitEffort) * CatTemplate[[#This Row],[Year20]])</f>
        <v>0</v>
      </c>
      <c r="CG353" s="45">
        <f>SUM(CatTemplate[[#This Row],[Q1]:[Q20]])</f>
        <v>0</v>
      </c>
      <c r="CH353" s="29">
        <f>IF(ISBLANK(CatTemplate[[#This Row],[St. unit effort]]),0,(CatTemplate[[#This Row],[St. unit effort]] * CatTemplate[[#This Row],[Year1]]))</f>
        <v>0</v>
      </c>
      <c r="CI353" s="29">
        <f>IF(ISBLANK(CatTemplate[[#This Row],[St. unit effort]]),0,(CatTemplate[[#This Row],[St. unit effort]] * CatTemplate[[#This Row],[Year2]]))</f>
        <v>0</v>
      </c>
      <c r="CJ353" s="29">
        <f>IF(ISBLANK(CatTemplate[[#This Row],[St. unit effort]]),0,(CatTemplate[[#This Row],[St. unit effort]] * CatTemplate[[#This Row],[Year3]]))</f>
        <v>0</v>
      </c>
      <c r="CK353" s="29">
        <f>IF(ISBLANK(CatTemplate[[#This Row],[St. unit effort]]),0,(CatTemplate[[#This Row],[St. unit effort]] * CatTemplate[[#This Row],[Year4]]))</f>
        <v>0</v>
      </c>
      <c r="CL353" s="29">
        <f>IF(ISBLANK(CatTemplate[[#This Row],[St. unit effort]]),0,(CatTemplate[[#This Row],[St. unit effort]] * CatTemplate[[#This Row],[Year5]]))</f>
        <v>0</v>
      </c>
      <c r="CM353" s="29">
        <f>IF(ISBLANK(CatTemplate[[#This Row],[St. unit effort]]),0,(CatTemplate[[#This Row],[St. unit effort]] * CatTemplate[[#This Row],[Year6]]))</f>
        <v>0</v>
      </c>
      <c r="CN353" s="29">
        <f>IF(ISBLANK(CatTemplate[[#This Row],[St. unit effort]]),0,(CatTemplate[[#This Row],[St. unit effort]] * CatTemplate[[#This Row],[Year7]]))</f>
        <v>0</v>
      </c>
      <c r="CO353" s="29">
        <f>IF(ISBLANK(CatTemplate[[#This Row],[St. unit effort]]),0,(CatTemplate[[#This Row],[St. unit effort]] * CatTemplate[[#This Row],[Year8]]))</f>
        <v>0</v>
      </c>
      <c r="CP353" s="29">
        <f>IF(ISBLANK(CatTemplate[[#This Row],[St. unit effort]]),0,(CatTemplate[[#This Row],[St. unit effort]] * CatTemplate[[#This Row],[Year9]]))</f>
        <v>0</v>
      </c>
      <c r="CQ353" s="29">
        <f>IF(ISBLANK(CatTemplate[[#This Row],[St. unit effort]]),0,(CatTemplate[[#This Row],[St. unit effort]] * CatTemplate[[#This Row],[Year10]]))</f>
        <v>0</v>
      </c>
      <c r="CR353" s="29">
        <f>IF(ISBLANK(CatTemplate[[#This Row],[St. unit effort]]),0,(CatTemplate[[#This Row],[St. unit effort]] * CatTemplate[[#This Row],[Year11]]))</f>
        <v>0</v>
      </c>
      <c r="CS353" s="29">
        <f>IF(ISBLANK(CatTemplate[[#This Row],[St. unit effort]]),0,(CatTemplate[[#This Row],[St. unit effort]] * CatTemplate[[#This Row],[Year12]]))</f>
        <v>0</v>
      </c>
      <c r="CT353" s="29">
        <f>IF(ISBLANK(CatTemplate[[#This Row],[St. unit effort]]),0,(CatTemplate[[#This Row],[St. unit effort]] * CatTemplate[[#This Row],[Year13]]))</f>
        <v>0</v>
      </c>
      <c r="CU353" s="29">
        <f>IF(ISBLANK(CatTemplate[[#This Row],[St. unit effort]]),0,(CatTemplate[[#This Row],[St. unit effort]] * CatTemplate[[#This Row],[Year14]]))</f>
        <v>0</v>
      </c>
      <c r="CV353" s="29">
        <f>IF(ISBLANK(CatTemplate[[#This Row],[St. unit effort]]),0,(CatTemplate[[#This Row],[St. unit effort]] * CatTemplate[[#This Row],[Year15]]))</f>
        <v>0</v>
      </c>
      <c r="CW353" s="29">
        <f>IF(ISBLANK(CatTemplate[[#This Row],[St. unit effort]]),0,(CatTemplate[[#This Row],[St. unit effort]] * CatTemplate[[#This Row],[Year16]]))</f>
        <v>0</v>
      </c>
      <c r="CX353" s="29">
        <f>IF(ISBLANK(CatTemplate[[#This Row],[St. unit effort]]),0,(CatTemplate[[#This Row],[St. unit effort]] * CatTemplate[[#This Row],[Year17]]))</f>
        <v>0</v>
      </c>
      <c r="CY353" s="29">
        <f>IF(ISBLANK(CatTemplate[[#This Row],[St. unit effort]]),0,(CatTemplate[[#This Row],[St. unit effort]] * CatTemplate[[#This Row],[Year18]]))</f>
        <v>0</v>
      </c>
      <c r="CZ353" s="29">
        <f>IF(ISBLANK(CatTemplate[[#This Row],[St. unit effort]]),0,(CatTemplate[[#This Row],[St. unit effort]] * CatTemplate[[#This Row],[Year19]]))</f>
        <v>0</v>
      </c>
      <c r="DA353" s="29">
        <f>IF(ISBLANK(CatTemplate[[#This Row],[St. unit effort]]),0,(CatTemplate[[#This Row],[St. unit effort]] * CatTemplate[[#This Row],[Year20]]))</f>
        <v>0</v>
      </c>
      <c r="DB353" s="57">
        <f>IF(ISBLANK(CatTemplate[[#This Row],[St. unit effort]]),0,(CatTemplate[[#This Row],[St. unit effort]] * CatTemplate[[#This Row],[Year1]])*8/ParRatePM)</f>
        <v>0</v>
      </c>
      <c r="DC353" s="57">
        <f>IF(ISBLANK(CatTemplate[[#This Row],[St. unit effort]]),0,(CatTemplate[[#This Row],[St. unit effort]] * CatTemplate[[#This Row],[Year2]])*8/ParRatePM)</f>
        <v>0</v>
      </c>
      <c r="DD353" s="57">
        <f>IF(ISBLANK(CatTemplate[[#This Row],[St. unit effort]]),0,(CatTemplate[[#This Row],[St. unit effort]] * CatTemplate[[#This Row],[Year3]])*8/ParRatePM)</f>
        <v>0</v>
      </c>
      <c r="DE353" s="57">
        <f>IF(ISBLANK(CatTemplate[[#This Row],[St. unit effort]]),0,(CatTemplate[[#This Row],[St. unit effort]] * CatTemplate[[#This Row],[Year4]])*8/ParRatePM)</f>
        <v>0</v>
      </c>
      <c r="DF353" s="57">
        <f>IF(ISBLANK(CatTemplate[[#This Row],[St. unit effort]]),0,(CatTemplate[[#This Row],[St. unit effort]] * CatTemplate[[#This Row],[Year5]])*8/ParRatePM)</f>
        <v>0</v>
      </c>
      <c r="DG353" s="57">
        <f>IF(ISBLANK(CatTemplate[[#This Row],[St. unit effort]]),0,(CatTemplate[[#This Row],[St. unit effort]] * CatTemplate[[#This Row],[Year6]])*8/ParRatePM)</f>
        <v>0</v>
      </c>
      <c r="DH353" s="57">
        <f>IF(ISBLANK(CatTemplate[[#This Row],[St. unit effort]]),0,(CatTemplate[[#This Row],[St. unit effort]] * CatTemplate[[#This Row],[Year7]])*8/ParRatePM)</f>
        <v>0</v>
      </c>
      <c r="DI353" s="57">
        <f>IF(ISBLANK(CatTemplate[[#This Row],[St. unit effort]]),0,(CatTemplate[[#This Row],[St. unit effort]] * CatTemplate[[#This Row],[Year8]])*8/ParRatePM)</f>
        <v>0</v>
      </c>
      <c r="DJ353" s="57">
        <f>IF(ISBLANK(CatTemplate[[#This Row],[St. unit effort]]),0,(CatTemplate[[#This Row],[St. unit effort]] * CatTemplate[[#This Row],[Year9]])*8/ParRatePM)</f>
        <v>0</v>
      </c>
      <c r="DK353" s="57">
        <f>IF(ISBLANK(CatTemplate[[#This Row],[St. unit effort]]),0,(CatTemplate[[#This Row],[St. unit effort]] * CatTemplate[[#This Row],[Year10]])*8/ParRatePM)</f>
        <v>0</v>
      </c>
      <c r="DL353" s="57">
        <f>IF(ISBLANK(CatTemplate[[#This Row],[St. unit effort]]),0,(CatTemplate[[#This Row],[St. unit effort]] * CatTemplate[[#This Row],[Year11]])*8/ParRatePM)</f>
        <v>0</v>
      </c>
      <c r="DM353" s="57">
        <f>IF(ISBLANK(CatTemplate[[#This Row],[St. unit effort]]),0,(CatTemplate[[#This Row],[St. unit effort]] * CatTemplate[[#This Row],[Year12]])*8/ParRatePM)</f>
        <v>0</v>
      </c>
      <c r="DN353" s="57">
        <f>IF(ISBLANK(CatTemplate[[#This Row],[St. unit effort]]),0,(CatTemplate[[#This Row],[St. unit effort]] * CatTemplate[[#This Row],[Year13]])*8/ParRatePM)</f>
        <v>0</v>
      </c>
      <c r="DO353" s="57">
        <f>IF(ISBLANK(CatTemplate[[#This Row],[St. unit effort]]),0,(CatTemplate[[#This Row],[St. unit effort]] * CatTemplate[[#This Row],[Year14]])*8/ParRatePM)</f>
        <v>0</v>
      </c>
      <c r="DP353" s="57">
        <f>IF(ISBLANK(CatTemplate[[#This Row],[St. unit effort]]),0,(CatTemplate[[#This Row],[St. unit effort]] * CatTemplate[[#This Row],[Year15]])*8/ParRatePM)</f>
        <v>0</v>
      </c>
      <c r="DQ353" s="57">
        <f>IF(ISBLANK(CatTemplate[[#This Row],[St. unit effort]]),0,(CatTemplate[[#This Row],[St. unit effort]] * CatTemplate[[#This Row],[Year16]])*8/ParRatePM)</f>
        <v>0</v>
      </c>
      <c r="DR353" s="57">
        <f>IF(ISBLANK(CatTemplate[[#This Row],[St. unit effort]]),0,(CatTemplate[[#This Row],[St. unit effort]] * CatTemplate[[#This Row],[Year17]])*8/ParRatePM)</f>
        <v>0</v>
      </c>
      <c r="DS353" s="57">
        <f>IF(ISBLANK(CatTemplate[[#This Row],[St. unit effort]]),0,(CatTemplate[[#This Row],[St. unit effort]] * CatTemplate[[#This Row],[Year18]])*8/ParRatePM)</f>
        <v>0</v>
      </c>
      <c r="DT353" s="57">
        <f>IF(ISBLANK(CatTemplate[[#This Row],[St. unit effort]]),0,(CatTemplate[[#This Row],[St. unit effort]] * CatTemplate[[#This Row],[Year19]])*8/ParRatePM)</f>
        <v>0</v>
      </c>
      <c r="DU353" s="57">
        <f>IF(ISBLANK(CatTemplate[[#This Row],[St. unit effort]]),0,(CatTemplate[[#This Row],[St. unit effort]] * CatTemplate[[#This Row],[Year20]])*8/ParRatePM)</f>
        <v>0</v>
      </c>
      <c r="DV353" s="54">
        <f>SUM(CatTemplate[[#This Row],[PM1]:[PM20]])</f>
        <v>0</v>
      </c>
      <c r="DW353" s="56">
        <f t="shared" si="123"/>
        <v>0</v>
      </c>
      <c r="DX353" s="56">
        <f t="shared" si="123"/>
        <v>0</v>
      </c>
      <c r="DY353" s="56">
        <f t="shared" si="123"/>
        <v>0</v>
      </c>
      <c r="DZ353" s="56">
        <f t="shared" si="123"/>
        <v>0</v>
      </c>
      <c r="EA353" s="56">
        <f t="shared" si="123"/>
        <v>0</v>
      </c>
      <c r="EB353" s="56">
        <f t="shared" si="123"/>
        <v>0</v>
      </c>
      <c r="EC353" s="56">
        <f t="shared" si="123"/>
        <v>0</v>
      </c>
      <c r="ED353" s="56">
        <f t="shared" si="123"/>
        <v>0</v>
      </c>
      <c r="EE353" s="56">
        <f t="shared" si="123"/>
        <v>0</v>
      </c>
      <c r="EF353" s="56">
        <f t="shared" si="123"/>
        <v>0</v>
      </c>
      <c r="EG353" s="56">
        <f t="shared" si="123"/>
        <v>0</v>
      </c>
      <c r="EH353" s="56">
        <f t="shared" si="123"/>
        <v>0</v>
      </c>
      <c r="EI353" s="56">
        <f t="shared" si="123"/>
        <v>0</v>
      </c>
      <c r="EJ353" s="56">
        <f t="shared" si="123"/>
        <v>0</v>
      </c>
      <c r="EK353" s="56">
        <f t="shared" si="123"/>
        <v>0</v>
      </c>
      <c r="EL353" s="56">
        <f t="shared" si="121"/>
        <v>0</v>
      </c>
      <c r="EM353" s="56">
        <f t="shared" si="121"/>
        <v>0</v>
      </c>
      <c r="EN353" s="56">
        <f t="shared" si="121"/>
        <v>0</v>
      </c>
      <c r="EO353" s="56">
        <f t="shared" si="121"/>
        <v>0</v>
      </c>
      <c r="EP353" s="56">
        <f t="shared" si="121"/>
        <v>0</v>
      </c>
      <c r="EQ353" s="30">
        <f>CatTemplate[[#This Row],[Eq. unit cost]] * CatTemplate[[#This Row],[Eq. quantity]]</f>
        <v>0</v>
      </c>
      <c r="ER353" s="30">
        <f>CatTemplate[[#This Row],[Cons. unit cost]] *CatTemplate[[#This Row],[Cons. quantity]]</f>
        <v>0</v>
      </c>
      <c r="ES353" s="30">
        <f>CatTemplate[[#This Row],[Oth. unit cost]] *CatTemplate[[#This Row],[Oth. quantity]]</f>
        <v>0</v>
      </c>
      <c r="ET353" s="55">
        <f>SUM(CatTemplate[[#This Row],[CO1]:[CO20]])</f>
        <v>0</v>
      </c>
      <c r="EU353" s="56">
        <f t="shared" si="124"/>
        <v>0</v>
      </c>
      <c r="EV353" s="56">
        <f t="shared" si="124"/>
        <v>0</v>
      </c>
      <c r="EW353" s="56">
        <f t="shared" si="124"/>
        <v>0</v>
      </c>
      <c r="EX353" s="56">
        <f t="shared" si="124"/>
        <v>0</v>
      </c>
      <c r="EY353" s="56">
        <f t="shared" si="124"/>
        <v>0</v>
      </c>
      <c r="EZ353" s="56">
        <f t="shared" si="124"/>
        <v>0</v>
      </c>
      <c r="FA353" s="56">
        <f t="shared" si="124"/>
        <v>0</v>
      </c>
      <c r="FB353" s="56">
        <f t="shared" si="124"/>
        <v>0</v>
      </c>
      <c r="FC353" s="56">
        <f t="shared" si="124"/>
        <v>0</v>
      </c>
      <c r="FD353" s="56">
        <f t="shared" si="124"/>
        <v>0</v>
      </c>
      <c r="FE353" s="56">
        <f t="shared" si="124"/>
        <v>0</v>
      </c>
      <c r="FF353" s="56">
        <f t="shared" si="124"/>
        <v>0</v>
      </c>
      <c r="FG353" s="56">
        <f t="shared" si="124"/>
        <v>0</v>
      </c>
      <c r="FH353" s="56">
        <f t="shared" si="124"/>
        <v>0</v>
      </c>
      <c r="FI353" s="56">
        <f t="shared" si="124"/>
        <v>0</v>
      </c>
      <c r="FJ353" s="56">
        <f t="shared" si="122"/>
        <v>0</v>
      </c>
      <c r="FK353" s="56">
        <f t="shared" si="122"/>
        <v>0</v>
      </c>
      <c r="FL353" s="56">
        <f t="shared" si="122"/>
        <v>0</v>
      </c>
      <c r="FM353" s="56">
        <f t="shared" si="122"/>
        <v>0</v>
      </c>
      <c r="FN353" s="56">
        <f t="shared" si="122"/>
        <v>0</v>
      </c>
      <c r="FO353" s="58">
        <f>SUM(CatTemplate[[#This Row],[CS1]:[CS20]])</f>
        <v>0</v>
      </c>
      <c r="FP353" s="59">
        <f>CatTemplate[[#This Row],[Total Oth. cost]]+CatTemplate[[#This Row],[Total St. Cost]]</f>
        <v>0</v>
      </c>
      <c r="FQ353" s="33" t="e">
        <f t="shared" si="115"/>
        <v>#VALUE!</v>
      </c>
      <c r="FR353" s="33" t="e">
        <f t="shared" si="116"/>
        <v>#VALUE!</v>
      </c>
      <c r="FS353" s="30" t="e">
        <f>(CatTemplate[[#This Row],[CO1]] + CatTemplate[[#This Row],[CS1]]) * (1 + getRateOHFinal) * getRateMarkupFinal</f>
        <v>#VALUE!</v>
      </c>
      <c r="FT353" s="30" t="e">
        <f>(CatTemplate[[#This Row],[CO2]] + CatTemplate[[#This Row],[CS2]]) * (1 + getRateOHFinal) * getRateMarkupFinal</f>
        <v>#VALUE!</v>
      </c>
      <c r="FU353" s="30" t="e">
        <f>(CatTemplate[[#This Row],[CO3]] + CatTemplate[[#This Row],[CS3]]) * (1 + getRateOHFinal) * getRateMarkupFinal</f>
        <v>#VALUE!</v>
      </c>
      <c r="FV353" s="30" t="e">
        <f>(CatTemplate[[#This Row],[CO4]] + CatTemplate[[#This Row],[CS4]]) * (1 + getRateOHFinal) * getRateMarkupFinal</f>
        <v>#VALUE!</v>
      </c>
      <c r="FW353" s="30" t="e">
        <f>(CatTemplate[[#This Row],[CO5]] + CatTemplate[[#This Row],[CS5]]) * (1 + getRateOHFinal) * getRateMarkupFinal</f>
        <v>#VALUE!</v>
      </c>
      <c r="FX353" s="30" t="e">
        <f>(CatTemplate[[#This Row],[CO6]] + CatTemplate[[#This Row],[CS6]]) * (1 + getRateOHFinal) * getRateMarkupFinal</f>
        <v>#VALUE!</v>
      </c>
      <c r="FY353" s="30" t="e">
        <f>(CatTemplate[[#This Row],[CO7]] + CatTemplate[[#This Row],[CS7]]) * (1 + getRateOHFinal) * getRateMarkupFinal</f>
        <v>#VALUE!</v>
      </c>
      <c r="FZ353" s="30" t="e">
        <f>(CatTemplate[[#This Row],[CO8]] + CatTemplate[[#This Row],[CS8]]) * (1 + getRateOHFinal) * getRateMarkupFinal</f>
        <v>#VALUE!</v>
      </c>
      <c r="GA353" s="30" t="e">
        <f>(CatTemplate[[#This Row],[CO9]] + CatTemplate[[#This Row],[CS9]]) * (1 + getRateOHFinal) * getRateMarkupFinal</f>
        <v>#VALUE!</v>
      </c>
      <c r="GB353" s="30" t="e">
        <f>(CatTemplate[[#This Row],[CO10]] + CatTemplate[[#This Row],[CS10]]) * (1 + getRateOHFinal) * getRateMarkupFinal</f>
        <v>#VALUE!</v>
      </c>
      <c r="GC353" s="30" t="e">
        <f>(CatTemplate[[#This Row],[CO11]] + CatTemplate[[#This Row],[CS11]]) * (1 + getRateOHFinal) * getRateMarkupFinal</f>
        <v>#VALUE!</v>
      </c>
      <c r="GD353" s="30" t="e">
        <f>(CatTemplate[[#This Row],[CO12]] + CatTemplate[[#This Row],[CS12]]) * (1 + getRateOHFinal) * getRateMarkupFinal</f>
        <v>#VALUE!</v>
      </c>
      <c r="GE353" s="30" t="e">
        <f>(CatTemplate[[#This Row],[CO13]] + CatTemplate[[#This Row],[CS13]]) * (1 + getRateOHFinal) * getRateMarkupFinal</f>
        <v>#VALUE!</v>
      </c>
      <c r="GF353" s="30" t="e">
        <f>(CatTemplate[[#This Row],[CO14]] + CatTemplate[[#This Row],[CS14]]) * (1 + getRateOHFinal) * getRateMarkupFinal</f>
        <v>#VALUE!</v>
      </c>
      <c r="GG353" s="30" t="e">
        <f>(CatTemplate[[#This Row],[CO15]] + CatTemplate[[#This Row],[CS15]]) * (1 + getRateOHFinal) * getRateMarkupFinal</f>
        <v>#VALUE!</v>
      </c>
      <c r="GH353" s="30" t="e">
        <f>(CatTemplate[[#This Row],[CO16]] + CatTemplate[[#This Row],[CS16]]) * (1 + getRateOHFinal) * getRateMarkupFinal</f>
        <v>#VALUE!</v>
      </c>
      <c r="GI353" s="30" t="e">
        <f>(CatTemplate[[#This Row],[CO17]] + CatTemplate[[#This Row],[CS17]]) * (1 + getRateOHFinal) * getRateMarkupFinal</f>
        <v>#VALUE!</v>
      </c>
      <c r="GJ353" s="30" t="e">
        <f>(CatTemplate[[#This Row],[CO18]] + CatTemplate[[#This Row],[CS18]]) * (1 + getRateOHFinal) * getRateMarkupFinal</f>
        <v>#VALUE!</v>
      </c>
      <c r="GK353" s="30" t="e">
        <f>(CatTemplate[[#This Row],[CO19]] + CatTemplate[[#This Row],[CS19]]) * (1 + getRateOHFinal) * getRateMarkupFinal</f>
        <v>#VALUE!</v>
      </c>
      <c r="GL353" s="30" t="e">
        <f>(CatTemplate[[#This Row],[CO20]] + CatTemplate[[#This Row],[CS20]]) * (1 + getRateOHFinal) * getRateMarkupFinal</f>
        <v>#VALUE!</v>
      </c>
      <c r="GM353" s="30" t="e">
        <f t="shared" si="117"/>
        <v>#VALUE!</v>
      </c>
      <c r="GN353" s="30" t="e">
        <f t="shared" si="118"/>
        <v>#VALUE!</v>
      </c>
      <c r="GO353" s="30" t="e">
        <f t="shared" si="119"/>
        <v>#VALUE!</v>
      </c>
      <c r="GP353" s="30" t="e">
        <f t="shared" si="120"/>
        <v>#VALUE!</v>
      </c>
      <c r="GQ353" s="30" t="e">
        <f>(CatTemplate[[#This Row],[CO1]]+CatTemplate[[#This Row],[CS1]]) * (1+ getRateOHFinal) * (1 + getRateMarkupFinal)</f>
        <v>#VALUE!</v>
      </c>
      <c r="GR353" s="30" t="e">
        <f>(CatTemplate[[#This Row],[CO2]]+CatTemplate[[#This Row],[CS2]]) * (1+ getRateOHFinal) * (1 + getRateMarkupFinal)</f>
        <v>#VALUE!</v>
      </c>
      <c r="GS353" s="30" t="e">
        <f>(CatTemplate[[#This Row],[CO3]]+CatTemplate[[#This Row],[CS3]]) * (1+ getRateOHFinal) * (1 + getRateMarkupFinal)</f>
        <v>#VALUE!</v>
      </c>
      <c r="GT353" s="30" t="e">
        <f>(CatTemplate[[#This Row],[CO4]]+CatTemplate[[#This Row],[CS4]]) * (1+ getRateOHFinal) * (1 + getRateMarkupFinal)</f>
        <v>#VALUE!</v>
      </c>
      <c r="GU353" s="30" t="e">
        <f>(CatTemplate[[#This Row],[CO5]]+CatTemplate[[#This Row],[CS5]]) * (1+ getRateOHFinal) * (1 + getRateMarkupFinal)</f>
        <v>#VALUE!</v>
      </c>
      <c r="GV353" s="30" t="e">
        <f>(CatTemplate[[#This Row],[CO6]]+CatTemplate[[#This Row],[CS6]]) * (1+ getRateOHFinal) * (1 + getRateMarkupFinal)</f>
        <v>#VALUE!</v>
      </c>
      <c r="GW353" s="30" t="e">
        <f>(CatTemplate[[#This Row],[CO7]]+CatTemplate[[#This Row],[CS7]]) * (1+ getRateOHFinal) * (1 + getRateMarkupFinal)</f>
        <v>#VALUE!</v>
      </c>
      <c r="GX353" s="30" t="e">
        <f>(CatTemplate[[#This Row],[CO8]]+CatTemplate[[#This Row],[CS8]]) * (1+ getRateOHFinal) * (1 + getRateMarkupFinal)</f>
        <v>#VALUE!</v>
      </c>
      <c r="GY353" s="30" t="e">
        <f>(CatTemplate[[#This Row],[CO9]]+CatTemplate[[#This Row],[CS9]]) * (1+ getRateOHFinal) * (1 + getRateMarkupFinal)</f>
        <v>#VALUE!</v>
      </c>
      <c r="GZ353" s="30" t="e">
        <f>(CatTemplate[[#This Row],[CO10]]+CatTemplate[[#This Row],[CS10]]) * (1+ getRateOHFinal) * (1 + getRateMarkupFinal)</f>
        <v>#VALUE!</v>
      </c>
      <c r="HA353" s="30" t="e">
        <f>(CatTemplate[[#This Row],[CO11]]+CatTemplate[[#This Row],[CS11]]) * (1+ getRateOHFinal) * (1 + getRateMarkupFinal)</f>
        <v>#VALUE!</v>
      </c>
      <c r="HB353" s="30" t="e">
        <f>(CatTemplate[[#This Row],[CO12]]+CatTemplate[[#This Row],[CS12]]) * (1+ getRateOHFinal) * (1 + getRateMarkupFinal)</f>
        <v>#VALUE!</v>
      </c>
      <c r="HC353" s="30" t="e">
        <f>(CatTemplate[[#This Row],[CO13]]+CatTemplate[[#This Row],[CS13]]) * (1+ getRateOHFinal) * (1 + getRateMarkupFinal)</f>
        <v>#VALUE!</v>
      </c>
      <c r="HD353" s="30" t="e">
        <f>(CatTemplate[[#This Row],[CO14]]+CatTemplate[[#This Row],[CS14]]) * (1+ getRateOHFinal) * (1 + getRateMarkupFinal)</f>
        <v>#VALUE!</v>
      </c>
      <c r="HE353" s="30" t="e">
        <f>(CatTemplate[[#This Row],[CO15]]+CatTemplate[[#This Row],[CS15]]) * (1+ getRateOHFinal) * (1 + getRateMarkupFinal)</f>
        <v>#VALUE!</v>
      </c>
      <c r="HF353" s="30" t="e">
        <f>(CatTemplate[[#This Row],[CO16]]+CatTemplate[[#This Row],[CS16]]) * (1+ getRateOHFinal) * (1 + getRateMarkupFinal)</f>
        <v>#VALUE!</v>
      </c>
      <c r="HG353" s="30" t="e">
        <f>(CatTemplate[[#This Row],[CO17]]+CatTemplate[[#This Row],[CS17]]) * (1+ getRateOHFinal) * (1 + getRateMarkupFinal)</f>
        <v>#VALUE!</v>
      </c>
      <c r="HH353" s="30" t="e">
        <f>(CatTemplate[[#This Row],[CO18]]+CatTemplate[[#This Row],[CS18]]) * (1+ getRateOHFinal) * (1 + getRateMarkupFinal)</f>
        <v>#VALUE!</v>
      </c>
      <c r="HI353" s="30" t="e">
        <f>(CatTemplate[[#This Row],[CO19]]+CatTemplate[[#This Row],[CS19]]) * (1+ getRateOHFinal) * (1 + getRateMarkupFinal)</f>
        <v>#VALUE!</v>
      </c>
      <c r="HJ353" s="30" t="e">
        <f>(CatTemplate[[#This Row],[CO20]]+CatTemplate[[#This Row],[CS20]]) * (1+ getRateOHFinal) * (1 + getRateMarkupFinal)</f>
        <v>#VALUE!</v>
      </c>
      <c r="HK353" s="39" t="e">
        <f>CatTemplate[[#This Row],[Total cost]]+CatTemplate[[#This Row],[OH Amount]]+CatTemplate[[#This Row],[Markup]]</f>
        <v>#VALUE!</v>
      </c>
      <c r="HL353" s="63">
        <f>IF(CatTemplate[[#This Row],[Units]]="Days",CatTemplate[[#This Row],[Project quantity]]*CatTemplate[[#This Row],[St. unit effort]],CatTemplate[[#This Row],[Project quantity]])</f>
        <v>0</v>
      </c>
      <c r="HM353" s="287">
        <f>IFERROR(CatTemplate[[#This Row],[Total Price]]/(CatTemplate[[#This Row],[Final Quantity]]),0)</f>
        <v>0</v>
      </c>
      <c r="HN353" s="261"/>
    </row>
    <row r="354" spans="2:222" x14ac:dyDescent="0.2">
      <c r="B354" s="9" t="s">
        <v>84</v>
      </c>
      <c r="C354" s="23">
        <v>6</v>
      </c>
      <c r="D354" s="10" t="s">
        <v>179</v>
      </c>
      <c r="E354" s="25">
        <v>1</v>
      </c>
      <c r="F354" s="19" t="s">
        <v>103</v>
      </c>
      <c r="G354" s="27">
        <v>144</v>
      </c>
      <c r="H354" s="19" t="s">
        <v>1116</v>
      </c>
      <c r="I354" s="19"/>
      <c r="J354" s="16"/>
      <c r="K354" s="16"/>
      <c r="L354" s="16" t="s">
        <v>489</v>
      </c>
      <c r="M354" s="16" t="s">
        <v>251</v>
      </c>
      <c r="N354" s="16" t="s">
        <v>857</v>
      </c>
      <c r="O354" s="320"/>
      <c r="P354" s="71"/>
      <c r="Q354" s="108"/>
      <c r="R354" s="73"/>
      <c r="S354" s="97"/>
      <c r="T354" s="100">
        <f>getEqUnitCost</f>
        <v>0</v>
      </c>
      <c r="U354" s="73">
        <f>getEqUnitEffort</f>
        <v>0</v>
      </c>
      <c r="V354" s="101">
        <f>getEqQuantity</f>
        <v>0</v>
      </c>
      <c r="W354" s="320"/>
      <c r="X354" s="100">
        <f>getConsUnitCost</f>
        <v>0</v>
      </c>
      <c r="Y354" s="73">
        <f>getConsUnitEffort</f>
        <v>0</v>
      </c>
      <c r="Z354" s="14">
        <f>getConsQuantity</f>
        <v>0</v>
      </c>
      <c r="AA354" s="320"/>
      <c r="AB354" s="72"/>
      <c r="AC354" s="112"/>
      <c r="AD354" s="14">
        <f>getOthQuantity</f>
        <v>0</v>
      </c>
      <c r="AE354" s="320"/>
      <c r="AF354" s="28" t="str">
        <f>IF(ISBLANK(CatTemplate[[#This Row],[Resource type]]),"",CatTemplate[[#This Row],[Resource type]])</f>
        <v/>
      </c>
      <c r="AG354" s="242">
        <f>getStaffUnitCost</f>
        <v>0</v>
      </c>
      <c r="AH354" s="113">
        <f>getStaffUnitEffort</f>
        <v>0</v>
      </c>
      <c r="AI354" s="40">
        <f>getStaffQuantity</f>
        <v>0</v>
      </c>
      <c r="AJ354" s="41">
        <f>CatTemplate[[#This Row],[St. quantity]]*8/ParRatePM</f>
        <v>0</v>
      </c>
      <c r="AK354" s="320"/>
      <c r="AL354" s="53" t="str">
        <f>CatTemplate[[#This Row],[Item type]]</f>
        <v>Samples</v>
      </c>
      <c r="AM354" s="12">
        <f>SUM(CatTemplate[[#This Row],[Year1]:[Year20]])</f>
        <v>0</v>
      </c>
      <c r="AN354" s="52"/>
      <c r="AO354" s="52"/>
      <c r="AP354" s="52"/>
      <c r="AQ354" s="8"/>
      <c r="AR354" s="8"/>
      <c r="AS354" s="8"/>
      <c r="AT354" s="8"/>
      <c r="AU354" s="8"/>
      <c r="AV354" s="8"/>
      <c r="AW354" s="8"/>
      <c r="AX354" s="8"/>
      <c r="AY354" s="8"/>
      <c r="AZ354" s="8"/>
      <c r="BA354" s="8"/>
      <c r="BB354" s="8"/>
      <c r="BC354" s="8"/>
      <c r="BD354" s="8"/>
      <c r="BE354" s="8"/>
      <c r="BF354" s="8"/>
      <c r="BG354" s="36"/>
      <c r="BH354" s="320"/>
      <c r="BI354" s="37" t="str">
        <f>getCostCategory</f>
        <v>03 Subcontracting costs</v>
      </c>
      <c r="BJ354" s="37" t="str">
        <f>getSection</f>
        <v>06 Sample processing</v>
      </c>
      <c r="BK354" s="32" t="str">
        <f>getObject</f>
        <v>Sample processing</v>
      </c>
      <c r="BL354" s="30">
        <f>IFERROR(getUnitCost * IF(CatTemplate[[#This Row],[Cost Category Comp.]]="01 Staff costs", 1,1),0)</f>
        <v>0</v>
      </c>
      <c r="BM354" s="29">
        <f>IF(AND(ISBLANK(CatTemplate[[#This Row],[Eq. unit cost]]),ISBLANK(CatTemplate[[#This Row],[Cons. unit cost]]),ISBLANK(CatTemplate[[#This Row],[Oth. unit cost]])), 0, IF(getUnitEffort =0,1,getUnitEffort) * CatTemplate[[#This Row],[Year1]])</f>
        <v>0</v>
      </c>
      <c r="BN354" s="29">
        <f>IF(AND(ISBLANK(CatTemplate[[#This Row],[Eq. unit cost]]),ISBLANK(CatTemplate[[#This Row],[Cons. unit cost]]),ISBLANK(CatTemplate[[#This Row],[Oth. unit cost]])), 0, IF(getUnitEffort =0,1,getUnitEffort) * CatTemplate[[#This Row],[Year2]])</f>
        <v>0</v>
      </c>
      <c r="BO354" s="29">
        <f>IF(AND(ISBLANK(CatTemplate[[#This Row],[Eq. unit cost]]),ISBLANK(CatTemplate[[#This Row],[Cons. unit cost]]),ISBLANK(CatTemplate[[#This Row],[Oth. unit cost]])), 0, IF(getUnitEffort =0,1,getUnitEffort) * CatTemplate[[#This Row],[Year3]])</f>
        <v>0</v>
      </c>
      <c r="BP354" s="29">
        <f>IF(AND(ISBLANK(CatTemplate[[#This Row],[Eq. unit cost]]),ISBLANK(CatTemplate[[#This Row],[Cons. unit cost]]),ISBLANK(CatTemplate[[#This Row],[Oth. unit cost]])), 0, IF(getUnitEffort =0,1,getUnitEffort) * CatTemplate[[#This Row],[Year4]])</f>
        <v>0</v>
      </c>
      <c r="BQ354" s="29">
        <f>IF(AND(ISBLANK(CatTemplate[[#This Row],[Eq. unit cost]]),ISBLANK(CatTemplate[[#This Row],[Cons. unit cost]]),ISBLANK(CatTemplate[[#This Row],[Oth. unit cost]])), 0, IF(getUnitEffort =0,1,getUnitEffort) * CatTemplate[[#This Row],[Year5]])</f>
        <v>0</v>
      </c>
      <c r="BR354" s="29">
        <f>IF(AND(ISBLANK(CatTemplate[[#This Row],[Eq. unit cost]]),ISBLANK(CatTemplate[[#This Row],[Cons. unit cost]]),ISBLANK(CatTemplate[[#This Row],[Oth. unit cost]])), 0, IF(getUnitEffort =0,1,getUnitEffort) * CatTemplate[[#This Row],[Year6]])</f>
        <v>0</v>
      </c>
      <c r="BS354" s="29">
        <f>IF(AND(ISBLANK(CatTemplate[[#This Row],[Eq. unit cost]]),ISBLANK(CatTemplate[[#This Row],[Cons. unit cost]]),ISBLANK(CatTemplate[[#This Row],[Oth. unit cost]])), 0, IF(getUnitEffort =0,1,getUnitEffort) * CatTemplate[[#This Row],[Year7]])</f>
        <v>0</v>
      </c>
      <c r="BT354" s="29">
        <f>IF(AND(ISBLANK(CatTemplate[[#This Row],[Eq. unit cost]]),ISBLANK(CatTemplate[[#This Row],[Cons. unit cost]]),ISBLANK(CatTemplate[[#This Row],[Oth. unit cost]])), 0, IF(getUnitEffort =0,1,getUnitEffort) * CatTemplate[[#This Row],[Year8]])</f>
        <v>0</v>
      </c>
      <c r="BU354" s="29">
        <f>IF(AND(ISBLANK(CatTemplate[[#This Row],[Eq. unit cost]]),ISBLANK(CatTemplate[[#This Row],[Cons. unit cost]]),ISBLANK(CatTemplate[[#This Row],[Oth. unit cost]])), 0, IF(getUnitEffort =0,1,getUnitEffort) * CatTemplate[[#This Row],[Year9]])</f>
        <v>0</v>
      </c>
      <c r="BV354" s="29">
        <f>IF(AND(ISBLANK(CatTemplate[[#This Row],[Eq. unit cost]]),ISBLANK(CatTemplate[[#This Row],[Cons. unit cost]]),ISBLANK(CatTemplate[[#This Row],[Oth. unit cost]])), 0, IF(getUnitEffort =0,1,getUnitEffort) * CatTemplate[[#This Row],[Year10]])</f>
        <v>0</v>
      </c>
      <c r="BW354" s="29">
        <f>IF(AND(ISBLANK(CatTemplate[[#This Row],[Eq. unit cost]]),ISBLANK(CatTemplate[[#This Row],[Cons. unit cost]]),ISBLANK(CatTemplate[[#This Row],[Oth. unit cost]])), 0, IF(getUnitEffort =0,1,getUnitEffort) * CatTemplate[[#This Row],[Year11]])</f>
        <v>0</v>
      </c>
      <c r="BX354" s="29">
        <f>IF(AND(ISBLANK(CatTemplate[[#This Row],[Eq. unit cost]]),ISBLANK(CatTemplate[[#This Row],[Cons. unit cost]]),ISBLANK(CatTemplate[[#This Row],[Oth. unit cost]])), 0, IF(getUnitEffort =0,1,getUnitEffort) * CatTemplate[[#This Row],[Year12]])</f>
        <v>0</v>
      </c>
      <c r="BY354" s="29">
        <f>IF(AND(ISBLANK(CatTemplate[[#This Row],[Eq. unit cost]]),ISBLANK(CatTemplate[[#This Row],[Cons. unit cost]]),ISBLANK(CatTemplate[[#This Row],[Oth. unit cost]])), 0, IF(getUnitEffort =0,1,getUnitEffort) * CatTemplate[[#This Row],[Year13]])</f>
        <v>0</v>
      </c>
      <c r="BZ354" s="29">
        <f>IF(AND(ISBLANK(CatTemplate[[#This Row],[Eq. unit cost]]),ISBLANK(CatTemplate[[#This Row],[Cons. unit cost]]),ISBLANK(CatTemplate[[#This Row],[Oth. unit cost]])), 0, IF(getUnitEffort =0,1,getUnitEffort) * CatTemplate[[#This Row],[Year14]])</f>
        <v>0</v>
      </c>
      <c r="CA354" s="29">
        <f>IF(AND(ISBLANK(CatTemplate[[#This Row],[Eq. unit cost]]),ISBLANK(CatTemplate[[#This Row],[Cons. unit cost]]),ISBLANK(CatTemplate[[#This Row],[Oth. unit cost]])), 0, IF(getUnitEffort =0,1,getUnitEffort) * CatTemplate[[#This Row],[Year15]])</f>
        <v>0</v>
      </c>
      <c r="CB354" s="29">
        <f>IF(AND(ISBLANK(CatTemplate[[#This Row],[Eq. unit cost]]),ISBLANK(CatTemplate[[#This Row],[Cons. unit cost]]),ISBLANK(CatTemplate[[#This Row],[Oth. unit cost]])), 0, IF(getUnitEffort =0,1,getUnitEffort) * CatTemplate[[#This Row],[Year16]])</f>
        <v>0</v>
      </c>
      <c r="CC354" s="29">
        <f>IF(AND(ISBLANK(CatTemplate[[#This Row],[Eq. unit cost]]),ISBLANK(CatTemplate[[#This Row],[Cons. unit cost]]),ISBLANK(CatTemplate[[#This Row],[Oth. unit cost]])), 0, IF(getUnitEffort =0,1,getUnitEffort) * CatTemplate[[#This Row],[Year17]])</f>
        <v>0</v>
      </c>
      <c r="CD354" s="29">
        <f>IF(AND(ISBLANK(CatTemplate[[#This Row],[Eq. unit cost]]),ISBLANK(CatTemplate[[#This Row],[Cons. unit cost]]),ISBLANK(CatTemplate[[#This Row],[Oth. unit cost]])), 0, IF(getUnitEffort =0,1,getUnitEffort) * CatTemplate[[#This Row],[Year18]])</f>
        <v>0</v>
      </c>
      <c r="CE354" s="29">
        <f>IF(AND(ISBLANK(CatTemplate[[#This Row],[Eq. unit cost]]),ISBLANK(CatTemplate[[#This Row],[Cons. unit cost]]),ISBLANK(CatTemplate[[#This Row],[Oth. unit cost]])), 0, IF(getUnitEffort =0,1,getUnitEffort) * CatTemplate[[#This Row],[Year19]])</f>
        <v>0</v>
      </c>
      <c r="CF354" s="29">
        <f>IF(AND(ISBLANK(CatTemplate[[#This Row],[Eq. unit cost]]),ISBLANK(CatTemplate[[#This Row],[Cons. unit cost]]),ISBLANK(CatTemplate[[#This Row],[Oth. unit cost]])), 0, IF(getUnitEffort =0,1,getUnitEffort) * CatTemplate[[#This Row],[Year20]])</f>
        <v>0</v>
      </c>
      <c r="CG354" s="45">
        <f>SUM(CatTemplate[[#This Row],[Q1]:[Q20]])</f>
        <v>0</v>
      </c>
      <c r="CH354" s="29">
        <f>IF(ISBLANK(CatTemplate[[#This Row],[St. unit effort]]),0,(CatTemplate[[#This Row],[St. unit effort]] * CatTemplate[[#This Row],[Year1]]))</f>
        <v>0</v>
      </c>
      <c r="CI354" s="29">
        <f>IF(ISBLANK(CatTemplate[[#This Row],[St. unit effort]]),0,(CatTemplate[[#This Row],[St. unit effort]] * CatTemplate[[#This Row],[Year2]]))</f>
        <v>0</v>
      </c>
      <c r="CJ354" s="29">
        <f>IF(ISBLANK(CatTemplate[[#This Row],[St. unit effort]]),0,(CatTemplate[[#This Row],[St. unit effort]] * CatTemplate[[#This Row],[Year3]]))</f>
        <v>0</v>
      </c>
      <c r="CK354" s="29">
        <f>IF(ISBLANK(CatTemplate[[#This Row],[St. unit effort]]),0,(CatTemplate[[#This Row],[St. unit effort]] * CatTemplate[[#This Row],[Year4]]))</f>
        <v>0</v>
      </c>
      <c r="CL354" s="29">
        <f>IF(ISBLANK(CatTemplate[[#This Row],[St. unit effort]]),0,(CatTemplate[[#This Row],[St. unit effort]] * CatTemplate[[#This Row],[Year5]]))</f>
        <v>0</v>
      </c>
      <c r="CM354" s="29">
        <f>IF(ISBLANK(CatTemplate[[#This Row],[St. unit effort]]),0,(CatTemplate[[#This Row],[St. unit effort]] * CatTemplate[[#This Row],[Year6]]))</f>
        <v>0</v>
      </c>
      <c r="CN354" s="29">
        <f>IF(ISBLANK(CatTemplate[[#This Row],[St. unit effort]]),0,(CatTemplate[[#This Row],[St. unit effort]] * CatTemplate[[#This Row],[Year7]]))</f>
        <v>0</v>
      </c>
      <c r="CO354" s="29">
        <f>IF(ISBLANK(CatTemplate[[#This Row],[St. unit effort]]),0,(CatTemplate[[#This Row],[St. unit effort]] * CatTemplate[[#This Row],[Year8]]))</f>
        <v>0</v>
      </c>
      <c r="CP354" s="29">
        <f>IF(ISBLANK(CatTemplate[[#This Row],[St. unit effort]]),0,(CatTemplate[[#This Row],[St. unit effort]] * CatTemplate[[#This Row],[Year9]]))</f>
        <v>0</v>
      </c>
      <c r="CQ354" s="29">
        <f>IF(ISBLANK(CatTemplate[[#This Row],[St. unit effort]]),0,(CatTemplate[[#This Row],[St. unit effort]] * CatTemplate[[#This Row],[Year10]]))</f>
        <v>0</v>
      </c>
      <c r="CR354" s="29">
        <f>IF(ISBLANK(CatTemplate[[#This Row],[St. unit effort]]),0,(CatTemplate[[#This Row],[St. unit effort]] * CatTemplate[[#This Row],[Year11]]))</f>
        <v>0</v>
      </c>
      <c r="CS354" s="29">
        <f>IF(ISBLANK(CatTemplate[[#This Row],[St. unit effort]]),0,(CatTemplate[[#This Row],[St. unit effort]] * CatTemplate[[#This Row],[Year12]]))</f>
        <v>0</v>
      </c>
      <c r="CT354" s="29">
        <f>IF(ISBLANK(CatTemplate[[#This Row],[St. unit effort]]),0,(CatTemplate[[#This Row],[St. unit effort]] * CatTemplate[[#This Row],[Year13]]))</f>
        <v>0</v>
      </c>
      <c r="CU354" s="29">
        <f>IF(ISBLANK(CatTemplate[[#This Row],[St. unit effort]]),0,(CatTemplate[[#This Row],[St. unit effort]] * CatTemplate[[#This Row],[Year14]]))</f>
        <v>0</v>
      </c>
      <c r="CV354" s="29">
        <f>IF(ISBLANK(CatTemplate[[#This Row],[St. unit effort]]),0,(CatTemplate[[#This Row],[St. unit effort]] * CatTemplate[[#This Row],[Year15]]))</f>
        <v>0</v>
      </c>
      <c r="CW354" s="29">
        <f>IF(ISBLANK(CatTemplate[[#This Row],[St. unit effort]]),0,(CatTemplate[[#This Row],[St. unit effort]] * CatTemplate[[#This Row],[Year16]]))</f>
        <v>0</v>
      </c>
      <c r="CX354" s="29">
        <f>IF(ISBLANK(CatTemplate[[#This Row],[St. unit effort]]),0,(CatTemplate[[#This Row],[St. unit effort]] * CatTemplate[[#This Row],[Year17]]))</f>
        <v>0</v>
      </c>
      <c r="CY354" s="29">
        <f>IF(ISBLANK(CatTemplate[[#This Row],[St. unit effort]]),0,(CatTemplate[[#This Row],[St. unit effort]] * CatTemplate[[#This Row],[Year18]]))</f>
        <v>0</v>
      </c>
      <c r="CZ354" s="29">
        <f>IF(ISBLANK(CatTemplate[[#This Row],[St. unit effort]]),0,(CatTemplate[[#This Row],[St. unit effort]] * CatTemplate[[#This Row],[Year19]]))</f>
        <v>0</v>
      </c>
      <c r="DA354" s="29">
        <f>IF(ISBLANK(CatTemplate[[#This Row],[St. unit effort]]),0,(CatTemplate[[#This Row],[St. unit effort]] * CatTemplate[[#This Row],[Year20]]))</f>
        <v>0</v>
      </c>
      <c r="DB354" s="57">
        <f>IF(ISBLANK(CatTemplate[[#This Row],[St. unit effort]]),0,(CatTemplate[[#This Row],[St. unit effort]] * CatTemplate[[#This Row],[Year1]])*8/ParRatePM)</f>
        <v>0</v>
      </c>
      <c r="DC354" s="57">
        <f>IF(ISBLANK(CatTemplate[[#This Row],[St. unit effort]]),0,(CatTemplate[[#This Row],[St. unit effort]] * CatTemplate[[#This Row],[Year2]])*8/ParRatePM)</f>
        <v>0</v>
      </c>
      <c r="DD354" s="57">
        <f>IF(ISBLANK(CatTemplate[[#This Row],[St. unit effort]]),0,(CatTemplate[[#This Row],[St. unit effort]] * CatTemplate[[#This Row],[Year3]])*8/ParRatePM)</f>
        <v>0</v>
      </c>
      <c r="DE354" s="57">
        <f>IF(ISBLANK(CatTemplate[[#This Row],[St. unit effort]]),0,(CatTemplate[[#This Row],[St. unit effort]] * CatTemplate[[#This Row],[Year4]])*8/ParRatePM)</f>
        <v>0</v>
      </c>
      <c r="DF354" s="57">
        <f>IF(ISBLANK(CatTemplate[[#This Row],[St. unit effort]]),0,(CatTemplate[[#This Row],[St. unit effort]] * CatTemplate[[#This Row],[Year5]])*8/ParRatePM)</f>
        <v>0</v>
      </c>
      <c r="DG354" s="57">
        <f>IF(ISBLANK(CatTemplate[[#This Row],[St. unit effort]]),0,(CatTemplate[[#This Row],[St. unit effort]] * CatTemplate[[#This Row],[Year6]])*8/ParRatePM)</f>
        <v>0</v>
      </c>
      <c r="DH354" s="57">
        <f>IF(ISBLANK(CatTemplate[[#This Row],[St. unit effort]]),0,(CatTemplate[[#This Row],[St. unit effort]] * CatTemplate[[#This Row],[Year7]])*8/ParRatePM)</f>
        <v>0</v>
      </c>
      <c r="DI354" s="57">
        <f>IF(ISBLANK(CatTemplate[[#This Row],[St. unit effort]]),0,(CatTemplate[[#This Row],[St. unit effort]] * CatTemplate[[#This Row],[Year8]])*8/ParRatePM)</f>
        <v>0</v>
      </c>
      <c r="DJ354" s="57">
        <f>IF(ISBLANK(CatTemplate[[#This Row],[St. unit effort]]),0,(CatTemplate[[#This Row],[St. unit effort]] * CatTemplate[[#This Row],[Year9]])*8/ParRatePM)</f>
        <v>0</v>
      </c>
      <c r="DK354" s="57">
        <f>IF(ISBLANK(CatTemplate[[#This Row],[St. unit effort]]),0,(CatTemplate[[#This Row],[St. unit effort]] * CatTemplate[[#This Row],[Year10]])*8/ParRatePM)</f>
        <v>0</v>
      </c>
      <c r="DL354" s="57">
        <f>IF(ISBLANK(CatTemplate[[#This Row],[St. unit effort]]),0,(CatTemplate[[#This Row],[St. unit effort]] * CatTemplate[[#This Row],[Year11]])*8/ParRatePM)</f>
        <v>0</v>
      </c>
      <c r="DM354" s="57">
        <f>IF(ISBLANK(CatTemplate[[#This Row],[St. unit effort]]),0,(CatTemplate[[#This Row],[St. unit effort]] * CatTemplate[[#This Row],[Year12]])*8/ParRatePM)</f>
        <v>0</v>
      </c>
      <c r="DN354" s="57">
        <f>IF(ISBLANK(CatTemplate[[#This Row],[St. unit effort]]),0,(CatTemplate[[#This Row],[St. unit effort]] * CatTemplate[[#This Row],[Year13]])*8/ParRatePM)</f>
        <v>0</v>
      </c>
      <c r="DO354" s="57">
        <f>IF(ISBLANK(CatTemplate[[#This Row],[St. unit effort]]),0,(CatTemplate[[#This Row],[St. unit effort]] * CatTemplate[[#This Row],[Year14]])*8/ParRatePM)</f>
        <v>0</v>
      </c>
      <c r="DP354" s="57">
        <f>IF(ISBLANK(CatTemplate[[#This Row],[St. unit effort]]),0,(CatTemplate[[#This Row],[St. unit effort]] * CatTemplate[[#This Row],[Year15]])*8/ParRatePM)</f>
        <v>0</v>
      </c>
      <c r="DQ354" s="57">
        <f>IF(ISBLANK(CatTemplate[[#This Row],[St. unit effort]]),0,(CatTemplate[[#This Row],[St. unit effort]] * CatTemplate[[#This Row],[Year16]])*8/ParRatePM)</f>
        <v>0</v>
      </c>
      <c r="DR354" s="57">
        <f>IF(ISBLANK(CatTemplate[[#This Row],[St. unit effort]]),0,(CatTemplate[[#This Row],[St. unit effort]] * CatTemplate[[#This Row],[Year17]])*8/ParRatePM)</f>
        <v>0</v>
      </c>
      <c r="DS354" s="57">
        <f>IF(ISBLANK(CatTemplate[[#This Row],[St. unit effort]]),0,(CatTemplate[[#This Row],[St. unit effort]] * CatTemplate[[#This Row],[Year18]])*8/ParRatePM)</f>
        <v>0</v>
      </c>
      <c r="DT354" s="57">
        <f>IF(ISBLANK(CatTemplate[[#This Row],[St. unit effort]]),0,(CatTemplate[[#This Row],[St. unit effort]] * CatTemplate[[#This Row],[Year19]])*8/ParRatePM)</f>
        <v>0</v>
      </c>
      <c r="DU354" s="57">
        <f>IF(ISBLANK(CatTemplate[[#This Row],[St. unit effort]]),0,(CatTemplate[[#This Row],[St. unit effort]] * CatTemplate[[#This Row],[Year20]])*8/ParRatePM)</f>
        <v>0</v>
      </c>
      <c r="DV354" s="54">
        <f>SUM(CatTemplate[[#This Row],[PM1]:[PM20]])</f>
        <v>0</v>
      </c>
      <c r="DW354" s="56">
        <f t="shared" si="123"/>
        <v>0</v>
      </c>
      <c r="DX354" s="56">
        <f t="shared" si="123"/>
        <v>0</v>
      </c>
      <c r="DY354" s="56">
        <f t="shared" si="123"/>
        <v>0</v>
      </c>
      <c r="DZ354" s="56">
        <f t="shared" si="123"/>
        <v>0</v>
      </c>
      <c r="EA354" s="56">
        <f t="shared" si="123"/>
        <v>0</v>
      </c>
      <c r="EB354" s="56">
        <f t="shared" si="123"/>
        <v>0</v>
      </c>
      <c r="EC354" s="56">
        <f t="shared" si="123"/>
        <v>0</v>
      </c>
      <c r="ED354" s="56">
        <f t="shared" si="123"/>
        <v>0</v>
      </c>
      <c r="EE354" s="56">
        <f t="shared" si="123"/>
        <v>0</v>
      </c>
      <c r="EF354" s="56">
        <f t="shared" si="123"/>
        <v>0</v>
      </c>
      <c r="EG354" s="56">
        <f t="shared" si="123"/>
        <v>0</v>
      </c>
      <c r="EH354" s="56">
        <f t="shared" si="123"/>
        <v>0</v>
      </c>
      <c r="EI354" s="56">
        <f t="shared" si="123"/>
        <v>0</v>
      </c>
      <c r="EJ354" s="56">
        <f t="shared" si="123"/>
        <v>0</v>
      </c>
      <c r="EK354" s="56">
        <f t="shared" si="123"/>
        <v>0</v>
      </c>
      <c r="EL354" s="56">
        <f t="shared" si="121"/>
        <v>0</v>
      </c>
      <c r="EM354" s="56">
        <f t="shared" si="121"/>
        <v>0</v>
      </c>
      <c r="EN354" s="56">
        <f t="shared" si="121"/>
        <v>0</v>
      </c>
      <c r="EO354" s="56">
        <f t="shared" si="121"/>
        <v>0</v>
      </c>
      <c r="EP354" s="56">
        <f t="shared" si="121"/>
        <v>0</v>
      </c>
      <c r="EQ354" s="30">
        <f>CatTemplate[[#This Row],[Eq. unit cost]] * CatTemplate[[#This Row],[Eq. quantity]]</f>
        <v>0</v>
      </c>
      <c r="ER354" s="30">
        <f>CatTemplate[[#This Row],[Cons. unit cost]] *CatTemplate[[#This Row],[Cons. quantity]]</f>
        <v>0</v>
      </c>
      <c r="ES354" s="30">
        <f>CatTemplate[[#This Row],[Oth. unit cost]] *CatTemplate[[#This Row],[Oth. quantity]]</f>
        <v>0</v>
      </c>
      <c r="ET354" s="55">
        <f>SUM(CatTemplate[[#This Row],[CO1]:[CO20]])</f>
        <v>0</v>
      </c>
      <c r="EU354" s="56">
        <f t="shared" si="124"/>
        <v>0</v>
      </c>
      <c r="EV354" s="56">
        <f t="shared" si="124"/>
        <v>0</v>
      </c>
      <c r="EW354" s="56">
        <f t="shared" si="124"/>
        <v>0</v>
      </c>
      <c r="EX354" s="56">
        <f t="shared" si="124"/>
        <v>0</v>
      </c>
      <c r="EY354" s="56">
        <f t="shared" si="124"/>
        <v>0</v>
      </c>
      <c r="EZ354" s="56">
        <f t="shared" si="124"/>
        <v>0</v>
      </c>
      <c r="FA354" s="56">
        <f t="shared" si="124"/>
        <v>0</v>
      </c>
      <c r="FB354" s="56">
        <f t="shared" si="124"/>
        <v>0</v>
      </c>
      <c r="FC354" s="56">
        <f t="shared" si="124"/>
        <v>0</v>
      </c>
      <c r="FD354" s="56">
        <f t="shared" si="124"/>
        <v>0</v>
      </c>
      <c r="FE354" s="56">
        <f t="shared" si="124"/>
        <v>0</v>
      </c>
      <c r="FF354" s="56">
        <f t="shared" si="124"/>
        <v>0</v>
      </c>
      <c r="FG354" s="56">
        <f t="shared" si="124"/>
        <v>0</v>
      </c>
      <c r="FH354" s="56">
        <f t="shared" si="124"/>
        <v>0</v>
      </c>
      <c r="FI354" s="56">
        <f t="shared" si="124"/>
        <v>0</v>
      </c>
      <c r="FJ354" s="56">
        <f t="shared" si="122"/>
        <v>0</v>
      </c>
      <c r="FK354" s="56">
        <f t="shared" si="122"/>
        <v>0</v>
      </c>
      <c r="FL354" s="56">
        <f t="shared" si="122"/>
        <v>0</v>
      </c>
      <c r="FM354" s="56">
        <f t="shared" si="122"/>
        <v>0</v>
      </c>
      <c r="FN354" s="56">
        <f t="shared" si="122"/>
        <v>0</v>
      </c>
      <c r="FO354" s="58">
        <f>SUM(CatTemplate[[#This Row],[CS1]:[CS20]])</f>
        <v>0</v>
      </c>
      <c r="FP354" s="59">
        <f>CatTemplate[[#This Row],[Total Oth. cost]]+CatTemplate[[#This Row],[Total St. Cost]]</f>
        <v>0</v>
      </c>
      <c r="FQ354" s="33">
        <f t="shared" si="115"/>
        <v>0</v>
      </c>
      <c r="FR354" s="33">
        <f t="shared" si="116"/>
        <v>0</v>
      </c>
      <c r="FS354" s="30">
        <f>(CatTemplate[[#This Row],[CO1]] + CatTemplate[[#This Row],[CS1]]) * (1 + getRateOHFinal) * getRateMarkupFinal</f>
        <v>0</v>
      </c>
      <c r="FT354" s="30">
        <f>(CatTemplate[[#This Row],[CO2]] + CatTemplate[[#This Row],[CS2]]) * (1 + getRateOHFinal) * getRateMarkupFinal</f>
        <v>0</v>
      </c>
      <c r="FU354" s="30">
        <f>(CatTemplate[[#This Row],[CO3]] + CatTemplate[[#This Row],[CS3]]) * (1 + getRateOHFinal) * getRateMarkupFinal</f>
        <v>0</v>
      </c>
      <c r="FV354" s="30">
        <f>(CatTemplate[[#This Row],[CO4]] + CatTemplate[[#This Row],[CS4]]) * (1 + getRateOHFinal) * getRateMarkupFinal</f>
        <v>0</v>
      </c>
      <c r="FW354" s="30">
        <f>(CatTemplate[[#This Row],[CO5]] + CatTemplate[[#This Row],[CS5]]) * (1 + getRateOHFinal) * getRateMarkupFinal</f>
        <v>0</v>
      </c>
      <c r="FX354" s="30">
        <f>(CatTemplate[[#This Row],[CO6]] + CatTemplate[[#This Row],[CS6]]) * (1 + getRateOHFinal) * getRateMarkupFinal</f>
        <v>0</v>
      </c>
      <c r="FY354" s="30">
        <f>(CatTemplate[[#This Row],[CO7]] + CatTemplate[[#This Row],[CS7]]) * (1 + getRateOHFinal) * getRateMarkupFinal</f>
        <v>0</v>
      </c>
      <c r="FZ354" s="30">
        <f>(CatTemplate[[#This Row],[CO8]] + CatTemplate[[#This Row],[CS8]]) * (1 + getRateOHFinal) * getRateMarkupFinal</f>
        <v>0</v>
      </c>
      <c r="GA354" s="30">
        <f>(CatTemplate[[#This Row],[CO9]] + CatTemplate[[#This Row],[CS9]]) * (1 + getRateOHFinal) * getRateMarkupFinal</f>
        <v>0</v>
      </c>
      <c r="GB354" s="30">
        <f>(CatTemplate[[#This Row],[CO10]] + CatTemplate[[#This Row],[CS10]]) * (1 + getRateOHFinal) * getRateMarkupFinal</f>
        <v>0</v>
      </c>
      <c r="GC354" s="30">
        <f>(CatTemplate[[#This Row],[CO11]] + CatTemplate[[#This Row],[CS11]]) * (1 + getRateOHFinal) * getRateMarkupFinal</f>
        <v>0</v>
      </c>
      <c r="GD354" s="30">
        <f>(CatTemplate[[#This Row],[CO12]] + CatTemplate[[#This Row],[CS12]]) * (1 + getRateOHFinal) * getRateMarkupFinal</f>
        <v>0</v>
      </c>
      <c r="GE354" s="30">
        <f>(CatTemplate[[#This Row],[CO13]] + CatTemplate[[#This Row],[CS13]]) * (1 + getRateOHFinal) * getRateMarkupFinal</f>
        <v>0</v>
      </c>
      <c r="GF354" s="30">
        <f>(CatTemplate[[#This Row],[CO14]] + CatTemplate[[#This Row],[CS14]]) * (1 + getRateOHFinal) * getRateMarkupFinal</f>
        <v>0</v>
      </c>
      <c r="GG354" s="30">
        <f>(CatTemplate[[#This Row],[CO15]] + CatTemplate[[#This Row],[CS15]]) * (1 + getRateOHFinal) * getRateMarkupFinal</f>
        <v>0</v>
      </c>
      <c r="GH354" s="30">
        <f>(CatTemplate[[#This Row],[CO16]] + CatTemplate[[#This Row],[CS16]]) * (1 + getRateOHFinal) * getRateMarkupFinal</f>
        <v>0</v>
      </c>
      <c r="GI354" s="30">
        <f>(CatTemplate[[#This Row],[CO17]] + CatTemplate[[#This Row],[CS17]]) * (1 + getRateOHFinal) * getRateMarkupFinal</f>
        <v>0</v>
      </c>
      <c r="GJ354" s="30">
        <f>(CatTemplate[[#This Row],[CO18]] + CatTemplate[[#This Row],[CS18]]) * (1 + getRateOHFinal) * getRateMarkupFinal</f>
        <v>0</v>
      </c>
      <c r="GK354" s="30">
        <f>(CatTemplate[[#This Row],[CO19]] + CatTemplate[[#This Row],[CS19]]) * (1 + getRateOHFinal) * getRateMarkupFinal</f>
        <v>0</v>
      </c>
      <c r="GL354" s="30">
        <f>(CatTemplate[[#This Row],[CO20]] + CatTemplate[[#This Row],[CS20]]) * (1 + getRateOHFinal) * getRateMarkupFinal</f>
        <v>0</v>
      </c>
      <c r="GM354" s="30" t="e">
        <f t="shared" si="117"/>
        <v>#VALUE!</v>
      </c>
      <c r="GN354" s="30">
        <f t="shared" si="118"/>
        <v>0</v>
      </c>
      <c r="GO354" s="30">
        <f t="shared" si="119"/>
        <v>0</v>
      </c>
      <c r="GP354" s="30">
        <f t="shared" si="120"/>
        <v>0</v>
      </c>
      <c r="GQ354" s="30">
        <f>(CatTemplate[[#This Row],[CO1]]+CatTemplate[[#This Row],[CS1]]) * (1+ getRateOHFinal) * (1 + getRateMarkupFinal)</f>
        <v>0</v>
      </c>
      <c r="GR354" s="30">
        <f>(CatTemplate[[#This Row],[CO2]]+CatTemplate[[#This Row],[CS2]]) * (1+ getRateOHFinal) * (1 + getRateMarkupFinal)</f>
        <v>0</v>
      </c>
      <c r="GS354" s="30">
        <f>(CatTemplate[[#This Row],[CO3]]+CatTemplate[[#This Row],[CS3]]) * (1+ getRateOHFinal) * (1 + getRateMarkupFinal)</f>
        <v>0</v>
      </c>
      <c r="GT354" s="30">
        <f>(CatTemplate[[#This Row],[CO4]]+CatTemplate[[#This Row],[CS4]]) * (1+ getRateOHFinal) * (1 + getRateMarkupFinal)</f>
        <v>0</v>
      </c>
      <c r="GU354" s="30">
        <f>(CatTemplate[[#This Row],[CO5]]+CatTemplate[[#This Row],[CS5]]) * (1+ getRateOHFinal) * (1 + getRateMarkupFinal)</f>
        <v>0</v>
      </c>
      <c r="GV354" s="30">
        <f>(CatTemplate[[#This Row],[CO6]]+CatTemplate[[#This Row],[CS6]]) * (1+ getRateOHFinal) * (1 + getRateMarkupFinal)</f>
        <v>0</v>
      </c>
      <c r="GW354" s="30">
        <f>(CatTemplate[[#This Row],[CO7]]+CatTemplate[[#This Row],[CS7]]) * (1+ getRateOHFinal) * (1 + getRateMarkupFinal)</f>
        <v>0</v>
      </c>
      <c r="GX354" s="30">
        <f>(CatTemplate[[#This Row],[CO8]]+CatTemplate[[#This Row],[CS8]]) * (1+ getRateOHFinal) * (1 + getRateMarkupFinal)</f>
        <v>0</v>
      </c>
      <c r="GY354" s="30">
        <f>(CatTemplate[[#This Row],[CO9]]+CatTemplate[[#This Row],[CS9]]) * (1+ getRateOHFinal) * (1 + getRateMarkupFinal)</f>
        <v>0</v>
      </c>
      <c r="GZ354" s="30">
        <f>(CatTemplate[[#This Row],[CO10]]+CatTemplate[[#This Row],[CS10]]) * (1+ getRateOHFinal) * (1 + getRateMarkupFinal)</f>
        <v>0</v>
      </c>
      <c r="HA354" s="30">
        <f>(CatTemplate[[#This Row],[CO11]]+CatTemplate[[#This Row],[CS11]]) * (1+ getRateOHFinal) * (1 + getRateMarkupFinal)</f>
        <v>0</v>
      </c>
      <c r="HB354" s="30">
        <f>(CatTemplate[[#This Row],[CO12]]+CatTemplate[[#This Row],[CS12]]) * (1+ getRateOHFinal) * (1 + getRateMarkupFinal)</f>
        <v>0</v>
      </c>
      <c r="HC354" s="30">
        <f>(CatTemplate[[#This Row],[CO13]]+CatTemplate[[#This Row],[CS13]]) * (1+ getRateOHFinal) * (1 + getRateMarkupFinal)</f>
        <v>0</v>
      </c>
      <c r="HD354" s="30">
        <f>(CatTemplate[[#This Row],[CO14]]+CatTemplate[[#This Row],[CS14]]) * (1+ getRateOHFinal) * (1 + getRateMarkupFinal)</f>
        <v>0</v>
      </c>
      <c r="HE354" s="30">
        <f>(CatTemplate[[#This Row],[CO15]]+CatTemplate[[#This Row],[CS15]]) * (1+ getRateOHFinal) * (1 + getRateMarkupFinal)</f>
        <v>0</v>
      </c>
      <c r="HF354" s="30">
        <f>(CatTemplate[[#This Row],[CO16]]+CatTemplate[[#This Row],[CS16]]) * (1+ getRateOHFinal) * (1 + getRateMarkupFinal)</f>
        <v>0</v>
      </c>
      <c r="HG354" s="30">
        <f>(CatTemplate[[#This Row],[CO17]]+CatTemplate[[#This Row],[CS17]]) * (1+ getRateOHFinal) * (1 + getRateMarkupFinal)</f>
        <v>0</v>
      </c>
      <c r="HH354" s="30">
        <f>(CatTemplate[[#This Row],[CO18]]+CatTemplate[[#This Row],[CS18]]) * (1+ getRateOHFinal) * (1 + getRateMarkupFinal)</f>
        <v>0</v>
      </c>
      <c r="HI354" s="30">
        <f>(CatTemplate[[#This Row],[CO19]]+CatTemplate[[#This Row],[CS19]]) * (1+ getRateOHFinal) * (1 + getRateMarkupFinal)</f>
        <v>0</v>
      </c>
      <c r="HJ354" s="30">
        <f>(CatTemplate[[#This Row],[CO20]]+CatTemplate[[#This Row],[CS20]]) * (1+ getRateOHFinal) * (1 + getRateMarkupFinal)</f>
        <v>0</v>
      </c>
      <c r="HK354" s="39">
        <f>CatTemplate[[#This Row],[Total cost]]+CatTemplate[[#This Row],[OH Amount]]+CatTemplate[[#This Row],[Markup]]</f>
        <v>0</v>
      </c>
      <c r="HL354" s="63">
        <f>IF(CatTemplate[[#This Row],[Units]]="Days",CatTemplate[[#This Row],[Project quantity]]*CatTemplate[[#This Row],[St. unit effort]],CatTemplate[[#This Row],[Project quantity]])</f>
        <v>0</v>
      </c>
      <c r="HM354" s="287">
        <f>IFERROR(CatTemplate[[#This Row],[Total Price]]/(CatTemplate[[#This Row],[Final Quantity]]),0)</f>
        <v>0</v>
      </c>
      <c r="HN354" s="261"/>
    </row>
    <row r="355" spans="2:222" ht="38.25" x14ac:dyDescent="0.2">
      <c r="B355" s="9" t="s">
        <v>84</v>
      </c>
      <c r="C355" s="23">
        <v>6</v>
      </c>
      <c r="D355" s="10" t="s">
        <v>179</v>
      </c>
      <c r="E355" s="25">
        <v>1</v>
      </c>
      <c r="F355" s="19" t="s">
        <v>103</v>
      </c>
      <c r="G355" s="27">
        <v>145</v>
      </c>
      <c r="H355" s="19" t="s">
        <v>1117</v>
      </c>
      <c r="I355" s="19"/>
      <c r="J355" s="16" t="s">
        <v>254</v>
      </c>
      <c r="K355" s="16"/>
      <c r="L355" s="16" t="s">
        <v>489</v>
      </c>
      <c r="M355" s="16" t="s">
        <v>207</v>
      </c>
      <c r="N355" s="16" t="s">
        <v>858</v>
      </c>
      <c r="O355" s="320"/>
      <c r="P355" s="71"/>
      <c r="Q355" s="108"/>
      <c r="R355" s="73"/>
      <c r="S355" s="97"/>
      <c r="T355" s="100">
        <f>getEqUnitCost</f>
        <v>0.94108974358974362</v>
      </c>
      <c r="U355" s="73">
        <f>getEqUnitEffort</f>
        <v>1</v>
      </c>
      <c r="V355" s="101">
        <f>getEqQuantity</f>
        <v>1</v>
      </c>
      <c r="W355" s="320"/>
      <c r="X355" s="100">
        <f>getConsUnitCost</f>
        <v>9.3881172839506171</v>
      </c>
      <c r="Y355" s="73">
        <f>getConsUnitEffort</f>
        <v>1</v>
      </c>
      <c r="Z355" s="14">
        <f>getConsQuantity</f>
        <v>1</v>
      </c>
      <c r="AA355" s="320"/>
      <c r="AB355" s="72"/>
      <c r="AC355" s="112"/>
      <c r="AD355" s="14">
        <f>getOthQuantity</f>
        <v>0</v>
      </c>
      <c r="AE355" s="320"/>
      <c r="AF355" s="28" t="str">
        <f>IF(ISBLANK(CatTemplate[[#This Row],[Resource type]]),"",CatTemplate[[#This Row],[Resource type]])</f>
        <v>BioRef Operator</v>
      </c>
      <c r="AG355" s="242">
        <f>getStaffUnitCost</f>
        <v>402.98497611162429</v>
      </c>
      <c r="AH355" s="113">
        <f>getStaffUnitEffort</f>
        <v>9.7222222222222224E-2</v>
      </c>
      <c r="AI355" s="40">
        <f>getStaffQuantity</f>
        <v>0</v>
      </c>
      <c r="AJ355" s="41">
        <f>CatTemplate[[#This Row],[St. quantity]]*8/ParRatePM</f>
        <v>0</v>
      </c>
      <c r="AK355" s="320"/>
      <c r="AL355" s="53" t="str">
        <f>CatTemplate[[#This Row],[Item type]]</f>
        <v>Samples</v>
      </c>
      <c r="AM355" s="12">
        <f>SUM(CatTemplate[[#This Row],[Year1]:[Year20]])</f>
        <v>0</v>
      </c>
      <c r="AN355" s="52"/>
      <c r="AO355" s="52"/>
      <c r="AP355" s="52"/>
      <c r="AQ355" s="8"/>
      <c r="AR355" s="8"/>
      <c r="AS355" s="8"/>
      <c r="AT355" s="8"/>
      <c r="AU355" s="8"/>
      <c r="AV355" s="8"/>
      <c r="AW355" s="8"/>
      <c r="AX355" s="8"/>
      <c r="AY355" s="8"/>
      <c r="AZ355" s="8"/>
      <c r="BA355" s="8"/>
      <c r="BB355" s="8"/>
      <c r="BC355" s="8"/>
      <c r="BD355" s="8"/>
      <c r="BE355" s="8"/>
      <c r="BF355" s="8"/>
      <c r="BG355" s="36"/>
      <c r="BH355" s="320"/>
      <c r="BI355" s="37" t="str">
        <f>getCostCategory</f>
        <v>06 Operating costs</v>
      </c>
      <c r="BJ355" s="37" t="str">
        <f>getSection</f>
        <v>06 Sample processing</v>
      </c>
      <c r="BK355" s="32" t="str">
        <f>getObject</f>
        <v>Sample processing</v>
      </c>
      <c r="BL355" s="30">
        <f>IFERROR(getUnitCost * IF(CatTemplate[[#This Row],[Cost Category Comp.]]="01 Staff costs", 1,1),0)</f>
        <v>413.31418313916464</v>
      </c>
      <c r="BM355" s="29">
        <f>IF(AND(ISBLANK(CatTemplate[[#This Row],[Eq. unit cost]]),ISBLANK(CatTemplate[[#This Row],[Cons. unit cost]]),ISBLANK(CatTemplate[[#This Row],[Oth. unit cost]])), 0, IF(getUnitEffort =0,1,getUnitEffort) * CatTemplate[[#This Row],[Year1]])</f>
        <v>0</v>
      </c>
      <c r="BN355" s="29">
        <f>IF(AND(ISBLANK(CatTemplate[[#This Row],[Eq. unit cost]]),ISBLANK(CatTemplate[[#This Row],[Cons. unit cost]]),ISBLANK(CatTemplate[[#This Row],[Oth. unit cost]])), 0, IF(getUnitEffort =0,1,getUnitEffort) * CatTemplate[[#This Row],[Year2]])</f>
        <v>0</v>
      </c>
      <c r="BO355" s="29">
        <f>IF(AND(ISBLANK(CatTemplate[[#This Row],[Eq. unit cost]]),ISBLANK(CatTemplate[[#This Row],[Cons. unit cost]]),ISBLANK(CatTemplate[[#This Row],[Oth. unit cost]])), 0, IF(getUnitEffort =0,1,getUnitEffort) * CatTemplate[[#This Row],[Year3]])</f>
        <v>0</v>
      </c>
      <c r="BP355" s="29">
        <f>IF(AND(ISBLANK(CatTemplate[[#This Row],[Eq. unit cost]]),ISBLANK(CatTemplate[[#This Row],[Cons. unit cost]]),ISBLANK(CatTemplate[[#This Row],[Oth. unit cost]])), 0, IF(getUnitEffort =0,1,getUnitEffort) * CatTemplate[[#This Row],[Year4]])</f>
        <v>0</v>
      </c>
      <c r="BQ355" s="29">
        <f>IF(AND(ISBLANK(CatTemplate[[#This Row],[Eq. unit cost]]),ISBLANK(CatTemplate[[#This Row],[Cons. unit cost]]),ISBLANK(CatTemplate[[#This Row],[Oth. unit cost]])), 0, IF(getUnitEffort =0,1,getUnitEffort) * CatTemplate[[#This Row],[Year5]])</f>
        <v>0</v>
      </c>
      <c r="BR355" s="29">
        <f>IF(AND(ISBLANK(CatTemplate[[#This Row],[Eq. unit cost]]),ISBLANK(CatTemplate[[#This Row],[Cons. unit cost]]),ISBLANK(CatTemplate[[#This Row],[Oth. unit cost]])), 0, IF(getUnitEffort =0,1,getUnitEffort) * CatTemplate[[#This Row],[Year6]])</f>
        <v>0</v>
      </c>
      <c r="BS355" s="29">
        <f>IF(AND(ISBLANK(CatTemplate[[#This Row],[Eq. unit cost]]),ISBLANK(CatTemplate[[#This Row],[Cons. unit cost]]),ISBLANK(CatTemplate[[#This Row],[Oth. unit cost]])), 0, IF(getUnitEffort =0,1,getUnitEffort) * CatTemplate[[#This Row],[Year7]])</f>
        <v>0</v>
      </c>
      <c r="BT355" s="29">
        <f>IF(AND(ISBLANK(CatTemplate[[#This Row],[Eq. unit cost]]),ISBLANK(CatTemplate[[#This Row],[Cons. unit cost]]),ISBLANK(CatTemplate[[#This Row],[Oth. unit cost]])), 0, IF(getUnitEffort =0,1,getUnitEffort) * CatTemplate[[#This Row],[Year8]])</f>
        <v>0</v>
      </c>
      <c r="BU355" s="29">
        <f>IF(AND(ISBLANK(CatTemplate[[#This Row],[Eq. unit cost]]),ISBLANK(CatTemplate[[#This Row],[Cons. unit cost]]),ISBLANK(CatTemplate[[#This Row],[Oth. unit cost]])), 0, IF(getUnitEffort =0,1,getUnitEffort) * CatTemplate[[#This Row],[Year9]])</f>
        <v>0</v>
      </c>
      <c r="BV355" s="29">
        <f>IF(AND(ISBLANK(CatTemplate[[#This Row],[Eq. unit cost]]),ISBLANK(CatTemplate[[#This Row],[Cons. unit cost]]),ISBLANK(CatTemplate[[#This Row],[Oth. unit cost]])), 0, IF(getUnitEffort =0,1,getUnitEffort) * CatTemplate[[#This Row],[Year10]])</f>
        <v>0</v>
      </c>
      <c r="BW355" s="29">
        <f>IF(AND(ISBLANK(CatTemplate[[#This Row],[Eq. unit cost]]),ISBLANK(CatTemplate[[#This Row],[Cons. unit cost]]),ISBLANK(CatTemplate[[#This Row],[Oth. unit cost]])), 0, IF(getUnitEffort =0,1,getUnitEffort) * CatTemplate[[#This Row],[Year11]])</f>
        <v>0</v>
      </c>
      <c r="BX355" s="29">
        <f>IF(AND(ISBLANK(CatTemplate[[#This Row],[Eq. unit cost]]),ISBLANK(CatTemplate[[#This Row],[Cons. unit cost]]),ISBLANK(CatTemplate[[#This Row],[Oth. unit cost]])), 0, IF(getUnitEffort =0,1,getUnitEffort) * CatTemplate[[#This Row],[Year12]])</f>
        <v>0</v>
      </c>
      <c r="BY355" s="29">
        <f>IF(AND(ISBLANK(CatTemplate[[#This Row],[Eq. unit cost]]),ISBLANK(CatTemplate[[#This Row],[Cons. unit cost]]),ISBLANK(CatTemplate[[#This Row],[Oth. unit cost]])), 0, IF(getUnitEffort =0,1,getUnitEffort) * CatTemplate[[#This Row],[Year13]])</f>
        <v>0</v>
      </c>
      <c r="BZ355" s="29">
        <f>IF(AND(ISBLANK(CatTemplate[[#This Row],[Eq. unit cost]]),ISBLANK(CatTemplate[[#This Row],[Cons. unit cost]]),ISBLANK(CatTemplate[[#This Row],[Oth. unit cost]])), 0, IF(getUnitEffort =0,1,getUnitEffort) * CatTemplate[[#This Row],[Year14]])</f>
        <v>0</v>
      </c>
      <c r="CA355" s="29">
        <f>IF(AND(ISBLANK(CatTemplate[[#This Row],[Eq. unit cost]]),ISBLANK(CatTemplate[[#This Row],[Cons. unit cost]]),ISBLANK(CatTemplate[[#This Row],[Oth. unit cost]])), 0, IF(getUnitEffort =0,1,getUnitEffort) * CatTemplate[[#This Row],[Year15]])</f>
        <v>0</v>
      </c>
      <c r="CB355" s="29">
        <f>IF(AND(ISBLANK(CatTemplate[[#This Row],[Eq. unit cost]]),ISBLANK(CatTemplate[[#This Row],[Cons. unit cost]]),ISBLANK(CatTemplate[[#This Row],[Oth. unit cost]])), 0, IF(getUnitEffort =0,1,getUnitEffort) * CatTemplate[[#This Row],[Year16]])</f>
        <v>0</v>
      </c>
      <c r="CC355" s="29">
        <f>IF(AND(ISBLANK(CatTemplate[[#This Row],[Eq. unit cost]]),ISBLANK(CatTemplate[[#This Row],[Cons. unit cost]]),ISBLANK(CatTemplate[[#This Row],[Oth. unit cost]])), 0, IF(getUnitEffort =0,1,getUnitEffort) * CatTemplate[[#This Row],[Year17]])</f>
        <v>0</v>
      </c>
      <c r="CD355" s="29">
        <f>IF(AND(ISBLANK(CatTemplate[[#This Row],[Eq. unit cost]]),ISBLANK(CatTemplate[[#This Row],[Cons. unit cost]]),ISBLANK(CatTemplate[[#This Row],[Oth. unit cost]])), 0, IF(getUnitEffort =0,1,getUnitEffort) * CatTemplate[[#This Row],[Year18]])</f>
        <v>0</v>
      </c>
      <c r="CE355" s="29">
        <f>IF(AND(ISBLANK(CatTemplate[[#This Row],[Eq. unit cost]]),ISBLANK(CatTemplate[[#This Row],[Cons. unit cost]]),ISBLANK(CatTemplate[[#This Row],[Oth. unit cost]])), 0, IF(getUnitEffort =0,1,getUnitEffort) * CatTemplate[[#This Row],[Year19]])</f>
        <v>0</v>
      </c>
      <c r="CF355" s="29">
        <f>IF(AND(ISBLANK(CatTemplate[[#This Row],[Eq. unit cost]]),ISBLANK(CatTemplate[[#This Row],[Cons. unit cost]]),ISBLANK(CatTemplate[[#This Row],[Oth. unit cost]])), 0, IF(getUnitEffort =0,1,getUnitEffort) * CatTemplate[[#This Row],[Year20]])</f>
        <v>0</v>
      </c>
      <c r="CG355" s="45">
        <f>SUM(CatTemplate[[#This Row],[Q1]:[Q20]])</f>
        <v>0</v>
      </c>
      <c r="CH355" s="29">
        <f>IF(ISBLANK(CatTemplate[[#This Row],[St. unit effort]]),0,(CatTemplate[[#This Row],[St. unit effort]] * CatTemplate[[#This Row],[Year1]]))</f>
        <v>0</v>
      </c>
      <c r="CI355" s="29">
        <f>IF(ISBLANK(CatTemplate[[#This Row],[St. unit effort]]),0,(CatTemplate[[#This Row],[St. unit effort]] * CatTemplate[[#This Row],[Year2]]))</f>
        <v>0</v>
      </c>
      <c r="CJ355" s="29">
        <f>IF(ISBLANK(CatTemplate[[#This Row],[St. unit effort]]),0,(CatTemplate[[#This Row],[St. unit effort]] * CatTemplate[[#This Row],[Year3]]))</f>
        <v>0</v>
      </c>
      <c r="CK355" s="29">
        <f>IF(ISBLANK(CatTemplate[[#This Row],[St. unit effort]]),0,(CatTemplate[[#This Row],[St. unit effort]] * CatTemplate[[#This Row],[Year4]]))</f>
        <v>0</v>
      </c>
      <c r="CL355" s="29">
        <f>IF(ISBLANK(CatTemplate[[#This Row],[St. unit effort]]),0,(CatTemplate[[#This Row],[St. unit effort]] * CatTemplate[[#This Row],[Year5]]))</f>
        <v>0</v>
      </c>
      <c r="CM355" s="29">
        <f>IF(ISBLANK(CatTemplate[[#This Row],[St. unit effort]]),0,(CatTemplate[[#This Row],[St. unit effort]] * CatTemplate[[#This Row],[Year6]]))</f>
        <v>0</v>
      </c>
      <c r="CN355" s="29">
        <f>IF(ISBLANK(CatTemplate[[#This Row],[St. unit effort]]),0,(CatTemplate[[#This Row],[St. unit effort]] * CatTemplate[[#This Row],[Year7]]))</f>
        <v>0</v>
      </c>
      <c r="CO355" s="29">
        <f>IF(ISBLANK(CatTemplate[[#This Row],[St. unit effort]]),0,(CatTemplate[[#This Row],[St. unit effort]] * CatTemplate[[#This Row],[Year8]]))</f>
        <v>0</v>
      </c>
      <c r="CP355" s="29">
        <f>IF(ISBLANK(CatTemplate[[#This Row],[St. unit effort]]),0,(CatTemplate[[#This Row],[St. unit effort]] * CatTemplate[[#This Row],[Year9]]))</f>
        <v>0</v>
      </c>
      <c r="CQ355" s="29">
        <f>IF(ISBLANK(CatTemplate[[#This Row],[St. unit effort]]),0,(CatTemplate[[#This Row],[St. unit effort]] * CatTemplate[[#This Row],[Year10]]))</f>
        <v>0</v>
      </c>
      <c r="CR355" s="29">
        <f>IF(ISBLANK(CatTemplate[[#This Row],[St. unit effort]]),0,(CatTemplate[[#This Row],[St. unit effort]] * CatTemplate[[#This Row],[Year11]]))</f>
        <v>0</v>
      </c>
      <c r="CS355" s="29">
        <f>IF(ISBLANK(CatTemplate[[#This Row],[St. unit effort]]),0,(CatTemplate[[#This Row],[St. unit effort]] * CatTemplate[[#This Row],[Year12]]))</f>
        <v>0</v>
      </c>
      <c r="CT355" s="29">
        <f>IF(ISBLANK(CatTemplate[[#This Row],[St. unit effort]]),0,(CatTemplate[[#This Row],[St. unit effort]] * CatTemplate[[#This Row],[Year13]]))</f>
        <v>0</v>
      </c>
      <c r="CU355" s="29">
        <f>IF(ISBLANK(CatTemplate[[#This Row],[St. unit effort]]),0,(CatTemplate[[#This Row],[St. unit effort]] * CatTemplate[[#This Row],[Year14]]))</f>
        <v>0</v>
      </c>
      <c r="CV355" s="29">
        <f>IF(ISBLANK(CatTemplate[[#This Row],[St. unit effort]]),0,(CatTemplate[[#This Row],[St. unit effort]] * CatTemplate[[#This Row],[Year15]]))</f>
        <v>0</v>
      </c>
      <c r="CW355" s="29">
        <f>IF(ISBLANK(CatTemplate[[#This Row],[St. unit effort]]),0,(CatTemplate[[#This Row],[St. unit effort]] * CatTemplate[[#This Row],[Year16]]))</f>
        <v>0</v>
      </c>
      <c r="CX355" s="29">
        <f>IF(ISBLANK(CatTemplate[[#This Row],[St. unit effort]]),0,(CatTemplate[[#This Row],[St. unit effort]] * CatTemplate[[#This Row],[Year17]]))</f>
        <v>0</v>
      </c>
      <c r="CY355" s="29">
        <f>IF(ISBLANK(CatTemplate[[#This Row],[St. unit effort]]),0,(CatTemplate[[#This Row],[St. unit effort]] * CatTemplate[[#This Row],[Year18]]))</f>
        <v>0</v>
      </c>
      <c r="CZ355" s="29">
        <f>IF(ISBLANK(CatTemplate[[#This Row],[St. unit effort]]),0,(CatTemplate[[#This Row],[St. unit effort]] * CatTemplate[[#This Row],[Year19]]))</f>
        <v>0</v>
      </c>
      <c r="DA355" s="29">
        <f>IF(ISBLANK(CatTemplate[[#This Row],[St. unit effort]]),0,(CatTemplate[[#This Row],[St. unit effort]] * CatTemplate[[#This Row],[Year20]]))</f>
        <v>0</v>
      </c>
      <c r="DB355" s="57">
        <f>IF(ISBLANK(CatTemplate[[#This Row],[St. unit effort]]),0,(CatTemplate[[#This Row],[St. unit effort]] * CatTemplate[[#This Row],[Year1]])*8/ParRatePM)</f>
        <v>0</v>
      </c>
      <c r="DC355" s="57">
        <f>IF(ISBLANK(CatTemplate[[#This Row],[St. unit effort]]),0,(CatTemplate[[#This Row],[St. unit effort]] * CatTemplate[[#This Row],[Year2]])*8/ParRatePM)</f>
        <v>0</v>
      </c>
      <c r="DD355" s="57">
        <f>IF(ISBLANK(CatTemplate[[#This Row],[St. unit effort]]),0,(CatTemplate[[#This Row],[St. unit effort]] * CatTemplate[[#This Row],[Year3]])*8/ParRatePM)</f>
        <v>0</v>
      </c>
      <c r="DE355" s="57">
        <f>IF(ISBLANK(CatTemplate[[#This Row],[St. unit effort]]),0,(CatTemplate[[#This Row],[St. unit effort]] * CatTemplate[[#This Row],[Year4]])*8/ParRatePM)</f>
        <v>0</v>
      </c>
      <c r="DF355" s="57">
        <f>IF(ISBLANK(CatTemplate[[#This Row],[St. unit effort]]),0,(CatTemplate[[#This Row],[St. unit effort]] * CatTemplate[[#This Row],[Year5]])*8/ParRatePM)</f>
        <v>0</v>
      </c>
      <c r="DG355" s="57">
        <f>IF(ISBLANK(CatTemplate[[#This Row],[St. unit effort]]),0,(CatTemplate[[#This Row],[St. unit effort]] * CatTemplate[[#This Row],[Year6]])*8/ParRatePM)</f>
        <v>0</v>
      </c>
      <c r="DH355" s="57">
        <f>IF(ISBLANK(CatTemplate[[#This Row],[St. unit effort]]),0,(CatTemplate[[#This Row],[St. unit effort]] * CatTemplate[[#This Row],[Year7]])*8/ParRatePM)</f>
        <v>0</v>
      </c>
      <c r="DI355" s="57">
        <f>IF(ISBLANK(CatTemplate[[#This Row],[St. unit effort]]),0,(CatTemplate[[#This Row],[St. unit effort]] * CatTemplate[[#This Row],[Year8]])*8/ParRatePM)</f>
        <v>0</v>
      </c>
      <c r="DJ355" s="57">
        <f>IF(ISBLANK(CatTemplate[[#This Row],[St. unit effort]]),0,(CatTemplate[[#This Row],[St. unit effort]] * CatTemplate[[#This Row],[Year9]])*8/ParRatePM)</f>
        <v>0</v>
      </c>
      <c r="DK355" s="57">
        <f>IF(ISBLANK(CatTemplate[[#This Row],[St. unit effort]]),0,(CatTemplate[[#This Row],[St. unit effort]] * CatTemplate[[#This Row],[Year10]])*8/ParRatePM)</f>
        <v>0</v>
      </c>
      <c r="DL355" s="57">
        <f>IF(ISBLANK(CatTemplate[[#This Row],[St. unit effort]]),0,(CatTemplate[[#This Row],[St. unit effort]] * CatTemplate[[#This Row],[Year11]])*8/ParRatePM)</f>
        <v>0</v>
      </c>
      <c r="DM355" s="57">
        <f>IF(ISBLANK(CatTemplate[[#This Row],[St. unit effort]]),0,(CatTemplate[[#This Row],[St. unit effort]] * CatTemplate[[#This Row],[Year12]])*8/ParRatePM)</f>
        <v>0</v>
      </c>
      <c r="DN355" s="57">
        <f>IF(ISBLANK(CatTemplate[[#This Row],[St. unit effort]]),0,(CatTemplate[[#This Row],[St. unit effort]] * CatTemplate[[#This Row],[Year13]])*8/ParRatePM)</f>
        <v>0</v>
      </c>
      <c r="DO355" s="57">
        <f>IF(ISBLANK(CatTemplate[[#This Row],[St. unit effort]]),0,(CatTemplate[[#This Row],[St. unit effort]] * CatTemplate[[#This Row],[Year14]])*8/ParRatePM)</f>
        <v>0</v>
      </c>
      <c r="DP355" s="57">
        <f>IF(ISBLANK(CatTemplate[[#This Row],[St. unit effort]]),0,(CatTemplate[[#This Row],[St. unit effort]] * CatTemplate[[#This Row],[Year15]])*8/ParRatePM)</f>
        <v>0</v>
      </c>
      <c r="DQ355" s="57">
        <f>IF(ISBLANK(CatTemplate[[#This Row],[St. unit effort]]),0,(CatTemplate[[#This Row],[St. unit effort]] * CatTemplate[[#This Row],[Year16]])*8/ParRatePM)</f>
        <v>0</v>
      </c>
      <c r="DR355" s="57">
        <f>IF(ISBLANK(CatTemplate[[#This Row],[St. unit effort]]),0,(CatTemplate[[#This Row],[St. unit effort]] * CatTemplate[[#This Row],[Year17]])*8/ParRatePM)</f>
        <v>0</v>
      </c>
      <c r="DS355" s="57">
        <f>IF(ISBLANK(CatTemplate[[#This Row],[St. unit effort]]),0,(CatTemplate[[#This Row],[St. unit effort]] * CatTemplate[[#This Row],[Year18]])*8/ParRatePM)</f>
        <v>0</v>
      </c>
      <c r="DT355" s="57">
        <f>IF(ISBLANK(CatTemplate[[#This Row],[St. unit effort]]),0,(CatTemplate[[#This Row],[St. unit effort]] * CatTemplate[[#This Row],[Year19]])*8/ParRatePM)</f>
        <v>0</v>
      </c>
      <c r="DU355" s="57">
        <f>IF(ISBLANK(CatTemplate[[#This Row],[St. unit effort]]),0,(CatTemplate[[#This Row],[St. unit effort]] * CatTemplate[[#This Row],[Year20]])*8/ParRatePM)</f>
        <v>0</v>
      </c>
      <c r="DV355" s="54">
        <f>SUM(CatTemplate[[#This Row],[PM1]:[PM20]])</f>
        <v>0</v>
      </c>
      <c r="DW355" s="56">
        <f t="shared" si="123"/>
        <v>0</v>
      </c>
      <c r="DX355" s="56">
        <f t="shared" si="123"/>
        <v>0</v>
      </c>
      <c r="DY355" s="56">
        <f t="shared" si="123"/>
        <v>0</v>
      </c>
      <c r="DZ355" s="56">
        <f t="shared" si="123"/>
        <v>0</v>
      </c>
      <c r="EA355" s="56">
        <f t="shared" si="123"/>
        <v>0</v>
      </c>
      <c r="EB355" s="56">
        <f t="shared" si="123"/>
        <v>0</v>
      </c>
      <c r="EC355" s="56">
        <f t="shared" si="123"/>
        <v>0</v>
      </c>
      <c r="ED355" s="56">
        <f t="shared" si="123"/>
        <v>0</v>
      </c>
      <c r="EE355" s="56">
        <f t="shared" si="123"/>
        <v>0</v>
      </c>
      <c r="EF355" s="56">
        <f t="shared" si="123"/>
        <v>0</v>
      </c>
      <c r="EG355" s="56">
        <f t="shared" si="123"/>
        <v>0</v>
      </c>
      <c r="EH355" s="56">
        <f t="shared" si="123"/>
        <v>0</v>
      </c>
      <c r="EI355" s="56">
        <f t="shared" si="123"/>
        <v>0</v>
      </c>
      <c r="EJ355" s="56">
        <f t="shared" si="123"/>
        <v>0</v>
      </c>
      <c r="EK355" s="56">
        <f t="shared" si="123"/>
        <v>0</v>
      </c>
      <c r="EL355" s="56">
        <f t="shared" si="121"/>
        <v>0</v>
      </c>
      <c r="EM355" s="56">
        <f t="shared" si="121"/>
        <v>0</v>
      </c>
      <c r="EN355" s="56">
        <f t="shared" si="121"/>
        <v>0</v>
      </c>
      <c r="EO355" s="56">
        <f t="shared" si="121"/>
        <v>0</v>
      </c>
      <c r="EP355" s="56">
        <f t="shared" si="121"/>
        <v>0</v>
      </c>
      <c r="EQ355" s="30">
        <f>CatTemplate[[#This Row],[Eq. unit cost]] * CatTemplate[[#This Row],[Eq. quantity]]</f>
        <v>0.94108974358974362</v>
      </c>
      <c r="ER355" s="30">
        <f>CatTemplate[[#This Row],[Cons. unit cost]] *CatTemplate[[#This Row],[Cons. quantity]]</f>
        <v>9.3881172839506171</v>
      </c>
      <c r="ES355" s="30">
        <f>CatTemplate[[#This Row],[Oth. unit cost]] *CatTemplate[[#This Row],[Oth. quantity]]</f>
        <v>0</v>
      </c>
      <c r="ET355" s="55">
        <f>SUM(CatTemplate[[#This Row],[CO1]:[CO20]])</f>
        <v>0</v>
      </c>
      <c r="EU355" s="56">
        <f t="shared" si="124"/>
        <v>0</v>
      </c>
      <c r="EV355" s="56">
        <f t="shared" si="124"/>
        <v>0</v>
      </c>
      <c r="EW355" s="56">
        <f t="shared" si="124"/>
        <v>0</v>
      </c>
      <c r="EX355" s="56">
        <f t="shared" si="124"/>
        <v>0</v>
      </c>
      <c r="EY355" s="56">
        <f t="shared" si="124"/>
        <v>0</v>
      </c>
      <c r="EZ355" s="56">
        <f t="shared" si="124"/>
        <v>0</v>
      </c>
      <c r="FA355" s="56">
        <f t="shared" si="124"/>
        <v>0</v>
      </c>
      <c r="FB355" s="56">
        <f t="shared" si="124"/>
        <v>0</v>
      </c>
      <c r="FC355" s="56">
        <f t="shared" si="124"/>
        <v>0</v>
      </c>
      <c r="FD355" s="56">
        <f t="shared" si="124"/>
        <v>0</v>
      </c>
      <c r="FE355" s="56">
        <f t="shared" si="124"/>
        <v>0</v>
      </c>
      <c r="FF355" s="56">
        <f t="shared" si="124"/>
        <v>0</v>
      </c>
      <c r="FG355" s="56">
        <f t="shared" si="124"/>
        <v>0</v>
      </c>
      <c r="FH355" s="56">
        <f t="shared" si="124"/>
        <v>0</v>
      </c>
      <c r="FI355" s="56">
        <f t="shared" si="124"/>
        <v>0</v>
      </c>
      <c r="FJ355" s="56">
        <f t="shared" si="122"/>
        <v>0</v>
      </c>
      <c r="FK355" s="56">
        <f t="shared" si="122"/>
        <v>0</v>
      </c>
      <c r="FL355" s="56">
        <f t="shared" si="122"/>
        <v>0</v>
      </c>
      <c r="FM355" s="56">
        <f t="shared" si="122"/>
        <v>0</v>
      </c>
      <c r="FN355" s="56">
        <f t="shared" si="122"/>
        <v>0</v>
      </c>
      <c r="FO355" s="58">
        <f>SUM(CatTemplate[[#This Row],[CS1]:[CS20]])</f>
        <v>0</v>
      </c>
      <c r="FP355" s="59">
        <f>CatTemplate[[#This Row],[Total Oth. cost]]+CatTemplate[[#This Row],[Total St. Cost]]</f>
        <v>0</v>
      </c>
      <c r="FQ355" s="33" t="e">
        <f t="shared" si="115"/>
        <v>#VALUE!</v>
      </c>
      <c r="FR355" s="33" t="e">
        <f t="shared" si="116"/>
        <v>#VALUE!</v>
      </c>
      <c r="FS355" s="30" t="e">
        <f>(CatTemplate[[#This Row],[CO1]] + CatTemplate[[#This Row],[CS1]]) * (1 + getRateOHFinal) * getRateMarkupFinal</f>
        <v>#VALUE!</v>
      </c>
      <c r="FT355" s="30" t="e">
        <f>(CatTemplate[[#This Row],[CO2]] + CatTemplate[[#This Row],[CS2]]) * (1 + getRateOHFinal) * getRateMarkupFinal</f>
        <v>#VALUE!</v>
      </c>
      <c r="FU355" s="30" t="e">
        <f>(CatTemplate[[#This Row],[CO3]] + CatTemplate[[#This Row],[CS3]]) * (1 + getRateOHFinal) * getRateMarkupFinal</f>
        <v>#VALUE!</v>
      </c>
      <c r="FV355" s="30" t="e">
        <f>(CatTemplate[[#This Row],[CO4]] + CatTemplate[[#This Row],[CS4]]) * (1 + getRateOHFinal) * getRateMarkupFinal</f>
        <v>#VALUE!</v>
      </c>
      <c r="FW355" s="30" t="e">
        <f>(CatTemplate[[#This Row],[CO5]] + CatTemplate[[#This Row],[CS5]]) * (1 + getRateOHFinal) * getRateMarkupFinal</f>
        <v>#VALUE!</v>
      </c>
      <c r="FX355" s="30" t="e">
        <f>(CatTemplate[[#This Row],[CO6]] + CatTemplate[[#This Row],[CS6]]) * (1 + getRateOHFinal) * getRateMarkupFinal</f>
        <v>#VALUE!</v>
      </c>
      <c r="FY355" s="30" t="e">
        <f>(CatTemplate[[#This Row],[CO7]] + CatTemplate[[#This Row],[CS7]]) * (1 + getRateOHFinal) * getRateMarkupFinal</f>
        <v>#VALUE!</v>
      </c>
      <c r="FZ355" s="30" t="e">
        <f>(CatTemplate[[#This Row],[CO8]] + CatTemplate[[#This Row],[CS8]]) * (1 + getRateOHFinal) * getRateMarkupFinal</f>
        <v>#VALUE!</v>
      </c>
      <c r="GA355" s="30" t="e">
        <f>(CatTemplate[[#This Row],[CO9]] + CatTemplate[[#This Row],[CS9]]) * (1 + getRateOHFinal) * getRateMarkupFinal</f>
        <v>#VALUE!</v>
      </c>
      <c r="GB355" s="30" t="e">
        <f>(CatTemplate[[#This Row],[CO10]] + CatTemplate[[#This Row],[CS10]]) * (1 + getRateOHFinal) * getRateMarkupFinal</f>
        <v>#VALUE!</v>
      </c>
      <c r="GC355" s="30" t="e">
        <f>(CatTemplate[[#This Row],[CO11]] + CatTemplate[[#This Row],[CS11]]) * (1 + getRateOHFinal) * getRateMarkupFinal</f>
        <v>#VALUE!</v>
      </c>
      <c r="GD355" s="30" t="e">
        <f>(CatTemplate[[#This Row],[CO12]] + CatTemplate[[#This Row],[CS12]]) * (1 + getRateOHFinal) * getRateMarkupFinal</f>
        <v>#VALUE!</v>
      </c>
      <c r="GE355" s="30" t="e">
        <f>(CatTemplate[[#This Row],[CO13]] + CatTemplate[[#This Row],[CS13]]) * (1 + getRateOHFinal) * getRateMarkupFinal</f>
        <v>#VALUE!</v>
      </c>
      <c r="GF355" s="30" t="e">
        <f>(CatTemplate[[#This Row],[CO14]] + CatTemplate[[#This Row],[CS14]]) * (1 + getRateOHFinal) * getRateMarkupFinal</f>
        <v>#VALUE!</v>
      </c>
      <c r="GG355" s="30" t="e">
        <f>(CatTemplate[[#This Row],[CO15]] + CatTemplate[[#This Row],[CS15]]) * (1 + getRateOHFinal) * getRateMarkupFinal</f>
        <v>#VALUE!</v>
      </c>
      <c r="GH355" s="30" t="e">
        <f>(CatTemplate[[#This Row],[CO16]] + CatTemplate[[#This Row],[CS16]]) * (1 + getRateOHFinal) * getRateMarkupFinal</f>
        <v>#VALUE!</v>
      </c>
      <c r="GI355" s="30" t="e">
        <f>(CatTemplate[[#This Row],[CO17]] + CatTemplate[[#This Row],[CS17]]) * (1 + getRateOHFinal) * getRateMarkupFinal</f>
        <v>#VALUE!</v>
      </c>
      <c r="GJ355" s="30" t="e">
        <f>(CatTemplate[[#This Row],[CO18]] + CatTemplate[[#This Row],[CS18]]) * (1 + getRateOHFinal) * getRateMarkupFinal</f>
        <v>#VALUE!</v>
      </c>
      <c r="GK355" s="30" t="e">
        <f>(CatTemplate[[#This Row],[CO19]] + CatTemplate[[#This Row],[CS19]]) * (1 + getRateOHFinal) * getRateMarkupFinal</f>
        <v>#VALUE!</v>
      </c>
      <c r="GL355" s="30" t="e">
        <f>(CatTemplate[[#This Row],[CO20]] + CatTemplate[[#This Row],[CS20]]) * (1 + getRateOHFinal) * getRateMarkupFinal</f>
        <v>#VALUE!</v>
      </c>
      <c r="GM355" s="30" t="e">
        <f t="shared" si="117"/>
        <v>#VALUE!</v>
      </c>
      <c r="GN355" s="30" t="e">
        <f t="shared" si="118"/>
        <v>#VALUE!</v>
      </c>
      <c r="GO355" s="30" t="e">
        <f t="shared" si="119"/>
        <v>#VALUE!</v>
      </c>
      <c r="GP355" s="30" t="e">
        <f t="shared" si="120"/>
        <v>#VALUE!</v>
      </c>
      <c r="GQ355" s="30" t="e">
        <f>(CatTemplate[[#This Row],[CO1]]+CatTemplate[[#This Row],[CS1]]) * (1+ getRateOHFinal) * (1 + getRateMarkupFinal)</f>
        <v>#VALUE!</v>
      </c>
      <c r="GR355" s="30" t="e">
        <f>(CatTemplate[[#This Row],[CO2]]+CatTemplate[[#This Row],[CS2]]) * (1+ getRateOHFinal) * (1 + getRateMarkupFinal)</f>
        <v>#VALUE!</v>
      </c>
      <c r="GS355" s="30" t="e">
        <f>(CatTemplate[[#This Row],[CO3]]+CatTemplate[[#This Row],[CS3]]) * (1+ getRateOHFinal) * (1 + getRateMarkupFinal)</f>
        <v>#VALUE!</v>
      </c>
      <c r="GT355" s="30" t="e">
        <f>(CatTemplate[[#This Row],[CO4]]+CatTemplate[[#This Row],[CS4]]) * (1+ getRateOHFinal) * (1 + getRateMarkupFinal)</f>
        <v>#VALUE!</v>
      </c>
      <c r="GU355" s="30" t="e">
        <f>(CatTemplate[[#This Row],[CO5]]+CatTemplate[[#This Row],[CS5]]) * (1+ getRateOHFinal) * (1 + getRateMarkupFinal)</f>
        <v>#VALUE!</v>
      </c>
      <c r="GV355" s="30" t="e">
        <f>(CatTemplate[[#This Row],[CO6]]+CatTemplate[[#This Row],[CS6]]) * (1+ getRateOHFinal) * (1 + getRateMarkupFinal)</f>
        <v>#VALUE!</v>
      </c>
      <c r="GW355" s="30" t="e">
        <f>(CatTemplate[[#This Row],[CO7]]+CatTemplate[[#This Row],[CS7]]) * (1+ getRateOHFinal) * (1 + getRateMarkupFinal)</f>
        <v>#VALUE!</v>
      </c>
      <c r="GX355" s="30" t="e">
        <f>(CatTemplate[[#This Row],[CO8]]+CatTemplate[[#This Row],[CS8]]) * (1+ getRateOHFinal) * (1 + getRateMarkupFinal)</f>
        <v>#VALUE!</v>
      </c>
      <c r="GY355" s="30" t="e">
        <f>(CatTemplate[[#This Row],[CO9]]+CatTemplate[[#This Row],[CS9]]) * (1+ getRateOHFinal) * (1 + getRateMarkupFinal)</f>
        <v>#VALUE!</v>
      </c>
      <c r="GZ355" s="30" t="e">
        <f>(CatTemplate[[#This Row],[CO10]]+CatTemplate[[#This Row],[CS10]]) * (1+ getRateOHFinal) * (1 + getRateMarkupFinal)</f>
        <v>#VALUE!</v>
      </c>
      <c r="HA355" s="30" t="e">
        <f>(CatTemplate[[#This Row],[CO11]]+CatTemplate[[#This Row],[CS11]]) * (1+ getRateOHFinal) * (1 + getRateMarkupFinal)</f>
        <v>#VALUE!</v>
      </c>
      <c r="HB355" s="30" t="e">
        <f>(CatTemplate[[#This Row],[CO12]]+CatTemplate[[#This Row],[CS12]]) * (1+ getRateOHFinal) * (1 + getRateMarkupFinal)</f>
        <v>#VALUE!</v>
      </c>
      <c r="HC355" s="30" t="e">
        <f>(CatTemplate[[#This Row],[CO13]]+CatTemplate[[#This Row],[CS13]]) * (1+ getRateOHFinal) * (1 + getRateMarkupFinal)</f>
        <v>#VALUE!</v>
      </c>
      <c r="HD355" s="30" t="e">
        <f>(CatTemplate[[#This Row],[CO14]]+CatTemplate[[#This Row],[CS14]]) * (1+ getRateOHFinal) * (1 + getRateMarkupFinal)</f>
        <v>#VALUE!</v>
      </c>
      <c r="HE355" s="30" t="e">
        <f>(CatTemplate[[#This Row],[CO15]]+CatTemplate[[#This Row],[CS15]]) * (1+ getRateOHFinal) * (1 + getRateMarkupFinal)</f>
        <v>#VALUE!</v>
      </c>
      <c r="HF355" s="30" t="e">
        <f>(CatTemplate[[#This Row],[CO16]]+CatTemplate[[#This Row],[CS16]]) * (1+ getRateOHFinal) * (1 + getRateMarkupFinal)</f>
        <v>#VALUE!</v>
      </c>
      <c r="HG355" s="30" t="e">
        <f>(CatTemplate[[#This Row],[CO17]]+CatTemplate[[#This Row],[CS17]]) * (1+ getRateOHFinal) * (1 + getRateMarkupFinal)</f>
        <v>#VALUE!</v>
      </c>
      <c r="HH355" s="30" t="e">
        <f>(CatTemplate[[#This Row],[CO18]]+CatTemplate[[#This Row],[CS18]]) * (1+ getRateOHFinal) * (1 + getRateMarkupFinal)</f>
        <v>#VALUE!</v>
      </c>
      <c r="HI355" s="30" t="e">
        <f>(CatTemplate[[#This Row],[CO19]]+CatTemplate[[#This Row],[CS19]]) * (1+ getRateOHFinal) * (1 + getRateMarkupFinal)</f>
        <v>#VALUE!</v>
      </c>
      <c r="HJ355" s="30" t="e">
        <f>(CatTemplate[[#This Row],[CO20]]+CatTemplate[[#This Row],[CS20]]) * (1+ getRateOHFinal) * (1 + getRateMarkupFinal)</f>
        <v>#VALUE!</v>
      </c>
      <c r="HK355" s="39" t="e">
        <f>CatTemplate[[#This Row],[Total cost]]+CatTemplate[[#This Row],[OH Amount]]+CatTemplate[[#This Row],[Markup]]</f>
        <v>#VALUE!</v>
      </c>
      <c r="HL355" s="63">
        <f>IF(CatTemplate[[#This Row],[Units]]="Days",CatTemplate[[#This Row],[Project quantity]]*CatTemplate[[#This Row],[St. unit effort]],CatTemplate[[#This Row],[Project quantity]])</f>
        <v>0</v>
      </c>
      <c r="HM355" s="287">
        <f>IFERROR(CatTemplate[[#This Row],[Total Price]]/(CatTemplate[[#This Row],[Final Quantity]]),0)</f>
        <v>0</v>
      </c>
      <c r="HN355" s="261"/>
    </row>
    <row r="356" spans="2:222" x14ac:dyDescent="0.2">
      <c r="B356" s="9" t="s">
        <v>106</v>
      </c>
      <c r="C356" s="23">
        <v>7</v>
      </c>
      <c r="D356" s="10" t="s">
        <v>180</v>
      </c>
      <c r="E356" s="25">
        <v>1</v>
      </c>
      <c r="F356" s="19" t="s">
        <v>181</v>
      </c>
      <c r="G356" s="27">
        <v>1</v>
      </c>
      <c r="H356" s="19" t="s">
        <v>182</v>
      </c>
      <c r="I356" s="19" t="s">
        <v>1072</v>
      </c>
      <c r="J356" s="16" t="s">
        <v>253</v>
      </c>
      <c r="K356" s="16"/>
      <c r="L356" s="16" t="s">
        <v>422</v>
      </c>
      <c r="M356" s="16" t="s">
        <v>207</v>
      </c>
      <c r="N356" s="16" t="s">
        <v>858</v>
      </c>
      <c r="O356" s="320"/>
      <c r="P356" s="71"/>
      <c r="Q356" s="108"/>
      <c r="R356" s="73"/>
      <c r="S356" s="97"/>
      <c r="T356" s="100">
        <f>getEqUnitCost</f>
        <v>0</v>
      </c>
      <c r="U356" s="73">
        <f>getEqUnitEffort</f>
        <v>0</v>
      </c>
      <c r="V356" s="101">
        <f>getEqQuantity</f>
        <v>0</v>
      </c>
      <c r="W356" s="320"/>
      <c r="X356" s="100">
        <f>getConsUnitCost</f>
        <v>0</v>
      </c>
      <c r="Y356" s="73">
        <f>getConsUnitEffort</f>
        <v>0</v>
      </c>
      <c r="Z356" s="14">
        <f>getConsQuantity</f>
        <v>0</v>
      </c>
      <c r="AA356" s="320"/>
      <c r="AB356" s="72"/>
      <c r="AC356" s="112"/>
      <c r="AD356" s="14">
        <f>getOthQuantity</f>
        <v>0</v>
      </c>
      <c r="AE356" s="320"/>
      <c r="AF356" s="28" t="str">
        <f>IF(ISBLANK(CatTemplate[[#This Row],[Resource type]]),"",CatTemplate[[#This Row],[Resource type]])</f>
        <v>BioRep Operator</v>
      </c>
      <c r="AG356" s="242">
        <f>getStaffUnitCost</f>
        <v>374.09540909748296</v>
      </c>
      <c r="AH356" s="113">
        <f>getStaffUnitEffort</f>
        <v>0</v>
      </c>
      <c r="AI356" s="40">
        <f>getStaffQuantity</f>
        <v>0</v>
      </c>
      <c r="AJ356" s="41">
        <f>CatTemplate[[#This Row],[St. quantity]]*8/ParRatePM</f>
        <v>0</v>
      </c>
      <c r="AK356" s="320"/>
      <c r="AL356" s="53" t="str">
        <f>CatTemplate[[#This Row],[Item type]]</f>
        <v>Items</v>
      </c>
      <c r="AM356" s="12">
        <f>SUM(CatTemplate[[#This Row],[Year1]:[Year20]])</f>
        <v>0</v>
      </c>
      <c r="AN356" s="52"/>
      <c r="AO356" s="52"/>
      <c r="AP356" s="52"/>
      <c r="AQ356" s="8"/>
      <c r="AR356" s="8"/>
      <c r="AS356" s="8"/>
      <c r="AT356" s="8"/>
      <c r="AU356" s="8"/>
      <c r="AV356" s="8"/>
      <c r="AW356" s="8"/>
      <c r="AX356" s="8"/>
      <c r="AY356" s="8"/>
      <c r="AZ356" s="8"/>
      <c r="BA356" s="8"/>
      <c r="BB356" s="8"/>
      <c r="BC356" s="8"/>
      <c r="BD356" s="8"/>
      <c r="BE356" s="8"/>
      <c r="BF356" s="8"/>
      <c r="BG356" s="36"/>
      <c r="BH356" s="320"/>
      <c r="BI356" s="37" t="str">
        <f>getCostCategory</f>
        <v>06 Operating costs</v>
      </c>
      <c r="BJ356" s="37" t="str">
        <f>getSection</f>
        <v>07 Sample storage</v>
      </c>
      <c r="BK356" s="32" t="str">
        <f>getObject</f>
        <v>Sample storage</v>
      </c>
      <c r="BL356" s="30">
        <f>IFERROR(getUnitCost * IF(CatTemplate[[#This Row],[Cost Category Comp.]]="01 Staff costs", 1,1),0)</f>
        <v>374.09540909748296</v>
      </c>
      <c r="BM356" s="29">
        <f>IF(AND(ISBLANK(CatTemplate[[#This Row],[Eq. unit cost]]),ISBLANK(CatTemplate[[#This Row],[Cons. unit cost]]),ISBLANK(CatTemplate[[#This Row],[Oth. unit cost]])), 0, IF(getUnitEffort =0,1,getUnitEffort) * CatTemplate[[#This Row],[Year1]])</f>
        <v>0</v>
      </c>
      <c r="BN356" s="29">
        <f>IF(AND(ISBLANK(CatTemplate[[#This Row],[Eq. unit cost]]),ISBLANK(CatTemplate[[#This Row],[Cons. unit cost]]),ISBLANK(CatTemplate[[#This Row],[Oth. unit cost]])), 0, IF(getUnitEffort =0,1,getUnitEffort) * CatTemplate[[#This Row],[Year2]])</f>
        <v>0</v>
      </c>
      <c r="BO356" s="29">
        <f>IF(AND(ISBLANK(CatTemplate[[#This Row],[Eq. unit cost]]),ISBLANK(CatTemplate[[#This Row],[Cons. unit cost]]),ISBLANK(CatTemplate[[#This Row],[Oth. unit cost]])), 0, IF(getUnitEffort =0,1,getUnitEffort) * CatTemplate[[#This Row],[Year3]])</f>
        <v>0</v>
      </c>
      <c r="BP356" s="29">
        <f>IF(AND(ISBLANK(CatTemplate[[#This Row],[Eq. unit cost]]),ISBLANK(CatTemplate[[#This Row],[Cons. unit cost]]),ISBLANK(CatTemplate[[#This Row],[Oth. unit cost]])), 0, IF(getUnitEffort =0,1,getUnitEffort) * CatTemplate[[#This Row],[Year4]])</f>
        <v>0</v>
      </c>
      <c r="BQ356" s="29">
        <f>IF(AND(ISBLANK(CatTemplate[[#This Row],[Eq. unit cost]]),ISBLANK(CatTemplate[[#This Row],[Cons. unit cost]]),ISBLANK(CatTemplate[[#This Row],[Oth. unit cost]])), 0, IF(getUnitEffort =0,1,getUnitEffort) * CatTemplate[[#This Row],[Year5]])</f>
        <v>0</v>
      </c>
      <c r="BR356" s="29">
        <f>IF(AND(ISBLANK(CatTemplate[[#This Row],[Eq. unit cost]]),ISBLANK(CatTemplate[[#This Row],[Cons. unit cost]]),ISBLANK(CatTemplate[[#This Row],[Oth. unit cost]])), 0, IF(getUnitEffort =0,1,getUnitEffort) * CatTemplate[[#This Row],[Year6]])</f>
        <v>0</v>
      </c>
      <c r="BS356" s="29">
        <f>IF(AND(ISBLANK(CatTemplate[[#This Row],[Eq. unit cost]]),ISBLANK(CatTemplate[[#This Row],[Cons. unit cost]]),ISBLANK(CatTemplate[[#This Row],[Oth. unit cost]])), 0, IF(getUnitEffort =0,1,getUnitEffort) * CatTemplate[[#This Row],[Year7]])</f>
        <v>0</v>
      </c>
      <c r="BT356" s="29">
        <f>IF(AND(ISBLANK(CatTemplate[[#This Row],[Eq. unit cost]]),ISBLANK(CatTemplate[[#This Row],[Cons. unit cost]]),ISBLANK(CatTemplate[[#This Row],[Oth. unit cost]])), 0, IF(getUnitEffort =0,1,getUnitEffort) * CatTemplate[[#This Row],[Year8]])</f>
        <v>0</v>
      </c>
      <c r="BU356" s="29">
        <f>IF(AND(ISBLANK(CatTemplate[[#This Row],[Eq. unit cost]]),ISBLANK(CatTemplate[[#This Row],[Cons. unit cost]]),ISBLANK(CatTemplate[[#This Row],[Oth. unit cost]])), 0, IF(getUnitEffort =0,1,getUnitEffort) * CatTemplate[[#This Row],[Year9]])</f>
        <v>0</v>
      </c>
      <c r="BV356" s="29">
        <f>IF(AND(ISBLANK(CatTemplate[[#This Row],[Eq. unit cost]]),ISBLANK(CatTemplate[[#This Row],[Cons. unit cost]]),ISBLANK(CatTemplate[[#This Row],[Oth. unit cost]])), 0, IF(getUnitEffort =0,1,getUnitEffort) * CatTemplate[[#This Row],[Year10]])</f>
        <v>0</v>
      </c>
      <c r="BW356" s="29">
        <f>IF(AND(ISBLANK(CatTemplate[[#This Row],[Eq. unit cost]]),ISBLANK(CatTemplate[[#This Row],[Cons. unit cost]]),ISBLANK(CatTemplate[[#This Row],[Oth. unit cost]])), 0, IF(getUnitEffort =0,1,getUnitEffort) * CatTemplate[[#This Row],[Year11]])</f>
        <v>0</v>
      </c>
      <c r="BX356" s="29">
        <f>IF(AND(ISBLANK(CatTemplate[[#This Row],[Eq. unit cost]]),ISBLANK(CatTemplate[[#This Row],[Cons. unit cost]]),ISBLANK(CatTemplate[[#This Row],[Oth. unit cost]])), 0, IF(getUnitEffort =0,1,getUnitEffort) * CatTemplate[[#This Row],[Year12]])</f>
        <v>0</v>
      </c>
      <c r="BY356" s="29">
        <f>IF(AND(ISBLANK(CatTemplate[[#This Row],[Eq. unit cost]]),ISBLANK(CatTemplate[[#This Row],[Cons. unit cost]]),ISBLANK(CatTemplate[[#This Row],[Oth. unit cost]])), 0, IF(getUnitEffort =0,1,getUnitEffort) * CatTemplate[[#This Row],[Year13]])</f>
        <v>0</v>
      </c>
      <c r="BZ356" s="29">
        <f>IF(AND(ISBLANK(CatTemplate[[#This Row],[Eq. unit cost]]),ISBLANK(CatTemplate[[#This Row],[Cons. unit cost]]),ISBLANK(CatTemplate[[#This Row],[Oth. unit cost]])), 0, IF(getUnitEffort =0,1,getUnitEffort) * CatTemplate[[#This Row],[Year14]])</f>
        <v>0</v>
      </c>
      <c r="CA356" s="29">
        <f>IF(AND(ISBLANK(CatTemplate[[#This Row],[Eq. unit cost]]),ISBLANK(CatTemplate[[#This Row],[Cons. unit cost]]),ISBLANK(CatTemplate[[#This Row],[Oth. unit cost]])), 0, IF(getUnitEffort =0,1,getUnitEffort) * CatTemplate[[#This Row],[Year15]])</f>
        <v>0</v>
      </c>
      <c r="CB356" s="29">
        <f>IF(AND(ISBLANK(CatTemplate[[#This Row],[Eq. unit cost]]),ISBLANK(CatTemplate[[#This Row],[Cons. unit cost]]),ISBLANK(CatTemplate[[#This Row],[Oth. unit cost]])), 0, IF(getUnitEffort =0,1,getUnitEffort) * CatTemplate[[#This Row],[Year16]])</f>
        <v>0</v>
      </c>
      <c r="CC356" s="29">
        <f>IF(AND(ISBLANK(CatTemplate[[#This Row],[Eq. unit cost]]),ISBLANK(CatTemplate[[#This Row],[Cons. unit cost]]),ISBLANK(CatTemplate[[#This Row],[Oth. unit cost]])), 0, IF(getUnitEffort =0,1,getUnitEffort) * CatTemplate[[#This Row],[Year17]])</f>
        <v>0</v>
      </c>
      <c r="CD356" s="29">
        <f>IF(AND(ISBLANK(CatTemplate[[#This Row],[Eq. unit cost]]),ISBLANK(CatTemplate[[#This Row],[Cons. unit cost]]),ISBLANK(CatTemplate[[#This Row],[Oth. unit cost]])), 0, IF(getUnitEffort =0,1,getUnitEffort) * CatTemplate[[#This Row],[Year18]])</f>
        <v>0</v>
      </c>
      <c r="CE356" s="29">
        <f>IF(AND(ISBLANK(CatTemplate[[#This Row],[Eq. unit cost]]),ISBLANK(CatTemplate[[#This Row],[Cons. unit cost]]),ISBLANK(CatTemplate[[#This Row],[Oth. unit cost]])), 0, IF(getUnitEffort =0,1,getUnitEffort) * CatTemplate[[#This Row],[Year19]])</f>
        <v>0</v>
      </c>
      <c r="CF356" s="29">
        <f>IF(AND(ISBLANK(CatTemplate[[#This Row],[Eq. unit cost]]),ISBLANK(CatTemplate[[#This Row],[Cons. unit cost]]),ISBLANK(CatTemplate[[#This Row],[Oth. unit cost]])), 0, IF(getUnitEffort =0,1,getUnitEffort) * CatTemplate[[#This Row],[Year20]])</f>
        <v>0</v>
      </c>
      <c r="CG356" s="45">
        <f>SUM(CatTemplate[[#This Row],[Q1]:[Q20]])</f>
        <v>0</v>
      </c>
      <c r="CH356" s="29">
        <f>IF(ISBLANK(CatTemplate[[#This Row],[St. unit effort]]),0,(CatTemplate[[#This Row],[St. unit effort]] * CatTemplate[[#This Row],[Year1]]))</f>
        <v>0</v>
      </c>
      <c r="CI356" s="29">
        <f>IF(ISBLANK(CatTemplate[[#This Row],[St. unit effort]]),0,(CatTemplate[[#This Row],[St. unit effort]] * CatTemplate[[#This Row],[Year2]]))</f>
        <v>0</v>
      </c>
      <c r="CJ356" s="29">
        <f>IF(ISBLANK(CatTemplate[[#This Row],[St. unit effort]]),0,(CatTemplate[[#This Row],[St. unit effort]] * CatTemplate[[#This Row],[Year3]]))</f>
        <v>0</v>
      </c>
      <c r="CK356" s="29">
        <f>IF(ISBLANK(CatTemplate[[#This Row],[St. unit effort]]),0,(CatTemplate[[#This Row],[St. unit effort]] * CatTemplate[[#This Row],[Year4]]))</f>
        <v>0</v>
      </c>
      <c r="CL356" s="29">
        <f>IF(ISBLANK(CatTemplate[[#This Row],[St. unit effort]]),0,(CatTemplate[[#This Row],[St. unit effort]] * CatTemplate[[#This Row],[Year5]]))</f>
        <v>0</v>
      </c>
      <c r="CM356" s="29">
        <f>IF(ISBLANK(CatTemplate[[#This Row],[St. unit effort]]),0,(CatTemplate[[#This Row],[St. unit effort]] * CatTemplate[[#This Row],[Year6]]))</f>
        <v>0</v>
      </c>
      <c r="CN356" s="29">
        <f>IF(ISBLANK(CatTemplate[[#This Row],[St. unit effort]]),0,(CatTemplate[[#This Row],[St. unit effort]] * CatTemplate[[#This Row],[Year7]]))</f>
        <v>0</v>
      </c>
      <c r="CO356" s="29">
        <f>IF(ISBLANK(CatTemplate[[#This Row],[St. unit effort]]),0,(CatTemplate[[#This Row],[St. unit effort]] * CatTemplate[[#This Row],[Year8]]))</f>
        <v>0</v>
      </c>
      <c r="CP356" s="29">
        <f>IF(ISBLANK(CatTemplate[[#This Row],[St. unit effort]]),0,(CatTemplate[[#This Row],[St. unit effort]] * CatTemplate[[#This Row],[Year9]]))</f>
        <v>0</v>
      </c>
      <c r="CQ356" s="29">
        <f>IF(ISBLANK(CatTemplate[[#This Row],[St. unit effort]]),0,(CatTemplate[[#This Row],[St. unit effort]] * CatTemplate[[#This Row],[Year10]]))</f>
        <v>0</v>
      </c>
      <c r="CR356" s="29">
        <f>IF(ISBLANK(CatTemplate[[#This Row],[St. unit effort]]),0,(CatTemplate[[#This Row],[St. unit effort]] * CatTemplate[[#This Row],[Year11]]))</f>
        <v>0</v>
      </c>
      <c r="CS356" s="29">
        <f>IF(ISBLANK(CatTemplate[[#This Row],[St. unit effort]]),0,(CatTemplate[[#This Row],[St. unit effort]] * CatTemplate[[#This Row],[Year12]]))</f>
        <v>0</v>
      </c>
      <c r="CT356" s="29">
        <f>IF(ISBLANK(CatTemplate[[#This Row],[St. unit effort]]),0,(CatTemplate[[#This Row],[St. unit effort]] * CatTemplate[[#This Row],[Year13]]))</f>
        <v>0</v>
      </c>
      <c r="CU356" s="29">
        <f>IF(ISBLANK(CatTemplate[[#This Row],[St. unit effort]]),0,(CatTemplate[[#This Row],[St. unit effort]] * CatTemplate[[#This Row],[Year14]]))</f>
        <v>0</v>
      </c>
      <c r="CV356" s="29">
        <f>IF(ISBLANK(CatTemplate[[#This Row],[St. unit effort]]),0,(CatTemplate[[#This Row],[St. unit effort]] * CatTemplate[[#This Row],[Year15]]))</f>
        <v>0</v>
      </c>
      <c r="CW356" s="29">
        <f>IF(ISBLANK(CatTemplate[[#This Row],[St. unit effort]]),0,(CatTemplate[[#This Row],[St. unit effort]] * CatTemplate[[#This Row],[Year16]]))</f>
        <v>0</v>
      </c>
      <c r="CX356" s="29">
        <f>IF(ISBLANK(CatTemplate[[#This Row],[St. unit effort]]),0,(CatTemplate[[#This Row],[St. unit effort]] * CatTemplate[[#This Row],[Year17]]))</f>
        <v>0</v>
      </c>
      <c r="CY356" s="29">
        <f>IF(ISBLANK(CatTemplate[[#This Row],[St. unit effort]]),0,(CatTemplate[[#This Row],[St. unit effort]] * CatTemplate[[#This Row],[Year18]]))</f>
        <v>0</v>
      </c>
      <c r="CZ356" s="29">
        <f>IF(ISBLANK(CatTemplate[[#This Row],[St. unit effort]]),0,(CatTemplate[[#This Row],[St. unit effort]] * CatTemplate[[#This Row],[Year19]]))</f>
        <v>0</v>
      </c>
      <c r="DA356" s="29">
        <f>IF(ISBLANK(CatTemplate[[#This Row],[St. unit effort]]),0,(CatTemplate[[#This Row],[St. unit effort]] * CatTemplate[[#This Row],[Year20]]))</f>
        <v>0</v>
      </c>
      <c r="DB356" s="57">
        <f>IF(ISBLANK(CatTemplate[[#This Row],[St. unit effort]]),0,(CatTemplate[[#This Row],[St. unit effort]] * CatTemplate[[#This Row],[Year1]])*8/ParRatePM)</f>
        <v>0</v>
      </c>
      <c r="DC356" s="57">
        <f>IF(ISBLANK(CatTemplate[[#This Row],[St. unit effort]]),0,(CatTemplate[[#This Row],[St. unit effort]] * CatTemplate[[#This Row],[Year2]])*8/ParRatePM)</f>
        <v>0</v>
      </c>
      <c r="DD356" s="57">
        <f>IF(ISBLANK(CatTemplate[[#This Row],[St. unit effort]]),0,(CatTemplate[[#This Row],[St. unit effort]] * CatTemplate[[#This Row],[Year3]])*8/ParRatePM)</f>
        <v>0</v>
      </c>
      <c r="DE356" s="57">
        <f>IF(ISBLANK(CatTemplate[[#This Row],[St. unit effort]]),0,(CatTemplate[[#This Row],[St. unit effort]] * CatTemplate[[#This Row],[Year4]])*8/ParRatePM)</f>
        <v>0</v>
      </c>
      <c r="DF356" s="57">
        <f>IF(ISBLANK(CatTemplate[[#This Row],[St. unit effort]]),0,(CatTemplate[[#This Row],[St. unit effort]] * CatTemplate[[#This Row],[Year5]])*8/ParRatePM)</f>
        <v>0</v>
      </c>
      <c r="DG356" s="57">
        <f>IF(ISBLANK(CatTemplate[[#This Row],[St. unit effort]]),0,(CatTemplate[[#This Row],[St. unit effort]] * CatTemplate[[#This Row],[Year6]])*8/ParRatePM)</f>
        <v>0</v>
      </c>
      <c r="DH356" s="57">
        <f>IF(ISBLANK(CatTemplate[[#This Row],[St. unit effort]]),0,(CatTemplate[[#This Row],[St. unit effort]] * CatTemplate[[#This Row],[Year7]])*8/ParRatePM)</f>
        <v>0</v>
      </c>
      <c r="DI356" s="57">
        <f>IF(ISBLANK(CatTemplate[[#This Row],[St. unit effort]]),0,(CatTemplate[[#This Row],[St. unit effort]] * CatTemplate[[#This Row],[Year8]])*8/ParRatePM)</f>
        <v>0</v>
      </c>
      <c r="DJ356" s="57">
        <f>IF(ISBLANK(CatTemplate[[#This Row],[St. unit effort]]),0,(CatTemplate[[#This Row],[St. unit effort]] * CatTemplate[[#This Row],[Year9]])*8/ParRatePM)</f>
        <v>0</v>
      </c>
      <c r="DK356" s="57">
        <f>IF(ISBLANK(CatTemplate[[#This Row],[St. unit effort]]),0,(CatTemplate[[#This Row],[St. unit effort]] * CatTemplate[[#This Row],[Year10]])*8/ParRatePM)</f>
        <v>0</v>
      </c>
      <c r="DL356" s="57">
        <f>IF(ISBLANK(CatTemplate[[#This Row],[St. unit effort]]),0,(CatTemplate[[#This Row],[St. unit effort]] * CatTemplate[[#This Row],[Year11]])*8/ParRatePM)</f>
        <v>0</v>
      </c>
      <c r="DM356" s="57">
        <f>IF(ISBLANK(CatTemplate[[#This Row],[St. unit effort]]),0,(CatTemplate[[#This Row],[St. unit effort]] * CatTemplate[[#This Row],[Year12]])*8/ParRatePM)</f>
        <v>0</v>
      </c>
      <c r="DN356" s="57">
        <f>IF(ISBLANK(CatTemplate[[#This Row],[St. unit effort]]),0,(CatTemplate[[#This Row],[St. unit effort]] * CatTemplate[[#This Row],[Year13]])*8/ParRatePM)</f>
        <v>0</v>
      </c>
      <c r="DO356" s="57">
        <f>IF(ISBLANK(CatTemplate[[#This Row],[St. unit effort]]),0,(CatTemplate[[#This Row],[St. unit effort]] * CatTemplate[[#This Row],[Year14]])*8/ParRatePM)</f>
        <v>0</v>
      </c>
      <c r="DP356" s="57">
        <f>IF(ISBLANK(CatTemplate[[#This Row],[St. unit effort]]),0,(CatTemplate[[#This Row],[St. unit effort]] * CatTemplate[[#This Row],[Year15]])*8/ParRatePM)</f>
        <v>0</v>
      </c>
      <c r="DQ356" s="57">
        <f>IF(ISBLANK(CatTemplate[[#This Row],[St. unit effort]]),0,(CatTemplate[[#This Row],[St. unit effort]] * CatTemplate[[#This Row],[Year16]])*8/ParRatePM)</f>
        <v>0</v>
      </c>
      <c r="DR356" s="57">
        <f>IF(ISBLANK(CatTemplate[[#This Row],[St. unit effort]]),0,(CatTemplate[[#This Row],[St. unit effort]] * CatTemplate[[#This Row],[Year17]])*8/ParRatePM)</f>
        <v>0</v>
      </c>
      <c r="DS356" s="57">
        <f>IF(ISBLANK(CatTemplate[[#This Row],[St. unit effort]]),0,(CatTemplate[[#This Row],[St. unit effort]] * CatTemplate[[#This Row],[Year18]])*8/ParRatePM)</f>
        <v>0</v>
      </c>
      <c r="DT356" s="57">
        <f>IF(ISBLANK(CatTemplate[[#This Row],[St. unit effort]]),0,(CatTemplate[[#This Row],[St. unit effort]] * CatTemplate[[#This Row],[Year19]])*8/ParRatePM)</f>
        <v>0</v>
      </c>
      <c r="DU356" s="57">
        <f>IF(ISBLANK(CatTemplate[[#This Row],[St. unit effort]]),0,(CatTemplate[[#This Row],[St. unit effort]] * CatTemplate[[#This Row],[Year20]])*8/ParRatePM)</f>
        <v>0</v>
      </c>
      <c r="DV356" s="54">
        <f>SUM(CatTemplate[[#This Row],[PM1]:[PM20]])</f>
        <v>0</v>
      </c>
      <c r="DW356" s="56">
        <f t="shared" si="123"/>
        <v>0</v>
      </c>
      <c r="DX356" s="56">
        <f t="shared" si="123"/>
        <v>0</v>
      </c>
      <c r="DY356" s="56">
        <f t="shared" si="123"/>
        <v>0</v>
      </c>
      <c r="DZ356" s="56">
        <f t="shared" si="123"/>
        <v>0</v>
      </c>
      <c r="EA356" s="56">
        <f t="shared" si="123"/>
        <v>0</v>
      </c>
      <c r="EB356" s="56">
        <f t="shared" si="123"/>
        <v>0</v>
      </c>
      <c r="EC356" s="56">
        <f t="shared" si="123"/>
        <v>0</v>
      </c>
      <c r="ED356" s="56">
        <f t="shared" si="123"/>
        <v>0</v>
      </c>
      <c r="EE356" s="56">
        <f t="shared" si="123"/>
        <v>0</v>
      </c>
      <c r="EF356" s="56">
        <f t="shared" si="123"/>
        <v>0</v>
      </c>
      <c r="EG356" s="56">
        <f t="shared" si="123"/>
        <v>0</v>
      </c>
      <c r="EH356" s="56">
        <f t="shared" si="123"/>
        <v>0</v>
      </c>
      <c r="EI356" s="56">
        <f t="shared" si="123"/>
        <v>0</v>
      </c>
      <c r="EJ356" s="56">
        <f t="shared" si="123"/>
        <v>0</v>
      </c>
      <c r="EK356" s="56">
        <f t="shared" si="123"/>
        <v>0</v>
      </c>
      <c r="EL356" s="56">
        <f t="shared" si="121"/>
        <v>0</v>
      </c>
      <c r="EM356" s="56">
        <f t="shared" si="121"/>
        <v>0</v>
      </c>
      <c r="EN356" s="56">
        <f t="shared" si="121"/>
        <v>0</v>
      </c>
      <c r="EO356" s="56">
        <f t="shared" si="121"/>
        <v>0</v>
      </c>
      <c r="EP356" s="56">
        <f t="shared" si="121"/>
        <v>0</v>
      </c>
      <c r="EQ356" s="30">
        <f>CatTemplate[[#This Row],[Eq. unit cost]] * CatTemplate[[#This Row],[Eq. quantity]]</f>
        <v>0</v>
      </c>
      <c r="ER356" s="30">
        <f>CatTemplate[[#This Row],[Cons. unit cost]] *CatTemplate[[#This Row],[Cons. quantity]]</f>
        <v>0</v>
      </c>
      <c r="ES356" s="30">
        <f>CatTemplate[[#This Row],[Oth. unit cost]] *CatTemplate[[#This Row],[Oth. quantity]]</f>
        <v>0</v>
      </c>
      <c r="ET356" s="55">
        <f>SUM(CatTemplate[[#This Row],[CO1]:[CO20]])</f>
        <v>0</v>
      </c>
      <c r="EU356" s="56">
        <f t="shared" si="124"/>
        <v>0</v>
      </c>
      <c r="EV356" s="56">
        <f t="shared" si="124"/>
        <v>0</v>
      </c>
      <c r="EW356" s="56">
        <f t="shared" si="124"/>
        <v>0</v>
      </c>
      <c r="EX356" s="56">
        <f t="shared" si="124"/>
        <v>0</v>
      </c>
      <c r="EY356" s="56">
        <f t="shared" si="124"/>
        <v>0</v>
      </c>
      <c r="EZ356" s="56">
        <f t="shared" si="124"/>
        <v>0</v>
      </c>
      <c r="FA356" s="56">
        <f t="shared" si="124"/>
        <v>0</v>
      </c>
      <c r="FB356" s="56">
        <f t="shared" si="124"/>
        <v>0</v>
      </c>
      <c r="FC356" s="56">
        <f t="shared" si="124"/>
        <v>0</v>
      </c>
      <c r="FD356" s="56">
        <f t="shared" si="124"/>
        <v>0</v>
      </c>
      <c r="FE356" s="56">
        <f t="shared" si="124"/>
        <v>0</v>
      </c>
      <c r="FF356" s="56">
        <f t="shared" si="124"/>
        <v>0</v>
      </c>
      <c r="FG356" s="56">
        <f t="shared" si="124"/>
        <v>0</v>
      </c>
      <c r="FH356" s="56">
        <f t="shared" si="124"/>
        <v>0</v>
      </c>
      <c r="FI356" s="56">
        <f t="shared" si="124"/>
        <v>0</v>
      </c>
      <c r="FJ356" s="56">
        <f t="shared" si="122"/>
        <v>0</v>
      </c>
      <c r="FK356" s="56">
        <f t="shared" si="122"/>
        <v>0</v>
      </c>
      <c r="FL356" s="56">
        <f t="shared" si="122"/>
        <v>0</v>
      </c>
      <c r="FM356" s="56">
        <f t="shared" si="122"/>
        <v>0</v>
      </c>
      <c r="FN356" s="56">
        <f t="shared" si="122"/>
        <v>0</v>
      </c>
      <c r="FO356" s="58">
        <f>SUM(CatTemplate[[#This Row],[CS1]:[CS20]])</f>
        <v>0</v>
      </c>
      <c r="FP356" s="59">
        <f>CatTemplate[[#This Row],[Total Oth. cost]]+CatTemplate[[#This Row],[Total St. Cost]]</f>
        <v>0</v>
      </c>
      <c r="FQ356" s="33" t="e">
        <f t="shared" si="115"/>
        <v>#VALUE!</v>
      </c>
      <c r="FR356" s="33" t="e">
        <f t="shared" si="116"/>
        <v>#VALUE!</v>
      </c>
      <c r="FS356" s="30" t="e">
        <f>(CatTemplate[[#This Row],[CO1]] + CatTemplate[[#This Row],[CS1]]) * (1 + getRateOHFinal) * getRateMarkupFinal</f>
        <v>#VALUE!</v>
      </c>
      <c r="FT356" s="30" t="e">
        <f>(CatTemplate[[#This Row],[CO2]] + CatTemplate[[#This Row],[CS2]]) * (1 + getRateOHFinal) * getRateMarkupFinal</f>
        <v>#VALUE!</v>
      </c>
      <c r="FU356" s="30" t="e">
        <f>(CatTemplate[[#This Row],[CO3]] + CatTemplate[[#This Row],[CS3]]) * (1 + getRateOHFinal) * getRateMarkupFinal</f>
        <v>#VALUE!</v>
      </c>
      <c r="FV356" s="30" t="e">
        <f>(CatTemplate[[#This Row],[CO4]] + CatTemplate[[#This Row],[CS4]]) * (1 + getRateOHFinal) * getRateMarkupFinal</f>
        <v>#VALUE!</v>
      </c>
      <c r="FW356" s="30" t="e">
        <f>(CatTemplate[[#This Row],[CO5]] + CatTemplate[[#This Row],[CS5]]) * (1 + getRateOHFinal) * getRateMarkupFinal</f>
        <v>#VALUE!</v>
      </c>
      <c r="FX356" s="30" t="e">
        <f>(CatTemplate[[#This Row],[CO6]] + CatTemplate[[#This Row],[CS6]]) * (1 + getRateOHFinal) * getRateMarkupFinal</f>
        <v>#VALUE!</v>
      </c>
      <c r="FY356" s="30" t="e">
        <f>(CatTemplate[[#This Row],[CO7]] + CatTemplate[[#This Row],[CS7]]) * (1 + getRateOHFinal) * getRateMarkupFinal</f>
        <v>#VALUE!</v>
      </c>
      <c r="FZ356" s="30" t="e">
        <f>(CatTemplate[[#This Row],[CO8]] + CatTemplate[[#This Row],[CS8]]) * (1 + getRateOHFinal) * getRateMarkupFinal</f>
        <v>#VALUE!</v>
      </c>
      <c r="GA356" s="30" t="e">
        <f>(CatTemplate[[#This Row],[CO9]] + CatTemplate[[#This Row],[CS9]]) * (1 + getRateOHFinal) * getRateMarkupFinal</f>
        <v>#VALUE!</v>
      </c>
      <c r="GB356" s="30" t="e">
        <f>(CatTemplate[[#This Row],[CO10]] + CatTemplate[[#This Row],[CS10]]) * (1 + getRateOHFinal) * getRateMarkupFinal</f>
        <v>#VALUE!</v>
      </c>
      <c r="GC356" s="30" t="e">
        <f>(CatTemplate[[#This Row],[CO11]] + CatTemplate[[#This Row],[CS11]]) * (1 + getRateOHFinal) * getRateMarkupFinal</f>
        <v>#VALUE!</v>
      </c>
      <c r="GD356" s="30" t="e">
        <f>(CatTemplate[[#This Row],[CO12]] + CatTemplate[[#This Row],[CS12]]) * (1 + getRateOHFinal) * getRateMarkupFinal</f>
        <v>#VALUE!</v>
      </c>
      <c r="GE356" s="30" t="e">
        <f>(CatTemplate[[#This Row],[CO13]] + CatTemplate[[#This Row],[CS13]]) * (1 + getRateOHFinal) * getRateMarkupFinal</f>
        <v>#VALUE!</v>
      </c>
      <c r="GF356" s="30" t="e">
        <f>(CatTemplate[[#This Row],[CO14]] + CatTemplate[[#This Row],[CS14]]) * (1 + getRateOHFinal) * getRateMarkupFinal</f>
        <v>#VALUE!</v>
      </c>
      <c r="GG356" s="30" t="e">
        <f>(CatTemplate[[#This Row],[CO15]] + CatTemplate[[#This Row],[CS15]]) * (1 + getRateOHFinal) * getRateMarkupFinal</f>
        <v>#VALUE!</v>
      </c>
      <c r="GH356" s="30" t="e">
        <f>(CatTemplate[[#This Row],[CO16]] + CatTemplate[[#This Row],[CS16]]) * (1 + getRateOHFinal) * getRateMarkupFinal</f>
        <v>#VALUE!</v>
      </c>
      <c r="GI356" s="30" t="e">
        <f>(CatTemplate[[#This Row],[CO17]] + CatTemplate[[#This Row],[CS17]]) * (1 + getRateOHFinal) * getRateMarkupFinal</f>
        <v>#VALUE!</v>
      </c>
      <c r="GJ356" s="30" t="e">
        <f>(CatTemplate[[#This Row],[CO18]] + CatTemplate[[#This Row],[CS18]]) * (1 + getRateOHFinal) * getRateMarkupFinal</f>
        <v>#VALUE!</v>
      </c>
      <c r="GK356" s="30" t="e">
        <f>(CatTemplate[[#This Row],[CO19]] + CatTemplate[[#This Row],[CS19]]) * (1 + getRateOHFinal) * getRateMarkupFinal</f>
        <v>#VALUE!</v>
      </c>
      <c r="GL356" s="30" t="e">
        <f>(CatTemplate[[#This Row],[CO20]] + CatTemplate[[#This Row],[CS20]]) * (1 + getRateOHFinal) * getRateMarkupFinal</f>
        <v>#VALUE!</v>
      </c>
      <c r="GM356" s="30" t="e">
        <f t="shared" si="117"/>
        <v>#VALUE!</v>
      </c>
      <c r="GN356" s="30" t="e">
        <f t="shared" si="118"/>
        <v>#VALUE!</v>
      </c>
      <c r="GO356" s="30" t="e">
        <f t="shared" si="119"/>
        <v>#VALUE!</v>
      </c>
      <c r="GP356" s="30" t="e">
        <f t="shared" si="120"/>
        <v>#VALUE!</v>
      </c>
      <c r="GQ356" s="30" t="e">
        <f>(CatTemplate[[#This Row],[CO1]]+CatTemplate[[#This Row],[CS1]]) * (1+ getRateOHFinal) * (1 + getRateMarkupFinal)</f>
        <v>#VALUE!</v>
      </c>
      <c r="GR356" s="30" t="e">
        <f>(CatTemplate[[#This Row],[CO2]]+CatTemplate[[#This Row],[CS2]]) * (1+ getRateOHFinal) * (1 + getRateMarkupFinal)</f>
        <v>#VALUE!</v>
      </c>
      <c r="GS356" s="30" t="e">
        <f>(CatTemplate[[#This Row],[CO3]]+CatTemplate[[#This Row],[CS3]]) * (1+ getRateOHFinal) * (1 + getRateMarkupFinal)</f>
        <v>#VALUE!</v>
      </c>
      <c r="GT356" s="30" t="e">
        <f>(CatTemplate[[#This Row],[CO4]]+CatTemplate[[#This Row],[CS4]]) * (1+ getRateOHFinal) * (1 + getRateMarkupFinal)</f>
        <v>#VALUE!</v>
      </c>
      <c r="GU356" s="30" t="e">
        <f>(CatTemplate[[#This Row],[CO5]]+CatTemplate[[#This Row],[CS5]]) * (1+ getRateOHFinal) * (1 + getRateMarkupFinal)</f>
        <v>#VALUE!</v>
      </c>
      <c r="GV356" s="30" t="e">
        <f>(CatTemplate[[#This Row],[CO6]]+CatTemplate[[#This Row],[CS6]]) * (1+ getRateOHFinal) * (1 + getRateMarkupFinal)</f>
        <v>#VALUE!</v>
      </c>
      <c r="GW356" s="30" t="e">
        <f>(CatTemplate[[#This Row],[CO7]]+CatTemplate[[#This Row],[CS7]]) * (1+ getRateOHFinal) * (1 + getRateMarkupFinal)</f>
        <v>#VALUE!</v>
      </c>
      <c r="GX356" s="30" t="e">
        <f>(CatTemplate[[#This Row],[CO8]]+CatTemplate[[#This Row],[CS8]]) * (1+ getRateOHFinal) * (1 + getRateMarkupFinal)</f>
        <v>#VALUE!</v>
      </c>
      <c r="GY356" s="30" t="e">
        <f>(CatTemplate[[#This Row],[CO9]]+CatTemplate[[#This Row],[CS9]]) * (1+ getRateOHFinal) * (1 + getRateMarkupFinal)</f>
        <v>#VALUE!</v>
      </c>
      <c r="GZ356" s="30" t="e">
        <f>(CatTemplate[[#This Row],[CO10]]+CatTemplate[[#This Row],[CS10]]) * (1+ getRateOHFinal) * (1 + getRateMarkupFinal)</f>
        <v>#VALUE!</v>
      </c>
      <c r="HA356" s="30" t="e">
        <f>(CatTemplate[[#This Row],[CO11]]+CatTemplate[[#This Row],[CS11]]) * (1+ getRateOHFinal) * (1 + getRateMarkupFinal)</f>
        <v>#VALUE!</v>
      </c>
      <c r="HB356" s="30" t="e">
        <f>(CatTemplate[[#This Row],[CO12]]+CatTemplate[[#This Row],[CS12]]) * (1+ getRateOHFinal) * (1 + getRateMarkupFinal)</f>
        <v>#VALUE!</v>
      </c>
      <c r="HC356" s="30" t="e">
        <f>(CatTemplate[[#This Row],[CO13]]+CatTemplate[[#This Row],[CS13]]) * (1+ getRateOHFinal) * (1 + getRateMarkupFinal)</f>
        <v>#VALUE!</v>
      </c>
      <c r="HD356" s="30" t="e">
        <f>(CatTemplate[[#This Row],[CO14]]+CatTemplate[[#This Row],[CS14]]) * (1+ getRateOHFinal) * (1 + getRateMarkupFinal)</f>
        <v>#VALUE!</v>
      </c>
      <c r="HE356" s="30" t="e">
        <f>(CatTemplate[[#This Row],[CO15]]+CatTemplate[[#This Row],[CS15]]) * (1+ getRateOHFinal) * (1 + getRateMarkupFinal)</f>
        <v>#VALUE!</v>
      </c>
      <c r="HF356" s="30" t="e">
        <f>(CatTemplate[[#This Row],[CO16]]+CatTemplate[[#This Row],[CS16]]) * (1+ getRateOHFinal) * (1 + getRateMarkupFinal)</f>
        <v>#VALUE!</v>
      </c>
      <c r="HG356" s="30" t="e">
        <f>(CatTemplate[[#This Row],[CO17]]+CatTemplate[[#This Row],[CS17]]) * (1+ getRateOHFinal) * (1 + getRateMarkupFinal)</f>
        <v>#VALUE!</v>
      </c>
      <c r="HH356" s="30" t="e">
        <f>(CatTemplate[[#This Row],[CO18]]+CatTemplate[[#This Row],[CS18]]) * (1+ getRateOHFinal) * (1 + getRateMarkupFinal)</f>
        <v>#VALUE!</v>
      </c>
      <c r="HI356" s="30" t="e">
        <f>(CatTemplate[[#This Row],[CO19]]+CatTemplate[[#This Row],[CS19]]) * (1+ getRateOHFinal) * (1 + getRateMarkupFinal)</f>
        <v>#VALUE!</v>
      </c>
      <c r="HJ356" s="30" t="e">
        <f>(CatTemplate[[#This Row],[CO20]]+CatTemplate[[#This Row],[CS20]]) * (1+ getRateOHFinal) * (1 + getRateMarkupFinal)</f>
        <v>#VALUE!</v>
      </c>
      <c r="HK356" s="39" t="e">
        <f>CatTemplate[[#This Row],[Total cost]]+CatTemplate[[#This Row],[OH Amount]]+CatTemplate[[#This Row],[Markup]]</f>
        <v>#VALUE!</v>
      </c>
      <c r="HL356" s="63">
        <f>IF(CatTemplate[[#This Row],[Units]]="Days",CatTemplate[[#This Row],[Project quantity]]*CatTemplate[[#This Row],[St. unit effort]],CatTemplate[[#This Row],[Project quantity]])</f>
        <v>0</v>
      </c>
      <c r="HM356" s="287">
        <f>IFERROR(CatTemplate[[#This Row],[Total Price]]/(CatTemplate[[#This Row],[Final Quantity]]),0)</f>
        <v>0</v>
      </c>
      <c r="HN356" s="261"/>
    </row>
    <row r="357" spans="2:222" x14ac:dyDescent="0.2">
      <c r="B357" s="9" t="s">
        <v>106</v>
      </c>
      <c r="C357" s="23">
        <v>7</v>
      </c>
      <c r="D357" s="10" t="s">
        <v>180</v>
      </c>
      <c r="E357" s="25">
        <v>1</v>
      </c>
      <c r="F357" s="19" t="s">
        <v>181</v>
      </c>
      <c r="G357" s="27">
        <v>2</v>
      </c>
      <c r="H357" s="19" t="s">
        <v>182</v>
      </c>
      <c r="I357" s="19" t="s">
        <v>1073</v>
      </c>
      <c r="J357" s="16" t="s">
        <v>253</v>
      </c>
      <c r="K357" s="16"/>
      <c r="L357" s="16" t="s">
        <v>422</v>
      </c>
      <c r="M357" s="16" t="s">
        <v>207</v>
      </c>
      <c r="N357" s="16" t="s">
        <v>858</v>
      </c>
      <c r="O357" s="320"/>
      <c r="P357" s="71"/>
      <c r="Q357" s="108"/>
      <c r="R357" s="73"/>
      <c r="S357" s="97"/>
      <c r="T357" s="100">
        <f>getEqUnitCost</f>
        <v>0</v>
      </c>
      <c r="U357" s="73">
        <f>getEqUnitEffort</f>
        <v>0</v>
      </c>
      <c r="V357" s="101">
        <f>getEqQuantity</f>
        <v>0</v>
      </c>
      <c r="W357" s="320"/>
      <c r="X357" s="100">
        <f>getConsUnitCost</f>
        <v>0</v>
      </c>
      <c r="Y357" s="73">
        <f>getConsUnitEffort</f>
        <v>0</v>
      </c>
      <c r="Z357" s="14">
        <f>getConsQuantity</f>
        <v>0</v>
      </c>
      <c r="AA357" s="320"/>
      <c r="AB357" s="72"/>
      <c r="AC357" s="112"/>
      <c r="AD357" s="14">
        <f>getOthQuantity</f>
        <v>0</v>
      </c>
      <c r="AE357" s="320"/>
      <c r="AF357" s="28" t="str">
        <f>IF(ISBLANK(CatTemplate[[#This Row],[Resource type]]),"",CatTemplate[[#This Row],[Resource type]])</f>
        <v>BioRep Operator</v>
      </c>
      <c r="AG357" s="242">
        <f>getStaffUnitCost</f>
        <v>374.09540909748296</v>
      </c>
      <c r="AH357" s="113">
        <f>getStaffUnitEffort</f>
        <v>0</v>
      </c>
      <c r="AI357" s="40">
        <f>getStaffQuantity</f>
        <v>0</v>
      </c>
      <c r="AJ357" s="41">
        <f>CatTemplate[[#This Row],[St. quantity]]*8/ParRatePM</f>
        <v>0</v>
      </c>
      <c r="AK357" s="320"/>
      <c r="AL357" s="53" t="str">
        <f>CatTemplate[[#This Row],[Item type]]</f>
        <v>Items</v>
      </c>
      <c r="AM357" s="12">
        <f>SUM(CatTemplate[[#This Row],[Year1]:[Year20]])</f>
        <v>0</v>
      </c>
      <c r="AN357" s="52"/>
      <c r="AO357" s="52"/>
      <c r="AP357" s="52"/>
      <c r="AQ357" s="8"/>
      <c r="AR357" s="8"/>
      <c r="AS357" s="8"/>
      <c r="AT357" s="8"/>
      <c r="AU357" s="8"/>
      <c r="AV357" s="8"/>
      <c r="AW357" s="8"/>
      <c r="AX357" s="8"/>
      <c r="AY357" s="8"/>
      <c r="AZ357" s="8"/>
      <c r="BA357" s="8"/>
      <c r="BB357" s="8"/>
      <c r="BC357" s="8"/>
      <c r="BD357" s="8"/>
      <c r="BE357" s="8"/>
      <c r="BF357" s="8"/>
      <c r="BG357" s="36"/>
      <c r="BH357" s="320"/>
      <c r="BI357" s="37" t="str">
        <f>getCostCategory</f>
        <v>06 Operating costs</v>
      </c>
      <c r="BJ357" s="37" t="str">
        <f>getSection</f>
        <v>07 Sample storage</v>
      </c>
      <c r="BK357" s="32" t="str">
        <f>getObject</f>
        <v>Sample storage</v>
      </c>
      <c r="BL357" s="30">
        <f>IFERROR(getUnitCost * IF(CatTemplate[[#This Row],[Cost Category Comp.]]="01 Staff costs", 1,1),0)</f>
        <v>374.09540909748296</v>
      </c>
      <c r="BM357" s="29">
        <f>IF(AND(ISBLANK(CatTemplate[[#This Row],[Eq. unit cost]]),ISBLANK(CatTemplate[[#This Row],[Cons. unit cost]]),ISBLANK(CatTemplate[[#This Row],[Oth. unit cost]])), 0, IF(getUnitEffort =0,1,getUnitEffort) * CatTemplate[[#This Row],[Year1]])</f>
        <v>0</v>
      </c>
      <c r="BN357" s="29">
        <f>IF(AND(ISBLANK(CatTemplate[[#This Row],[Eq. unit cost]]),ISBLANK(CatTemplate[[#This Row],[Cons. unit cost]]),ISBLANK(CatTemplate[[#This Row],[Oth. unit cost]])), 0, IF(getUnitEffort =0,1,getUnitEffort) * CatTemplate[[#This Row],[Year2]])</f>
        <v>0</v>
      </c>
      <c r="BO357" s="29">
        <f>IF(AND(ISBLANK(CatTemplate[[#This Row],[Eq. unit cost]]),ISBLANK(CatTemplate[[#This Row],[Cons. unit cost]]),ISBLANK(CatTemplate[[#This Row],[Oth. unit cost]])), 0, IF(getUnitEffort =0,1,getUnitEffort) * CatTemplate[[#This Row],[Year3]])</f>
        <v>0</v>
      </c>
      <c r="BP357" s="29">
        <f>IF(AND(ISBLANK(CatTemplate[[#This Row],[Eq. unit cost]]),ISBLANK(CatTemplate[[#This Row],[Cons. unit cost]]),ISBLANK(CatTemplate[[#This Row],[Oth. unit cost]])), 0, IF(getUnitEffort =0,1,getUnitEffort) * CatTemplate[[#This Row],[Year4]])</f>
        <v>0</v>
      </c>
      <c r="BQ357" s="29">
        <f>IF(AND(ISBLANK(CatTemplate[[#This Row],[Eq. unit cost]]),ISBLANK(CatTemplate[[#This Row],[Cons. unit cost]]),ISBLANK(CatTemplate[[#This Row],[Oth. unit cost]])), 0, IF(getUnitEffort =0,1,getUnitEffort) * CatTemplate[[#This Row],[Year5]])</f>
        <v>0</v>
      </c>
      <c r="BR357" s="29">
        <f>IF(AND(ISBLANK(CatTemplate[[#This Row],[Eq. unit cost]]),ISBLANK(CatTemplate[[#This Row],[Cons. unit cost]]),ISBLANK(CatTemplate[[#This Row],[Oth. unit cost]])), 0, IF(getUnitEffort =0,1,getUnitEffort) * CatTemplate[[#This Row],[Year6]])</f>
        <v>0</v>
      </c>
      <c r="BS357" s="29">
        <f>IF(AND(ISBLANK(CatTemplate[[#This Row],[Eq. unit cost]]),ISBLANK(CatTemplate[[#This Row],[Cons. unit cost]]),ISBLANK(CatTemplate[[#This Row],[Oth. unit cost]])), 0, IF(getUnitEffort =0,1,getUnitEffort) * CatTemplate[[#This Row],[Year7]])</f>
        <v>0</v>
      </c>
      <c r="BT357" s="29">
        <f>IF(AND(ISBLANK(CatTemplate[[#This Row],[Eq. unit cost]]),ISBLANK(CatTemplate[[#This Row],[Cons. unit cost]]),ISBLANK(CatTemplate[[#This Row],[Oth. unit cost]])), 0, IF(getUnitEffort =0,1,getUnitEffort) * CatTemplate[[#This Row],[Year8]])</f>
        <v>0</v>
      </c>
      <c r="BU357" s="29">
        <f>IF(AND(ISBLANK(CatTemplate[[#This Row],[Eq. unit cost]]),ISBLANK(CatTemplate[[#This Row],[Cons. unit cost]]),ISBLANK(CatTemplate[[#This Row],[Oth. unit cost]])), 0, IF(getUnitEffort =0,1,getUnitEffort) * CatTemplate[[#This Row],[Year9]])</f>
        <v>0</v>
      </c>
      <c r="BV357" s="29">
        <f>IF(AND(ISBLANK(CatTemplate[[#This Row],[Eq. unit cost]]),ISBLANK(CatTemplate[[#This Row],[Cons. unit cost]]),ISBLANK(CatTemplate[[#This Row],[Oth. unit cost]])), 0, IF(getUnitEffort =0,1,getUnitEffort) * CatTemplate[[#This Row],[Year10]])</f>
        <v>0</v>
      </c>
      <c r="BW357" s="29">
        <f>IF(AND(ISBLANK(CatTemplate[[#This Row],[Eq. unit cost]]),ISBLANK(CatTemplate[[#This Row],[Cons. unit cost]]),ISBLANK(CatTemplate[[#This Row],[Oth. unit cost]])), 0, IF(getUnitEffort =0,1,getUnitEffort) * CatTemplate[[#This Row],[Year11]])</f>
        <v>0</v>
      </c>
      <c r="BX357" s="29">
        <f>IF(AND(ISBLANK(CatTemplate[[#This Row],[Eq. unit cost]]),ISBLANK(CatTemplate[[#This Row],[Cons. unit cost]]),ISBLANK(CatTemplate[[#This Row],[Oth. unit cost]])), 0, IF(getUnitEffort =0,1,getUnitEffort) * CatTemplate[[#This Row],[Year12]])</f>
        <v>0</v>
      </c>
      <c r="BY357" s="29">
        <f>IF(AND(ISBLANK(CatTemplate[[#This Row],[Eq. unit cost]]),ISBLANK(CatTemplate[[#This Row],[Cons. unit cost]]),ISBLANK(CatTemplate[[#This Row],[Oth. unit cost]])), 0, IF(getUnitEffort =0,1,getUnitEffort) * CatTemplate[[#This Row],[Year13]])</f>
        <v>0</v>
      </c>
      <c r="BZ357" s="29">
        <f>IF(AND(ISBLANK(CatTemplate[[#This Row],[Eq. unit cost]]),ISBLANK(CatTemplate[[#This Row],[Cons. unit cost]]),ISBLANK(CatTemplate[[#This Row],[Oth. unit cost]])), 0, IF(getUnitEffort =0,1,getUnitEffort) * CatTemplate[[#This Row],[Year14]])</f>
        <v>0</v>
      </c>
      <c r="CA357" s="29">
        <f>IF(AND(ISBLANK(CatTemplate[[#This Row],[Eq. unit cost]]),ISBLANK(CatTemplate[[#This Row],[Cons. unit cost]]),ISBLANK(CatTemplate[[#This Row],[Oth. unit cost]])), 0, IF(getUnitEffort =0,1,getUnitEffort) * CatTemplate[[#This Row],[Year15]])</f>
        <v>0</v>
      </c>
      <c r="CB357" s="29">
        <f>IF(AND(ISBLANK(CatTemplate[[#This Row],[Eq. unit cost]]),ISBLANK(CatTemplate[[#This Row],[Cons. unit cost]]),ISBLANK(CatTemplate[[#This Row],[Oth. unit cost]])), 0, IF(getUnitEffort =0,1,getUnitEffort) * CatTemplate[[#This Row],[Year16]])</f>
        <v>0</v>
      </c>
      <c r="CC357" s="29">
        <f>IF(AND(ISBLANK(CatTemplate[[#This Row],[Eq. unit cost]]),ISBLANK(CatTemplate[[#This Row],[Cons. unit cost]]),ISBLANK(CatTemplate[[#This Row],[Oth. unit cost]])), 0, IF(getUnitEffort =0,1,getUnitEffort) * CatTemplate[[#This Row],[Year17]])</f>
        <v>0</v>
      </c>
      <c r="CD357" s="29">
        <f>IF(AND(ISBLANK(CatTemplate[[#This Row],[Eq. unit cost]]),ISBLANK(CatTemplate[[#This Row],[Cons. unit cost]]),ISBLANK(CatTemplate[[#This Row],[Oth. unit cost]])), 0, IF(getUnitEffort =0,1,getUnitEffort) * CatTemplate[[#This Row],[Year18]])</f>
        <v>0</v>
      </c>
      <c r="CE357" s="29">
        <f>IF(AND(ISBLANK(CatTemplate[[#This Row],[Eq. unit cost]]),ISBLANK(CatTemplate[[#This Row],[Cons. unit cost]]),ISBLANK(CatTemplate[[#This Row],[Oth. unit cost]])), 0, IF(getUnitEffort =0,1,getUnitEffort) * CatTemplate[[#This Row],[Year19]])</f>
        <v>0</v>
      </c>
      <c r="CF357" s="29">
        <f>IF(AND(ISBLANK(CatTemplate[[#This Row],[Eq. unit cost]]),ISBLANK(CatTemplate[[#This Row],[Cons. unit cost]]),ISBLANK(CatTemplate[[#This Row],[Oth. unit cost]])), 0, IF(getUnitEffort =0,1,getUnitEffort) * CatTemplate[[#This Row],[Year20]])</f>
        <v>0</v>
      </c>
      <c r="CG357" s="45">
        <f>SUM(CatTemplate[[#This Row],[Q1]:[Q20]])</f>
        <v>0</v>
      </c>
      <c r="CH357" s="29">
        <f>IF(ISBLANK(CatTemplate[[#This Row],[St. unit effort]]),0,(CatTemplate[[#This Row],[St. unit effort]] * CatTemplate[[#This Row],[Year1]]))</f>
        <v>0</v>
      </c>
      <c r="CI357" s="29">
        <f>IF(ISBLANK(CatTemplate[[#This Row],[St. unit effort]]),0,(CatTemplate[[#This Row],[St. unit effort]] * CatTemplate[[#This Row],[Year2]]))</f>
        <v>0</v>
      </c>
      <c r="CJ357" s="29">
        <f>IF(ISBLANK(CatTemplate[[#This Row],[St. unit effort]]),0,(CatTemplate[[#This Row],[St. unit effort]] * CatTemplate[[#This Row],[Year3]]))</f>
        <v>0</v>
      </c>
      <c r="CK357" s="29">
        <f>IF(ISBLANK(CatTemplate[[#This Row],[St. unit effort]]),0,(CatTemplate[[#This Row],[St. unit effort]] * CatTemplate[[#This Row],[Year4]]))</f>
        <v>0</v>
      </c>
      <c r="CL357" s="29">
        <f>IF(ISBLANK(CatTemplate[[#This Row],[St. unit effort]]),0,(CatTemplate[[#This Row],[St. unit effort]] * CatTemplate[[#This Row],[Year5]]))</f>
        <v>0</v>
      </c>
      <c r="CM357" s="29">
        <f>IF(ISBLANK(CatTemplate[[#This Row],[St. unit effort]]),0,(CatTemplate[[#This Row],[St. unit effort]] * CatTemplate[[#This Row],[Year6]]))</f>
        <v>0</v>
      </c>
      <c r="CN357" s="29">
        <f>IF(ISBLANK(CatTemplate[[#This Row],[St. unit effort]]),0,(CatTemplate[[#This Row],[St. unit effort]] * CatTemplate[[#This Row],[Year7]]))</f>
        <v>0</v>
      </c>
      <c r="CO357" s="29">
        <f>IF(ISBLANK(CatTemplate[[#This Row],[St. unit effort]]),0,(CatTemplate[[#This Row],[St. unit effort]] * CatTemplate[[#This Row],[Year8]]))</f>
        <v>0</v>
      </c>
      <c r="CP357" s="29">
        <f>IF(ISBLANK(CatTemplate[[#This Row],[St. unit effort]]),0,(CatTemplate[[#This Row],[St. unit effort]] * CatTemplate[[#This Row],[Year9]]))</f>
        <v>0</v>
      </c>
      <c r="CQ357" s="29">
        <f>IF(ISBLANK(CatTemplate[[#This Row],[St. unit effort]]),0,(CatTemplate[[#This Row],[St. unit effort]] * CatTemplate[[#This Row],[Year10]]))</f>
        <v>0</v>
      </c>
      <c r="CR357" s="29">
        <f>IF(ISBLANK(CatTemplate[[#This Row],[St. unit effort]]),0,(CatTemplate[[#This Row],[St. unit effort]] * CatTemplate[[#This Row],[Year11]]))</f>
        <v>0</v>
      </c>
      <c r="CS357" s="29">
        <f>IF(ISBLANK(CatTemplate[[#This Row],[St. unit effort]]),0,(CatTemplate[[#This Row],[St. unit effort]] * CatTemplate[[#This Row],[Year12]]))</f>
        <v>0</v>
      </c>
      <c r="CT357" s="29">
        <f>IF(ISBLANK(CatTemplate[[#This Row],[St. unit effort]]),0,(CatTemplate[[#This Row],[St. unit effort]] * CatTemplate[[#This Row],[Year13]]))</f>
        <v>0</v>
      </c>
      <c r="CU357" s="29">
        <f>IF(ISBLANK(CatTemplate[[#This Row],[St. unit effort]]),0,(CatTemplate[[#This Row],[St. unit effort]] * CatTemplate[[#This Row],[Year14]]))</f>
        <v>0</v>
      </c>
      <c r="CV357" s="29">
        <f>IF(ISBLANK(CatTemplate[[#This Row],[St. unit effort]]),0,(CatTemplate[[#This Row],[St. unit effort]] * CatTemplate[[#This Row],[Year15]]))</f>
        <v>0</v>
      </c>
      <c r="CW357" s="29">
        <f>IF(ISBLANK(CatTemplate[[#This Row],[St. unit effort]]),0,(CatTemplate[[#This Row],[St. unit effort]] * CatTemplate[[#This Row],[Year16]]))</f>
        <v>0</v>
      </c>
      <c r="CX357" s="29">
        <f>IF(ISBLANK(CatTemplate[[#This Row],[St. unit effort]]),0,(CatTemplate[[#This Row],[St. unit effort]] * CatTemplate[[#This Row],[Year17]]))</f>
        <v>0</v>
      </c>
      <c r="CY357" s="29">
        <f>IF(ISBLANK(CatTemplate[[#This Row],[St. unit effort]]),0,(CatTemplate[[#This Row],[St. unit effort]] * CatTemplate[[#This Row],[Year18]]))</f>
        <v>0</v>
      </c>
      <c r="CZ357" s="29">
        <f>IF(ISBLANK(CatTemplate[[#This Row],[St. unit effort]]),0,(CatTemplate[[#This Row],[St. unit effort]] * CatTemplate[[#This Row],[Year19]]))</f>
        <v>0</v>
      </c>
      <c r="DA357" s="29">
        <f>IF(ISBLANK(CatTemplate[[#This Row],[St. unit effort]]),0,(CatTemplate[[#This Row],[St. unit effort]] * CatTemplate[[#This Row],[Year20]]))</f>
        <v>0</v>
      </c>
      <c r="DB357" s="57">
        <f>IF(ISBLANK(CatTemplate[[#This Row],[St. unit effort]]),0,(CatTemplate[[#This Row],[St. unit effort]] * CatTemplate[[#This Row],[Year1]])*8/ParRatePM)</f>
        <v>0</v>
      </c>
      <c r="DC357" s="57">
        <f>IF(ISBLANK(CatTemplate[[#This Row],[St. unit effort]]),0,(CatTemplate[[#This Row],[St. unit effort]] * CatTemplate[[#This Row],[Year2]])*8/ParRatePM)</f>
        <v>0</v>
      </c>
      <c r="DD357" s="57">
        <f>IF(ISBLANK(CatTemplate[[#This Row],[St. unit effort]]),0,(CatTemplate[[#This Row],[St. unit effort]] * CatTemplate[[#This Row],[Year3]])*8/ParRatePM)</f>
        <v>0</v>
      </c>
      <c r="DE357" s="57">
        <f>IF(ISBLANK(CatTemplate[[#This Row],[St. unit effort]]),0,(CatTemplate[[#This Row],[St. unit effort]] * CatTemplate[[#This Row],[Year4]])*8/ParRatePM)</f>
        <v>0</v>
      </c>
      <c r="DF357" s="57">
        <f>IF(ISBLANK(CatTemplate[[#This Row],[St. unit effort]]),0,(CatTemplate[[#This Row],[St. unit effort]] * CatTemplate[[#This Row],[Year5]])*8/ParRatePM)</f>
        <v>0</v>
      </c>
      <c r="DG357" s="57">
        <f>IF(ISBLANK(CatTemplate[[#This Row],[St. unit effort]]),0,(CatTemplate[[#This Row],[St. unit effort]] * CatTemplate[[#This Row],[Year6]])*8/ParRatePM)</f>
        <v>0</v>
      </c>
      <c r="DH357" s="57">
        <f>IF(ISBLANK(CatTemplate[[#This Row],[St. unit effort]]),0,(CatTemplate[[#This Row],[St. unit effort]] * CatTemplate[[#This Row],[Year7]])*8/ParRatePM)</f>
        <v>0</v>
      </c>
      <c r="DI357" s="57">
        <f>IF(ISBLANK(CatTemplate[[#This Row],[St. unit effort]]),0,(CatTemplate[[#This Row],[St. unit effort]] * CatTemplate[[#This Row],[Year8]])*8/ParRatePM)</f>
        <v>0</v>
      </c>
      <c r="DJ357" s="57">
        <f>IF(ISBLANK(CatTemplate[[#This Row],[St. unit effort]]),0,(CatTemplate[[#This Row],[St. unit effort]] * CatTemplate[[#This Row],[Year9]])*8/ParRatePM)</f>
        <v>0</v>
      </c>
      <c r="DK357" s="57">
        <f>IF(ISBLANK(CatTemplate[[#This Row],[St. unit effort]]),0,(CatTemplate[[#This Row],[St. unit effort]] * CatTemplate[[#This Row],[Year10]])*8/ParRatePM)</f>
        <v>0</v>
      </c>
      <c r="DL357" s="57">
        <f>IF(ISBLANK(CatTemplate[[#This Row],[St. unit effort]]),0,(CatTemplate[[#This Row],[St. unit effort]] * CatTemplate[[#This Row],[Year11]])*8/ParRatePM)</f>
        <v>0</v>
      </c>
      <c r="DM357" s="57">
        <f>IF(ISBLANK(CatTemplate[[#This Row],[St. unit effort]]),0,(CatTemplate[[#This Row],[St. unit effort]] * CatTemplate[[#This Row],[Year12]])*8/ParRatePM)</f>
        <v>0</v>
      </c>
      <c r="DN357" s="57">
        <f>IF(ISBLANK(CatTemplate[[#This Row],[St. unit effort]]),0,(CatTemplate[[#This Row],[St. unit effort]] * CatTemplate[[#This Row],[Year13]])*8/ParRatePM)</f>
        <v>0</v>
      </c>
      <c r="DO357" s="57">
        <f>IF(ISBLANK(CatTemplate[[#This Row],[St. unit effort]]),0,(CatTemplate[[#This Row],[St. unit effort]] * CatTemplate[[#This Row],[Year14]])*8/ParRatePM)</f>
        <v>0</v>
      </c>
      <c r="DP357" s="57">
        <f>IF(ISBLANK(CatTemplate[[#This Row],[St. unit effort]]),0,(CatTemplate[[#This Row],[St. unit effort]] * CatTemplate[[#This Row],[Year15]])*8/ParRatePM)</f>
        <v>0</v>
      </c>
      <c r="DQ357" s="57">
        <f>IF(ISBLANK(CatTemplate[[#This Row],[St. unit effort]]),0,(CatTemplate[[#This Row],[St. unit effort]] * CatTemplate[[#This Row],[Year16]])*8/ParRatePM)</f>
        <v>0</v>
      </c>
      <c r="DR357" s="57">
        <f>IF(ISBLANK(CatTemplate[[#This Row],[St. unit effort]]),0,(CatTemplate[[#This Row],[St. unit effort]] * CatTemplate[[#This Row],[Year17]])*8/ParRatePM)</f>
        <v>0</v>
      </c>
      <c r="DS357" s="57">
        <f>IF(ISBLANK(CatTemplate[[#This Row],[St. unit effort]]),0,(CatTemplate[[#This Row],[St. unit effort]] * CatTemplate[[#This Row],[Year18]])*8/ParRatePM)</f>
        <v>0</v>
      </c>
      <c r="DT357" s="57">
        <f>IF(ISBLANK(CatTemplate[[#This Row],[St. unit effort]]),0,(CatTemplate[[#This Row],[St. unit effort]] * CatTemplate[[#This Row],[Year19]])*8/ParRatePM)</f>
        <v>0</v>
      </c>
      <c r="DU357" s="57">
        <f>IF(ISBLANK(CatTemplate[[#This Row],[St. unit effort]]),0,(CatTemplate[[#This Row],[St. unit effort]] * CatTemplate[[#This Row],[Year20]])*8/ParRatePM)</f>
        <v>0</v>
      </c>
      <c r="DV357" s="54">
        <f>SUM(CatTemplate[[#This Row],[PM1]:[PM20]])</f>
        <v>0</v>
      </c>
      <c r="DW357" s="56">
        <f t="shared" si="123"/>
        <v>0</v>
      </c>
      <c r="DX357" s="56">
        <f t="shared" si="123"/>
        <v>0</v>
      </c>
      <c r="DY357" s="56">
        <f t="shared" si="123"/>
        <v>0</v>
      </c>
      <c r="DZ357" s="56">
        <f t="shared" si="123"/>
        <v>0</v>
      </c>
      <c r="EA357" s="56">
        <f t="shared" si="123"/>
        <v>0</v>
      </c>
      <c r="EB357" s="56">
        <f t="shared" si="123"/>
        <v>0</v>
      </c>
      <c r="EC357" s="56">
        <f t="shared" si="123"/>
        <v>0</v>
      </c>
      <c r="ED357" s="56">
        <f t="shared" si="123"/>
        <v>0</v>
      </c>
      <c r="EE357" s="56">
        <f t="shared" si="123"/>
        <v>0</v>
      </c>
      <c r="EF357" s="56">
        <f t="shared" si="123"/>
        <v>0</v>
      </c>
      <c r="EG357" s="56">
        <f t="shared" si="123"/>
        <v>0</v>
      </c>
      <c r="EH357" s="56">
        <f t="shared" si="123"/>
        <v>0</v>
      </c>
      <c r="EI357" s="56">
        <f t="shared" si="123"/>
        <v>0</v>
      </c>
      <c r="EJ357" s="56">
        <f t="shared" si="123"/>
        <v>0</v>
      </c>
      <c r="EK357" s="56">
        <f t="shared" si="123"/>
        <v>0</v>
      </c>
      <c r="EL357" s="56">
        <f t="shared" si="121"/>
        <v>0</v>
      </c>
      <c r="EM357" s="56">
        <f t="shared" si="121"/>
        <v>0</v>
      </c>
      <c r="EN357" s="56">
        <f t="shared" si="121"/>
        <v>0</v>
      </c>
      <c r="EO357" s="56">
        <f t="shared" si="121"/>
        <v>0</v>
      </c>
      <c r="EP357" s="56">
        <f t="shared" si="121"/>
        <v>0</v>
      </c>
      <c r="EQ357" s="30">
        <f>CatTemplate[[#This Row],[Eq. unit cost]] * CatTemplate[[#This Row],[Eq. quantity]]</f>
        <v>0</v>
      </c>
      <c r="ER357" s="30">
        <f>CatTemplate[[#This Row],[Cons. unit cost]] *CatTemplate[[#This Row],[Cons. quantity]]</f>
        <v>0</v>
      </c>
      <c r="ES357" s="30">
        <f>CatTemplate[[#This Row],[Oth. unit cost]] *CatTemplate[[#This Row],[Oth. quantity]]</f>
        <v>0</v>
      </c>
      <c r="ET357" s="55">
        <f>SUM(CatTemplate[[#This Row],[CO1]:[CO20]])</f>
        <v>0</v>
      </c>
      <c r="EU357" s="56">
        <f t="shared" si="124"/>
        <v>0</v>
      </c>
      <c r="EV357" s="56">
        <f t="shared" si="124"/>
        <v>0</v>
      </c>
      <c r="EW357" s="56">
        <f t="shared" si="124"/>
        <v>0</v>
      </c>
      <c r="EX357" s="56">
        <f t="shared" si="124"/>
        <v>0</v>
      </c>
      <c r="EY357" s="56">
        <f t="shared" si="124"/>
        <v>0</v>
      </c>
      <c r="EZ357" s="56">
        <f t="shared" si="124"/>
        <v>0</v>
      </c>
      <c r="FA357" s="56">
        <f t="shared" si="124"/>
        <v>0</v>
      </c>
      <c r="FB357" s="56">
        <f t="shared" si="124"/>
        <v>0</v>
      </c>
      <c r="FC357" s="56">
        <f t="shared" si="124"/>
        <v>0</v>
      </c>
      <c r="FD357" s="56">
        <f t="shared" si="124"/>
        <v>0</v>
      </c>
      <c r="FE357" s="56">
        <f t="shared" si="124"/>
        <v>0</v>
      </c>
      <c r="FF357" s="56">
        <f t="shared" si="124"/>
        <v>0</v>
      </c>
      <c r="FG357" s="56">
        <f t="shared" si="124"/>
        <v>0</v>
      </c>
      <c r="FH357" s="56">
        <f t="shared" si="124"/>
        <v>0</v>
      </c>
      <c r="FI357" s="56">
        <f t="shared" si="124"/>
        <v>0</v>
      </c>
      <c r="FJ357" s="56">
        <f t="shared" si="122"/>
        <v>0</v>
      </c>
      <c r="FK357" s="56">
        <f t="shared" si="122"/>
        <v>0</v>
      </c>
      <c r="FL357" s="56">
        <f t="shared" si="122"/>
        <v>0</v>
      </c>
      <c r="FM357" s="56">
        <f t="shared" si="122"/>
        <v>0</v>
      </c>
      <c r="FN357" s="56">
        <f t="shared" si="122"/>
        <v>0</v>
      </c>
      <c r="FO357" s="58">
        <f>SUM(CatTemplate[[#This Row],[CS1]:[CS20]])</f>
        <v>0</v>
      </c>
      <c r="FP357" s="59">
        <f>CatTemplate[[#This Row],[Total Oth. cost]]+CatTemplate[[#This Row],[Total St. Cost]]</f>
        <v>0</v>
      </c>
      <c r="FQ357" s="33" t="e">
        <f t="shared" si="115"/>
        <v>#VALUE!</v>
      </c>
      <c r="FR357" s="33" t="e">
        <f t="shared" si="116"/>
        <v>#VALUE!</v>
      </c>
      <c r="FS357" s="30" t="e">
        <f>(CatTemplate[[#This Row],[CO1]] + CatTemplate[[#This Row],[CS1]]) * (1 + getRateOHFinal) * getRateMarkupFinal</f>
        <v>#VALUE!</v>
      </c>
      <c r="FT357" s="30" t="e">
        <f>(CatTemplate[[#This Row],[CO2]] + CatTemplate[[#This Row],[CS2]]) * (1 + getRateOHFinal) * getRateMarkupFinal</f>
        <v>#VALUE!</v>
      </c>
      <c r="FU357" s="30" t="e">
        <f>(CatTemplate[[#This Row],[CO3]] + CatTemplate[[#This Row],[CS3]]) * (1 + getRateOHFinal) * getRateMarkupFinal</f>
        <v>#VALUE!</v>
      </c>
      <c r="FV357" s="30" t="e">
        <f>(CatTemplate[[#This Row],[CO4]] + CatTemplate[[#This Row],[CS4]]) * (1 + getRateOHFinal) * getRateMarkupFinal</f>
        <v>#VALUE!</v>
      </c>
      <c r="FW357" s="30" t="e">
        <f>(CatTemplate[[#This Row],[CO5]] + CatTemplate[[#This Row],[CS5]]) * (1 + getRateOHFinal) * getRateMarkupFinal</f>
        <v>#VALUE!</v>
      </c>
      <c r="FX357" s="30" t="e">
        <f>(CatTemplate[[#This Row],[CO6]] + CatTemplate[[#This Row],[CS6]]) * (1 + getRateOHFinal) * getRateMarkupFinal</f>
        <v>#VALUE!</v>
      </c>
      <c r="FY357" s="30" t="e">
        <f>(CatTemplate[[#This Row],[CO7]] + CatTemplate[[#This Row],[CS7]]) * (1 + getRateOHFinal) * getRateMarkupFinal</f>
        <v>#VALUE!</v>
      </c>
      <c r="FZ357" s="30" t="e">
        <f>(CatTemplate[[#This Row],[CO8]] + CatTemplate[[#This Row],[CS8]]) * (1 + getRateOHFinal) * getRateMarkupFinal</f>
        <v>#VALUE!</v>
      </c>
      <c r="GA357" s="30" t="e">
        <f>(CatTemplate[[#This Row],[CO9]] + CatTemplate[[#This Row],[CS9]]) * (1 + getRateOHFinal) * getRateMarkupFinal</f>
        <v>#VALUE!</v>
      </c>
      <c r="GB357" s="30" t="e">
        <f>(CatTemplate[[#This Row],[CO10]] + CatTemplate[[#This Row],[CS10]]) * (1 + getRateOHFinal) * getRateMarkupFinal</f>
        <v>#VALUE!</v>
      </c>
      <c r="GC357" s="30" t="e">
        <f>(CatTemplate[[#This Row],[CO11]] + CatTemplate[[#This Row],[CS11]]) * (1 + getRateOHFinal) * getRateMarkupFinal</f>
        <v>#VALUE!</v>
      </c>
      <c r="GD357" s="30" t="e">
        <f>(CatTemplate[[#This Row],[CO12]] + CatTemplate[[#This Row],[CS12]]) * (1 + getRateOHFinal) * getRateMarkupFinal</f>
        <v>#VALUE!</v>
      </c>
      <c r="GE357" s="30" t="e">
        <f>(CatTemplate[[#This Row],[CO13]] + CatTemplate[[#This Row],[CS13]]) * (1 + getRateOHFinal) * getRateMarkupFinal</f>
        <v>#VALUE!</v>
      </c>
      <c r="GF357" s="30" t="e">
        <f>(CatTemplate[[#This Row],[CO14]] + CatTemplate[[#This Row],[CS14]]) * (1 + getRateOHFinal) * getRateMarkupFinal</f>
        <v>#VALUE!</v>
      </c>
      <c r="GG357" s="30" t="e">
        <f>(CatTemplate[[#This Row],[CO15]] + CatTemplate[[#This Row],[CS15]]) * (1 + getRateOHFinal) * getRateMarkupFinal</f>
        <v>#VALUE!</v>
      </c>
      <c r="GH357" s="30" t="e">
        <f>(CatTemplate[[#This Row],[CO16]] + CatTemplate[[#This Row],[CS16]]) * (1 + getRateOHFinal) * getRateMarkupFinal</f>
        <v>#VALUE!</v>
      </c>
      <c r="GI357" s="30" t="e">
        <f>(CatTemplate[[#This Row],[CO17]] + CatTemplate[[#This Row],[CS17]]) * (1 + getRateOHFinal) * getRateMarkupFinal</f>
        <v>#VALUE!</v>
      </c>
      <c r="GJ357" s="30" t="e">
        <f>(CatTemplate[[#This Row],[CO18]] + CatTemplate[[#This Row],[CS18]]) * (1 + getRateOHFinal) * getRateMarkupFinal</f>
        <v>#VALUE!</v>
      </c>
      <c r="GK357" s="30" t="e">
        <f>(CatTemplate[[#This Row],[CO19]] + CatTemplate[[#This Row],[CS19]]) * (1 + getRateOHFinal) * getRateMarkupFinal</f>
        <v>#VALUE!</v>
      </c>
      <c r="GL357" s="30" t="e">
        <f>(CatTemplate[[#This Row],[CO20]] + CatTemplate[[#This Row],[CS20]]) * (1 + getRateOHFinal) * getRateMarkupFinal</f>
        <v>#VALUE!</v>
      </c>
      <c r="GM357" s="30" t="e">
        <f t="shared" si="117"/>
        <v>#VALUE!</v>
      </c>
      <c r="GN357" s="30" t="e">
        <f t="shared" si="118"/>
        <v>#VALUE!</v>
      </c>
      <c r="GO357" s="30" t="e">
        <f t="shared" si="119"/>
        <v>#VALUE!</v>
      </c>
      <c r="GP357" s="30" t="e">
        <f t="shared" si="120"/>
        <v>#VALUE!</v>
      </c>
      <c r="GQ357" s="30" t="e">
        <f>(CatTemplate[[#This Row],[CO1]]+CatTemplate[[#This Row],[CS1]]) * (1+ getRateOHFinal) * (1 + getRateMarkupFinal)</f>
        <v>#VALUE!</v>
      </c>
      <c r="GR357" s="30" t="e">
        <f>(CatTemplate[[#This Row],[CO2]]+CatTemplate[[#This Row],[CS2]]) * (1+ getRateOHFinal) * (1 + getRateMarkupFinal)</f>
        <v>#VALUE!</v>
      </c>
      <c r="GS357" s="30" t="e">
        <f>(CatTemplate[[#This Row],[CO3]]+CatTemplate[[#This Row],[CS3]]) * (1+ getRateOHFinal) * (1 + getRateMarkupFinal)</f>
        <v>#VALUE!</v>
      </c>
      <c r="GT357" s="30" t="e">
        <f>(CatTemplate[[#This Row],[CO4]]+CatTemplate[[#This Row],[CS4]]) * (1+ getRateOHFinal) * (1 + getRateMarkupFinal)</f>
        <v>#VALUE!</v>
      </c>
      <c r="GU357" s="30" t="e">
        <f>(CatTemplate[[#This Row],[CO5]]+CatTemplate[[#This Row],[CS5]]) * (1+ getRateOHFinal) * (1 + getRateMarkupFinal)</f>
        <v>#VALUE!</v>
      </c>
      <c r="GV357" s="30" t="e">
        <f>(CatTemplate[[#This Row],[CO6]]+CatTemplate[[#This Row],[CS6]]) * (1+ getRateOHFinal) * (1 + getRateMarkupFinal)</f>
        <v>#VALUE!</v>
      </c>
      <c r="GW357" s="30" t="e">
        <f>(CatTemplate[[#This Row],[CO7]]+CatTemplate[[#This Row],[CS7]]) * (1+ getRateOHFinal) * (1 + getRateMarkupFinal)</f>
        <v>#VALUE!</v>
      </c>
      <c r="GX357" s="30" t="e">
        <f>(CatTemplate[[#This Row],[CO8]]+CatTemplate[[#This Row],[CS8]]) * (1+ getRateOHFinal) * (1 + getRateMarkupFinal)</f>
        <v>#VALUE!</v>
      </c>
      <c r="GY357" s="30" t="e">
        <f>(CatTemplate[[#This Row],[CO9]]+CatTemplate[[#This Row],[CS9]]) * (1+ getRateOHFinal) * (1 + getRateMarkupFinal)</f>
        <v>#VALUE!</v>
      </c>
      <c r="GZ357" s="30" t="e">
        <f>(CatTemplate[[#This Row],[CO10]]+CatTemplate[[#This Row],[CS10]]) * (1+ getRateOHFinal) * (1 + getRateMarkupFinal)</f>
        <v>#VALUE!</v>
      </c>
      <c r="HA357" s="30" t="e">
        <f>(CatTemplate[[#This Row],[CO11]]+CatTemplate[[#This Row],[CS11]]) * (1+ getRateOHFinal) * (1 + getRateMarkupFinal)</f>
        <v>#VALUE!</v>
      </c>
      <c r="HB357" s="30" t="e">
        <f>(CatTemplate[[#This Row],[CO12]]+CatTemplate[[#This Row],[CS12]]) * (1+ getRateOHFinal) * (1 + getRateMarkupFinal)</f>
        <v>#VALUE!</v>
      </c>
      <c r="HC357" s="30" t="e">
        <f>(CatTemplate[[#This Row],[CO13]]+CatTemplate[[#This Row],[CS13]]) * (1+ getRateOHFinal) * (1 + getRateMarkupFinal)</f>
        <v>#VALUE!</v>
      </c>
      <c r="HD357" s="30" t="e">
        <f>(CatTemplate[[#This Row],[CO14]]+CatTemplate[[#This Row],[CS14]]) * (1+ getRateOHFinal) * (1 + getRateMarkupFinal)</f>
        <v>#VALUE!</v>
      </c>
      <c r="HE357" s="30" t="e">
        <f>(CatTemplate[[#This Row],[CO15]]+CatTemplate[[#This Row],[CS15]]) * (1+ getRateOHFinal) * (1 + getRateMarkupFinal)</f>
        <v>#VALUE!</v>
      </c>
      <c r="HF357" s="30" t="e">
        <f>(CatTemplate[[#This Row],[CO16]]+CatTemplate[[#This Row],[CS16]]) * (1+ getRateOHFinal) * (1 + getRateMarkupFinal)</f>
        <v>#VALUE!</v>
      </c>
      <c r="HG357" s="30" t="e">
        <f>(CatTemplate[[#This Row],[CO17]]+CatTemplate[[#This Row],[CS17]]) * (1+ getRateOHFinal) * (1 + getRateMarkupFinal)</f>
        <v>#VALUE!</v>
      </c>
      <c r="HH357" s="30" t="e">
        <f>(CatTemplate[[#This Row],[CO18]]+CatTemplate[[#This Row],[CS18]]) * (1+ getRateOHFinal) * (1 + getRateMarkupFinal)</f>
        <v>#VALUE!</v>
      </c>
      <c r="HI357" s="30" t="e">
        <f>(CatTemplate[[#This Row],[CO19]]+CatTemplate[[#This Row],[CS19]]) * (1+ getRateOHFinal) * (1 + getRateMarkupFinal)</f>
        <v>#VALUE!</v>
      </c>
      <c r="HJ357" s="30" t="e">
        <f>(CatTemplate[[#This Row],[CO20]]+CatTemplate[[#This Row],[CS20]]) * (1+ getRateOHFinal) * (1 + getRateMarkupFinal)</f>
        <v>#VALUE!</v>
      </c>
      <c r="HK357" s="39" t="e">
        <f>CatTemplate[[#This Row],[Total cost]]+CatTemplate[[#This Row],[OH Amount]]+CatTemplate[[#This Row],[Markup]]</f>
        <v>#VALUE!</v>
      </c>
      <c r="HL357" s="63">
        <f>IF(CatTemplate[[#This Row],[Units]]="Days",CatTemplate[[#This Row],[Project quantity]]*CatTemplate[[#This Row],[St. unit effort]],CatTemplate[[#This Row],[Project quantity]])</f>
        <v>0</v>
      </c>
      <c r="HM357" s="287">
        <f>IFERROR(CatTemplate[[#This Row],[Total Price]]/(CatTemplate[[#This Row],[Final Quantity]]),0)</f>
        <v>0</v>
      </c>
      <c r="HN357" s="261"/>
    </row>
    <row r="358" spans="2:222" x14ac:dyDescent="0.2">
      <c r="B358" s="9" t="s">
        <v>106</v>
      </c>
      <c r="C358" s="23">
        <v>7</v>
      </c>
      <c r="D358" s="10" t="s">
        <v>180</v>
      </c>
      <c r="E358" s="25">
        <v>1</v>
      </c>
      <c r="F358" s="19" t="s">
        <v>181</v>
      </c>
      <c r="G358" s="27">
        <v>3</v>
      </c>
      <c r="H358" s="19" t="s">
        <v>182</v>
      </c>
      <c r="I358" s="19" t="s">
        <v>1074</v>
      </c>
      <c r="J358" s="16" t="s">
        <v>253</v>
      </c>
      <c r="K358" s="16"/>
      <c r="L358" s="16" t="s">
        <v>422</v>
      </c>
      <c r="M358" s="16" t="s">
        <v>207</v>
      </c>
      <c r="N358" s="16" t="s">
        <v>858</v>
      </c>
      <c r="O358" s="320"/>
      <c r="P358" s="71"/>
      <c r="Q358" s="108"/>
      <c r="R358" s="73"/>
      <c r="S358" s="97"/>
      <c r="T358" s="100">
        <f>getEqUnitCost</f>
        <v>0</v>
      </c>
      <c r="U358" s="73">
        <f>getEqUnitEffort</f>
        <v>0</v>
      </c>
      <c r="V358" s="101">
        <f>getEqQuantity</f>
        <v>0</v>
      </c>
      <c r="W358" s="320"/>
      <c r="X358" s="100">
        <f>getConsUnitCost</f>
        <v>0</v>
      </c>
      <c r="Y358" s="73">
        <f>getConsUnitEffort</f>
        <v>0</v>
      </c>
      <c r="Z358" s="14">
        <f>getConsQuantity</f>
        <v>0</v>
      </c>
      <c r="AA358" s="320"/>
      <c r="AB358" s="72"/>
      <c r="AC358" s="112"/>
      <c r="AD358" s="14">
        <f>getOthQuantity</f>
        <v>0</v>
      </c>
      <c r="AE358" s="320"/>
      <c r="AF358" s="28" t="str">
        <f>IF(ISBLANK(CatTemplate[[#This Row],[Resource type]]),"",CatTemplate[[#This Row],[Resource type]])</f>
        <v>BioRep Operator</v>
      </c>
      <c r="AG358" s="242">
        <f>getStaffUnitCost</f>
        <v>374.09540909748296</v>
      </c>
      <c r="AH358" s="113">
        <f>getStaffUnitEffort</f>
        <v>0</v>
      </c>
      <c r="AI358" s="40">
        <f>getStaffQuantity</f>
        <v>0</v>
      </c>
      <c r="AJ358" s="41">
        <f>CatTemplate[[#This Row],[St. quantity]]*8/ParRatePM</f>
        <v>0</v>
      </c>
      <c r="AK358" s="320"/>
      <c r="AL358" s="53" t="str">
        <f>CatTemplate[[#This Row],[Item type]]</f>
        <v>Items</v>
      </c>
      <c r="AM358" s="12">
        <f>SUM(CatTemplate[[#This Row],[Year1]:[Year20]])</f>
        <v>0</v>
      </c>
      <c r="AN358" s="52"/>
      <c r="AO358" s="52"/>
      <c r="AP358" s="52"/>
      <c r="AQ358" s="8"/>
      <c r="AR358" s="8"/>
      <c r="AS358" s="8"/>
      <c r="AT358" s="8"/>
      <c r="AU358" s="8"/>
      <c r="AV358" s="8"/>
      <c r="AW358" s="8"/>
      <c r="AX358" s="8"/>
      <c r="AY358" s="8"/>
      <c r="AZ358" s="8"/>
      <c r="BA358" s="8"/>
      <c r="BB358" s="8"/>
      <c r="BC358" s="8"/>
      <c r="BD358" s="8"/>
      <c r="BE358" s="8"/>
      <c r="BF358" s="8"/>
      <c r="BG358" s="36"/>
      <c r="BH358" s="320"/>
      <c r="BI358" s="37" t="str">
        <f>getCostCategory</f>
        <v>06 Operating costs</v>
      </c>
      <c r="BJ358" s="37" t="str">
        <f>getSection</f>
        <v>07 Sample storage</v>
      </c>
      <c r="BK358" s="32" t="str">
        <f>getObject</f>
        <v>Sample storage</v>
      </c>
      <c r="BL358" s="30">
        <f>IFERROR(getUnitCost * IF(CatTemplate[[#This Row],[Cost Category Comp.]]="01 Staff costs", 1,1),0)</f>
        <v>374.09540909748296</v>
      </c>
      <c r="BM358" s="29">
        <f>IF(AND(ISBLANK(CatTemplate[[#This Row],[Eq. unit cost]]),ISBLANK(CatTemplate[[#This Row],[Cons. unit cost]]),ISBLANK(CatTemplate[[#This Row],[Oth. unit cost]])), 0, IF(getUnitEffort =0,1,getUnitEffort) * CatTemplate[[#This Row],[Year1]])</f>
        <v>0</v>
      </c>
      <c r="BN358" s="29">
        <f>IF(AND(ISBLANK(CatTemplate[[#This Row],[Eq. unit cost]]),ISBLANK(CatTemplate[[#This Row],[Cons. unit cost]]),ISBLANK(CatTemplate[[#This Row],[Oth. unit cost]])), 0, IF(getUnitEffort =0,1,getUnitEffort) * CatTemplate[[#This Row],[Year2]])</f>
        <v>0</v>
      </c>
      <c r="BO358" s="29">
        <f>IF(AND(ISBLANK(CatTemplate[[#This Row],[Eq. unit cost]]),ISBLANK(CatTemplate[[#This Row],[Cons. unit cost]]),ISBLANK(CatTemplate[[#This Row],[Oth. unit cost]])), 0, IF(getUnitEffort =0,1,getUnitEffort) * CatTemplate[[#This Row],[Year3]])</f>
        <v>0</v>
      </c>
      <c r="BP358" s="29">
        <f>IF(AND(ISBLANK(CatTemplate[[#This Row],[Eq. unit cost]]),ISBLANK(CatTemplate[[#This Row],[Cons. unit cost]]),ISBLANK(CatTemplate[[#This Row],[Oth. unit cost]])), 0, IF(getUnitEffort =0,1,getUnitEffort) * CatTemplate[[#This Row],[Year4]])</f>
        <v>0</v>
      </c>
      <c r="BQ358" s="29">
        <f>IF(AND(ISBLANK(CatTemplate[[#This Row],[Eq. unit cost]]),ISBLANK(CatTemplate[[#This Row],[Cons. unit cost]]),ISBLANK(CatTemplate[[#This Row],[Oth. unit cost]])), 0, IF(getUnitEffort =0,1,getUnitEffort) * CatTemplate[[#This Row],[Year5]])</f>
        <v>0</v>
      </c>
      <c r="BR358" s="29">
        <f>IF(AND(ISBLANK(CatTemplate[[#This Row],[Eq. unit cost]]),ISBLANK(CatTemplate[[#This Row],[Cons. unit cost]]),ISBLANK(CatTemplate[[#This Row],[Oth. unit cost]])), 0, IF(getUnitEffort =0,1,getUnitEffort) * CatTemplate[[#This Row],[Year6]])</f>
        <v>0</v>
      </c>
      <c r="BS358" s="29">
        <f>IF(AND(ISBLANK(CatTemplate[[#This Row],[Eq. unit cost]]),ISBLANK(CatTemplate[[#This Row],[Cons. unit cost]]),ISBLANK(CatTemplate[[#This Row],[Oth. unit cost]])), 0, IF(getUnitEffort =0,1,getUnitEffort) * CatTemplate[[#This Row],[Year7]])</f>
        <v>0</v>
      </c>
      <c r="BT358" s="29">
        <f>IF(AND(ISBLANK(CatTemplate[[#This Row],[Eq. unit cost]]),ISBLANK(CatTemplate[[#This Row],[Cons. unit cost]]),ISBLANK(CatTemplate[[#This Row],[Oth. unit cost]])), 0, IF(getUnitEffort =0,1,getUnitEffort) * CatTemplate[[#This Row],[Year8]])</f>
        <v>0</v>
      </c>
      <c r="BU358" s="29">
        <f>IF(AND(ISBLANK(CatTemplate[[#This Row],[Eq. unit cost]]),ISBLANK(CatTemplate[[#This Row],[Cons. unit cost]]),ISBLANK(CatTemplate[[#This Row],[Oth. unit cost]])), 0, IF(getUnitEffort =0,1,getUnitEffort) * CatTemplate[[#This Row],[Year9]])</f>
        <v>0</v>
      </c>
      <c r="BV358" s="29">
        <f>IF(AND(ISBLANK(CatTemplate[[#This Row],[Eq. unit cost]]),ISBLANK(CatTemplate[[#This Row],[Cons. unit cost]]),ISBLANK(CatTemplate[[#This Row],[Oth. unit cost]])), 0, IF(getUnitEffort =0,1,getUnitEffort) * CatTemplate[[#This Row],[Year10]])</f>
        <v>0</v>
      </c>
      <c r="BW358" s="29">
        <f>IF(AND(ISBLANK(CatTemplate[[#This Row],[Eq. unit cost]]),ISBLANK(CatTemplate[[#This Row],[Cons. unit cost]]),ISBLANK(CatTemplate[[#This Row],[Oth. unit cost]])), 0, IF(getUnitEffort =0,1,getUnitEffort) * CatTemplate[[#This Row],[Year11]])</f>
        <v>0</v>
      </c>
      <c r="BX358" s="29">
        <f>IF(AND(ISBLANK(CatTemplate[[#This Row],[Eq. unit cost]]),ISBLANK(CatTemplate[[#This Row],[Cons. unit cost]]),ISBLANK(CatTemplate[[#This Row],[Oth. unit cost]])), 0, IF(getUnitEffort =0,1,getUnitEffort) * CatTemplate[[#This Row],[Year12]])</f>
        <v>0</v>
      </c>
      <c r="BY358" s="29">
        <f>IF(AND(ISBLANK(CatTemplate[[#This Row],[Eq. unit cost]]),ISBLANK(CatTemplate[[#This Row],[Cons. unit cost]]),ISBLANK(CatTemplate[[#This Row],[Oth. unit cost]])), 0, IF(getUnitEffort =0,1,getUnitEffort) * CatTemplate[[#This Row],[Year13]])</f>
        <v>0</v>
      </c>
      <c r="BZ358" s="29">
        <f>IF(AND(ISBLANK(CatTemplate[[#This Row],[Eq. unit cost]]),ISBLANK(CatTemplate[[#This Row],[Cons. unit cost]]),ISBLANK(CatTemplate[[#This Row],[Oth. unit cost]])), 0, IF(getUnitEffort =0,1,getUnitEffort) * CatTemplate[[#This Row],[Year14]])</f>
        <v>0</v>
      </c>
      <c r="CA358" s="29">
        <f>IF(AND(ISBLANK(CatTemplate[[#This Row],[Eq. unit cost]]),ISBLANK(CatTemplate[[#This Row],[Cons. unit cost]]),ISBLANK(CatTemplate[[#This Row],[Oth. unit cost]])), 0, IF(getUnitEffort =0,1,getUnitEffort) * CatTemplate[[#This Row],[Year15]])</f>
        <v>0</v>
      </c>
      <c r="CB358" s="29">
        <f>IF(AND(ISBLANK(CatTemplate[[#This Row],[Eq. unit cost]]),ISBLANK(CatTemplate[[#This Row],[Cons. unit cost]]),ISBLANK(CatTemplate[[#This Row],[Oth. unit cost]])), 0, IF(getUnitEffort =0,1,getUnitEffort) * CatTemplate[[#This Row],[Year16]])</f>
        <v>0</v>
      </c>
      <c r="CC358" s="29">
        <f>IF(AND(ISBLANK(CatTemplate[[#This Row],[Eq. unit cost]]),ISBLANK(CatTemplate[[#This Row],[Cons. unit cost]]),ISBLANK(CatTemplate[[#This Row],[Oth. unit cost]])), 0, IF(getUnitEffort =0,1,getUnitEffort) * CatTemplate[[#This Row],[Year17]])</f>
        <v>0</v>
      </c>
      <c r="CD358" s="29">
        <f>IF(AND(ISBLANK(CatTemplate[[#This Row],[Eq. unit cost]]),ISBLANK(CatTemplate[[#This Row],[Cons. unit cost]]),ISBLANK(CatTemplate[[#This Row],[Oth. unit cost]])), 0, IF(getUnitEffort =0,1,getUnitEffort) * CatTemplate[[#This Row],[Year18]])</f>
        <v>0</v>
      </c>
      <c r="CE358" s="29">
        <f>IF(AND(ISBLANK(CatTemplate[[#This Row],[Eq. unit cost]]),ISBLANK(CatTemplate[[#This Row],[Cons. unit cost]]),ISBLANK(CatTemplate[[#This Row],[Oth. unit cost]])), 0, IF(getUnitEffort =0,1,getUnitEffort) * CatTemplate[[#This Row],[Year19]])</f>
        <v>0</v>
      </c>
      <c r="CF358" s="29">
        <f>IF(AND(ISBLANK(CatTemplate[[#This Row],[Eq. unit cost]]),ISBLANK(CatTemplate[[#This Row],[Cons. unit cost]]),ISBLANK(CatTemplate[[#This Row],[Oth. unit cost]])), 0, IF(getUnitEffort =0,1,getUnitEffort) * CatTemplate[[#This Row],[Year20]])</f>
        <v>0</v>
      </c>
      <c r="CG358" s="45">
        <f>SUM(CatTemplate[[#This Row],[Q1]:[Q20]])</f>
        <v>0</v>
      </c>
      <c r="CH358" s="29">
        <f>IF(ISBLANK(CatTemplate[[#This Row],[St. unit effort]]),0,(CatTemplate[[#This Row],[St. unit effort]] * CatTemplate[[#This Row],[Year1]]))</f>
        <v>0</v>
      </c>
      <c r="CI358" s="29">
        <f>IF(ISBLANK(CatTemplate[[#This Row],[St. unit effort]]),0,(CatTemplate[[#This Row],[St. unit effort]] * CatTemplate[[#This Row],[Year2]]))</f>
        <v>0</v>
      </c>
      <c r="CJ358" s="29">
        <f>IF(ISBLANK(CatTemplate[[#This Row],[St. unit effort]]),0,(CatTemplate[[#This Row],[St. unit effort]] * CatTemplate[[#This Row],[Year3]]))</f>
        <v>0</v>
      </c>
      <c r="CK358" s="29">
        <f>IF(ISBLANK(CatTemplate[[#This Row],[St. unit effort]]),0,(CatTemplate[[#This Row],[St. unit effort]] * CatTemplate[[#This Row],[Year4]]))</f>
        <v>0</v>
      </c>
      <c r="CL358" s="29">
        <f>IF(ISBLANK(CatTemplate[[#This Row],[St. unit effort]]),0,(CatTemplate[[#This Row],[St. unit effort]] * CatTemplate[[#This Row],[Year5]]))</f>
        <v>0</v>
      </c>
      <c r="CM358" s="29">
        <f>IF(ISBLANK(CatTemplate[[#This Row],[St. unit effort]]),0,(CatTemplate[[#This Row],[St. unit effort]] * CatTemplate[[#This Row],[Year6]]))</f>
        <v>0</v>
      </c>
      <c r="CN358" s="29">
        <f>IF(ISBLANK(CatTemplate[[#This Row],[St. unit effort]]),0,(CatTemplate[[#This Row],[St. unit effort]] * CatTemplate[[#This Row],[Year7]]))</f>
        <v>0</v>
      </c>
      <c r="CO358" s="29">
        <f>IF(ISBLANK(CatTemplate[[#This Row],[St. unit effort]]),0,(CatTemplate[[#This Row],[St. unit effort]] * CatTemplate[[#This Row],[Year8]]))</f>
        <v>0</v>
      </c>
      <c r="CP358" s="29">
        <f>IF(ISBLANK(CatTemplate[[#This Row],[St. unit effort]]),0,(CatTemplate[[#This Row],[St. unit effort]] * CatTemplate[[#This Row],[Year9]]))</f>
        <v>0</v>
      </c>
      <c r="CQ358" s="29">
        <f>IF(ISBLANK(CatTemplate[[#This Row],[St. unit effort]]),0,(CatTemplate[[#This Row],[St. unit effort]] * CatTemplate[[#This Row],[Year10]]))</f>
        <v>0</v>
      </c>
      <c r="CR358" s="29">
        <f>IF(ISBLANK(CatTemplate[[#This Row],[St. unit effort]]),0,(CatTemplate[[#This Row],[St. unit effort]] * CatTemplate[[#This Row],[Year11]]))</f>
        <v>0</v>
      </c>
      <c r="CS358" s="29">
        <f>IF(ISBLANK(CatTemplate[[#This Row],[St. unit effort]]),0,(CatTemplate[[#This Row],[St. unit effort]] * CatTemplate[[#This Row],[Year12]]))</f>
        <v>0</v>
      </c>
      <c r="CT358" s="29">
        <f>IF(ISBLANK(CatTemplate[[#This Row],[St. unit effort]]),0,(CatTemplate[[#This Row],[St. unit effort]] * CatTemplate[[#This Row],[Year13]]))</f>
        <v>0</v>
      </c>
      <c r="CU358" s="29">
        <f>IF(ISBLANK(CatTemplate[[#This Row],[St. unit effort]]),0,(CatTemplate[[#This Row],[St. unit effort]] * CatTemplate[[#This Row],[Year14]]))</f>
        <v>0</v>
      </c>
      <c r="CV358" s="29">
        <f>IF(ISBLANK(CatTemplate[[#This Row],[St. unit effort]]),0,(CatTemplate[[#This Row],[St. unit effort]] * CatTemplate[[#This Row],[Year15]]))</f>
        <v>0</v>
      </c>
      <c r="CW358" s="29">
        <f>IF(ISBLANK(CatTemplate[[#This Row],[St. unit effort]]),0,(CatTemplate[[#This Row],[St. unit effort]] * CatTemplate[[#This Row],[Year16]]))</f>
        <v>0</v>
      </c>
      <c r="CX358" s="29">
        <f>IF(ISBLANK(CatTemplate[[#This Row],[St. unit effort]]),0,(CatTemplate[[#This Row],[St. unit effort]] * CatTemplate[[#This Row],[Year17]]))</f>
        <v>0</v>
      </c>
      <c r="CY358" s="29">
        <f>IF(ISBLANK(CatTemplate[[#This Row],[St. unit effort]]),0,(CatTemplate[[#This Row],[St. unit effort]] * CatTemplate[[#This Row],[Year18]]))</f>
        <v>0</v>
      </c>
      <c r="CZ358" s="29">
        <f>IF(ISBLANK(CatTemplate[[#This Row],[St. unit effort]]),0,(CatTemplate[[#This Row],[St. unit effort]] * CatTemplate[[#This Row],[Year19]]))</f>
        <v>0</v>
      </c>
      <c r="DA358" s="29">
        <f>IF(ISBLANK(CatTemplate[[#This Row],[St. unit effort]]),0,(CatTemplate[[#This Row],[St. unit effort]] * CatTemplate[[#This Row],[Year20]]))</f>
        <v>0</v>
      </c>
      <c r="DB358" s="57">
        <f>IF(ISBLANK(CatTemplate[[#This Row],[St. unit effort]]),0,(CatTemplate[[#This Row],[St. unit effort]] * CatTemplate[[#This Row],[Year1]])*8/ParRatePM)</f>
        <v>0</v>
      </c>
      <c r="DC358" s="57">
        <f>IF(ISBLANK(CatTemplate[[#This Row],[St. unit effort]]),0,(CatTemplate[[#This Row],[St. unit effort]] * CatTemplate[[#This Row],[Year2]])*8/ParRatePM)</f>
        <v>0</v>
      </c>
      <c r="DD358" s="57">
        <f>IF(ISBLANK(CatTemplate[[#This Row],[St. unit effort]]),0,(CatTemplate[[#This Row],[St. unit effort]] * CatTemplate[[#This Row],[Year3]])*8/ParRatePM)</f>
        <v>0</v>
      </c>
      <c r="DE358" s="57">
        <f>IF(ISBLANK(CatTemplate[[#This Row],[St. unit effort]]),0,(CatTemplate[[#This Row],[St. unit effort]] * CatTemplate[[#This Row],[Year4]])*8/ParRatePM)</f>
        <v>0</v>
      </c>
      <c r="DF358" s="57">
        <f>IF(ISBLANK(CatTemplate[[#This Row],[St. unit effort]]),0,(CatTemplate[[#This Row],[St. unit effort]] * CatTemplate[[#This Row],[Year5]])*8/ParRatePM)</f>
        <v>0</v>
      </c>
      <c r="DG358" s="57">
        <f>IF(ISBLANK(CatTemplate[[#This Row],[St. unit effort]]),0,(CatTemplate[[#This Row],[St. unit effort]] * CatTemplate[[#This Row],[Year6]])*8/ParRatePM)</f>
        <v>0</v>
      </c>
      <c r="DH358" s="57">
        <f>IF(ISBLANK(CatTemplate[[#This Row],[St. unit effort]]),0,(CatTemplate[[#This Row],[St. unit effort]] * CatTemplate[[#This Row],[Year7]])*8/ParRatePM)</f>
        <v>0</v>
      </c>
      <c r="DI358" s="57">
        <f>IF(ISBLANK(CatTemplate[[#This Row],[St. unit effort]]),0,(CatTemplate[[#This Row],[St. unit effort]] * CatTemplate[[#This Row],[Year8]])*8/ParRatePM)</f>
        <v>0</v>
      </c>
      <c r="DJ358" s="57">
        <f>IF(ISBLANK(CatTemplate[[#This Row],[St. unit effort]]),0,(CatTemplate[[#This Row],[St. unit effort]] * CatTemplate[[#This Row],[Year9]])*8/ParRatePM)</f>
        <v>0</v>
      </c>
      <c r="DK358" s="57">
        <f>IF(ISBLANK(CatTemplate[[#This Row],[St. unit effort]]),0,(CatTemplate[[#This Row],[St. unit effort]] * CatTemplate[[#This Row],[Year10]])*8/ParRatePM)</f>
        <v>0</v>
      </c>
      <c r="DL358" s="57">
        <f>IF(ISBLANK(CatTemplate[[#This Row],[St. unit effort]]),0,(CatTemplate[[#This Row],[St. unit effort]] * CatTemplate[[#This Row],[Year11]])*8/ParRatePM)</f>
        <v>0</v>
      </c>
      <c r="DM358" s="57">
        <f>IF(ISBLANK(CatTemplate[[#This Row],[St. unit effort]]),0,(CatTemplate[[#This Row],[St. unit effort]] * CatTemplate[[#This Row],[Year12]])*8/ParRatePM)</f>
        <v>0</v>
      </c>
      <c r="DN358" s="57">
        <f>IF(ISBLANK(CatTemplate[[#This Row],[St. unit effort]]),0,(CatTemplate[[#This Row],[St. unit effort]] * CatTemplate[[#This Row],[Year13]])*8/ParRatePM)</f>
        <v>0</v>
      </c>
      <c r="DO358" s="57">
        <f>IF(ISBLANK(CatTemplate[[#This Row],[St. unit effort]]),0,(CatTemplate[[#This Row],[St. unit effort]] * CatTemplate[[#This Row],[Year14]])*8/ParRatePM)</f>
        <v>0</v>
      </c>
      <c r="DP358" s="57">
        <f>IF(ISBLANK(CatTemplate[[#This Row],[St. unit effort]]),0,(CatTemplate[[#This Row],[St. unit effort]] * CatTemplate[[#This Row],[Year15]])*8/ParRatePM)</f>
        <v>0</v>
      </c>
      <c r="DQ358" s="57">
        <f>IF(ISBLANK(CatTemplate[[#This Row],[St. unit effort]]),0,(CatTemplate[[#This Row],[St. unit effort]] * CatTemplate[[#This Row],[Year16]])*8/ParRatePM)</f>
        <v>0</v>
      </c>
      <c r="DR358" s="57">
        <f>IF(ISBLANK(CatTemplate[[#This Row],[St. unit effort]]),0,(CatTemplate[[#This Row],[St. unit effort]] * CatTemplate[[#This Row],[Year17]])*8/ParRatePM)</f>
        <v>0</v>
      </c>
      <c r="DS358" s="57">
        <f>IF(ISBLANK(CatTemplate[[#This Row],[St. unit effort]]),0,(CatTemplate[[#This Row],[St. unit effort]] * CatTemplate[[#This Row],[Year18]])*8/ParRatePM)</f>
        <v>0</v>
      </c>
      <c r="DT358" s="57">
        <f>IF(ISBLANK(CatTemplate[[#This Row],[St. unit effort]]),0,(CatTemplate[[#This Row],[St. unit effort]] * CatTemplate[[#This Row],[Year19]])*8/ParRatePM)</f>
        <v>0</v>
      </c>
      <c r="DU358" s="57">
        <f>IF(ISBLANK(CatTemplate[[#This Row],[St. unit effort]]),0,(CatTemplate[[#This Row],[St. unit effort]] * CatTemplate[[#This Row],[Year20]])*8/ParRatePM)</f>
        <v>0</v>
      </c>
      <c r="DV358" s="54">
        <f>SUM(CatTemplate[[#This Row],[PM1]:[PM20]])</f>
        <v>0</v>
      </c>
      <c r="DW358" s="56">
        <f t="shared" si="123"/>
        <v>0</v>
      </c>
      <c r="DX358" s="56">
        <f t="shared" si="123"/>
        <v>0</v>
      </c>
      <c r="DY358" s="56">
        <f t="shared" si="123"/>
        <v>0</v>
      </c>
      <c r="DZ358" s="56">
        <f t="shared" si="123"/>
        <v>0</v>
      </c>
      <c r="EA358" s="56">
        <f t="shared" si="123"/>
        <v>0</v>
      </c>
      <c r="EB358" s="56">
        <f t="shared" si="123"/>
        <v>0</v>
      </c>
      <c r="EC358" s="56">
        <f t="shared" si="123"/>
        <v>0</v>
      </c>
      <c r="ED358" s="56">
        <f t="shared" si="123"/>
        <v>0</v>
      </c>
      <c r="EE358" s="56">
        <f t="shared" si="123"/>
        <v>0</v>
      </c>
      <c r="EF358" s="56">
        <f t="shared" si="123"/>
        <v>0</v>
      </c>
      <c r="EG358" s="56">
        <f t="shared" si="123"/>
        <v>0</v>
      </c>
      <c r="EH358" s="56">
        <f t="shared" si="123"/>
        <v>0</v>
      </c>
      <c r="EI358" s="56">
        <f t="shared" si="123"/>
        <v>0</v>
      </c>
      <c r="EJ358" s="56">
        <f t="shared" si="123"/>
        <v>0</v>
      </c>
      <c r="EK358" s="56">
        <f t="shared" si="123"/>
        <v>0</v>
      </c>
      <c r="EL358" s="56">
        <f t="shared" si="123"/>
        <v>0</v>
      </c>
      <c r="EM358" s="56">
        <f t="shared" ref="EL358:EP373" si="125">getCost(COLUMN(), ROW(), "Other")</f>
        <v>0</v>
      </c>
      <c r="EN358" s="56">
        <f t="shared" si="125"/>
        <v>0</v>
      </c>
      <c r="EO358" s="56">
        <f t="shared" si="125"/>
        <v>0</v>
      </c>
      <c r="EP358" s="56">
        <f t="shared" si="125"/>
        <v>0</v>
      </c>
      <c r="EQ358" s="30">
        <f>CatTemplate[[#This Row],[Eq. unit cost]] * CatTemplate[[#This Row],[Eq. quantity]]</f>
        <v>0</v>
      </c>
      <c r="ER358" s="30">
        <f>CatTemplate[[#This Row],[Cons. unit cost]] *CatTemplate[[#This Row],[Cons. quantity]]</f>
        <v>0</v>
      </c>
      <c r="ES358" s="30">
        <f>CatTemplate[[#This Row],[Oth. unit cost]] *CatTemplate[[#This Row],[Oth. quantity]]</f>
        <v>0</v>
      </c>
      <c r="ET358" s="55">
        <f>SUM(CatTemplate[[#This Row],[CO1]:[CO20]])</f>
        <v>0</v>
      </c>
      <c r="EU358" s="56">
        <f t="shared" si="124"/>
        <v>0</v>
      </c>
      <c r="EV358" s="56">
        <f t="shared" si="124"/>
        <v>0</v>
      </c>
      <c r="EW358" s="56">
        <f t="shared" si="124"/>
        <v>0</v>
      </c>
      <c r="EX358" s="56">
        <f t="shared" si="124"/>
        <v>0</v>
      </c>
      <c r="EY358" s="56">
        <f t="shared" si="124"/>
        <v>0</v>
      </c>
      <c r="EZ358" s="56">
        <f t="shared" si="124"/>
        <v>0</v>
      </c>
      <c r="FA358" s="56">
        <f t="shared" si="124"/>
        <v>0</v>
      </c>
      <c r="FB358" s="56">
        <f t="shared" si="124"/>
        <v>0</v>
      </c>
      <c r="FC358" s="56">
        <f t="shared" si="124"/>
        <v>0</v>
      </c>
      <c r="FD358" s="56">
        <f t="shared" si="124"/>
        <v>0</v>
      </c>
      <c r="FE358" s="56">
        <f t="shared" si="124"/>
        <v>0</v>
      </c>
      <c r="FF358" s="56">
        <f t="shared" si="124"/>
        <v>0</v>
      </c>
      <c r="FG358" s="56">
        <f t="shared" si="124"/>
        <v>0</v>
      </c>
      <c r="FH358" s="56">
        <f t="shared" si="124"/>
        <v>0</v>
      </c>
      <c r="FI358" s="56">
        <f t="shared" si="124"/>
        <v>0</v>
      </c>
      <c r="FJ358" s="56">
        <f t="shared" si="124"/>
        <v>0</v>
      </c>
      <c r="FK358" s="56">
        <f t="shared" ref="FJ358:FN373" si="126">getCost(COLUMN(), ROW(), "Staff")</f>
        <v>0</v>
      </c>
      <c r="FL358" s="56">
        <f t="shared" si="126"/>
        <v>0</v>
      </c>
      <c r="FM358" s="56">
        <f t="shared" si="126"/>
        <v>0</v>
      </c>
      <c r="FN358" s="56">
        <f t="shared" si="126"/>
        <v>0</v>
      </c>
      <c r="FO358" s="58">
        <f>SUM(CatTemplate[[#This Row],[CS1]:[CS20]])</f>
        <v>0</v>
      </c>
      <c r="FP358" s="59">
        <f>CatTemplate[[#This Row],[Total Oth. cost]]+CatTemplate[[#This Row],[Total St. Cost]]</f>
        <v>0</v>
      </c>
      <c r="FQ358" s="33" t="e">
        <f t="shared" si="115"/>
        <v>#VALUE!</v>
      </c>
      <c r="FR358" s="33" t="e">
        <f t="shared" si="116"/>
        <v>#VALUE!</v>
      </c>
      <c r="FS358" s="30" t="e">
        <f>(CatTemplate[[#This Row],[CO1]] + CatTemplate[[#This Row],[CS1]]) * (1 + getRateOHFinal) * getRateMarkupFinal</f>
        <v>#VALUE!</v>
      </c>
      <c r="FT358" s="30" t="e">
        <f>(CatTemplate[[#This Row],[CO2]] + CatTemplate[[#This Row],[CS2]]) * (1 + getRateOHFinal) * getRateMarkupFinal</f>
        <v>#VALUE!</v>
      </c>
      <c r="FU358" s="30" t="e">
        <f>(CatTemplate[[#This Row],[CO3]] + CatTemplate[[#This Row],[CS3]]) * (1 + getRateOHFinal) * getRateMarkupFinal</f>
        <v>#VALUE!</v>
      </c>
      <c r="FV358" s="30" t="e">
        <f>(CatTemplate[[#This Row],[CO4]] + CatTemplate[[#This Row],[CS4]]) * (1 + getRateOHFinal) * getRateMarkupFinal</f>
        <v>#VALUE!</v>
      </c>
      <c r="FW358" s="30" t="e">
        <f>(CatTemplate[[#This Row],[CO5]] + CatTemplate[[#This Row],[CS5]]) * (1 + getRateOHFinal) * getRateMarkupFinal</f>
        <v>#VALUE!</v>
      </c>
      <c r="FX358" s="30" t="e">
        <f>(CatTemplate[[#This Row],[CO6]] + CatTemplate[[#This Row],[CS6]]) * (1 + getRateOHFinal) * getRateMarkupFinal</f>
        <v>#VALUE!</v>
      </c>
      <c r="FY358" s="30" t="e">
        <f>(CatTemplate[[#This Row],[CO7]] + CatTemplate[[#This Row],[CS7]]) * (1 + getRateOHFinal) * getRateMarkupFinal</f>
        <v>#VALUE!</v>
      </c>
      <c r="FZ358" s="30" t="e">
        <f>(CatTemplate[[#This Row],[CO8]] + CatTemplate[[#This Row],[CS8]]) * (1 + getRateOHFinal) * getRateMarkupFinal</f>
        <v>#VALUE!</v>
      </c>
      <c r="GA358" s="30" t="e">
        <f>(CatTemplate[[#This Row],[CO9]] + CatTemplate[[#This Row],[CS9]]) * (1 + getRateOHFinal) * getRateMarkupFinal</f>
        <v>#VALUE!</v>
      </c>
      <c r="GB358" s="30" t="e">
        <f>(CatTemplate[[#This Row],[CO10]] + CatTemplate[[#This Row],[CS10]]) * (1 + getRateOHFinal) * getRateMarkupFinal</f>
        <v>#VALUE!</v>
      </c>
      <c r="GC358" s="30" t="e">
        <f>(CatTemplate[[#This Row],[CO11]] + CatTemplate[[#This Row],[CS11]]) * (1 + getRateOHFinal) * getRateMarkupFinal</f>
        <v>#VALUE!</v>
      </c>
      <c r="GD358" s="30" t="e">
        <f>(CatTemplate[[#This Row],[CO12]] + CatTemplate[[#This Row],[CS12]]) * (1 + getRateOHFinal) * getRateMarkupFinal</f>
        <v>#VALUE!</v>
      </c>
      <c r="GE358" s="30" t="e">
        <f>(CatTemplate[[#This Row],[CO13]] + CatTemplate[[#This Row],[CS13]]) * (1 + getRateOHFinal) * getRateMarkupFinal</f>
        <v>#VALUE!</v>
      </c>
      <c r="GF358" s="30" t="e">
        <f>(CatTemplate[[#This Row],[CO14]] + CatTemplate[[#This Row],[CS14]]) * (1 + getRateOHFinal) * getRateMarkupFinal</f>
        <v>#VALUE!</v>
      </c>
      <c r="GG358" s="30" t="e">
        <f>(CatTemplate[[#This Row],[CO15]] + CatTemplate[[#This Row],[CS15]]) * (1 + getRateOHFinal) * getRateMarkupFinal</f>
        <v>#VALUE!</v>
      </c>
      <c r="GH358" s="30" t="e">
        <f>(CatTemplate[[#This Row],[CO16]] + CatTemplate[[#This Row],[CS16]]) * (1 + getRateOHFinal) * getRateMarkupFinal</f>
        <v>#VALUE!</v>
      </c>
      <c r="GI358" s="30" t="e">
        <f>(CatTemplate[[#This Row],[CO17]] + CatTemplate[[#This Row],[CS17]]) * (1 + getRateOHFinal) * getRateMarkupFinal</f>
        <v>#VALUE!</v>
      </c>
      <c r="GJ358" s="30" t="e">
        <f>(CatTemplate[[#This Row],[CO18]] + CatTemplate[[#This Row],[CS18]]) * (1 + getRateOHFinal) * getRateMarkupFinal</f>
        <v>#VALUE!</v>
      </c>
      <c r="GK358" s="30" t="e">
        <f>(CatTemplate[[#This Row],[CO19]] + CatTemplate[[#This Row],[CS19]]) * (1 + getRateOHFinal) * getRateMarkupFinal</f>
        <v>#VALUE!</v>
      </c>
      <c r="GL358" s="30" t="e">
        <f>(CatTemplate[[#This Row],[CO20]] + CatTemplate[[#This Row],[CS20]]) * (1 + getRateOHFinal) * getRateMarkupFinal</f>
        <v>#VALUE!</v>
      </c>
      <c r="GM358" s="30" t="e">
        <f t="shared" si="117"/>
        <v>#VALUE!</v>
      </c>
      <c r="GN358" s="30" t="e">
        <f t="shared" si="118"/>
        <v>#VALUE!</v>
      </c>
      <c r="GO358" s="30" t="e">
        <f t="shared" si="119"/>
        <v>#VALUE!</v>
      </c>
      <c r="GP358" s="30" t="e">
        <f t="shared" si="120"/>
        <v>#VALUE!</v>
      </c>
      <c r="GQ358" s="30" t="e">
        <f>(CatTemplate[[#This Row],[CO1]]+CatTemplate[[#This Row],[CS1]]) * (1+ getRateOHFinal) * (1 + getRateMarkupFinal)</f>
        <v>#VALUE!</v>
      </c>
      <c r="GR358" s="30" t="e">
        <f>(CatTemplate[[#This Row],[CO2]]+CatTemplate[[#This Row],[CS2]]) * (1+ getRateOHFinal) * (1 + getRateMarkupFinal)</f>
        <v>#VALUE!</v>
      </c>
      <c r="GS358" s="30" t="e">
        <f>(CatTemplate[[#This Row],[CO3]]+CatTemplate[[#This Row],[CS3]]) * (1+ getRateOHFinal) * (1 + getRateMarkupFinal)</f>
        <v>#VALUE!</v>
      </c>
      <c r="GT358" s="30" t="e">
        <f>(CatTemplate[[#This Row],[CO4]]+CatTemplate[[#This Row],[CS4]]) * (1+ getRateOHFinal) * (1 + getRateMarkupFinal)</f>
        <v>#VALUE!</v>
      </c>
      <c r="GU358" s="30" t="e">
        <f>(CatTemplate[[#This Row],[CO5]]+CatTemplate[[#This Row],[CS5]]) * (1+ getRateOHFinal) * (1 + getRateMarkupFinal)</f>
        <v>#VALUE!</v>
      </c>
      <c r="GV358" s="30" t="e">
        <f>(CatTemplate[[#This Row],[CO6]]+CatTemplate[[#This Row],[CS6]]) * (1+ getRateOHFinal) * (1 + getRateMarkupFinal)</f>
        <v>#VALUE!</v>
      </c>
      <c r="GW358" s="30" t="e">
        <f>(CatTemplate[[#This Row],[CO7]]+CatTemplate[[#This Row],[CS7]]) * (1+ getRateOHFinal) * (1 + getRateMarkupFinal)</f>
        <v>#VALUE!</v>
      </c>
      <c r="GX358" s="30" t="e">
        <f>(CatTemplate[[#This Row],[CO8]]+CatTemplate[[#This Row],[CS8]]) * (1+ getRateOHFinal) * (1 + getRateMarkupFinal)</f>
        <v>#VALUE!</v>
      </c>
      <c r="GY358" s="30" t="e">
        <f>(CatTemplate[[#This Row],[CO9]]+CatTemplate[[#This Row],[CS9]]) * (1+ getRateOHFinal) * (1 + getRateMarkupFinal)</f>
        <v>#VALUE!</v>
      </c>
      <c r="GZ358" s="30" t="e">
        <f>(CatTemplate[[#This Row],[CO10]]+CatTemplate[[#This Row],[CS10]]) * (1+ getRateOHFinal) * (1 + getRateMarkupFinal)</f>
        <v>#VALUE!</v>
      </c>
      <c r="HA358" s="30" t="e">
        <f>(CatTemplate[[#This Row],[CO11]]+CatTemplate[[#This Row],[CS11]]) * (1+ getRateOHFinal) * (1 + getRateMarkupFinal)</f>
        <v>#VALUE!</v>
      </c>
      <c r="HB358" s="30" t="e">
        <f>(CatTemplate[[#This Row],[CO12]]+CatTemplate[[#This Row],[CS12]]) * (1+ getRateOHFinal) * (1 + getRateMarkupFinal)</f>
        <v>#VALUE!</v>
      </c>
      <c r="HC358" s="30" t="e">
        <f>(CatTemplate[[#This Row],[CO13]]+CatTemplate[[#This Row],[CS13]]) * (1+ getRateOHFinal) * (1 + getRateMarkupFinal)</f>
        <v>#VALUE!</v>
      </c>
      <c r="HD358" s="30" t="e">
        <f>(CatTemplate[[#This Row],[CO14]]+CatTemplate[[#This Row],[CS14]]) * (1+ getRateOHFinal) * (1 + getRateMarkupFinal)</f>
        <v>#VALUE!</v>
      </c>
      <c r="HE358" s="30" t="e">
        <f>(CatTemplate[[#This Row],[CO15]]+CatTemplate[[#This Row],[CS15]]) * (1+ getRateOHFinal) * (1 + getRateMarkupFinal)</f>
        <v>#VALUE!</v>
      </c>
      <c r="HF358" s="30" t="e">
        <f>(CatTemplate[[#This Row],[CO16]]+CatTemplate[[#This Row],[CS16]]) * (1+ getRateOHFinal) * (1 + getRateMarkupFinal)</f>
        <v>#VALUE!</v>
      </c>
      <c r="HG358" s="30" t="e">
        <f>(CatTemplate[[#This Row],[CO17]]+CatTemplate[[#This Row],[CS17]]) * (1+ getRateOHFinal) * (1 + getRateMarkupFinal)</f>
        <v>#VALUE!</v>
      </c>
      <c r="HH358" s="30" t="e">
        <f>(CatTemplate[[#This Row],[CO18]]+CatTemplate[[#This Row],[CS18]]) * (1+ getRateOHFinal) * (1 + getRateMarkupFinal)</f>
        <v>#VALUE!</v>
      </c>
      <c r="HI358" s="30" t="e">
        <f>(CatTemplate[[#This Row],[CO19]]+CatTemplate[[#This Row],[CS19]]) * (1+ getRateOHFinal) * (1 + getRateMarkupFinal)</f>
        <v>#VALUE!</v>
      </c>
      <c r="HJ358" s="30" t="e">
        <f>(CatTemplate[[#This Row],[CO20]]+CatTemplate[[#This Row],[CS20]]) * (1+ getRateOHFinal) * (1 + getRateMarkupFinal)</f>
        <v>#VALUE!</v>
      </c>
      <c r="HK358" s="39" t="e">
        <f>CatTemplate[[#This Row],[Total cost]]+CatTemplate[[#This Row],[OH Amount]]+CatTemplate[[#This Row],[Markup]]</f>
        <v>#VALUE!</v>
      </c>
      <c r="HL358" s="63">
        <f>IF(CatTemplate[[#This Row],[Units]]="Days",CatTemplate[[#This Row],[Project quantity]]*CatTemplate[[#This Row],[St. unit effort]],CatTemplate[[#This Row],[Project quantity]])</f>
        <v>0</v>
      </c>
      <c r="HM358" s="287">
        <f>IFERROR(CatTemplate[[#This Row],[Total Price]]/(CatTemplate[[#This Row],[Final Quantity]]),0)</f>
        <v>0</v>
      </c>
      <c r="HN358" s="261"/>
    </row>
    <row r="359" spans="2:222" x14ac:dyDescent="0.2">
      <c r="B359" s="9" t="s">
        <v>106</v>
      </c>
      <c r="C359" s="23">
        <v>7</v>
      </c>
      <c r="D359" s="10" t="s">
        <v>180</v>
      </c>
      <c r="E359" s="25">
        <v>1</v>
      </c>
      <c r="F359" s="19" t="s">
        <v>181</v>
      </c>
      <c r="G359" s="27">
        <v>5</v>
      </c>
      <c r="H359" s="19" t="s">
        <v>182</v>
      </c>
      <c r="I359" s="19" t="s">
        <v>1075</v>
      </c>
      <c r="J359" s="16" t="s">
        <v>253</v>
      </c>
      <c r="K359" s="16"/>
      <c r="L359" s="16" t="s">
        <v>422</v>
      </c>
      <c r="M359" s="16" t="s">
        <v>207</v>
      </c>
      <c r="N359" s="16" t="s">
        <v>858</v>
      </c>
      <c r="O359" s="320"/>
      <c r="P359" s="71"/>
      <c r="Q359" s="108"/>
      <c r="R359" s="73"/>
      <c r="S359" s="97"/>
      <c r="T359" s="100">
        <f>getEqUnitCost</f>
        <v>0</v>
      </c>
      <c r="U359" s="73">
        <f>getEqUnitEffort</f>
        <v>0</v>
      </c>
      <c r="V359" s="101">
        <f>getEqQuantity</f>
        <v>0</v>
      </c>
      <c r="W359" s="320"/>
      <c r="X359" s="100">
        <f>getConsUnitCost</f>
        <v>0</v>
      </c>
      <c r="Y359" s="73">
        <f>getConsUnitEffort</f>
        <v>0</v>
      </c>
      <c r="Z359" s="14">
        <f>getConsQuantity</f>
        <v>0</v>
      </c>
      <c r="AA359" s="320"/>
      <c r="AB359" s="72"/>
      <c r="AC359" s="112"/>
      <c r="AD359" s="14">
        <f>getOthQuantity</f>
        <v>0</v>
      </c>
      <c r="AE359" s="320"/>
      <c r="AF359" s="28" t="str">
        <f>IF(ISBLANK(CatTemplate[[#This Row],[Resource type]]),"",CatTemplate[[#This Row],[Resource type]])</f>
        <v>BioRep Operator</v>
      </c>
      <c r="AG359" s="242">
        <f>getStaffUnitCost</f>
        <v>374.09540909748296</v>
      </c>
      <c r="AH359" s="113">
        <f>getStaffUnitEffort</f>
        <v>0</v>
      </c>
      <c r="AI359" s="40">
        <f>getStaffQuantity</f>
        <v>0</v>
      </c>
      <c r="AJ359" s="41">
        <f>CatTemplate[[#This Row],[St. quantity]]*8/ParRatePM</f>
        <v>0</v>
      </c>
      <c r="AK359" s="320"/>
      <c r="AL359" s="53" t="str">
        <f>CatTemplate[[#This Row],[Item type]]</f>
        <v>Items</v>
      </c>
      <c r="AM359" s="12">
        <f>SUM(CatTemplate[[#This Row],[Year1]:[Year20]])</f>
        <v>0</v>
      </c>
      <c r="AN359" s="52"/>
      <c r="AO359" s="52"/>
      <c r="AP359" s="52"/>
      <c r="AQ359" s="8"/>
      <c r="AR359" s="8"/>
      <c r="AS359" s="8"/>
      <c r="AT359" s="8"/>
      <c r="AU359" s="8"/>
      <c r="AV359" s="8"/>
      <c r="AW359" s="8"/>
      <c r="AX359" s="8"/>
      <c r="AY359" s="8"/>
      <c r="AZ359" s="8"/>
      <c r="BA359" s="8"/>
      <c r="BB359" s="8"/>
      <c r="BC359" s="8"/>
      <c r="BD359" s="8"/>
      <c r="BE359" s="8"/>
      <c r="BF359" s="8"/>
      <c r="BG359" s="36"/>
      <c r="BH359" s="320"/>
      <c r="BI359" s="37" t="str">
        <f>getCostCategory</f>
        <v>06 Operating costs</v>
      </c>
      <c r="BJ359" s="37" t="str">
        <f>getSection</f>
        <v>07 Sample storage</v>
      </c>
      <c r="BK359" s="32" t="str">
        <f>getObject</f>
        <v>Sample storage</v>
      </c>
      <c r="BL359" s="30">
        <f>IFERROR(getUnitCost * IF(CatTemplate[[#This Row],[Cost Category Comp.]]="01 Staff costs", 1,1),0)</f>
        <v>374.09540909748296</v>
      </c>
      <c r="BM359" s="29">
        <f>IF(AND(ISBLANK(CatTemplate[[#This Row],[Eq. unit cost]]),ISBLANK(CatTemplate[[#This Row],[Cons. unit cost]]),ISBLANK(CatTemplate[[#This Row],[Oth. unit cost]])), 0, IF(getUnitEffort =0,1,getUnitEffort) * CatTemplate[[#This Row],[Year1]])</f>
        <v>0</v>
      </c>
      <c r="BN359" s="29">
        <f>IF(AND(ISBLANK(CatTemplate[[#This Row],[Eq. unit cost]]),ISBLANK(CatTemplate[[#This Row],[Cons. unit cost]]),ISBLANK(CatTemplate[[#This Row],[Oth. unit cost]])), 0, IF(getUnitEffort =0,1,getUnitEffort) * CatTemplate[[#This Row],[Year2]])</f>
        <v>0</v>
      </c>
      <c r="BO359" s="29">
        <f>IF(AND(ISBLANK(CatTemplate[[#This Row],[Eq. unit cost]]),ISBLANK(CatTemplate[[#This Row],[Cons. unit cost]]),ISBLANK(CatTemplate[[#This Row],[Oth. unit cost]])), 0, IF(getUnitEffort =0,1,getUnitEffort) * CatTemplate[[#This Row],[Year3]])</f>
        <v>0</v>
      </c>
      <c r="BP359" s="29">
        <f>IF(AND(ISBLANK(CatTemplate[[#This Row],[Eq. unit cost]]),ISBLANK(CatTemplate[[#This Row],[Cons. unit cost]]),ISBLANK(CatTemplate[[#This Row],[Oth. unit cost]])), 0, IF(getUnitEffort =0,1,getUnitEffort) * CatTemplate[[#This Row],[Year4]])</f>
        <v>0</v>
      </c>
      <c r="BQ359" s="29">
        <f>IF(AND(ISBLANK(CatTemplate[[#This Row],[Eq. unit cost]]),ISBLANK(CatTemplate[[#This Row],[Cons. unit cost]]),ISBLANK(CatTemplate[[#This Row],[Oth. unit cost]])), 0, IF(getUnitEffort =0,1,getUnitEffort) * CatTemplate[[#This Row],[Year5]])</f>
        <v>0</v>
      </c>
      <c r="BR359" s="29">
        <f>IF(AND(ISBLANK(CatTemplate[[#This Row],[Eq. unit cost]]),ISBLANK(CatTemplate[[#This Row],[Cons. unit cost]]),ISBLANK(CatTemplate[[#This Row],[Oth. unit cost]])), 0, IF(getUnitEffort =0,1,getUnitEffort) * CatTemplate[[#This Row],[Year6]])</f>
        <v>0</v>
      </c>
      <c r="BS359" s="29">
        <f>IF(AND(ISBLANK(CatTemplate[[#This Row],[Eq. unit cost]]),ISBLANK(CatTemplate[[#This Row],[Cons. unit cost]]),ISBLANK(CatTemplate[[#This Row],[Oth. unit cost]])), 0, IF(getUnitEffort =0,1,getUnitEffort) * CatTemplate[[#This Row],[Year7]])</f>
        <v>0</v>
      </c>
      <c r="BT359" s="29">
        <f>IF(AND(ISBLANK(CatTemplate[[#This Row],[Eq. unit cost]]),ISBLANK(CatTemplate[[#This Row],[Cons. unit cost]]),ISBLANK(CatTemplate[[#This Row],[Oth. unit cost]])), 0, IF(getUnitEffort =0,1,getUnitEffort) * CatTemplate[[#This Row],[Year8]])</f>
        <v>0</v>
      </c>
      <c r="BU359" s="29">
        <f>IF(AND(ISBLANK(CatTemplate[[#This Row],[Eq. unit cost]]),ISBLANK(CatTemplate[[#This Row],[Cons. unit cost]]),ISBLANK(CatTemplate[[#This Row],[Oth. unit cost]])), 0, IF(getUnitEffort =0,1,getUnitEffort) * CatTemplate[[#This Row],[Year9]])</f>
        <v>0</v>
      </c>
      <c r="BV359" s="29">
        <f>IF(AND(ISBLANK(CatTemplate[[#This Row],[Eq. unit cost]]),ISBLANK(CatTemplate[[#This Row],[Cons. unit cost]]),ISBLANK(CatTemplate[[#This Row],[Oth. unit cost]])), 0, IF(getUnitEffort =0,1,getUnitEffort) * CatTemplate[[#This Row],[Year10]])</f>
        <v>0</v>
      </c>
      <c r="BW359" s="29">
        <f>IF(AND(ISBLANK(CatTemplate[[#This Row],[Eq. unit cost]]),ISBLANK(CatTemplate[[#This Row],[Cons. unit cost]]),ISBLANK(CatTemplate[[#This Row],[Oth. unit cost]])), 0, IF(getUnitEffort =0,1,getUnitEffort) * CatTemplate[[#This Row],[Year11]])</f>
        <v>0</v>
      </c>
      <c r="BX359" s="29">
        <f>IF(AND(ISBLANK(CatTemplate[[#This Row],[Eq. unit cost]]),ISBLANK(CatTemplate[[#This Row],[Cons. unit cost]]),ISBLANK(CatTemplate[[#This Row],[Oth. unit cost]])), 0, IF(getUnitEffort =0,1,getUnitEffort) * CatTemplate[[#This Row],[Year12]])</f>
        <v>0</v>
      </c>
      <c r="BY359" s="29">
        <f>IF(AND(ISBLANK(CatTemplate[[#This Row],[Eq. unit cost]]),ISBLANK(CatTemplate[[#This Row],[Cons. unit cost]]),ISBLANK(CatTemplate[[#This Row],[Oth. unit cost]])), 0, IF(getUnitEffort =0,1,getUnitEffort) * CatTemplate[[#This Row],[Year13]])</f>
        <v>0</v>
      </c>
      <c r="BZ359" s="29">
        <f>IF(AND(ISBLANK(CatTemplate[[#This Row],[Eq. unit cost]]),ISBLANK(CatTemplate[[#This Row],[Cons. unit cost]]),ISBLANK(CatTemplate[[#This Row],[Oth. unit cost]])), 0, IF(getUnitEffort =0,1,getUnitEffort) * CatTemplate[[#This Row],[Year14]])</f>
        <v>0</v>
      </c>
      <c r="CA359" s="29">
        <f>IF(AND(ISBLANK(CatTemplate[[#This Row],[Eq. unit cost]]),ISBLANK(CatTemplate[[#This Row],[Cons. unit cost]]),ISBLANK(CatTemplate[[#This Row],[Oth. unit cost]])), 0, IF(getUnitEffort =0,1,getUnitEffort) * CatTemplate[[#This Row],[Year15]])</f>
        <v>0</v>
      </c>
      <c r="CB359" s="29">
        <f>IF(AND(ISBLANK(CatTemplate[[#This Row],[Eq. unit cost]]),ISBLANK(CatTemplate[[#This Row],[Cons. unit cost]]),ISBLANK(CatTemplate[[#This Row],[Oth. unit cost]])), 0, IF(getUnitEffort =0,1,getUnitEffort) * CatTemplate[[#This Row],[Year16]])</f>
        <v>0</v>
      </c>
      <c r="CC359" s="29">
        <f>IF(AND(ISBLANK(CatTemplate[[#This Row],[Eq. unit cost]]),ISBLANK(CatTemplate[[#This Row],[Cons. unit cost]]),ISBLANK(CatTemplate[[#This Row],[Oth. unit cost]])), 0, IF(getUnitEffort =0,1,getUnitEffort) * CatTemplate[[#This Row],[Year17]])</f>
        <v>0</v>
      </c>
      <c r="CD359" s="29">
        <f>IF(AND(ISBLANK(CatTemplate[[#This Row],[Eq. unit cost]]),ISBLANK(CatTemplate[[#This Row],[Cons. unit cost]]),ISBLANK(CatTemplate[[#This Row],[Oth. unit cost]])), 0, IF(getUnitEffort =0,1,getUnitEffort) * CatTemplate[[#This Row],[Year18]])</f>
        <v>0</v>
      </c>
      <c r="CE359" s="29">
        <f>IF(AND(ISBLANK(CatTemplate[[#This Row],[Eq. unit cost]]),ISBLANK(CatTemplate[[#This Row],[Cons. unit cost]]),ISBLANK(CatTemplate[[#This Row],[Oth. unit cost]])), 0, IF(getUnitEffort =0,1,getUnitEffort) * CatTemplate[[#This Row],[Year19]])</f>
        <v>0</v>
      </c>
      <c r="CF359" s="29">
        <f>IF(AND(ISBLANK(CatTemplate[[#This Row],[Eq. unit cost]]),ISBLANK(CatTemplate[[#This Row],[Cons. unit cost]]),ISBLANK(CatTemplate[[#This Row],[Oth. unit cost]])), 0, IF(getUnitEffort =0,1,getUnitEffort) * CatTemplate[[#This Row],[Year20]])</f>
        <v>0</v>
      </c>
      <c r="CG359" s="45">
        <f>SUM(CatTemplate[[#This Row],[Q1]:[Q20]])</f>
        <v>0</v>
      </c>
      <c r="CH359" s="29">
        <f>IF(ISBLANK(CatTemplate[[#This Row],[St. unit effort]]),0,(CatTemplate[[#This Row],[St. unit effort]] * CatTemplate[[#This Row],[Year1]]))</f>
        <v>0</v>
      </c>
      <c r="CI359" s="29">
        <f>IF(ISBLANK(CatTemplate[[#This Row],[St. unit effort]]),0,(CatTemplate[[#This Row],[St. unit effort]] * CatTemplate[[#This Row],[Year2]]))</f>
        <v>0</v>
      </c>
      <c r="CJ359" s="29">
        <f>IF(ISBLANK(CatTemplate[[#This Row],[St. unit effort]]),0,(CatTemplate[[#This Row],[St. unit effort]] * CatTemplate[[#This Row],[Year3]]))</f>
        <v>0</v>
      </c>
      <c r="CK359" s="29">
        <f>IF(ISBLANK(CatTemplate[[#This Row],[St. unit effort]]),0,(CatTemplate[[#This Row],[St. unit effort]] * CatTemplate[[#This Row],[Year4]]))</f>
        <v>0</v>
      </c>
      <c r="CL359" s="29">
        <f>IF(ISBLANK(CatTemplate[[#This Row],[St. unit effort]]),0,(CatTemplate[[#This Row],[St. unit effort]] * CatTemplate[[#This Row],[Year5]]))</f>
        <v>0</v>
      </c>
      <c r="CM359" s="29">
        <f>IF(ISBLANK(CatTemplate[[#This Row],[St. unit effort]]),0,(CatTemplate[[#This Row],[St. unit effort]] * CatTemplate[[#This Row],[Year6]]))</f>
        <v>0</v>
      </c>
      <c r="CN359" s="29">
        <f>IF(ISBLANK(CatTemplate[[#This Row],[St. unit effort]]),0,(CatTemplate[[#This Row],[St. unit effort]] * CatTemplate[[#This Row],[Year7]]))</f>
        <v>0</v>
      </c>
      <c r="CO359" s="29">
        <f>IF(ISBLANK(CatTemplate[[#This Row],[St. unit effort]]),0,(CatTemplate[[#This Row],[St. unit effort]] * CatTemplate[[#This Row],[Year8]]))</f>
        <v>0</v>
      </c>
      <c r="CP359" s="29">
        <f>IF(ISBLANK(CatTemplate[[#This Row],[St. unit effort]]),0,(CatTemplate[[#This Row],[St. unit effort]] * CatTemplate[[#This Row],[Year9]]))</f>
        <v>0</v>
      </c>
      <c r="CQ359" s="29">
        <f>IF(ISBLANK(CatTemplate[[#This Row],[St. unit effort]]),0,(CatTemplate[[#This Row],[St. unit effort]] * CatTemplate[[#This Row],[Year10]]))</f>
        <v>0</v>
      </c>
      <c r="CR359" s="29">
        <f>IF(ISBLANK(CatTemplate[[#This Row],[St. unit effort]]),0,(CatTemplate[[#This Row],[St. unit effort]] * CatTemplate[[#This Row],[Year11]]))</f>
        <v>0</v>
      </c>
      <c r="CS359" s="29">
        <f>IF(ISBLANK(CatTemplate[[#This Row],[St. unit effort]]),0,(CatTemplate[[#This Row],[St. unit effort]] * CatTemplate[[#This Row],[Year12]]))</f>
        <v>0</v>
      </c>
      <c r="CT359" s="29">
        <f>IF(ISBLANK(CatTemplate[[#This Row],[St. unit effort]]),0,(CatTemplate[[#This Row],[St. unit effort]] * CatTemplate[[#This Row],[Year13]]))</f>
        <v>0</v>
      </c>
      <c r="CU359" s="29">
        <f>IF(ISBLANK(CatTemplate[[#This Row],[St. unit effort]]),0,(CatTemplate[[#This Row],[St. unit effort]] * CatTemplate[[#This Row],[Year14]]))</f>
        <v>0</v>
      </c>
      <c r="CV359" s="29">
        <f>IF(ISBLANK(CatTemplate[[#This Row],[St. unit effort]]),0,(CatTemplate[[#This Row],[St. unit effort]] * CatTemplate[[#This Row],[Year15]]))</f>
        <v>0</v>
      </c>
      <c r="CW359" s="29">
        <f>IF(ISBLANK(CatTemplate[[#This Row],[St. unit effort]]),0,(CatTemplate[[#This Row],[St. unit effort]] * CatTemplate[[#This Row],[Year16]]))</f>
        <v>0</v>
      </c>
      <c r="CX359" s="29">
        <f>IF(ISBLANK(CatTemplate[[#This Row],[St. unit effort]]),0,(CatTemplate[[#This Row],[St. unit effort]] * CatTemplate[[#This Row],[Year17]]))</f>
        <v>0</v>
      </c>
      <c r="CY359" s="29">
        <f>IF(ISBLANK(CatTemplate[[#This Row],[St. unit effort]]),0,(CatTemplate[[#This Row],[St. unit effort]] * CatTemplate[[#This Row],[Year18]]))</f>
        <v>0</v>
      </c>
      <c r="CZ359" s="29">
        <f>IF(ISBLANK(CatTemplate[[#This Row],[St. unit effort]]),0,(CatTemplate[[#This Row],[St. unit effort]] * CatTemplate[[#This Row],[Year19]]))</f>
        <v>0</v>
      </c>
      <c r="DA359" s="29">
        <f>IF(ISBLANK(CatTemplate[[#This Row],[St. unit effort]]),0,(CatTemplate[[#This Row],[St. unit effort]] * CatTemplate[[#This Row],[Year20]]))</f>
        <v>0</v>
      </c>
      <c r="DB359" s="57">
        <f>IF(ISBLANK(CatTemplate[[#This Row],[St. unit effort]]),0,(CatTemplate[[#This Row],[St. unit effort]] * CatTemplate[[#This Row],[Year1]])*8/ParRatePM)</f>
        <v>0</v>
      </c>
      <c r="DC359" s="57">
        <f>IF(ISBLANK(CatTemplate[[#This Row],[St. unit effort]]),0,(CatTemplate[[#This Row],[St. unit effort]] * CatTemplate[[#This Row],[Year2]])*8/ParRatePM)</f>
        <v>0</v>
      </c>
      <c r="DD359" s="57">
        <f>IF(ISBLANK(CatTemplate[[#This Row],[St. unit effort]]),0,(CatTemplate[[#This Row],[St. unit effort]] * CatTemplate[[#This Row],[Year3]])*8/ParRatePM)</f>
        <v>0</v>
      </c>
      <c r="DE359" s="57">
        <f>IF(ISBLANK(CatTemplate[[#This Row],[St. unit effort]]),0,(CatTemplate[[#This Row],[St. unit effort]] * CatTemplate[[#This Row],[Year4]])*8/ParRatePM)</f>
        <v>0</v>
      </c>
      <c r="DF359" s="57">
        <f>IF(ISBLANK(CatTemplate[[#This Row],[St. unit effort]]),0,(CatTemplate[[#This Row],[St. unit effort]] * CatTemplate[[#This Row],[Year5]])*8/ParRatePM)</f>
        <v>0</v>
      </c>
      <c r="DG359" s="57">
        <f>IF(ISBLANK(CatTemplate[[#This Row],[St. unit effort]]),0,(CatTemplate[[#This Row],[St. unit effort]] * CatTemplate[[#This Row],[Year6]])*8/ParRatePM)</f>
        <v>0</v>
      </c>
      <c r="DH359" s="57">
        <f>IF(ISBLANK(CatTemplate[[#This Row],[St. unit effort]]),0,(CatTemplate[[#This Row],[St. unit effort]] * CatTemplate[[#This Row],[Year7]])*8/ParRatePM)</f>
        <v>0</v>
      </c>
      <c r="DI359" s="57">
        <f>IF(ISBLANK(CatTemplate[[#This Row],[St. unit effort]]),0,(CatTemplate[[#This Row],[St. unit effort]] * CatTemplate[[#This Row],[Year8]])*8/ParRatePM)</f>
        <v>0</v>
      </c>
      <c r="DJ359" s="57">
        <f>IF(ISBLANK(CatTemplate[[#This Row],[St. unit effort]]),0,(CatTemplate[[#This Row],[St. unit effort]] * CatTemplate[[#This Row],[Year9]])*8/ParRatePM)</f>
        <v>0</v>
      </c>
      <c r="DK359" s="57">
        <f>IF(ISBLANK(CatTemplate[[#This Row],[St. unit effort]]),0,(CatTemplate[[#This Row],[St. unit effort]] * CatTemplate[[#This Row],[Year10]])*8/ParRatePM)</f>
        <v>0</v>
      </c>
      <c r="DL359" s="57">
        <f>IF(ISBLANK(CatTemplate[[#This Row],[St. unit effort]]),0,(CatTemplate[[#This Row],[St. unit effort]] * CatTemplate[[#This Row],[Year11]])*8/ParRatePM)</f>
        <v>0</v>
      </c>
      <c r="DM359" s="57">
        <f>IF(ISBLANK(CatTemplate[[#This Row],[St. unit effort]]),0,(CatTemplate[[#This Row],[St. unit effort]] * CatTemplate[[#This Row],[Year12]])*8/ParRatePM)</f>
        <v>0</v>
      </c>
      <c r="DN359" s="57">
        <f>IF(ISBLANK(CatTemplate[[#This Row],[St. unit effort]]),0,(CatTemplate[[#This Row],[St. unit effort]] * CatTemplate[[#This Row],[Year13]])*8/ParRatePM)</f>
        <v>0</v>
      </c>
      <c r="DO359" s="57">
        <f>IF(ISBLANK(CatTemplate[[#This Row],[St. unit effort]]),0,(CatTemplate[[#This Row],[St. unit effort]] * CatTemplate[[#This Row],[Year14]])*8/ParRatePM)</f>
        <v>0</v>
      </c>
      <c r="DP359" s="57">
        <f>IF(ISBLANK(CatTemplate[[#This Row],[St. unit effort]]),0,(CatTemplate[[#This Row],[St. unit effort]] * CatTemplate[[#This Row],[Year15]])*8/ParRatePM)</f>
        <v>0</v>
      </c>
      <c r="DQ359" s="57">
        <f>IF(ISBLANK(CatTemplate[[#This Row],[St. unit effort]]),0,(CatTemplate[[#This Row],[St. unit effort]] * CatTemplate[[#This Row],[Year16]])*8/ParRatePM)</f>
        <v>0</v>
      </c>
      <c r="DR359" s="57">
        <f>IF(ISBLANK(CatTemplate[[#This Row],[St. unit effort]]),0,(CatTemplate[[#This Row],[St. unit effort]] * CatTemplate[[#This Row],[Year17]])*8/ParRatePM)</f>
        <v>0</v>
      </c>
      <c r="DS359" s="57">
        <f>IF(ISBLANK(CatTemplate[[#This Row],[St. unit effort]]),0,(CatTemplate[[#This Row],[St. unit effort]] * CatTemplate[[#This Row],[Year18]])*8/ParRatePM)</f>
        <v>0</v>
      </c>
      <c r="DT359" s="57">
        <f>IF(ISBLANK(CatTemplate[[#This Row],[St. unit effort]]),0,(CatTemplate[[#This Row],[St. unit effort]] * CatTemplate[[#This Row],[Year19]])*8/ParRatePM)</f>
        <v>0</v>
      </c>
      <c r="DU359" s="57">
        <f>IF(ISBLANK(CatTemplate[[#This Row],[St. unit effort]]),0,(CatTemplate[[#This Row],[St. unit effort]] * CatTemplate[[#This Row],[Year20]])*8/ParRatePM)</f>
        <v>0</v>
      </c>
      <c r="DV359" s="54">
        <f>SUM(CatTemplate[[#This Row],[PM1]:[PM20]])</f>
        <v>0</v>
      </c>
      <c r="DW359" s="56">
        <f t="shared" ref="DW359:EK374" si="127">getCost(COLUMN(), ROW(), "Other")</f>
        <v>0</v>
      </c>
      <c r="DX359" s="56">
        <f t="shared" si="127"/>
        <v>0</v>
      </c>
      <c r="DY359" s="56">
        <f t="shared" si="127"/>
        <v>0</v>
      </c>
      <c r="DZ359" s="56">
        <f t="shared" si="127"/>
        <v>0</v>
      </c>
      <c r="EA359" s="56">
        <f t="shared" si="127"/>
        <v>0</v>
      </c>
      <c r="EB359" s="56">
        <f t="shared" si="127"/>
        <v>0</v>
      </c>
      <c r="EC359" s="56">
        <f t="shared" si="127"/>
        <v>0</v>
      </c>
      <c r="ED359" s="56">
        <f t="shared" si="127"/>
        <v>0</v>
      </c>
      <c r="EE359" s="56">
        <f t="shared" si="127"/>
        <v>0</v>
      </c>
      <c r="EF359" s="56">
        <f t="shared" si="127"/>
        <v>0</v>
      </c>
      <c r="EG359" s="56">
        <f t="shared" si="127"/>
        <v>0</v>
      </c>
      <c r="EH359" s="56">
        <f t="shared" si="127"/>
        <v>0</v>
      </c>
      <c r="EI359" s="56">
        <f t="shared" si="127"/>
        <v>0</v>
      </c>
      <c r="EJ359" s="56">
        <f t="shared" si="127"/>
        <v>0</v>
      </c>
      <c r="EK359" s="56">
        <f t="shared" si="127"/>
        <v>0</v>
      </c>
      <c r="EL359" s="56">
        <f t="shared" si="125"/>
        <v>0</v>
      </c>
      <c r="EM359" s="56">
        <f t="shared" si="125"/>
        <v>0</v>
      </c>
      <c r="EN359" s="56">
        <f t="shared" si="125"/>
        <v>0</v>
      </c>
      <c r="EO359" s="56">
        <f t="shared" si="125"/>
        <v>0</v>
      </c>
      <c r="EP359" s="56">
        <f t="shared" si="125"/>
        <v>0</v>
      </c>
      <c r="EQ359" s="30">
        <f>CatTemplate[[#This Row],[Eq. unit cost]] * CatTemplate[[#This Row],[Eq. quantity]]</f>
        <v>0</v>
      </c>
      <c r="ER359" s="30">
        <f>CatTemplate[[#This Row],[Cons. unit cost]] *CatTemplate[[#This Row],[Cons. quantity]]</f>
        <v>0</v>
      </c>
      <c r="ES359" s="30">
        <f>CatTemplate[[#This Row],[Oth. unit cost]] *CatTemplate[[#This Row],[Oth. quantity]]</f>
        <v>0</v>
      </c>
      <c r="ET359" s="55">
        <f>SUM(CatTemplate[[#This Row],[CO1]:[CO20]])</f>
        <v>0</v>
      </c>
      <c r="EU359" s="56">
        <f t="shared" ref="EU359:FI374" si="128">getCost(COLUMN(), ROW(), "Staff")</f>
        <v>0</v>
      </c>
      <c r="EV359" s="56">
        <f t="shared" si="128"/>
        <v>0</v>
      </c>
      <c r="EW359" s="56">
        <f t="shared" si="128"/>
        <v>0</v>
      </c>
      <c r="EX359" s="56">
        <f t="shared" si="128"/>
        <v>0</v>
      </c>
      <c r="EY359" s="56">
        <f t="shared" si="128"/>
        <v>0</v>
      </c>
      <c r="EZ359" s="56">
        <f t="shared" si="128"/>
        <v>0</v>
      </c>
      <c r="FA359" s="56">
        <f t="shared" si="128"/>
        <v>0</v>
      </c>
      <c r="FB359" s="56">
        <f t="shared" si="128"/>
        <v>0</v>
      </c>
      <c r="FC359" s="56">
        <f t="shared" si="128"/>
        <v>0</v>
      </c>
      <c r="FD359" s="56">
        <f t="shared" si="128"/>
        <v>0</v>
      </c>
      <c r="FE359" s="56">
        <f t="shared" si="128"/>
        <v>0</v>
      </c>
      <c r="FF359" s="56">
        <f t="shared" si="128"/>
        <v>0</v>
      </c>
      <c r="FG359" s="56">
        <f t="shared" si="128"/>
        <v>0</v>
      </c>
      <c r="FH359" s="56">
        <f t="shared" si="128"/>
        <v>0</v>
      </c>
      <c r="FI359" s="56">
        <f t="shared" si="128"/>
        <v>0</v>
      </c>
      <c r="FJ359" s="56">
        <f t="shared" si="126"/>
        <v>0</v>
      </c>
      <c r="FK359" s="56">
        <f t="shared" si="126"/>
        <v>0</v>
      </c>
      <c r="FL359" s="56">
        <f t="shared" si="126"/>
        <v>0</v>
      </c>
      <c r="FM359" s="56">
        <f t="shared" si="126"/>
        <v>0</v>
      </c>
      <c r="FN359" s="56">
        <f t="shared" si="126"/>
        <v>0</v>
      </c>
      <c r="FO359" s="58">
        <f>SUM(CatTemplate[[#This Row],[CS1]:[CS20]])</f>
        <v>0</v>
      </c>
      <c r="FP359" s="59">
        <f>CatTemplate[[#This Row],[Total Oth. cost]]+CatTemplate[[#This Row],[Total St. Cost]]</f>
        <v>0</v>
      </c>
      <c r="FQ359" s="33" t="e">
        <f t="shared" si="115"/>
        <v>#VALUE!</v>
      </c>
      <c r="FR359" s="33" t="e">
        <f t="shared" si="116"/>
        <v>#VALUE!</v>
      </c>
      <c r="FS359" s="30" t="e">
        <f>(CatTemplate[[#This Row],[CO1]] + CatTemplate[[#This Row],[CS1]]) * (1 + getRateOHFinal) * getRateMarkupFinal</f>
        <v>#VALUE!</v>
      </c>
      <c r="FT359" s="30" t="e">
        <f>(CatTemplate[[#This Row],[CO2]] + CatTemplate[[#This Row],[CS2]]) * (1 + getRateOHFinal) * getRateMarkupFinal</f>
        <v>#VALUE!</v>
      </c>
      <c r="FU359" s="30" t="e">
        <f>(CatTemplate[[#This Row],[CO3]] + CatTemplate[[#This Row],[CS3]]) * (1 + getRateOHFinal) * getRateMarkupFinal</f>
        <v>#VALUE!</v>
      </c>
      <c r="FV359" s="30" t="e">
        <f>(CatTemplate[[#This Row],[CO4]] + CatTemplate[[#This Row],[CS4]]) * (1 + getRateOHFinal) * getRateMarkupFinal</f>
        <v>#VALUE!</v>
      </c>
      <c r="FW359" s="30" t="e">
        <f>(CatTemplate[[#This Row],[CO5]] + CatTemplate[[#This Row],[CS5]]) * (1 + getRateOHFinal) * getRateMarkupFinal</f>
        <v>#VALUE!</v>
      </c>
      <c r="FX359" s="30" t="e">
        <f>(CatTemplate[[#This Row],[CO6]] + CatTemplate[[#This Row],[CS6]]) * (1 + getRateOHFinal) * getRateMarkupFinal</f>
        <v>#VALUE!</v>
      </c>
      <c r="FY359" s="30" t="e">
        <f>(CatTemplate[[#This Row],[CO7]] + CatTemplate[[#This Row],[CS7]]) * (1 + getRateOHFinal) * getRateMarkupFinal</f>
        <v>#VALUE!</v>
      </c>
      <c r="FZ359" s="30" t="e">
        <f>(CatTemplate[[#This Row],[CO8]] + CatTemplate[[#This Row],[CS8]]) * (1 + getRateOHFinal) * getRateMarkupFinal</f>
        <v>#VALUE!</v>
      </c>
      <c r="GA359" s="30" t="e">
        <f>(CatTemplate[[#This Row],[CO9]] + CatTemplate[[#This Row],[CS9]]) * (1 + getRateOHFinal) * getRateMarkupFinal</f>
        <v>#VALUE!</v>
      </c>
      <c r="GB359" s="30" t="e">
        <f>(CatTemplate[[#This Row],[CO10]] + CatTemplate[[#This Row],[CS10]]) * (1 + getRateOHFinal) * getRateMarkupFinal</f>
        <v>#VALUE!</v>
      </c>
      <c r="GC359" s="30" t="e">
        <f>(CatTemplate[[#This Row],[CO11]] + CatTemplate[[#This Row],[CS11]]) * (1 + getRateOHFinal) * getRateMarkupFinal</f>
        <v>#VALUE!</v>
      </c>
      <c r="GD359" s="30" t="e">
        <f>(CatTemplate[[#This Row],[CO12]] + CatTemplate[[#This Row],[CS12]]) * (1 + getRateOHFinal) * getRateMarkupFinal</f>
        <v>#VALUE!</v>
      </c>
      <c r="GE359" s="30" t="e">
        <f>(CatTemplate[[#This Row],[CO13]] + CatTemplate[[#This Row],[CS13]]) * (1 + getRateOHFinal) * getRateMarkupFinal</f>
        <v>#VALUE!</v>
      </c>
      <c r="GF359" s="30" t="e">
        <f>(CatTemplate[[#This Row],[CO14]] + CatTemplate[[#This Row],[CS14]]) * (1 + getRateOHFinal) * getRateMarkupFinal</f>
        <v>#VALUE!</v>
      </c>
      <c r="GG359" s="30" t="e">
        <f>(CatTemplate[[#This Row],[CO15]] + CatTemplate[[#This Row],[CS15]]) * (1 + getRateOHFinal) * getRateMarkupFinal</f>
        <v>#VALUE!</v>
      </c>
      <c r="GH359" s="30" t="e">
        <f>(CatTemplate[[#This Row],[CO16]] + CatTemplate[[#This Row],[CS16]]) * (1 + getRateOHFinal) * getRateMarkupFinal</f>
        <v>#VALUE!</v>
      </c>
      <c r="GI359" s="30" t="e">
        <f>(CatTemplate[[#This Row],[CO17]] + CatTemplate[[#This Row],[CS17]]) * (1 + getRateOHFinal) * getRateMarkupFinal</f>
        <v>#VALUE!</v>
      </c>
      <c r="GJ359" s="30" t="e">
        <f>(CatTemplate[[#This Row],[CO18]] + CatTemplate[[#This Row],[CS18]]) * (1 + getRateOHFinal) * getRateMarkupFinal</f>
        <v>#VALUE!</v>
      </c>
      <c r="GK359" s="30" t="e">
        <f>(CatTemplate[[#This Row],[CO19]] + CatTemplate[[#This Row],[CS19]]) * (1 + getRateOHFinal) * getRateMarkupFinal</f>
        <v>#VALUE!</v>
      </c>
      <c r="GL359" s="30" t="e">
        <f>(CatTemplate[[#This Row],[CO20]] + CatTemplate[[#This Row],[CS20]]) * (1 + getRateOHFinal) * getRateMarkupFinal</f>
        <v>#VALUE!</v>
      </c>
      <c r="GM359" s="30" t="e">
        <f t="shared" si="117"/>
        <v>#VALUE!</v>
      </c>
      <c r="GN359" s="30" t="e">
        <f t="shared" si="118"/>
        <v>#VALUE!</v>
      </c>
      <c r="GO359" s="30" t="e">
        <f t="shared" si="119"/>
        <v>#VALUE!</v>
      </c>
      <c r="GP359" s="30" t="e">
        <f t="shared" si="120"/>
        <v>#VALUE!</v>
      </c>
      <c r="GQ359" s="30" t="e">
        <f>(CatTemplate[[#This Row],[CO1]]+CatTemplate[[#This Row],[CS1]]) * (1+ getRateOHFinal) * (1 + getRateMarkupFinal)</f>
        <v>#VALUE!</v>
      </c>
      <c r="GR359" s="30" t="e">
        <f>(CatTemplate[[#This Row],[CO2]]+CatTemplate[[#This Row],[CS2]]) * (1+ getRateOHFinal) * (1 + getRateMarkupFinal)</f>
        <v>#VALUE!</v>
      </c>
      <c r="GS359" s="30" t="e">
        <f>(CatTemplate[[#This Row],[CO3]]+CatTemplate[[#This Row],[CS3]]) * (1+ getRateOHFinal) * (1 + getRateMarkupFinal)</f>
        <v>#VALUE!</v>
      </c>
      <c r="GT359" s="30" t="e">
        <f>(CatTemplate[[#This Row],[CO4]]+CatTemplate[[#This Row],[CS4]]) * (1+ getRateOHFinal) * (1 + getRateMarkupFinal)</f>
        <v>#VALUE!</v>
      </c>
      <c r="GU359" s="30" t="e">
        <f>(CatTemplate[[#This Row],[CO5]]+CatTemplate[[#This Row],[CS5]]) * (1+ getRateOHFinal) * (1 + getRateMarkupFinal)</f>
        <v>#VALUE!</v>
      </c>
      <c r="GV359" s="30" t="e">
        <f>(CatTemplate[[#This Row],[CO6]]+CatTemplate[[#This Row],[CS6]]) * (1+ getRateOHFinal) * (1 + getRateMarkupFinal)</f>
        <v>#VALUE!</v>
      </c>
      <c r="GW359" s="30" t="e">
        <f>(CatTemplate[[#This Row],[CO7]]+CatTemplate[[#This Row],[CS7]]) * (1+ getRateOHFinal) * (1 + getRateMarkupFinal)</f>
        <v>#VALUE!</v>
      </c>
      <c r="GX359" s="30" t="e">
        <f>(CatTemplate[[#This Row],[CO8]]+CatTemplate[[#This Row],[CS8]]) * (1+ getRateOHFinal) * (1 + getRateMarkupFinal)</f>
        <v>#VALUE!</v>
      </c>
      <c r="GY359" s="30" t="e">
        <f>(CatTemplate[[#This Row],[CO9]]+CatTemplate[[#This Row],[CS9]]) * (1+ getRateOHFinal) * (1 + getRateMarkupFinal)</f>
        <v>#VALUE!</v>
      </c>
      <c r="GZ359" s="30" t="e">
        <f>(CatTemplate[[#This Row],[CO10]]+CatTemplate[[#This Row],[CS10]]) * (1+ getRateOHFinal) * (1 + getRateMarkupFinal)</f>
        <v>#VALUE!</v>
      </c>
      <c r="HA359" s="30" t="e">
        <f>(CatTemplate[[#This Row],[CO11]]+CatTemplate[[#This Row],[CS11]]) * (1+ getRateOHFinal) * (1 + getRateMarkupFinal)</f>
        <v>#VALUE!</v>
      </c>
      <c r="HB359" s="30" t="e">
        <f>(CatTemplate[[#This Row],[CO12]]+CatTemplate[[#This Row],[CS12]]) * (1+ getRateOHFinal) * (1 + getRateMarkupFinal)</f>
        <v>#VALUE!</v>
      </c>
      <c r="HC359" s="30" t="e">
        <f>(CatTemplate[[#This Row],[CO13]]+CatTemplate[[#This Row],[CS13]]) * (1+ getRateOHFinal) * (1 + getRateMarkupFinal)</f>
        <v>#VALUE!</v>
      </c>
      <c r="HD359" s="30" t="e">
        <f>(CatTemplate[[#This Row],[CO14]]+CatTemplate[[#This Row],[CS14]]) * (1+ getRateOHFinal) * (1 + getRateMarkupFinal)</f>
        <v>#VALUE!</v>
      </c>
      <c r="HE359" s="30" t="e">
        <f>(CatTemplate[[#This Row],[CO15]]+CatTemplate[[#This Row],[CS15]]) * (1+ getRateOHFinal) * (1 + getRateMarkupFinal)</f>
        <v>#VALUE!</v>
      </c>
      <c r="HF359" s="30" t="e">
        <f>(CatTemplate[[#This Row],[CO16]]+CatTemplate[[#This Row],[CS16]]) * (1+ getRateOHFinal) * (1 + getRateMarkupFinal)</f>
        <v>#VALUE!</v>
      </c>
      <c r="HG359" s="30" t="e">
        <f>(CatTemplate[[#This Row],[CO17]]+CatTemplate[[#This Row],[CS17]]) * (1+ getRateOHFinal) * (1 + getRateMarkupFinal)</f>
        <v>#VALUE!</v>
      </c>
      <c r="HH359" s="30" t="e">
        <f>(CatTemplate[[#This Row],[CO18]]+CatTemplate[[#This Row],[CS18]]) * (1+ getRateOHFinal) * (1 + getRateMarkupFinal)</f>
        <v>#VALUE!</v>
      </c>
      <c r="HI359" s="30" t="e">
        <f>(CatTemplate[[#This Row],[CO19]]+CatTemplate[[#This Row],[CS19]]) * (1+ getRateOHFinal) * (1 + getRateMarkupFinal)</f>
        <v>#VALUE!</v>
      </c>
      <c r="HJ359" s="30" t="e">
        <f>(CatTemplate[[#This Row],[CO20]]+CatTemplate[[#This Row],[CS20]]) * (1+ getRateOHFinal) * (1 + getRateMarkupFinal)</f>
        <v>#VALUE!</v>
      </c>
      <c r="HK359" s="39" t="e">
        <f>CatTemplate[[#This Row],[Total cost]]+CatTemplate[[#This Row],[OH Amount]]+CatTemplate[[#This Row],[Markup]]</f>
        <v>#VALUE!</v>
      </c>
      <c r="HL359" s="63">
        <f>IF(CatTemplate[[#This Row],[Units]]="Days",CatTemplate[[#This Row],[Project quantity]]*CatTemplate[[#This Row],[St. unit effort]],CatTemplate[[#This Row],[Project quantity]])</f>
        <v>0</v>
      </c>
      <c r="HM359" s="287">
        <f>IFERROR(CatTemplate[[#This Row],[Total Price]]/(CatTemplate[[#This Row],[Final Quantity]]),0)</f>
        <v>0</v>
      </c>
      <c r="HN359" s="261"/>
    </row>
    <row r="360" spans="2:222" x14ac:dyDescent="0.2">
      <c r="B360" s="9" t="s">
        <v>106</v>
      </c>
      <c r="C360" s="23">
        <v>7</v>
      </c>
      <c r="D360" s="10" t="s">
        <v>180</v>
      </c>
      <c r="E360" s="25">
        <v>1</v>
      </c>
      <c r="F360" s="19" t="s">
        <v>181</v>
      </c>
      <c r="G360" s="27">
        <v>6</v>
      </c>
      <c r="H360" s="19" t="s">
        <v>182</v>
      </c>
      <c r="I360" s="19" t="s">
        <v>1076</v>
      </c>
      <c r="J360" s="16" t="s">
        <v>253</v>
      </c>
      <c r="K360" s="16"/>
      <c r="L360" s="16" t="s">
        <v>422</v>
      </c>
      <c r="M360" s="16" t="s">
        <v>207</v>
      </c>
      <c r="N360" s="16" t="s">
        <v>858</v>
      </c>
      <c r="O360" s="320"/>
      <c r="P360" s="71"/>
      <c r="Q360" s="108"/>
      <c r="R360" s="73"/>
      <c r="S360" s="97"/>
      <c r="T360" s="100">
        <f>getEqUnitCost</f>
        <v>0</v>
      </c>
      <c r="U360" s="73">
        <f>getEqUnitEffort</f>
        <v>0</v>
      </c>
      <c r="V360" s="101">
        <f>getEqQuantity</f>
        <v>0</v>
      </c>
      <c r="W360" s="320"/>
      <c r="X360" s="100">
        <f>getConsUnitCost</f>
        <v>0</v>
      </c>
      <c r="Y360" s="73">
        <f>getConsUnitEffort</f>
        <v>0</v>
      </c>
      <c r="Z360" s="14">
        <f>getConsQuantity</f>
        <v>0</v>
      </c>
      <c r="AA360" s="320"/>
      <c r="AB360" s="72"/>
      <c r="AC360" s="112"/>
      <c r="AD360" s="14">
        <f>getOthQuantity</f>
        <v>0</v>
      </c>
      <c r="AE360" s="320"/>
      <c r="AF360" s="28" t="str">
        <f>IF(ISBLANK(CatTemplate[[#This Row],[Resource type]]),"",CatTemplate[[#This Row],[Resource type]])</f>
        <v>BioRep Operator</v>
      </c>
      <c r="AG360" s="242">
        <f>getStaffUnitCost</f>
        <v>374.09540909748296</v>
      </c>
      <c r="AH360" s="113">
        <f>getStaffUnitEffort</f>
        <v>0</v>
      </c>
      <c r="AI360" s="40">
        <f>getStaffQuantity</f>
        <v>0</v>
      </c>
      <c r="AJ360" s="41">
        <f>CatTemplate[[#This Row],[St. quantity]]*8/ParRatePM</f>
        <v>0</v>
      </c>
      <c r="AK360" s="320"/>
      <c r="AL360" s="53" t="str">
        <f>CatTemplate[[#This Row],[Item type]]</f>
        <v>Items</v>
      </c>
      <c r="AM360" s="12">
        <f>SUM(CatTemplate[[#This Row],[Year1]:[Year20]])</f>
        <v>0</v>
      </c>
      <c r="AN360" s="52"/>
      <c r="AO360" s="52"/>
      <c r="AP360" s="52"/>
      <c r="AQ360" s="8"/>
      <c r="AR360" s="8"/>
      <c r="AS360" s="8"/>
      <c r="AT360" s="8"/>
      <c r="AU360" s="8"/>
      <c r="AV360" s="8"/>
      <c r="AW360" s="8"/>
      <c r="AX360" s="8"/>
      <c r="AY360" s="8"/>
      <c r="AZ360" s="8"/>
      <c r="BA360" s="8"/>
      <c r="BB360" s="8"/>
      <c r="BC360" s="8"/>
      <c r="BD360" s="8"/>
      <c r="BE360" s="8"/>
      <c r="BF360" s="8"/>
      <c r="BG360" s="36"/>
      <c r="BH360" s="320"/>
      <c r="BI360" s="37" t="str">
        <f>getCostCategory</f>
        <v>06 Operating costs</v>
      </c>
      <c r="BJ360" s="37" t="str">
        <f>getSection</f>
        <v>07 Sample storage</v>
      </c>
      <c r="BK360" s="32" t="str">
        <f>getObject</f>
        <v>Sample storage</v>
      </c>
      <c r="BL360" s="30">
        <f>IFERROR(getUnitCost * IF(CatTemplate[[#This Row],[Cost Category Comp.]]="01 Staff costs", 1,1),0)</f>
        <v>374.09540909748296</v>
      </c>
      <c r="BM360" s="29">
        <f>IF(AND(ISBLANK(CatTemplate[[#This Row],[Eq. unit cost]]),ISBLANK(CatTemplate[[#This Row],[Cons. unit cost]]),ISBLANK(CatTemplate[[#This Row],[Oth. unit cost]])), 0, IF(getUnitEffort =0,1,getUnitEffort) * CatTemplate[[#This Row],[Year1]])</f>
        <v>0</v>
      </c>
      <c r="BN360" s="29">
        <f>IF(AND(ISBLANK(CatTemplate[[#This Row],[Eq. unit cost]]),ISBLANK(CatTemplate[[#This Row],[Cons. unit cost]]),ISBLANK(CatTemplate[[#This Row],[Oth. unit cost]])), 0, IF(getUnitEffort =0,1,getUnitEffort) * CatTemplate[[#This Row],[Year2]])</f>
        <v>0</v>
      </c>
      <c r="BO360" s="29">
        <f>IF(AND(ISBLANK(CatTemplate[[#This Row],[Eq. unit cost]]),ISBLANK(CatTemplate[[#This Row],[Cons. unit cost]]),ISBLANK(CatTemplate[[#This Row],[Oth. unit cost]])), 0, IF(getUnitEffort =0,1,getUnitEffort) * CatTemplate[[#This Row],[Year3]])</f>
        <v>0</v>
      </c>
      <c r="BP360" s="29">
        <f>IF(AND(ISBLANK(CatTemplate[[#This Row],[Eq. unit cost]]),ISBLANK(CatTemplate[[#This Row],[Cons. unit cost]]),ISBLANK(CatTemplate[[#This Row],[Oth. unit cost]])), 0, IF(getUnitEffort =0,1,getUnitEffort) * CatTemplate[[#This Row],[Year4]])</f>
        <v>0</v>
      </c>
      <c r="BQ360" s="29">
        <f>IF(AND(ISBLANK(CatTemplate[[#This Row],[Eq. unit cost]]),ISBLANK(CatTemplate[[#This Row],[Cons. unit cost]]),ISBLANK(CatTemplate[[#This Row],[Oth. unit cost]])), 0, IF(getUnitEffort =0,1,getUnitEffort) * CatTemplate[[#This Row],[Year5]])</f>
        <v>0</v>
      </c>
      <c r="BR360" s="29">
        <f>IF(AND(ISBLANK(CatTemplate[[#This Row],[Eq. unit cost]]),ISBLANK(CatTemplate[[#This Row],[Cons. unit cost]]),ISBLANK(CatTemplate[[#This Row],[Oth. unit cost]])), 0, IF(getUnitEffort =0,1,getUnitEffort) * CatTemplate[[#This Row],[Year6]])</f>
        <v>0</v>
      </c>
      <c r="BS360" s="29">
        <f>IF(AND(ISBLANK(CatTemplate[[#This Row],[Eq. unit cost]]),ISBLANK(CatTemplate[[#This Row],[Cons. unit cost]]),ISBLANK(CatTemplate[[#This Row],[Oth. unit cost]])), 0, IF(getUnitEffort =0,1,getUnitEffort) * CatTemplate[[#This Row],[Year7]])</f>
        <v>0</v>
      </c>
      <c r="BT360" s="29">
        <f>IF(AND(ISBLANK(CatTemplate[[#This Row],[Eq. unit cost]]),ISBLANK(CatTemplate[[#This Row],[Cons. unit cost]]),ISBLANK(CatTemplate[[#This Row],[Oth. unit cost]])), 0, IF(getUnitEffort =0,1,getUnitEffort) * CatTemplate[[#This Row],[Year8]])</f>
        <v>0</v>
      </c>
      <c r="BU360" s="29">
        <f>IF(AND(ISBLANK(CatTemplate[[#This Row],[Eq. unit cost]]),ISBLANK(CatTemplate[[#This Row],[Cons. unit cost]]),ISBLANK(CatTemplate[[#This Row],[Oth. unit cost]])), 0, IF(getUnitEffort =0,1,getUnitEffort) * CatTemplate[[#This Row],[Year9]])</f>
        <v>0</v>
      </c>
      <c r="BV360" s="29">
        <f>IF(AND(ISBLANK(CatTemplate[[#This Row],[Eq. unit cost]]),ISBLANK(CatTemplate[[#This Row],[Cons. unit cost]]),ISBLANK(CatTemplate[[#This Row],[Oth. unit cost]])), 0, IF(getUnitEffort =0,1,getUnitEffort) * CatTemplate[[#This Row],[Year10]])</f>
        <v>0</v>
      </c>
      <c r="BW360" s="29">
        <f>IF(AND(ISBLANK(CatTemplate[[#This Row],[Eq. unit cost]]),ISBLANK(CatTemplate[[#This Row],[Cons. unit cost]]),ISBLANK(CatTemplate[[#This Row],[Oth. unit cost]])), 0, IF(getUnitEffort =0,1,getUnitEffort) * CatTemplate[[#This Row],[Year11]])</f>
        <v>0</v>
      </c>
      <c r="BX360" s="29">
        <f>IF(AND(ISBLANK(CatTemplate[[#This Row],[Eq. unit cost]]),ISBLANK(CatTemplate[[#This Row],[Cons. unit cost]]),ISBLANK(CatTemplate[[#This Row],[Oth. unit cost]])), 0, IF(getUnitEffort =0,1,getUnitEffort) * CatTemplate[[#This Row],[Year12]])</f>
        <v>0</v>
      </c>
      <c r="BY360" s="29">
        <f>IF(AND(ISBLANK(CatTemplate[[#This Row],[Eq. unit cost]]),ISBLANK(CatTemplate[[#This Row],[Cons. unit cost]]),ISBLANK(CatTemplate[[#This Row],[Oth. unit cost]])), 0, IF(getUnitEffort =0,1,getUnitEffort) * CatTemplate[[#This Row],[Year13]])</f>
        <v>0</v>
      </c>
      <c r="BZ360" s="29">
        <f>IF(AND(ISBLANK(CatTemplate[[#This Row],[Eq. unit cost]]),ISBLANK(CatTemplate[[#This Row],[Cons. unit cost]]),ISBLANK(CatTemplate[[#This Row],[Oth. unit cost]])), 0, IF(getUnitEffort =0,1,getUnitEffort) * CatTemplate[[#This Row],[Year14]])</f>
        <v>0</v>
      </c>
      <c r="CA360" s="29">
        <f>IF(AND(ISBLANK(CatTemplate[[#This Row],[Eq. unit cost]]),ISBLANK(CatTemplate[[#This Row],[Cons. unit cost]]),ISBLANK(CatTemplate[[#This Row],[Oth. unit cost]])), 0, IF(getUnitEffort =0,1,getUnitEffort) * CatTemplate[[#This Row],[Year15]])</f>
        <v>0</v>
      </c>
      <c r="CB360" s="29">
        <f>IF(AND(ISBLANK(CatTemplate[[#This Row],[Eq. unit cost]]),ISBLANK(CatTemplate[[#This Row],[Cons. unit cost]]),ISBLANK(CatTemplate[[#This Row],[Oth. unit cost]])), 0, IF(getUnitEffort =0,1,getUnitEffort) * CatTemplate[[#This Row],[Year16]])</f>
        <v>0</v>
      </c>
      <c r="CC360" s="29">
        <f>IF(AND(ISBLANK(CatTemplate[[#This Row],[Eq. unit cost]]),ISBLANK(CatTemplate[[#This Row],[Cons. unit cost]]),ISBLANK(CatTemplate[[#This Row],[Oth. unit cost]])), 0, IF(getUnitEffort =0,1,getUnitEffort) * CatTemplate[[#This Row],[Year17]])</f>
        <v>0</v>
      </c>
      <c r="CD360" s="29">
        <f>IF(AND(ISBLANK(CatTemplate[[#This Row],[Eq. unit cost]]),ISBLANK(CatTemplate[[#This Row],[Cons. unit cost]]),ISBLANK(CatTemplate[[#This Row],[Oth. unit cost]])), 0, IF(getUnitEffort =0,1,getUnitEffort) * CatTemplate[[#This Row],[Year18]])</f>
        <v>0</v>
      </c>
      <c r="CE360" s="29">
        <f>IF(AND(ISBLANK(CatTemplate[[#This Row],[Eq. unit cost]]),ISBLANK(CatTemplate[[#This Row],[Cons. unit cost]]),ISBLANK(CatTemplate[[#This Row],[Oth. unit cost]])), 0, IF(getUnitEffort =0,1,getUnitEffort) * CatTemplate[[#This Row],[Year19]])</f>
        <v>0</v>
      </c>
      <c r="CF360" s="29">
        <f>IF(AND(ISBLANK(CatTemplate[[#This Row],[Eq. unit cost]]),ISBLANK(CatTemplate[[#This Row],[Cons. unit cost]]),ISBLANK(CatTemplate[[#This Row],[Oth. unit cost]])), 0, IF(getUnitEffort =0,1,getUnitEffort) * CatTemplate[[#This Row],[Year20]])</f>
        <v>0</v>
      </c>
      <c r="CG360" s="45">
        <f>SUM(CatTemplate[[#This Row],[Q1]:[Q20]])</f>
        <v>0</v>
      </c>
      <c r="CH360" s="29">
        <f>IF(ISBLANK(CatTemplate[[#This Row],[St. unit effort]]),0,(CatTemplate[[#This Row],[St. unit effort]] * CatTemplate[[#This Row],[Year1]]))</f>
        <v>0</v>
      </c>
      <c r="CI360" s="29">
        <f>IF(ISBLANK(CatTemplate[[#This Row],[St. unit effort]]),0,(CatTemplate[[#This Row],[St. unit effort]] * CatTemplate[[#This Row],[Year2]]))</f>
        <v>0</v>
      </c>
      <c r="CJ360" s="29">
        <f>IF(ISBLANK(CatTemplate[[#This Row],[St. unit effort]]),0,(CatTemplate[[#This Row],[St. unit effort]] * CatTemplate[[#This Row],[Year3]]))</f>
        <v>0</v>
      </c>
      <c r="CK360" s="29">
        <f>IF(ISBLANK(CatTemplate[[#This Row],[St. unit effort]]),0,(CatTemplate[[#This Row],[St. unit effort]] * CatTemplate[[#This Row],[Year4]]))</f>
        <v>0</v>
      </c>
      <c r="CL360" s="29">
        <f>IF(ISBLANK(CatTemplate[[#This Row],[St. unit effort]]),0,(CatTemplate[[#This Row],[St. unit effort]] * CatTemplate[[#This Row],[Year5]]))</f>
        <v>0</v>
      </c>
      <c r="CM360" s="29">
        <f>IF(ISBLANK(CatTemplate[[#This Row],[St. unit effort]]),0,(CatTemplate[[#This Row],[St. unit effort]] * CatTemplate[[#This Row],[Year6]]))</f>
        <v>0</v>
      </c>
      <c r="CN360" s="29">
        <f>IF(ISBLANK(CatTemplate[[#This Row],[St. unit effort]]),0,(CatTemplate[[#This Row],[St. unit effort]] * CatTemplate[[#This Row],[Year7]]))</f>
        <v>0</v>
      </c>
      <c r="CO360" s="29">
        <f>IF(ISBLANK(CatTemplate[[#This Row],[St. unit effort]]),0,(CatTemplate[[#This Row],[St. unit effort]] * CatTemplate[[#This Row],[Year8]]))</f>
        <v>0</v>
      </c>
      <c r="CP360" s="29">
        <f>IF(ISBLANK(CatTemplate[[#This Row],[St. unit effort]]),0,(CatTemplate[[#This Row],[St. unit effort]] * CatTemplate[[#This Row],[Year9]]))</f>
        <v>0</v>
      </c>
      <c r="CQ360" s="29">
        <f>IF(ISBLANK(CatTemplate[[#This Row],[St. unit effort]]),0,(CatTemplate[[#This Row],[St. unit effort]] * CatTemplate[[#This Row],[Year10]]))</f>
        <v>0</v>
      </c>
      <c r="CR360" s="29">
        <f>IF(ISBLANK(CatTemplate[[#This Row],[St. unit effort]]),0,(CatTemplate[[#This Row],[St. unit effort]] * CatTemplate[[#This Row],[Year11]]))</f>
        <v>0</v>
      </c>
      <c r="CS360" s="29">
        <f>IF(ISBLANK(CatTemplate[[#This Row],[St. unit effort]]),0,(CatTemplate[[#This Row],[St. unit effort]] * CatTemplate[[#This Row],[Year12]]))</f>
        <v>0</v>
      </c>
      <c r="CT360" s="29">
        <f>IF(ISBLANK(CatTemplate[[#This Row],[St. unit effort]]),0,(CatTemplate[[#This Row],[St. unit effort]] * CatTemplate[[#This Row],[Year13]]))</f>
        <v>0</v>
      </c>
      <c r="CU360" s="29">
        <f>IF(ISBLANK(CatTemplate[[#This Row],[St. unit effort]]),0,(CatTemplate[[#This Row],[St. unit effort]] * CatTemplate[[#This Row],[Year14]]))</f>
        <v>0</v>
      </c>
      <c r="CV360" s="29">
        <f>IF(ISBLANK(CatTemplate[[#This Row],[St. unit effort]]),0,(CatTemplate[[#This Row],[St. unit effort]] * CatTemplate[[#This Row],[Year15]]))</f>
        <v>0</v>
      </c>
      <c r="CW360" s="29">
        <f>IF(ISBLANK(CatTemplate[[#This Row],[St. unit effort]]),0,(CatTemplate[[#This Row],[St. unit effort]] * CatTemplate[[#This Row],[Year16]]))</f>
        <v>0</v>
      </c>
      <c r="CX360" s="29">
        <f>IF(ISBLANK(CatTemplate[[#This Row],[St. unit effort]]),0,(CatTemplate[[#This Row],[St. unit effort]] * CatTemplate[[#This Row],[Year17]]))</f>
        <v>0</v>
      </c>
      <c r="CY360" s="29">
        <f>IF(ISBLANK(CatTemplate[[#This Row],[St. unit effort]]),0,(CatTemplate[[#This Row],[St. unit effort]] * CatTemplate[[#This Row],[Year18]]))</f>
        <v>0</v>
      </c>
      <c r="CZ360" s="29">
        <f>IF(ISBLANK(CatTemplate[[#This Row],[St. unit effort]]),0,(CatTemplate[[#This Row],[St. unit effort]] * CatTemplate[[#This Row],[Year19]]))</f>
        <v>0</v>
      </c>
      <c r="DA360" s="29">
        <f>IF(ISBLANK(CatTemplate[[#This Row],[St. unit effort]]),0,(CatTemplate[[#This Row],[St. unit effort]] * CatTemplate[[#This Row],[Year20]]))</f>
        <v>0</v>
      </c>
      <c r="DB360" s="57">
        <f>IF(ISBLANK(CatTemplate[[#This Row],[St. unit effort]]),0,(CatTemplate[[#This Row],[St. unit effort]] * CatTemplate[[#This Row],[Year1]])*8/ParRatePM)</f>
        <v>0</v>
      </c>
      <c r="DC360" s="57">
        <f>IF(ISBLANK(CatTemplate[[#This Row],[St. unit effort]]),0,(CatTemplate[[#This Row],[St. unit effort]] * CatTemplate[[#This Row],[Year2]])*8/ParRatePM)</f>
        <v>0</v>
      </c>
      <c r="DD360" s="57">
        <f>IF(ISBLANK(CatTemplate[[#This Row],[St. unit effort]]),0,(CatTemplate[[#This Row],[St. unit effort]] * CatTemplate[[#This Row],[Year3]])*8/ParRatePM)</f>
        <v>0</v>
      </c>
      <c r="DE360" s="57">
        <f>IF(ISBLANK(CatTemplate[[#This Row],[St. unit effort]]),0,(CatTemplate[[#This Row],[St. unit effort]] * CatTemplate[[#This Row],[Year4]])*8/ParRatePM)</f>
        <v>0</v>
      </c>
      <c r="DF360" s="57">
        <f>IF(ISBLANK(CatTemplate[[#This Row],[St. unit effort]]),0,(CatTemplate[[#This Row],[St. unit effort]] * CatTemplate[[#This Row],[Year5]])*8/ParRatePM)</f>
        <v>0</v>
      </c>
      <c r="DG360" s="57">
        <f>IF(ISBLANK(CatTemplate[[#This Row],[St. unit effort]]),0,(CatTemplate[[#This Row],[St. unit effort]] * CatTemplate[[#This Row],[Year6]])*8/ParRatePM)</f>
        <v>0</v>
      </c>
      <c r="DH360" s="57">
        <f>IF(ISBLANK(CatTemplate[[#This Row],[St. unit effort]]),0,(CatTemplate[[#This Row],[St. unit effort]] * CatTemplate[[#This Row],[Year7]])*8/ParRatePM)</f>
        <v>0</v>
      </c>
      <c r="DI360" s="57">
        <f>IF(ISBLANK(CatTemplate[[#This Row],[St. unit effort]]),0,(CatTemplate[[#This Row],[St. unit effort]] * CatTemplate[[#This Row],[Year8]])*8/ParRatePM)</f>
        <v>0</v>
      </c>
      <c r="DJ360" s="57">
        <f>IF(ISBLANK(CatTemplate[[#This Row],[St. unit effort]]),0,(CatTemplate[[#This Row],[St. unit effort]] * CatTemplate[[#This Row],[Year9]])*8/ParRatePM)</f>
        <v>0</v>
      </c>
      <c r="DK360" s="57">
        <f>IF(ISBLANK(CatTemplate[[#This Row],[St. unit effort]]),0,(CatTemplate[[#This Row],[St. unit effort]] * CatTemplate[[#This Row],[Year10]])*8/ParRatePM)</f>
        <v>0</v>
      </c>
      <c r="DL360" s="57">
        <f>IF(ISBLANK(CatTemplate[[#This Row],[St. unit effort]]),0,(CatTemplate[[#This Row],[St. unit effort]] * CatTemplate[[#This Row],[Year11]])*8/ParRatePM)</f>
        <v>0</v>
      </c>
      <c r="DM360" s="57">
        <f>IF(ISBLANK(CatTemplate[[#This Row],[St. unit effort]]),0,(CatTemplate[[#This Row],[St. unit effort]] * CatTemplate[[#This Row],[Year12]])*8/ParRatePM)</f>
        <v>0</v>
      </c>
      <c r="DN360" s="57">
        <f>IF(ISBLANK(CatTemplate[[#This Row],[St. unit effort]]),0,(CatTemplate[[#This Row],[St. unit effort]] * CatTemplate[[#This Row],[Year13]])*8/ParRatePM)</f>
        <v>0</v>
      </c>
      <c r="DO360" s="57">
        <f>IF(ISBLANK(CatTemplate[[#This Row],[St. unit effort]]),0,(CatTemplate[[#This Row],[St. unit effort]] * CatTemplate[[#This Row],[Year14]])*8/ParRatePM)</f>
        <v>0</v>
      </c>
      <c r="DP360" s="57">
        <f>IF(ISBLANK(CatTemplate[[#This Row],[St. unit effort]]),0,(CatTemplate[[#This Row],[St. unit effort]] * CatTemplate[[#This Row],[Year15]])*8/ParRatePM)</f>
        <v>0</v>
      </c>
      <c r="DQ360" s="57">
        <f>IF(ISBLANK(CatTemplate[[#This Row],[St. unit effort]]),0,(CatTemplate[[#This Row],[St. unit effort]] * CatTemplate[[#This Row],[Year16]])*8/ParRatePM)</f>
        <v>0</v>
      </c>
      <c r="DR360" s="57">
        <f>IF(ISBLANK(CatTemplate[[#This Row],[St. unit effort]]),0,(CatTemplate[[#This Row],[St. unit effort]] * CatTemplate[[#This Row],[Year17]])*8/ParRatePM)</f>
        <v>0</v>
      </c>
      <c r="DS360" s="57">
        <f>IF(ISBLANK(CatTemplate[[#This Row],[St. unit effort]]),0,(CatTemplate[[#This Row],[St. unit effort]] * CatTemplate[[#This Row],[Year18]])*8/ParRatePM)</f>
        <v>0</v>
      </c>
      <c r="DT360" s="57">
        <f>IF(ISBLANK(CatTemplate[[#This Row],[St. unit effort]]),0,(CatTemplate[[#This Row],[St. unit effort]] * CatTemplate[[#This Row],[Year19]])*8/ParRatePM)</f>
        <v>0</v>
      </c>
      <c r="DU360" s="57">
        <f>IF(ISBLANK(CatTemplate[[#This Row],[St. unit effort]]),0,(CatTemplate[[#This Row],[St. unit effort]] * CatTemplate[[#This Row],[Year20]])*8/ParRatePM)</f>
        <v>0</v>
      </c>
      <c r="DV360" s="54">
        <f>SUM(CatTemplate[[#This Row],[PM1]:[PM20]])</f>
        <v>0</v>
      </c>
      <c r="DW360" s="56">
        <f t="shared" si="127"/>
        <v>0</v>
      </c>
      <c r="DX360" s="56">
        <f t="shared" si="127"/>
        <v>0</v>
      </c>
      <c r="DY360" s="56">
        <f t="shared" si="127"/>
        <v>0</v>
      </c>
      <c r="DZ360" s="56">
        <f t="shared" si="127"/>
        <v>0</v>
      </c>
      <c r="EA360" s="56">
        <f t="shared" si="127"/>
        <v>0</v>
      </c>
      <c r="EB360" s="56">
        <f t="shared" si="127"/>
        <v>0</v>
      </c>
      <c r="EC360" s="56">
        <f t="shared" si="127"/>
        <v>0</v>
      </c>
      <c r="ED360" s="56">
        <f t="shared" si="127"/>
        <v>0</v>
      </c>
      <c r="EE360" s="56">
        <f t="shared" si="127"/>
        <v>0</v>
      </c>
      <c r="EF360" s="56">
        <f t="shared" si="127"/>
        <v>0</v>
      </c>
      <c r="EG360" s="56">
        <f t="shared" si="127"/>
        <v>0</v>
      </c>
      <c r="EH360" s="56">
        <f t="shared" si="127"/>
        <v>0</v>
      </c>
      <c r="EI360" s="56">
        <f t="shared" si="127"/>
        <v>0</v>
      </c>
      <c r="EJ360" s="56">
        <f t="shared" si="127"/>
        <v>0</v>
      </c>
      <c r="EK360" s="56">
        <f t="shared" si="127"/>
        <v>0</v>
      </c>
      <c r="EL360" s="56">
        <f t="shared" si="125"/>
        <v>0</v>
      </c>
      <c r="EM360" s="56">
        <f t="shared" si="125"/>
        <v>0</v>
      </c>
      <c r="EN360" s="56">
        <f t="shared" si="125"/>
        <v>0</v>
      </c>
      <c r="EO360" s="56">
        <f t="shared" si="125"/>
        <v>0</v>
      </c>
      <c r="EP360" s="56">
        <f t="shared" si="125"/>
        <v>0</v>
      </c>
      <c r="EQ360" s="30">
        <f>CatTemplate[[#This Row],[Eq. unit cost]] * CatTemplate[[#This Row],[Eq. quantity]]</f>
        <v>0</v>
      </c>
      <c r="ER360" s="30">
        <f>CatTemplate[[#This Row],[Cons. unit cost]] *CatTemplate[[#This Row],[Cons. quantity]]</f>
        <v>0</v>
      </c>
      <c r="ES360" s="30">
        <f>CatTemplate[[#This Row],[Oth. unit cost]] *CatTemplate[[#This Row],[Oth. quantity]]</f>
        <v>0</v>
      </c>
      <c r="ET360" s="55">
        <f>SUM(CatTemplate[[#This Row],[CO1]:[CO20]])</f>
        <v>0</v>
      </c>
      <c r="EU360" s="56">
        <f t="shared" si="128"/>
        <v>0</v>
      </c>
      <c r="EV360" s="56">
        <f t="shared" si="128"/>
        <v>0</v>
      </c>
      <c r="EW360" s="56">
        <f t="shared" si="128"/>
        <v>0</v>
      </c>
      <c r="EX360" s="56">
        <f t="shared" si="128"/>
        <v>0</v>
      </c>
      <c r="EY360" s="56">
        <f t="shared" si="128"/>
        <v>0</v>
      </c>
      <c r="EZ360" s="56">
        <f t="shared" si="128"/>
        <v>0</v>
      </c>
      <c r="FA360" s="56">
        <f t="shared" si="128"/>
        <v>0</v>
      </c>
      <c r="FB360" s="56">
        <f t="shared" si="128"/>
        <v>0</v>
      </c>
      <c r="FC360" s="56">
        <f t="shared" si="128"/>
        <v>0</v>
      </c>
      <c r="FD360" s="56">
        <f t="shared" si="128"/>
        <v>0</v>
      </c>
      <c r="FE360" s="56">
        <f t="shared" si="128"/>
        <v>0</v>
      </c>
      <c r="FF360" s="56">
        <f t="shared" si="128"/>
        <v>0</v>
      </c>
      <c r="FG360" s="56">
        <f t="shared" si="128"/>
        <v>0</v>
      </c>
      <c r="FH360" s="56">
        <f t="shared" si="128"/>
        <v>0</v>
      </c>
      <c r="FI360" s="56">
        <f t="shared" si="128"/>
        <v>0</v>
      </c>
      <c r="FJ360" s="56">
        <f t="shared" si="126"/>
        <v>0</v>
      </c>
      <c r="FK360" s="56">
        <f t="shared" si="126"/>
        <v>0</v>
      </c>
      <c r="FL360" s="56">
        <f t="shared" si="126"/>
        <v>0</v>
      </c>
      <c r="FM360" s="56">
        <f t="shared" si="126"/>
        <v>0</v>
      </c>
      <c r="FN360" s="56">
        <f t="shared" si="126"/>
        <v>0</v>
      </c>
      <c r="FO360" s="58">
        <f>SUM(CatTemplate[[#This Row],[CS1]:[CS20]])</f>
        <v>0</v>
      </c>
      <c r="FP360" s="59">
        <f>CatTemplate[[#This Row],[Total Oth. cost]]+CatTemplate[[#This Row],[Total St. Cost]]</f>
        <v>0</v>
      </c>
      <c r="FQ360" s="33" t="e">
        <f t="shared" si="115"/>
        <v>#VALUE!</v>
      </c>
      <c r="FR360" s="33" t="e">
        <f t="shared" si="116"/>
        <v>#VALUE!</v>
      </c>
      <c r="FS360" s="30" t="e">
        <f>(CatTemplate[[#This Row],[CO1]] + CatTemplate[[#This Row],[CS1]]) * (1 + getRateOHFinal) * getRateMarkupFinal</f>
        <v>#VALUE!</v>
      </c>
      <c r="FT360" s="30" t="e">
        <f>(CatTemplate[[#This Row],[CO2]] + CatTemplate[[#This Row],[CS2]]) * (1 + getRateOHFinal) * getRateMarkupFinal</f>
        <v>#VALUE!</v>
      </c>
      <c r="FU360" s="30" t="e">
        <f>(CatTemplate[[#This Row],[CO3]] + CatTemplate[[#This Row],[CS3]]) * (1 + getRateOHFinal) * getRateMarkupFinal</f>
        <v>#VALUE!</v>
      </c>
      <c r="FV360" s="30" t="e">
        <f>(CatTemplate[[#This Row],[CO4]] + CatTemplate[[#This Row],[CS4]]) * (1 + getRateOHFinal) * getRateMarkupFinal</f>
        <v>#VALUE!</v>
      </c>
      <c r="FW360" s="30" t="e">
        <f>(CatTemplate[[#This Row],[CO5]] + CatTemplate[[#This Row],[CS5]]) * (1 + getRateOHFinal) * getRateMarkupFinal</f>
        <v>#VALUE!</v>
      </c>
      <c r="FX360" s="30" t="e">
        <f>(CatTemplate[[#This Row],[CO6]] + CatTemplate[[#This Row],[CS6]]) * (1 + getRateOHFinal) * getRateMarkupFinal</f>
        <v>#VALUE!</v>
      </c>
      <c r="FY360" s="30" t="e">
        <f>(CatTemplate[[#This Row],[CO7]] + CatTemplate[[#This Row],[CS7]]) * (1 + getRateOHFinal) * getRateMarkupFinal</f>
        <v>#VALUE!</v>
      </c>
      <c r="FZ360" s="30" t="e">
        <f>(CatTemplate[[#This Row],[CO8]] + CatTemplate[[#This Row],[CS8]]) * (1 + getRateOHFinal) * getRateMarkupFinal</f>
        <v>#VALUE!</v>
      </c>
      <c r="GA360" s="30" t="e">
        <f>(CatTemplate[[#This Row],[CO9]] + CatTemplate[[#This Row],[CS9]]) * (1 + getRateOHFinal) * getRateMarkupFinal</f>
        <v>#VALUE!</v>
      </c>
      <c r="GB360" s="30" t="e">
        <f>(CatTemplate[[#This Row],[CO10]] + CatTemplate[[#This Row],[CS10]]) * (1 + getRateOHFinal) * getRateMarkupFinal</f>
        <v>#VALUE!</v>
      </c>
      <c r="GC360" s="30" t="e">
        <f>(CatTemplate[[#This Row],[CO11]] + CatTemplate[[#This Row],[CS11]]) * (1 + getRateOHFinal) * getRateMarkupFinal</f>
        <v>#VALUE!</v>
      </c>
      <c r="GD360" s="30" t="e">
        <f>(CatTemplate[[#This Row],[CO12]] + CatTemplate[[#This Row],[CS12]]) * (1 + getRateOHFinal) * getRateMarkupFinal</f>
        <v>#VALUE!</v>
      </c>
      <c r="GE360" s="30" t="e">
        <f>(CatTemplate[[#This Row],[CO13]] + CatTemplate[[#This Row],[CS13]]) * (1 + getRateOHFinal) * getRateMarkupFinal</f>
        <v>#VALUE!</v>
      </c>
      <c r="GF360" s="30" t="e">
        <f>(CatTemplate[[#This Row],[CO14]] + CatTemplate[[#This Row],[CS14]]) * (1 + getRateOHFinal) * getRateMarkupFinal</f>
        <v>#VALUE!</v>
      </c>
      <c r="GG360" s="30" t="e">
        <f>(CatTemplate[[#This Row],[CO15]] + CatTemplate[[#This Row],[CS15]]) * (1 + getRateOHFinal) * getRateMarkupFinal</f>
        <v>#VALUE!</v>
      </c>
      <c r="GH360" s="30" t="e">
        <f>(CatTemplate[[#This Row],[CO16]] + CatTemplate[[#This Row],[CS16]]) * (1 + getRateOHFinal) * getRateMarkupFinal</f>
        <v>#VALUE!</v>
      </c>
      <c r="GI360" s="30" t="e">
        <f>(CatTemplate[[#This Row],[CO17]] + CatTemplate[[#This Row],[CS17]]) * (1 + getRateOHFinal) * getRateMarkupFinal</f>
        <v>#VALUE!</v>
      </c>
      <c r="GJ360" s="30" t="e">
        <f>(CatTemplate[[#This Row],[CO18]] + CatTemplate[[#This Row],[CS18]]) * (1 + getRateOHFinal) * getRateMarkupFinal</f>
        <v>#VALUE!</v>
      </c>
      <c r="GK360" s="30" t="e">
        <f>(CatTemplate[[#This Row],[CO19]] + CatTemplate[[#This Row],[CS19]]) * (1 + getRateOHFinal) * getRateMarkupFinal</f>
        <v>#VALUE!</v>
      </c>
      <c r="GL360" s="30" t="e">
        <f>(CatTemplate[[#This Row],[CO20]] + CatTemplate[[#This Row],[CS20]]) * (1 + getRateOHFinal) * getRateMarkupFinal</f>
        <v>#VALUE!</v>
      </c>
      <c r="GM360" s="30" t="e">
        <f t="shared" si="117"/>
        <v>#VALUE!</v>
      </c>
      <c r="GN360" s="30" t="e">
        <f t="shared" si="118"/>
        <v>#VALUE!</v>
      </c>
      <c r="GO360" s="30" t="e">
        <f t="shared" si="119"/>
        <v>#VALUE!</v>
      </c>
      <c r="GP360" s="30" t="e">
        <f t="shared" si="120"/>
        <v>#VALUE!</v>
      </c>
      <c r="GQ360" s="30" t="e">
        <f>(CatTemplate[[#This Row],[CO1]]+CatTemplate[[#This Row],[CS1]]) * (1+ getRateOHFinal) * (1 + getRateMarkupFinal)</f>
        <v>#VALUE!</v>
      </c>
      <c r="GR360" s="30" t="e">
        <f>(CatTemplate[[#This Row],[CO2]]+CatTemplate[[#This Row],[CS2]]) * (1+ getRateOHFinal) * (1 + getRateMarkupFinal)</f>
        <v>#VALUE!</v>
      </c>
      <c r="GS360" s="30" t="e">
        <f>(CatTemplate[[#This Row],[CO3]]+CatTemplate[[#This Row],[CS3]]) * (1+ getRateOHFinal) * (1 + getRateMarkupFinal)</f>
        <v>#VALUE!</v>
      </c>
      <c r="GT360" s="30" t="e">
        <f>(CatTemplate[[#This Row],[CO4]]+CatTemplate[[#This Row],[CS4]]) * (1+ getRateOHFinal) * (1 + getRateMarkupFinal)</f>
        <v>#VALUE!</v>
      </c>
      <c r="GU360" s="30" t="e">
        <f>(CatTemplate[[#This Row],[CO5]]+CatTemplate[[#This Row],[CS5]]) * (1+ getRateOHFinal) * (1 + getRateMarkupFinal)</f>
        <v>#VALUE!</v>
      </c>
      <c r="GV360" s="30" t="e">
        <f>(CatTemplate[[#This Row],[CO6]]+CatTemplate[[#This Row],[CS6]]) * (1+ getRateOHFinal) * (1 + getRateMarkupFinal)</f>
        <v>#VALUE!</v>
      </c>
      <c r="GW360" s="30" t="e">
        <f>(CatTemplate[[#This Row],[CO7]]+CatTemplate[[#This Row],[CS7]]) * (1+ getRateOHFinal) * (1 + getRateMarkupFinal)</f>
        <v>#VALUE!</v>
      </c>
      <c r="GX360" s="30" t="e">
        <f>(CatTemplate[[#This Row],[CO8]]+CatTemplate[[#This Row],[CS8]]) * (1+ getRateOHFinal) * (1 + getRateMarkupFinal)</f>
        <v>#VALUE!</v>
      </c>
      <c r="GY360" s="30" t="e">
        <f>(CatTemplate[[#This Row],[CO9]]+CatTemplate[[#This Row],[CS9]]) * (1+ getRateOHFinal) * (1 + getRateMarkupFinal)</f>
        <v>#VALUE!</v>
      </c>
      <c r="GZ360" s="30" t="e">
        <f>(CatTemplate[[#This Row],[CO10]]+CatTemplate[[#This Row],[CS10]]) * (1+ getRateOHFinal) * (1 + getRateMarkupFinal)</f>
        <v>#VALUE!</v>
      </c>
      <c r="HA360" s="30" t="e">
        <f>(CatTemplate[[#This Row],[CO11]]+CatTemplate[[#This Row],[CS11]]) * (1+ getRateOHFinal) * (1 + getRateMarkupFinal)</f>
        <v>#VALUE!</v>
      </c>
      <c r="HB360" s="30" t="e">
        <f>(CatTemplate[[#This Row],[CO12]]+CatTemplate[[#This Row],[CS12]]) * (1+ getRateOHFinal) * (1 + getRateMarkupFinal)</f>
        <v>#VALUE!</v>
      </c>
      <c r="HC360" s="30" t="e">
        <f>(CatTemplate[[#This Row],[CO13]]+CatTemplate[[#This Row],[CS13]]) * (1+ getRateOHFinal) * (1 + getRateMarkupFinal)</f>
        <v>#VALUE!</v>
      </c>
      <c r="HD360" s="30" t="e">
        <f>(CatTemplate[[#This Row],[CO14]]+CatTemplate[[#This Row],[CS14]]) * (1+ getRateOHFinal) * (1 + getRateMarkupFinal)</f>
        <v>#VALUE!</v>
      </c>
      <c r="HE360" s="30" t="e">
        <f>(CatTemplate[[#This Row],[CO15]]+CatTemplate[[#This Row],[CS15]]) * (1+ getRateOHFinal) * (1 + getRateMarkupFinal)</f>
        <v>#VALUE!</v>
      </c>
      <c r="HF360" s="30" t="e">
        <f>(CatTemplate[[#This Row],[CO16]]+CatTemplate[[#This Row],[CS16]]) * (1+ getRateOHFinal) * (1 + getRateMarkupFinal)</f>
        <v>#VALUE!</v>
      </c>
      <c r="HG360" s="30" t="e">
        <f>(CatTemplate[[#This Row],[CO17]]+CatTemplate[[#This Row],[CS17]]) * (1+ getRateOHFinal) * (1 + getRateMarkupFinal)</f>
        <v>#VALUE!</v>
      </c>
      <c r="HH360" s="30" t="e">
        <f>(CatTemplate[[#This Row],[CO18]]+CatTemplate[[#This Row],[CS18]]) * (1+ getRateOHFinal) * (1 + getRateMarkupFinal)</f>
        <v>#VALUE!</v>
      </c>
      <c r="HI360" s="30" t="e">
        <f>(CatTemplate[[#This Row],[CO19]]+CatTemplate[[#This Row],[CS19]]) * (1+ getRateOHFinal) * (1 + getRateMarkupFinal)</f>
        <v>#VALUE!</v>
      </c>
      <c r="HJ360" s="30" t="e">
        <f>(CatTemplate[[#This Row],[CO20]]+CatTemplate[[#This Row],[CS20]]) * (1+ getRateOHFinal) * (1 + getRateMarkupFinal)</f>
        <v>#VALUE!</v>
      </c>
      <c r="HK360" s="39" t="e">
        <f>CatTemplate[[#This Row],[Total cost]]+CatTemplate[[#This Row],[OH Amount]]+CatTemplate[[#This Row],[Markup]]</f>
        <v>#VALUE!</v>
      </c>
      <c r="HL360" s="63">
        <f>IF(CatTemplate[[#This Row],[Units]]="Days",CatTemplate[[#This Row],[Project quantity]]*CatTemplate[[#This Row],[St. unit effort]],CatTemplate[[#This Row],[Project quantity]])</f>
        <v>0</v>
      </c>
      <c r="HM360" s="287">
        <f>IFERROR(CatTemplate[[#This Row],[Total Price]]/(CatTemplate[[#This Row],[Final Quantity]]),0)</f>
        <v>0</v>
      </c>
      <c r="HN360" s="261"/>
    </row>
    <row r="361" spans="2:222" x14ac:dyDescent="0.2">
      <c r="B361" s="9" t="s">
        <v>106</v>
      </c>
      <c r="C361" s="23">
        <v>7</v>
      </c>
      <c r="D361" s="10" t="s">
        <v>180</v>
      </c>
      <c r="E361" s="25">
        <v>1</v>
      </c>
      <c r="F361" s="19" t="s">
        <v>181</v>
      </c>
      <c r="G361" s="27">
        <v>7</v>
      </c>
      <c r="H361" s="19" t="s">
        <v>183</v>
      </c>
      <c r="I361" s="19"/>
      <c r="J361" s="16"/>
      <c r="K361" s="16"/>
      <c r="L361" s="16" t="s">
        <v>422</v>
      </c>
      <c r="M361" s="16" t="s">
        <v>207</v>
      </c>
      <c r="N361" s="16" t="s">
        <v>858</v>
      </c>
      <c r="O361" s="320"/>
      <c r="P361" s="71"/>
      <c r="Q361" s="108"/>
      <c r="R361" s="73"/>
      <c r="S361" s="97"/>
      <c r="T361" s="100">
        <f>getEqUnitCost</f>
        <v>0</v>
      </c>
      <c r="U361" s="73">
        <f>getEqUnitEffort</f>
        <v>0</v>
      </c>
      <c r="V361" s="101">
        <f>getEqQuantity</f>
        <v>0</v>
      </c>
      <c r="W361" s="320"/>
      <c r="X361" s="100">
        <f>getConsUnitCost</f>
        <v>0</v>
      </c>
      <c r="Y361" s="73">
        <f>getConsUnitEffort</f>
        <v>0</v>
      </c>
      <c r="Z361" s="14">
        <f>getConsQuantity</f>
        <v>0</v>
      </c>
      <c r="AA361" s="320"/>
      <c r="AB361" s="72"/>
      <c r="AC361" s="112"/>
      <c r="AD361" s="14">
        <f>getOthQuantity</f>
        <v>0</v>
      </c>
      <c r="AE361" s="320"/>
      <c r="AF361" s="28" t="str">
        <f>IF(ISBLANK(CatTemplate[[#This Row],[Resource type]]),"",CatTemplate[[#This Row],[Resource type]])</f>
        <v/>
      </c>
      <c r="AG361" s="242">
        <f>getStaffUnitCost</f>
        <v>0</v>
      </c>
      <c r="AH361" s="113">
        <f>getStaffUnitEffort</f>
        <v>0</v>
      </c>
      <c r="AI361" s="40">
        <f>getStaffQuantity</f>
        <v>0</v>
      </c>
      <c r="AJ361" s="41">
        <f>CatTemplate[[#This Row],[St. quantity]]*8/ParRatePM</f>
        <v>0</v>
      </c>
      <c r="AK361" s="320"/>
      <c r="AL361" s="53" t="str">
        <f>CatTemplate[[#This Row],[Item type]]</f>
        <v>Items</v>
      </c>
      <c r="AM361" s="12">
        <f>SUM(CatTemplate[[#This Row],[Year1]:[Year20]])</f>
        <v>0</v>
      </c>
      <c r="AN361" s="52"/>
      <c r="AO361" s="52"/>
      <c r="AP361" s="52"/>
      <c r="AQ361" s="8"/>
      <c r="AR361" s="8"/>
      <c r="AS361" s="8"/>
      <c r="AT361" s="8"/>
      <c r="AU361" s="8"/>
      <c r="AV361" s="8"/>
      <c r="AW361" s="8"/>
      <c r="AX361" s="8"/>
      <c r="AY361" s="8"/>
      <c r="AZ361" s="8"/>
      <c r="BA361" s="8"/>
      <c r="BB361" s="8"/>
      <c r="BC361" s="8"/>
      <c r="BD361" s="8"/>
      <c r="BE361" s="8"/>
      <c r="BF361" s="8"/>
      <c r="BG361" s="36"/>
      <c r="BH361" s="320"/>
      <c r="BI361" s="37" t="str">
        <f>getCostCategory</f>
        <v>06 Operating costs</v>
      </c>
      <c r="BJ361" s="37" t="str">
        <f>getSection</f>
        <v>07 Sample storage</v>
      </c>
      <c r="BK361" s="32" t="str">
        <f>getObject</f>
        <v>Sample storage</v>
      </c>
      <c r="BL361" s="30">
        <f>IFERROR(getUnitCost * IF(CatTemplate[[#This Row],[Cost Category Comp.]]="01 Staff costs", 1,1),0)</f>
        <v>0</v>
      </c>
      <c r="BM361" s="29">
        <f>IF(AND(ISBLANK(CatTemplate[[#This Row],[Eq. unit cost]]),ISBLANK(CatTemplate[[#This Row],[Cons. unit cost]]),ISBLANK(CatTemplate[[#This Row],[Oth. unit cost]])), 0, IF(getUnitEffort =0,1,getUnitEffort) * CatTemplate[[#This Row],[Year1]])</f>
        <v>0</v>
      </c>
      <c r="BN361" s="29">
        <f>IF(AND(ISBLANK(CatTemplate[[#This Row],[Eq. unit cost]]),ISBLANK(CatTemplate[[#This Row],[Cons. unit cost]]),ISBLANK(CatTemplate[[#This Row],[Oth. unit cost]])), 0, IF(getUnitEffort =0,1,getUnitEffort) * CatTemplate[[#This Row],[Year2]])</f>
        <v>0</v>
      </c>
      <c r="BO361" s="29">
        <f>IF(AND(ISBLANK(CatTemplate[[#This Row],[Eq. unit cost]]),ISBLANK(CatTemplate[[#This Row],[Cons. unit cost]]),ISBLANK(CatTemplate[[#This Row],[Oth. unit cost]])), 0, IF(getUnitEffort =0,1,getUnitEffort) * CatTemplate[[#This Row],[Year3]])</f>
        <v>0</v>
      </c>
      <c r="BP361" s="29">
        <f>IF(AND(ISBLANK(CatTemplate[[#This Row],[Eq. unit cost]]),ISBLANK(CatTemplate[[#This Row],[Cons. unit cost]]),ISBLANK(CatTemplate[[#This Row],[Oth. unit cost]])), 0, IF(getUnitEffort =0,1,getUnitEffort) * CatTemplate[[#This Row],[Year4]])</f>
        <v>0</v>
      </c>
      <c r="BQ361" s="29">
        <f>IF(AND(ISBLANK(CatTemplate[[#This Row],[Eq. unit cost]]),ISBLANK(CatTemplate[[#This Row],[Cons. unit cost]]),ISBLANK(CatTemplate[[#This Row],[Oth. unit cost]])), 0, IF(getUnitEffort =0,1,getUnitEffort) * CatTemplate[[#This Row],[Year5]])</f>
        <v>0</v>
      </c>
      <c r="BR361" s="29">
        <f>IF(AND(ISBLANK(CatTemplate[[#This Row],[Eq. unit cost]]),ISBLANK(CatTemplate[[#This Row],[Cons. unit cost]]),ISBLANK(CatTemplate[[#This Row],[Oth. unit cost]])), 0, IF(getUnitEffort =0,1,getUnitEffort) * CatTemplate[[#This Row],[Year6]])</f>
        <v>0</v>
      </c>
      <c r="BS361" s="29">
        <f>IF(AND(ISBLANK(CatTemplate[[#This Row],[Eq. unit cost]]),ISBLANK(CatTemplate[[#This Row],[Cons. unit cost]]),ISBLANK(CatTemplate[[#This Row],[Oth. unit cost]])), 0, IF(getUnitEffort =0,1,getUnitEffort) * CatTemplate[[#This Row],[Year7]])</f>
        <v>0</v>
      </c>
      <c r="BT361" s="29">
        <f>IF(AND(ISBLANK(CatTemplate[[#This Row],[Eq. unit cost]]),ISBLANK(CatTemplate[[#This Row],[Cons. unit cost]]),ISBLANK(CatTemplate[[#This Row],[Oth. unit cost]])), 0, IF(getUnitEffort =0,1,getUnitEffort) * CatTemplate[[#This Row],[Year8]])</f>
        <v>0</v>
      </c>
      <c r="BU361" s="29">
        <f>IF(AND(ISBLANK(CatTemplate[[#This Row],[Eq. unit cost]]),ISBLANK(CatTemplate[[#This Row],[Cons. unit cost]]),ISBLANK(CatTemplate[[#This Row],[Oth. unit cost]])), 0, IF(getUnitEffort =0,1,getUnitEffort) * CatTemplate[[#This Row],[Year9]])</f>
        <v>0</v>
      </c>
      <c r="BV361" s="29">
        <f>IF(AND(ISBLANK(CatTemplate[[#This Row],[Eq. unit cost]]),ISBLANK(CatTemplate[[#This Row],[Cons. unit cost]]),ISBLANK(CatTemplate[[#This Row],[Oth. unit cost]])), 0, IF(getUnitEffort =0,1,getUnitEffort) * CatTemplate[[#This Row],[Year10]])</f>
        <v>0</v>
      </c>
      <c r="BW361" s="29">
        <f>IF(AND(ISBLANK(CatTemplate[[#This Row],[Eq. unit cost]]),ISBLANK(CatTemplate[[#This Row],[Cons. unit cost]]),ISBLANK(CatTemplate[[#This Row],[Oth. unit cost]])), 0, IF(getUnitEffort =0,1,getUnitEffort) * CatTemplate[[#This Row],[Year11]])</f>
        <v>0</v>
      </c>
      <c r="BX361" s="29">
        <f>IF(AND(ISBLANK(CatTemplate[[#This Row],[Eq. unit cost]]),ISBLANK(CatTemplate[[#This Row],[Cons. unit cost]]),ISBLANK(CatTemplate[[#This Row],[Oth. unit cost]])), 0, IF(getUnitEffort =0,1,getUnitEffort) * CatTemplate[[#This Row],[Year12]])</f>
        <v>0</v>
      </c>
      <c r="BY361" s="29">
        <f>IF(AND(ISBLANK(CatTemplate[[#This Row],[Eq. unit cost]]),ISBLANK(CatTemplate[[#This Row],[Cons. unit cost]]),ISBLANK(CatTemplate[[#This Row],[Oth. unit cost]])), 0, IF(getUnitEffort =0,1,getUnitEffort) * CatTemplate[[#This Row],[Year13]])</f>
        <v>0</v>
      </c>
      <c r="BZ361" s="29">
        <f>IF(AND(ISBLANK(CatTemplate[[#This Row],[Eq. unit cost]]),ISBLANK(CatTemplate[[#This Row],[Cons. unit cost]]),ISBLANK(CatTemplate[[#This Row],[Oth. unit cost]])), 0, IF(getUnitEffort =0,1,getUnitEffort) * CatTemplate[[#This Row],[Year14]])</f>
        <v>0</v>
      </c>
      <c r="CA361" s="29">
        <f>IF(AND(ISBLANK(CatTemplate[[#This Row],[Eq. unit cost]]),ISBLANK(CatTemplate[[#This Row],[Cons. unit cost]]),ISBLANK(CatTemplate[[#This Row],[Oth. unit cost]])), 0, IF(getUnitEffort =0,1,getUnitEffort) * CatTemplate[[#This Row],[Year15]])</f>
        <v>0</v>
      </c>
      <c r="CB361" s="29">
        <f>IF(AND(ISBLANK(CatTemplate[[#This Row],[Eq. unit cost]]),ISBLANK(CatTemplate[[#This Row],[Cons. unit cost]]),ISBLANK(CatTemplate[[#This Row],[Oth. unit cost]])), 0, IF(getUnitEffort =0,1,getUnitEffort) * CatTemplate[[#This Row],[Year16]])</f>
        <v>0</v>
      </c>
      <c r="CC361" s="29">
        <f>IF(AND(ISBLANK(CatTemplate[[#This Row],[Eq. unit cost]]),ISBLANK(CatTemplate[[#This Row],[Cons. unit cost]]),ISBLANK(CatTemplate[[#This Row],[Oth. unit cost]])), 0, IF(getUnitEffort =0,1,getUnitEffort) * CatTemplate[[#This Row],[Year17]])</f>
        <v>0</v>
      </c>
      <c r="CD361" s="29">
        <f>IF(AND(ISBLANK(CatTemplate[[#This Row],[Eq. unit cost]]),ISBLANK(CatTemplate[[#This Row],[Cons. unit cost]]),ISBLANK(CatTemplate[[#This Row],[Oth. unit cost]])), 0, IF(getUnitEffort =0,1,getUnitEffort) * CatTemplate[[#This Row],[Year18]])</f>
        <v>0</v>
      </c>
      <c r="CE361" s="29">
        <f>IF(AND(ISBLANK(CatTemplate[[#This Row],[Eq. unit cost]]),ISBLANK(CatTemplate[[#This Row],[Cons. unit cost]]),ISBLANK(CatTemplate[[#This Row],[Oth. unit cost]])), 0, IF(getUnitEffort =0,1,getUnitEffort) * CatTemplate[[#This Row],[Year19]])</f>
        <v>0</v>
      </c>
      <c r="CF361" s="29">
        <f>IF(AND(ISBLANK(CatTemplate[[#This Row],[Eq. unit cost]]),ISBLANK(CatTemplate[[#This Row],[Cons. unit cost]]),ISBLANK(CatTemplate[[#This Row],[Oth. unit cost]])), 0, IF(getUnitEffort =0,1,getUnitEffort) * CatTemplate[[#This Row],[Year20]])</f>
        <v>0</v>
      </c>
      <c r="CG361" s="45">
        <f>SUM(CatTemplate[[#This Row],[Q1]:[Q20]])</f>
        <v>0</v>
      </c>
      <c r="CH361" s="29">
        <f>IF(ISBLANK(CatTemplate[[#This Row],[St. unit effort]]),0,(CatTemplate[[#This Row],[St. unit effort]] * CatTemplate[[#This Row],[Year1]]))</f>
        <v>0</v>
      </c>
      <c r="CI361" s="29">
        <f>IF(ISBLANK(CatTemplate[[#This Row],[St. unit effort]]),0,(CatTemplate[[#This Row],[St. unit effort]] * CatTemplate[[#This Row],[Year2]]))</f>
        <v>0</v>
      </c>
      <c r="CJ361" s="29">
        <f>IF(ISBLANK(CatTemplate[[#This Row],[St. unit effort]]),0,(CatTemplate[[#This Row],[St. unit effort]] * CatTemplate[[#This Row],[Year3]]))</f>
        <v>0</v>
      </c>
      <c r="CK361" s="29">
        <f>IF(ISBLANK(CatTemplate[[#This Row],[St. unit effort]]),0,(CatTemplate[[#This Row],[St. unit effort]] * CatTemplate[[#This Row],[Year4]]))</f>
        <v>0</v>
      </c>
      <c r="CL361" s="29">
        <f>IF(ISBLANK(CatTemplate[[#This Row],[St. unit effort]]),0,(CatTemplate[[#This Row],[St. unit effort]] * CatTemplate[[#This Row],[Year5]]))</f>
        <v>0</v>
      </c>
      <c r="CM361" s="29">
        <f>IF(ISBLANK(CatTemplate[[#This Row],[St. unit effort]]),0,(CatTemplate[[#This Row],[St. unit effort]] * CatTemplate[[#This Row],[Year6]]))</f>
        <v>0</v>
      </c>
      <c r="CN361" s="29">
        <f>IF(ISBLANK(CatTemplate[[#This Row],[St. unit effort]]),0,(CatTemplate[[#This Row],[St. unit effort]] * CatTemplate[[#This Row],[Year7]]))</f>
        <v>0</v>
      </c>
      <c r="CO361" s="29">
        <f>IF(ISBLANK(CatTemplate[[#This Row],[St. unit effort]]),0,(CatTemplate[[#This Row],[St. unit effort]] * CatTemplate[[#This Row],[Year8]]))</f>
        <v>0</v>
      </c>
      <c r="CP361" s="29">
        <f>IF(ISBLANK(CatTemplate[[#This Row],[St. unit effort]]),0,(CatTemplate[[#This Row],[St. unit effort]] * CatTemplate[[#This Row],[Year9]]))</f>
        <v>0</v>
      </c>
      <c r="CQ361" s="29">
        <f>IF(ISBLANK(CatTemplate[[#This Row],[St. unit effort]]),0,(CatTemplate[[#This Row],[St. unit effort]] * CatTemplate[[#This Row],[Year10]]))</f>
        <v>0</v>
      </c>
      <c r="CR361" s="29">
        <f>IF(ISBLANK(CatTemplate[[#This Row],[St. unit effort]]),0,(CatTemplate[[#This Row],[St. unit effort]] * CatTemplate[[#This Row],[Year11]]))</f>
        <v>0</v>
      </c>
      <c r="CS361" s="29">
        <f>IF(ISBLANK(CatTemplate[[#This Row],[St. unit effort]]),0,(CatTemplate[[#This Row],[St. unit effort]] * CatTemplate[[#This Row],[Year12]]))</f>
        <v>0</v>
      </c>
      <c r="CT361" s="29">
        <f>IF(ISBLANK(CatTemplate[[#This Row],[St. unit effort]]),0,(CatTemplate[[#This Row],[St. unit effort]] * CatTemplate[[#This Row],[Year13]]))</f>
        <v>0</v>
      </c>
      <c r="CU361" s="29">
        <f>IF(ISBLANK(CatTemplate[[#This Row],[St. unit effort]]),0,(CatTemplate[[#This Row],[St. unit effort]] * CatTemplate[[#This Row],[Year14]]))</f>
        <v>0</v>
      </c>
      <c r="CV361" s="29">
        <f>IF(ISBLANK(CatTemplate[[#This Row],[St. unit effort]]),0,(CatTemplate[[#This Row],[St. unit effort]] * CatTemplate[[#This Row],[Year15]]))</f>
        <v>0</v>
      </c>
      <c r="CW361" s="29">
        <f>IF(ISBLANK(CatTemplate[[#This Row],[St. unit effort]]),0,(CatTemplate[[#This Row],[St. unit effort]] * CatTemplate[[#This Row],[Year16]]))</f>
        <v>0</v>
      </c>
      <c r="CX361" s="29">
        <f>IF(ISBLANK(CatTemplate[[#This Row],[St. unit effort]]),0,(CatTemplate[[#This Row],[St. unit effort]] * CatTemplate[[#This Row],[Year17]]))</f>
        <v>0</v>
      </c>
      <c r="CY361" s="29">
        <f>IF(ISBLANK(CatTemplate[[#This Row],[St. unit effort]]),0,(CatTemplate[[#This Row],[St. unit effort]] * CatTemplate[[#This Row],[Year18]]))</f>
        <v>0</v>
      </c>
      <c r="CZ361" s="29">
        <f>IF(ISBLANK(CatTemplate[[#This Row],[St. unit effort]]),0,(CatTemplate[[#This Row],[St. unit effort]] * CatTemplate[[#This Row],[Year19]]))</f>
        <v>0</v>
      </c>
      <c r="DA361" s="29">
        <f>IF(ISBLANK(CatTemplate[[#This Row],[St. unit effort]]),0,(CatTemplate[[#This Row],[St. unit effort]] * CatTemplate[[#This Row],[Year20]]))</f>
        <v>0</v>
      </c>
      <c r="DB361" s="57">
        <f>IF(ISBLANK(CatTemplate[[#This Row],[St. unit effort]]),0,(CatTemplate[[#This Row],[St. unit effort]] * CatTemplate[[#This Row],[Year1]])*8/ParRatePM)</f>
        <v>0</v>
      </c>
      <c r="DC361" s="57">
        <f>IF(ISBLANK(CatTemplate[[#This Row],[St. unit effort]]),0,(CatTemplate[[#This Row],[St. unit effort]] * CatTemplate[[#This Row],[Year2]])*8/ParRatePM)</f>
        <v>0</v>
      </c>
      <c r="DD361" s="57">
        <f>IF(ISBLANK(CatTemplate[[#This Row],[St. unit effort]]),0,(CatTemplate[[#This Row],[St. unit effort]] * CatTemplate[[#This Row],[Year3]])*8/ParRatePM)</f>
        <v>0</v>
      </c>
      <c r="DE361" s="57">
        <f>IF(ISBLANK(CatTemplate[[#This Row],[St. unit effort]]),0,(CatTemplate[[#This Row],[St. unit effort]] * CatTemplate[[#This Row],[Year4]])*8/ParRatePM)</f>
        <v>0</v>
      </c>
      <c r="DF361" s="57">
        <f>IF(ISBLANK(CatTemplate[[#This Row],[St. unit effort]]),0,(CatTemplate[[#This Row],[St. unit effort]] * CatTemplate[[#This Row],[Year5]])*8/ParRatePM)</f>
        <v>0</v>
      </c>
      <c r="DG361" s="57">
        <f>IF(ISBLANK(CatTemplate[[#This Row],[St. unit effort]]),0,(CatTemplate[[#This Row],[St. unit effort]] * CatTemplate[[#This Row],[Year6]])*8/ParRatePM)</f>
        <v>0</v>
      </c>
      <c r="DH361" s="57">
        <f>IF(ISBLANK(CatTemplate[[#This Row],[St. unit effort]]),0,(CatTemplate[[#This Row],[St. unit effort]] * CatTemplate[[#This Row],[Year7]])*8/ParRatePM)</f>
        <v>0</v>
      </c>
      <c r="DI361" s="57">
        <f>IF(ISBLANK(CatTemplate[[#This Row],[St. unit effort]]),0,(CatTemplate[[#This Row],[St. unit effort]] * CatTemplate[[#This Row],[Year8]])*8/ParRatePM)</f>
        <v>0</v>
      </c>
      <c r="DJ361" s="57">
        <f>IF(ISBLANK(CatTemplate[[#This Row],[St. unit effort]]),0,(CatTemplate[[#This Row],[St. unit effort]] * CatTemplate[[#This Row],[Year9]])*8/ParRatePM)</f>
        <v>0</v>
      </c>
      <c r="DK361" s="57">
        <f>IF(ISBLANK(CatTemplate[[#This Row],[St. unit effort]]),0,(CatTemplate[[#This Row],[St. unit effort]] * CatTemplate[[#This Row],[Year10]])*8/ParRatePM)</f>
        <v>0</v>
      </c>
      <c r="DL361" s="57">
        <f>IF(ISBLANK(CatTemplate[[#This Row],[St. unit effort]]),0,(CatTemplate[[#This Row],[St. unit effort]] * CatTemplate[[#This Row],[Year11]])*8/ParRatePM)</f>
        <v>0</v>
      </c>
      <c r="DM361" s="57">
        <f>IF(ISBLANK(CatTemplate[[#This Row],[St. unit effort]]),0,(CatTemplate[[#This Row],[St. unit effort]] * CatTemplate[[#This Row],[Year12]])*8/ParRatePM)</f>
        <v>0</v>
      </c>
      <c r="DN361" s="57">
        <f>IF(ISBLANK(CatTemplate[[#This Row],[St. unit effort]]),0,(CatTemplate[[#This Row],[St. unit effort]] * CatTemplate[[#This Row],[Year13]])*8/ParRatePM)</f>
        <v>0</v>
      </c>
      <c r="DO361" s="57">
        <f>IF(ISBLANK(CatTemplate[[#This Row],[St. unit effort]]),0,(CatTemplate[[#This Row],[St. unit effort]] * CatTemplate[[#This Row],[Year14]])*8/ParRatePM)</f>
        <v>0</v>
      </c>
      <c r="DP361" s="57">
        <f>IF(ISBLANK(CatTemplate[[#This Row],[St. unit effort]]),0,(CatTemplate[[#This Row],[St. unit effort]] * CatTemplate[[#This Row],[Year15]])*8/ParRatePM)</f>
        <v>0</v>
      </c>
      <c r="DQ361" s="57">
        <f>IF(ISBLANK(CatTemplate[[#This Row],[St. unit effort]]),0,(CatTemplate[[#This Row],[St. unit effort]] * CatTemplate[[#This Row],[Year16]])*8/ParRatePM)</f>
        <v>0</v>
      </c>
      <c r="DR361" s="57">
        <f>IF(ISBLANK(CatTemplate[[#This Row],[St. unit effort]]),0,(CatTemplate[[#This Row],[St. unit effort]] * CatTemplate[[#This Row],[Year17]])*8/ParRatePM)</f>
        <v>0</v>
      </c>
      <c r="DS361" s="57">
        <f>IF(ISBLANK(CatTemplate[[#This Row],[St. unit effort]]),0,(CatTemplate[[#This Row],[St. unit effort]] * CatTemplate[[#This Row],[Year18]])*8/ParRatePM)</f>
        <v>0</v>
      </c>
      <c r="DT361" s="57">
        <f>IF(ISBLANK(CatTemplate[[#This Row],[St. unit effort]]),0,(CatTemplate[[#This Row],[St. unit effort]] * CatTemplate[[#This Row],[Year19]])*8/ParRatePM)</f>
        <v>0</v>
      </c>
      <c r="DU361" s="57">
        <f>IF(ISBLANK(CatTemplate[[#This Row],[St. unit effort]]),0,(CatTemplate[[#This Row],[St. unit effort]] * CatTemplate[[#This Row],[Year20]])*8/ParRatePM)</f>
        <v>0</v>
      </c>
      <c r="DV361" s="54">
        <f>SUM(CatTemplate[[#This Row],[PM1]:[PM20]])</f>
        <v>0</v>
      </c>
      <c r="DW361" s="56">
        <f t="shared" si="127"/>
        <v>0</v>
      </c>
      <c r="DX361" s="56">
        <f t="shared" si="127"/>
        <v>0</v>
      </c>
      <c r="DY361" s="56">
        <f t="shared" si="127"/>
        <v>0</v>
      </c>
      <c r="DZ361" s="56">
        <f t="shared" si="127"/>
        <v>0</v>
      </c>
      <c r="EA361" s="56">
        <f t="shared" si="127"/>
        <v>0</v>
      </c>
      <c r="EB361" s="56">
        <f t="shared" si="127"/>
        <v>0</v>
      </c>
      <c r="EC361" s="56">
        <f t="shared" si="127"/>
        <v>0</v>
      </c>
      <c r="ED361" s="56">
        <f t="shared" si="127"/>
        <v>0</v>
      </c>
      <c r="EE361" s="56">
        <f t="shared" si="127"/>
        <v>0</v>
      </c>
      <c r="EF361" s="56">
        <f t="shared" si="127"/>
        <v>0</v>
      </c>
      <c r="EG361" s="56">
        <f t="shared" si="127"/>
        <v>0</v>
      </c>
      <c r="EH361" s="56">
        <f t="shared" si="127"/>
        <v>0</v>
      </c>
      <c r="EI361" s="56">
        <f t="shared" si="127"/>
        <v>0</v>
      </c>
      <c r="EJ361" s="56">
        <f t="shared" si="127"/>
        <v>0</v>
      </c>
      <c r="EK361" s="56">
        <f t="shared" si="127"/>
        <v>0</v>
      </c>
      <c r="EL361" s="56">
        <f t="shared" si="125"/>
        <v>0</v>
      </c>
      <c r="EM361" s="56">
        <f t="shared" si="125"/>
        <v>0</v>
      </c>
      <c r="EN361" s="56">
        <f t="shared" si="125"/>
        <v>0</v>
      </c>
      <c r="EO361" s="56">
        <f t="shared" si="125"/>
        <v>0</v>
      </c>
      <c r="EP361" s="56">
        <f t="shared" si="125"/>
        <v>0</v>
      </c>
      <c r="EQ361" s="30">
        <f>CatTemplate[[#This Row],[Eq. unit cost]] * CatTemplate[[#This Row],[Eq. quantity]]</f>
        <v>0</v>
      </c>
      <c r="ER361" s="30">
        <f>CatTemplate[[#This Row],[Cons. unit cost]] *CatTemplate[[#This Row],[Cons. quantity]]</f>
        <v>0</v>
      </c>
      <c r="ES361" s="30">
        <f>CatTemplate[[#This Row],[Oth. unit cost]] *CatTemplate[[#This Row],[Oth. quantity]]</f>
        <v>0</v>
      </c>
      <c r="ET361" s="55">
        <f>SUM(CatTemplate[[#This Row],[CO1]:[CO20]])</f>
        <v>0</v>
      </c>
      <c r="EU361" s="56">
        <f t="shared" si="128"/>
        <v>0</v>
      </c>
      <c r="EV361" s="56">
        <f t="shared" si="128"/>
        <v>0</v>
      </c>
      <c r="EW361" s="56">
        <f t="shared" si="128"/>
        <v>0</v>
      </c>
      <c r="EX361" s="56">
        <f t="shared" si="128"/>
        <v>0</v>
      </c>
      <c r="EY361" s="56">
        <f t="shared" si="128"/>
        <v>0</v>
      </c>
      <c r="EZ361" s="56">
        <f t="shared" si="128"/>
        <v>0</v>
      </c>
      <c r="FA361" s="56">
        <f t="shared" si="128"/>
        <v>0</v>
      </c>
      <c r="FB361" s="56">
        <f t="shared" si="128"/>
        <v>0</v>
      </c>
      <c r="FC361" s="56">
        <f t="shared" si="128"/>
        <v>0</v>
      </c>
      <c r="FD361" s="56">
        <f t="shared" si="128"/>
        <v>0</v>
      </c>
      <c r="FE361" s="56">
        <f t="shared" si="128"/>
        <v>0</v>
      </c>
      <c r="FF361" s="56">
        <f t="shared" si="128"/>
        <v>0</v>
      </c>
      <c r="FG361" s="56">
        <f t="shared" si="128"/>
        <v>0</v>
      </c>
      <c r="FH361" s="56">
        <f t="shared" si="128"/>
        <v>0</v>
      </c>
      <c r="FI361" s="56">
        <f t="shared" si="128"/>
        <v>0</v>
      </c>
      <c r="FJ361" s="56">
        <f t="shared" si="126"/>
        <v>0</v>
      </c>
      <c r="FK361" s="56">
        <f t="shared" si="126"/>
        <v>0</v>
      </c>
      <c r="FL361" s="56">
        <f t="shared" si="126"/>
        <v>0</v>
      </c>
      <c r="FM361" s="56">
        <f t="shared" si="126"/>
        <v>0</v>
      </c>
      <c r="FN361" s="56">
        <f t="shared" si="126"/>
        <v>0</v>
      </c>
      <c r="FO361" s="58">
        <f>SUM(CatTemplate[[#This Row],[CS1]:[CS20]])</f>
        <v>0</v>
      </c>
      <c r="FP361" s="59">
        <f>CatTemplate[[#This Row],[Total Oth. cost]]+CatTemplate[[#This Row],[Total St. Cost]]</f>
        <v>0</v>
      </c>
      <c r="FQ361" s="33" t="e">
        <f t="shared" si="115"/>
        <v>#VALUE!</v>
      </c>
      <c r="FR361" s="33" t="e">
        <f t="shared" si="116"/>
        <v>#VALUE!</v>
      </c>
      <c r="FS361" s="30" t="e">
        <f>(CatTemplate[[#This Row],[CO1]] + CatTemplate[[#This Row],[CS1]]) * (1 + getRateOHFinal) * getRateMarkupFinal</f>
        <v>#VALUE!</v>
      </c>
      <c r="FT361" s="30" t="e">
        <f>(CatTemplate[[#This Row],[CO2]] + CatTemplate[[#This Row],[CS2]]) * (1 + getRateOHFinal) * getRateMarkupFinal</f>
        <v>#VALUE!</v>
      </c>
      <c r="FU361" s="30" t="e">
        <f>(CatTemplate[[#This Row],[CO3]] + CatTemplate[[#This Row],[CS3]]) * (1 + getRateOHFinal) * getRateMarkupFinal</f>
        <v>#VALUE!</v>
      </c>
      <c r="FV361" s="30" t="e">
        <f>(CatTemplate[[#This Row],[CO4]] + CatTemplate[[#This Row],[CS4]]) * (1 + getRateOHFinal) * getRateMarkupFinal</f>
        <v>#VALUE!</v>
      </c>
      <c r="FW361" s="30" t="e">
        <f>(CatTemplate[[#This Row],[CO5]] + CatTemplate[[#This Row],[CS5]]) * (1 + getRateOHFinal) * getRateMarkupFinal</f>
        <v>#VALUE!</v>
      </c>
      <c r="FX361" s="30" t="e">
        <f>(CatTemplate[[#This Row],[CO6]] + CatTemplate[[#This Row],[CS6]]) * (1 + getRateOHFinal) * getRateMarkupFinal</f>
        <v>#VALUE!</v>
      </c>
      <c r="FY361" s="30" t="e">
        <f>(CatTemplate[[#This Row],[CO7]] + CatTemplate[[#This Row],[CS7]]) * (1 + getRateOHFinal) * getRateMarkupFinal</f>
        <v>#VALUE!</v>
      </c>
      <c r="FZ361" s="30" t="e">
        <f>(CatTemplate[[#This Row],[CO8]] + CatTemplate[[#This Row],[CS8]]) * (1 + getRateOHFinal) * getRateMarkupFinal</f>
        <v>#VALUE!</v>
      </c>
      <c r="GA361" s="30" t="e">
        <f>(CatTemplate[[#This Row],[CO9]] + CatTemplate[[#This Row],[CS9]]) * (1 + getRateOHFinal) * getRateMarkupFinal</f>
        <v>#VALUE!</v>
      </c>
      <c r="GB361" s="30" t="e">
        <f>(CatTemplate[[#This Row],[CO10]] + CatTemplate[[#This Row],[CS10]]) * (1 + getRateOHFinal) * getRateMarkupFinal</f>
        <v>#VALUE!</v>
      </c>
      <c r="GC361" s="30" t="e">
        <f>(CatTemplate[[#This Row],[CO11]] + CatTemplate[[#This Row],[CS11]]) * (1 + getRateOHFinal) * getRateMarkupFinal</f>
        <v>#VALUE!</v>
      </c>
      <c r="GD361" s="30" t="e">
        <f>(CatTemplate[[#This Row],[CO12]] + CatTemplate[[#This Row],[CS12]]) * (1 + getRateOHFinal) * getRateMarkupFinal</f>
        <v>#VALUE!</v>
      </c>
      <c r="GE361" s="30" t="e">
        <f>(CatTemplate[[#This Row],[CO13]] + CatTemplate[[#This Row],[CS13]]) * (1 + getRateOHFinal) * getRateMarkupFinal</f>
        <v>#VALUE!</v>
      </c>
      <c r="GF361" s="30" t="e">
        <f>(CatTemplate[[#This Row],[CO14]] + CatTemplate[[#This Row],[CS14]]) * (1 + getRateOHFinal) * getRateMarkupFinal</f>
        <v>#VALUE!</v>
      </c>
      <c r="GG361" s="30" t="e">
        <f>(CatTemplate[[#This Row],[CO15]] + CatTemplate[[#This Row],[CS15]]) * (1 + getRateOHFinal) * getRateMarkupFinal</f>
        <v>#VALUE!</v>
      </c>
      <c r="GH361" s="30" t="e">
        <f>(CatTemplate[[#This Row],[CO16]] + CatTemplate[[#This Row],[CS16]]) * (1 + getRateOHFinal) * getRateMarkupFinal</f>
        <v>#VALUE!</v>
      </c>
      <c r="GI361" s="30" t="e">
        <f>(CatTemplate[[#This Row],[CO17]] + CatTemplate[[#This Row],[CS17]]) * (1 + getRateOHFinal) * getRateMarkupFinal</f>
        <v>#VALUE!</v>
      </c>
      <c r="GJ361" s="30" t="e">
        <f>(CatTemplate[[#This Row],[CO18]] + CatTemplate[[#This Row],[CS18]]) * (1 + getRateOHFinal) * getRateMarkupFinal</f>
        <v>#VALUE!</v>
      </c>
      <c r="GK361" s="30" t="e">
        <f>(CatTemplate[[#This Row],[CO19]] + CatTemplate[[#This Row],[CS19]]) * (1 + getRateOHFinal) * getRateMarkupFinal</f>
        <v>#VALUE!</v>
      </c>
      <c r="GL361" s="30" t="e">
        <f>(CatTemplate[[#This Row],[CO20]] + CatTemplate[[#This Row],[CS20]]) * (1 + getRateOHFinal) * getRateMarkupFinal</f>
        <v>#VALUE!</v>
      </c>
      <c r="GM361" s="30" t="e">
        <f t="shared" si="117"/>
        <v>#VALUE!</v>
      </c>
      <c r="GN361" s="30" t="e">
        <f t="shared" si="118"/>
        <v>#VALUE!</v>
      </c>
      <c r="GO361" s="30" t="e">
        <f t="shared" si="119"/>
        <v>#VALUE!</v>
      </c>
      <c r="GP361" s="30" t="e">
        <f t="shared" si="120"/>
        <v>#VALUE!</v>
      </c>
      <c r="GQ361" s="30" t="e">
        <f>(CatTemplate[[#This Row],[CO1]]+CatTemplate[[#This Row],[CS1]]) * (1+ getRateOHFinal) * (1 + getRateMarkupFinal)</f>
        <v>#VALUE!</v>
      </c>
      <c r="GR361" s="30" t="e">
        <f>(CatTemplate[[#This Row],[CO2]]+CatTemplate[[#This Row],[CS2]]) * (1+ getRateOHFinal) * (1 + getRateMarkupFinal)</f>
        <v>#VALUE!</v>
      </c>
      <c r="GS361" s="30" t="e">
        <f>(CatTemplate[[#This Row],[CO3]]+CatTemplate[[#This Row],[CS3]]) * (1+ getRateOHFinal) * (1 + getRateMarkupFinal)</f>
        <v>#VALUE!</v>
      </c>
      <c r="GT361" s="30" t="e">
        <f>(CatTemplate[[#This Row],[CO4]]+CatTemplate[[#This Row],[CS4]]) * (1+ getRateOHFinal) * (1 + getRateMarkupFinal)</f>
        <v>#VALUE!</v>
      </c>
      <c r="GU361" s="30" t="e">
        <f>(CatTemplate[[#This Row],[CO5]]+CatTemplate[[#This Row],[CS5]]) * (1+ getRateOHFinal) * (1 + getRateMarkupFinal)</f>
        <v>#VALUE!</v>
      </c>
      <c r="GV361" s="30" t="e">
        <f>(CatTemplate[[#This Row],[CO6]]+CatTemplate[[#This Row],[CS6]]) * (1+ getRateOHFinal) * (1 + getRateMarkupFinal)</f>
        <v>#VALUE!</v>
      </c>
      <c r="GW361" s="30" t="e">
        <f>(CatTemplate[[#This Row],[CO7]]+CatTemplate[[#This Row],[CS7]]) * (1+ getRateOHFinal) * (1 + getRateMarkupFinal)</f>
        <v>#VALUE!</v>
      </c>
      <c r="GX361" s="30" t="e">
        <f>(CatTemplate[[#This Row],[CO8]]+CatTemplate[[#This Row],[CS8]]) * (1+ getRateOHFinal) * (1 + getRateMarkupFinal)</f>
        <v>#VALUE!</v>
      </c>
      <c r="GY361" s="30" t="e">
        <f>(CatTemplate[[#This Row],[CO9]]+CatTemplate[[#This Row],[CS9]]) * (1+ getRateOHFinal) * (1 + getRateMarkupFinal)</f>
        <v>#VALUE!</v>
      </c>
      <c r="GZ361" s="30" t="e">
        <f>(CatTemplate[[#This Row],[CO10]]+CatTemplate[[#This Row],[CS10]]) * (1+ getRateOHFinal) * (1 + getRateMarkupFinal)</f>
        <v>#VALUE!</v>
      </c>
      <c r="HA361" s="30" t="e">
        <f>(CatTemplate[[#This Row],[CO11]]+CatTemplate[[#This Row],[CS11]]) * (1+ getRateOHFinal) * (1 + getRateMarkupFinal)</f>
        <v>#VALUE!</v>
      </c>
      <c r="HB361" s="30" t="e">
        <f>(CatTemplate[[#This Row],[CO12]]+CatTemplate[[#This Row],[CS12]]) * (1+ getRateOHFinal) * (1 + getRateMarkupFinal)</f>
        <v>#VALUE!</v>
      </c>
      <c r="HC361" s="30" t="e">
        <f>(CatTemplate[[#This Row],[CO13]]+CatTemplate[[#This Row],[CS13]]) * (1+ getRateOHFinal) * (1 + getRateMarkupFinal)</f>
        <v>#VALUE!</v>
      </c>
      <c r="HD361" s="30" t="e">
        <f>(CatTemplate[[#This Row],[CO14]]+CatTemplate[[#This Row],[CS14]]) * (1+ getRateOHFinal) * (1 + getRateMarkupFinal)</f>
        <v>#VALUE!</v>
      </c>
      <c r="HE361" s="30" t="e">
        <f>(CatTemplate[[#This Row],[CO15]]+CatTemplate[[#This Row],[CS15]]) * (1+ getRateOHFinal) * (1 + getRateMarkupFinal)</f>
        <v>#VALUE!</v>
      </c>
      <c r="HF361" s="30" t="e">
        <f>(CatTemplate[[#This Row],[CO16]]+CatTemplate[[#This Row],[CS16]]) * (1+ getRateOHFinal) * (1 + getRateMarkupFinal)</f>
        <v>#VALUE!</v>
      </c>
      <c r="HG361" s="30" t="e">
        <f>(CatTemplate[[#This Row],[CO17]]+CatTemplate[[#This Row],[CS17]]) * (1+ getRateOHFinal) * (1 + getRateMarkupFinal)</f>
        <v>#VALUE!</v>
      </c>
      <c r="HH361" s="30" t="e">
        <f>(CatTemplate[[#This Row],[CO18]]+CatTemplate[[#This Row],[CS18]]) * (1+ getRateOHFinal) * (1 + getRateMarkupFinal)</f>
        <v>#VALUE!</v>
      </c>
      <c r="HI361" s="30" t="e">
        <f>(CatTemplate[[#This Row],[CO19]]+CatTemplate[[#This Row],[CS19]]) * (1+ getRateOHFinal) * (1 + getRateMarkupFinal)</f>
        <v>#VALUE!</v>
      </c>
      <c r="HJ361" s="30" t="e">
        <f>(CatTemplate[[#This Row],[CO20]]+CatTemplate[[#This Row],[CS20]]) * (1+ getRateOHFinal) * (1 + getRateMarkupFinal)</f>
        <v>#VALUE!</v>
      </c>
      <c r="HK361" s="39" t="e">
        <f>CatTemplate[[#This Row],[Total cost]]+CatTemplate[[#This Row],[OH Amount]]+CatTemplate[[#This Row],[Markup]]</f>
        <v>#VALUE!</v>
      </c>
      <c r="HL361" s="63">
        <f>IF(CatTemplate[[#This Row],[Units]]="Days",CatTemplate[[#This Row],[Project quantity]]*CatTemplate[[#This Row],[St. unit effort]],CatTemplate[[#This Row],[Project quantity]])</f>
        <v>0</v>
      </c>
      <c r="HM361" s="287">
        <f>IFERROR(CatTemplate[[#This Row],[Total Price]]/(CatTemplate[[#This Row],[Final Quantity]]),0)</f>
        <v>0</v>
      </c>
      <c r="HN361" s="261"/>
    </row>
    <row r="362" spans="2:222" x14ac:dyDescent="0.2">
      <c r="B362" s="9" t="s">
        <v>106</v>
      </c>
      <c r="C362" s="23">
        <v>7</v>
      </c>
      <c r="D362" s="10" t="s">
        <v>180</v>
      </c>
      <c r="E362" s="25">
        <v>1</v>
      </c>
      <c r="F362" s="19" t="s">
        <v>181</v>
      </c>
      <c r="G362" s="27">
        <v>8</v>
      </c>
      <c r="H362" s="19" t="s">
        <v>26</v>
      </c>
      <c r="I362" s="19"/>
      <c r="J362" s="16"/>
      <c r="K362" s="16"/>
      <c r="L362" s="16" t="s">
        <v>422</v>
      </c>
      <c r="M362" s="16" t="s">
        <v>270</v>
      </c>
      <c r="N362" s="16" t="s">
        <v>858</v>
      </c>
      <c r="O362" s="320"/>
      <c r="P362" s="71"/>
      <c r="Q362" s="108"/>
      <c r="R362" s="73"/>
      <c r="S362" s="97"/>
      <c r="T362" s="100">
        <f>getEqUnitCost</f>
        <v>0</v>
      </c>
      <c r="U362" s="73">
        <f>getEqUnitEffort</f>
        <v>0</v>
      </c>
      <c r="V362" s="101">
        <f>getEqQuantity</f>
        <v>0</v>
      </c>
      <c r="W362" s="320"/>
      <c r="X362" s="100">
        <f>getConsUnitCost</f>
        <v>0</v>
      </c>
      <c r="Y362" s="73">
        <f>getConsUnitEffort</f>
        <v>0</v>
      </c>
      <c r="Z362" s="14">
        <f>getConsQuantity</f>
        <v>0</v>
      </c>
      <c r="AA362" s="320"/>
      <c r="AB362" s="72"/>
      <c r="AC362" s="112"/>
      <c r="AD362" s="14">
        <f>getOthQuantity</f>
        <v>0</v>
      </c>
      <c r="AE362" s="320"/>
      <c r="AF362" s="28" t="str">
        <f>IF(ISBLANK(CatTemplate[[#This Row],[Resource type]]),"",CatTemplate[[#This Row],[Resource type]])</f>
        <v/>
      </c>
      <c r="AG362" s="242">
        <f>getStaffUnitCost</f>
        <v>0</v>
      </c>
      <c r="AH362" s="113">
        <f>getStaffUnitEffort</f>
        <v>0</v>
      </c>
      <c r="AI362" s="40">
        <f>getStaffQuantity</f>
        <v>0</v>
      </c>
      <c r="AJ362" s="41">
        <f>CatTemplate[[#This Row],[St. quantity]]*8/ParRatePM</f>
        <v>0</v>
      </c>
      <c r="AK362" s="320"/>
      <c r="AL362" s="53" t="str">
        <f>CatTemplate[[#This Row],[Item type]]</f>
        <v>Items</v>
      </c>
      <c r="AM362" s="12">
        <f>SUM(CatTemplate[[#This Row],[Year1]:[Year20]])</f>
        <v>0</v>
      </c>
      <c r="AN362" s="52"/>
      <c r="AO362" s="52"/>
      <c r="AP362" s="52"/>
      <c r="AQ362" s="8"/>
      <c r="AR362" s="8"/>
      <c r="AS362" s="8"/>
      <c r="AT362" s="8"/>
      <c r="AU362" s="8"/>
      <c r="AV362" s="8"/>
      <c r="AW362" s="8"/>
      <c r="AX362" s="8"/>
      <c r="AY362" s="8"/>
      <c r="AZ362" s="8"/>
      <c r="BA362" s="8"/>
      <c r="BB362" s="8"/>
      <c r="BC362" s="8"/>
      <c r="BD362" s="8"/>
      <c r="BE362" s="8"/>
      <c r="BF362" s="8"/>
      <c r="BG362" s="36"/>
      <c r="BH362" s="320"/>
      <c r="BI362" s="37" t="str">
        <f>getCostCategory</f>
        <v>02 Equipment cost</v>
      </c>
      <c r="BJ362" s="37" t="str">
        <f>getSection</f>
        <v>07 Sample storage</v>
      </c>
      <c r="BK362" s="32" t="str">
        <f>getObject</f>
        <v>Sample storage</v>
      </c>
      <c r="BL362" s="30">
        <f>IFERROR(getUnitCost * IF(CatTemplate[[#This Row],[Cost Category Comp.]]="01 Staff costs", 1,1),0)</f>
        <v>0</v>
      </c>
      <c r="BM362" s="29">
        <f>IF(AND(ISBLANK(CatTemplate[[#This Row],[Eq. unit cost]]),ISBLANK(CatTemplate[[#This Row],[Cons. unit cost]]),ISBLANK(CatTemplate[[#This Row],[Oth. unit cost]])), 0, IF(getUnitEffort =0,1,getUnitEffort) * CatTemplate[[#This Row],[Year1]])</f>
        <v>0</v>
      </c>
      <c r="BN362" s="29">
        <f>IF(AND(ISBLANK(CatTemplate[[#This Row],[Eq. unit cost]]),ISBLANK(CatTemplate[[#This Row],[Cons. unit cost]]),ISBLANK(CatTemplate[[#This Row],[Oth. unit cost]])), 0, IF(getUnitEffort =0,1,getUnitEffort) * CatTemplate[[#This Row],[Year2]])</f>
        <v>0</v>
      </c>
      <c r="BO362" s="29">
        <f>IF(AND(ISBLANK(CatTemplate[[#This Row],[Eq. unit cost]]),ISBLANK(CatTemplate[[#This Row],[Cons. unit cost]]),ISBLANK(CatTemplate[[#This Row],[Oth. unit cost]])), 0, IF(getUnitEffort =0,1,getUnitEffort) * CatTemplate[[#This Row],[Year3]])</f>
        <v>0</v>
      </c>
      <c r="BP362" s="29">
        <f>IF(AND(ISBLANK(CatTemplate[[#This Row],[Eq. unit cost]]),ISBLANK(CatTemplate[[#This Row],[Cons. unit cost]]),ISBLANK(CatTemplate[[#This Row],[Oth. unit cost]])), 0, IF(getUnitEffort =0,1,getUnitEffort) * CatTemplate[[#This Row],[Year4]])</f>
        <v>0</v>
      </c>
      <c r="BQ362" s="29">
        <f>IF(AND(ISBLANK(CatTemplate[[#This Row],[Eq. unit cost]]),ISBLANK(CatTemplate[[#This Row],[Cons. unit cost]]),ISBLANK(CatTemplate[[#This Row],[Oth. unit cost]])), 0, IF(getUnitEffort =0,1,getUnitEffort) * CatTemplate[[#This Row],[Year5]])</f>
        <v>0</v>
      </c>
      <c r="BR362" s="29">
        <f>IF(AND(ISBLANK(CatTemplate[[#This Row],[Eq. unit cost]]),ISBLANK(CatTemplate[[#This Row],[Cons. unit cost]]),ISBLANK(CatTemplate[[#This Row],[Oth. unit cost]])), 0, IF(getUnitEffort =0,1,getUnitEffort) * CatTemplate[[#This Row],[Year6]])</f>
        <v>0</v>
      </c>
      <c r="BS362" s="29">
        <f>IF(AND(ISBLANK(CatTemplate[[#This Row],[Eq. unit cost]]),ISBLANK(CatTemplate[[#This Row],[Cons. unit cost]]),ISBLANK(CatTemplate[[#This Row],[Oth. unit cost]])), 0, IF(getUnitEffort =0,1,getUnitEffort) * CatTemplate[[#This Row],[Year7]])</f>
        <v>0</v>
      </c>
      <c r="BT362" s="29">
        <f>IF(AND(ISBLANK(CatTemplate[[#This Row],[Eq. unit cost]]),ISBLANK(CatTemplate[[#This Row],[Cons. unit cost]]),ISBLANK(CatTemplate[[#This Row],[Oth. unit cost]])), 0, IF(getUnitEffort =0,1,getUnitEffort) * CatTemplate[[#This Row],[Year8]])</f>
        <v>0</v>
      </c>
      <c r="BU362" s="29">
        <f>IF(AND(ISBLANK(CatTemplate[[#This Row],[Eq. unit cost]]),ISBLANK(CatTemplate[[#This Row],[Cons. unit cost]]),ISBLANK(CatTemplate[[#This Row],[Oth. unit cost]])), 0, IF(getUnitEffort =0,1,getUnitEffort) * CatTemplate[[#This Row],[Year9]])</f>
        <v>0</v>
      </c>
      <c r="BV362" s="29">
        <f>IF(AND(ISBLANK(CatTemplate[[#This Row],[Eq. unit cost]]),ISBLANK(CatTemplate[[#This Row],[Cons. unit cost]]),ISBLANK(CatTemplate[[#This Row],[Oth. unit cost]])), 0, IF(getUnitEffort =0,1,getUnitEffort) * CatTemplate[[#This Row],[Year10]])</f>
        <v>0</v>
      </c>
      <c r="BW362" s="29">
        <f>IF(AND(ISBLANK(CatTemplate[[#This Row],[Eq. unit cost]]),ISBLANK(CatTemplate[[#This Row],[Cons. unit cost]]),ISBLANK(CatTemplate[[#This Row],[Oth. unit cost]])), 0, IF(getUnitEffort =0,1,getUnitEffort) * CatTemplate[[#This Row],[Year11]])</f>
        <v>0</v>
      </c>
      <c r="BX362" s="29">
        <f>IF(AND(ISBLANK(CatTemplate[[#This Row],[Eq. unit cost]]),ISBLANK(CatTemplate[[#This Row],[Cons. unit cost]]),ISBLANK(CatTemplate[[#This Row],[Oth. unit cost]])), 0, IF(getUnitEffort =0,1,getUnitEffort) * CatTemplate[[#This Row],[Year12]])</f>
        <v>0</v>
      </c>
      <c r="BY362" s="29">
        <f>IF(AND(ISBLANK(CatTemplate[[#This Row],[Eq. unit cost]]),ISBLANK(CatTemplate[[#This Row],[Cons. unit cost]]),ISBLANK(CatTemplate[[#This Row],[Oth. unit cost]])), 0, IF(getUnitEffort =0,1,getUnitEffort) * CatTemplate[[#This Row],[Year13]])</f>
        <v>0</v>
      </c>
      <c r="BZ362" s="29">
        <f>IF(AND(ISBLANK(CatTemplate[[#This Row],[Eq. unit cost]]),ISBLANK(CatTemplate[[#This Row],[Cons. unit cost]]),ISBLANK(CatTemplate[[#This Row],[Oth. unit cost]])), 0, IF(getUnitEffort =0,1,getUnitEffort) * CatTemplate[[#This Row],[Year14]])</f>
        <v>0</v>
      </c>
      <c r="CA362" s="29">
        <f>IF(AND(ISBLANK(CatTemplate[[#This Row],[Eq. unit cost]]),ISBLANK(CatTemplate[[#This Row],[Cons. unit cost]]),ISBLANK(CatTemplate[[#This Row],[Oth. unit cost]])), 0, IF(getUnitEffort =0,1,getUnitEffort) * CatTemplate[[#This Row],[Year15]])</f>
        <v>0</v>
      </c>
      <c r="CB362" s="29">
        <f>IF(AND(ISBLANK(CatTemplate[[#This Row],[Eq. unit cost]]),ISBLANK(CatTemplate[[#This Row],[Cons. unit cost]]),ISBLANK(CatTemplate[[#This Row],[Oth. unit cost]])), 0, IF(getUnitEffort =0,1,getUnitEffort) * CatTemplate[[#This Row],[Year16]])</f>
        <v>0</v>
      </c>
      <c r="CC362" s="29">
        <f>IF(AND(ISBLANK(CatTemplate[[#This Row],[Eq. unit cost]]),ISBLANK(CatTemplate[[#This Row],[Cons. unit cost]]),ISBLANK(CatTemplate[[#This Row],[Oth. unit cost]])), 0, IF(getUnitEffort =0,1,getUnitEffort) * CatTemplate[[#This Row],[Year17]])</f>
        <v>0</v>
      </c>
      <c r="CD362" s="29">
        <f>IF(AND(ISBLANK(CatTemplate[[#This Row],[Eq. unit cost]]),ISBLANK(CatTemplate[[#This Row],[Cons. unit cost]]),ISBLANK(CatTemplate[[#This Row],[Oth. unit cost]])), 0, IF(getUnitEffort =0,1,getUnitEffort) * CatTemplate[[#This Row],[Year18]])</f>
        <v>0</v>
      </c>
      <c r="CE362" s="29">
        <f>IF(AND(ISBLANK(CatTemplate[[#This Row],[Eq. unit cost]]),ISBLANK(CatTemplate[[#This Row],[Cons. unit cost]]),ISBLANK(CatTemplate[[#This Row],[Oth. unit cost]])), 0, IF(getUnitEffort =0,1,getUnitEffort) * CatTemplate[[#This Row],[Year19]])</f>
        <v>0</v>
      </c>
      <c r="CF362" s="29">
        <f>IF(AND(ISBLANK(CatTemplate[[#This Row],[Eq. unit cost]]),ISBLANK(CatTemplate[[#This Row],[Cons. unit cost]]),ISBLANK(CatTemplate[[#This Row],[Oth. unit cost]])), 0, IF(getUnitEffort =0,1,getUnitEffort) * CatTemplate[[#This Row],[Year20]])</f>
        <v>0</v>
      </c>
      <c r="CG362" s="45">
        <f>SUM(CatTemplate[[#This Row],[Q1]:[Q20]])</f>
        <v>0</v>
      </c>
      <c r="CH362" s="29">
        <f>IF(ISBLANK(CatTemplate[[#This Row],[St. unit effort]]),0,(CatTemplate[[#This Row],[St. unit effort]] * CatTemplate[[#This Row],[Year1]]))</f>
        <v>0</v>
      </c>
      <c r="CI362" s="29">
        <f>IF(ISBLANK(CatTemplate[[#This Row],[St. unit effort]]),0,(CatTemplate[[#This Row],[St. unit effort]] * CatTemplate[[#This Row],[Year2]]))</f>
        <v>0</v>
      </c>
      <c r="CJ362" s="29">
        <f>IF(ISBLANK(CatTemplate[[#This Row],[St. unit effort]]),0,(CatTemplate[[#This Row],[St. unit effort]] * CatTemplate[[#This Row],[Year3]]))</f>
        <v>0</v>
      </c>
      <c r="CK362" s="29">
        <f>IF(ISBLANK(CatTemplate[[#This Row],[St. unit effort]]),0,(CatTemplate[[#This Row],[St. unit effort]] * CatTemplate[[#This Row],[Year4]]))</f>
        <v>0</v>
      </c>
      <c r="CL362" s="29">
        <f>IF(ISBLANK(CatTemplate[[#This Row],[St. unit effort]]),0,(CatTemplate[[#This Row],[St. unit effort]] * CatTemplate[[#This Row],[Year5]]))</f>
        <v>0</v>
      </c>
      <c r="CM362" s="29">
        <f>IF(ISBLANK(CatTemplate[[#This Row],[St. unit effort]]),0,(CatTemplate[[#This Row],[St. unit effort]] * CatTemplate[[#This Row],[Year6]]))</f>
        <v>0</v>
      </c>
      <c r="CN362" s="29">
        <f>IF(ISBLANK(CatTemplate[[#This Row],[St. unit effort]]),0,(CatTemplate[[#This Row],[St. unit effort]] * CatTemplate[[#This Row],[Year7]]))</f>
        <v>0</v>
      </c>
      <c r="CO362" s="29">
        <f>IF(ISBLANK(CatTemplate[[#This Row],[St. unit effort]]),0,(CatTemplate[[#This Row],[St. unit effort]] * CatTemplate[[#This Row],[Year8]]))</f>
        <v>0</v>
      </c>
      <c r="CP362" s="29">
        <f>IF(ISBLANK(CatTemplate[[#This Row],[St. unit effort]]),0,(CatTemplate[[#This Row],[St. unit effort]] * CatTemplate[[#This Row],[Year9]]))</f>
        <v>0</v>
      </c>
      <c r="CQ362" s="29">
        <f>IF(ISBLANK(CatTemplate[[#This Row],[St. unit effort]]),0,(CatTemplate[[#This Row],[St. unit effort]] * CatTemplate[[#This Row],[Year10]]))</f>
        <v>0</v>
      </c>
      <c r="CR362" s="29">
        <f>IF(ISBLANK(CatTemplate[[#This Row],[St. unit effort]]),0,(CatTemplate[[#This Row],[St. unit effort]] * CatTemplate[[#This Row],[Year11]]))</f>
        <v>0</v>
      </c>
      <c r="CS362" s="29">
        <f>IF(ISBLANK(CatTemplate[[#This Row],[St. unit effort]]),0,(CatTemplate[[#This Row],[St. unit effort]] * CatTemplate[[#This Row],[Year12]]))</f>
        <v>0</v>
      </c>
      <c r="CT362" s="29">
        <f>IF(ISBLANK(CatTemplate[[#This Row],[St. unit effort]]),0,(CatTemplate[[#This Row],[St. unit effort]] * CatTemplate[[#This Row],[Year13]]))</f>
        <v>0</v>
      </c>
      <c r="CU362" s="29">
        <f>IF(ISBLANK(CatTemplate[[#This Row],[St. unit effort]]),0,(CatTemplate[[#This Row],[St. unit effort]] * CatTemplate[[#This Row],[Year14]]))</f>
        <v>0</v>
      </c>
      <c r="CV362" s="29">
        <f>IF(ISBLANK(CatTemplate[[#This Row],[St. unit effort]]),0,(CatTemplate[[#This Row],[St. unit effort]] * CatTemplate[[#This Row],[Year15]]))</f>
        <v>0</v>
      </c>
      <c r="CW362" s="29">
        <f>IF(ISBLANK(CatTemplate[[#This Row],[St. unit effort]]),0,(CatTemplate[[#This Row],[St. unit effort]] * CatTemplate[[#This Row],[Year16]]))</f>
        <v>0</v>
      </c>
      <c r="CX362" s="29">
        <f>IF(ISBLANK(CatTemplate[[#This Row],[St. unit effort]]),0,(CatTemplate[[#This Row],[St. unit effort]] * CatTemplate[[#This Row],[Year17]]))</f>
        <v>0</v>
      </c>
      <c r="CY362" s="29">
        <f>IF(ISBLANK(CatTemplate[[#This Row],[St. unit effort]]),0,(CatTemplate[[#This Row],[St. unit effort]] * CatTemplate[[#This Row],[Year18]]))</f>
        <v>0</v>
      </c>
      <c r="CZ362" s="29">
        <f>IF(ISBLANK(CatTemplate[[#This Row],[St. unit effort]]),0,(CatTemplate[[#This Row],[St. unit effort]] * CatTemplate[[#This Row],[Year19]]))</f>
        <v>0</v>
      </c>
      <c r="DA362" s="29">
        <f>IF(ISBLANK(CatTemplate[[#This Row],[St. unit effort]]),0,(CatTemplate[[#This Row],[St. unit effort]] * CatTemplate[[#This Row],[Year20]]))</f>
        <v>0</v>
      </c>
      <c r="DB362" s="57">
        <f>IF(ISBLANK(CatTemplate[[#This Row],[St. unit effort]]),0,(CatTemplate[[#This Row],[St. unit effort]] * CatTemplate[[#This Row],[Year1]])*8/ParRatePM)</f>
        <v>0</v>
      </c>
      <c r="DC362" s="57">
        <f>IF(ISBLANK(CatTemplate[[#This Row],[St. unit effort]]),0,(CatTemplate[[#This Row],[St. unit effort]] * CatTemplate[[#This Row],[Year2]])*8/ParRatePM)</f>
        <v>0</v>
      </c>
      <c r="DD362" s="57">
        <f>IF(ISBLANK(CatTemplate[[#This Row],[St. unit effort]]),0,(CatTemplate[[#This Row],[St. unit effort]] * CatTemplate[[#This Row],[Year3]])*8/ParRatePM)</f>
        <v>0</v>
      </c>
      <c r="DE362" s="57">
        <f>IF(ISBLANK(CatTemplate[[#This Row],[St. unit effort]]),0,(CatTemplate[[#This Row],[St. unit effort]] * CatTemplate[[#This Row],[Year4]])*8/ParRatePM)</f>
        <v>0</v>
      </c>
      <c r="DF362" s="57">
        <f>IF(ISBLANK(CatTemplate[[#This Row],[St. unit effort]]),0,(CatTemplate[[#This Row],[St. unit effort]] * CatTemplate[[#This Row],[Year5]])*8/ParRatePM)</f>
        <v>0</v>
      </c>
      <c r="DG362" s="57">
        <f>IF(ISBLANK(CatTemplate[[#This Row],[St. unit effort]]),0,(CatTemplate[[#This Row],[St. unit effort]] * CatTemplate[[#This Row],[Year6]])*8/ParRatePM)</f>
        <v>0</v>
      </c>
      <c r="DH362" s="57">
        <f>IF(ISBLANK(CatTemplate[[#This Row],[St. unit effort]]),0,(CatTemplate[[#This Row],[St. unit effort]] * CatTemplate[[#This Row],[Year7]])*8/ParRatePM)</f>
        <v>0</v>
      </c>
      <c r="DI362" s="57">
        <f>IF(ISBLANK(CatTemplate[[#This Row],[St. unit effort]]),0,(CatTemplate[[#This Row],[St. unit effort]] * CatTemplate[[#This Row],[Year8]])*8/ParRatePM)</f>
        <v>0</v>
      </c>
      <c r="DJ362" s="57">
        <f>IF(ISBLANK(CatTemplate[[#This Row],[St. unit effort]]),0,(CatTemplate[[#This Row],[St. unit effort]] * CatTemplate[[#This Row],[Year9]])*8/ParRatePM)</f>
        <v>0</v>
      </c>
      <c r="DK362" s="57">
        <f>IF(ISBLANK(CatTemplate[[#This Row],[St. unit effort]]),0,(CatTemplate[[#This Row],[St. unit effort]] * CatTemplate[[#This Row],[Year10]])*8/ParRatePM)</f>
        <v>0</v>
      </c>
      <c r="DL362" s="57">
        <f>IF(ISBLANK(CatTemplate[[#This Row],[St. unit effort]]),0,(CatTemplate[[#This Row],[St. unit effort]] * CatTemplate[[#This Row],[Year11]])*8/ParRatePM)</f>
        <v>0</v>
      </c>
      <c r="DM362" s="57">
        <f>IF(ISBLANK(CatTemplate[[#This Row],[St. unit effort]]),0,(CatTemplate[[#This Row],[St. unit effort]] * CatTemplate[[#This Row],[Year12]])*8/ParRatePM)</f>
        <v>0</v>
      </c>
      <c r="DN362" s="57">
        <f>IF(ISBLANK(CatTemplate[[#This Row],[St. unit effort]]),0,(CatTemplate[[#This Row],[St. unit effort]] * CatTemplate[[#This Row],[Year13]])*8/ParRatePM)</f>
        <v>0</v>
      </c>
      <c r="DO362" s="57">
        <f>IF(ISBLANK(CatTemplate[[#This Row],[St. unit effort]]),0,(CatTemplate[[#This Row],[St. unit effort]] * CatTemplate[[#This Row],[Year14]])*8/ParRatePM)</f>
        <v>0</v>
      </c>
      <c r="DP362" s="57">
        <f>IF(ISBLANK(CatTemplate[[#This Row],[St. unit effort]]),0,(CatTemplate[[#This Row],[St. unit effort]] * CatTemplate[[#This Row],[Year15]])*8/ParRatePM)</f>
        <v>0</v>
      </c>
      <c r="DQ362" s="57">
        <f>IF(ISBLANK(CatTemplate[[#This Row],[St. unit effort]]),0,(CatTemplate[[#This Row],[St. unit effort]] * CatTemplate[[#This Row],[Year16]])*8/ParRatePM)</f>
        <v>0</v>
      </c>
      <c r="DR362" s="57">
        <f>IF(ISBLANK(CatTemplate[[#This Row],[St. unit effort]]),0,(CatTemplate[[#This Row],[St. unit effort]] * CatTemplate[[#This Row],[Year17]])*8/ParRatePM)</f>
        <v>0</v>
      </c>
      <c r="DS362" s="57">
        <f>IF(ISBLANK(CatTemplate[[#This Row],[St. unit effort]]),0,(CatTemplate[[#This Row],[St. unit effort]] * CatTemplate[[#This Row],[Year18]])*8/ParRatePM)</f>
        <v>0</v>
      </c>
      <c r="DT362" s="57">
        <f>IF(ISBLANK(CatTemplate[[#This Row],[St. unit effort]]),0,(CatTemplate[[#This Row],[St. unit effort]] * CatTemplate[[#This Row],[Year19]])*8/ParRatePM)</f>
        <v>0</v>
      </c>
      <c r="DU362" s="57">
        <f>IF(ISBLANK(CatTemplate[[#This Row],[St. unit effort]]),0,(CatTemplate[[#This Row],[St. unit effort]] * CatTemplate[[#This Row],[Year20]])*8/ParRatePM)</f>
        <v>0</v>
      </c>
      <c r="DV362" s="54">
        <f>SUM(CatTemplate[[#This Row],[PM1]:[PM20]])</f>
        <v>0</v>
      </c>
      <c r="DW362" s="56">
        <f t="shared" si="127"/>
        <v>0</v>
      </c>
      <c r="DX362" s="56">
        <f t="shared" si="127"/>
        <v>0</v>
      </c>
      <c r="DY362" s="56">
        <f t="shared" si="127"/>
        <v>0</v>
      </c>
      <c r="DZ362" s="56">
        <f t="shared" si="127"/>
        <v>0</v>
      </c>
      <c r="EA362" s="56">
        <f t="shared" si="127"/>
        <v>0</v>
      </c>
      <c r="EB362" s="56">
        <f t="shared" si="127"/>
        <v>0</v>
      </c>
      <c r="EC362" s="56">
        <f t="shared" si="127"/>
        <v>0</v>
      </c>
      <c r="ED362" s="56">
        <f t="shared" si="127"/>
        <v>0</v>
      </c>
      <c r="EE362" s="56">
        <f t="shared" si="127"/>
        <v>0</v>
      </c>
      <c r="EF362" s="56">
        <f t="shared" si="127"/>
        <v>0</v>
      </c>
      <c r="EG362" s="56">
        <f t="shared" si="127"/>
        <v>0</v>
      </c>
      <c r="EH362" s="56">
        <f t="shared" si="127"/>
        <v>0</v>
      </c>
      <c r="EI362" s="56">
        <f t="shared" si="127"/>
        <v>0</v>
      </c>
      <c r="EJ362" s="56">
        <f t="shared" si="127"/>
        <v>0</v>
      </c>
      <c r="EK362" s="56">
        <f t="shared" si="127"/>
        <v>0</v>
      </c>
      <c r="EL362" s="56">
        <f t="shared" si="125"/>
        <v>0</v>
      </c>
      <c r="EM362" s="56">
        <f t="shared" si="125"/>
        <v>0</v>
      </c>
      <c r="EN362" s="56">
        <f t="shared" si="125"/>
        <v>0</v>
      </c>
      <c r="EO362" s="56">
        <f t="shared" si="125"/>
        <v>0</v>
      </c>
      <c r="EP362" s="56">
        <f t="shared" si="125"/>
        <v>0</v>
      </c>
      <c r="EQ362" s="30">
        <f>CatTemplate[[#This Row],[Eq. unit cost]] * CatTemplate[[#This Row],[Eq. quantity]]</f>
        <v>0</v>
      </c>
      <c r="ER362" s="30">
        <f>CatTemplate[[#This Row],[Cons. unit cost]] *CatTemplate[[#This Row],[Cons. quantity]]</f>
        <v>0</v>
      </c>
      <c r="ES362" s="30">
        <f>CatTemplate[[#This Row],[Oth. unit cost]] *CatTemplate[[#This Row],[Oth. quantity]]</f>
        <v>0</v>
      </c>
      <c r="ET362" s="55">
        <f>SUM(CatTemplate[[#This Row],[CO1]:[CO20]])</f>
        <v>0</v>
      </c>
      <c r="EU362" s="56">
        <f t="shared" si="128"/>
        <v>0</v>
      </c>
      <c r="EV362" s="56">
        <f t="shared" si="128"/>
        <v>0</v>
      </c>
      <c r="EW362" s="56">
        <f t="shared" si="128"/>
        <v>0</v>
      </c>
      <c r="EX362" s="56">
        <f t="shared" si="128"/>
        <v>0</v>
      </c>
      <c r="EY362" s="56">
        <f t="shared" si="128"/>
        <v>0</v>
      </c>
      <c r="EZ362" s="56">
        <f t="shared" si="128"/>
        <v>0</v>
      </c>
      <c r="FA362" s="56">
        <f t="shared" si="128"/>
        <v>0</v>
      </c>
      <c r="FB362" s="56">
        <f t="shared" si="128"/>
        <v>0</v>
      </c>
      <c r="FC362" s="56">
        <f t="shared" si="128"/>
        <v>0</v>
      </c>
      <c r="FD362" s="56">
        <f t="shared" si="128"/>
        <v>0</v>
      </c>
      <c r="FE362" s="56">
        <f t="shared" si="128"/>
        <v>0</v>
      </c>
      <c r="FF362" s="56">
        <f t="shared" si="128"/>
        <v>0</v>
      </c>
      <c r="FG362" s="56">
        <f t="shared" si="128"/>
        <v>0</v>
      </c>
      <c r="FH362" s="56">
        <f t="shared" si="128"/>
        <v>0</v>
      </c>
      <c r="FI362" s="56">
        <f t="shared" si="128"/>
        <v>0</v>
      </c>
      <c r="FJ362" s="56">
        <f t="shared" si="126"/>
        <v>0</v>
      </c>
      <c r="FK362" s="56">
        <f t="shared" si="126"/>
        <v>0</v>
      </c>
      <c r="FL362" s="56">
        <f t="shared" si="126"/>
        <v>0</v>
      </c>
      <c r="FM362" s="56">
        <f t="shared" si="126"/>
        <v>0</v>
      </c>
      <c r="FN362" s="56">
        <f t="shared" si="126"/>
        <v>0</v>
      </c>
      <c r="FO362" s="58">
        <f>SUM(CatTemplate[[#This Row],[CS1]:[CS20]])</f>
        <v>0</v>
      </c>
      <c r="FP362" s="59">
        <f>CatTemplate[[#This Row],[Total Oth. cost]]+CatTemplate[[#This Row],[Total St. Cost]]</f>
        <v>0</v>
      </c>
      <c r="FQ362" s="33" t="e">
        <f t="shared" si="115"/>
        <v>#VALUE!</v>
      </c>
      <c r="FR362" s="33" t="e">
        <f t="shared" si="116"/>
        <v>#VALUE!</v>
      </c>
      <c r="FS362" s="30" t="e">
        <f>(CatTemplate[[#This Row],[CO1]] + CatTemplate[[#This Row],[CS1]]) * (1 + getRateOHFinal) * getRateMarkupFinal</f>
        <v>#VALUE!</v>
      </c>
      <c r="FT362" s="30" t="e">
        <f>(CatTemplate[[#This Row],[CO2]] + CatTemplate[[#This Row],[CS2]]) * (1 + getRateOHFinal) * getRateMarkupFinal</f>
        <v>#VALUE!</v>
      </c>
      <c r="FU362" s="30" t="e">
        <f>(CatTemplate[[#This Row],[CO3]] + CatTemplate[[#This Row],[CS3]]) * (1 + getRateOHFinal) * getRateMarkupFinal</f>
        <v>#VALUE!</v>
      </c>
      <c r="FV362" s="30" t="e">
        <f>(CatTemplate[[#This Row],[CO4]] + CatTemplate[[#This Row],[CS4]]) * (1 + getRateOHFinal) * getRateMarkupFinal</f>
        <v>#VALUE!</v>
      </c>
      <c r="FW362" s="30" t="e">
        <f>(CatTemplate[[#This Row],[CO5]] + CatTemplate[[#This Row],[CS5]]) * (1 + getRateOHFinal) * getRateMarkupFinal</f>
        <v>#VALUE!</v>
      </c>
      <c r="FX362" s="30" t="e">
        <f>(CatTemplate[[#This Row],[CO6]] + CatTemplate[[#This Row],[CS6]]) * (1 + getRateOHFinal) * getRateMarkupFinal</f>
        <v>#VALUE!</v>
      </c>
      <c r="FY362" s="30" t="e">
        <f>(CatTemplate[[#This Row],[CO7]] + CatTemplate[[#This Row],[CS7]]) * (1 + getRateOHFinal) * getRateMarkupFinal</f>
        <v>#VALUE!</v>
      </c>
      <c r="FZ362" s="30" t="e">
        <f>(CatTemplate[[#This Row],[CO8]] + CatTemplate[[#This Row],[CS8]]) * (1 + getRateOHFinal) * getRateMarkupFinal</f>
        <v>#VALUE!</v>
      </c>
      <c r="GA362" s="30" t="e">
        <f>(CatTemplate[[#This Row],[CO9]] + CatTemplate[[#This Row],[CS9]]) * (1 + getRateOHFinal) * getRateMarkupFinal</f>
        <v>#VALUE!</v>
      </c>
      <c r="GB362" s="30" t="e">
        <f>(CatTemplate[[#This Row],[CO10]] + CatTemplate[[#This Row],[CS10]]) * (1 + getRateOHFinal) * getRateMarkupFinal</f>
        <v>#VALUE!</v>
      </c>
      <c r="GC362" s="30" t="e">
        <f>(CatTemplate[[#This Row],[CO11]] + CatTemplate[[#This Row],[CS11]]) * (1 + getRateOHFinal) * getRateMarkupFinal</f>
        <v>#VALUE!</v>
      </c>
      <c r="GD362" s="30" t="e">
        <f>(CatTemplate[[#This Row],[CO12]] + CatTemplate[[#This Row],[CS12]]) * (1 + getRateOHFinal) * getRateMarkupFinal</f>
        <v>#VALUE!</v>
      </c>
      <c r="GE362" s="30" t="e">
        <f>(CatTemplate[[#This Row],[CO13]] + CatTemplate[[#This Row],[CS13]]) * (1 + getRateOHFinal) * getRateMarkupFinal</f>
        <v>#VALUE!</v>
      </c>
      <c r="GF362" s="30" t="e">
        <f>(CatTemplate[[#This Row],[CO14]] + CatTemplate[[#This Row],[CS14]]) * (1 + getRateOHFinal) * getRateMarkupFinal</f>
        <v>#VALUE!</v>
      </c>
      <c r="GG362" s="30" t="e">
        <f>(CatTemplate[[#This Row],[CO15]] + CatTemplate[[#This Row],[CS15]]) * (1 + getRateOHFinal) * getRateMarkupFinal</f>
        <v>#VALUE!</v>
      </c>
      <c r="GH362" s="30" t="e">
        <f>(CatTemplate[[#This Row],[CO16]] + CatTemplate[[#This Row],[CS16]]) * (1 + getRateOHFinal) * getRateMarkupFinal</f>
        <v>#VALUE!</v>
      </c>
      <c r="GI362" s="30" t="e">
        <f>(CatTemplate[[#This Row],[CO17]] + CatTemplate[[#This Row],[CS17]]) * (1 + getRateOHFinal) * getRateMarkupFinal</f>
        <v>#VALUE!</v>
      </c>
      <c r="GJ362" s="30" t="e">
        <f>(CatTemplate[[#This Row],[CO18]] + CatTemplate[[#This Row],[CS18]]) * (1 + getRateOHFinal) * getRateMarkupFinal</f>
        <v>#VALUE!</v>
      </c>
      <c r="GK362" s="30" t="e">
        <f>(CatTemplate[[#This Row],[CO19]] + CatTemplate[[#This Row],[CS19]]) * (1 + getRateOHFinal) * getRateMarkupFinal</f>
        <v>#VALUE!</v>
      </c>
      <c r="GL362" s="30" t="e">
        <f>(CatTemplate[[#This Row],[CO20]] + CatTemplate[[#This Row],[CS20]]) * (1 + getRateOHFinal) * getRateMarkupFinal</f>
        <v>#VALUE!</v>
      </c>
      <c r="GM362" s="30" t="e">
        <f t="shared" si="117"/>
        <v>#VALUE!</v>
      </c>
      <c r="GN362" s="30" t="e">
        <f t="shared" si="118"/>
        <v>#VALUE!</v>
      </c>
      <c r="GO362" s="30" t="e">
        <f t="shared" si="119"/>
        <v>#VALUE!</v>
      </c>
      <c r="GP362" s="30" t="e">
        <f t="shared" si="120"/>
        <v>#VALUE!</v>
      </c>
      <c r="GQ362" s="30" t="e">
        <f>(CatTemplate[[#This Row],[CO1]]+CatTemplate[[#This Row],[CS1]]) * (1+ getRateOHFinal) * (1 + getRateMarkupFinal)</f>
        <v>#VALUE!</v>
      </c>
      <c r="GR362" s="30" t="e">
        <f>(CatTemplate[[#This Row],[CO2]]+CatTemplate[[#This Row],[CS2]]) * (1+ getRateOHFinal) * (1 + getRateMarkupFinal)</f>
        <v>#VALUE!</v>
      </c>
      <c r="GS362" s="30" t="e">
        <f>(CatTemplate[[#This Row],[CO3]]+CatTemplate[[#This Row],[CS3]]) * (1+ getRateOHFinal) * (1 + getRateMarkupFinal)</f>
        <v>#VALUE!</v>
      </c>
      <c r="GT362" s="30" t="e">
        <f>(CatTemplate[[#This Row],[CO4]]+CatTemplate[[#This Row],[CS4]]) * (1+ getRateOHFinal) * (1 + getRateMarkupFinal)</f>
        <v>#VALUE!</v>
      </c>
      <c r="GU362" s="30" t="e">
        <f>(CatTemplate[[#This Row],[CO5]]+CatTemplate[[#This Row],[CS5]]) * (1+ getRateOHFinal) * (1 + getRateMarkupFinal)</f>
        <v>#VALUE!</v>
      </c>
      <c r="GV362" s="30" t="e">
        <f>(CatTemplate[[#This Row],[CO6]]+CatTemplate[[#This Row],[CS6]]) * (1+ getRateOHFinal) * (1 + getRateMarkupFinal)</f>
        <v>#VALUE!</v>
      </c>
      <c r="GW362" s="30" t="e">
        <f>(CatTemplate[[#This Row],[CO7]]+CatTemplate[[#This Row],[CS7]]) * (1+ getRateOHFinal) * (1 + getRateMarkupFinal)</f>
        <v>#VALUE!</v>
      </c>
      <c r="GX362" s="30" t="e">
        <f>(CatTemplate[[#This Row],[CO8]]+CatTemplate[[#This Row],[CS8]]) * (1+ getRateOHFinal) * (1 + getRateMarkupFinal)</f>
        <v>#VALUE!</v>
      </c>
      <c r="GY362" s="30" t="e">
        <f>(CatTemplate[[#This Row],[CO9]]+CatTemplate[[#This Row],[CS9]]) * (1+ getRateOHFinal) * (1 + getRateMarkupFinal)</f>
        <v>#VALUE!</v>
      </c>
      <c r="GZ362" s="30" t="e">
        <f>(CatTemplate[[#This Row],[CO10]]+CatTemplate[[#This Row],[CS10]]) * (1+ getRateOHFinal) * (1 + getRateMarkupFinal)</f>
        <v>#VALUE!</v>
      </c>
      <c r="HA362" s="30" t="e">
        <f>(CatTemplate[[#This Row],[CO11]]+CatTemplate[[#This Row],[CS11]]) * (1+ getRateOHFinal) * (1 + getRateMarkupFinal)</f>
        <v>#VALUE!</v>
      </c>
      <c r="HB362" s="30" t="e">
        <f>(CatTemplate[[#This Row],[CO12]]+CatTemplate[[#This Row],[CS12]]) * (1+ getRateOHFinal) * (1 + getRateMarkupFinal)</f>
        <v>#VALUE!</v>
      </c>
      <c r="HC362" s="30" t="e">
        <f>(CatTemplate[[#This Row],[CO13]]+CatTemplate[[#This Row],[CS13]]) * (1+ getRateOHFinal) * (1 + getRateMarkupFinal)</f>
        <v>#VALUE!</v>
      </c>
      <c r="HD362" s="30" t="e">
        <f>(CatTemplate[[#This Row],[CO14]]+CatTemplate[[#This Row],[CS14]]) * (1+ getRateOHFinal) * (1 + getRateMarkupFinal)</f>
        <v>#VALUE!</v>
      </c>
      <c r="HE362" s="30" t="e">
        <f>(CatTemplate[[#This Row],[CO15]]+CatTemplate[[#This Row],[CS15]]) * (1+ getRateOHFinal) * (1 + getRateMarkupFinal)</f>
        <v>#VALUE!</v>
      </c>
      <c r="HF362" s="30" t="e">
        <f>(CatTemplate[[#This Row],[CO16]]+CatTemplate[[#This Row],[CS16]]) * (1+ getRateOHFinal) * (1 + getRateMarkupFinal)</f>
        <v>#VALUE!</v>
      </c>
      <c r="HG362" s="30" t="e">
        <f>(CatTemplate[[#This Row],[CO17]]+CatTemplate[[#This Row],[CS17]]) * (1+ getRateOHFinal) * (1 + getRateMarkupFinal)</f>
        <v>#VALUE!</v>
      </c>
      <c r="HH362" s="30" t="e">
        <f>(CatTemplate[[#This Row],[CO18]]+CatTemplate[[#This Row],[CS18]]) * (1+ getRateOHFinal) * (1 + getRateMarkupFinal)</f>
        <v>#VALUE!</v>
      </c>
      <c r="HI362" s="30" t="e">
        <f>(CatTemplate[[#This Row],[CO19]]+CatTemplate[[#This Row],[CS19]]) * (1+ getRateOHFinal) * (1 + getRateMarkupFinal)</f>
        <v>#VALUE!</v>
      </c>
      <c r="HJ362" s="30" t="e">
        <f>(CatTemplate[[#This Row],[CO20]]+CatTemplate[[#This Row],[CS20]]) * (1+ getRateOHFinal) * (1 + getRateMarkupFinal)</f>
        <v>#VALUE!</v>
      </c>
      <c r="HK362" s="39" t="e">
        <f>CatTemplate[[#This Row],[Total cost]]+CatTemplate[[#This Row],[OH Amount]]+CatTemplate[[#This Row],[Markup]]</f>
        <v>#VALUE!</v>
      </c>
      <c r="HL362" s="63">
        <f>IF(CatTemplate[[#This Row],[Units]]="Days",CatTemplate[[#This Row],[Project quantity]]*CatTemplate[[#This Row],[St. unit effort]],CatTemplate[[#This Row],[Project quantity]])</f>
        <v>0</v>
      </c>
      <c r="HM362" s="287">
        <f>IFERROR(CatTemplate[[#This Row],[Total Price]]/(CatTemplate[[#This Row],[Final Quantity]]),0)</f>
        <v>0</v>
      </c>
      <c r="HN362" s="261"/>
    </row>
    <row r="363" spans="2:222" x14ac:dyDescent="0.2">
      <c r="B363" s="9" t="s">
        <v>106</v>
      </c>
      <c r="C363" s="23">
        <v>7</v>
      </c>
      <c r="D363" s="10" t="s">
        <v>180</v>
      </c>
      <c r="E363" s="25">
        <v>1</v>
      </c>
      <c r="F363" s="19" t="s">
        <v>181</v>
      </c>
      <c r="G363" s="27">
        <v>9</v>
      </c>
      <c r="H363" s="19" t="s">
        <v>953</v>
      </c>
      <c r="I363" s="19"/>
      <c r="J363" s="16" t="s">
        <v>253</v>
      </c>
      <c r="K363" s="16"/>
      <c r="L363" s="16" t="s">
        <v>140</v>
      </c>
      <c r="M363" s="16" t="s">
        <v>206</v>
      </c>
      <c r="N363" s="16" t="s">
        <v>858</v>
      </c>
      <c r="O363" s="320"/>
      <c r="P363" s="71"/>
      <c r="Q363" s="108"/>
      <c r="R363" s="73"/>
      <c r="S363" s="97"/>
      <c r="T363" s="100">
        <f>getEqUnitCost</f>
        <v>0</v>
      </c>
      <c r="U363" s="73">
        <f>getEqUnitEffort</f>
        <v>0</v>
      </c>
      <c r="V363" s="101">
        <f>getEqQuantity</f>
        <v>0</v>
      </c>
      <c r="W363" s="320"/>
      <c r="X363" s="100">
        <f>getConsUnitCost</f>
        <v>0</v>
      </c>
      <c r="Y363" s="73">
        <f>getConsUnitEffort</f>
        <v>0</v>
      </c>
      <c r="Z363" s="14">
        <f>getConsQuantity</f>
        <v>0</v>
      </c>
      <c r="AA363" s="320"/>
      <c r="AB363" s="72"/>
      <c r="AC363" s="112"/>
      <c r="AD363" s="14">
        <f>getOthQuantity</f>
        <v>0</v>
      </c>
      <c r="AE363" s="320"/>
      <c r="AF363" s="28" t="str">
        <f>IF(ISBLANK(CatTemplate[[#This Row],[Resource type]]),"",CatTemplate[[#This Row],[Resource type]])</f>
        <v>BioRep Operator</v>
      </c>
      <c r="AG363" s="242">
        <f>getStaffUnitCost</f>
        <v>374.09540909748296</v>
      </c>
      <c r="AH363" s="113">
        <f>getStaffUnitEffort</f>
        <v>0</v>
      </c>
      <c r="AI363" s="40">
        <f>getStaffQuantity</f>
        <v>0</v>
      </c>
      <c r="AJ363" s="41">
        <f>CatTemplate[[#This Row],[St. quantity]]*8/ParRatePM</f>
        <v>0</v>
      </c>
      <c r="AK363" s="320"/>
      <c r="AL363" s="53" t="str">
        <f>CatTemplate[[#This Row],[Item type]]</f>
        <v>Days</v>
      </c>
      <c r="AM363" s="12">
        <f>SUM(CatTemplate[[#This Row],[Year1]:[Year20]])</f>
        <v>0</v>
      </c>
      <c r="AN363" s="52"/>
      <c r="AO363" s="52"/>
      <c r="AP363" s="52"/>
      <c r="AQ363" s="8"/>
      <c r="AR363" s="8"/>
      <c r="AS363" s="8"/>
      <c r="AT363" s="8"/>
      <c r="AU363" s="8"/>
      <c r="AV363" s="8"/>
      <c r="AW363" s="8"/>
      <c r="AX363" s="8"/>
      <c r="AY363" s="8"/>
      <c r="AZ363" s="8"/>
      <c r="BA363" s="8"/>
      <c r="BB363" s="8"/>
      <c r="BC363" s="8"/>
      <c r="BD363" s="8"/>
      <c r="BE363" s="8"/>
      <c r="BF363" s="8"/>
      <c r="BG363" s="36"/>
      <c r="BH363" s="320"/>
      <c r="BI363" s="37" t="str">
        <f>getCostCategory</f>
        <v>01 Staff costs</v>
      </c>
      <c r="BJ363" s="37" t="str">
        <f>getSection</f>
        <v>07 Sample storage</v>
      </c>
      <c r="BK363" s="32" t="str">
        <f>getObject</f>
        <v>BioRep Operator</v>
      </c>
      <c r="BL363" s="30">
        <f>IFERROR(getUnitCost * IF(CatTemplate[[#This Row],[Cost Category Comp.]]="01 Staff costs", 1,1),0)</f>
        <v>374.09540909748296</v>
      </c>
      <c r="BM363" s="29">
        <f>IF(AND(ISBLANK(CatTemplate[[#This Row],[Eq. unit cost]]),ISBLANK(CatTemplate[[#This Row],[Cons. unit cost]]),ISBLANK(CatTemplate[[#This Row],[Oth. unit cost]])), 0, IF(getUnitEffort =0,1,getUnitEffort) * CatTemplate[[#This Row],[Year1]])</f>
        <v>0</v>
      </c>
      <c r="BN363" s="29">
        <f>IF(AND(ISBLANK(CatTemplate[[#This Row],[Eq. unit cost]]),ISBLANK(CatTemplate[[#This Row],[Cons. unit cost]]),ISBLANK(CatTemplate[[#This Row],[Oth. unit cost]])), 0, IF(getUnitEffort =0,1,getUnitEffort) * CatTemplate[[#This Row],[Year2]])</f>
        <v>0</v>
      </c>
      <c r="BO363" s="29">
        <f>IF(AND(ISBLANK(CatTemplate[[#This Row],[Eq. unit cost]]),ISBLANK(CatTemplate[[#This Row],[Cons. unit cost]]),ISBLANK(CatTemplate[[#This Row],[Oth. unit cost]])), 0, IF(getUnitEffort =0,1,getUnitEffort) * CatTemplate[[#This Row],[Year3]])</f>
        <v>0</v>
      </c>
      <c r="BP363" s="29">
        <f>IF(AND(ISBLANK(CatTemplate[[#This Row],[Eq. unit cost]]),ISBLANK(CatTemplate[[#This Row],[Cons. unit cost]]),ISBLANK(CatTemplate[[#This Row],[Oth. unit cost]])), 0, IF(getUnitEffort =0,1,getUnitEffort) * CatTemplate[[#This Row],[Year4]])</f>
        <v>0</v>
      </c>
      <c r="BQ363" s="29">
        <f>IF(AND(ISBLANK(CatTemplate[[#This Row],[Eq. unit cost]]),ISBLANK(CatTemplate[[#This Row],[Cons. unit cost]]),ISBLANK(CatTemplate[[#This Row],[Oth. unit cost]])), 0, IF(getUnitEffort =0,1,getUnitEffort) * CatTemplate[[#This Row],[Year5]])</f>
        <v>0</v>
      </c>
      <c r="BR363" s="29">
        <f>IF(AND(ISBLANK(CatTemplate[[#This Row],[Eq. unit cost]]),ISBLANK(CatTemplate[[#This Row],[Cons. unit cost]]),ISBLANK(CatTemplate[[#This Row],[Oth. unit cost]])), 0, IF(getUnitEffort =0,1,getUnitEffort) * CatTemplate[[#This Row],[Year6]])</f>
        <v>0</v>
      </c>
      <c r="BS363" s="29">
        <f>IF(AND(ISBLANK(CatTemplate[[#This Row],[Eq. unit cost]]),ISBLANK(CatTemplate[[#This Row],[Cons. unit cost]]),ISBLANK(CatTemplate[[#This Row],[Oth. unit cost]])), 0, IF(getUnitEffort =0,1,getUnitEffort) * CatTemplate[[#This Row],[Year7]])</f>
        <v>0</v>
      </c>
      <c r="BT363" s="29">
        <f>IF(AND(ISBLANK(CatTemplate[[#This Row],[Eq. unit cost]]),ISBLANK(CatTemplate[[#This Row],[Cons. unit cost]]),ISBLANK(CatTemplate[[#This Row],[Oth. unit cost]])), 0, IF(getUnitEffort =0,1,getUnitEffort) * CatTemplate[[#This Row],[Year8]])</f>
        <v>0</v>
      </c>
      <c r="BU363" s="29">
        <f>IF(AND(ISBLANK(CatTemplate[[#This Row],[Eq. unit cost]]),ISBLANK(CatTemplate[[#This Row],[Cons. unit cost]]),ISBLANK(CatTemplate[[#This Row],[Oth. unit cost]])), 0, IF(getUnitEffort =0,1,getUnitEffort) * CatTemplate[[#This Row],[Year9]])</f>
        <v>0</v>
      </c>
      <c r="BV363" s="29">
        <f>IF(AND(ISBLANK(CatTemplate[[#This Row],[Eq. unit cost]]),ISBLANK(CatTemplate[[#This Row],[Cons. unit cost]]),ISBLANK(CatTemplate[[#This Row],[Oth. unit cost]])), 0, IF(getUnitEffort =0,1,getUnitEffort) * CatTemplate[[#This Row],[Year10]])</f>
        <v>0</v>
      </c>
      <c r="BW363" s="29">
        <f>IF(AND(ISBLANK(CatTemplate[[#This Row],[Eq. unit cost]]),ISBLANK(CatTemplate[[#This Row],[Cons. unit cost]]),ISBLANK(CatTemplate[[#This Row],[Oth. unit cost]])), 0, IF(getUnitEffort =0,1,getUnitEffort) * CatTemplate[[#This Row],[Year11]])</f>
        <v>0</v>
      </c>
      <c r="BX363" s="29">
        <f>IF(AND(ISBLANK(CatTemplate[[#This Row],[Eq. unit cost]]),ISBLANK(CatTemplate[[#This Row],[Cons. unit cost]]),ISBLANK(CatTemplate[[#This Row],[Oth. unit cost]])), 0, IF(getUnitEffort =0,1,getUnitEffort) * CatTemplate[[#This Row],[Year12]])</f>
        <v>0</v>
      </c>
      <c r="BY363" s="29">
        <f>IF(AND(ISBLANK(CatTemplate[[#This Row],[Eq. unit cost]]),ISBLANK(CatTemplate[[#This Row],[Cons. unit cost]]),ISBLANK(CatTemplate[[#This Row],[Oth. unit cost]])), 0, IF(getUnitEffort =0,1,getUnitEffort) * CatTemplate[[#This Row],[Year13]])</f>
        <v>0</v>
      </c>
      <c r="BZ363" s="29">
        <f>IF(AND(ISBLANK(CatTemplate[[#This Row],[Eq. unit cost]]),ISBLANK(CatTemplate[[#This Row],[Cons. unit cost]]),ISBLANK(CatTemplate[[#This Row],[Oth. unit cost]])), 0, IF(getUnitEffort =0,1,getUnitEffort) * CatTemplate[[#This Row],[Year14]])</f>
        <v>0</v>
      </c>
      <c r="CA363" s="29">
        <f>IF(AND(ISBLANK(CatTemplate[[#This Row],[Eq. unit cost]]),ISBLANK(CatTemplate[[#This Row],[Cons. unit cost]]),ISBLANK(CatTemplate[[#This Row],[Oth. unit cost]])), 0, IF(getUnitEffort =0,1,getUnitEffort) * CatTemplate[[#This Row],[Year15]])</f>
        <v>0</v>
      </c>
      <c r="CB363" s="29">
        <f>IF(AND(ISBLANK(CatTemplate[[#This Row],[Eq. unit cost]]),ISBLANK(CatTemplate[[#This Row],[Cons. unit cost]]),ISBLANK(CatTemplate[[#This Row],[Oth. unit cost]])), 0, IF(getUnitEffort =0,1,getUnitEffort) * CatTemplate[[#This Row],[Year16]])</f>
        <v>0</v>
      </c>
      <c r="CC363" s="29">
        <f>IF(AND(ISBLANK(CatTemplate[[#This Row],[Eq. unit cost]]),ISBLANK(CatTemplate[[#This Row],[Cons. unit cost]]),ISBLANK(CatTemplate[[#This Row],[Oth. unit cost]])), 0, IF(getUnitEffort =0,1,getUnitEffort) * CatTemplate[[#This Row],[Year17]])</f>
        <v>0</v>
      </c>
      <c r="CD363" s="29">
        <f>IF(AND(ISBLANK(CatTemplate[[#This Row],[Eq. unit cost]]),ISBLANK(CatTemplate[[#This Row],[Cons. unit cost]]),ISBLANK(CatTemplate[[#This Row],[Oth. unit cost]])), 0, IF(getUnitEffort =0,1,getUnitEffort) * CatTemplate[[#This Row],[Year18]])</f>
        <v>0</v>
      </c>
      <c r="CE363" s="29">
        <f>IF(AND(ISBLANK(CatTemplate[[#This Row],[Eq. unit cost]]),ISBLANK(CatTemplate[[#This Row],[Cons. unit cost]]),ISBLANK(CatTemplate[[#This Row],[Oth. unit cost]])), 0, IF(getUnitEffort =0,1,getUnitEffort) * CatTemplate[[#This Row],[Year19]])</f>
        <v>0</v>
      </c>
      <c r="CF363" s="29">
        <f>IF(AND(ISBLANK(CatTemplate[[#This Row],[Eq. unit cost]]),ISBLANK(CatTemplate[[#This Row],[Cons. unit cost]]),ISBLANK(CatTemplate[[#This Row],[Oth. unit cost]])), 0, IF(getUnitEffort =0,1,getUnitEffort) * CatTemplate[[#This Row],[Year20]])</f>
        <v>0</v>
      </c>
      <c r="CG363" s="45">
        <f>SUM(CatTemplate[[#This Row],[Q1]:[Q20]])</f>
        <v>0</v>
      </c>
      <c r="CH363" s="29">
        <f>IF(ISBLANK(CatTemplate[[#This Row],[St. unit effort]]),0,(CatTemplate[[#This Row],[St. unit effort]] * CatTemplate[[#This Row],[Year1]]))</f>
        <v>0</v>
      </c>
      <c r="CI363" s="29">
        <f>IF(ISBLANK(CatTemplate[[#This Row],[St. unit effort]]),0,(CatTemplate[[#This Row],[St. unit effort]] * CatTemplate[[#This Row],[Year2]]))</f>
        <v>0</v>
      </c>
      <c r="CJ363" s="29">
        <f>IF(ISBLANK(CatTemplate[[#This Row],[St. unit effort]]),0,(CatTemplate[[#This Row],[St. unit effort]] * CatTemplate[[#This Row],[Year3]]))</f>
        <v>0</v>
      </c>
      <c r="CK363" s="29">
        <f>IF(ISBLANK(CatTemplate[[#This Row],[St. unit effort]]),0,(CatTemplate[[#This Row],[St. unit effort]] * CatTemplate[[#This Row],[Year4]]))</f>
        <v>0</v>
      </c>
      <c r="CL363" s="29">
        <f>IF(ISBLANK(CatTemplate[[#This Row],[St. unit effort]]),0,(CatTemplate[[#This Row],[St. unit effort]] * CatTemplate[[#This Row],[Year5]]))</f>
        <v>0</v>
      </c>
      <c r="CM363" s="29">
        <f>IF(ISBLANK(CatTemplate[[#This Row],[St. unit effort]]),0,(CatTemplate[[#This Row],[St. unit effort]] * CatTemplate[[#This Row],[Year6]]))</f>
        <v>0</v>
      </c>
      <c r="CN363" s="29">
        <f>IF(ISBLANK(CatTemplate[[#This Row],[St. unit effort]]),0,(CatTemplate[[#This Row],[St. unit effort]] * CatTemplate[[#This Row],[Year7]]))</f>
        <v>0</v>
      </c>
      <c r="CO363" s="29">
        <f>IF(ISBLANK(CatTemplate[[#This Row],[St. unit effort]]),0,(CatTemplate[[#This Row],[St. unit effort]] * CatTemplate[[#This Row],[Year8]]))</f>
        <v>0</v>
      </c>
      <c r="CP363" s="29">
        <f>IF(ISBLANK(CatTemplate[[#This Row],[St. unit effort]]),0,(CatTemplate[[#This Row],[St. unit effort]] * CatTemplate[[#This Row],[Year9]]))</f>
        <v>0</v>
      </c>
      <c r="CQ363" s="29">
        <f>IF(ISBLANK(CatTemplate[[#This Row],[St. unit effort]]),0,(CatTemplate[[#This Row],[St. unit effort]] * CatTemplate[[#This Row],[Year10]]))</f>
        <v>0</v>
      </c>
      <c r="CR363" s="29">
        <f>IF(ISBLANK(CatTemplate[[#This Row],[St. unit effort]]),0,(CatTemplate[[#This Row],[St. unit effort]] * CatTemplate[[#This Row],[Year11]]))</f>
        <v>0</v>
      </c>
      <c r="CS363" s="29">
        <f>IF(ISBLANK(CatTemplate[[#This Row],[St. unit effort]]),0,(CatTemplate[[#This Row],[St. unit effort]] * CatTemplate[[#This Row],[Year12]]))</f>
        <v>0</v>
      </c>
      <c r="CT363" s="29">
        <f>IF(ISBLANK(CatTemplate[[#This Row],[St. unit effort]]),0,(CatTemplate[[#This Row],[St. unit effort]] * CatTemplate[[#This Row],[Year13]]))</f>
        <v>0</v>
      </c>
      <c r="CU363" s="29">
        <f>IF(ISBLANK(CatTemplate[[#This Row],[St. unit effort]]),0,(CatTemplate[[#This Row],[St. unit effort]] * CatTemplate[[#This Row],[Year14]]))</f>
        <v>0</v>
      </c>
      <c r="CV363" s="29">
        <f>IF(ISBLANK(CatTemplate[[#This Row],[St. unit effort]]),0,(CatTemplate[[#This Row],[St. unit effort]] * CatTemplate[[#This Row],[Year15]]))</f>
        <v>0</v>
      </c>
      <c r="CW363" s="29">
        <f>IF(ISBLANK(CatTemplate[[#This Row],[St. unit effort]]),0,(CatTemplate[[#This Row],[St. unit effort]] * CatTemplate[[#This Row],[Year16]]))</f>
        <v>0</v>
      </c>
      <c r="CX363" s="29">
        <f>IF(ISBLANK(CatTemplate[[#This Row],[St. unit effort]]),0,(CatTemplate[[#This Row],[St. unit effort]] * CatTemplate[[#This Row],[Year17]]))</f>
        <v>0</v>
      </c>
      <c r="CY363" s="29">
        <f>IF(ISBLANK(CatTemplate[[#This Row],[St. unit effort]]),0,(CatTemplate[[#This Row],[St. unit effort]] * CatTemplate[[#This Row],[Year18]]))</f>
        <v>0</v>
      </c>
      <c r="CZ363" s="29">
        <f>IF(ISBLANK(CatTemplate[[#This Row],[St. unit effort]]),0,(CatTemplate[[#This Row],[St. unit effort]] * CatTemplate[[#This Row],[Year19]]))</f>
        <v>0</v>
      </c>
      <c r="DA363" s="29">
        <f>IF(ISBLANK(CatTemplate[[#This Row],[St. unit effort]]),0,(CatTemplate[[#This Row],[St. unit effort]] * CatTemplate[[#This Row],[Year20]]))</f>
        <v>0</v>
      </c>
      <c r="DB363" s="57">
        <f>IF(ISBLANK(CatTemplate[[#This Row],[St. unit effort]]),0,(CatTemplate[[#This Row],[St. unit effort]] * CatTemplate[[#This Row],[Year1]])*8/ParRatePM)</f>
        <v>0</v>
      </c>
      <c r="DC363" s="57">
        <f>IF(ISBLANK(CatTemplate[[#This Row],[St. unit effort]]),0,(CatTemplate[[#This Row],[St. unit effort]] * CatTemplate[[#This Row],[Year2]])*8/ParRatePM)</f>
        <v>0</v>
      </c>
      <c r="DD363" s="57">
        <f>IF(ISBLANK(CatTemplate[[#This Row],[St. unit effort]]),0,(CatTemplate[[#This Row],[St. unit effort]] * CatTemplate[[#This Row],[Year3]])*8/ParRatePM)</f>
        <v>0</v>
      </c>
      <c r="DE363" s="57">
        <f>IF(ISBLANK(CatTemplate[[#This Row],[St. unit effort]]),0,(CatTemplate[[#This Row],[St. unit effort]] * CatTemplate[[#This Row],[Year4]])*8/ParRatePM)</f>
        <v>0</v>
      </c>
      <c r="DF363" s="57">
        <f>IF(ISBLANK(CatTemplate[[#This Row],[St. unit effort]]),0,(CatTemplate[[#This Row],[St. unit effort]] * CatTemplate[[#This Row],[Year5]])*8/ParRatePM)</f>
        <v>0</v>
      </c>
      <c r="DG363" s="57">
        <f>IF(ISBLANK(CatTemplate[[#This Row],[St. unit effort]]),0,(CatTemplate[[#This Row],[St. unit effort]] * CatTemplate[[#This Row],[Year6]])*8/ParRatePM)</f>
        <v>0</v>
      </c>
      <c r="DH363" s="57">
        <f>IF(ISBLANK(CatTemplate[[#This Row],[St. unit effort]]),0,(CatTemplate[[#This Row],[St. unit effort]] * CatTemplate[[#This Row],[Year7]])*8/ParRatePM)</f>
        <v>0</v>
      </c>
      <c r="DI363" s="57">
        <f>IF(ISBLANK(CatTemplate[[#This Row],[St. unit effort]]),0,(CatTemplate[[#This Row],[St. unit effort]] * CatTemplate[[#This Row],[Year8]])*8/ParRatePM)</f>
        <v>0</v>
      </c>
      <c r="DJ363" s="57">
        <f>IF(ISBLANK(CatTemplate[[#This Row],[St. unit effort]]),0,(CatTemplate[[#This Row],[St. unit effort]] * CatTemplate[[#This Row],[Year9]])*8/ParRatePM)</f>
        <v>0</v>
      </c>
      <c r="DK363" s="57">
        <f>IF(ISBLANK(CatTemplate[[#This Row],[St. unit effort]]),0,(CatTemplate[[#This Row],[St. unit effort]] * CatTemplate[[#This Row],[Year10]])*8/ParRatePM)</f>
        <v>0</v>
      </c>
      <c r="DL363" s="57">
        <f>IF(ISBLANK(CatTemplate[[#This Row],[St. unit effort]]),0,(CatTemplate[[#This Row],[St. unit effort]] * CatTemplate[[#This Row],[Year11]])*8/ParRatePM)</f>
        <v>0</v>
      </c>
      <c r="DM363" s="57">
        <f>IF(ISBLANK(CatTemplate[[#This Row],[St. unit effort]]),0,(CatTemplate[[#This Row],[St. unit effort]] * CatTemplate[[#This Row],[Year12]])*8/ParRatePM)</f>
        <v>0</v>
      </c>
      <c r="DN363" s="57">
        <f>IF(ISBLANK(CatTemplate[[#This Row],[St. unit effort]]),0,(CatTemplate[[#This Row],[St. unit effort]] * CatTemplate[[#This Row],[Year13]])*8/ParRatePM)</f>
        <v>0</v>
      </c>
      <c r="DO363" s="57">
        <f>IF(ISBLANK(CatTemplate[[#This Row],[St. unit effort]]),0,(CatTemplate[[#This Row],[St. unit effort]] * CatTemplate[[#This Row],[Year14]])*8/ParRatePM)</f>
        <v>0</v>
      </c>
      <c r="DP363" s="57">
        <f>IF(ISBLANK(CatTemplate[[#This Row],[St. unit effort]]),0,(CatTemplate[[#This Row],[St. unit effort]] * CatTemplate[[#This Row],[Year15]])*8/ParRatePM)</f>
        <v>0</v>
      </c>
      <c r="DQ363" s="57">
        <f>IF(ISBLANK(CatTemplate[[#This Row],[St. unit effort]]),0,(CatTemplate[[#This Row],[St. unit effort]] * CatTemplate[[#This Row],[Year16]])*8/ParRatePM)</f>
        <v>0</v>
      </c>
      <c r="DR363" s="57">
        <f>IF(ISBLANK(CatTemplate[[#This Row],[St. unit effort]]),0,(CatTemplate[[#This Row],[St. unit effort]] * CatTemplate[[#This Row],[Year17]])*8/ParRatePM)</f>
        <v>0</v>
      </c>
      <c r="DS363" s="57">
        <f>IF(ISBLANK(CatTemplate[[#This Row],[St. unit effort]]),0,(CatTemplate[[#This Row],[St. unit effort]] * CatTemplate[[#This Row],[Year18]])*8/ParRatePM)</f>
        <v>0</v>
      </c>
      <c r="DT363" s="57">
        <f>IF(ISBLANK(CatTemplate[[#This Row],[St. unit effort]]),0,(CatTemplate[[#This Row],[St. unit effort]] * CatTemplate[[#This Row],[Year19]])*8/ParRatePM)</f>
        <v>0</v>
      </c>
      <c r="DU363" s="57">
        <f>IF(ISBLANK(CatTemplate[[#This Row],[St. unit effort]]),0,(CatTemplate[[#This Row],[St. unit effort]] * CatTemplate[[#This Row],[Year20]])*8/ParRatePM)</f>
        <v>0</v>
      </c>
      <c r="DV363" s="54">
        <f>SUM(CatTemplate[[#This Row],[PM1]:[PM20]])</f>
        <v>0</v>
      </c>
      <c r="DW363" s="56">
        <f t="shared" si="127"/>
        <v>0</v>
      </c>
      <c r="DX363" s="56">
        <f t="shared" si="127"/>
        <v>0</v>
      </c>
      <c r="DY363" s="56">
        <f t="shared" si="127"/>
        <v>0</v>
      </c>
      <c r="DZ363" s="56">
        <f t="shared" si="127"/>
        <v>0</v>
      </c>
      <c r="EA363" s="56">
        <f t="shared" si="127"/>
        <v>0</v>
      </c>
      <c r="EB363" s="56">
        <f t="shared" si="127"/>
        <v>0</v>
      </c>
      <c r="EC363" s="56">
        <f t="shared" si="127"/>
        <v>0</v>
      </c>
      <c r="ED363" s="56">
        <f t="shared" si="127"/>
        <v>0</v>
      </c>
      <c r="EE363" s="56">
        <f t="shared" si="127"/>
        <v>0</v>
      </c>
      <c r="EF363" s="56">
        <f t="shared" si="127"/>
        <v>0</v>
      </c>
      <c r="EG363" s="56">
        <f t="shared" si="127"/>
        <v>0</v>
      </c>
      <c r="EH363" s="56">
        <f t="shared" si="127"/>
        <v>0</v>
      </c>
      <c r="EI363" s="56">
        <f t="shared" si="127"/>
        <v>0</v>
      </c>
      <c r="EJ363" s="56">
        <f t="shared" si="127"/>
        <v>0</v>
      </c>
      <c r="EK363" s="56">
        <f t="shared" si="127"/>
        <v>0</v>
      </c>
      <c r="EL363" s="56">
        <f t="shared" si="125"/>
        <v>0</v>
      </c>
      <c r="EM363" s="56">
        <f t="shared" si="125"/>
        <v>0</v>
      </c>
      <c r="EN363" s="56">
        <f t="shared" si="125"/>
        <v>0</v>
      </c>
      <c r="EO363" s="56">
        <f t="shared" si="125"/>
        <v>0</v>
      </c>
      <c r="EP363" s="56">
        <f t="shared" si="125"/>
        <v>0</v>
      </c>
      <c r="EQ363" s="30">
        <f>CatTemplate[[#This Row],[Eq. unit cost]] * CatTemplate[[#This Row],[Eq. quantity]]</f>
        <v>0</v>
      </c>
      <c r="ER363" s="30">
        <f>CatTemplate[[#This Row],[Cons. unit cost]] *CatTemplate[[#This Row],[Cons. quantity]]</f>
        <v>0</v>
      </c>
      <c r="ES363" s="30">
        <f>CatTemplate[[#This Row],[Oth. unit cost]] *CatTemplate[[#This Row],[Oth. quantity]]</f>
        <v>0</v>
      </c>
      <c r="ET363" s="55">
        <f>SUM(CatTemplate[[#This Row],[CO1]:[CO20]])</f>
        <v>0</v>
      </c>
      <c r="EU363" s="56">
        <f t="shared" si="128"/>
        <v>0</v>
      </c>
      <c r="EV363" s="56">
        <f t="shared" si="128"/>
        <v>0</v>
      </c>
      <c r="EW363" s="56">
        <f t="shared" si="128"/>
        <v>0</v>
      </c>
      <c r="EX363" s="56">
        <f t="shared" si="128"/>
        <v>0</v>
      </c>
      <c r="EY363" s="56">
        <f t="shared" si="128"/>
        <v>0</v>
      </c>
      <c r="EZ363" s="56">
        <f t="shared" si="128"/>
        <v>0</v>
      </c>
      <c r="FA363" s="56">
        <f t="shared" si="128"/>
        <v>0</v>
      </c>
      <c r="FB363" s="56">
        <f t="shared" si="128"/>
        <v>0</v>
      </c>
      <c r="FC363" s="56">
        <f t="shared" si="128"/>
        <v>0</v>
      </c>
      <c r="FD363" s="56">
        <f t="shared" si="128"/>
        <v>0</v>
      </c>
      <c r="FE363" s="56">
        <f t="shared" si="128"/>
        <v>0</v>
      </c>
      <c r="FF363" s="56">
        <f t="shared" si="128"/>
        <v>0</v>
      </c>
      <c r="FG363" s="56">
        <f t="shared" si="128"/>
        <v>0</v>
      </c>
      <c r="FH363" s="56">
        <f t="shared" si="128"/>
        <v>0</v>
      </c>
      <c r="FI363" s="56">
        <f t="shared" si="128"/>
        <v>0</v>
      </c>
      <c r="FJ363" s="56">
        <f t="shared" si="126"/>
        <v>0</v>
      </c>
      <c r="FK363" s="56">
        <f t="shared" si="126"/>
        <v>0</v>
      </c>
      <c r="FL363" s="56">
        <f t="shared" si="126"/>
        <v>0</v>
      </c>
      <c r="FM363" s="56">
        <f t="shared" si="126"/>
        <v>0</v>
      </c>
      <c r="FN363" s="56">
        <f t="shared" si="126"/>
        <v>0</v>
      </c>
      <c r="FO363" s="58">
        <f>SUM(CatTemplate[[#This Row],[CS1]:[CS20]])</f>
        <v>0</v>
      </c>
      <c r="FP363" s="59">
        <f>CatTemplate[[#This Row],[Total Oth. cost]]+CatTemplate[[#This Row],[Total St. Cost]]</f>
        <v>0</v>
      </c>
      <c r="FQ363" s="33" t="e">
        <f t="shared" si="115"/>
        <v>#VALUE!</v>
      </c>
      <c r="FR363" s="33" t="e">
        <f t="shared" si="116"/>
        <v>#VALUE!</v>
      </c>
      <c r="FS363" s="30" t="e">
        <f>(CatTemplate[[#This Row],[CO1]] + CatTemplate[[#This Row],[CS1]]) * (1 + getRateOHFinal) * getRateMarkupFinal</f>
        <v>#VALUE!</v>
      </c>
      <c r="FT363" s="30" t="e">
        <f>(CatTemplate[[#This Row],[CO2]] + CatTemplate[[#This Row],[CS2]]) * (1 + getRateOHFinal) * getRateMarkupFinal</f>
        <v>#VALUE!</v>
      </c>
      <c r="FU363" s="30" t="e">
        <f>(CatTemplate[[#This Row],[CO3]] + CatTemplate[[#This Row],[CS3]]) * (1 + getRateOHFinal) * getRateMarkupFinal</f>
        <v>#VALUE!</v>
      </c>
      <c r="FV363" s="30" t="e">
        <f>(CatTemplate[[#This Row],[CO4]] + CatTemplate[[#This Row],[CS4]]) * (1 + getRateOHFinal) * getRateMarkupFinal</f>
        <v>#VALUE!</v>
      </c>
      <c r="FW363" s="30" t="e">
        <f>(CatTemplate[[#This Row],[CO5]] + CatTemplate[[#This Row],[CS5]]) * (1 + getRateOHFinal) * getRateMarkupFinal</f>
        <v>#VALUE!</v>
      </c>
      <c r="FX363" s="30" t="e">
        <f>(CatTemplate[[#This Row],[CO6]] + CatTemplate[[#This Row],[CS6]]) * (1 + getRateOHFinal) * getRateMarkupFinal</f>
        <v>#VALUE!</v>
      </c>
      <c r="FY363" s="30" t="e">
        <f>(CatTemplate[[#This Row],[CO7]] + CatTemplate[[#This Row],[CS7]]) * (1 + getRateOHFinal) * getRateMarkupFinal</f>
        <v>#VALUE!</v>
      </c>
      <c r="FZ363" s="30" t="e">
        <f>(CatTemplate[[#This Row],[CO8]] + CatTemplate[[#This Row],[CS8]]) * (1 + getRateOHFinal) * getRateMarkupFinal</f>
        <v>#VALUE!</v>
      </c>
      <c r="GA363" s="30" t="e">
        <f>(CatTemplate[[#This Row],[CO9]] + CatTemplate[[#This Row],[CS9]]) * (1 + getRateOHFinal) * getRateMarkupFinal</f>
        <v>#VALUE!</v>
      </c>
      <c r="GB363" s="30" t="e">
        <f>(CatTemplate[[#This Row],[CO10]] + CatTemplate[[#This Row],[CS10]]) * (1 + getRateOHFinal) * getRateMarkupFinal</f>
        <v>#VALUE!</v>
      </c>
      <c r="GC363" s="30" t="e">
        <f>(CatTemplate[[#This Row],[CO11]] + CatTemplate[[#This Row],[CS11]]) * (1 + getRateOHFinal) * getRateMarkupFinal</f>
        <v>#VALUE!</v>
      </c>
      <c r="GD363" s="30" t="e">
        <f>(CatTemplate[[#This Row],[CO12]] + CatTemplate[[#This Row],[CS12]]) * (1 + getRateOHFinal) * getRateMarkupFinal</f>
        <v>#VALUE!</v>
      </c>
      <c r="GE363" s="30" t="e">
        <f>(CatTemplate[[#This Row],[CO13]] + CatTemplate[[#This Row],[CS13]]) * (1 + getRateOHFinal) * getRateMarkupFinal</f>
        <v>#VALUE!</v>
      </c>
      <c r="GF363" s="30" t="e">
        <f>(CatTemplate[[#This Row],[CO14]] + CatTemplate[[#This Row],[CS14]]) * (1 + getRateOHFinal) * getRateMarkupFinal</f>
        <v>#VALUE!</v>
      </c>
      <c r="GG363" s="30" t="e">
        <f>(CatTemplate[[#This Row],[CO15]] + CatTemplate[[#This Row],[CS15]]) * (1 + getRateOHFinal) * getRateMarkupFinal</f>
        <v>#VALUE!</v>
      </c>
      <c r="GH363" s="30" t="e">
        <f>(CatTemplate[[#This Row],[CO16]] + CatTemplate[[#This Row],[CS16]]) * (1 + getRateOHFinal) * getRateMarkupFinal</f>
        <v>#VALUE!</v>
      </c>
      <c r="GI363" s="30" t="e">
        <f>(CatTemplate[[#This Row],[CO17]] + CatTemplate[[#This Row],[CS17]]) * (1 + getRateOHFinal) * getRateMarkupFinal</f>
        <v>#VALUE!</v>
      </c>
      <c r="GJ363" s="30" t="e">
        <f>(CatTemplate[[#This Row],[CO18]] + CatTemplate[[#This Row],[CS18]]) * (1 + getRateOHFinal) * getRateMarkupFinal</f>
        <v>#VALUE!</v>
      </c>
      <c r="GK363" s="30" t="e">
        <f>(CatTemplate[[#This Row],[CO19]] + CatTemplate[[#This Row],[CS19]]) * (1 + getRateOHFinal) * getRateMarkupFinal</f>
        <v>#VALUE!</v>
      </c>
      <c r="GL363" s="30" t="e">
        <f>(CatTemplate[[#This Row],[CO20]] + CatTemplate[[#This Row],[CS20]]) * (1 + getRateOHFinal) * getRateMarkupFinal</f>
        <v>#VALUE!</v>
      </c>
      <c r="GM363" s="30" t="e">
        <f t="shared" si="117"/>
        <v>#VALUE!</v>
      </c>
      <c r="GN363" s="30" t="e">
        <f t="shared" si="118"/>
        <v>#VALUE!</v>
      </c>
      <c r="GO363" s="30" t="e">
        <f t="shared" si="119"/>
        <v>#VALUE!</v>
      </c>
      <c r="GP363" s="30" t="e">
        <f t="shared" si="120"/>
        <v>#VALUE!</v>
      </c>
      <c r="GQ363" s="30" t="e">
        <f>(CatTemplate[[#This Row],[CO1]]+CatTemplate[[#This Row],[CS1]]) * (1+ getRateOHFinal) * (1 + getRateMarkupFinal)</f>
        <v>#VALUE!</v>
      </c>
      <c r="GR363" s="30" t="e">
        <f>(CatTemplate[[#This Row],[CO2]]+CatTemplate[[#This Row],[CS2]]) * (1+ getRateOHFinal) * (1 + getRateMarkupFinal)</f>
        <v>#VALUE!</v>
      </c>
      <c r="GS363" s="30" t="e">
        <f>(CatTemplate[[#This Row],[CO3]]+CatTemplate[[#This Row],[CS3]]) * (1+ getRateOHFinal) * (1 + getRateMarkupFinal)</f>
        <v>#VALUE!</v>
      </c>
      <c r="GT363" s="30" t="e">
        <f>(CatTemplate[[#This Row],[CO4]]+CatTemplate[[#This Row],[CS4]]) * (1+ getRateOHFinal) * (1 + getRateMarkupFinal)</f>
        <v>#VALUE!</v>
      </c>
      <c r="GU363" s="30" t="e">
        <f>(CatTemplate[[#This Row],[CO5]]+CatTemplate[[#This Row],[CS5]]) * (1+ getRateOHFinal) * (1 + getRateMarkupFinal)</f>
        <v>#VALUE!</v>
      </c>
      <c r="GV363" s="30" t="e">
        <f>(CatTemplate[[#This Row],[CO6]]+CatTemplate[[#This Row],[CS6]]) * (1+ getRateOHFinal) * (1 + getRateMarkupFinal)</f>
        <v>#VALUE!</v>
      </c>
      <c r="GW363" s="30" t="e">
        <f>(CatTemplate[[#This Row],[CO7]]+CatTemplate[[#This Row],[CS7]]) * (1+ getRateOHFinal) * (1 + getRateMarkupFinal)</f>
        <v>#VALUE!</v>
      </c>
      <c r="GX363" s="30" t="e">
        <f>(CatTemplate[[#This Row],[CO8]]+CatTemplate[[#This Row],[CS8]]) * (1+ getRateOHFinal) * (1 + getRateMarkupFinal)</f>
        <v>#VALUE!</v>
      </c>
      <c r="GY363" s="30" t="e">
        <f>(CatTemplate[[#This Row],[CO9]]+CatTemplate[[#This Row],[CS9]]) * (1+ getRateOHFinal) * (1 + getRateMarkupFinal)</f>
        <v>#VALUE!</v>
      </c>
      <c r="GZ363" s="30" t="e">
        <f>(CatTemplate[[#This Row],[CO10]]+CatTemplate[[#This Row],[CS10]]) * (1+ getRateOHFinal) * (1 + getRateMarkupFinal)</f>
        <v>#VALUE!</v>
      </c>
      <c r="HA363" s="30" t="e">
        <f>(CatTemplate[[#This Row],[CO11]]+CatTemplate[[#This Row],[CS11]]) * (1+ getRateOHFinal) * (1 + getRateMarkupFinal)</f>
        <v>#VALUE!</v>
      </c>
      <c r="HB363" s="30" t="e">
        <f>(CatTemplate[[#This Row],[CO12]]+CatTemplate[[#This Row],[CS12]]) * (1+ getRateOHFinal) * (1 + getRateMarkupFinal)</f>
        <v>#VALUE!</v>
      </c>
      <c r="HC363" s="30" t="e">
        <f>(CatTemplate[[#This Row],[CO13]]+CatTemplate[[#This Row],[CS13]]) * (1+ getRateOHFinal) * (1 + getRateMarkupFinal)</f>
        <v>#VALUE!</v>
      </c>
      <c r="HD363" s="30" t="e">
        <f>(CatTemplate[[#This Row],[CO14]]+CatTemplate[[#This Row],[CS14]]) * (1+ getRateOHFinal) * (1 + getRateMarkupFinal)</f>
        <v>#VALUE!</v>
      </c>
      <c r="HE363" s="30" t="e">
        <f>(CatTemplate[[#This Row],[CO15]]+CatTemplate[[#This Row],[CS15]]) * (1+ getRateOHFinal) * (1 + getRateMarkupFinal)</f>
        <v>#VALUE!</v>
      </c>
      <c r="HF363" s="30" t="e">
        <f>(CatTemplate[[#This Row],[CO16]]+CatTemplate[[#This Row],[CS16]]) * (1+ getRateOHFinal) * (1 + getRateMarkupFinal)</f>
        <v>#VALUE!</v>
      </c>
      <c r="HG363" s="30" t="e">
        <f>(CatTemplate[[#This Row],[CO17]]+CatTemplate[[#This Row],[CS17]]) * (1+ getRateOHFinal) * (1 + getRateMarkupFinal)</f>
        <v>#VALUE!</v>
      </c>
      <c r="HH363" s="30" t="e">
        <f>(CatTemplate[[#This Row],[CO18]]+CatTemplate[[#This Row],[CS18]]) * (1+ getRateOHFinal) * (1 + getRateMarkupFinal)</f>
        <v>#VALUE!</v>
      </c>
      <c r="HI363" s="30" t="e">
        <f>(CatTemplate[[#This Row],[CO19]]+CatTemplate[[#This Row],[CS19]]) * (1+ getRateOHFinal) * (1 + getRateMarkupFinal)</f>
        <v>#VALUE!</v>
      </c>
      <c r="HJ363" s="30" t="e">
        <f>(CatTemplate[[#This Row],[CO20]]+CatTemplate[[#This Row],[CS20]]) * (1+ getRateOHFinal) * (1 + getRateMarkupFinal)</f>
        <v>#VALUE!</v>
      </c>
      <c r="HK363" s="39" t="e">
        <f>CatTemplate[[#This Row],[Total cost]]+CatTemplate[[#This Row],[OH Amount]]+CatTemplate[[#This Row],[Markup]]</f>
        <v>#VALUE!</v>
      </c>
      <c r="HL363" s="63">
        <f>IF(CatTemplate[[#This Row],[Units]]="Days",CatTemplate[[#This Row],[Project quantity]]*CatTemplate[[#This Row],[St. unit effort]],CatTemplate[[#This Row],[Project quantity]])</f>
        <v>0</v>
      </c>
      <c r="HM363" s="287">
        <f>IFERROR(CatTemplate[[#This Row],[Total Price]]/(CatTemplate[[#This Row],[Final Quantity]]),0)</f>
        <v>0</v>
      </c>
      <c r="HN363" s="261"/>
    </row>
    <row r="364" spans="2:222" x14ac:dyDescent="0.2">
      <c r="B364" s="9" t="s">
        <v>106</v>
      </c>
      <c r="C364" s="23">
        <v>8</v>
      </c>
      <c r="D364" s="10" t="s">
        <v>184</v>
      </c>
      <c r="E364" s="25">
        <v>1</v>
      </c>
      <c r="F364" s="19" t="s">
        <v>185</v>
      </c>
      <c r="G364" s="27">
        <v>1</v>
      </c>
      <c r="H364" s="19" t="s">
        <v>186</v>
      </c>
      <c r="I364" s="19"/>
      <c r="J364" s="16" t="s">
        <v>253</v>
      </c>
      <c r="K364" s="16"/>
      <c r="L364" s="16" t="s">
        <v>422</v>
      </c>
      <c r="M364" s="16" t="s">
        <v>207</v>
      </c>
      <c r="N364" s="16" t="s">
        <v>858</v>
      </c>
      <c r="O364" s="320"/>
      <c r="P364" s="71"/>
      <c r="Q364" s="108"/>
      <c r="R364" s="73"/>
      <c r="S364" s="97"/>
      <c r="T364" s="100">
        <f>getEqUnitCost</f>
        <v>0</v>
      </c>
      <c r="U364" s="73">
        <f>getEqUnitEffort</f>
        <v>0</v>
      </c>
      <c r="V364" s="101">
        <f>getEqQuantity</f>
        <v>0</v>
      </c>
      <c r="W364" s="320"/>
      <c r="X364" s="100">
        <f>getConsUnitCost</f>
        <v>0</v>
      </c>
      <c r="Y364" s="73">
        <f>getConsUnitEffort</f>
        <v>0</v>
      </c>
      <c r="Z364" s="14">
        <f>getConsQuantity</f>
        <v>0</v>
      </c>
      <c r="AA364" s="320"/>
      <c r="AB364" s="72"/>
      <c r="AC364" s="112"/>
      <c r="AD364" s="14">
        <f>getOthQuantity</f>
        <v>0</v>
      </c>
      <c r="AE364" s="320"/>
      <c r="AF364" s="28" t="str">
        <f>IF(ISBLANK(CatTemplate[[#This Row],[Resource type]]),"",CatTemplate[[#This Row],[Resource type]])</f>
        <v>BioRep Operator</v>
      </c>
      <c r="AG364" s="242">
        <f>getStaffUnitCost</f>
        <v>374.09540909748296</v>
      </c>
      <c r="AH364" s="113">
        <f>getStaffUnitEffort</f>
        <v>0</v>
      </c>
      <c r="AI364" s="40">
        <f>getStaffQuantity</f>
        <v>0</v>
      </c>
      <c r="AJ364" s="41">
        <f>CatTemplate[[#This Row],[St. quantity]]*8/ParRatePM</f>
        <v>0</v>
      </c>
      <c r="AK364" s="320"/>
      <c r="AL364" s="53" t="str">
        <f>CatTemplate[[#This Row],[Item type]]</f>
        <v>Items</v>
      </c>
      <c r="AM364" s="12">
        <f>SUM(CatTemplate[[#This Row],[Year1]:[Year20]])</f>
        <v>0</v>
      </c>
      <c r="AN364" s="52"/>
      <c r="AO364" s="52"/>
      <c r="AP364" s="52"/>
      <c r="AQ364" s="8"/>
      <c r="AR364" s="8"/>
      <c r="AS364" s="8"/>
      <c r="AT364" s="8"/>
      <c r="AU364" s="8"/>
      <c r="AV364" s="8"/>
      <c r="AW364" s="8"/>
      <c r="AX364" s="8"/>
      <c r="AY364" s="8"/>
      <c r="AZ364" s="8"/>
      <c r="BA364" s="8"/>
      <c r="BB364" s="8"/>
      <c r="BC364" s="8"/>
      <c r="BD364" s="8"/>
      <c r="BE364" s="8"/>
      <c r="BF364" s="8"/>
      <c r="BG364" s="36"/>
      <c r="BH364" s="320"/>
      <c r="BI364" s="37" t="str">
        <f>getCostCategory</f>
        <v>06 Operating costs</v>
      </c>
      <c r="BJ364" s="37" t="str">
        <f>getSection</f>
        <v>08 Sample retrieval</v>
      </c>
      <c r="BK364" s="32" t="str">
        <f>getObject</f>
        <v>Sample retrieval</v>
      </c>
      <c r="BL364" s="30">
        <f>IFERROR(getUnitCost * IF(CatTemplate[[#This Row],[Cost Category Comp.]]="01 Staff costs", 1,1),0)</f>
        <v>374.09540909748296</v>
      </c>
      <c r="BM364" s="29">
        <f>IF(AND(ISBLANK(CatTemplate[[#This Row],[Eq. unit cost]]),ISBLANK(CatTemplate[[#This Row],[Cons. unit cost]]),ISBLANK(CatTemplate[[#This Row],[Oth. unit cost]])), 0, IF(getUnitEffort =0,1,getUnitEffort) * CatTemplate[[#This Row],[Year1]])</f>
        <v>0</v>
      </c>
      <c r="BN364" s="29">
        <f>IF(AND(ISBLANK(CatTemplate[[#This Row],[Eq. unit cost]]),ISBLANK(CatTemplate[[#This Row],[Cons. unit cost]]),ISBLANK(CatTemplate[[#This Row],[Oth. unit cost]])), 0, IF(getUnitEffort =0,1,getUnitEffort) * CatTemplate[[#This Row],[Year2]])</f>
        <v>0</v>
      </c>
      <c r="BO364" s="29">
        <f>IF(AND(ISBLANK(CatTemplate[[#This Row],[Eq. unit cost]]),ISBLANK(CatTemplate[[#This Row],[Cons. unit cost]]),ISBLANK(CatTemplate[[#This Row],[Oth. unit cost]])), 0, IF(getUnitEffort =0,1,getUnitEffort) * CatTemplate[[#This Row],[Year3]])</f>
        <v>0</v>
      </c>
      <c r="BP364" s="29">
        <f>IF(AND(ISBLANK(CatTemplate[[#This Row],[Eq. unit cost]]),ISBLANK(CatTemplate[[#This Row],[Cons. unit cost]]),ISBLANK(CatTemplate[[#This Row],[Oth. unit cost]])), 0, IF(getUnitEffort =0,1,getUnitEffort) * CatTemplate[[#This Row],[Year4]])</f>
        <v>0</v>
      </c>
      <c r="BQ364" s="29">
        <f>IF(AND(ISBLANK(CatTemplate[[#This Row],[Eq. unit cost]]),ISBLANK(CatTemplate[[#This Row],[Cons. unit cost]]),ISBLANK(CatTemplate[[#This Row],[Oth. unit cost]])), 0, IF(getUnitEffort =0,1,getUnitEffort) * CatTemplate[[#This Row],[Year5]])</f>
        <v>0</v>
      </c>
      <c r="BR364" s="29">
        <f>IF(AND(ISBLANK(CatTemplate[[#This Row],[Eq. unit cost]]),ISBLANK(CatTemplate[[#This Row],[Cons. unit cost]]),ISBLANK(CatTemplate[[#This Row],[Oth. unit cost]])), 0, IF(getUnitEffort =0,1,getUnitEffort) * CatTemplate[[#This Row],[Year6]])</f>
        <v>0</v>
      </c>
      <c r="BS364" s="29">
        <f>IF(AND(ISBLANK(CatTemplate[[#This Row],[Eq. unit cost]]),ISBLANK(CatTemplate[[#This Row],[Cons. unit cost]]),ISBLANK(CatTemplate[[#This Row],[Oth. unit cost]])), 0, IF(getUnitEffort =0,1,getUnitEffort) * CatTemplate[[#This Row],[Year7]])</f>
        <v>0</v>
      </c>
      <c r="BT364" s="29">
        <f>IF(AND(ISBLANK(CatTemplate[[#This Row],[Eq. unit cost]]),ISBLANK(CatTemplate[[#This Row],[Cons. unit cost]]),ISBLANK(CatTemplate[[#This Row],[Oth. unit cost]])), 0, IF(getUnitEffort =0,1,getUnitEffort) * CatTemplate[[#This Row],[Year8]])</f>
        <v>0</v>
      </c>
      <c r="BU364" s="29">
        <f>IF(AND(ISBLANK(CatTemplate[[#This Row],[Eq. unit cost]]),ISBLANK(CatTemplate[[#This Row],[Cons. unit cost]]),ISBLANK(CatTemplate[[#This Row],[Oth. unit cost]])), 0, IF(getUnitEffort =0,1,getUnitEffort) * CatTemplate[[#This Row],[Year9]])</f>
        <v>0</v>
      </c>
      <c r="BV364" s="29">
        <f>IF(AND(ISBLANK(CatTemplate[[#This Row],[Eq. unit cost]]),ISBLANK(CatTemplate[[#This Row],[Cons. unit cost]]),ISBLANK(CatTemplate[[#This Row],[Oth. unit cost]])), 0, IF(getUnitEffort =0,1,getUnitEffort) * CatTemplate[[#This Row],[Year10]])</f>
        <v>0</v>
      </c>
      <c r="BW364" s="29">
        <f>IF(AND(ISBLANK(CatTemplate[[#This Row],[Eq. unit cost]]),ISBLANK(CatTemplate[[#This Row],[Cons. unit cost]]),ISBLANK(CatTemplate[[#This Row],[Oth. unit cost]])), 0, IF(getUnitEffort =0,1,getUnitEffort) * CatTemplate[[#This Row],[Year11]])</f>
        <v>0</v>
      </c>
      <c r="BX364" s="29">
        <f>IF(AND(ISBLANK(CatTemplate[[#This Row],[Eq. unit cost]]),ISBLANK(CatTemplate[[#This Row],[Cons. unit cost]]),ISBLANK(CatTemplate[[#This Row],[Oth. unit cost]])), 0, IF(getUnitEffort =0,1,getUnitEffort) * CatTemplate[[#This Row],[Year12]])</f>
        <v>0</v>
      </c>
      <c r="BY364" s="29">
        <f>IF(AND(ISBLANK(CatTemplate[[#This Row],[Eq. unit cost]]),ISBLANK(CatTemplate[[#This Row],[Cons. unit cost]]),ISBLANK(CatTemplate[[#This Row],[Oth. unit cost]])), 0, IF(getUnitEffort =0,1,getUnitEffort) * CatTemplate[[#This Row],[Year13]])</f>
        <v>0</v>
      </c>
      <c r="BZ364" s="29">
        <f>IF(AND(ISBLANK(CatTemplate[[#This Row],[Eq. unit cost]]),ISBLANK(CatTemplate[[#This Row],[Cons. unit cost]]),ISBLANK(CatTemplate[[#This Row],[Oth. unit cost]])), 0, IF(getUnitEffort =0,1,getUnitEffort) * CatTemplate[[#This Row],[Year14]])</f>
        <v>0</v>
      </c>
      <c r="CA364" s="29">
        <f>IF(AND(ISBLANK(CatTemplate[[#This Row],[Eq. unit cost]]),ISBLANK(CatTemplate[[#This Row],[Cons. unit cost]]),ISBLANK(CatTemplate[[#This Row],[Oth. unit cost]])), 0, IF(getUnitEffort =0,1,getUnitEffort) * CatTemplate[[#This Row],[Year15]])</f>
        <v>0</v>
      </c>
      <c r="CB364" s="29">
        <f>IF(AND(ISBLANK(CatTemplate[[#This Row],[Eq. unit cost]]),ISBLANK(CatTemplate[[#This Row],[Cons. unit cost]]),ISBLANK(CatTemplate[[#This Row],[Oth. unit cost]])), 0, IF(getUnitEffort =0,1,getUnitEffort) * CatTemplate[[#This Row],[Year16]])</f>
        <v>0</v>
      </c>
      <c r="CC364" s="29">
        <f>IF(AND(ISBLANK(CatTemplate[[#This Row],[Eq. unit cost]]),ISBLANK(CatTemplate[[#This Row],[Cons. unit cost]]),ISBLANK(CatTemplate[[#This Row],[Oth. unit cost]])), 0, IF(getUnitEffort =0,1,getUnitEffort) * CatTemplate[[#This Row],[Year17]])</f>
        <v>0</v>
      </c>
      <c r="CD364" s="29">
        <f>IF(AND(ISBLANK(CatTemplate[[#This Row],[Eq. unit cost]]),ISBLANK(CatTemplate[[#This Row],[Cons. unit cost]]),ISBLANK(CatTemplate[[#This Row],[Oth. unit cost]])), 0, IF(getUnitEffort =0,1,getUnitEffort) * CatTemplate[[#This Row],[Year18]])</f>
        <v>0</v>
      </c>
      <c r="CE364" s="29">
        <f>IF(AND(ISBLANK(CatTemplate[[#This Row],[Eq. unit cost]]),ISBLANK(CatTemplate[[#This Row],[Cons. unit cost]]),ISBLANK(CatTemplate[[#This Row],[Oth. unit cost]])), 0, IF(getUnitEffort =0,1,getUnitEffort) * CatTemplate[[#This Row],[Year19]])</f>
        <v>0</v>
      </c>
      <c r="CF364" s="29">
        <f>IF(AND(ISBLANK(CatTemplate[[#This Row],[Eq. unit cost]]),ISBLANK(CatTemplate[[#This Row],[Cons. unit cost]]),ISBLANK(CatTemplate[[#This Row],[Oth. unit cost]])), 0, IF(getUnitEffort =0,1,getUnitEffort) * CatTemplate[[#This Row],[Year20]])</f>
        <v>0</v>
      </c>
      <c r="CG364" s="45">
        <f>SUM(CatTemplate[[#This Row],[Q1]:[Q20]])</f>
        <v>0</v>
      </c>
      <c r="CH364" s="29">
        <f>IF(ISBLANK(CatTemplate[[#This Row],[St. unit effort]]),0,(CatTemplate[[#This Row],[St. unit effort]] * CatTemplate[[#This Row],[Year1]]))</f>
        <v>0</v>
      </c>
      <c r="CI364" s="29">
        <f>IF(ISBLANK(CatTemplate[[#This Row],[St. unit effort]]),0,(CatTemplate[[#This Row],[St. unit effort]] * CatTemplate[[#This Row],[Year2]]))</f>
        <v>0</v>
      </c>
      <c r="CJ364" s="29">
        <f>IF(ISBLANK(CatTemplate[[#This Row],[St. unit effort]]),0,(CatTemplate[[#This Row],[St. unit effort]] * CatTemplate[[#This Row],[Year3]]))</f>
        <v>0</v>
      </c>
      <c r="CK364" s="29">
        <f>IF(ISBLANK(CatTemplate[[#This Row],[St. unit effort]]),0,(CatTemplate[[#This Row],[St. unit effort]] * CatTemplate[[#This Row],[Year4]]))</f>
        <v>0</v>
      </c>
      <c r="CL364" s="29">
        <f>IF(ISBLANK(CatTemplate[[#This Row],[St. unit effort]]),0,(CatTemplate[[#This Row],[St. unit effort]] * CatTemplate[[#This Row],[Year5]]))</f>
        <v>0</v>
      </c>
      <c r="CM364" s="29">
        <f>IF(ISBLANK(CatTemplate[[#This Row],[St. unit effort]]),0,(CatTemplate[[#This Row],[St. unit effort]] * CatTemplate[[#This Row],[Year6]]))</f>
        <v>0</v>
      </c>
      <c r="CN364" s="29">
        <f>IF(ISBLANK(CatTemplate[[#This Row],[St. unit effort]]),0,(CatTemplate[[#This Row],[St. unit effort]] * CatTemplate[[#This Row],[Year7]]))</f>
        <v>0</v>
      </c>
      <c r="CO364" s="29">
        <f>IF(ISBLANK(CatTemplate[[#This Row],[St. unit effort]]),0,(CatTemplate[[#This Row],[St. unit effort]] * CatTemplate[[#This Row],[Year8]]))</f>
        <v>0</v>
      </c>
      <c r="CP364" s="29">
        <f>IF(ISBLANK(CatTemplate[[#This Row],[St. unit effort]]),0,(CatTemplate[[#This Row],[St. unit effort]] * CatTemplate[[#This Row],[Year9]]))</f>
        <v>0</v>
      </c>
      <c r="CQ364" s="29">
        <f>IF(ISBLANK(CatTemplate[[#This Row],[St. unit effort]]),0,(CatTemplate[[#This Row],[St. unit effort]] * CatTemplate[[#This Row],[Year10]]))</f>
        <v>0</v>
      </c>
      <c r="CR364" s="29">
        <f>IF(ISBLANK(CatTemplate[[#This Row],[St. unit effort]]),0,(CatTemplate[[#This Row],[St. unit effort]] * CatTemplate[[#This Row],[Year11]]))</f>
        <v>0</v>
      </c>
      <c r="CS364" s="29">
        <f>IF(ISBLANK(CatTemplate[[#This Row],[St. unit effort]]),0,(CatTemplate[[#This Row],[St. unit effort]] * CatTemplate[[#This Row],[Year12]]))</f>
        <v>0</v>
      </c>
      <c r="CT364" s="29">
        <f>IF(ISBLANK(CatTemplate[[#This Row],[St. unit effort]]),0,(CatTemplate[[#This Row],[St. unit effort]] * CatTemplate[[#This Row],[Year13]]))</f>
        <v>0</v>
      </c>
      <c r="CU364" s="29">
        <f>IF(ISBLANK(CatTemplate[[#This Row],[St. unit effort]]),0,(CatTemplate[[#This Row],[St. unit effort]] * CatTemplate[[#This Row],[Year14]]))</f>
        <v>0</v>
      </c>
      <c r="CV364" s="29">
        <f>IF(ISBLANK(CatTemplate[[#This Row],[St. unit effort]]),0,(CatTemplate[[#This Row],[St. unit effort]] * CatTemplate[[#This Row],[Year15]]))</f>
        <v>0</v>
      </c>
      <c r="CW364" s="29">
        <f>IF(ISBLANK(CatTemplate[[#This Row],[St. unit effort]]),0,(CatTemplate[[#This Row],[St. unit effort]] * CatTemplate[[#This Row],[Year16]]))</f>
        <v>0</v>
      </c>
      <c r="CX364" s="29">
        <f>IF(ISBLANK(CatTemplate[[#This Row],[St. unit effort]]),0,(CatTemplate[[#This Row],[St. unit effort]] * CatTemplate[[#This Row],[Year17]]))</f>
        <v>0</v>
      </c>
      <c r="CY364" s="29">
        <f>IF(ISBLANK(CatTemplate[[#This Row],[St. unit effort]]),0,(CatTemplate[[#This Row],[St. unit effort]] * CatTemplate[[#This Row],[Year18]]))</f>
        <v>0</v>
      </c>
      <c r="CZ364" s="29">
        <f>IF(ISBLANK(CatTemplate[[#This Row],[St. unit effort]]),0,(CatTemplate[[#This Row],[St. unit effort]] * CatTemplate[[#This Row],[Year19]]))</f>
        <v>0</v>
      </c>
      <c r="DA364" s="29">
        <f>IF(ISBLANK(CatTemplate[[#This Row],[St. unit effort]]),0,(CatTemplate[[#This Row],[St. unit effort]] * CatTemplate[[#This Row],[Year20]]))</f>
        <v>0</v>
      </c>
      <c r="DB364" s="57">
        <f>IF(ISBLANK(CatTemplate[[#This Row],[St. unit effort]]),0,(CatTemplate[[#This Row],[St. unit effort]] * CatTemplate[[#This Row],[Year1]])*8/ParRatePM)</f>
        <v>0</v>
      </c>
      <c r="DC364" s="57">
        <f>IF(ISBLANK(CatTemplate[[#This Row],[St. unit effort]]),0,(CatTemplate[[#This Row],[St. unit effort]] * CatTemplate[[#This Row],[Year2]])*8/ParRatePM)</f>
        <v>0</v>
      </c>
      <c r="DD364" s="57">
        <f>IF(ISBLANK(CatTemplate[[#This Row],[St. unit effort]]),0,(CatTemplate[[#This Row],[St. unit effort]] * CatTemplate[[#This Row],[Year3]])*8/ParRatePM)</f>
        <v>0</v>
      </c>
      <c r="DE364" s="57">
        <f>IF(ISBLANK(CatTemplate[[#This Row],[St. unit effort]]),0,(CatTemplate[[#This Row],[St. unit effort]] * CatTemplate[[#This Row],[Year4]])*8/ParRatePM)</f>
        <v>0</v>
      </c>
      <c r="DF364" s="57">
        <f>IF(ISBLANK(CatTemplate[[#This Row],[St. unit effort]]),0,(CatTemplate[[#This Row],[St. unit effort]] * CatTemplate[[#This Row],[Year5]])*8/ParRatePM)</f>
        <v>0</v>
      </c>
      <c r="DG364" s="57">
        <f>IF(ISBLANK(CatTemplate[[#This Row],[St. unit effort]]),0,(CatTemplate[[#This Row],[St. unit effort]] * CatTemplate[[#This Row],[Year6]])*8/ParRatePM)</f>
        <v>0</v>
      </c>
      <c r="DH364" s="57">
        <f>IF(ISBLANK(CatTemplate[[#This Row],[St. unit effort]]),0,(CatTemplate[[#This Row],[St. unit effort]] * CatTemplate[[#This Row],[Year7]])*8/ParRatePM)</f>
        <v>0</v>
      </c>
      <c r="DI364" s="57">
        <f>IF(ISBLANK(CatTemplate[[#This Row],[St. unit effort]]),0,(CatTemplate[[#This Row],[St. unit effort]] * CatTemplate[[#This Row],[Year8]])*8/ParRatePM)</f>
        <v>0</v>
      </c>
      <c r="DJ364" s="57">
        <f>IF(ISBLANK(CatTemplate[[#This Row],[St. unit effort]]),0,(CatTemplate[[#This Row],[St. unit effort]] * CatTemplate[[#This Row],[Year9]])*8/ParRatePM)</f>
        <v>0</v>
      </c>
      <c r="DK364" s="57">
        <f>IF(ISBLANK(CatTemplate[[#This Row],[St. unit effort]]),0,(CatTemplate[[#This Row],[St. unit effort]] * CatTemplate[[#This Row],[Year10]])*8/ParRatePM)</f>
        <v>0</v>
      </c>
      <c r="DL364" s="57">
        <f>IF(ISBLANK(CatTemplate[[#This Row],[St. unit effort]]),0,(CatTemplate[[#This Row],[St. unit effort]] * CatTemplate[[#This Row],[Year11]])*8/ParRatePM)</f>
        <v>0</v>
      </c>
      <c r="DM364" s="57">
        <f>IF(ISBLANK(CatTemplate[[#This Row],[St. unit effort]]),0,(CatTemplate[[#This Row],[St. unit effort]] * CatTemplate[[#This Row],[Year12]])*8/ParRatePM)</f>
        <v>0</v>
      </c>
      <c r="DN364" s="57">
        <f>IF(ISBLANK(CatTemplate[[#This Row],[St. unit effort]]),0,(CatTemplate[[#This Row],[St. unit effort]] * CatTemplate[[#This Row],[Year13]])*8/ParRatePM)</f>
        <v>0</v>
      </c>
      <c r="DO364" s="57">
        <f>IF(ISBLANK(CatTemplate[[#This Row],[St. unit effort]]),0,(CatTemplate[[#This Row],[St. unit effort]] * CatTemplate[[#This Row],[Year14]])*8/ParRatePM)</f>
        <v>0</v>
      </c>
      <c r="DP364" s="57">
        <f>IF(ISBLANK(CatTemplate[[#This Row],[St. unit effort]]),0,(CatTemplate[[#This Row],[St. unit effort]] * CatTemplate[[#This Row],[Year15]])*8/ParRatePM)</f>
        <v>0</v>
      </c>
      <c r="DQ364" s="57">
        <f>IF(ISBLANK(CatTemplate[[#This Row],[St. unit effort]]),0,(CatTemplate[[#This Row],[St. unit effort]] * CatTemplate[[#This Row],[Year16]])*8/ParRatePM)</f>
        <v>0</v>
      </c>
      <c r="DR364" s="57">
        <f>IF(ISBLANK(CatTemplate[[#This Row],[St. unit effort]]),0,(CatTemplate[[#This Row],[St. unit effort]] * CatTemplate[[#This Row],[Year17]])*8/ParRatePM)</f>
        <v>0</v>
      </c>
      <c r="DS364" s="57">
        <f>IF(ISBLANK(CatTemplate[[#This Row],[St. unit effort]]),0,(CatTemplate[[#This Row],[St. unit effort]] * CatTemplate[[#This Row],[Year18]])*8/ParRatePM)</f>
        <v>0</v>
      </c>
      <c r="DT364" s="57">
        <f>IF(ISBLANK(CatTemplate[[#This Row],[St. unit effort]]),0,(CatTemplate[[#This Row],[St. unit effort]] * CatTemplate[[#This Row],[Year19]])*8/ParRatePM)</f>
        <v>0</v>
      </c>
      <c r="DU364" s="57">
        <f>IF(ISBLANK(CatTemplate[[#This Row],[St. unit effort]]),0,(CatTemplate[[#This Row],[St. unit effort]] * CatTemplate[[#This Row],[Year20]])*8/ParRatePM)</f>
        <v>0</v>
      </c>
      <c r="DV364" s="54">
        <f>SUM(CatTemplate[[#This Row],[PM1]:[PM20]])</f>
        <v>0</v>
      </c>
      <c r="DW364" s="56">
        <f t="shared" si="127"/>
        <v>0</v>
      </c>
      <c r="DX364" s="56">
        <f t="shared" si="127"/>
        <v>0</v>
      </c>
      <c r="DY364" s="56">
        <f t="shared" si="127"/>
        <v>0</v>
      </c>
      <c r="DZ364" s="56">
        <f t="shared" si="127"/>
        <v>0</v>
      </c>
      <c r="EA364" s="56">
        <f t="shared" si="127"/>
        <v>0</v>
      </c>
      <c r="EB364" s="56">
        <f t="shared" si="127"/>
        <v>0</v>
      </c>
      <c r="EC364" s="56">
        <f t="shared" si="127"/>
        <v>0</v>
      </c>
      <c r="ED364" s="56">
        <f t="shared" si="127"/>
        <v>0</v>
      </c>
      <c r="EE364" s="56">
        <f t="shared" si="127"/>
        <v>0</v>
      </c>
      <c r="EF364" s="56">
        <f t="shared" si="127"/>
        <v>0</v>
      </c>
      <c r="EG364" s="56">
        <f t="shared" si="127"/>
        <v>0</v>
      </c>
      <c r="EH364" s="56">
        <f t="shared" si="127"/>
        <v>0</v>
      </c>
      <c r="EI364" s="56">
        <f t="shared" si="127"/>
        <v>0</v>
      </c>
      <c r="EJ364" s="56">
        <f t="shared" si="127"/>
        <v>0</v>
      </c>
      <c r="EK364" s="56">
        <f t="shared" si="127"/>
        <v>0</v>
      </c>
      <c r="EL364" s="56">
        <f t="shared" si="125"/>
        <v>0</v>
      </c>
      <c r="EM364" s="56">
        <f t="shared" si="125"/>
        <v>0</v>
      </c>
      <c r="EN364" s="56">
        <f t="shared" si="125"/>
        <v>0</v>
      </c>
      <c r="EO364" s="56">
        <f t="shared" si="125"/>
        <v>0</v>
      </c>
      <c r="EP364" s="56">
        <f t="shared" si="125"/>
        <v>0</v>
      </c>
      <c r="EQ364" s="30">
        <f>CatTemplate[[#This Row],[Eq. unit cost]] * CatTemplate[[#This Row],[Eq. quantity]]</f>
        <v>0</v>
      </c>
      <c r="ER364" s="30">
        <f>CatTemplate[[#This Row],[Cons. unit cost]] *CatTemplate[[#This Row],[Cons. quantity]]</f>
        <v>0</v>
      </c>
      <c r="ES364" s="30">
        <f>CatTemplate[[#This Row],[Oth. unit cost]] *CatTemplate[[#This Row],[Oth. quantity]]</f>
        <v>0</v>
      </c>
      <c r="ET364" s="55">
        <f>SUM(CatTemplate[[#This Row],[CO1]:[CO20]])</f>
        <v>0</v>
      </c>
      <c r="EU364" s="56">
        <f t="shared" si="128"/>
        <v>0</v>
      </c>
      <c r="EV364" s="56">
        <f t="shared" si="128"/>
        <v>0</v>
      </c>
      <c r="EW364" s="56">
        <f t="shared" si="128"/>
        <v>0</v>
      </c>
      <c r="EX364" s="56">
        <f t="shared" si="128"/>
        <v>0</v>
      </c>
      <c r="EY364" s="56">
        <f t="shared" si="128"/>
        <v>0</v>
      </c>
      <c r="EZ364" s="56">
        <f t="shared" si="128"/>
        <v>0</v>
      </c>
      <c r="FA364" s="56">
        <f t="shared" si="128"/>
        <v>0</v>
      </c>
      <c r="FB364" s="56">
        <f t="shared" si="128"/>
        <v>0</v>
      </c>
      <c r="FC364" s="56">
        <f t="shared" si="128"/>
        <v>0</v>
      </c>
      <c r="FD364" s="56">
        <f t="shared" si="128"/>
        <v>0</v>
      </c>
      <c r="FE364" s="56">
        <f t="shared" si="128"/>
        <v>0</v>
      </c>
      <c r="FF364" s="56">
        <f t="shared" si="128"/>
        <v>0</v>
      </c>
      <c r="FG364" s="56">
        <f t="shared" si="128"/>
        <v>0</v>
      </c>
      <c r="FH364" s="56">
        <f t="shared" si="128"/>
        <v>0</v>
      </c>
      <c r="FI364" s="56">
        <f t="shared" si="128"/>
        <v>0</v>
      </c>
      <c r="FJ364" s="56">
        <f t="shared" si="126"/>
        <v>0</v>
      </c>
      <c r="FK364" s="56">
        <f t="shared" si="126"/>
        <v>0</v>
      </c>
      <c r="FL364" s="56">
        <f t="shared" si="126"/>
        <v>0</v>
      </c>
      <c r="FM364" s="56">
        <f t="shared" si="126"/>
        <v>0</v>
      </c>
      <c r="FN364" s="56">
        <f t="shared" si="126"/>
        <v>0</v>
      </c>
      <c r="FO364" s="58">
        <f>SUM(CatTemplate[[#This Row],[CS1]:[CS20]])</f>
        <v>0</v>
      </c>
      <c r="FP364" s="59">
        <f>CatTemplate[[#This Row],[Total Oth. cost]]+CatTemplate[[#This Row],[Total St. Cost]]</f>
        <v>0</v>
      </c>
      <c r="FQ364" s="33" t="e">
        <f t="shared" si="115"/>
        <v>#VALUE!</v>
      </c>
      <c r="FR364" s="33" t="e">
        <f t="shared" si="116"/>
        <v>#VALUE!</v>
      </c>
      <c r="FS364" s="30" t="e">
        <f>(CatTemplate[[#This Row],[CO1]] + CatTemplate[[#This Row],[CS1]]) * (1 + getRateOHFinal) * getRateMarkupFinal</f>
        <v>#VALUE!</v>
      </c>
      <c r="FT364" s="30" t="e">
        <f>(CatTemplate[[#This Row],[CO2]] + CatTemplate[[#This Row],[CS2]]) * (1 + getRateOHFinal) * getRateMarkupFinal</f>
        <v>#VALUE!</v>
      </c>
      <c r="FU364" s="30" t="e">
        <f>(CatTemplate[[#This Row],[CO3]] + CatTemplate[[#This Row],[CS3]]) * (1 + getRateOHFinal) * getRateMarkupFinal</f>
        <v>#VALUE!</v>
      </c>
      <c r="FV364" s="30" t="e">
        <f>(CatTemplate[[#This Row],[CO4]] + CatTemplate[[#This Row],[CS4]]) * (1 + getRateOHFinal) * getRateMarkupFinal</f>
        <v>#VALUE!</v>
      </c>
      <c r="FW364" s="30" t="e">
        <f>(CatTemplate[[#This Row],[CO5]] + CatTemplate[[#This Row],[CS5]]) * (1 + getRateOHFinal) * getRateMarkupFinal</f>
        <v>#VALUE!</v>
      </c>
      <c r="FX364" s="30" t="e">
        <f>(CatTemplate[[#This Row],[CO6]] + CatTemplate[[#This Row],[CS6]]) * (1 + getRateOHFinal) * getRateMarkupFinal</f>
        <v>#VALUE!</v>
      </c>
      <c r="FY364" s="30" t="e">
        <f>(CatTemplate[[#This Row],[CO7]] + CatTemplate[[#This Row],[CS7]]) * (1 + getRateOHFinal) * getRateMarkupFinal</f>
        <v>#VALUE!</v>
      </c>
      <c r="FZ364" s="30" t="e">
        <f>(CatTemplate[[#This Row],[CO8]] + CatTemplate[[#This Row],[CS8]]) * (1 + getRateOHFinal) * getRateMarkupFinal</f>
        <v>#VALUE!</v>
      </c>
      <c r="GA364" s="30" t="e">
        <f>(CatTemplate[[#This Row],[CO9]] + CatTemplate[[#This Row],[CS9]]) * (1 + getRateOHFinal) * getRateMarkupFinal</f>
        <v>#VALUE!</v>
      </c>
      <c r="GB364" s="30" t="e">
        <f>(CatTemplate[[#This Row],[CO10]] + CatTemplate[[#This Row],[CS10]]) * (1 + getRateOHFinal) * getRateMarkupFinal</f>
        <v>#VALUE!</v>
      </c>
      <c r="GC364" s="30" t="e">
        <f>(CatTemplate[[#This Row],[CO11]] + CatTemplate[[#This Row],[CS11]]) * (1 + getRateOHFinal) * getRateMarkupFinal</f>
        <v>#VALUE!</v>
      </c>
      <c r="GD364" s="30" t="e">
        <f>(CatTemplate[[#This Row],[CO12]] + CatTemplate[[#This Row],[CS12]]) * (1 + getRateOHFinal) * getRateMarkupFinal</f>
        <v>#VALUE!</v>
      </c>
      <c r="GE364" s="30" t="e">
        <f>(CatTemplate[[#This Row],[CO13]] + CatTemplate[[#This Row],[CS13]]) * (1 + getRateOHFinal) * getRateMarkupFinal</f>
        <v>#VALUE!</v>
      </c>
      <c r="GF364" s="30" t="e">
        <f>(CatTemplate[[#This Row],[CO14]] + CatTemplate[[#This Row],[CS14]]) * (1 + getRateOHFinal) * getRateMarkupFinal</f>
        <v>#VALUE!</v>
      </c>
      <c r="GG364" s="30" t="e">
        <f>(CatTemplate[[#This Row],[CO15]] + CatTemplate[[#This Row],[CS15]]) * (1 + getRateOHFinal) * getRateMarkupFinal</f>
        <v>#VALUE!</v>
      </c>
      <c r="GH364" s="30" t="e">
        <f>(CatTemplate[[#This Row],[CO16]] + CatTemplate[[#This Row],[CS16]]) * (1 + getRateOHFinal) * getRateMarkupFinal</f>
        <v>#VALUE!</v>
      </c>
      <c r="GI364" s="30" t="e">
        <f>(CatTemplate[[#This Row],[CO17]] + CatTemplate[[#This Row],[CS17]]) * (1 + getRateOHFinal) * getRateMarkupFinal</f>
        <v>#VALUE!</v>
      </c>
      <c r="GJ364" s="30" t="e">
        <f>(CatTemplate[[#This Row],[CO18]] + CatTemplate[[#This Row],[CS18]]) * (1 + getRateOHFinal) * getRateMarkupFinal</f>
        <v>#VALUE!</v>
      </c>
      <c r="GK364" s="30" t="e">
        <f>(CatTemplate[[#This Row],[CO19]] + CatTemplate[[#This Row],[CS19]]) * (1 + getRateOHFinal) * getRateMarkupFinal</f>
        <v>#VALUE!</v>
      </c>
      <c r="GL364" s="30" t="e">
        <f>(CatTemplate[[#This Row],[CO20]] + CatTemplate[[#This Row],[CS20]]) * (1 + getRateOHFinal) * getRateMarkupFinal</f>
        <v>#VALUE!</v>
      </c>
      <c r="GM364" s="30" t="e">
        <f t="shared" si="117"/>
        <v>#VALUE!</v>
      </c>
      <c r="GN364" s="30" t="e">
        <f t="shared" si="118"/>
        <v>#VALUE!</v>
      </c>
      <c r="GO364" s="30" t="e">
        <f t="shared" si="119"/>
        <v>#VALUE!</v>
      </c>
      <c r="GP364" s="30" t="e">
        <f t="shared" si="120"/>
        <v>#VALUE!</v>
      </c>
      <c r="GQ364" s="30" t="e">
        <f>(CatTemplate[[#This Row],[CO1]]+CatTemplate[[#This Row],[CS1]]) * (1+ getRateOHFinal) * (1 + getRateMarkupFinal)</f>
        <v>#VALUE!</v>
      </c>
      <c r="GR364" s="30" t="e">
        <f>(CatTemplate[[#This Row],[CO2]]+CatTemplate[[#This Row],[CS2]]) * (1+ getRateOHFinal) * (1 + getRateMarkupFinal)</f>
        <v>#VALUE!</v>
      </c>
      <c r="GS364" s="30" t="e">
        <f>(CatTemplate[[#This Row],[CO3]]+CatTemplate[[#This Row],[CS3]]) * (1+ getRateOHFinal) * (1 + getRateMarkupFinal)</f>
        <v>#VALUE!</v>
      </c>
      <c r="GT364" s="30" t="e">
        <f>(CatTemplate[[#This Row],[CO4]]+CatTemplate[[#This Row],[CS4]]) * (1+ getRateOHFinal) * (1 + getRateMarkupFinal)</f>
        <v>#VALUE!</v>
      </c>
      <c r="GU364" s="30" t="e">
        <f>(CatTemplate[[#This Row],[CO5]]+CatTemplate[[#This Row],[CS5]]) * (1+ getRateOHFinal) * (1 + getRateMarkupFinal)</f>
        <v>#VALUE!</v>
      </c>
      <c r="GV364" s="30" t="e">
        <f>(CatTemplate[[#This Row],[CO6]]+CatTemplate[[#This Row],[CS6]]) * (1+ getRateOHFinal) * (1 + getRateMarkupFinal)</f>
        <v>#VALUE!</v>
      </c>
      <c r="GW364" s="30" t="e">
        <f>(CatTemplate[[#This Row],[CO7]]+CatTemplate[[#This Row],[CS7]]) * (1+ getRateOHFinal) * (1 + getRateMarkupFinal)</f>
        <v>#VALUE!</v>
      </c>
      <c r="GX364" s="30" t="e">
        <f>(CatTemplate[[#This Row],[CO8]]+CatTemplate[[#This Row],[CS8]]) * (1+ getRateOHFinal) * (1 + getRateMarkupFinal)</f>
        <v>#VALUE!</v>
      </c>
      <c r="GY364" s="30" t="e">
        <f>(CatTemplate[[#This Row],[CO9]]+CatTemplate[[#This Row],[CS9]]) * (1+ getRateOHFinal) * (1 + getRateMarkupFinal)</f>
        <v>#VALUE!</v>
      </c>
      <c r="GZ364" s="30" t="e">
        <f>(CatTemplate[[#This Row],[CO10]]+CatTemplate[[#This Row],[CS10]]) * (1+ getRateOHFinal) * (1 + getRateMarkupFinal)</f>
        <v>#VALUE!</v>
      </c>
      <c r="HA364" s="30" t="e">
        <f>(CatTemplate[[#This Row],[CO11]]+CatTemplate[[#This Row],[CS11]]) * (1+ getRateOHFinal) * (1 + getRateMarkupFinal)</f>
        <v>#VALUE!</v>
      </c>
      <c r="HB364" s="30" t="e">
        <f>(CatTemplate[[#This Row],[CO12]]+CatTemplate[[#This Row],[CS12]]) * (1+ getRateOHFinal) * (1 + getRateMarkupFinal)</f>
        <v>#VALUE!</v>
      </c>
      <c r="HC364" s="30" t="e">
        <f>(CatTemplate[[#This Row],[CO13]]+CatTemplate[[#This Row],[CS13]]) * (1+ getRateOHFinal) * (1 + getRateMarkupFinal)</f>
        <v>#VALUE!</v>
      </c>
      <c r="HD364" s="30" t="e">
        <f>(CatTemplate[[#This Row],[CO14]]+CatTemplate[[#This Row],[CS14]]) * (1+ getRateOHFinal) * (1 + getRateMarkupFinal)</f>
        <v>#VALUE!</v>
      </c>
      <c r="HE364" s="30" t="e">
        <f>(CatTemplate[[#This Row],[CO15]]+CatTemplate[[#This Row],[CS15]]) * (1+ getRateOHFinal) * (1 + getRateMarkupFinal)</f>
        <v>#VALUE!</v>
      </c>
      <c r="HF364" s="30" t="e">
        <f>(CatTemplate[[#This Row],[CO16]]+CatTemplate[[#This Row],[CS16]]) * (1+ getRateOHFinal) * (1 + getRateMarkupFinal)</f>
        <v>#VALUE!</v>
      </c>
      <c r="HG364" s="30" t="e">
        <f>(CatTemplate[[#This Row],[CO17]]+CatTemplate[[#This Row],[CS17]]) * (1+ getRateOHFinal) * (1 + getRateMarkupFinal)</f>
        <v>#VALUE!</v>
      </c>
      <c r="HH364" s="30" t="e">
        <f>(CatTemplate[[#This Row],[CO18]]+CatTemplate[[#This Row],[CS18]]) * (1+ getRateOHFinal) * (1 + getRateMarkupFinal)</f>
        <v>#VALUE!</v>
      </c>
      <c r="HI364" s="30" t="e">
        <f>(CatTemplate[[#This Row],[CO19]]+CatTemplate[[#This Row],[CS19]]) * (1+ getRateOHFinal) * (1 + getRateMarkupFinal)</f>
        <v>#VALUE!</v>
      </c>
      <c r="HJ364" s="30" t="e">
        <f>(CatTemplate[[#This Row],[CO20]]+CatTemplate[[#This Row],[CS20]]) * (1+ getRateOHFinal) * (1 + getRateMarkupFinal)</f>
        <v>#VALUE!</v>
      </c>
      <c r="HK364" s="39" t="e">
        <f>CatTemplate[[#This Row],[Total cost]]+CatTemplate[[#This Row],[OH Amount]]+CatTemplate[[#This Row],[Markup]]</f>
        <v>#VALUE!</v>
      </c>
      <c r="HL364" s="63">
        <f>IF(CatTemplate[[#This Row],[Units]]="Days",CatTemplate[[#This Row],[Project quantity]]*CatTemplate[[#This Row],[St. unit effort]],CatTemplate[[#This Row],[Project quantity]])</f>
        <v>0</v>
      </c>
      <c r="HM364" s="287">
        <f>IFERROR(CatTemplate[[#This Row],[Total Price]]/(CatTemplate[[#This Row],[Final Quantity]]),0)</f>
        <v>0</v>
      </c>
      <c r="HN364" s="261"/>
    </row>
    <row r="365" spans="2:222" x14ac:dyDescent="0.2">
      <c r="B365" s="9" t="s">
        <v>106</v>
      </c>
      <c r="C365" s="23">
        <v>8</v>
      </c>
      <c r="D365" s="10" t="s">
        <v>184</v>
      </c>
      <c r="E365" s="25">
        <v>1</v>
      </c>
      <c r="F365" s="19" t="s">
        <v>185</v>
      </c>
      <c r="G365" s="27">
        <v>2</v>
      </c>
      <c r="H365" s="19" t="s">
        <v>438</v>
      </c>
      <c r="I365" s="19"/>
      <c r="J365" s="16" t="s">
        <v>253</v>
      </c>
      <c r="K365" s="16"/>
      <c r="L365" s="16" t="s">
        <v>489</v>
      </c>
      <c r="M365" s="16" t="s">
        <v>207</v>
      </c>
      <c r="N365" s="16" t="s">
        <v>858</v>
      </c>
      <c r="O365" s="320"/>
      <c r="P365" s="71"/>
      <c r="Q365" s="108"/>
      <c r="R365" s="73"/>
      <c r="S365" s="97"/>
      <c r="T365" s="100">
        <f>getEqUnitCost</f>
        <v>0</v>
      </c>
      <c r="U365" s="73">
        <f>getEqUnitEffort</f>
        <v>0</v>
      </c>
      <c r="V365" s="101">
        <f>getEqQuantity</f>
        <v>0</v>
      </c>
      <c r="W365" s="320"/>
      <c r="X365" s="100">
        <f>getConsUnitCost</f>
        <v>0</v>
      </c>
      <c r="Y365" s="73">
        <f>getConsUnitEffort</f>
        <v>0</v>
      </c>
      <c r="Z365" s="14">
        <f>getConsQuantity</f>
        <v>0</v>
      </c>
      <c r="AA365" s="320"/>
      <c r="AB365" s="72"/>
      <c r="AC365" s="112"/>
      <c r="AD365" s="14">
        <f>getOthQuantity</f>
        <v>0</v>
      </c>
      <c r="AE365" s="320"/>
      <c r="AF365" s="28" t="str">
        <f>IF(ISBLANK(CatTemplate[[#This Row],[Resource type]]),"",CatTemplate[[#This Row],[Resource type]])</f>
        <v>BioRep Operator</v>
      </c>
      <c r="AG365" s="242">
        <f>getStaffUnitCost</f>
        <v>374.09540909748296</v>
      </c>
      <c r="AH365" s="113">
        <f>getStaffUnitEffort</f>
        <v>0</v>
      </c>
      <c r="AI365" s="40">
        <f>getStaffQuantity</f>
        <v>0</v>
      </c>
      <c r="AJ365" s="41">
        <f>CatTemplate[[#This Row],[St. quantity]]*8/ParRatePM</f>
        <v>0</v>
      </c>
      <c r="AK365" s="320"/>
      <c r="AL365" s="53" t="str">
        <f>CatTemplate[[#This Row],[Item type]]</f>
        <v>Samples</v>
      </c>
      <c r="AM365" s="12">
        <f>SUM(CatTemplate[[#This Row],[Year1]:[Year20]])</f>
        <v>0</v>
      </c>
      <c r="AN365" s="52"/>
      <c r="AO365" s="52"/>
      <c r="AP365" s="52"/>
      <c r="AQ365" s="8"/>
      <c r="AR365" s="8"/>
      <c r="AS365" s="8"/>
      <c r="AT365" s="8"/>
      <c r="AU365" s="8"/>
      <c r="AV365" s="8"/>
      <c r="AW365" s="8"/>
      <c r="AX365" s="8"/>
      <c r="AY365" s="8"/>
      <c r="AZ365" s="8"/>
      <c r="BA365" s="8"/>
      <c r="BB365" s="8"/>
      <c r="BC365" s="8"/>
      <c r="BD365" s="8"/>
      <c r="BE365" s="8"/>
      <c r="BF365" s="8"/>
      <c r="BG365" s="36"/>
      <c r="BH365" s="320"/>
      <c r="BI365" s="37" t="str">
        <f>getCostCategory</f>
        <v>06 Operating costs</v>
      </c>
      <c r="BJ365" s="37" t="str">
        <f>getSection</f>
        <v>08 Sample retrieval</v>
      </c>
      <c r="BK365" s="32" t="str">
        <f>getObject</f>
        <v>Sample retrieval</v>
      </c>
      <c r="BL365" s="30">
        <f>IFERROR(getUnitCost * IF(CatTemplate[[#This Row],[Cost Category Comp.]]="01 Staff costs", 1,1),0)</f>
        <v>374.09540909748296</v>
      </c>
      <c r="BM365" s="29">
        <f>IF(AND(ISBLANK(CatTemplate[[#This Row],[Eq. unit cost]]),ISBLANK(CatTemplate[[#This Row],[Cons. unit cost]]),ISBLANK(CatTemplate[[#This Row],[Oth. unit cost]])), 0, IF(getUnitEffort =0,1,getUnitEffort) * CatTemplate[[#This Row],[Year1]])</f>
        <v>0</v>
      </c>
      <c r="BN365" s="29">
        <f>IF(AND(ISBLANK(CatTemplate[[#This Row],[Eq. unit cost]]),ISBLANK(CatTemplate[[#This Row],[Cons. unit cost]]),ISBLANK(CatTemplate[[#This Row],[Oth. unit cost]])), 0, IF(getUnitEffort =0,1,getUnitEffort) * CatTemplate[[#This Row],[Year2]])</f>
        <v>0</v>
      </c>
      <c r="BO365" s="29">
        <f>IF(AND(ISBLANK(CatTemplate[[#This Row],[Eq. unit cost]]),ISBLANK(CatTemplate[[#This Row],[Cons. unit cost]]),ISBLANK(CatTemplate[[#This Row],[Oth. unit cost]])), 0, IF(getUnitEffort =0,1,getUnitEffort) * CatTemplate[[#This Row],[Year3]])</f>
        <v>0</v>
      </c>
      <c r="BP365" s="29">
        <f>IF(AND(ISBLANK(CatTemplate[[#This Row],[Eq. unit cost]]),ISBLANK(CatTemplate[[#This Row],[Cons. unit cost]]),ISBLANK(CatTemplate[[#This Row],[Oth. unit cost]])), 0, IF(getUnitEffort =0,1,getUnitEffort) * CatTemplate[[#This Row],[Year4]])</f>
        <v>0</v>
      </c>
      <c r="BQ365" s="29">
        <f>IF(AND(ISBLANK(CatTemplate[[#This Row],[Eq. unit cost]]),ISBLANK(CatTemplate[[#This Row],[Cons. unit cost]]),ISBLANK(CatTemplate[[#This Row],[Oth. unit cost]])), 0, IF(getUnitEffort =0,1,getUnitEffort) * CatTemplate[[#This Row],[Year5]])</f>
        <v>0</v>
      </c>
      <c r="BR365" s="29">
        <f>IF(AND(ISBLANK(CatTemplate[[#This Row],[Eq. unit cost]]),ISBLANK(CatTemplate[[#This Row],[Cons. unit cost]]),ISBLANK(CatTemplate[[#This Row],[Oth. unit cost]])), 0, IF(getUnitEffort =0,1,getUnitEffort) * CatTemplate[[#This Row],[Year6]])</f>
        <v>0</v>
      </c>
      <c r="BS365" s="29">
        <f>IF(AND(ISBLANK(CatTemplate[[#This Row],[Eq. unit cost]]),ISBLANK(CatTemplate[[#This Row],[Cons. unit cost]]),ISBLANK(CatTemplate[[#This Row],[Oth. unit cost]])), 0, IF(getUnitEffort =0,1,getUnitEffort) * CatTemplate[[#This Row],[Year7]])</f>
        <v>0</v>
      </c>
      <c r="BT365" s="29">
        <f>IF(AND(ISBLANK(CatTemplate[[#This Row],[Eq. unit cost]]),ISBLANK(CatTemplate[[#This Row],[Cons. unit cost]]),ISBLANK(CatTemplate[[#This Row],[Oth. unit cost]])), 0, IF(getUnitEffort =0,1,getUnitEffort) * CatTemplate[[#This Row],[Year8]])</f>
        <v>0</v>
      </c>
      <c r="BU365" s="29">
        <f>IF(AND(ISBLANK(CatTemplate[[#This Row],[Eq. unit cost]]),ISBLANK(CatTemplate[[#This Row],[Cons. unit cost]]),ISBLANK(CatTemplate[[#This Row],[Oth. unit cost]])), 0, IF(getUnitEffort =0,1,getUnitEffort) * CatTemplate[[#This Row],[Year9]])</f>
        <v>0</v>
      </c>
      <c r="BV365" s="29">
        <f>IF(AND(ISBLANK(CatTemplate[[#This Row],[Eq. unit cost]]),ISBLANK(CatTemplate[[#This Row],[Cons. unit cost]]),ISBLANK(CatTemplate[[#This Row],[Oth. unit cost]])), 0, IF(getUnitEffort =0,1,getUnitEffort) * CatTemplate[[#This Row],[Year10]])</f>
        <v>0</v>
      </c>
      <c r="BW365" s="29">
        <f>IF(AND(ISBLANK(CatTemplate[[#This Row],[Eq. unit cost]]),ISBLANK(CatTemplate[[#This Row],[Cons. unit cost]]),ISBLANK(CatTemplate[[#This Row],[Oth. unit cost]])), 0, IF(getUnitEffort =0,1,getUnitEffort) * CatTemplate[[#This Row],[Year11]])</f>
        <v>0</v>
      </c>
      <c r="BX365" s="29">
        <f>IF(AND(ISBLANK(CatTemplate[[#This Row],[Eq. unit cost]]),ISBLANK(CatTemplate[[#This Row],[Cons. unit cost]]),ISBLANK(CatTemplate[[#This Row],[Oth. unit cost]])), 0, IF(getUnitEffort =0,1,getUnitEffort) * CatTemplate[[#This Row],[Year12]])</f>
        <v>0</v>
      </c>
      <c r="BY365" s="29">
        <f>IF(AND(ISBLANK(CatTemplate[[#This Row],[Eq. unit cost]]),ISBLANK(CatTemplate[[#This Row],[Cons. unit cost]]),ISBLANK(CatTemplate[[#This Row],[Oth. unit cost]])), 0, IF(getUnitEffort =0,1,getUnitEffort) * CatTemplate[[#This Row],[Year13]])</f>
        <v>0</v>
      </c>
      <c r="BZ365" s="29">
        <f>IF(AND(ISBLANK(CatTemplate[[#This Row],[Eq. unit cost]]),ISBLANK(CatTemplate[[#This Row],[Cons. unit cost]]),ISBLANK(CatTemplate[[#This Row],[Oth. unit cost]])), 0, IF(getUnitEffort =0,1,getUnitEffort) * CatTemplate[[#This Row],[Year14]])</f>
        <v>0</v>
      </c>
      <c r="CA365" s="29">
        <f>IF(AND(ISBLANK(CatTemplate[[#This Row],[Eq. unit cost]]),ISBLANK(CatTemplate[[#This Row],[Cons. unit cost]]),ISBLANK(CatTemplate[[#This Row],[Oth. unit cost]])), 0, IF(getUnitEffort =0,1,getUnitEffort) * CatTemplate[[#This Row],[Year15]])</f>
        <v>0</v>
      </c>
      <c r="CB365" s="29">
        <f>IF(AND(ISBLANK(CatTemplate[[#This Row],[Eq. unit cost]]),ISBLANK(CatTemplate[[#This Row],[Cons. unit cost]]),ISBLANK(CatTemplate[[#This Row],[Oth. unit cost]])), 0, IF(getUnitEffort =0,1,getUnitEffort) * CatTemplate[[#This Row],[Year16]])</f>
        <v>0</v>
      </c>
      <c r="CC365" s="29">
        <f>IF(AND(ISBLANK(CatTemplate[[#This Row],[Eq. unit cost]]),ISBLANK(CatTemplate[[#This Row],[Cons. unit cost]]),ISBLANK(CatTemplate[[#This Row],[Oth. unit cost]])), 0, IF(getUnitEffort =0,1,getUnitEffort) * CatTemplate[[#This Row],[Year17]])</f>
        <v>0</v>
      </c>
      <c r="CD365" s="29">
        <f>IF(AND(ISBLANK(CatTemplate[[#This Row],[Eq. unit cost]]),ISBLANK(CatTemplate[[#This Row],[Cons. unit cost]]),ISBLANK(CatTemplate[[#This Row],[Oth. unit cost]])), 0, IF(getUnitEffort =0,1,getUnitEffort) * CatTemplate[[#This Row],[Year18]])</f>
        <v>0</v>
      </c>
      <c r="CE365" s="29">
        <f>IF(AND(ISBLANK(CatTemplate[[#This Row],[Eq. unit cost]]),ISBLANK(CatTemplate[[#This Row],[Cons. unit cost]]),ISBLANK(CatTemplate[[#This Row],[Oth. unit cost]])), 0, IF(getUnitEffort =0,1,getUnitEffort) * CatTemplate[[#This Row],[Year19]])</f>
        <v>0</v>
      </c>
      <c r="CF365" s="29">
        <f>IF(AND(ISBLANK(CatTemplate[[#This Row],[Eq. unit cost]]),ISBLANK(CatTemplate[[#This Row],[Cons. unit cost]]),ISBLANK(CatTemplate[[#This Row],[Oth. unit cost]])), 0, IF(getUnitEffort =0,1,getUnitEffort) * CatTemplate[[#This Row],[Year20]])</f>
        <v>0</v>
      </c>
      <c r="CG365" s="45">
        <f>SUM(CatTemplate[[#This Row],[Q1]:[Q20]])</f>
        <v>0</v>
      </c>
      <c r="CH365" s="29">
        <f>IF(ISBLANK(CatTemplate[[#This Row],[St. unit effort]]),0,(CatTemplate[[#This Row],[St. unit effort]] * CatTemplate[[#This Row],[Year1]]))</f>
        <v>0</v>
      </c>
      <c r="CI365" s="29">
        <f>IF(ISBLANK(CatTemplate[[#This Row],[St. unit effort]]),0,(CatTemplate[[#This Row],[St. unit effort]] * CatTemplate[[#This Row],[Year2]]))</f>
        <v>0</v>
      </c>
      <c r="CJ365" s="29">
        <f>IF(ISBLANK(CatTemplate[[#This Row],[St. unit effort]]),0,(CatTemplate[[#This Row],[St. unit effort]] * CatTemplate[[#This Row],[Year3]]))</f>
        <v>0</v>
      </c>
      <c r="CK365" s="29">
        <f>IF(ISBLANK(CatTemplate[[#This Row],[St. unit effort]]),0,(CatTemplate[[#This Row],[St. unit effort]] * CatTemplate[[#This Row],[Year4]]))</f>
        <v>0</v>
      </c>
      <c r="CL365" s="29">
        <f>IF(ISBLANK(CatTemplate[[#This Row],[St. unit effort]]),0,(CatTemplate[[#This Row],[St. unit effort]] * CatTemplate[[#This Row],[Year5]]))</f>
        <v>0</v>
      </c>
      <c r="CM365" s="29">
        <f>IF(ISBLANK(CatTemplate[[#This Row],[St. unit effort]]),0,(CatTemplate[[#This Row],[St. unit effort]] * CatTemplate[[#This Row],[Year6]]))</f>
        <v>0</v>
      </c>
      <c r="CN365" s="29">
        <f>IF(ISBLANK(CatTemplate[[#This Row],[St. unit effort]]),0,(CatTemplate[[#This Row],[St. unit effort]] * CatTemplate[[#This Row],[Year7]]))</f>
        <v>0</v>
      </c>
      <c r="CO365" s="29">
        <f>IF(ISBLANK(CatTemplate[[#This Row],[St. unit effort]]),0,(CatTemplate[[#This Row],[St. unit effort]] * CatTemplate[[#This Row],[Year8]]))</f>
        <v>0</v>
      </c>
      <c r="CP365" s="29">
        <f>IF(ISBLANK(CatTemplate[[#This Row],[St. unit effort]]),0,(CatTemplate[[#This Row],[St. unit effort]] * CatTemplate[[#This Row],[Year9]]))</f>
        <v>0</v>
      </c>
      <c r="CQ365" s="29">
        <f>IF(ISBLANK(CatTemplate[[#This Row],[St. unit effort]]),0,(CatTemplate[[#This Row],[St. unit effort]] * CatTemplate[[#This Row],[Year10]]))</f>
        <v>0</v>
      </c>
      <c r="CR365" s="29">
        <f>IF(ISBLANK(CatTemplate[[#This Row],[St. unit effort]]),0,(CatTemplate[[#This Row],[St. unit effort]] * CatTemplate[[#This Row],[Year11]]))</f>
        <v>0</v>
      </c>
      <c r="CS365" s="29">
        <f>IF(ISBLANK(CatTemplate[[#This Row],[St. unit effort]]),0,(CatTemplate[[#This Row],[St. unit effort]] * CatTemplate[[#This Row],[Year12]]))</f>
        <v>0</v>
      </c>
      <c r="CT365" s="29">
        <f>IF(ISBLANK(CatTemplate[[#This Row],[St. unit effort]]),0,(CatTemplate[[#This Row],[St. unit effort]] * CatTemplate[[#This Row],[Year13]]))</f>
        <v>0</v>
      </c>
      <c r="CU365" s="29">
        <f>IF(ISBLANK(CatTemplate[[#This Row],[St. unit effort]]),0,(CatTemplate[[#This Row],[St. unit effort]] * CatTemplate[[#This Row],[Year14]]))</f>
        <v>0</v>
      </c>
      <c r="CV365" s="29">
        <f>IF(ISBLANK(CatTemplate[[#This Row],[St. unit effort]]),0,(CatTemplate[[#This Row],[St. unit effort]] * CatTemplate[[#This Row],[Year15]]))</f>
        <v>0</v>
      </c>
      <c r="CW365" s="29">
        <f>IF(ISBLANK(CatTemplate[[#This Row],[St. unit effort]]),0,(CatTemplate[[#This Row],[St. unit effort]] * CatTemplate[[#This Row],[Year16]]))</f>
        <v>0</v>
      </c>
      <c r="CX365" s="29">
        <f>IF(ISBLANK(CatTemplate[[#This Row],[St. unit effort]]),0,(CatTemplate[[#This Row],[St. unit effort]] * CatTemplate[[#This Row],[Year17]]))</f>
        <v>0</v>
      </c>
      <c r="CY365" s="29">
        <f>IF(ISBLANK(CatTemplate[[#This Row],[St. unit effort]]),0,(CatTemplate[[#This Row],[St. unit effort]] * CatTemplate[[#This Row],[Year18]]))</f>
        <v>0</v>
      </c>
      <c r="CZ365" s="29">
        <f>IF(ISBLANK(CatTemplate[[#This Row],[St. unit effort]]),0,(CatTemplate[[#This Row],[St. unit effort]] * CatTemplate[[#This Row],[Year19]]))</f>
        <v>0</v>
      </c>
      <c r="DA365" s="29">
        <f>IF(ISBLANK(CatTemplate[[#This Row],[St. unit effort]]),0,(CatTemplate[[#This Row],[St. unit effort]] * CatTemplate[[#This Row],[Year20]]))</f>
        <v>0</v>
      </c>
      <c r="DB365" s="57">
        <f>IF(ISBLANK(CatTemplate[[#This Row],[St. unit effort]]),0,(CatTemplate[[#This Row],[St. unit effort]] * CatTemplate[[#This Row],[Year1]])*8/ParRatePM)</f>
        <v>0</v>
      </c>
      <c r="DC365" s="57">
        <f>IF(ISBLANK(CatTemplate[[#This Row],[St. unit effort]]),0,(CatTemplate[[#This Row],[St. unit effort]] * CatTemplate[[#This Row],[Year2]])*8/ParRatePM)</f>
        <v>0</v>
      </c>
      <c r="DD365" s="57">
        <f>IF(ISBLANK(CatTemplate[[#This Row],[St. unit effort]]),0,(CatTemplate[[#This Row],[St. unit effort]] * CatTemplate[[#This Row],[Year3]])*8/ParRatePM)</f>
        <v>0</v>
      </c>
      <c r="DE365" s="57">
        <f>IF(ISBLANK(CatTemplate[[#This Row],[St. unit effort]]),0,(CatTemplate[[#This Row],[St. unit effort]] * CatTemplate[[#This Row],[Year4]])*8/ParRatePM)</f>
        <v>0</v>
      </c>
      <c r="DF365" s="57">
        <f>IF(ISBLANK(CatTemplate[[#This Row],[St. unit effort]]),0,(CatTemplate[[#This Row],[St. unit effort]] * CatTemplate[[#This Row],[Year5]])*8/ParRatePM)</f>
        <v>0</v>
      </c>
      <c r="DG365" s="57">
        <f>IF(ISBLANK(CatTemplate[[#This Row],[St. unit effort]]),0,(CatTemplate[[#This Row],[St. unit effort]] * CatTemplate[[#This Row],[Year6]])*8/ParRatePM)</f>
        <v>0</v>
      </c>
      <c r="DH365" s="57">
        <f>IF(ISBLANK(CatTemplate[[#This Row],[St. unit effort]]),0,(CatTemplate[[#This Row],[St. unit effort]] * CatTemplate[[#This Row],[Year7]])*8/ParRatePM)</f>
        <v>0</v>
      </c>
      <c r="DI365" s="57">
        <f>IF(ISBLANK(CatTemplate[[#This Row],[St. unit effort]]),0,(CatTemplate[[#This Row],[St. unit effort]] * CatTemplate[[#This Row],[Year8]])*8/ParRatePM)</f>
        <v>0</v>
      </c>
      <c r="DJ365" s="57">
        <f>IF(ISBLANK(CatTemplate[[#This Row],[St. unit effort]]),0,(CatTemplate[[#This Row],[St. unit effort]] * CatTemplate[[#This Row],[Year9]])*8/ParRatePM)</f>
        <v>0</v>
      </c>
      <c r="DK365" s="57">
        <f>IF(ISBLANK(CatTemplate[[#This Row],[St. unit effort]]),0,(CatTemplate[[#This Row],[St. unit effort]] * CatTemplate[[#This Row],[Year10]])*8/ParRatePM)</f>
        <v>0</v>
      </c>
      <c r="DL365" s="57">
        <f>IF(ISBLANK(CatTemplate[[#This Row],[St. unit effort]]),0,(CatTemplate[[#This Row],[St. unit effort]] * CatTemplate[[#This Row],[Year11]])*8/ParRatePM)</f>
        <v>0</v>
      </c>
      <c r="DM365" s="57">
        <f>IF(ISBLANK(CatTemplate[[#This Row],[St. unit effort]]),0,(CatTemplate[[#This Row],[St. unit effort]] * CatTemplate[[#This Row],[Year12]])*8/ParRatePM)</f>
        <v>0</v>
      </c>
      <c r="DN365" s="57">
        <f>IF(ISBLANK(CatTemplate[[#This Row],[St. unit effort]]),0,(CatTemplate[[#This Row],[St. unit effort]] * CatTemplate[[#This Row],[Year13]])*8/ParRatePM)</f>
        <v>0</v>
      </c>
      <c r="DO365" s="57">
        <f>IF(ISBLANK(CatTemplate[[#This Row],[St. unit effort]]),0,(CatTemplate[[#This Row],[St. unit effort]] * CatTemplate[[#This Row],[Year14]])*8/ParRatePM)</f>
        <v>0</v>
      </c>
      <c r="DP365" s="57">
        <f>IF(ISBLANK(CatTemplate[[#This Row],[St. unit effort]]),0,(CatTemplate[[#This Row],[St. unit effort]] * CatTemplate[[#This Row],[Year15]])*8/ParRatePM)</f>
        <v>0</v>
      </c>
      <c r="DQ365" s="57">
        <f>IF(ISBLANK(CatTemplate[[#This Row],[St. unit effort]]),0,(CatTemplate[[#This Row],[St. unit effort]] * CatTemplate[[#This Row],[Year16]])*8/ParRatePM)</f>
        <v>0</v>
      </c>
      <c r="DR365" s="57">
        <f>IF(ISBLANK(CatTemplate[[#This Row],[St. unit effort]]),0,(CatTemplate[[#This Row],[St. unit effort]] * CatTemplate[[#This Row],[Year17]])*8/ParRatePM)</f>
        <v>0</v>
      </c>
      <c r="DS365" s="57">
        <f>IF(ISBLANK(CatTemplate[[#This Row],[St. unit effort]]),0,(CatTemplate[[#This Row],[St. unit effort]] * CatTemplate[[#This Row],[Year18]])*8/ParRatePM)</f>
        <v>0</v>
      </c>
      <c r="DT365" s="57">
        <f>IF(ISBLANK(CatTemplate[[#This Row],[St. unit effort]]),0,(CatTemplate[[#This Row],[St. unit effort]] * CatTemplate[[#This Row],[Year19]])*8/ParRatePM)</f>
        <v>0</v>
      </c>
      <c r="DU365" s="57">
        <f>IF(ISBLANK(CatTemplate[[#This Row],[St. unit effort]]),0,(CatTemplate[[#This Row],[St. unit effort]] * CatTemplate[[#This Row],[Year20]])*8/ParRatePM)</f>
        <v>0</v>
      </c>
      <c r="DV365" s="54">
        <f>SUM(CatTemplate[[#This Row],[PM1]:[PM20]])</f>
        <v>0</v>
      </c>
      <c r="DW365" s="56">
        <f t="shared" si="127"/>
        <v>0</v>
      </c>
      <c r="DX365" s="56">
        <f t="shared" si="127"/>
        <v>0</v>
      </c>
      <c r="DY365" s="56">
        <f t="shared" si="127"/>
        <v>0</v>
      </c>
      <c r="DZ365" s="56">
        <f t="shared" si="127"/>
        <v>0</v>
      </c>
      <c r="EA365" s="56">
        <f t="shared" si="127"/>
        <v>0</v>
      </c>
      <c r="EB365" s="56">
        <f t="shared" si="127"/>
        <v>0</v>
      </c>
      <c r="EC365" s="56">
        <f t="shared" si="127"/>
        <v>0</v>
      </c>
      <c r="ED365" s="56">
        <f t="shared" si="127"/>
        <v>0</v>
      </c>
      <c r="EE365" s="56">
        <f t="shared" si="127"/>
        <v>0</v>
      </c>
      <c r="EF365" s="56">
        <f t="shared" si="127"/>
        <v>0</v>
      </c>
      <c r="EG365" s="56">
        <f t="shared" si="127"/>
        <v>0</v>
      </c>
      <c r="EH365" s="56">
        <f t="shared" si="127"/>
        <v>0</v>
      </c>
      <c r="EI365" s="56">
        <f t="shared" si="127"/>
        <v>0</v>
      </c>
      <c r="EJ365" s="56">
        <f t="shared" si="127"/>
        <v>0</v>
      </c>
      <c r="EK365" s="56">
        <f t="shared" si="127"/>
        <v>0</v>
      </c>
      <c r="EL365" s="56">
        <f t="shared" si="125"/>
        <v>0</v>
      </c>
      <c r="EM365" s="56">
        <f t="shared" si="125"/>
        <v>0</v>
      </c>
      <c r="EN365" s="56">
        <f t="shared" si="125"/>
        <v>0</v>
      </c>
      <c r="EO365" s="56">
        <f t="shared" si="125"/>
        <v>0</v>
      </c>
      <c r="EP365" s="56">
        <f t="shared" si="125"/>
        <v>0</v>
      </c>
      <c r="EQ365" s="30">
        <f>CatTemplate[[#This Row],[Eq. unit cost]] * CatTemplate[[#This Row],[Eq. quantity]]</f>
        <v>0</v>
      </c>
      <c r="ER365" s="30">
        <f>CatTemplate[[#This Row],[Cons. unit cost]] *CatTemplate[[#This Row],[Cons. quantity]]</f>
        <v>0</v>
      </c>
      <c r="ES365" s="30">
        <f>CatTemplate[[#This Row],[Oth. unit cost]] *CatTemplate[[#This Row],[Oth. quantity]]</f>
        <v>0</v>
      </c>
      <c r="ET365" s="55">
        <f>SUM(CatTemplate[[#This Row],[CO1]:[CO20]])</f>
        <v>0</v>
      </c>
      <c r="EU365" s="56">
        <f t="shared" si="128"/>
        <v>0</v>
      </c>
      <c r="EV365" s="56">
        <f t="shared" si="128"/>
        <v>0</v>
      </c>
      <c r="EW365" s="56">
        <f t="shared" si="128"/>
        <v>0</v>
      </c>
      <c r="EX365" s="56">
        <f t="shared" si="128"/>
        <v>0</v>
      </c>
      <c r="EY365" s="56">
        <f t="shared" si="128"/>
        <v>0</v>
      </c>
      <c r="EZ365" s="56">
        <f t="shared" si="128"/>
        <v>0</v>
      </c>
      <c r="FA365" s="56">
        <f t="shared" si="128"/>
        <v>0</v>
      </c>
      <c r="FB365" s="56">
        <f t="shared" si="128"/>
        <v>0</v>
      </c>
      <c r="FC365" s="56">
        <f t="shared" si="128"/>
        <v>0</v>
      </c>
      <c r="FD365" s="56">
        <f t="shared" si="128"/>
        <v>0</v>
      </c>
      <c r="FE365" s="56">
        <f t="shared" si="128"/>
        <v>0</v>
      </c>
      <c r="FF365" s="56">
        <f t="shared" si="128"/>
        <v>0</v>
      </c>
      <c r="FG365" s="56">
        <f t="shared" si="128"/>
        <v>0</v>
      </c>
      <c r="FH365" s="56">
        <f t="shared" si="128"/>
        <v>0</v>
      </c>
      <c r="FI365" s="56">
        <f t="shared" si="128"/>
        <v>0</v>
      </c>
      <c r="FJ365" s="56">
        <f t="shared" si="126"/>
        <v>0</v>
      </c>
      <c r="FK365" s="56">
        <f t="shared" si="126"/>
        <v>0</v>
      </c>
      <c r="FL365" s="56">
        <f t="shared" si="126"/>
        <v>0</v>
      </c>
      <c r="FM365" s="56">
        <f t="shared" si="126"/>
        <v>0</v>
      </c>
      <c r="FN365" s="56">
        <f t="shared" si="126"/>
        <v>0</v>
      </c>
      <c r="FO365" s="58">
        <f>SUM(CatTemplate[[#This Row],[CS1]:[CS20]])</f>
        <v>0</v>
      </c>
      <c r="FP365" s="59">
        <f>CatTemplate[[#This Row],[Total Oth. cost]]+CatTemplate[[#This Row],[Total St. Cost]]</f>
        <v>0</v>
      </c>
      <c r="FQ365" s="33" t="e">
        <f t="shared" si="115"/>
        <v>#VALUE!</v>
      </c>
      <c r="FR365" s="33" t="e">
        <f t="shared" si="116"/>
        <v>#VALUE!</v>
      </c>
      <c r="FS365" s="30" t="e">
        <f>(CatTemplate[[#This Row],[CO1]] + CatTemplate[[#This Row],[CS1]]) * (1 + getRateOHFinal) * getRateMarkupFinal</f>
        <v>#VALUE!</v>
      </c>
      <c r="FT365" s="30" t="e">
        <f>(CatTemplate[[#This Row],[CO2]] + CatTemplate[[#This Row],[CS2]]) * (1 + getRateOHFinal) * getRateMarkupFinal</f>
        <v>#VALUE!</v>
      </c>
      <c r="FU365" s="30" t="e">
        <f>(CatTemplate[[#This Row],[CO3]] + CatTemplate[[#This Row],[CS3]]) * (1 + getRateOHFinal) * getRateMarkupFinal</f>
        <v>#VALUE!</v>
      </c>
      <c r="FV365" s="30" t="e">
        <f>(CatTemplate[[#This Row],[CO4]] + CatTemplate[[#This Row],[CS4]]) * (1 + getRateOHFinal) * getRateMarkupFinal</f>
        <v>#VALUE!</v>
      </c>
      <c r="FW365" s="30" t="e">
        <f>(CatTemplate[[#This Row],[CO5]] + CatTemplate[[#This Row],[CS5]]) * (1 + getRateOHFinal) * getRateMarkupFinal</f>
        <v>#VALUE!</v>
      </c>
      <c r="FX365" s="30" t="e">
        <f>(CatTemplate[[#This Row],[CO6]] + CatTemplate[[#This Row],[CS6]]) * (1 + getRateOHFinal) * getRateMarkupFinal</f>
        <v>#VALUE!</v>
      </c>
      <c r="FY365" s="30" t="e">
        <f>(CatTemplate[[#This Row],[CO7]] + CatTemplate[[#This Row],[CS7]]) * (1 + getRateOHFinal) * getRateMarkupFinal</f>
        <v>#VALUE!</v>
      </c>
      <c r="FZ365" s="30" t="e">
        <f>(CatTemplate[[#This Row],[CO8]] + CatTemplate[[#This Row],[CS8]]) * (1 + getRateOHFinal) * getRateMarkupFinal</f>
        <v>#VALUE!</v>
      </c>
      <c r="GA365" s="30" t="e">
        <f>(CatTemplate[[#This Row],[CO9]] + CatTemplate[[#This Row],[CS9]]) * (1 + getRateOHFinal) * getRateMarkupFinal</f>
        <v>#VALUE!</v>
      </c>
      <c r="GB365" s="30" t="e">
        <f>(CatTemplate[[#This Row],[CO10]] + CatTemplate[[#This Row],[CS10]]) * (1 + getRateOHFinal) * getRateMarkupFinal</f>
        <v>#VALUE!</v>
      </c>
      <c r="GC365" s="30" t="e">
        <f>(CatTemplate[[#This Row],[CO11]] + CatTemplate[[#This Row],[CS11]]) * (1 + getRateOHFinal) * getRateMarkupFinal</f>
        <v>#VALUE!</v>
      </c>
      <c r="GD365" s="30" t="e">
        <f>(CatTemplate[[#This Row],[CO12]] + CatTemplate[[#This Row],[CS12]]) * (1 + getRateOHFinal) * getRateMarkupFinal</f>
        <v>#VALUE!</v>
      </c>
      <c r="GE365" s="30" t="e">
        <f>(CatTemplate[[#This Row],[CO13]] + CatTemplate[[#This Row],[CS13]]) * (1 + getRateOHFinal) * getRateMarkupFinal</f>
        <v>#VALUE!</v>
      </c>
      <c r="GF365" s="30" t="e">
        <f>(CatTemplate[[#This Row],[CO14]] + CatTemplate[[#This Row],[CS14]]) * (1 + getRateOHFinal) * getRateMarkupFinal</f>
        <v>#VALUE!</v>
      </c>
      <c r="GG365" s="30" t="e">
        <f>(CatTemplate[[#This Row],[CO15]] + CatTemplate[[#This Row],[CS15]]) * (1 + getRateOHFinal) * getRateMarkupFinal</f>
        <v>#VALUE!</v>
      </c>
      <c r="GH365" s="30" t="e">
        <f>(CatTemplate[[#This Row],[CO16]] + CatTemplate[[#This Row],[CS16]]) * (1 + getRateOHFinal) * getRateMarkupFinal</f>
        <v>#VALUE!</v>
      </c>
      <c r="GI365" s="30" t="e">
        <f>(CatTemplate[[#This Row],[CO17]] + CatTemplate[[#This Row],[CS17]]) * (1 + getRateOHFinal) * getRateMarkupFinal</f>
        <v>#VALUE!</v>
      </c>
      <c r="GJ365" s="30" t="e">
        <f>(CatTemplate[[#This Row],[CO18]] + CatTemplate[[#This Row],[CS18]]) * (1 + getRateOHFinal) * getRateMarkupFinal</f>
        <v>#VALUE!</v>
      </c>
      <c r="GK365" s="30" t="e">
        <f>(CatTemplate[[#This Row],[CO19]] + CatTemplate[[#This Row],[CS19]]) * (1 + getRateOHFinal) * getRateMarkupFinal</f>
        <v>#VALUE!</v>
      </c>
      <c r="GL365" s="30" t="e">
        <f>(CatTemplate[[#This Row],[CO20]] + CatTemplate[[#This Row],[CS20]]) * (1 + getRateOHFinal) * getRateMarkupFinal</f>
        <v>#VALUE!</v>
      </c>
      <c r="GM365" s="30" t="e">
        <f t="shared" si="117"/>
        <v>#VALUE!</v>
      </c>
      <c r="GN365" s="30" t="e">
        <f t="shared" si="118"/>
        <v>#VALUE!</v>
      </c>
      <c r="GO365" s="30" t="e">
        <f t="shared" si="119"/>
        <v>#VALUE!</v>
      </c>
      <c r="GP365" s="30" t="e">
        <f t="shared" si="120"/>
        <v>#VALUE!</v>
      </c>
      <c r="GQ365" s="30" t="e">
        <f>(CatTemplate[[#This Row],[CO1]]+CatTemplate[[#This Row],[CS1]]) * (1+ getRateOHFinal) * (1 + getRateMarkupFinal)</f>
        <v>#VALUE!</v>
      </c>
      <c r="GR365" s="30" t="e">
        <f>(CatTemplate[[#This Row],[CO2]]+CatTemplate[[#This Row],[CS2]]) * (1+ getRateOHFinal) * (1 + getRateMarkupFinal)</f>
        <v>#VALUE!</v>
      </c>
      <c r="GS365" s="30" t="e">
        <f>(CatTemplate[[#This Row],[CO3]]+CatTemplate[[#This Row],[CS3]]) * (1+ getRateOHFinal) * (1 + getRateMarkupFinal)</f>
        <v>#VALUE!</v>
      </c>
      <c r="GT365" s="30" t="e">
        <f>(CatTemplate[[#This Row],[CO4]]+CatTemplate[[#This Row],[CS4]]) * (1+ getRateOHFinal) * (1 + getRateMarkupFinal)</f>
        <v>#VALUE!</v>
      </c>
      <c r="GU365" s="30" t="e">
        <f>(CatTemplate[[#This Row],[CO5]]+CatTemplate[[#This Row],[CS5]]) * (1+ getRateOHFinal) * (1 + getRateMarkupFinal)</f>
        <v>#VALUE!</v>
      </c>
      <c r="GV365" s="30" t="e">
        <f>(CatTemplate[[#This Row],[CO6]]+CatTemplate[[#This Row],[CS6]]) * (1+ getRateOHFinal) * (1 + getRateMarkupFinal)</f>
        <v>#VALUE!</v>
      </c>
      <c r="GW365" s="30" t="e">
        <f>(CatTemplate[[#This Row],[CO7]]+CatTemplate[[#This Row],[CS7]]) * (1+ getRateOHFinal) * (1 + getRateMarkupFinal)</f>
        <v>#VALUE!</v>
      </c>
      <c r="GX365" s="30" t="e">
        <f>(CatTemplate[[#This Row],[CO8]]+CatTemplate[[#This Row],[CS8]]) * (1+ getRateOHFinal) * (1 + getRateMarkupFinal)</f>
        <v>#VALUE!</v>
      </c>
      <c r="GY365" s="30" t="e">
        <f>(CatTemplate[[#This Row],[CO9]]+CatTemplate[[#This Row],[CS9]]) * (1+ getRateOHFinal) * (1 + getRateMarkupFinal)</f>
        <v>#VALUE!</v>
      </c>
      <c r="GZ365" s="30" t="e">
        <f>(CatTemplate[[#This Row],[CO10]]+CatTemplate[[#This Row],[CS10]]) * (1+ getRateOHFinal) * (1 + getRateMarkupFinal)</f>
        <v>#VALUE!</v>
      </c>
      <c r="HA365" s="30" t="e">
        <f>(CatTemplate[[#This Row],[CO11]]+CatTemplate[[#This Row],[CS11]]) * (1+ getRateOHFinal) * (1 + getRateMarkupFinal)</f>
        <v>#VALUE!</v>
      </c>
      <c r="HB365" s="30" t="e">
        <f>(CatTemplate[[#This Row],[CO12]]+CatTemplate[[#This Row],[CS12]]) * (1+ getRateOHFinal) * (1 + getRateMarkupFinal)</f>
        <v>#VALUE!</v>
      </c>
      <c r="HC365" s="30" t="e">
        <f>(CatTemplate[[#This Row],[CO13]]+CatTemplate[[#This Row],[CS13]]) * (1+ getRateOHFinal) * (1 + getRateMarkupFinal)</f>
        <v>#VALUE!</v>
      </c>
      <c r="HD365" s="30" t="e">
        <f>(CatTemplate[[#This Row],[CO14]]+CatTemplate[[#This Row],[CS14]]) * (1+ getRateOHFinal) * (1 + getRateMarkupFinal)</f>
        <v>#VALUE!</v>
      </c>
      <c r="HE365" s="30" t="e">
        <f>(CatTemplate[[#This Row],[CO15]]+CatTemplate[[#This Row],[CS15]]) * (1+ getRateOHFinal) * (1 + getRateMarkupFinal)</f>
        <v>#VALUE!</v>
      </c>
      <c r="HF365" s="30" t="e">
        <f>(CatTemplate[[#This Row],[CO16]]+CatTemplate[[#This Row],[CS16]]) * (1+ getRateOHFinal) * (1 + getRateMarkupFinal)</f>
        <v>#VALUE!</v>
      </c>
      <c r="HG365" s="30" t="e">
        <f>(CatTemplate[[#This Row],[CO17]]+CatTemplate[[#This Row],[CS17]]) * (1+ getRateOHFinal) * (1 + getRateMarkupFinal)</f>
        <v>#VALUE!</v>
      </c>
      <c r="HH365" s="30" t="e">
        <f>(CatTemplate[[#This Row],[CO18]]+CatTemplate[[#This Row],[CS18]]) * (1+ getRateOHFinal) * (1 + getRateMarkupFinal)</f>
        <v>#VALUE!</v>
      </c>
      <c r="HI365" s="30" t="e">
        <f>(CatTemplate[[#This Row],[CO19]]+CatTemplate[[#This Row],[CS19]]) * (1+ getRateOHFinal) * (1 + getRateMarkupFinal)</f>
        <v>#VALUE!</v>
      </c>
      <c r="HJ365" s="30" t="e">
        <f>(CatTemplate[[#This Row],[CO20]]+CatTemplate[[#This Row],[CS20]]) * (1+ getRateOHFinal) * (1 + getRateMarkupFinal)</f>
        <v>#VALUE!</v>
      </c>
      <c r="HK365" s="39" t="e">
        <f>CatTemplate[[#This Row],[Total cost]]+CatTemplate[[#This Row],[OH Amount]]+CatTemplate[[#This Row],[Markup]]</f>
        <v>#VALUE!</v>
      </c>
      <c r="HL365" s="63">
        <f>IF(CatTemplate[[#This Row],[Units]]="Days",CatTemplate[[#This Row],[Project quantity]]*CatTemplate[[#This Row],[St. unit effort]],CatTemplate[[#This Row],[Project quantity]])</f>
        <v>0</v>
      </c>
      <c r="HM365" s="287">
        <f>IFERROR(CatTemplate[[#This Row],[Total Price]]/(CatTemplate[[#This Row],[Final Quantity]]),0)</f>
        <v>0</v>
      </c>
      <c r="HN365" s="261"/>
    </row>
    <row r="366" spans="2:222" x14ac:dyDescent="0.2">
      <c r="B366" s="9" t="s">
        <v>106</v>
      </c>
      <c r="C366" s="23">
        <v>8</v>
      </c>
      <c r="D366" s="10" t="s">
        <v>184</v>
      </c>
      <c r="E366" s="25">
        <v>1</v>
      </c>
      <c r="F366" s="19" t="s">
        <v>185</v>
      </c>
      <c r="G366" s="27">
        <v>3</v>
      </c>
      <c r="H366" s="19" t="s">
        <v>954</v>
      </c>
      <c r="I366" s="19"/>
      <c r="J366" s="16" t="s">
        <v>253</v>
      </c>
      <c r="K366" s="16"/>
      <c r="L366" s="16" t="s">
        <v>489</v>
      </c>
      <c r="M366" s="16" t="s">
        <v>207</v>
      </c>
      <c r="N366" s="16" t="s">
        <v>858</v>
      </c>
      <c r="O366" s="320"/>
      <c r="P366" s="71"/>
      <c r="Q366" s="108"/>
      <c r="R366" s="73"/>
      <c r="S366" s="97"/>
      <c r="T366" s="100">
        <f>getEqUnitCost</f>
        <v>0</v>
      </c>
      <c r="U366" s="73">
        <f>getEqUnitEffort</f>
        <v>0</v>
      </c>
      <c r="V366" s="101">
        <f>getEqQuantity</f>
        <v>0</v>
      </c>
      <c r="W366" s="320"/>
      <c r="X366" s="100">
        <f>getConsUnitCost</f>
        <v>0</v>
      </c>
      <c r="Y366" s="73">
        <f>getConsUnitEffort</f>
        <v>0</v>
      </c>
      <c r="Z366" s="14">
        <f>getConsQuantity</f>
        <v>0</v>
      </c>
      <c r="AA366" s="320"/>
      <c r="AB366" s="72"/>
      <c r="AC366" s="112"/>
      <c r="AD366" s="14">
        <f>getOthQuantity</f>
        <v>0</v>
      </c>
      <c r="AE366" s="320"/>
      <c r="AF366" s="28" t="str">
        <f>IF(ISBLANK(CatTemplate[[#This Row],[Resource type]]),"",CatTemplate[[#This Row],[Resource type]])</f>
        <v>BioRep Operator</v>
      </c>
      <c r="AG366" s="242">
        <f>getStaffUnitCost</f>
        <v>374.09540909748296</v>
      </c>
      <c r="AH366" s="113">
        <f>getStaffUnitEffort</f>
        <v>0</v>
      </c>
      <c r="AI366" s="40">
        <f>getStaffQuantity</f>
        <v>0</v>
      </c>
      <c r="AJ366" s="41">
        <f>CatTemplate[[#This Row],[St. quantity]]*8/ParRatePM</f>
        <v>0</v>
      </c>
      <c r="AK366" s="320"/>
      <c r="AL366" s="53" t="str">
        <f>CatTemplate[[#This Row],[Item type]]</f>
        <v>Samples</v>
      </c>
      <c r="AM366" s="12">
        <f>SUM(CatTemplate[[#This Row],[Year1]:[Year20]])</f>
        <v>0</v>
      </c>
      <c r="AN366" s="52"/>
      <c r="AO366" s="52"/>
      <c r="AP366" s="52"/>
      <c r="AQ366" s="8"/>
      <c r="AR366" s="8"/>
      <c r="AS366" s="8"/>
      <c r="AT366" s="8"/>
      <c r="AU366" s="8"/>
      <c r="AV366" s="8"/>
      <c r="AW366" s="8"/>
      <c r="AX366" s="8"/>
      <c r="AY366" s="8"/>
      <c r="AZ366" s="8"/>
      <c r="BA366" s="8"/>
      <c r="BB366" s="8"/>
      <c r="BC366" s="8"/>
      <c r="BD366" s="8"/>
      <c r="BE366" s="8"/>
      <c r="BF366" s="8"/>
      <c r="BG366" s="36"/>
      <c r="BH366" s="320"/>
      <c r="BI366" s="37" t="str">
        <f>getCostCategory</f>
        <v>06 Operating costs</v>
      </c>
      <c r="BJ366" s="37" t="str">
        <f>getSection</f>
        <v>08 Sample retrieval</v>
      </c>
      <c r="BK366" s="32" t="str">
        <f>getObject</f>
        <v>Sample retrieval</v>
      </c>
      <c r="BL366" s="30">
        <f>IFERROR(getUnitCost * IF(CatTemplate[[#This Row],[Cost Category Comp.]]="01 Staff costs", 1,1),0)</f>
        <v>374.09540909748296</v>
      </c>
      <c r="BM366" s="29">
        <f>IF(AND(ISBLANK(CatTemplate[[#This Row],[Eq. unit cost]]),ISBLANK(CatTemplate[[#This Row],[Cons. unit cost]]),ISBLANK(CatTemplate[[#This Row],[Oth. unit cost]])), 0, IF(getUnitEffort =0,1,getUnitEffort) * CatTemplate[[#This Row],[Year1]])</f>
        <v>0</v>
      </c>
      <c r="BN366" s="29">
        <f>IF(AND(ISBLANK(CatTemplate[[#This Row],[Eq. unit cost]]),ISBLANK(CatTemplate[[#This Row],[Cons. unit cost]]),ISBLANK(CatTemplate[[#This Row],[Oth. unit cost]])), 0, IF(getUnitEffort =0,1,getUnitEffort) * CatTemplate[[#This Row],[Year2]])</f>
        <v>0</v>
      </c>
      <c r="BO366" s="29">
        <f>IF(AND(ISBLANK(CatTemplate[[#This Row],[Eq. unit cost]]),ISBLANK(CatTemplate[[#This Row],[Cons. unit cost]]),ISBLANK(CatTemplate[[#This Row],[Oth. unit cost]])), 0, IF(getUnitEffort =0,1,getUnitEffort) * CatTemplate[[#This Row],[Year3]])</f>
        <v>0</v>
      </c>
      <c r="BP366" s="29">
        <f>IF(AND(ISBLANK(CatTemplate[[#This Row],[Eq. unit cost]]),ISBLANK(CatTemplate[[#This Row],[Cons. unit cost]]),ISBLANK(CatTemplate[[#This Row],[Oth. unit cost]])), 0, IF(getUnitEffort =0,1,getUnitEffort) * CatTemplate[[#This Row],[Year4]])</f>
        <v>0</v>
      </c>
      <c r="BQ366" s="29">
        <f>IF(AND(ISBLANK(CatTemplate[[#This Row],[Eq. unit cost]]),ISBLANK(CatTemplate[[#This Row],[Cons. unit cost]]),ISBLANK(CatTemplate[[#This Row],[Oth. unit cost]])), 0, IF(getUnitEffort =0,1,getUnitEffort) * CatTemplate[[#This Row],[Year5]])</f>
        <v>0</v>
      </c>
      <c r="BR366" s="29">
        <f>IF(AND(ISBLANK(CatTemplate[[#This Row],[Eq. unit cost]]),ISBLANK(CatTemplate[[#This Row],[Cons. unit cost]]),ISBLANK(CatTemplate[[#This Row],[Oth. unit cost]])), 0, IF(getUnitEffort =0,1,getUnitEffort) * CatTemplate[[#This Row],[Year6]])</f>
        <v>0</v>
      </c>
      <c r="BS366" s="29">
        <f>IF(AND(ISBLANK(CatTemplate[[#This Row],[Eq. unit cost]]),ISBLANK(CatTemplate[[#This Row],[Cons. unit cost]]),ISBLANK(CatTemplate[[#This Row],[Oth. unit cost]])), 0, IF(getUnitEffort =0,1,getUnitEffort) * CatTemplate[[#This Row],[Year7]])</f>
        <v>0</v>
      </c>
      <c r="BT366" s="29">
        <f>IF(AND(ISBLANK(CatTemplate[[#This Row],[Eq. unit cost]]),ISBLANK(CatTemplate[[#This Row],[Cons. unit cost]]),ISBLANK(CatTemplate[[#This Row],[Oth. unit cost]])), 0, IF(getUnitEffort =0,1,getUnitEffort) * CatTemplate[[#This Row],[Year8]])</f>
        <v>0</v>
      </c>
      <c r="BU366" s="29">
        <f>IF(AND(ISBLANK(CatTemplate[[#This Row],[Eq. unit cost]]),ISBLANK(CatTemplate[[#This Row],[Cons. unit cost]]),ISBLANK(CatTemplate[[#This Row],[Oth. unit cost]])), 0, IF(getUnitEffort =0,1,getUnitEffort) * CatTemplate[[#This Row],[Year9]])</f>
        <v>0</v>
      </c>
      <c r="BV366" s="29">
        <f>IF(AND(ISBLANK(CatTemplate[[#This Row],[Eq. unit cost]]),ISBLANK(CatTemplate[[#This Row],[Cons. unit cost]]),ISBLANK(CatTemplate[[#This Row],[Oth. unit cost]])), 0, IF(getUnitEffort =0,1,getUnitEffort) * CatTemplate[[#This Row],[Year10]])</f>
        <v>0</v>
      </c>
      <c r="BW366" s="29">
        <f>IF(AND(ISBLANK(CatTemplate[[#This Row],[Eq. unit cost]]),ISBLANK(CatTemplate[[#This Row],[Cons. unit cost]]),ISBLANK(CatTemplate[[#This Row],[Oth. unit cost]])), 0, IF(getUnitEffort =0,1,getUnitEffort) * CatTemplate[[#This Row],[Year11]])</f>
        <v>0</v>
      </c>
      <c r="BX366" s="29">
        <f>IF(AND(ISBLANK(CatTemplate[[#This Row],[Eq. unit cost]]),ISBLANK(CatTemplate[[#This Row],[Cons. unit cost]]),ISBLANK(CatTemplate[[#This Row],[Oth. unit cost]])), 0, IF(getUnitEffort =0,1,getUnitEffort) * CatTemplate[[#This Row],[Year12]])</f>
        <v>0</v>
      </c>
      <c r="BY366" s="29">
        <f>IF(AND(ISBLANK(CatTemplate[[#This Row],[Eq. unit cost]]),ISBLANK(CatTemplate[[#This Row],[Cons. unit cost]]),ISBLANK(CatTemplate[[#This Row],[Oth. unit cost]])), 0, IF(getUnitEffort =0,1,getUnitEffort) * CatTemplate[[#This Row],[Year13]])</f>
        <v>0</v>
      </c>
      <c r="BZ366" s="29">
        <f>IF(AND(ISBLANK(CatTemplate[[#This Row],[Eq. unit cost]]),ISBLANK(CatTemplate[[#This Row],[Cons. unit cost]]),ISBLANK(CatTemplate[[#This Row],[Oth. unit cost]])), 0, IF(getUnitEffort =0,1,getUnitEffort) * CatTemplate[[#This Row],[Year14]])</f>
        <v>0</v>
      </c>
      <c r="CA366" s="29">
        <f>IF(AND(ISBLANK(CatTemplate[[#This Row],[Eq. unit cost]]),ISBLANK(CatTemplate[[#This Row],[Cons. unit cost]]),ISBLANK(CatTemplate[[#This Row],[Oth. unit cost]])), 0, IF(getUnitEffort =0,1,getUnitEffort) * CatTemplate[[#This Row],[Year15]])</f>
        <v>0</v>
      </c>
      <c r="CB366" s="29">
        <f>IF(AND(ISBLANK(CatTemplate[[#This Row],[Eq. unit cost]]),ISBLANK(CatTemplate[[#This Row],[Cons. unit cost]]),ISBLANK(CatTemplate[[#This Row],[Oth. unit cost]])), 0, IF(getUnitEffort =0,1,getUnitEffort) * CatTemplate[[#This Row],[Year16]])</f>
        <v>0</v>
      </c>
      <c r="CC366" s="29">
        <f>IF(AND(ISBLANK(CatTemplate[[#This Row],[Eq. unit cost]]),ISBLANK(CatTemplate[[#This Row],[Cons. unit cost]]),ISBLANK(CatTemplate[[#This Row],[Oth. unit cost]])), 0, IF(getUnitEffort =0,1,getUnitEffort) * CatTemplate[[#This Row],[Year17]])</f>
        <v>0</v>
      </c>
      <c r="CD366" s="29">
        <f>IF(AND(ISBLANK(CatTemplate[[#This Row],[Eq. unit cost]]),ISBLANK(CatTemplate[[#This Row],[Cons. unit cost]]),ISBLANK(CatTemplate[[#This Row],[Oth. unit cost]])), 0, IF(getUnitEffort =0,1,getUnitEffort) * CatTemplate[[#This Row],[Year18]])</f>
        <v>0</v>
      </c>
      <c r="CE366" s="29">
        <f>IF(AND(ISBLANK(CatTemplate[[#This Row],[Eq. unit cost]]),ISBLANK(CatTemplate[[#This Row],[Cons. unit cost]]),ISBLANK(CatTemplate[[#This Row],[Oth. unit cost]])), 0, IF(getUnitEffort =0,1,getUnitEffort) * CatTemplate[[#This Row],[Year19]])</f>
        <v>0</v>
      </c>
      <c r="CF366" s="29">
        <f>IF(AND(ISBLANK(CatTemplate[[#This Row],[Eq. unit cost]]),ISBLANK(CatTemplate[[#This Row],[Cons. unit cost]]),ISBLANK(CatTemplate[[#This Row],[Oth. unit cost]])), 0, IF(getUnitEffort =0,1,getUnitEffort) * CatTemplate[[#This Row],[Year20]])</f>
        <v>0</v>
      </c>
      <c r="CG366" s="45">
        <f>SUM(CatTemplate[[#This Row],[Q1]:[Q20]])</f>
        <v>0</v>
      </c>
      <c r="CH366" s="29">
        <f>IF(ISBLANK(CatTemplate[[#This Row],[St. unit effort]]),0,(CatTemplate[[#This Row],[St. unit effort]] * CatTemplate[[#This Row],[Year1]]))</f>
        <v>0</v>
      </c>
      <c r="CI366" s="29">
        <f>IF(ISBLANK(CatTemplate[[#This Row],[St. unit effort]]),0,(CatTemplate[[#This Row],[St. unit effort]] * CatTemplate[[#This Row],[Year2]]))</f>
        <v>0</v>
      </c>
      <c r="CJ366" s="29">
        <f>IF(ISBLANK(CatTemplate[[#This Row],[St. unit effort]]),0,(CatTemplate[[#This Row],[St. unit effort]] * CatTemplate[[#This Row],[Year3]]))</f>
        <v>0</v>
      </c>
      <c r="CK366" s="29">
        <f>IF(ISBLANK(CatTemplate[[#This Row],[St. unit effort]]),0,(CatTemplate[[#This Row],[St. unit effort]] * CatTemplate[[#This Row],[Year4]]))</f>
        <v>0</v>
      </c>
      <c r="CL366" s="29">
        <f>IF(ISBLANK(CatTemplate[[#This Row],[St. unit effort]]),0,(CatTemplate[[#This Row],[St. unit effort]] * CatTemplate[[#This Row],[Year5]]))</f>
        <v>0</v>
      </c>
      <c r="CM366" s="29">
        <f>IF(ISBLANK(CatTemplate[[#This Row],[St. unit effort]]),0,(CatTemplate[[#This Row],[St. unit effort]] * CatTemplate[[#This Row],[Year6]]))</f>
        <v>0</v>
      </c>
      <c r="CN366" s="29">
        <f>IF(ISBLANK(CatTemplate[[#This Row],[St. unit effort]]),0,(CatTemplate[[#This Row],[St. unit effort]] * CatTemplate[[#This Row],[Year7]]))</f>
        <v>0</v>
      </c>
      <c r="CO366" s="29">
        <f>IF(ISBLANK(CatTemplate[[#This Row],[St. unit effort]]),0,(CatTemplate[[#This Row],[St. unit effort]] * CatTemplate[[#This Row],[Year8]]))</f>
        <v>0</v>
      </c>
      <c r="CP366" s="29">
        <f>IF(ISBLANK(CatTemplate[[#This Row],[St. unit effort]]),0,(CatTemplate[[#This Row],[St. unit effort]] * CatTemplate[[#This Row],[Year9]]))</f>
        <v>0</v>
      </c>
      <c r="CQ366" s="29">
        <f>IF(ISBLANK(CatTemplate[[#This Row],[St. unit effort]]),0,(CatTemplate[[#This Row],[St. unit effort]] * CatTemplate[[#This Row],[Year10]]))</f>
        <v>0</v>
      </c>
      <c r="CR366" s="29">
        <f>IF(ISBLANK(CatTemplate[[#This Row],[St. unit effort]]),0,(CatTemplate[[#This Row],[St. unit effort]] * CatTemplate[[#This Row],[Year11]]))</f>
        <v>0</v>
      </c>
      <c r="CS366" s="29">
        <f>IF(ISBLANK(CatTemplate[[#This Row],[St. unit effort]]),0,(CatTemplate[[#This Row],[St. unit effort]] * CatTemplate[[#This Row],[Year12]]))</f>
        <v>0</v>
      </c>
      <c r="CT366" s="29">
        <f>IF(ISBLANK(CatTemplate[[#This Row],[St. unit effort]]),0,(CatTemplate[[#This Row],[St. unit effort]] * CatTemplate[[#This Row],[Year13]]))</f>
        <v>0</v>
      </c>
      <c r="CU366" s="29">
        <f>IF(ISBLANK(CatTemplate[[#This Row],[St. unit effort]]),0,(CatTemplate[[#This Row],[St. unit effort]] * CatTemplate[[#This Row],[Year14]]))</f>
        <v>0</v>
      </c>
      <c r="CV366" s="29">
        <f>IF(ISBLANK(CatTemplate[[#This Row],[St. unit effort]]),0,(CatTemplate[[#This Row],[St. unit effort]] * CatTemplate[[#This Row],[Year15]]))</f>
        <v>0</v>
      </c>
      <c r="CW366" s="29">
        <f>IF(ISBLANK(CatTemplate[[#This Row],[St. unit effort]]),0,(CatTemplate[[#This Row],[St. unit effort]] * CatTemplate[[#This Row],[Year16]]))</f>
        <v>0</v>
      </c>
      <c r="CX366" s="29">
        <f>IF(ISBLANK(CatTemplate[[#This Row],[St. unit effort]]),0,(CatTemplate[[#This Row],[St. unit effort]] * CatTemplate[[#This Row],[Year17]]))</f>
        <v>0</v>
      </c>
      <c r="CY366" s="29">
        <f>IF(ISBLANK(CatTemplate[[#This Row],[St. unit effort]]),0,(CatTemplate[[#This Row],[St. unit effort]] * CatTemplate[[#This Row],[Year18]]))</f>
        <v>0</v>
      </c>
      <c r="CZ366" s="29">
        <f>IF(ISBLANK(CatTemplate[[#This Row],[St. unit effort]]),0,(CatTemplate[[#This Row],[St. unit effort]] * CatTemplate[[#This Row],[Year19]]))</f>
        <v>0</v>
      </c>
      <c r="DA366" s="29">
        <f>IF(ISBLANK(CatTemplate[[#This Row],[St. unit effort]]),0,(CatTemplate[[#This Row],[St. unit effort]] * CatTemplate[[#This Row],[Year20]]))</f>
        <v>0</v>
      </c>
      <c r="DB366" s="57">
        <f>IF(ISBLANK(CatTemplate[[#This Row],[St. unit effort]]),0,(CatTemplate[[#This Row],[St. unit effort]] * CatTemplate[[#This Row],[Year1]])*8/ParRatePM)</f>
        <v>0</v>
      </c>
      <c r="DC366" s="57">
        <f>IF(ISBLANK(CatTemplate[[#This Row],[St. unit effort]]),0,(CatTemplate[[#This Row],[St. unit effort]] * CatTemplate[[#This Row],[Year2]])*8/ParRatePM)</f>
        <v>0</v>
      </c>
      <c r="DD366" s="57">
        <f>IF(ISBLANK(CatTemplate[[#This Row],[St. unit effort]]),0,(CatTemplate[[#This Row],[St. unit effort]] * CatTemplate[[#This Row],[Year3]])*8/ParRatePM)</f>
        <v>0</v>
      </c>
      <c r="DE366" s="57">
        <f>IF(ISBLANK(CatTemplate[[#This Row],[St. unit effort]]),0,(CatTemplate[[#This Row],[St. unit effort]] * CatTemplate[[#This Row],[Year4]])*8/ParRatePM)</f>
        <v>0</v>
      </c>
      <c r="DF366" s="57">
        <f>IF(ISBLANK(CatTemplate[[#This Row],[St. unit effort]]),0,(CatTemplate[[#This Row],[St. unit effort]] * CatTemplate[[#This Row],[Year5]])*8/ParRatePM)</f>
        <v>0</v>
      </c>
      <c r="DG366" s="57">
        <f>IF(ISBLANK(CatTemplate[[#This Row],[St. unit effort]]),0,(CatTemplate[[#This Row],[St. unit effort]] * CatTemplate[[#This Row],[Year6]])*8/ParRatePM)</f>
        <v>0</v>
      </c>
      <c r="DH366" s="57">
        <f>IF(ISBLANK(CatTemplate[[#This Row],[St. unit effort]]),0,(CatTemplate[[#This Row],[St. unit effort]] * CatTemplate[[#This Row],[Year7]])*8/ParRatePM)</f>
        <v>0</v>
      </c>
      <c r="DI366" s="57">
        <f>IF(ISBLANK(CatTemplate[[#This Row],[St. unit effort]]),0,(CatTemplate[[#This Row],[St. unit effort]] * CatTemplate[[#This Row],[Year8]])*8/ParRatePM)</f>
        <v>0</v>
      </c>
      <c r="DJ366" s="57">
        <f>IF(ISBLANK(CatTemplate[[#This Row],[St. unit effort]]),0,(CatTemplate[[#This Row],[St. unit effort]] * CatTemplate[[#This Row],[Year9]])*8/ParRatePM)</f>
        <v>0</v>
      </c>
      <c r="DK366" s="57">
        <f>IF(ISBLANK(CatTemplate[[#This Row],[St. unit effort]]),0,(CatTemplate[[#This Row],[St. unit effort]] * CatTemplate[[#This Row],[Year10]])*8/ParRatePM)</f>
        <v>0</v>
      </c>
      <c r="DL366" s="57">
        <f>IF(ISBLANK(CatTemplate[[#This Row],[St. unit effort]]),0,(CatTemplate[[#This Row],[St. unit effort]] * CatTemplate[[#This Row],[Year11]])*8/ParRatePM)</f>
        <v>0</v>
      </c>
      <c r="DM366" s="57">
        <f>IF(ISBLANK(CatTemplate[[#This Row],[St. unit effort]]),0,(CatTemplate[[#This Row],[St. unit effort]] * CatTemplate[[#This Row],[Year12]])*8/ParRatePM)</f>
        <v>0</v>
      </c>
      <c r="DN366" s="57">
        <f>IF(ISBLANK(CatTemplate[[#This Row],[St. unit effort]]),0,(CatTemplate[[#This Row],[St. unit effort]] * CatTemplate[[#This Row],[Year13]])*8/ParRatePM)</f>
        <v>0</v>
      </c>
      <c r="DO366" s="57">
        <f>IF(ISBLANK(CatTemplate[[#This Row],[St. unit effort]]),0,(CatTemplate[[#This Row],[St. unit effort]] * CatTemplate[[#This Row],[Year14]])*8/ParRatePM)</f>
        <v>0</v>
      </c>
      <c r="DP366" s="57">
        <f>IF(ISBLANK(CatTemplate[[#This Row],[St. unit effort]]),0,(CatTemplate[[#This Row],[St. unit effort]] * CatTemplate[[#This Row],[Year15]])*8/ParRatePM)</f>
        <v>0</v>
      </c>
      <c r="DQ366" s="57">
        <f>IF(ISBLANK(CatTemplate[[#This Row],[St. unit effort]]),0,(CatTemplate[[#This Row],[St. unit effort]] * CatTemplate[[#This Row],[Year16]])*8/ParRatePM)</f>
        <v>0</v>
      </c>
      <c r="DR366" s="57">
        <f>IF(ISBLANK(CatTemplate[[#This Row],[St. unit effort]]),0,(CatTemplate[[#This Row],[St. unit effort]] * CatTemplate[[#This Row],[Year17]])*8/ParRatePM)</f>
        <v>0</v>
      </c>
      <c r="DS366" s="57">
        <f>IF(ISBLANK(CatTemplate[[#This Row],[St. unit effort]]),0,(CatTemplate[[#This Row],[St. unit effort]] * CatTemplate[[#This Row],[Year18]])*8/ParRatePM)</f>
        <v>0</v>
      </c>
      <c r="DT366" s="57">
        <f>IF(ISBLANK(CatTemplate[[#This Row],[St. unit effort]]),0,(CatTemplate[[#This Row],[St. unit effort]] * CatTemplate[[#This Row],[Year19]])*8/ParRatePM)</f>
        <v>0</v>
      </c>
      <c r="DU366" s="57">
        <f>IF(ISBLANK(CatTemplate[[#This Row],[St. unit effort]]),0,(CatTemplate[[#This Row],[St. unit effort]] * CatTemplate[[#This Row],[Year20]])*8/ParRatePM)</f>
        <v>0</v>
      </c>
      <c r="DV366" s="54">
        <f>SUM(CatTemplate[[#This Row],[PM1]:[PM20]])</f>
        <v>0</v>
      </c>
      <c r="DW366" s="56">
        <f t="shared" si="127"/>
        <v>0</v>
      </c>
      <c r="DX366" s="56">
        <f t="shared" si="127"/>
        <v>0</v>
      </c>
      <c r="DY366" s="56">
        <f t="shared" si="127"/>
        <v>0</v>
      </c>
      <c r="DZ366" s="56">
        <f t="shared" si="127"/>
        <v>0</v>
      </c>
      <c r="EA366" s="56">
        <f t="shared" si="127"/>
        <v>0</v>
      </c>
      <c r="EB366" s="56">
        <f t="shared" si="127"/>
        <v>0</v>
      </c>
      <c r="EC366" s="56">
        <f t="shared" si="127"/>
        <v>0</v>
      </c>
      <c r="ED366" s="56">
        <f t="shared" si="127"/>
        <v>0</v>
      </c>
      <c r="EE366" s="56">
        <f t="shared" si="127"/>
        <v>0</v>
      </c>
      <c r="EF366" s="56">
        <f t="shared" si="127"/>
        <v>0</v>
      </c>
      <c r="EG366" s="56">
        <f t="shared" si="127"/>
        <v>0</v>
      </c>
      <c r="EH366" s="56">
        <f t="shared" si="127"/>
        <v>0</v>
      </c>
      <c r="EI366" s="56">
        <f t="shared" si="127"/>
        <v>0</v>
      </c>
      <c r="EJ366" s="56">
        <f t="shared" si="127"/>
        <v>0</v>
      </c>
      <c r="EK366" s="56">
        <f t="shared" si="127"/>
        <v>0</v>
      </c>
      <c r="EL366" s="56">
        <f t="shared" si="125"/>
        <v>0</v>
      </c>
      <c r="EM366" s="56">
        <f t="shared" si="125"/>
        <v>0</v>
      </c>
      <c r="EN366" s="56">
        <f t="shared" si="125"/>
        <v>0</v>
      </c>
      <c r="EO366" s="56">
        <f t="shared" si="125"/>
        <v>0</v>
      </c>
      <c r="EP366" s="56">
        <f t="shared" si="125"/>
        <v>0</v>
      </c>
      <c r="EQ366" s="30">
        <f>CatTemplate[[#This Row],[Eq. unit cost]] * CatTemplate[[#This Row],[Eq. quantity]]</f>
        <v>0</v>
      </c>
      <c r="ER366" s="30">
        <f>CatTemplate[[#This Row],[Cons. unit cost]] *CatTemplate[[#This Row],[Cons. quantity]]</f>
        <v>0</v>
      </c>
      <c r="ES366" s="30">
        <f>CatTemplate[[#This Row],[Oth. unit cost]] *CatTemplate[[#This Row],[Oth. quantity]]</f>
        <v>0</v>
      </c>
      <c r="ET366" s="55">
        <f>SUM(CatTemplate[[#This Row],[CO1]:[CO20]])</f>
        <v>0</v>
      </c>
      <c r="EU366" s="56">
        <f t="shared" si="128"/>
        <v>0</v>
      </c>
      <c r="EV366" s="56">
        <f t="shared" si="128"/>
        <v>0</v>
      </c>
      <c r="EW366" s="56">
        <f t="shared" si="128"/>
        <v>0</v>
      </c>
      <c r="EX366" s="56">
        <f t="shared" si="128"/>
        <v>0</v>
      </c>
      <c r="EY366" s="56">
        <f t="shared" si="128"/>
        <v>0</v>
      </c>
      <c r="EZ366" s="56">
        <f t="shared" si="128"/>
        <v>0</v>
      </c>
      <c r="FA366" s="56">
        <f t="shared" si="128"/>
        <v>0</v>
      </c>
      <c r="FB366" s="56">
        <f t="shared" si="128"/>
        <v>0</v>
      </c>
      <c r="FC366" s="56">
        <f t="shared" si="128"/>
        <v>0</v>
      </c>
      <c r="FD366" s="56">
        <f t="shared" si="128"/>
        <v>0</v>
      </c>
      <c r="FE366" s="56">
        <f t="shared" si="128"/>
        <v>0</v>
      </c>
      <c r="FF366" s="56">
        <f t="shared" si="128"/>
        <v>0</v>
      </c>
      <c r="FG366" s="56">
        <f t="shared" si="128"/>
        <v>0</v>
      </c>
      <c r="FH366" s="56">
        <f t="shared" si="128"/>
        <v>0</v>
      </c>
      <c r="FI366" s="56">
        <f t="shared" si="128"/>
        <v>0</v>
      </c>
      <c r="FJ366" s="56">
        <f t="shared" si="126"/>
        <v>0</v>
      </c>
      <c r="FK366" s="56">
        <f t="shared" si="126"/>
        <v>0</v>
      </c>
      <c r="FL366" s="56">
        <f t="shared" si="126"/>
        <v>0</v>
      </c>
      <c r="FM366" s="56">
        <f t="shared" si="126"/>
        <v>0</v>
      </c>
      <c r="FN366" s="56">
        <f t="shared" si="126"/>
        <v>0</v>
      </c>
      <c r="FO366" s="58">
        <f>SUM(CatTemplate[[#This Row],[CS1]:[CS20]])</f>
        <v>0</v>
      </c>
      <c r="FP366" s="59">
        <f>CatTemplate[[#This Row],[Total Oth. cost]]+CatTemplate[[#This Row],[Total St. Cost]]</f>
        <v>0</v>
      </c>
      <c r="FQ366" s="33" t="e">
        <f t="shared" si="115"/>
        <v>#VALUE!</v>
      </c>
      <c r="FR366" s="33" t="e">
        <f t="shared" si="116"/>
        <v>#VALUE!</v>
      </c>
      <c r="FS366" s="30" t="e">
        <f>(CatTemplate[[#This Row],[CO1]] + CatTemplate[[#This Row],[CS1]]) * (1 + getRateOHFinal) * getRateMarkupFinal</f>
        <v>#VALUE!</v>
      </c>
      <c r="FT366" s="30" t="e">
        <f>(CatTemplate[[#This Row],[CO2]] + CatTemplate[[#This Row],[CS2]]) * (1 + getRateOHFinal) * getRateMarkupFinal</f>
        <v>#VALUE!</v>
      </c>
      <c r="FU366" s="30" t="e">
        <f>(CatTemplate[[#This Row],[CO3]] + CatTemplate[[#This Row],[CS3]]) * (1 + getRateOHFinal) * getRateMarkupFinal</f>
        <v>#VALUE!</v>
      </c>
      <c r="FV366" s="30" t="e">
        <f>(CatTemplate[[#This Row],[CO4]] + CatTemplate[[#This Row],[CS4]]) * (1 + getRateOHFinal) * getRateMarkupFinal</f>
        <v>#VALUE!</v>
      </c>
      <c r="FW366" s="30" t="e">
        <f>(CatTemplate[[#This Row],[CO5]] + CatTemplate[[#This Row],[CS5]]) * (1 + getRateOHFinal) * getRateMarkupFinal</f>
        <v>#VALUE!</v>
      </c>
      <c r="FX366" s="30" t="e">
        <f>(CatTemplate[[#This Row],[CO6]] + CatTemplate[[#This Row],[CS6]]) * (1 + getRateOHFinal) * getRateMarkupFinal</f>
        <v>#VALUE!</v>
      </c>
      <c r="FY366" s="30" t="e">
        <f>(CatTemplate[[#This Row],[CO7]] + CatTemplate[[#This Row],[CS7]]) * (1 + getRateOHFinal) * getRateMarkupFinal</f>
        <v>#VALUE!</v>
      </c>
      <c r="FZ366" s="30" t="e">
        <f>(CatTemplate[[#This Row],[CO8]] + CatTemplate[[#This Row],[CS8]]) * (1 + getRateOHFinal) * getRateMarkupFinal</f>
        <v>#VALUE!</v>
      </c>
      <c r="GA366" s="30" t="e">
        <f>(CatTemplate[[#This Row],[CO9]] + CatTemplate[[#This Row],[CS9]]) * (1 + getRateOHFinal) * getRateMarkupFinal</f>
        <v>#VALUE!</v>
      </c>
      <c r="GB366" s="30" t="e">
        <f>(CatTemplate[[#This Row],[CO10]] + CatTemplate[[#This Row],[CS10]]) * (1 + getRateOHFinal) * getRateMarkupFinal</f>
        <v>#VALUE!</v>
      </c>
      <c r="GC366" s="30" t="e">
        <f>(CatTemplate[[#This Row],[CO11]] + CatTemplate[[#This Row],[CS11]]) * (1 + getRateOHFinal) * getRateMarkupFinal</f>
        <v>#VALUE!</v>
      </c>
      <c r="GD366" s="30" t="e">
        <f>(CatTemplate[[#This Row],[CO12]] + CatTemplate[[#This Row],[CS12]]) * (1 + getRateOHFinal) * getRateMarkupFinal</f>
        <v>#VALUE!</v>
      </c>
      <c r="GE366" s="30" t="e">
        <f>(CatTemplate[[#This Row],[CO13]] + CatTemplate[[#This Row],[CS13]]) * (1 + getRateOHFinal) * getRateMarkupFinal</f>
        <v>#VALUE!</v>
      </c>
      <c r="GF366" s="30" t="e">
        <f>(CatTemplate[[#This Row],[CO14]] + CatTemplate[[#This Row],[CS14]]) * (1 + getRateOHFinal) * getRateMarkupFinal</f>
        <v>#VALUE!</v>
      </c>
      <c r="GG366" s="30" t="e">
        <f>(CatTemplate[[#This Row],[CO15]] + CatTemplate[[#This Row],[CS15]]) * (1 + getRateOHFinal) * getRateMarkupFinal</f>
        <v>#VALUE!</v>
      </c>
      <c r="GH366" s="30" t="e">
        <f>(CatTemplate[[#This Row],[CO16]] + CatTemplate[[#This Row],[CS16]]) * (1 + getRateOHFinal) * getRateMarkupFinal</f>
        <v>#VALUE!</v>
      </c>
      <c r="GI366" s="30" t="e">
        <f>(CatTemplate[[#This Row],[CO17]] + CatTemplate[[#This Row],[CS17]]) * (1 + getRateOHFinal) * getRateMarkupFinal</f>
        <v>#VALUE!</v>
      </c>
      <c r="GJ366" s="30" t="e">
        <f>(CatTemplate[[#This Row],[CO18]] + CatTemplate[[#This Row],[CS18]]) * (1 + getRateOHFinal) * getRateMarkupFinal</f>
        <v>#VALUE!</v>
      </c>
      <c r="GK366" s="30" t="e">
        <f>(CatTemplate[[#This Row],[CO19]] + CatTemplate[[#This Row],[CS19]]) * (1 + getRateOHFinal) * getRateMarkupFinal</f>
        <v>#VALUE!</v>
      </c>
      <c r="GL366" s="30" t="e">
        <f>(CatTemplate[[#This Row],[CO20]] + CatTemplate[[#This Row],[CS20]]) * (1 + getRateOHFinal) * getRateMarkupFinal</f>
        <v>#VALUE!</v>
      </c>
      <c r="GM366" s="30" t="e">
        <f t="shared" si="117"/>
        <v>#VALUE!</v>
      </c>
      <c r="GN366" s="30" t="e">
        <f t="shared" si="118"/>
        <v>#VALUE!</v>
      </c>
      <c r="GO366" s="30" t="e">
        <f t="shared" si="119"/>
        <v>#VALUE!</v>
      </c>
      <c r="GP366" s="30" t="e">
        <f t="shared" si="120"/>
        <v>#VALUE!</v>
      </c>
      <c r="GQ366" s="30" t="e">
        <f>(CatTemplate[[#This Row],[CO1]]+CatTemplate[[#This Row],[CS1]]) * (1+ getRateOHFinal) * (1 + getRateMarkupFinal)</f>
        <v>#VALUE!</v>
      </c>
      <c r="GR366" s="30" t="e">
        <f>(CatTemplate[[#This Row],[CO2]]+CatTemplate[[#This Row],[CS2]]) * (1+ getRateOHFinal) * (1 + getRateMarkupFinal)</f>
        <v>#VALUE!</v>
      </c>
      <c r="GS366" s="30" t="e">
        <f>(CatTemplate[[#This Row],[CO3]]+CatTemplate[[#This Row],[CS3]]) * (1+ getRateOHFinal) * (1 + getRateMarkupFinal)</f>
        <v>#VALUE!</v>
      </c>
      <c r="GT366" s="30" t="e">
        <f>(CatTemplate[[#This Row],[CO4]]+CatTemplate[[#This Row],[CS4]]) * (1+ getRateOHFinal) * (1 + getRateMarkupFinal)</f>
        <v>#VALUE!</v>
      </c>
      <c r="GU366" s="30" t="e">
        <f>(CatTemplate[[#This Row],[CO5]]+CatTemplate[[#This Row],[CS5]]) * (1+ getRateOHFinal) * (1 + getRateMarkupFinal)</f>
        <v>#VALUE!</v>
      </c>
      <c r="GV366" s="30" t="e">
        <f>(CatTemplate[[#This Row],[CO6]]+CatTemplate[[#This Row],[CS6]]) * (1+ getRateOHFinal) * (1 + getRateMarkupFinal)</f>
        <v>#VALUE!</v>
      </c>
      <c r="GW366" s="30" t="e">
        <f>(CatTemplate[[#This Row],[CO7]]+CatTemplate[[#This Row],[CS7]]) * (1+ getRateOHFinal) * (1 + getRateMarkupFinal)</f>
        <v>#VALUE!</v>
      </c>
      <c r="GX366" s="30" t="e">
        <f>(CatTemplate[[#This Row],[CO8]]+CatTemplate[[#This Row],[CS8]]) * (1+ getRateOHFinal) * (1 + getRateMarkupFinal)</f>
        <v>#VALUE!</v>
      </c>
      <c r="GY366" s="30" t="e">
        <f>(CatTemplate[[#This Row],[CO9]]+CatTemplate[[#This Row],[CS9]]) * (1+ getRateOHFinal) * (1 + getRateMarkupFinal)</f>
        <v>#VALUE!</v>
      </c>
      <c r="GZ366" s="30" t="e">
        <f>(CatTemplate[[#This Row],[CO10]]+CatTemplate[[#This Row],[CS10]]) * (1+ getRateOHFinal) * (1 + getRateMarkupFinal)</f>
        <v>#VALUE!</v>
      </c>
      <c r="HA366" s="30" t="e">
        <f>(CatTemplate[[#This Row],[CO11]]+CatTemplate[[#This Row],[CS11]]) * (1+ getRateOHFinal) * (1 + getRateMarkupFinal)</f>
        <v>#VALUE!</v>
      </c>
      <c r="HB366" s="30" t="e">
        <f>(CatTemplate[[#This Row],[CO12]]+CatTemplate[[#This Row],[CS12]]) * (1+ getRateOHFinal) * (1 + getRateMarkupFinal)</f>
        <v>#VALUE!</v>
      </c>
      <c r="HC366" s="30" t="e">
        <f>(CatTemplate[[#This Row],[CO13]]+CatTemplate[[#This Row],[CS13]]) * (1+ getRateOHFinal) * (1 + getRateMarkupFinal)</f>
        <v>#VALUE!</v>
      </c>
      <c r="HD366" s="30" t="e">
        <f>(CatTemplate[[#This Row],[CO14]]+CatTemplate[[#This Row],[CS14]]) * (1+ getRateOHFinal) * (1 + getRateMarkupFinal)</f>
        <v>#VALUE!</v>
      </c>
      <c r="HE366" s="30" t="e">
        <f>(CatTemplate[[#This Row],[CO15]]+CatTemplate[[#This Row],[CS15]]) * (1+ getRateOHFinal) * (1 + getRateMarkupFinal)</f>
        <v>#VALUE!</v>
      </c>
      <c r="HF366" s="30" t="e">
        <f>(CatTemplate[[#This Row],[CO16]]+CatTemplate[[#This Row],[CS16]]) * (1+ getRateOHFinal) * (1 + getRateMarkupFinal)</f>
        <v>#VALUE!</v>
      </c>
      <c r="HG366" s="30" t="e">
        <f>(CatTemplate[[#This Row],[CO17]]+CatTemplate[[#This Row],[CS17]]) * (1+ getRateOHFinal) * (1 + getRateMarkupFinal)</f>
        <v>#VALUE!</v>
      </c>
      <c r="HH366" s="30" t="e">
        <f>(CatTemplate[[#This Row],[CO18]]+CatTemplate[[#This Row],[CS18]]) * (1+ getRateOHFinal) * (1 + getRateMarkupFinal)</f>
        <v>#VALUE!</v>
      </c>
      <c r="HI366" s="30" t="e">
        <f>(CatTemplate[[#This Row],[CO19]]+CatTemplate[[#This Row],[CS19]]) * (1+ getRateOHFinal) * (1 + getRateMarkupFinal)</f>
        <v>#VALUE!</v>
      </c>
      <c r="HJ366" s="30" t="e">
        <f>(CatTemplate[[#This Row],[CO20]]+CatTemplate[[#This Row],[CS20]]) * (1+ getRateOHFinal) * (1 + getRateMarkupFinal)</f>
        <v>#VALUE!</v>
      </c>
      <c r="HK366" s="39" t="e">
        <f>CatTemplate[[#This Row],[Total cost]]+CatTemplate[[#This Row],[OH Amount]]+CatTemplate[[#This Row],[Markup]]</f>
        <v>#VALUE!</v>
      </c>
      <c r="HL366" s="63">
        <f>IF(CatTemplate[[#This Row],[Units]]="Days",CatTemplate[[#This Row],[Project quantity]]*CatTemplate[[#This Row],[St. unit effort]],CatTemplate[[#This Row],[Project quantity]])</f>
        <v>0</v>
      </c>
      <c r="HM366" s="287">
        <f>IFERROR(CatTemplate[[#This Row],[Total Price]]/(CatTemplate[[#This Row],[Final Quantity]]),0)</f>
        <v>0</v>
      </c>
      <c r="HN366" s="261"/>
    </row>
    <row r="367" spans="2:222" x14ac:dyDescent="0.2">
      <c r="B367" s="9" t="s">
        <v>106</v>
      </c>
      <c r="C367" s="23">
        <v>9</v>
      </c>
      <c r="D367" s="10" t="s">
        <v>53</v>
      </c>
      <c r="E367" s="25">
        <v>1</v>
      </c>
      <c r="F367" s="19" t="s">
        <v>53</v>
      </c>
      <c r="G367" s="27">
        <v>1</v>
      </c>
      <c r="H367" s="19" t="s">
        <v>53</v>
      </c>
      <c r="I367" s="19"/>
      <c r="J367" s="16" t="s">
        <v>256</v>
      </c>
      <c r="K367" s="16"/>
      <c r="L367" s="16" t="s">
        <v>140</v>
      </c>
      <c r="M367" s="16" t="s">
        <v>206</v>
      </c>
      <c r="N367" s="16" t="s">
        <v>857</v>
      </c>
      <c r="O367" s="320"/>
      <c r="P367" s="71"/>
      <c r="Q367" s="108"/>
      <c r="R367" s="73"/>
      <c r="S367" s="97"/>
      <c r="T367" s="100">
        <f>getEqUnitCost</f>
        <v>0</v>
      </c>
      <c r="U367" s="73">
        <f>getEqUnitEffort</f>
        <v>0</v>
      </c>
      <c r="V367" s="101">
        <f>getEqQuantity</f>
        <v>0</v>
      </c>
      <c r="W367" s="320"/>
      <c r="X367" s="100">
        <f>getConsUnitCost</f>
        <v>0</v>
      </c>
      <c r="Y367" s="73">
        <f>getConsUnitEffort</f>
        <v>0</v>
      </c>
      <c r="Z367" s="14">
        <f>getConsQuantity</f>
        <v>0</v>
      </c>
      <c r="AA367" s="320"/>
      <c r="AB367" s="72"/>
      <c r="AC367" s="112"/>
      <c r="AD367" s="14">
        <f>getOthQuantity</f>
        <v>0</v>
      </c>
      <c r="AE367" s="320"/>
      <c r="AF367" s="28" t="str">
        <f>IF(ISBLANK(CatTemplate[[#This Row],[Resource type]]),"",CatTemplate[[#This Row],[Resource type]])</f>
        <v>BioRep Team Leader</v>
      </c>
      <c r="AG367" s="242">
        <f>getStaffUnitCost</f>
        <v>548.92958344925023</v>
      </c>
      <c r="AH367" s="113">
        <f>getStaffUnitEffort</f>
        <v>0</v>
      </c>
      <c r="AI367" s="40">
        <f>getStaffQuantity</f>
        <v>0</v>
      </c>
      <c r="AJ367" s="41">
        <f>CatTemplate[[#This Row],[St. quantity]]*8/ParRatePM</f>
        <v>0</v>
      </c>
      <c r="AK367" s="320"/>
      <c r="AL367" s="53" t="str">
        <f>CatTemplate[[#This Row],[Item type]]</f>
        <v>Days</v>
      </c>
      <c r="AM367" s="12">
        <f>SUM(CatTemplate[[#This Row],[Year1]:[Year20]])</f>
        <v>0</v>
      </c>
      <c r="AN367" s="52"/>
      <c r="AO367" s="52"/>
      <c r="AP367" s="52"/>
      <c r="AQ367" s="8"/>
      <c r="AR367" s="8"/>
      <c r="AS367" s="8"/>
      <c r="AT367" s="8"/>
      <c r="AU367" s="8"/>
      <c r="AV367" s="8"/>
      <c r="AW367" s="8"/>
      <c r="AX367" s="8"/>
      <c r="AY367" s="8"/>
      <c r="AZ367" s="8"/>
      <c r="BA367" s="8"/>
      <c r="BB367" s="8"/>
      <c r="BC367" s="8"/>
      <c r="BD367" s="8"/>
      <c r="BE367" s="8"/>
      <c r="BF367" s="8"/>
      <c r="BG367" s="36"/>
      <c r="BH367" s="320"/>
      <c r="BI367" s="37" t="str">
        <f>getCostCategory</f>
        <v>01 Staff costs</v>
      </c>
      <c r="BJ367" s="37" t="str">
        <f>getSection</f>
        <v>09 Coordination</v>
      </c>
      <c r="BK367" s="32" t="str">
        <f>getObject</f>
        <v>BioRep Team Leader</v>
      </c>
      <c r="BL367" s="30">
        <f>IFERROR(getUnitCost * IF(CatTemplate[[#This Row],[Cost Category Comp.]]="01 Staff costs", 1,1),0)</f>
        <v>548.92958344925023</v>
      </c>
      <c r="BM367" s="29">
        <f>IF(AND(ISBLANK(CatTemplate[[#This Row],[Eq. unit cost]]),ISBLANK(CatTemplate[[#This Row],[Cons. unit cost]]),ISBLANK(CatTemplate[[#This Row],[Oth. unit cost]])), 0, IF(getUnitEffort =0,1,getUnitEffort) * CatTemplate[[#This Row],[Year1]])</f>
        <v>0</v>
      </c>
      <c r="BN367" s="29">
        <f>IF(AND(ISBLANK(CatTemplate[[#This Row],[Eq. unit cost]]),ISBLANK(CatTemplate[[#This Row],[Cons. unit cost]]),ISBLANK(CatTemplate[[#This Row],[Oth. unit cost]])), 0, IF(getUnitEffort =0,1,getUnitEffort) * CatTemplate[[#This Row],[Year2]])</f>
        <v>0</v>
      </c>
      <c r="BO367" s="29">
        <f>IF(AND(ISBLANK(CatTemplate[[#This Row],[Eq. unit cost]]),ISBLANK(CatTemplate[[#This Row],[Cons. unit cost]]),ISBLANK(CatTemplate[[#This Row],[Oth. unit cost]])), 0, IF(getUnitEffort =0,1,getUnitEffort) * CatTemplate[[#This Row],[Year3]])</f>
        <v>0</v>
      </c>
      <c r="BP367" s="29">
        <f>IF(AND(ISBLANK(CatTemplate[[#This Row],[Eq. unit cost]]),ISBLANK(CatTemplate[[#This Row],[Cons. unit cost]]),ISBLANK(CatTemplate[[#This Row],[Oth. unit cost]])), 0, IF(getUnitEffort =0,1,getUnitEffort) * CatTemplate[[#This Row],[Year4]])</f>
        <v>0</v>
      </c>
      <c r="BQ367" s="29">
        <f>IF(AND(ISBLANK(CatTemplate[[#This Row],[Eq. unit cost]]),ISBLANK(CatTemplate[[#This Row],[Cons. unit cost]]),ISBLANK(CatTemplate[[#This Row],[Oth. unit cost]])), 0, IF(getUnitEffort =0,1,getUnitEffort) * CatTemplate[[#This Row],[Year5]])</f>
        <v>0</v>
      </c>
      <c r="BR367" s="29">
        <f>IF(AND(ISBLANK(CatTemplate[[#This Row],[Eq. unit cost]]),ISBLANK(CatTemplate[[#This Row],[Cons. unit cost]]),ISBLANK(CatTemplate[[#This Row],[Oth. unit cost]])), 0, IF(getUnitEffort =0,1,getUnitEffort) * CatTemplate[[#This Row],[Year6]])</f>
        <v>0</v>
      </c>
      <c r="BS367" s="29">
        <f>IF(AND(ISBLANK(CatTemplate[[#This Row],[Eq. unit cost]]),ISBLANK(CatTemplate[[#This Row],[Cons. unit cost]]),ISBLANK(CatTemplate[[#This Row],[Oth. unit cost]])), 0, IF(getUnitEffort =0,1,getUnitEffort) * CatTemplate[[#This Row],[Year7]])</f>
        <v>0</v>
      </c>
      <c r="BT367" s="29">
        <f>IF(AND(ISBLANK(CatTemplate[[#This Row],[Eq. unit cost]]),ISBLANK(CatTemplate[[#This Row],[Cons. unit cost]]),ISBLANK(CatTemplate[[#This Row],[Oth. unit cost]])), 0, IF(getUnitEffort =0,1,getUnitEffort) * CatTemplate[[#This Row],[Year8]])</f>
        <v>0</v>
      </c>
      <c r="BU367" s="29">
        <f>IF(AND(ISBLANK(CatTemplate[[#This Row],[Eq. unit cost]]),ISBLANK(CatTemplate[[#This Row],[Cons. unit cost]]),ISBLANK(CatTemplate[[#This Row],[Oth. unit cost]])), 0, IF(getUnitEffort =0,1,getUnitEffort) * CatTemplate[[#This Row],[Year9]])</f>
        <v>0</v>
      </c>
      <c r="BV367" s="29">
        <f>IF(AND(ISBLANK(CatTemplate[[#This Row],[Eq. unit cost]]),ISBLANK(CatTemplate[[#This Row],[Cons. unit cost]]),ISBLANK(CatTemplate[[#This Row],[Oth. unit cost]])), 0, IF(getUnitEffort =0,1,getUnitEffort) * CatTemplate[[#This Row],[Year10]])</f>
        <v>0</v>
      </c>
      <c r="BW367" s="29">
        <f>IF(AND(ISBLANK(CatTemplate[[#This Row],[Eq. unit cost]]),ISBLANK(CatTemplate[[#This Row],[Cons. unit cost]]),ISBLANK(CatTemplate[[#This Row],[Oth. unit cost]])), 0, IF(getUnitEffort =0,1,getUnitEffort) * CatTemplate[[#This Row],[Year11]])</f>
        <v>0</v>
      </c>
      <c r="BX367" s="29">
        <f>IF(AND(ISBLANK(CatTemplate[[#This Row],[Eq. unit cost]]),ISBLANK(CatTemplate[[#This Row],[Cons. unit cost]]),ISBLANK(CatTemplate[[#This Row],[Oth. unit cost]])), 0, IF(getUnitEffort =0,1,getUnitEffort) * CatTemplate[[#This Row],[Year12]])</f>
        <v>0</v>
      </c>
      <c r="BY367" s="29">
        <f>IF(AND(ISBLANK(CatTemplate[[#This Row],[Eq. unit cost]]),ISBLANK(CatTemplate[[#This Row],[Cons. unit cost]]),ISBLANK(CatTemplate[[#This Row],[Oth. unit cost]])), 0, IF(getUnitEffort =0,1,getUnitEffort) * CatTemplate[[#This Row],[Year13]])</f>
        <v>0</v>
      </c>
      <c r="BZ367" s="29">
        <f>IF(AND(ISBLANK(CatTemplate[[#This Row],[Eq. unit cost]]),ISBLANK(CatTemplate[[#This Row],[Cons. unit cost]]),ISBLANK(CatTemplate[[#This Row],[Oth. unit cost]])), 0, IF(getUnitEffort =0,1,getUnitEffort) * CatTemplate[[#This Row],[Year14]])</f>
        <v>0</v>
      </c>
      <c r="CA367" s="29">
        <f>IF(AND(ISBLANK(CatTemplate[[#This Row],[Eq. unit cost]]),ISBLANK(CatTemplate[[#This Row],[Cons. unit cost]]),ISBLANK(CatTemplate[[#This Row],[Oth. unit cost]])), 0, IF(getUnitEffort =0,1,getUnitEffort) * CatTemplate[[#This Row],[Year15]])</f>
        <v>0</v>
      </c>
      <c r="CB367" s="29">
        <f>IF(AND(ISBLANK(CatTemplate[[#This Row],[Eq. unit cost]]),ISBLANK(CatTemplate[[#This Row],[Cons. unit cost]]),ISBLANK(CatTemplate[[#This Row],[Oth. unit cost]])), 0, IF(getUnitEffort =0,1,getUnitEffort) * CatTemplate[[#This Row],[Year16]])</f>
        <v>0</v>
      </c>
      <c r="CC367" s="29">
        <f>IF(AND(ISBLANK(CatTemplate[[#This Row],[Eq. unit cost]]),ISBLANK(CatTemplate[[#This Row],[Cons. unit cost]]),ISBLANK(CatTemplate[[#This Row],[Oth. unit cost]])), 0, IF(getUnitEffort =0,1,getUnitEffort) * CatTemplate[[#This Row],[Year17]])</f>
        <v>0</v>
      </c>
      <c r="CD367" s="29">
        <f>IF(AND(ISBLANK(CatTemplate[[#This Row],[Eq. unit cost]]),ISBLANK(CatTemplate[[#This Row],[Cons. unit cost]]),ISBLANK(CatTemplate[[#This Row],[Oth. unit cost]])), 0, IF(getUnitEffort =0,1,getUnitEffort) * CatTemplate[[#This Row],[Year18]])</f>
        <v>0</v>
      </c>
      <c r="CE367" s="29">
        <f>IF(AND(ISBLANK(CatTemplate[[#This Row],[Eq. unit cost]]),ISBLANK(CatTemplate[[#This Row],[Cons. unit cost]]),ISBLANK(CatTemplate[[#This Row],[Oth. unit cost]])), 0, IF(getUnitEffort =0,1,getUnitEffort) * CatTemplate[[#This Row],[Year19]])</f>
        <v>0</v>
      </c>
      <c r="CF367" s="29">
        <f>IF(AND(ISBLANK(CatTemplate[[#This Row],[Eq. unit cost]]),ISBLANK(CatTemplate[[#This Row],[Cons. unit cost]]),ISBLANK(CatTemplate[[#This Row],[Oth. unit cost]])), 0, IF(getUnitEffort =0,1,getUnitEffort) * CatTemplate[[#This Row],[Year20]])</f>
        <v>0</v>
      </c>
      <c r="CG367" s="45">
        <f>SUM(CatTemplate[[#This Row],[Q1]:[Q20]])</f>
        <v>0</v>
      </c>
      <c r="CH367" s="29">
        <f>IF(ISBLANK(CatTemplate[[#This Row],[St. unit effort]]),0,(CatTemplate[[#This Row],[St. unit effort]] * CatTemplate[[#This Row],[Year1]]))</f>
        <v>0</v>
      </c>
      <c r="CI367" s="29">
        <f>IF(ISBLANK(CatTemplate[[#This Row],[St. unit effort]]),0,(CatTemplate[[#This Row],[St. unit effort]] * CatTemplate[[#This Row],[Year2]]))</f>
        <v>0</v>
      </c>
      <c r="CJ367" s="29">
        <f>IF(ISBLANK(CatTemplate[[#This Row],[St. unit effort]]),0,(CatTemplate[[#This Row],[St. unit effort]] * CatTemplate[[#This Row],[Year3]]))</f>
        <v>0</v>
      </c>
      <c r="CK367" s="29">
        <f>IF(ISBLANK(CatTemplate[[#This Row],[St. unit effort]]),0,(CatTemplate[[#This Row],[St. unit effort]] * CatTemplate[[#This Row],[Year4]]))</f>
        <v>0</v>
      </c>
      <c r="CL367" s="29">
        <f>IF(ISBLANK(CatTemplate[[#This Row],[St. unit effort]]),0,(CatTemplate[[#This Row],[St. unit effort]] * CatTemplate[[#This Row],[Year5]]))</f>
        <v>0</v>
      </c>
      <c r="CM367" s="29">
        <f>IF(ISBLANK(CatTemplate[[#This Row],[St. unit effort]]),0,(CatTemplate[[#This Row],[St. unit effort]] * CatTemplate[[#This Row],[Year6]]))</f>
        <v>0</v>
      </c>
      <c r="CN367" s="29">
        <f>IF(ISBLANK(CatTemplate[[#This Row],[St. unit effort]]),0,(CatTemplate[[#This Row],[St. unit effort]] * CatTemplate[[#This Row],[Year7]]))</f>
        <v>0</v>
      </c>
      <c r="CO367" s="29">
        <f>IF(ISBLANK(CatTemplate[[#This Row],[St. unit effort]]),0,(CatTemplate[[#This Row],[St. unit effort]] * CatTemplate[[#This Row],[Year8]]))</f>
        <v>0</v>
      </c>
      <c r="CP367" s="29">
        <f>IF(ISBLANK(CatTemplate[[#This Row],[St. unit effort]]),0,(CatTemplate[[#This Row],[St. unit effort]] * CatTemplate[[#This Row],[Year9]]))</f>
        <v>0</v>
      </c>
      <c r="CQ367" s="29">
        <f>IF(ISBLANK(CatTemplate[[#This Row],[St. unit effort]]),0,(CatTemplate[[#This Row],[St. unit effort]] * CatTemplate[[#This Row],[Year10]]))</f>
        <v>0</v>
      </c>
      <c r="CR367" s="29">
        <f>IF(ISBLANK(CatTemplate[[#This Row],[St. unit effort]]),0,(CatTemplate[[#This Row],[St. unit effort]] * CatTemplate[[#This Row],[Year11]]))</f>
        <v>0</v>
      </c>
      <c r="CS367" s="29">
        <f>IF(ISBLANK(CatTemplate[[#This Row],[St. unit effort]]),0,(CatTemplate[[#This Row],[St. unit effort]] * CatTemplate[[#This Row],[Year12]]))</f>
        <v>0</v>
      </c>
      <c r="CT367" s="29">
        <f>IF(ISBLANK(CatTemplate[[#This Row],[St. unit effort]]),0,(CatTemplate[[#This Row],[St. unit effort]] * CatTemplate[[#This Row],[Year13]]))</f>
        <v>0</v>
      </c>
      <c r="CU367" s="29">
        <f>IF(ISBLANK(CatTemplate[[#This Row],[St. unit effort]]),0,(CatTemplate[[#This Row],[St. unit effort]] * CatTemplate[[#This Row],[Year14]]))</f>
        <v>0</v>
      </c>
      <c r="CV367" s="29">
        <f>IF(ISBLANK(CatTemplate[[#This Row],[St. unit effort]]),0,(CatTemplate[[#This Row],[St. unit effort]] * CatTemplate[[#This Row],[Year15]]))</f>
        <v>0</v>
      </c>
      <c r="CW367" s="29">
        <f>IF(ISBLANK(CatTemplate[[#This Row],[St. unit effort]]),0,(CatTemplate[[#This Row],[St. unit effort]] * CatTemplate[[#This Row],[Year16]]))</f>
        <v>0</v>
      </c>
      <c r="CX367" s="29">
        <f>IF(ISBLANK(CatTemplate[[#This Row],[St. unit effort]]),0,(CatTemplate[[#This Row],[St. unit effort]] * CatTemplate[[#This Row],[Year17]]))</f>
        <v>0</v>
      </c>
      <c r="CY367" s="29">
        <f>IF(ISBLANK(CatTemplate[[#This Row],[St. unit effort]]),0,(CatTemplate[[#This Row],[St. unit effort]] * CatTemplate[[#This Row],[Year18]]))</f>
        <v>0</v>
      </c>
      <c r="CZ367" s="29">
        <f>IF(ISBLANK(CatTemplate[[#This Row],[St. unit effort]]),0,(CatTemplate[[#This Row],[St. unit effort]] * CatTemplate[[#This Row],[Year19]]))</f>
        <v>0</v>
      </c>
      <c r="DA367" s="29">
        <f>IF(ISBLANK(CatTemplate[[#This Row],[St. unit effort]]),0,(CatTemplate[[#This Row],[St. unit effort]] * CatTemplate[[#This Row],[Year20]]))</f>
        <v>0</v>
      </c>
      <c r="DB367" s="57">
        <f>IF(ISBLANK(CatTemplate[[#This Row],[St. unit effort]]),0,(CatTemplate[[#This Row],[St. unit effort]] * CatTemplate[[#This Row],[Year1]])*8/ParRatePM)</f>
        <v>0</v>
      </c>
      <c r="DC367" s="57">
        <f>IF(ISBLANK(CatTemplate[[#This Row],[St. unit effort]]),0,(CatTemplate[[#This Row],[St. unit effort]] * CatTemplate[[#This Row],[Year2]])*8/ParRatePM)</f>
        <v>0</v>
      </c>
      <c r="DD367" s="57">
        <f>IF(ISBLANK(CatTemplate[[#This Row],[St. unit effort]]),0,(CatTemplate[[#This Row],[St. unit effort]] * CatTemplate[[#This Row],[Year3]])*8/ParRatePM)</f>
        <v>0</v>
      </c>
      <c r="DE367" s="57">
        <f>IF(ISBLANK(CatTemplate[[#This Row],[St. unit effort]]),0,(CatTemplate[[#This Row],[St. unit effort]] * CatTemplate[[#This Row],[Year4]])*8/ParRatePM)</f>
        <v>0</v>
      </c>
      <c r="DF367" s="57">
        <f>IF(ISBLANK(CatTemplate[[#This Row],[St. unit effort]]),0,(CatTemplate[[#This Row],[St. unit effort]] * CatTemplate[[#This Row],[Year5]])*8/ParRatePM)</f>
        <v>0</v>
      </c>
      <c r="DG367" s="57">
        <f>IF(ISBLANK(CatTemplate[[#This Row],[St. unit effort]]),0,(CatTemplate[[#This Row],[St. unit effort]] * CatTemplate[[#This Row],[Year6]])*8/ParRatePM)</f>
        <v>0</v>
      </c>
      <c r="DH367" s="57">
        <f>IF(ISBLANK(CatTemplate[[#This Row],[St. unit effort]]),0,(CatTemplate[[#This Row],[St. unit effort]] * CatTemplate[[#This Row],[Year7]])*8/ParRatePM)</f>
        <v>0</v>
      </c>
      <c r="DI367" s="57">
        <f>IF(ISBLANK(CatTemplate[[#This Row],[St. unit effort]]),0,(CatTemplate[[#This Row],[St. unit effort]] * CatTemplate[[#This Row],[Year8]])*8/ParRatePM)</f>
        <v>0</v>
      </c>
      <c r="DJ367" s="57">
        <f>IF(ISBLANK(CatTemplate[[#This Row],[St. unit effort]]),0,(CatTemplate[[#This Row],[St. unit effort]] * CatTemplate[[#This Row],[Year9]])*8/ParRatePM)</f>
        <v>0</v>
      </c>
      <c r="DK367" s="57">
        <f>IF(ISBLANK(CatTemplate[[#This Row],[St. unit effort]]),0,(CatTemplate[[#This Row],[St. unit effort]] * CatTemplate[[#This Row],[Year10]])*8/ParRatePM)</f>
        <v>0</v>
      </c>
      <c r="DL367" s="57">
        <f>IF(ISBLANK(CatTemplate[[#This Row],[St. unit effort]]),0,(CatTemplate[[#This Row],[St. unit effort]] * CatTemplate[[#This Row],[Year11]])*8/ParRatePM)</f>
        <v>0</v>
      </c>
      <c r="DM367" s="57">
        <f>IF(ISBLANK(CatTemplate[[#This Row],[St. unit effort]]),0,(CatTemplate[[#This Row],[St. unit effort]] * CatTemplate[[#This Row],[Year12]])*8/ParRatePM)</f>
        <v>0</v>
      </c>
      <c r="DN367" s="57">
        <f>IF(ISBLANK(CatTemplate[[#This Row],[St. unit effort]]),0,(CatTemplate[[#This Row],[St. unit effort]] * CatTemplate[[#This Row],[Year13]])*8/ParRatePM)</f>
        <v>0</v>
      </c>
      <c r="DO367" s="57">
        <f>IF(ISBLANK(CatTemplate[[#This Row],[St. unit effort]]),0,(CatTemplate[[#This Row],[St. unit effort]] * CatTemplate[[#This Row],[Year14]])*8/ParRatePM)</f>
        <v>0</v>
      </c>
      <c r="DP367" s="57">
        <f>IF(ISBLANK(CatTemplate[[#This Row],[St. unit effort]]),0,(CatTemplate[[#This Row],[St. unit effort]] * CatTemplate[[#This Row],[Year15]])*8/ParRatePM)</f>
        <v>0</v>
      </c>
      <c r="DQ367" s="57">
        <f>IF(ISBLANK(CatTemplate[[#This Row],[St. unit effort]]),0,(CatTemplate[[#This Row],[St. unit effort]] * CatTemplate[[#This Row],[Year16]])*8/ParRatePM)</f>
        <v>0</v>
      </c>
      <c r="DR367" s="57">
        <f>IF(ISBLANK(CatTemplate[[#This Row],[St. unit effort]]),0,(CatTemplate[[#This Row],[St. unit effort]] * CatTemplate[[#This Row],[Year17]])*8/ParRatePM)</f>
        <v>0</v>
      </c>
      <c r="DS367" s="57">
        <f>IF(ISBLANK(CatTemplate[[#This Row],[St. unit effort]]),0,(CatTemplate[[#This Row],[St. unit effort]] * CatTemplate[[#This Row],[Year18]])*8/ParRatePM)</f>
        <v>0</v>
      </c>
      <c r="DT367" s="57">
        <f>IF(ISBLANK(CatTemplate[[#This Row],[St. unit effort]]),0,(CatTemplate[[#This Row],[St. unit effort]] * CatTemplate[[#This Row],[Year19]])*8/ParRatePM)</f>
        <v>0</v>
      </c>
      <c r="DU367" s="57">
        <f>IF(ISBLANK(CatTemplate[[#This Row],[St. unit effort]]),0,(CatTemplate[[#This Row],[St. unit effort]] * CatTemplate[[#This Row],[Year20]])*8/ParRatePM)</f>
        <v>0</v>
      </c>
      <c r="DV367" s="54">
        <f>SUM(CatTemplate[[#This Row],[PM1]:[PM20]])</f>
        <v>0</v>
      </c>
      <c r="DW367" s="56">
        <f t="shared" si="127"/>
        <v>0</v>
      </c>
      <c r="DX367" s="56">
        <f t="shared" si="127"/>
        <v>0</v>
      </c>
      <c r="DY367" s="56">
        <f t="shared" si="127"/>
        <v>0</v>
      </c>
      <c r="DZ367" s="56">
        <f t="shared" si="127"/>
        <v>0</v>
      </c>
      <c r="EA367" s="56">
        <f t="shared" si="127"/>
        <v>0</v>
      </c>
      <c r="EB367" s="56">
        <f t="shared" si="127"/>
        <v>0</v>
      </c>
      <c r="EC367" s="56">
        <f t="shared" si="127"/>
        <v>0</v>
      </c>
      <c r="ED367" s="56">
        <f t="shared" si="127"/>
        <v>0</v>
      </c>
      <c r="EE367" s="56">
        <f t="shared" si="127"/>
        <v>0</v>
      </c>
      <c r="EF367" s="56">
        <f t="shared" si="127"/>
        <v>0</v>
      </c>
      <c r="EG367" s="56">
        <f t="shared" si="127"/>
        <v>0</v>
      </c>
      <c r="EH367" s="56">
        <f t="shared" si="127"/>
        <v>0</v>
      </c>
      <c r="EI367" s="56">
        <f t="shared" si="127"/>
        <v>0</v>
      </c>
      <c r="EJ367" s="56">
        <f t="shared" si="127"/>
        <v>0</v>
      </c>
      <c r="EK367" s="56">
        <f t="shared" si="127"/>
        <v>0</v>
      </c>
      <c r="EL367" s="56">
        <f t="shared" si="125"/>
        <v>0</v>
      </c>
      <c r="EM367" s="56">
        <f t="shared" si="125"/>
        <v>0</v>
      </c>
      <c r="EN367" s="56">
        <f t="shared" si="125"/>
        <v>0</v>
      </c>
      <c r="EO367" s="56">
        <f t="shared" si="125"/>
        <v>0</v>
      </c>
      <c r="EP367" s="56">
        <f t="shared" si="125"/>
        <v>0</v>
      </c>
      <c r="EQ367" s="30">
        <f>CatTemplate[[#This Row],[Eq. unit cost]] * CatTemplate[[#This Row],[Eq. quantity]]</f>
        <v>0</v>
      </c>
      <c r="ER367" s="30">
        <f>CatTemplate[[#This Row],[Cons. unit cost]] *CatTemplate[[#This Row],[Cons. quantity]]</f>
        <v>0</v>
      </c>
      <c r="ES367" s="30">
        <f>CatTemplate[[#This Row],[Oth. unit cost]] *CatTemplate[[#This Row],[Oth. quantity]]</f>
        <v>0</v>
      </c>
      <c r="ET367" s="55">
        <f>SUM(CatTemplate[[#This Row],[CO1]:[CO20]])</f>
        <v>0</v>
      </c>
      <c r="EU367" s="56">
        <f t="shared" si="128"/>
        <v>0</v>
      </c>
      <c r="EV367" s="56">
        <f t="shared" si="128"/>
        <v>0</v>
      </c>
      <c r="EW367" s="56">
        <f t="shared" si="128"/>
        <v>0</v>
      </c>
      <c r="EX367" s="56">
        <f t="shared" si="128"/>
        <v>0</v>
      </c>
      <c r="EY367" s="56">
        <f t="shared" si="128"/>
        <v>0</v>
      </c>
      <c r="EZ367" s="56">
        <f t="shared" si="128"/>
        <v>0</v>
      </c>
      <c r="FA367" s="56">
        <f t="shared" si="128"/>
        <v>0</v>
      </c>
      <c r="FB367" s="56">
        <f t="shared" si="128"/>
        <v>0</v>
      </c>
      <c r="FC367" s="56">
        <f t="shared" si="128"/>
        <v>0</v>
      </c>
      <c r="FD367" s="56">
        <f t="shared" si="128"/>
        <v>0</v>
      </c>
      <c r="FE367" s="56">
        <f t="shared" si="128"/>
        <v>0</v>
      </c>
      <c r="FF367" s="56">
        <f t="shared" si="128"/>
        <v>0</v>
      </c>
      <c r="FG367" s="56">
        <f t="shared" si="128"/>
        <v>0</v>
      </c>
      <c r="FH367" s="56">
        <f t="shared" si="128"/>
        <v>0</v>
      </c>
      <c r="FI367" s="56">
        <f t="shared" si="128"/>
        <v>0</v>
      </c>
      <c r="FJ367" s="56">
        <f t="shared" si="126"/>
        <v>0</v>
      </c>
      <c r="FK367" s="56">
        <f t="shared" si="126"/>
        <v>0</v>
      </c>
      <c r="FL367" s="56">
        <f t="shared" si="126"/>
        <v>0</v>
      </c>
      <c r="FM367" s="56">
        <f t="shared" si="126"/>
        <v>0</v>
      </c>
      <c r="FN367" s="56">
        <f t="shared" si="126"/>
        <v>0</v>
      </c>
      <c r="FO367" s="58">
        <f>SUM(CatTemplate[[#This Row],[CS1]:[CS20]])</f>
        <v>0</v>
      </c>
      <c r="FP367" s="59">
        <f>CatTemplate[[#This Row],[Total Oth. cost]]+CatTemplate[[#This Row],[Total St. Cost]]</f>
        <v>0</v>
      </c>
      <c r="FQ367" s="33" t="e">
        <f t="shared" si="115"/>
        <v>#VALUE!</v>
      </c>
      <c r="FR367" s="33" t="e">
        <f t="shared" si="116"/>
        <v>#VALUE!</v>
      </c>
      <c r="FS367" s="30" t="e">
        <f>(CatTemplate[[#This Row],[CO1]] + CatTemplate[[#This Row],[CS1]]) * (1 + getRateOHFinal) * getRateMarkupFinal</f>
        <v>#VALUE!</v>
      </c>
      <c r="FT367" s="30" t="e">
        <f>(CatTemplate[[#This Row],[CO2]] + CatTemplate[[#This Row],[CS2]]) * (1 + getRateOHFinal) * getRateMarkupFinal</f>
        <v>#VALUE!</v>
      </c>
      <c r="FU367" s="30" t="e">
        <f>(CatTemplate[[#This Row],[CO3]] + CatTemplate[[#This Row],[CS3]]) * (1 + getRateOHFinal) * getRateMarkupFinal</f>
        <v>#VALUE!</v>
      </c>
      <c r="FV367" s="30" t="e">
        <f>(CatTemplate[[#This Row],[CO4]] + CatTemplate[[#This Row],[CS4]]) * (1 + getRateOHFinal) * getRateMarkupFinal</f>
        <v>#VALUE!</v>
      </c>
      <c r="FW367" s="30" t="e">
        <f>(CatTemplate[[#This Row],[CO5]] + CatTemplate[[#This Row],[CS5]]) * (1 + getRateOHFinal) * getRateMarkupFinal</f>
        <v>#VALUE!</v>
      </c>
      <c r="FX367" s="30" t="e">
        <f>(CatTemplate[[#This Row],[CO6]] + CatTemplate[[#This Row],[CS6]]) * (1 + getRateOHFinal) * getRateMarkupFinal</f>
        <v>#VALUE!</v>
      </c>
      <c r="FY367" s="30" t="e">
        <f>(CatTemplate[[#This Row],[CO7]] + CatTemplate[[#This Row],[CS7]]) * (1 + getRateOHFinal) * getRateMarkupFinal</f>
        <v>#VALUE!</v>
      </c>
      <c r="FZ367" s="30" t="e">
        <f>(CatTemplate[[#This Row],[CO8]] + CatTemplate[[#This Row],[CS8]]) * (1 + getRateOHFinal) * getRateMarkupFinal</f>
        <v>#VALUE!</v>
      </c>
      <c r="GA367" s="30" t="e">
        <f>(CatTemplate[[#This Row],[CO9]] + CatTemplate[[#This Row],[CS9]]) * (1 + getRateOHFinal) * getRateMarkupFinal</f>
        <v>#VALUE!</v>
      </c>
      <c r="GB367" s="30" t="e">
        <f>(CatTemplate[[#This Row],[CO10]] + CatTemplate[[#This Row],[CS10]]) * (1 + getRateOHFinal) * getRateMarkupFinal</f>
        <v>#VALUE!</v>
      </c>
      <c r="GC367" s="30" t="e">
        <f>(CatTemplate[[#This Row],[CO11]] + CatTemplate[[#This Row],[CS11]]) * (1 + getRateOHFinal) * getRateMarkupFinal</f>
        <v>#VALUE!</v>
      </c>
      <c r="GD367" s="30" t="e">
        <f>(CatTemplate[[#This Row],[CO12]] + CatTemplate[[#This Row],[CS12]]) * (1 + getRateOHFinal) * getRateMarkupFinal</f>
        <v>#VALUE!</v>
      </c>
      <c r="GE367" s="30" t="e">
        <f>(CatTemplate[[#This Row],[CO13]] + CatTemplate[[#This Row],[CS13]]) * (1 + getRateOHFinal) * getRateMarkupFinal</f>
        <v>#VALUE!</v>
      </c>
      <c r="GF367" s="30" t="e">
        <f>(CatTemplate[[#This Row],[CO14]] + CatTemplate[[#This Row],[CS14]]) * (1 + getRateOHFinal) * getRateMarkupFinal</f>
        <v>#VALUE!</v>
      </c>
      <c r="GG367" s="30" t="e">
        <f>(CatTemplate[[#This Row],[CO15]] + CatTemplate[[#This Row],[CS15]]) * (1 + getRateOHFinal) * getRateMarkupFinal</f>
        <v>#VALUE!</v>
      </c>
      <c r="GH367" s="30" t="e">
        <f>(CatTemplate[[#This Row],[CO16]] + CatTemplate[[#This Row],[CS16]]) * (1 + getRateOHFinal) * getRateMarkupFinal</f>
        <v>#VALUE!</v>
      </c>
      <c r="GI367" s="30" t="e">
        <f>(CatTemplate[[#This Row],[CO17]] + CatTemplate[[#This Row],[CS17]]) * (1 + getRateOHFinal) * getRateMarkupFinal</f>
        <v>#VALUE!</v>
      </c>
      <c r="GJ367" s="30" t="e">
        <f>(CatTemplate[[#This Row],[CO18]] + CatTemplate[[#This Row],[CS18]]) * (1 + getRateOHFinal) * getRateMarkupFinal</f>
        <v>#VALUE!</v>
      </c>
      <c r="GK367" s="30" t="e">
        <f>(CatTemplate[[#This Row],[CO19]] + CatTemplate[[#This Row],[CS19]]) * (1 + getRateOHFinal) * getRateMarkupFinal</f>
        <v>#VALUE!</v>
      </c>
      <c r="GL367" s="30" t="e">
        <f>(CatTemplate[[#This Row],[CO20]] + CatTemplate[[#This Row],[CS20]]) * (1 + getRateOHFinal) * getRateMarkupFinal</f>
        <v>#VALUE!</v>
      </c>
      <c r="GM367" s="30" t="e">
        <f t="shared" si="117"/>
        <v>#VALUE!</v>
      </c>
      <c r="GN367" s="30" t="e">
        <f t="shared" si="118"/>
        <v>#VALUE!</v>
      </c>
      <c r="GO367" s="30" t="e">
        <f t="shared" si="119"/>
        <v>#VALUE!</v>
      </c>
      <c r="GP367" s="30" t="e">
        <f t="shared" si="120"/>
        <v>#VALUE!</v>
      </c>
      <c r="GQ367" s="30" t="e">
        <f>(CatTemplate[[#This Row],[CO1]]+CatTemplate[[#This Row],[CS1]]) * (1+ getRateOHFinal) * (1 + getRateMarkupFinal)</f>
        <v>#VALUE!</v>
      </c>
      <c r="GR367" s="30" t="e">
        <f>(CatTemplate[[#This Row],[CO2]]+CatTemplate[[#This Row],[CS2]]) * (1+ getRateOHFinal) * (1 + getRateMarkupFinal)</f>
        <v>#VALUE!</v>
      </c>
      <c r="GS367" s="30" t="e">
        <f>(CatTemplate[[#This Row],[CO3]]+CatTemplate[[#This Row],[CS3]]) * (1+ getRateOHFinal) * (1 + getRateMarkupFinal)</f>
        <v>#VALUE!</v>
      </c>
      <c r="GT367" s="30" t="e">
        <f>(CatTemplate[[#This Row],[CO4]]+CatTemplate[[#This Row],[CS4]]) * (1+ getRateOHFinal) * (1 + getRateMarkupFinal)</f>
        <v>#VALUE!</v>
      </c>
      <c r="GU367" s="30" t="e">
        <f>(CatTemplate[[#This Row],[CO5]]+CatTemplate[[#This Row],[CS5]]) * (1+ getRateOHFinal) * (1 + getRateMarkupFinal)</f>
        <v>#VALUE!</v>
      </c>
      <c r="GV367" s="30" t="e">
        <f>(CatTemplate[[#This Row],[CO6]]+CatTemplate[[#This Row],[CS6]]) * (1+ getRateOHFinal) * (1 + getRateMarkupFinal)</f>
        <v>#VALUE!</v>
      </c>
      <c r="GW367" s="30" t="e">
        <f>(CatTemplate[[#This Row],[CO7]]+CatTemplate[[#This Row],[CS7]]) * (1+ getRateOHFinal) * (1 + getRateMarkupFinal)</f>
        <v>#VALUE!</v>
      </c>
      <c r="GX367" s="30" t="e">
        <f>(CatTemplate[[#This Row],[CO8]]+CatTemplate[[#This Row],[CS8]]) * (1+ getRateOHFinal) * (1 + getRateMarkupFinal)</f>
        <v>#VALUE!</v>
      </c>
      <c r="GY367" s="30" t="e">
        <f>(CatTemplate[[#This Row],[CO9]]+CatTemplate[[#This Row],[CS9]]) * (1+ getRateOHFinal) * (1 + getRateMarkupFinal)</f>
        <v>#VALUE!</v>
      </c>
      <c r="GZ367" s="30" t="e">
        <f>(CatTemplate[[#This Row],[CO10]]+CatTemplate[[#This Row],[CS10]]) * (1+ getRateOHFinal) * (1 + getRateMarkupFinal)</f>
        <v>#VALUE!</v>
      </c>
      <c r="HA367" s="30" t="e">
        <f>(CatTemplate[[#This Row],[CO11]]+CatTemplate[[#This Row],[CS11]]) * (1+ getRateOHFinal) * (1 + getRateMarkupFinal)</f>
        <v>#VALUE!</v>
      </c>
      <c r="HB367" s="30" t="e">
        <f>(CatTemplate[[#This Row],[CO12]]+CatTemplate[[#This Row],[CS12]]) * (1+ getRateOHFinal) * (1 + getRateMarkupFinal)</f>
        <v>#VALUE!</v>
      </c>
      <c r="HC367" s="30" t="e">
        <f>(CatTemplate[[#This Row],[CO13]]+CatTemplate[[#This Row],[CS13]]) * (1+ getRateOHFinal) * (1 + getRateMarkupFinal)</f>
        <v>#VALUE!</v>
      </c>
      <c r="HD367" s="30" t="e">
        <f>(CatTemplate[[#This Row],[CO14]]+CatTemplate[[#This Row],[CS14]]) * (1+ getRateOHFinal) * (1 + getRateMarkupFinal)</f>
        <v>#VALUE!</v>
      </c>
      <c r="HE367" s="30" t="e">
        <f>(CatTemplate[[#This Row],[CO15]]+CatTemplate[[#This Row],[CS15]]) * (1+ getRateOHFinal) * (1 + getRateMarkupFinal)</f>
        <v>#VALUE!</v>
      </c>
      <c r="HF367" s="30" t="e">
        <f>(CatTemplate[[#This Row],[CO16]]+CatTemplate[[#This Row],[CS16]]) * (1+ getRateOHFinal) * (1 + getRateMarkupFinal)</f>
        <v>#VALUE!</v>
      </c>
      <c r="HG367" s="30" t="e">
        <f>(CatTemplate[[#This Row],[CO17]]+CatTemplate[[#This Row],[CS17]]) * (1+ getRateOHFinal) * (1 + getRateMarkupFinal)</f>
        <v>#VALUE!</v>
      </c>
      <c r="HH367" s="30" t="e">
        <f>(CatTemplate[[#This Row],[CO18]]+CatTemplate[[#This Row],[CS18]]) * (1+ getRateOHFinal) * (1 + getRateMarkupFinal)</f>
        <v>#VALUE!</v>
      </c>
      <c r="HI367" s="30" t="e">
        <f>(CatTemplate[[#This Row],[CO19]]+CatTemplate[[#This Row],[CS19]]) * (1+ getRateOHFinal) * (1 + getRateMarkupFinal)</f>
        <v>#VALUE!</v>
      </c>
      <c r="HJ367" s="30" t="e">
        <f>(CatTemplate[[#This Row],[CO20]]+CatTemplate[[#This Row],[CS20]]) * (1+ getRateOHFinal) * (1 + getRateMarkupFinal)</f>
        <v>#VALUE!</v>
      </c>
      <c r="HK367" s="39" t="e">
        <f>CatTemplate[[#This Row],[Total cost]]+CatTemplate[[#This Row],[OH Amount]]+CatTemplate[[#This Row],[Markup]]</f>
        <v>#VALUE!</v>
      </c>
      <c r="HL367" s="63">
        <f>IF(CatTemplate[[#This Row],[Units]]="Days",CatTemplate[[#This Row],[Project quantity]]*CatTemplate[[#This Row],[St. unit effort]],CatTemplate[[#This Row],[Project quantity]])</f>
        <v>0</v>
      </c>
      <c r="HM367" s="287">
        <f>IFERROR(CatTemplate[[#This Row],[Total Price]]/(CatTemplate[[#This Row],[Final Quantity]]),0)</f>
        <v>0</v>
      </c>
      <c r="HN367" s="261"/>
    </row>
    <row r="368" spans="2:222" x14ac:dyDescent="0.2">
      <c r="B368" s="9" t="s">
        <v>106</v>
      </c>
      <c r="C368" s="23">
        <v>9</v>
      </c>
      <c r="D368" s="10" t="s">
        <v>53</v>
      </c>
      <c r="E368" s="25">
        <v>2</v>
      </c>
      <c r="F368" s="19" t="s">
        <v>955</v>
      </c>
      <c r="G368" s="27">
        <v>1</v>
      </c>
      <c r="H368" s="19" t="s">
        <v>315</v>
      </c>
      <c r="I368" s="19"/>
      <c r="J368" s="16" t="s">
        <v>256</v>
      </c>
      <c r="K368" s="16"/>
      <c r="L368" s="16" t="s">
        <v>140</v>
      </c>
      <c r="M368" s="16" t="s">
        <v>206</v>
      </c>
      <c r="N368" s="16" t="s">
        <v>857</v>
      </c>
      <c r="O368" s="320"/>
      <c r="P368" s="71"/>
      <c r="Q368" s="108"/>
      <c r="R368" s="73"/>
      <c r="S368" s="97"/>
      <c r="T368" s="100">
        <f>getEqUnitCost</f>
        <v>0</v>
      </c>
      <c r="U368" s="73">
        <f>getEqUnitEffort</f>
        <v>0</v>
      </c>
      <c r="V368" s="101">
        <f>getEqQuantity</f>
        <v>0</v>
      </c>
      <c r="W368" s="320"/>
      <c r="X368" s="100">
        <f>getConsUnitCost</f>
        <v>0</v>
      </c>
      <c r="Y368" s="73">
        <f>getConsUnitEffort</f>
        <v>0</v>
      </c>
      <c r="Z368" s="14">
        <f>getConsQuantity</f>
        <v>0</v>
      </c>
      <c r="AA368" s="320"/>
      <c r="AB368" s="72"/>
      <c r="AC368" s="112"/>
      <c r="AD368" s="14">
        <f>getOthQuantity</f>
        <v>0</v>
      </c>
      <c r="AE368" s="320"/>
      <c r="AF368" s="28" t="str">
        <f>IF(ISBLANK(CatTemplate[[#This Row],[Resource type]]),"",CatTemplate[[#This Row],[Resource type]])</f>
        <v>BioRep Team Leader</v>
      </c>
      <c r="AG368" s="242">
        <f>getStaffUnitCost</f>
        <v>548.92958344925023</v>
      </c>
      <c r="AH368" s="113">
        <f>getStaffUnitEffort</f>
        <v>0</v>
      </c>
      <c r="AI368" s="40">
        <f>getStaffQuantity</f>
        <v>0</v>
      </c>
      <c r="AJ368" s="41">
        <f>CatTemplate[[#This Row],[St. quantity]]*8/ParRatePM</f>
        <v>0</v>
      </c>
      <c r="AK368" s="320"/>
      <c r="AL368" s="53" t="str">
        <f>CatTemplate[[#This Row],[Item type]]</f>
        <v>Days</v>
      </c>
      <c r="AM368" s="12">
        <f>SUM(CatTemplate[[#This Row],[Year1]:[Year20]])</f>
        <v>0</v>
      </c>
      <c r="AN368" s="52"/>
      <c r="AO368" s="52"/>
      <c r="AP368" s="52"/>
      <c r="AQ368" s="8"/>
      <c r="AR368" s="8"/>
      <c r="AS368" s="8"/>
      <c r="AT368" s="8"/>
      <c r="AU368" s="8"/>
      <c r="AV368" s="8"/>
      <c r="AW368" s="8"/>
      <c r="AX368" s="8"/>
      <c r="AY368" s="8"/>
      <c r="AZ368" s="8"/>
      <c r="BA368" s="8"/>
      <c r="BB368" s="8"/>
      <c r="BC368" s="8"/>
      <c r="BD368" s="8"/>
      <c r="BE368" s="8"/>
      <c r="BF368" s="8"/>
      <c r="BG368" s="36"/>
      <c r="BH368" s="320"/>
      <c r="BI368" s="37" t="str">
        <f>getCostCategory</f>
        <v>01 Staff costs</v>
      </c>
      <c r="BJ368" s="37" t="str">
        <f>getSection</f>
        <v>09 Coordination</v>
      </c>
      <c r="BK368" s="32" t="str">
        <f>getObject</f>
        <v>BioRep Team Leader</v>
      </c>
      <c r="BL368" s="30">
        <f>IFERROR(getUnitCost * IF(CatTemplate[[#This Row],[Cost Category Comp.]]="01 Staff costs", 1,1),0)</f>
        <v>548.92958344925023</v>
      </c>
      <c r="BM368" s="29">
        <f>IF(AND(ISBLANK(CatTemplate[[#This Row],[Eq. unit cost]]),ISBLANK(CatTemplate[[#This Row],[Cons. unit cost]]),ISBLANK(CatTemplate[[#This Row],[Oth. unit cost]])), 0, IF(getUnitEffort =0,1,getUnitEffort) * CatTemplate[[#This Row],[Year1]])</f>
        <v>0</v>
      </c>
      <c r="BN368" s="29">
        <f>IF(AND(ISBLANK(CatTemplate[[#This Row],[Eq. unit cost]]),ISBLANK(CatTemplate[[#This Row],[Cons. unit cost]]),ISBLANK(CatTemplate[[#This Row],[Oth. unit cost]])), 0, IF(getUnitEffort =0,1,getUnitEffort) * CatTemplate[[#This Row],[Year2]])</f>
        <v>0</v>
      </c>
      <c r="BO368" s="29">
        <f>IF(AND(ISBLANK(CatTemplate[[#This Row],[Eq. unit cost]]),ISBLANK(CatTemplate[[#This Row],[Cons. unit cost]]),ISBLANK(CatTemplate[[#This Row],[Oth. unit cost]])), 0, IF(getUnitEffort =0,1,getUnitEffort) * CatTemplate[[#This Row],[Year3]])</f>
        <v>0</v>
      </c>
      <c r="BP368" s="29">
        <f>IF(AND(ISBLANK(CatTemplate[[#This Row],[Eq. unit cost]]),ISBLANK(CatTemplate[[#This Row],[Cons. unit cost]]),ISBLANK(CatTemplate[[#This Row],[Oth. unit cost]])), 0, IF(getUnitEffort =0,1,getUnitEffort) * CatTemplate[[#This Row],[Year4]])</f>
        <v>0</v>
      </c>
      <c r="BQ368" s="29">
        <f>IF(AND(ISBLANK(CatTemplate[[#This Row],[Eq. unit cost]]),ISBLANK(CatTemplate[[#This Row],[Cons. unit cost]]),ISBLANK(CatTemplate[[#This Row],[Oth. unit cost]])), 0, IF(getUnitEffort =0,1,getUnitEffort) * CatTemplate[[#This Row],[Year5]])</f>
        <v>0</v>
      </c>
      <c r="BR368" s="29">
        <f>IF(AND(ISBLANK(CatTemplate[[#This Row],[Eq. unit cost]]),ISBLANK(CatTemplate[[#This Row],[Cons. unit cost]]),ISBLANK(CatTemplate[[#This Row],[Oth. unit cost]])), 0, IF(getUnitEffort =0,1,getUnitEffort) * CatTemplate[[#This Row],[Year6]])</f>
        <v>0</v>
      </c>
      <c r="BS368" s="29">
        <f>IF(AND(ISBLANK(CatTemplate[[#This Row],[Eq. unit cost]]),ISBLANK(CatTemplate[[#This Row],[Cons. unit cost]]),ISBLANK(CatTemplate[[#This Row],[Oth. unit cost]])), 0, IF(getUnitEffort =0,1,getUnitEffort) * CatTemplate[[#This Row],[Year7]])</f>
        <v>0</v>
      </c>
      <c r="BT368" s="29">
        <f>IF(AND(ISBLANK(CatTemplate[[#This Row],[Eq. unit cost]]),ISBLANK(CatTemplate[[#This Row],[Cons. unit cost]]),ISBLANK(CatTemplate[[#This Row],[Oth. unit cost]])), 0, IF(getUnitEffort =0,1,getUnitEffort) * CatTemplate[[#This Row],[Year8]])</f>
        <v>0</v>
      </c>
      <c r="BU368" s="29">
        <f>IF(AND(ISBLANK(CatTemplate[[#This Row],[Eq. unit cost]]),ISBLANK(CatTemplate[[#This Row],[Cons. unit cost]]),ISBLANK(CatTemplate[[#This Row],[Oth. unit cost]])), 0, IF(getUnitEffort =0,1,getUnitEffort) * CatTemplate[[#This Row],[Year9]])</f>
        <v>0</v>
      </c>
      <c r="BV368" s="29">
        <f>IF(AND(ISBLANK(CatTemplate[[#This Row],[Eq. unit cost]]),ISBLANK(CatTemplate[[#This Row],[Cons. unit cost]]),ISBLANK(CatTemplate[[#This Row],[Oth. unit cost]])), 0, IF(getUnitEffort =0,1,getUnitEffort) * CatTemplate[[#This Row],[Year10]])</f>
        <v>0</v>
      </c>
      <c r="BW368" s="29">
        <f>IF(AND(ISBLANK(CatTemplate[[#This Row],[Eq. unit cost]]),ISBLANK(CatTemplate[[#This Row],[Cons. unit cost]]),ISBLANK(CatTemplate[[#This Row],[Oth. unit cost]])), 0, IF(getUnitEffort =0,1,getUnitEffort) * CatTemplate[[#This Row],[Year11]])</f>
        <v>0</v>
      </c>
      <c r="BX368" s="29">
        <f>IF(AND(ISBLANK(CatTemplate[[#This Row],[Eq. unit cost]]),ISBLANK(CatTemplate[[#This Row],[Cons. unit cost]]),ISBLANK(CatTemplate[[#This Row],[Oth. unit cost]])), 0, IF(getUnitEffort =0,1,getUnitEffort) * CatTemplate[[#This Row],[Year12]])</f>
        <v>0</v>
      </c>
      <c r="BY368" s="29">
        <f>IF(AND(ISBLANK(CatTemplate[[#This Row],[Eq. unit cost]]),ISBLANK(CatTemplate[[#This Row],[Cons. unit cost]]),ISBLANK(CatTemplate[[#This Row],[Oth. unit cost]])), 0, IF(getUnitEffort =0,1,getUnitEffort) * CatTemplate[[#This Row],[Year13]])</f>
        <v>0</v>
      </c>
      <c r="BZ368" s="29">
        <f>IF(AND(ISBLANK(CatTemplate[[#This Row],[Eq. unit cost]]),ISBLANK(CatTemplate[[#This Row],[Cons. unit cost]]),ISBLANK(CatTemplate[[#This Row],[Oth. unit cost]])), 0, IF(getUnitEffort =0,1,getUnitEffort) * CatTemplate[[#This Row],[Year14]])</f>
        <v>0</v>
      </c>
      <c r="CA368" s="29">
        <f>IF(AND(ISBLANK(CatTemplate[[#This Row],[Eq. unit cost]]),ISBLANK(CatTemplate[[#This Row],[Cons. unit cost]]),ISBLANK(CatTemplate[[#This Row],[Oth. unit cost]])), 0, IF(getUnitEffort =0,1,getUnitEffort) * CatTemplate[[#This Row],[Year15]])</f>
        <v>0</v>
      </c>
      <c r="CB368" s="29">
        <f>IF(AND(ISBLANK(CatTemplate[[#This Row],[Eq. unit cost]]),ISBLANK(CatTemplate[[#This Row],[Cons. unit cost]]),ISBLANK(CatTemplate[[#This Row],[Oth. unit cost]])), 0, IF(getUnitEffort =0,1,getUnitEffort) * CatTemplate[[#This Row],[Year16]])</f>
        <v>0</v>
      </c>
      <c r="CC368" s="29">
        <f>IF(AND(ISBLANK(CatTemplate[[#This Row],[Eq. unit cost]]),ISBLANK(CatTemplate[[#This Row],[Cons. unit cost]]),ISBLANK(CatTemplate[[#This Row],[Oth. unit cost]])), 0, IF(getUnitEffort =0,1,getUnitEffort) * CatTemplate[[#This Row],[Year17]])</f>
        <v>0</v>
      </c>
      <c r="CD368" s="29">
        <f>IF(AND(ISBLANK(CatTemplate[[#This Row],[Eq. unit cost]]),ISBLANK(CatTemplate[[#This Row],[Cons. unit cost]]),ISBLANK(CatTemplate[[#This Row],[Oth. unit cost]])), 0, IF(getUnitEffort =0,1,getUnitEffort) * CatTemplate[[#This Row],[Year18]])</f>
        <v>0</v>
      </c>
      <c r="CE368" s="29">
        <f>IF(AND(ISBLANK(CatTemplate[[#This Row],[Eq. unit cost]]),ISBLANK(CatTemplate[[#This Row],[Cons. unit cost]]),ISBLANK(CatTemplate[[#This Row],[Oth. unit cost]])), 0, IF(getUnitEffort =0,1,getUnitEffort) * CatTemplate[[#This Row],[Year19]])</f>
        <v>0</v>
      </c>
      <c r="CF368" s="29">
        <f>IF(AND(ISBLANK(CatTemplate[[#This Row],[Eq. unit cost]]),ISBLANK(CatTemplate[[#This Row],[Cons. unit cost]]),ISBLANK(CatTemplate[[#This Row],[Oth. unit cost]])), 0, IF(getUnitEffort =0,1,getUnitEffort) * CatTemplate[[#This Row],[Year20]])</f>
        <v>0</v>
      </c>
      <c r="CG368" s="45">
        <f>SUM(CatTemplate[[#This Row],[Q1]:[Q20]])</f>
        <v>0</v>
      </c>
      <c r="CH368" s="29">
        <f>IF(ISBLANK(CatTemplate[[#This Row],[St. unit effort]]),0,(CatTemplate[[#This Row],[St. unit effort]] * CatTemplate[[#This Row],[Year1]]))</f>
        <v>0</v>
      </c>
      <c r="CI368" s="29">
        <f>IF(ISBLANK(CatTemplate[[#This Row],[St. unit effort]]),0,(CatTemplate[[#This Row],[St. unit effort]] * CatTemplate[[#This Row],[Year2]]))</f>
        <v>0</v>
      </c>
      <c r="CJ368" s="29">
        <f>IF(ISBLANK(CatTemplate[[#This Row],[St. unit effort]]),0,(CatTemplate[[#This Row],[St. unit effort]] * CatTemplate[[#This Row],[Year3]]))</f>
        <v>0</v>
      </c>
      <c r="CK368" s="29">
        <f>IF(ISBLANK(CatTemplate[[#This Row],[St. unit effort]]),0,(CatTemplate[[#This Row],[St. unit effort]] * CatTemplate[[#This Row],[Year4]]))</f>
        <v>0</v>
      </c>
      <c r="CL368" s="29">
        <f>IF(ISBLANK(CatTemplate[[#This Row],[St. unit effort]]),0,(CatTemplate[[#This Row],[St. unit effort]] * CatTemplate[[#This Row],[Year5]]))</f>
        <v>0</v>
      </c>
      <c r="CM368" s="29">
        <f>IF(ISBLANK(CatTemplate[[#This Row],[St. unit effort]]),0,(CatTemplate[[#This Row],[St. unit effort]] * CatTemplate[[#This Row],[Year6]]))</f>
        <v>0</v>
      </c>
      <c r="CN368" s="29">
        <f>IF(ISBLANK(CatTemplate[[#This Row],[St. unit effort]]),0,(CatTemplate[[#This Row],[St. unit effort]] * CatTemplate[[#This Row],[Year7]]))</f>
        <v>0</v>
      </c>
      <c r="CO368" s="29">
        <f>IF(ISBLANK(CatTemplate[[#This Row],[St. unit effort]]),0,(CatTemplate[[#This Row],[St. unit effort]] * CatTemplate[[#This Row],[Year8]]))</f>
        <v>0</v>
      </c>
      <c r="CP368" s="29">
        <f>IF(ISBLANK(CatTemplate[[#This Row],[St. unit effort]]),0,(CatTemplate[[#This Row],[St. unit effort]] * CatTemplate[[#This Row],[Year9]]))</f>
        <v>0</v>
      </c>
      <c r="CQ368" s="29">
        <f>IF(ISBLANK(CatTemplate[[#This Row],[St. unit effort]]),0,(CatTemplate[[#This Row],[St. unit effort]] * CatTemplate[[#This Row],[Year10]]))</f>
        <v>0</v>
      </c>
      <c r="CR368" s="29">
        <f>IF(ISBLANK(CatTemplate[[#This Row],[St. unit effort]]),0,(CatTemplate[[#This Row],[St. unit effort]] * CatTemplate[[#This Row],[Year11]]))</f>
        <v>0</v>
      </c>
      <c r="CS368" s="29">
        <f>IF(ISBLANK(CatTemplate[[#This Row],[St. unit effort]]),0,(CatTemplate[[#This Row],[St. unit effort]] * CatTemplate[[#This Row],[Year12]]))</f>
        <v>0</v>
      </c>
      <c r="CT368" s="29">
        <f>IF(ISBLANK(CatTemplate[[#This Row],[St. unit effort]]),0,(CatTemplate[[#This Row],[St. unit effort]] * CatTemplate[[#This Row],[Year13]]))</f>
        <v>0</v>
      </c>
      <c r="CU368" s="29">
        <f>IF(ISBLANK(CatTemplate[[#This Row],[St. unit effort]]),0,(CatTemplate[[#This Row],[St. unit effort]] * CatTemplate[[#This Row],[Year14]]))</f>
        <v>0</v>
      </c>
      <c r="CV368" s="29">
        <f>IF(ISBLANK(CatTemplate[[#This Row],[St. unit effort]]),0,(CatTemplate[[#This Row],[St. unit effort]] * CatTemplate[[#This Row],[Year15]]))</f>
        <v>0</v>
      </c>
      <c r="CW368" s="29">
        <f>IF(ISBLANK(CatTemplate[[#This Row],[St. unit effort]]),0,(CatTemplate[[#This Row],[St. unit effort]] * CatTemplate[[#This Row],[Year16]]))</f>
        <v>0</v>
      </c>
      <c r="CX368" s="29">
        <f>IF(ISBLANK(CatTemplate[[#This Row],[St. unit effort]]),0,(CatTemplate[[#This Row],[St. unit effort]] * CatTemplate[[#This Row],[Year17]]))</f>
        <v>0</v>
      </c>
      <c r="CY368" s="29">
        <f>IF(ISBLANK(CatTemplate[[#This Row],[St. unit effort]]),0,(CatTemplate[[#This Row],[St. unit effort]] * CatTemplate[[#This Row],[Year18]]))</f>
        <v>0</v>
      </c>
      <c r="CZ368" s="29">
        <f>IF(ISBLANK(CatTemplate[[#This Row],[St. unit effort]]),0,(CatTemplate[[#This Row],[St. unit effort]] * CatTemplate[[#This Row],[Year19]]))</f>
        <v>0</v>
      </c>
      <c r="DA368" s="29">
        <f>IF(ISBLANK(CatTemplate[[#This Row],[St. unit effort]]),0,(CatTemplate[[#This Row],[St. unit effort]] * CatTemplate[[#This Row],[Year20]]))</f>
        <v>0</v>
      </c>
      <c r="DB368" s="57">
        <f>IF(ISBLANK(CatTemplate[[#This Row],[St. unit effort]]),0,(CatTemplate[[#This Row],[St. unit effort]] * CatTemplate[[#This Row],[Year1]])*8/ParRatePM)</f>
        <v>0</v>
      </c>
      <c r="DC368" s="57">
        <f>IF(ISBLANK(CatTemplate[[#This Row],[St. unit effort]]),0,(CatTemplate[[#This Row],[St. unit effort]] * CatTemplate[[#This Row],[Year2]])*8/ParRatePM)</f>
        <v>0</v>
      </c>
      <c r="DD368" s="57">
        <f>IF(ISBLANK(CatTemplate[[#This Row],[St. unit effort]]),0,(CatTemplate[[#This Row],[St. unit effort]] * CatTemplate[[#This Row],[Year3]])*8/ParRatePM)</f>
        <v>0</v>
      </c>
      <c r="DE368" s="57">
        <f>IF(ISBLANK(CatTemplate[[#This Row],[St. unit effort]]),0,(CatTemplate[[#This Row],[St. unit effort]] * CatTemplate[[#This Row],[Year4]])*8/ParRatePM)</f>
        <v>0</v>
      </c>
      <c r="DF368" s="57">
        <f>IF(ISBLANK(CatTemplate[[#This Row],[St. unit effort]]),0,(CatTemplate[[#This Row],[St. unit effort]] * CatTemplate[[#This Row],[Year5]])*8/ParRatePM)</f>
        <v>0</v>
      </c>
      <c r="DG368" s="57">
        <f>IF(ISBLANK(CatTemplate[[#This Row],[St. unit effort]]),0,(CatTemplate[[#This Row],[St. unit effort]] * CatTemplate[[#This Row],[Year6]])*8/ParRatePM)</f>
        <v>0</v>
      </c>
      <c r="DH368" s="57">
        <f>IF(ISBLANK(CatTemplate[[#This Row],[St. unit effort]]),0,(CatTemplate[[#This Row],[St. unit effort]] * CatTemplate[[#This Row],[Year7]])*8/ParRatePM)</f>
        <v>0</v>
      </c>
      <c r="DI368" s="57">
        <f>IF(ISBLANK(CatTemplate[[#This Row],[St. unit effort]]),0,(CatTemplate[[#This Row],[St. unit effort]] * CatTemplate[[#This Row],[Year8]])*8/ParRatePM)</f>
        <v>0</v>
      </c>
      <c r="DJ368" s="57">
        <f>IF(ISBLANK(CatTemplate[[#This Row],[St. unit effort]]),0,(CatTemplate[[#This Row],[St. unit effort]] * CatTemplate[[#This Row],[Year9]])*8/ParRatePM)</f>
        <v>0</v>
      </c>
      <c r="DK368" s="57">
        <f>IF(ISBLANK(CatTemplate[[#This Row],[St. unit effort]]),0,(CatTemplate[[#This Row],[St. unit effort]] * CatTemplate[[#This Row],[Year10]])*8/ParRatePM)</f>
        <v>0</v>
      </c>
      <c r="DL368" s="57">
        <f>IF(ISBLANK(CatTemplate[[#This Row],[St. unit effort]]),0,(CatTemplate[[#This Row],[St. unit effort]] * CatTemplate[[#This Row],[Year11]])*8/ParRatePM)</f>
        <v>0</v>
      </c>
      <c r="DM368" s="57">
        <f>IF(ISBLANK(CatTemplate[[#This Row],[St. unit effort]]),0,(CatTemplate[[#This Row],[St. unit effort]] * CatTemplate[[#This Row],[Year12]])*8/ParRatePM)</f>
        <v>0</v>
      </c>
      <c r="DN368" s="57">
        <f>IF(ISBLANK(CatTemplate[[#This Row],[St. unit effort]]),0,(CatTemplate[[#This Row],[St. unit effort]] * CatTemplate[[#This Row],[Year13]])*8/ParRatePM)</f>
        <v>0</v>
      </c>
      <c r="DO368" s="57">
        <f>IF(ISBLANK(CatTemplate[[#This Row],[St. unit effort]]),0,(CatTemplate[[#This Row],[St. unit effort]] * CatTemplate[[#This Row],[Year14]])*8/ParRatePM)</f>
        <v>0</v>
      </c>
      <c r="DP368" s="57">
        <f>IF(ISBLANK(CatTemplate[[#This Row],[St. unit effort]]),0,(CatTemplate[[#This Row],[St. unit effort]] * CatTemplate[[#This Row],[Year15]])*8/ParRatePM)</f>
        <v>0</v>
      </c>
      <c r="DQ368" s="57">
        <f>IF(ISBLANK(CatTemplate[[#This Row],[St. unit effort]]),0,(CatTemplate[[#This Row],[St. unit effort]] * CatTemplate[[#This Row],[Year16]])*8/ParRatePM)</f>
        <v>0</v>
      </c>
      <c r="DR368" s="57">
        <f>IF(ISBLANK(CatTemplate[[#This Row],[St. unit effort]]),0,(CatTemplate[[#This Row],[St. unit effort]] * CatTemplate[[#This Row],[Year17]])*8/ParRatePM)</f>
        <v>0</v>
      </c>
      <c r="DS368" s="57">
        <f>IF(ISBLANK(CatTemplate[[#This Row],[St. unit effort]]),0,(CatTemplate[[#This Row],[St. unit effort]] * CatTemplate[[#This Row],[Year18]])*8/ParRatePM)</f>
        <v>0</v>
      </c>
      <c r="DT368" s="57">
        <f>IF(ISBLANK(CatTemplate[[#This Row],[St. unit effort]]),0,(CatTemplate[[#This Row],[St. unit effort]] * CatTemplate[[#This Row],[Year19]])*8/ParRatePM)</f>
        <v>0</v>
      </c>
      <c r="DU368" s="57">
        <f>IF(ISBLANK(CatTemplate[[#This Row],[St. unit effort]]),0,(CatTemplate[[#This Row],[St. unit effort]] * CatTemplate[[#This Row],[Year20]])*8/ParRatePM)</f>
        <v>0</v>
      </c>
      <c r="DV368" s="54">
        <f>SUM(CatTemplate[[#This Row],[PM1]:[PM20]])</f>
        <v>0</v>
      </c>
      <c r="DW368" s="56">
        <f t="shared" si="127"/>
        <v>0</v>
      </c>
      <c r="DX368" s="56">
        <f t="shared" si="127"/>
        <v>0</v>
      </c>
      <c r="DY368" s="56">
        <f t="shared" si="127"/>
        <v>0</v>
      </c>
      <c r="DZ368" s="56">
        <f t="shared" si="127"/>
        <v>0</v>
      </c>
      <c r="EA368" s="56">
        <f t="shared" si="127"/>
        <v>0</v>
      </c>
      <c r="EB368" s="56">
        <f t="shared" si="127"/>
        <v>0</v>
      </c>
      <c r="EC368" s="56">
        <f t="shared" si="127"/>
        <v>0</v>
      </c>
      <c r="ED368" s="56">
        <f t="shared" si="127"/>
        <v>0</v>
      </c>
      <c r="EE368" s="56">
        <f t="shared" si="127"/>
        <v>0</v>
      </c>
      <c r="EF368" s="56">
        <f t="shared" si="127"/>
        <v>0</v>
      </c>
      <c r="EG368" s="56">
        <f t="shared" si="127"/>
        <v>0</v>
      </c>
      <c r="EH368" s="56">
        <f t="shared" si="127"/>
        <v>0</v>
      </c>
      <c r="EI368" s="56">
        <f t="shared" si="127"/>
        <v>0</v>
      </c>
      <c r="EJ368" s="56">
        <f t="shared" si="127"/>
        <v>0</v>
      </c>
      <c r="EK368" s="56">
        <f t="shared" si="127"/>
        <v>0</v>
      </c>
      <c r="EL368" s="56">
        <f t="shared" si="125"/>
        <v>0</v>
      </c>
      <c r="EM368" s="56">
        <f t="shared" si="125"/>
        <v>0</v>
      </c>
      <c r="EN368" s="56">
        <f t="shared" si="125"/>
        <v>0</v>
      </c>
      <c r="EO368" s="56">
        <f t="shared" si="125"/>
        <v>0</v>
      </c>
      <c r="EP368" s="56">
        <f t="shared" si="125"/>
        <v>0</v>
      </c>
      <c r="EQ368" s="30">
        <f>CatTemplate[[#This Row],[Eq. unit cost]] * CatTemplate[[#This Row],[Eq. quantity]]</f>
        <v>0</v>
      </c>
      <c r="ER368" s="30">
        <f>CatTemplate[[#This Row],[Cons. unit cost]] *CatTemplate[[#This Row],[Cons. quantity]]</f>
        <v>0</v>
      </c>
      <c r="ES368" s="30">
        <f>CatTemplate[[#This Row],[Oth. unit cost]] *CatTemplate[[#This Row],[Oth. quantity]]</f>
        <v>0</v>
      </c>
      <c r="ET368" s="55">
        <f>SUM(CatTemplate[[#This Row],[CO1]:[CO20]])</f>
        <v>0</v>
      </c>
      <c r="EU368" s="56">
        <f t="shared" si="128"/>
        <v>0</v>
      </c>
      <c r="EV368" s="56">
        <f t="shared" si="128"/>
        <v>0</v>
      </c>
      <c r="EW368" s="56">
        <f t="shared" si="128"/>
        <v>0</v>
      </c>
      <c r="EX368" s="56">
        <f t="shared" si="128"/>
        <v>0</v>
      </c>
      <c r="EY368" s="56">
        <f t="shared" si="128"/>
        <v>0</v>
      </c>
      <c r="EZ368" s="56">
        <f t="shared" si="128"/>
        <v>0</v>
      </c>
      <c r="FA368" s="56">
        <f t="shared" si="128"/>
        <v>0</v>
      </c>
      <c r="FB368" s="56">
        <f t="shared" si="128"/>
        <v>0</v>
      </c>
      <c r="FC368" s="56">
        <f t="shared" si="128"/>
        <v>0</v>
      </c>
      <c r="FD368" s="56">
        <f t="shared" si="128"/>
        <v>0</v>
      </c>
      <c r="FE368" s="56">
        <f t="shared" si="128"/>
        <v>0</v>
      </c>
      <c r="FF368" s="56">
        <f t="shared" si="128"/>
        <v>0</v>
      </c>
      <c r="FG368" s="56">
        <f t="shared" si="128"/>
        <v>0</v>
      </c>
      <c r="FH368" s="56">
        <f t="shared" si="128"/>
        <v>0</v>
      </c>
      <c r="FI368" s="56">
        <f t="shared" si="128"/>
        <v>0</v>
      </c>
      <c r="FJ368" s="56">
        <f t="shared" si="126"/>
        <v>0</v>
      </c>
      <c r="FK368" s="56">
        <f t="shared" si="126"/>
        <v>0</v>
      </c>
      <c r="FL368" s="56">
        <f t="shared" si="126"/>
        <v>0</v>
      </c>
      <c r="FM368" s="56">
        <f t="shared" si="126"/>
        <v>0</v>
      </c>
      <c r="FN368" s="56">
        <f t="shared" si="126"/>
        <v>0</v>
      </c>
      <c r="FO368" s="58">
        <f>SUM(CatTemplate[[#This Row],[CS1]:[CS20]])</f>
        <v>0</v>
      </c>
      <c r="FP368" s="59">
        <f>CatTemplate[[#This Row],[Total Oth. cost]]+CatTemplate[[#This Row],[Total St. Cost]]</f>
        <v>0</v>
      </c>
      <c r="FQ368" s="33" t="e">
        <f t="shared" si="115"/>
        <v>#VALUE!</v>
      </c>
      <c r="FR368" s="33" t="e">
        <f t="shared" si="116"/>
        <v>#VALUE!</v>
      </c>
      <c r="FS368" s="30" t="e">
        <f>(CatTemplate[[#This Row],[CO1]] + CatTemplate[[#This Row],[CS1]]) * (1 + getRateOHFinal) * getRateMarkupFinal</f>
        <v>#VALUE!</v>
      </c>
      <c r="FT368" s="30" t="e">
        <f>(CatTemplate[[#This Row],[CO2]] + CatTemplate[[#This Row],[CS2]]) * (1 + getRateOHFinal) * getRateMarkupFinal</f>
        <v>#VALUE!</v>
      </c>
      <c r="FU368" s="30" t="e">
        <f>(CatTemplate[[#This Row],[CO3]] + CatTemplate[[#This Row],[CS3]]) * (1 + getRateOHFinal) * getRateMarkupFinal</f>
        <v>#VALUE!</v>
      </c>
      <c r="FV368" s="30" t="e">
        <f>(CatTemplate[[#This Row],[CO4]] + CatTemplate[[#This Row],[CS4]]) * (1 + getRateOHFinal) * getRateMarkupFinal</f>
        <v>#VALUE!</v>
      </c>
      <c r="FW368" s="30" t="e">
        <f>(CatTemplate[[#This Row],[CO5]] + CatTemplate[[#This Row],[CS5]]) * (1 + getRateOHFinal) * getRateMarkupFinal</f>
        <v>#VALUE!</v>
      </c>
      <c r="FX368" s="30" t="e">
        <f>(CatTemplate[[#This Row],[CO6]] + CatTemplate[[#This Row],[CS6]]) * (1 + getRateOHFinal) * getRateMarkupFinal</f>
        <v>#VALUE!</v>
      </c>
      <c r="FY368" s="30" t="e">
        <f>(CatTemplate[[#This Row],[CO7]] + CatTemplate[[#This Row],[CS7]]) * (1 + getRateOHFinal) * getRateMarkupFinal</f>
        <v>#VALUE!</v>
      </c>
      <c r="FZ368" s="30" t="e">
        <f>(CatTemplate[[#This Row],[CO8]] + CatTemplate[[#This Row],[CS8]]) * (1 + getRateOHFinal) * getRateMarkupFinal</f>
        <v>#VALUE!</v>
      </c>
      <c r="GA368" s="30" t="e">
        <f>(CatTemplate[[#This Row],[CO9]] + CatTemplate[[#This Row],[CS9]]) * (1 + getRateOHFinal) * getRateMarkupFinal</f>
        <v>#VALUE!</v>
      </c>
      <c r="GB368" s="30" t="e">
        <f>(CatTemplate[[#This Row],[CO10]] + CatTemplate[[#This Row],[CS10]]) * (1 + getRateOHFinal) * getRateMarkupFinal</f>
        <v>#VALUE!</v>
      </c>
      <c r="GC368" s="30" t="e">
        <f>(CatTemplate[[#This Row],[CO11]] + CatTemplate[[#This Row],[CS11]]) * (1 + getRateOHFinal) * getRateMarkupFinal</f>
        <v>#VALUE!</v>
      </c>
      <c r="GD368" s="30" t="e">
        <f>(CatTemplate[[#This Row],[CO12]] + CatTemplate[[#This Row],[CS12]]) * (1 + getRateOHFinal) * getRateMarkupFinal</f>
        <v>#VALUE!</v>
      </c>
      <c r="GE368" s="30" t="e">
        <f>(CatTemplate[[#This Row],[CO13]] + CatTemplate[[#This Row],[CS13]]) * (1 + getRateOHFinal) * getRateMarkupFinal</f>
        <v>#VALUE!</v>
      </c>
      <c r="GF368" s="30" t="e">
        <f>(CatTemplate[[#This Row],[CO14]] + CatTemplate[[#This Row],[CS14]]) * (1 + getRateOHFinal) * getRateMarkupFinal</f>
        <v>#VALUE!</v>
      </c>
      <c r="GG368" s="30" t="e">
        <f>(CatTemplate[[#This Row],[CO15]] + CatTemplate[[#This Row],[CS15]]) * (1 + getRateOHFinal) * getRateMarkupFinal</f>
        <v>#VALUE!</v>
      </c>
      <c r="GH368" s="30" t="e">
        <f>(CatTemplate[[#This Row],[CO16]] + CatTemplate[[#This Row],[CS16]]) * (1 + getRateOHFinal) * getRateMarkupFinal</f>
        <v>#VALUE!</v>
      </c>
      <c r="GI368" s="30" t="e">
        <f>(CatTemplate[[#This Row],[CO17]] + CatTemplate[[#This Row],[CS17]]) * (1 + getRateOHFinal) * getRateMarkupFinal</f>
        <v>#VALUE!</v>
      </c>
      <c r="GJ368" s="30" t="e">
        <f>(CatTemplate[[#This Row],[CO18]] + CatTemplate[[#This Row],[CS18]]) * (1 + getRateOHFinal) * getRateMarkupFinal</f>
        <v>#VALUE!</v>
      </c>
      <c r="GK368" s="30" t="e">
        <f>(CatTemplate[[#This Row],[CO19]] + CatTemplate[[#This Row],[CS19]]) * (1 + getRateOHFinal) * getRateMarkupFinal</f>
        <v>#VALUE!</v>
      </c>
      <c r="GL368" s="30" t="e">
        <f>(CatTemplate[[#This Row],[CO20]] + CatTemplate[[#This Row],[CS20]]) * (1 + getRateOHFinal) * getRateMarkupFinal</f>
        <v>#VALUE!</v>
      </c>
      <c r="GM368" s="30" t="e">
        <f t="shared" si="117"/>
        <v>#VALUE!</v>
      </c>
      <c r="GN368" s="30" t="e">
        <f t="shared" si="118"/>
        <v>#VALUE!</v>
      </c>
      <c r="GO368" s="30" t="e">
        <f t="shared" si="119"/>
        <v>#VALUE!</v>
      </c>
      <c r="GP368" s="30" t="e">
        <f t="shared" si="120"/>
        <v>#VALUE!</v>
      </c>
      <c r="GQ368" s="30" t="e">
        <f>(CatTemplate[[#This Row],[CO1]]+CatTemplate[[#This Row],[CS1]]) * (1+ getRateOHFinal) * (1 + getRateMarkupFinal)</f>
        <v>#VALUE!</v>
      </c>
      <c r="GR368" s="30" t="e">
        <f>(CatTemplate[[#This Row],[CO2]]+CatTemplate[[#This Row],[CS2]]) * (1+ getRateOHFinal) * (1 + getRateMarkupFinal)</f>
        <v>#VALUE!</v>
      </c>
      <c r="GS368" s="30" t="e">
        <f>(CatTemplate[[#This Row],[CO3]]+CatTemplate[[#This Row],[CS3]]) * (1+ getRateOHFinal) * (1 + getRateMarkupFinal)</f>
        <v>#VALUE!</v>
      </c>
      <c r="GT368" s="30" t="e">
        <f>(CatTemplate[[#This Row],[CO4]]+CatTemplate[[#This Row],[CS4]]) * (1+ getRateOHFinal) * (1 + getRateMarkupFinal)</f>
        <v>#VALUE!</v>
      </c>
      <c r="GU368" s="30" t="e">
        <f>(CatTemplate[[#This Row],[CO5]]+CatTemplate[[#This Row],[CS5]]) * (1+ getRateOHFinal) * (1 + getRateMarkupFinal)</f>
        <v>#VALUE!</v>
      </c>
      <c r="GV368" s="30" t="e">
        <f>(CatTemplate[[#This Row],[CO6]]+CatTemplate[[#This Row],[CS6]]) * (1+ getRateOHFinal) * (1 + getRateMarkupFinal)</f>
        <v>#VALUE!</v>
      </c>
      <c r="GW368" s="30" t="e">
        <f>(CatTemplate[[#This Row],[CO7]]+CatTemplate[[#This Row],[CS7]]) * (1+ getRateOHFinal) * (1 + getRateMarkupFinal)</f>
        <v>#VALUE!</v>
      </c>
      <c r="GX368" s="30" t="e">
        <f>(CatTemplate[[#This Row],[CO8]]+CatTemplate[[#This Row],[CS8]]) * (1+ getRateOHFinal) * (1 + getRateMarkupFinal)</f>
        <v>#VALUE!</v>
      </c>
      <c r="GY368" s="30" t="e">
        <f>(CatTemplate[[#This Row],[CO9]]+CatTemplate[[#This Row],[CS9]]) * (1+ getRateOHFinal) * (1 + getRateMarkupFinal)</f>
        <v>#VALUE!</v>
      </c>
      <c r="GZ368" s="30" t="e">
        <f>(CatTemplate[[#This Row],[CO10]]+CatTemplate[[#This Row],[CS10]]) * (1+ getRateOHFinal) * (1 + getRateMarkupFinal)</f>
        <v>#VALUE!</v>
      </c>
      <c r="HA368" s="30" t="e">
        <f>(CatTemplate[[#This Row],[CO11]]+CatTemplate[[#This Row],[CS11]]) * (1+ getRateOHFinal) * (1 + getRateMarkupFinal)</f>
        <v>#VALUE!</v>
      </c>
      <c r="HB368" s="30" t="e">
        <f>(CatTemplate[[#This Row],[CO12]]+CatTemplate[[#This Row],[CS12]]) * (1+ getRateOHFinal) * (1 + getRateMarkupFinal)</f>
        <v>#VALUE!</v>
      </c>
      <c r="HC368" s="30" t="e">
        <f>(CatTemplate[[#This Row],[CO13]]+CatTemplate[[#This Row],[CS13]]) * (1+ getRateOHFinal) * (1 + getRateMarkupFinal)</f>
        <v>#VALUE!</v>
      </c>
      <c r="HD368" s="30" t="e">
        <f>(CatTemplate[[#This Row],[CO14]]+CatTemplate[[#This Row],[CS14]]) * (1+ getRateOHFinal) * (1 + getRateMarkupFinal)</f>
        <v>#VALUE!</v>
      </c>
      <c r="HE368" s="30" t="e">
        <f>(CatTemplate[[#This Row],[CO15]]+CatTemplate[[#This Row],[CS15]]) * (1+ getRateOHFinal) * (1 + getRateMarkupFinal)</f>
        <v>#VALUE!</v>
      </c>
      <c r="HF368" s="30" t="e">
        <f>(CatTemplate[[#This Row],[CO16]]+CatTemplate[[#This Row],[CS16]]) * (1+ getRateOHFinal) * (1 + getRateMarkupFinal)</f>
        <v>#VALUE!</v>
      </c>
      <c r="HG368" s="30" t="e">
        <f>(CatTemplate[[#This Row],[CO17]]+CatTemplate[[#This Row],[CS17]]) * (1+ getRateOHFinal) * (1 + getRateMarkupFinal)</f>
        <v>#VALUE!</v>
      </c>
      <c r="HH368" s="30" t="e">
        <f>(CatTemplate[[#This Row],[CO18]]+CatTemplate[[#This Row],[CS18]]) * (1+ getRateOHFinal) * (1 + getRateMarkupFinal)</f>
        <v>#VALUE!</v>
      </c>
      <c r="HI368" s="30" t="e">
        <f>(CatTemplate[[#This Row],[CO19]]+CatTemplate[[#This Row],[CS19]]) * (1+ getRateOHFinal) * (1 + getRateMarkupFinal)</f>
        <v>#VALUE!</v>
      </c>
      <c r="HJ368" s="30" t="e">
        <f>(CatTemplate[[#This Row],[CO20]]+CatTemplate[[#This Row],[CS20]]) * (1+ getRateOHFinal) * (1 + getRateMarkupFinal)</f>
        <v>#VALUE!</v>
      </c>
      <c r="HK368" s="39" t="e">
        <f>CatTemplate[[#This Row],[Total cost]]+CatTemplate[[#This Row],[OH Amount]]+CatTemplate[[#This Row],[Markup]]</f>
        <v>#VALUE!</v>
      </c>
      <c r="HL368" s="63">
        <f>IF(CatTemplate[[#This Row],[Units]]="Days",CatTemplate[[#This Row],[Project quantity]]*CatTemplate[[#This Row],[St. unit effort]],CatTemplate[[#This Row],[Project quantity]])</f>
        <v>0</v>
      </c>
      <c r="HM368" s="287">
        <f>IFERROR(CatTemplate[[#This Row],[Total Price]]/(CatTemplate[[#This Row],[Final Quantity]]),0)</f>
        <v>0</v>
      </c>
      <c r="HN368" s="261"/>
    </row>
    <row r="369" spans="2:222" x14ac:dyDescent="0.2">
      <c r="B369" s="9" t="s">
        <v>106</v>
      </c>
      <c r="C369" s="23">
        <v>9</v>
      </c>
      <c r="D369" s="10" t="s">
        <v>53</v>
      </c>
      <c r="E369" s="25">
        <v>2</v>
      </c>
      <c r="F369" s="19" t="s">
        <v>955</v>
      </c>
      <c r="G369" s="27">
        <v>2</v>
      </c>
      <c r="H369" s="19" t="s">
        <v>957</v>
      </c>
      <c r="I369" s="19"/>
      <c r="J369" s="16"/>
      <c r="K369" s="16"/>
      <c r="L369" s="16" t="s">
        <v>421</v>
      </c>
      <c r="M369" s="16" t="s">
        <v>208</v>
      </c>
      <c r="N369" s="16" t="s">
        <v>857</v>
      </c>
      <c r="O369" s="320"/>
      <c r="P369" s="71"/>
      <c r="Q369" s="108"/>
      <c r="R369" s="73"/>
      <c r="S369" s="97"/>
      <c r="T369" s="100">
        <f>getEqUnitCost</f>
        <v>0</v>
      </c>
      <c r="U369" s="73">
        <f>getEqUnitEffort</f>
        <v>0</v>
      </c>
      <c r="V369" s="101">
        <f>getEqQuantity</f>
        <v>0</v>
      </c>
      <c r="W369" s="320"/>
      <c r="X369" s="100">
        <f>getConsUnitCost</f>
        <v>0</v>
      </c>
      <c r="Y369" s="73">
        <f>getConsUnitEffort</f>
        <v>0</v>
      </c>
      <c r="Z369" s="14">
        <f>getConsQuantity</f>
        <v>0</v>
      </c>
      <c r="AA369" s="320"/>
      <c r="AB369" s="72"/>
      <c r="AC369" s="112"/>
      <c r="AD369" s="14">
        <f>getOthQuantity</f>
        <v>0</v>
      </c>
      <c r="AE369" s="320"/>
      <c r="AF369" s="28" t="str">
        <f>IF(ISBLANK(CatTemplate[[#This Row],[Resource type]]),"",CatTemplate[[#This Row],[Resource type]])</f>
        <v/>
      </c>
      <c r="AG369" s="242">
        <f>getStaffUnitCost</f>
        <v>0</v>
      </c>
      <c r="AH369" s="113">
        <f>getStaffUnitEffort</f>
        <v>0</v>
      </c>
      <c r="AI369" s="40">
        <f>getStaffQuantity</f>
        <v>0</v>
      </c>
      <c r="AJ369" s="41">
        <f>CatTemplate[[#This Row],[St. quantity]]*8/ParRatePM</f>
        <v>0</v>
      </c>
      <c r="AK369" s="320"/>
      <c r="AL369" s="53" t="str">
        <f>CatTemplate[[#This Row],[Item type]]</f>
        <v>Travels</v>
      </c>
      <c r="AM369" s="12">
        <f>SUM(CatTemplate[[#This Row],[Year1]:[Year20]])</f>
        <v>0</v>
      </c>
      <c r="AN369" s="52"/>
      <c r="AO369" s="52"/>
      <c r="AP369" s="52"/>
      <c r="AQ369" s="8"/>
      <c r="AR369" s="8"/>
      <c r="AS369" s="8"/>
      <c r="AT369" s="8"/>
      <c r="AU369" s="8"/>
      <c r="AV369" s="8"/>
      <c r="AW369" s="8"/>
      <c r="AX369" s="8"/>
      <c r="AY369" s="8"/>
      <c r="AZ369" s="8"/>
      <c r="BA369" s="8"/>
      <c r="BB369" s="8"/>
      <c r="BC369" s="8"/>
      <c r="BD369" s="8"/>
      <c r="BE369" s="8"/>
      <c r="BF369" s="8"/>
      <c r="BG369" s="36"/>
      <c r="BH369" s="320"/>
      <c r="BI369" s="37" t="str">
        <f>getCostCategory</f>
        <v>05 Travel costs</v>
      </c>
      <c r="BJ369" s="37" t="str">
        <f>getSection</f>
        <v>09 Coordination</v>
      </c>
      <c r="BK369" s="32" t="str">
        <f>getObject</f>
        <v>Coordination</v>
      </c>
      <c r="BL369" s="30">
        <f>IFERROR(getUnitCost * IF(CatTemplate[[#This Row],[Cost Category Comp.]]="01 Staff costs", 1,1),0)</f>
        <v>0</v>
      </c>
      <c r="BM369" s="29">
        <f>IF(AND(ISBLANK(CatTemplate[[#This Row],[Eq. unit cost]]),ISBLANK(CatTemplate[[#This Row],[Cons. unit cost]]),ISBLANK(CatTemplate[[#This Row],[Oth. unit cost]])), 0, IF(getUnitEffort =0,1,getUnitEffort) * CatTemplate[[#This Row],[Year1]])</f>
        <v>0</v>
      </c>
      <c r="BN369" s="29">
        <f>IF(AND(ISBLANK(CatTemplate[[#This Row],[Eq. unit cost]]),ISBLANK(CatTemplate[[#This Row],[Cons. unit cost]]),ISBLANK(CatTemplate[[#This Row],[Oth. unit cost]])), 0, IF(getUnitEffort =0,1,getUnitEffort) * CatTemplate[[#This Row],[Year2]])</f>
        <v>0</v>
      </c>
      <c r="BO369" s="29">
        <f>IF(AND(ISBLANK(CatTemplate[[#This Row],[Eq. unit cost]]),ISBLANK(CatTemplate[[#This Row],[Cons. unit cost]]),ISBLANK(CatTemplate[[#This Row],[Oth. unit cost]])), 0, IF(getUnitEffort =0,1,getUnitEffort) * CatTemplate[[#This Row],[Year3]])</f>
        <v>0</v>
      </c>
      <c r="BP369" s="29">
        <f>IF(AND(ISBLANK(CatTemplate[[#This Row],[Eq. unit cost]]),ISBLANK(CatTemplate[[#This Row],[Cons. unit cost]]),ISBLANK(CatTemplate[[#This Row],[Oth. unit cost]])), 0, IF(getUnitEffort =0,1,getUnitEffort) * CatTemplate[[#This Row],[Year4]])</f>
        <v>0</v>
      </c>
      <c r="BQ369" s="29">
        <f>IF(AND(ISBLANK(CatTemplate[[#This Row],[Eq. unit cost]]),ISBLANK(CatTemplate[[#This Row],[Cons. unit cost]]),ISBLANK(CatTemplate[[#This Row],[Oth. unit cost]])), 0, IF(getUnitEffort =0,1,getUnitEffort) * CatTemplate[[#This Row],[Year5]])</f>
        <v>0</v>
      </c>
      <c r="BR369" s="29">
        <f>IF(AND(ISBLANK(CatTemplate[[#This Row],[Eq. unit cost]]),ISBLANK(CatTemplate[[#This Row],[Cons. unit cost]]),ISBLANK(CatTemplate[[#This Row],[Oth. unit cost]])), 0, IF(getUnitEffort =0,1,getUnitEffort) * CatTemplate[[#This Row],[Year6]])</f>
        <v>0</v>
      </c>
      <c r="BS369" s="29">
        <f>IF(AND(ISBLANK(CatTemplate[[#This Row],[Eq. unit cost]]),ISBLANK(CatTemplate[[#This Row],[Cons. unit cost]]),ISBLANK(CatTemplate[[#This Row],[Oth. unit cost]])), 0, IF(getUnitEffort =0,1,getUnitEffort) * CatTemplate[[#This Row],[Year7]])</f>
        <v>0</v>
      </c>
      <c r="BT369" s="29">
        <f>IF(AND(ISBLANK(CatTemplate[[#This Row],[Eq. unit cost]]),ISBLANK(CatTemplate[[#This Row],[Cons. unit cost]]),ISBLANK(CatTemplate[[#This Row],[Oth. unit cost]])), 0, IF(getUnitEffort =0,1,getUnitEffort) * CatTemplate[[#This Row],[Year8]])</f>
        <v>0</v>
      </c>
      <c r="BU369" s="29">
        <f>IF(AND(ISBLANK(CatTemplate[[#This Row],[Eq. unit cost]]),ISBLANK(CatTemplate[[#This Row],[Cons. unit cost]]),ISBLANK(CatTemplate[[#This Row],[Oth. unit cost]])), 0, IF(getUnitEffort =0,1,getUnitEffort) * CatTemplate[[#This Row],[Year9]])</f>
        <v>0</v>
      </c>
      <c r="BV369" s="29">
        <f>IF(AND(ISBLANK(CatTemplate[[#This Row],[Eq. unit cost]]),ISBLANK(CatTemplate[[#This Row],[Cons. unit cost]]),ISBLANK(CatTemplate[[#This Row],[Oth. unit cost]])), 0, IF(getUnitEffort =0,1,getUnitEffort) * CatTemplate[[#This Row],[Year10]])</f>
        <v>0</v>
      </c>
      <c r="BW369" s="29">
        <f>IF(AND(ISBLANK(CatTemplate[[#This Row],[Eq. unit cost]]),ISBLANK(CatTemplate[[#This Row],[Cons. unit cost]]),ISBLANK(CatTemplate[[#This Row],[Oth. unit cost]])), 0, IF(getUnitEffort =0,1,getUnitEffort) * CatTemplate[[#This Row],[Year11]])</f>
        <v>0</v>
      </c>
      <c r="BX369" s="29">
        <f>IF(AND(ISBLANK(CatTemplate[[#This Row],[Eq. unit cost]]),ISBLANK(CatTemplate[[#This Row],[Cons. unit cost]]),ISBLANK(CatTemplate[[#This Row],[Oth. unit cost]])), 0, IF(getUnitEffort =0,1,getUnitEffort) * CatTemplate[[#This Row],[Year12]])</f>
        <v>0</v>
      </c>
      <c r="BY369" s="29">
        <f>IF(AND(ISBLANK(CatTemplate[[#This Row],[Eq. unit cost]]),ISBLANK(CatTemplate[[#This Row],[Cons. unit cost]]),ISBLANK(CatTemplate[[#This Row],[Oth. unit cost]])), 0, IF(getUnitEffort =0,1,getUnitEffort) * CatTemplate[[#This Row],[Year13]])</f>
        <v>0</v>
      </c>
      <c r="BZ369" s="29">
        <f>IF(AND(ISBLANK(CatTemplate[[#This Row],[Eq. unit cost]]),ISBLANK(CatTemplate[[#This Row],[Cons. unit cost]]),ISBLANK(CatTemplate[[#This Row],[Oth. unit cost]])), 0, IF(getUnitEffort =0,1,getUnitEffort) * CatTemplate[[#This Row],[Year14]])</f>
        <v>0</v>
      </c>
      <c r="CA369" s="29">
        <f>IF(AND(ISBLANK(CatTemplate[[#This Row],[Eq. unit cost]]),ISBLANK(CatTemplate[[#This Row],[Cons. unit cost]]),ISBLANK(CatTemplate[[#This Row],[Oth. unit cost]])), 0, IF(getUnitEffort =0,1,getUnitEffort) * CatTemplate[[#This Row],[Year15]])</f>
        <v>0</v>
      </c>
      <c r="CB369" s="29">
        <f>IF(AND(ISBLANK(CatTemplate[[#This Row],[Eq. unit cost]]),ISBLANK(CatTemplate[[#This Row],[Cons. unit cost]]),ISBLANK(CatTemplate[[#This Row],[Oth. unit cost]])), 0, IF(getUnitEffort =0,1,getUnitEffort) * CatTemplate[[#This Row],[Year16]])</f>
        <v>0</v>
      </c>
      <c r="CC369" s="29">
        <f>IF(AND(ISBLANK(CatTemplate[[#This Row],[Eq. unit cost]]),ISBLANK(CatTemplate[[#This Row],[Cons. unit cost]]),ISBLANK(CatTemplate[[#This Row],[Oth. unit cost]])), 0, IF(getUnitEffort =0,1,getUnitEffort) * CatTemplate[[#This Row],[Year17]])</f>
        <v>0</v>
      </c>
      <c r="CD369" s="29">
        <f>IF(AND(ISBLANK(CatTemplate[[#This Row],[Eq. unit cost]]),ISBLANK(CatTemplate[[#This Row],[Cons. unit cost]]),ISBLANK(CatTemplate[[#This Row],[Oth. unit cost]])), 0, IF(getUnitEffort =0,1,getUnitEffort) * CatTemplate[[#This Row],[Year18]])</f>
        <v>0</v>
      </c>
      <c r="CE369" s="29">
        <f>IF(AND(ISBLANK(CatTemplate[[#This Row],[Eq. unit cost]]),ISBLANK(CatTemplate[[#This Row],[Cons. unit cost]]),ISBLANK(CatTemplate[[#This Row],[Oth. unit cost]])), 0, IF(getUnitEffort =0,1,getUnitEffort) * CatTemplate[[#This Row],[Year19]])</f>
        <v>0</v>
      </c>
      <c r="CF369" s="29">
        <f>IF(AND(ISBLANK(CatTemplate[[#This Row],[Eq. unit cost]]),ISBLANK(CatTemplate[[#This Row],[Cons. unit cost]]),ISBLANK(CatTemplate[[#This Row],[Oth. unit cost]])), 0, IF(getUnitEffort =0,1,getUnitEffort) * CatTemplate[[#This Row],[Year20]])</f>
        <v>0</v>
      </c>
      <c r="CG369" s="45">
        <f>SUM(CatTemplate[[#This Row],[Q1]:[Q20]])</f>
        <v>0</v>
      </c>
      <c r="CH369" s="29">
        <f>IF(ISBLANK(CatTemplate[[#This Row],[St. unit effort]]),0,(CatTemplate[[#This Row],[St. unit effort]] * CatTemplate[[#This Row],[Year1]]))</f>
        <v>0</v>
      </c>
      <c r="CI369" s="29">
        <f>IF(ISBLANK(CatTemplate[[#This Row],[St. unit effort]]),0,(CatTemplate[[#This Row],[St. unit effort]] * CatTemplate[[#This Row],[Year2]]))</f>
        <v>0</v>
      </c>
      <c r="CJ369" s="29">
        <f>IF(ISBLANK(CatTemplate[[#This Row],[St. unit effort]]),0,(CatTemplate[[#This Row],[St. unit effort]] * CatTemplate[[#This Row],[Year3]]))</f>
        <v>0</v>
      </c>
      <c r="CK369" s="29">
        <f>IF(ISBLANK(CatTemplate[[#This Row],[St. unit effort]]),0,(CatTemplate[[#This Row],[St. unit effort]] * CatTemplate[[#This Row],[Year4]]))</f>
        <v>0</v>
      </c>
      <c r="CL369" s="29">
        <f>IF(ISBLANK(CatTemplate[[#This Row],[St. unit effort]]),0,(CatTemplate[[#This Row],[St. unit effort]] * CatTemplate[[#This Row],[Year5]]))</f>
        <v>0</v>
      </c>
      <c r="CM369" s="29">
        <f>IF(ISBLANK(CatTemplate[[#This Row],[St. unit effort]]),0,(CatTemplate[[#This Row],[St. unit effort]] * CatTemplate[[#This Row],[Year6]]))</f>
        <v>0</v>
      </c>
      <c r="CN369" s="29">
        <f>IF(ISBLANK(CatTemplate[[#This Row],[St. unit effort]]),0,(CatTemplate[[#This Row],[St. unit effort]] * CatTemplate[[#This Row],[Year7]]))</f>
        <v>0</v>
      </c>
      <c r="CO369" s="29">
        <f>IF(ISBLANK(CatTemplate[[#This Row],[St. unit effort]]),0,(CatTemplate[[#This Row],[St. unit effort]] * CatTemplate[[#This Row],[Year8]]))</f>
        <v>0</v>
      </c>
      <c r="CP369" s="29">
        <f>IF(ISBLANK(CatTemplate[[#This Row],[St. unit effort]]),0,(CatTemplate[[#This Row],[St. unit effort]] * CatTemplate[[#This Row],[Year9]]))</f>
        <v>0</v>
      </c>
      <c r="CQ369" s="29">
        <f>IF(ISBLANK(CatTemplate[[#This Row],[St. unit effort]]),0,(CatTemplate[[#This Row],[St. unit effort]] * CatTemplate[[#This Row],[Year10]]))</f>
        <v>0</v>
      </c>
      <c r="CR369" s="29">
        <f>IF(ISBLANK(CatTemplate[[#This Row],[St. unit effort]]),0,(CatTemplate[[#This Row],[St. unit effort]] * CatTemplate[[#This Row],[Year11]]))</f>
        <v>0</v>
      </c>
      <c r="CS369" s="29">
        <f>IF(ISBLANK(CatTemplate[[#This Row],[St. unit effort]]),0,(CatTemplate[[#This Row],[St. unit effort]] * CatTemplate[[#This Row],[Year12]]))</f>
        <v>0</v>
      </c>
      <c r="CT369" s="29">
        <f>IF(ISBLANK(CatTemplate[[#This Row],[St. unit effort]]),0,(CatTemplate[[#This Row],[St. unit effort]] * CatTemplate[[#This Row],[Year13]]))</f>
        <v>0</v>
      </c>
      <c r="CU369" s="29">
        <f>IF(ISBLANK(CatTemplate[[#This Row],[St. unit effort]]),0,(CatTemplate[[#This Row],[St. unit effort]] * CatTemplate[[#This Row],[Year14]]))</f>
        <v>0</v>
      </c>
      <c r="CV369" s="29">
        <f>IF(ISBLANK(CatTemplate[[#This Row],[St. unit effort]]),0,(CatTemplate[[#This Row],[St. unit effort]] * CatTemplate[[#This Row],[Year15]]))</f>
        <v>0</v>
      </c>
      <c r="CW369" s="29">
        <f>IF(ISBLANK(CatTemplate[[#This Row],[St. unit effort]]),0,(CatTemplate[[#This Row],[St. unit effort]] * CatTemplate[[#This Row],[Year16]]))</f>
        <v>0</v>
      </c>
      <c r="CX369" s="29">
        <f>IF(ISBLANK(CatTemplate[[#This Row],[St. unit effort]]),0,(CatTemplate[[#This Row],[St. unit effort]] * CatTemplate[[#This Row],[Year17]]))</f>
        <v>0</v>
      </c>
      <c r="CY369" s="29">
        <f>IF(ISBLANK(CatTemplate[[#This Row],[St. unit effort]]),0,(CatTemplate[[#This Row],[St. unit effort]] * CatTemplate[[#This Row],[Year18]]))</f>
        <v>0</v>
      </c>
      <c r="CZ369" s="29">
        <f>IF(ISBLANK(CatTemplate[[#This Row],[St. unit effort]]),0,(CatTemplate[[#This Row],[St. unit effort]] * CatTemplate[[#This Row],[Year19]]))</f>
        <v>0</v>
      </c>
      <c r="DA369" s="29">
        <f>IF(ISBLANK(CatTemplate[[#This Row],[St. unit effort]]),0,(CatTemplate[[#This Row],[St. unit effort]] * CatTemplate[[#This Row],[Year20]]))</f>
        <v>0</v>
      </c>
      <c r="DB369" s="57">
        <f>IF(ISBLANK(CatTemplate[[#This Row],[St. unit effort]]),0,(CatTemplate[[#This Row],[St. unit effort]] * CatTemplate[[#This Row],[Year1]])*8/ParRatePM)</f>
        <v>0</v>
      </c>
      <c r="DC369" s="57">
        <f>IF(ISBLANK(CatTemplate[[#This Row],[St. unit effort]]),0,(CatTemplate[[#This Row],[St. unit effort]] * CatTemplate[[#This Row],[Year2]])*8/ParRatePM)</f>
        <v>0</v>
      </c>
      <c r="DD369" s="57">
        <f>IF(ISBLANK(CatTemplate[[#This Row],[St. unit effort]]),0,(CatTemplate[[#This Row],[St. unit effort]] * CatTemplate[[#This Row],[Year3]])*8/ParRatePM)</f>
        <v>0</v>
      </c>
      <c r="DE369" s="57">
        <f>IF(ISBLANK(CatTemplate[[#This Row],[St. unit effort]]),0,(CatTemplate[[#This Row],[St. unit effort]] * CatTemplate[[#This Row],[Year4]])*8/ParRatePM)</f>
        <v>0</v>
      </c>
      <c r="DF369" s="57">
        <f>IF(ISBLANK(CatTemplate[[#This Row],[St. unit effort]]),0,(CatTemplate[[#This Row],[St. unit effort]] * CatTemplate[[#This Row],[Year5]])*8/ParRatePM)</f>
        <v>0</v>
      </c>
      <c r="DG369" s="57">
        <f>IF(ISBLANK(CatTemplate[[#This Row],[St. unit effort]]),0,(CatTemplate[[#This Row],[St. unit effort]] * CatTemplate[[#This Row],[Year6]])*8/ParRatePM)</f>
        <v>0</v>
      </c>
      <c r="DH369" s="57">
        <f>IF(ISBLANK(CatTemplate[[#This Row],[St. unit effort]]),0,(CatTemplate[[#This Row],[St. unit effort]] * CatTemplate[[#This Row],[Year7]])*8/ParRatePM)</f>
        <v>0</v>
      </c>
      <c r="DI369" s="57">
        <f>IF(ISBLANK(CatTemplate[[#This Row],[St. unit effort]]),0,(CatTemplate[[#This Row],[St. unit effort]] * CatTemplate[[#This Row],[Year8]])*8/ParRatePM)</f>
        <v>0</v>
      </c>
      <c r="DJ369" s="57">
        <f>IF(ISBLANK(CatTemplate[[#This Row],[St. unit effort]]),0,(CatTemplate[[#This Row],[St. unit effort]] * CatTemplate[[#This Row],[Year9]])*8/ParRatePM)</f>
        <v>0</v>
      </c>
      <c r="DK369" s="57">
        <f>IF(ISBLANK(CatTemplate[[#This Row],[St. unit effort]]),0,(CatTemplate[[#This Row],[St. unit effort]] * CatTemplate[[#This Row],[Year10]])*8/ParRatePM)</f>
        <v>0</v>
      </c>
      <c r="DL369" s="57">
        <f>IF(ISBLANK(CatTemplate[[#This Row],[St. unit effort]]),0,(CatTemplate[[#This Row],[St. unit effort]] * CatTemplate[[#This Row],[Year11]])*8/ParRatePM)</f>
        <v>0</v>
      </c>
      <c r="DM369" s="57">
        <f>IF(ISBLANK(CatTemplate[[#This Row],[St. unit effort]]),0,(CatTemplate[[#This Row],[St. unit effort]] * CatTemplate[[#This Row],[Year12]])*8/ParRatePM)</f>
        <v>0</v>
      </c>
      <c r="DN369" s="57">
        <f>IF(ISBLANK(CatTemplate[[#This Row],[St. unit effort]]),0,(CatTemplate[[#This Row],[St. unit effort]] * CatTemplate[[#This Row],[Year13]])*8/ParRatePM)</f>
        <v>0</v>
      </c>
      <c r="DO369" s="57">
        <f>IF(ISBLANK(CatTemplate[[#This Row],[St. unit effort]]),0,(CatTemplate[[#This Row],[St. unit effort]] * CatTemplate[[#This Row],[Year14]])*8/ParRatePM)</f>
        <v>0</v>
      </c>
      <c r="DP369" s="57">
        <f>IF(ISBLANK(CatTemplate[[#This Row],[St. unit effort]]),0,(CatTemplate[[#This Row],[St. unit effort]] * CatTemplate[[#This Row],[Year15]])*8/ParRatePM)</f>
        <v>0</v>
      </c>
      <c r="DQ369" s="57">
        <f>IF(ISBLANK(CatTemplate[[#This Row],[St. unit effort]]),0,(CatTemplate[[#This Row],[St. unit effort]] * CatTemplate[[#This Row],[Year16]])*8/ParRatePM)</f>
        <v>0</v>
      </c>
      <c r="DR369" s="57">
        <f>IF(ISBLANK(CatTemplate[[#This Row],[St. unit effort]]),0,(CatTemplate[[#This Row],[St. unit effort]] * CatTemplate[[#This Row],[Year17]])*8/ParRatePM)</f>
        <v>0</v>
      </c>
      <c r="DS369" s="57">
        <f>IF(ISBLANK(CatTemplate[[#This Row],[St. unit effort]]),0,(CatTemplate[[#This Row],[St. unit effort]] * CatTemplate[[#This Row],[Year18]])*8/ParRatePM)</f>
        <v>0</v>
      </c>
      <c r="DT369" s="57">
        <f>IF(ISBLANK(CatTemplate[[#This Row],[St. unit effort]]),0,(CatTemplate[[#This Row],[St. unit effort]] * CatTemplate[[#This Row],[Year19]])*8/ParRatePM)</f>
        <v>0</v>
      </c>
      <c r="DU369" s="57">
        <f>IF(ISBLANK(CatTemplate[[#This Row],[St. unit effort]]),0,(CatTemplate[[#This Row],[St. unit effort]] * CatTemplate[[#This Row],[Year20]])*8/ParRatePM)</f>
        <v>0</v>
      </c>
      <c r="DV369" s="54">
        <f>SUM(CatTemplate[[#This Row],[PM1]:[PM20]])</f>
        <v>0</v>
      </c>
      <c r="DW369" s="56">
        <f t="shared" si="127"/>
        <v>0</v>
      </c>
      <c r="DX369" s="56">
        <f t="shared" si="127"/>
        <v>0</v>
      </c>
      <c r="DY369" s="56">
        <f t="shared" si="127"/>
        <v>0</v>
      </c>
      <c r="DZ369" s="56">
        <f t="shared" si="127"/>
        <v>0</v>
      </c>
      <c r="EA369" s="56">
        <f t="shared" si="127"/>
        <v>0</v>
      </c>
      <c r="EB369" s="56">
        <f t="shared" si="127"/>
        <v>0</v>
      </c>
      <c r="EC369" s="56">
        <f t="shared" si="127"/>
        <v>0</v>
      </c>
      <c r="ED369" s="56">
        <f t="shared" si="127"/>
        <v>0</v>
      </c>
      <c r="EE369" s="56">
        <f t="shared" si="127"/>
        <v>0</v>
      </c>
      <c r="EF369" s="56">
        <f t="shared" si="127"/>
        <v>0</v>
      </c>
      <c r="EG369" s="56">
        <f t="shared" si="127"/>
        <v>0</v>
      </c>
      <c r="EH369" s="56">
        <f t="shared" si="127"/>
        <v>0</v>
      </c>
      <c r="EI369" s="56">
        <f t="shared" si="127"/>
        <v>0</v>
      </c>
      <c r="EJ369" s="56">
        <f t="shared" si="127"/>
        <v>0</v>
      </c>
      <c r="EK369" s="56">
        <f t="shared" si="127"/>
        <v>0</v>
      </c>
      <c r="EL369" s="56">
        <f t="shared" si="125"/>
        <v>0</v>
      </c>
      <c r="EM369" s="56">
        <f t="shared" si="125"/>
        <v>0</v>
      </c>
      <c r="EN369" s="56">
        <f t="shared" si="125"/>
        <v>0</v>
      </c>
      <c r="EO369" s="56">
        <f t="shared" si="125"/>
        <v>0</v>
      </c>
      <c r="EP369" s="56">
        <f t="shared" si="125"/>
        <v>0</v>
      </c>
      <c r="EQ369" s="30">
        <f>CatTemplate[[#This Row],[Eq. unit cost]] * CatTemplate[[#This Row],[Eq. quantity]]</f>
        <v>0</v>
      </c>
      <c r="ER369" s="30">
        <f>CatTemplate[[#This Row],[Cons. unit cost]] *CatTemplate[[#This Row],[Cons. quantity]]</f>
        <v>0</v>
      </c>
      <c r="ES369" s="30">
        <f>CatTemplate[[#This Row],[Oth. unit cost]] *CatTemplate[[#This Row],[Oth. quantity]]</f>
        <v>0</v>
      </c>
      <c r="ET369" s="55">
        <f>SUM(CatTemplate[[#This Row],[CO1]:[CO20]])</f>
        <v>0</v>
      </c>
      <c r="EU369" s="56">
        <f t="shared" si="128"/>
        <v>0</v>
      </c>
      <c r="EV369" s="56">
        <f t="shared" si="128"/>
        <v>0</v>
      </c>
      <c r="EW369" s="56">
        <f t="shared" si="128"/>
        <v>0</v>
      </c>
      <c r="EX369" s="56">
        <f t="shared" si="128"/>
        <v>0</v>
      </c>
      <c r="EY369" s="56">
        <f t="shared" si="128"/>
        <v>0</v>
      </c>
      <c r="EZ369" s="56">
        <f t="shared" si="128"/>
        <v>0</v>
      </c>
      <c r="FA369" s="56">
        <f t="shared" si="128"/>
        <v>0</v>
      </c>
      <c r="FB369" s="56">
        <f t="shared" si="128"/>
        <v>0</v>
      </c>
      <c r="FC369" s="56">
        <f t="shared" si="128"/>
        <v>0</v>
      </c>
      <c r="FD369" s="56">
        <f t="shared" si="128"/>
        <v>0</v>
      </c>
      <c r="FE369" s="56">
        <f t="shared" si="128"/>
        <v>0</v>
      </c>
      <c r="FF369" s="56">
        <f t="shared" si="128"/>
        <v>0</v>
      </c>
      <c r="FG369" s="56">
        <f t="shared" si="128"/>
        <v>0</v>
      </c>
      <c r="FH369" s="56">
        <f t="shared" si="128"/>
        <v>0</v>
      </c>
      <c r="FI369" s="56">
        <f t="shared" si="128"/>
        <v>0</v>
      </c>
      <c r="FJ369" s="56">
        <f t="shared" si="126"/>
        <v>0</v>
      </c>
      <c r="FK369" s="56">
        <f t="shared" si="126"/>
        <v>0</v>
      </c>
      <c r="FL369" s="56">
        <f t="shared" si="126"/>
        <v>0</v>
      </c>
      <c r="FM369" s="56">
        <f t="shared" si="126"/>
        <v>0</v>
      </c>
      <c r="FN369" s="56">
        <f t="shared" si="126"/>
        <v>0</v>
      </c>
      <c r="FO369" s="58">
        <f>SUM(CatTemplate[[#This Row],[CS1]:[CS20]])</f>
        <v>0</v>
      </c>
      <c r="FP369" s="59">
        <f>CatTemplate[[#This Row],[Total Oth. cost]]+CatTemplate[[#This Row],[Total St. Cost]]</f>
        <v>0</v>
      </c>
      <c r="FQ369" s="33" t="e">
        <f t="shared" si="115"/>
        <v>#VALUE!</v>
      </c>
      <c r="FR369" s="33" t="e">
        <f t="shared" si="116"/>
        <v>#VALUE!</v>
      </c>
      <c r="FS369" s="30" t="e">
        <f>(CatTemplate[[#This Row],[CO1]] + CatTemplate[[#This Row],[CS1]]) * (1 + getRateOHFinal) * getRateMarkupFinal</f>
        <v>#VALUE!</v>
      </c>
      <c r="FT369" s="30" t="e">
        <f>(CatTemplate[[#This Row],[CO2]] + CatTemplate[[#This Row],[CS2]]) * (1 + getRateOHFinal) * getRateMarkupFinal</f>
        <v>#VALUE!</v>
      </c>
      <c r="FU369" s="30" t="e">
        <f>(CatTemplate[[#This Row],[CO3]] + CatTemplate[[#This Row],[CS3]]) * (1 + getRateOHFinal) * getRateMarkupFinal</f>
        <v>#VALUE!</v>
      </c>
      <c r="FV369" s="30" t="e">
        <f>(CatTemplate[[#This Row],[CO4]] + CatTemplate[[#This Row],[CS4]]) * (1 + getRateOHFinal) * getRateMarkupFinal</f>
        <v>#VALUE!</v>
      </c>
      <c r="FW369" s="30" t="e">
        <f>(CatTemplate[[#This Row],[CO5]] + CatTemplate[[#This Row],[CS5]]) * (1 + getRateOHFinal) * getRateMarkupFinal</f>
        <v>#VALUE!</v>
      </c>
      <c r="FX369" s="30" t="e">
        <f>(CatTemplate[[#This Row],[CO6]] + CatTemplate[[#This Row],[CS6]]) * (1 + getRateOHFinal) * getRateMarkupFinal</f>
        <v>#VALUE!</v>
      </c>
      <c r="FY369" s="30" t="e">
        <f>(CatTemplate[[#This Row],[CO7]] + CatTemplate[[#This Row],[CS7]]) * (1 + getRateOHFinal) * getRateMarkupFinal</f>
        <v>#VALUE!</v>
      </c>
      <c r="FZ369" s="30" t="e">
        <f>(CatTemplate[[#This Row],[CO8]] + CatTemplate[[#This Row],[CS8]]) * (1 + getRateOHFinal) * getRateMarkupFinal</f>
        <v>#VALUE!</v>
      </c>
      <c r="GA369" s="30" t="e">
        <f>(CatTemplate[[#This Row],[CO9]] + CatTemplate[[#This Row],[CS9]]) * (1 + getRateOHFinal) * getRateMarkupFinal</f>
        <v>#VALUE!</v>
      </c>
      <c r="GB369" s="30" t="e">
        <f>(CatTemplate[[#This Row],[CO10]] + CatTemplate[[#This Row],[CS10]]) * (1 + getRateOHFinal) * getRateMarkupFinal</f>
        <v>#VALUE!</v>
      </c>
      <c r="GC369" s="30" t="e">
        <f>(CatTemplate[[#This Row],[CO11]] + CatTemplate[[#This Row],[CS11]]) * (1 + getRateOHFinal) * getRateMarkupFinal</f>
        <v>#VALUE!</v>
      </c>
      <c r="GD369" s="30" t="e">
        <f>(CatTemplate[[#This Row],[CO12]] + CatTemplate[[#This Row],[CS12]]) * (1 + getRateOHFinal) * getRateMarkupFinal</f>
        <v>#VALUE!</v>
      </c>
      <c r="GE369" s="30" t="e">
        <f>(CatTemplate[[#This Row],[CO13]] + CatTemplate[[#This Row],[CS13]]) * (1 + getRateOHFinal) * getRateMarkupFinal</f>
        <v>#VALUE!</v>
      </c>
      <c r="GF369" s="30" t="e">
        <f>(CatTemplate[[#This Row],[CO14]] + CatTemplate[[#This Row],[CS14]]) * (1 + getRateOHFinal) * getRateMarkupFinal</f>
        <v>#VALUE!</v>
      </c>
      <c r="GG369" s="30" t="e">
        <f>(CatTemplate[[#This Row],[CO15]] + CatTemplate[[#This Row],[CS15]]) * (1 + getRateOHFinal) * getRateMarkupFinal</f>
        <v>#VALUE!</v>
      </c>
      <c r="GH369" s="30" t="e">
        <f>(CatTemplate[[#This Row],[CO16]] + CatTemplate[[#This Row],[CS16]]) * (1 + getRateOHFinal) * getRateMarkupFinal</f>
        <v>#VALUE!</v>
      </c>
      <c r="GI369" s="30" t="e">
        <f>(CatTemplate[[#This Row],[CO17]] + CatTemplate[[#This Row],[CS17]]) * (1 + getRateOHFinal) * getRateMarkupFinal</f>
        <v>#VALUE!</v>
      </c>
      <c r="GJ369" s="30" t="e">
        <f>(CatTemplate[[#This Row],[CO18]] + CatTemplate[[#This Row],[CS18]]) * (1 + getRateOHFinal) * getRateMarkupFinal</f>
        <v>#VALUE!</v>
      </c>
      <c r="GK369" s="30" t="e">
        <f>(CatTemplate[[#This Row],[CO19]] + CatTemplate[[#This Row],[CS19]]) * (1 + getRateOHFinal) * getRateMarkupFinal</f>
        <v>#VALUE!</v>
      </c>
      <c r="GL369" s="30" t="e">
        <f>(CatTemplate[[#This Row],[CO20]] + CatTemplate[[#This Row],[CS20]]) * (1 + getRateOHFinal) * getRateMarkupFinal</f>
        <v>#VALUE!</v>
      </c>
      <c r="GM369" s="30" t="e">
        <f t="shared" si="117"/>
        <v>#VALUE!</v>
      </c>
      <c r="GN369" s="30" t="e">
        <f t="shared" si="118"/>
        <v>#VALUE!</v>
      </c>
      <c r="GO369" s="30" t="e">
        <f t="shared" si="119"/>
        <v>#VALUE!</v>
      </c>
      <c r="GP369" s="30" t="e">
        <f t="shared" si="120"/>
        <v>#VALUE!</v>
      </c>
      <c r="GQ369" s="30" t="e">
        <f>(CatTemplate[[#This Row],[CO1]]+CatTemplate[[#This Row],[CS1]]) * (1+ getRateOHFinal) * (1 + getRateMarkupFinal)</f>
        <v>#VALUE!</v>
      </c>
      <c r="GR369" s="30" t="e">
        <f>(CatTemplate[[#This Row],[CO2]]+CatTemplate[[#This Row],[CS2]]) * (1+ getRateOHFinal) * (1 + getRateMarkupFinal)</f>
        <v>#VALUE!</v>
      </c>
      <c r="GS369" s="30" t="e">
        <f>(CatTemplate[[#This Row],[CO3]]+CatTemplate[[#This Row],[CS3]]) * (1+ getRateOHFinal) * (1 + getRateMarkupFinal)</f>
        <v>#VALUE!</v>
      </c>
      <c r="GT369" s="30" t="e">
        <f>(CatTemplate[[#This Row],[CO4]]+CatTemplate[[#This Row],[CS4]]) * (1+ getRateOHFinal) * (1 + getRateMarkupFinal)</f>
        <v>#VALUE!</v>
      </c>
      <c r="GU369" s="30" t="e">
        <f>(CatTemplate[[#This Row],[CO5]]+CatTemplate[[#This Row],[CS5]]) * (1+ getRateOHFinal) * (1 + getRateMarkupFinal)</f>
        <v>#VALUE!</v>
      </c>
      <c r="GV369" s="30" t="e">
        <f>(CatTemplate[[#This Row],[CO6]]+CatTemplate[[#This Row],[CS6]]) * (1+ getRateOHFinal) * (1 + getRateMarkupFinal)</f>
        <v>#VALUE!</v>
      </c>
      <c r="GW369" s="30" t="e">
        <f>(CatTemplate[[#This Row],[CO7]]+CatTemplate[[#This Row],[CS7]]) * (1+ getRateOHFinal) * (1 + getRateMarkupFinal)</f>
        <v>#VALUE!</v>
      </c>
      <c r="GX369" s="30" t="e">
        <f>(CatTemplate[[#This Row],[CO8]]+CatTemplate[[#This Row],[CS8]]) * (1+ getRateOHFinal) * (1 + getRateMarkupFinal)</f>
        <v>#VALUE!</v>
      </c>
      <c r="GY369" s="30" t="e">
        <f>(CatTemplate[[#This Row],[CO9]]+CatTemplate[[#This Row],[CS9]]) * (1+ getRateOHFinal) * (1 + getRateMarkupFinal)</f>
        <v>#VALUE!</v>
      </c>
      <c r="GZ369" s="30" t="e">
        <f>(CatTemplate[[#This Row],[CO10]]+CatTemplate[[#This Row],[CS10]]) * (1+ getRateOHFinal) * (1 + getRateMarkupFinal)</f>
        <v>#VALUE!</v>
      </c>
      <c r="HA369" s="30" t="e">
        <f>(CatTemplate[[#This Row],[CO11]]+CatTemplate[[#This Row],[CS11]]) * (1+ getRateOHFinal) * (1 + getRateMarkupFinal)</f>
        <v>#VALUE!</v>
      </c>
      <c r="HB369" s="30" t="e">
        <f>(CatTemplate[[#This Row],[CO12]]+CatTemplate[[#This Row],[CS12]]) * (1+ getRateOHFinal) * (1 + getRateMarkupFinal)</f>
        <v>#VALUE!</v>
      </c>
      <c r="HC369" s="30" t="e">
        <f>(CatTemplate[[#This Row],[CO13]]+CatTemplate[[#This Row],[CS13]]) * (1+ getRateOHFinal) * (1 + getRateMarkupFinal)</f>
        <v>#VALUE!</v>
      </c>
      <c r="HD369" s="30" t="e">
        <f>(CatTemplate[[#This Row],[CO14]]+CatTemplate[[#This Row],[CS14]]) * (1+ getRateOHFinal) * (1 + getRateMarkupFinal)</f>
        <v>#VALUE!</v>
      </c>
      <c r="HE369" s="30" t="e">
        <f>(CatTemplate[[#This Row],[CO15]]+CatTemplate[[#This Row],[CS15]]) * (1+ getRateOHFinal) * (1 + getRateMarkupFinal)</f>
        <v>#VALUE!</v>
      </c>
      <c r="HF369" s="30" t="e">
        <f>(CatTemplate[[#This Row],[CO16]]+CatTemplate[[#This Row],[CS16]]) * (1+ getRateOHFinal) * (1 + getRateMarkupFinal)</f>
        <v>#VALUE!</v>
      </c>
      <c r="HG369" s="30" t="e">
        <f>(CatTemplate[[#This Row],[CO17]]+CatTemplate[[#This Row],[CS17]]) * (1+ getRateOHFinal) * (1 + getRateMarkupFinal)</f>
        <v>#VALUE!</v>
      </c>
      <c r="HH369" s="30" t="e">
        <f>(CatTemplate[[#This Row],[CO18]]+CatTemplate[[#This Row],[CS18]]) * (1+ getRateOHFinal) * (1 + getRateMarkupFinal)</f>
        <v>#VALUE!</v>
      </c>
      <c r="HI369" s="30" t="e">
        <f>(CatTemplate[[#This Row],[CO19]]+CatTemplate[[#This Row],[CS19]]) * (1+ getRateOHFinal) * (1 + getRateMarkupFinal)</f>
        <v>#VALUE!</v>
      </c>
      <c r="HJ369" s="30" t="e">
        <f>(CatTemplate[[#This Row],[CO20]]+CatTemplate[[#This Row],[CS20]]) * (1+ getRateOHFinal) * (1 + getRateMarkupFinal)</f>
        <v>#VALUE!</v>
      </c>
      <c r="HK369" s="39" t="e">
        <f>CatTemplate[[#This Row],[Total cost]]+CatTemplate[[#This Row],[OH Amount]]+CatTemplate[[#This Row],[Markup]]</f>
        <v>#VALUE!</v>
      </c>
      <c r="HL369" s="63">
        <f>IF(CatTemplate[[#This Row],[Units]]="Days",CatTemplate[[#This Row],[Project quantity]]*CatTemplate[[#This Row],[St. unit effort]],CatTemplate[[#This Row],[Project quantity]])</f>
        <v>0</v>
      </c>
      <c r="HM369" s="287">
        <f>IFERROR(CatTemplate[[#This Row],[Total Price]]/(CatTemplate[[#This Row],[Final Quantity]]),0)</f>
        <v>0</v>
      </c>
      <c r="HN369" s="261"/>
    </row>
    <row r="370" spans="2:222" x14ac:dyDescent="0.2">
      <c r="B370" s="9" t="s">
        <v>104</v>
      </c>
      <c r="C370" s="23">
        <v>10</v>
      </c>
      <c r="D370" s="10" t="s">
        <v>187</v>
      </c>
      <c r="E370" s="25">
        <v>1</v>
      </c>
      <c r="F370" s="19" t="s">
        <v>103</v>
      </c>
      <c r="G370" s="27">
        <v>1</v>
      </c>
      <c r="H370" s="19" t="s">
        <v>89</v>
      </c>
      <c r="I370" s="19"/>
      <c r="J370" s="16" t="s">
        <v>100</v>
      </c>
      <c r="K370" s="16"/>
      <c r="L370" s="16" t="s">
        <v>140</v>
      </c>
      <c r="M370" s="16" t="s">
        <v>206</v>
      </c>
      <c r="N370" s="16" t="s">
        <v>857</v>
      </c>
      <c r="O370" s="320"/>
      <c r="P370" s="71"/>
      <c r="Q370" s="108"/>
      <c r="R370" s="73"/>
      <c r="S370" s="97"/>
      <c r="T370" s="100">
        <f>getEqUnitCost</f>
        <v>0</v>
      </c>
      <c r="U370" s="73">
        <f>getEqUnitEffort</f>
        <v>0</v>
      </c>
      <c r="V370" s="101">
        <f>getEqQuantity</f>
        <v>0</v>
      </c>
      <c r="W370" s="320"/>
      <c r="X370" s="100">
        <f>getConsUnitCost</f>
        <v>0</v>
      </c>
      <c r="Y370" s="73">
        <f>getConsUnitEffort</f>
        <v>0</v>
      </c>
      <c r="Z370" s="14">
        <f>getConsQuantity</f>
        <v>0</v>
      </c>
      <c r="AA370" s="320"/>
      <c r="AB370" s="72"/>
      <c r="AC370" s="112"/>
      <c r="AD370" s="14">
        <f>getOthQuantity</f>
        <v>0</v>
      </c>
      <c r="AE370" s="320"/>
      <c r="AF370" s="28" t="str">
        <f>IF(ISBLANK(CatTemplate[[#This Row],[Resource type]]),"",CatTemplate[[#This Row],[Resource type]])</f>
        <v>IT PM</v>
      </c>
      <c r="AG370" s="242">
        <f>getStaffUnitCost</f>
        <v>640.13202002836897</v>
      </c>
      <c r="AH370" s="113">
        <f>getStaffUnitEffort</f>
        <v>0</v>
      </c>
      <c r="AI370" s="40">
        <f>getStaffQuantity</f>
        <v>0</v>
      </c>
      <c r="AJ370" s="41">
        <f>CatTemplate[[#This Row],[St. quantity]]*8/ParRatePM</f>
        <v>0</v>
      </c>
      <c r="AK370" s="320"/>
      <c r="AL370" s="53" t="str">
        <f>CatTemplate[[#This Row],[Item type]]</f>
        <v>Days</v>
      </c>
      <c r="AM370" s="12">
        <f>SUM(CatTemplate[[#This Row],[Year1]:[Year20]])</f>
        <v>0</v>
      </c>
      <c r="AN370" s="52"/>
      <c r="AO370" s="52"/>
      <c r="AP370" s="52"/>
      <c r="AQ370" s="8"/>
      <c r="AR370" s="8"/>
      <c r="AS370" s="8"/>
      <c r="AT370" s="8"/>
      <c r="AU370" s="8"/>
      <c r="AV370" s="8"/>
      <c r="AW370" s="8"/>
      <c r="AX370" s="8"/>
      <c r="AY370" s="8"/>
      <c r="AZ370" s="8"/>
      <c r="BA370" s="8"/>
      <c r="BB370" s="8"/>
      <c r="BC370" s="8"/>
      <c r="BD370" s="8"/>
      <c r="BE370" s="8"/>
      <c r="BF370" s="8"/>
      <c r="BG370" s="36"/>
      <c r="BH370" s="320"/>
      <c r="BI370" s="37" t="str">
        <f>getCostCategory</f>
        <v>01 Staff costs</v>
      </c>
      <c r="BJ370" s="37" t="str">
        <f>getSection</f>
        <v>10 IT operations</v>
      </c>
      <c r="BK370" s="32" t="str">
        <f>getObject</f>
        <v>IT PM</v>
      </c>
      <c r="BL370" s="30">
        <f>IFERROR(getUnitCost * IF(CatTemplate[[#This Row],[Cost Category Comp.]]="01 Staff costs", 1,1),0)</f>
        <v>640.13202002836897</v>
      </c>
      <c r="BM370" s="29">
        <f>IF(AND(ISBLANK(CatTemplate[[#This Row],[Eq. unit cost]]),ISBLANK(CatTemplate[[#This Row],[Cons. unit cost]]),ISBLANK(CatTemplate[[#This Row],[Oth. unit cost]])), 0, IF(getUnitEffort =0,1,getUnitEffort) * CatTemplate[[#This Row],[Year1]])</f>
        <v>0</v>
      </c>
      <c r="BN370" s="29">
        <f>IF(AND(ISBLANK(CatTemplate[[#This Row],[Eq. unit cost]]),ISBLANK(CatTemplate[[#This Row],[Cons. unit cost]]),ISBLANK(CatTemplate[[#This Row],[Oth. unit cost]])), 0, IF(getUnitEffort =0,1,getUnitEffort) * CatTemplate[[#This Row],[Year2]])</f>
        <v>0</v>
      </c>
      <c r="BO370" s="29">
        <f>IF(AND(ISBLANK(CatTemplate[[#This Row],[Eq. unit cost]]),ISBLANK(CatTemplate[[#This Row],[Cons. unit cost]]),ISBLANK(CatTemplate[[#This Row],[Oth. unit cost]])), 0, IF(getUnitEffort =0,1,getUnitEffort) * CatTemplate[[#This Row],[Year3]])</f>
        <v>0</v>
      </c>
      <c r="BP370" s="29">
        <f>IF(AND(ISBLANK(CatTemplate[[#This Row],[Eq. unit cost]]),ISBLANK(CatTemplate[[#This Row],[Cons. unit cost]]),ISBLANK(CatTemplate[[#This Row],[Oth. unit cost]])), 0, IF(getUnitEffort =0,1,getUnitEffort) * CatTemplate[[#This Row],[Year4]])</f>
        <v>0</v>
      </c>
      <c r="BQ370" s="29">
        <f>IF(AND(ISBLANK(CatTemplate[[#This Row],[Eq. unit cost]]),ISBLANK(CatTemplate[[#This Row],[Cons. unit cost]]),ISBLANK(CatTemplate[[#This Row],[Oth. unit cost]])), 0, IF(getUnitEffort =0,1,getUnitEffort) * CatTemplate[[#This Row],[Year5]])</f>
        <v>0</v>
      </c>
      <c r="BR370" s="29">
        <f>IF(AND(ISBLANK(CatTemplate[[#This Row],[Eq. unit cost]]),ISBLANK(CatTemplate[[#This Row],[Cons. unit cost]]),ISBLANK(CatTemplate[[#This Row],[Oth. unit cost]])), 0, IF(getUnitEffort =0,1,getUnitEffort) * CatTemplate[[#This Row],[Year6]])</f>
        <v>0</v>
      </c>
      <c r="BS370" s="29">
        <f>IF(AND(ISBLANK(CatTemplate[[#This Row],[Eq. unit cost]]),ISBLANK(CatTemplate[[#This Row],[Cons. unit cost]]),ISBLANK(CatTemplate[[#This Row],[Oth. unit cost]])), 0, IF(getUnitEffort =0,1,getUnitEffort) * CatTemplate[[#This Row],[Year7]])</f>
        <v>0</v>
      </c>
      <c r="BT370" s="29">
        <f>IF(AND(ISBLANK(CatTemplate[[#This Row],[Eq. unit cost]]),ISBLANK(CatTemplate[[#This Row],[Cons. unit cost]]),ISBLANK(CatTemplate[[#This Row],[Oth. unit cost]])), 0, IF(getUnitEffort =0,1,getUnitEffort) * CatTemplate[[#This Row],[Year8]])</f>
        <v>0</v>
      </c>
      <c r="BU370" s="29">
        <f>IF(AND(ISBLANK(CatTemplate[[#This Row],[Eq. unit cost]]),ISBLANK(CatTemplate[[#This Row],[Cons. unit cost]]),ISBLANK(CatTemplate[[#This Row],[Oth. unit cost]])), 0, IF(getUnitEffort =0,1,getUnitEffort) * CatTemplate[[#This Row],[Year9]])</f>
        <v>0</v>
      </c>
      <c r="BV370" s="29">
        <f>IF(AND(ISBLANK(CatTemplate[[#This Row],[Eq. unit cost]]),ISBLANK(CatTemplate[[#This Row],[Cons. unit cost]]),ISBLANK(CatTemplate[[#This Row],[Oth. unit cost]])), 0, IF(getUnitEffort =0,1,getUnitEffort) * CatTemplate[[#This Row],[Year10]])</f>
        <v>0</v>
      </c>
      <c r="BW370" s="29">
        <f>IF(AND(ISBLANK(CatTemplate[[#This Row],[Eq. unit cost]]),ISBLANK(CatTemplate[[#This Row],[Cons. unit cost]]),ISBLANK(CatTemplate[[#This Row],[Oth. unit cost]])), 0, IF(getUnitEffort =0,1,getUnitEffort) * CatTemplate[[#This Row],[Year11]])</f>
        <v>0</v>
      </c>
      <c r="BX370" s="29">
        <f>IF(AND(ISBLANK(CatTemplate[[#This Row],[Eq. unit cost]]),ISBLANK(CatTemplate[[#This Row],[Cons. unit cost]]),ISBLANK(CatTemplate[[#This Row],[Oth. unit cost]])), 0, IF(getUnitEffort =0,1,getUnitEffort) * CatTemplate[[#This Row],[Year12]])</f>
        <v>0</v>
      </c>
      <c r="BY370" s="29">
        <f>IF(AND(ISBLANK(CatTemplate[[#This Row],[Eq. unit cost]]),ISBLANK(CatTemplate[[#This Row],[Cons. unit cost]]),ISBLANK(CatTemplate[[#This Row],[Oth. unit cost]])), 0, IF(getUnitEffort =0,1,getUnitEffort) * CatTemplate[[#This Row],[Year13]])</f>
        <v>0</v>
      </c>
      <c r="BZ370" s="29">
        <f>IF(AND(ISBLANK(CatTemplate[[#This Row],[Eq. unit cost]]),ISBLANK(CatTemplate[[#This Row],[Cons. unit cost]]),ISBLANK(CatTemplate[[#This Row],[Oth. unit cost]])), 0, IF(getUnitEffort =0,1,getUnitEffort) * CatTemplate[[#This Row],[Year14]])</f>
        <v>0</v>
      </c>
      <c r="CA370" s="29">
        <f>IF(AND(ISBLANK(CatTemplate[[#This Row],[Eq. unit cost]]),ISBLANK(CatTemplate[[#This Row],[Cons. unit cost]]),ISBLANK(CatTemplate[[#This Row],[Oth. unit cost]])), 0, IF(getUnitEffort =0,1,getUnitEffort) * CatTemplate[[#This Row],[Year15]])</f>
        <v>0</v>
      </c>
      <c r="CB370" s="29">
        <f>IF(AND(ISBLANK(CatTemplate[[#This Row],[Eq. unit cost]]),ISBLANK(CatTemplate[[#This Row],[Cons. unit cost]]),ISBLANK(CatTemplate[[#This Row],[Oth. unit cost]])), 0, IF(getUnitEffort =0,1,getUnitEffort) * CatTemplate[[#This Row],[Year16]])</f>
        <v>0</v>
      </c>
      <c r="CC370" s="29">
        <f>IF(AND(ISBLANK(CatTemplate[[#This Row],[Eq. unit cost]]),ISBLANK(CatTemplate[[#This Row],[Cons. unit cost]]),ISBLANK(CatTemplate[[#This Row],[Oth. unit cost]])), 0, IF(getUnitEffort =0,1,getUnitEffort) * CatTemplate[[#This Row],[Year17]])</f>
        <v>0</v>
      </c>
      <c r="CD370" s="29">
        <f>IF(AND(ISBLANK(CatTemplate[[#This Row],[Eq. unit cost]]),ISBLANK(CatTemplate[[#This Row],[Cons. unit cost]]),ISBLANK(CatTemplate[[#This Row],[Oth. unit cost]])), 0, IF(getUnitEffort =0,1,getUnitEffort) * CatTemplate[[#This Row],[Year18]])</f>
        <v>0</v>
      </c>
      <c r="CE370" s="29">
        <f>IF(AND(ISBLANK(CatTemplate[[#This Row],[Eq. unit cost]]),ISBLANK(CatTemplate[[#This Row],[Cons. unit cost]]),ISBLANK(CatTemplate[[#This Row],[Oth. unit cost]])), 0, IF(getUnitEffort =0,1,getUnitEffort) * CatTemplate[[#This Row],[Year19]])</f>
        <v>0</v>
      </c>
      <c r="CF370" s="29">
        <f>IF(AND(ISBLANK(CatTemplate[[#This Row],[Eq. unit cost]]),ISBLANK(CatTemplate[[#This Row],[Cons. unit cost]]),ISBLANK(CatTemplate[[#This Row],[Oth. unit cost]])), 0, IF(getUnitEffort =0,1,getUnitEffort) * CatTemplate[[#This Row],[Year20]])</f>
        <v>0</v>
      </c>
      <c r="CG370" s="45">
        <f>SUM(CatTemplate[[#This Row],[Q1]:[Q20]])</f>
        <v>0</v>
      </c>
      <c r="CH370" s="29">
        <f>IF(ISBLANK(CatTemplate[[#This Row],[St. unit effort]]),0,(CatTemplate[[#This Row],[St. unit effort]] * CatTemplate[[#This Row],[Year1]]))</f>
        <v>0</v>
      </c>
      <c r="CI370" s="29">
        <f>IF(ISBLANK(CatTemplate[[#This Row],[St. unit effort]]),0,(CatTemplate[[#This Row],[St. unit effort]] * CatTemplate[[#This Row],[Year2]]))</f>
        <v>0</v>
      </c>
      <c r="CJ370" s="29">
        <f>IF(ISBLANK(CatTemplate[[#This Row],[St. unit effort]]),0,(CatTemplate[[#This Row],[St. unit effort]] * CatTemplate[[#This Row],[Year3]]))</f>
        <v>0</v>
      </c>
      <c r="CK370" s="29">
        <f>IF(ISBLANK(CatTemplate[[#This Row],[St. unit effort]]),0,(CatTemplate[[#This Row],[St. unit effort]] * CatTemplate[[#This Row],[Year4]]))</f>
        <v>0</v>
      </c>
      <c r="CL370" s="29">
        <f>IF(ISBLANK(CatTemplate[[#This Row],[St. unit effort]]),0,(CatTemplate[[#This Row],[St. unit effort]] * CatTemplate[[#This Row],[Year5]]))</f>
        <v>0</v>
      </c>
      <c r="CM370" s="29">
        <f>IF(ISBLANK(CatTemplate[[#This Row],[St. unit effort]]),0,(CatTemplate[[#This Row],[St. unit effort]] * CatTemplate[[#This Row],[Year6]]))</f>
        <v>0</v>
      </c>
      <c r="CN370" s="29">
        <f>IF(ISBLANK(CatTemplate[[#This Row],[St. unit effort]]),0,(CatTemplate[[#This Row],[St. unit effort]] * CatTemplate[[#This Row],[Year7]]))</f>
        <v>0</v>
      </c>
      <c r="CO370" s="29">
        <f>IF(ISBLANK(CatTemplate[[#This Row],[St. unit effort]]),0,(CatTemplate[[#This Row],[St. unit effort]] * CatTemplate[[#This Row],[Year8]]))</f>
        <v>0</v>
      </c>
      <c r="CP370" s="29">
        <f>IF(ISBLANK(CatTemplate[[#This Row],[St. unit effort]]),0,(CatTemplate[[#This Row],[St. unit effort]] * CatTemplate[[#This Row],[Year9]]))</f>
        <v>0</v>
      </c>
      <c r="CQ370" s="29">
        <f>IF(ISBLANK(CatTemplate[[#This Row],[St. unit effort]]),0,(CatTemplate[[#This Row],[St. unit effort]] * CatTemplate[[#This Row],[Year10]]))</f>
        <v>0</v>
      </c>
      <c r="CR370" s="29">
        <f>IF(ISBLANK(CatTemplate[[#This Row],[St. unit effort]]),0,(CatTemplate[[#This Row],[St. unit effort]] * CatTemplate[[#This Row],[Year11]]))</f>
        <v>0</v>
      </c>
      <c r="CS370" s="29">
        <f>IF(ISBLANK(CatTemplate[[#This Row],[St. unit effort]]),0,(CatTemplate[[#This Row],[St. unit effort]] * CatTemplate[[#This Row],[Year12]]))</f>
        <v>0</v>
      </c>
      <c r="CT370" s="29">
        <f>IF(ISBLANK(CatTemplate[[#This Row],[St. unit effort]]),0,(CatTemplate[[#This Row],[St. unit effort]] * CatTemplate[[#This Row],[Year13]]))</f>
        <v>0</v>
      </c>
      <c r="CU370" s="29">
        <f>IF(ISBLANK(CatTemplate[[#This Row],[St. unit effort]]),0,(CatTemplate[[#This Row],[St. unit effort]] * CatTemplate[[#This Row],[Year14]]))</f>
        <v>0</v>
      </c>
      <c r="CV370" s="29">
        <f>IF(ISBLANK(CatTemplate[[#This Row],[St. unit effort]]),0,(CatTemplate[[#This Row],[St. unit effort]] * CatTemplate[[#This Row],[Year15]]))</f>
        <v>0</v>
      </c>
      <c r="CW370" s="29">
        <f>IF(ISBLANK(CatTemplate[[#This Row],[St. unit effort]]),0,(CatTemplate[[#This Row],[St. unit effort]] * CatTemplate[[#This Row],[Year16]]))</f>
        <v>0</v>
      </c>
      <c r="CX370" s="29">
        <f>IF(ISBLANK(CatTemplate[[#This Row],[St. unit effort]]),0,(CatTemplate[[#This Row],[St. unit effort]] * CatTemplate[[#This Row],[Year17]]))</f>
        <v>0</v>
      </c>
      <c r="CY370" s="29">
        <f>IF(ISBLANK(CatTemplate[[#This Row],[St. unit effort]]),0,(CatTemplate[[#This Row],[St. unit effort]] * CatTemplate[[#This Row],[Year18]]))</f>
        <v>0</v>
      </c>
      <c r="CZ370" s="29">
        <f>IF(ISBLANK(CatTemplate[[#This Row],[St. unit effort]]),0,(CatTemplate[[#This Row],[St. unit effort]] * CatTemplate[[#This Row],[Year19]]))</f>
        <v>0</v>
      </c>
      <c r="DA370" s="29">
        <f>IF(ISBLANK(CatTemplate[[#This Row],[St. unit effort]]),0,(CatTemplate[[#This Row],[St. unit effort]] * CatTemplate[[#This Row],[Year20]]))</f>
        <v>0</v>
      </c>
      <c r="DB370" s="57">
        <f>IF(ISBLANK(CatTemplate[[#This Row],[St. unit effort]]),0,(CatTemplate[[#This Row],[St. unit effort]] * CatTemplate[[#This Row],[Year1]])*8/ParRatePM)</f>
        <v>0</v>
      </c>
      <c r="DC370" s="57">
        <f>IF(ISBLANK(CatTemplate[[#This Row],[St. unit effort]]),0,(CatTemplate[[#This Row],[St. unit effort]] * CatTemplate[[#This Row],[Year2]])*8/ParRatePM)</f>
        <v>0</v>
      </c>
      <c r="DD370" s="57">
        <f>IF(ISBLANK(CatTemplate[[#This Row],[St. unit effort]]),0,(CatTemplate[[#This Row],[St. unit effort]] * CatTemplate[[#This Row],[Year3]])*8/ParRatePM)</f>
        <v>0</v>
      </c>
      <c r="DE370" s="57">
        <f>IF(ISBLANK(CatTemplate[[#This Row],[St. unit effort]]),0,(CatTemplate[[#This Row],[St. unit effort]] * CatTemplate[[#This Row],[Year4]])*8/ParRatePM)</f>
        <v>0</v>
      </c>
      <c r="DF370" s="57">
        <f>IF(ISBLANK(CatTemplate[[#This Row],[St. unit effort]]),0,(CatTemplate[[#This Row],[St. unit effort]] * CatTemplate[[#This Row],[Year5]])*8/ParRatePM)</f>
        <v>0</v>
      </c>
      <c r="DG370" s="57">
        <f>IF(ISBLANK(CatTemplate[[#This Row],[St. unit effort]]),0,(CatTemplate[[#This Row],[St. unit effort]] * CatTemplate[[#This Row],[Year6]])*8/ParRatePM)</f>
        <v>0</v>
      </c>
      <c r="DH370" s="57">
        <f>IF(ISBLANK(CatTemplate[[#This Row],[St. unit effort]]),0,(CatTemplate[[#This Row],[St. unit effort]] * CatTemplate[[#This Row],[Year7]])*8/ParRatePM)</f>
        <v>0</v>
      </c>
      <c r="DI370" s="57">
        <f>IF(ISBLANK(CatTemplate[[#This Row],[St. unit effort]]),0,(CatTemplate[[#This Row],[St. unit effort]] * CatTemplate[[#This Row],[Year8]])*8/ParRatePM)</f>
        <v>0</v>
      </c>
      <c r="DJ370" s="57">
        <f>IF(ISBLANK(CatTemplate[[#This Row],[St. unit effort]]),0,(CatTemplate[[#This Row],[St. unit effort]] * CatTemplate[[#This Row],[Year9]])*8/ParRatePM)</f>
        <v>0</v>
      </c>
      <c r="DK370" s="57">
        <f>IF(ISBLANK(CatTemplate[[#This Row],[St. unit effort]]),0,(CatTemplate[[#This Row],[St. unit effort]] * CatTemplate[[#This Row],[Year10]])*8/ParRatePM)</f>
        <v>0</v>
      </c>
      <c r="DL370" s="57">
        <f>IF(ISBLANK(CatTemplate[[#This Row],[St. unit effort]]),0,(CatTemplate[[#This Row],[St. unit effort]] * CatTemplate[[#This Row],[Year11]])*8/ParRatePM)</f>
        <v>0</v>
      </c>
      <c r="DM370" s="57">
        <f>IF(ISBLANK(CatTemplate[[#This Row],[St. unit effort]]),0,(CatTemplate[[#This Row],[St. unit effort]] * CatTemplate[[#This Row],[Year12]])*8/ParRatePM)</f>
        <v>0</v>
      </c>
      <c r="DN370" s="57">
        <f>IF(ISBLANK(CatTemplate[[#This Row],[St. unit effort]]),0,(CatTemplate[[#This Row],[St. unit effort]] * CatTemplate[[#This Row],[Year13]])*8/ParRatePM)</f>
        <v>0</v>
      </c>
      <c r="DO370" s="57">
        <f>IF(ISBLANK(CatTemplate[[#This Row],[St. unit effort]]),0,(CatTemplate[[#This Row],[St. unit effort]] * CatTemplate[[#This Row],[Year14]])*8/ParRatePM)</f>
        <v>0</v>
      </c>
      <c r="DP370" s="57">
        <f>IF(ISBLANK(CatTemplate[[#This Row],[St. unit effort]]),0,(CatTemplate[[#This Row],[St. unit effort]] * CatTemplate[[#This Row],[Year15]])*8/ParRatePM)</f>
        <v>0</v>
      </c>
      <c r="DQ370" s="57">
        <f>IF(ISBLANK(CatTemplate[[#This Row],[St. unit effort]]),0,(CatTemplate[[#This Row],[St. unit effort]] * CatTemplate[[#This Row],[Year16]])*8/ParRatePM)</f>
        <v>0</v>
      </c>
      <c r="DR370" s="57">
        <f>IF(ISBLANK(CatTemplate[[#This Row],[St. unit effort]]),0,(CatTemplate[[#This Row],[St. unit effort]] * CatTemplate[[#This Row],[Year17]])*8/ParRatePM)</f>
        <v>0</v>
      </c>
      <c r="DS370" s="57">
        <f>IF(ISBLANK(CatTemplate[[#This Row],[St. unit effort]]),0,(CatTemplate[[#This Row],[St. unit effort]] * CatTemplate[[#This Row],[Year18]])*8/ParRatePM)</f>
        <v>0</v>
      </c>
      <c r="DT370" s="57">
        <f>IF(ISBLANK(CatTemplate[[#This Row],[St. unit effort]]),0,(CatTemplate[[#This Row],[St. unit effort]] * CatTemplate[[#This Row],[Year19]])*8/ParRatePM)</f>
        <v>0</v>
      </c>
      <c r="DU370" s="57">
        <f>IF(ISBLANK(CatTemplate[[#This Row],[St. unit effort]]),0,(CatTemplate[[#This Row],[St. unit effort]] * CatTemplate[[#This Row],[Year20]])*8/ParRatePM)</f>
        <v>0</v>
      </c>
      <c r="DV370" s="54">
        <f>SUM(CatTemplate[[#This Row],[PM1]:[PM20]])</f>
        <v>0</v>
      </c>
      <c r="DW370" s="56">
        <f t="shared" si="127"/>
        <v>0</v>
      </c>
      <c r="DX370" s="56">
        <f t="shared" si="127"/>
        <v>0</v>
      </c>
      <c r="DY370" s="56">
        <f t="shared" si="127"/>
        <v>0</v>
      </c>
      <c r="DZ370" s="56">
        <f t="shared" si="127"/>
        <v>0</v>
      </c>
      <c r="EA370" s="56">
        <f t="shared" si="127"/>
        <v>0</v>
      </c>
      <c r="EB370" s="56">
        <f t="shared" si="127"/>
        <v>0</v>
      </c>
      <c r="EC370" s="56">
        <f t="shared" si="127"/>
        <v>0</v>
      </c>
      <c r="ED370" s="56">
        <f t="shared" si="127"/>
        <v>0</v>
      </c>
      <c r="EE370" s="56">
        <f t="shared" si="127"/>
        <v>0</v>
      </c>
      <c r="EF370" s="56">
        <f t="shared" si="127"/>
        <v>0</v>
      </c>
      <c r="EG370" s="56">
        <f t="shared" si="127"/>
        <v>0</v>
      </c>
      <c r="EH370" s="56">
        <f t="shared" si="127"/>
        <v>0</v>
      </c>
      <c r="EI370" s="56">
        <f t="shared" si="127"/>
        <v>0</v>
      </c>
      <c r="EJ370" s="56">
        <f t="shared" si="127"/>
        <v>0</v>
      </c>
      <c r="EK370" s="56">
        <f t="shared" si="127"/>
        <v>0</v>
      </c>
      <c r="EL370" s="56">
        <f t="shared" si="125"/>
        <v>0</v>
      </c>
      <c r="EM370" s="56">
        <f t="shared" si="125"/>
        <v>0</v>
      </c>
      <c r="EN370" s="56">
        <f t="shared" si="125"/>
        <v>0</v>
      </c>
      <c r="EO370" s="56">
        <f t="shared" si="125"/>
        <v>0</v>
      </c>
      <c r="EP370" s="56">
        <f t="shared" si="125"/>
        <v>0</v>
      </c>
      <c r="EQ370" s="30">
        <f>CatTemplate[[#This Row],[Eq. unit cost]] * CatTemplate[[#This Row],[Eq. quantity]]</f>
        <v>0</v>
      </c>
      <c r="ER370" s="30">
        <f>CatTemplate[[#This Row],[Cons. unit cost]] *CatTemplate[[#This Row],[Cons. quantity]]</f>
        <v>0</v>
      </c>
      <c r="ES370" s="30">
        <f>CatTemplate[[#This Row],[Oth. unit cost]] *CatTemplate[[#This Row],[Oth. quantity]]</f>
        <v>0</v>
      </c>
      <c r="ET370" s="55">
        <f>SUM(CatTemplate[[#This Row],[CO1]:[CO20]])</f>
        <v>0</v>
      </c>
      <c r="EU370" s="56">
        <f t="shared" si="128"/>
        <v>0</v>
      </c>
      <c r="EV370" s="56">
        <f t="shared" si="128"/>
        <v>0</v>
      </c>
      <c r="EW370" s="56">
        <f t="shared" si="128"/>
        <v>0</v>
      </c>
      <c r="EX370" s="56">
        <f t="shared" si="128"/>
        <v>0</v>
      </c>
      <c r="EY370" s="56">
        <f t="shared" si="128"/>
        <v>0</v>
      </c>
      <c r="EZ370" s="56">
        <f t="shared" si="128"/>
        <v>0</v>
      </c>
      <c r="FA370" s="56">
        <f t="shared" si="128"/>
        <v>0</v>
      </c>
      <c r="FB370" s="56">
        <f t="shared" si="128"/>
        <v>0</v>
      </c>
      <c r="FC370" s="56">
        <f t="shared" si="128"/>
        <v>0</v>
      </c>
      <c r="FD370" s="56">
        <f t="shared" si="128"/>
        <v>0</v>
      </c>
      <c r="FE370" s="56">
        <f t="shared" si="128"/>
        <v>0</v>
      </c>
      <c r="FF370" s="56">
        <f t="shared" si="128"/>
        <v>0</v>
      </c>
      <c r="FG370" s="56">
        <f t="shared" si="128"/>
        <v>0</v>
      </c>
      <c r="FH370" s="56">
        <f t="shared" si="128"/>
        <v>0</v>
      </c>
      <c r="FI370" s="56">
        <f t="shared" si="128"/>
        <v>0</v>
      </c>
      <c r="FJ370" s="56">
        <f t="shared" si="126"/>
        <v>0</v>
      </c>
      <c r="FK370" s="56">
        <f t="shared" si="126"/>
        <v>0</v>
      </c>
      <c r="FL370" s="56">
        <f t="shared" si="126"/>
        <v>0</v>
      </c>
      <c r="FM370" s="56">
        <f t="shared" si="126"/>
        <v>0</v>
      </c>
      <c r="FN370" s="56">
        <f t="shared" si="126"/>
        <v>0</v>
      </c>
      <c r="FO370" s="58">
        <f>SUM(CatTemplate[[#This Row],[CS1]:[CS20]])</f>
        <v>0</v>
      </c>
      <c r="FP370" s="59">
        <f>CatTemplate[[#This Row],[Total Oth. cost]]+CatTemplate[[#This Row],[Total St. Cost]]</f>
        <v>0</v>
      </c>
      <c r="FQ370" s="33" t="e">
        <f t="shared" si="115"/>
        <v>#VALUE!</v>
      </c>
      <c r="FR370" s="33" t="e">
        <f t="shared" si="116"/>
        <v>#VALUE!</v>
      </c>
      <c r="FS370" s="30" t="e">
        <f>(CatTemplate[[#This Row],[CO1]] + CatTemplate[[#This Row],[CS1]]) * (1 + getRateOHFinal) * getRateMarkupFinal</f>
        <v>#VALUE!</v>
      </c>
      <c r="FT370" s="30" t="e">
        <f>(CatTemplate[[#This Row],[CO2]] + CatTemplate[[#This Row],[CS2]]) * (1 + getRateOHFinal) * getRateMarkupFinal</f>
        <v>#VALUE!</v>
      </c>
      <c r="FU370" s="30" t="e">
        <f>(CatTemplate[[#This Row],[CO3]] + CatTemplate[[#This Row],[CS3]]) * (1 + getRateOHFinal) * getRateMarkupFinal</f>
        <v>#VALUE!</v>
      </c>
      <c r="FV370" s="30" t="e">
        <f>(CatTemplate[[#This Row],[CO4]] + CatTemplate[[#This Row],[CS4]]) * (1 + getRateOHFinal) * getRateMarkupFinal</f>
        <v>#VALUE!</v>
      </c>
      <c r="FW370" s="30" t="e">
        <f>(CatTemplate[[#This Row],[CO5]] + CatTemplate[[#This Row],[CS5]]) * (1 + getRateOHFinal) * getRateMarkupFinal</f>
        <v>#VALUE!</v>
      </c>
      <c r="FX370" s="30" t="e">
        <f>(CatTemplate[[#This Row],[CO6]] + CatTemplate[[#This Row],[CS6]]) * (1 + getRateOHFinal) * getRateMarkupFinal</f>
        <v>#VALUE!</v>
      </c>
      <c r="FY370" s="30" t="e">
        <f>(CatTemplate[[#This Row],[CO7]] + CatTemplate[[#This Row],[CS7]]) * (1 + getRateOHFinal) * getRateMarkupFinal</f>
        <v>#VALUE!</v>
      </c>
      <c r="FZ370" s="30" t="e">
        <f>(CatTemplate[[#This Row],[CO8]] + CatTemplate[[#This Row],[CS8]]) * (1 + getRateOHFinal) * getRateMarkupFinal</f>
        <v>#VALUE!</v>
      </c>
      <c r="GA370" s="30" t="e">
        <f>(CatTemplate[[#This Row],[CO9]] + CatTemplate[[#This Row],[CS9]]) * (1 + getRateOHFinal) * getRateMarkupFinal</f>
        <v>#VALUE!</v>
      </c>
      <c r="GB370" s="30" t="e">
        <f>(CatTemplate[[#This Row],[CO10]] + CatTemplate[[#This Row],[CS10]]) * (1 + getRateOHFinal) * getRateMarkupFinal</f>
        <v>#VALUE!</v>
      </c>
      <c r="GC370" s="30" t="e">
        <f>(CatTemplate[[#This Row],[CO11]] + CatTemplate[[#This Row],[CS11]]) * (1 + getRateOHFinal) * getRateMarkupFinal</f>
        <v>#VALUE!</v>
      </c>
      <c r="GD370" s="30" t="e">
        <f>(CatTemplate[[#This Row],[CO12]] + CatTemplate[[#This Row],[CS12]]) * (1 + getRateOHFinal) * getRateMarkupFinal</f>
        <v>#VALUE!</v>
      </c>
      <c r="GE370" s="30" t="e">
        <f>(CatTemplate[[#This Row],[CO13]] + CatTemplate[[#This Row],[CS13]]) * (1 + getRateOHFinal) * getRateMarkupFinal</f>
        <v>#VALUE!</v>
      </c>
      <c r="GF370" s="30" t="e">
        <f>(CatTemplate[[#This Row],[CO14]] + CatTemplate[[#This Row],[CS14]]) * (1 + getRateOHFinal) * getRateMarkupFinal</f>
        <v>#VALUE!</v>
      </c>
      <c r="GG370" s="30" t="e">
        <f>(CatTemplate[[#This Row],[CO15]] + CatTemplate[[#This Row],[CS15]]) * (1 + getRateOHFinal) * getRateMarkupFinal</f>
        <v>#VALUE!</v>
      </c>
      <c r="GH370" s="30" t="e">
        <f>(CatTemplate[[#This Row],[CO16]] + CatTemplate[[#This Row],[CS16]]) * (1 + getRateOHFinal) * getRateMarkupFinal</f>
        <v>#VALUE!</v>
      </c>
      <c r="GI370" s="30" t="e">
        <f>(CatTemplate[[#This Row],[CO17]] + CatTemplate[[#This Row],[CS17]]) * (1 + getRateOHFinal) * getRateMarkupFinal</f>
        <v>#VALUE!</v>
      </c>
      <c r="GJ370" s="30" t="e">
        <f>(CatTemplate[[#This Row],[CO18]] + CatTemplate[[#This Row],[CS18]]) * (1 + getRateOHFinal) * getRateMarkupFinal</f>
        <v>#VALUE!</v>
      </c>
      <c r="GK370" s="30" t="e">
        <f>(CatTemplate[[#This Row],[CO19]] + CatTemplate[[#This Row],[CS19]]) * (1 + getRateOHFinal) * getRateMarkupFinal</f>
        <v>#VALUE!</v>
      </c>
      <c r="GL370" s="30" t="e">
        <f>(CatTemplate[[#This Row],[CO20]] + CatTemplate[[#This Row],[CS20]]) * (1 + getRateOHFinal) * getRateMarkupFinal</f>
        <v>#VALUE!</v>
      </c>
      <c r="GM370" s="30" t="e">
        <f t="shared" si="117"/>
        <v>#VALUE!</v>
      </c>
      <c r="GN370" s="30" t="e">
        <f t="shared" si="118"/>
        <v>#VALUE!</v>
      </c>
      <c r="GO370" s="30" t="e">
        <f t="shared" si="119"/>
        <v>#VALUE!</v>
      </c>
      <c r="GP370" s="30" t="e">
        <f t="shared" si="120"/>
        <v>#VALUE!</v>
      </c>
      <c r="GQ370" s="30" t="e">
        <f>(CatTemplate[[#This Row],[CO1]]+CatTemplate[[#This Row],[CS1]]) * (1+ getRateOHFinal) * (1 + getRateMarkupFinal)</f>
        <v>#VALUE!</v>
      </c>
      <c r="GR370" s="30" t="e">
        <f>(CatTemplate[[#This Row],[CO2]]+CatTemplate[[#This Row],[CS2]]) * (1+ getRateOHFinal) * (1 + getRateMarkupFinal)</f>
        <v>#VALUE!</v>
      </c>
      <c r="GS370" s="30" t="e">
        <f>(CatTemplate[[#This Row],[CO3]]+CatTemplate[[#This Row],[CS3]]) * (1+ getRateOHFinal) * (1 + getRateMarkupFinal)</f>
        <v>#VALUE!</v>
      </c>
      <c r="GT370" s="30" t="e">
        <f>(CatTemplate[[#This Row],[CO4]]+CatTemplate[[#This Row],[CS4]]) * (1+ getRateOHFinal) * (1 + getRateMarkupFinal)</f>
        <v>#VALUE!</v>
      </c>
      <c r="GU370" s="30" t="e">
        <f>(CatTemplate[[#This Row],[CO5]]+CatTemplate[[#This Row],[CS5]]) * (1+ getRateOHFinal) * (1 + getRateMarkupFinal)</f>
        <v>#VALUE!</v>
      </c>
      <c r="GV370" s="30" t="e">
        <f>(CatTemplate[[#This Row],[CO6]]+CatTemplate[[#This Row],[CS6]]) * (1+ getRateOHFinal) * (1 + getRateMarkupFinal)</f>
        <v>#VALUE!</v>
      </c>
      <c r="GW370" s="30" t="e">
        <f>(CatTemplate[[#This Row],[CO7]]+CatTemplate[[#This Row],[CS7]]) * (1+ getRateOHFinal) * (1 + getRateMarkupFinal)</f>
        <v>#VALUE!</v>
      </c>
      <c r="GX370" s="30" t="e">
        <f>(CatTemplate[[#This Row],[CO8]]+CatTemplate[[#This Row],[CS8]]) * (1+ getRateOHFinal) * (1 + getRateMarkupFinal)</f>
        <v>#VALUE!</v>
      </c>
      <c r="GY370" s="30" t="e">
        <f>(CatTemplate[[#This Row],[CO9]]+CatTemplate[[#This Row],[CS9]]) * (1+ getRateOHFinal) * (1 + getRateMarkupFinal)</f>
        <v>#VALUE!</v>
      </c>
      <c r="GZ370" s="30" t="e">
        <f>(CatTemplate[[#This Row],[CO10]]+CatTemplate[[#This Row],[CS10]]) * (1+ getRateOHFinal) * (1 + getRateMarkupFinal)</f>
        <v>#VALUE!</v>
      </c>
      <c r="HA370" s="30" t="e">
        <f>(CatTemplate[[#This Row],[CO11]]+CatTemplate[[#This Row],[CS11]]) * (1+ getRateOHFinal) * (1 + getRateMarkupFinal)</f>
        <v>#VALUE!</v>
      </c>
      <c r="HB370" s="30" t="e">
        <f>(CatTemplate[[#This Row],[CO12]]+CatTemplate[[#This Row],[CS12]]) * (1+ getRateOHFinal) * (1 + getRateMarkupFinal)</f>
        <v>#VALUE!</v>
      </c>
      <c r="HC370" s="30" t="e">
        <f>(CatTemplate[[#This Row],[CO13]]+CatTemplate[[#This Row],[CS13]]) * (1+ getRateOHFinal) * (1 + getRateMarkupFinal)</f>
        <v>#VALUE!</v>
      </c>
      <c r="HD370" s="30" t="e">
        <f>(CatTemplate[[#This Row],[CO14]]+CatTemplate[[#This Row],[CS14]]) * (1+ getRateOHFinal) * (1 + getRateMarkupFinal)</f>
        <v>#VALUE!</v>
      </c>
      <c r="HE370" s="30" t="e">
        <f>(CatTemplate[[#This Row],[CO15]]+CatTemplate[[#This Row],[CS15]]) * (1+ getRateOHFinal) * (1 + getRateMarkupFinal)</f>
        <v>#VALUE!</v>
      </c>
      <c r="HF370" s="30" t="e">
        <f>(CatTemplate[[#This Row],[CO16]]+CatTemplate[[#This Row],[CS16]]) * (1+ getRateOHFinal) * (1 + getRateMarkupFinal)</f>
        <v>#VALUE!</v>
      </c>
      <c r="HG370" s="30" t="e">
        <f>(CatTemplate[[#This Row],[CO17]]+CatTemplate[[#This Row],[CS17]]) * (1+ getRateOHFinal) * (1 + getRateMarkupFinal)</f>
        <v>#VALUE!</v>
      </c>
      <c r="HH370" s="30" t="e">
        <f>(CatTemplate[[#This Row],[CO18]]+CatTemplate[[#This Row],[CS18]]) * (1+ getRateOHFinal) * (1 + getRateMarkupFinal)</f>
        <v>#VALUE!</v>
      </c>
      <c r="HI370" s="30" t="e">
        <f>(CatTemplate[[#This Row],[CO19]]+CatTemplate[[#This Row],[CS19]]) * (1+ getRateOHFinal) * (1 + getRateMarkupFinal)</f>
        <v>#VALUE!</v>
      </c>
      <c r="HJ370" s="30" t="e">
        <f>(CatTemplate[[#This Row],[CO20]]+CatTemplate[[#This Row],[CS20]]) * (1+ getRateOHFinal) * (1 + getRateMarkupFinal)</f>
        <v>#VALUE!</v>
      </c>
      <c r="HK370" s="39" t="e">
        <f>CatTemplate[[#This Row],[Total cost]]+CatTemplate[[#This Row],[OH Amount]]+CatTemplate[[#This Row],[Markup]]</f>
        <v>#VALUE!</v>
      </c>
      <c r="HL370" s="63">
        <f>IF(CatTemplate[[#This Row],[Units]]="Days",CatTemplate[[#This Row],[Project quantity]]*CatTemplate[[#This Row],[St. unit effort]],CatTemplate[[#This Row],[Project quantity]])</f>
        <v>0</v>
      </c>
      <c r="HM370" s="287">
        <f>IFERROR(CatTemplate[[#This Row],[Total Price]]/(CatTemplate[[#This Row],[Final Quantity]]),0)</f>
        <v>0</v>
      </c>
      <c r="HN370" s="261"/>
    </row>
    <row r="371" spans="2:222" x14ac:dyDescent="0.2">
      <c r="B371" s="9" t="s">
        <v>104</v>
      </c>
      <c r="C371" s="23">
        <v>10</v>
      </c>
      <c r="D371" s="10" t="s">
        <v>187</v>
      </c>
      <c r="E371" s="25">
        <v>1</v>
      </c>
      <c r="F371" s="19" t="s">
        <v>103</v>
      </c>
      <c r="G371" s="27">
        <v>2</v>
      </c>
      <c r="H371" s="19" t="s">
        <v>89</v>
      </c>
      <c r="I371" s="19"/>
      <c r="J371" s="16" t="s">
        <v>1091</v>
      </c>
      <c r="K371" s="16"/>
      <c r="L371" s="16" t="s">
        <v>140</v>
      </c>
      <c r="M371" s="16" t="s">
        <v>206</v>
      </c>
      <c r="N371" s="16" t="s">
        <v>857</v>
      </c>
      <c r="O371" s="320"/>
      <c r="P371" s="71"/>
      <c r="Q371" s="108"/>
      <c r="R371" s="73"/>
      <c r="S371" s="97"/>
      <c r="T371" s="100">
        <f>getEqUnitCost</f>
        <v>0</v>
      </c>
      <c r="U371" s="73">
        <f>getEqUnitEffort</f>
        <v>0</v>
      </c>
      <c r="V371" s="101">
        <f>getEqQuantity</f>
        <v>0</v>
      </c>
      <c r="W371" s="320"/>
      <c r="X371" s="100">
        <f>getConsUnitCost</f>
        <v>0</v>
      </c>
      <c r="Y371" s="73">
        <f>getConsUnitEffort</f>
        <v>0</v>
      </c>
      <c r="Z371" s="14">
        <f>getConsQuantity</f>
        <v>0</v>
      </c>
      <c r="AA371" s="320"/>
      <c r="AB371" s="72"/>
      <c r="AC371" s="112"/>
      <c r="AD371" s="14">
        <f>getOthQuantity</f>
        <v>0</v>
      </c>
      <c r="AE371" s="320"/>
      <c r="AF371" s="28" t="str">
        <f>IF(ISBLANK(CatTemplate[[#This Row],[Resource type]]),"",CatTemplate[[#This Row],[Resource type]])</f>
        <v>IT Specialist</v>
      </c>
      <c r="AG371" s="242">
        <f>getStaffUnitCost</f>
        <v>537.12174099358299</v>
      </c>
      <c r="AH371" s="113">
        <f>getStaffUnitEffort</f>
        <v>0</v>
      </c>
      <c r="AI371" s="40">
        <f>getStaffQuantity</f>
        <v>0</v>
      </c>
      <c r="AJ371" s="41">
        <f>CatTemplate[[#This Row],[St. quantity]]*8/ParRatePM</f>
        <v>0</v>
      </c>
      <c r="AK371" s="320"/>
      <c r="AL371" s="53" t="str">
        <f>CatTemplate[[#This Row],[Item type]]</f>
        <v>Days</v>
      </c>
      <c r="AM371" s="12">
        <f>SUM(CatTemplate[[#This Row],[Year1]:[Year20]])</f>
        <v>0</v>
      </c>
      <c r="AN371" s="52"/>
      <c r="AO371" s="52"/>
      <c r="AP371" s="52"/>
      <c r="AQ371" s="8"/>
      <c r="AR371" s="8"/>
      <c r="AS371" s="8"/>
      <c r="AT371" s="8"/>
      <c r="AU371" s="8"/>
      <c r="AV371" s="8"/>
      <c r="AW371" s="8"/>
      <c r="AX371" s="8"/>
      <c r="AY371" s="8"/>
      <c r="AZ371" s="8"/>
      <c r="BA371" s="8"/>
      <c r="BB371" s="8"/>
      <c r="BC371" s="8"/>
      <c r="BD371" s="8"/>
      <c r="BE371" s="8"/>
      <c r="BF371" s="8"/>
      <c r="BG371" s="36"/>
      <c r="BH371" s="320"/>
      <c r="BI371" s="37" t="str">
        <f>getCostCategory</f>
        <v>01 Staff costs</v>
      </c>
      <c r="BJ371" s="37" t="str">
        <f>getSection</f>
        <v>10 IT operations</v>
      </c>
      <c r="BK371" s="32" t="str">
        <f>getObject</f>
        <v>IT Specialist</v>
      </c>
      <c r="BL371" s="30">
        <f>IFERROR(getUnitCost * IF(CatTemplate[[#This Row],[Cost Category Comp.]]="01 Staff costs", 1,1),0)</f>
        <v>537.12174099358299</v>
      </c>
      <c r="BM371" s="29">
        <f>IF(AND(ISBLANK(CatTemplate[[#This Row],[Eq. unit cost]]),ISBLANK(CatTemplate[[#This Row],[Cons. unit cost]]),ISBLANK(CatTemplate[[#This Row],[Oth. unit cost]])), 0, IF(getUnitEffort =0,1,getUnitEffort) * CatTemplate[[#This Row],[Year1]])</f>
        <v>0</v>
      </c>
      <c r="BN371" s="29">
        <f>IF(AND(ISBLANK(CatTemplate[[#This Row],[Eq. unit cost]]),ISBLANK(CatTemplate[[#This Row],[Cons. unit cost]]),ISBLANK(CatTemplate[[#This Row],[Oth. unit cost]])), 0, IF(getUnitEffort =0,1,getUnitEffort) * CatTemplate[[#This Row],[Year2]])</f>
        <v>0</v>
      </c>
      <c r="BO371" s="29">
        <f>IF(AND(ISBLANK(CatTemplate[[#This Row],[Eq. unit cost]]),ISBLANK(CatTemplate[[#This Row],[Cons. unit cost]]),ISBLANK(CatTemplate[[#This Row],[Oth. unit cost]])), 0, IF(getUnitEffort =0,1,getUnitEffort) * CatTemplate[[#This Row],[Year3]])</f>
        <v>0</v>
      </c>
      <c r="BP371" s="29">
        <f>IF(AND(ISBLANK(CatTemplate[[#This Row],[Eq. unit cost]]),ISBLANK(CatTemplate[[#This Row],[Cons. unit cost]]),ISBLANK(CatTemplate[[#This Row],[Oth. unit cost]])), 0, IF(getUnitEffort =0,1,getUnitEffort) * CatTemplate[[#This Row],[Year4]])</f>
        <v>0</v>
      </c>
      <c r="BQ371" s="29">
        <f>IF(AND(ISBLANK(CatTemplate[[#This Row],[Eq. unit cost]]),ISBLANK(CatTemplate[[#This Row],[Cons. unit cost]]),ISBLANK(CatTemplate[[#This Row],[Oth. unit cost]])), 0, IF(getUnitEffort =0,1,getUnitEffort) * CatTemplate[[#This Row],[Year5]])</f>
        <v>0</v>
      </c>
      <c r="BR371" s="29">
        <f>IF(AND(ISBLANK(CatTemplate[[#This Row],[Eq. unit cost]]),ISBLANK(CatTemplate[[#This Row],[Cons. unit cost]]),ISBLANK(CatTemplate[[#This Row],[Oth. unit cost]])), 0, IF(getUnitEffort =0,1,getUnitEffort) * CatTemplate[[#This Row],[Year6]])</f>
        <v>0</v>
      </c>
      <c r="BS371" s="29">
        <f>IF(AND(ISBLANK(CatTemplate[[#This Row],[Eq. unit cost]]),ISBLANK(CatTemplate[[#This Row],[Cons. unit cost]]),ISBLANK(CatTemplate[[#This Row],[Oth. unit cost]])), 0, IF(getUnitEffort =0,1,getUnitEffort) * CatTemplate[[#This Row],[Year7]])</f>
        <v>0</v>
      </c>
      <c r="BT371" s="29">
        <f>IF(AND(ISBLANK(CatTemplate[[#This Row],[Eq. unit cost]]),ISBLANK(CatTemplate[[#This Row],[Cons. unit cost]]),ISBLANK(CatTemplate[[#This Row],[Oth. unit cost]])), 0, IF(getUnitEffort =0,1,getUnitEffort) * CatTemplate[[#This Row],[Year8]])</f>
        <v>0</v>
      </c>
      <c r="BU371" s="29">
        <f>IF(AND(ISBLANK(CatTemplate[[#This Row],[Eq. unit cost]]),ISBLANK(CatTemplate[[#This Row],[Cons. unit cost]]),ISBLANK(CatTemplate[[#This Row],[Oth. unit cost]])), 0, IF(getUnitEffort =0,1,getUnitEffort) * CatTemplate[[#This Row],[Year9]])</f>
        <v>0</v>
      </c>
      <c r="BV371" s="29">
        <f>IF(AND(ISBLANK(CatTemplate[[#This Row],[Eq. unit cost]]),ISBLANK(CatTemplate[[#This Row],[Cons. unit cost]]),ISBLANK(CatTemplate[[#This Row],[Oth. unit cost]])), 0, IF(getUnitEffort =0,1,getUnitEffort) * CatTemplate[[#This Row],[Year10]])</f>
        <v>0</v>
      </c>
      <c r="BW371" s="29">
        <f>IF(AND(ISBLANK(CatTemplate[[#This Row],[Eq. unit cost]]),ISBLANK(CatTemplate[[#This Row],[Cons. unit cost]]),ISBLANK(CatTemplate[[#This Row],[Oth. unit cost]])), 0, IF(getUnitEffort =0,1,getUnitEffort) * CatTemplate[[#This Row],[Year11]])</f>
        <v>0</v>
      </c>
      <c r="BX371" s="29">
        <f>IF(AND(ISBLANK(CatTemplate[[#This Row],[Eq. unit cost]]),ISBLANK(CatTemplate[[#This Row],[Cons. unit cost]]),ISBLANK(CatTemplate[[#This Row],[Oth. unit cost]])), 0, IF(getUnitEffort =0,1,getUnitEffort) * CatTemplate[[#This Row],[Year12]])</f>
        <v>0</v>
      </c>
      <c r="BY371" s="29">
        <f>IF(AND(ISBLANK(CatTemplate[[#This Row],[Eq. unit cost]]),ISBLANK(CatTemplate[[#This Row],[Cons. unit cost]]),ISBLANK(CatTemplate[[#This Row],[Oth. unit cost]])), 0, IF(getUnitEffort =0,1,getUnitEffort) * CatTemplate[[#This Row],[Year13]])</f>
        <v>0</v>
      </c>
      <c r="BZ371" s="29">
        <f>IF(AND(ISBLANK(CatTemplate[[#This Row],[Eq. unit cost]]),ISBLANK(CatTemplate[[#This Row],[Cons. unit cost]]),ISBLANK(CatTemplate[[#This Row],[Oth. unit cost]])), 0, IF(getUnitEffort =0,1,getUnitEffort) * CatTemplate[[#This Row],[Year14]])</f>
        <v>0</v>
      </c>
      <c r="CA371" s="29">
        <f>IF(AND(ISBLANK(CatTemplate[[#This Row],[Eq. unit cost]]),ISBLANK(CatTemplate[[#This Row],[Cons. unit cost]]),ISBLANK(CatTemplate[[#This Row],[Oth. unit cost]])), 0, IF(getUnitEffort =0,1,getUnitEffort) * CatTemplate[[#This Row],[Year15]])</f>
        <v>0</v>
      </c>
      <c r="CB371" s="29">
        <f>IF(AND(ISBLANK(CatTemplate[[#This Row],[Eq. unit cost]]),ISBLANK(CatTemplate[[#This Row],[Cons. unit cost]]),ISBLANK(CatTemplate[[#This Row],[Oth. unit cost]])), 0, IF(getUnitEffort =0,1,getUnitEffort) * CatTemplate[[#This Row],[Year16]])</f>
        <v>0</v>
      </c>
      <c r="CC371" s="29">
        <f>IF(AND(ISBLANK(CatTemplate[[#This Row],[Eq. unit cost]]),ISBLANK(CatTemplate[[#This Row],[Cons. unit cost]]),ISBLANK(CatTemplate[[#This Row],[Oth. unit cost]])), 0, IF(getUnitEffort =0,1,getUnitEffort) * CatTemplate[[#This Row],[Year17]])</f>
        <v>0</v>
      </c>
      <c r="CD371" s="29">
        <f>IF(AND(ISBLANK(CatTemplate[[#This Row],[Eq. unit cost]]),ISBLANK(CatTemplate[[#This Row],[Cons. unit cost]]),ISBLANK(CatTemplate[[#This Row],[Oth. unit cost]])), 0, IF(getUnitEffort =0,1,getUnitEffort) * CatTemplate[[#This Row],[Year18]])</f>
        <v>0</v>
      </c>
      <c r="CE371" s="29">
        <f>IF(AND(ISBLANK(CatTemplate[[#This Row],[Eq. unit cost]]),ISBLANK(CatTemplate[[#This Row],[Cons. unit cost]]),ISBLANK(CatTemplate[[#This Row],[Oth. unit cost]])), 0, IF(getUnitEffort =0,1,getUnitEffort) * CatTemplate[[#This Row],[Year19]])</f>
        <v>0</v>
      </c>
      <c r="CF371" s="29">
        <f>IF(AND(ISBLANK(CatTemplate[[#This Row],[Eq. unit cost]]),ISBLANK(CatTemplate[[#This Row],[Cons. unit cost]]),ISBLANK(CatTemplate[[#This Row],[Oth. unit cost]])), 0, IF(getUnitEffort =0,1,getUnitEffort) * CatTemplate[[#This Row],[Year20]])</f>
        <v>0</v>
      </c>
      <c r="CG371" s="45">
        <f>SUM(CatTemplate[[#This Row],[Q1]:[Q20]])</f>
        <v>0</v>
      </c>
      <c r="CH371" s="29">
        <f>IF(ISBLANK(CatTemplate[[#This Row],[St. unit effort]]),0,(CatTemplate[[#This Row],[St. unit effort]] * CatTemplate[[#This Row],[Year1]]))</f>
        <v>0</v>
      </c>
      <c r="CI371" s="29">
        <f>IF(ISBLANK(CatTemplate[[#This Row],[St. unit effort]]),0,(CatTemplate[[#This Row],[St. unit effort]] * CatTemplate[[#This Row],[Year2]]))</f>
        <v>0</v>
      </c>
      <c r="CJ371" s="29">
        <f>IF(ISBLANK(CatTemplate[[#This Row],[St. unit effort]]),0,(CatTemplate[[#This Row],[St. unit effort]] * CatTemplate[[#This Row],[Year3]]))</f>
        <v>0</v>
      </c>
      <c r="CK371" s="29">
        <f>IF(ISBLANK(CatTemplate[[#This Row],[St. unit effort]]),0,(CatTemplate[[#This Row],[St. unit effort]] * CatTemplate[[#This Row],[Year4]]))</f>
        <v>0</v>
      </c>
      <c r="CL371" s="29">
        <f>IF(ISBLANK(CatTemplate[[#This Row],[St. unit effort]]),0,(CatTemplate[[#This Row],[St. unit effort]] * CatTemplate[[#This Row],[Year5]]))</f>
        <v>0</v>
      </c>
      <c r="CM371" s="29">
        <f>IF(ISBLANK(CatTemplate[[#This Row],[St. unit effort]]),0,(CatTemplate[[#This Row],[St. unit effort]] * CatTemplate[[#This Row],[Year6]]))</f>
        <v>0</v>
      </c>
      <c r="CN371" s="29">
        <f>IF(ISBLANK(CatTemplate[[#This Row],[St. unit effort]]),0,(CatTemplate[[#This Row],[St. unit effort]] * CatTemplate[[#This Row],[Year7]]))</f>
        <v>0</v>
      </c>
      <c r="CO371" s="29">
        <f>IF(ISBLANK(CatTemplate[[#This Row],[St. unit effort]]),0,(CatTemplate[[#This Row],[St. unit effort]] * CatTemplate[[#This Row],[Year8]]))</f>
        <v>0</v>
      </c>
      <c r="CP371" s="29">
        <f>IF(ISBLANK(CatTemplate[[#This Row],[St. unit effort]]),0,(CatTemplate[[#This Row],[St. unit effort]] * CatTemplate[[#This Row],[Year9]]))</f>
        <v>0</v>
      </c>
      <c r="CQ371" s="29">
        <f>IF(ISBLANK(CatTemplate[[#This Row],[St. unit effort]]),0,(CatTemplate[[#This Row],[St. unit effort]] * CatTemplate[[#This Row],[Year10]]))</f>
        <v>0</v>
      </c>
      <c r="CR371" s="29">
        <f>IF(ISBLANK(CatTemplate[[#This Row],[St. unit effort]]),0,(CatTemplate[[#This Row],[St. unit effort]] * CatTemplate[[#This Row],[Year11]]))</f>
        <v>0</v>
      </c>
      <c r="CS371" s="29">
        <f>IF(ISBLANK(CatTemplate[[#This Row],[St. unit effort]]),0,(CatTemplate[[#This Row],[St. unit effort]] * CatTemplate[[#This Row],[Year12]]))</f>
        <v>0</v>
      </c>
      <c r="CT371" s="29">
        <f>IF(ISBLANK(CatTemplate[[#This Row],[St. unit effort]]),0,(CatTemplate[[#This Row],[St. unit effort]] * CatTemplate[[#This Row],[Year13]]))</f>
        <v>0</v>
      </c>
      <c r="CU371" s="29">
        <f>IF(ISBLANK(CatTemplate[[#This Row],[St. unit effort]]),0,(CatTemplate[[#This Row],[St. unit effort]] * CatTemplate[[#This Row],[Year14]]))</f>
        <v>0</v>
      </c>
      <c r="CV371" s="29">
        <f>IF(ISBLANK(CatTemplate[[#This Row],[St. unit effort]]),0,(CatTemplate[[#This Row],[St. unit effort]] * CatTemplate[[#This Row],[Year15]]))</f>
        <v>0</v>
      </c>
      <c r="CW371" s="29">
        <f>IF(ISBLANK(CatTemplate[[#This Row],[St. unit effort]]),0,(CatTemplate[[#This Row],[St. unit effort]] * CatTemplate[[#This Row],[Year16]]))</f>
        <v>0</v>
      </c>
      <c r="CX371" s="29">
        <f>IF(ISBLANK(CatTemplate[[#This Row],[St. unit effort]]),0,(CatTemplate[[#This Row],[St. unit effort]] * CatTemplate[[#This Row],[Year17]]))</f>
        <v>0</v>
      </c>
      <c r="CY371" s="29">
        <f>IF(ISBLANK(CatTemplate[[#This Row],[St. unit effort]]),0,(CatTemplate[[#This Row],[St. unit effort]] * CatTemplate[[#This Row],[Year18]]))</f>
        <v>0</v>
      </c>
      <c r="CZ371" s="29">
        <f>IF(ISBLANK(CatTemplate[[#This Row],[St. unit effort]]),0,(CatTemplate[[#This Row],[St. unit effort]] * CatTemplate[[#This Row],[Year19]]))</f>
        <v>0</v>
      </c>
      <c r="DA371" s="29">
        <f>IF(ISBLANK(CatTemplate[[#This Row],[St. unit effort]]),0,(CatTemplate[[#This Row],[St. unit effort]] * CatTemplate[[#This Row],[Year20]]))</f>
        <v>0</v>
      </c>
      <c r="DB371" s="57">
        <f>IF(ISBLANK(CatTemplate[[#This Row],[St. unit effort]]),0,(CatTemplate[[#This Row],[St. unit effort]] * CatTemplate[[#This Row],[Year1]])*8/ParRatePM)</f>
        <v>0</v>
      </c>
      <c r="DC371" s="57">
        <f>IF(ISBLANK(CatTemplate[[#This Row],[St. unit effort]]),0,(CatTemplate[[#This Row],[St. unit effort]] * CatTemplate[[#This Row],[Year2]])*8/ParRatePM)</f>
        <v>0</v>
      </c>
      <c r="DD371" s="57">
        <f>IF(ISBLANK(CatTemplate[[#This Row],[St. unit effort]]),0,(CatTemplate[[#This Row],[St. unit effort]] * CatTemplate[[#This Row],[Year3]])*8/ParRatePM)</f>
        <v>0</v>
      </c>
      <c r="DE371" s="57">
        <f>IF(ISBLANK(CatTemplate[[#This Row],[St. unit effort]]),0,(CatTemplate[[#This Row],[St. unit effort]] * CatTemplate[[#This Row],[Year4]])*8/ParRatePM)</f>
        <v>0</v>
      </c>
      <c r="DF371" s="57">
        <f>IF(ISBLANK(CatTemplate[[#This Row],[St. unit effort]]),0,(CatTemplate[[#This Row],[St. unit effort]] * CatTemplate[[#This Row],[Year5]])*8/ParRatePM)</f>
        <v>0</v>
      </c>
      <c r="DG371" s="57">
        <f>IF(ISBLANK(CatTemplate[[#This Row],[St. unit effort]]),0,(CatTemplate[[#This Row],[St. unit effort]] * CatTemplate[[#This Row],[Year6]])*8/ParRatePM)</f>
        <v>0</v>
      </c>
      <c r="DH371" s="57">
        <f>IF(ISBLANK(CatTemplate[[#This Row],[St. unit effort]]),0,(CatTemplate[[#This Row],[St. unit effort]] * CatTemplate[[#This Row],[Year7]])*8/ParRatePM)</f>
        <v>0</v>
      </c>
      <c r="DI371" s="57">
        <f>IF(ISBLANK(CatTemplate[[#This Row],[St. unit effort]]),0,(CatTemplate[[#This Row],[St. unit effort]] * CatTemplate[[#This Row],[Year8]])*8/ParRatePM)</f>
        <v>0</v>
      </c>
      <c r="DJ371" s="57">
        <f>IF(ISBLANK(CatTemplate[[#This Row],[St. unit effort]]),0,(CatTemplate[[#This Row],[St. unit effort]] * CatTemplate[[#This Row],[Year9]])*8/ParRatePM)</f>
        <v>0</v>
      </c>
      <c r="DK371" s="57">
        <f>IF(ISBLANK(CatTemplate[[#This Row],[St. unit effort]]),0,(CatTemplate[[#This Row],[St. unit effort]] * CatTemplate[[#This Row],[Year10]])*8/ParRatePM)</f>
        <v>0</v>
      </c>
      <c r="DL371" s="57">
        <f>IF(ISBLANK(CatTemplate[[#This Row],[St. unit effort]]),0,(CatTemplate[[#This Row],[St. unit effort]] * CatTemplate[[#This Row],[Year11]])*8/ParRatePM)</f>
        <v>0</v>
      </c>
      <c r="DM371" s="57">
        <f>IF(ISBLANK(CatTemplate[[#This Row],[St. unit effort]]),0,(CatTemplate[[#This Row],[St. unit effort]] * CatTemplate[[#This Row],[Year12]])*8/ParRatePM)</f>
        <v>0</v>
      </c>
      <c r="DN371" s="57">
        <f>IF(ISBLANK(CatTemplate[[#This Row],[St. unit effort]]),0,(CatTemplate[[#This Row],[St. unit effort]] * CatTemplate[[#This Row],[Year13]])*8/ParRatePM)</f>
        <v>0</v>
      </c>
      <c r="DO371" s="57">
        <f>IF(ISBLANK(CatTemplate[[#This Row],[St. unit effort]]),0,(CatTemplate[[#This Row],[St. unit effort]] * CatTemplate[[#This Row],[Year14]])*8/ParRatePM)</f>
        <v>0</v>
      </c>
      <c r="DP371" s="57">
        <f>IF(ISBLANK(CatTemplate[[#This Row],[St. unit effort]]),0,(CatTemplate[[#This Row],[St. unit effort]] * CatTemplate[[#This Row],[Year15]])*8/ParRatePM)</f>
        <v>0</v>
      </c>
      <c r="DQ371" s="57">
        <f>IF(ISBLANK(CatTemplate[[#This Row],[St. unit effort]]),0,(CatTemplate[[#This Row],[St. unit effort]] * CatTemplate[[#This Row],[Year16]])*8/ParRatePM)</f>
        <v>0</v>
      </c>
      <c r="DR371" s="57">
        <f>IF(ISBLANK(CatTemplate[[#This Row],[St. unit effort]]),0,(CatTemplate[[#This Row],[St. unit effort]] * CatTemplate[[#This Row],[Year17]])*8/ParRatePM)</f>
        <v>0</v>
      </c>
      <c r="DS371" s="57">
        <f>IF(ISBLANK(CatTemplate[[#This Row],[St. unit effort]]),0,(CatTemplate[[#This Row],[St. unit effort]] * CatTemplate[[#This Row],[Year18]])*8/ParRatePM)</f>
        <v>0</v>
      </c>
      <c r="DT371" s="57">
        <f>IF(ISBLANK(CatTemplate[[#This Row],[St. unit effort]]),0,(CatTemplate[[#This Row],[St. unit effort]] * CatTemplate[[#This Row],[Year19]])*8/ParRatePM)</f>
        <v>0</v>
      </c>
      <c r="DU371" s="57">
        <f>IF(ISBLANK(CatTemplate[[#This Row],[St. unit effort]]),0,(CatTemplate[[#This Row],[St. unit effort]] * CatTemplate[[#This Row],[Year20]])*8/ParRatePM)</f>
        <v>0</v>
      </c>
      <c r="DV371" s="54">
        <f>SUM(CatTemplate[[#This Row],[PM1]:[PM20]])</f>
        <v>0</v>
      </c>
      <c r="DW371" s="56">
        <f t="shared" si="127"/>
        <v>0</v>
      </c>
      <c r="DX371" s="56">
        <f t="shared" si="127"/>
        <v>0</v>
      </c>
      <c r="DY371" s="56">
        <f t="shared" si="127"/>
        <v>0</v>
      </c>
      <c r="DZ371" s="56">
        <f t="shared" si="127"/>
        <v>0</v>
      </c>
      <c r="EA371" s="56">
        <f t="shared" si="127"/>
        <v>0</v>
      </c>
      <c r="EB371" s="56">
        <f t="shared" si="127"/>
        <v>0</v>
      </c>
      <c r="EC371" s="56">
        <f t="shared" si="127"/>
        <v>0</v>
      </c>
      <c r="ED371" s="56">
        <f t="shared" si="127"/>
        <v>0</v>
      </c>
      <c r="EE371" s="56">
        <f t="shared" si="127"/>
        <v>0</v>
      </c>
      <c r="EF371" s="56">
        <f t="shared" si="127"/>
        <v>0</v>
      </c>
      <c r="EG371" s="56">
        <f t="shared" si="127"/>
        <v>0</v>
      </c>
      <c r="EH371" s="56">
        <f t="shared" si="127"/>
        <v>0</v>
      </c>
      <c r="EI371" s="56">
        <f t="shared" si="127"/>
        <v>0</v>
      </c>
      <c r="EJ371" s="56">
        <f t="shared" si="127"/>
        <v>0</v>
      </c>
      <c r="EK371" s="56">
        <f t="shared" si="127"/>
        <v>0</v>
      </c>
      <c r="EL371" s="56">
        <f t="shared" si="125"/>
        <v>0</v>
      </c>
      <c r="EM371" s="56">
        <f t="shared" si="125"/>
        <v>0</v>
      </c>
      <c r="EN371" s="56">
        <f t="shared" si="125"/>
        <v>0</v>
      </c>
      <c r="EO371" s="56">
        <f t="shared" si="125"/>
        <v>0</v>
      </c>
      <c r="EP371" s="56">
        <f t="shared" si="125"/>
        <v>0</v>
      </c>
      <c r="EQ371" s="30">
        <f>CatTemplate[[#This Row],[Eq. unit cost]] * CatTemplate[[#This Row],[Eq. quantity]]</f>
        <v>0</v>
      </c>
      <c r="ER371" s="30">
        <f>CatTemplate[[#This Row],[Cons. unit cost]] *CatTemplate[[#This Row],[Cons. quantity]]</f>
        <v>0</v>
      </c>
      <c r="ES371" s="30">
        <f>CatTemplate[[#This Row],[Oth. unit cost]] *CatTemplate[[#This Row],[Oth. quantity]]</f>
        <v>0</v>
      </c>
      <c r="ET371" s="55">
        <f>SUM(CatTemplate[[#This Row],[CO1]:[CO20]])</f>
        <v>0</v>
      </c>
      <c r="EU371" s="56">
        <f t="shared" si="128"/>
        <v>0</v>
      </c>
      <c r="EV371" s="56">
        <f t="shared" si="128"/>
        <v>0</v>
      </c>
      <c r="EW371" s="56">
        <f t="shared" si="128"/>
        <v>0</v>
      </c>
      <c r="EX371" s="56">
        <f t="shared" si="128"/>
        <v>0</v>
      </c>
      <c r="EY371" s="56">
        <f t="shared" si="128"/>
        <v>0</v>
      </c>
      <c r="EZ371" s="56">
        <f t="shared" si="128"/>
        <v>0</v>
      </c>
      <c r="FA371" s="56">
        <f t="shared" si="128"/>
        <v>0</v>
      </c>
      <c r="FB371" s="56">
        <f t="shared" si="128"/>
        <v>0</v>
      </c>
      <c r="FC371" s="56">
        <f t="shared" si="128"/>
        <v>0</v>
      </c>
      <c r="FD371" s="56">
        <f t="shared" si="128"/>
        <v>0</v>
      </c>
      <c r="FE371" s="56">
        <f t="shared" si="128"/>
        <v>0</v>
      </c>
      <c r="FF371" s="56">
        <f t="shared" si="128"/>
        <v>0</v>
      </c>
      <c r="FG371" s="56">
        <f t="shared" si="128"/>
        <v>0</v>
      </c>
      <c r="FH371" s="56">
        <f t="shared" si="128"/>
        <v>0</v>
      </c>
      <c r="FI371" s="56">
        <f t="shared" si="128"/>
        <v>0</v>
      </c>
      <c r="FJ371" s="56">
        <f t="shared" si="126"/>
        <v>0</v>
      </c>
      <c r="FK371" s="56">
        <f t="shared" si="126"/>
        <v>0</v>
      </c>
      <c r="FL371" s="56">
        <f t="shared" si="126"/>
        <v>0</v>
      </c>
      <c r="FM371" s="56">
        <f t="shared" si="126"/>
        <v>0</v>
      </c>
      <c r="FN371" s="56">
        <f t="shared" si="126"/>
        <v>0</v>
      </c>
      <c r="FO371" s="58">
        <f>SUM(CatTemplate[[#This Row],[CS1]:[CS20]])</f>
        <v>0</v>
      </c>
      <c r="FP371" s="59">
        <f>CatTemplate[[#This Row],[Total Oth. cost]]+CatTemplate[[#This Row],[Total St. Cost]]</f>
        <v>0</v>
      </c>
      <c r="FQ371" s="33" t="e">
        <f t="shared" si="115"/>
        <v>#VALUE!</v>
      </c>
      <c r="FR371" s="33" t="e">
        <f t="shared" si="116"/>
        <v>#VALUE!</v>
      </c>
      <c r="FS371" s="30" t="e">
        <f>(CatTemplate[[#This Row],[CO1]] + CatTemplate[[#This Row],[CS1]]) * (1 + getRateOHFinal) * getRateMarkupFinal</f>
        <v>#VALUE!</v>
      </c>
      <c r="FT371" s="30" t="e">
        <f>(CatTemplate[[#This Row],[CO2]] + CatTemplate[[#This Row],[CS2]]) * (1 + getRateOHFinal) * getRateMarkupFinal</f>
        <v>#VALUE!</v>
      </c>
      <c r="FU371" s="30" t="e">
        <f>(CatTemplate[[#This Row],[CO3]] + CatTemplate[[#This Row],[CS3]]) * (1 + getRateOHFinal) * getRateMarkupFinal</f>
        <v>#VALUE!</v>
      </c>
      <c r="FV371" s="30" t="e">
        <f>(CatTemplate[[#This Row],[CO4]] + CatTemplate[[#This Row],[CS4]]) * (1 + getRateOHFinal) * getRateMarkupFinal</f>
        <v>#VALUE!</v>
      </c>
      <c r="FW371" s="30" t="e">
        <f>(CatTemplate[[#This Row],[CO5]] + CatTemplate[[#This Row],[CS5]]) * (1 + getRateOHFinal) * getRateMarkupFinal</f>
        <v>#VALUE!</v>
      </c>
      <c r="FX371" s="30" t="e">
        <f>(CatTemplate[[#This Row],[CO6]] + CatTemplate[[#This Row],[CS6]]) * (1 + getRateOHFinal) * getRateMarkupFinal</f>
        <v>#VALUE!</v>
      </c>
      <c r="FY371" s="30" t="e">
        <f>(CatTemplate[[#This Row],[CO7]] + CatTemplate[[#This Row],[CS7]]) * (1 + getRateOHFinal) * getRateMarkupFinal</f>
        <v>#VALUE!</v>
      </c>
      <c r="FZ371" s="30" t="e">
        <f>(CatTemplate[[#This Row],[CO8]] + CatTemplate[[#This Row],[CS8]]) * (1 + getRateOHFinal) * getRateMarkupFinal</f>
        <v>#VALUE!</v>
      </c>
      <c r="GA371" s="30" t="e">
        <f>(CatTemplate[[#This Row],[CO9]] + CatTemplate[[#This Row],[CS9]]) * (1 + getRateOHFinal) * getRateMarkupFinal</f>
        <v>#VALUE!</v>
      </c>
      <c r="GB371" s="30" t="e">
        <f>(CatTemplate[[#This Row],[CO10]] + CatTemplate[[#This Row],[CS10]]) * (1 + getRateOHFinal) * getRateMarkupFinal</f>
        <v>#VALUE!</v>
      </c>
      <c r="GC371" s="30" t="e">
        <f>(CatTemplate[[#This Row],[CO11]] + CatTemplate[[#This Row],[CS11]]) * (1 + getRateOHFinal) * getRateMarkupFinal</f>
        <v>#VALUE!</v>
      </c>
      <c r="GD371" s="30" t="e">
        <f>(CatTemplate[[#This Row],[CO12]] + CatTemplate[[#This Row],[CS12]]) * (1 + getRateOHFinal) * getRateMarkupFinal</f>
        <v>#VALUE!</v>
      </c>
      <c r="GE371" s="30" t="e">
        <f>(CatTemplate[[#This Row],[CO13]] + CatTemplate[[#This Row],[CS13]]) * (1 + getRateOHFinal) * getRateMarkupFinal</f>
        <v>#VALUE!</v>
      </c>
      <c r="GF371" s="30" t="e">
        <f>(CatTemplate[[#This Row],[CO14]] + CatTemplate[[#This Row],[CS14]]) * (1 + getRateOHFinal) * getRateMarkupFinal</f>
        <v>#VALUE!</v>
      </c>
      <c r="GG371" s="30" t="e">
        <f>(CatTemplate[[#This Row],[CO15]] + CatTemplate[[#This Row],[CS15]]) * (1 + getRateOHFinal) * getRateMarkupFinal</f>
        <v>#VALUE!</v>
      </c>
      <c r="GH371" s="30" t="e">
        <f>(CatTemplate[[#This Row],[CO16]] + CatTemplate[[#This Row],[CS16]]) * (1 + getRateOHFinal) * getRateMarkupFinal</f>
        <v>#VALUE!</v>
      </c>
      <c r="GI371" s="30" t="e">
        <f>(CatTemplate[[#This Row],[CO17]] + CatTemplate[[#This Row],[CS17]]) * (1 + getRateOHFinal) * getRateMarkupFinal</f>
        <v>#VALUE!</v>
      </c>
      <c r="GJ371" s="30" t="e">
        <f>(CatTemplate[[#This Row],[CO18]] + CatTemplate[[#This Row],[CS18]]) * (1 + getRateOHFinal) * getRateMarkupFinal</f>
        <v>#VALUE!</v>
      </c>
      <c r="GK371" s="30" t="e">
        <f>(CatTemplate[[#This Row],[CO19]] + CatTemplate[[#This Row],[CS19]]) * (1 + getRateOHFinal) * getRateMarkupFinal</f>
        <v>#VALUE!</v>
      </c>
      <c r="GL371" s="30" t="e">
        <f>(CatTemplate[[#This Row],[CO20]] + CatTemplate[[#This Row],[CS20]]) * (1 + getRateOHFinal) * getRateMarkupFinal</f>
        <v>#VALUE!</v>
      </c>
      <c r="GM371" s="30" t="e">
        <f t="shared" si="117"/>
        <v>#VALUE!</v>
      </c>
      <c r="GN371" s="30" t="e">
        <f t="shared" si="118"/>
        <v>#VALUE!</v>
      </c>
      <c r="GO371" s="30" t="e">
        <f t="shared" si="119"/>
        <v>#VALUE!</v>
      </c>
      <c r="GP371" s="30" t="e">
        <f t="shared" si="120"/>
        <v>#VALUE!</v>
      </c>
      <c r="GQ371" s="30" t="e">
        <f>(CatTemplate[[#This Row],[CO1]]+CatTemplate[[#This Row],[CS1]]) * (1+ getRateOHFinal) * (1 + getRateMarkupFinal)</f>
        <v>#VALUE!</v>
      </c>
      <c r="GR371" s="30" t="e">
        <f>(CatTemplate[[#This Row],[CO2]]+CatTemplate[[#This Row],[CS2]]) * (1+ getRateOHFinal) * (1 + getRateMarkupFinal)</f>
        <v>#VALUE!</v>
      </c>
      <c r="GS371" s="30" t="e">
        <f>(CatTemplate[[#This Row],[CO3]]+CatTemplate[[#This Row],[CS3]]) * (1+ getRateOHFinal) * (1 + getRateMarkupFinal)</f>
        <v>#VALUE!</v>
      </c>
      <c r="GT371" s="30" t="e">
        <f>(CatTemplate[[#This Row],[CO4]]+CatTemplate[[#This Row],[CS4]]) * (1+ getRateOHFinal) * (1 + getRateMarkupFinal)</f>
        <v>#VALUE!</v>
      </c>
      <c r="GU371" s="30" t="e">
        <f>(CatTemplate[[#This Row],[CO5]]+CatTemplate[[#This Row],[CS5]]) * (1+ getRateOHFinal) * (1 + getRateMarkupFinal)</f>
        <v>#VALUE!</v>
      </c>
      <c r="GV371" s="30" t="e">
        <f>(CatTemplate[[#This Row],[CO6]]+CatTemplate[[#This Row],[CS6]]) * (1+ getRateOHFinal) * (1 + getRateMarkupFinal)</f>
        <v>#VALUE!</v>
      </c>
      <c r="GW371" s="30" t="e">
        <f>(CatTemplate[[#This Row],[CO7]]+CatTemplate[[#This Row],[CS7]]) * (1+ getRateOHFinal) * (1 + getRateMarkupFinal)</f>
        <v>#VALUE!</v>
      </c>
      <c r="GX371" s="30" t="e">
        <f>(CatTemplate[[#This Row],[CO8]]+CatTemplate[[#This Row],[CS8]]) * (1+ getRateOHFinal) * (1 + getRateMarkupFinal)</f>
        <v>#VALUE!</v>
      </c>
      <c r="GY371" s="30" t="e">
        <f>(CatTemplate[[#This Row],[CO9]]+CatTemplate[[#This Row],[CS9]]) * (1+ getRateOHFinal) * (1 + getRateMarkupFinal)</f>
        <v>#VALUE!</v>
      </c>
      <c r="GZ371" s="30" t="e">
        <f>(CatTemplate[[#This Row],[CO10]]+CatTemplate[[#This Row],[CS10]]) * (1+ getRateOHFinal) * (1 + getRateMarkupFinal)</f>
        <v>#VALUE!</v>
      </c>
      <c r="HA371" s="30" t="e">
        <f>(CatTemplate[[#This Row],[CO11]]+CatTemplate[[#This Row],[CS11]]) * (1+ getRateOHFinal) * (1 + getRateMarkupFinal)</f>
        <v>#VALUE!</v>
      </c>
      <c r="HB371" s="30" t="e">
        <f>(CatTemplate[[#This Row],[CO12]]+CatTemplate[[#This Row],[CS12]]) * (1+ getRateOHFinal) * (1 + getRateMarkupFinal)</f>
        <v>#VALUE!</v>
      </c>
      <c r="HC371" s="30" t="e">
        <f>(CatTemplate[[#This Row],[CO13]]+CatTemplate[[#This Row],[CS13]]) * (1+ getRateOHFinal) * (1 + getRateMarkupFinal)</f>
        <v>#VALUE!</v>
      </c>
      <c r="HD371" s="30" t="e">
        <f>(CatTemplate[[#This Row],[CO14]]+CatTemplate[[#This Row],[CS14]]) * (1+ getRateOHFinal) * (1 + getRateMarkupFinal)</f>
        <v>#VALUE!</v>
      </c>
      <c r="HE371" s="30" t="e">
        <f>(CatTemplate[[#This Row],[CO15]]+CatTemplate[[#This Row],[CS15]]) * (1+ getRateOHFinal) * (1 + getRateMarkupFinal)</f>
        <v>#VALUE!</v>
      </c>
      <c r="HF371" s="30" t="e">
        <f>(CatTemplate[[#This Row],[CO16]]+CatTemplate[[#This Row],[CS16]]) * (1+ getRateOHFinal) * (1 + getRateMarkupFinal)</f>
        <v>#VALUE!</v>
      </c>
      <c r="HG371" s="30" t="e">
        <f>(CatTemplate[[#This Row],[CO17]]+CatTemplate[[#This Row],[CS17]]) * (1+ getRateOHFinal) * (1 + getRateMarkupFinal)</f>
        <v>#VALUE!</v>
      </c>
      <c r="HH371" s="30" t="e">
        <f>(CatTemplate[[#This Row],[CO18]]+CatTemplate[[#This Row],[CS18]]) * (1+ getRateOHFinal) * (1 + getRateMarkupFinal)</f>
        <v>#VALUE!</v>
      </c>
      <c r="HI371" s="30" t="e">
        <f>(CatTemplate[[#This Row],[CO19]]+CatTemplate[[#This Row],[CS19]]) * (1+ getRateOHFinal) * (1 + getRateMarkupFinal)</f>
        <v>#VALUE!</v>
      </c>
      <c r="HJ371" s="30" t="e">
        <f>(CatTemplate[[#This Row],[CO20]]+CatTemplate[[#This Row],[CS20]]) * (1+ getRateOHFinal) * (1 + getRateMarkupFinal)</f>
        <v>#VALUE!</v>
      </c>
      <c r="HK371" s="39" t="e">
        <f>CatTemplate[[#This Row],[Total cost]]+CatTemplate[[#This Row],[OH Amount]]+CatTemplate[[#This Row],[Markup]]</f>
        <v>#VALUE!</v>
      </c>
      <c r="HL371" s="63">
        <f>IF(CatTemplate[[#This Row],[Units]]="Days",CatTemplate[[#This Row],[Project quantity]]*CatTemplate[[#This Row],[St. unit effort]],CatTemplate[[#This Row],[Project quantity]])</f>
        <v>0</v>
      </c>
      <c r="HM371" s="287">
        <f>IFERROR(CatTemplate[[#This Row],[Total Price]]/(CatTemplate[[#This Row],[Final Quantity]]),0)</f>
        <v>0</v>
      </c>
      <c r="HN371" s="261"/>
    </row>
    <row r="372" spans="2:222" x14ac:dyDescent="0.2">
      <c r="B372" s="9" t="s">
        <v>104</v>
      </c>
      <c r="C372" s="23">
        <v>10</v>
      </c>
      <c r="D372" s="10" t="s">
        <v>187</v>
      </c>
      <c r="E372" s="25">
        <v>1</v>
      </c>
      <c r="F372" s="19" t="s">
        <v>103</v>
      </c>
      <c r="G372" s="27">
        <v>3</v>
      </c>
      <c r="H372" s="19" t="s">
        <v>90</v>
      </c>
      <c r="I372" s="19"/>
      <c r="J372" s="16" t="s">
        <v>1091</v>
      </c>
      <c r="K372" s="16"/>
      <c r="L372" s="16" t="s">
        <v>422</v>
      </c>
      <c r="M372" s="16" t="s">
        <v>207</v>
      </c>
      <c r="N372" s="16" t="s">
        <v>857</v>
      </c>
      <c r="O372" s="320"/>
      <c r="P372" s="71"/>
      <c r="Q372" s="108"/>
      <c r="R372" s="73"/>
      <c r="S372" s="97"/>
      <c r="T372" s="100">
        <f>getEqUnitCost</f>
        <v>0</v>
      </c>
      <c r="U372" s="73">
        <f>getEqUnitEffort</f>
        <v>0</v>
      </c>
      <c r="V372" s="101">
        <f>getEqQuantity</f>
        <v>0</v>
      </c>
      <c r="W372" s="320"/>
      <c r="X372" s="100">
        <f>getConsUnitCost</f>
        <v>0</v>
      </c>
      <c r="Y372" s="73">
        <f>getConsUnitEffort</f>
        <v>0</v>
      </c>
      <c r="Z372" s="14">
        <f>getConsQuantity</f>
        <v>0</v>
      </c>
      <c r="AA372" s="320"/>
      <c r="AB372" s="72"/>
      <c r="AC372" s="112"/>
      <c r="AD372" s="14">
        <f>getOthQuantity</f>
        <v>0</v>
      </c>
      <c r="AE372" s="320"/>
      <c r="AF372" s="28" t="str">
        <f>IF(ISBLANK(CatTemplate[[#This Row],[Resource type]]),"",CatTemplate[[#This Row],[Resource type]])</f>
        <v>IT Specialist</v>
      </c>
      <c r="AG372" s="242">
        <f>getStaffUnitCost</f>
        <v>537.12174099358299</v>
      </c>
      <c r="AH372" s="113">
        <f>getStaffUnitEffort</f>
        <v>0</v>
      </c>
      <c r="AI372" s="40">
        <f>getStaffQuantity</f>
        <v>0</v>
      </c>
      <c r="AJ372" s="41">
        <f>CatTemplate[[#This Row],[St. quantity]]*8/ParRatePM</f>
        <v>0</v>
      </c>
      <c r="AK372" s="320"/>
      <c r="AL372" s="53" t="str">
        <f>CatTemplate[[#This Row],[Item type]]</f>
        <v>Items</v>
      </c>
      <c r="AM372" s="12">
        <f>SUM(CatTemplate[[#This Row],[Year1]:[Year20]])</f>
        <v>0</v>
      </c>
      <c r="AN372" s="52"/>
      <c r="AO372" s="52"/>
      <c r="AP372" s="52"/>
      <c r="AQ372" s="8"/>
      <c r="AR372" s="8"/>
      <c r="AS372" s="8"/>
      <c r="AT372" s="8"/>
      <c r="AU372" s="8"/>
      <c r="AV372" s="8"/>
      <c r="AW372" s="8"/>
      <c r="AX372" s="8"/>
      <c r="AY372" s="8"/>
      <c r="AZ372" s="8"/>
      <c r="BA372" s="8"/>
      <c r="BB372" s="8"/>
      <c r="BC372" s="8"/>
      <c r="BD372" s="8"/>
      <c r="BE372" s="8"/>
      <c r="BF372" s="8"/>
      <c r="BG372" s="36"/>
      <c r="BH372" s="320"/>
      <c r="BI372" s="37" t="str">
        <f>getCostCategory</f>
        <v>06 Operating costs</v>
      </c>
      <c r="BJ372" s="37" t="str">
        <f>getSection</f>
        <v>10 IT operations</v>
      </c>
      <c r="BK372" s="32" t="str">
        <f>getObject</f>
        <v>IT operations</v>
      </c>
      <c r="BL372" s="30">
        <f>IFERROR(getUnitCost * IF(CatTemplate[[#This Row],[Cost Category Comp.]]="01 Staff costs", 1,1),0)</f>
        <v>537.12174099358299</v>
      </c>
      <c r="BM372" s="29">
        <f>IF(AND(ISBLANK(CatTemplate[[#This Row],[Eq. unit cost]]),ISBLANK(CatTemplate[[#This Row],[Cons. unit cost]]),ISBLANK(CatTemplate[[#This Row],[Oth. unit cost]])), 0, IF(getUnitEffort =0,1,getUnitEffort) * CatTemplate[[#This Row],[Year1]])</f>
        <v>0</v>
      </c>
      <c r="BN372" s="29">
        <f>IF(AND(ISBLANK(CatTemplate[[#This Row],[Eq. unit cost]]),ISBLANK(CatTemplate[[#This Row],[Cons. unit cost]]),ISBLANK(CatTemplate[[#This Row],[Oth. unit cost]])), 0, IF(getUnitEffort =0,1,getUnitEffort) * CatTemplate[[#This Row],[Year2]])</f>
        <v>0</v>
      </c>
      <c r="BO372" s="29">
        <f>IF(AND(ISBLANK(CatTemplate[[#This Row],[Eq. unit cost]]),ISBLANK(CatTemplate[[#This Row],[Cons. unit cost]]),ISBLANK(CatTemplate[[#This Row],[Oth. unit cost]])), 0, IF(getUnitEffort =0,1,getUnitEffort) * CatTemplate[[#This Row],[Year3]])</f>
        <v>0</v>
      </c>
      <c r="BP372" s="29">
        <f>IF(AND(ISBLANK(CatTemplate[[#This Row],[Eq. unit cost]]),ISBLANK(CatTemplate[[#This Row],[Cons. unit cost]]),ISBLANK(CatTemplate[[#This Row],[Oth. unit cost]])), 0, IF(getUnitEffort =0,1,getUnitEffort) * CatTemplate[[#This Row],[Year4]])</f>
        <v>0</v>
      </c>
      <c r="BQ372" s="29">
        <f>IF(AND(ISBLANK(CatTemplate[[#This Row],[Eq. unit cost]]),ISBLANK(CatTemplate[[#This Row],[Cons. unit cost]]),ISBLANK(CatTemplate[[#This Row],[Oth. unit cost]])), 0, IF(getUnitEffort =0,1,getUnitEffort) * CatTemplate[[#This Row],[Year5]])</f>
        <v>0</v>
      </c>
      <c r="BR372" s="29">
        <f>IF(AND(ISBLANK(CatTemplate[[#This Row],[Eq. unit cost]]),ISBLANK(CatTemplate[[#This Row],[Cons. unit cost]]),ISBLANK(CatTemplate[[#This Row],[Oth. unit cost]])), 0, IF(getUnitEffort =0,1,getUnitEffort) * CatTemplate[[#This Row],[Year6]])</f>
        <v>0</v>
      </c>
      <c r="BS372" s="29">
        <f>IF(AND(ISBLANK(CatTemplate[[#This Row],[Eq. unit cost]]),ISBLANK(CatTemplate[[#This Row],[Cons. unit cost]]),ISBLANK(CatTemplate[[#This Row],[Oth. unit cost]])), 0, IF(getUnitEffort =0,1,getUnitEffort) * CatTemplate[[#This Row],[Year7]])</f>
        <v>0</v>
      </c>
      <c r="BT372" s="29">
        <f>IF(AND(ISBLANK(CatTemplate[[#This Row],[Eq. unit cost]]),ISBLANK(CatTemplate[[#This Row],[Cons. unit cost]]),ISBLANK(CatTemplate[[#This Row],[Oth. unit cost]])), 0, IF(getUnitEffort =0,1,getUnitEffort) * CatTemplate[[#This Row],[Year8]])</f>
        <v>0</v>
      </c>
      <c r="BU372" s="29">
        <f>IF(AND(ISBLANK(CatTemplate[[#This Row],[Eq. unit cost]]),ISBLANK(CatTemplate[[#This Row],[Cons. unit cost]]),ISBLANK(CatTemplate[[#This Row],[Oth. unit cost]])), 0, IF(getUnitEffort =0,1,getUnitEffort) * CatTemplate[[#This Row],[Year9]])</f>
        <v>0</v>
      </c>
      <c r="BV372" s="29">
        <f>IF(AND(ISBLANK(CatTemplate[[#This Row],[Eq. unit cost]]),ISBLANK(CatTemplate[[#This Row],[Cons. unit cost]]),ISBLANK(CatTemplate[[#This Row],[Oth. unit cost]])), 0, IF(getUnitEffort =0,1,getUnitEffort) * CatTemplate[[#This Row],[Year10]])</f>
        <v>0</v>
      </c>
      <c r="BW372" s="29">
        <f>IF(AND(ISBLANK(CatTemplate[[#This Row],[Eq. unit cost]]),ISBLANK(CatTemplate[[#This Row],[Cons. unit cost]]),ISBLANK(CatTemplate[[#This Row],[Oth. unit cost]])), 0, IF(getUnitEffort =0,1,getUnitEffort) * CatTemplate[[#This Row],[Year11]])</f>
        <v>0</v>
      </c>
      <c r="BX372" s="29">
        <f>IF(AND(ISBLANK(CatTemplate[[#This Row],[Eq. unit cost]]),ISBLANK(CatTemplate[[#This Row],[Cons. unit cost]]),ISBLANK(CatTemplate[[#This Row],[Oth. unit cost]])), 0, IF(getUnitEffort =0,1,getUnitEffort) * CatTemplate[[#This Row],[Year12]])</f>
        <v>0</v>
      </c>
      <c r="BY372" s="29">
        <f>IF(AND(ISBLANK(CatTemplate[[#This Row],[Eq. unit cost]]),ISBLANK(CatTemplate[[#This Row],[Cons. unit cost]]),ISBLANK(CatTemplate[[#This Row],[Oth. unit cost]])), 0, IF(getUnitEffort =0,1,getUnitEffort) * CatTemplate[[#This Row],[Year13]])</f>
        <v>0</v>
      </c>
      <c r="BZ372" s="29">
        <f>IF(AND(ISBLANK(CatTemplate[[#This Row],[Eq. unit cost]]),ISBLANK(CatTemplate[[#This Row],[Cons. unit cost]]),ISBLANK(CatTemplate[[#This Row],[Oth. unit cost]])), 0, IF(getUnitEffort =0,1,getUnitEffort) * CatTemplate[[#This Row],[Year14]])</f>
        <v>0</v>
      </c>
      <c r="CA372" s="29">
        <f>IF(AND(ISBLANK(CatTemplate[[#This Row],[Eq. unit cost]]),ISBLANK(CatTemplate[[#This Row],[Cons. unit cost]]),ISBLANK(CatTemplate[[#This Row],[Oth. unit cost]])), 0, IF(getUnitEffort =0,1,getUnitEffort) * CatTemplate[[#This Row],[Year15]])</f>
        <v>0</v>
      </c>
      <c r="CB372" s="29">
        <f>IF(AND(ISBLANK(CatTemplate[[#This Row],[Eq. unit cost]]),ISBLANK(CatTemplate[[#This Row],[Cons. unit cost]]),ISBLANK(CatTemplate[[#This Row],[Oth. unit cost]])), 0, IF(getUnitEffort =0,1,getUnitEffort) * CatTemplate[[#This Row],[Year16]])</f>
        <v>0</v>
      </c>
      <c r="CC372" s="29">
        <f>IF(AND(ISBLANK(CatTemplate[[#This Row],[Eq. unit cost]]),ISBLANK(CatTemplate[[#This Row],[Cons. unit cost]]),ISBLANK(CatTemplate[[#This Row],[Oth. unit cost]])), 0, IF(getUnitEffort =0,1,getUnitEffort) * CatTemplate[[#This Row],[Year17]])</f>
        <v>0</v>
      </c>
      <c r="CD372" s="29">
        <f>IF(AND(ISBLANK(CatTemplate[[#This Row],[Eq. unit cost]]),ISBLANK(CatTemplate[[#This Row],[Cons. unit cost]]),ISBLANK(CatTemplate[[#This Row],[Oth. unit cost]])), 0, IF(getUnitEffort =0,1,getUnitEffort) * CatTemplate[[#This Row],[Year18]])</f>
        <v>0</v>
      </c>
      <c r="CE372" s="29">
        <f>IF(AND(ISBLANK(CatTemplate[[#This Row],[Eq. unit cost]]),ISBLANK(CatTemplate[[#This Row],[Cons. unit cost]]),ISBLANK(CatTemplate[[#This Row],[Oth. unit cost]])), 0, IF(getUnitEffort =0,1,getUnitEffort) * CatTemplate[[#This Row],[Year19]])</f>
        <v>0</v>
      </c>
      <c r="CF372" s="29">
        <f>IF(AND(ISBLANK(CatTemplate[[#This Row],[Eq. unit cost]]),ISBLANK(CatTemplate[[#This Row],[Cons. unit cost]]),ISBLANK(CatTemplate[[#This Row],[Oth. unit cost]])), 0, IF(getUnitEffort =0,1,getUnitEffort) * CatTemplate[[#This Row],[Year20]])</f>
        <v>0</v>
      </c>
      <c r="CG372" s="45">
        <f>SUM(CatTemplate[[#This Row],[Q1]:[Q20]])</f>
        <v>0</v>
      </c>
      <c r="CH372" s="29">
        <f>IF(ISBLANK(CatTemplate[[#This Row],[St. unit effort]]),0,(CatTemplate[[#This Row],[St. unit effort]] * CatTemplate[[#This Row],[Year1]]))</f>
        <v>0</v>
      </c>
      <c r="CI372" s="29">
        <f>IF(ISBLANK(CatTemplate[[#This Row],[St. unit effort]]),0,(CatTemplate[[#This Row],[St. unit effort]] * CatTemplate[[#This Row],[Year2]]))</f>
        <v>0</v>
      </c>
      <c r="CJ372" s="29">
        <f>IF(ISBLANK(CatTemplate[[#This Row],[St. unit effort]]),0,(CatTemplate[[#This Row],[St. unit effort]] * CatTemplate[[#This Row],[Year3]]))</f>
        <v>0</v>
      </c>
      <c r="CK372" s="29">
        <f>IF(ISBLANK(CatTemplate[[#This Row],[St. unit effort]]),0,(CatTemplate[[#This Row],[St. unit effort]] * CatTemplate[[#This Row],[Year4]]))</f>
        <v>0</v>
      </c>
      <c r="CL372" s="29">
        <f>IF(ISBLANK(CatTemplate[[#This Row],[St. unit effort]]),0,(CatTemplate[[#This Row],[St. unit effort]] * CatTemplate[[#This Row],[Year5]]))</f>
        <v>0</v>
      </c>
      <c r="CM372" s="29">
        <f>IF(ISBLANK(CatTemplate[[#This Row],[St. unit effort]]),0,(CatTemplate[[#This Row],[St. unit effort]] * CatTemplate[[#This Row],[Year6]]))</f>
        <v>0</v>
      </c>
      <c r="CN372" s="29">
        <f>IF(ISBLANK(CatTemplate[[#This Row],[St. unit effort]]),0,(CatTemplate[[#This Row],[St. unit effort]] * CatTemplate[[#This Row],[Year7]]))</f>
        <v>0</v>
      </c>
      <c r="CO372" s="29">
        <f>IF(ISBLANK(CatTemplate[[#This Row],[St. unit effort]]),0,(CatTemplate[[#This Row],[St. unit effort]] * CatTemplate[[#This Row],[Year8]]))</f>
        <v>0</v>
      </c>
      <c r="CP372" s="29">
        <f>IF(ISBLANK(CatTemplate[[#This Row],[St. unit effort]]),0,(CatTemplate[[#This Row],[St. unit effort]] * CatTemplate[[#This Row],[Year9]]))</f>
        <v>0</v>
      </c>
      <c r="CQ372" s="29">
        <f>IF(ISBLANK(CatTemplate[[#This Row],[St. unit effort]]),0,(CatTemplate[[#This Row],[St. unit effort]] * CatTemplate[[#This Row],[Year10]]))</f>
        <v>0</v>
      </c>
      <c r="CR372" s="29">
        <f>IF(ISBLANK(CatTemplate[[#This Row],[St. unit effort]]),0,(CatTemplate[[#This Row],[St. unit effort]] * CatTemplate[[#This Row],[Year11]]))</f>
        <v>0</v>
      </c>
      <c r="CS372" s="29">
        <f>IF(ISBLANK(CatTemplate[[#This Row],[St. unit effort]]),0,(CatTemplate[[#This Row],[St. unit effort]] * CatTemplate[[#This Row],[Year12]]))</f>
        <v>0</v>
      </c>
      <c r="CT372" s="29">
        <f>IF(ISBLANK(CatTemplate[[#This Row],[St. unit effort]]),0,(CatTemplate[[#This Row],[St. unit effort]] * CatTemplate[[#This Row],[Year13]]))</f>
        <v>0</v>
      </c>
      <c r="CU372" s="29">
        <f>IF(ISBLANK(CatTemplate[[#This Row],[St. unit effort]]),0,(CatTemplate[[#This Row],[St. unit effort]] * CatTemplate[[#This Row],[Year14]]))</f>
        <v>0</v>
      </c>
      <c r="CV372" s="29">
        <f>IF(ISBLANK(CatTemplate[[#This Row],[St. unit effort]]),0,(CatTemplate[[#This Row],[St. unit effort]] * CatTemplate[[#This Row],[Year15]]))</f>
        <v>0</v>
      </c>
      <c r="CW372" s="29">
        <f>IF(ISBLANK(CatTemplate[[#This Row],[St. unit effort]]),0,(CatTemplate[[#This Row],[St. unit effort]] * CatTemplate[[#This Row],[Year16]]))</f>
        <v>0</v>
      </c>
      <c r="CX372" s="29">
        <f>IF(ISBLANK(CatTemplate[[#This Row],[St. unit effort]]),0,(CatTemplate[[#This Row],[St. unit effort]] * CatTemplate[[#This Row],[Year17]]))</f>
        <v>0</v>
      </c>
      <c r="CY372" s="29">
        <f>IF(ISBLANK(CatTemplate[[#This Row],[St. unit effort]]),0,(CatTemplate[[#This Row],[St. unit effort]] * CatTemplate[[#This Row],[Year18]]))</f>
        <v>0</v>
      </c>
      <c r="CZ372" s="29">
        <f>IF(ISBLANK(CatTemplate[[#This Row],[St. unit effort]]),0,(CatTemplate[[#This Row],[St. unit effort]] * CatTemplate[[#This Row],[Year19]]))</f>
        <v>0</v>
      </c>
      <c r="DA372" s="29">
        <f>IF(ISBLANK(CatTemplate[[#This Row],[St. unit effort]]),0,(CatTemplate[[#This Row],[St. unit effort]] * CatTemplate[[#This Row],[Year20]]))</f>
        <v>0</v>
      </c>
      <c r="DB372" s="57">
        <f>IF(ISBLANK(CatTemplate[[#This Row],[St. unit effort]]),0,(CatTemplate[[#This Row],[St. unit effort]] * CatTemplate[[#This Row],[Year1]])*8/ParRatePM)</f>
        <v>0</v>
      </c>
      <c r="DC372" s="57">
        <f>IF(ISBLANK(CatTemplate[[#This Row],[St. unit effort]]),0,(CatTemplate[[#This Row],[St. unit effort]] * CatTemplate[[#This Row],[Year2]])*8/ParRatePM)</f>
        <v>0</v>
      </c>
      <c r="DD372" s="57">
        <f>IF(ISBLANK(CatTemplate[[#This Row],[St. unit effort]]),0,(CatTemplate[[#This Row],[St. unit effort]] * CatTemplate[[#This Row],[Year3]])*8/ParRatePM)</f>
        <v>0</v>
      </c>
      <c r="DE372" s="57">
        <f>IF(ISBLANK(CatTemplate[[#This Row],[St. unit effort]]),0,(CatTemplate[[#This Row],[St. unit effort]] * CatTemplate[[#This Row],[Year4]])*8/ParRatePM)</f>
        <v>0</v>
      </c>
      <c r="DF372" s="57">
        <f>IF(ISBLANK(CatTemplate[[#This Row],[St. unit effort]]),0,(CatTemplate[[#This Row],[St. unit effort]] * CatTemplate[[#This Row],[Year5]])*8/ParRatePM)</f>
        <v>0</v>
      </c>
      <c r="DG372" s="57">
        <f>IF(ISBLANK(CatTemplate[[#This Row],[St. unit effort]]),0,(CatTemplate[[#This Row],[St. unit effort]] * CatTemplate[[#This Row],[Year6]])*8/ParRatePM)</f>
        <v>0</v>
      </c>
      <c r="DH372" s="57">
        <f>IF(ISBLANK(CatTemplate[[#This Row],[St. unit effort]]),0,(CatTemplate[[#This Row],[St. unit effort]] * CatTemplate[[#This Row],[Year7]])*8/ParRatePM)</f>
        <v>0</v>
      </c>
      <c r="DI372" s="57">
        <f>IF(ISBLANK(CatTemplate[[#This Row],[St. unit effort]]),0,(CatTemplate[[#This Row],[St. unit effort]] * CatTemplate[[#This Row],[Year8]])*8/ParRatePM)</f>
        <v>0</v>
      </c>
      <c r="DJ372" s="57">
        <f>IF(ISBLANK(CatTemplate[[#This Row],[St. unit effort]]),0,(CatTemplate[[#This Row],[St. unit effort]] * CatTemplate[[#This Row],[Year9]])*8/ParRatePM)</f>
        <v>0</v>
      </c>
      <c r="DK372" s="57">
        <f>IF(ISBLANK(CatTemplate[[#This Row],[St. unit effort]]),0,(CatTemplate[[#This Row],[St. unit effort]] * CatTemplate[[#This Row],[Year10]])*8/ParRatePM)</f>
        <v>0</v>
      </c>
      <c r="DL372" s="57">
        <f>IF(ISBLANK(CatTemplate[[#This Row],[St. unit effort]]),0,(CatTemplate[[#This Row],[St. unit effort]] * CatTemplate[[#This Row],[Year11]])*8/ParRatePM)</f>
        <v>0</v>
      </c>
      <c r="DM372" s="57">
        <f>IF(ISBLANK(CatTemplate[[#This Row],[St. unit effort]]),0,(CatTemplate[[#This Row],[St. unit effort]] * CatTemplate[[#This Row],[Year12]])*8/ParRatePM)</f>
        <v>0</v>
      </c>
      <c r="DN372" s="57">
        <f>IF(ISBLANK(CatTemplate[[#This Row],[St. unit effort]]),0,(CatTemplate[[#This Row],[St. unit effort]] * CatTemplate[[#This Row],[Year13]])*8/ParRatePM)</f>
        <v>0</v>
      </c>
      <c r="DO372" s="57">
        <f>IF(ISBLANK(CatTemplate[[#This Row],[St. unit effort]]),0,(CatTemplate[[#This Row],[St. unit effort]] * CatTemplate[[#This Row],[Year14]])*8/ParRatePM)</f>
        <v>0</v>
      </c>
      <c r="DP372" s="57">
        <f>IF(ISBLANK(CatTemplate[[#This Row],[St. unit effort]]),0,(CatTemplate[[#This Row],[St. unit effort]] * CatTemplate[[#This Row],[Year15]])*8/ParRatePM)</f>
        <v>0</v>
      </c>
      <c r="DQ372" s="57">
        <f>IF(ISBLANK(CatTemplate[[#This Row],[St. unit effort]]),0,(CatTemplate[[#This Row],[St. unit effort]] * CatTemplate[[#This Row],[Year16]])*8/ParRatePM)</f>
        <v>0</v>
      </c>
      <c r="DR372" s="57">
        <f>IF(ISBLANK(CatTemplate[[#This Row],[St. unit effort]]),0,(CatTemplate[[#This Row],[St. unit effort]] * CatTemplate[[#This Row],[Year17]])*8/ParRatePM)</f>
        <v>0</v>
      </c>
      <c r="DS372" s="57">
        <f>IF(ISBLANK(CatTemplate[[#This Row],[St. unit effort]]),0,(CatTemplate[[#This Row],[St. unit effort]] * CatTemplate[[#This Row],[Year18]])*8/ParRatePM)</f>
        <v>0</v>
      </c>
      <c r="DT372" s="57">
        <f>IF(ISBLANK(CatTemplate[[#This Row],[St. unit effort]]),0,(CatTemplate[[#This Row],[St. unit effort]] * CatTemplate[[#This Row],[Year19]])*8/ParRatePM)</f>
        <v>0</v>
      </c>
      <c r="DU372" s="57">
        <f>IF(ISBLANK(CatTemplate[[#This Row],[St. unit effort]]),0,(CatTemplate[[#This Row],[St. unit effort]] * CatTemplate[[#This Row],[Year20]])*8/ParRatePM)</f>
        <v>0</v>
      </c>
      <c r="DV372" s="54">
        <f>SUM(CatTemplate[[#This Row],[PM1]:[PM20]])</f>
        <v>0</v>
      </c>
      <c r="DW372" s="56">
        <f t="shared" si="127"/>
        <v>0</v>
      </c>
      <c r="DX372" s="56">
        <f t="shared" si="127"/>
        <v>0</v>
      </c>
      <c r="DY372" s="56">
        <f t="shared" si="127"/>
        <v>0</v>
      </c>
      <c r="DZ372" s="56">
        <f t="shared" si="127"/>
        <v>0</v>
      </c>
      <c r="EA372" s="56">
        <f t="shared" si="127"/>
        <v>0</v>
      </c>
      <c r="EB372" s="56">
        <f t="shared" si="127"/>
        <v>0</v>
      </c>
      <c r="EC372" s="56">
        <f t="shared" si="127"/>
        <v>0</v>
      </c>
      <c r="ED372" s="56">
        <f t="shared" si="127"/>
        <v>0</v>
      </c>
      <c r="EE372" s="56">
        <f t="shared" si="127"/>
        <v>0</v>
      </c>
      <c r="EF372" s="56">
        <f t="shared" si="127"/>
        <v>0</v>
      </c>
      <c r="EG372" s="56">
        <f t="shared" si="127"/>
        <v>0</v>
      </c>
      <c r="EH372" s="56">
        <f t="shared" si="127"/>
        <v>0</v>
      </c>
      <c r="EI372" s="56">
        <f t="shared" si="127"/>
        <v>0</v>
      </c>
      <c r="EJ372" s="56">
        <f t="shared" si="127"/>
        <v>0</v>
      </c>
      <c r="EK372" s="56">
        <f t="shared" si="127"/>
        <v>0</v>
      </c>
      <c r="EL372" s="56">
        <f t="shared" si="125"/>
        <v>0</v>
      </c>
      <c r="EM372" s="56">
        <f t="shared" si="125"/>
        <v>0</v>
      </c>
      <c r="EN372" s="56">
        <f t="shared" si="125"/>
        <v>0</v>
      </c>
      <c r="EO372" s="56">
        <f t="shared" si="125"/>
        <v>0</v>
      </c>
      <c r="EP372" s="56">
        <f t="shared" si="125"/>
        <v>0</v>
      </c>
      <c r="EQ372" s="30">
        <f>CatTemplate[[#This Row],[Eq. unit cost]] * CatTemplate[[#This Row],[Eq. quantity]]</f>
        <v>0</v>
      </c>
      <c r="ER372" s="30">
        <f>CatTemplate[[#This Row],[Cons. unit cost]] *CatTemplate[[#This Row],[Cons. quantity]]</f>
        <v>0</v>
      </c>
      <c r="ES372" s="30">
        <f>CatTemplate[[#This Row],[Oth. unit cost]] *CatTemplate[[#This Row],[Oth. quantity]]</f>
        <v>0</v>
      </c>
      <c r="ET372" s="55">
        <f>SUM(CatTemplate[[#This Row],[CO1]:[CO20]])</f>
        <v>0</v>
      </c>
      <c r="EU372" s="56">
        <f t="shared" si="128"/>
        <v>0</v>
      </c>
      <c r="EV372" s="56">
        <f t="shared" si="128"/>
        <v>0</v>
      </c>
      <c r="EW372" s="56">
        <f t="shared" si="128"/>
        <v>0</v>
      </c>
      <c r="EX372" s="56">
        <f t="shared" si="128"/>
        <v>0</v>
      </c>
      <c r="EY372" s="56">
        <f t="shared" si="128"/>
        <v>0</v>
      </c>
      <c r="EZ372" s="56">
        <f t="shared" si="128"/>
        <v>0</v>
      </c>
      <c r="FA372" s="56">
        <f t="shared" si="128"/>
        <v>0</v>
      </c>
      <c r="FB372" s="56">
        <f t="shared" si="128"/>
        <v>0</v>
      </c>
      <c r="FC372" s="56">
        <f t="shared" si="128"/>
        <v>0</v>
      </c>
      <c r="FD372" s="56">
        <f t="shared" si="128"/>
        <v>0</v>
      </c>
      <c r="FE372" s="56">
        <f t="shared" si="128"/>
        <v>0</v>
      </c>
      <c r="FF372" s="56">
        <f t="shared" si="128"/>
        <v>0</v>
      </c>
      <c r="FG372" s="56">
        <f t="shared" si="128"/>
        <v>0</v>
      </c>
      <c r="FH372" s="56">
        <f t="shared" si="128"/>
        <v>0</v>
      </c>
      <c r="FI372" s="56">
        <f t="shared" si="128"/>
        <v>0</v>
      </c>
      <c r="FJ372" s="56">
        <f t="shared" si="126"/>
        <v>0</v>
      </c>
      <c r="FK372" s="56">
        <f t="shared" si="126"/>
        <v>0</v>
      </c>
      <c r="FL372" s="56">
        <f t="shared" si="126"/>
        <v>0</v>
      </c>
      <c r="FM372" s="56">
        <f t="shared" si="126"/>
        <v>0</v>
      </c>
      <c r="FN372" s="56">
        <f t="shared" si="126"/>
        <v>0</v>
      </c>
      <c r="FO372" s="58">
        <f>SUM(CatTemplate[[#This Row],[CS1]:[CS20]])</f>
        <v>0</v>
      </c>
      <c r="FP372" s="59">
        <f>CatTemplate[[#This Row],[Total Oth. cost]]+CatTemplate[[#This Row],[Total St. Cost]]</f>
        <v>0</v>
      </c>
      <c r="FQ372" s="33" t="e">
        <f t="shared" si="115"/>
        <v>#VALUE!</v>
      </c>
      <c r="FR372" s="33" t="e">
        <f t="shared" si="116"/>
        <v>#VALUE!</v>
      </c>
      <c r="FS372" s="30" t="e">
        <f>(CatTemplate[[#This Row],[CO1]] + CatTemplate[[#This Row],[CS1]]) * (1 + getRateOHFinal) * getRateMarkupFinal</f>
        <v>#VALUE!</v>
      </c>
      <c r="FT372" s="30" t="e">
        <f>(CatTemplate[[#This Row],[CO2]] + CatTemplate[[#This Row],[CS2]]) * (1 + getRateOHFinal) * getRateMarkupFinal</f>
        <v>#VALUE!</v>
      </c>
      <c r="FU372" s="30" t="e">
        <f>(CatTemplate[[#This Row],[CO3]] + CatTemplate[[#This Row],[CS3]]) * (1 + getRateOHFinal) * getRateMarkupFinal</f>
        <v>#VALUE!</v>
      </c>
      <c r="FV372" s="30" t="e">
        <f>(CatTemplate[[#This Row],[CO4]] + CatTemplate[[#This Row],[CS4]]) * (1 + getRateOHFinal) * getRateMarkupFinal</f>
        <v>#VALUE!</v>
      </c>
      <c r="FW372" s="30" t="e">
        <f>(CatTemplate[[#This Row],[CO5]] + CatTemplate[[#This Row],[CS5]]) * (1 + getRateOHFinal) * getRateMarkupFinal</f>
        <v>#VALUE!</v>
      </c>
      <c r="FX372" s="30" t="e">
        <f>(CatTemplate[[#This Row],[CO6]] + CatTemplate[[#This Row],[CS6]]) * (1 + getRateOHFinal) * getRateMarkupFinal</f>
        <v>#VALUE!</v>
      </c>
      <c r="FY372" s="30" t="e">
        <f>(CatTemplate[[#This Row],[CO7]] + CatTemplate[[#This Row],[CS7]]) * (1 + getRateOHFinal) * getRateMarkupFinal</f>
        <v>#VALUE!</v>
      </c>
      <c r="FZ372" s="30" t="e">
        <f>(CatTemplate[[#This Row],[CO8]] + CatTemplate[[#This Row],[CS8]]) * (1 + getRateOHFinal) * getRateMarkupFinal</f>
        <v>#VALUE!</v>
      </c>
      <c r="GA372" s="30" t="e">
        <f>(CatTemplate[[#This Row],[CO9]] + CatTemplate[[#This Row],[CS9]]) * (1 + getRateOHFinal) * getRateMarkupFinal</f>
        <v>#VALUE!</v>
      </c>
      <c r="GB372" s="30" t="e">
        <f>(CatTemplate[[#This Row],[CO10]] + CatTemplate[[#This Row],[CS10]]) * (1 + getRateOHFinal) * getRateMarkupFinal</f>
        <v>#VALUE!</v>
      </c>
      <c r="GC372" s="30" t="e">
        <f>(CatTemplate[[#This Row],[CO11]] + CatTemplate[[#This Row],[CS11]]) * (1 + getRateOHFinal) * getRateMarkupFinal</f>
        <v>#VALUE!</v>
      </c>
      <c r="GD372" s="30" t="e">
        <f>(CatTemplate[[#This Row],[CO12]] + CatTemplate[[#This Row],[CS12]]) * (1 + getRateOHFinal) * getRateMarkupFinal</f>
        <v>#VALUE!</v>
      </c>
      <c r="GE372" s="30" t="e">
        <f>(CatTemplate[[#This Row],[CO13]] + CatTemplate[[#This Row],[CS13]]) * (1 + getRateOHFinal) * getRateMarkupFinal</f>
        <v>#VALUE!</v>
      </c>
      <c r="GF372" s="30" t="e">
        <f>(CatTemplate[[#This Row],[CO14]] + CatTemplate[[#This Row],[CS14]]) * (1 + getRateOHFinal) * getRateMarkupFinal</f>
        <v>#VALUE!</v>
      </c>
      <c r="GG372" s="30" t="e">
        <f>(CatTemplate[[#This Row],[CO15]] + CatTemplate[[#This Row],[CS15]]) * (1 + getRateOHFinal) * getRateMarkupFinal</f>
        <v>#VALUE!</v>
      </c>
      <c r="GH372" s="30" t="e">
        <f>(CatTemplate[[#This Row],[CO16]] + CatTemplate[[#This Row],[CS16]]) * (1 + getRateOHFinal) * getRateMarkupFinal</f>
        <v>#VALUE!</v>
      </c>
      <c r="GI372" s="30" t="e">
        <f>(CatTemplate[[#This Row],[CO17]] + CatTemplate[[#This Row],[CS17]]) * (1 + getRateOHFinal) * getRateMarkupFinal</f>
        <v>#VALUE!</v>
      </c>
      <c r="GJ372" s="30" t="e">
        <f>(CatTemplate[[#This Row],[CO18]] + CatTemplate[[#This Row],[CS18]]) * (1 + getRateOHFinal) * getRateMarkupFinal</f>
        <v>#VALUE!</v>
      </c>
      <c r="GK372" s="30" t="e">
        <f>(CatTemplate[[#This Row],[CO19]] + CatTemplate[[#This Row],[CS19]]) * (1 + getRateOHFinal) * getRateMarkupFinal</f>
        <v>#VALUE!</v>
      </c>
      <c r="GL372" s="30" t="e">
        <f>(CatTemplate[[#This Row],[CO20]] + CatTemplate[[#This Row],[CS20]]) * (1 + getRateOHFinal) * getRateMarkupFinal</f>
        <v>#VALUE!</v>
      </c>
      <c r="GM372" s="30" t="e">
        <f t="shared" si="117"/>
        <v>#VALUE!</v>
      </c>
      <c r="GN372" s="30" t="e">
        <f t="shared" si="118"/>
        <v>#VALUE!</v>
      </c>
      <c r="GO372" s="30" t="e">
        <f t="shared" si="119"/>
        <v>#VALUE!</v>
      </c>
      <c r="GP372" s="30" t="e">
        <f t="shared" si="120"/>
        <v>#VALUE!</v>
      </c>
      <c r="GQ372" s="30" t="e">
        <f>(CatTemplate[[#This Row],[CO1]]+CatTemplate[[#This Row],[CS1]]) * (1+ getRateOHFinal) * (1 + getRateMarkupFinal)</f>
        <v>#VALUE!</v>
      </c>
      <c r="GR372" s="30" t="e">
        <f>(CatTemplate[[#This Row],[CO2]]+CatTemplate[[#This Row],[CS2]]) * (1+ getRateOHFinal) * (1 + getRateMarkupFinal)</f>
        <v>#VALUE!</v>
      </c>
      <c r="GS372" s="30" t="e">
        <f>(CatTemplate[[#This Row],[CO3]]+CatTemplate[[#This Row],[CS3]]) * (1+ getRateOHFinal) * (1 + getRateMarkupFinal)</f>
        <v>#VALUE!</v>
      </c>
      <c r="GT372" s="30" t="e">
        <f>(CatTemplate[[#This Row],[CO4]]+CatTemplate[[#This Row],[CS4]]) * (1+ getRateOHFinal) * (1 + getRateMarkupFinal)</f>
        <v>#VALUE!</v>
      </c>
      <c r="GU372" s="30" t="e">
        <f>(CatTemplate[[#This Row],[CO5]]+CatTemplate[[#This Row],[CS5]]) * (1+ getRateOHFinal) * (1 + getRateMarkupFinal)</f>
        <v>#VALUE!</v>
      </c>
      <c r="GV372" s="30" t="e">
        <f>(CatTemplate[[#This Row],[CO6]]+CatTemplate[[#This Row],[CS6]]) * (1+ getRateOHFinal) * (1 + getRateMarkupFinal)</f>
        <v>#VALUE!</v>
      </c>
      <c r="GW372" s="30" t="e">
        <f>(CatTemplate[[#This Row],[CO7]]+CatTemplate[[#This Row],[CS7]]) * (1+ getRateOHFinal) * (1 + getRateMarkupFinal)</f>
        <v>#VALUE!</v>
      </c>
      <c r="GX372" s="30" t="e">
        <f>(CatTemplate[[#This Row],[CO8]]+CatTemplate[[#This Row],[CS8]]) * (1+ getRateOHFinal) * (1 + getRateMarkupFinal)</f>
        <v>#VALUE!</v>
      </c>
      <c r="GY372" s="30" t="e">
        <f>(CatTemplate[[#This Row],[CO9]]+CatTemplate[[#This Row],[CS9]]) * (1+ getRateOHFinal) * (1 + getRateMarkupFinal)</f>
        <v>#VALUE!</v>
      </c>
      <c r="GZ372" s="30" t="e">
        <f>(CatTemplate[[#This Row],[CO10]]+CatTemplate[[#This Row],[CS10]]) * (1+ getRateOHFinal) * (1 + getRateMarkupFinal)</f>
        <v>#VALUE!</v>
      </c>
      <c r="HA372" s="30" t="e">
        <f>(CatTemplate[[#This Row],[CO11]]+CatTemplate[[#This Row],[CS11]]) * (1+ getRateOHFinal) * (1 + getRateMarkupFinal)</f>
        <v>#VALUE!</v>
      </c>
      <c r="HB372" s="30" t="e">
        <f>(CatTemplate[[#This Row],[CO12]]+CatTemplate[[#This Row],[CS12]]) * (1+ getRateOHFinal) * (1 + getRateMarkupFinal)</f>
        <v>#VALUE!</v>
      </c>
      <c r="HC372" s="30" t="e">
        <f>(CatTemplate[[#This Row],[CO13]]+CatTemplate[[#This Row],[CS13]]) * (1+ getRateOHFinal) * (1 + getRateMarkupFinal)</f>
        <v>#VALUE!</v>
      </c>
      <c r="HD372" s="30" t="e">
        <f>(CatTemplate[[#This Row],[CO14]]+CatTemplate[[#This Row],[CS14]]) * (1+ getRateOHFinal) * (1 + getRateMarkupFinal)</f>
        <v>#VALUE!</v>
      </c>
      <c r="HE372" s="30" t="e">
        <f>(CatTemplate[[#This Row],[CO15]]+CatTemplate[[#This Row],[CS15]]) * (1+ getRateOHFinal) * (1 + getRateMarkupFinal)</f>
        <v>#VALUE!</v>
      </c>
      <c r="HF372" s="30" t="e">
        <f>(CatTemplate[[#This Row],[CO16]]+CatTemplate[[#This Row],[CS16]]) * (1+ getRateOHFinal) * (1 + getRateMarkupFinal)</f>
        <v>#VALUE!</v>
      </c>
      <c r="HG372" s="30" t="e">
        <f>(CatTemplate[[#This Row],[CO17]]+CatTemplate[[#This Row],[CS17]]) * (1+ getRateOHFinal) * (1 + getRateMarkupFinal)</f>
        <v>#VALUE!</v>
      </c>
      <c r="HH372" s="30" t="e">
        <f>(CatTemplate[[#This Row],[CO18]]+CatTemplate[[#This Row],[CS18]]) * (1+ getRateOHFinal) * (1 + getRateMarkupFinal)</f>
        <v>#VALUE!</v>
      </c>
      <c r="HI372" s="30" t="e">
        <f>(CatTemplate[[#This Row],[CO19]]+CatTemplate[[#This Row],[CS19]]) * (1+ getRateOHFinal) * (1 + getRateMarkupFinal)</f>
        <v>#VALUE!</v>
      </c>
      <c r="HJ372" s="30" t="e">
        <f>(CatTemplate[[#This Row],[CO20]]+CatTemplate[[#This Row],[CS20]]) * (1+ getRateOHFinal) * (1 + getRateMarkupFinal)</f>
        <v>#VALUE!</v>
      </c>
      <c r="HK372" s="39" t="e">
        <f>CatTemplate[[#This Row],[Total cost]]+CatTemplate[[#This Row],[OH Amount]]+CatTemplate[[#This Row],[Markup]]</f>
        <v>#VALUE!</v>
      </c>
      <c r="HL372" s="63">
        <f>IF(CatTemplate[[#This Row],[Units]]="Days",CatTemplate[[#This Row],[Project quantity]]*CatTemplate[[#This Row],[St. unit effort]],CatTemplate[[#This Row],[Project quantity]])</f>
        <v>0</v>
      </c>
      <c r="HM372" s="287">
        <f>IFERROR(CatTemplate[[#This Row],[Total Price]]/(CatTemplate[[#This Row],[Final Quantity]]),0)</f>
        <v>0</v>
      </c>
      <c r="HN372" s="261"/>
    </row>
    <row r="373" spans="2:222" x14ac:dyDescent="0.2">
      <c r="B373" s="9" t="s">
        <v>104</v>
      </c>
      <c r="C373" s="23">
        <v>10</v>
      </c>
      <c r="D373" s="10" t="s">
        <v>187</v>
      </c>
      <c r="E373" s="25">
        <v>1</v>
      </c>
      <c r="F373" s="19" t="s">
        <v>103</v>
      </c>
      <c r="G373" s="27">
        <v>4</v>
      </c>
      <c r="H373" s="19" t="s">
        <v>91</v>
      </c>
      <c r="I373" s="19"/>
      <c r="J373" s="16" t="s">
        <v>1091</v>
      </c>
      <c r="K373" s="16"/>
      <c r="L373" s="16" t="s">
        <v>140</v>
      </c>
      <c r="M373" s="16" t="s">
        <v>206</v>
      </c>
      <c r="N373" s="16" t="s">
        <v>857</v>
      </c>
      <c r="O373" s="320"/>
      <c r="P373" s="71"/>
      <c r="Q373" s="108"/>
      <c r="R373" s="73"/>
      <c r="S373" s="97"/>
      <c r="T373" s="100">
        <f>getEqUnitCost</f>
        <v>0</v>
      </c>
      <c r="U373" s="73">
        <f>getEqUnitEffort</f>
        <v>0</v>
      </c>
      <c r="V373" s="101">
        <f>getEqQuantity</f>
        <v>0</v>
      </c>
      <c r="W373" s="320"/>
      <c r="X373" s="100">
        <f>getConsUnitCost</f>
        <v>0</v>
      </c>
      <c r="Y373" s="73">
        <f>getConsUnitEffort</f>
        <v>0</v>
      </c>
      <c r="Z373" s="14">
        <f>getConsQuantity</f>
        <v>0</v>
      </c>
      <c r="AA373" s="320"/>
      <c r="AB373" s="72"/>
      <c r="AC373" s="112"/>
      <c r="AD373" s="14">
        <f>getOthQuantity</f>
        <v>0</v>
      </c>
      <c r="AE373" s="320"/>
      <c r="AF373" s="28" t="str">
        <f>IF(ISBLANK(CatTemplate[[#This Row],[Resource type]]),"",CatTemplate[[#This Row],[Resource type]])</f>
        <v>IT Specialist</v>
      </c>
      <c r="AG373" s="242">
        <f>getStaffUnitCost</f>
        <v>537.12174099358299</v>
      </c>
      <c r="AH373" s="113">
        <f>getStaffUnitEffort</f>
        <v>0</v>
      </c>
      <c r="AI373" s="40">
        <f>getStaffQuantity</f>
        <v>0</v>
      </c>
      <c r="AJ373" s="41">
        <f>CatTemplate[[#This Row],[St. quantity]]*8/ParRatePM</f>
        <v>0</v>
      </c>
      <c r="AK373" s="320"/>
      <c r="AL373" s="53" t="str">
        <f>CatTemplate[[#This Row],[Item type]]</f>
        <v>Days</v>
      </c>
      <c r="AM373" s="12">
        <f>SUM(CatTemplate[[#This Row],[Year1]:[Year20]])</f>
        <v>0</v>
      </c>
      <c r="AN373" s="52"/>
      <c r="AO373" s="52"/>
      <c r="AP373" s="52"/>
      <c r="AQ373" s="8"/>
      <c r="AR373" s="8"/>
      <c r="AS373" s="8"/>
      <c r="AT373" s="8"/>
      <c r="AU373" s="8"/>
      <c r="AV373" s="8"/>
      <c r="AW373" s="8"/>
      <c r="AX373" s="8"/>
      <c r="AY373" s="8"/>
      <c r="AZ373" s="8"/>
      <c r="BA373" s="8"/>
      <c r="BB373" s="8"/>
      <c r="BC373" s="8"/>
      <c r="BD373" s="8"/>
      <c r="BE373" s="8"/>
      <c r="BF373" s="8"/>
      <c r="BG373" s="36"/>
      <c r="BH373" s="320"/>
      <c r="BI373" s="37" t="str">
        <f>getCostCategory</f>
        <v>01 Staff costs</v>
      </c>
      <c r="BJ373" s="37" t="str">
        <f>getSection</f>
        <v>10 IT operations</v>
      </c>
      <c r="BK373" s="32" t="str">
        <f>getObject</f>
        <v>IT Specialist</v>
      </c>
      <c r="BL373" s="30">
        <f>IFERROR(getUnitCost * IF(CatTemplate[[#This Row],[Cost Category Comp.]]="01 Staff costs", 1,1),0)</f>
        <v>537.12174099358299</v>
      </c>
      <c r="BM373" s="29">
        <f>IF(AND(ISBLANK(CatTemplate[[#This Row],[Eq. unit cost]]),ISBLANK(CatTemplate[[#This Row],[Cons. unit cost]]),ISBLANK(CatTemplate[[#This Row],[Oth. unit cost]])), 0, IF(getUnitEffort =0,1,getUnitEffort) * CatTemplate[[#This Row],[Year1]])</f>
        <v>0</v>
      </c>
      <c r="BN373" s="29">
        <f>IF(AND(ISBLANK(CatTemplate[[#This Row],[Eq. unit cost]]),ISBLANK(CatTemplate[[#This Row],[Cons. unit cost]]),ISBLANK(CatTemplate[[#This Row],[Oth. unit cost]])), 0, IF(getUnitEffort =0,1,getUnitEffort) * CatTemplate[[#This Row],[Year2]])</f>
        <v>0</v>
      </c>
      <c r="BO373" s="29">
        <f>IF(AND(ISBLANK(CatTemplate[[#This Row],[Eq. unit cost]]),ISBLANK(CatTemplate[[#This Row],[Cons. unit cost]]),ISBLANK(CatTemplate[[#This Row],[Oth. unit cost]])), 0, IF(getUnitEffort =0,1,getUnitEffort) * CatTemplate[[#This Row],[Year3]])</f>
        <v>0</v>
      </c>
      <c r="BP373" s="29">
        <f>IF(AND(ISBLANK(CatTemplate[[#This Row],[Eq. unit cost]]),ISBLANK(CatTemplate[[#This Row],[Cons. unit cost]]),ISBLANK(CatTemplate[[#This Row],[Oth. unit cost]])), 0, IF(getUnitEffort =0,1,getUnitEffort) * CatTemplate[[#This Row],[Year4]])</f>
        <v>0</v>
      </c>
      <c r="BQ373" s="29">
        <f>IF(AND(ISBLANK(CatTemplate[[#This Row],[Eq. unit cost]]),ISBLANK(CatTemplate[[#This Row],[Cons. unit cost]]),ISBLANK(CatTemplate[[#This Row],[Oth. unit cost]])), 0, IF(getUnitEffort =0,1,getUnitEffort) * CatTemplate[[#This Row],[Year5]])</f>
        <v>0</v>
      </c>
      <c r="BR373" s="29">
        <f>IF(AND(ISBLANK(CatTemplate[[#This Row],[Eq. unit cost]]),ISBLANK(CatTemplate[[#This Row],[Cons. unit cost]]),ISBLANK(CatTemplate[[#This Row],[Oth. unit cost]])), 0, IF(getUnitEffort =0,1,getUnitEffort) * CatTemplate[[#This Row],[Year6]])</f>
        <v>0</v>
      </c>
      <c r="BS373" s="29">
        <f>IF(AND(ISBLANK(CatTemplate[[#This Row],[Eq. unit cost]]),ISBLANK(CatTemplate[[#This Row],[Cons. unit cost]]),ISBLANK(CatTemplate[[#This Row],[Oth. unit cost]])), 0, IF(getUnitEffort =0,1,getUnitEffort) * CatTemplate[[#This Row],[Year7]])</f>
        <v>0</v>
      </c>
      <c r="BT373" s="29">
        <f>IF(AND(ISBLANK(CatTemplate[[#This Row],[Eq. unit cost]]),ISBLANK(CatTemplate[[#This Row],[Cons. unit cost]]),ISBLANK(CatTemplate[[#This Row],[Oth. unit cost]])), 0, IF(getUnitEffort =0,1,getUnitEffort) * CatTemplate[[#This Row],[Year8]])</f>
        <v>0</v>
      </c>
      <c r="BU373" s="29">
        <f>IF(AND(ISBLANK(CatTemplate[[#This Row],[Eq. unit cost]]),ISBLANK(CatTemplate[[#This Row],[Cons. unit cost]]),ISBLANK(CatTemplate[[#This Row],[Oth. unit cost]])), 0, IF(getUnitEffort =0,1,getUnitEffort) * CatTemplate[[#This Row],[Year9]])</f>
        <v>0</v>
      </c>
      <c r="BV373" s="29">
        <f>IF(AND(ISBLANK(CatTemplate[[#This Row],[Eq. unit cost]]),ISBLANK(CatTemplate[[#This Row],[Cons. unit cost]]),ISBLANK(CatTemplate[[#This Row],[Oth. unit cost]])), 0, IF(getUnitEffort =0,1,getUnitEffort) * CatTemplate[[#This Row],[Year10]])</f>
        <v>0</v>
      </c>
      <c r="BW373" s="29">
        <f>IF(AND(ISBLANK(CatTemplate[[#This Row],[Eq. unit cost]]),ISBLANK(CatTemplate[[#This Row],[Cons. unit cost]]),ISBLANK(CatTemplate[[#This Row],[Oth. unit cost]])), 0, IF(getUnitEffort =0,1,getUnitEffort) * CatTemplate[[#This Row],[Year11]])</f>
        <v>0</v>
      </c>
      <c r="BX373" s="29">
        <f>IF(AND(ISBLANK(CatTemplate[[#This Row],[Eq. unit cost]]),ISBLANK(CatTemplate[[#This Row],[Cons. unit cost]]),ISBLANK(CatTemplate[[#This Row],[Oth. unit cost]])), 0, IF(getUnitEffort =0,1,getUnitEffort) * CatTemplate[[#This Row],[Year12]])</f>
        <v>0</v>
      </c>
      <c r="BY373" s="29">
        <f>IF(AND(ISBLANK(CatTemplate[[#This Row],[Eq. unit cost]]),ISBLANK(CatTemplate[[#This Row],[Cons. unit cost]]),ISBLANK(CatTemplate[[#This Row],[Oth. unit cost]])), 0, IF(getUnitEffort =0,1,getUnitEffort) * CatTemplate[[#This Row],[Year13]])</f>
        <v>0</v>
      </c>
      <c r="BZ373" s="29">
        <f>IF(AND(ISBLANK(CatTemplate[[#This Row],[Eq. unit cost]]),ISBLANK(CatTemplate[[#This Row],[Cons. unit cost]]),ISBLANK(CatTemplate[[#This Row],[Oth. unit cost]])), 0, IF(getUnitEffort =0,1,getUnitEffort) * CatTemplate[[#This Row],[Year14]])</f>
        <v>0</v>
      </c>
      <c r="CA373" s="29">
        <f>IF(AND(ISBLANK(CatTemplate[[#This Row],[Eq. unit cost]]),ISBLANK(CatTemplate[[#This Row],[Cons. unit cost]]),ISBLANK(CatTemplate[[#This Row],[Oth. unit cost]])), 0, IF(getUnitEffort =0,1,getUnitEffort) * CatTemplate[[#This Row],[Year15]])</f>
        <v>0</v>
      </c>
      <c r="CB373" s="29">
        <f>IF(AND(ISBLANK(CatTemplate[[#This Row],[Eq. unit cost]]),ISBLANK(CatTemplate[[#This Row],[Cons. unit cost]]),ISBLANK(CatTemplate[[#This Row],[Oth. unit cost]])), 0, IF(getUnitEffort =0,1,getUnitEffort) * CatTemplate[[#This Row],[Year16]])</f>
        <v>0</v>
      </c>
      <c r="CC373" s="29">
        <f>IF(AND(ISBLANK(CatTemplate[[#This Row],[Eq. unit cost]]),ISBLANK(CatTemplate[[#This Row],[Cons. unit cost]]),ISBLANK(CatTemplate[[#This Row],[Oth. unit cost]])), 0, IF(getUnitEffort =0,1,getUnitEffort) * CatTemplate[[#This Row],[Year17]])</f>
        <v>0</v>
      </c>
      <c r="CD373" s="29">
        <f>IF(AND(ISBLANK(CatTemplate[[#This Row],[Eq. unit cost]]),ISBLANK(CatTemplate[[#This Row],[Cons. unit cost]]),ISBLANK(CatTemplate[[#This Row],[Oth. unit cost]])), 0, IF(getUnitEffort =0,1,getUnitEffort) * CatTemplate[[#This Row],[Year18]])</f>
        <v>0</v>
      </c>
      <c r="CE373" s="29">
        <f>IF(AND(ISBLANK(CatTemplate[[#This Row],[Eq. unit cost]]),ISBLANK(CatTemplate[[#This Row],[Cons. unit cost]]),ISBLANK(CatTemplate[[#This Row],[Oth. unit cost]])), 0, IF(getUnitEffort =0,1,getUnitEffort) * CatTemplate[[#This Row],[Year19]])</f>
        <v>0</v>
      </c>
      <c r="CF373" s="29">
        <f>IF(AND(ISBLANK(CatTemplate[[#This Row],[Eq. unit cost]]),ISBLANK(CatTemplate[[#This Row],[Cons. unit cost]]),ISBLANK(CatTemplate[[#This Row],[Oth. unit cost]])), 0, IF(getUnitEffort =0,1,getUnitEffort) * CatTemplate[[#This Row],[Year20]])</f>
        <v>0</v>
      </c>
      <c r="CG373" s="45">
        <f>SUM(CatTemplate[[#This Row],[Q1]:[Q20]])</f>
        <v>0</v>
      </c>
      <c r="CH373" s="29">
        <f>IF(ISBLANK(CatTemplate[[#This Row],[St. unit effort]]),0,(CatTemplate[[#This Row],[St. unit effort]] * CatTemplate[[#This Row],[Year1]]))</f>
        <v>0</v>
      </c>
      <c r="CI373" s="29">
        <f>IF(ISBLANK(CatTemplate[[#This Row],[St. unit effort]]),0,(CatTemplate[[#This Row],[St. unit effort]] * CatTemplate[[#This Row],[Year2]]))</f>
        <v>0</v>
      </c>
      <c r="CJ373" s="29">
        <f>IF(ISBLANK(CatTemplate[[#This Row],[St. unit effort]]),0,(CatTemplate[[#This Row],[St. unit effort]] * CatTemplate[[#This Row],[Year3]]))</f>
        <v>0</v>
      </c>
      <c r="CK373" s="29">
        <f>IF(ISBLANK(CatTemplate[[#This Row],[St. unit effort]]),0,(CatTemplate[[#This Row],[St. unit effort]] * CatTemplate[[#This Row],[Year4]]))</f>
        <v>0</v>
      </c>
      <c r="CL373" s="29">
        <f>IF(ISBLANK(CatTemplate[[#This Row],[St. unit effort]]),0,(CatTemplate[[#This Row],[St. unit effort]] * CatTemplate[[#This Row],[Year5]]))</f>
        <v>0</v>
      </c>
      <c r="CM373" s="29">
        <f>IF(ISBLANK(CatTemplate[[#This Row],[St. unit effort]]),0,(CatTemplate[[#This Row],[St. unit effort]] * CatTemplate[[#This Row],[Year6]]))</f>
        <v>0</v>
      </c>
      <c r="CN373" s="29">
        <f>IF(ISBLANK(CatTemplate[[#This Row],[St. unit effort]]),0,(CatTemplate[[#This Row],[St. unit effort]] * CatTemplate[[#This Row],[Year7]]))</f>
        <v>0</v>
      </c>
      <c r="CO373" s="29">
        <f>IF(ISBLANK(CatTemplate[[#This Row],[St. unit effort]]),0,(CatTemplate[[#This Row],[St. unit effort]] * CatTemplate[[#This Row],[Year8]]))</f>
        <v>0</v>
      </c>
      <c r="CP373" s="29">
        <f>IF(ISBLANK(CatTemplate[[#This Row],[St. unit effort]]),0,(CatTemplate[[#This Row],[St. unit effort]] * CatTemplate[[#This Row],[Year9]]))</f>
        <v>0</v>
      </c>
      <c r="CQ373" s="29">
        <f>IF(ISBLANK(CatTemplate[[#This Row],[St. unit effort]]),0,(CatTemplate[[#This Row],[St. unit effort]] * CatTemplate[[#This Row],[Year10]]))</f>
        <v>0</v>
      </c>
      <c r="CR373" s="29">
        <f>IF(ISBLANK(CatTemplate[[#This Row],[St. unit effort]]),0,(CatTemplate[[#This Row],[St. unit effort]] * CatTemplate[[#This Row],[Year11]]))</f>
        <v>0</v>
      </c>
      <c r="CS373" s="29">
        <f>IF(ISBLANK(CatTemplate[[#This Row],[St. unit effort]]),0,(CatTemplate[[#This Row],[St. unit effort]] * CatTemplate[[#This Row],[Year12]]))</f>
        <v>0</v>
      </c>
      <c r="CT373" s="29">
        <f>IF(ISBLANK(CatTemplate[[#This Row],[St. unit effort]]),0,(CatTemplate[[#This Row],[St. unit effort]] * CatTemplate[[#This Row],[Year13]]))</f>
        <v>0</v>
      </c>
      <c r="CU373" s="29">
        <f>IF(ISBLANK(CatTemplate[[#This Row],[St. unit effort]]),0,(CatTemplate[[#This Row],[St. unit effort]] * CatTemplate[[#This Row],[Year14]]))</f>
        <v>0</v>
      </c>
      <c r="CV373" s="29">
        <f>IF(ISBLANK(CatTemplate[[#This Row],[St. unit effort]]),0,(CatTemplate[[#This Row],[St. unit effort]] * CatTemplate[[#This Row],[Year15]]))</f>
        <v>0</v>
      </c>
      <c r="CW373" s="29">
        <f>IF(ISBLANK(CatTemplate[[#This Row],[St. unit effort]]),0,(CatTemplate[[#This Row],[St. unit effort]] * CatTemplate[[#This Row],[Year16]]))</f>
        <v>0</v>
      </c>
      <c r="CX373" s="29">
        <f>IF(ISBLANK(CatTemplate[[#This Row],[St. unit effort]]),0,(CatTemplate[[#This Row],[St. unit effort]] * CatTemplate[[#This Row],[Year17]]))</f>
        <v>0</v>
      </c>
      <c r="CY373" s="29">
        <f>IF(ISBLANK(CatTemplate[[#This Row],[St. unit effort]]),0,(CatTemplate[[#This Row],[St. unit effort]] * CatTemplate[[#This Row],[Year18]]))</f>
        <v>0</v>
      </c>
      <c r="CZ373" s="29">
        <f>IF(ISBLANK(CatTemplate[[#This Row],[St. unit effort]]),0,(CatTemplate[[#This Row],[St. unit effort]] * CatTemplate[[#This Row],[Year19]]))</f>
        <v>0</v>
      </c>
      <c r="DA373" s="29">
        <f>IF(ISBLANK(CatTemplate[[#This Row],[St. unit effort]]),0,(CatTemplate[[#This Row],[St. unit effort]] * CatTemplate[[#This Row],[Year20]]))</f>
        <v>0</v>
      </c>
      <c r="DB373" s="57">
        <f>IF(ISBLANK(CatTemplate[[#This Row],[St. unit effort]]),0,(CatTemplate[[#This Row],[St. unit effort]] * CatTemplate[[#This Row],[Year1]])*8/ParRatePM)</f>
        <v>0</v>
      </c>
      <c r="DC373" s="57">
        <f>IF(ISBLANK(CatTemplate[[#This Row],[St. unit effort]]),0,(CatTemplate[[#This Row],[St. unit effort]] * CatTemplate[[#This Row],[Year2]])*8/ParRatePM)</f>
        <v>0</v>
      </c>
      <c r="DD373" s="57">
        <f>IF(ISBLANK(CatTemplate[[#This Row],[St. unit effort]]),0,(CatTemplate[[#This Row],[St. unit effort]] * CatTemplate[[#This Row],[Year3]])*8/ParRatePM)</f>
        <v>0</v>
      </c>
      <c r="DE373" s="57">
        <f>IF(ISBLANK(CatTemplate[[#This Row],[St. unit effort]]),0,(CatTemplate[[#This Row],[St. unit effort]] * CatTemplate[[#This Row],[Year4]])*8/ParRatePM)</f>
        <v>0</v>
      </c>
      <c r="DF373" s="57">
        <f>IF(ISBLANK(CatTemplate[[#This Row],[St. unit effort]]),0,(CatTemplate[[#This Row],[St. unit effort]] * CatTemplate[[#This Row],[Year5]])*8/ParRatePM)</f>
        <v>0</v>
      </c>
      <c r="DG373" s="57">
        <f>IF(ISBLANK(CatTemplate[[#This Row],[St. unit effort]]),0,(CatTemplate[[#This Row],[St. unit effort]] * CatTemplate[[#This Row],[Year6]])*8/ParRatePM)</f>
        <v>0</v>
      </c>
      <c r="DH373" s="57">
        <f>IF(ISBLANK(CatTemplate[[#This Row],[St. unit effort]]),0,(CatTemplate[[#This Row],[St. unit effort]] * CatTemplate[[#This Row],[Year7]])*8/ParRatePM)</f>
        <v>0</v>
      </c>
      <c r="DI373" s="57">
        <f>IF(ISBLANK(CatTemplate[[#This Row],[St. unit effort]]),0,(CatTemplate[[#This Row],[St. unit effort]] * CatTemplate[[#This Row],[Year8]])*8/ParRatePM)</f>
        <v>0</v>
      </c>
      <c r="DJ373" s="57">
        <f>IF(ISBLANK(CatTemplate[[#This Row],[St. unit effort]]),0,(CatTemplate[[#This Row],[St. unit effort]] * CatTemplate[[#This Row],[Year9]])*8/ParRatePM)</f>
        <v>0</v>
      </c>
      <c r="DK373" s="57">
        <f>IF(ISBLANK(CatTemplate[[#This Row],[St. unit effort]]),0,(CatTemplate[[#This Row],[St. unit effort]] * CatTemplate[[#This Row],[Year10]])*8/ParRatePM)</f>
        <v>0</v>
      </c>
      <c r="DL373" s="57">
        <f>IF(ISBLANK(CatTemplate[[#This Row],[St. unit effort]]),0,(CatTemplate[[#This Row],[St. unit effort]] * CatTemplate[[#This Row],[Year11]])*8/ParRatePM)</f>
        <v>0</v>
      </c>
      <c r="DM373" s="57">
        <f>IF(ISBLANK(CatTemplate[[#This Row],[St. unit effort]]),0,(CatTemplate[[#This Row],[St. unit effort]] * CatTemplate[[#This Row],[Year12]])*8/ParRatePM)</f>
        <v>0</v>
      </c>
      <c r="DN373" s="57">
        <f>IF(ISBLANK(CatTemplate[[#This Row],[St. unit effort]]),0,(CatTemplate[[#This Row],[St. unit effort]] * CatTemplate[[#This Row],[Year13]])*8/ParRatePM)</f>
        <v>0</v>
      </c>
      <c r="DO373" s="57">
        <f>IF(ISBLANK(CatTemplate[[#This Row],[St. unit effort]]),0,(CatTemplate[[#This Row],[St. unit effort]] * CatTemplate[[#This Row],[Year14]])*8/ParRatePM)</f>
        <v>0</v>
      </c>
      <c r="DP373" s="57">
        <f>IF(ISBLANK(CatTemplate[[#This Row],[St. unit effort]]),0,(CatTemplate[[#This Row],[St. unit effort]] * CatTemplate[[#This Row],[Year15]])*8/ParRatePM)</f>
        <v>0</v>
      </c>
      <c r="DQ373" s="57">
        <f>IF(ISBLANK(CatTemplate[[#This Row],[St. unit effort]]),0,(CatTemplate[[#This Row],[St. unit effort]] * CatTemplate[[#This Row],[Year16]])*8/ParRatePM)</f>
        <v>0</v>
      </c>
      <c r="DR373" s="57">
        <f>IF(ISBLANK(CatTemplate[[#This Row],[St. unit effort]]),0,(CatTemplate[[#This Row],[St. unit effort]] * CatTemplate[[#This Row],[Year17]])*8/ParRatePM)</f>
        <v>0</v>
      </c>
      <c r="DS373" s="57">
        <f>IF(ISBLANK(CatTemplate[[#This Row],[St. unit effort]]),0,(CatTemplate[[#This Row],[St. unit effort]] * CatTemplate[[#This Row],[Year18]])*8/ParRatePM)</f>
        <v>0</v>
      </c>
      <c r="DT373" s="57">
        <f>IF(ISBLANK(CatTemplate[[#This Row],[St. unit effort]]),0,(CatTemplate[[#This Row],[St. unit effort]] * CatTemplate[[#This Row],[Year19]])*8/ParRatePM)</f>
        <v>0</v>
      </c>
      <c r="DU373" s="57">
        <f>IF(ISBLANK(CatTemplate[[#This Row],[St. unit effort]]),0,(CatTemplate[[#This Row],[St. unit effort]] * CatTemplate[[#This Row],[Year20]])*8/ParRatePM)</f>
        <v>0</v>
      </c>
      <c r="DV373" s="54">
        <f>SUM(CatTemplate[[#This Row],[PM1]:[PM20]])</f>
        <v>0</v>
      </c>
      <c r="DW373" s="56">
        <f t="shared" si="127"/>
        <v>0</v>
      </c>
      <c r="DX373" s="56">
        <f t="shared" si="127"/>
        <v>0</v>
      </c>
      <c r="DY373" s="56">
        <f t="shared" si="127"/>
        <v>0</v>
      </c>
      <c r="DZ373" s="56">
        <f t="shared" si="127"/>
        <v>0</v>
      </c>
      <c r="EA373" s="56">
        <f t="shared" si="127"/>
        <v>0</v>
      </c>
      <c r="EB373" s="56">
        <f t="shared" si="127"/>
        <v>0</v>
      </c>
      <c r="EC373" s="56">
        <f t="shared" si="127"/>
        <v>0</v>
      </c>
      <c r="ED373" s="56">
        <f t="shared" si="127"/>
        <v>0</v>
      </c>
      <c r="EE373" s="56">
        <f t="shared" si="127"/>
        <v>0</v>
      </c>
      <c r="EF373" s="56">
        <f t="shared" si="127"/>
        <v>0</v>
      </c>
      <c r="EG373" s="56">
        <f t="shared" si="127"/>
        <v>0</v>
      </c>
      <c r="EH373" s="56">
        <f t="shared" si="127"/>
        <v>0</v>
      </c>
      <c r="EI373" s="56">
        <f t="shared" si="127"/>
        <v>0</v>
      </c>
      <c r="EJ373" s="56">
        <f t="shared" si="127"/>
        <v>0</v>
      </c>
      <c r="EK373" s="56">
        <f t="shared" si="127"/>
        <v>0</v>
      </c>
      <c r="EL373" s="56">
        <f t="shared" si="125"/>
        <v>0</v>
      </c>
      <c r="EM373" s="56">
        <f t="shared" si="125"/>
        <v>0</v>
      </c>
      <c r="EN373" s="56">
        <f t="shared" si="125"/>
        <v>0</v>
      </c>
      <c r="EO373" s="56">
        <f t="shared" si="125"/>
        <v>0</v>
      </c>
      <c r="EP373" s="56">
        <f t="shared" si="125"/>
        <v>0</v>
      </c>
      <c r="EQ373" s="30">
        <f>CatTemplate[[#This Row],[Eq. unit cost]] * CatTemplate[[#This Row],[Eq. quantity]]</f>
        <v>0</v>
      </c>
      <c r="ER373" s="30">
        <f>CatTemplate[[#This Row],[Cons. unit cost]] *CatTemplate[[#This Row],[Cons. quantity]]</f>
        <v>0</v>
      </c>
      <c r="ES373" s="30">
        <f>CatTemplate[[#This Row],[Oth. unit cost]] *CatTemplate[[#This Row],[Oth. quantity]]</f>
        <v>0</v>
      </c>
      <c r="ET373" s="55">
        <f>SUM(CatTemplate[[#This Row],[CO1]:[CO20]])</f>
        <v>0</v>
      </c>
      <c r="EU373" s="56">
        <f t="shared" si="128"/>
        <v>0</v>
      </c>
      <c r="EV373" s="56">
        <f t="shared" si="128"/>
        <v>0</v>
      </c>
      <c r="EW373" s="56">
        <f t="shared" si="128"/>
        <v>0</v>
      </c>
      <c r="EX373" s="56">
        <f t="shared" si="128"/>
        <v>0</v>
      </c>
      <c r="EY373" s="56">
        <f t="shared" si="128"/>
        <v>0</v>
      </c>
      <c r="EZ373" s="56">
        <f t="shared" si="128"/>
        <v>0</v>
      </c>
      <c r="FA373" s="56">
        <f t="shared" si="128"/>
        <v>0</v>
      </c>
      <c r="FB373" s="56">
        <f t="shared" si="128"/>
        <v>0</v>
      </c>
      <c r="FC373" s="56">
        <f t="shared" si="128"/>
        <v>0</v>
      </c>
      <c r="FD373" s="56">
        <f t="shared" si="128"/>
        <v>0</v>
      </c>
      <c r="FE373" s="56">
        <f t="shared" si="128"/>
        <v>0</v>
      </c>
      <c r="FF373" s="56">
        <f t="shared" si="128"/>
        <v>0</v>
      </c>
      <c r="FG373" s="56">
        <f t="shared" si="128"/>
        <v>0</v>
      </c>
      <c r="FH373" s="56">
        <f t="shared" si="128"/>
        <v>0</v>
      </c>
      <c r="FI373" s="56">
        <f t="shared" si="128"/>
        <v>0</v>
      </c>
      <c r="FJ373" s="56">
        <f t="shared" si="126"/>
        <v>0</v>
      </c>
      <c r="FK373" s="56">
        <f t="shared" si="126"/>
        <v>0</v>
      </c>
      <c r="FL373" s="56">
        <f t="shared" si="126"/>
        <v>0</v>
      </c>
      <c r="FM373" s="56">
        <f t="shared" si="126"/>
        <v>0</v>
      </c>
      <c r="FN373" s="56">
        <f t="shared" si="126"/>
        <v>0</v>
      </c>
      <c r="FO373" s="58">
        <f>SUM(CatTemplate[[#This Row],[CS1]:[CS20]])</f>
        <v>0</v>
      </c>
      <c r="FP373" s="59">
        <f>CatTemplate[[#This Row],[Total Oth. cost]]+CatTemplate[[#This Row],[Total St. Cost]]</f>
        <v>0</v>
      </c>
      <c r="FQ373" s="33" t="e">
        <f t="shared" si="115"/>
        <v>#VALUE!</v>
      </c>
      <c r="FR373" s="33" t="e">
        <f t="shared" si="116"/>
        <v>#VALUE!</v>
      </c>
      <c r="FS373" s="30" t="e">
        <f>(CatTemplate[[#This Row],[CO1]] + CatTemplate[[#This Row],[CS1]]) * (1 + getRateOHFinal) * getRateMarkupFinal</f>
        <v>#VALUE!</v>
      </c>
      <c r="FT373" s="30" t="e">
        <f>(CatTemplate[[#This Row],[CO2]] + CatTemplate[[#This Row],[CS2]]) * (1 + getRateOHFinal) * getRateMarkupFinal</f>
        <v>#VALUE!</v>
      </c>
      <c r="FU373" s="30" t="e">
        <f>(CatTemplate[[#This Row],[CO3]] + CatTemplate[[#This Row],[CS3]]) * (1 + getRateOHFinal) * getRateMarkupFinal</f>
        <v>#VALUE!</v>
      </c>
      <c r="FV373" s="30" t="e">
        <f>(CatTemplate[[#This Row],[CO4]] + CatTemplate[[#This Row],[CS4]]) * (1 + getRateOHFinal) * getRateMarkupFinal</f>
        <v>#VALUE!</v>
      </c>
      <c r="FW373" s="30" t="e">
        <f>(CatTemplate[[#This Row],[CO5]] + CatTemplate[[#This Row],[CS5]]) * (1 + getRateOHFinal) * getRateMarkupFinal</f>
        <v>#VALUE!</v>
      </c>
      <c r="FX373" s="30" t="e">
        <f>(CatTemplate[[#This Row],[CO6]] + CatTemplate[[#This Row],[CS6]]) * (1 + getRateOHFinal) * getRateMarkupFinal</f>
        <v>#VALUE!</v>
      </c>
      <c r="FY373" s="30" t="e">
        <f>(CatTemplate[[#This Row],[CO7]] + CatTemplate[[#This Row],[CS7]]) * (1 + getRateOHFinal) * getRateMarkupFinal</f>
        <v>#VALUE!</v>
      </c>
      <c r="FZ373" s="30" t="e">
        <f>(CatTemplate[[#This Row],[CO8]] + CatTemplate[[#This Row],[CS8]]) * (1 + getRateOHFinal) * getRateMarkupFinal</f>
        <v>#VALUE!</v>
      </c>
      <c r="GA373" s="30" t="e">
        <f>(CatTemplate[[#This Row],[CO9]] + CatTemplate[[#This Row],[CS9]]) * (1 + getRateOHFinal) * getRateMarkupFinal</f>
        <v>#VALUE!</v>
      </c>
      <c r="GB373" s="30" t="e">
        <f>(CatTemplate[[#This Row],[CO10]] + CatTemplate[[#This Row],[CS10]]) * (1 + getRateOHFinal) * getRateMarkupFinal</f>
        <v>#VALUE!</v>
      </c>
      <c r="GC373" s="30" t="e">
        <f>(CatTemplate[[#This Row],[CO11]] + CatTemplate[[#This Row],[CS11]]) * (1 + getRateOHFinal) * getRateMarkupFinal</f>
        <v>#VALUE!</v>
      </c>
      <c r="GD373" s="30" t="e">
        <f>(CatTemplate[[#This Row],[CO12]] + CatTemplate[[#This Row],[CS12]]) * (1 + getRateOHFinal) * getRateMarkupFinal</f>
        <v>#VALUE!</v>
      </c>
      <c r="GE373" s="30" t="e">
        <f>(CatTemplate[[#This Row],[CO13]] + CatTemplate[[#This Row],[CS13]]) * (1 + getRateOHFinal) * getRateMarkupFinal</f>
        <v>#VALUE!</v>
      </c>
      <c r="GF373" s="30" t="e">
        <f>(CatTemplate[[#This Row],[CO14]] + CatTemplate[[#This Row],[CS14]]) * (1 + getRateOHFinal) * getRateMarkupFinal</f>
        <v>#VALUE!</v>
      </c>
      <c r="GG373" s="30" t="e">
        <f>(CatTemplate[[#This Row],[CO15]] + CatTemplate[[#This Row],[CS15]]) * (1 + getRateOHFinal) * getRateMarkupFinal</f>
        <v>#VALUE!</v>
      </c>
      <c r="GH373" s="30" t="e">
        <f>(CatTemplate[[#This Row],[CO16]] + CatTemplate[[#This Row],[CS16]]) * (1 + getRateOHFinal) * getRateMarkupFinal</f>
        <v>#VALUE!</v>
      </c>
      <c r="GI373" s="30" t="e">
        <f>(CatTemplate[[#This Row],[CO17]] + CatTemplate[[#This Row],[CS17]]) * (1 + getRateOHFinal) * getRateMarkupFinal</f>
        <v>#VALUE!</v>
      </c>
      <c r="GJ373" s="30" t="e">
        <f>(CatTemplate[[#This Row],[CO18]] + CatTemplate[[#This Row],[CS18]]) * (1 + getRateOHFinal) * getRateMarkupFinal</f>
        <v>#VALUE!</v>
      </c>
      <c r="GK373" s="30" t="e">
        <f>(CatTemplate[[#This Row],[CO19]] + CatTemplate[[#This Row],[CS19]]) * (1 + getRateOHFinal) * getRateMarkupFinal</f>
        <v>#VALUE!</v>
      </c>
      <c r="GL373" s="30" t="e">
        <f>(CatTemplate[[#This Row],[CO20]] + CatTemplate[[#This Row],[CS20]]) * (1 + getRateOHFinal) * getRateMarkupFinal</f>
        <v>#VALUE!</v>
      </c>
      <c r="GM373" s="30" t="e">
        <f t="shared" si="117"/>
        <v>#VALUE!</v>
      </c>
      <c r="GN373" s="30" t="e">
        <f t="shared" si="118"/>
        <v>#VALUE!</v>
      </c>
      <c r="GO373" s="30" t="e">
        <f t="shared" si="119"/>
        <v>#VALUE!</v>
      </c>
      <c r="GP373" s="30" t="e">
        <f t="shared" si="120"/>
        <v>#VALUE!</v>
      </c>
      <c r="GQ373" s="30" t="e">
        <f>(CatTemplate[[#This Row],[CO1]]+CatTemplate[[#This Row],[CS1]]) * (1+ getRateOHFinal) * (1 + getRateMarkupFinal)</f>
        <v>#VALUE!</v>
      </c>
      <c r="GR373" s="30" t="e">
        <f>(CatTemplate[[#This Row],[CO2]]+CatTemplate[[#This Row],[CS2]]) * (1+ getRateOHFinal) * (1 + getRateMarkupFinal)</f>
        <v>#VALUE!</v>
      </c>
      <c r="GS373" s="30" t="e">
        <f>(CatTemplate[[#This Row],[CO3]]+CatTemplate[[#This Row],[CS3]]) * (1+ getRateOHFinal) * (1 + getRateMarkupFinal)</f>
        <v>#VALUE!</v>
      </c>
      <c r="GT373" s="30" t="e">
        <f>(CatTemplate[[#This Row],[CO4]]+CatTemplate[[#This Row],[CS4]]) * (1+ getRateOHFinal) * (1 + getRateMarkupFinal)</f>
        <v>#VALUE!</v>
      </c>
      <c r="GU373" s="30" t="e">
        <f>(CatTemplate[[#This Row],[CO5]]+CatTemplate[[#This Row],[CS5]]) * (1+ getRateOHFinal) * (1 + getRateMarkupFinal)</f>
        <v>#VALUE!</v>
      </c>
      <c r="GV373" s="30" t="e">
        <f>(CatTemplate[[#This Row],[CO6]]+CatTemplate[[#This Row],[CS6]]) * (1+ getRateOHFinal) * (1 + getRateMarkupFinal)</f>
        <v>#VALUE!</v>
      </c>
      <c r="GW373" s="30" t="e">
        <f>(CatTemplate[[#This Row],[CO7]]+CatTemplate[[#This Row],[CS7]]) * (1+ getRateOHFinal) * (1 + getRateMarkupFinal)</f>
        <v>#VALUE!</v>
      </c>
      <c r="GX373" s="30" t="e">
        <f>(CatTemplate[[#This Row],[CO8]]+CatTemplate[[#This Row],[CS8]]) * (1+ getRateOHFinal) * (1 + getRateMarkupFinal)</f>
        <v>#VALUE!</v>
      </c>
      <c r="GY373" s="30" t="e">
        <f>(CatTemplate[[#This Row],[CO9]]+CatTemplate[[#This Row],[CS9]]) * (1+ getRateOHFinal) * (1 + getRateMarkupFinal)</f>
        <v>#VALUE!</v>
      </c>
      <c r="GZ373" s="30" t="e">
        <f>(CatTemplate[[#This Row],[CO10]]+CatTemplate[[#This Row],[CS10]]) * (1+ getRateOHFinal) * (1 + getRateMarkupFinal)</f>
        <v>#VALUE!</v>
      </c>
      <c r="HA373" s="30" t="e">
        <f>(CatTemplate[[#This Row],[CO11]]+CatTemplate[[#This Row],[CS11]]) * (1+ getRateOHFinal) * (1 + getRateMarkupFinal)</f>
        <v>#VALUE!</v>
      </c>
      <c r="HB373" s="30" t="e">
        <f>(CatTemplate[[#This Row],[CO12]]+CatTemplate[[#This Row],[CS12]]) * (1+ getRateOHFinal) * (1 + getRateMarkupFinal)</f>
        <v>#VALUE!</v>
      </c>
      <c r="HC373" s="30" t="e">
        <f>(CatTemplate[[#This Row],[CO13]]+CatTemplate[[#This Row],[CS13]]) * (1+ getRateOHFinal) * (1 + getRateMarkupFinal)</f>
        <v>#VALUE!</v>
      </c>
      <c r="HD373" s="30" t="e">
        <f>(CatTemplate[[#This Row],[CO14]]+CatTemplate[[#This Row],[CS14]]) * (1+ getRateOHFinal) * (1 + getRateMarkupFinal)</f>
        <v>#VALUE!</v>
      </c>
      <c r="HE373" s="30" t="e">
        <f>(CatTemplate[[#This Row],[CO15]]+CatTemplate[[#This Row],[CS15]]) * (1+ getRateOHFinal) * (1 + getRateMarkupFinal)</f>
        <v>#VALUE!</v>
      </c>
      <c r="HF373" s="30" t="e">
        <f>(CatTemplate[[#This Row],[CO16]]+CatTemplate[[#This Row],[CS16]]) * (1+ getRateOHFinal) * (1 + getRateMarkupFinal)</f>
        <v>#VALUE!</v>
      </c>
      <c r="HG373" s="30" t="e">
        <f>(CatTemplate[[#This Row],[CO17]]+CatTemplate[[#This Row],[CS17]]) * (1+ getRateOHFinal) * (1 + getRateMarkupFinal)</f>
        <v>#VALUE!</v>
      </c>
      <c r="HH373" s="30" t="e">
        <f>(CatTemplate[[#This Row],[CO18]]+CatTemplate[[#This Row],[CS18]]) * (1+ getRateOHFinal) * (1 + getRateMarkupFinal)</f>
        <v>#VALUE!</v>
      </c>
      <c r="HI373" s="30" t="e">
        <f>(CatTemplate[[#This Row],[CO19]]+CatTemplate[[#This Row],[CS19]]) * (1+ getRateOHFinal) * (1 + getRateMarkupFinal)</f>
        <v>#VALUE!</v>
      </c>
      <c r="HJ373" s="30" t="e">
        <f>(CatTemplate[[#This Row],[CO20]]+CatTemplate[[#This Row],[CS20]]) * (1+ getRateOHFinal) * (1 + getRateMarkupFinal)</f>
        <v>#VALUE!</v>
      </c>
      <c r="HK373" s="39" t="e">
        <f>CatTemplate[[#This Row],[Total cost]]+CatTemplate[[#This Row],[OH Amount]]+CatTemplate[[#This Row],[Markup]]</f>
        <v>#VALUE!</v>
      </c>
      <c r="HL373" s="63">
        <f>IF(CatTemplate[[#This Row],[Units]]="Days",CatTemplate[[#This Row],[Project quantity]]*CatTemplate[[#This Row],[St. unit effort]],CatTemplate[[#This Row],[Project quantity]])</f>
        <v>0</v>
      </c>
      <c r="HM373" s="287">
        <f>IFERROR(CatTemplate[[#This Row],[Total Price]]/(CatTemplate[[#This Row],[Final Quantity]]),0)</f>
        <v>0</v>
      </c>
      <c r="HN373" s="261"/>
    </row>
    <row r="374" spans="2:222" x14ac:dyDescent="0.2">
      <c r="B374" s="9" t="s">
        <v>104</v>
      </c>
      <c r="C374" s="23">
        <v>10</v>
      </c>
      <c r="D374" s="10" t="s">
        <v>187</v>
      </c>
      <c r="E374" s="25">
        <v>1</v>
      </c>
      <c r="F374" s="19" t="s">
        <v>103</v>
      </c>
      <c r="G374" s="27">
        <v>5</v>
      </c>
      <c r="H374" s="19" t="s">
        <v>92</v>
      </c>
      <c r="I374" s="19"/>
      <c r="J374" s="16" t="s">
        <v>100</v>
      </c>
      <c r="K374" s="16"/>
      <c r="L374" s="16" t="s">
        <v>140</v>
      </c>
      <c r="M374" s="16" t="s">
        <v>206</v>
      </c>
      <c r="N374" s="16" t="s">
        <v>857</v>
      </c>
      <c r="O374" s="320"/>
      <c r="P374" s="71"/>
      <c r="Q374" s="108"/>
      <c r="R374" s="73"/>
      <c r="S374" s="97"/>
      <c r="T374" s="100">
        <f>getEqUnitCost</f>
        <v>0</v>
      </c>
      <c r="U374" s="73">
        <f>getEqUnitEffort</f>
        <v>0</v>
      </c>
      <c r="V374" s="101">
        <f>getEqQuantity</f>
        <v>0</v>
      </c>
      <c r="W374" s="320"/>
      <c r="X374" s="100">
        <f>getConsUnitCost</f>
        <v>0</v>
      </c>
      <c r="Y374" s="73">
        <f>getConsUnitEffort</f>
        <v>0</v>
      </c>
      <c r="Z374" s="14">
        <f>getConsQuantity</f>
        <v>0</v>
      </c>
      <c r="AA374" s="320"/>
      <c r="AB374" s="72"/>
      <c r="AC374" s="112"/>
      <c r="AD374" s="14">
        <f>getOthQuantity</f>
        <v>0</v>
      </c>
      <c r="AE374" s="320"/>
      <c r="AF374" s="28" t="str">
        <f>IF(ISBLANK(CatTemplate[[#This Row],[Resource type]]),"",CatTemplate[[#This Row],[Resource type]])</f>
        <v>IT PM</v>
      </c>
      <c r="AG374" s="242">
        <f>getStaffUnitCost</f>
        <v>640.13202002836897</v>
      </c>
      <c r="AH374" s="113">
        <f>getStaffUnitEffort</f>
        <v>0</v>
      </c>
      <c r="AI374" s="40">
        <f>getStaffQuantity</f>
        <v>0</v>
      </c>
      <c r="AJ374" s="41">
        <f>CatTemplate[[#This Row],[St. quantity]]*8/ParRatePM</f>
        <v>0</v>
      </c>
      <c r="AK374" s="320"/>
      <c r="AL374" s="53" t="str">
        <f>CatTemplate[[#This Row],[Item type]]</f>
        <v>Days</v>
      </c>
      <c r="AM374" s="12">
        <f>SUM(CatTemplate[[#This Row],[Year1]:[Year20]])</f>
        <v>0</v>
      </c>
      <c r="AN374" s="52"/>
      <c r="AO374" s="52"/>
      <c r="AP374" s="52"/>
      <c r="AQ374" s="8"/>
      <c r="AR374" s="8"/>
      <c r="AS374" s="8"/>
      <c r="AT374" s="8"/>
      <c r="AU374" s="8"/>
      <c r="AV374" s="8"/>
      <c r="AW374" s="8"/>
      <c r="AX374" s="8"/>
      <c r="AY374" s="8"/>
      <c r="AZ374" s="8"/>
      <c r="BA374" s="8"/>
      <c r="BB374" s="8"/>
      <c r="BC374" s="8"/>
      <c r="BD374" s="8"/>
      <c r="BE374" s="8"/>
      <c r="BF374" s="8"/>
      <c r="BG374" s="36"/>
      <c r="BH374" s="320"/>
      <c r="BI374" s="37" t="str">
        <f>getCostCategory</f>
        <v>01 Staff costs</v>
      </c>
      <c r="BJ374" s="37" t="str">
        <f>getSection</f>
        <v>10 IT operations</v>
      </c>
      <c r="BK374" s="32" t="str">
        <f>getObject</f>
        <v>IT PM</v>
      </c>
      <c r="BL374" s="30">
        <f>IFERROR(getUnitCost * IF(CatTemplate[[#This Row],[Cost Category Comp.]]="01 Staff costs", 1,1),0)</f>
        <v>640.13202002836897</v>
      </c>
      <c r="BM374" s="29">
        <f>IF(AND(ISBLANK(CatTemplate[[#This Row],[Eq. unit cost]]),ISBLANK(CatTemplate[[#This Row],[Cons. unit cost]]),ISBLANK(CatTemplate[[#This Row],[Oth. unit cost]])), 0, IF(getUnitEffort =0,1,getUnitEffort) * CatTemplate[[#This Row],[Year1]])</f>
        <v>0</v>
      </c>
      <c r="BN374" s="29">
        <f>IF(AND(ISBLANK(CatTemplate[[#This Row],[Eq. unit cost]]),ISBLANK(CatTemplate[[#This Row],[Cons. unit cost]]),ISBLANK(CatTemplate[[#This Row],[Oth. unit cost]])), 0, IF(getUnitEffort =0,1,getUnitEffort) * CatTemplate[[#This Row],[Year2]])</f>
        <v>0</v>
      </c>
      <c r="BO374" s="29">
        <f>IF(AND(ISBLANK(CatTemplate[[#This Row],[Eq. unit cost]]),ISBLANK(CatTemplate[[#This Row],[Cons. unit cost]]),ISBLANK(CatTemplate[[#This Row],[Oth. unit cost]])), 0, IF(getUnitEffort =0,1,getUnitEffort) * CatTemplate[[#This Row],[Year3]])</f>
        <v>0</v>
      </c>
      <c r="BP374" s="29">
        <f>IF(AND(ISBLANK(CatTemplate[[#This Row],[Eq. unit cost]]),ISBLANK(CatTemplate[[#This Row],[Cons. unit cost]]),ISBLANK(CatTemplate[[#This Row],[Oth. unit cost]])), 0, IF(getUnitEffort =0,1,getUnitEffort) * CatTemplate[[#This Row],[Year4]])</f>
        <v>0</v>
      </c>
      <c r="BQ374" s="29">
        <f>IF(AND(ISBLANK(CatTemplate[[#This Row],[Eq. unit cost]]),ISBLANK(CatTemplate[[#This Row],[Cons. unit cost]]),ISBLANK(CatTemplate[[#This Row],[Oth. unit cost]])), 0, IF(getUnitEffort =0,1,getUnitEffort) * CatTemplate[[#This Row],[Year5]])</f>
        <v>0</v>
      </c>
      <c r="BR374" s="29">
        <f>IF(AND(ISBLANK(CatTemplate[[#This Row],[Eq. unit cost]]),ISBLANK(CatTemplate[[#This Row],[Cons. unit cost]]),ISBLANK(CatTemplate[[#This Row],[Oth. unit cost]])), 0, IF(getUnitEffort =0,1,getUnitEffort) * CatTemplate[[#This Row],[Year6]])</f>
        <v>0</v>
      </c>
      <c r="BS374" s="29">
        <f>IF(AND(ISBLANK(CatTemplate[[#This Row],[Eq. unit cost]]),ISBLANK(CatTemplate[[#This Row],[Cons. unit cost]]),ISBLANK(CatTemplate[[#This Row],[Oth. unit cost]])), 0, IF(getUnitEffort =0,1,getUnitEffort) * CatTemplate[[#This Row],[Year7]])</f>
        <v>0</v>
      </c>
      <c r="BT374" s="29">
        <f>IF(AND(ISBLANK(CatTemplate[[#This Row],[Eq. unit cost]]),ISBLANK(CatTemplate[[#This Row],[Cons. unit cost]]),ISBLANK(CatTemplate[[#This Row],[Oth. unit cost]])), 0, IF(getUnitEffort =0,1,getUnitEffort) * CatTemplate[[#This Row],[Year8]])</f>
        <v>0</v>
      </c>
      <c r="BU374" s="29">
        <f>IF(AND(ISBLANK(CatTemplate[[#This Row],[Eq. unit cost]]),ISBLANK(CatTemplate[[#This Row],[Cons. unit cost]]),ISBLANK(CatTemplate[[#This Row],[Oth. unit cost]])), 0, IF(getUnitEffort =0,1,getUnitEffort) * CatTemplate[[#This Row],[Year9]])</f>
        <v>0</v>
      </c>
      <c r="BV374" s="29">
        <f>IF(AND(ISBLANK(CatTemplate[[#This Row],[Eq. unit cost]]),ISBLANK(CatTemplate[[#This Row],[Cons. unit cost]]),ISBLANK(CatTemplate[[#This Row],[Oth. unit cost]])), 0, IF(getUnitEffort =0,1,getUnitEffort) * CatTemplate[[#This Row],[Year10]])</f>
        <v>0</v>
      </c>
      <c r="BW374" s="29">
        <f>IF(AND(ISBLANK(CatTemplate[[#This Row],[Eq. unit cost]]),ISBLANK(CatTemplate[[#This Row],[Cons. unit cost]]),ISBLANK(CatTemplate[[#This Row],[Oth. unit cost]])), 0, IF(getUnitEffort =0,1,getUnitEffort) * CatTemplate[[#This Row],[Year11]])</f>
        <v>0</v>
      </c>
      <c r="BX374" s="29">
        <f>IF(AND(ISBLANK(CatTemplate[[#This Row],[Eq. unit cost]]),ISBLANK(CatTemplate[[#This Row],[Cons. unit cost]]),ISBLANK(CatTemplate[[#This Row],[Oth. unit cost]])), 0, IF(getUnitEffort =0,1,getUnitEffort) * CatTemplate[[#This Row],[Year12]])</f>
        <v>0</v>
      </c>
      <c r="BY374" s="29">
        <f>IF(AND(ISBLANK(CatTemplate[[#This Row],[Eq. unit cost]]),ISBLANK(CatTemplate[[#This Row],[Cons. unit cost]]),ISBLANK(CatTemplate[[#This Row],[Oth. unit cost]])), 0, IF(getUnitEffort =0,1,getUnitEffort) * CatTemplate[[#This Row],[Year13]])</f>
        <v>0</v>
      </c>
      <c r="BZ374" s="29">
        <f>IF(AND(ISBLANK(CatTemplate[[#This Row],[Eq. unit cost]]),ISBLANK(CatTemplate[[#This Row],[Cons. unit cost]]),ISBLANK(CatTemplate[[#This Row],[Oth. unit cost]])), 0, IF(getUnitEffort =0,1,getUnitEffort) * CatTemplate[[#This Row],[Year14]])</f>
        <v>0</v>
      </c>
      <c r="CA374" s="29">
        <f>IF(AND(ISBLANK(CatTemplate[[#This Row],[Eq. unit cost]]),ISBLANK(CatTemplate[[#This Row],[Cons. unit cost]]),ISBLANK(CatTemplate[[#This Row],[Oth. unit cost]])), 0, IF(getUnitEffort =0,1,getUnitEffort) * CatTemplate[[#This Row],[Year15]])</f>
        <v>0</v>
      </c>
      <c r="CB374" s="29">
        <f>IF(AND(ISBLANK(CatTemplate[[#This Row],[Eq. unit cost]]),ISBLANK(CatTemplate[[#This Row],[Cons. unit cost]]),ISBLANK(CatTemplate[[#This Row],[Oth. unit cost]])), 0, IF(getUnitEffort =0,1,getUnitEffort) * CatTemplate[[#This Row],[Year16]])</f>
        <v>0</v>
      </c>
      <c r="CC374" s="29">
        <f>IF(AND(ISBLANK(CatTemplate[[#This Row],[Eq. unit cost]]),ISBLANK(CatTemplate[[#This Row],[Cons. unit cost]]),ISBLANK(CatTemplate[[#This Row],[Oth. unit cost]])), 0, IF(getUnitEffort =0,1,getUnitEffort) * CatTemplate[[#This Row],[Year17]])</f>
        <v>0</v>
      </c>
      <c r="CD374" s="29">
        <f>IF(AND(ISBLANK(CatTemplate[[#This Row],[Eq. unit cost]]),ISBLANK(CatTemplate[[#This Row],[Cons. unit cost]]),ISBLANK(CatTemplate[[#This Row],[Oth. unit cost]])), 0, IF(getUnitEffort =0,1,getUnitEffort) * CatTemplate[[#This Row],[Year18]])</f>
        <v>0</v>
      </c>
      <c r="CE374" s="29">
        <f>IF(AND(ISBLANK(CatTemplate[[#This Row],[Eq. unit cost]]),ISBLANK(CatTemplate[[#This Row],[Cons. unit cost]]),ISBLANK(CatTemplate[[#This Row],[Oth. unit cost]])), 0, IF(getUnitEffort =0,1,getUnitEffort) * CatTemplate[[#This Row],[Year19]])</f>
        <v>0</v>
      </c>
      <c r="CF374" s="29">
        <f>IF(AND(ISBLANK(CatTemplate[[#This Row],[Eq. unit cost]]),ISBLANK(CatTemplate[[#This Row],[Cons. unit cost]]),ISBLANK(CatTemplate[[#This Row],[Oth. unit cost]])), 0, IF(getUnitEffort =0,1,getUnitEffort) * CatTemplate[[#This Row],[Year20]])</f>
        <v>0</v>
      </c>
      <c r="CG374" s="45">
        <f>SUM(CatTemplate[[#This Row],[Q1]:[Q20]])</f>
        <v>0</v>
      </c>
      <c r="CH374" s="29">
        <f>IF(ISBLANK(CatTemplate[[#This Row],[St. unit effort]]),0,(CatTemplate[[#This Row],[St. unit effort]] * CatTemplate[[#This Row],[Year1]]))</f>
        <v>0</v>
      </c>
      <c r="CI374" s="29">
        <f>IF(ISBLANK(CatTemplate[[#This Row],[St. unit effort]]),0,(CatTemplate[[#This Row],[St. unit effort]] * CatTemplate[[#This Row],[Year2]]))</f>
        <v>0</v>
      </c>
      <c r="CJ374" s="29">
        <f>IF(ISBLANK(CatTemplate[[#This Row],[St. unit effort]]),0,(CatTemplate[[#This Row],[St. unit effort]] * CatTemplate[[#This Row],[Year3]]))</f>
        <v>0</v>
      </c>
      <c r="CK374" s="29">
        <f>IF(ISBLANK(CatTemplate[[#This Row],[St. unit effort]]),0,(CatTemplate[[#This Row],[St. unit effort]] * CatTemplate[[#This Row],[Year4]]))</f>
        <v>0</v>
      </c>
      <c r="CL374" s="29">
        <f>IF(ISBLANK(CatTemplate[[#This Row],[St. unit effort]]),0,(CatTemplate[[#This Row],[St. unit effort]] * CatTemplate[[#This Row],[Year5]]))</f>
        <v>0</v>
      </c>
      <c r="CM374" s="29">
        <f>IF(ISBLANK(CatTemplate[[#This Row],[St. unit effort]]),0,(CatTemplate[[#This Row],[St. unit effort]] * CatTemplate[[#This Row],[Year6]]))</f>
        <v>0</v>
      </c>
      <c r="CN374" s="29">
        <f>IF(ISBLANK(CatTemplate[[#This Row],[St. unit effort]]),0,(CatTemplate[[#This Row],[St. unit effort]] * CatTemplate[[#This Row],[Year7]]))</f>
        <v>0</v>
      </c>
      <c r="CO374" s="29">
        <f>IF(ISBLANK(CatTemplate[[#This Row],[St. unit effort]]),0,(CatTemplate[[#This Row],[St. unit effort]] * CatTemplate[[#This Row],[Year8]]))</f>
        <v>0</v>
      </c>
      <c r="CP374" s="29">
        <f>IF(ISBLANK(CatTemplate[[#This Row],[St. unit effort]]),0,(CatTemplate[[#This Row],[St. unit effort]] * CatTemplate[[#This Row],[Year9]]))</f>
        <v>0</v>
      </c>
      <c r="CQ374" s="29">
        <f>IF(ISBLANK(CatTemplate[[#This Row],[St. unit effort]]),0,(CatTemplate[[#This Row],[St. unit effort]] * CatTemplate[[#This Row],[Year10]]))</f>
        <v>0</v>
      </c>
      <c r="CR374" s="29">
        <f>IF(ISBLANK(CatTemplate[[#This Row],[St. unit effort]]),0,(CatTemplate[[#This Row],[St. unit effort]] * CatTemplate[[#This Row],[Year11]]))</f>
        <v>0</v>
      </c>
      <c r="CS374" s="29">
        <f>IF(ISBLANK(CatTemplate[[#This Row],[St. unit effort]]),0,(CatTemplate[[#This Row],[St. unit effort]] * CatTemplate[[#This Row],[Year12]]))</f>
        <v>0</v>
      </c>
      <c r="CT374" s="29">
        <f>IF(ISBLANK(CatTemplate[[#This Row],[St. unit effort]]),0,(CatTemplate[[#This Row],[St. unit effort]] * CatTemplate[[#This Row],[Year13]]))</f>
        <v>0</v>
      </c>
      <c r="CU374" s="29">
        <f>IF(ISBLANK(CatTemplate[[#This Row],[St. unit effort]]),0,(CatTemplate[[#This Row],[St. unit effort]] * CatTemplate[[#This Row],[Year14]]))</f>
        <v>0</v>
      </c>
      <c r="CV374" s="29">
        <f>IF(ISBLANK(CatTemplate[[#This Row],[St. unit effort]]),0,(CatTemplate[[#This Row],[St. unit effort]] * CatTemplate[[#This Row],[Year15]]))</f>
        <v>0</v>
      </c>
      <c r="CW374" s="29">
        <f>IF(ISBLANK(CatTemplate[[#This Row],[St. unit effort]]),0,(CatTemplate[[#This Row],[St. unit effort]] * CatTemplate[[#This Row],[Year16]]))</f>
        <v>0</v>
      </c>
      <c r="CX374" s="29">
        <f>IF(ISBLANK(CatTemplate[[#This Row],[St. unit effort]]),0,(CatTemplate[[#This Row],[St. unit effort]] * CatTemplate[[#This Row],[Year17]]))</f>
        <v>0</v>
      </c>
      <c r="CY374" s="29">
        <f>IF(ISBLANK(CatTemplate[[#This Row],[St. unit effort]]),0,(CatTemplate[[#This Row],[St. unit effort]] * CatTemplate[[#This Row],[Year18]]))</f>
        <v>0</v>
      </c>
      <c r="CZ374" s="29">
        <f>IF(ISBLANK(CatTemplate[[#This Row],[St. unit effort]]),0,(CatTemplate[[#This Row],[St. unit effort]] * CatTemplate[[#This Row],[Year19]]))</f>
        <v>0</v>
      </c>
      <c r="DA374" s="29">
        <f>IF(ISBLANK(CatTemplate[[#This Row],[St. unit effort]]),0,(CatTemplate[[#This Row],[St. unit effort]] * CatTemplate[[#This Row],[Year20]]))</f>
        <v>0</v>
      </c>
      <c r="DB374" s="57">
        <f>IF(ISBLANK(CatTemplate[[#This Row],[St. unit effort]]),0,(CatTemplate[[#This Row],[St. unit effort]] * CatTemplate[[#This Row],[Year1]])*8/ParRatePM)</f>
        <v>0</v>
      </c>
      <c r="DC374" s="57">
        <f>IF(ISBLANK(CatTemplate[[#This Row],[St. unit effort]]),0,(CatTemplate[[#This Row],[St. unit effort]] * CatTemplate[[#This Row],[Year2]])*8/ParRatePM)</f>
        <v>0</v>
      </c>
      <c r="DD374" s="57">
        <f>IF(ISBLANK(CatTemplate[[#This Row],[St. unit effort]]),0,(CatTemplate[[#This Row],[St. unit effort]] * CatTemplate[[#This Row],[Year3]])*8/ParRatePM)</f>
        <v>0</v>
      </c>
      <c r="DE374" s="57">
        <f>IF(ISBLANK(CatTemplate[[#This Row],[St. unit effort]]),0,(CatTemplate[[#This Row],[St. unit effort]] * CatTemplate[[#This Row],[Year4]])*8/ParRatePM)</f>
        <v>0</v>
      </c>
      <c r="DF374" s="57">
        <f>IF(ISBLANK(CatTemplate[[#This Row],[St. unit effort]]),0,(CatTemplate[[#This Row],[St. unit effort]] * CatTemplate[[#This Row],[Year5]])*8/ParRatePM)</f>
        <v>0</v>
      </c>
      <c r="DG374" s="57">
        <f>IF(ISBLANK(CatTemplate[[#This Row],[St. unit effort]]),0,(CatTemplate[[#This Row],[St. unit effort]] * CatTemplate[[#This Row],[Year6]])*8/ParRatePM)</f>
        <v>0</v>
      </c>
      <c r="DH374" s="57">
        <f>IF(ISBLANK(CatTemplate[[#This Row],[St. unit effort]]),0,(CatTemplate[[#This Row],[St. unit effort]] * CatTemplate[[#This Row],[Year7]])*8/ParRatePM)</f>
        <v>0</v>
      </c>
      <c r="DI374" s="57">
        <f>IF(ISBLANK(CatTemplate[[#This Row],[St. unit effort]]),0,(CatTemplate[[#This Row],[St. unit effort]] * CatTemplate[[#This Row],[Year8]])*8/ParRatePM)</f>
        <v>0</v>
      </c>
      <c r="DJ374" s="57">
        <f>IF(ISBLANK(CatTemplate[[#This Row],[St. unit effort]]),0,(CatTemplate[[#This Row],[St. unit effort]] * CatTemplate[[#This Row],[Year9]])*8/ParRatePM)</f>
        <v>0</v>
      </c>
      <c r="DK374" s="57">
        <f>IF(ISBLANK(CatTemplate[[#This Row],[St. unit effort]]),0,(CatTemplate[[#This Row],[St. unit effort]] * CatTemplate[[#This Row],[Year10]])*8/ParRatePM)</f>
        <v>0</v>
      </c>
      <c r="DL374" s="57">
        <f>IF(ISBLANK(CatTemplate[[#This Row],[St. unit effort]]),0,(CatTemplate[[#This Row],[St. unit effort]] * CatTemplate[[#This Row],[Year11]])*8/ParRatePM)</f>
        <v>0</v>
      </c>
      <c r="DM374" s="57">
        <f>IF(ISBLANK(CatTemplate[[#This Row],[St. unit effort]]),0,(CatTemplate[[#This Row],[St. unit effort]] * CatTemplate[[#This Row],[Year12]])*8/ParRatePM)</f>
        <v>0</v>
      </c>
      <c r="DN374" s="57">
        <f>IF(ISBLANK(CatTemplate[[#This Row],[St. unit effort]]),0,(CatTemplate[[#This Row],[St. unit effort]] * CatTemplate[[#This Row],[Year13]])*8/ParRatePM)</f>
        <v>0</v>
      </c>
      <c r="DO374" s="57">
        <f>IF(ISBLANK(CatTemplate[[#This Row],[St. unit effort]]),0,(CatTemplate[[#This Row],[St. unit effort]] * CatTemplate[[#This Row],[Year14]])*8/ParRatePM)</f>
        <v>0</v>
      </c>
      <c r="DP374" s="57">
        <f>IF(ISBLANK(CatTemplate[[#This Row],[St. unit effort]]),0,(CatTemplate[[#This Row],[St. unit effort]] * CatTemplate[[#This Row],[Year15]])*8/ParRatePM)</f>
        <v>0</v>
      </c>
      <c r="DQ374" s="57">
        <f>IF(ISBLANK(CatTemplate[[#This Row],[St. unit effort]]),0,(CatTemplate[[#This Row],[St. unit effort]] * CatTemplate[[#This Row],[Year16]])*8/ParRatePM)</f>
        <v>0</v>
      </c>
      <c r="DR374" s="57">
        <f>IF(ISBLANK(CatTemplate[[#This Row],[St. unit effort]]),0,(CatTemplate[[#This Row],[St. unit effort]] * CatTemplate[[#This Row],[Year17]])*8/ParRatePM)</f>
        <v>0</v>
      </c>
      <c r="DS374" s="57">
        <f>IF(ISBLANK(CatTemplate[[#This Row],[St. unit effort]]),0,(CatTemplate[[#This Row],[St. unit effort]] * CatTemplate[[#This Row],[Year18]])*8/ParRatePM)</f>
        <v>0</v>
      </c>
      <c r="DT374" s="57">
        <f>IF(ISBLANK(CatTemplate[[#This Row],[St. unit effort]]),0,(CatTemplate[[#This Row],[St. unit effort]] * CatTemplate[[#This Row],[Year19]])*8/ParRatePM)</f>
        <v>0</v>
      </c>
      <c r="DU374" s="57">
        <f>IF(ISBLANK(CatTemplate[[#This Row],[St. unit effort]]),0,(CatTemplate[[#This Row],[St. unit effort]] * CatTemplate[[#This Row],[Year20]])*8/ParRatePM)</f>
        <v>0</v>
      </c>
      <c r="DV374" s="54">
        <f>SUM(CatTemplate[[#This Row],[PM1]:[PM20]])</f>
        <v>0</v>
      </c>
      <c r="DW374" s="56">
        <f t="shared" si="127"/>
        <v>0</v>
      </c>
      <c r="DX374" s="56">
        <f t="shared" si="127"/>
        <v>0</v>
      </c>
      <c r="DY374" s="56">
        <f t="shared" si="127"/>
        <v>0</v>
      </c>
      <c r="DZ374" s="56">
        <f t="shared" si="127"/>
        <v>0</v>
      </c>
      <c r="EA374" s="56">
        <f t="shared" si="127"/>
        <v>0</v>
      </c>
      <c r="EB374" s="56">
        <f t="shared" si="127"/>
        <v>0</v>
      </c>
      <c r="EC374" s="56">
        <f t="shared" si="127"/>
        <v>0</v>
      </c>
      <c r="ED374" s="56">
        <f t="shared" si="127"/>
        <v>0</v>
      </c>
      <c r="EE374" s="56">
        <f t="shared" si="127"/>
        <v>0</v>
      </c>
      <c r="EF374" s="56">
        <f t="shared" si="127"/>
        <v>0</v>
      </c>
      <c r="EG374" s="56">
        <f t="shared" si="127"/>
        <v>0</v>
      </c>
      <c r="EH374" s="56">
        <f t="shared" si="127"/>
        <v>0</v>
      </c>
      <c r="EI374" s="56">
        <f t="shared" si="127"/>
        <v>0</v>
      </c>
      <c r="EJ374" s="56">
        <f t="shared" si="127"/>
        <v>0</v>
      </c>
      <c r="EK374" s="56">
        <f t="shared" si="127"/>
        <v>0</v>
      </c>
      <c r="EL374" s="56">
        <f t="shared" ref="EL374:EP389" si="129">getCost(COLUMN(), ROW(), "Other")</f>
        <v>0</v>
      </c>
      <c r="EM374" s="56">
        <f t="shared" si="129"/>
        <v>0</v>
      </c>
      <c r="EN374" s="56">
        <f t="shared" si="129"/>
        <v>0</v>
      </c>
      <c r="EO374" s="56">
        <f t="shared" si="129"/>
        <v>0</v>
      </c>
      <c r="EP374" s="56">
        <f t="shared" si="129"/>
        <v>0</v>
      </c>
      <c r="EQ374" s="30">
        <f>CatTemplate[[#This Row],[Eq. unit cost]] * CatTemplate[[#This Row],[Eq. quantity]]</f>
        <v>0</v>
      </c>
      <c r="ER374" s="30">
        <f>CatTemplate[[#This Row],[Cons. unit cost]] *CatTemplate[[#This Row],[Cons. quantity]]</f>
        <v>0</v>
      </c>
      <c r="ES374" s="30">
        <f>CatTemplate[[#This Row],[Oth. unit cost]] *CatTemplate[[#This Row],[Oth. quantity]]</f>
        <v>0</v>
      </c>
      <c r="ET374" s="55">
        <f>SUM(CatTemplate[[#This Row],[CO1]:[CO20]])</f>
        <v>0</v>
      </c>
      <c r="EU374" s="56">
        <f t="shared" si="128"/>
        <v>0</v>
      </c>
      <c r="EV374" s="56">
        <f t="shared" si="128"/>
        <v>0</v>
      </c>
      <c r="EW374" s="56">
        <f t="shared" si="128"/>
        <v>0</v>
      </c>
      <c r="EX374" s="56">
        <f t="shared" si="128"/>
        <v>0</v>
      </c>
      <c r="EY374" s="56">
        <f t="shared" si="128"/>
        <v>0</v>
      </c>
      <c r="EZ374" s="56">
        <f t="shared" si="128"/>
        <v>0</v>
      </c>
      <c r="FA374" s="56">
        <f t="shared" si="128"/>
        <v>0</v>
      </c>
      <c r="FB374" s="56">
        <f t="shared" si="128"/>
        <v>0</v>
      </c>
      <c r="FC374" s="56">
        <f t="shared" si="128"/>
        <v>0</v>
      </c>
      <c r="FD374" s="56">
        <f t="shared" si="128"/>
        <v>0</v>
      </c>
      <c r="FE374" s="56">
        <f t="shared" si="128"/>
        <v>0</v>
      </c>
      <c r="FF374" s="56">
        <f t="shared" si="128"/>
        <v>0</v>
      </c>
      <c r="FG374" s="56">
        <f t="shared" si="128"/>
        <v>0</v>
      </c>
      <c r="FH374" s="56">
        <f t="shared" si="128"/>
        <v>0</v>
      </c>
      <c r="FI374" s="56">
        <f t="shared" si="128"/>
        <v>0</v>
      </c>
      <c r="FJ374" s="56">
        <f t="shared" ref="FJ374:FN389" si="130">getCost(COLUMN(), ROW(), "Staff")</f>
        <v>0</v>
      </c>
      <c r="FK374" s="56">
        <f t="shared" si="130"/>
        <v>0</v>
      </c>
      <c r="FL374" s="56">
        <f t="shared" si="130"/>
        <v>0</v>
      </c>
      <c r="FM374" s="56">
        <f t="shared" si="130"/>
        <v>0</v>
      </c>
      <c r="FN374" s="56">
        <f t="shared" si="130"/>
        <v>0</v>
      </c>
      <c r="FO374" s="58">
        <f>SUM(CatTemplate[[#This Row],[CS1]:[CS20]])</f>
        <v>0</v>
      </c>
      <c r="FP374" s="59">
        <f>CatTemplate[[#This Row],[Total Oth. cost]]+CatTemplate[[#This Row],[Total St. Cost]]</f>
        <v>0</v>
      </c>
      <c r="FQ374" s="33" t="e">
        <f t="shared" si="115"/>
        <v>#VALUE!</v>
      </c>
      <c r="FR374" s="33" t="e">
        <f t="shared" si="116"/>
        <v>#VALUE!</v>
      </c>
      <c r="FS374" s="30" t="e">
        <f>(CatTemplate[[#This Row],[CO1]] + CatTemplate[[#This Row],[CS1]]) * (1 + getRateOHFinal) * getRateMarkupFinal</f>
        <v>#VALUE!</v>
      </c>
      <c r="FT374" s="30" t="e">
        <f>(CatTemplate[[#This Row],[CO2]] + CatTemplate[[#This Row],[CS2]]) * (1 + getRateOHFinal) * getRateMarkupFinal</f>
        <v>#VALUE!</v>
      </c>
      <c r="FU374" s="30" t="e">
        <f>(CatTemplate[[#This Row],[CO3]] + CatTemplate[[#This Row],[CS3]]) * (1 + getRateOHFinal) * getRateMarkupFinal</f>
        <v>#VALUE!</v>
      </c>
      <c r="FV374" s="30" t="e">
        <f>(CatTemplate[[#This Row],[CO4]] + CatTemplate[[#This Row],[CS4]]) * (1 + getRateOHFinal) * getRateMarkupFinal</f>
        <v>#VALUE!</v>
      </c>
      <c r="FW374" s="30" t="e">
        <f>(CatTemplate[[#This Row],[CO5]] + CatTemplate[[#This Row],[CS5]]) * (1 + getRateOHFinal) * getRateMarkupFinal</f>
        <v>#VALUE!</v>
      </c>
      <c r="FX374" s="30" t="e">
        <f>(CatTemplate[[#This Row],[CO6]] + CatTemplate[[#This Row],[CS6]]) * (1 + getRateOHFinal) * getRateMarkupFinal</f>
        <v>#VALUE!</v>
      </c>
      <c r="FY374" s="30" t="e">
        <f>(CatTemplate[[#This Row],[CO7]] + CatTemplate[[#This Row],[CS7]]) * (1 + getRateOHFinal) * getRateMarkupFinal</f>
        <v>#VALUE!</v>
      </c>
      <c r="FZ374" s="30" t="e">
        <f>(CatTemplate[[#This Row],[CO8]] + CatTemplate[[#This Row],[CS8]]) * (1 + getRateOHFinal) * getRateMarkupFinal</f>
        <v>#VALUE!</v>
      </c>
      <c r="GA374" s="30" t="e">
        <f>(CatTemplate[[#This Row],[CO9]] + CatTemplate[[#This Row],[CS9]]) * (1 + getRateOHFinal) * getRateMarkupFinal</f>
        <v>#VALUE!</v>
      </c>
      <c r="GB374" s="30" t="e">
        <f>(CatTemplate[[#This Row],[CO10]] + CatTemplate[[#This Row],[CS10]]) * (1 + getRateOHFinal) * getRateMarkupFinal</f>
        <v>#VALUE!</v>
      </c>
      <c r="GC374" s="30" t="e">
        <f>(CatTemplate[[#This Row],[CO11]] + CatTemplate[[#This Row],[CS11]]) * (1 + getRateOHFinal) * getRateMarkupFinal</f>
        <v>#VALUE!</v>
      </c>
      <c r="GD374" s="30" t="e">
        <f>(CatTemplate[[#This Row],[CO12]] + CatTemplate[[#This Row],[CS12]]) * (1 + getRateOHFinal) * getRateMarkupFinal</f>
        <v>#VALUE!</v>
      </c>
      <c r="GE374" s="30" t="e">
        <f>(CatTemplate[[#This Row],[CO13]] + CatTemplate[[#This Row],[CS13]]) * (1 + getRateOHFinal) * getRateMarkupFinal</f>
        <v>#VALUE!</v>
      </c>
      <c r="GF374" s="30" t="e">
        <f>(CatTemplate[[#This Row],[CO14]] + CatTemplate[[#This Row],[CS14]]) * (1 + getRateOHFinal) * getRateMarkupFinal</f>
        <v>#VALUE!</v>
      </c>
      <c r="GG374" s="30" t="e">
        <f>(CatTemplate[[#This Row],[CO15]] + CatTemplate[[#This Row],[CS15]]) * (1 + getRateOHFinal) * getRateMarkupFinal</f>
        <v>#VALUE!</v>
      </c>
      <c r="GH374" s="30" t="e">
        <f>(CatTemplate[[#This Row],[CO16]] + CatTemplate[[#This Row],[CS16]]) * (1 + getRateOHFinal) * getRateMarkupFinal</f>
        <v>#VALUE!</v>
      </c>
      <c r="GI374" s="30" t="e">
        <f>(CatTemplate[[#This Row],[CO17]] + CatTemplate[[#This Row],[CS17]]) * (1 + getRateOHFinal) * getRateMarkupFinal</f>
        <v>#VALUE!</v>
      </c>
      <c r="GJ374" s="30" t="e">
        <f>(CatTemplate[[#This Row],[CO18]] + CatTemplate[[#This Row],[CS18]]) * (1 + getRateOHFinal) * getRateMarkupFinal</f>
        <v>#VALUE!</v>
      </c>
      <c r="GK374" s="30" t="e">
        <f>(CatTemplate[[#This Row],[CO19]] + CatTemplate[[#This Row],[CS19]]) * (1 + getRateOHFinal) * getRateMarkupFinal</f>
        <v>#VALUE!</v>
      </c>
      <c r="GL374" s="30" t="e">
        <f>(CatTemplate[[#This Row],[CO20]] + CatTemplate[[#This Row],[CS20]]) * (1 + getRateOHFinal) * getRateMarkupFinal</f>
        <v>#VALUE!</v>
      </c>
      <c r="GM374" s="30" t="e">
        <f t="shared" si="117"/>
        <v>#VALUE!</v>
      </c>
      <c r="GN374" s="30" t="e">
        <f t="shared" si="118"/>
        <v>#VALUE!</v>
      </c>
      <c r="GO374" s="30" t="e">
        <f t="shared" si="119"/>
        <v>#VALUE!</v>
      </c>
      <c r="GP374" s="30" t="e">
        <f t="shared" si="120"/>
        <v>#VALUE!</v>
      </c>
      <c r="GQ374" s="30" t="e">
        <f>(CatTemplate[[#This Row],[CO1]]+CatTemplate[[#This Row],[CS1]]) * (1+ getRateOHFinal) * (1 + getRateMarkupFinal)</f>
        <v>#VALUE!</v>
      </c>
      <c r="GR374" s="30" t="e">
        <f>(CatTemplate[[#This Row],[CO2]]+CatTemplate[[#This Row],[CS2]]) * (1+ getRateOHFinal) * (1 + getRateMarkupFinal)</f>
        <v>#VALUE!</v>
      </c>
      <c r="GS374" s="30" t="e">
        <f>(CatTemplate[[#This Row],[CO3]]+CatTemplate[[#This Row],[CS3]]) * (1+ getRateOHFinal) * (1 + getRateMarkupFinal)</f>
        <v>#VALUE!</v>
      </c>
      <c r="GT374" s="30" t="e">
        <f>(CatTemplate[[#This Row],[CO4]]+CatTemplate[[#This Row],[CS4]]) * (1+ getRateOHFinal) * (1 + getRateMarkupFinal)</f>
        <v>#VALUE!</v>
      </c>
      <c r="GU374" s="30" t="e">
        <f>(CatTemplate[[#This Row],[CO5]]+CatTemplate[[#This Row],[CS5]]) * (1+ getRateOHFinal) * (1 + getRateMarkupFinal)</f>
        <v>#VALUE!</v>
      </c>
      <c r="GV374" s="30" t="e">
        <f>(CatTemplate[[#This Row],[CO6]]+CatTemplate[[#This Row],[CS6]]) * (1+ getRateOHFinal) * (1 + getRateMarkupFinal)</f>
        <v>#VALUE!</v>
      </c>
      <c r="GW374" s="30" t="e">
        <f>(CatTemplate[[#This Row],[CO7]]+CatTemplate[[#This Row],[CS7]]) * (1+ getRateOHFinal) * (1 + getRateMarkupFinal)</f>
        <v>#VALUE!</v>
      </c>
      <c r="GX374" s="30" t="e">
        <f>(CatTemplate[[#This Row],[CO8]]+CatTemplate[[#This Row],[CS8]]) * (1+ getRateOHFinal) * (1 + getRateMarkupFinal)</f>
        <v>#VALUE!</v>
      </c>
      <c r="GY374" s="30" t="e">
        <f>(CatTemplate[[#This Row],[CO9]]+CatTemplate[[#This Row],[CS9]]) * (1+ getRateOHFinal) * (1 + getRateMarkupFinal)</f>
        <v>#VALUE!</v>
      </c>
      <c r="GZ374" s="30" t="e">
        <f>(CatTemplate[[#This Row],[CO10]]+CatTemplate[[#This Row],[CS10]]) * (1+ getRateOHFinal) * (1 + getRateMarkupFinal)</f>
        <v>#VALUE!</v>
      </c>
      <c r="HA374" s="30" t="e">
        <f>(CatTemplate[[#This Row],[CO11]]+CatTemplate[[#This Row],[CS11]]) * (1+ getRateOHFinal) * (1 + getRateMarkupFinal)</f>
        <v>#VALUE!</v>
      </c>
      <c r="HB374" s="30" t="e">
        <f>(CatTemplate[[#This Row],[CO12]]+CatTemplate[[#This Row],[CS12]]) * (1+ getRateOHFinal) * (1 + getRateMarkupFinal)</f>
        <v>#VALUE!</v>
      </c>
      <c r="HC374" s="30" t="e">
        <f>(CatTemplate[[#This Row],[CO13]]+CatTemplate[[#This Row],[CS13]]) * (1+ getRateOHFinal) * (1 + getRateMarkupFinal)</f>
        <v>#VALUE!</v>
      </c>
      <c r="HD374" s="30" t="e">
        <f>(CatTemplate[[#This Row],[CO14]]+CatTemplate[[#This Row],[CS14]]) * (1+ getRateOHFinal) * (1 + getRateMarkupFinal)</f>
        <v>#VALUE!</v>
      </c>
      <c r="HE374" s="30" t="e">
        <f>(CatTemplate[[#This Row],[CO15]]+CatTemplate[[#This Row],[CS15]]) * (1+ getRateOHFinal) * (1 + getRateMarkupFinal)</f>
        <v>#VALUE!</v>
      </c>
      <c r="HF374" s="30" t="e">
        <f>(CatTemplate[[#This Row],[CO16]]+CatTemplate[[#This Row],[CS16]]) * (1+ getRateOHFinal) * (1 + getRateMarkupFinal)</f>
        <v>#VALUE!</v>
      </c>
      <c r="HG374" s="30" t="e">
        <f>(CatTemplate[[#This Row],[CO17]]+CatTemplate[[#This Row],[CS17]]) * (1+ getRateOHFinal) * (1 + getRateMarkupFinal)</f>
        <v>#VALUE!</v>
      </c>
      <c r="HH374" s="30" t="e">
        <f>(CatTemplate[[#This Row],[CO18]]+CatTemplate[[#This Row],[CS18]]) * (1+ getRateOHFinal) * (1 + getRateMarkupFinal)</f>
        <v>#VALUE!</v>
      </c>
      <c r="HI374" s="30" t="e">
        <f>(CatTemplate[[#This Row],[CO19]]+CatTemplate[[#This Row],[CS19]]) * (1+ getRateOHFinal) * (1 + getRateMarkupFinal)</f>
        <v>#VALUE!</v>
      </c>
      <c r="HJ374" s="30" t="e">
        <f>(CatTemplate[[#This Row],[CO20]]+CatTemplate[[#This Row],[CS20]]) * (1+ getRateOHFinal) * (1 + getRateMarkupFinal)</f>
        <v>#VALUE!</v>
      </c>
      <c r="HK374" s="39" t="e">
        <f>CatTemplate[[#This Row],[Total cost]]+CatTemplate[[#This Row],[OH Amount]]+CatTemplate[[#This Row],[Markup]]</f>
        <v>#VALUE!</v>
      </c>
      <c r="HL374" s="63">
        <f>IF(CatTemplate[[#This Row],[Units]]="Days",CatTemplate[[#This Row],[Project quantity]]*CatTemplate[[#This Row],[St. unit effort]],CatTemplate[[#This Row],[Project quantity]])</f>
        <v>0</v>
      </c>
      <c r="HM374" s="287">
        <f>IFERROR(CatTemplate[[#This Row],[Total Price]]/(CatTemplate[[#This Row],[Final Quantity]]),0)</f>
        <v>0</v>
      </c>
      <c r="HN374" s="261"/>
    </row>
    <row r="375" spans="2:222" x14ac:dyDescent="0.2">
      <c r="B375" s="9" t="s">
        <v>104</v>
      </c>
      <c r="C375" s="23">
        <v>10</v>
      </c>
      <c r="D375" s="10" t="s">
        <v>187</v>
      </c>
      <c r="E375" s="25">
        <v>1</v>
      </c>
      <c r="F375" s="19" t="s">
        <v>103</v>
      </c>
      <c r="G375" s="27">
        <v>6</v>
      </c>
      <c r="H375" s="19" t="s">
        <v>93</v>
      </c>
      <c r="I375" s="19"/>
      <c r="J375" s="16" t="s">
        <v>1091</v>
      </c>
      <c r="K375" s="16"/>
      <c r="L375" s="16" t="s">
        <v>140</v>
      </c>
      <c r="M375" s="16" t="s">
        <v>206</v>
      </c>
      <c r="N375" s="16" t="s">
        <v>857</v>
      </c>
      <c r="O375" s="320"/>
      <c r="P375" s="71"/>
      <c r="Q375" s="108"/>
      <c r="R375" s="73"/>
      <c r="S375" s="97"/>
      <c r="T375" s="100">
        <f>getEqUnitCost</f>
        <v>0</v>
      </c>
      <c r="U375" s="73">
        <f>getEqUnitEffort</f>
        <v>0</v>
      </c>
      <c r="V375" s="101">
        <f>getEqQuantity</f>
        <v>0</v>
      </c>
      <c r="W375" s="320"/>
      <c r="X375" s="100">
        <f>getConsUnitCost</f>
        <v>0</v>
      </c>
      <c r="Y375" s="73">
        <f>getConsUnitEffort</f>
        <v>0</v>
      </c>
      <c r="Z375" s="14">
        <f>getConsQuantity</f>
        <v>0</v>
      </c>
      <c r="AA375" s="320"/>
      <c r="AB375" s="72"/>
      <c r="AC375" s="112"/>
      <c r="AD375" s="14">
        <f>getOthQuantity</f>
        <v>0</v>
      </c>
      <c r="AE375" s="320"/>
      <c r="AF375" s="28" t="str">
        <f>IF(ISBLANK(CatTemplate[[#This Row],[Resource type]]),"",CatTemplate[[#This Row],[Resource type]])</f>
        <v>IT Specialist</v>
      </c>
      <c r="AG375" s="242">
        <f>getStaffUnitCost</f>
        <v>537.12174099358299</v>
      </c>
      <c r="AH375" s="113">
        <f>getStaffUnitEffort</f>
        <v>0</v>
      </c>
      <c r="AI375" s="40">
        <f>getStaffQuantity</f>
        <v>0</v>
      </c>
      <c r="AJ375" s="41">
        <f>CatTemplate[[#This Row],[St. quantity]]*8/ParRatePM</f>
        <v>0</v>
      </c>
      <c r="AK375" s="320"/>
      <c r="AL375" s="53" t="str">
        <f>CatTemplate[[#This Row],[Item type]]</f>
        <v>Days</v>
      </c>
      <c r="AM375" s="12">
        <f>SUM(CatTemplate[[#This Row],[Year1]:[Year20]])</f>
        <v>0</v>
      </c>
      <c r="AN375" s="52"/>
      <c r="AO375" s="52"/>
      <c r="AP375" s="52"/>
      <c r="AQ375" s="8"/>
      <c r="AR375" s="8"/>
      <c r="AS375" s="8"/>
      <c r="AT375" s="8"/>
      <c r="AU375" s="8"/>
      <c r="AV375" s="8"/>
      <c r="AW375" s="8"/>
      <c r="AX375" s="8"/>
      <c r="AY375" s="8"/>
      <c r="AZ375" s="8"/>
      <c r="BA375" s="8"/>
      <c r="BB375" s="8"/>
      <c r="BC375" s="8"/>
      <c r="BD375" s="8"/>
      <c r="BE375" s="8"/>
      <c r="BF375" s="8"/>
      <c r="BG375" s="36"/>
      <c r="BH375" s="320"/>
      <c r="BI375" s="37" t="str">
        <f>getCostCategory</f>
        <v>01 Staff costs</v>
      </c>
      <c r="BJ375" s="37" t="str">
        <f>getSection</f>
        <v>10 IT operations</v>
      </c>
      <c r="BK375" s="32" t="str">
        <f>getObject</f>
        <v>IT Specialist</v>
      </c>
      <c r="BL375" s="30">
        <f>IFERROR(getUnitCost * IF(CatTemplate[[#This Row],[Cost Category Comp.]]="01 Staff costs", 1,1),0)</f>
        <v>537.12174099358299</v>
      </c>
      <c r="BM375" s="29">
        <f>IF(AND(ISBLANK(CatTemplate[[#This Row],[Eq. unit cost]]),ISBLANK(CatTemplate[[#This Row],[Cons. unit cost]]),ISBLANK(CatTemplate[[#This Row],[Oth. unit cost]])), 0, IF(getUnitEffort =0,1,getUnitEffort) * CatTemplate[[#This Row],[Year1]])</f>
        <v>0</v>
      </c>
      <c r="BN375" s="29">
        <f>IF(AND(ISBLANK(CatTemplate[[#This Row],[Eq. unit cost]]),ISBLANK(CatTemplate[[#This Row],[Cons. unit cost]]),ISBLANK(CatTemplate[[#This Row],[Oth. unit cost]])), 0, IF(getUnitEffort =0,1,getUnitEffort) * CatTemplate[[#This Row],[Year2]])</f>
        <v>0</v>
      </c>
      <c r="BO375" s="29">
        <f>IF(AND(ISBLANK(CatTemplate[[#This Row],[Eq. unit cost]]),ISBLANK(CatTemplate[[#This Row],[Cons. unit cost]]),ISBLANK(CatTemplate[[#This Row],[Oth. unit cost]])), 0, IF(getUnitEffort =0,1,getUnitEffort) * CatTemplate[[#This Row],[Year3]])</f>
        <v>0</v>
      </c>
      <c r="BP375" s="29">
        <f>IF(AND(ISBLANK(CatTemplate[[#This Row],[Eq. unit cost]]),ISBLANK(CatTemplate[[#This Row],[Cons. unit cost]]),ISBLANK(CatTemplate[[#This Row],[Oth. unit cost]])), 0, IF(getUnitEffort =0,1,getUnitEffort) * CatTemplate[[#This Row],[Year4]])</f>
        <v>0</v>
      </c>
      <c r="BQ375" s="29">
        <f>IF(AND(ISBLANK(CatTemplate[[#This Row],[Eq. unit cost]]),ISBLANK(CatTemplate[[#This Row],[Cons. unit cost]]),ISBLANK(CatTemplate[[#This Row],[Oth. unit cost]])), 0, IF(getUnitEffort =0,1,getUnitEffort) * CatTemplate[[#This Row],[Year5]])</f>
        <v>0</v>
      </c>
      <c r="BR375" s="29">
        <f>IF(AND(ISBLANK(CatTemplate[[#This Row],[Eq. unit cost]]),ISBLANK(CatTemplate[[#This Row],[Cons. unit cost]]),ISBLANK(CatTemplate[[#This Row],[Oth. unit cost]])), 0, IF(getUnitEffort =0,1,getUnitEffort) * CatTemplate[[#This Row],[Year6]])</f>
        <v>0</v>
      </c>
      <c r="BS375" s="29">
        <f>IF(AND(ISBLANK(CatTemplate[[#This Row],[Eq. unit cost]]),ISBLANK(CatTemplate[[#This Row],[Cons. unit cost]]),ISBLANK(CatTemplate[[#This Row],[Oth. unit cost]])), 0, IF(getUnitEffort =0,1,getUnitEffort) * CatTemplate[[#This Row],[Year7]])</f>
        <v>0</v>
      </c>
      <c r="BT375" s="29">
        <f>IF(AND(ISBLANK(CatTemplate[[#This Row],[Eq. unit cost]]),ISBLANK(CatTemplate[[#This Row],[Cons. unit cost]]),ISBLANK(CatTemplate[[#This Row],[Oth. unit cost]])), 0, IF(getUnitEffort =0,1,getUnitEffort) * CatTemplate[[#This Row],[Year8]])</f>
        <v>0</v>
      </c>
      <c r="BU375" s="29">
        <f>IF(AND(ISBLANK(CatTemplate[[#This Row],[Eq. unit cost]]),ISBLANK(CatTemplate[[#This Row],[Cons. unit cost]]),ISBLANK(CatTemplate[[#This Row],[Oth. unit cost]])), 0, IF(getUnitEffort =0,1,getUnitEffort) * CatTemplate[[#This Row],[Year9]])</f>
        <v>0</v>
      </c>
      <c r="BV375" s="29">
        <f>IF(AND(ISBLANK(CatTemplate[[#This Row],[Eq. unit cost]]),ISBLANK(CatTemplate[[#This Row],[Cons. unit cost]]),ISBLANK(CatTemplate[[#This Row],[Oth. unit cost]])), 0, IF(getUnitEffort =0,1,getUnitEffort) * CatTemplate[[#This Row],[Year10]])</f>
        <v>0</v>
      </c>
      <c r="BW375" s="29">
        <f>IF(AND(ISBLANK(CatTemplate[[#This Row],[Eq. unit cost]]),ISBLANK(CatTemplate[[#This Row],[Cons. unit cost]]),ISBLANK(CatTemplate[[#This Row],[Oth. unit cost]])), 0, IF(getUnitEffort =0,1,getUnitEffort) * CatTemplate[[#This Row],[Year11]])</f>
        <v>0</v>
      </c>
      <c r="BX375" s="29">
        <f>IF(AND(ISBLANK(CatTemplate[[#This Row],[Eq. unit cost]]),ISBLANK(CatTemplate[[#This Row],[Cons. unit cost]]),ISBLANK(CatTemplate[[#This Row],[Oth. unit cost]])), 0, IF(getUnitEffort =0,1,getUnitEffort) * CatTemplate[[#This Row],[Year12]])</f>
        <v>0</v>
      </c>
      <c r="BY375" s="29">
        <f>IF(AND(ISBLANK(CatTemplate[[#This Row],[Eq. unit cost]]),ISBLANK(CatTemplate[[#This Row],[Cons. unit cost]]),ISBLANK(CatTemplate[[#This Row],[Oth. unit cost]])), 0, IF(getUnitEffort =0,1,getUnitEffort) * CatTemplate[[#This Row],[Year13]])</f>
        <v>0</v>
      </c>
      <c r="BZ375" s="29">
        <f>IF(AND(ISBLANK(CatTemplate[[#This Row],[Eq. unit cost]]),ISBLANK(CatTemplate[[#This Row],[Cons. unit cost]]),ISBLANK(CatTemplate[[#This Row],[Oth. unit cost]])), 0, IF(getUnitEffort =0,1,getUnitEffort) * CatTemplate[[#This Row],[Year14]])</f>
        <v>0</v>
      </c>
      <c r="CA375" s="29">
        <f>IF(AND(ISBLANK(CatTemplate[[#This Row],[Eq. unit cost]]),ISBLANK(CatTemplate[[#This Row],[Cons. unit cost]]),ISBLANK(CatTemplate[[#This Row],[Oth. unit cost]])), 0, IF(getUnitEffort =0,1,getUnitEffort) * CatTemplate[[#This Row],[Year15]])</f>
        <v>0</v>
      </c>
      <c r="CB375" s="29">
        <f>IF(AND(ISBLANK(CatTemplate[[#This Row],[Eq. unit cost]]),ISBLANK(CatTemplate[[#This Row],[Cons. unit cost]]),ISBLANK(CatTemplate[[#This Row],[Oth. unit cost]])), 0, IF(getUnitEffort =0,1,getUnitEffort) * CatTemplate[[#This Row],[Year16]])</f>
        <v>0</v>
      </c>
      <c r="CC375" s="29">
        <f>IF(AND(ISBLANK(CatTemplate[[#This Row],[Eq. unit cost]]),ISBLANK(CatTemplate[[#This Row],[Cons. unit cost]]),ISBLANK(CatTemplate[[#This Row],[Oth. unit cost]])), 0, IF(getUnitEffort =0,1,getUnitEffort) * CatTemplate[[#This Row],[Year17]])</f>
        <v>0</v>
      </c>
      <c r="CD375" s="29">
        <f>IF(AND(ISBLANK(CatTemplate[[#This Row],[Eq. unit cost]]),ISBLANK(CatTemplate[[#This Row],[Cons. unit cost]]),ISBLANK(CatTemplate[[#This Row],[Oth. unit cost]])), 0, IF(getUnitEffort =0,1,getUnitEffort) * CatTemplate[[#This Row],[Year18]])</f>
        <v>0</v>
      </c>
      <c r="CE375" s="29">
        <f>IF(AND(ISBLANK(CatTemplate[[#This Row],[Eq. unit cost]]),ISBLANK(CatTemplate[[#This Row],[Cons. unit cost]]),ISBLANK(CatTemplate[[#This Row],[Oth. unit cost]])), 0, IF(getUnitEffort =0,1,getUnitEffort) * CatTemplate[[#This Row],[Year19]])</f>
        <v>0</v>
      </c>
      <c r="CF375" s="29">
        <f>IF(AND(ISBLANK(CatTemplate[[#This Row],[Eq. unit cost]]),ISBLANK(CatTemplate[[#This Row],[Cons. unit cost]]),ISBLANK(CatTemplate[[#This Row],[Oth. unit cost]])), 0, IF(getUnitEffort =0,1,getUnitEffort) * CatTemplate[[#This Row],[Year20]])</f>
        <v>0</v>
      </c>
      <c r="CG375" s="45">
        <f>SUM(CatTemplate[[#This Row],[Q1]:[Q20]])</f>
        <v>0</v>
      </c>
      <c r="CH375" s="29">
        <f>IF(ISBLANK(CatTemplate[[#This Row],[St. unit effort]]),0,(CatTemplate[[#This Row],[St. unit effort]] * CatTemplate[[#This Row],[Year1]]))</f>
        <v>0</v>
      </c>
      <c r="CI375" s="29">
        <f>IF(ISBLANK(CatTemplate[[#This Row],[St. unit effort]]),0,(CatTemplate[[#This Row],[St. unit effort]] * CatTemplate[[#This Row],[Year2]]))</f>
        <v>0</v>
      </c>
      <c r="CJ375" s="29">
        <f>IF(ISBLANK(CatTemplate[[#This Row],[St. unit effort]]),0,(CatTemplate[[#This Row],[St. unit effort]] * CatTemplate[[#This Row],[Year3]]))</f>
        <v>0</v>
      </c>
      <c r="CK375" s="29">
        <f>IF(ISBLANK(CatTemplate[[#This Row],[St. unit effort]]),0,(CatTemplate[[#This Row],[St. unit effort]] * CatTemplate[[#This Row],[Year4]]))</f>
        <v>0</v>
      </c>
      <c r="CL375" s="29">
        <f>IF(ISBLANK(CatTemplate[[#This Row],[St. unit effort]]),0,(CatTemplate[[#This Row],[St. unit effort]] * CatTemplate[[#This Row],[Year5]]))</f>
        <v>0</v>
      </c>
      <c r="CM375" s="29">
        <f>IF(ISBLANK(CatTemplate[[#This Row],[St. unit effort]]),0,(CatTemplate[[#This Row],[St. unit effort]] * CatTemplate[[#This Row],[Year6]]))</f>
        <v>0</v>
      </c>
      <c r="CN375" s="29">
        <f>IF(ISBLANK(CatTemplate[[#This Row],[St. unit effort]]),0,(CatTemplate[[#This Row],[St. unit effort]] * CatTemplate[[#This Row],[Year7]]))</f>
        <v>0</v>
      </c>
      <c r="CO375" s="29">
        <f>IF(ISBLANK(CatTemplate[[#This Row],[St. unit effort]]),0,(CatTemplate[[#This Row],[St. unit effort]] * CatTemplate[[#This Row],[Year8]]))</f>
        <v>0</v>
      </c>
      <c r="CP375" s="29">
        <f>IF(ISBLANK(CatTemplate[[#This Row],[St. unit effort]]),0,(CatTemplate[[#This Row],[St. unit effort]] * CatTemplate[[#This Row],[Year9]]))</f>
        <v>0</v>
      </c>
      <c r="CQ375" s="29">
        <f>IF(ISBLANK(CatTemplate[[#This Row],[St. unit effort]]),0,(CatTemplate[[#This Row],[St. unit effort]] * CatTemplate[[#This Row],[Year10]]))</f>
        <v>0</v>
      </c>
      <c r="CR375" s="29">
        <f>IF(ISBLANK(CatTemplate[[#This Row],[St. unit effort]]),0,(CatTemplate[[#This Row],[St. unit effort]] * CatTemplate[[#This Row],[Year11]]))</f>
        <v>0</v>
      </c>
      <c r="CS375" s="29">
        <f>IF(ISBLANK(CatTemplate[[#This Row],[St. unit effort]]),0,(CatTemplate[[#This Row],[St. unit effort]] * CatTemplate[[#This Row],[Year12]]))</f>
        <v>0</v>
      </c>
      <c r="CT375" s="29">
        <f>IF(ISBLANK(CatTemplate[[#This Row],[St. unit effort]]),0,(CatTemplate[[#This Row],[St. unit effort]] * CatTemplate[[#This Row],[Year13]]))</f>
        <v>0</v>
      </c>
      <c r="CU375" s="29">
        <f>IF(ISBLANK(CatTemplate[[#This Row],[St. unit effort]]),0,(CatTemplate[[#This Row],[St. unit effort]] * CatTemplate[[#This Row],[Year14]]))</f>
        <v>0</v>
      </c>
      <c r="CV375" s="29">
        <f>IF(ISBLANK(CatTemplate[[#This Row],[St. unit effort]]),0,(CatTemplate[[#This Row],[St. unit effort]] * CatTemplate[[#This Row],[Year15]]))</f>
        <v>0</v>
      </c>
      <c r="CW375" s="29">
        <f>IF(ISBLANK(CatTemplate[[#This Row],[St. unit effort]]),0,(CatTemplate[[#This Row],[St. unit effort]] * CatTemplate[[#This Row],[Year16]]))</f>
        <v>0</v>
      </c>
      <c r="CX375" s="29">
        <f>IF(ISBLANK(CatTemplate[[#This Row],[St. unit effort]]),0,(CatTemplate[[#This Row],[St. unit effort]] * CatTemplate[[#This Row],[Year17]]))</f>
        <v>0</v>
      </c>
      <c r="CY375" s="29">
        <f>IF(ISBLANK(CatTemplate[[#This Row],[St. unit effort]]),0,(CatTemplate[[#This Row],[St. unit effort]] * CatTemplate[[#This Row],[Year18]]))</f>
        <v>0</v>
      </c>
      <c r="CZ375" s="29">
        <f>IF(ISBLANK(CatTemplate[[#This Row],[St. unit effort]]),0,(CatTemplate[[#This Row],[St. unit effort]] * CatTemplate[[#This Row],[Year19]]))</f>
        <v>0</v>
      </c>
      <c r="DA375" s="29">
        <f>IF(ISBLANK(CatTemplate[[#This Row],[St. unit effort]]),0,(CatTemplate[[#This Row],[St. unit effort]] * CatTemplate[[#This Row],[Year20]]))</f>
        <v>0</v>
      </c>
      <c r="DB375" s="57">
        <f>IF(ISBLANK(CatTemplate[[#This Row],[St. unit effort]]),0,(CatTemplate[[#This Row],[St. unit effort]] * CatTemplate[[#This Row],[Year1]])*8/ParRatePM)</f>
        <v>0</v>
      </c>
      <c r="DC375" s="57">
        <f>IF(ISBLANK(CatTemplate[[#This Row],[St. unit effort]]),0,(CatTemplate[[#This Row],[St. unit effort]] * CatTemplate[[#This Row],[Year2]])*8/ParRatePM)</f>
        <v>0</v>
      </c>
      <c r="DD375" s="57">
        <f>IF(ISBLANK(CatTemplate[[#This Row],[St. unit effort]]),0,(CatTemplate[[#This Row],[St. unit effort]] * CatTemplate[[#This Row],[Year3]])*8/ParRatePM)</f>
        <v>0</v>
      </c>
      <c r="DE375" s="57">
        <f>IF(ISBLANK(CatTemplate[[#This Row],[St. unit effort]]),0,(CatTemplate[[#This Row],[St. unit effort]] * CatTemplate[[#This Row],[Year4]])*8/ParRatePM)</f>
        <v>0</v>
      </c>
      <c r="DF375" s="57">
        <f>IF(ISBLANK(CatTemplate[[#This Row],[St. unit effort]]),0,(CatTemplate[[#This Row],[St. unit effort]] * CatTemplate[[#This Row],[Year5]])*8/ParRatePM)</f>
        <v>0</v>
      </c>
      <c r="DG375" s="57">
        <f>IF(ISBLANK(CatTemplate[[#This Row],[St. unit effort]]),0,(CatTemplate[[#This Row],[St. unit effort]] * CatTemplate[[#This Row],[Year6]])*8/ParRatePM)</f>
        <v>0</v>
      </c>
      <c r="DH375" s="57">
        <f>IF(ISBLANK(CatTemplate[[#This Row],[St. unit effort]]),0,(CatTemplate[[#This Row],[St. unit effort]] * CatTemplate[[#This Row],[Year7]])*8/ParRatePM)</f>
        <v>0</v>
      </c>
      <c r="DI375" s="57">
        <f>IF(ISBLANK(CatTemplate[[#This Row],[St. unit effort]]),0,(CatTemplate[[#This Row],[St. unit effort]] * CatTemplate[[#This Row],[Year8]])*8/ParRatePM)</f>
        <v>0</v>
      </c>
      <c r="DJ375" s="57">
        <f>IF(ISBLANK(CatTemplate[[#This Row],[St. unit effort]]),0,(CatTemplate[[#This Row],[St. unit effort]] * CatTemplate[[#This Row],[Year9]])*8/ParRatePM)</f>
        <v>0</v>
      </c>
      <c r="DK375" s="57">
        <f>IF(ISBLANK(CatTemplate[[#This Row],[St. unit effort]]),0,(CatTemplate[[#This Row],[St. unit effort]] * CatTemplate[[#This Row],[Year10]])*8/ParRatePM)</f>
        <v>0</v>
      </c>
      <c r="DL375" s="57">
        <f>IF(ISBLANK(CatTemplate[[#This Row],[St. unit effort]]),0,(CatTemplate[[#This Row],[St. unit effort]] * CatTemplate[[#This Row],[Year11]])*8/ParRatePM)</f>
        <v>0</v>
      </c>
      <c r="DM375" s="57">
        <f>IF(ISBLANK(CatTemplate[[#This Row],[St. unit effort]]),0,(CatTemplate[[#This Row],[St. unit effort]] * CatTemplate[[#This Row],[Year12]])*8/ParRatePM)</f>
        <v>0</v>
      </c>
      <c r="DN375" s="57">
        <f>IF(ISBLANK(CatTemplate[[#This Row],[St. unit effort]]),0,(CatTemplate[[#This Row],[St. unit effort]] * CatTemplate[[#This Row],[Year13]])*8/ParRatePM)</f>
        <v>0</v>
      </c>
      <c r="DO375" s="57">
        <f>IF(ISBLANK(CatTemplate[[#This Row],[St. unit effort]]),0,(CatTemplate[[#This Row],[St. unit effort]] * CatTemplate[[#This Row],[Year14]])*8/ParRatePM)</f>
        <v>0</v>
      </c>
      <c r="DP375" s="57">
        <f>IF(ISBLANK(CatTemplate[[#This Row],[St. unit effort]]),0,(CatTemplate[[#This Row],[St. unit effort]] * CatTemplate[[#This Row],[Year15]])*8/ParRatePM)</f>
        <v>0</v>
      </c>
      <c r="DQ375" s="57">
        <f>IF(ISBLANK(CatTemplate[[#This Row],[St. unit effort]]),0,(CatTemplate[[#This Row],[St. unit effort]] * CatTemplate[[#This Row],[Year16]])*8/ParRatePM)</f>
        <v>0</v>
      </c>
      <c r="DR375" s="57">
        <f>IF(ISBLANK(CatTemplate[[#This Row],[St. unit effort]]),0,(CatTemplate[[#This Row],[St. unit effort]] * CatTemplate[[#This Row],[Year17]])*8/ParRatePM)</f>
        <v>0</v>
      </c>
      <c r="DS375" s="57">
        <f>IF(ISBLANK(CatTemplate[[#This Row],[St. unit effort]]),0,(CatTemplate[[#This Row],[St. unit effort]] * CatTemplate[[#This Row],[Year18]])*8/ParRatePM)</f>
        <v>0</v>
      </c>
      <c r="DT375" s="57">
        <f>IF(ISBLANK(CatTemplate[[#This Row],[St. unit effort]]),0,(CatTemplate[[#This Row],[St. unit effort]] * CatTemplate[[#This Row],[Year19]])*8/ParRatePM)</f>
        <v>0</v>
      </c>
      <c r="DU375" s="57">
        <f>IF(ISBLANK(CatTemplate[[#This Row],[St. unit effort]]),0,(CatTemplate[[#This Row],[St. unit effort]] * CatTemplate[[#This Row],[Year20]])*8/ParRatePM)</f>
        <v>0</v>
      </c>
      <c r="DV375" s="54">
        <f>SUM(CatTemplate[[#This Row],[PM1]:[PM20]])</f>
        <v>0</v>
      </c>
      <c r="DW375" s="56">
        <f t="shared" ref="DW375:EK388" si="131">getCost(COLUMN(), ROW(), "Other")</f>
        <v>0</v>
      </c>
      <c r="DX375" s="56">
        <f t="shared" si="131"/>
        <v>0</v>
      </c>
      <c r="DY375" s="56">
        <f t="shared" si="131"/>
        <v>0</v>
      </c>
      <c r="DZ375" s="56">
        <f t="shared" si="131"/>
        <v>0</v>
      </c>
      <c r="EA375" s="56">
        <f t="shared" si="131"/>
        <v>0</v>
      </c>
      <c r="EB375" s="56">
        <f t="shared" si="131"/>
        <v>0</v>
      </c>
      <c r="EC375" s="56">
        <f t="shared" si="131"/>
        <v>0</v>
      </c>
      <c r="ED375" s="56">
        <f t="shared" si="131"/>
        <v>0</v>
      </c>
      <c r="EE375" s="56">
        <f t="shared" si="131"/>
        <v>0</v>
      </c>
      <c r="EF375" s="56">
        <f t="shared" si="131"/>
        <v>0</v>
      </c>
      <c r="EG375" s="56">
        <f t="shared" si="131"/>
        <v>0</v>
      </c>
      <c r="EH375" s="56">
        <f t="shared" si="131"/>
        <v>0</v>
      </c>
      <c r="EI375" s="56">
        <f t="shared" si="131"/>
        <v>0</v>
      </c>
      <c r="EJ375" s="56">
        <f t="shared" si="131"/>
        <v>0</v>
      </c>
      <c r="EK375" s="56">
        <f t="shared" si="131"/>
        <v>0</v>
      </c>
      <c r="EL375" s="56">
        <f t="shared" si="129"/>
        <v>0</v>
      </c>
      <c r="EM375" s="56">
        <f t="shared" si="129"/>
        <v>0</v>
      </c>
      <c r="EN375" s="56">
        <f t="shared" si="129"/>
        <v>0</v>
      </c>
      <c r="EO375" s="56">
        <f t="shared" si="129"/>
        <v>0</v>
      </c>
      <c r="EP375" s="56">
        <f t="shared" si="129"/>
        <v>0</v>
      </c>
      <c r="EQ375" s="30">
        <f>CatTemplate[[#This Row],[Eq. unit cost]] * CatTemplate[[#This Row],[Eq. quantity]]</f>
        <v>0</v>
      </c>
      <c r="ER375" s="30">
        <f>CatTemplate[[#This Row],[Cons. unit cost]] *CatTemplate[[#This Row],[Cons. quantity]]</f>
        <v>0</v>
      </c>
      <c r="ES375" s="30">
        <f>CatTemplate[[#This Row],[Oth. unit cost]] *CatTemplate[[#This Row],[Oth. quantity]]</f>
        <v>0</v>
      </c>
      <c r="ET375" s="55">
        <f>SUM(CatTemplate[[#This Row],[CO1]:[CO20]])</f>
        <v>0</v>
      </c>
      <c r="EU375" s="56">
        <f t="shared" ref="EU375:FI388" si="132">getCost(COLUMN(), ROW(), "Staff")</f>
        <v>0</v>
      </c>
      <c r="EV375" s="56">
        <f t="shared" si="132"/>
        <v>0</v>
      </c>
      <c r="EW375" s="56">
        <f t="shared" si="132"/>
        <v>0</v>
      </c>
      <c r="EX375" s="56">
        <f t="shared" si="132"/>
        <v>0</v>
      </c>
      <c r="EY375" s="56">
        <f t="shared" si="132"/>
        <v>0</v>
      </c>
      <c r="EZ375" s="56">
        <f t="shared" si="132"/>
        <v>0</v>
      </c>
      <c r="FA375" s="56">
        <f t="shared" si="132"/>
        <v>0</v>
      </c>
      <c r="FB375" s="56">
        <f t="shared" si="132"/>
        <v>0</v>
      </c>
      <c r="FC375" s="56">
        <f t="shared" si="132"/>
        <v>0</v>
      </c>
      <c r="FD375" s="56">
        <f t="shared" si="132"/>
        <v>0</v>
      </c>
      <c r="FE375" s="56">
        <f t="shared" si="132"/>
        <v>0</v>
      </c>
      <c r="FF375" s="56">
        <f t="shared" si="132"/>
        <v>0</v>
      </c>
      <c r="FG375" s="56">
        <f t="shared" si="132"/>
        <v>0</v>
      </c>
      <c r="FH375" s="56">
        <f t="shared" si="132"/>
        <v>0</v>
      </c>
      <c r="FI375" s="56">
        <f t="shared" si="132"/>
        <v>0</v>
      </c>
      <c r="FJ375" s="56">
        <f t="shared" si="130"/>
        <v>0</v>
      </c>
      <c r="FK375" s="56">
        <f t="shared" si="130"/>
        <v>0</v>
      </c>
      <c r="FL375" s="56">
        <f t="shared" si="130"/>
        <v>0</v>
      </c>
      <c r="FM375" s="56">
        <f t="shared" si="130"/>
        <v>0</v>
      </c>
      <c r="FN375" s="56">
        <f t="shared" si="130"/>
        <v>0</v>
      </c>
      <c r="FO375" s="58">
        <f>SUM(CatTemplate[[#This Row],[CS1]:[CS20]])</f>
        <v>0</v>
      </c>
      <c r="FP375" s="59">
        <f>CatTemplate[[#This Row],[Total Oth. cost]]+CatTemplate[[#This Row],[Total St. Cost]]</f>
        <v>0</v>
      </c>
      <c r="FQ375" s="33" t="e">
        <f t="shared" si="115"/>
        <v>#VALUE!</v>
      </c>
      <c r="FR375" s="33" t="e">
        <f t="shared" si="116"/>
        <v>#VALUE!</v>
      </c>
      <c r="FS375" s="30" t="e">
        <f>(CatTemplate[[#This Row],[CO1]] + CatTemplate[[#This Row],[CS1]]) * (1 + getRateOHFinal) * getRateMarkupFinal</f>
        <v>#VALUE!</v>
      </c>
      <c r="FT375" s="30" t="e">
        <f>(CatTemplate[[#This Row],[CO2]] + CatTemplate[[#This Row],[CS2]]) * (1 + getRateOHFinal) * getRateMarkupFinal</f>
        <v>#VALUE!</v>
      </c>
      <c r="FU375" s="30" t="e">
        <f>(CatTemplate[[#This Row],[CO3]] + CatTemplate[[#This Row],[CS3]]) * (1 + getRateOHFinal) * getRateMarkupFinal</f>
        <v>#VALUE!</v>
      </c>
      <c r="FV375" s="30" t="e">
        <f>(CatTemplate[[#This Row],[CO4]] + CatTemplate[[#This Row],[CS4]]) * (1 + getRateOHFinal) * getRateMarkupFinal</f>
        <v>#VALUE!</v>
      </c>
      <c r="FW375" s="30" t="e">
        <f>(CatTemplate[[#This Row],[CO5]] + CatTemplate[[#This Row],[CS5]]) * (1 + getRateOHFinal) * getRateMarkupFinal</f>
        <v>#VALUE!</v>
      </c>
      <c r="FX375" s="30" t="e">
        <f>(CatTemplate[[#This Row],[CO6]] + CatTemplate[[#This Row],[CS6]]) * (1 + getRateOHFinal) * getRateMarkupFinal</f>
        <v>#VALUE!</v>
      </c>
      <c r="FY375" s="30" t="e">
        <f>(CatTemplate[[#This Row],[CO7]] + CatTemplate[[#This Row],[CS7]]) * (1 + getRateOHFinal) * getRateMarkupFinal</f>
        <v>#VALUE!</v>
      </c>
      <c r="FZ375" s="30" t="e">
        <f>(CatTemplate[[#This Row],[CO8]] + CatTemplate[[#This Row],[CS8]]) * (1 + getRateOHFinal) * getRateMarkupFinal</f>
        <v>#VALUE!</v>
      </c>
      <c r="GA375" s="30" t="e">
        <f>(CatTemplate[[#This Row],[CO9]] + CatTemplate[[#This Row],[CS9]]) * (1 + getRateOHFinal) * getRateMarkupFinal</f>
        <v>#VALUE!</v>
      </c>
      <c r="GB375" s="30" t="e">
        <f>(CatTemplate[[#This Row],[CO10]] + CatTemplate[[#This Row],[CS10]]) * (1 + getRateOHFinal) * getRateMarkupFinal</f>
        <v>#VALUE!</v>
      </c>
      <c r="GC375" s="30" t="e">
        <f>(CatTemplate[[#This Row],[CO11]] + CatTemplate[[#This Row],[CS11]]) * (1 + getRateOHFinal) * getRateMarkupFinal</f>
        <v>#VALUE!</v>
      </c>
      <c r="GD375" s="30" t="e">
        <f>(CatTemplate[[#This Row],[CO12]] + CatTemplate[[#This Row],[CS12]]) * (1 + getRateOHFinal) * getRateMarkupFinal</f>
        <v>#VALUE!</v>
      </c>
      <c r="GE375" s="30" t="e">
        <f>(CatTemplate[[#This Row],[CO13]] + CatTemplate[[#This Row],[CS13]]) * (1 + getRateOHFinal) * getRateMarkupFinal</f>
        <v>#VALUE!</v>
      </c>
      <c r="GF375" s="30" t="e">
        <f>(CatTemplate[[#This Row],[CO14]] + CatTemplate[[#This Row],[CS14]]) * (1 + getRateOHFinal) * getRateMarkupFinal</f>
        <v>#VALUE!</v>
      </c>
      <c r="GG375" s="30" t="e">
        <f>(CatTemplate[[#This Row],[CO15]] + CatTemplate[[#This Row],[CS15]]) * (1 + getRateOHFinal) * getRateMarkupFinal</f>
        <v>#VALUE!</v>
      </c>
      <c r="GH375" s="30" t="e">
        <f>(CatTemplate[[#This Row],[CO16]] + CatTemplate[[#This Row],[CS16]]) * (1 + getRateOHFinal) * getRateMarkupFinal</f>
        <v>#VALUE!</v>
      </c>
      <c r="GI375" s="30" t="e">
        <f>(CatTemplate[[#This Row],[CO17]] + CatTemplate[[#This Row],[CS17]]) * (1 + getRateOHFinal) * getRateMarkupFinal</f>
        <v>#VALUE!</v>
      </c>
      <c r="GJ375" s="30" t="e">
        <f>(CatTemplate[[#This Row],[CO18]] + CatTemplate[[#This Row],[CS18]]) * (1 + getRateOHFinal) * getRateMarkupFinal</f>
        <v>#VALUE!</v>
      </c>
      <c r="GK375" s="30" t="e">
        <f>(CatTemplate[[#This Row],[CO19]] + CatTemplate[[#This Row],[CS19]]) * (1 + getRateOHFinal) * getRateMarkupFinal</f>
        <v>#VALUE!</v>
      </c>
      <c r="GL375" s="30" t="e">
        <f>(CatTemplate[[#This Row],[CO20]] + CatTemplate[[#This Row],[CS20]]) * (1 + getRateOHFinal) * getRateMarkupFinal</f>
        <v>#VALUE!</v>
      </c>
      <c r="GM375" s="30" t="e">
        <f t="shared" si="117"/>
        <v>#VALUE!</v>
      </c>
      <c r="GN375" s="30" t="e">
        <f t="shared" si="118"/>
        <v>#VALUE!</v>
      </c>
      <c r="GO375" s="30" t="e">
        <f t="shared" si="119"/>
        <v>#VALUE!</v>
      </c>
      <c r="GP375" s="30" t="e">
        <f t="shared" si="120"/>
        <v>#VALUE!</v>
      </c>
      <c r="GQ375" s="30" t="e">
        <f>(CatTemplate[[#This Row],[CO1]]+CatTemplate[[#This Row],[CS1]]) * (1+ getRateOHFinal) * (1 + getRateMarkupFinal)</f>
        <v>#VALUE!</v>
      </c>
      <c r="GR375" s="30" t="e">
        <f>(CatTemplate[[#This Row],[CO2]]+CatTemplate[[#This Row],[CS2]]) * (1+ getRateOHFinal) * (1 + getRateMarkupFinal)</f>
        <v>#VALUE!</v>
      </c>
      <c r="GS375" s="30" t="e">
        <f>(CatTemplate[[#This Row],[CO3]]+CatTemplate[[#This Row],[CS3]]) * (1+ getRateOHFinal) * (1 + getRateMarkupFinal)</f>
        <v>#VALUE!</v>
      </c>
      <c r="GT375" s="30" t="e">
        <f>(CatTemplate[[#This Row],[CO4]]+CatTemplate[[#This Row],[CS4]]) * (1+ getRateOHFinal) * (1 + getRateMarkupFinal)</f>
        <v>#VALUE!</v>
      </c>
      <c r="GU375" s="30" t="e">
        <f>(CatTemplate[[#This Row],[CO5]]+CatTemplate[[#This Row],[CS5]]) * (1+ getRateOHFinal) * (1 + getRateMarkupFinal)</f>
        <v>#VALUE!</v>
      </c>
      <c r="GV375" s="30" t="e">
        <f>(CatTemplate[[#This Row],[CO6]]+CatTemplate[[#This Row],[CS6]]) * (1+ getRateOHFinal) * (1 + getRateMarkupFinal)</f>
        <v>#VALUE!</v>
      </c>
      <c r="GW375" s="30" t="e">
        <f>(CatTemplate[[#This Row],[CO7]]+CatTemplate[[#This Row],[CS7]]) * (1+ getRateOHFinal) * (1 + getRateMarkupFinal)</f>
        <v>#VALUE!</v>
      </c>
      <c r="GX375" s="30" t="e">
        <f>(CatTemplate[[#This Row],[CO8]]+CatTemplate[[#This Row],[CS8]]) * (1+ getRateOHFinal) * (1 + getRateMarkupFinal)</f>
        <v>#VALUE!</v>
      </c>
      <c r="GY375" s="30" t="e">
        <f>(CatTemplate[[#This Row],[CO9]]+CatTemplate[[#This Row],[CS9]]) * (1+ getRateOHFinal) * (1 + getRateMarkupFinal)</f>
        <v>#VALUE!</v>
      </c>
      <c r="GZ375" s="30" t="e">
        <f>(CatTemplate[[#This Row],[CO10]]+CatTemplate[[#This Row],[CS10]]) * (1+ getRateOHFinal) * (1 + getRateMarkupFinal)</f>
        <v>#VALUE!</v>
      </c>
      <c r="HA375" s="30" t="e">
        <f>(CatTemplate[[#This Row],[CO11]]+CatTemplate[[#This Row],[CS11]]) * (1+ getRateOHFinal) * (1 + getRateMarkupFinal)</f>
        <v>#VALUE!</v>
      </c>
      <c r="HB375" s="30" t="e">
        <f>(CatTemplate[[#This Row],[CO12]]+CatTemplate[[#This Row],[CS12]]) * (1+ getRateOHFinal) * (1 + getRateMarkupFinal)</f>
        <v>#VALUE!</v>
      </c>
      <c r="HC375" s="30" t="e">
        <f>(CatTemplate[[#This Row],[CO13]]+CatTemplate[[#This Row],[CS13]]) * (1+ getRateOHFinal) * (1 + getRateMarkupFinal)</f>
        <v>#VALUE!</v>
      </c>
      <c r="HD375" s="30" t="e">
        <f>(CatTemplate[[#This Row],[CO14]]+CatTemplate[[#This Row],[CS14]]) * (1+ getRateOHFinal) * (1 + getRateMarkupFinal)</f>
        <v>#VALUE!</v>
      </c>
      <c r="HE375" s="30" t="e">
        <f>(CatTemplate[[#This Row],[CO15]]+CatTemplate[[#This Row],[CS15]]) * (1+ getRateOHFinal) * (1 + getRateMarkupFinal)</f>
        <v>#VALUE!</v>
      </c>
      <c r="HF375" s="30" t="e">
        <f>(CatTemplate[[#This Row],[CO16]]+CatTemplate[[#This Row],[CS16]]) * (1+ getRateOHFinal) * (1 + getRateMarkupFinal)</f>
        <v>#VALUE!</v>
      </c>
      <c r="HG375" s="30" t="e">
        <f>(CatTemplate[[#This Row],[CO17]]+CatTemplate[[#This Row],[CS17]]) * (1+ getRateOHFinal) * (1 + getRateMarkupFinal)</f>
        <v>#VALUE!</v>
      </c>
      <c r="HH375" s="30" t="e">
        <f>(CatTemplate[[#This Row],[CO18]]+CatTemplate[[#This Row],[CS18]]) * (1+ getRateOHFinal) * (1 + getRateMarkupFinal)</f>
        <v>#VALUE!</v>
      </c>
      <c r="HI375" s="30" t="e">
        <f>(CatTemplate[[#This Row],[CO19]]+CatTemplate[[#This Row],[CS19]]) * (1+ getRateOHFinal) * (1 + getRateMarkupFinal)</f>
        <v>#VALUE!</v>
      </c>
      <c r="HJ375" s="30" t="e">
        <f>(CatTemplate[[#This Row],[CO20]]+CatTemplate[[#This Row],[CS20]]) * (1+ getRateOHFinal) * (1 + getRateMarkupFinal)</f>
        <v>#VALUE!</v>
      </c>
      <c r="HK375" s="39" t="e">
        <f>CatTemplate[[#This Row],[Total cost]]+CatTemplate[[#This Row],[OH Amount]]+CatTemplate[[#This Row],[Markup]]</f>
        <v>#VALUE!</v>
      </c>
      <c r="HL375" s="63">
        <f>IF(CatTemplate[[#This Row],[Units]]="Days",CatTemplate[[#This Row],[Project quantity]]*CatTemplate[[#This Row],[St. unit effort]],CatTemplate[[#This Row],[Project quantity]])</f>
        <v>0</v>
      </c>
      <c r="HM375" s="287">
        <f>IFERROR(CatTemplate[[#This Row],[Total Price]]/(CatTemplate[[#This Row],[Final Quantity]]),0)</f>
        <v>0</v>
      </c>
      <c r="HN375" s="261"/>
    </row>
    <row r="376" spans="2:222" x14ac:dyDescent="0.2">
      <c r="B376" s="9" t="s">
        <v>104</v>
      </c>
      <c r="C376" s="23">
        <v>10</v>
      </c>
      <c r="D376" s="10" t="s">
        <v>187</v>
      </c>
      <c r="E376" s="25">
        <v>1</v>
      </c>
      <c r="F376" s="19" t="s">
        <v>103</v>
      </c>
      <c r="G376" s="27">
        <v>7</v>
      </c>
      <c r="H376" s="19" t="s">
        <v>94</v>
      </c>
      <c r="I376" s="19"/>
      <c r="J376" s="16" t="s">
        <v>1091</v>
      </c>
      <c r="K376" s="16"/>
      <c r="L376" s="16" t="s">
        <v>140</v>
      </c>
      <c r="M376" s="16" t="s">
        <v>206</v>
      </c>
      <c r="N376" s="16" t="s">
        <v>857</v>
      </c>
      <c r="O376" s="320"/>
      <c r="P376" s="71"/>
      <c r="Q376" s="108"/>
      <c r="R376" s="73"/>
      <c r="S376" s="97"/>
      <c r="T376" s="100">
        <f>getEqUnitCost</f>
        <v>0</v>
      </c>
      <c r="U376" s="73">
        <f>getEqUnitEffort</f>
        <v>0</v>
      </c>
      <c r="V376" s="101">
        <f>getEqQuantity</f>
        <v>0</v>
      </c>
      <c r="W376" s="320"/>
      <c r="X376" s="100">
        <f>getConsUnitCost</f>
        <v>0</v>
      </c>
      <c r="Y376" s="73">
        <f>getConsUnitEffort</f>
        <v>0</v>
      </c>
      <c r="Z376" s="14">
        <f>getConsQuantity</f>
        <v>0</v>
      </c>
      <c r="AA376" s="320"/>
      <c r="AB376" s="72"/>
      <c r="AC376" s="112"/>
      <c r="AD376" s="14">
        <f>getOthQuantity</f>
        <v>0</v>
      </c>
      <c r="AE376" s="320"/>
      <c r="AF376" s="28" t="str">
        <f>IF(ISBLANK(CatTemplate[[#This Row],[Resource type]]),"",CatTemplate[[#This Row],[Resource type]])</f>
        <v>IT Specialist</v>
      </c>
      <c r="AG376" s="242">
        <f>getStaffUnitCost</f>
        <v>537.12174099358299</v>
      </c>
      <c r="AH376" s="113">
        <f>getStaffUnitEffort</f>
        <v>0</v>
      </c>
      <c r="AI376" s="40">
        <f>getStaffQuantity</f>
        <v>0</v>
      </c>
      <c r="AJ376" s="41">
        <f>CatTemplate[[#This Row],[St. quantity]]*8/ParRatePM</f>
        <v>0</v>
      </c>
      <c r="AK376" s="320"/>
      <c r="AL376" s="53" t="str">
        <f>CatTemplate[[#This Row],[Item type]]</f>
        <v>Days</v>
      </c>
      <c r="AM376" s="12">
        <f>SUM(CatTemplate[[#This Row],[Year1]:[Year20]])</f>
        <v>0</v>
      </c>
      <c r="AN376" s="52"/>
      <c r="AO376" s="52"/>
      <c r="AP376" s="52"/>
      <c r="AQ376" s="8"/>
      <c r="AR376" s="8"/>
      <c r="AS376" s="8"/>
      <c r="AT376" s="8"/>
      <c r="AU376" s="8"/>
      <c r="AV376" s="8"/>
      <c r="AW376" s="8"/>
      <c r="AX376" s="8"/>
      <c r="AY376" s="8"/>
      <c r="AZ376" s="8"/>
      <c r="BA376" s="8"/>
      <c r="BB376" s="8"/>
      <c r="BC376" s="8"/>
      <c r="BD376" s="8"/>
      <c r="BE376" s="8"/>
      <c r="BF376" s="8"/>
      <c r="BG376" s="36"/>
      <c r="BH376" s="320"/>
      <c r="BI376" s="37" t="str">
        <f>getCostCategory</f>
        <v>01 Staff costs</v>
      </c>
      <c r="BJ376" s="37" t="str">
        <f>getSection</f>
        <v>10 IT operations</v>
      </c>
      <c r="BK376" s="32" t="str">
        <f>getObject</f>
        <v>IT Specialist</v>
      </c>
      <c r="BL376" s="30">
        <f>IFERROR(getUnitCost * IF(CatTemplate[[#This Row],[Cost Category Comp.]]="01 Staff costs", 1,1),0)</f>
        <v>537.12174099358299</v>
      </c>
      <c r="BM376" s="29">
        <f>IF(AND(ISBLANK(CatTemplate[[#This Row],[Eq. unit cost]]),ISBLANK(CatTemplate[[#This Row],[Cons. unit cost]]),ISBLANK(CatTemplate[[#This Row],[Oth. unit cost]])), 0, IF(getUnitEffort =0,1,getUnitEffort) * CatTemplate[[#This Row],[Year1]])</f>
        <v>0</v>
      </c>
      <c r="BN376" s="29">
        <f>IF(AND(ISBLANK(CatTemplate[[#This Row],[Eq. unit cost]]),ISBLANK(CatTemplate[[#This Row],[Cons. unit cost]]),ISBLANK(CatTemplate[[#This Row],[Oth. unit cost]])), 0, IF(getUnitEffort =0,1,getUnitEffort) * CatTemplate[[#This Row],[Year2]])</f>
        <v>0</v>
      </c>
      <c r="BO376" s="29">
        <f>IF(AND(ISBLANK(CatTemplate[[#This Row],[Eq. unit cost]]),ISBLANK(CatTemplate[[#This Row],[Cons. unit cost]]),ISBLANK(CatTemplate[[#This Row],[Oth. unit cost]])), 0, IF(getUnitEffort =0,1,getUnitEffort) * CatTemplate[[#This Row],[Year3]])</f>
        <v>0</v>
      </c>
      <c r="BP376" s="29">
        <f>IF(AND(ISBLANK(CatTemplate[[#This Row],[Eq. unit cost]]),ISBLANK(CatTemplate[[#This Row],[Cons. unit cost]]),ISBLANK(CatTemplate[[#This Row],[Oth. unit cost]])), 0, IF(getUnitEffort =0,1,getUnitEffort) * CatTemplate[[#This Row],[Year4]])</f>
        <v>0</v>
      </c>
      <c r="BQ376" s="29">
        <f>IF(AND(ISBLANK(CatTemplate[[#This Row],[Eq. unit cost]]),ISBLANK(CatTemplate[[#This Row],[Cons. unit cost]]),ISBLANK(CatTemplate[[#This Row],[Oth. unit cost]])), 0, IF(getUnitEffort =0,1,getUnitEffort) * CatTemplate[[#This Row],[Year5]])</f>
        <v>0</v>
      </c>
      <c r="BR376" s="29">
        <f>IF(AND(ISBLANK(CatTemplate[[#This Row],[Eq. unit cost]]),ISBLANK(CatTemplate[[#This Row],[Cons. unit cost]]),ISBLANK(CatTemplate[[#This Row],[Oth. unit cost]])), 0, IF(getUnitEffort =0,1,getUnitEffort) * CatTemplate[[#This Row],[Year6]])</f>
        <v>0</v>
      </c>
      <c r="BS376" s="29">
        <f>IF(AND(ISBLANK(CatTemplate[[#This Row],[Eq. unit cost]]),ISBLANK(CatTemplate[[#This Row],[Cons. unit cost]]),ISBLANK(CatTemplate[[#This Row],[Oth. unit cost]])), 0, IF(getUnitEffort =0,1,getUnitEffort) * CatTemplate[[#This Row],[Year7]])</f>
        <v>0</v>
      </c>
      <c r="BT376" s="29">
        <f>IF(AND(ISBLANK(CatTemplate[[#This Row],[Eq. unit cost]]),ISBLANK(CatTemplate[[#This Row],[Cons. unit cost]]),ISBLANK(CatTemplate[[#This Row],[Oth. unit cost]])), 0, IF(getUnitEffort =0,1,getUnitEffort) * CatTemplate[[#This Row],[Year8]])</f>
        <v>0</v>
      </c>
      <c r="BU376" s="29">
        <f>IF(AND(ISBLANK(CatTemplate[[#This Row],[Eq. unit cost]]),ISBLANK(CatTemplate[[#This Row],[Cons. unit cost]]),ISBLANK(CatTemplate[[#This Row],[Oth. unit cost]])), 0, IF(getUnitEffort =0,1,getUnitEffort) * CatTemplate[[#This Row],[Year9]])</f>
        <v>0</v>
      </c>
      <c r="BV376" s="29">
        <f>IF(AND(ISBLANK(CatTemplate[[#This Row],[Eq. unit cost]]),ISBLANK(CatTemplate[[#This Row],[Cons. unit cost]]),ISBLANK(CatTemplate[[#This Row],[Oth. unit cost]])), 0, IF(getUnitEffort =0,1,getUnitEffort) * CatTemplate[[#This Row],[Year10]])</f>
        <v>0</v>
      </c>
      <c r="BW376" s="29">
        <f>IF(AND(ISBLANK(CatTemplate[[#This Row],[Eq. unit cost]]),ISBLANK(CatTemplate[[#This Row],[Cons. unit cost]]),ISBLANK(CatTemplate[[#This Row],[Oth. unit cost]])), 0, IF(getUnitEffort =0,1,getUnitEffort) * CatTemplate[[#This Row],[Year11]])</f>
        <v>0</v>
      </c>
      <c r="BX376" s="29">
        <f>IF(AND(ISBLANK(CatTemplate[[#This Row],[Eq. unit cost]]),ISBLANK(CatTemplate[[#This Row],[Cons. unit cost]]),ISBLANK(CatTemplate[[#This Row],[Oth. unit cost]])), 0, IF(getUnitEffort =0,1,getUnitEffort) * CatTemplate[[#This Row],[Year12]])</f>
        <v>0</v>
      </c>
      <c r="BY376" s="29">
        <f>IF(AND(ISBLANK(CatTemplate[[#This Row],[Eq. unit cost]]),ISBLANK(CatTemplate[[#This Row],[Cons. unit cost]]),ISBLANK(CatTemplate[[#This Row],[Oth. unit cost]])), 0, IF(getUnitEffort =0,1,getUnitEffort) * CatTemplate[[#This Row],[Year13]])</f>
        <v>0</v>
      </c>
      <c r="BZ376" s="29">
        <f>IF(AND(ISBLANK(CatTemplate[[#This Row],[Eq. unit cost]]),ISBLANK(CatTemplate[[#This Row],[Cons. unit cost]]),ISBLANK(CatTemplate[[#This Row],[Oth. unit cost]])), 0, IF(getUnitEffort =0,1,getUnitEffort) * CatTemplate[[#This Row],[Year14]])</f>
        <v>0</v>
      </c>
      <c r="CA376" s="29">
        <f>IF(AND(ISBLANK(CatTemplate[[#This Row],[Eq. unit cost]]),ISBLANK(CatTemplate[[#This Row],[Cons. unit cost]]),ISBLANK(CatTemplate[[#This Row],[Oth. unit cost]])), 0, IF(getUnitEffort =0,1,getUnitEffort) * CatTemplate[[#This Row],[Year15]])</f>
        <v>0</v>
      </c>
      <c r="CB376" s="29">
        <f>IF(AND(ISBLANK(CatTemplate[[#This Row],[Eq. unit cost]]),ISBLANK(CatTemplate[[#This Row],[Cons. unit cost]]),ISBLANK(CatTemplate[[#This Row],[Oth. unit cost]])), 0, IF(getUnitEffort =0,1,getUnitEffort) * CatTemplate[[#This Row],[Year16]])</f>
        <v>0</v>
      </c>
      <c r="CC376" s="29">
        <f>IF(AND(ISBLANK(CatTemplate[[#This Row],[Eq. unit cost]]),ISBLANK(CatTemplate[[#This Row],[Cons. unit cost]]),ISBLANK(CatTemplate[[#This Row],[Oth. unit cost]])), 0, IF(getUnitEffort =0,1,getUnitEffort) * CatTemplate[[#This Row],[Year17]])</f>
        <v>0</v>
      </c>
      <c r="CD376" s="29">
        <f>IF(AND(ISBLANK(CatTemplate[[#This Row],[Eq. unit cost]]),ISBLANK(CatTemplate[[#This Row],[Cons. unit cost]]),ISBLANK(CatTemplate[[#This Row],[Oth. unit cost]])), 0, IF(getUnitEffort =0,1,getUnitEffort) * CatTemplate[[#This Row],[Year18]])</f>
        <v>0</v>
      </c>
      <c r="CE376" s="29">
        <f>IF(AND(ISBLANK(CatTemplate[[#This Row],[Eq. unit cost]]),ISBLANK(CatTemplate[[#This Row],[Cons. unit cost]]),ISBLANK(CatTemplate[[#This Row],[Oth. unit cost]])), 0, IF(getUnitEffort =0,1,getUnitEffort) * CatTemplate[[#This Row],[Year19]])</f>
        <v>0</v>
      </c>
      <c r="CF376" s="29">
        <f>IF(AND(ISBLANK(CatTemplate[[#This Row],[Eq. unit cost]]),ISBLANK(CatTemplate[[#This Row],[Cons. unit cost]]),ISBLANK(CatTemplate[[#This Row],[Oth. unit cost]])), 0, IF(getUnitEffort =0,1,getUnitEffort) * CatTemplate[[#This Row],[Year20]])</f>
        <v>0</v>
      </c>
      <c r="CG376" s="45">
        <f>SUM(CatTemplate[[#This Row],[Q1]:[Q20]])</f>
        <v>0</v>
      </c>
      <c r="CH376" s="29">
        <f>IF(ISBLANK(CatTemplate[[#This Row],[St. unit effort]]),0,(CatTemplate[[#This Row],[St. unit effort]] * CatTemplate[[#This Row],[Year1]]))</f>
        <v>0</v>
      </c>
      <c r="CI376" s="29">
        <f>IF(ISBLANK(CatTemplate[[#This Row],[St. unit effort]]),0,(CatTemplate[[#This Row],[St. unit effort]] * CatTemplate[[#This Row],[Year2]]))</f>
        <v>0</v>
      </c>
      <c r="CJ376" s="29">
        <f>IF(ISBLANK(CatTemplate[[#This Row],[St. unit effort]]),0,(CatTemplate[[#This Row],[St. unit effort]] * CatTemplate[[#This Row],[Year3]]))</f>
        <v>0</v>
      </c>
      <c r="CK376" s="29">
        <f>IF(ISBLANK(CatTemplate[[#This Row],[St. unit effort]]),0,(CatTemplate[[#This Row],[St. unit effort]] * CatTemplate[[#This Row],[Year4]]))</f>
        <v>0</v>
      </c>
      <c r="CL376" s="29">
        <f>IF(ISBLANK(CatTemplate[[#This Row],[St. unit effort]]),0,(CatTemplate[[#This Row],[St. unit effort]] * CatTemplate[[#This Row],[Year5]]))</f>
        <v>0</v>
      </c>
      <c r="CM376" s="29">
        <f>IF(ISBLANK(CatTemplate[[#This Row],[St. unit effort]]),0,(CatTemplate[[#This Row],[St. unit effort]] * CatTemplate[[#This Row],[Year6]]))</f>
        <v>0</v>
      </c>
      <c r="CN376" s="29">
        <f>IF(ISBLANK(CatTemplate[[#This Row],[St. unit effort]]),0,(CatTemplate[[#This Row],[St. unit effort]] * CatTemplate[[#This Row],[Year7]]))</f>
        <v>0</v>
      </c>
      <c r="CO376" s="29">
        <f>IF(ISBLANK(CatTemplate[[#This Row],[St. unit effort]]),0,(CatTemplate[[#This Row],[St. unit effort]] * CatTemplate[[#This Row],[Year8]]))</f>
        <v>0</v>
      </c>
      <c r="CP376" s="29">
        <f>IF(ISBLANK(CatTemplate[[#This Row],[St. unit effort]]),0,(CatTemplate[[#This Row],[St. unit effort]] * CatTemplate[[#This Row],[Year9]]))</f>
        <v>0</v>
      </c>
      <c r="CQ376" s="29">
        <f>IF(ISBLANK(CatTemplate[[#This Row],[St. unit effort]]),0,(CatTemplate[[#This Row],[St. unit effort]] * CatTemplate[[#This Row],[Year10]]))</f>
        <v>0</v>
      </c>
      <c r="CR376" s="29">
        <f>IF(ISBLANK(CatTemplate[[#This Row],[St. unit effort]]),0,(CatTemplate[[#This Row],[St. unit effort]] * CatTemplate[[#This Row],[Year11]]))</f>
        <v>0</v>
      </c>
      <c r="CS376" s="29">
        <f>IF(ISBLANK(CatTemplate[[#This Row],[St. unit effort]]),0,(CatTemplate[[#This Row],[St. unit effort]] * CatTemplate[[#This Row],[Year12]]))</f>
        <v>0</v>
      </c>
      <c r="CT376" s="29">
        <f>IF(ISBLANK(CatTemplate[[#This Row],[St. unit effort]]),0,(CatTemplate[[#This Row],[St. unit effort]] * CatTemplate[[#This Row],[Year13]]))</f>
        <v>0</v>
      </c>
      <c r="CU376" s="29">
        <f>IF(ISBLANK(CatTemplate[[#This Row],[St. unit effort]]),0,(CatTemplate[[#This Row],[St. unit effort]] * CatTemplate[[#This Row],[Year14]]))</f>
        <v>0</v>
      </c>
      <c r="CV376" s="29">
        <f>IF(ISBLANK(CatTemplate[[#This Row],[St. unit effort]]),0,(CatTemplate[[#This Row],[St. unit effort]] * CatTemplate[[#This Row],[Year15]]))</f>
        <v>0</v>
      </c>
      <c r="CW376" s="29">
        <f>IF(ISBLANK(CatTemplate[[#This Row],[St. unit effort]]),0,(CatTemplate[[#This Row],[St. unit effort]] * CatTemplate[[#This Row],[Year16]]))</f>
        <v>0</v>
      </c>
      <c r="CX376" s="29">
        <f>IF(ISBLANK(CatTemplate[[#This Row],[St. unit effort]]),0,(CatTemplate[[#This Row],[St. unit effort]] * CatTemplate[[#This Row],[Year17]]))</f>
        <v>0</v>
      </c>
      <c r="CY376" s="29">
        <f>IF(ISBLANK(CatTemplate[[#This Row],[St. unit effort]]),0,(CatTemplate[[#This Row],[St. unit effort]] * CatTemplate[[#This Row],[Year18]]))</f>
        <v>0</v>
      </c>
      <c r="CZ376" s="29">
        <f>IF(ISBLANK(CatTemplate[[#This Row],[St. unit effort]]),0,(CatTemplate[[#This Row],[St. unit effort]] * CatTemplate[[#This Row],[Year19]]))</f>
        <v>0</v>
      </c>
      <c r="DA376" s="29">
        <f>IF(ISBLANK(CatTemplate[[#This Row],[St. unit effort]]),0,(CatTemplate[[#This Row],[St. unit effort]] * CatTemplate[[#This Row],[Year20]]))</f>
        <v>0</v>
      </c>
      <c r="DB376" s="57">
        <f>IF(ISBLANK(CatTemplate[[#This Row],[St. unit effort]]),0,(CatTemplate[[#This Row],[St. unit effort]] * CatTemplate[[#This Row],[Year1]])*8/ParRatePM)</f>
        <v>0</v>
      </c>
      <c r="DC376" s="57">
        <f>IF(ISBLANK(CatTemplate[[#This Row],[St. unit effort]]),0,(CatTemplate[[#This Row],[St. unit effort]] * CatTemplate[[#This Row],[Year2]])*8/ParRatePM)</f>
        <v>0</v>
      </c>
      <c r="DD376" s="57">
        <f>IF(ISBLANK(CatTemplate[[#This Row],[St. unit effort]]),0,(CatTemplate[[#This Row],[St. unit effort]] * CatTemplate[[#This Row],[Year3]])*8/ParRatePM)</f>
        <v>0</v>
      </c>
      <c r="DE376" s="57">
        <f>IF(ISBLANK(CatTemplate[[#This Row],[St. unit effort]]),0,(CatTemplate[[#This Row],[St. unit effort]] * CatTemplate[[#This Row],[Year4]])*8/ParRatePM)</f>
        <v>0</v>
      </c>
      <c r="DF376" s="57">
        <f>IF(ISBLANK(CatTemplate[[#This Row],[St. unit effort]]),0,(CatTemplate[[#This Row],[St. unit effort]] * CatTemplate[[#This Row],[Year5]])*8/ParRatePM)</f>
        <v>0</v>
      </c>
      <c r="DG376" s="57">
        <f>IF(ISBLANK(CatTemplate[[#This Row],[St. unit effort]]),0,(CatTemplate[[#This Row],[St. unit effort]] * CatTemplate[[#This Row],[Year6]])*8/ParRatePM)</f>
        <v>0</v>
      </c>
      <c r="DH376" s="57">
        <f>IF(ISBLANK(CatTemplate[[#This Row],[St. unit effort]]),0,(CatTemplate[[#This Row],[St. unit effort]] * CatTemplate[[#This Row],[Year7]])*8/ParRatePM)</f>
        <v>0</v>
      </c>
      <c r="DI376" s="57">
        <f>IF(ISBLANK(CatTemplate[[#This Row],[St. unit effort]]),0,(CatTemplate[[#This Row],[St. unit effort]] * CatTemplate[[#This Row],[Year8]])*8/ParRatePM)</f>
        <v>0</v>
      </c>
      <c r="DJ376" s="57">
        <f>IF(ISBLANK(CatTemplate[[#This Row],[St. unit effort]]),0,(CatTemplate[[#This Row],[St. unit effort]] * CatTemplate[[#This Row],[Year9]])*8/ParRatePM)</f>
        <v>0</v>
      </c>
      <c r="DK376" s="57">
        <f>IF(ISBLANK(CatTemplate[[#This Row],[St. unit effort]]),0,(CatTemplate[[#This Row],[St. unit effort]] * CatTemplate[[#This Row],[Year10]])*8/ParRatePM)</f>
        <v>0</v>
      </c>
      <c r="DL376" s="57">
        <f>IF(ISBLANK(CatTemplate[[#This Row],[St. unit effort]]),0,(CatTemplate[[#This Row],[St. unit effort]] * CatTemplate[[#This Row],[Year11]])*8/ParRatePM)</f>
        <v>0</v>
      </c>
      <c r="DM376" s="57">
        <f>IF(ISBLANK(CatTemplate[[#This Row],[St. unit effort]]),0,(CatTemplate[[#This Row],[St. unit effort]] * CatTemplate[[#This Row],[Year12]])*8/ParRatePM)</f>
        <v>0</v>
      </c>
      <c r="DN376" s="57">
        <f>IF(ISBLANK(CatTemplate[[#This Row],[St. unit effort]]),0,(CatTemplate[[#This Row],[St. unit effort]] * CatTemplate[[#This Row],[Year13]])*8/ParRatePM)</f>
        <v>0</v>
      </c>
      <c r="DO376" s="57">
        <f>IF(ISBLANK(CatTemplate[[#This Row],[St. unit effort]]),0,(CatTemplate[[#This Row],[St. unit effort]] * CatTemplate[[#This Row],[Year14]])*8/ParRatePM)</f>
        <v>0</v>
      </c>
      <c r="DP376" s="57">
        <f>IF(ISBLANK(CatTemplate[[#This Row],[St. unit effort]]),0,(CatTemplate[[#This Row],[St. unit effort]] * CatTemplate[[#This Row],[Year15]])*8/ParRatePM)</f>
        <v>0</v>
      </c>
      <c r="DQ376" s="57">
        <f>IF(ISBLANK(CatTemplate[[#This Row],[St. unit effort]]),0,(CatTemplate[[#This Row],[St. unit effort]] * CatTemplate[[#This Row],[Year16]])*8/ParRatePM)</f>
        <v>0</v>
      </c>
      <c r="DR376" s="57">
        <f>IF(ISBLANK(CatTemplate[[#This Row],[St. unit effort]]),0,(CatTemplate[[#This Row],[St. unit effort]] * CatTemplate[[#This Row],[Year17]])*8/ParRatePM)</f>
        <v>0</v>
      </c>
      <c r="DS376" s="57">
        <f>IF(ISBLANK(CatTemplate[[#This Row],[St. unit effort]]),0,(CatTemplate[[#This Row],[St. unit effort]] * CatTemplate[[#This Row],[Year18]])*8/ParRatePM)</f>
        <v>0</v>
      </c>
      <c r="DT376" s="57">
        <f>IF(ISBLANK(CatTemplate[[#This Row],[St. unit effort]]),0,(CatTemplate[[#This Row],[St. unit effort]] * CatTemplate[[#This Row],[Year19]])*8/ParRatePM)</f>
        <v>0</v>
      </c>
      <c r="DU376" s="57">
        <f>IF(ISBLANK(CatTemplate[[#This Row],[St. unit effort]]),0,(CatTemplate[[#This Row],[St. unit effort]] * CatTemplate[[#This Row],[Year20]])*8/ParRatePM)</f>
        <v>0</v>
      </c>
      <c r="DV376" s="54">
        <f>SUM(CatTemplate[[#This Row],[PM1]:[PM20]])</f>
        <v>0</v>
      </c>
      <c r="DW376" s="56">
        <f t="shared" si="131"/>
        <v>0</v>
      </c>
      <c r="DX376" s="56">
        <f t="shared" si="131"/>
        <v>0</v>
      </c>
      <c r="DY376" s="56">
        <f t="shared" si="131"/>
        <v>0</v>
      </c>
      <c r="DZ376" s="56">
        <f t="shared" si="131"/>
        <v>0</v>
      </c>
      <c r="EA376" s="56">
        <f t="shared" si="131"/>
        <v>0</v>
      </c>
      <c r="EB376" s="56">
        <f t="shared" si="131"/>
        <v>0</v>
      </c>
      <c r="EC376" s="56">
        <f t="shared" si="131"/>
        <v>0</v>
      </c>
      <c r="ED376" s="56">
        <f t="shared" si="131"/>
        <v>0</v>
      </c>
      <c r="EE376" s="56">
        <f t="shared" si="131"/>
        <v>0</v>
      </c>
      <c r="EF376" s="56">
        <f t="shared" si="131"/>
        <v>0</v>
      </c>
      <c r="EG376" s="56">
        <f t="shared" si="131"/>
        <v>0</v>
      </c>
      <c r="EH376" s="56">
        <f t="shared" si="131"/>
        <v>0</v>
      </c>
      <c r="EI376" s="56">
        <f t="shared" si="131"/>
        <v>0</v>
      </c>
      <c r="EJ376" s="56">
        <f t="shared" si="131"/>
        <v>0</v>
      </c>
      <c r="EK376" s="56">
        <f t="shared" si="131"/>
        <v>0</v>
      </c>
      <c r="EL376" s="56">
        <f t="shared" si="129"/>
        <v>0</v>
      </c>
      <c r="EM376" s="56">
        <f t="shared" si="129"/>
        <v>0</v>
      </c>
      <c r="EN376" s="56">
        <f t="shared" si="129"/>
        <v>0</v>
      </c>
      <c r="EO376" s="56">
        <f t="shared" si="129"/>
        <v>0</v>
      </c>
      <c r="EP376" s="56">
        <f t="shared" si="129"/>
        <v>0</v>
      </c>
      <c r="EQ376" s="30">
        <f>CatTemplate[[#This Row],[Eq. unit cost]] * CatTemplate[[#This Row],[Eq. quantity]]</f>
        <v>0</v>
      </c>
      <c r="ER376" s="30">
        <f>CatTemplate[[#This Row],[Cons. unit cost]] *CatTemplate[[#This Row],[Cons. quantity]]</f>
        <v>0</v>
      </c>
      <c r="ES376" s="30">
        <f>CatTemplate[[#This Row],[Oth. unit cost]] *CatTemplate[[#This Row],[Oth. quantity]]</f>
        <v>0</v>
      </c>
      <c r="ET376" s="55">
        <f>SUM(CatTemplate[[#This Row],[CO1]:[CO20]])</f>
        <v>0</v>
      </c>
      <c r="EU376" s="56">
        <f t="shared" si="132"/>
        <v>0</v>
      </c>
      <c r="EV376" s="56">
        <f t="shared" si="132"/>
        <v>0</v>
      </c>
      <c r="EW376" s="56">
        <f t="shared" si="132"/>
        <v>0</v>
      </c>
      <c r="EX376" s="56">
        <f t="shared" si="132"/>
        <v>0</v>
      </c>
      <c r="EY376" s="56">
        <f t="shared" si="132"/>
        <v>0</v>
      </c>
      <c r="EZ376" s="56">
        <f t="shared" si="132"/>
        <v>0</v>
      </c>
      <c r="FA376" s="56">
        <f t="shared" si="132"/>
        <v>0</v>
      </c>
      <c r="FB376" s="56">
        <f t="shared" si="132"/>
        <v>0</v>
      </c>
      <c r="FC376" s="56">
        <f t="shared" si="132"/>
        <v>0</v>
      </c>
      <c r="FD376" s="56">
        <f t="shared" si="132"/>
        <v>0</v>
      </c>
      <c r="FE376" s="56">
        <f t="shared" si="132"/>
        <v>0</v>
      </c>
      <c r="FF376" s="56">
        <f t="shared" si="132"/>
        <v>0</v>
      </c>
      <c r="FG376" s="56">
        <f t="shared" si="132"/>
        <v>0</v>
      </c>
      <c r="FH376" s="56">
        <f t="shared" si="132"/>
        <v>0</v>
      </c>
      <c r="FI376" s="56">
        <f t="shared" si="132"/>
        <v>0</v>
      </c>
      <c r="FJ376" s="56">
        <f t="shared" si="130"/>
        <v>0</v>
      </c>
      <c r="FK376" s="56">
        <f t="shared" si="130"/>
        <v>0</v>
      </c>
      <c r="FL376" s="56">
        <f t="shared" si="130"/>
        <v>0</v>
      </c>
      <c r="FM376" s="56">
        <f t="shared" si="130"/>
        <v>0</v>
      </c>
      <c r="FN376" s="56">
        <f t="shared" si="130"/>
        <v>0</v>
      </c>
      <c r="FO376" s="58">
        <f>SUM(CatTemplate[[#This Row],[CS1]:[CS20]])</f>
        <v>0</v>
      </c>
      <c r="FP376" s="59">
        <f>CatTemplate[[#This Row],[Total Oth. cost]]+CatTemplate[[#This Row],[Total St. Cost]]</f>
        <v>0</v>
      </c>
      <c r="FQ376" s="33" t="e">
        <f t="shared" si="115"/>
        <v>#VALUE!</v>
      </c>
      <c r="FR376" s="33" t="e">
        <f t="shared" si="116"/>
        <v>#VALUE!</v>
      </c>
      <c r="FS376" s="30" t="e">
        <f>(CatTemplate[[#This Row],[CO1]] + CatTemplate[[#This Row],[CS1]]) * (1 + getRateOHFinal) * getRateMarkupFinal</f>
        <v>#VALUE!</v>
      </c>
      <c r="FT376" s="30" t="e">
        <f>(CatTemplate[[#This Row],[CO2]] + CatTemplate[[#This Row],[CS2]]) * (1 + getRateOHFinal) * getRateMarkupFinal</f>
        <v>#VALUE!</v>
      </c>
      <c r="FU376" s="30" t="e">
        <f>(CatTemplate[[#This Row],[CO3]] + CatTemplate[[#This Row],[CS3]]) * (1 + getRateOHFinal) * getRateMarkupFinal</f>
        <v>#VALUE!</v>
      </c>
      <c r="FV376" s="30" t="e">
        <f>(CatTemplate[[#This Row],[CO4]] + CatTemplate[[#This Row],[CS4]]) * (1 + getRateOHFinal) * getRateMarkupFinal</f>
        <v>#VALUE!</v>
      </c>
      <c r="FW376" s="30" t="e">
        <f>(CatTemplate[[#This Row],[CO5]] + CatTemplate[[#This Row],[CS5]]) * (1 + getRateOHFinal) * getRateMarkupFinal</f>
        <v>#VALUE!</v>
      </c>
      <c r="FX376" s="30" t="e">
        <f>(CatTemplate[[#This Row],[CO6]] + CatTemplate[[#This Row],[CS6]]) * (1 + getRateOHFinal) * getRateMarkupFinal</f>
        <v>#VALUE!</v>
      </c>
      <c r="FY376" s="30" t="e">
        <f>(CatTemplate[[#This Row],[CO7]] + CatTemplate[[#This Row],[CS7]]) * (1 + getRateOHFinal) * getRateMarkupFinal</f>
        <v>#VALUE!</v>
      </c>
      <c r="FZ376" s="30" t="e">
        <f>(CatTemplate[[#This Row],[CO8]] + CatTemplate[[#This Row],[CS8]]) * (1 + getRateOHFinal) * getRateMarkupFinal</f>
        <v>#VALUE!</v>
      </c>
      <c r="GA376" s="30" t="e">
        <f>(CatTemplate[[#This Row],[CO9]] + CatTemplate[[#This Row],[CS9]]) * (1 + getRateOHFinal) * getRateMarkupFinal</f>
        <v>#VALUE!</v>
      </c>
      <c r="GB376" s="30" t="e">
        <f>(CatTemplate[[#This Row],[CO10]] + CatTemplate[[#This Row],[CS10]]) * (1 + getRateOHFinal) * getRateMarkupFinal</f>
        <v>#VALUE!</v>
      </c>
      <c r="GC376" s="30" t="e">
        <f>(CatTemplate[[#This Row],[CO11]] + CatTemplate[[#This Row],[CS11]]) * (1 + getRateOHFinal) * getRateMarkupFinal</f>
        <v>#VALUE!</v>
      </c>
      <c r="GD376" s="30" t="e">
        <f>(CatTemplate[[#This Row],[CO12]] + CatTemplate[[#This Row],[CS12]]) * (1 + getRateOHFinal) * getRateMarkupFinal</f>
        <v>#VALUE!</v>
      </c>
      <c r="GE376" s="30" t="e">
        <f>(CatTemplate[[#This Row],[CO13]] + CatTemplate[[#This Row],[CS13]]) * (1 + getRateOHFinal) * getRateMarkupFinal</f>
        <v>#VALUE!</v>
      </c>
      <c r="GF376" s="30" t="e">
        <f>(CatTemplate[[#This Row],[CO14]] + CatTemplate[[#This Row],[CS14]]) * (1 + getRateOHFinal) * getRateMarkupFinal</f>
        <v>#VALUE!</v>
      </c>
      <c r="GG376" s="30" t="e">
        <f>(CatTemplate[[#This Row],[CO15]] + CatTemplate[[#This Row],[CS15]]) * (1 + getRateOHFinal) * getRateMarkupFinal</f>
        <v>#VALUE!</v>
      </c>
      <c r="GH376" s="30" t="e">
        <f>(CatTemplate[[#This Row],[CO16]] + CatTemplate[[#This Row],[CS16]]) * (1 + getRateOHFinal) * getRateMarkupFinal</f>
        <v>#VALUE!</v>
      </c>
      <c r="GI376" s="30" t="e">
        <f>(CatTemplate[[#This Row],[CO17]] + CatTemplate[[#This Row],[CS17]]) * (1 + getRateOHFinal) * getRateMarkupFinal</f>
        <v>#VALUE!</v>
      </c>
      <c r="GJ376" s="30" t="e">
        <f>(CatTemplate[[#This Row],[CO18]] + CatTemplate[[#This Row],[CS18]]) * (1 + getRateOHFinal) * getRateMarkupFinal</f>
        <v>#VALUE!</v>
      </c>
      <c r="GK376" s="30" t="e">
        <f>(CatTemplate[[#This Row],[CO19]] + CatTemplate[[#This Row],[CS19]]) * (1 + getRateOHFinal) * getRateMarkupFinal</f>
        <v>#VALUE!</v>
      </c>
      <c r="GL376" s="30" t="e">
        <f>(CatTemplate[[#This Row],[CO20]] + CatTemplate[[#This Row],[CS20]]) * (1 + getRateOHFinal) * getRateMarkupFinal</f>
        <v>#VALUE!</v>
      </c>
      <c r="GM376" s="30" t="e">
        <f t="shared" si="117"/>
        <v>#VALUE!</v>
      </c>
      <c r="GN376" s="30" t="e">
        <f t="shared" si="118"/>
        <v>#VALUE!</v>
      </c>
      <c r="GO376" s="30" t="e">
        <f t="shared" si="119"/>
        <v>#VALUE!</v>
      </c>
      <c r="GP376" s="30" t="e">
        <f t="shared" si="120"/>
        <v>#VALUE!</v>
      </c>
      <c r="GQ376" s="30" t="e">
        <f>(CatTemplate[[#This Row],[CO1]]+CatTemplate[[#This Row],[CS1]]) * (1+ getRateOHFinal) * (1 + getRateMarkupFinal)</f>
        <v>#VALUE!</v>
      </c>
      <c r="GR376" s="30" t="e">
        <f>(CatTemplate[[#This Row],[CO2]]+CatTemplate[[#This Row],[CS2]]) * (1+ getRateOHFinal) * (1 + getRateMarkupFinal)</f>
        <v>#VALUE!</v>
      </c>
      <c r="GS376" s="30" t="e">
        <f>(CatTemplate[[#This Row],[CO3]]+CatTemplate[[#This Row],[CS3]]) * (1+ getRateOHFinal) * (1 + getRateMarkupFinal)</f>
        <v>#VALUE!</v>
      </c>
      <c r="GT376" s="30" t="e">
        <f>(CatTemplate[[#This Row],[CO4]]+CatTemplate[[#This Row],[CS4]]) * (1+ getRateOHFinal) * (1 + getRateMarkupFinal)</f>
        <v>#VALUE!</v>
      </c>
      <c r="GU376" s="30" t="e">
        <f>(CatTemplate[[#This Row],[CO5]]+CatTemplate[[#This Row],[CS5]]) * (1+ getRateOHFinal) * (1 + getRateMarkupFinal)</f>
        <v>#VALUE!</v>
      </c>
      <c r="GV376" s="30" t="e">
        <f>(CatTemplate[[#This Row],[CO6]]+CatTemplate[[#This Row],[CS6]]) * (1+ getRateOHFinal) * (1 + getRateMarkupFinal)</f>
        <v>#VALUE!</v>
      </c>
      <c r="GW376" s="30" t="e">
        <f>(CatTemplate[[#This Row],[CO7]]+CatTemplate[[#This Row],[CS7]]) * (1+ getRateOHFinal) * (1 + getRateMarkupFinal)</f>
        <v>#VALUE!</v>
      </c>
      <c r="GX376" s="30" t="e">
        <f>(CatTemplate[[#This Row],[CO8]]+CatTemplate[[#This Row],[CS8]]) * (1+ getRateOHFinal) * (1 + getRateMarkupFinal)</f>
        <v>#VALUE!</v>
      </c>
      <c r="GY376" s="30" t="e">
        <f>(CatTemplate[[#This Row],[CO9]]+CatTemplate[[#This Row],[CS9]]) * (1+ getRateOHFinal) * (1 + getRateMarkupFinal)</f>
        <v>#VALUE!</v>
      </c>
      <c r="GZ376" s="30" t="e">
        <f>(CatTemplate[[#This Row],[CO10]]+CatTemplate[[#This Row],[CS10]]) * (1+ getRateOHFinal) * (1 + getRateMarkupFinal)</f>
        <v>#VALUE!</v>
      </c>
      <c r="HA376" s="30" t="e">
        <f>(CatTemplate[[#This Row],[CO11]]+CatTemplate[[#This Row],[CS11]]) * (1+ getRateOHFinal) * (1 + getRateMarkupFinal)</f>
        <v>#VALUE!</v>
      </c>
      <c r="HB376" s="30" t="e">
        <f>(CatTemplate[[#This Row],[CO12]]+CatTemplate[[#This Row],[CS12]]) * (1+ getRateOHFinal) * (1 + getRateMarkupFinal)</f>
        <v>#VALUE!</v>
      </c>
      <c r="HC376" s="30" t="e">
        <f>(CatTemplate[[#This Row],[CO13]]+CatTemplate[[#This Row],[CS13]]) * (1+ getRateOHFinal) * (1 + getRateMarkupFinal)</f>
        <v>#VALUE!</v>
      </c>
      <c r="HD376" s="30" t="e">
        <f>(CatTemplate[[#This Row],[CO14]]+CatTemplate[[#This Row],[CS14]]) * (1+ getRateOHFinal) * (1 + getRateMarkupFinal)</f>
        <v>#VALUE!</v>
      </c>
      <c r="HE376" s="30" t="e">
        <f>(CatTemplate[[#This Row],[CO15]]+CatTemplate[[#This Row],[CS15]]) * (1+ getRateOHFinal) * (1 + getRateMarkupFinal)</f>
        <v>#VALUE!</v>
      </c>
      <c r="HF376" s="30" t="e">
        <f>(CatTemplate[[#This Row],[CO16]]+CatTemplate[[#This Row],[CS16]]) * (1+ getRateOHFinal) * (1 + getRateMarkupFinal)</f>
        <v>#VALUE!</v>
      </c>
      <c r="HG376" s="30" t="e">
        <f>(CatTemplate[[#This Row],[CO17]]+CatTemplate[[#This Row],[CS17]]) * (1+ getRateOHFinal) * (1 + getRateMarkupFinal)</f>
        <v>#VALUE!</v>
      </c>
      <c r="HH376" s="30" t="e">
        <f>(CatTemplate[[#This Row],[CO18]]+CatTemplate[[#This Row],[CS18]]) * (1+ getRateOHFinal) * (1 + getRateMarkupFinal)</f>
        <v>#VALUE!</v>
      </c>
      <c r="HI376" s="30" t="e">
        <f>(CatTemplate[[#This Row],[CO19]]+CatTemplate[[#This Row],[CS19]]) * (1+ getRateOHFinal) * (1 + getRateMarkupFinal)</f>
        <v>#VALUE!</v>
      </c>
      <c r="HJ376" s="30" t="e">
        <f>(CatTemplate[[#This Row],[CO20]]+CatTemplate[[#This Row],[CS20]]) * (1+ getRateOHFinal) * (1 + getRateMarkupFinal)</f>
        <v>#VALUE!</v>
      </c>
      <c r="HK376" s="39" t="e">
        <f>CatTemplate[[#This Row],[Total cost]]+CatTemplate[[#This Row],[OH Amount]]+CatTemplate[[#This Row],[Markup]]</f>
        <v>#VALUE!</v>
      </c>
      <c r="HL376" s="63">
        <f>IF(CatTemplate[[#This Row],[Units]]="Days",CatTemplate[[#This Row],[Project quantity]]*CatTemplate[[#This Row],[St. unit effort]],CatTemplate[[#This Row],[Project quantity]])</f>
        <v>0</v>
      </c>
      <c r="HM376" s="287">
        <f>IFERROR(CatTemplate[[#This Row],[Total Price]]/(CatTemplate[[#This Row],[Final Quantity]]),0)</f>
        <v>0</v>
      </c>
      <c r="HN376" s="261"/>
    </row>
    <row r="377" spans="2:222" ht="25.5" x14ac:dyDescent="0.2">
      <c r="B377" s="9" t="s">
        <v>104</v>
      </c>
      <c r="C377" s="23">
        <v>10</v>
      </c>
      <c r="D377" s="10" t="s">
        <v>187</v>
      </c>
      <c r="E377" s="25">
        <v>1</v>
      </c>
      <c r="F377" s="19" t="s">
        <v>103</v>
      </c>
      <c r="G377" s="27">
        <v>8</v>
      </c>
      <c r="H377" s="19" t="s">
        <v>95</v>
      </c>
      <c r="I377" s="19"/>
      <c r="J377" s="16" t="s">
        <v>100</v>
      </c>
      <c r="K377" s="16"/>
      <c r="L377" s="16" t="s">
        <v>140</v>
      </c>
      <c r="M377" s="16" t="s">
        <v>206</v>
      </c>
      <c r="N377" s="16" t="s">
        <v>857</v>
      </c>
      <c r="O377" s="320"/>
      <c r="P377" s="71"/>
      <c r="Q377" s="108"/>
      <c r="R377" s="73"/>
      <c r="S377" s="97"/>
      <c r="T377" s="100">
        <f>getEqUnitCost</f>
        <v>0</v>
      </c>
      <c r="U377" s="73">
        <f>getEqUnitEffort</f>
        <v>0</v>
      </c>
      <c r="V377" s="101">
        <f>getEqQuantity</f>
        <v>0</v>
      </c>
      <c r="W377" s="320"/>
      <c r="X377" s="100">
        <f>getConsUnitCost</f>
        <v>0</v>
      </c>
      <c r="Y377" s="73">
        <f>getConsUnitEffort</f>
        <v>0</v>
      </c>
      <c r="Z377" s="14">
        <f>getConsQuantity</f>
        <v>0</v>
      </c>
      <c r="AA377" s="320"/>
      <c r="AB377" s="72"/>
      <c r="AC377" s="112"/>
      <c r="AD377" s="14">
        <f>getOthQuantity</f>
        <v>0</v>
      </c>
      <c r="AE377" s="320"/>
      <c r="AF377" s="28" t="str">
        <f>IF(ISBLANK(CatTemplate[[#This Row],[Resource type]]),"",CatTemplate[[#This Row],[Resource type]])</f>
        <v>IT PM</v>
      </c>
      <c r="AG377" s="242">
        <f>getStaffUnitCost</f>
        <v>640.13202002836897</v>
      </c>
      <c r="AH377" s="113">
        <f>getStaffUnitEffort</f>
        <v>0</v>
      </c>
      <c r="AI377" s="40">
        <f>getStaffQuantity</f>
        <v>0</v>
      </c>
      <c r="AJ377" s="41">
        <f>CatTemplate[[#This Row],[St. quantity]]*8/ParRatePM</f>
        <v>0</v>
      </c>
      <c r="AK377" s="320"/>
      <c r="AL377" s="53" t="str">
        <f>CatTemplate[[#This Row],[Item type]]</f>
        <v>Days</v>
      </c>
      <c r="AM377" s="12">
        <f>SUM(CatTemplate[[#This Row],[Year1]:[Year20]])</f>
        <v>0</v>
      </c>
      <c r="AN377" s="52"/>
      <c r="AO377" s="52"/>
      <c r="AP377" s="52"/>
      <c r="AQ377" s="8"/>
      <c r="AR377" s="8"/>
      <c r="AS377" s="8"/>
      <c r="AT377" s="8"/>
      <c r="AU377" s="8"/>
      <c r="AV377" s="8"/>
      <c r="AW377" s="8"/>
      <c r="AX377" s="8"/>
      <c r="AY377" s="8"/>
      <c r="AZ377" s="8"/>
      <c r="BA377" s="8"/>
      <c r="BB377" s="8"/>
      <c r="BC377" s="8"/>
      <c r="BD377" s="8"/>
      <c r="BE377" s="8"/>
      <c r="BF377" s="8"/>
      <c r="BG377" s="36"/>
      <c r="BH377" s="320"/>
      <c r="BI377" s="37" t="str">
        <f>getCostCategory</f>
        <v>01 Staff costs</v>
      </c>
      <c r="BJ377" s="37" t="str">
        <f>getSection</f>
        <v>10 IT operations</v>
      </c>
      <c r="BK377" s="32" t="str">
        <f>getObject</f>
        <v>IT PM</v>
      </c>
      <c r="BL377" s="30">
        <f>IFERROR(getUnitCost * IF(CatTemplate[[#This Row],[Cost Category Comp.]]="01 Staff costs", 1,1),0)</f>
        <v>640.13202002836897</v>
      </c>
      <c r="BM377" s="29">
        <f>IF(AND(ISBLANK(CatTemplate[[#This Row],[Eq. unit cost]]),ISBLANK(CatTemplate[[#This Row],[Cons. unit cost]]),ISBLANK(CatTemplate[[#This Row],[Oth. unit cost]])), 0, IF(getUnitEffort =0,1,getUnitEffort) * CatTemplate[[#This Row],[Year1]])</f>
        <v>0</v>
      </c>
      <c r="BN377" s="29">
        <f>IF(AND(ISBLANK(CatTemplate[[#This Row],[Eq. unit cost]]),ISBLANK(CatTemplate[[#This Row],[Cons. unit cost]]),ISBLANK(CatTemplate[[#This Row],[Oth. unit cost]])), 0, IF(getUnitEffort =0,1,getUnitEffort) * CatTemplate[[#This Row],[Year2]])</f>
        <v>0</v>
      </c>
      <c r="BO377" s="29">
        <f>IF(AND(ISBLANK(CatTemplate[[#This Row],[Eq. unit cost]]),ISBLANK(CatTemplate[[#This Row],[Cons. unit cost]]),ISBLANK(CatTemplate[[#This Row],[Oth. unit cost]])), 0, IF(getUnitEffort =0,1,getUnitEffort) * CatTemplate[[#This Row],[Year3]])</f>
        <v>0</v>
      </c>
      <c r="BP377" s="29">
        <f>IF(AND(ISBLANK(CatTemplate[[#This Row],[Eq. unit cost]]),ISBLANK(CatTemplate[[#This Row],[Cons. unit cost]]),ISBLANK(CatTemplate[[#This Row],[Oth. unit cost]])), 0, IF(getUnitEffort =0,1,getUnitEffort) * CatTemplate[[#This Row],[Year4]])</f>
        <v>0</v>
      </c>
      <c r="BQ377" s="29">
        <f>IF(AND(ISBLANK(CatTemplate[[#This Row],[Eq. unit cost]]),ISBLANK(CatTemplate[[#This Row],[Cons. unit cost]]),ISBLANK(CatTemplate[[#This Row],[Oth. unit cost]])), 0, IF(getUnitEffort =0,1,getUnitEffort) * CatTemplate[[#This Row],[Year5]])</f>
        <v>0</v>
      </c>
      <c r="BR377" s="29">
        <f>IF(AND(ISBLANK(CatTemplate[[#This Row],[Eq. unit cost]]),ISBLANK(CatTemplate[[#This Row],[Cons. unit cost]]),ISBLANK(CatTemplate[[#This Row],[Oth. unit cost]])), 0, IF(getUnitEffort =0,1,getUnitEffort) * CatTemplate[[#This Row],[Year6]])</f>
        <v>0</v>
      </c>
      <c r="BS377" s="29">
        <f>IF(AND(ISBLANK(CatTemplate[[#This Row],[Eq. unit cost]]),ISBLANK(CatTemplate[[#This Row],[Cons. unit cost]]),ISBLANK(CatTemplate[[#This Row],[Oth. unit cost]])), 0, IF(getUnitEffort =0,1,getUnitEffort) * CatTemplate[[#This Row],[Year7]])</f>
        <v>0</v>
      </c>
      <c r="BT377" s="29">
        <f>IF(AND(ISBLANK(CatTemplate[[#This Row],[Eq. unit cost]]),ISBLANK(CatTemplate[[#This Row],[Cons. unit cost]]),ISBLANK(CatTemplate[[#This Row],[Oth. unit cost]])), 0, IF(getUnitEffort =0,1,getUnitEffort) * CatTemplate[[#This Row],[Year8]])</f>
        <v>0</v>
      </c>
      <c r="BU377" s="29">
        <f>IF(AND(ISBLANK(CatTemplate[[#This Row],[Eq. unit cost]]),ISBLANK(CatTemplate[[#This Row],[Cons. unit cost]]),ISBLANK(CatTemplate[[#This Row],[Oth. unit cost]])), 0, IF(getUnitEffort =0,1,getUnitEffort) * CatTemplate[[#This Row],[Year9]])</f>
        <v>0</v>
      </c>
      <c r="BV377" s="29">
        <f>IF(AND(ISBLANK(CatTemplate[[#This Row],[Eq. unit cost]]),ISBLANK(CatTemplate[[#This Row],[Cons. unit cost]]),ISBLANK(CatTemplate[[#This Row],[Oth. unit cost]])), 0, IF(getUnitEffort =0,1,getUnitEffort) * CatTemplate[[#This Row],[Year10]])</f>
        <v>0</v>
      </c>
      <c r="BW377" s="29">
        <f>IF(AND(ISBLANK(CatTemplate[[#This Row],[Eq. unit cost]]),ISBLANK(CatTemplate[[#This Row],[Cons. unit cost]]),ISBLANK(CatTemplate[[#This Row],[Oth. unit cost]])), 0, IF(getUnitEffort =0,1,getUnitEffort) * CatTemplate[[#This Row],[Year11]])</f>
        <v>0</v>
      </c>
      <c r="BX377" s="29">
        <f>IF(AND(ISBLANK(CatTemplate[[#This Row],[Eq. unit cost]]),ISBLANK(CatTemplate[[#This Row],[Cons. unit cost]]),ISBLANK(CatTemplate[[#This Row],[Oth. unit cost]])), 0, IF(getUnitEffort =0,1,getUnitEffort) * CatTemplate[[#This Row],[Year12]])</f>
        <v>0</v>
      </c>
      <c r="BY377" s="29">
        <f>IF(AND(ISBLANK(CatTemplate[[#This Row],[Eq. unit cost]]),ISBLANK(CatTemplate[[#This Row],[Cons. unit cost]]),ISBLANK(CatTemplate[[#This Row],[Oth. unit cost]])), 0, IF(getUnitEffort =0,1,getUnitEffort) * CatTemplate[[#This Row],[Year13]])</f>
        <v>0</v>
      </c>
      <c r="BZ377" s="29">
        <f>IF(AND(ISBLANK(CatTemplate[[#This Row],[Eq. unit cost]]),ISBLANK(CatTemplate[[#This Row],[Cons. unit cost]]),ISBLANK(CatTemplate[[#This Row],[Oth. unit cost]])), 0, IF(getUnitEffort =0,1,getUnitEffort) * CatTemplate[[#This Row],[Year14]])</f>
        <v>0</v>
      </c>
      <c r="CA377" s="29">
        <f>IF(AND(ISBLANK(CatTemplate[[#This Row],[Eq. unit cost]]),ISBLANK(CatTemplate[[#This Row],[Cons. unit cost]]),ISBLANK(CatTemplate[[#This Row],[Oth. unit cost]])), 0, IF(getUnitEffort =0,1,getUnitEffort) * CatTemplate[[#This Row],[Year15]])</f>
        <v>0</v>
      </c>
      <c r="CB377" s="29">
        <f>IF(AND(ISBLANK(CatTemplate[[#This Row],[Eq. unit cost]]),ISBLANK(CatTemplate[[#This Row],[Cons. unit cost]]),ISBLANK(CatTemplate[[#This Row],[Oth. unit cost]])), 0, IF(getUnitEffort =0,1,getUnitEffort) * CatTemplate[[#This Row],[Year16]])</f>
        <v>0</v>
      </c>
      <c r="CC377" s="29">
        <f>IF(AND(ISBLANK(CatTemplate[[#This Row],[Eq. unit cost]]),ISBLANK(CatTemplate[[#This Row],[Cons. unit cost]]),ISBLANK(CatTemplate[[#This Row],[Oth. unit cost]])), 0, IF(getUnitEffort =0,1,getUnitEffort) * CatTemplate[[#This Row],[Year17]])</f>
        <v>0</v>
      </c>
      <c r="CD377" s="29">
        <f>IF(AND(ISBLANK(CatTemplate[[#This Row],[Eq. unit cost]]),ISBLANK(CatTemplate[[#This Row],[Cons. unit cost]]),ISBLANK(CatTemplate[[#This Row],[Oth. unit cost]])), 0, IF(getUnitEffort =0,1,getUnitEffort) * CatTemplate[[#This Row],[Year18]])</f>
        <v>0</v>
      </c>
      <c r="CE377" s="29">
        <f>IF(AND(ISBLANK(CatTemplate[[#This Row],[Eq. unit cost]]),ISBLANK(CatTemplate[[#This Row],[Cons. unit cost]]),ISBLANK(CatTemplate[[#This Row],[Oth. unit cost]])), 0, IF(getUnitEffort =0,1,getUnitEffort) * CatTemplate[[#This Row],[Year19]])</f>
        <v>0</v>
      </c>
      <c r="CF377" s="29">
        <f>IF(AND(ISBLANK(CatTemplate[[#This Row],[Eq. unit cost]]),ISBLANK(CatTemplate[[#This Row],[Cons. unit cost]]),ISBLANK(CatTemplate[[#This Row],[Oth. unit cost]])), 0, IF(getUnitEffort =0,1,getUnitEffort) * CatTemplate[[#This Row],[Year20]])</f>
        <v>0</v>
      </c>
      <c r="CG377" s="45">
        <f>SUM(CatTemplate[[#This Row],[Q1]:[Q20]])</f>
        <v>0</v>
      </c>
      <c r="CH377" s="29">
        <f>IF(ISBLANK(CatTemplate[[#This Row],[St. unit effort]]),0,(CatTemplate[[#This Row],[St. unit effort]] * CatTemplate[[#This Row],[Year1]]))</f>
        <v>0</v>
      </c>
      <c r="CI377" s="29">
        <f>IF(ISBLANK(CatTemplate[[#This Row],[St. unit effort]]),0,(CatTemplate[[#This Row],[St. unit effort]] * CatTemplate[[#This Row],[Year2]]))</f>
        <v>0</v>
      </c>
      <c r="CJ377" s="29">
        <f>IF(ISBLANK(CatTemplate[[#This Row],[St. unit effort]]),0,(CatTemplate[[#This Row],[St. unit effort]] * CatTemplate[[#This Row],[Year3]]))</f>
        <v>0</v>
      </c>
      <c r="CK377" s="29">
        <f>IF(ISBLANK(CatTemplate[[#This Row],[St. unit effort]]),0,(CatTemplate[[#This Row],[St. unit effort]] * CatTemplate[[#This Row],[Year4]]))</f>
        <v>0</v>
      </c>
      <c r="CL377" s="29">
        <f>IF(ISBLANK(CatTemplate[[#This Row],[St. unit effort]]),0,(CatTemplate[[#This Row],[St. unit effort]] * CatTemplate[[#This Row],[Year5]]))</f>
        <v>0</v>
      </c>
      <c r="CM377" s="29">
        <f>IF(ISBLANK(CatTemplate[[#This Row],[St. unit effort]]),0,(CatTemplate[[#This Row],[St. unit effort]] * CatTemplate[[#This Row],[Year6]]))</f>
        <v>0</v>
      </c>
      <c r="CN377" s="29">
        <f>IF(ISBLANK(CatTemplate[[#This Row],[St. unit effort]]),0,(CatTemplate[[#This Row],[St. unit effort]] * CatTemplate[[#This Row],[Year7]]))</f>
        <v>0</v>
      </c>
      <c r="CO377" s="29">
        <f>IF(ISBLANK(CatTemplate[[#This Row],[St. unit effort]]),0,(CatTemplate[[#This Row],[St. unit effort]] * CatTemplate[[#This Row],[Year8]]))</f>
        <v>0</v>
      </c>
      <c r="CP377" s="29">
        <f>IF(ISBLANK(CatTemplate[[#This Row],[St. unit effort]]),0,(CatTemplate[[#This Row],[St. unit effort]] * CatTemplate[[#This Row],[Year9]]))</f>
        <v>0</v>
      </c>
      <c r="CQ377" s="29">
        <f>IF(ISBLANK(CatTemplate[[#This Row],[St. unit effort]]),0,(CatTemplate[[#This Row],[St. unit effort]] * CatTemplate[[#This Row],[Year10]]))</f>
        <v>0</v>
      </c>
      <c r="CR377" s="29">
        <f>IF(ISBLANK(CatTemplate[[#This Row],[St. unit effort]]),0,(CatTemplate[[#This Row],[St. unit effort]] * CatTemplate[[#This Row],[Year11]]))</f>
        <v>0</v>
      </c>
      <c r="CS377" s="29">
        <f>IF(ISBLANK(CatTemplate[[#This Row],[St. unit effort]]),0,(CatTemplate[[#This Row],[St. unit effort]] * CatTemplate[[#This Row],[Year12]]))</f>
        <v>0</v>
      </c>
      <c r="CT377" s="29">
        <f>IF(ISBLANK(CatTemplate[[#This Row],[St. unit effort]]),0,(CatTemplate[[#This Row],[St. unit effort]] * CatTemplate[[#This Row],[Year13]]))</f>
        <v>0</v>
      </c>
      <c r="CU377" s="29">
        <f>IF(ISBLANK(CatTemplate[[#This Row],[St. unit effort]]),0,(CatTemplate[[#This Row],[St. unit effort]] * CatTemplate[[#This Row],[Year14]]))</f>
        <v>0</v>
      </c>
      <c r="CV377" s="29">
        <f>IF(ISBLANK(CatTemplate[[#This Row],[St. unit effort]]),0,(CatTemplate[[#This Row],[St. unit effort]] * CatTemplate[[#This Row],[Year15]]))</f>
        <v>0</v>
      </c>
      <c r="CW377" s="29">
        <f>IF(ISBLANK(CatTemplate[[#This Row],[St. unit effort]]),0,(CatTemplate[[#This Row],[St. unit effort]] * CatTemplate[[#This Row],[Year16]]))</f>
        <v>0</v>
      </c>
      <c r="CX377" s="29">
        <f>IF(ISBLANK(CatTemplate[[#This Row],[St. unit effort]]),0,(CatTemplate[[#This Row],[St. unit effort]] * CatTemplate[[#This Row],[Year17]]))</f>
        <v>0</v>
      </c>
      <c r="CY377" s="29">
        <f>IF(ISBLANK(CatTemplate[[#This Row],[St. unit effort]]),0,(CatTemplate[[#This Row],[St. unit effort]] * CatTemplate[[#This Row],[Year18]]))</f>
        <v>0</v>
      </c>
      <c r="CZ377" s="29">
        <f>IF(ISBLANK(CatTemplate[[#This Row],[St. unit effort]]),0,(CatTemplate[[#This Row],[St. unit effort]] * CatTemplate[[#This Row],[Year19]]))</f>
        <v>0</v>
      </c>
      <c r="DA377" s="29">
        <f>IF(ISBLANK(CatTemplate[[#This Row],[St. unit effort]]),0,(CatTemplate[[#This Row],[St. unit effort]] * CatTemplate[[#This Row],[Year20]]))</f>
        <v>0</v>
      </c>
      <c r="DB377" s="57">
        <f>IF(ISBLANK(CatTemplate[[#This Row],[St. unit effort]]),0,(CatTemplate[[#This Row],[St. unit effort]] * CatTemplate[[#This Row],[Year1]])*8/ParRatePM)</f>
        <v>0</v>
      </c>
      <c r="DC377" s="57">
        <f>IF(ISBLANK(CatTemplate[[#This Row],[St. unit effort]]),0,(CatTemplate[[#This Row],[St. unit effort]] * CatTemplate[[#This Row],[Year2]])*8/ParRatePM)</f>
        <v>0</v>
      </c>
      <c r="DD377" s="57">
        <f>IF(ISBLANK(CatTemplate[[#This Row],[St. unit effort]]),0,(CatTemplate[[#This Row],[St. unit effort]] * CatTemplate[[#This Row],[Year3]])*8/ParRatePM)</f>
        <v>0</v>
      </c>
      <c r="DE377" s="57">
        <f>IF(ISBLANK(CatTemplate[[#This Row],[St. unit effort]]),0,(CatTemplate[[#This Row],[St. unit effort]] * CatTemplate[[#This Row],[Year4]])*8/ParRatePM)</f>
        <v>0</v>
      </c>
      <c r="DF377" s="57">
        <f>IF(ISBLANK(CatTemplate[[#This Row],[St. unit effort]]),0,(CatTemplate[[#This Row],[St. unit effort]] * CatTemplate[[#This Row],[Year5]])*8/ParRatePM)</f>
        <v>0</v>
      </c>
      <c r="DG377" s="57">
        <f>IF(ISBLANK(CatTemplate[[#This Row],[St. unit effort]]),0,(CatTemplate[[#This Row],[St. unit effort]] * CatTemplate[[#This Row],[Year6]])*8/ParRatePM)</f>
        <v>0</v>
      </c>
      <c r="DH377" s="57">
        <f>IF(ISBLANK(CatTemplate[[#This Row],[St. unit effort]]),0,(CatTemplate[[#This Row],[St. unit effort]] * CatTemplate[[#This Row],[Year7]])*8/ParRatePM)</f>
        <v>0</v>
      </c>
      <c r="DI377" s="57">
        <f>IF(ISBLANK(CatTemplate[[#This Row],[St. unit effort]]),0,(CatTemplate[[#This Row],[St. unit effort]] * CatTemplate[[#This Row],[Year8]])*8/ParRatePM)</f>
        <v>0</v>
      </c>
      <c r="DJ377" s="57">
        <f>IF(ISBLANK(CatTemplate[[#This Row],[St. unit effort]]),0,(CatTemplate[[#This Row],[St. unit effort]] * CatTemplate[[#This Row],[Year9]])*8/ParRatePM)</f>
        <v>0</v>
      </c>
      <c r="DK377" s="57">
        <f>IF(ISBLANK(CatTemplate[[#This Row],[St. unit effort]]),0,(CatTemplate[[#This Row],[St. unit effort]] * CatTemplate[[#This Row],[Year10]])*8/ParRatePM)</f>
        <v>0</v>
      </c>
      <c r="DL377" s="57">
        <f>IF(ISBLANK(CatTemplate[[#This Row],[St. unit effort]]),0,(CatTemplate[[#This Row],[St. unit effort]] * CatTemplate[[#This Row],[Year11]])*8/ParRatePM)</f>
        <v>0</v>
      </c>
      <c r="DM377" s="57">
        <f>IF(ISBLANK(CatTemplate[[#This Row],[St. unit effort]]),0,(CatTemplate[[#This Row],[St. unit effort]] * CatTemplate[[#This Row],[Year12]])*8/ParRatePM)</f>
        <v>0</v>
      </c>
      <c r="DN377" s="57">
        <f>IF(ISBLANK(CatTemplate[[#This Row],[St. unit effort]]),0,(CatTemplate[[#This Row],[St. unit effort]] * CatTemplate[[#This Row],[Year13]])*8/ParRatePM)</f>
        <v>0</v>
      </c>
      <c r="DO377" s="57">
        <f>IF(ISBLANK(CatTemplate[[#This Row],[St. unit effort]]),0,(CatTemplate[[#This Row],[St. unit effort]] * CatTemplate[[#This Row],[Year14]])*8/ParRatePM)</f>
        <v>0</v>
      </c>
      <c r="DP377" s="57">
        <f>IF(ISBLANK(CatTemplate[[#This Row],[St. unit effort]]),0,(CatTemplate[[#This Row],[St. unit effort]] * CatTemplate[[#This Row],[Year15]])*8/ParRatePM)</f>
        <v>0</v>
      </c>
      <c r="DQ377" s="57">
        <f>IF(ISBLANK(CatTemplate[[#This Row],[St. unit effort]]),0,(CatTemplate[[#This Row],[St. unit effort]] * CatTemplate[[#This Row],[Year16]])*8/ParRatePM)</f>
        <v>0</v>
      </c>
      <c r="DR377" s="57">
        <f>IF(ISBLANK(CatTemplate[[#This Row],[St. unit effort]]),0,(CatTemplate[[#This Row],[St. unit effort]] * CatTemplate[[#This Row],[Year17]])*8/ParRatePM)</f>
        <v>0</v>
      </c>
      <c r="DS377" s="57">
        <f>IF(ISBLANK(CatTemplate[[#This Row],[St. unit effort]]),0,(CatTemplate[[#This Row],[St. unit effort]] * CatTemplate[[#This Row],[Year18]])*8/ParRatePM)</f>
        <v>0</v>
      </c>
      <c r="DT377" s="57">
        <f>IF(ISBLANK(CatTemplate[[#This Row],[St. unit effort]]),0,(CatTemplate[[#This Row],[St. unit effort]] * CatTemplate[[#This Row],[Year19]])*8/ParRatePM)</f>
        <v>0</v>
      </c>
      <c r="DU377" s="57">
        <f>IF(ISBLANK(CatTemplate[[#This Row],[St. unit effort]]),0,(CatTemplate[[#This Row],[St. unit effort]] * CatTemplate[[#This Row],[Year20]])*8/ParRatePM)</f>
        <v>0</v>
      </c>
      <c r="DV377" s="54">
        <f>SUM(CatTemplate[[#This Row],[PM1]:[PM20]])</f>
        <v>0</v>
      </c>
      <c r="DW377" s="56">
        <f t="shared" si="131"/>
        <v>0</v>
      </c>
      <c r="DX377" s="56">
        <f t="shared" si="131"/>
        <v>0</v>
      </c>
      <c r="DY377" s="56">
        <f t="shared" si="131"/>
        <v>0</v>
      </c>
      <c r="DZ377" s="56">
        <f t="shared" si="131"/>
        <v>0</v>
      </c>
      <c r="EA377" s="56">
        <f t="shared" si="131"/>
        <v>0</v>
      </c>
      <c r="EB377" s="56">
        <f t="shared" si="131"/>
        <v>0</v>
      </c>
      <c r="EC377" s="56">
        <f t="shared" si="131"/>
        <v>0</v>
      </c>
      <c r="ED377" s="56">
        <f t="shared" si="131"/>
        <v>0</v>
      </c>
      <c r="EE377" s="56">
        <f t="shared" si="131"/>
        <v>0</v>
      </c>
      <c r="EF377" s="56">
        <f t="shared" si="131"/>
        <v>0</v>
      </c>
      <c r="EG377" s="56">
        <f t="shared" si="131"/>
        <v>0</v>
      </c>
      <c r="EH377" s="56">
        <f t="shared" si="131"/>
        <v>0</v>
      </c>
      <c r="EI377" s="56">
        <f t="shared" si="131"/>
        <v>0</v>
      </c>
      <c r="EJ377" s="56">
        <f t="shared" si="131"/>
        <v>0</v>
      </c>
      <c r="EK377" s="56">
        <f t="shared" si="131"/>
        <v>0</v>
      </c>
      <c r="EL377" s="56">
        <f t="shared" si="129"/>
        <v>0</v>
      </c>
      <c r="EM377" s="56">
        <f t="shared" si="129"/>
        <v>0</v>
      </c>
      <c r="EN377" s="56">
        <f t="shared" si="129"/>
        <v>0</v>
      </c>
      <c r="EO377" s="56">
        <f t="shared" si="129"/>
        <v>0</v>
      </c>
      <c r="EP377" s="56">
        <f t="shared" si="129"/>
        <v>0</v>
      </c>
      <c r="EQ377" s="30">
        <f>CatTemplate[[#This Row],[Eq. unit cost]] * CatTemplate[[#This Row],[Eq. quantity]]</f>
        <v>0</v>
      </c>
      <c r="ER377" s="30">
        <f>CatTemplate[[#This Row],[Cons. unit cost]] *CatTemplate[[#This Row],[Cons. quantity]]</f>
        <v>0</v>
      </c>
      <c r="ES377" s="30">
        <f>CatTemplate[[#This Row],[Oth. unit cost]] *CatTemplate[[#This Row],[Oth. quantity]]</f>
        <v>0</v>
      </c>
      <c r="ET377" s="55">
        <f>SUM(CatTemplate[[#This Row],[CO1]:[CO20]])</f>
        <v>0</v>
      </c>
      <c r="EU377" s="56">
        <f t="shared" si="132"/>
        <v>0</v>
      </c>
      <c r="EV377" s="56">
        <f t="shared" si="132"/>
        <v>0</v>
      </c>
      <c r="EW377" s="56">
        <f t="shared" si="132"/>
        <v>0</v>
      </c>
      <c r="EX377" s="56">
        <f t="shared" si="132"/>
        <v>0</v>
      </c>
      <c r="EY377" s="56">
        <f t="shared" si="132"/>
        <v>0</v>
      </c>
      <c r="EZ377" s="56">
        <f t="shared" si="132"/>
        <v>0</v>
      </c>
      <c r="FA377" s="56">
        <f t="shared" si="132"/>
        <v>0</v>
      </c>
      <c r="FB377" s="56">
        <f t="shared" si="132"/>
        <v>0</v>
      </c>
      <c r="FC377" s="56">
        <f t="shared" si="132"/>
        <v>0</v>
      </c>
      <c r="FD377" s="56">
        <f t="shared" si="132"/>
        <v>0</v>
      </c>
      <c r="FE377" s="56">
        <f t="shared" si="132"/>
        <v>0</v>
      </c>
      <c r="FF377" s="56">
        <f t="shared" si="132"/>
        <v>0</v>
      </c>
      <c r="FG377" s="56">
        <f t="shared" si="132"/>
        <v>0</v>
      </c>
      <c r="FH377" s="56">
        <f t="shared" si="132"/>
        <v>0</v>
      </c>
      <c r="FI377" s="56">
        <f t="shared" si="132"/>
        <v>0</v>
      </c>
      <c r="FJ377" s="56">
        <f t="shared" si="130"/>
        <v>0</v>
      </c>
      <c r="FK377" s="56">
        <f t="shared" si="130"/>
        <v>0</v>
      </c>
      <c r="FL377" s="56">
        <f t="shared" si="130"/>
        <v>0</v>
      </c>
      <c r="FM377" s="56">
        <f t="shared" si="130"/>
        <v>0</v>
      </c>
      <c r="FN377" s="56">
        <f t="shared" si="130"/>
        <v>0</v>
      </c>
      <c r="FO377" s="58">
        <f>SUM(CatTemplate[[#This Row],[CS1]:[CS20]])</f>
        <v>0</v>
      </c>
      <c r="FP377" s="59">
        <f>CatTemplate[[#This Row],[Total Oth. cost]]+CatTemplate[[#This Row],[Total St. Cost]]</f>
        <v>0</v>
      </c>
      <c r="FQ377" s="33" t="e">
        <f t="shared" si="115"/>
        <v>#VALUE!</v>
      </c>
      <c r="FR377" s="33" t="e">
        <f t="shared" si="116"/>
        <v>#VALUE!</v>
      </c>
      <c r="FS377" s="30" t="e">
        <f>(CatTemplate[[#This Row],[CO1]] + CatTemplate[[#This Row],[CS1]]) * (1 + getRateOHFinal) * getRateMarkupFinal</f>
        <v>#VALUE!</v>
      </c>
      <c r="FT377" s="30" t="e">
        <f>(CatTemplate[[#This Row],[CO2]] + CatTemplate[[#This Row],[CS2]]) * (1 + getRateOHFinal) * getRateMarkupFinal</f>
        <v>#VALUE!</v>
      </c>
      <c r="FU377" s="30" t="e">
        <f>(CatTemplate[[#This Row],[CO3]] + CatTemplate[[#This Row],[CS3]]) * (1 + getRateOHFinal) * getRateMarkupFinal</f>
        <v>#VALUE!</v>
      </c>
      <c r="FV377" s="30" t="e">
        <f>(CatTemplate[[#This Row],[CO4]] + CatTemplate[[#This Row],[CS4]]) * (1 + getRateOHFinal) * getRateMarkupFinal</f>
        <v>#VALUE!</v>
      </c>
      <c r="FW377" s="30" t="e">
        <f>(CatTemplate[[#This Row],[CO5]] + CatTemplate[[#This Row],[CS5]]) * (1 + getRateOHFinal) * getRateMarkupFinal</f>
        <v>#VALUE!</v>
      </c>
      <c r="FX377" s="30" t="e">
        <f>(CatTemplate[[#This Row],[CO6]] + CatTemplate[[#This Row],[CS6]]) * (1 + getRateOHFinal) * getRateMarkupFinal</f>
        <v>#VALUE!</v>
      </c>
      <c r="FY377" s="30" t="e">
        <f>(CatTemplate[[#This Row],[CO7]] + CatTemplate[[#This Row],[CS7]]) * (1 + getRateOHFinal) * getRateMarkupFinal</f>
        <v>#VALUE!</v>
      </c>
      <c r="FZ377" s="30" t="e">
        <f>(CatTemplate[[#This Row],[CO8]] + CatTemplate[[#This Row],[CS8]]) * (1 + getRateOHFinal) * getRateMarkupFinal</f>
        <v>#VALUE!</v>
      </c>
      <c r="GA377" s="30" t="e">
        <f>(CatTemplate[[#This Row],[CO9]] + CatTemplate[[#This Row],[CS9]]) * (1 + getRateOHFinal) * getRateMarkupFinal</f>
        <v>#VALUE!</v>
      </c>
      <c r="GB377" s="30" t="e">
        <f>(CatTemplate[[#This Row],[CO10]] + CatTemplate[[#This Row],[CS10]]) * (1 + getRateOHFinal) * getRateMarkupFinal</f>
        <v>#VALUE!</v>
      </c>
      <c r="GC377" s="30" t="e">
        <f>(CatTemplate[[#This Row],[CO11]] + CatTemplate[[#This Row],[CS11]]) * (1 + getRateOHFinal) * getRateMarkupFinal</f>
        <v>#VALUE!</v>
      </c>
      <c r="GD377" s="30" t="e">
        <f>(CatTemplate[[#This Row],[CO12]] + CatTemplate[[#This Row],[CS12]]) * (1 + getRateOHFinal) * getRateMarkupFinal</f>
        <v>#VALUE!</v>
      </c>
      <c r="GE377" s="30" t="e">
        <f>(CatTemplate[[#This Row],[CO13]] + CatTemplate[[#This Row],[CS13]]) * (1 + getRateOHFinal) * getRateMarkupFinal</f>
        <v>#VALUE!</v>
      </c>
      <c r="GF377" s="30" t="e">
        <f>(CatTemplate[[#This Row],[CO14]] + CatTemplate[[#This Row],[CS14]]) * (1 + getRateOHFinal) * getRateMarkupFinal</f>
        <v>#VALUE!</v>
      </c>
      <c r="GG377" s="30" t="e">
        <f>(CatTemplate[[#This Row],[CO15]] + CatTemplate[[#This Row],[CS15]]) * (1 + getRateOHFinal) * getRateMarkupFinal</f>
        <v>#VALUE!</v>
      </c>
      <c r="GH377" s="30" t="e">
        <f>(CatTemplate[[#This Row],[CO16]] + CatTemplate[[#This Row],[CS16]]) * (1 + getRateOHFinal) * getRateMarkupFinal</f>
        <v>#VALUE!</v>
      </c>
      <c r="GI377" s="30" t="e">
        <f>(CatTemplate[[#This Row],[CO17]] + CatTemplate[[#This Row],[CS17]]) * (1 + getRateOHFinal) * getRateMarkupFinal</f>
        <v>#VALUE!</v>
      </c>
      <c r="GJ377" s="30" t="e">
        <f>(CatTemplate[[#This Row],[CO18]] + CatTemplate[[#This Row],[CS18]]) * (1 + getRateOHFinal) * getRateMarkupFinal</f>
        <v>#VALUE!</v>
      </c>
      <c r="GK377" s="30" t="e">
        <f>(CatTemplate[[#This Row],[CO19]] + CatTemplate[[#This Row],[CS19]]) * (1 + getRateOHFinal) * getRateMarkupFinal</f>
        <v>#VALUE!</v>
      </c>
      <c r="GL377" s="30" t="e">
        <f>(CatTemplate[[#This Row],[CO20]] + CatTemplate[[#This Row],[CS20]]) * (1 + getRateOHFinal) * getRateMarkupFinal</f>
        <v>#VALUE!</v>
      </c>
      <c r="GM377" s="30" t="e">
        <f t="shared" si="117"/>
        <v>#VALUE!</v>
      </c>
      <c r="GN377" s="30" t="e">
        <f t="shared" si="118"/>
        <v>#VALUE!</v>
      </c>
      <c r="GO377" s="30" t="e">
        <f t="shared" si="119"/>
        <v>#VALUE!</v>
      </c>
      <c r="GP377" s="30" t="e">
        <f t="shared" si="120"/>
        <v>#VALUE!</v>
      </c>
      <c r="GQ377" s="30" t="e">
        <f>(CatTemplate[[#This Row],[CO1]]+CatTemplate[[#This Row],[CS1]]) * (1+ getRateOHFinal) * (1 + getRateMarkupFinal)</f>
        <v>#VALUE!</v>
      </c>
      <c r="GR377" s="30" t="e">
        <f>(CatTemplate[[#This Row],[CO2]]+CatTemplate[[#This Row],[CS2]]) * (1+ getRateOHFinal) * (1 + getRateMarkupFinal)</f>
        <v>#VALUE!</v>
      </c>
      <c r="GS377" s="30" t="e">
        <f>(CatTemplate[[#This Row],[CO3]]+CatTemplate[[#This Row],[CS3]]) * (1+ getRateOHFinal) * (1 + getRateMarkupFinal)</f>
        <v>#VALUE!</v>
      </c>
      <c r="GT377" s="30" t="e">
        <f>(CatTemplate[[#This Row],[CO4]]+CatTemplate[[#This Row],[CS4]]) * (1+ getRateOHFinal) * (1 + getRateMarkupFinal)</f>
        <v>#VALUE!</v>
      </c>
      <c r="GU377" s="30" t="e">
        <f>(CatTemplate[[#This Row],[CO5]]+CatTemplate[[#This Row],[CS5]]) * (1+ getRateOHFinal) * (1 + getRateMarkupFinal)</f>
        <v>#VALUE!</v>
      </c>
      <c r="GV377" s="30" t="e">
        <f>(CatTemplate[[#This Row],[CO6]]+CatTemplate[[#This Row],[CS6]]) * (1+ getRateOHFinal) * (1 + getRateMarkupFinal)</f>
        <v>#VALUE!</v>
      </c>
      <c r="GW377" s="30" t="e">
        <f>(CatTemplate[[#This Row],[CO7]]+CatTemplate[[#This Row],[CS7]]) * (1+ getRateOHFinal) * (1 + getRateMarkupFinal)</f>
        <v>#VALUE!</v>
      </c>
      <c r="GX377" s="30" t="e">
        <f>(CatTemplate[[#This Row],[CO8]]+CatTemplate[[#This Row],[CS8]]) * (1+ getRateOHFinal) * (1 + getRateMarkupFinal)</f>
        <v>#VALUE!</v>
      </c>
      <c r="GY377" s="30" t="e">
        <f>(CatTemplate[[#This Row],[CO9]]+CatTemplate[[#This Row],[CS9]]) * (1+ getRateOHFinal) * (1 + getRateMarkupFinal)</f>
        <v>#VALUE!</v>
      </c>
      <c r="GZ377" s="30" t="e">
        <f>(CatTemplate[[#This Row],[CO10]]+CatTemplate[[#This Row],[CS10]]) * (1+ getRateOHFinal) * (1 + getRateMarkupFinal)</f>
        <v>#VALUE!</v>
      </c>
      <c r="HA377" s="30" t="e">
        <f>(CatTemplate[[#This Row],[CO11]]+CatTemplate[[#This Row],[CS11]]) * (1+ getRateOHFinal) * (1 + getRateMarkupFinal)</f>
        <v>#VALUE!</v>
      </c>
      <c r="HB377" s="30" t="e">
        <f>(CatTemplate[[#This Row],[CO12]]+CatTemplate[[#This Row],[CS12]]) * (1+ getRateOHFinal) * (1 + getRateMarkupFinal)</f>
        <v>#VALUE!</v>
      </c>
      <c r="HC377" s="30" t="e">
        <f>(CatTemplate[[#This Row],[CO13]]+CatTemplate[[#This Row],[CS13]]) * (1+ getRateOHFinal) * (1 + getRateMarkupFinal)</f>
        <v>#VALUE!</v>
      </c>
      <c r="HD377" s="30" t="e">
        <f>(CatTemplate[[#This Row],[CO14]]+CatTemplate[[#This Row],[CS14]]) * (1+ getRateOHFinal) * (1 + getRateMarkupFinal)</f>
        <v>#VALUE!</v>
      </c>
      <c r="HE377" s="30" t="e">
        <f>(CatTemplate[[#This Row],[CO15]]+CatTemplate[[#This Row],[CS15]]) * (1+ getRateOHFinal) * (1 + getRateMarkupFinal)</f>
        <v>#VALUE!</v>
      </c>
      <c r="HF377" s="30" t="e">
        <f>(CatTemplate[[#This Row],[CO16]]+CatTemplate[[#This Row],[CS16]]) * (1+ getRateOHFinal) * (1 + getRateMarkupFinal)</f>
        <v>#VALUE!</v>
      </c>
      <c r="HG377" s="30" t="e">
        <f>(CatTemplate[[#This Row],[CO17]]+CatTemplate[[#This Row],[CS17]]) * (1+ getRateOHFinal) * (1 + getRateMarkupFinal)</f>
        <v>#VALUE!</v>
      </c>
      <c r="HH377" s="30" t="e">
        <f>(CatTemplate[[#This Row],[CO18]]+CatTemplate[[#This Row],[CS18]]) * (1+ getRateOHFinal) * (1 + getRateMarkupFinal)</f>
        <v>#VALUE!</v>
      </c>
      <c r="HI377" s="30" t="e">
        <f>(CatTemplate[[#This Row],[CO19]]+CatTemplate[[#This Row],[CS19]]) * (1+ getRateOHFinal) * (1 + getRateMarkupFinal)</f>
        <v>#VALUE!</v>
      </c>
      <c r="HJ377" s="30" t="e">
        <f>(CatTemplate[[#This Row],[CO20]]+CatTemplate[[#This Row],[CS20]]) * (1+ getRateOHFinal) * (1 + getRateMarkupFinal)</f>
        <v>#VALUE!</v>
      </c>
      <c r="HK377" s="39" t="e">
        <f>CatTemplate[[#This Row],[Total cost]]+CatTemplate[[#This Row],[OH Amount]]+CatTemplate[[#This Row],[Markup]]</f>
        <v>#VALUE!</v>
      </c>
      <c r="HL377" s="63">
        <f>IF(CatTemplate[[#This Row],[Units]]="Days",CatTemplate[[#This Row],[Project quantity]]*CatTemplate[[#This Row],[St. unit effort]],CatTemplate[[#This Row],[Project quantity]])</f>
        <v>0</v>
      </c>
      <c r="HM377" s="287">
        <f>IFERROR(CatTemplate[[#This Row],[Total Price]]/(CatTemplate[[#This Row],[Final Quantity]]),0)</f>
        <v>0</v>
      </c>
      <c r="HN377" s="261"/>
    </row>
    <row r="378" spans="2:222" ht="25.5" x14ac:dyDescent="0.2">
      <c r="B378" s="9" t="s">
        <v>104</v>
      </c>
      <c r="C378" s="23">
        <v>10</v>
      </c>
      <c r="D378" s="10" t="s">
        <v>187</v>
      </c>
      <c r="E378" s="25">
        <v>1</v>
      </c>
      <c r="F378" s="19" t="s">
        <v>103</v>
      </c>
      <c r="G378" s="27">
        <v>9</v>
      </c>
      <c r="H378" s="19" t="s">
        <v>96</v>
      </c>
      <c r="I378" s="19"/>
      <c r="J378" s="16" t="s">
        <v>1091</v>
      </c>
      <c r="K378" s="16"/>
      <c r="L378" s="16" t="s">
        <v>140</v>
      </c>
      <c r="M378" s="16" t="s">
        <v>206</v>
      </c>
      <c r="N378" s="16" t="s">
        <v>857</v>
      </c>
      <c r="O378" s="320"/>
      <c r="P378" s="71"/>
      <c r="Q378" s="108"/>
      <c r="R378" s="73"/>
      <c r="S378" s="97"/>
      <c r="T378" s="100">
        <f>getEqUnitCost</f>
        <v>0</v>
      </c>
      <c r="U378" s="73">
        <f>getEqUnitEffort</f>
        <v>0</v>
      </c>
      <c r="V378" s="101">
        <f>getEqQuantity</f>
        <v>0</v>
      </c>
      <c r="W378" s="320"/>
      <c r="X378" s="100">
        <f>getConsUnitCost</f>
        <v>0</v>
      </c>
      <c r="Y378" s="73">
        <f>getConsUnitEffort</f>
        <v>0</v>
      </c>
      <c r="Z378" s="14">
        <f>getConsQuantity</f>
        <v>0</v>
      </c>
      <c r="AA378" s="320"/>
      <c r="AB378" s="72"/>
      <c r="AC378" s="112"/>
      <c r="AD378" s="14">
        <f>getOthQuantity</f>
        <v>0</v>
      </c>
      <c r="AE378" s="320"/>
      <c r="AF378" s="28" t="str">
        <f>IF(ISBLANK(CatTemplate[[#This Row],[Resource type]]),"",CatTemplate[[#This Row],[Resource type]])</f>
        <v>IT Specialist</v>
      </c>
      <c r="AG378" s="242">
        <f>getStaffUnitCost</f>
        <v>537.12174099358299</v>
      </c>
      <c r="AH378" s="113">
        <f>getStaffUnitEffort</f>
        <v>0</v>
      </c>
      <c r="AI378" s="40">
        <f>getStaffQuantity</f>
        <v>0</v>
      </c>
      <c r="AJ378" s="41">
        <f>CatTemplate[[#This Row],[St. quantity]]*8/ParRatePM</f>
        <v>0</v>
      </c>
      <c r="AK378" s="320"/>
      <c r="AL378" s="53" t="str">
        <f>CatTemplate[[#This Row],[Item type]]</f>
        <v>Days</v>
      </c>
      <c r="AM378" s="12">
        <f>SUM(CatTemplate[[#This Row],[Year1]:[Year20]])</f>
        <v>0</v>
      </c>
      <c r="AN378" s="52"/>
      <c r="AO378" s="52"/>
      <c r="AP378" s="52"/>
      <c r="AQ378" s="8"/>
      <c r="AR378" s="8"/>
      <c r="AS378" s="8"/>
      <c r="AT378" s="8"/>
      <c r="AU378" s="8"/>
      <c r="AV378" s="8"/>
      <c r="AW378" s="8"/>
      <c r="AX378" s="8"/>
      <c r="AY378" s="8"/>
      <c r="AZ378" s="8"/>
      <c r="BA378" s="8"/>
      <c r="BB378" s="8"/>
      <c r="BC378" s="8"/>
      <c r="BD378" s="8"/>
      <c r="BE378" s="8"/>
      <c r="BF378" s="8"/>
      <c r="BG378" s="36"/>
      <c r="BH378" s="320"/>
      <c r="BI378" s="37" t="str">
        <f>getCostCategory</f>
        <v>01 Staff costs</v>
      </c>
      <c r="BJ378" s="37" t="str">
        <f>getSection</f>
        <v>10 IT operations</v>
      </c>
      <c r="BK378" s="32" t="str">
        <f>getObject</f>
        <v>IT Specialist</v>
      </c>
      <c r="BL378" s="30">
        <f>IFERROR(getUnitCost * IF(CatTemplate[[#This Row],[Cost Category Comp.]]="01 Staff costs", 1,1),0)</f>
        <v>537.12174099358299</v>
      </c>
      <c r="BM378" s="29">
        <f>IF(AND(ISBLANK(CatTemplate[[#This Row],[Eq. unit cost]]),ISBLANK(CatTemplate[[#This Row],[Cons. unit cost]]),ISBLANK(CatTemplate[[#This Row],[Oth. unit cost]])), 0, IF(getUnitEffort =0,1,getUnitEffort) * CatTemplate[[#This Row],[Year1]])</f>
        <v>0</v>
      </c>
      <c r="BN378" s="29">
        <f>IF(AND(ISBLANK(CatTemplate[[#This Row],[Eq. unit cost]]),ISBLANK(CatTemplate[[#This Row],[Cons. unit cost]]),ISBLANK(CatTemplate[[#This Row],[Oth. unit cost]])), 0, IF(getUnitEffort =0,1,getUnitEffort) * CatTemplate[[#This Row],[Year2]])</f>
        <v>0</v>
      </c>
      <c r="BO378" s="29">
        <f>IF(AND(ISBLANK(CatTemplate[[#This Row],[Eq. unit cost]]),ISBLANK(CatTemplate[[#This Row],[Cons. unit cost]]),ISBLANK(CatTemplate[[#This Row],[Oth. unit cost]])), 0, IF(getUnitEffort =0,1,getUnitEffort) * CatTemplate[[#This Row],[Year3]])</f>
        <v>0</v>
      </c>
      <c r="BP378" s="29">
        <f>IF(AND(ISBLANK(CatTemplate[[#This Row],[Eq. unit cost]]),ISBLANK(CatTemplate[[#This Row],[Cons. unit cost]]),ISBLANK(CatTemplate[[#This Row],[Oth. unit cost]])), 0, IF(getUnitEffort =0,1,getUnitEffort) * CatTemplate[[#This Row],[Year4]])</f>
        <v>0</v>
      </c>
      <c r="BQ378" s="29">
        <f>IF(AND(ISBLANK(CatTemplate[[#This Row],[Eq. unit cost]]),ISBLANK(CatTemplate[[#This Row],[Cons. unit cost]]),ISBLANK(CatTemplate[[#This Row],[Oth. unit cost]])), 0, IF(getUnitEffort =0,1,getUnitEffort) * CatTemplate[[#This Row],[Year5]])</f>
        <v>0</v>
      </c>
      <c r="BR378" s="29">
        <f>IF(AND(ISBLANK(CatTemplate[[#This Row],[Eq. unit cost]]),ISBLANK(CatTemplate[[#This Row],[Cons. unit cost]]),ISBLANK(CatTemplate[[#This Row],[Oth. unit cost]])), 0, IF(getUnitEffort =0,1,getUnitEffort) * CatTemplate[[#This Row],[Year6]])</f>
        <v>0</v>
      </c>
      <c r="BS378" s="29">
        <f>IF(AND(ISBLANK(CatTemplate[[#This Row],[Eq. unit cost]]),ISBLANK(CatTemplate[[#This Row],[Cons. unit cost]]),ISBLANK(CatTemplate[[#This Row],[Oth. unit cost]])), 0, IF(getUnitEffort =0,1,getUnitEffort) * CatTemplate[[#This Row],[Year7]])</f>
        <v>0</v>
      </c>
      <c r="BT378" s="29">
        <f>IF(AND(ISBLANK(CatTemplate[[#This Row],[Eq. unit cost]]),ISBLANK(CatTemplate[[#This Row],[Cons. unit cost]]),ISBLANK(CatTemplate[[#This Row],[Oth. unit cost]])), 0, IF(getUnitEffort =0,1,getUnitEffort) * CatTemplate[[#This Row],[Year8]])</f>
        <v>0</v>
      </c>
      <c r="BU378" s="29">
        <f>IF(AND(ISBLANK(CatTemplate[[#This Row],[Eq. unit cost]]),ISBLANK(CatTemplate[[#This Row],[Cons. unit cost]]),ISBLANK(CatTemplate[[#This Row],[Oth. unit cost]])), 0, IF(getUnitEffort =0,1,getUnitEffort) * CatTemplate[[#This Row],[Year9]])</f>
        <v>0</v>
      </c>
      <c r="BV378" s="29">
        <f>IF(AND(ISBLANK(CatTemplate[[#This Row],[Eq. unit cost]]),ISBLANK(CatTemplate[[#This Row],[Cons. unit cost]]),ISBLANK(CatTemplate[[#This Row],[Oth. unit cost]])), 0, IF(getUnitEffort =0,1,getUnitEffort) * CatTemplate[[#This Row],[Year10]])</f>
        <v>0</v>
      </c>
      <c r="BW378" s="29">
        <f>IF(AND(ISBLANK(CatTemplate[[#This Row],[Eq. unit cost]]),ISBLANK(CatTemplate[[#This Row],[Cons. unit cost]]),ISBLANK(CatTemplate[[#This Row],[Oth. unit cost]])), 0, IF(getUnitEffort =0,1,getUnitEffort) * CatTemplate[[#This Row],[Year11]])</f>
        <v>0</v>
      </c>
      <c r="BX378" s="29">
        <f>IF(AND(ISBLANK(CatTemplate[[#This Row],[Eq. unit cost]]),ISBLANK(CatTemplate[[#This Row],[Cons. unit cost]]),ISBLANK(CatTemplate[[#This Row],[Oth. unit cost]])), 0, IF(getUnitEffort =0,1,getUnitEffort) * CatTemplate[[#This Row],[Year12]])</f>
        <v>0</v>
      </c>
      <c r="BY378" s="29">
        <f>IF(AND(ISBLANK(CatTemplate[[#This Row],[Eq. unit cost]]),ISBLANK(CatTemplate[[#This Row],[Cons. unit cost]]),ISBLANK(CatTemplate[[#This Row],[Oth. unit cost]])), 0, IF(getUnitEffort =0,1,getUnitEffort) * CatTemplate[[#This Row],[Year13]])</f>
        <v>0</v>
      </c>
      <c r="BZ378" s="29">
        <f>IF(AND(ISBLANK(CatTemplate[[#This Row],[Eq. unit cost]]),ISBLANK(CatTemplate[[#This Row],[Cons. unit cost]]),ISBLANK(CatTemplate[[#This Row],[Oth. unit cost]])), 0, IF(getUnitEffort =0,1,getUnitEffort) * CatTemplate[[#This Row],[Year14]])</f>
        <v>0</v>
      </c>
      <c r="CA378" s="29">
        <f>IF(AND(ISBLANK(CatTemplate[[#This Row],[Eq. unit cost]]),ISBLANK(CatTemplate[[#This Row],[Cons. unit cost]]),ISBLANK(CatTemplate[[#This Row],[Oth. unit cost]])), 0, IF(getUnitEffort =0,1,getUnitEffort) * CatTemplate[[#This Row],[Year15]])</f>
        <v>0</v>
      </c>
      <c r="CB378" s="29">
        <f>IF(AND(ISBLANK(CatTemplate[[#This Row],[Eq. unit cost]]),ISBLANK(CatTemplate[[#This Row],[Cons. unit cost]]),ISBLANK(CatTemplate[[#This Row],[Oth. unit cost]])), 0, IF(getUnitEffort =0,1,getUnitEffort) * CatTemplate[[#This Row],[Year16]])</f>
        <v>0</v>
      </c>
      <c r="CC378" s="29">
        <f>IF(AND(ISBLANK(CatTemplate[[#This Row],[Eq. unit cost]]),ISBLANK(CatTemplate[[#This Row],[Cons. unit cost]]),ISBLANK(CatTemplate[[#This Row],[Oth. unit cost]])), 0, IF(getUnitEffort =0,1,getUnitEffort) * CatTemplate[[#This Row],[Year17]])</f>
        <v>0</v>
      </c>
      <c r="CD378" s="29">
        <f>IF(AND(ISBLANK(CatTemplate[[#This Row],[Eq. unit cost]]),ISBLANK(CatTemplate[[#This Row],[Cons. unit cost]]),ISBLANK(CatTemplate[[#This Row],[Oth. unit cost]])), 0, IF(getUnitEffort =0,1,getUnitEffort) * CatTemplate[[#This Row],[Year18]])</f>
        <v>0</v>
      </c>
      <c r="CE378" s="29">
        <f>IF(AND(ISBLANK(CatTemplate[[#This Row],[Eq. unit cost]]),ISBLANK(CatTemplate[[#This Row],[Cons. unit cost]]),ISBLANK(CatTemplate[[#This Row],[Oth. unit cost]])), 0, IF(getUnitEffort =0,1,getUnitEffort) * CatTemplate[[#This Row],[Year19]])</f>
        <v>0</v>
      </c>
      <c r="CF378" s="29">
        <f>IF(AND(ISBLANK(CatTemplate[[#This Row],[Eq. unit cost]]),ISBLANK(CatTemplate[[#This Row],[Cons. unit cost]]),ISBLANK(CatTemplate[[#This Row],[Oth. unit cost]])), 0, IF(getUnitEffort =0,1,getUnitEffort) * CatTemplate[[#This Row],[Year20]])</f>
        <v>0</v>
      </c>
      <c r="CG378" s="45">
        <f>SUM(CatTemplate[[#This Row],[Q1]:[Q20]])</f>
        <v>0</v>
      </c>
      <c r="CH378" s="29">
        <f>IF(ISBLANK(CatTemplate[[#This Row],[St. unit effort]]),0,(CatTemplate[[#This Row],[St. unit effort]] * CatTemplate[[#This Row],[Year1]]))</f>
        <v>0</v>
      </c>
      <c r="CI378" s="29">
        <f>IF(ISBLANK(CatTemplate[[#This Row],[St. unit effort]]),0,(CatTemplate[[#This Row],[St. unit effort]] * CatTemplate[[#This Row],[Year2]]))</f>
        <v>0</v>
      </c>
      <c r="CJ378" s="29">
        <f>IF(ISBLANK(CatTemplate[[#This Row],[St. unit effort]]),0,(CatTemplate[[#This Row],[St. unit effort]] * CatTemplate[[#This Row],[Year3]]))</f>
        <v>0</v>
      </c>
      <c r="CK378" s="29">
        <f>IF(ISBLANK(CatTemplate[[#This Row],[St. unit effort]]),0,(CatTemplate[[#This Row],[St. unit effort]] * CatTemplate[[#This Row],[Year4]]))</f>
        <v>0</v>
      </c>
      <c r="CL378" s="29">
        <f>IF(ISBLANK(CatTemplate[[#This Row],[St. unit effort]]),0,(CatTemplate[[#This Row],[St. unit effort]] * CatTemplate[[#This Row],[Year5]]))</f>
        <v>0</v>
      </c>
      <c r="CM378" s="29">
        <f>IF(ISBLANK(CatTemplate[[#This Row],[St. unit effort]]),0,(CatTemplate[[#This Row],[St. unit effort]] * CatTemplate[[#This Row],[Year6]]))</f>
        <v>0</v>
      </c>
      <c r="CN378" s="29">
        <f>IF(ISBLANK(CatTemplate[[#This Row],[St. unit effort]]),0,(CatTemplate[[#This Row],[St. unit effort]] * CatTemplate[[#This Row],[Year7]]))</f>
        <v>0</v>
      </c>
      <c r="CO378" s="29">
        <f>IF(ISBLANK(CatTemplate[[#This Row],[St. unit effort]]),0,(CatTemplate[[#This Row],[St. unit effort]] * CatTemplate[[#This Row],[Year8]]))</f>
        <v>0</v>
      </c>
      <c r="CP378" s="29">
        <f>IF(ISBLANK(CatTemplate[[#This Row],[St. unit effort]]),0,(CatTemplate[[#This Row],[St. unit effort]] * CatTemplate[[#This Row],[Year9]]))</f>
        <v>0</v>
      </c>
      <c r="CQ378" s="29">
        <f>IF(ISBLANK(CatTemplate[[#This Row],[St. unit effort]]),0,(CatTemplate[[#This Row],[St. unit effort]] * CatTemplate[[#This Row],[Year10]]))</f>
        <v>0</v>
      </c>
      <c r="CR378" s="29">
        <f>IF(ISBLANK(CatTemplate[[#This Row],[St. unit effort]]),0,(CatTemplate[[#This Row],[St. unit effort]] * CatTemplate[[#This Row],[Year11]]))</f>
        <v>0</v>
      </c>
      <c r="CS378" s="29">
        <f>IF(ISBLANK(CatTemplate[[#This Row],[St. unit effort]]),0,(CatTemplate[[#This Row],[St. unit effort]] * CatTemplate[[#This Row],[Year12]]))</f>
        <v>0</v>
      </c>
      <c r="CT378" s="29">
        <f>IF(ISBLANK(CatTemplate[[#This Row],[St. unit effort]]),0,(CatTemplate[[#This Row],[St. unit effort]] * CatTemplate[[#This Row],[Year13]]))</f>
        <v>0</v>
      </c>
      <c r="CU378" s="29">
        <f>IF(ISBLANK(CatTemplate[[#This Row],[St. unit effort]]),0,(CatTemplate[[#This Row],[St. unit effort]] * CatTemplate[[#This Row],[Year14]]))</f>
        <v>0</v>
      </c>
      <c r="CV378" s="29">
        <f>IF(ISBLANK(CatTemplate[[#This Row],[St. unit effort]]),0,(CatTemplate[[#This Row],[St. unit effort]] * CatTemplate[[#This Row],[Year15]]))</f>
        <v>0</v>
      </c>
      <c r="CW378" s="29">
        <f>IF(ISBLANK(CatTemplate[[#This Row],[St. unit effort]]),0,(CatTemplate[[#This Row],[St. unit effort]] * CatTemplate[[#This Row],[Year16]]))</f>
        <v>0</v>
      </c>
      <c r="CX378" s="29">
        <f>IF(ISBLANK(CatTemplate[[#This Row],[St. unit effort]]),0,(CatTemplate[[#This Row],[St. unit effort]] * CatTemplate[[#This Row],[Year17]]))</f>
        <v>0</v>
      </c>
      <c r="CY378" s="29">
        <f>IF(ISBLANK(CatTemplate[[#This Row],[St. unit effort]]),0,(CatTemplate[[#This Row],[St. unit effort]] * CatTemplate[[#This Row],[Year18]]))</f>
        <v>0</v>
      </c>
      <c r="CZ378" s="29">
        <f>IF(ISBLANK(CatTemplate[[#This Row],[St. unit effort]]),0,(CatTemplate[[#This Row],[St. unit effort]] * CatTemplate[[#This Row],[Year19]]))</f>
        <v>0</v>
      </c>
      <c r="DA378" s="29">
        <f>IF(ISBLANK(CatTemplate[[#This Row],[St. unit effort]]),0,(CatTemplate[[#This Row],[St. unit effort]] * CatTemplate[[#This Row],[Year20]]))</f>
        <v>0</v>
      </c>
      <c r="DB378" s="57">
        <f>IF(ISBLANK(CatTemplate[[#This Row],[St. unit effort]]),0,(CatTemplate[[#This Row],[St. unit effort]] * CatTemplate[[#This Row],[Year1]])*8/ParRatePM)</f>
        <v>0</v>
      </c>
      <c r="DC378" s="57">
        <f>IF(ISBLANK(CatTemplate[[#This Row],[St. unit effort]]),0,(CatTemplate[[#This Row],[St. unit effort]] * CatTemplate[[#This Row],[Year2]])*8/ParRatePM)</f>
        <v>0</v>
      </c>
      <c r="DD378" s="57">
        <f>IF(ISBLANK(CatTemplate[[#This Row],[St. unit effort]]),0,(CatTemplate[[#This Row],[St. unit effort]] * CatTemplate[[#This Row],[Year3]])*8/ParRatePM)</f>
        <v>0</v>
      </c>
      <c r="DE378" s="57">
        <f>IF(ISBLANK(CatTemplate[[#This Row],[St. unit effort]]),0,(CatTemplate[[#This Row],[St. unit effort]] * CatTemplate[[#This Row],[Year4]])*8/ParRatePM)</f>
        <v>0</v>
      </c>
      <c r="DF378" s="57">
        <f>IF(ISBLANK(CatTemplate[[#This Row],[St. unit effort]]),0,(CatTemplate[[#This Row],[St. unit effort]] * CatTemplate[[#This Row],[Year5]])*8/ParRatePM)</f>
        <v>0</v>
      </c>
      <c r="DG378" s="57">
        <f>IF(ISBLANK(CatTemplate[[#This Row],[St. unit effort]]),0,(CatTemplate[[#This Row],[St. unit effort]] * CatTemplate[[#This Row],[Year6]])*8/ParRatePM)</f>
        <v>0</v>
      </c>
      <c r="DH378" s="57">
        <f>IF(ISBLANK(CatTemplate[[#This Row],[St. unit effort]]),0,(CatTemplate[[#This Row],[St. unit effort]] * CatTemplate[[#This Row],[Year7]])*8/ParRatePM)</f>
        <v>0</v>
      </c>
      <c r="DI378" s="57">
        <f>IF(ISBLANK(CatTemplate[[#This Row],[St. unit effort]]),0,(CatTemplate[[#This Row],[St. unit effort]] * CatTemplate[[#This Row],[Year8]])*8/ParRatePM)</f>
        <v>0</v>
      </c>
      <c r="DJ378" s="57">
        <f>IF(ISBLANK(CatTemplate[[#This Row],[St. unit effort]]),0,(CatTemplate[[#This Row],[St. unit effort]] * CatTemplate[[#This Row],[Year9]])*8/ParRatePM)</f>
        <v>0</v>
      </c>
      <c r="DK378" s="57">
        <f>IF(ISBLANK(CatTemplate[[#This Row],[St. unit effort]]),0,(CatTemplate[[#This Row],[St. unit effort]] * CatTemplate[[#This Row],[Year10]])*8/ParRatePM)</f>
        <v>0</v>
      </c>
      <c r="DL378" s="57">
        <f>IF(ISBLANK(CatTemplate[[#This Row],[St. unit effort]]),0,(CatTemplate[[#This Row],[St. unit effort]] * CatTemplate[[#This Row],[Year11]])*8/ParRatePM)</f>
        <v>0</v>
      </c>
      <c r="DM378" s="57">
        <f>IF(ISBLANK(CatTemplate[[#This Row],[St. unit effort]]),0,(CatTemplate[[#This Row],[St. unit effort]] * CatTemplate[[#This Row],[Year12]])*8/ParRatePM)</f>
        <v>0</v>
      </c>
      <c r="DN378" s="57">
        <f>IF(ISBLANK(CatTemplate[[#This Row],[St. unit effort]]),0,(CatTemplate[[#This Row],[St. unit effort]] * CatTemplate[[#This Row],[Year13]])*8/ParRatePM)</f>
        <v>0</v>
      </c>
      <c r="DO378" s="57">
        <f>IF(ISBLANK(CatTemplate[[#This Row],[St. unit effort]]),0,(CatTemplate[[#This Row],[St. unit effort]] * CatTemplate[[#This Row],[Year14]])*8/ParRatePM)</f>
        <v>0</v>
      </c>
      <c r="DP378" s="57">
        <f>IF(ISBLANK(CatTemplate[[#This Row],[St. unit effort]]),0,(CatTemplate[[#This Row],[St. unit effort]] * CatTemplate[[#This Row],[Year15]])*8/ParRatePM)</f>
        <v>0</v>
      </c>
      <c r="DQ378" s="57">
        <f>IF(ISBLANK(CatTemplate[[#This Row],[St. unit effort]]),0,(CatTemplate[[#This Row],[St. unit effort]] * CatTemplate[[#This Row],[Year16]])*8/ParRatePM)</f>
        <v>0</v>
      </c>
      <c r="DR378" s="57">
        <f>IF(ISBLANK(CatTemplate[[#This Row],[St. unit effort]]),0,(CatTemplate[[#This Row],[St. unit effort]] * CatTemplate[[#This Row],[Year17]])*8/ParRatePM)</f>
        <v>0</v>
      </c>
      <c r="DS378" s="57">
        <f>IF(ISBLANK(CatTemplate[[#This Row],[St. unit effort]]),0,(CatTemplate[[#This Row],[St. unit effort]] * CatTemplate[[#This Row],[Year18]])*8/ParRatePM)</f>
        <v>0</v>
      </c>
      <c r="DT378" s="57">
        <f>IF(ISBLANK(CatTemplate[[#This Row],[St. unit effort]]),0,(CatTemplate[[#This Row],[St. unit effort]] * CatTemplate[[#This Row],[Year19]])*8/ParRatePM)</f>
        <v>0</v>
      </c>
      <c r="DU378" s="57">
        <f>IF(ISBLANK(CatTemplate[[#This Row],[St. unit effort]]),0,(CatTemplate[[#This Row],[St. unit effort]] * CatTemplate[[#This Row],[Year20]])*8/ParRatePM)</f>
        <v>0</v>
      </c>
      <c r="DV378" s="54">
        <f>SUM(CatTemplate[[#This Row],[PM1]:[PM20]])</f>
        <v>0</v>
      </c>
      <c r="DW378" s="56">
        <f t="shared" si="131"/>
        <v>0</v>
      </c>
      <c r="DX378" s="56">
        <f t="shared" si="131"/>
        <v>0</v>
      </c>
      <c r="DY378" s="56">
        <f t="shared" si="131"/>
        <v>0</v>
      </c>
      <c r="DZ378" s="56">
        <f t="shared" si="131"/>
        <v>0</v>
      </c>
      <c r="EA378" s="56">
        <f t="shared" si="131"/>
        <v>0</v>
      </c>
      <c r="EB378" s="56">
        <f t="shared" si="131"/>
        <v>0</v>
      </c>
      <c r="EC378" s="56">
        <f t="shared" si="131"/>
        <v>0</v>
      </c>
      <c r="ED378" s="56">
        <f t="shared" si="131"/>
        <v>0</v>
      </c>
      <c r="EE378" s="56">
        <f t="shared" si="131"/>
        <v>0</v>
      </c>
      <c r="EF378" s="56">
        <f t="shared" si="131"/>
        <v>0</v>
      </c>
      <c r="EG378" s="56">
        <f t="shared" si="131"/>
        <v>0</v>
      </c>
      <c r="EH378" s="56">
        <f t="shared" si="131"/>
        <v>0</v>
      </c>
      <c r="EI378" s="56">
        <f t="shared" si="131"/>
        <v>0</v>
      </c>
      <c r="EJ378" s="56">
        <f t="shared" si="131"/>
        <v>0</v>
      </c>
      <c r="EK378" s="56">
        <f t="shared" si="131"/>
        <v>0</v>
      </c>
      <c r="EL378" s="56">
        <f t="shared" si="129"/>
        <v>0</v>
      </c>
      <c r="EM378" s="56">
        <f t="shared" si="129"/>
        <v>0</v>
      </c>
      <c r="EN378" s="56">
        <f t="shared" si="129"/>
        <v>0</v>
      </c>
      <c r="EO378" s="56">
        <f t="shared" si="129"/>
        <v>0</v>
      </c>
      <c r="EP378" s="56">
        <f t="shared" si="129"/>
        <v>0</v>
      </c>
      <c r="EQ378" s="30">
        <f>CatTemplate[[#This Row],[Eq. unit cost]] * CatTemplate[[#This Row],[Eq. quantity]]</f>
        <v>0</v>
      </c>
      <c r="ER378" s="30">
        <f>CatTemplate[[#This Row],[Cons. unit cost]] *CatTemplate[[#This Row],[Cons. quantity]]</f>
        <v>0</v>
      </c>
      <c r="ES378" s="30">
        <f>CatTemplate[[#This Row],[Oth. unit cost]] *CatTemplate[[#This Row],[Oth. quantity]]</f>
        <v>0</v>
      </c>
      <c r="ET378" s="55">
        <f>SUM(CatTemplate[[#This Row],[CO1]:[CO20]])</f>
        <v>0</v>
      </c>
      <c r="EU378" s="56">
        <f t="shared" si="132"/>
        <v>0</v>
      </c>
      <c r="EV378" s="56">
        <f t="shared" si="132"/>
        <v>0</v>
      </c>
      <c r="EW378" s="56">
        <f t="shared" si="132"/>
        <v>0</v>
      </c>
      <c r="EX378" s="56">
        <f t="shared" si="132"/>
        <v>0</v>
      </c>
      <c r="EY378" s="56">
        <f t="shared" si="132"/>
        <v>0</v>
      </c>
      <c r="EZ378" s="56">
        <f t="shared" si="132"/>
        <v>0</v>
      </c>
      <c r="FA378" s="56">
        <f t="shared" si="132"/>
        <v>0</v>
      </c>
      <c r="FB378" s="56">
        <f t="shared" si="132"/>
        <v>0</v>
      </c>
      <c r="FC378" s="56">
        <f t="shared" si="132"/>
        <v>0</v>
      </c>
      <c r="FD378" s="56">
        <f t="shared" si="132"/>
        <v>0</v>
      </c>
      <c r="FE378" s="56">
        <f t="shared" si="132"/>
        <v>0</v>
      </c>
      <c r="FF378" s="56">
        <f t="shared" si="132"/>
        <v>0</v>
      </c>
      <c r="FG378" s="56">
        <f t="shared" si="132"/>
        <v>0</v>
      </c>
      <c r="FH378" s="56">
        <f t="shared" si="132"/>
        <v>0</v>
      </c>
      <c r="FI378" s="56">
        <f t="shared" si="132"/>
        <v>0</v>
      </c>
      <c r="FJ378" s="56">
        <f t="shared" si="130"/>
        <v>0</v>
      </c>
      <c r="FK378" s="56">
        <f t="shared" si="130"/>
        <v>0</v>
      </c>
      <c r="FL378" s="56">
        <f t="shared" si="130"/>
        <v>0</v>
      </c>
      <c r="FM378" s="56">
        <f t="shared" si="130"/>
        <v>0</v>
      </c>
      <c r="FN378" s="56">
        <f t="shared" si="130"/>
        <v>0</v>
      </c>
      <c r="FO378" s="58">
        <f>SUM(CatTemplate[[#This Row],[CS1]:[CS20]])</f>
        <v>0</v>
      </c>
      <c r="FP378" s="59">
        <f>CatTemplate[[#This Row],[Total Oth. cost]]+CatTemplate[[#This Row],[Total St. Cost]]</f>
        <v>0</v>
      </c>
      <c r="FQ378" s="33" t="e">
        <f t="shared" si="115"/>
        <v>#VALUE!</v>
      </c>
      <c r="FR378" s="33" t="e">
        <f t="shared" si="116"/>
        <v>#VALUE!</v>
      </c>
      <c r="FS378" s="30" t="e">
        <f>(CatTemplate[[#This Row],[CO1]] + CatTemplate[[#This Row],[CS1]]) * (1 + getRateOHFinal) * getRateMarkupFinal</f>
        <v>#VALUE!</v>
      </c>
      <c r="FT378" s="30" t="e">
        <f>(CatTemplate[[#This Row],[CO2]] + CatTemplate[[#This Row],[CS2]]) * (1 + getRateOHFinal) * getRateMarkupFinal</f>
        <v>#VALUE!</v>
      </c>
      <c r="FU378" s="30" t="e">
        <f>(CatTemplate[[#This Row],[CO3]] + CatTemplate[[#This Row],[CS3]]) * (1 + getRateOHFinal) * getRateMarkupFinal</f>
        <v>#VALUE!</v>
      </c>
      <c r="FV378" s="30" t="e">
        <f>(CatTemplate[[#This Row],[CO4]] + CatTemplate[[#This Row],[CS4]]) * (1 + getRateOHFinal) * getRateMarkupFinal</f>
        <v>#VALUE!</v>
      </c>
      <c r="FW378" s="30" t="e">
        <f>(CatTemplate[[#This Row],[CO5]] + CatTemplate[[#This Row],[CS5]]) * (1 + getRateOHFinal) * getRateMarkupFinal</f>
        <v>#VALUE!</v>
      </c>
      <c r="FX378" s="30" t="e">
        <f>(CatTemplate[[#This Row],[CO6]] + CatTemplate[[#This Row],[CS6]]) * (1 + getRateOHFinal) * getRateMarkupFinal</f>
        <v>#VALUE!</v>
      </c>
      <c r="FY378" s="30" t="e">
        <f>(CatTemplate[[#This Row],[CO7]] + CatTemplate[[#This Row],[CS7]]) * (1 + getRateOHFinal) * getRateMarkupFinal</f>
        <v>#VALUE!</v>
      </c>
      <c r="FZ378" s="30" t="e">
        <f>(CatTemplate[[#This Row],[CO8]] + CatTemplate[[#This Row],[CS8]]) * (1 + getRateOHFinal) * getRateMarkupFinal</f>
        <v>#VALUE!</v>
      </c>
      <c r="GA378" s="30" t="e">
        <f>(CatTemplate[[#This Row],[CO9]] + CatTemplate[[#This Row],[CS9]]) * (1 + getRateOHFinal) * getRateMarkupFinal</f>
        <v>#VALUE!</v>
      </c>
      <c r="GB378" s="30" t="e">
        <f>(CatTemplate[[#This Row],[CO10]] + CatTemplate[[#This Row],[CS10]]) * (1 + getRateOHFinal) * getRateMarkupFinal</f>
        <v>#VALUE!</v>
      </c>
      <c r="GC378" s="30" t="e">
        <f>(CatTemplate[[#This Row],[CO11]] + CatTemplate[[#This Row],[CS11]]) * (1 + getRateOHFinal) * getRateMarkupFinal</f>
        <v>#VALUE!</v>
      </c>
      <c r="GD378" s="30" t="e">
        <f>(CatTemplate[[#This Row],[CO12]] + CatTemplate[[#This Row],[CS12]]) * (1 + getRateOHFinal) * getRateMarkupFinal</f>
        <v>#VALUE!</v>
      </c>
      <c r="GE378" s="30" t="e">
        <f>(CatTemplate[[#This Row],[CO13]] + CatTemplate[[#This Row],[CS13]]) * (1 + getRateOHFinal) * getRateMarkupFinal</f>
        <v>#VALUE!</v>
      </c>
      <c r="GF378" s="30" t="e">
        <f>(CatTemplate[[#This Row],[CO14]] + CatTemplate[[#This Row],[CS14]]) * (1 + getRateOHFinal) * getRateMarkupFinal</f>
        <v>#VALUE!</v>
      </c>
      <c r="GG378" s="30" t="e">
        <f>(CatTemplate[[#This Row],[CO15]] + CatTemplate[[#This Row],[CS15]]) * (1 + getRateOHFinal) * getRateMarkupFinal</f>
        <v>#VALUE!</v>
      </c>
      <c r="GH378" s="30" t="e">
        <f>(CatTemplate[[#This Row],[CO16]] + CatTemplate[[#This Row],[CS16]]) * (1 + getRateOHFinal) * getRateMarkupFinal</f>
        <v>#VALUE!</v>
      </c>
      <c r="GI378" s="30" t="e">
        <f>(CatTemplate[[#This Row],[CO17]] + CatTemplate[[#This Row],[CS17]]) * (1 + getRateOHFinal) * getRateMarkupFinal</f>
        <v>#VALUE!</v>
      </c>
      <c r="GJ378" s="30" t="e">
        <f>(CatTemplate[[#This Row],[CO18]] + CatTemplate[[#This Row],[CS18]]) * (1 + getRateOHFinal) * getRateMarkupFinal</f>
        <v>#VALUE!</v>
      </c>
      <c r="GK378" s="30" t="e">
        <f>(CatTemplate[[#This Row],[CO19]] + CatTemplate[[#This Row],[CS19]]) * (1 + getRateOHFinal) * getRateMarkupFinal</f>
        <v>#VALUE!</v>
      </c>
      <c r="GL378" s="30" t="e">
        <f>(CatTemplate[[#This Row],[CO20]] + CatTemplate[[#This Row],[CS20]]) * (1 + getRateOHFinal) * getRateMarkupFinal</f>
        <v>#VALUE!</v>
      </c>
      <c r="GM378" s="30" t="e">
        <f t="shared" si="117"/>
        <v>#VALUE!</v>
      </c>
      <c r="GN378" s="30" t="e">
        <f t="shared" si="118"/>
        <v>#VALUE!</v>
      </c>
      <c r="GO378" s="30" t="e">
        <f t="shared" si="119"/>
        <v>#VALUE!</v>
      </c>
      <c r="GP378" s="30" t="e">
        <f t="shared" si="120"/>
        <v>#VALUE!</v>
      </c>
      <c r="GQ378" s="30" t="e">
        <f>(CatTemplate[[#This Row],[CO1]]+CatTemplate[[#This Row],[CS1]]) * (1+ getRateOHFinal) * (1 + getRateMarkupFinal)</f>
        <v>#VALUE!</v>
      </c>
      <c r="GR378" s="30" t="e">
        <f>(CatTemplate[[#This Row],[CO2]]+CatTemplate[[#This Row],[CS2]]) * (1+ getRateOHFinal) * (1 + getRateMarkupFinal)</f>
        <v>#VALUE!</v>
      </c>
      <c r="GS378" s="30" t="e">
        <f>(CatTemplate[[#This Row],[CO3]]+CatTemplate[[#This Row],[CS3]]) * (1+ getRateOHFinal) * (1 + getRateMarkupFinal)</f>
        <v>#VALUE!</v>
      </c>
      <c r="GT378" s="30" t="e">
        <f>(CatTemplate[[#This Row],[CO4]]+CatTemplate[[#This Row],[CS4]]) * (1+ getRateOHFinal) * (1 + getRateMarkupFinal)</f>
        <v>#VALUE!</v>
      </c>
      <c r="GU378" s="30" t="e">
        <f>(CatTemplate[[#This Row],[CO5]]+CatTemplate[[#This Row],[CS5]]) * (1+ getRateOHFinal) * (1 + getRateMarkupFinal)</f>
        <v>#VALUE!</v>
      </c>
      <c r="GV378" s="30" t="e">
        <f>(CatTemplate[[#This Row],[CO6]]+CatTemplate[[#This Row],[CS6]]) * (1+ getRateOHFinal) * (1 + getRateMarkupFinal)</f>
        <v>#VALUE!</v>
      </c>
      <c r="GW378" s="30" t="e">
        <f>(CatTemplate[[#This Row],[CO7]]+CatTemplate[[#This Row],[CS7]]) * (1+ getRateOHFinal) * (1 + getRateMarkupFinal)</f>
        <v>#VALUE!</v>
      </c>
      <c r="GX378" s="30" t="e">
        <f>(CatTemplate[[#This Row],[CO8]]+CatTemplate[[#This Row],[CS8]]) * (1+ getRateOHFinal) * (1 + getRateMarkupFinal)</f>
        <v>#VALUE!</v>
      </c>
      <c r="GY378" s="30" t="e">
        <f>(CatTemplate[[#This Row],[CO9]]+CatTemplate[[#This Row],[CS9]]) * (1+ getRateOHFinal) * (1 + getRateMarkupFinal)</f>
        <v>#VALUE!</v>
      </c>
      <c r="GZ378" s="30" t="e">
        <f>(CatTemplate[[#This Row],[CO10]]+CatTemplate[[#This Row],[CS10]]) * (1+ getRateOHFinal) * (1 + getRateMarkupFinal)</f>
        <v>#VALUE!</v>
      </c>
      <c r="HA378" s="30" t="e">
        <f>(CatTemplate[[#This Row],[CO11]]+CatTemplate[[#This Row],[CS11]]) * (1+ getRateOHFinal) * (1 + getRateMarkupFinal)</f>
        <v>#VALUE!</v>
      </c>
      <c r="HB378" s="30" t="e">
        <f>(CatTemplate[[#This Row],[CO12]]+CatTemplate[[#This Row],[CS12]]) * (1+ getRateOHFinal) * (1 + getRateMarkupFinal)</f>
        <v>#VALUE!</v>
      </c>
      <c r="HC378" s="30" t="e">
        <f>(CatTemplate[[#This Row],[CO13]]+CatTemplate[[#This Row],[CS13]]) * (1+ getRateOHFinal) * (1 + getRateMarkupFinal)</f>
        <v>#VALUE!</v>
      </c>
      <c r="HD378" s="30" t="e">
        <f>(CatTemplate[[#This Row],[CO14]]+CatTemplate[[#This Row],[CS14]]) * (1+ getRateOHFinal) * (1 + getRateMarkupFinal)</f>
        <v>#VALUE!</v>
      </c>
      <c r="HE378" s="30" t="e">
        <f>(CatTemplate[[#This Row],[CO15]]+CatTemplate[[#This Row],[CS15]]) * (1+ getRateOHFinal) * (1 + getRateMarkupFinal)</f>
        <v>#VALUE!</v>
      </c>
      <c r="HF378" s="30" t="e">
        <f>(CatTemplate[[#This Row],[CO16]]+CatTemplate[[#This Row],[CS16]]) * (1+ getRateOHFinal) * (1 + getRateMarkupFinal)</f>
        <v>#VALUE!</v>
      </c>
      <c r="HG378" s="30" t="e">
        <f>(CatTemplate[[#This Row],[CO17]]+CatTemplate[[#This Row],[CS17]]) * (1+ getRateOHFinal) * (1 + getRateMarkupFinal)</f>
        <v>#VALUE!</v>
      </c>
      <c r="HH378" s="30" t="e">
        <f>(CatTemplate[[#This Row],[CO18]]+CatTemplate[[#This Row],[CS18]]) * (1+ getRateOHFinal) * (1 + getRateMarkupFinal)</f>
        <v>#VALUE!</v>
      </c>
      <c r="HI378" s="30" t="e">
        <f>(CatTemplate[[#This Row],[CO19]]+CatTemplate[[#This Row],[CS19]]) * (1+ getRateOHFinal) * (1 + getRateMarkupFinal)</f>
        <v>#VALUE!</v>
      </c>
      <c r="HJ378" s="30" t="e">
        <f>(CatTemplate[[#This Row],[CO20]]+CatTemplate[[#This Row],[CS20]]) * (1+ getRateOHFinal) * (1 + getRateMarkupFinal)</f>
        <v>#VALUE!</v>
      </c>
      <c r="HK378" s="39" t="e">
        <f>CatTemplate[[#This Row],[Total cost]]+CatTemplate[[#This Row],[OH Amount]]+CatTemplate[[#This Row],[Markup]]</f>
        <v>#VALUE!</v>
      </c>
      <c r="HL378" s="63">
        <f>IF(CatTemplate[[#This Row],[Units]]="Days",CatTemplate[[#This Row],[Project quantity]]*CatTemplate[[#This Row],[St. unit effort]],CatTemplate[[#This Row],[Project quantity]])</f>
        <v>0</v>
      </c>
      <c r="HM378" s="287">
        <f>IFERROR(CatTemplate[[#This Row],[Total Price]]/(CatTemplate[[#This Row],[Final Quantity]]),0)</f>
        <v>0</v>
      </c>
      <c r="HN378" s="261"/>
    </row>
    <row r="379" spans="2:222" x14ac:dyDescent="0.2">
      <c r="B379" s="9" t="s">
        <v>104</v>
      </c>
      <c r="C379" s="23">
        <v>10</v>
      </c>
      <c r="D379" s="10" t="s">
        <v>187</v>
      </c>
      <c r="E379" s="25">
        <v>1</v>
      </c>
      <c r="F379" s="19" t="s">
        <v>103</v>
      </c>
      <c r="G379" s="27">
        <v>10</v>
      </c>
      <c r="H379" s="19" t="s">
        <v>97</v>
      </c>
      <c r="I379" s="19"/>
      <c r="J379" s="16" t="s">
        <v>1091</v>
      </c>
      <c r="K379" s="16"/>
      <c r="L379" s="16" t="s">
        <v>140</v>
      </c>
      <c r="M379" s="16" t="s">
        <v>206</v>
      </c>
      <c r="N379" s="16" t="s">
        <v>857</v>
      </c>
      <c r="O379" s="320"/>
      <c r="P379" s="71"/>
      <c r="Q379" s="108"/>
      <c r="R379" s="73"/>
      <c r="S379" s="97"/>
      <c r="T379" s="100">
        <f>getEqUnitCost</f>
        <v>0</v>
      </c>
      <c r="U379" s="73">
        <f>getEqUnitEffort</f>
        <v>0</v>
      </c>
      <c r="V379" s="101">
        <f>getEqQuantity</f>
        <v>0</v>
      </c>
      <c r="W379" s="320"/>
      <c r="X379" s="100">
        <f>getConsUnitCost</f>
        <v>0</v>
      </c>
      <c r="Y379" s="73">
        <f>getConsUnitEffort</f>
        <v>0</v>
      </c>
      <c r="Z379" s="14">
        <f>getConsQuantity</f>
        <v>0</v>
      </c>
      <c r="AA379" s="320"/>
      <c r="AB379" s="72"/>
      <c r="AC379" s="112"/>
      <c r="AD379" s="14">
        <f>getOthQuantity</f>
        <v>0</v>
      </c>
      <c r="AE379" s="320"/>
      <c r="AF379" s="28" t="str">
        <f>IF(ISBLANK(CatTemplate[[#This Row],[Resource type]]),"",CatTemplate[[#This Row],[Resource type]])</f>
        <v>IT Specialist</v>
      </c>
      <c r="AG379" s="242">
        <f>getStaffUnitCost</f>
        <v>537.12174099358299</v>
      </c>
      <c r="AH379" s="113">
        <f>getStaffUnitEffort</f>
        <v>0</v>
      </c>
      <c r="AI379" s="40">
        <f>getStaffQuantity</f>
        <v>0</v>
      </c>
      <c r="AJ379" s="41">
        <f>CatTemplate[[#This Row],[St. quantity]]*8/ParRatePM</f>
        <v>0</v>
      </c>
      <c r="AK379" s="320"/>
      <c r="AL379" s="53" t="str">
        <f>CatTemplate[[#This Row],[Item type]]</f>
        <v>Days</v>
      </c>
      <c r="AM379" s="12">
        <f>SUM(CatTemplate[[#This Row],[Year1]:[Year20]])</f>
        <v>0</v>
      </c>
      <c r="AN379" s="52"/>
      <c r="AO379" s="52"/>
      <c r="AP379" s="52"/>
      <c r="AQ379" s="8"/>
      <c r="AR379" s="8"/>
      <c r="AS379" s="8"/>
      <c r="AT379" s="8"/>
      <c r="AU379" s="8"/>
      <c r="AV379" s="8"/>
      <c r="AW379" s="8"/>
      <c r="AX379" s="8"/>
      <c r="AY379" s="8"/>
      <c r="AZ379" s="8"/>
      <c r="BA379" s="8"/>
      <c r="BB379" s="8"/>
      <c r="BC379" s="8"/>
      <c r="BD379" s="8"/>
      <c r="BE379" s="8"/>
      <c r="BF379" s="8"/>
      <c r="BG379" s="36"/>
      <c r="BH379" s="320"/>
      <c r="BI379" s="37" t="str">
        <f>getCostCategory</f>
        <v>01 Staff costs</v>
      </c>
      <c r="BJ379" s="37" t="str">
        <f>getSection</f>
        <v>10 IT operations</v>
      </c>
      <c r="BK379" s="32" t="str">
        <f>getObject</f>
        <v>IT Specialist</v>
      </c>
      <c r="BL379" s="30">
        <f>IFERROR(getUnitCost * IF(CatTemplate[[#This Row],[Cost Category Comp.]]="01 Staff costs", 1,1),0)</f>
        <v>537.12174099358299</v>
      </c>
      <c r="BM379" s="29">
        <f>IF(AND(ISBLANK(CatTemplate[[#This Row],[Eq. unit cost]]),ISBLANK(CatTemplate[[#This Row],[Cons. unit cost]]),ISBLANK(CatTemplate[[#This Row],[Oth. unit cost]])), 0, IF(getUnitEffort =0,1,getUnitEffort) * CatTemplate[[#This Row],[Year1]])</f>
        <v>0</v>
      </c>
      <c r="BN379" s="29">
        <f>IF(AND(ISBLANK(CatTemplate[[#This Row],[Eq. unit cost]]),ISBLANK(CatTemplate[[#This Row],[Cons. unit cost]]),ISBLANK(CatTemplate[[#This Row],[Oth. unit cost]])), 0, IF(getUnitEffort =0,1,getUnitEffort) * CatTemplate[[#This Row],[Year2]])</f>
        <v>0</v>
      </c>
      <c r="BO379" s="29">
        <f>IF(AND(ISBLANK(CatTemplate[[#This Row],[Eq. unit cost]]),ISBLANK(CatTemplate[[#This Row],[Cons. unit cost]]),ISBLANK(CatTemplate[[#This Row],[Oth. unit cost]])), 0, IF(getUnitEffort =0,1,getUnitEffort) * CatTemplate[[#This Row],[Year3]])</f>
        <v>0</v>
      </c>
      <c r="BP379" s="29">
        <f>IF(AND(ISBLANK(CatTemplate[[#This Row],[Eq. unit cost]]),ISBLANK(CatTemplate[[#This Row],[Cons. unit cost]]),ISBLANK(CatTemplate[[#This Row],[Oth. unit cost]])), 0, IF(getUnitEffort =0,1,getUnitEffort) * CatTemplate[[#This Row],[Year4]])</f>
        <v>0</v>
      </c>
      <c r="BQ379" s="29">
        <f>IF(AND(ISBLANK(CatTemplate[[#This Row],[Eq. unit cost]]),ISBLANK(CatTemplate[[#This Row],[Cons. unit cost]]),ISBLANK(CatTemplate[[#This Row],[Oth. unit cost]])), 0, IF(getUnitEffort =0,1,getUnitEffort) * CatTemplate[[#This Row],[Year5]])</f>
        <v>0</v>
      </c>
      <c r="BR379" s="29">
        <f>IF(AND(ISBLANK(CatTemplate[[#This Row],[Eq. unit cost]]),ISBLANK(CatTemplate[[#This Row],[Cons. unit cost]]),ISBLANK(CatTemplate[[#This Row],[Oth. unit cost]])), 0, IF(getUnitEffort =0,1,getUnitEffort) * CatTemplate[[#This Row],[Year6]])</f>
        <v>0</v>
      </c>
      <c r="BS379" s="29">
        <f>IF(AND(ISBLANK(CatTemplate[[#This Row],[Eq. unit cost]]),ISBLANK(CatTemplate[[#This Row],[Cons. unit cost]]),ISBLANK(CatTemplate[[#This Row],[Oth. unit cost]])), 0, IF(getUnitEffort =0,1,getUnitEffort) * CatTemplate[[#This Row],[Year7]])</f>
        <v>0</v>
      </c>
      <c r="BT379" s="29">
        <f>IF(AND(ISBLANK(CatTemplate[[#This Row],[Eq. unit cost]]),ISBLANK(CatTemplate[[#This Row],[Cons. unit cost]]),ISBLANK(CatTemplate[[#This Row],[Oth. unit cost]])), 0, IF(getUnitEffort =0,1,getUnitEffort) * CatTemplate[[#This Row],[Year8]])</f>
        <v>0</v>
      </c>
      <c r="BU379" s="29">
        <f>IF(AND(ISBLANK(CatTemplate[[#This Row],[Eq. unit cost]]),ISBLANK(CatTemplate[[#This Row],[Cons. unit cost]]),ISBLANK(CatTemplate[[#This Row],[Oth. unit cost]])), 0, IF(getUnitEffort =0,1,getUnitEffort) * CatTemplate[[#This Row],[Year9]])</f>
        <v>0</v>
      </c>
      <c r="BV379" s="29">
        <f>IF(AND(ISBLANK(CatTemplate[[#This Row],[Eq. unit cost]]),ISBLANK(CatTemplate[[#This Row],[Cons. unit cost]]),ISBLANK(CatTemplate[[#This Row],[Oth. unit cost]])), 0, IF(getUnitEffort =0,1,getUnitEffort) * CatTemplate[[#This Row],[Year10]])</f>
        <v>0</v>
      </c>
      <c r="BW379" s="29">
        <f>IF(AND(ISBLANK(CatTemplate[[#This Row],[Eq. unit cost]]),ISBLANK(CatTemplate[[#This Row],[Cons. unit cost]]),ISBLANK(CatTemplate[[#This Row],[Oth. unit cost]])), 0, IF(getUnitEffort =0,1,getUnitEffort) * CatTemplate[[#This Row],[Year11]])</f>
        <v>0</v>
      </c>
      <c r="BX379" s="29">
        <f>IF(AND(ISBLANK(CatTemplate[[#This Row],[Eq. unit cost]]),ISBLANK(CatTemplate[[#This Row],[Cons. unit cost]]),ISBLANK(CatTemplate[[#This Row],[Oth. unit cost]])), 0, IF(getUnitEffort =0,1,getUnitEffort) * CatTemplate[[#This Row],[Year12]])</f>
        <v>0</v>
      </c>
      <c r="BY379" s="29">
        <f>IF(AND(ISBLANK(CatTemplate[[#This Row],[Eq. unit cost]]),ISBLANK(CatTemplate[[#This Row],[Cons. unit cost]]),ISBLANK(CatTemplate[[#This Row],[Oth. unit cost]])), 0, IF(getUnitEffort =0,1,getUnitEffort) * CatTemplate[[#This Row],[Year13]])</f>
        <v>0</v>
      </c>
      <c r="BZ379" s="29">
        <f>IF(AND(ISBLANK(CatTemplate[[#This Row],[Eq. unit cost]]),ISBLANK(CatTemplate[[#This Row],[Cons. unit cost]]),ISBLANK(CatTemplate[[#This Row],[Oth. unit cost]])), 0, IF(getUnitEffort =0,1,getUnitEffort) * CatTemplate[[#This Row],[Year14]])</f>
        <v>0</v>
      </c>
      <c r="CA379" s="29">
        <f>IF(AND(ISBLANK(CatTemplate[[#This Row],[Eq. unit cost]]),ISBLANK(CatTemplate[[#This Row],[Cons. unit cost]]),ISBLANK(CatTemplate[[#This Row],[Oth. unit cost]])), 0, IF(getUnitEffort =0,1,getUnitEffort) * CatTemplate[[#This Row],[Year15]])</f>
        <v>0</v>
      </c>
      <c r="CB379" s="29">
        <f>IF(AND(ISBLANK(CatTemplate[[#This Row],[Eq. unit cost]]),ISBLANK(CatTemplate[[#This Row],[Cons. unit cost]]),ISBLANK(CatTemplate[[#This Row],[Oth. unit cost]])), 0, IF(getUnitEffort =0,1,getUnitEffort) * CatTemplate[[#This Row],[Year16]])</f>
        <v>0</v>
      </c>
      <c r="CC379" s="29">
        <f>IF(AND(ISBLANK(CatTemplate[[#This Row],[Eq. unit cost]]),ISBLANK(CatTemplate[[#This Row],[Cons. unit cost]]),ISBLANK(CatTemplate[[#This Row],[Oth. unit cost]])), 0, IF(getUnitEffort =0,1,getUnitEffort) * CatTemplate[[#This Row],[Year17]])</f>
        <v>0</v>
      </c>
      <c r="CD379" s="29">
        <f>IF(AND(ISBLANK(CatTemplate[[#This Row],[Eq. unit cost]]),ISBLANK(CatTemplate[[#This Row],[Cons. unit cost]]),ISBLANK(CatTemplate[[#This Row],[Oth. unit cost]])), 0, IF(getUnitEffort =0,1,getUnitEffort) * CatTemplate[[#This Row],[Year18]])</f>
        <v>0</v>
      </c>
      <c r="CE379" s="29">
        <f>IF(AND(ISBLANK(CatTemplate[[#This Row],[Eq. unit cost]]),ISBLANK(CatTemplate[[#This Row],[Cons. unit cost]]),ISBLANK(CatTemplate[[#This Row],[Oth. unit cost]])), 0, IF(getUnitEffort =0,1,getUnitEffort) * CatTemplate[[#This Row],[Year19]])</f>
        <v>0</v>
      </c>
      <c r="CF379" s="29">
        <f>IF(AND(ISBLANK(CatTemplate[[#This Row],[Eq. unit cost]]),ISBLANK(CatTemplate[[#This Row],[Cons. unit cost]]),ISBLANK(CatTemplate[[#This Row],[Oth. unit cost]])), 0, IF(getUnitEffort =0,1,getUnitEffort) * CatTemplate[[#This Row],[Year20]])</f>
        <v>0</v>
      </c>
      <c r="CG379" s="45">
        <f>SUM(CatTemplate[[#This Row],[Q1]:[Q20]])</f>
        <v>0</v>
      </c>
      <c r="CH379" s="29">
        <f>IF(ISBLANK(CatTemplate[[#This Row],[St. unit effort]]),0,(CatTemplate[[#This Row],[St. unit effort]] * CatTemplate[[#This Row],[Year1]]))</f>
        <v>0</v>
      </c>
      <c r="CI379" s="29">
        <f>IF(ISBLANK(CatTemplate[[#This Row],[St. unit effort]]),0,(CatTemplate[[#This Row],[St. unit effort]] * CatTemplate[[#This Row],[Year2]]))</f>
        <v>0</v>
      </c>
      <c r="CJ379" s="29">
        <f>IF(ISBLANK(CatTemplate[[#This Row],[St. unit effort]]),0,(CatTemplate[[#This Row],[St. unit effort]] * CatTemplate[[#This Row],[Year3]]))</f>
        <v>0</v>
      </c>
      <c r="CK379" s="29">
        <f>IF(ISBLANK(CatTemplate[[#This Row],[St. unit effort]]),0,(CatTemplate[[#This Row],[St. unit effort]] * CatTemplate[[#This Row],[Year4]]))</f>
        <v>0</v>
      </c>
      <c r="CL379" s="29">
        <f>IF(ISBLANK(CatTemplate[[#This Row],[St. unit effort]]),0,(CatTemplate[[#This Row],[St. unit effort]] * CatTemplate[[#This Row],[Year5]]))</f>
        <v>0</v>
      </c>
      <c r="CM379" s="29">
        <f>IF(ISBLANK(CatTemplate[[#This Row],[St. unit effort]]),0,(CatTemplate[[#This Row],[St. unit effort]] * CatTemplate[[#This Row],[Year6]]))</f>
        <v>0</v>
      </c>
      <c r="CN379" s="29">
        <f>IF(ISBLANK(CatTemplate[[#This Row],[St. unit effort]]),0,(CatTemplate[[#This Row],[St. unit effort]] * CatTemplate[[#This Row],[Year7]]))</f>
        <v>0</v>
      </c>
      <c r="CO379" s="29">
        <f>IF(ISBLANK(CatTemplate[[#This Row],[St. unit effort]]),0,(CatTemplate[[#This Row],[St. unit effort]] * CatTemplate[[#This Row],[Year8]]))</f>
        <v>0</v>
      </c>
      <c r="CP379" s="29">
        <f>IF(ISBLANK(CatTemplate[[#This Row],[St. unit effort]]),0,(CatTemplate[[#This Row],[St. unit effort]] * CatTemplate[[#This Row],[Year9]]))</f>
        <v>0</v>
      </c>
      <c r="CQ379" s="29">
        <f>IF(ISBLANK(CatTemplate[[#This Row],[St. unit effort]]),0,(CatTemplate[[#This Row],[St. unit effort]] * CatTemplate[[#This Row],[Year10]]))</f>
        <v>0</v>
      </c>
      <c r="CR379" s="29">
        <f>IF(ISBLANK(CatTemplate[[#This Row],[St. unit effort]]),0,(CatTemplate[[#This Row],[St. unit effort]] * CatTemplate[[#This Row],[Year11]]))</f>
        <v>0</v>
      </c>
      <c r="CS379" s="29">
        <f>IF(ISBLANK(CatTemplate[[#This Row],[St. unit effort]]),0,(CatTemplate[[#This Row],[St. unit effort]] * CatTemplate[[#This Row],[Year12]]))</f>
        <v>0</v>
      </c>
      <c r="CT379" s="29">
        <f>IF(ISBLANK(CatTemplate[[#This Row],[St. unit effort]]),0,(CatTemplate[[#This Row],[St. unit effort]] * CatTemplate[[#This Row],[Year13]]))</f>
        <v>0</v>
      </c>
      <c r="CU379" s="29">
        <f>IF(ISBLANK(CatTemplate[[#This Row],[St. unit effort]]),0,(CatTemplate[[#This Row],[St. unit effort]] * CatTemplate[[#This Row],[Year14]]))</f>
        <v>0</v>
      </c>
      <c r="CV379" s="29">
        <f>IF(ISBLANK(CatTemplate[[#This Row],[St. unit effort]]),0,(CatTemplate[[#This Row],[St. unit effort]] * CatTemplate[[#This Row],[Year15]]))</f>
        <v>0</v>
      </c>
      <c r="CW379" s="29">
        <f>IF(ISBLANK(CatTemplate[[#This Row],[St. unit effort]]),0,(CatTemplate[[#This Row],[St. unit effort]] * CatTemplate[[#This Row],[Year16]]))</f>
        <v>0</v>
      </c>
      <c r="CX379" s="29">
        <f>IF(ISBLANK(CatTemplate[[#This Row],[St. unit effort]]),0,(CatTemplate[[#This Row],[St. unit effort]] * CatTemplate[[#This Row],[Year17]]))</f>
        <v>0</v>
      </c>
      <c r="CY379" s="29">
        <f>IF(ISBLANK(CatTemplate[[#This Row],[St. unit effort]]),0,(CatTemplate[[#This Row],[St. unit effort]] * CatTemplate[[#This Row],[Year18]]))</f>
        <v>0</v>
      </c>
      <c r="CZ379" s="29">
        <f>IF(ISBLANK(CatTemplate[[#This Row],[St. unit effort]]),0,(CatTemplate[[#This Row],[St. unit effort]] * CatTemplate[[#This Row],[Year19]]))</f>
        <v>0</v>
      </c>
      <c r="DA379" s="29">
        <f>IF(ISBLANK(CatTemplate[[#This Row],[St. unit effort]]),0,(CatTemplate[[#This Row],[St. unit effort]] * CatTemplate[[#This Row],[Year20]]))</f>
        <v>0</v>
      </c>
      <c r="DB379" s="57">
        <f>IF(ISBLANK(CatTemplate[[#This Row],[St. unit effort]]),0,(CatTemplate[[#This Row],[St. unit effort]] * CatTemplate[[#This Row],[Year1]])*8/ParRatePM)</f>
        <v>0</v>
      </c>
      <c r="DC379" s="57">
        <f>IF(ISBLANK(CatTemplate[[#This Row],[St. unit effort]]),0,(CatTemplate[[#This Row],[St. unit effort]] * CatTemplate[[#This Row],[Year2]])*8/ParRatePM)</f>
        <v>0</v>
      </c>
      <c r="DD379" s="57">
        <f>IF(ISBLANK(CatTemplate[[#This Row],[St. unit effort]]),0,(CatTemplate[[#This Row],[St. unit effort]] * CatTemplate[[#This Row],[Year3]])*8/ParRatePM)</f>
        <v>0</v>
      </c>
      <c r="DE379" s="57">
        <f>IF(ISBLANK(CatTemplate[[#This Row],[St. unit effort]]),0,(CatTemplate[[#This Row],[St. unit effort]] * CatTemplate[[#This Row],[Year4]])*8/ParRatePM)</f>
        <v>0</v>
      </c>
      <c r="DF379" s="57">
        <f>IF(ISBLANK(CatTemplate[[#This Row],[St. unit effort]]),0,(CatTemplate[[#This Row],[St. unit effort]] * CatTemplate[[#This Row],[Year5]])*8/ParRatePM)</f>
        <v>0</v>
      </c>
      <c r="DG379" s="57">
        <f>IF(ISBLANK(CatTemplate[[#This Row],[St. unit effort]]),0,(CatTemplate[[#This Row],[St. unit effort]] * CatTemplate[[#This Row],[Year6]])*8/ParRatePM)</f>
        <v>0</v>
      </c>
      <c r="DH379" s="57">
        <f>IF(ISBLANK(CatTemplate[[#This Row],[St. unit effort]]),0,(CatTemplate[[#This Row],[St. unit effort]] * CatTemplate[[#This Row],[Year7]])*8/ParRatePM)</f>
        <v>0</v>
      </c>
      <c r="DI379" s="57">
        <f>IF(ISBLANK(CatTemplate[[#This Row],[St. unit effort]]),0,(CatTemplate[[#This Row],[St. unit effort]] * CatTemplate[[#This Row],[Year8]])*8/ParRatePM)</f>
        <v>0</v>
      </c>
      <c r="DJ379" s="57">
        <f>IF(ISBLANK(CatTemplate[[#This Row],[St. unit effort]]),0,(CatTemplate[[#This Row],[St. unit effort]] * CatTemplate[[#This Row],[Year9]])*8/ParRatePM)</f>
        <v>0</v>
      </c>
      <c r="DK379" s="57">
        <f>IF(ISBLANK(CatTemplate[[#This Row],[St. unit effort]]),0,(CatTemplate[[#This Row],[St. unit effort]] * CatTemplate[[#This Row],[Year10]])*8/ParRatePM)</f>
        <v>0</v>
      </c>
      <c r="DL379" s="57">
        <f>IF(ISBLANK(CatTemplate[[#This Row],[St. unit effort]]),0,(CatTemplate[[#This Row],[St. unit effort]] * CatTemplate[[#This Row],[Year11]])*8/ParRatePM)</f>
        <v>0</v>
      </c>
      <c r="DM379" s="57">
        <f>IF(ISBLANK(CatTemplate[[#This Row],[St. unit effort]]),0,(CatTemplate[[#This Row],[St. unit effort]] * CatTemplate[[#This Row],[Year12]])*8/ParRatePM)</f>
        <v>0</v>
      </c>
      <c r="DN379" s="57">
        <f>IF(ISBLANK(CatTemplate[[#This Row],[St. unit effort]]),0,(CatTemplate[[#This Row],[St. unit effort]] * CatTemplate[[#This Row],[Year13]])*8/ParRatePM)</f>
        <v>0</v>
      </c>
      <c r="DO379" s="57">
        <f>IF(ISBLANK(CatTemplate[[#This Row],[St. unit effort]]),0,(CatTemplate[[#This Row],[St. unit effort]] * CatTemplate[[#This Row],[Year14]])*8/ParRatePM)</f>
        <v>0</v>
      </c>
      <c r="DP379" s="57">
        <f>IF(ISBLANK(CatTemplate[[#This Row],[St. unit effort]]),0,(CatTemplate[[#This Row],[St. unit effort]] * CatTemplate[[#This Row],[Year15]])*8/ParRatePM)</f>
        <v>0</v>
      </c>
      <c r="DQ379" s="57">
        <f>IF(ISBLANK(CatTemplate[[#This Row],[St. unit effort]]),0,(CatTemplate[[#This Row],[St. unit effort]] * CatTemplate[[#This Row],[Year16]])*8/ParRatePM)</f>
        <v>0</v>
      </c>
      <c r="DR379" s="57">
        <f>IF(ISBLANK(CatTemplate[[#This Row],[St. unit effort]]),0,(CatTemplate[[#This Row],[St. unit effort]] * CatTemplate[[#This Row],[Year17]])*8/ParRatePM)</f>
        <v>0</v>
      </c>
      <c r="DS379" s="57">
        <f>IF(ISBLANK(CatTemplate[[#This Row],[St. unit effort]]),0,(CatTemplate[[#This Row],[St. unit effort]] * CatTemplate[[#This Row],[Year18]])*8/ParRatePM)</f>
        <v>0</v>
      </c>
      <c r="DT379" s="57">
        <f>IF(ISBLANK(CatTemplate[[#This Row],[St. unit effort]]),0,(CatTemplate[[#This Row],[St. unit effort]] * CatTemplate[[#This Row],[Year19]])*8/ParRatePM)</f>
        <v>0</v>
      </c>
      <c r="DU379" s="57">
        <f>IF(ISBLANK(CatTemplate[[#This Row],[St. unit effort]]),0,(CatTemplate[[#This Row],[St. unit effort]] * CatTemplate[[#This Row],[Year20]])*8/ParRatePM)</f>
        <v>0</v>
      </c>
      <c r="DV379" s="54">
        <f>SUM(CatTemplate[[#This Row],[PM1]:[PM20]])</f>
        <v>0</v>
      </c>
      <c r="DW379" s="56">
        <f t="shared" si="131"/>
        <v>0</v>
      </c>
      <c r="DX379" s="56">
        <f t="shared" si="131"/>
        <v>0</v>
      </c>
      <c r="DY379" s="56">
        <f t="shared" si="131"/>
        <v>0</v>
      </c>
      <c r="DZ379" s="56">
        <f t="shared" si="131"/>
        <v>0</v>
      </c>
      <c r="EA379" s="56">
        <f t="shared" si="131"/>
        <v>0</v>
      </c>
      <c r="EB379" s="56">
        <f t="shared" si="131"/>
        <v>0</v>
      </c>
      <c r="EC379" s="56">
        <f t="shared" si="131"/>
        <v>0</v>
      </c>
      <c r="ED379" s="56">
        <f t="shared" si="131"/>
        <v>0</v>
      </c>
      <c r="EE379" s="56">
        <f t="shared" si="131"/>
        <v>0</v>
      </c>
      <c r="EF379" s="56">
        <f t="shared" si="131"/>
        <v>0</v>
      </c>
      <c r="EG379" s="56">
        <f t="shared" si="131"/>
        <v>0</v>
      </c>
      <c r="EH379" s="56">
        <f t="shared" si="131"/>
        <v>0</v>
      </c>
      <c r="EI379" s="56">
        <f t="shared" si="131"/>
        <v>0</v>
      </c>
      <c r="EJ379" s="56">
        <f t="shared" si="131"/>
        <v>0</v>
      </c>
      <c r="EK379" s="56">
        <f t="shared" si="131"/>
        <v>0</v>
      </c>
      <c r="EL379" s="56">
        <f t="shared" si="129"/>
        <v>0</v>
      </c>
      <c r="EM379" s="56">
        <f t="shared" si="129"/>
        <v>0</v>
      </c>
      <c r="EN379" s="56">
        <f t="shared" si="129"/>
        <v>0</v>
      </c>
      <c r="EO379" s="56">
        <f t="shared" si="129"/>
        <v>0</v>
      </c>
      <c r="EP379" s="56">
        <f t="shared" si="129"/>
        <v>0</v>
      </c>
      <c r="EQ379" s="30">
        <f>CatTemplate[[#This Row],[Eq. unit cost]] * CatTemplate[[#This Row],[Eq. quantity]]</f>
        <v>0</v>
      </c>
      <c r="ER379" s="30">
        <f>CatTemplate[[#This Row],[Cons. unit cost]] *CatTemplate[[#This Row],[Cons. quantity]]</f>
        <v>0</v>
      </c>
      <c r="ES379" s="30">
        <f>CatTemplate[[#This Row],[Oth. unit cost]] *CatTemplate[[#This Row],[Oth. quantity]]</f>
        <v>0</v>
      </c>
      <c r="ET379" s="55">
        <f>SUM(CatTemplate[[#This Row],[CO1]:[CO20]])</f>
        <v>0</v>
      </c>
      <c r="EU379" s="56">
        <f t="shared" si="132"/>
        <v>0</v>
      </c>
      <c r="EV379" s="56">
        <f t="shared" si="132"/>
        <v>0</v>
      </c>
      <c r="EW379" s="56">
        <f t="shared" si="132"/>
        <v>0</v>
      </c>
      <c r="EX379" s="56">
        <f t="shared" si="132"/>
        <v>0</v>
      </c>
      <c r="EY379" s="56">
        <f t="shared" si="132"/>
        <v>0</v>
      </c>
      <c r="EZ379" s="56">
        <f t="shared" si="132"/>
        <v>0</v>
      </c>
      <c r="FA379" s="56">
        <f t="shared" si="132"/>
        <v>0</v>
      </c>
      <c r="FB379" s="56">
        <f t="shared" si="132"/>
        <v>0</v>
      </c>
      <c r="FC379" s="56">
        <f t="shared" si="132"/>
        <v>0</v>
      </c>
      <c r="FD379" s="56">
        <f t="shared" si="132"/>
        <v>0</v>
      </c>
      <c r="FE379" s="56">
        <f t="shared" si="132"/>
        <v>0</v>
      </c>
      <c r="FF379" s="56">
        <f t="shared" si="132"/>
        <v>0</v>
      </c>
      <c r="FG379" s="56">
        <f t="shared" si="132"/>
        <v>0</v>
      </c>
      <c r="FH379" s="56">
        <f t="shared" si="132"/>
        <v>0</v>
      </c>
      <c r="FI379" s="56">
        <f t="shared" si="132"/>
        <v>0</v>
      </c>
      <c r="FJ379" s="56">
        <f t="shared" si="130"/>
        <v>0</v>
      </c>
      <c r="FK379" s="56">
        <f t="shared" si="130"/>
        <v>0</v>
      </c>
      <c r="FL379" s="56">
        <f t="shared" si="130"/>
        <v>0</v>
      </c>
      <c r="FM379" s="56">
        <f t="shared" si="130"/>
        <v>0</v>
      </c>
      <c r="FN379" s="56">
        <f t="shared" si="130"/>
        <v>0</v>
      </c>
      <c r="FO379" s="58">
        <f>SUM(CatTemplate[[#This Row],[CS1]:[CS20]])</f>
        <v>0</v>
      </c>
      <c r="FP379" s="59">
        <f>CatTemplate[[#This Row],[Total Oth. cost]]+CatTemplate[[#This Row],[Total St. Cost]]</f>
        <v>0</v>
      </c>
      <c r="FQ379" s="33" t="e">
        <f t="shared" si="115"/>
        <v>#VALUE!</v>
      </c>
      <c r="FR379" s="33" t="e">
        <f t="shared" si="116"/>
        <v>#VALUE!</v>
      </c>
      <c r="FS379" s="30" t="e">
        <f>(CatTemplate[[#This Row],[CO1]] + CatTemplate[[#This Row],[CS1]]) * (1 + getRateOHFinal) * getRateMarkupFinal</f>
        <v>#VALUE!</v>
      </c>
      <c r="FT379" s="30" t="e">
        <f>(CatTemplate[[#This Row],[CO2]] + CatTemplate[[#This Row],[CS2]]) * (1 + getRateOHFinal) * getRateMarkupFinal</f>
        <v>#VALUE!</v>
      </c>
      <c r="FU379" s="30" t="e">
        <f>(CatTemplate[[#This Row],[CO3]] + CatTemplate[[#This Row],[CS3]]) * (1 + getRateOHFinal) * getRateMarkupFinal</f>
        <v>#VALUE!</v>
      </c>
      <c r="FV379" s="30" t="e">
        <f>(CatTemplate[[#This Row],[CO4]] + CatTemplate[[#This Row],[CS4]]) * (1 + getRateOHFinal) * getRateMarkupFinal</f>
        <v>#VALUE!</v>
      </c>
      <c r="FW379" s="30" t="e">
        <f>(CatTemplate[[#This Row],[CO5]] + CatTemplate[[#This Row],[CS5]]) * (1 + getRateOHFinal) * getRateMarkupFinal</f>
        <v>#VALUE!</v>
      </c>
      <c r="FX379" s="30" t="e">
        <f>(CatTemplate[[#This Row],[CO6]] + CatTemplate[[#This Row],[CS6]]) * (1 + getRateOHFinal) * getRateMarkupFinal</f>
        <v>#VALUE!</v>
      </c>
      <c r="FY379" s="30" t="e">
        <f>(CatTemplate[[#This Row],[CO7]] + CatTemplate[[#This Row],[CS7]]) * (1 + getRateOHFinal) * getRateMarkupFinal</f>
        <v>#VALUE!</v>
      </c>
      <c r="FZ379" s="30" t="e">
        <f>(CatTemplate[[#This Row],[CO8]] + CatTemplate[[#This Row],[CS8]]) * (1 + getRateOHFinal) * getRateMarkupFinal</f>
        <v>#VALUE!</v>
      </c>
      <c r="GA379" s="30" t="e">
        <f>(CatTemplate[[#This Row],[CO9]] + CatTemplate[[#This Row],[CS9]]) * (1 + getRateOHFinal) * getRateMarkupFinal</f>
        <v>#VALUE!</v>
      </c>
      <c r="GB379" s="30" t="e">
        <f>(CatTemplate[[#This Row],[CO10]] + CatTemplate[[#This Row],[CS10]]) * (1 + getRateOHFinal) * getRateMarkupFinal</f>
        <v>#VALUE!</v>
      </c>
      <c r="GC379" s="30" t="e">
        <f>(CatTemplate[[#This Row],[CO11]] + CatTemplate[[#This Row],[CS11]]) * (1 + getRateOHFinal) * getRateMarkupFinal</f>
        <v>#VALUE!</v>
      </c>
      <c r="GD379" s="30" t="e">
        <f>(CatTemplate[[#This Row],[CO12]] + CatTemplate[[#This Row],[CS12]]) * (1 + getRateOHFinal) * getRateMarkupFinal</f>
        <v>#VALUE!</v>
      </c>
      <c r="GE379" s="30" t="e">
        <f>(CatTemplate[[#This Row],[CO13]] + CatTemplate[[#This Row],[CS13]]) * (1 + getRateOHFinal) * getRateMarkupFinal</f>
        <v>#VALUE!</v>
      </c>
      <c r="GF379" s="30" t="e">
        <f>(CatTemplate[[#This Row],[CO14]] + CatTemplate[[#This Row],[CS14]]) * (1 + getRateOHFinal) * getRateMarkupFinal</f>
        <v>#VALUE!</v>
      </c>
      <c r="GG379" s="30" t="e">
        <f>(CatTemplate[[#This Row],[CO15]] + CatTemplate[[#This Row],[CS15]]) * (1 + getRateOHFinal) * getRateMarkupFinal</f>
        <v>#VALUE!</v>
      </c>
      <c r="GH379" s="30" t="e">
        <f>(CatTemplate[[#This Row],[CO16]] + CatTemplate[[#This Row],[CS16]]) * (1 + getRateOHFinal) * getRateMarkupFinal</f>
        <v>#VALUE!</v>
      </c>
      <c r="GI379" s="30" t="e">
        <f>(CatTemplate[[#This Row],[CO17]] + CatTemplate[[#This Row],[CS17]]) * (1 + getRateOHFinal) * getRateMarkupFinal</f>
        <v>#VALUE!</v>
      </c>
      <c r="GJ379" s="30" t="e">
        <f>(CatTemplate[[#This Row],[CO18]] + CatTemplate[[#This Row],[CS18]]) * (1 + getRateOHFinal) * getRateMarkupFinal</f>
        <v>#VALUE!</v>
      </c>
      <c r="GK379" s="30" t="e">
        <f>(CatTemplate[[#This Row],[CO19]] + CatTemplate[[#This Row],[CS19]]) * (1 + getRateOHFinal) * getRateMarkupFinal</f>
        <v>#VALUE!</v>
      </c>
      <c r="GL379" s="30" t="e">
        <f>(CatTemplate[[#This Row],[CO20]] + CatTemplate[[#This Row],[CS20]]) * (1 + getRateOHFinal) * getRateMarkupFinal</f>
        <v>#VALUE!</v>
      </c>
      <c r="GM379" s="30" t="e">
        <f t="shared" si="117"/>
        <v>#VALUE!</v>
      </c>
      <c r="GN379" s="30" t="e">
        <f t="shared" si="118"/>
        <v>#VALUE!</v>
      </c>
      <c r="GO379" s="30" t="e">
        <f t="shared" si="119"/>
        <v>#VALUE!</v>
      </c>
      <c r="GP379" s="30" t="e">
        <f t="shared" si="120"/>
        <v>#VALUE!</v>
      </c>
      <c r="GQ379" s="30" t="e">
        <f>(CatTemplate[[#This Row],[CO1]]+CatTemplate[[#This Row],[CS1]]) * (1+ getRateOHFinal) * (1 + getRateMarkupFinal)</f>
        <v>#VALUE!</v>
      </c>
      <c r="GR379" s="30" t="e">
        <f>(CatTemplate[[#This Row],[CO2]]+CatTemplate[[#This Row],[CS2]]) * (1+ getRateOHFinal) * (1 + getRateMarkupFinal)</f>
        <v>#VALUE!</v>
      </c>
      <c r="GS379" s="30" t="e">
        <f>(CatTemplate[[#This Row],[CO3]]+CatTemplate[[#This Row],[CS3]]) * (1+ getRateOHFinal) * (1 + getRateMarkupFinal)</f>
        <v>#VALUE!</v>
      </c>
      <c r="GT379" s="30" t="e">
        <f>(CatTemplate[[#This Row],[CO4]]+CatTemplate[[#This Row],[CS4]]) * (1+ getRateOHFinal) * (1 + getRateMarkupFinal)</f>
        <v>#VALUE!</v>
      </c>
      <c r="GU379" s="30" t="e">
        <f>(CatTemplate[[#This Row],[CO5]]+CatTemplate[[#This Row],[CS5]]) * (1+ getRateOHFinal) * (1 + getRateMarkupFinal)</f>
        <v>#VALUE!</v>
      </c>
      <c r="GV379" s="30" t="e">
        <f>(CatTemplate[[#This Row],[CO6]]+CatTemplate[[#This Row],[CS6]]) * (1+ getRateOHFinal) * (1 + getRateMarkupFinal)</f>
        <v>#VALUE!</v>
      </c>
      <c r="GW379" s="30" t="e">
        <f>(CatTemplate[[#This Row],[CO7]]+CatTemplate[[#This Row],[CS7]]) * (1+ getRateOHFinal) * (1 + getRateMarkupFinal)</f>
        <v>#VALUE!</v>
      </c>
      <c r="GX379" s="30" t="e">
        <f>(CatTemplate[[#This Row],[CO8]]+CatTemplate[[#This Row],[CS8]]) * (1+ getRateOHFinal) * (1 + getRateMarkupFinal)</f>
        <v>#VALUE!</v>
      </c>
      <c r="GY379" s="30" t="e">
        <f>(CatTemplate[[#This Row],[CO9]]+CatTemplate[[#This Row],[CS9]]) * (1+ getRateOHFinal) * (1 + getRateMarkupFinal)</f>
        <v>#VALUE!</v>
      </c>
      <c r="GZ379" s="30" t="e">
        <f>(CatTemplate[[#This Row],[CO10]]+CatTemplate[[#This Row],[CS10]]) * (1+ getRateOHFinal) * (1 + getRateMarkupFinal)</f>
        <v>#VALUE!</v>
      </c>
      <c r="HA379" s="30" t="e">
        <f>(CatTemplate[[#This Row],[CO11]]+CatTemplate[[#This Row],[CS11]]) * (1+ getRateOHFinal) * (1 + getRateMarkupFinal)</f>
        <v>#VALUE!</v>
      </c>
      <c r="HB379" s="30" t="e">
        <f>(CatTemplate[[#This Row],[CO12]]+CatTemplate[[#This Row],[CS12]]) * (1+ getRateOHFinal) * (1 + getRateMarkupFinal)</f>
        <v>#VALUE!</v>
      </c>
      <c r="HC379" s="30" t="e">
        <f>(CatTemplate[[#This Row],[CO13]]+CatTemplate[[#This Row],[CS13]]) * (1+ getRateOHFinal) * (1 + getRateMarkupFinal)</f>
        <v>#VALUE!</v>
      </c>
      <c r="HD379" s="30" t="e">
        <f>(CatTemplate[[#This Row],[CO14]]+CatTemplate[[#This Row],[CS14]]) * (1+ getRateOHFinal) * (1 + getRateMarkupFinal)</f>
        <v>#VALUE!</v>
      </c>
      <c r="HE379" s="30" t="e">
        <f>(CatTemplate[[#This Row],[CO15]]+CatTemplate[[#This Row],[CS15]]) * (1+ getRateOHFinal) * (1 + getRateMarkupFinal)</f>
        <v>#VALUE!</v>
      </c>
      <c r="HF379" s="30" t="e">
        <f>(CatTemplate[[#This Row],[CO16]]+CatTemplate[[#This Row],[CS16]]) * (1+ getRateOHFinal) * (1 + getRateMarkupFinal)</f>
        <v>#VALUE!</v>
      </c>
      <c r="HG379" s="30" t="e">
        <f>(CatTemplate[[#This Row],[CO17]]+CatTemplate[[#This Row],[CS17]]) * (1+ getRateOHFinal) * (1 + getRateMarkupFinal)</f>
        <v>#VALUE!</v>
      </c>
      <c r="HH379" s="30" t="e">
        <f>(CatTemplate[[#This Row],[CO18]]+CatTemplate[[#This Row],[CS18]]) * (1+ getRateOHFinal) * (1 + getRateMarkupFinal)</f>
        <v>#VALUE!</v>
      </c>
      <c r="HI379" s="30" t="e">
        <f>(CatTemplate[[#This Row],[CO19]]+CatTemplate[[#This Row],[CS19]]) * (1+ getRateOHFinal) * (1 + getRateMarkupFinal)</f>
        <v>#VALUE!</v>
      </c>
      <c r="HJ379" s="30" t="e">
        <f>(CatTemplate[[#This Row],[CO20]]+CatTemplate[[#This Row],[CS20]]) * (1+ getRateOHFinal) * (1 + getRateMarkupFinal)</f>
        <v>#VALUE!</v>
      </c>
      <c r="HK379" s="39" t="e">
        <f>CatTemplate[[#This Row],[Total cost]]+CatTemplate[[#This Row],[OH Amount]]+CatTemplate[[#This Row],[Markup]]</f>
        <v>#VALUE!</v>
      </c>
      <c r="HL379" s="63">
        <f>IF(CatTemplate[[#This Row],[Units]]="Days",CatTemplate[[#This Row],[Project quantity]]*CatTemplate[[#This Row],[St. unit effort]],CatTemplate[[#This Row],[Project quantity]])</f>
        <v>0</v>
      </c>
      <c r="HM379" s="287">
        <f>IFERROR(CatTemplate[[#This Row],[Total Price]]/(CatTemplate[[#This Row],[Final Quantity]]),0)</f>
        <v>0</v>
      </c>
      <c r="HN379" s="261"/>
    </row>
    <row r="380" spans="2:222" x14ac:dyDescent="0.2">
      <c r="B380" s="9" t="s">
        <v>104</v>
      </c>
      <c r="C380" s="23">
        <v>10</v>
      </c>
      <c r="D380" s="10" t="s">
        <v>187</v>
      </c>
      <c r="E380" s="25">
        <v>1</v>
      </c>
      <c r="F380" s="19" t="s">
        <v>103</v>
      </c>
      <c r="G380" s="27">
        <v>11</v>
      </c>
      <c r="H380" s="19" t="s">
        <v>98</v>
      </c>
      <c r="I380" s="19"/>
      <c r="J380" s="16" t="s">
        <v>1091</v>
      </c>
      <c r="K380" s="16"/>
      <c r="L380" s="16" t="s">
        <v>140</v>
      </c>
      <c r="M380" s="16" t="s">
        <v>206</v>
      </c>
      <c r="N380" s="16" t="s">
        <v>857</v>
      </c>
      <c r="O380" s="320"/>
      <c r="P380" s="71"/>
      <c r="Q380" s="108"/>
      <c r="R380" s="73"/>
      <c r="S380" s="97"/>
      <c r="T380" s="100">
        <f>getEqUnitCost</f>
        <v>0</v>
      </c>
      <c r="U380" s="73">
        <f>getEqUnitEffort</f>
        <v>0</v>
      </c>
      <c r="V380" s="101">
        <f>getEqQuantity</f>
        <v>0</v>
      </c>
      <c r="W380" s="320"/>
      <c r="X380" s="100">
        <f>getConsUnitCost</f>
        <v>0</v>
      </c>
      <c r="Y380" s="73">
        <f>getConsUnitEffort</f>
        <v>0</v>
      </c>
      <c r="Z380" s="14">
        <f>getConsQuantity</f>
        <v>0</v>
      </c>
      <c r="AA380" s="320"/>
      <c r="AB380" s="72"/>
      <c r="AC380" s="112"/>
      <c r="AD380" s="14">
        <f>getOthQuantity</f>
        <v>0</v>
      </c>
      <c r="AE380" s="320"/>
      <c r="AF380" s="28" t="str">
        <f>IF(ISBLANK(CatTemplate[[#This Row],[Resource type]]),"",CatTemplate[[#This Row],[Resource type]])</f>
        <v>IT Specialist</v>
      </c>
      <c r="AG380" s="242">
        <f>getStaffUnitCost</f>
        <v>537.12174099358299</v>
      </c>
      <c r="AH380" s="113">
        <f>getStaffUnitEffort</f>
        <v>0</v>
      </c>
      <c r="AI380" s="40">
        <f>getStaffQuantity</f>
        <v>0</v>
      </c>
      <c r="AJ380" s="41">
        <f>CatTemplate[[#This Row],[St. quantity]]*8/ParRatePM</f>
        <v>0</v>
      </c>
      <c r="AK380" s="320"/>
      <c r="AL380" s="53" t="str">
        <f>CatTemplate[[#This Row],[Item type]]</f>
        <v>Days</v>
      </c>
      <c r="AM380" s="12">
        <f>SUM(CatTemplate[[#This Row],[Year1]:[Year20]])</f>
        <v>0</v>
      </c>
      <c r="AN380" s="52"/>
      <c r="AO380" s="52"/>
      <c r="AP380" s="52"/>
      <c r="AQ380" s="8"/>
      <c r="AR380" s="8"/>
      <c r="AS380" s="8"/>
      <c r="AT380" s="8"/>
      <c r="AU380" s="8"/>
      <c r="AV380" s="8"/>
      <c r="AW380" s="8"/>
      <c r="AX380" s="8"/>
      <c r="AY380" s="8"/>
      <c r="AZ380" s="8"/>
      <c r="BA380" s="8"/>
      <c r="BB380" s="8"/>
      <c r="BC380" s="8"/>
      <c r="BD380" s="8"/>
      <c r="BE380" s="8"/>
      <c r="BF380" s="8"/>
      <c r="BG380" s="36"/>
      <c r="BH380" s="320"/>
      <c r="BI380" s="37" t="str">
        <f>getCostCategory</f>
        <v>01 Staff costs</v>
      </c>
      <c r="BJ380" s="37" t="str">
        <f>getSection</f>
        <v>10 IT operations</v>
      </c>
      <c r="BK380" s="32" t="str">
        <f>getObject</f>
        <v>IT Specialist</v>
      </c>
      <c r="BL380" s="30">
        <f>IFERROR(getUnitCost * IF(CatTemplate[[#This Row],[Cost Category Comp.]]="01 Staff costs", 1,1),0)</f>
        <v>537.12174099358299</v>
      </c>
      <c r="BM380" s="29">
        <f>IF(AND(ISBLANK(CatTemplate[[#This Row],[Eq. unit cost]]),ISBLANK(CatTemplate[[#This Row],[Cons. unit cost]]),ISBLANK(CatTemplate[[#This Row],[Oth. unit cost]])), 0, IF(getUnitEffort =0,1,getUnitEffort) * CatTemplate[[#This Row],[Year1]])</f>
        <v>0</v>
      </c>
      <c r="BN380" s="29">
        <f>IF(AND(ISBLANK(CatTemplate[[#This Row],[Eq. unit cost]]),ISBLANK(CatTemplate[[#This Row],[Cons. unit cost]]),ISBLANK(CatTemplate[[#This Row],[Oth. unit cost]])), 0, IF(getUnitEffort =0,1,getUnitEffort) * CatTemplate[[#This Row],[Year2]])</f>
        <v>0</v>
      </c>
      <c r="BO380" s="29">
        <f>IF(AND(ISBLANK(CatTemplate[[#This Row],[Eq. unit cost]]),ISBLANK(CatTemplate[[#This Row],[Cons. unit cost]]),ISBLANK(CatTemplate[[#This Row],[Oth. unit cost]])), 0, IF(getUnitEffort =0,1,getUnitEffort) * CatTemplate[[#This Row],[Year3]])</f>
        <v>0</v>
      </c>
      <c r="BP380" s="29">
        <f>IF(AND(ISBLANK(CatTemplate[[#This Row],[Eq. unit cost]]),ISBLANK(CatTemplate[[#This Row],[Cons. unit cost]]),ISBLANK(CatTemplate[[#This Row],[Oth. unit cost]])), 0, IF(getUnitEffort =0,1,getUnitEffort) * CatTemplate[[#This Row],[Year4]])</f>
        <v>0</v>
      </c>
      <c r="BQ380" s="29">
        <f>IF(AND(ISBLANK(CatTemplate[[#This Row],[Eq. unit cost]]),ISBLANK(CatTemplate[[#This Row],[Cons. unit cost]]),ISBLANK(CatTemplate[[#This Row],[Oth. unit cost]])), 0, IF(getUnitEffort =0,1,getUnitEffort) * CatTemplate[[#This Row],[Year5]])</f>
        <v>0</v>
      </c>
      <c r="BR380" s="29">
        <f>IF(AND(ISBLANK(CatTemplate[[#This Row],[Eq. unit cost]]),ISBLANK(CatTemplate[[#This Row],[Cons. unit cost]]),ISBLANK(CatTemplate[[#This Row],[Oth. unit cost]])), 0, IF(getUnitEffort =0,1,getUnitEffort) * CatTemplate[[#This Row],[Year6]])</f>
        <v>0</v>
      </c>
      <c r="BS380" s="29">
        <f>IF(AND(ISBLANK(CatTemplate[[#This Row],[Eq. unit cost]]),ISBLANK(CatTemplate[[#This Row],[Cons. unit cost]]),ISBLANK(CatTemplate[[#This Row],[Oth. unit cost]])), 0, IF(getUnitEffort =0,1,getUnitEffort) * CatTemplate[[#This Row],[Year7]])</f>
        <v>0</v>
      </c>
      <c r="BT380" s="29">
        <f>IF(AND(ISBLANK(CatTemplate[[#This Row],[Eq. unit cost]]),ISBLANK(CatTemplate[[#This Row],[Cons. unit cost]]),ISBLANK(CatTemplate[[#This Row],[Oth. unit cost]])), 0, IF(getUnitEffort =0,1,getUnitEffort) * CatTemplate[[#This Row],[Year8]])</f>
        <v>0</v>
      </c>
      <c r="BU380" s="29">
        <f>IF(AND(ISBLANK(CatTemplate[[#This Row],[Eq. unit cost]]),ISBLANK(CatTemplate[[#This Row],[Cons. unit cost]]),ISBLANK(CatTemplate[[#This Row],[Oth. unit cost]])), 0, IF(getUnitEffort =0,1,getUnitEffort) * CatTemplate[[#This Row],[Year9]])</f>
        <v>0</v>
      </c>
      <c r="BV380" s="29">
        <f>IF(AND(ISBLANK(CatTemplate[[#This Row],[Eq. unit cost]]),ISBLANK(CatTemplate[[#This Row],[Cons. unit cost]]),ISBLANK(CatTemplate[[#This Row],[Oth. unit cost]])), 0, IF(getUnitEffort =0,1,getUnitEffort) * CatTemplate[[#This Row],[Year10]])</f>
        <v>0</v>
      </c>
      <c r="BW380" s="29">
        <f>IF(AND(ISBLANK(CatTemplate[[#This Row],[Eq. unit cost]]),ISBLANK(CatTemplate[[#This Row],[Cons. unit cost]]),ISBLANK(CatTemplate[[#This Row],[Oth. unit cost]])), 0, IF(getUnitEffort =0,1,getUnitEffort) * CatTemplate[[#This Row],[Year11]])</f>
        <v>0</v>
      </c>
      <c r="BX380" s="29">
        <f>IF(AND(ISBLANK(CatTemplate[[#This Row],[Eq. unit cost]]),ISBLANK(CatTemplate[[#This Row],[Cons. unit cost]]),ISBLANK(CatTemplate[[#This Row],[Oth. unit cost]])), 0, IF(getUnitEffort =0,1,getUnitEffort) * CatTemplate[[#This Row],[Year12]])</f>
        <v>0</v>
      </c>
      <c r="BY380" s="29">
        <f>IF(AND(ISBLANK(CatTemplate[[#This Row],[Eq. unit cost]]),ISBLANK(CatTemplate[[#This Row],[Cons. unit cost]]),ISBLANK(CatTemplate[[#This Row],[Oth. unit cost]])), 0, IF(getUnitEffort =0,1,getUnitEffort) * CatTemplate[[#This Row],[Year13]])</f>
        <v>0</v>
      </c>
      <c r="BZ380" s="29">
        <f>IF(AND(ISBLANK(CatTemplate[[#This Row],[Eq. unit cost]]),ISBLANK(CatTemplate[[#This Row],[Cons. unit cost]]),ISBLANK(CatTemplate[[#This Row],[Oth. unit cost]])), 0, IF(getUnitEffort =0,1,getUnitEffort) * CatTemplate[[#This Row],[Year14]])</f>
        <v>0</v>
      </c>
      <c r="CA380" s="29">
        <f>IF(AND(ISBLANK(CatTemplate[[#This Row],[Eq. unit cost]]),ISBLANK(CatTemplate[[#This Row],[Cons. unit cost]]),ISBLANK(CatTemplate[[#This Row],[Oth. unit cost]])), 0, IF(getUnitEffort =0,1,getUnitEffort) * CatTemplate[[#This Row],[Year15]])</f>
        <v>0</v>
      </c>
      <c r="CB380" s="29">
        <f>IF(AND(ISBLANK(CatTemplate[[#This Row],[Eq. unit cost]]),ISBLANK(CatTemplate[[#This Row],[Cons. unit cost]]),ISBLANK(CatTemplate[[#This Row],[Oth. unit cost]])), 0, IF(getUnitEffort =0,1,getUnitEffort) * CatTemplate[[#This Row],[Year16]])</f>
        <v>0</v>
      </c>
      <c r="CC380" s="29">
        <f>IF(AND(ISBLANK(CatTemplate[[#This Row],[Eq. unit cost]]),ISBLANK(CatTemplate[[#This Row],[Cons. unit cost]]),ISBLANK(CatTemplate[[#This Row],[Oth. unit cost]])), 0, IF(getUnitEffort =0,1,getUnitEffort) * CatTemplate[[#This Row],[Year17]])</f>
        <v>0</v>
      </c>
      <c r="CD380" s="29">
        <f>IF(AND(ISBLANK(CatTemplate[[#This Row],[Eq. unit cost]]),ISBLANK(CatTemplate[[#This Row],[Cons. unit cost]]),ISBLANK(CatTemplate[[#This Row],[Oth. unit cost]])), 0, IF(getUnitEffort =0,1,getUnitEffort) * CatTemplate[[#This Row],[Year18]])</f>
        <v>0</v>
      </c>
      <c r="CE380" s="29">
        <f>IF(AND(ISBLANK(CatTemplate[[#This Row],[Eq. unit cost]]),ISBLANK(CatTemplate[[#This Row],[Cons. unit cost]]),ISBLANK(CatTemplate[[#This Row],[Oth. unit cost]])), 0, IF(getUnitEffort =0,1,getUnitEffort) * CatTemplate[[#This Row],[Year19]])</f>
        <v>0</v>
      </c>
      <c r="CF380" s="29">
        <f>IF(AND(ISBLANK(CatTemplate[[#This Row],[Eq. unit cost]]),ISBLANK(CatTemplate[[#This Row],[Cons. unit cost]]),ISBLANK(CatTemplate[[#This Row],[Oth. unit cost]])), 0, IF(getUnitEffort =0,1,getUnitEffort) * CatTemplate[[#This Row],[Year20]])</f>
        <v>0</v>
      </c>
      <c r="CG380" s="45">
        <f>SUM(CatTemplate[[#This Row],[Q1]:[Q20]])</f>
        <v>0</v>
      </c>
      <c r="CH380" s="29">
        <f>IF(ISBLANK(CatTemplate[[#This Row],[St. unit effort]]),0,(CatTemplate[[#This Row],[St. unit effort]] * CatTemplate[[#This Row],[Year1]]))</f>
        <v>0</v>
      </c>
      <c r="CI380" s="29">
        <f>IF(ISBLANK(CatTemplate[[#This Row],[St. unit effort]]),0,(CatTemplate[[#This Row],[St. unit effort]] * CatTemplate[[#This Row],[Year2]]))</f>
        <v>0</v>
      </c>
      <c r="CJ380" s="29">
        <f>IF(ISBLANK(CatTemplate[[#This Row],[St. unit effort]]),0,(CatTemplate[[#This Row],[St. unit effort]] * CatTemplate[[#This Row],[Year3]]))</f>
        <v>0</v>
      </c>
      <c r="CK380" s="29">
        <f>IF(ISBLANK(CatTemplate[[#This Row],[St. unit effort]]),0,(CatTemplate[[#This Row],[St. unit effort]] * CatTemplate[[#This Row],[Year4]]))</f>
        <v>0</v>
      </c>
      <c r="CL380" s="29">
        <f>IF(ISBLANK(CatTemplate[[#This Row],[St. unit effort]]),0,(CatTemplate[[#This Row],[St. unit effort]] * CatTemplate[[#This Row],[Year5]]))</f>
        <v>0</v>
      </c>
      <c r="CM380" s="29">
        <f>IF(ISBLANK(CatTemplate[[#This Row],[St. unit effort]]),0,(CatTemplate[[#This Row],[St. unit effort]] * CatTemplate[[#This Row],[Year6]]))</f>
        <v>0</v>
      </c>
      <c r="CN380" s="29">
        <f>IF(ISBLANK(CatTemplate[[#This Row],[St. unit effort]]),0,(CatTemplate[[#This Row],[St. unit effort]] * CatTemplate[[#This Row],[Year7]]))</f>
        <v>0</v>
      </c>
      <c r="CO380" s="29">
        <f>IF(ISBLANK(CatTemplate[[#This Row],[St. unit effort]]),0,(CatTemplate[[#This Row],[St. unit effort]] * CatTemplate[[#This Row],[Year8]]))</f>
        <v>0</v>
      </c>
      <c r="CP380" s="29">
        <f>IF(ISBLANK(CatTemplate[[#This Row],[St. unit effort]]),0,(CatTemplate[[#This Row],[St. unit effort]] * CatTemplate[[#This Row],[Year9]]))</f>
        <v>0</v>
      </c>
      <c r="CQ380" s="29">
        <f>IF(ISBLANK(CatTemplate[[#This Row],[St. unit effort]]),0,(CatTemplate[[#This Row],[St. unit effort]] * CatTemplate[[#This Row],[Year10]]))</f>
        <v>0</v>
      </c>
      <c r="CR380" s="29">
        <f>IF(ISBLANK(CatTemplate[[#This Row],[St. unit effort]]),0,(CatTemplate[[#This Row],[St. unit effort]] * CatTemplate[[#This Row],[Year11]]))</f>
        <v>0</v>
      </c>
      <c r="CS380" s="29">
        <f>IF(ISBLANK(CatTemplate[[#This Row],[St. unit effort]]),0,(CatTemplate[[#This Row],[St. unit effort]] * CatTemplate[[#This Row],[Year12]]))</f>
        <v>0</v>
      </c>
      <c r="CT380" s="29">
        <f>IF(ISBLANK(CatTemplate[[#This Row],[St. unit effort]]),0,(CatTemplate[[#This Row],[St. unit effort]] * CatTemplate[[#This Row],[Year13]]))</f>
        <v>0</v>
      </c>
      <c r="CU380" s="29">
        <f>IF(ISBLANK(CatTemplate[[#This Row],[St. unit effort]]),0,(CatTemplate[[#This Row],[St. unit effort]] * CatTemplate[[#This Row],[Year14]]))</f>
        <v>0</v>
      </c>
      <c r="CV380" s="29">
        <f>IF(ISBLANK(CatTemplate[[#This Row],[St. unit effort]]),0,(CatTemplate[[#This Row],[St. unit effort]] * CatTemplate[[#This Row],[Year15]]))</f>
        <v>0</v>
      </c>
      <c r="CW380" s="29">
        <f>IF(ISBLANK(CatTemplate[[#This Row],[St. unit effort]]),0,(CatTemplate[[#This Row],[St. unit effort]] * CatTemplate[[#This Row],[Year16]]))</f>
        <v>0</v>
      </c>
      <c r="CX380" s="29">
        <f>IF(ISBLANK(CatTemplate[[#This Row],[St. unit effort]]),0,(CatTemplate[[#This Row],[St. unit effort]] * CatTemplate[[#This Row],[Year17]]))</f>
        <v>0</v>
      </c>
      <c r="CY380" s="29">
        <f>IF(ISBLANK(CatTemplate[[#This Row],[St. unit effort]]),0,(CatTemplate[[#This Row],[St. unit effort]] * CatTemplate[[#This Row],[Year18]]))</f>
        <v>0</v>
      </c>
      <c r="CZ380" s="29">
        <f>IF(ISBLANK(CatTemplate[[#This Row],[St. unit effort]]),0,(CatTemplate[[#This Row],[St. unit effort]] * CatTemplate[[#This Row],[Year19]]))</f>
        <v>0</v>
      </c>
      <c r="DA380" s="29">
        <f>IF(ISBLANK(CatTemplate[[#This Row],[St. unit effort]]),0,(CatTemplate[[#This Row],[St. unit effort]] * CatTemplate[[#This Row],[Year20]]))</f>
        <v>0</v>
      </c>
      <c r="DB380" s="57">
        <f>IF(ISBLANK(CatTemplate[[#This Row],[St. unit effort]]),0,(CatTemplate[[#This Row],[St. unit effort]] * CatTemplate[[#This Row],[Year1]])*8/ParRatePM)</f>
        <v>0</v>
      </c>
      <c r="DC380" s="57">
        <f>IF(ISBLANK(CatTemplate[[#This Row],[St. unit effort]]),0,(CatTemplate[[#This Row],[St. unit effort]] * CatTemplate[[#This Row],[Year2]])*8/ParRatePM)</f>
        <v>0</v>
      </c>
      <c r="DD380" s="57">
        <f>IF(ISBLANK(CatTemplate[[#This Row],[St. unit effort]]),0,(CatTemplate[[#This Row],[St. unit effort]] * CatTemplate[[#This Row],[Year3]])*8/ParRatePM)</f>
        <v>0</v>
      </c>
      <c r="DE380" s="57">
        <f>IF(ISBLANK(CatTemplate[[#This Row],[St. unit effort]]),0,(CatTemplate[[#This Row],[St. unit effort]] * CatTemplate[[#This Row],[Year4]])*8/ParRatePM)</f>
        <v>0</v>
      </c>
      <c r="DF380" s="57">
        <f>IF(ISBLANK(CatTemplate[[#This Row],[St. unit effort]]),0,(CatTemplate[[#This Row],[St. unit effort]] * CatTemplate[[#This Row],[Year5]])*8/ParRatePM)</f>
        <v>0</v>
      </c>
      <c r="DG380" s="57">
        <f>IF(ISBLANK(CatTemplate[[#This Row],[St. unit effort]]),0,(CatTemplate[[#This Row],[St. unit effort]] * CatTemplate[[#This Row],[Year6]])*8/ParRatePM)</f>
        <v>0</v>
      </c>
      <c r="DH380" s="57">
        <f>IF(ISBLANK(CatTemplate[[#This Row],[St. unit effort]]),0,(CatTemplate[[#This Row],[St. unit effort]] * CatTemplate[[#This Row],[Year7]])*8/ParRatePM)</f>
        <v>0</v>
      </c>
      <c r="DI380" s="57">
        <f>IF(ISBLANK(CatTemplate[[#This Row],[St. unit effort]]),0,(CatTemplate[[#This Row],[St. unit effort]] * CatTemplate[[#This Row],[Year8]])*8/ParRatePM)</f>
        <v>0</v>
      </c>
      <c r="DJ380" s="57">
        <f>IF(ISBLANK(CatTemplate[[#This Row],[St. unit effort]]),0,(CatTemplate[[#This Row],[St. unit effort]] * CatTemplate[[#This Row],[Year9]])*8/ParRatePM)</f>
        <v>0</v>
      </c>
      <c r="DK380" s="57">
        <f>IF(ISBLANK(CatTemplate[[#This Row],[St. unit effort]]),0,(CatTemplate[[#This Row],[St. unit effort]] * CatTemplate[[#This Row],[Year10]])*8/ParRatePM)</f>
        <v>0</v>
      </c>
      <c r="DL380" s="57">
        <f>IF(ISBLANK(CatTemplate[[#This Row],[St. unit effort]]),0,(CatTemplate[[#This Row],[St. unit effort]] * CatTemplate[[#This Row],[Year11]])*8/ParRatePM)</f>
        <v>0</v>
      </c>
      <c r="DM380" s="57">
        <f>IF(ISBLANK(CatTemplate[[#This Row],[St. unit effort]]),0,(CatTemplate[[#This Row],[St. unit effort]] * CatTemplate[[#This Row],[Year12]])*8/ParRatePM)</f>
        <v>0</v>
      </c>
      <c r="DN380" s="57">
        <f>IF(ISBLANK(CatTemplate[[#This Row],[St. unit effort]]),0,(CatTemplate[[#This Row],[St. unit effort]] * CatTemplate[[#This Row],[Year13]])*8/ParRatePM)</f>
        <v>0</v>
      </c>
      <c r="DO380" s="57">
        <f>IF(ISBLANK(CatTemplate[[#This Row],[St. unit effort]]),0,(CatTemplate[[#This Row],[St. unit effort]] * CatTemplate[[#This Row],[Year14]])*8/ParRatePM)</f>
        <v>0</v>
      </c>
      <c r="DP380" s="57">
        <f>IF(ISBLANK(CatTemplate[[#This Row],[St. unit effort]]),0,(CatTemplate[[#This Row],[St. unit effort]] * CatTemplate[[#This Row],[Year15]])*8/ParRatePM)</f>
        <v>0</v>
      </c>
      <c r="DQ380" s="57">
        <f>IF(ISBLANK(CatTemplate[[#This Row],[St. unit effort]]),0,(CatTemplate[[#This Row],[St. unit effort]] * CatTemplate[[#This Row],[Year16]])*8/ParRatePM)</f>
        <v>0</v>
      </c>
      <c r="DR380" s="57">
        <f>IF(ISBLANK(CatTemplate[[#This Row],[St. unit effort]]),0,(CatTemplate[[#This Row],[St. unit effort]] * CatTemplate[[#This Row],[Year17]])*8/ParRatePM)</f>
        <v>0</v>
      </c>
      <c r="DS380" s="57">
        <f>IF(ISBLANK(CatTemplate[[#This Row],[St. unit effort]]),0,(CatTemplate[[#This Row],[St. unit effort]] * CatTemplate[[#This Row],[Year18]])*8/ParRatePM)</f>
        <v>0</v>
      </c>
      <c r="DT380" s="57">
        <f>IF(ISBLANK(CatTemplate[[#This Row],[St. unit effort]]),0,(CatTemplate[[#This Row],[St. unit effort]] * CatTemplate[[#This Row],[Year19]])*8/ParRatePM)</f>
        <v>0</v>
      </c>
      <c r="DU380" s="57">
        <f>IF(ISBLANK(CatTemplate[[#This Row],[St. unit effort]]),0,(CatTemplate[[#This Row],[St. unit effort]] * CatTemplate[[#This Row],[Year20]])*8/ParRatePM)</f>
        <v>0</v>
      </c>
      <c r="DV380" s="54">
        <f>SUM(CatTemplate[[#This Row],[PM1]:[PM20]])</f>
        <v>0</v>
      </c>
      <c r="DW380" s="56">
        <f t="shared" si="131"/>
        <v>0</v>
      </c>
      <c r="DX380" s="56">
        <f t="shared" si="131"/>
        <v>0</v>
      </c>
      <c r="DY380" s="56">
        <f t="shared" si="131"/>
        <v>0</v>
      </c>
      <c r="DZ380" s="56">
        <f t="shared" si="131"/>
        <v>0</v>
      </c>
      <c r="EA380" s="56">
        <f t="shared" si="131"/>
        <v>0</v>
      </c>
      <c r="EB380" s="56">
        <f t="shared" si="131"/>
        <v>0</v>
      </c>
      <c r="EC380" s="56">
        <f t="shared" si="131"/>
        <v>0</v>
      </c>
      <c r="ED380" s="56">
        <f t="shared" si="131"/>
        <v>0</v>
      </c>
      <c r="EE380" s="56">
        <f t="shared" si="131"/>
        <v>0</v>
      </c>
      <c r="EF380" s="56">
        <f t="shared" si="131"/>
        <v>0</v>
      </c>
      <c r="EG380" s="56">
        <f t="shared" si="131"/>
        <v>0</v>
      </c>
      <c r="EH380" s="56">
        <f t="shared" si="131"/>
        <v>0</v>
      </c>
      <c r="EI380" s="56">
        <f t="shared" si="131"/>
        <v>0</v>
      </c>
      <c r="EJ380" s="56">
        <f t="shared" si="131"/>
        <v>0</v>
      </c>
      <c r="EK380" s="56">
        <f t="shared" si="131"/>
        <v>0</v>
      </c>
      <c r="EL380" s="56">
        <f t="shared" si="129"/>
        <v>0</v>
      </c>
      <c r="EM380" s="56">
        <f t="shared" si="129"/>
        <v>0</v>
      </c>
      <c r="EN380" s="56">
        <f t="shared" si="129"/>
        <v>0</v>
      </c>
      <c r="EO380" s="56">
        <f t="shared" si="129"/>
        <v>0</v>
      </c>
      <c r="EP380" s="56">
        <f t="shared" si="129"/>
        <v>0</v>
      </c>
      <c r="EQ380" s="30">
        <f>CatTemplate[[#This Row],[Eq. unit cost]] * CatTemplate[[#This Row],[Eq. quantity]]</f>
        <v>0</v>
      </c>
      <c r="ER380" s="30">
        <f>CatTemplate[[#This Row],[Cons. unit cost]] *CatTemplate[[#This Row],[Cons. quantity]]</f>
        <v>0</v>
      </c>
      <c r="ES380" s="30">
        <f>CatTemplate[[#This Row],[Oth. unit cost]] *CatTemplate[[#This Row],[Oth. quantity]]</f>
        <v>0</v>
      </c>
      <c r="ET380" s="55">
        <f>SUM(CatTemplate[[#This Row],[CO1]:[CO20]])</f>
        <v>0</v>
      </c>
      <c r="EU380" s="56">
        <f t="shared" si="132"/>
        <v>0</v>
      </c>
      <c r="EV380" s="56">
        <f t="shared" si="132"/>
        <v>0</v>
      </c>
      <c r="EW380" s="56">
        <f t="shared" si="132"/>
        <v>0</v>
      </c>
      <c r="EX380" s="56">
        <f t="shared" si="132"/>
        <v>0</v>
      </c>
      <c r="EY380" s="56">
        <f t="shared" si="132"/>
        <v>0</v>
      </c>
      <c r="EZ380" s="56">
        <f t="shared" si="132"/>
        <v>0</v>
      </c>
      <c r="FA380" s="56">
        <f t="shared" si="132"/>
        <v>0</v>
      </c>
      <c r="FB380" s="56">
        <f t="shared" si="132"/>
        <v>0</v>
      </c>
      <c r="FC380" s="56">
        <f t="shared" si="132"/>
        <v>0</v>
      </c>
      <c r="FD380" s="56">
        <f t="shared" si="132"/>
        <v>0</v>
      </c>
      <c r="FE380" s="56">
        <f t="shared" si="132"/>
        <v>0</v>
      </c>
      <c r="FF380" s="56">
        <f t="shared" si="132"/>
        <v>0</v>
      </c>
      <c r="FG380" s="56">
        <f t="shared" si="132"/>
        <v>0</v>
      </c>
      <c r="FH380" s="56">
        <f t="shared" si="132"/>
        <v>0</v>
      </c>
      <c r="FI380" s="56">
        <f t="shared" si="132"/>
        <v>0</v>
      </c>
      <c r="FJ380" s="56">
        <f t="shared" si="130"/>
        <v>0</v>
      </c>
      <c r="FK380" s="56">
        <f t="shared" si="130"/>
        <v>0</v>
      </c>
      <c r="FL380" s="56">
        <f t="shared" si="130"/>
        <v>0</v>
      </c>
      <c r="FM380" s="56">
        <f t="shared" si="130"/>
        <v>0</v>
      </c>
      <c r="FN380" s="56">
        <f t="shared" si="130"/>
        <v>0</v>
      </c>
      <c r="FO380" s="58">
        <f>SUM(CatTemplate[[#This Row],[CS1]:[CS20]])</f>
        <v>0</v>
      </c>
      <c r="FP380" s="59">
        <f>CatTemplate[[#This Row],[Total Oth. cost]]+CatTemplate[[#This Row],[Total St. Cost]]</f>
        <v>0</v>
      </c>
      <c r="FQ380" s="33" t="e">
        <f t="shared" si="115"/>
        <v>#VALUE!</v>
      </c>
      <c r="FR380" s="33" t="e">
        <f t="shared" si="116"/>
        <v>#VALUE!</v>
      </c>
      <c r="FS380" s="30" t="e">
        <f>(CatTemplate[[#This Row],[CO1]] + CatTemplate[[#This Row],[CS1]]) * (1 + getRateOHFinal) * getRateMarkupFinal</f>
        <v>#VALUE!</v>
      </c>
      <c r="FT380" s="30" t="e">
        <f>(CatTemplate[[#This Row],[CO2]] + CatTemplate[[#This Row],[CS2]]) * (1 + getRateOHFinal) * getRateMarkupFinal</f>
        <v>#VALUE!</v>
      </c>
      <c r="FU380" s="30" t="e">
        <f>(CatTemplate[[#This Row],[CO3]] + CatTemplate[[#This Row],[CS3]]) * (1 + getRateOHFinal) * getRateMarkupFinal</f>
        <v>#VALUE!</v>
      </c>
      <c r="FV380" s="30" t="e">
        <f>(CatTemplate[[#This Row],[CO4]] + CatTemplate[[#This Row],[CS4]]) * (1 + getRateOHFinal) * getRateMarkupFinal</f>
        <v>#VALUE!</v>
      </c>
      <c r="FW380" s="30" t="e">
        <f>(CatTemplate[[#This Row],[CO5]] + CatTemplate[[#This Row],[CS5]]) * (1 + getRateOHFinal) * getRateMarkupFinal</f>
        <v>#VALUE!</v>
      </c>
      <c r="FX380" s="30" t="e">
        <f>(CatTemplate[[#This Row],[CO6]] + CatTemplate[[#This Row],[CS6]]) * (1 + getRateOHFinal) * getRateMarkupFinal</f>
        <v>#VALUE!</v>
      </c>
      <c r="FY380" s="30" t="e">
        <f>(CatTemplate[[#This Row],[CO7]] + CatTemplate[[#This Row],[CS7]]) * (1 + getRateOHFinal) * getRateMarkupFinal</f>
        <v>#VALUE!</v>
      </c>
      <c r="FZ380" s="30" t="e">
        <f>(CatTemplate[[#This Row],[CO8]] + CatTemplate[[#This Row],[CS8]]) * (1 + getRateOHFinal) * getRateMarkupFinal</f>
        <v>#VALUE!</v>
      </c>
      <c r="GA380" s="30" t="e">
        <f>(CatTemplate[[#This Row],[CO9]] + CatTemplate[[#This Row],[CS9]]) * (1 + getRateOHFinal) * getRateMarkupFinal</f>
        <v>#VALUE!</v>
      </c>
      <c r="GB380" s="30" t="e">
        <f>(CatTemplate[[#This Row],[CO10]] + CatTemplate[[#This Row],[CS10]]) * (1 + getRateOHFinal) * getRateMarkupFinal</f>
        <v>#VALUE!</v>
      </c>
      <c r="GC380" s="30" t="e">
        <f>(CatTemplate[[#This Row],[CO11]] + CatTemplate[[#This Row],[CS11]]) * (1 + getRateOHFinal) * getRateMarkupFinal</f>
        <v>#VALUE!</v>
      </c>
      <c r="GD380" s="30" t="e">
        <f>(CatTemplate[[#This Row],[CO12]] + CatTemplate[[#This Row],[CS12]]) * (1 + getRateOHFinal) * getRateMarkupFinal</f>
        <v>#VALUE!</v>
      </c>
      <c r="GE380" s="30" t="e">
        <f>(CatTemplate[[#This Row],[CO13]] + CatTemplate[[#This Row],[CS13]]) * (1 + getRateOHFinal) * getRateMarkupFinal</f>
        <v>#VALUE!</v>
      </c>
      <c r="GF380" s="30" t="e">
        <f>(CatTemplate[[#This Row],[CO14]] + CatTemplate[[#This Row],[CS14]]) * (1 + getRateOHFinal) * getRateMarkupFinal</f>
        <v>#VALUE!</v>
      </c>
      <c r="GG380" s="30" t="e">
        <f>(CatTemplate[[#This Row],[CO15]] + CatTemplate[[#This Row],[CS15]]) * (1 + getRateOHFinal) * getRateMarkupFinal</f>
        <v>#VALUE!</v>
      </c>
      <c r="GH380" s="30" t="e">
        <f>(CatTemplate[[#This Row],[CO16]] + CatTemplate[[#This Row],[CS16]]) * (1 + getRateOHFinal) * getRateMarkupFinal</f>
        <v>#VALUE!</v>
      </c>
      <c r="GI380" s="30" t="e">
        <f>(CatTemplate[[#This Row],[CO17]] + CatTemplate[[#This Row],[CS17]]) * (1 + getRateOHFinal) * getRateMarkupFinal</f>
        <v>#VALUE!</v>
      </c>
      <c r="GJ380" s="30" t="e">
        <f>(CatTemplate[[#This Row],[CO18]] + CatTemplate[[#This Row],[CS18]]) * (1 + getRateOHFinal) * getRateMarkupFinal</f>
        <v>#VALUE!</v>
      </c>
      <c r="GK380" s="30" t="e">
        <f>(CatTemplate[[#This Row],[CO19]] + CatTemplate[[#This Row],[CS19]]) * (1 + getRateOHFinal) * getRateMarkupFinal</f>
        <v>#VALUE!</v>
      </c>
      <c r="GL380" s="30" t="e">
        <f>(CatTemplate[[#This Row],[CO20]] + CatTemplate[[#This Row],[CS20]]) * (1 + getRateOHFinal) * getRateMarkupFinal</f>
        <v>#VALUE!</v>
      </c>
      <c r="GM380" s="30" t="e">
        <f t="shared" si="117"/>
        <v>#VALUE!</v>
      </c>
      <c r="GN380" s="30" t="e">
        <f t="shared" si="118"/>
        <v>#VALUE!</v>
      </c>
      <c r="GO380" s="30" t="e">
        <f t="shared" si="119"/>
        <v>#VALUE!</v>
      </c>
      <c r="GP380" s="30" t="e">
        <f t="shared" si="120"/>
        <v>#VALUE!</v>
      </c>
      <c r="GQ380" s="30" t="e">
        <f>(CatTemplate[[#This Row],[CO1]]+CatTemplate[[#This Row],[CS1]]) * (1+ getRateOHFinal) * (1 + getRateMarkupFinal)</f>
        <v>#VALUE!</v>
      </c>
      <c r="GR380" s="30" t="e">
        <f>(CatTemplate[[#This Row],[CO2]]+CatTemplate[[#This Row],[CS2]]) * (1+ getRateOHFinal) * (1 + getRateMarkupFinal)</f>
        <v>#VALUE!</v>
      </c>
      <c r="GS380" s="30" t="e">
        <f>(CatTemplate[[#This Row],[CO3]]+CatTemplate[[#This Row],[CS3]]) * (1+ getRateOHFinal) * (1 + getRateMarkupFinal)</f>
        <v>#VALUE!</v>
      </c>
      <c r="GT380" s="30" t="e">
        <f>(CatTemplate[[#This Row],[CO4]]+CatTemplate[[#This Row],[CS4]]) * (1+ getRateOHFinal) * (1 + getRateMarkupFinal)</f>
        <v>#VALUE!</v>
      </c>
      <c r="GU380" s="30" t="e">
        <f>(CatTemplate[[#This Row],[CO5]]+CatTemplate[[#This Row],[CS5]]) * (1+ getRateOHFinal) * (1 + getRateMarkupFinal)</f>
        <v>#VALUE!</v>
      </c>
      <c r="GV380" s="30" t="e">
        <f>(CatTemplate[[#This Row],[CO6]]+CatTemplate[[#This Row],[CS6]]) * (1+ getRateOHFinal) * (1 + getRateMarkupFinal)</f>
        <v>#VALUE!</v>
      </c>
      <c r="GW380" s="30" t="e">
        <f>(CatTemplate[[#This Row],[CO7]]+CatTemplate[[#This Row],[CS7]]) * (1+ getRateOHFinal) * (1 + getRateMarkupFinal)</f>
        <v>#VALUE!</v>
      </c>
      <c r="GX380" s="30" t="e">
        <f>(CatTemplate[[#This Row],[CO8]]+CatTemplate[[#This Row],[CS8]]) * (1+ getRateOHFinal) * (1 + getRateMarkupFinal)</f>
        <v>#VALUE!</v>
      </c>
      <c r="GY380" s="30" t="e">
        <f>(CatTemplate[[#This Row],[CO9]]+CatTemplate[[#This Row],[CS9]]) * (1+ getRateOHFinal) * (1 + getRateMarkupFinal)</f>
        <v>#VALUE!</v>
      </c>
      <c r="GZ380" s="30" t="e">
        <f>(CatTemplate[[#This Row],[CO10]]+CatTemplate[[#This Row],[CS10]]) * (1+ getRateOHFinal) * (1 + getRateMarkupFinal)</f>
        <v>#VALUE!</v>
      </c>
      <c r="HA380" s="30" t="e">
        <f>(CatTemplate[[#This Row],[CO11]]+CatTemplate[[#This Row],[CS11]]) * (1+ getRateOHFinal) * (1 + getRateMarkupFinal)</f>
        <v>#VALUE!</v>
      </c>
      <c r="HB380" s="30" t="e">
        <f>(CatTemplate[[#This Row],[CO12]]+CatTemplate[[#This Row],[CS12]]) * (1+ getRateOHFinal) * (1 + getRateMarkupFinal)</f>
        <v>#VALUE!</v>
      </c>
      <c r="HC380" s="30" t="e">
        <f>(CatTemplate[[#This Row],[CO13]]+CatTemplate[[#This Row],[CS13]]) * (1+ getRateOHFinal) * (1 + getRateMarkupFinal)</f>
        <v>#VALUE!</v>
      </c>
      <c r="HD380" s="30" t="e">
        <f>(CatTemplate[[#This Row],[CO14]]+CatTemplate[[#This Row],[CS14]]) * (1+ getRateOHFinal) * (1 + getRateMarkupFinal)</f>
        <v>#VALUE!</v>
      </c>
      <c r="HE380" s="30" t="e">
        <f>(CatTemplate[[#This Row],[CO15]]+CatTemplate[[#This Row],[CS15]]) * (1+ getRateOHFinal) * (1 + getRateMarkupFinal)</f>
        <v>#VALUE!</v>
      </c>
      <c r="HF380" s="30" t="e">
        <f>(CatTemplate[[#This Row],[CO16]]+CatTemplate[[#This Row],[CS16]]) * (1+ getRateOHFinal) * (1 + getRateMarkupFinal)</f>
        <v>#VALUE!</v>
      </c>
      <c r="HG380" s="30" t="e">
        <f>(CatTemplate[[#This Row],[CO17]]+CatTemplate[[#This Row],[CS17]]) * (1+ getRateOHFinal) * (1 + getRateMarkupFinal)</f>
        <v>#VALUE!</v>
      </c>
      <c r="HH380" s="30" t="e">
        <f>(CatTemplate[[#This Row],[CO18]]+CatTemplate[[#This Row],[CS18]]) * (1+ getRateOHFinal) * (1 + getRateMarkupFinal)</f>
        <v>#VALUE!</v>
      </c>
      <c r="HI380" s="30" t="e">
        <f>(CatTemplate[[#This Row],[CO19]]+CatTemplate[[#This Row],[CS19]]) * (1+ getRateOHFinal) * (1 + getRateMarkupFinal)</f>
        <v>#VALUE!</v>
      </c>
      <c r="HJ380" s="30" t="e">
        <f>(CatTemplate[[#This Row],[CO20]]+CatTemplate[[#This Row],[CS20]]) * (1+ getRateOHFinal) * (1 + getRateMarkupFinal)</f>
        <v>#VALUE!</v>
      </c>
      <c r="HK380" s="39" t="e">
        <f>CatTemplate[[#This Row],[Total cost]]+CatTemplate[[#This Row],[OH Amount]]+CatTemplate[[#This Row],[Markup]]</f>
        <v>#VALUE!</v>
      </c>
      <c r="HL380" s="63">
        <f>IF(CatTemplate[[#This Row],[Units]]="Days",CatTemplate[[#This Row],[Project quantity]]*CatTemplate[[#This Row],[St. unit effort]],CatTemplate[[#This Row],[Project quantity]])</f>
        <v>0</v>
      </c>
      <c r="HM380" s="287">
        <f>IFERROR(CatTemplate[[#This Row],[Total Price]]/(CatTemplate[[#This Row],[Final Quantity]]),0)</f>
        <v>0</v>
      </c>
      <c r="HN380" s="261"/>
    </row>
    <row r="381" spans="2:222" x14ac:dyDescent="0.2">
      <c r="B381" s="9" t="s">
        <v>104</v>
      </c>
      <c r="C381" s="23">
        <v>10</v>
      </c>
      <c r="D381" s="10" t="s">
        <v>187</v>
      </c>
      <c r="E381" s="25">
        <v>1</v>
      </c>
      <c r="F381" s="19" t="s">
        <v>103</v>
      </c>
      <c r="G381" s="27">
        <v>12</v>
      </c>
      <c r="H381" s="19" t="s">
        <v>99</v>
      </c>
      <c r="I381" s="19"/>
      <c r="J381" s="16" t="s">
        <v>1091</v>
      </c>
      <c r="K381" s="16"/>
      <c r="L381" s="16" t="s">
        <v>140</v>
      </c>
      <c r="M381" s="16" t="s">
        <v>206</v>
      </c>
      <c r="N381" s="16" t="s">
        <v>857</v>
      </c>
      <c r="O381" s="320"/>
      <c r="P381" s="71"/>
      <c r="Q381" s="108"/>
      <c r="R381" s="73"/>
      <c r="S381" s="97"/>
      <c r="T381" s="100">
        <f>getEqUnitCost</f>
        <v>0</v>
      </c>
      <c r="U381" s="73">
        <f>getEqUnitEffort</f>
        <v>0</v>
      </c>
      <c r="V381" s="101">
        <f>getEqQuantity</f>
        <v>0</v>
      </c>
      <c r="W381" s="320"/>
      <c r="X381" s="100">
        <f>getConsUnitCost</f>
        <v>0</v>
      </c>
      <c r="Y381" s="73">
        <f>getConsUnitEffort</f>
        <v>0</v>
      </c>
      <c r="Z381" s="14">
        <f>getConsQuantity</f>
        <v>0</v>
      </c>
      <c r="AA381" s="320"/>
      <c r="AB381" s="72"/>
      <c r="AC381" s="112"/>
      <c r="AD381" s="14">
        <f>getOthQuantity</f>
        <v>0</v>
      </c>
      <c r="AE381" s="320"/>
      <c r="AF381" s="28" t="str">
        <f>IF(ISBLANK(CatTemplate[[#This Row],[Resource type]]),"",CatTemplate[[#This Row],[Resource type]])</f>
        <v>IT Specialist</v>
      </c>
      <c r="AG381" s="242">
        <f>getStaffUnitCost</f>
        <v>537.12174099358299</v>
      </c>
      <c r="AH381" s="113">
        <f>getStaffUnitEffort</f>
        <v>0</v>
      </c>
      <c r="AI381" s="40">
        <f>getStaffQuantity</f>
        <v>0</v>
      </c>
      <c r="AJ381" s="41">
        <f>CatTemplate[[#This Row],[St. quantity]]*8/ParRatePM</f>
        <v>0</v>
      </c>
      <c r="AK381" s="320"/>
      <c r="AL381" s="53" t="str">
        <f>CatTemplate[[#This Row],[Item type]]</f>
        <v>Days</v>
      </c>
      <c r="AM381" s="12">
        <f>SUM(CatTemplate[[#This Row],[Year1]:[Year20]])</f>
        <v>0</v>
      </c>
      <c r="AN381" s="52"/>
      <c r="AO381" s="52"/>
      <c r="AP381" s="52"/>
      <c r="AQ381" s="8"/>
      <c r="AR381" s="8"/>
      <c r="AS381" s="8"/>
      <c r="AT381" s="8"/>
      <c r="AU381" s="8"/>
      <c r="AV381" s="8"/>
      <c r="AW381" s="8"/>
      <c r="AX381" s="8"/>
      <c r="AY381" s="8"/>
      <c r="AZ381" s="8"/>
      <c r="BA381" s="8"/>
      <c r="BB381" s="8"/>
      <c r="BC381" s="8"/>
      <c r="BD381" s="8"/>
      <c r="BE381" s="8"/>
      <c r="BF381" s="8"/>
      <c r="BG381" s="36"/>
      <c r="BH381" s="320"/>
      <c r="BI381" s="37" t="str">
        <f>getCostCategory</f>
        <v>01 Staff costs</v>
      </c>
      <c r="BJ381" s="37" t="str">
        <f>getSection</f>
        <v>10 IT operations</v>
      </c>
      <c r="BK381" s="32" t="str">
        <f>getObject</f>
        <v>IT Specialist</v>
      </c>
      <c r="BL381" s="30">
        <f>IFERROR(getUnitCost * IF(CatTemplate[[#This Row],[Cost Category Comp.]]="01 Staff costs", 1,1),0)</f>
        <v>537.12174099358299</v>
      </c>
      <c r="BM381" s="29">
        <f>IF(AND(ISBLANK(CatTemplate[[#This Row],[Eq. unit cost]]),ISBLANK(CatTemplate[[#This Row],[Cons. unit cost]]),ISBLANK(CatTemplate[[#This Row],[Oth. unit cost]])), 0, IF(getUnitEffort =0,1,getUnitEffort) * CatTemplate[[#This Row],[Year1]])</f>
        <v>0</v>
      </c>
      <c r="BN381" s="29">
        <f>IF(AND(ISBLANK(CatTemplate[[#This Row],[Eq. unit cost]]),ISBLANK(CatTemplate[[#This Row],[Cons. unit cost]]),ISBLANK(CatTemplate[[#This Row],[Oth. unit cost]])), 0, IF(getUnitEffort =0,1,getUnitEffort) * CatTemplate[[#This Row],[Year2]])</f>
        <v>0</v>
      </c>
      <c r="BO381" s="29">
        <f>IF(AND(ISBLANK(CatTemplate[[#This Row],[Eq. unit cost]]),ISBLANK(CatTemplate[[#This Row],[Cons. unit cost]]),ISBLANK(CatTemplate[[#This Row],[Oth. unit cost]])), 0, IF(getUnitEffort =0,1,getUnitEffort) * CatTemplate[[#This Row],[Year3]])</f>
        <v>0</v>
      </c>
      <c r="BP381" s="29">
        <f>IF(AND(ISBLANK(CatTemplate[[#This Row],[Eq. unit cost]]),ISBLANK(CatTemplate[[#This Row],[Cons. unit cost]]),ISBLANK(CatTemplate[[#This Row],[Oth. unit cost]])), 0, IF(getUnitEffort =0,1,getUnitEffort) * CatTemplate[[#This Row],[Year4]])</f>
        <v>0</v>
      </c>
      <c r="BQ381" s="29">
        <f>IF(AND(ISBLANK(CatTemplate[[#This Row],[Eq. unit cost]]),ISBLANK(CatTemplate[[#This Row],[Cons. unit cost]]),ISBLANK(CatTemplate[[#This Row],[Oth. unit cost]])), 0, IF(getUnitEffort =0,1,getUnitEffort) * CatTemplate[[#This Row],[Year5]])</f>
        <v>0</v>
      </c>
      <c r="BR381" s="29">
        <f>IF(AND(ISBLANK(CatTemplate[[#This Row],[Eq. unit cost]]),ISBLANK(CatTemplate[[#This Row],[Cons. unit cost]]),ISBLANK(CatTemplate[[#This Row],[Oth. unit cost]])), 0, IF(getUnitEffort =0,1,getUnitEffort) * CatTemplate[[#This Row],[Year6]])</f>
        <v>0</v>
      </c>
      <c r="BS381" s="29">
        <f>IF(AND(ISBLANK(CatTemplate[[#This Row],[Eq. unit cost]]),ISBLANK(CatTemplate[[#This Row],[Cons. unit cost]]),ISBLANK(CatTemplate[[#This Row],[Oth. unit cost]])), 0, IF(getUnitEffort =0,1,getUnitEffort) * CatTemplate[[#This Row],[Year7]])</f>
        <v>0</v>
      </c>
      <c r="BT381" s="29">
        <f>IF(AND(ISBLANK(CatTemplate[[#This Row],[Eq. unit cost]]),ISBLANK(CatTemplate[[#This Row],[Cons. unit cost]]),ISBLANK(CatTemplate[[#This Row],[Oth. unit cost]])), 0, IF(getUnitEffort =0,1,getUnitEffort) * CatTemplate[[#This Row],[Year8]])</f>
        <v>0</v>
      </c>
      <c r="BU381" s="29">
        <f>IF(AND(ISBLANK(CatTemplate[[#This Row],[Eq. unit cost]]),ISBLANK(CatTemplate[[#This Row],[Cons. unit cost]]),ISBLANK(CatTemplate[[#This Row],[Oth. unit cost]])), 0, IF(getUnitEffort =0,1,getUnitEffort) * CatTemplate[[#This Row],[Year9]])</f>
        <v>0</v>
      </c>
      <c r="BV381" s="29">
        <f>IF(AND(ISBLANK(CatTemplate[[#This Row],[Eq. unit cost]]),ISBLANK(CatTemplate[[#This Row],[Cons. unit cost]]),ISBLANK(CatTemplate[[#This Row],[Oth. unit cost]])), 0, IF(getUnitEffort =0,1,getUnitEffort) * CatTemplate[[#This Row],[Year10]])</f>
        <v>0</v>
      </c>
      <c r="BW381" s="29">
        <f>IF(AND(ISBLANK(CatTemplate[[#This Row],[Eq. unit cost]]),ISBLANK(CatTemplate[[#This Row],[Cons. unit cost]]),ISBLANK(CatTemplate[[#This Row],[Oth. unit cost]])), 0, IF(getUnitEffort =0,1,getUnitEffort) * CatTemplate[[#This Row],[Year11]])</f>
        <v>0</v>
      </c>
      <c r="BX381" s="29">
        <f>IF(AND(ISBLANK(CatTemplate[[#This Row],[Eq. unit cost]]),ISBLANK(CatTemplate[[#This Row],[Cons. unit cost]]),ISBLANK(CatTemplate[[#This Row],[Oth. unit cost]])), 0, IF(getUnitEffort =0,1,getUnitEffort) * CatTemplate[[#This Row],[Year12]])</f>
        <v>0</v>
      </c>
      <c r="BY381" s="29">
        <f>IF(AND(ISBLANK(CatTemplate[[#This Row],[Eq. unit cost]]),ISBLANK(CatTemplate[[#This Row],[Cons. unit cost]]),ISBLANK(CatTemplate[[#This Row],[Oth. unit cost]])), 0, IF(getUnitEffort =0,1,getUnitEffort) * CatTemplate[[#This Row],[Year13]])</f>
        <v>0</v>
      </c>
      <c r="BZ381" s="29">
        <f>IF(AND(ISBLANK(CatTemplate[[#This Row],[Eq. unit cost]]),ISBLANK(CatTemplate[[#This Row],[Cons. unit cost]]),ISBLANK(CatTemplate[[#This Row],[Oth. unit cost]])), 0, IF(getUnitEffort =0,1,getUnitEffort) * CatTemplate[[#This Row],[Year14]])</f>
        <v>0</v>
      </c>
      <c r="CA381" s="29">
        <f>IF(AND(ISBLANK(CatTemplate[[#This Row],[Eq. unit cost]]),ISBLANK(CatTemplate[[#This Row],[Cons. unit cost]]),ISBLANK(CatTemplate[[#This Row],[Oth. unit cost]])), 0, IF(getUnitEffort =0,1,getUnitEffort) * CatTemplate[[#This Row],[Year15]])</f>
        <v>0</v>
      </c>
      <c r="CB381" s="29">
        <f>IF(AND(ISBLANK(CatTemplate[[#This Row],[Eq. unit cost]]),ISBLANK(CatTemplate[[#This Row],[Cons. unit cost]]),ISBLANK(CatTemplate[[#This Row],[Oth. unit cost]])), 0, IF(getUnitEffort =0,1,getUnitEffort) * CatTemplate[[#This Row],[Year16]])</f>
        <v>0</v>
      </c>
      <c r="CC381" s="29">
        <f>IF(AND(ISBLANK(CatTemplate[[#This Row],[Eq. unit cost]]),ISBLANK(CatTemplate[[#This Row],[Cons. unit cost]]),ISBLANK(CatTemplate[[#This Row],[Oth. unit cost]])), 0, IF(getUnitEffort =0,1,getUnitEffort) * CatTemplate[[#This Row],[Year17]])</f>
        <v>0</v>
      </c>
      <c r="CD381" s="29">
        <f>IF(AND(ISBLANK(CatTemplate[[#This Row],[Eq. unit cost]]),ISBLANK(CatTemplate[[#This Row],[Cons. unit cost]]),ISBLANK(CatTemplate[[#This Row],[Oth. unit cost]])), 0, IF(getUnitEffort =0,1,getUnitEffort) * CatTemplate[[#This Row],[Year18]])</f>
        <v>0</v>
      </c>
      <c r="CE381" s="29">
        <f>IF(AND(ISBLANK(CatTemplate[[#This Row],[Eq. unit cost]]),ISBLANK(CatTemplate[[#This Row],[Cons. unit cost]]),ISBLANK(CatTemplate[[#This Row],[Oth. unit cost]])), 0, IF(getUnitEffort =0,1,getUnitEffort) * CatTemplate[[#This Row],[Year19]])</f>
        <v>0</v>
      </c>
      <c r="CF381" s="29">
        <f>IF(AND(ISBLANK(CatTemplate[[#This Row],[Eq. unit cost]]),ISBLANK(CatTemplate[[#This Row],[Cons. unit cost]]),ISBLANK(CatTemplate[[#This Row],[Oth. unit cost]])), 0, IF(getUnitEffort =0,1,getUnitEffort) * CatTemplate[[#This Row],[Year20]])</f>
        <v>0</v>
      </c>
      <c r="CG381" s="45">
        <f>SUM(CatTemplate[[#This Row],[Q1]:[Q20]])</f>
        <v>0</v>
      </c>
      <c r="CH381" s="29">
        <f>IF(ISBLANK(CatTemplate[[#This Row],[St. unit effort]]),0,(CatTemplate[[#This Row],[St. unit effort]] * CatTemplate[[#This Row],[Year1]]))</f>
        <v>0</v>
      </c>
      <c r="CI381" s="29">
        <f>IF(ISBLANK(CatTemplate[[#This Row],[St. unit effort]]),0,(CatTemplate[[#This Row],[St. unit effort]] * CatTemplate[[#This Row],[Year2]]))</f>
        <v>0</v>
      </c>
      <c r="CJ381" s="29">
        <f>IF(ISBLANK(CatTemplate[[#This Row],[St. unit effort]]),0,(CatTemplate[[#This Row],[St. unit effort]] * CatTemplate[[#This Row],[Year3]]))</f>
        <v>0</v>
      </c>
      <c r="CK381" s="29">
        <f>IF(ISBLANK(CatTemplate[[#This Row],[St. unit effort]]),0,(CatTemplate[[#This Row],[St. unit effort]] * CatTemplate[[#This Row],[Year4]]))</f>
        <v>0</v>
      </c>
      <c r="CL381" s="29">
        <f>IF(ISBLANK(CatTemplate[[#This Row],[St. unit effort]]),0,(CatTemplate[[#This Row],[St. unit effort]] * CatTemplate[[#This Row],[Year5]]))</f>
        <v>0</v>
      </c>
      <c r="CM381" s="29">
        <f>IF(ISBLANK(CatTemplate[[#This Row],[St. unit effort]]),0,(CatTemplate[[#This Row],[St. unit effort]] * CatTemplate[[#This Row],[Year6]]))</f>
        <v>0</v>
      </c>
      <c r="CN381" s="29">
        <f>IF(ISBLANK(CatTemplate[[#This Row],[St. unit effort]]),0,(CatTemplate[[#This Row],[St. unit effort]] * CatTemplate[[#This Row],[Year7]]))</f>
        <v>0</v>
      </c>
      <c r="CO381" s="29">
        <f>IF(ISBLANK(CatTemplate[[#This Row],[St. unit effort]]),0,(CatTemplate[[#This Row],[St. unit effort]] * CatTemplate[[#This Row],[Year8]]))</f>
        <v>0</v>
      </c>
      <c r="CP381" s="29">
        <f>IF(ISBLANK(CatTemplate[[#This Row],[St. unit effort]]),0,(CatTemplate[[#This Row],[St. unit effort]] * CatTemplate[[#This Row],[Year9]]))</f>
        <v>0</v>
      </c>
      <c r="CQ381" s="29">
        <f>IF(ISBLANK(CatTemplate[[#This Row],[St. unit effort]]),0,(CatTemplate[[#This Row],[St. unit effort]] * CatTemplate[[#This Row],[Year10]]))</f>
        <v>0</v>
      </c>
      <c r="CR381" s="29">
        <f>IF(ISBLANK(CatTemplate[[#This Row],[St. unit effort]]),0,(CatTemplate[[#This Row],[St. unit effort]] * CatTemplate[[#This Row],[Year11]]))</f>
        <v>0</v>
      </c>
      <c r="CS381" s="29">
        <f>IF(ISBLANK(CatTemplate[[#This Row],[St. unit effort]]),0,(CatTemplate[[#This Row],[St. unit effort]] * CatTemplate[[#This Row],[Year12]]))</f>
        <v>0</v>
      </c>
      <c r="CT381" s="29">
        <f>IF(ISBLANK(CatTemplate[[#This Row],[St. unit effort]]),0,(CatTemplate[[#This Row],[St. unit effort]] * CatTemplate[[#This Row],[Year13]]))</f>
        <v>0</v>
      </c>
      <c r="CU381" s="29">
        <f>IF(ISBLANK(CatTemplate[[#This Row],[St. unit effort]]),0,(CatTemplate[[#This Row],[St. unit effort]] * CatTemplate[[#This Row],[Year14]]))</f>
        <v>0</v>
      </c>
      <c r="CV381" s="29">
        <f>IF(ISBLANK(CatTemplate[[#This Row],[St. unit effort]]),0,(CatTemplate[[#This Row],[St. unit effort]] * CatTemplate[[#This Row],[Year15]]))</f>
        <v>0</v>
      </c>
      <c r="CW381" s="29">
        <f>IF(ISBLANK(CatTemplate[[#This Row],[St. unit effort]]),0,(CatTemplate[[#This Row],[St. unit effort]] * CatTemplate[[#This Row],[Year16]]))</f>
        <v>0</v>
      </c>
      <c r="CX381" s="29">
        <f>IF(ISBLANK(CatTemplate[[#This Row],[St. unit effort]]),0,(CatTemplate[[#This Row],[St. unit effort]] * CatTemplate[[#This Row],[Year17]]))</f>
        <v>0</v>
      </c>
      <c r="CY381" s="29">
        <f>IF(ISBLANK(CatTemplate[[#This Row],[St. unit effort]]),0,(CatTemplate[[#This Row],[St. unit effort]] * CatTemplate[[#This Row],[Year18]]))</f>
        <v>0</v>
      </c>
      <c r="CZ381" s="29">
        <f>IF(ISBLANK(CatTemplate[[#This Row],[St. unit effort]]),0,(CatTemplate[[#This Row],[St. unit effort]] * CatTemplate[[#This Row],[Year19]]))</f>
        <v>0</v>
      </c>
      <c r="DA381" s="29">
        <f>IF(ISBLANK(CatTemplate[[#This Row],[St. unit effort]]),0,(CatTemplate[[#This Row],[St. unit effort]] * CatTemplate[[#This Row],[Year20]]))</f>
        <v>0</v>
      </c>
      <c r="DB381" s="57">
        <f>IF(ISBLANK(CatTemplate[[#This Row],[St. unit effort]]),0,(CatTemplate[[#This Row],[St. unit effort]] * CatTemplate[[#This Row],[Year1]])*8/ParRatePM)</f>
        <v>0</v>
      </c>
      <c r="DC381" s="57">
        <f>IF(ISBLANK(CatTemplate[[#This Row],[St. unit effort]]),0,(CatTemplate[[#This Row],[St. unit effort]] * CatTemplate[[#This Row],[Year2]])*8/ParRatePM)</f>
        <v>0</v>
      </c>
      <c r="DD381" s="57">
        <f>IF(ISBLANK(CatTemplate[[#This Row],[St. unit effort]]),0,(CatTemplate[[#This Row],[St. unit effort]] * CatTemplate[[#This Row],[Year3]])*8/ParRatePM)</f>
        <v>0</v>
      </c>
      <c r="DE381" s="57">
        <f>IF(ISBLANK(CatTemplate[[#This Row],[St. unit effort]]),0,(CatTemplate[[#This Row],[St. unit effort]] * CatTemplate[[#This Row],[Year4]])*8/ParRatePM)</f>
        <v>0</v>
      </c>
      <c r="DF381" s="57">
        <f>IF(ISBLANK(CatTemplate[[#This Row],[St. unit effort]]),0,(CatTemplate[[#This Row],[St. unit effort]] * CatTemplate[[#This Row],[Year5]])*8/ParRatePM)</f>
        <v>0</v>
      </c>
      <c r="DG381" s="57">
        <f>IF(ISBLANK(CatTemplate[[#This Row],[St. unit effort]]),0,(CatTemplate[[#This Row],[St. unit effort]] * CatTemplate[[#This Row],[Year6]])*8/ParRatePM)</f>
        <v>0</v>
      </c>
      <c r="DH381" s="57">
        <f>IF(ISBLANK(CatTemplate[[#This Row],[St. unit effort]]),0,(CatTemplate[[#This Row],[St. unit effort]] * CatTemplate[[#This Row],[Year7]])*8/ParRatePM)</f>
        <v>0</v>
      </c>
      <c r="DI381" s="57">
        <f>IF(ISBLANK(CatTemplate[[#This Row],[St. unit effort]]),0,(CatTemplate[[#This Row],[St. unit effort]] * CatTemplate[[#This Row],[Year8]])*8/ParRatePM)</f>
        <v>0</v>
      </c>
      <c r="DJ381" s="57">
        <f>IF(ISBLANK(CatTemplate[[#This Row],[St. unit effort]]),0,(CatTemplate[[#This Row],[St. unit effort]] * CatTemplate[[#This Row],[Year9]])*8/ParRatePM)</f>
        <v>0</v>
      </c>
      <c r="DK381" s="57">
        <f>IF(ISBLANK(CatTemplate[[#This Row],[St. unit effort]]),0,(CatTemplate[[#This Row],[St. unit effort]] * CatTemplate[[#This Row],[Year10]])*8/ParRatePM)</f>
        <v>0</v>
      </c>
      <c r="DL381" s="57">
        <f>IF(ISBLANK(CatTemplate[[#This Row],[St. unit effort]]),0,(CatTemplate[[#This Row],[St. unit effort]] * CatTemplate[[#This Row],[Year11]])*8/ParRatePM)</f>
        <v>0</v>
      </c>
      <c r="DM381" s="57">
        <f>IF(ISBLANK(CatTemplate[[#This Row],[St. unit effort]]),0,(CatTemplate[[#This Row],[St. unit effort]] * CatTemplate[[#This Row],[Year12]])*8/ParRatePM)</f>
        <v>0</v>
      </c>
      <c r="DN381" s="57">
        <f>IF(ISBLANK(CatTemplate[[#This Row],[St. unit effort]]),0,(CatTemplate[[#This Row],[St. unit effort]] * CatTemplate[[#This Row],[Year13]])*8/ParRatePM)</f>
        <v>0</v>
      </c>
      <c r="DO381" s="57">
        <f>IF(ISBLANK(CatTemplate[[#This Row],[St. unit effort]]),0,(CatTemplate[[#This Row],[St. unit effort]] * CatTemplate[[#This Row],[Year14]])*8/ParRatePM)</f>
        <v>0</v>
      </c>
      <c r="DP381" s="57">
        <f>IF(ISBLANK(CatTemplate[[#This Row],[St. unit effort]]),0,(CatTemplate[[#This Row],[St. unit effort]] * CatTemplate[[#This Row],[Year15]])*8/ParRatePM)</f>
        <v>0</v>
      </c>
      <c r="DQ381" s="57">
        <f>IF(ISBLANK(CatTemplate[[#This Row],[St. unit effort]]),0,(CatTemplate[[#This Row],[St. unit effort]] * CatTemplate[[#This Row],[Year16]])*8/ParRatePM)</f>
        <v>0</v>
      </c>
      <c r="DR381" s="57">
        <f>IF(ISBLANK(CatTemplate[[#This Row],[St. unit effort]]),0,(CatTemplate[[#This Row],[St. unit effort]] * CatTemplate[[#This Row],[Year17]])*8/ParRatePM)</f>
        <v>0</v>
      </c>
      <c r="DS381" s="57">
        <f>IF(ISBLANK(CatTemplate[[#This Row],[St. unit effort]]),0,(CatTemplate[[#This Row],[St. unit effort]] * CatTemplate[[#This Row],[Year18]])*8/ParRatePM)</f>
        <v>0</v>
      </c>
      <c r="DT381" s="57">
        <f>IF(ISBLANK(CatTemplate[[#This Row],[St. unit effort]]),0,(CatTemplate[[#This Row],[St. unit effort]] * CatTemplate[[#This Row],[Year19]])*8/ParRatePM)</f>
        <v>0</v>
      </c>
      <c r="DU381" s="57">
        <f>IF(ISBLANK(CatTemplate[[#This Row],[St. unit effort]]),0,(CatTemplate[[#This Row],[St. unit effort]] * CatTemplate[[#This Row],[Year20]])*8/ParRatePM)</f>
        <v>0</v>
      </c>
      <c r="DV381" s="54">
        <f>SUM(CatTemplate[[#This Row],[PM1]:[PM20]])</f>
        <v>0</v>
      </c>
      <c r="DW381" s="56">
        <f t="shared" si="131"/>
        <v>0</v>
      </c>
      <c r="DX381" s="56">
        <f t="shared" si="131"/>
        <v>0</v>
      </c>
      <c r="DY381" s="56">
        <f t="shared" si="131"/>
        <v>0</v>
      </c>
      <c r="DZ381" s="56">
        <f t="shared" si="131"/>
        <v>0</v>
      </c>
      <c r="EA381" s="56">
        <f t="shared" si="131"/>
        <v>0</v>
      </c>
      <c r="EB381" s="56">
        <f t="shared" si="131"/>
        <v>0</v>
      </c>
      <c r="EC381" s="56">
        <f t="shared" si="131"/>
        <v>0</v>
      </c>
      <c r="ED381" s="56">
        <f t="shared" si="131"/>
        <v>0</v>
      </c>
      <c r="EE381" s="56">
        <f t="shared" si="131"/>
        <v>0</v>
      </c>
      <c r="EF381" s="56">
        <f t="shared" si="131"/>
        <v>0</v>
      </c>
      <c r="EG381" s="56">
        <f t="shared" si="131"/>
        <v>0</v>
      </c>
      <c r="EH381" s="56">
        <f t="shared" si="131"/>
        <v>0</v>
      </c>
      <c r="EI381" s="56">
        <f t="shared" si="131"/>
        <v>0</v>
      </c>
      <c r="EJ381" s="56">
        <f t="shared" si="131"/>
        <v>0</v>
      </c>
      <c r="EK381" s="56">
        <f t="shared" si="131"/>
        <v>0</v>
      </c>
      <c r="EL381" s="56">
        <f t="shared" si="129"/>
        <v>0</v>
      </c>
      <c r="EM381" s="56">
        <f t="shared" si="129"/>
        <v>0</v>
      </c>
      <c r="EN381" s="56">
        <f t="shared" si="129"/>
        <v>0</v>
      </c>
      <c r="EO381" s="56">
        <f t="shared" si="129"/>
        <v>0</v>
      </c>
      <c r="EP381" s="56">
        <f t="shared" si="129"/>
        <v>0</v>
      </c>
      <c r="EQ381" s="30">
        <f>CatTemplate[[#This Row],[Eq. unit cost]] * CatTemplate[[#This Row],[Eq. quantity]]</f>
        <v>0</v>
      </c>
      <c r="ER381" s="30">
        <f>CatTemplate[[#This Row],[Cons. unit cost]] *CatTemplate[[#This Row],[Cons. quantity]]</f>
        <v>0</v>
      </c>
      <c r="ES381" s="30">
        <f>CatTemplate[[#This Row],[Oth. unit cost]] *CatTemplate[[#This Row],[Oth. quantity]]</f>
        <v>0</v>
      </c>
      <c r="ET381" s="55">
        <f>SUM(CatTemplate[[#This Row],[CO1]:[CO20]])</f>
        <v>0</v>
      </c>
      <c r="EU381" s="56">
        <f t="shared" si="132"/>
        <v>0</v>
      </c>
      <c r="EV381" s="56">
        <f t="shared" si="132"/>
        <v>0</v>
      </c>
      <c r="EW381" s="56">
        <f t="shared" si="132"/>
        <v>0</v>
      </c>
      <c r="EX381" s="56">
        <f t="shared" si="132"/>
        <v>0</v>
      </c>
      <c r="EY381" s="56">
        <f t="shared" si="132"/>
        <v>0</v>
      </c>
      <c r="EZ381" s="56">
        <f t="shared" si="132"/>
        <v>0</v>
      </c>
      <c r="FA381" s="56">
        <f t="shared" si="132"/>
        <v>0</v>
      </c>
      <c r="FB381" s="56">
        <f t="shared" si="132"/>
        <v>0</v>
      </c>
      <c r="FC381" s="56">
        <f t="shared" si="132"/>
        <v>0</v>
      </c>
      <c r="FD381" s="56">
        <f t="shared" si="132"/>
        <v>0</v>
      </c>
      <c r="FE381" s="56">
        <f t="shared" si="132"/>
        <v>0</v>
      </c>
      <c r="FF381" s="56">
        <f t="shared" si="132"/>
        <v>0</v>
      </c>
      <c r="FG381" s="56">
        <f t="shared" si="132"/>
        <v>0</v>
      </c>
      <c r="FH381" s="56">
        <f t="shared" si="132"/>
        <v>0</v>
      </c>
      <c r="FI381" s="56">
        <f t="shared" si="132"/>
        <v>0</v>
      </c>
      <c r="FJ381" s="56">
        <f t="shared" si="130"/>
        <v>0</v>
      </c>
      <c r="FK381" s="56">
        <f t="shared" si="130"/>
        <v>0</v>
      </c>
      <c r="FL381" s="56">
        <f t="shared" si="130"/>
        <v>0</v>
      </c>
      <c r="FM381" s="56">
        <f t="shared" si="130"/>
        <v>0</v>
      </c>
      <c r="FN381" s="56">
        <f t="shared" si="130"/>
        <v>0</v>
      </c>
      <c r="FO381" s="58">
        <f>SUM(CatTemplate[[#This Row],[CS1]:[CS20]])</f>
        <v>0</v>
      </c>
      <c r="FP381" s="59">
        <f>CatTemplate[[#This Row],[Total Oth. cost]]+CatTemplate[[#This Row],[Total St. Cost]]</f>
        <v>0</v>
      </c>
      <c r="FQ381" s="33" t="e">
        <f t="shared" si="115"/>
        <v>#VALUE!</v>
      </c>
      <c r="FR381" s="33" t="e">
        <f t="shared" si="116"/>
        <v>#VALUE!</v>
      </c>
      <c r="FS381" s="30" t="e">
        <f>(CatTemplate[[#This Row],[CO1]] + CatTemplate[[#This Row],[CS1]]) * (1 + getRateOHFinal) * getRateMarkupFinal</f>
        <v>#VALUE!</v>
      </c>
      <c r="FT381" s="30" t="e">
        <f>(CatTemplate[[#This Row],[CO2]] + CatTemplate[[#This Row],[CS2]]) * (1 + getRateOHFinal) * getRateMarkupFinal</f>
        <v>#VALUE!</v>
      </c>
      <c r="FU381" s="30" t="e">
        <f>(CatTemplate[[#This Row],[CO3]] + CatTemplate[[#This Row],[CS3]]) * (1 + getRateOHFinal) * getRateMarkupFinal</f>
        <v>#VALUE!</v>
      </c>
      <c r="FV381" s="30" t="e">
        <f>(CatTemplate[[#This Row],[CO4]] + CatTemplate[[#This Row],[CS4]]) * (1 + getRateOHFinal) * getRateMarkupFinal</f>
        <v>#VALUE!</v>
      </c>
      <c r="FW381" s="30" t="e">
        <f>(CatTemplate[[#This Row],[CO5]] + CatTemplate[[#This Row],[CS5]]) * (1 + getRateOHFinal) * getRateMarkupFinal</f>
        <v>#VALUE!</v>
      </c>
      <c r="FX381" s="30" t="e">
        <f>(CatTemplate[[#This Row],[CO6]] + CatTemplate[[#This Row],[CS6]]) * (1 + getRateOHFinal) * getRateMarkupFinal</f>
        <v>#VALUE!</v>
      </c>
      <c r="FY381" s="30" t="e">
        <f>(CatTemplate[[#This Row],[CO7]] + CatTemplate[[#This Row],[CS7]]) * (1 + getRateOHFinal) * getRateMarkupFinal</f>
        <v>#VALUE!</v>
      </c>
      <c r="FZ381" s="30" t="e">
        <f>(CatTemplate[[#This Row],[CO8]] + CatTemplate[[#This Row],[CS8]]) * (1 + getRateOHFinal) * getRateMarkupFinal</f>
        <v>#VALUE!</v>
      </c>
      <c r="GA381" s="30" t="e">
        <f>(CatTemplate[[#This Row],[CO9]] + CatTemplate[[#This Row],[CS9]]) * (1 + getRateOHFinal) * getRateMarkupFinal</f>
        <v>#VALUE!</v>
      </c>
      <c r="GB381" s="30" t="e">
        <f>(CatTemplate[[#This Row],[CO10]] + CatTemplate[[#This Row],[CS10]]) * (1 + getRateOHFinal) * getRateMarkupFinal</f>
        <v>#VALUE!</v>
      </c>
      <c r="GC381" s="30" t="e">
        <f>(CatTemplate[[#This Row],[CO11]] + CatTemplate[[#This Row],[CS11]]) * (1 + getRateOHFinal) * getRateMarkupFinal</f>
        <v>#VALUE!</v>
      </c>
      <c r="GD381" s="30" t="e">
        <f>(CatTemplate[[#This Row],[CO12]] + CatTemplate[[#This Row],[CS12]]) * (1 + getRateOHFinal) * getRateMarkupFinal</f>
        <v>#VALUE!</v>
      </c>
      <c r="GE381" s="30" t="e">
        <f>(CatTemplate[[#This Row],[CO13]] + CatTemplate[[#This Row],[CS13]]) * (1 + getRateOHFinal) * getRateMarkupFinal</f>
        <v>#VALUE!</v>
      </c>
      <c r="GF381" s="30" t="e">
        <f>(CatTemplate[[#This Row],[CO14]] + CatTemplate[[#This Row],[CS14]]) * (1 + getRateOHFinal) * getRateMarkupFinal</f>
        <v>#VALUE!</v>
      </c>
      <c r="GG381" s="30" t="e">
        <f>(CatTemplate[[#This Row],[CO15]] + CatTemplate[[#This Row],[CS15]]) * (1 + getRateOHFinal) * getRateMarkupFinal</f>
        <v>#VALUE!</v>
      </c>
      <c r="GH381" s="30" t="e">
        <f>(CatTemplate[[#This Row],[CO16]] + CatTemplate[[#This Row],[CS16]]) * (1 + getRateOHFinal) * getRateMarkupFinal</f>
        <v>#VALUE!</v>
      </c>
      <c r="GI381" s="30" t="e">
        <f>(CatTemplate[[#This Row],[CO17]] + CatTemplate[[#This Row],[CS17]]) * (1 + getRateOHFinal) * getRateMarkupFinal</f>
        <v>#VALUE!</v>
      </c>
      <c r="GJ381" s="30" t="e">
        <f>(CatTemplate[[#This Row],[CO18]] + CatTemplate[[#This Row],[CS18]]) * (1 + getRateOHFinal) * getRateMarkupFinal</f>
        <v>#VALUE!</v>
      </c>
      <c r="GK381" s="30" t="e">
        <f>(CatTemplate[[#This Row],[CO19]] + CatTemplate[[#This Row],[CS19]]) * (1 + getRateOHFinal) * getRateMarkupFinal</f>
        <v>#VALUE!</v>
      </c>
      <c r="GL381" s="30" t="e">
        <f>(CatTemplate[[#This Row],[CO20]] + CatTemplate[[#This Row],[CS20]]) * (1 + getRateOHFinal) * getRateMarkupFinal</f>
        <v>#VALUE!</v>
      </c>
      <c r="GM381" s="30" t="e">
        <f t="shared" si="117"/>
        <v>#VALUE!</v>
      </c>
      <c r="GN381" s="30" t="e">
        <f t="shared" si="118"/>
        <v>#VALUE!</v>
      </c>
      <c r="GO381" s="30" t="e">
        <f t="shared" si="119"/>
        <v>#VALUE!</v>
      </c>
      <c r="GP381" s="30" t="e">
        <f t="shared" si="120"/>
        <v>#VALUE!</v>
      </c>
      <c r="GQ381" s="30" t="e">
        <f>(CatTemplate[[#This Row],[CO1]]+CatTemplate[[#This Row],[CS1]]) * (1+ getRateOHFinal) * (1 + getRateMarkupFinal)</f>
        <v>#VALUE!</v>
      </c>
      <c r="GR381" s="30" t="e">
        <f>(CatTemplate[[#This Row],[CO2]]+CatTemplate[[#This Row],[CS2]]) * (1+ getRateOHFinal) * (1 + getRateMarkupFinal)</f>
        <v>#VALUE!</v>
      </c>
      <c r="GS381" s="30" t="e">
        <f>(CatTemplate[[#This Row],[CO3]]+CatTemplate[[#This Row],[CS3]]) * (1+ getRateOHFinal) * (1 + getRateMarkupFinal)</f>
        <v>#VALUE!</v>
      </c>
      <c r="GT381" s="30" t="e">
        <f>(CatTemplate[[#This Row],[CO4]]+CatTemplate[[#This Row],[CS4]]) * (1+ getRateOHFinal) * (1 + getRateMarkupFinal)</f>
        <v>#VALUE!</v>
      </c>
      <c r="GU381" s="30" t="e">
        <f>(CatTemplate[[#This Row],[CO5]]+CatTemplate[[#This Row],[CS5]]) * (1+ getRateOHFinal) * (1 + getRateMarkupFinal)</f>
        <v>#VALUE!</v>
      </c>
      <c r="GV381" s="30" t="e">
        <f>(CatTemplate[[#This Row],[CO6]]+CatTemplate[[#This Row],[CS6]]) * (1+ getRateOHFinal) * (1 + getRateMarkupFinal)</f>
        <v>#VALUE!</v>
      </c>
      <c r="GW381" s="30" t="e">
        <f>(CatTemplate[[#This Row],[CO7]]+CatTemplate[[#This Row],[CS7]]) * (1+ getRateOHFinal) * (1 + getRateMarkupFinal)</f>
        <v>#VALUE!</v>
      </c>
      <c r="GX381" s="30" t="e">
        <f>(CatTemplate[[#This Row],[CO8]]+CatTemplate[[#This Row],[CS8]]) * (1+ getRateOHFinal) * (1 + getRateMarkupFinal)</f>
        <v>#VALUE!</v>
      </c>
      <c r="GY381" s="30" t="e">
        <f>(CatTemplate[[#This Row],[CO9]]+CatTemplate[[#This Row],[CS9]]) * (1+ getRateOHFinal) * (1 + getRateMarkupFinal)</f>
        <v>#VALUE!</v>
      </c>
      <c r="GZ381" s="30" t="e">
        <f>(CatTemplate[[#This Row],[CO10]]+CatTemplate[[#This Row],[CS10]]) * (1+ getRateOHFinal) * (1 + getRateMarkupFinal)</f>
        <v>#VALUE!</v>
      </c>
      <c r="HA381" s="30" t="e">
        <f>(CatTemplate[[#This Row],[CO11]]+CatTemplate[[#This Row],[CS11]]) * (1+ getRateOHFinal) * (1 + getRateMarkupFinal)</f>
        <v>#VALUE!</v>
      </c>
      <c r="HB381" s="30" t="e">
        <f>(CatTemplate[[#This Row],[CO12]]+CatTemplate[[#This Row],[CS12]]) * (1+ getRateOHFinal) * (1 + getRateMarkupFinal)</f>
        <v>#VALUE!</v>
      </c>
      <c r="HC381" s="30" t="e">
        <f>(CatTemplate[[#This Row],[CO13]]+CatTemplate[[#This Row],[CS13]]) * (1+ getRateOHFinal) * (1 + getRateMarkupFinal)</f>
        <v>#VALUE!</v>
      </c>
      <c r="HD381" s="30" t="e">
        <f>(CatTemplate[[#This Row],[CO14]]+CatTemplate[[#This Row],[CS14]]) * (1+ getRateOHFinal) * (1 + getRateMarkupFinal)</f>
        <v>#VALUE!</v>
      </c>
      <c r="HE381" s="30" t="e">
        <f>(CatTemplate[[#This Row],[CO15]]+CatTemplate[[#This Row],[CS15]]) * (1+ getRateOHFinal) * (1 + getRateMarkupFinal)</f>
        <v>#VALUE!</v>
      </c>
      <c r="HF381" s="30" t="e">
        <f>(CatTemplate[[#This Row],[CO16]]+CatTemplate[[#This Row],[CS16]]) * (1+ getRateOHFinal) * (1 + getRateMarkupFinal)</f>
        <v>#VALUE!</v>
      </c>
      <c r="HG381" s="30" t="e">
        <f>(CatTemplate[[#This Row],[CO17]]+CatTemplate[[#This Row],[CS17]]) * (1+ getRateOHFinal) * (1 + getRateMarkupFinal)</f>
        <v>#VALUE!</v>
      </c>
      <c r="HH381" s="30" t="e">
        <f>(CatTemplate[[#This Row],[CO18]]+CatTemplate[[#This Row],[CS18]]) * (1+ getRateOHFinal) * (1 + getRateMarkupFinal)</f>
        <v>#VALUE!</v>
      </c>
      <c r="HI381" s="30" t="e">
        <f>(CatTemplate[[#This Row],[CO19]]+CatTemplate[[#This Row],[CS19]]) * (1+ getRateOHFinal) * (1 + getRateMarkupFinal)</f>
        <v>#VALUE!</v>
      </c>
      <c r="HJ381" s="30" t="e">
        <f>(CatTemplate[[#This Row],[CO20]]+CatTemplate[[#This Row],[CS20]]) * (1+ getRateOHFinal) * (1 + getRateMarkupFinal)</f>
        <v>#VALUE!</v>
      </c>
      <c r="HK381" s="39" t="e">
        <f>CatTemplate[[#This Row],[Total cost]]+CatTemplate[[#This Row],[OH Amount]]+CatTemplate[[#This Row],[Markup]]</f>
        <v>#VALUE!</v>
      </c>
      <c r="HL381" s="63">
        <f>IF(CatTemplate[[#This Row],[Units]]="Days",CatTemplate[[#This Row],[Project quantity]]*CatTemplate[[#This Row],[St. unit effort]],CatTemplate[[#This Row],[Project quantity]])</f>
        <v>0</v>
      </c>
      <c r="HM381" s="287">
        <f>IFERROR(CatTemplate[[#This Row],[Total Price]]/(CatTemplate[[#This Row],[Final Quantity]]),0)</f>
        <v>0</v>
      </c>
      <c r="HN381" s="261"/>
    </row>
    <row r="382" spans="2:222" x14ac:dyDescent="0.2">
      <c r="B382" s="9" t="s">
        <v>107</v>
      </c>
      <c r="C382" s="23">
        <v>11</v>
      </c>
      <c r="D382" s="10" t="s">
        <v>194</v>
      </c>
      <c r="E382" s="25">
        <v>1</v>
      </c>
      <c r="F382" s="19" t="s">
        <v>209</v>
      </c>
      <c r="G382" s="27">
        <v>1</v>
      </c>
      <c r="H382" s="19" t="s">
        <v>210</v>
      </c>
      <c r="I382" s="19"/>
      <c r="J382" s="16" t="s">
        <v>211</v>
      </c>
      <c r="K382" s="16"/>
      <c r="L382" s="16" t="s">
        <v>140</v>
      </c>
      <c r="M382" s="16" t="s">
        <v>206</v>
      </c>
      <c r="N382" s="16" t="s">
        <v>857</v>
      </c>
      <c r="O382" s="320"/>
      <c r="P382" s="71"/>
      <c r="Q382" s="108"/>
      <c r="R382" s="73"/>
      <c r="S382" s="97"/>
      <c r="T382" s="100">
        <f>getEqUnitCost</f>
        <v>0</v>
      </c>
      <c r="U382" s="73">
        <f>getEqUnitEffort</f>
        <v>0</v>
      </c>
      <c r="V382" s="101">
        <f>getEqQuantity</f>
        <v>0</v>
      </c>
      <c r="W382" s="320"/>
      <c r="X382" s="100">
        <f>getConsUnitCost</f>
        <v>0</v>
      </c>
      <c r="Y382" s="73">
        <f>getConsUnitEffort</f>
        <v>0</v>
      </c>
      <c r="Z382" s="14">
        <f>getConsQuantity</f>
        <v>0</v>
      </c>
      <c r="AA382" s="320"/>
      <c r="AB382" s="72"/>
      <c r="AC382" s="112"/>
      <c r="AD382" s="14">
        <f>getOthQuantity</f>
        <v>0</v>
      </c>
      <c r="AE382" s="320"/>
      <c r="AF382" s="28" t="str">
        <f>IF(ISBLANK(CatTemplate[[#This Row],[Resource type]]),"",CatTemplate[[#This Row],[Resource type]])</f>
        <v>CCMS Data Manager</v>
      </c>
      <c r="AG382" s="242">
        <f>getStaffUnitCost</f>
        <v>456.42590007973985</v>
      </c>
      <c r="AH382" s="113">
        <f>getStaffUnitEffort</f>
        <v>0</v>
      </c>
      <c r="AI382" s="40">
        <f>getStaffQuantity</f>
        <v>0</v>
      </c>
      <c r="AJ382" s="41">
        <f>CatTemplate[[#This Row],[St. quantity]]*8/ParRatePM</f>
        <v>0</v>
      </c>
      <c r="AK382" s="320"/>
      <c r="AL382" s="53" t="str">
        <f>CatTemplate[[#This Row],[Item type]]</f>
        <v>Days</v>
      </c>
      <c r="AM382" s="12">
        <f>SUM(CatTemplate[[#This Row],[Year1]:[Year20]])</f>
        <v>0</v>
      </c>
      <c r="AN382" s="52"/>
      <c r="AO382" s="52"/>
      <c r="AP382" s="52"/>
      <c r="AQ382" s="8"/>
      <c r="AR382" s="8"/>
      <c r="AS382" s="8"/>
      <c r="AT382" s="8"/>
      <c r="AU382" s="8"/>
      <c r="AV382" s="8"/>
      <c r="AW382" s="8"/>
      <c r="AX382" s="8"/>
      <c r="AY382" s="8"/>
      <c r="AZ382" s="8"/>
      <c r="BA382" s="8"/>
      <c r="BB382" s="8"/>
      <c r="BC382" s="8"/>
      <c r="BD382" s="8"/>
      <c r="BE382" s="8"/>
      <c r="BF382" s="8"/>
      <c r="BG382" s="36"/>
      <c r="BH382" s="320"/>
      <c r="BI382" s="37" t="str">
        <f>getCostCategory</f>
        <v>01 Staff costs</v>
      </c>
      <c r="BJ382" s="37" t="str">
        <f>getSection</f>
        <v>11 Statistics and methodology</v>
      </c>
      <c r="BK382" s="32" t="str">
        <f>getObject</f>
        <v>CCMS Data Manager</v>
      </c>
      <c r="BL382" s="30">
        <f>IFERROR(getUnitCost * IF(CatTemplate[[#This Row],[Cost Category Comp.]]="01 Staff costs", 1,1),0)</f>
        <v>456.42590007973985</v>
      </c>
      <c r="BM382" s="29">
        <f>IF(AND(ISBLANK(CatTemplate[[#This Row],[Eq. unit cost]]),ISBLANK(CatTemplate[[#This Row],[Cons. unit cost]]),ISBLANK(CatTemplate[[#This Row],[Oth. unit cost]])), 0, IF(getUnitEffort =0,1,getUnitEffort) * CatTemplate[[#This Row],[Year1]])</f>
        <v>0</v>
      </c>
      <c r="BN382" s="29">
        <f>IF(AND(ISBLANK(CatTemplate[[#This Row],[Eq. unit cost]]),ISBLANK(CatTemplate[[#This Row],[Cons. unit cost]]),ISBLANK(CatTemplate[[#This Row],[Oth. unit cost]])), 0, IF(getUnitEffort =0,1,getUnitEffort) * CatTemplate[[#This Row],[Year2]])</f>
        <v>0</v>
      </c>
      <c r="BO382" s="29">
        <f>IF(AND(ISBLANK(CatTemplate[[#This Row],[Eq. unit cost]]),ISBLANK(CatTemplate[[#This Row],[Cons. unit cost]]),ISBLANK(CatTemplate[[#This Row],[Oth. unit cost]])), 0, IF(getUnitEffort =0,1,getUnitEffort) * CatTemplate[[#This Row],[Year3]])</f>
        <v>0</v>
      </c>
      <c r="BP382" s="29">
        <f>IF(AND(ISBLANK(CatTemplate[[#This Row],[Eq. unit cost]]),ISBLANK(CatTemplate[[#This Row],[Cons. unit cost]]),ISBLANK(CatTemplate[[#This Row],[Oth. unit cost]])), 0, IF(getUnitEffort =0,1,getUnitEffort) * CatTemplate[[#This Row],[Year4]])</f>
        <v>0</v>
      </c>
      <c r="BQ382" s="29">
        <f>IF(AND(ISBLANK(CatTemplate[[#This Row],[Eq. unit cost]]),ISBLANK(CatTemplate[[#This Row],[Cons. unit cost]]),ISBLANK(CatTemplate[[#This Row],[Oth. unit cost]])), 0, IF(getUnitEffort =0,1,getUnitEffort) * CatTemplate[[#This Row],[Year5]])</f>
        <v>0</v>
      </c>
      <c r="BR382" s="29">
        <f>IF(AND(ISBLANK(CatTemplate[[#This Row],[Eq. unit cost]]),ISBLANK(CatTemplate[[#This Row],[Cons. unit cost]]),ISBLANK(CatTemplate[[#This Row],[Oth. unit cost]])), 0, IF(getUnitEffort =0,1,getUnitEffort) * CatTemplate[[#This Row],[Year6]])</f>
        <v>0</v>
      </c>
      <c r="BS382" s="29">
        <f>IF(AND(ISBLANK(CatTemplate[[#This Row],[Eq. unit cost]]),ISBLANK(CatTemplate[[#This Row],[Cons. unit cost]]),ISBLANK(CatTemplate[[#This Row],[Oth. unit cost]])), 0, IF(getUnitEffort =0,1,getUnitEffort) * CatTemplate[[#This Row],[Year7]])</f>
        <v>0</v>
      </c>
      <c r="BT382" s="29">
        <f>IF(AND(ISBLANK(CatTemplate[[#This Row],[Eq. unit cost]]),ISBLANK(CatTemplate[[#This Row],[Cons. unit cost]]),ISBLANK(CatTemplate[[#This Row],[Oth. unit cost]])), 0, IF(getUnitEffort =0,1,getUnitEffort) * CatTemplate[[#This Row],[Year8]])</f>
        <v>0</v>
      </c>
      <c r="BU382" s="29">
        <f>IF(AND(ISBLANK(CatTemplate[[#This Row],[Eq. unit cost]]),ISBLANK(CatTemplate[[#This Row],[Cons. unit cost]]),ISBLANK(CatTemplate[[#This Row],[Oth. unit cost]])), 0, IF(getUnitEffort =0,1,getUnitEffort) * CatTemplate[[#This Row],[Year9]])</f>
        <v>0</v>
      </c>
      <c r="BV382" s="29">
        <f>IF(AND(ISBLANK(CatTemplate[[#This Row],[Eq. unit cost]]),ISBLANK(CatTemplate[[#This Row],[Cons. unit cost]]),ISBLANK(CatTemplate[[#This Row],[Oth. unit cost]])), 0, IF(getUnitEffort =0,1,getUnitEffort) * CatTemplate[[#This Row],[Year10]])</f>
        <v>0</v>
      </c>
      <c r="BW382" s="29">
        <f>IF(AND(ISBLANK(CatTemplate[[#This Row],[Eq. unit cost]]),ISBLANK(CatTemplate[[#This Row],[Cons. unit cost]]),ISBLANK(CatTemplate[[#This Row],[Oth. unit cost]])), 0, IF(getUnitEffort =0,1,getUnitEffort) * CatTemplate[[#This Row],[Year11]])</f>
        <v>0</v>
      </c>
      <c r="BX382" s="29">
        <f>IF(AND(ISBLANK(CatTemplate[[#This Row],[Eq. unit cost]]),ISBLANK(CatTemplate[[#This Row],[Cons. unit cost]]),ISBLANK(CatTemplate[[#This Row],[Oth. unit cost]])), 0, IF(getUnitEffort =0,1,getUnitEffort) * CatTemplate[[#This Row],[Year12]])</f>
        <v>0</v>
      </c>
      <c r="BY382" s="29">
        <f>IF(AND(ISBLANK(CatTemplate[[#This Row],[Eq. unit cost]]),ISBLANK(CatTemplate[[#This Row],[Cons. unit cost]]),ISBLANK(CatTemplate[[#This Row],[Oth. unit cost]])), 0, IF(getUnitEffort =0,1,getUnitEffort) * CatTemplate[[#This Row],[Year13]])</f>
        <v>0</v>
      </c>
      <c r="BZ382" s="29">
        <f>IF(AND(ISBLANK(CatTemplate[[#This Row],[Eq. unit cost]]),ISBLANK(CatTemplate[[#This Row],[Cons. unit cost]]),ISBLANK(CatTemplate[[#This Row],[Oth. unit cost]])), 0, IF(getUnitEffort =0,1,getUnitEffort) * CatTemplate[[#This Row],[Year14]])</f>
        <v>0</v>
      </c>
      <c r="CA382" s="29">
        <f>IF(AND(ISBLANK(CatTemplate[[#This Row],[Eq. unit cost]]),ISBLANK(CatTemplate[[#This Row],[Cons. unit cost]]),ISBLANK(CatTemplate[[#This Row],[Oth. unit cost]])), 0, IF(getUnitEffort =0,1,getUnitEffort) * CatTemplate[[#This Row],[Year15]])</f>
        <v>0</v>
      </c>
      <c r="CB382" s="29">
        <f>IF(AND(ISBLANK(CatTemplate[[#This Row],[Eq. unit cost]]),ISBLANK(CatTemplate[[#This Row],[Cons. unit cost]]),ISBLANK(CatTemplate[[#This Row],[Oth. unit cost]])), 0, IF(getUnitEffort =0,1,getUnitEffort) * CatTemplate[[#This Row],[Year16]])</f>
        <v>0</v>
      </c>
      <c r="CC382" s="29">
        <f>IF(AND(ISBLANK(CatTemplate[[#This Row],[Eq. unit cost]]),ISBLANK(CatTemplate[[#This Row],[Cons. unit cost]]),ISBLANK(CatTemplate[[#This Row],[Oth. unit cost]])), 0, IF(getUnitEffort =0,1,getUnitEffort) * CatTemplate[[#This Row],[Year17]])</f>
        <v>0</v>
      </c>
      <c r="CD382" s="29">
        <f>IF(AND(ISBLANK(CatTemplate[[#This Row],[Eq. unit cost]]),ISBLANK(CatTemplate[[#This Row],[Cons. unit cost]]),ISBLANK(CatTemplate[[#This Row],[Oth. unit cost]])), 0, IF(getUnitEffort =0,1,getUnitEffort) * CatTemplate[[#This Row],[Year18]])</f>
        <v>0</v>
      </c>
      <c r="CE382" s="29">
        <f>IF(AND(ISBLANK(CatTemplate[[#This Row],[Eq. unit cost]]),ISBLANK(CatTemplate[[#This Row],[Cons. unit cost]]),ISBLANK(CatTemplate[[#This Row],[Oth. unit cost]])), 0, IF(getUnitEffort =0,1,getUnitEffort) * CatTemplate[[#This Row],[Year19]])</f>
        <v>0</v>
      </c>
      <c r="CF382" s="29">
        <f>IF(AND(ISBLANK(CatTemplate[[#This Row],[Eq. unit cost]]),ISBLANK(CatTemplate[[#This Row],[Cons. unit cost]]),ISBLANK(CatTemplate[[#This Row],[Oth. unit cost]])), 0, IF(getUnitEffort =0,1,getUnitEffort) * CatTemplate[[#This Row],[Year20]])</f>
        <v>0</v>
      </c>
      <c r="CG382" s="45">
        <f>SUM(CatTemplate[[#This Row],[Q1]:[Q20]])</f>
        <v>0</v>
      </c>
      <c r="CH382" s="29">
        <f>IF(ISBLANK(CatTemplate[[#This Row],[St. unit effort]]),0,(CatTemplate[[#This Row],[St. unit effort]] * CatTemplate[[#This Row],[Year1]]))</f>
        <v>0</v>
      </c>
      <c r="CI382" s="29">
        <f>IF(ISBLANK(CatTemplate[[#This Row],[St. unit effort]]),0,(CatTemplate[[#This Row],[St. unit effort]] * CatTemplate[[#This Row],[Year2]]))</f>
        <v>0</v>
      </c>
      <c r="CJ382" s="29">
        <f>IF(ISBLANK(CatTemplate[[#This Row],[St. unit effort]]),0,(CatTemplate[[#This Row],[St. unit effort]] * CatTemplate[[#This Row],[Year3]]))</f>
        <v>0</v>
      </c>
      <c r="CK382" s="29">
        <f>IF(ISBLANK(CatTemplate[[#This Row],[St. unit effort]]),0,(CatTemplate[[#This Row],[St. unit effort]] * CatTemplate[[#This Row],[Year4]]))</f>
        <v>0</v>
      </c>
      <c r="CL382" s="29">
        <f>IF(ISBLANK(CatTemplate[[#This Row],[St. unit effort]]),0,(CatTemplate[[#This Row],[St. unit effort]] * CatTemplate[[#This Row],[Year5]]))</f>
        <v>0</v>
      </c>
      <c r="CM382" s="29">
        <f>IF(ISBLANK(CatTemplate[[#This Row],[St. unit effort]]),0,(CatTemplate[[#This Row],[St. unit effort]] * CatTemplate[[#This Row],[Year6]]))</f>
        <v>0</v>
      </c>
      <c r="CN382" s="29">
        <f>IF(ISBLANK(CatTemplate[[#This Row],[St. unit effort]]),0,(CatTemplate[[#This Row],[St. unit effort]] * CatTemplate[[#This Row],[Year7]]))</f>
        <v>0</v>
      </c>
      <c r="CO382" s="29">
        <f>IF(ISBLANK(CatTemplate[[#This Row],[St. unit effort]]),0,(CatTemplate[[#This Row],[St. unit effort]] * CatTemplate[[#This Row],[Year8]]))</f>
        <v>0</v>
      </c>
      <c r="CP382" s="29">
        <f>IF(ISBLANK(CatTemplate[[#This Row],[St. unit effort]]),0,(CatTemplate[[#This Row],[St. unit effort]] * CatTemplate[[#This Row],[Year9]]))</f>
        <v>0</v>
      </c>
      <c r="CQ382" s="29">
        <f>IF(ISBLANK(CatTemplate[[#This Row],[St. unit effort]]),0,(CatTemplate[[#This Row],[St. unit effort]] * CatTemplate[[#This Row],[Year10]]))</f>
        <v>0</v>
      </c>
      <c r="CR382" s="29">
        <f>IF(ISBLANK(CatTemplate[[#This Row],[St. unit effort]]),0,(CatTemplate[[#This Row],[St. unit effort]] * CatTemplate[[#This Row],[Year11]]))</f>
        <v>0</v>
      </c>
      <c r="CS382" s="29">
        <f>IF(ISBLANK(CatTemplate[[#This Row],[St. unit effort]]),0,(CatTemplate[[#This Row],[St. unit effort]] * CatTemplate[[#This Row],[Year12]]))</f>
        <v>0</v>
      </c>
      <c r="CT382" s="29">
        <f>IF(ISBLANK(CatTemplate[[#This Row],[St. unit effort]]),0,(CatTemplate[[#This Row],[St. unit effort]] * CatTemplate[[#This Row],[Year13]]))</f>
        <v>0</v>
      </c>
      <c r="CU382" s="29">
        <f>IF(ISBLANK(CatTemplate[[#This Row],[St. unit effort]]),0,(CatTemplate[[#This Row],[St. unit effort]] * CatTemplate[[#This Row],[Year14]]))</f>
        <v>0</v>
      </c>
      <c r="CV382" s="29">
        <f>IF(ISBLANK(CatTemplate[[#This Row],[St. unit effort]]),0,(CatTemplate[[#This Row],[St. unit effort]] * CatTemplate[[#This Row],[Year15]]))</f>
        <v>0</v>
      </c>
      <c r="CW382" s="29">
        <f>IF(ISBLANK(CatTemplate[[#This Row],[St. unit effort]]),0,(CatTemplate[[#This Row],[St. unit effort]] * CatTemplate[[#This Row],[Year16]]))</f>
        <v>0</v>
      </c>
      <c r="CX382" s="29">
        <f>IF(ISBLANK(CatTemplate[[#This Row],[St. unit effort]]),0,(CatTemplate[[#This Row],[St. unit effort]] * CatTemplate[[#This Row],[Year17]]))</f>
        <v>0</v>
      </c>
      <c r="CY382" s="29">
        <f>IF(ISBLANK(CatTemplate[[#This Row],[St. unit effort]]),0,(CatTemplate[[#This Row],[St. unit effort]] * CatTemplate[[#This Row],[Year18]]))</f>
        <v>0</v>
      </c>
      <c r="CZ382" s="29">
        <f>IF(ISBLANK(CatTemplate[[#This Row],[St. unit effort]]),0,(CatTemplate[[#This Row],[St. unit effort]] * CatTemplate[[#This Row],[Year19]]))</f>
        <v>0</v>
      </c>
      <c r="DA382" s="29">
        <f>IF(ISBLANK(CatTemplate[[#This Row],[St. unit effort]]),0,(CatTemplate[[#This Row],[St. unit effort]] * CatTemplate[[#This Row],[Year20]]))</f>
        <v>0</v>
      </c>
      <c r="DB382" s="57">
        <f>IF(ISBLANK(CatTemplate[[#This Row],[St. unit effort]]),0,(CatTemplate[[#This Row],[St. unit effort]] * CatTemplate[[#This Row],[Year1]])*8/ParRatePM)</f>
        <v>0</v>
      </c>
      <c r="DC382" s="57">
        <f>IF(ISBLANK(CatTemplate[[#This Row],[St. unit effort]]),0,(CatTemplate[[#This Row],[St. unit effort]] * CatTemplate[[#This Row],[Year2]])*8/ParRatePM)</f>
        <v>0</v>
      </c>
      <c r="DD382" s="57">
        <f>IF(ISBLANK(CatTemplate[[#This Row],[St. unit effort]]),0,(CatTemplate[[#This Row],[St. unit effort]] * CatTemplate[[#This Row],[Year3]])*8/ParRatePM)</f>
        <v>0</v>
      </c>
      <c r="DE382" s="57">
        <f>IF(ISBLANK(CatTemplate[[#This Row],[St. unit effort]]),0,(CatTemplate[[#This Row],[St. unit effort]] * CatTemplate[[#This Row],[Year4]])*8/ParRatePM)</f>
        <v>0</v>
      </c>
      <c r="DF382" s="57">
        <f>IF(ISBLANK(CatTemplate[[#This Row],[St. unit effort]]),0,(CatTemplate[[#This Row],[St. unit effort]] * CatTemplate[[#This Row],[Year5]])*8/ParRatePM)</f>
        <v>0</v>
      </c>
      <c r="DG382" s="57">
        <f>IF(ISBLANK(CatTemplate[[#This Row],[St. unit effort]]),0,(CatTemplate[[#This Row],[St. unit effort]] * CatTemplate[[#This Row],[Year6]])*8/ParRatePM)</f>
        <v>0</v>
      </c>
      <c r="DH382" s="57">
        <f>IF(ISBLANK(CatTemplate[[#This Row],[St. unit effort]]),0,(CatTemplate[[#This Row],[St. unit effort]] * CatTemplate[[#This Row],[Year7]])*8/ParRatePM)</f>
        <v>0</v>
      </c>
      <c r="DI382" s="57">
        <f>IF(ISBLANK(CatTemplate[[#This Row],[St. unit effort]]),0,(CatTemplate[[#This Row],[St. unit effort]] * CatTemplate[[#This Row],[Year8]])*8/ParRatePM)</f>
        <v>0</v>
      </c>
      <c r="DJ382" s="57">
        <f>IF(ISBLANK(CatTemplate[[#This Row],[St. unit effort]]),0,(CatTemplate[[#This Row],[St. unit effort]] * CatTemplate[[#This Row],[Year9]])*8/ParRatePM)</f>
        <v>0</v>
      </c>
      <c r="DK382" s="57">
        <f>IF(ISBLANK(CatTemplate[[#This Row],[St. unit effort]]),0,(CatTemplate[[#This Row],[St. unit effort]] * CatTemplate[[#This Row],[Year10]])*8/ParRatePM)</f>
        <v>0</v>
      </c>
      <c r="DL382" s="57">
        <f>IF(ISBLANK(CatTemplate[[#This Row],[St. unit effort]]),0,(CatTemplate[[#This Row],[St. unit effort]] * CatTemplate[[#This Row],[Year11]])*8/ParRatePM)</f>
        <v>0</v>
      </c>
      <c r="DM382" s="57">
        <f>IF(ISBLANK(CatTemplate[[#This Row],[St. unit effort]]),0,(CatTemplate[[#This Row],[St. unit effort]] * CatTemplate[[#This Row],[Year12]])*8/ParRatePM)</f>
        <v>0</v>
      </c>
      <c r="DN382" s="57">
        <f>IF(ISBLANK(CatTemplate[[#This Row],[St. unit effort]]),0,(CatTemplate[[#This Row],[St. unit effort]] * CatTemplate[[#This Row],[Year13]])*8/ParRatePM)</f>
        <v>0</v>
      </c>
      <c r="DO382" s="57">
        <f>IF(ISBLANK(CatTemplate[[#This Row],[St. unit effort]]),0,(CatTemplate[[#This Row],[St. unit effort]] * CatTemplate[[#This Row],[Year14]])*8/ParRatePM)</f>
        <v>0</v>
      </c>
      <c r="DP382" s="57">
        <f>IF(ISBLANK(CatTemplate[[#This Row],[St. unit effort]]),0,(CatTemplate[[#This Row],[St. unit effort]] * CatTemplate[[#This Row],[Year15]])*8/ParRatePM)</f>
        <v>0</v>
      </c>
      <c r="DQ382" s="57">
        <f>IF(ISBLANK(CatTemplate[[#This Row],[St. unit effort]]),0,(CatTemplate[[#This Row],[St. unit effort]] * CatTemplate[[#This Row],[Year16]])*8/ParRatePM)</f>
        <v>0</v>
      </c>
      <c r="DR382" s="57">
        <f>IF(ISBLANK(CatTemplate[[#This Row],[St. unit effort]]),0,(CatTemplate[[#This Row],[St. unit effort]] * CatTemplate[[#This Row],[Year17]])*8/ParRatePM)</f>
        <v>0</v>
      </c>
      <c r="DS382" s="57">
        <f>IF(ISBLANK(CatTemplate[[#This Row],[St. unit effort]]),0,(CatTemplate[[#This Row],[St. unit effort]] * CatTemplate[[#This Row],[Year18]])*8/ParRatePM)</f>
        <v>0</v>
      </c>
      <c r="DT382" s="57">
        <f>IF(ISBLANK(CatTemplate[[#This Row],[St. unit effort]]),0,(CatTemplate[[#This Row],[St. unit effort]] * CatTemplate[[#This Row],[Year19]])*8/ParRatePM)</f>
        <v>0</v>
      </c>
      <c r="DU382" s="57">
        <f>IF(ISBLANK(CatTemplate[[#This Row],[St. unit effort]]),0,(CatTemplate[[#This Row],[St. unit effort]] * CatTemplate[[#This Row],[Year20]])*8/ParRatePM)</f>
        <v>0</v>
      </c>
      <c r="DV382" s="54">
        <f>SUM(CatTemplate[[#This Row],[PM1]:[PM20]])</f>
        <v>0</v>
      </c>
      <c r="DW382" s="56">
        <f t="shared" si="131"/>
        <v>0</v>
      </c>
      <c r="DX382" s="56">
        <f t="shared" si="131"/>
        <v>0</v>
      </c>
      <c r="DY382" s="56">
        <f t="shared" si="131"/>
        <v>0</v>
      </c>
      <c r="DZ382" s="56">
        <f t="shared" si="131"/>
        <v>0</v>
      </c>
      <c r="EA382" s="56">
        <f t="shared" si="131"/>
        <v>0</v>
      </c>
      <c r="EB382" s="56">
        <f t="shared" si="131"/>
        <v>0</v>
      </c>
      <c r="EC382" s="56">
        <f t="shared" si="131"/>
        <v>0</v>
      </c>
      <c r="ED382" s="56">
        <f t="shared" si="131"/>
        <v>0</v>
      </c>
      <c r="EE382" s="56">
        <f t="shared" si="131"/>
        <v>0</v>
      </c>
      <c r="EF382" s="56">
        <f t="shared" si="131"/>
        <v>0</v>
      </c>
      <c r="EG382" s="56">
        <f t="shared" si="131"/>
        <v>0</v>
      </c>
      <c r="EH382" s="56">
        <f t="shared" si="131"/>
        <v>0</v>
      </c>
      <c r="EI382" s="56">
        <f t="shared" si="131"/>
        <v>0</v>
      </c>
      <c r="EJ382" s="56">
        <f t="shared" si="131"/>
        <v>0</v>
      </c>
      <c r="EK382" s="56">
        <f t="shared" si="131"/>
        <v>0</v>
      </c>
      <c r="EL382" s="56">
        <f t="shared" si="129"/>
        <v>0</v>
      </c>
      <c r="EM382" s="56">
        <f t="shared" si="129"/>
        <v>0</v>
      </c>
      <c r="EN382" s="56">
        <f t="shared" si="129"/>
        <v>0</v>
      </c>
      <c r="EO382" s="56">
        <f t="shared" si="129"/>
        <v>0</v>
      </c>
      <c r="EP382" s="56">
        <f t="shared" si="129"/>
        <v>0</v>
      </c>
      <c r="EQ382" s="30">
        <f>CatTemplate[[#This Row],[Eq. unit cost]] * CatTemplate[[#This Row],[Eq. quantity]]</f>
        <v>0</v>
      </c>
      <c r="ER382" s="30">
        <f>CatTemplate[[#This Row],[Cons. unit cost]] *CatTemplate[[#This Row],[Cons. quantity]]</f>
        <v>0</v>
      </c>
      <c r="ES382" s="30">
        <f>CatTemplate[[#This Row],[Oth. unit cost]] *CatTemplate[[#This Row],[Oth. quantity]]</f>
        <v>0</v>
      </c>
      <c r="ET382" s="55">
        <f>SUM(CatTemplate[[#This Row],[CO1]:[CO20]])</f>
        <v>0</v>
      </c>
      <c r="EU382" s="56">
        <f t="shared" si="132"/>
        <v>0</v>
      </c>
      <c r="EV382" s="56">
        <f t="shared" si="132"/>
        <v>0</v>
      </c>
      <c r="EW382" s="56">
        <f t="shared" si="132"/>
        <v>0</v>
      </c>
      <c r="EX382" s="56">
        <f t="shared" si="132"/>
        <v>0</v>
      </c>
      <c r="EY382" s="56">
        <f t="shared" si="132"/>
        <v>0</v>
      </c>
      <c r="EZ382" s="56">
        <f t="shared" si="132"/>
        <v>0</v>
      </c>
      <c r="FA382" s="56">
        <f t="shared" si="132"/>
        <v>0</v>
      </c>
      <c r="FB382" s="56">
        <f t="shared" si="132"/>
        <v>0</v>
      </c>
      <c r="FC382" s="56">
        <f t="shared" si="132"/>
        <v>0</v>
      </c>
      <c r="FD382" s="56">
        <f t="shared" si="132"/>
        <v>0</v>
      </c>
      <c r="FE382" s="56">
        <f t="shared" si="132"/>
        <v>0</v>
      </c>
      <c r="FF382" s="56">
        <f t="shared" si="132"/>
        <v>0</v>
      </c>
      <c r="FG382" s="56">
        <f t="shared" si="132"/>
        <v>0</v>
      </c>
      <c r="FH382" s="56">
        <f t="shared" si="132"/>
        <v>0</v>
      </c>
      <c r="FI382" s="56">
        <f t="shared" si="132"/>
        <v>0</v>
      </c>
      <c r="FJ382" s="56">
        <f t="shared" si="130"/>
        <v>0</v>
      </c>
      <c r="FK382" s="56">
        <f t="shared" si="130"/>
        <v>0</v>
      </c>
      <c r="FL382" s="56">
        <f t="shared" si="130"/>
        <v>0</v>
      </c>
      <c r="FM382" s="56">
        <f t="shared" si="130"/>
        <v>0</v>
      </c>
      <c r="FN382" s="56">
        <f t="shared" si="130"/>
        <v>0</v>
      </c>
      <c r="FO382" s="58">
        <f>SUM(CatTemplate[[#This Row],[CS1]:[CS20]])</f>
        <v>0</v>
      </c>
      <c r="FP382" s="59">
        <f>CatTemplate[[#This Row],[Total Oth. cost]]+CatTemplate[[#This Row],[Total St. Cost]]</f>
        <v>0</v>
      </c>
      <c r="FQ382" s="33" t="e">
        <f t="shared" si="115"/>
        <v>#VALUE!</v>
      </c>
      <c r="FR382" s="33" t="e">
        <f t="shared" si="116"/>
        <v>#VALUE!</v>
      </c>
      <c r="FS382" s="30" t="e">
        <f>(CatTemplate[[#This Row],[CO1]] + CatTemplate[[#This Row],[CS1]]) * (1 + getRateOHFinal) * getRateMarkupFinal</f>
        <v>#VALUE!</v>
      </c>
      <c r="FT382" s="30" t="e">
        <f>(CatTemplate[[#This Row],[CO2]] + CatTemplate[[#This Row],[CS2]]) * (1 + getRateOHFinal) * getRateMarkupFinal</f>
        <v>#VALUE!</v>
      </c>
      <c r="FU382" s="30" t="e">
        <f>(CatTemplate[[#This Row],[CO3]] + CatTemplate[[#This Row],[CS3]]) * (1 + getRateOHFinal) * getRateMarkupFinal</f>
        <v>#VALUE!</v>
      </c>
      <c r="FV382" s="30" t="e">
        <f>(CatTemplate[[#This Row],[CO4]] + CatTemplate[[#This Row],[CS4]]) * (1 + getRateOHFinal) * getRateMarkupFinal</f>
        <v>#VALUE!</v>
      </c>
      <c r="FW382" s="30" t="e">
        <f>(CatTemplate[[#This Row],[CO5]] + CatTemplate[[#This Row],[CS5]]) * (1 + getRateOHFinal) * getRateMarkupFinal</f>
        <v>#VALUE!</v>
      </c>
      <c r="FX382" s="30" t="e">
        <f>(CatTemplate[[#This Row],[CO6]] + CatTemplate[[#This Row],[CS6]]) * (1 + getRateOHFinal) * getRateMarkupFinal</f>
        <v>#VALUE!</v>
      </c>
      <c r="FY382" s="30" t="e">
        <f>(CatTemplate[[#This Row],[CO7]] + CatTemplate[[#This Row],[CS7]]) * (1 + getRateOHFinal) * getRateMarkupFinal</f>
        <v>#VALUE!</v>
      </c>
      <c r="FZ382" s="30" t="e">
        <f>(CatTemplate[[#This Row],[CO8]] + CatTemplate[[#This Row],[CS8]]) * (1 + getRateOHFinal) * getRateMarkupFinal</f>
        <v>#VALUE!</v>
      </c>
      <c r="GA382" s="30" t="e">
        <f>(CatTemplate[[#This Row],[CO9]] + CatTemplate[[#This Row],[CS9]]) * (1 + getRateOHFinal) * getRateMarkupFinal</f>
        <v>#VALUE!</v>
      </c>
      <c r="GB382" s="30" t="e">
        <f>(CatTemplate[[#This Row],[CO10]] + CatTemplate[[#This Row],[CS10]]) * (1 + getRateOHFinal) * getRateMarkupFinal</f>
        <v>#VALUE!</v>
      </c>
      <c r="GC382" s="30" t="e">
        <f>(CatTemplate[[#This Row],[CO11]] + CatTemplate[[#This Row],[CS11]]) * (1 + getRateOHFinal) * getRateMarkupFinal</f>
        <v>#VALUE!</v>
      </c>
      <c r="GD382" s="30" t="e">
        <f>(CatTemplate[[#This Row],[CO12]] + CatTemplate[[#This Row],[CS12]]) * (1 + getRateOHFinal) * getRateMarkupFinal</f>
        <v>#VALUE!</v>
      </c>
      <c r="GE382" s="30" t="e">
        <f>(CatTemplate[[#This Row],[CO13]] + CatTemplate[[#This Row],[CS13]]) * (1 + getRateOHFinal) * getRateMarkupFinal</f>
        <v>#VALUE!</v>
      </c>
      <c r="GF382" s="30" t="e">
        <f>(CatTemplate[[#This Row],[CO14]] + CatTemplate[[#This Row],[CS14]]) * (1 + getRateOHFinal) * getRateMarkupFinal</f>
        <v>#VALUE!</v>
      </c>
      <c r="GG382" s="30" t="e">
        <f>(CatTemplate[[#This Row],[CO15]] + CatTemplate[[#This Row],[CS15]]) * (1 + getRateOHFinal) * getRateMarkupFinal</f>
        <v>#VALUE!</v>
      </c>
      <c r="GH382" s="30" t="e">
        <f>(CatTemplate[[#This Row],[CO16]] + CatTemplate[[#This Row],[CS16]]) * (1 + getRateOHFinal) * getRateMarkupFinal</f>
        <v>#VALUE!</v>
      </c>
      <c r="GI382" s="30" t="e">
        <f>(CatTemplate[[#This Row],[CO17]] + CatTemplate[[#This Row],[CS17]]) * (1 + getRateOHFinal) * getRateMarkupFinal</f>
        <v>#VALUE!</v>
      </c>
      <c r="GJ382" s="30" t="e">
        <f>(CatTemplate[[#This Row],[CO18]] + CatTemplate[[#This Row],[CS18]]) * (1 + getRateOHFinal) * getRateMarkupFinal</f>
        <v>#VALUE!</v>
      </c>
      <c r="GK382" s="30" t="e">
        <f>(CatTemplate[[#This Row],[CO19]] + CatTemplate[[#This Row],[CS19]]) * (1 + getRateOHFinal) * getRateMarkupFinal</f>
        <v>#VALUE!</v>
      </c>
      <c r="GL382" s="30" t="e">
        <f>(CatTemplate[[#This Row],[CO20]] + CatTemplate[[#This Row],[CS20]]) * (1 + getRateOHFinal) * getRateMarkupFinal</f>
        <v>#VALUE!</v>
      </c>
      <c r="GM382" s="30" t="e">
        <f t="shared" si="117"/>
        <v>#VALUE!</v>
      </c>
      <c r="GN382" s="30" t="e">
        <f t="shared" si="118"/>
        <v>#VALUE!</v>
      </c>
      <c r="GO382" s="30" t="e">
        <f t="shared" si="119"/>
        <v>#VALUE!</v>
      </c>
      <c r="GP382" s="30" t="e">
        <f t="shared" si="120"/>
        <v>#VALUE!</v>
      </c>
      <c r="GQ382" s="30" t="e">
        <f>(CatTemplate[[#This Row],[CO1]]+CatTemplate[[#This Row],[CS1]]) * (1+ getRateOHFinal) * (1 + getRateMarkupFinal)</f>
        <v>#VALUE!</v>
      </c>
      <c r="GR382" s="30" t="e">
        <f>(CatTemplate[[#This Row],[CO2]]+CatTemplate[[#This Row],[CS2]]) * (1+ getRateOHFinal) * (1 + getRateMarkupFinal)</f>
        <v>#VALUE!</v>
      </c>
      <c r="GS382" s="30" t="e">
        <f>(CatTemplate[[#This Row],[CO3]]+CatTemplate[[#This Row],[CS3]]) * (1+ getRateOHFinal) * (1 + getRateMarkupFinal)</f>
        <v>#VALUE!</v>
      </c>
      <c r="GT382" s="30" t="e">
        <f>(CatTemplate[[#This Row],[CO4]]+CatTemplate[[#This Row],[CS4]]) * (1+ getRateOHFinal) * (1 + getRateMarkupFinal)</f>
        <v>#VALUE!</v>
      </c>
      <c r="GU382" s="30" t="e">
        <f>(CatTemplate[[#This Row],[CO5]]+CatTemplate[[#This Row],[CS5]]) * (1+ getRateOHFinal) * (1 + getRateMarkupFinal)</f>
        <v>#VALUE!</v>
      </c>
      <c r="GV382" s="30" t="e">
        <f>(CatTemplate[[#This Row],[CO6]]+CatTemplate[[#This Row],[CS6]]) * (1+ getRateOHFinal) * (1 + getRateMarkupFinal)</f>
        <v>#VALUE!</v>
      </c>
      <c r="GW382" s="30" t="e">
        <f>(CatTemplate[[#This Row],[CO7]]+CatTemplate[[#This Row],[CS7]]) * (1+ getRateOHFinal) * (1 + getRateMarkupFinal)</f>
        <v>#VALUE!</v>
      </c>
      <c r="GX382" s="30" t="e">
        <f>(CatTemplate[[#This Row],[CO8]]+CatTemplate[[#This Row],[CS8]]) * (1+ getRateOHFinal) * (1 + getRateMarkupFinal)</f>
        <v>#VALUE!</v>
      </c>
      <c r="GY382" s="30" t="e">
        <f>(CatTemplate[[#This Row],[CO9]]+CatTemplate[[#This Row],[CS9]]) * (1+ getRateOHFinal) * (1 + getRateMarkupFinal)</f>
        <v>#VALUE!</v>
      </c>
      <c r="GZ382" s="30" t="e">
        <f>(CatTemplate[[#This Row],[CO10]]+CatTemplate[[#This Row],[CS10]]) * (1+ getRateOHFinal) * (1 + getRateMarkupFinal)</f>
        <v>#VALUE!</v>
      </c>
      <c r="HA382" s="30" t="e">
        <f>(CatTemplate[[#This Row],[CO11]]+CatTemplate[[#This Row],[CS11]]) * (1+ getRateOHFinal) * (1 + getRateMarkupFinal)</f>
        <v>#VALUE!</v>
      </c>
      <c r="HB382" s="30" t="e">
        <f>(CatTemplate[[#This Row],[CO12]]+CatTemplate[[#This Row],[CS12]]) * (1+ getRateOHFinal) * (1 + getRateMarkupFinal)</f>
        <v>#VALUE!</v>
      </c>
      <c r="HC382" s="30" t="e">
        <f>(CatTemplate[[#This Row],[CO13]]+CatTemplate[[#This Row],[CS13]]) * (1+ getRateOHFinal) * (1 + getRateMarkupFinal)</f>
        <v>#VALUE!</v>
      </c>
      <c r="HD382" s="30" t="e">
        <f>(CatTemplate[[#This Row],[CO14]]+CatTemplate[[#This Row],[CS14]]) * (1+ getRateOHFinal) * (1 + getRateMarkupFinal)</f>
        <v>#VALUE!</v>
      </c>
      <c r="HE382" s="30" t="e">
        <f>(CatTemplate[[#This Row],[CO15]]+CatTemplate[[#This Row],[CS15]]) * (1+ getRateOHFinal) * (1 + getRateMarkupFinal)</f>
        <v>#VALUE!</v>
      </c>
      <c r="HF382" s="30" t="e">
        <f>(CatTemplate[[#This Row],[CO16]]+CatTemplate[[#This Row],[CS16]]) * (1+ getRateOHFinal) * (1 + getRateMarkupFinal)</f>
        <v>#VALUE!</v>
      </c>
      <c r="HG382" s="30" t="e">
        <f>(CatTemplate[[#This Row],[CO17]]+CatTemplate[[#This Row],[CS17]]) * (1+ getRateOHFinal) * (1 + getRateMarkupFinal)</f>
        <v>#VALUE!</v>
      </c>
      <c r="HH382" s="30" t="e">
        <f>(CatTemplate[[#This Row],[CO18]]+CatTemplate[[#This Row],[CS18]]) * (1+ getRateOHFinal) * (1 + getRateMarkupFinal)</f>
        <v>#VALUE!</v>
      </c>
      <c r="HI382" s="30" t="e">
        <f>(CatTemplate[[#This Row],[CO19]]+CatTemplate[[#This Row],[CS19]]) * (1+ getRateOHFinal) * (1 + getRateMarkupFinal)</f>
        <v>#VALUE!</v>
      </c>
      <c r="HJ382" s="30" t="e">
        <f>(CatTemplate[[#This Row],[CO20]]+CatTemplate[[#This Row],[CS20]]) * (1+ getRateOHFinal) * (1 + getRateMarkupFinal)</f>
        <v>#VALUE!</v>
      </c>
      <c r="HK382" s="39" t="e">
        <f>CatTemplate[[#This Row],[Total cost]]+CatTemplate[[#This Row],[OH Amount]]+CatTemplate[[#This Row],[Markup]]</f>
        <v>#VALUE!</v>
      </c>
      <c r="HL382" s="63">
        <f>IF(CatTemplate[[#This Row],[Units]]="Days",CatTemplate[[#This Row],[Project quantity]]*CatTemplate[[#This Row],[St. unit effort]],CatTemplate[[#This Row],[Project quantity]])</f>
        <v>0</v>
      </c>
      <c r="HM382" s="287">
        <f>IFERROR(CatTemplate[[#This Row],[Total Price]]/(CatTemplate[[#This Row],[Final Quantity]]),0)</f>
        <v>0</v>
      </c>
      <c r="HN382" s="261"/>
    </row>
    <row r="383" spans="2:222" x14ac:dyDescent="0.2">
      <c r="B383" s="9" t="s">
        <v>107</v>
      </c>
      <c r="C383" s="23">
        <v>11</v>
      </c>
      <c r="D383" s="10" t="s">
        <v>194</v>
      </c>
      <c r="E383" s="25">
        <v>1</v>
      </c>
      <c r="F383" s="19" t="s">
        <v>209</v>
      </c>
      <c r="G383" s="27">
        <v>2</v>
      </c>
      <c r="H383" s="19" t="s">
        <v>212</v>
      </c>
      <c r="I383" s="19"/>
      <c r="J383" s="16" t="s">
        <v>211</v>
      </c>
      <c r="K383" s="16"/>
      <c r="L383" s="16" t="s">
        <v>140</v>
      </c>
      <c r="M383" s="16" t="s">
        <v>206</v>
      </c>
      <c r="N383" s="16" t="s">
        <v>857</v>
      </c>
      <c r="O383" s="320"/>
      <c r="P383" s="71"/>
      <c r="Q383" s="108"/>
      <c r="R383" s="73"/>
      <c r="S383" s="97"/>
      <c r="T383" s="100">
        <f>getEqUnitCost</f>
        <v>0</v>
      </c>
      <c r="U383" s="73">
        <f>getEqUnitEffort</f>
        <v>0</v>
      </c>
      <c r="V383" s="101">
        <f>getEqQuantity</f>
        <v>0</v>
      </c>
      <c r="W383" s="320"/>
      <c r="X383" s="100">
        <f>getConsUnitCost</f>
        <v>0</v>
      </c>
      <c r="Y383" s="73">
        <f>getConsUnitEffort</f>
        <v>0</v>
      </c>
      <c r="Z383" s="14">
        <f>getConsQuantity</f>
        <v>0</v>
      </c>
      <c r="AA383" s="320"/>
      <c r="AB383" s="72"/>
      <c r="AC383" s="112"/>
      <c r="AD383" s="14">
        <f>getOthQuantity</f>
        <v>0</v>
      </c>
      <c r="AE383" s="320"/>
      <c r="AF383" s="28" t="str">
        <f>IF(ISBLANK(CatTemplate[[#This Row],[Resource type]]),"",CatTemplate[[#This Row],[Resource type]])</f>
        <v>CCMS Data Manager</v>
      </c>
      <c r="AG383" s="242">
        <f>getStaffUnitCost</f>
        <v>456.42590007973985</v>
      </c>
      <c r="AH383" s="113">
        <f>getStaffUnitEffort</f>
        <v>0</v>
      </c>
      <c r="AI383" s="40">
        <f>getStaffQuantity</f>
        <v>0</v>
      </c>
      <c r="AJ383" s="41">
        <f>CatTemplate[[#This Row],[St. quantity]]*8/ParRatePM</f>
        <v>0</v>
      </c>
      <c r="AK383" s="320"/>
      <c r="AL383" s="53" t="str">
        <f>CatTemplate[[#This Row],[Item type]]</f>
        <v>Days</v>
      </c>
      <c r="AM383" s="12">
        <f>SUM(CatTemplate[[#This Row],[Year1]:[Year20]])</f>
        <v>0</v>
      </c>
      <c r="AN383" s="52"/>
      <c r="AO383" s="52"/>
      <c r="AP383" s="52"/>
      <c r="AQ383" s="8"/>
      <c r="AR383" s="8"/>
      <c r="AS383" s="8"/>
      <c r="AT383" s="8"/>
      <c r="AU383" s="8"/>
      <c r="AV383" s="8"/>
      <c r="AW383" s="8"/>
      <c r="AX383" s="8"/>
      <c r="AY383" s="8"/>
      <c r="AZ383" s="8"/>
      <c r="BA383" s="8"/>
      <c r="BB383" s="8"/>
      <c r="BC383" s="8"/>
      <c r="BD383" s="8"/>
      <c r="BE383" s="8"/>
      <c r="BF383" s="8"/>
      <c r="BG383" s="36"/>
      <c r="BH383" s="320"/>
      <c r="BI383" s="37" t="str">
        <f>getCostCategory</f>
        <v>01 Staff costs</v>
      </c>
      <c r="BJ383" s="37" t="str">
        <f>getSection</f>
        <v>11 Statistics and methodology</v>
      </c>
      <c r="BK383" s="32" t="str">
        <f>getObject</f>
        <v>CCMS Data Manager</v>
      </c>
      <c r="BL383" s="30">
        <f>IFERROR(getUnitCost * IF(CatTemplate[[#This Row],[Cost Category Comp.]]="01 Staff costs", 1,1),0)</f>
        <v>456.42590007973985</v>
      </c>
      <c r="BM383" s="29">
        <f>IF(AND(ISBLANK(CatTemplate[[#This Row],[Eq. unit cost]]),ISBLANK(CatTemplate[[#This Row],[Cons. unit cost]]),ISBLANK(CatTemplate[[#This Row],[Oth. unit cost]])), 0, IF(getUnitEffort =0,1,getUnitEffort) * CatTemplate[[#This Row],[Year1]])</f>
        <v>0</v>
      </c>
      <c r="BN383" s="29">
        <f>IF(AND(ISBLANK(CatTemplate[[#This Row],[Eq. unit cost]]),ISBLANK(CatTemplate[[#This Row],[Cons. unit cost]]),ISBLANK(CatTemplate[[#This Row],[Oth. unit cost]])), 0, IF(getUnitEffort =0,1,getUnitEffort) * CatTemplate[[#This Row],[Year2]])</f>
        <v>0</v>
      </c>
      <c r="BO383" s="29">
        <f>IF(AND(ISBLANK(CatTemplate[[#This Row],[Eq. unit cost]]),ISBLANK(CatTemplate[[#This Row],[Cons. unit cost]]),ISBLANK(CatTemplate[[#This Row],[Oth. unit cost]])), 0, IF(getUnitEffort =0,1,getUnitEffort) * CatTemplate[[#This Row],[Year3]])</f>
        <v>0</v>
      </c>
      <c r="BP383" s="29">
        <f>IF(AND(ISBLANK(CatTemplate[[#This Row],[Eq. unit cost]]),ISBLANK(CatTemplate[[#This Row],[Cons. unit cost]]),ISBLANK(CatTemplate[[#This Row],[Oth. unit cost]])), 0, IF(getUnitEffort =0,1,getUnitEffort) * CatTemplate[[#This Row],[Year4]])</f>
        <v>0</v>
      </c>
      <c r="BQ383" s="29">
        <f>IF(AND(ISBLANK(CatTemplate[[#This Row],[Eq. unit cost]]),ISBLANK(CatTemplate[[#This Row],[Cons. unit cost]]),ISBLANK(CatTemplate[[#This Row],[Oth. unit cost]])), 0, IF(getUnitEffort =0,1,getUnitEffort) * CatTemplate[[#This Row],[Year5]])</f>
        <v>0</v>
      </c>
      <c r="BR383" s="29">
        <f>IF(AND(ISBLANK(CatTemplate[[#This Row],[Eq. unit cost]]),ISBLANK(CatTemplate[[#This Row],[Cons. unit cost]]),ISBLANK(CatTemplate[[#This Row],[Oth. unit cost]])), 0, IF(getUnitEffort =0,1,getUnitEffort) * CatTemplate[[#This Row],[Year6]])</f>
        <v>0</v>
      </c>
      <c r="BS383" s="29">
        <f>IF(AND(ISBLANK(CatTemplate[[#This Row],[Eq. unit cost]]),ISBLANK(CatTemplate[[#This Row],[Cons. unit cost]]),ISBLANK(CatTemplate[[#This Row],[Oth. unit cost]])), 0, IF(getUnitEffort =0,1,getUnitEffort) * CatTemplate[[#This Row],[Year7]])</f>
        <v>0</v>
      </c>
      <c r="BT383" s="29">
        <f>IF(AND(ISBLANK(CatTemplate[[#This Row],[Eq. unit cost]]),ISBLANK(CatTemplate[[#This Row],[Cons. unit cost]]),ISBLANK(CatTemplate[[#This Row],[Oth. unit cost]])), 0, IF(getUnitEffort =0,1,getUnitEffort) * CatTemplate[[#This Row],[Year8]])</f>
        <v>0</v>
      </c>
      <c r="BU383" s="29">
        <f>IF(AND(ISBLANK(CatTemplate[[#This Row],[Eq. unit cost]]),ISBLANK(CatTemplate[[#This Row],[Cons. unit cost]]),ISBLANK(CatTemplate[[#This Row],[Oth. unit cost]])), 0, IF(getUnitEffort =0,1,getUnitEffort) * CatTemplate[[#This Row],[Year9]])</f>
        <v>0</v>
      </c>
      <c r="BV383" s="29">
        <f>IF(AND(ISBLANK(CatTemplate[[#This Row],[Eq. unit cost]]),ISBLANK(CatTemplate[[#This Row],[Cons. unit cost]]),ISBLANK(CatTemplate[[#This Row],[Oth. unit cost]])), 0, IF(getUnitEffort =0,1,getUnitEffort) * CatTemplate[[#This Row],[Year10]])</f>
        <v>0</v>
      </c>
      <c r="BW383" s="29">
        <f>IF(AND(ISBLANK(CatTemplate[[#This Row],[Eq. unit cost]]),ISBLANK(CatTemplate[[#This Row],[Cons. unit cost]]),ISBLANK(CatTemplate[[#This Row],[Oth. unit cost]])), 0, IF(getUnitEffort =0,1,getUnitEffort) * CatTemplate[[#This Row],[Year11]])</f>
        <v>0</v>
      </c>
      <c r="BX383" s="29">
        <f>IF(AND(ISBLANK(CatTemplate[[#This Row],[Eq. unit cost]]),ISBLANK(CatTemplate[[#This Row],[Cons. unit cost]]),ISBLANK(CatTemplate[[#This Row],[Oth. unit cost]])), 0, IF(getUnitEffort =0,1,getUnitEffort) * CatTemplate[[#This Row],[Year12]])</f>
        <v>0</v>
      </c>
      <c r="BY383" s="29">
        <f>IF(AND(ISBLANK(CatTemplate[[#This Row],[Eq. unit cost]]),ISBLANK(CatTemplate[[#This Row],[Cons. unit cost]]),ISBLANK(CatTemplate[[#This Row],[Oth. unit cost]])), 0, IF(getUnitEffort =0,1,getUnitEffort) * CatTemplate[[#This Row],[Year13]])</f>
        <v>0</v>
      </c>
      <c r="BZ383" s="29">
        <f>IF(AND(ISBLANK(CatTemplate[[#This Row],[Eq. unit cost]]),ISBLANK(CatTemplate[[#This Row],[Cons. unit cost]]),ISBLANK(CatTemplate[[#This Row],[Oth. unit cost]])), 0, IF(getUnitEffort =0,1,getUnitEffort) * CatTemplate[[#This Row],[Year14]])</f>
        <v>0</v>
      </c>
      <c r="CA383" s="29">
        <f>IF(AND(ISBLANK(CatTemplate[[#This Row],[Eq. unit cost]]),ISBLANK(CatTemplate[[#This Row],[Cons. unit cost]]),ISBLANK(CatTemplate[[#This Row],[Oth. unit cost]])), 0, IF(getUnitEffort =0,1,getUnitEffort) * CatTemplate[[#This Row],[Year15]])</f>
        <v>0</v>
      </c>
      <c r="CB383" s="29">
        <f>IF(AND(ISBLANK(CatTemplate[[#This Row],[Eq. unit cost]]),ISBLANK(CatTemplate[[#This Row],[Cons. unit cost]]),ISBLANK(CatTemplate[[#This Row],[Oth. unit cost]])), 0, IF(getUnitEffort =0,1,getUnitEffort) * CatTemplate[[#This Row],[Year16]])</f>
        <v>0</v>
      </c>
      <c r="CC383" s="29">
        <f>IF(AND(ISBLANK(CatTemplate[[#This Row],[Eq. unit cost]]),ISBLANK(CatTemplate[[#This Row],[Cons. unit cost]]),ISBLANK(CatTemplate[[#This Row],[Oth. unit cost]])), 0, IF(getUnitEffort =0,1,getUnitEffort) * CatTemplate[[#This Row],[Year17]])</f>
        <v>0</v>
      </c>
      <c r="CD383" s="29">
        <f>IF(AND(ISBLANK(CatTemplate[[#This Row],[Eq. unit cost]]),ISBLANK(CatTemplate[[#This Row],[Cons. unit cost]]),ISBLANK(CatTemplate[[#This Row],[Oth. unit cost]])), 0, IF(getUnitEffort =0,1,getUnitEffort) * CatTemplate[[#This Row],[Year18]])</f>
        <v>0</v>
      </c>
      <c r="CE383" s="29">
        <f>IF(AND(ISBLANK(CatTemplate[[#This Row],[Eq. unit cost]]),ISBLANK(CatTemplate[[#This Row],[Cons. unit cost]]),ISBLANK(CatTemplate[[#This Row],[Oth. unit cost]])), 0, IF(getUnitEffort =0,1,getUnitEffort) * CatTemplate[[#This Row],[Year19]])</f>
        <v>0</v>
      </c>
      <c r="CF383" s="29">
        <f>IF(AND(ISBLANK(CatTemplate[[#This Row],[Eq. unit cost]]),ISBLANK(CatTemplate[[#This Row],[Cons. unit cost]]),ISBLANK(CatTemplate[[#This Row],[Oth. unit cost]])), 0, IF(getUnitEffort =0,1,getUnitEffort) * CatTemplate[[#This Row],[Year20]])</f>
        <v>0</v>
      </c>
      <c r="CG383" s="45">
        <f>SUM(CatTemplate[[#This Row],[Q1]:[Q20]])</f>
        <v>0</v>
      </c>
      <c r="CH383" s="29">
        <f>IF(ISBLANK(CatTemplate[[#This Row],[St. unit effort]]),0,(CatTemplate[[#This Row],[St. unit effort]] * CatTemplate[[#This Row],[Year1]]))</f>
        <v>0</v>
      </c>
      <c r="CI383" s="29">
        <f>IF(ISBLANK(CatTemplate[[#This Row],[St. unit effort]]),0,(CatTemplate[[#This Row],[St. unit effort]] * CatTemplate[[#This Row],[Year2]]))</f>
        <v>0</v>
      </c>
      <c r="CJ383" s="29">
        <f>IF(ISBLANK(CatTemplate[[#This Row],[St. unit effort]]),0,(CatTemplate[[#This Row],[St. unit effort]] * CatTemplate[[#This Row],[Year3]]))</f>
        <v>0</v>
      </c>
      <c r="CK383" s="29">
        <f>IF(ISBLANK(CatTemplate[[#This Row],[St. unit effort]]),0,(CatTemplate[[#This Row],[St. unit effort]] * CatTemplate[[#This Row],[Year4]]))</f>
        <v>0</v>
      </c>
      <c r="CL383" s="29">
        <f>IF(ISBLANK(CatTemplate[[#This Row],[St. unit effort]]),0,(CatTemplate[[#This Row],[St. unit effort]] * CatTemplate[[#This Row],[Year5]]))</f>
        <v>0</v>
      </c>
      <c r="CM383" s="29">
        <f>IF(ISBLANK(CatTemplate[[#This Row],[St. unit effort]]),0,(CatTemplate[[#This Row],[St. unit effort]] * CatTemplate[[#This Row],[Year6]]))</f>
        <v>0</v>
      </c>
      <c r="CN383" s="29">
        <f>IF(ISBLANK(CatTemplate[[#This Row],[St. unit effort]]),0,(CatTemplate[[#This Row],[St. unit effort]] * CatTemplate[[#This Row],[Year7]]))</f>
        <v>0</v>
      </c>
      <c r="CO383" s="29">
        <f>IF(ISBLANK(CatTemplate[[#This Row],[St. unit effort]]),0,(CatTemplate[[#This Row],[St. unit effort]] * CatTemplate[[#This Row],[Year8]]))</f>
        <v>0</v>
      </c>
      <c r="CP383" s="29">
        <f>IF(ISBLANK(CatTemplate[[#This Row],[St. unit effort]]),0,(CatTemplate[[#This Row],[St. unit effort]] * CatTemplate[[#This Row],[Year9]]))</f>
        <v>0</v>
      </c>
      <c r="CQ383" s="29">
        <f>IF(ISBLANK(CatTemplate[[#This Row],[St. unit effort]]),0,(CatTemplate[[#This Row],[St. unit effort]] * CatTemplate[[#This Row],[Year10]]))</f>
        <v>0</v>
      </c>
      <c r="CR383" s="29">
        <f>IF(ISBLANK(CatTemplate[[#This Row],[St. unit effort]]),0,(CatTemplate[[#This Row],[St. unit effort]] * CatTemplate[[#This Row],[Year11]]))</f>
        <v>0</v>
      </c>
      <c r="CS383" s="29">
        <f>IF(ISBLANK(CatTemplate[[#This Row],[St. unit effort]]),0,(CatTemplate[[#This Row],[St. unit effort]] * CatTemplate[[#This Row],[Year12]]))</f>
        <v>0</v>
      </c>
      <c r="CT383" s="29">
        <f>IF(ISBLANK(CatTemplate[[#This Row],[St. unit effort]]),0,(CatTemplate[[#This Row],[St. unit effort]] * CatTemplate[[#This Row],[Year13]]))</f>
        <v>0</v>
      </c>
      <c r="CU383" s="29">
        <f>IF(ISBLANK(CatTemplate[[#This Row],[St. unit effort]]),0,(CatTemplate[[#This Row],[St. unit effort]] * CatTemplate[[#This Row],[Year14]]))</f>
        <v>0</v>
      </c>
      <c r="CV383" s="29">
        <f>IF(ISBLANK(CatTemplate[[#This Row],[St. unit effort]]),0,(CatTemplate[[#This Row],[St. unit effort]] * CatTemplate[[#This Row],[Year15]]))</f>
        <v>0</v>
      </c>
      <c r="CW383" s="29">
        <f>IF(ISBLANK(CatTemplate[[#This Row],[St. unit effort]]),0,(CatTemplate[[#This Row],[St. unit effort]] * CatTemplate[[#This Row],[Year16]]))</f>
        <v>0</v>
      </c>
      <c r="CX383" s="29">
        <f>IF(ISBLANK(CatTemplate[[#This Row],[St. unit effort]]),0,(CatTemplate[[#This Row],[St. unit effort]] * CatTemplate[[#This Row],[Year17]]))</f>
        <v>0</v>
      </c>
      <c r="CY383" s="29">
        <f>IF(ISBLANK(CatTemplate[[#This Row],[St. unit effort]]),0,(CatTemplate[[#This Row],[St. unit effort]] * CatTemplate[[#This Row],[Year18]]))</f>
        <v>0</v>
      </c>
      <c r="CZ383" s="29">
        <f>IF(ISBLANK(CatTemplate[[#This Row],[St. unit effort]]),0,(CatTemplate[[#This Row],[St. unit effort]] * CatTemplate[[#This Row],[Year19]]))</f>
        <v>0</v>
      </c>
      <c r="DA383" s="29">
        <f>IF(ISBLANK(CatTemplate[[#This Row],[St. unit effort]]),0,(CatTemplate[[#This Row],[St. unit effort]] * CatTemplate[[#This Row],[Year20]]))</f>
        <v>0</v>
      </c>
      <c r="DB383" s="57">
        <f>IF(ISBLANK(CatTemplate[[#This Row],[St. unit effort]]),0,(CatTemplate[[#This Row],[St. unit effort]] * CatTemplate[[#This Row],[Year1]])*8/ParRatePM)</f>
        <v>0</v>
      </c>
      <c r="DC383" s="57">
        <f>IF(ISBLANK(CatTemplate[[#This Row],[St. unit effort]]),0,(CatTemplate[[#This Row],[St. unit effort]] * CatTemplate[[#This Row],[Year2]])*8/ParRatePM)</f>
        <v>0</v>
      </c>
      <c r="DD383" s="57">
        <f>IF(ISBLANK(CatTemplate[[#This Row],[St. unit effort]]),0,(CatTemplate[[#This Row],[St. unit effort]] * CatTemplate[[#This Row],[Year3]])*8/ParRatePM)</f>
        <v>0</v>
      </c>
      <c r="DE383" s="57">
        <f>IF(ISBLANK(CatTemplate[[#This Row],[St. unit effort]]),0,(CatTemplate[[#This Row],[St. unit effort]] * CatTemplate[[#This Row],[Year4]])*8/ParRatePM)</f>
        <v>0</v>
      </c>
      <c r="DF383" s="57">
        <f>IF(ISBLANK(CatTemplate[[#This Row],[St. unit effort]]),0,(CatTemplate[[#This Row],[St. unit effort]] * CatTemplate[[#This Row],[Year5]])*8/ParRatePM)</f>
        <v>0</v>
      </c>
      <c r="DG383" s="57">
        <f>IF(ISBLANK(CatTemplate[[#This Row],[St. unit effort]]),0,(CatTemplate[[#This Row],[St. unit effort]] * CatTemplate[[#This Row],[Year6]])*8/ParRatePM)</f>
        <v>0</v>
      </c>
      <c r="DH383" s="57">
        <f>IF(ISBLANK(CatTemplate[[#This Row],[St. unit effort]]),0,(CatTemplate[[#This Row],[St. unit effort]] * CatTemplate[[#This Row],[Year7]])*8/ParRatePM)</f>
        <v>0</v>
      </c>
      <c r="DI383" s="57">
        <f>IF(ISBLANK(CatTemplate[[#This Row],[St. unit effort]]),0,(CatTemplate[[#This Row],[St. unit effort]] * CatTemplate[[#This Row],[Year8]])*8/ParRatePM)</f>
        <v>0</v>
      </c>
      <c r="DJ383" s="57">
        <f>IF(ISBLANK(CatTemplate[[#This Row],[St. unit effort]]),0,(CatTemplate[[#This Row],[St. unit effort]] * CatTemplate[[#This Row],[Year9]])*8/ParRatePM)</f>
        <v>0</v>
      </c>
      <c r="DK383" s="57">
        <f>IF(ISBLANK(CatTemplate[[#This Row],[St. unit effort]]),0,(CatTemplate[[#This Row],[St. unit effort]] * CatTemplate[[#This Row],[Year10]])*8/ParRatePM)</f>
        <v>0</v>
      </c>
      <c r="DL383" s="57">
        <f>IF(ISBLANK(CatTemplate[[#This Row],[St. unit effort]]),0,(CatTemplate[[#This Row],[St. unit effort]] * CatTemplate[[#This Row],[Year11]])*8/ParRatePM)</f>
        <v>0</v>
      </c>
      <c r="DM383" s="57">
        <f>IF(ISBLANK(CatTemplate[[#This Row],[St. unit effort]]),0,(CatTemplate[[#This Row],[St. unit effort]] * CatTemplate[[#This Row],[Year12]])*8/ParRatePM)</f>
        <v>0</v>
      </c>
      <c r="DN383" s="57">
        <f>IF(ISBLANK(CatTemplate[[#This Row],[St. unit effort]]),0,(CatTemplate[[#This Row],[St. unit effort]] * CatTemplate[[#This Row],[Year13]])*8/ParRatePM)</f>
        <v>0</v>
      </c>
      <c r="DO383" s="57">
        <f>IF(ISBLANK(CatTemplate[[#This Row],[St. unit effort]]),0,(CatTemplate[[#This Row],[St. unit effort]] * CatTemplate[[#This Row],[Year14]])*8/ParRatePM)</f>
        <v>0</v>
      </c>
      <c r="DP383" s="57">
        <f>IF(ISBLANK(CatTemplate[[#This Row],[St. unit effort]]),0,(CatTemplate[[#This Row],[St. unit effort]] * CatTemplate[[#This Row],[Year15]])*8/ParRatePM)</f>
        <v>0</v>
      </c>
      <c r="DQ383" s="57">
        <f>IF(ISBLANK(CatTemplate[[#This Row],[St. unit effort]]),0,(CatTemplate[[#This Row],[St. unit effort]] * CatTemplate[[#This Row],[Year16]])*8/ParRatePM)</f>
        <v>0</v>
      </c>
      <c r="DR383" s="57">
        <f>IF(ISBLANK(CatTemplate[[#This Row],[St. unit effort]]),0,(CatTemplate[[#This Row],[St. unit effort]] * CatTemplate[[#This Row],[Year17]])*8/ParRatePM)</f>
        <v>0</v>
      </c>
      <c r="DS383" s="57">
        <f>IF(ISBLANK(CatTemplate[[#This Row],[St. unit effort]]),0,(CatTemplate[[#This Row],[St. unit effort]] * CatTemplate[[#This Row],[Year18]])*8/ParRatePM)</f>
        <v>0</v>
      </c>
      <c r="DT383" s="57">
        <f>IF(ISBLANK(CatTemplate[[#This Row],[St. unit effort]]),0,(CatTemplate[[#This Row],[St. unit effort]] * CatTemplate[[#This Row],[Year19]])*8/ParRatePM)</f>
        <v>0</v>
      </c>
      <c r="DU383" s="57">
        <f>IF(ISBLANK(CatTemplate[[#This Row],[St. unit effort]]),0,(CatTemplate[[#This Row],[St. unit effort]] * CatTemplate[[#This Row],[Year20]])*8/ParRatePM)</f>
        <v>0</v>
      </c>
      <c r="DV383" s="54">
        <f>SUM(CatTemplate[[#This Row],[PM1]:[PM20]])</f>
        <v>0</v>
      </c>
      <c r="DW383" s="56">
        <f t="shared" si="131"/>
        <v>0</v>
      </c>
      <c r="DX383" s="56">
        <f t="shared" si="131"/>
        <v>0</v>
      </c>
      <c r="DY383" s="56">
        <f t="shared" si="131"/>
        <v>0</v>
      </c>
      <c r="DZ383" s="56">
        <f t="shared" si="131"/>
        <v>0</v>
      </c>
      <c r="EA383" s="56">
        <f t="shared" si="131"/>
        <v>0</v>
      </c>
      <c r="EB383" s="56">
        <f t="shared" si="131"/>
        <v>0</v>
      </c>
      <c r="EC383" s="56">
        <f t="shared" si="131"/>
        <v>0</v>
      </c>
      <c r="ED383" s="56">
        <f t="shared" si="131"/>
        <v>0</v>
      </c>
      <c r="EE383" s="56">
        <f t="shared" si="131"/>
        <v>0</v>
      </c>
      <c r="EF383" s="56">
        <f t="shared" si="131"/>
        <v>0</v>
      </c>
      <c r="EG383" s="56">
        <f t="shared" si="131"/>
        <v>0</v>
      </c>
      <c r="EH383" s="56">
        <f t="shared" si="131"/>
        <v>0</v>
      </c>
      <c r="EI383" s="56">
        <f t="shared" si="131"/>
        <v>0</v>
      </c>
      <c r="EJ383" s="56">
        <f t="shared" si="131"/>
        <v>0</v>
      </c>
      <c r="EK383" s="56">
        <f t="shared" si="131"/>
        <v>0</v>
      </c>
      <c r="EL383" s="56">
        <f t="shared" si="129"/>
        <v>0</v>
      </c>
      <c r="EM383" s="56">
        <f t="shared" si="129"/>
        <v>0</v>
      </c>
      <c r="EN383" s="56">
        <f t="shared" si="129"/>
        <v>0</v>
      </c>
      <c r="EO383" s="56">
        <f t="shared" si="129"/>
        <v>0</v>
      </c>
      <c r="EP383" s="56">
        <f t="shared" si="129"/>
        <v>0</v>
      </c>
      <c r="EQ383" s="30">
        <f>CatTemplate[[#This Row],[Eq. unit cost]] * CatTemplate[[#This Row],[Eq. quantity]]</f>
        <v>0</v>
      </c>
      <c r="ER383" s="30">
        <f>CatTemplate[[#This Row],[Cons. unit cost]] *CatTemplate[[#This Row],[Cons. quantity]]</f>
        <v>0</v>
      </c>
      <c r="ES383" s="30">
        <f>CatTemplate[[#This Row],[Oth. unit cost]] *CatTemplate[[#This Row],[Oth. quantity]]</f>
        <v>0</v>
      </c>
      <c r="ET383" s="55">
        <f>SUM(CatTemplate[[#This Row],[CO1]:[CO20]])</f>
        <v>0</v>
      </c>
      <c r="EU383" s="56">
        <f t="shared" si="132"/>
        <v>0</v>
      </c>
      <c r="EV383" s="56">
        <f t="shared" si="132"/>
        <v>0</v>
      </c>
      <c r="EW383" s="56">
        <f t="shared" si="132"/>
        <v>0</v>
      </c>
      <c r="EX383" s="56">
        <f t="shared" si="132"/>
        <v>0</v>
      </c>
      <c r="EY383" s="56">
        <f t="shared" si="132"/>
        <v>0</v>
      </c>
      <c r="EZ383" s="56">
        <f t="shared" si="132"/>
        <v>0</v>
      </c>
      <c r="FA383" s="56">
        <f t="shared" si="132"/>
        <v>0</v>
      </c>
      <c r="FB383" s="56">
        <f t="shared" si="132"/>
        <v>0</v>
      </c>
      <c r="FC383" s="56">
        <f t="shared" si="132"/>
        <v>0</v>
      </c>
      <c r="FD383" s="56">
        <f t="shared" si="132"/>
        <v>0</v>
      </c>
      <c r="FE383" s="56">
        <f t="shared" si="132"/>
        <v>0</v>
      </c>
      <c r="FF383" s="56">
        <f t="shared" si="132"/>
        <v>0</v>
      </c>
      <c r="FG383" s="56">
        <f t="shared" si="132"/>
        <v>0</v>
      </c>
      <c r="FH383" s="56">
        <f t="shared" si="132"/>
        <v>0</v>
      </c>
      <c r="FI383" s="56">
        <f t="shared" si="132"/>
        <v>0</v>
      </c>
      <c r="FJ383" s="56">
        <f t="shared" si="130"/>
        <v>0</v>
      </c>
      <c r="FK383" s="56">
        <f t="shared" si="130"/>
        <v>0</v>
      </c>
      <c r="FL383" s="56">
        <f t="shared" si="130"/>
        <v>0</v>
      </c>
      <c r="FM383" s="56">
        <f t="shared" si="130"/>
        <v>0</v>
      </c>
      <c r="FN383" s="56">
        <f t="shared" si="130"/>
        <v>0</v>
      </c>
      <c r="FO383" s="58">
        <f>SUM(CatTemplate[[#This Row],[CS1]:[CS20]])</f>
        <v>0</v>
      </c>
      <c r="FP383" s="59">
        <f>CatTemplate[[#This Row],[Total Oth. cost]]+CatTemplate[[#This Row],[Total St. Cost]]</f>
        <v>0</v>
      </c>
      <c r="FQ383" s="33" t="e">
        <f t="shared" si="115"/>
        <v>#VALUE!</v>
      </c>
      <c r="FR383" s="33" t="e">
        <f t="shared" si="116"/>
        <v>#VALUE!</v>
      </c>
      <c r="FS383" s="30" t="e">
        <f>(CatTemplate[[#This Row],[CO1]] + CatTemplate[[#This Row],[CS1]]) * (1 + getRateOHFinal) * getRateMarkupFinal</f>
        <v>#VALUE!</v>
      </c>
      <c r="FT383" s="30" t="e">
        <f>(CatTemplate[[#This Row],[CO2]] + CatTemplate[[#This Row],[CS2]]) * (1 + getRateOHFinal) * getRateMarkupFinal</f>
        <v>#VALUE!</v>
      </c>
      <c r="FU383" s="30" t="e">
        <f>(CatTemplate[[#This Row],[CO3]] + CatTemplate[[#This Row],[CS3]]) * (1 + getRateOHFinal) * getRateMarkupFinal</f>
        <v>#VALUE!</v>
      </c>
      <c r="FV383" s="30" t="e">
        <f>(CatTemplate[[#This Row],[CO4]] + CatTemplate[[#This Row],[CS4]]) * (1 + getRateOHFinal) * getRateMarkupFinal</f>
        <v>#VALUE!</v>
      </c>
      <c r="FW383" s="30" t="e">
        <f>(CatTemplate[[#This Row],[CO5]] + CatTemplate[[#This Row],[CS5]]) * (1 + getRateOHFinal) * getRateMarkupFinal</f>
        <v>#VALUE!</v>
      </c>
      <c r="FX383" s="30" t="e">
        <f>(CatTemplate[[#This Row],[CO6]] + CatTemplate[[#This Row],[CS6]]) * (1 + getRateOHFinal) * getRateMarkupFinal</f>
        <v>#VALUE!</v>
      </c>
      <c r="FY383" s="30" t="e">
        <f>(CatTemplate[[#This Row],[CO7]] + CatTemplate[[#This Row],[CS7]]) * (1 + getRateOHFinal) * getRateMarkupFinal</f>
        <v>#VALUE!</v>
      </c>
      <c r="FZ383" s="30" t="e">
        <f>(CatTemplate[[#This Row],[CO8]] + CatTemplate[[#This Row],[CS8]]) * (1 + getRateOHFinal) * getRateMarkupFinal</f>
        <v>#VALUE!</v>
      </c>
      <c r="GA383" s="30" t="e">
        <f>(CatTemplate[[#This Row],[CO9]] + CatTemplate[[#This Row],[CS9]]) * (1 + getRateOHFinal) * getRateMarkupFinal</f>
        <v>#VALUE!</v>
      </c>
      <c r="GB383" s="30" t="e">
        <f>(CatTemplate[[#This Row],[CO10]] + CatTemplate[[#This Row],[CS10]]) * (1 + getRateOHFinal) * getRateMarkupFinal</f>
        <v>#VALUE!</v>
      </c>
      <c r="GC383" s="30" t="e">
        <f>(CatTemplate[[#This Row],[CO11]] + CatTemplate[[#This Row],[CS11]]) * (1 + getRateOHFinal) * getRateMarkupFinal</f>
        <v>#VALUE!</v>
      </c>
      <c r="GD383" s="30" t="e">
        <f>(CatTemplate[[#This Row],[CO12]] + CatTemplate[[#This Row],[CS12]]) * (1 + getRateOHFinal) * getRateMarkupFinal</f>
        <v>#VALUE!</v>
      </c>
      <c r="GE383" s="30" t="e">
        <f>(CatTemplate[[#This Row],[CO13]] + CatTemplate[[#This Row],[CS13]]) * (1 + getRateOHFinal) * getRateMarkupFinal</f>
        <v>#VALUE!</v>
      </c>
      <c r="GF383" s="30" t="e">
        <f>(CatTemplate[[#This Row],[CO14]] + CatTemplate[[#This Row],[CS14]]) * (1 + getRateOHFinal) * getRateMarkupFinal</f>
        <v>#VALUE!</v>
      </c>
      <c r="GG383" s="30" t="e">
        <f>(CatTemplate[[#This Row],[CO15]] + CatTemplate[[#This Row],[CS15]]) * (1 + getRateOHFinal) * getRateMarkupFinal</f>
        <v>#VALUE!</v>
      </c>
      <c r="GH383" s="30" t="e">
        <f>(CatTemplate[[#This Row],[CO16]] + CatTemplate[[#This Row],[CS16]]) * (1 + getRateOHFinal) * getRateMarkupFinal</f>
        <v>#VALUE!</v>
      </c>
      <c r="GI383" s="30" t="e">
        <f>(CatTemplate[[#This Row],[CO17]] + CatTemplate[[#This Row],[CS17]]) * (1 + getRateOHFinal) * getRateMarkupFinal</f>
        <v>#VALUE!</v>
      </c>
      <c r="GJ383" s="30" t="e">
        <f>(CatTemplate[[#This Row],[CO18]] + CatTemplate[[#This Row],[CS18]]) * (1 + getRateOHFinal) * getRateMarkupFinal</f>
        <v>#VALUE!</v>
      </c>
      <c r="GK383" s="30" t="e">
        <f>(CatTemplate[[#This Row],[CO19]] + CatTemplate[[#This Row],[CS19]]) * (1 + getRateOHFinal) * getRateMarkupFinal</f>
        <v>#VALUE!</v>
      </c>
      <c r="GL383" s="30" t="e">
        <f>(CatTemplate[[#This Row],[CO20]] + CatTemplate[[#This Row],[CS20]]) * (1 + getRateOHFinal) * getRateMarkupFinal</f>
        <v>#VALUE!</v>
      </c>
      <c r="GM383" s="30" t="e">
        <f t="shared" si="117"/>
        <v>#VALUE!</v>
      </c>
      <c r="GN383" s="30" t="e">
        <f t="shared" si="118"/>
        <v>#VALUE!</v>
      </c>
      <c r="GO383" s="30" t="e">
        <f t="shared" si="119"/>
        <v>#VALUE!</v>
      </c>
      <c r="GP383" s="30" t="e">
        <f t="shared" si="120"/>
        <v>#VALUE!</v>
      </c>
      <c r="GQ383" s="30" t="e">
        <f>(CatTemplate[[#This Row],[CO1]]+CatTemplate[[#This Row],[CS1]]) * (1+ getRateOHFinal) * (1 + getRateMarkupFinal)</f>
        <v>#VALUE!</v>
      </c>
      <c r="GR383" s="30" t="e">
        <f>(CatTemplate[[#This Row],[CO2]]+CatTemplate[[#This Row],[CS2]]) * (1+ getRateOHFinal) * (1 + getRateMarkupFinal)</f>
        <v>#VALUE!</v>
      </c>
      <c r="GS383" s="30" t="e">
        <f>(CatTemplate[[#This Row],[CO3]]+CatTemplate[[#This Row],[CS3]]) * (1+ getRateOHFinal) * (1 + getRateMarkupFinal)</f>
        <v>#VALUE!</v>
      </c>
      <c r="GT383" s="30" t="e">
        <f>(CatTemplate[[#This Row],[CO4]]+CatTemplate[[#This Row],[CS4]]) * (1+ getRateOHFinal) * (1 + getRateMarkupFinal)</f>
        <v>#VALUE!</v>
      </c>
      <c r="GU383" s="30" t="e">
        <f>(CatTemplate[[#This Row],[CO5]]+CatTemplate[[#This Row],[CS5]]) * (1+ getRateOHFinal) * (1 + getRateMarkupFinal)</f>
        <v>#VALUE!</v>
      </c>
      <c r="GV383" s="30" t="e">
        <f>(CatTemplate[[#This Row],[CO6]]+CatTemplate[[#This Row],[CS6]]) * (1+ getRateOHFinal) * (1 + getRateMarkupFinal)</f>
        <v>#VALUE!</v>
      </c>
      <c r="GW383" s="30" t="e">
        <f>(CatTemplate[[#This Row],[CO7]]+CatTemplate[[#This Row],[CS7]]) * (1+ getRateOHFinal) * (1 + getRateMarkupFinal)</f>
        <v>#VALUE!</v>
      </c>
      <c r="GX383" s="30" t="e">
        <f>(CatTemplate[[#This Row],[CO8]]+CatTemplate[[#This Row],[CS8]]) * (1+ getRateOHFinal) * (1 + getRateMarkupFinal)</f>
        <v>#VALUE!</v>
      </c>
      <c r="GY383" s="30" t="e">
        <f>(CatTemplate[[#This Row],[CO9]]+CatTemplate[[#This Row],[CS9]]) * (1+ getRateOHFinal) * (1 + getRateMarkupFinal)</f>
        <v>#VALUE!</v>
      </c>
      <c r="GZ383" s="30" t="e">
        <f>(CatTemplate[[#This Row],[CO10]]+CatTemplate[[#This Row],[CS10]]) * (1+ getRateOHFinal) * (1 + getRateMarkupFinal)</f>
        <v>#VALUE!</v>
      </c>
      <c r="HA383" s="30" t="e">
        <f>(CatTemplate[[#This Row],[CO11]]+CatTemplate[[#This Row],[CS11]]) * (1+ getRateOHFinal) * (1 + getRateMarkupFinal)</f>
        <v>#VALUE!</v>
      </c>
      <c r="HB383" s="30" t="e">
        <f>(CatTemplate[[#This Row],[CO12]]+CatTemplate[[#This Row],[CS12]]) * (1+ getRateOHFinal) * (1 + getRateMarkupFinal)</f>
        <v>#VALUE!</v>
      </c>
      <c r="HC383" s="30" t="e">
        <f>(CatTemplate[[#This Row],[CO13]]+CatTemplate[[#This Row],[CS13]]) * (1+ getRateOHFinal) * (1 + getRateMarkupFinal)</f>
        <v>#VALUE!</v>
      </c>
      <c r="HD383" s="30" t="e">
        <f>(CatTemplate[[#This Row],[CO14]]+CatTemplate[[#This Row],[CS14]]) * (1+ getRateOHFinal) * (1 + getRateMarkupFinal)</f>
        <v>#VALUE!</v>
      </c>
      <c r="HE383" s="30" t="e">
        <f>(CatTemplate[[#This Row],[CO15]]+CatTemplate[[#This Row],[CS15]]) * (1+ getRateOHFinal) * (1 + getRateMarkupFinal)</f>
        <v>#VALUE!</v>
      </c>
      <c r="HF383" s="30" t="e">
        <f>(CatTemplate[[#This Row],[CO16]]+CatTemplate[[#This Row],[CS16]]) * (1+ getRateOHFinal) * (1 + getRateMarkupFinal)</f>
        <v>#VALUE!</v>
      </c>
      <c r="HG383" s="30" t="e">
        <f>(CatTemplate[[#This Row],[CO17]]+CatTemplate[[#This Row],[CS17]]) * (1+ getRateOHFinal) * (1 + getRateMarkupFinal)</f>
        <v>#VALUE!</v>
      </c>
      <c r="HH383" s="30" t="e">
        <f>(CatTemplate[[#This Row],[CO18]]+CatTemplate[[#This Row],[CS18]]) * (1+ getRateOHFinal) * (1 + getRateMarkupFinal)</f>
        <v>#VALUE!</v>
      </c>
      <c r="HI383" s="30" t="e">
        <f>(CatTemplate[[#This Row],[CO19]]+CatTemplate[[#This Row],[CS19]]) * (1+ getRateOHFinal) * (1 + getRateMarkupFinal)</f>
        <v>#VALUE!</v>
      </c>
      <c r="HJ383" s="30" t="e">
        <f>(CatTemplate[[#This Row],[CO20]]+CatTemplate[[#This Row],[CS20]]) * (1+ getRateOHFinal) * (1 + getRateMarkupFinal)</f>
        <v>#VALUE!</v>
      </c>
      <c r="HK383" s="39" t="e">
        <f>CatTemplate[[#This Row],[Total cost]]+CatTemplate[[#This Row],[OH Amount]]+CatTemplate[[#This Row],[Markup]]</f>
        <v>#VALUE!</v>
      </c>
      <c r="HL383" s="63">
        <f>IF(CatTemplate[[#This Row],[Units]]="Days",CatTemplate[[#This Row],[Project quantity]]*CatTemplate[[#This Row],[St. unit effort]],CatTemplate[[#This Row],[Project quantity]])</f>
        <v>0</v>
      </c>
      <c r="HM383" s="287">
        <f>IFERROR(CatTemplate[[#This Row],[Total Price]]/(CatTemplate[[#This Row],[Final Quantity]]),0)</f>
        <v>0</v>
      </c>
      <c r="HN383" s="261"/>
    </row>
    <row r="384" spans="2:222" x14ac:dyDescent="0.2">
      <c r="B384" s="9" t="s">
        <v>107</v>
      </c>
      <c r="C384" s="23">
        <v>11</v>
      </c>
      <c r="D384" s="10" t="s">
        <v>194</v>
      </c>
      <c r="E384" s="25">
        <v>1</v>
      </c>
      <c r="F384" s="19" t="s">
        <v>209</v>
      </c>
      <c r="G384" s="27">
        <v>3</v>
      </c>
      <c r="H384" s="19" t="s">
        <v>1163</v>
      </c>
      <c r="I384" s="19"/>
      <c r="J384" s="16" t="s">
        <v>211</v>
      </c>
      <c r="K384" s="16"/>
      <c r="L384" s="16" t="s">
        <v>140</v>
      </c>
      <c r="M384" s="16" t="s">
        <v>206</v>
      </c>
      <c r="N384" s="16" t="s">
        <v>857</v>
      </c>
      <c r="O384" s="320"/>
      <c r="P384" s="71"/>
      <c r="Q384" s="108"/>
      <c r="R384" s="73"/>
      <c r="S384" s="97"/>
      <c r="T384" s="100">
        <f>getEqUnitCost</f>
        <v>0</v>
      </c>
      <c r="U384" s="73">
        <f>getEqUnitEffort</f>
        <v>0</v>
      </c>
      <c r="V384" s="101">
        <f>getEqQuantity</f>
        <v>0</v>
      </c>
      <c r="W384" s="320"/>
      <c r="X384" s="100">
        <f>getConsUnitCost</f>
        <v>0</v>
      </c>
      <c r="Y384" s="73">
        <f>getConsUnitEffort</f>
        <v>0</v>
      </c>
      <c r="Z384" s="14">
        <f>getConsQuantity</f>
        <v>0</v>
      </c>
      <c r="AA384" s="320"/>
      <c r="AB384" s="72"/>
      <c r="AC384" s="112"/>
      <c r="AD384" s="14">
        <f>getOthQuantity</f>
        <v>0</v>
      </c>
      <c r="AE384" s="320"/>
      <c r="AF384" s="28" t="str">
        <f>IF(ISBLANK(CatTemplate[[#This Row],[Resource type]]),"",CatTemplate[[#This Row],[Resource type]])</f>
        <v>CCMS Data Manager</v>
      </c>
      <c r="AG384" s="242">
        <f>getStaffUnitCost</f>
        <v>456.42590007973985</v>
      </c>
      <c r="AH384" s="113">
        <f>getStaffUnitEffort</f>
        <v>0</v>
      </c>
      <c r="AI384" s="40">
        <f>getStaffQuantity</f>
        <v>0</v>
      </c>
      <c r="AJ384" s="41">
        <f>CatTemplate[[#This Row],[St. quantity]]*8/ParRatePM</f>
        <v>0</v>
      </c>
      <c r="AK384" s="320"/>
      <c r="AL384" s="53" t="str">
        <f>CatTemplate[[#This Row],[Item type]]</f>
        <v>Days</v>
      </c>
      <c r="AM384" s="12">
        <f>SUM(CatTemplate[[#This Row],[Year1]:[Year20]])</f>
        <v>0</v>
      </c>
      <c r="AN384" s="52"/>
      <c r="AO384" s="52"/>
      <c r="AP384" s="52"/>
      <c r="AQ384" s="8"/>
      <c r="AR384" s="8"/>
      <c r="AS384" s="8"/>
      <c r="AT384" s="8"/>
      <c r="AU384" s="8"/>
      <c r="AV384" s="8"/>
      <c r="AW384" s="8"/>
      <c r="AX384" s="8"/>
      <c r="AY384" s="8"/>
      <c r="AZ384" s="8"/>
      <c r="BA384" s="8"/>
      <c r="BB384" s="8"/>
      <c r="BC384" s="8"/>
      <c r="BD384" s="8"/>
      <c r="BE384" s="8"/>
      <c r="BF384" s="8"/>
      <c r="BG384" s="36"/>
      <c r="BH384" s="320"/>
      <c r="BI384" s="37" t="str">
        <f>getCostCategory</f>
        <v>01 Staff costs</v>
      </c>
      <c r="BJ384" s="37" t="str">
        <f>getSection</f>
        <v>11 Statistics and methodology</v>
      </c>
      <c r="BK384" s="32" t="str">
        <f>getObject</f>
        <v>CCMS Data Manager</v>
      </c>
      <c r="BL384" s="30">
        <f>IFERROR(getUnitCost * IF(CatTemplate[[#This Row],[Cost Category Comp.]]="01 Staff costs", 1,1),0)</f>
        <v>456.42590007973985</v>
      </c>
      <c r="BM384" s="29">
        <f>IF(AND(ISBLANK(CatTemplate[[#This Row],[Eq. unit cost]]),ISBLANK(CatTemplate[[#This Row],[Cons. unit cost]]),ISBLANK(CatTemplate[[#This Row],[Oth. unit cost]])), 0, IF(getUnitEffort =0,1,getUnitEffort) * CatTemplate[[#This Row],[Year1]])</f>
        <v>0</v>
      </c>
      <c r="BN384" s="29">
        <f>IF(AND(ISBLANK(CatTemplate[[#This Row],[Eq. unit cost]]),ISBLANK(CatTemplate[[#This Row],[Cons. unit cost]]),ISBLANK(CatTemplate[[#This Row],[Oth. unit cost]])), 0, IF(getUnitEffort =0,1,getUnitEffort) * CatTemplate[[#This Row],[Year2]])</f>
        <v>0</v>
      </c>
      <c r="BO384" s="29">
        <f>IF(AND(ISBLANK(CatTemplate[[#This Row],[Eq. unit cost]]),ISBLANK(CatTemplate[[#This Row],[Cons. unit cost]]),ISBLANK(CatTemplate[[#This Row],[Oth. unit cost]])), 0, IF(getUnitEffort =0,1,getUnitEffort) * CatTemplate[[#This Row],[Year3]])</f>
        <v>0</v>
      </c>
      <c r="BP384" s="29">
        <f>IF(AND(ISBLANK(CatTemplate[[#This Row],[Eq. unit cost]]),ISBLANK(CatTemplate[[#This Row],[Cons. unit cost]]),ISBLANK(CatTemplate[[#This Row],[Oth. unit cost]])), 0, IF(getUnitEffort =0,1,getUnitEffort) * CatTemplate[[#This Row],[Year4]])</f>
        <v>0</v>
      </c>
      <c r="BQ384" s="29">
        <f>IF(AND(ISBLANK(CatTemplate[[#This Row],[Eq. unit cost]]),ISBLANK(CatTemplate[[#This Row],[Cons. unit cost]]),ISBLANK(CatTemplate[[#This Row],[Oth. unit cost]])), 0, IF(getUnitEffort =0,1,getUnitEffort) * CatTemplate[[#This Row],[Year5]])</f>
        <v>0</v>
      </c>
      <c r="BR384" s="29">
        <f>IF(AND(ISBLANK(CatTemplate[[#This Row],[Eq. unit cost]]),ISBLANK(CatTemplate[[#This Row],[Cons. unit cost]]),ISBLANK(CatTemplate[[#This Row],[Oth. unit cost]])), 0, IF(getUnitEffort =0,1,getUnitEffort) * CatTemplate[[#This Row],[Year6]])</f>
        <v>0</v>
      </c>
      <c r="BS384" s="29">
        <f>IF(AND(ISBLANK(CatTemplate[[#This Row],[Eq. unit cost]]),ISBLANK(CatTemplate[[#This Row],[Cons. unit cost]]),ISBLANK(CatTemplate[[#This Row],[Oth. unit cost]])), 0, IF(getUnitEffort =0,1,getUnitEffort) * CatTemplate[[#This Row],[Year7]])</f>
        <v>0</v>
      </c>
      <c r="BT384" s="29">
        <f>IF(AND(ISBLANK(CatTemplate[[#This Row],[Eq. unit cost]]),ISBLANK(CatTemplate[[#This Row],[Cons. unit cost]]),ISBLANK(CatTemplate[[#This Row],[Oth. unit cost]])), 0, IF(getUnitEffort =0,1,getUnitEffort) * CatTemplate[[#This Row],[Year8]])</f>
        <v>0</v>
      </c>
      <c r="BU384" s="29">
        <f>IF(AND(ISBLANK(CatTemplate[[#This Row],[Eq. unit cost]]),ISBLANK(CatTemplate[[#This Row],[Cons. unit cost]]),ISBLANK(CatTemplate[[#This Row],[Oth. unit cost]])), 0, IF(getUnitEffort =0,1,getUnitEffort) * CatTemplate[[#This Row],[Year9]])</f>
        <v>0</v>
      </c>
      <c r="BV384" s="29">
        <f>IF(AND(ISBLANK(CatTemplate[[#This Row],[Eq. unit cost]]),ISBLANK(CatTemplate[[#This Row],[Cons. unit cost]]),ISBLANK(CatTemplate[[#This Row],[Oth. unit cost]])), 0, IF(getUnitEffort =0,1,getUnitEffort) * CatTemplate[[#This Row],[Year10]])</f>
        <v>0</v>
      </c>
      <c r="BW384" s="29">
        <f>IF(AND(ISBLANK(CatTemplate[[#This Row],[Eq. unit cost]]),ISBLANK(CatTemplate[[#This Row],[Cons. unit cost]]),ISBLANK(CatTemplate[[#This Row],[Oth. unit cost]])), 0, IF(getUnitEffort =0,1,getUnitEffort) * CatTemplate[[#This Row],[Year11]])</f>
        <v>0</v>
      </c>
      <c r="BX384" s="29">
        <f>IF(AND(ISBLANK(CatTemplate[[#This Row],[Eq. unit cost]]),ISBLANK(CatTemplate[[#This Row],[Cons. unit cost]]),ISBLANK(CatTemplate[[#This Row],[Oth. unit cost]])), 0, IF(getUnitEffort =0,1,getUnitEffort) * CatTemplate[[#This Row],[Year12]])</f>
        <v>0</v>
      </c>
      <c r="BY384" s="29">
        <f>IF(AND(ISBLANK(CatTemplate[[#This Row],[Eq. unit cost]]),ISBLANK(CatTemplate[[#This Row],[Cons. unit cost]]),ISBLANK(CatTemplate[[#This Row],[Oth. unit cost]])), 0, IF(getUnitEffort =0,1,getUnitEffort) * CatTemplate[[#This Row],[Year13]])</f>
        <v>0</v>
      </c>
      <c r="BZ384" s="29">
        <f>IF(AND(ISBLANK(CatTemplate[[#This Row],[Eq. unit cost]]),ISBLANK(CatTemplate[[#This Row],[Cons. unit cost]]),ISBLANK(CatTemplate[[#This Row],[Oth. unit cost]])), 0, IF(getUnitEffort =0,1,getUnitEffort) * CatTemplate[[#This Row],[Year14]])</f>
        <v>0</v>
      </c>
      <c r="CA384" s="29">
        <f>IF(AND(ISBLANK(CatTemplate[[#This Row],[Eq. unit cost]]),ISBLANK(CatTemplate[[#This Row],[Cons. unit cost]]),ISBLANK(CatTemplate[[#This Row],[Oth. unit cost]])), 0, IF(getUnitEffort =0,1,getUnitEffort) * CatTemplate[[#This Row],[Year15]])</f>
        <v>0</v>
      </c>
      <c r="CB384" s="29">
        <f>IF(AND(ISBLANK(CatTemplate[[#This Row],[Eq. unit cost]]),ISBLANK(CatTemplate[[#This Row],[Cons. unit cost]]),ISBLANK(CatTemplate[[#This Row],[Oth. unit cost]])), 0, IF(getUnitEffort =0,1,getUnitEffort) * CatTemplate[[#This Row],[Year16]])</f>
        <v>0</v>
      </c>
      <c r="CC384" s="29">
        <f>IF(AND(ISBLANK(CatTemplate[[#This Row],[Eq. unit cost]]),ISBLANK(CatTemplate[[#This Row],[Cons. unit cost]]),ISBLANK(CatTemplate[[#This Row],[Oth. unit cost]])), 0, IF(getUnitEffort =0,1,getUnitEffort) * CatTemplate[[#This Row],[Year17]])</f>
        <v>0</v>
      </c>
      <c r="CD384" s="29">
        <f>IF(AND(ISBLANK(CatTemplate[[#This Row],[Eq. unit cost]]),ISBLANK(CatTemplate[[#This Row],[Cons. unit cost]]),ISBLANK(CatTemplate[[#This Row],[Oth. unit cost]])), 0, IF(getUnitEffort =0,1,getUnitEffort) * CatTemplate[[#This Row],[Year18]])</f>
        <v>0</v>
      </c>
      <c r="CE384" s="29">
        <f>IF(AND(ISBLANK(CatTemplate[[#This Row],[Eq. unit cost]]),ISBLANK(CatTemplate[[#This Row],[Cons. unit cost]]),ISBLANK(CatTemplate[[#This Row],[Oth. unit cost]])), 0, IF(getUnitEffort =0,1,getUnitEffort) * CatTemplate[[#This Row],[Year19]])</f>
        <v>0</v>
      </c>
      <c r="CF384" s="29">
        <f>IF(AND(ISBLANK(CatTemplate[[#This Row],[Eq. unit cost]]),ISBLANK(CatTemplate[[#This Row],[Cons. unit cost]]),ISBLANK(CatTemplate[[#This Row],[Oth. unit cost]])), 0, IF(getUnitEffort =0,1,getUnitEffort) * CatTemplate[[#This Row],[Year20]])</f>
        <v>0</v>
      </c>
      <c r="CG384" s="45">
        <f>SUM(CatTemplate[[#This Row],[Q1]:[Q20]])</f>
        <v>0</v>
      </c>
      <c r="CH384" s="29">
        <f>IF(ISBLANK(CatTemplate[[#This Row],[St. unit effort]]),0,(CatTemplate[[#This Row],[St. unit effort]] * CatTemplate[[#This Row],[Year1]]))</f>
        <v>0</v>
      </c>
      <c r="CI384" s="29">
        <f>IF(ISBLANK(CatTemplate[[#This Row],[St. unit effort]]),0,(CatTemplate[[#This Row],[St. unit effort]] * CatTemplate[[#This Row],[Year2]]))</f>
        <v>0</v>
      </c>
      <c r="CJ384" s="29">
        <f>IF(ISBLANK(CatTemplate[[#This Row],[St. unit effort]]),0,(CatTemplate[[#This Row],[St. unit effort]] * CatTemplate[[#This Row],[Year3]]))</f>
        <v>0</v>
      </c>
      <c r="CK384" s="29">
        <f>IF(ISBLANK(CatTemplate[[#This Row],[St. unit effort]]),0,(CatTemplate[[#This Row],[St. unit effort]] * CatTemplate[[#This Row],[Year4]]))</f>
        <v>0</v>
      </c>
      <c r="CL384" s="29">
        <f>IF(ISBLANK(CatTemplate[[#This Row],[St. unit effort]]),0,(CatTemplate[[#This Row],[St. unit effort]] * CatTemplate[[#This Row],[Year5]]))</f>
        <v>0</v>
      </c>
      <c r="CM384" s="29">
        <f>IF(ISBLANK(CatTemplate[[#This Row],[St. unit effort]]),0,(CatTemplate[[#This Row],[St. unit effort]] * CatTemplate[[#This Row],[Year6]]))</f>
        <v>0</v>
      </c>
      <c r="CN384" s="29">
        <f>IF(ISBLANK(CatTemplate[[#This Row],[St. unit effort]]),0,(CatTemplate[[#This Row],[St. unit effort]] * CatTemplate[[#This Row],[Year7]]))</f>
        <v>0</v>
      </c>
      <c r="CO384" s="29">
        <f>IF(ISBLANK(CatTemplate[[#This Row],[St. unit effort]]),0,(CatTemplate[[#This Row],[St. unit effort]] * CatTemplate[[#This Row],[Year8]]))</f>
        <v>0</v>
      </c>
      <c r="CP384" s="29">
        <f>IF(ISBLANK(CatTemplate[[#This Row],[St. unit effort]]),0,(CatTemplate[[#This Row],[St. unit effort]] * CatTemplate[[#This Row],[Year9]]))</f>
        <v>0</v>
      </c>
      <c r="CQ384" s="29">
        <f>IF(ISBLANK(CatTemplate[[#This Row],[St. unit effort]]),0,(CatTemplate[[#This Row],[St. unit effort]] * CatTemplate[[#This Row],[Year10]]))</f>
        <v>0</v>
      </c>
      <c r="CR384" s="29">
        <f>IF(ISBLANK(CatTemplate[[#This Row],[St. unit effort]]),0,(CatTemplate[[#This Row],[St. unit effort]] * CatTemplate[[#This Row],[Year11]]))</f>
        <v>0</v>
      </c>
      <c r="CS384" s="29">
        <f>IF(ISBLANK(CatTemplate[[#This Row],[St. unit effort]]),0,(CatTemplate[[#This Row],[St. unit effort]] * CatTemplate[[#This Row],[Year12]]))</f>
        <v>0</v>
      </c>
      <c r="CT384" s="29">
        <f>IF(ISBLANK(CatTemplate[[#This Row],[St. unit effort]]),0,(CatTemplate[[#This Row],[St. unit effort]] * CatTemplate[[#This Row],[Year13]]))</f>
        <v>0</v>
      </c>
      <c r="CU384" s="29">
        <f>IF(ISBLANK(CatTemplate[[#This Row],[St. unit effort]]),0,(CatTemplate[[#This Row],[St. unit effort]] * CatTemplate[[#This Row],[Year14]]))</f>
        <v>0</v>
      </c>
      <c r="CV384" s="29">
        <f>IF(ISBLANK(CatTemplate[[#This Row],[St. unit effort]]),0,(CatTemplate[[#This Row],[St. unit effort]] * CatTemplate[[#This Row],[Year15]]))</f>
        <v>0</v>
      </c>
      <c r="CW384" s="29">
        <f>IF(ISBLANK(CatTemplate[[#This Row],[St. unit effort]]),0,(CatTemplate[[#This Row],[St. unit effort]] * CatTemplate[[#This Row],[Year16]]))</f>
        <v>0</v>
      </c>
      <c r="CX384" s="29">
        <f>IF(ISBLANK(CatTemplate[[#This Row],[St. unit effort]]),0,(CatTemplate[[#This Row],[St. unit effort]] * CatTemplate[[#This Row],[Year17]]))</f>
        <v>0</v>
      </c>
      <c r="CY384" s="29">
        <f>IF(ISBLANK(CatTemplate[[#This Row],[St. unit effort]]),0,(CatTemplate[[#This Row],[St. unit effort]] * CatTemplate[[#This Row],[Year18]]))</f>
        <v>0</v>
      </c>
      <c r="CZ384" s="29">
        <f>IF(ISBLANK(CatTemplate[[#This Row],[St. unit effort]]),0,(CatTemplate[[#This Row],[St. unit effort]] * CatTemplate[[#This Row],[Year19]]))</f>
        <v>0</v>
      </c>
      <c r="DA384" s="29">
        <f>IF(ISBLANK(CatTemplate[[#This Row],[St. unit effort]]),0,(CatTemplate[[#This Row],[St. unit effort]] * CatTemplate[[#This Row],[Year20]]))</f>
        <v>0</v>
      </c>
      <c r="DB384" s="57">
        <f>IF(ISBLANK(CatTemplate[[#This Row],[St. unit effort]]),0,(CatTemplate[[#This Row],[St. unit effort]] * CatTemplate[[#This Row],[Year1]])*8/ParRatePM)</f>
        <v>0</v>
      </c>
      <c r="DC384" s="57">
        <f>IF(ISBLANK(CatTemplate[[#This Row],[St. unit effort]]),0,(CatTemplate[[#This Row],[St. unit effort]] * CatTemplate[[#This Row],[Year2]])*8/ParRatePM)</f>
        <v>0</v>
      </c>
      <c r="DD384" s="57">
        <f>IF(ISBLANK(CatTemplate[[#This Row],[St. unit effort]]),0,(CatTemplate[[#This Row],[St. unit effort]] * CatTemplate[[#This Row],[Year3]])*8/ParRatePM)</f>
        <v>0</v>
      </c>
      <c r="DE384" s="57">
        <f>IF(ISBLANK(CatTemplate[[#This Row],[St. unit effort]]),0,(CatTemplate[[#This Row],[St. unit effort]] * CatTemplate[[#This Row],[Year4]])*8/ParRatePM)</f>
        <v>0</v>
      </c>
      <c r="DF384" s="57">
        <f>IF(ISBLANK(CatTemplate[[#This Row],[St. unit effort]]),0,(CatTemplate[[#This Row],[St. unit effort]] * CatTemplate[[#This Row],[Year5]])*8/ParRatePM)</f>
        <v>0</v>
      </c>
      <c r="DG384" s="57">
        <f>IF(ISBLANK(CatTemplate[[#This Row],[St. unit effort]]),0,(CatTemplate[[#This Row],[St. unit effort]] * CatTemplate[[#This Row],[Year6]])*8/ParRatePM)</f>
        <v>0</v>
      </c>
      <c r="DH384" s="57">
        <f>IF(ISBLANK(CatTemplate[[#This Row],[St. unit effort]]),0,(CatTemplate[[#This Row],[St. unit effort]] * CatTemplate[[#This Row],[Year7]])*8/ParRatePM)</f>
        <v>0</v>
      </c>
      <c r="DI384" s="57">
        <f>IF(ISBLANK(CatTemplate[[#This Row],[St. unit effort]]),0,(CatTemplate[[#This Row],[St. unit effort]] * CatTemplate[[#This Row],[Year8]])*8/ParRatePM)</f>
        <v>0</v>
      </c>
      <c r="DJ384" s="57">
        <f>IF(ISBLANK(CatTemplate[[#This Row],[St. unit effort]]),0,(CatTemplate[[#This Row],[St. unit effort]] * CatTemplate[[#This Row],[Year9]])*8/ParRatePM)</f>
        <v>0</v>
      </c>
      <c r="DK384" s="57">
        <f>IF(ISBLANK(CatTemplate[[#This Row],[St. unit effort]]),0,(CatTemplate[[#This Row],[St. unit effort]] * CatTemplate[[#This Row],[Year10]])*8/ParRatePM)</f>
        <v>0</v>
      </c>
      <c r="DL384" s="57">
        <f>IF(ISBLANK(CatTemplate[[#This Row],[St. unit effort]]),0,(CatTemplate[[#This Row],[St. unit effort]] * CatTemplate[[#This Row],[Year11]])*8/ParRatePM)</f>
        <v>0</v>
      </c>
      <c r="DM384" s="57">
        <f>IF(ISBLANK(CatTemplate[[#This Row],[St. unit effort]]),0,(CatTemplate[[#This Row],[St. unit effort]] * CatTemplate[[#This Row],[Year12]])*8/ParRatePM)</f>
        <v>0</v>
      </c>
      <c r="DN384" s="57">
        <f>IF(ISBLANK(CatTemplate[[#This Row],[St. unit effort]]),0,(CatTemplate[[#This Row],[St. unit effort]] * CatTemplate[[#This Row],[Year13]])*8/ParRatePM)</f>
        <v>0</v>
      </c>
      <c r="DO384" s="57">
        <f>IF(ISBLANK(CatTemplate[[#This Row],[St. unit effort]]),0,(CatTemplate[[#This Row],[St. unit effort]] * CatTemplate[[#This Row],[Year14]])*8/ParRatePM)</f>
        <v>0</v>
      </c>
      <c r="DP384" s="57">
        <f>IF(ISBLANK(CatTemplate[[#This Row],[St. unit effort]]),0,(CatTemplate[[#This Row],[St. unit effort]] * CatTemplate[[#This Row],[Year15]])*8/ParRatePM)</f>
        <v>0</v>
      </c>
      <c r="DQ384" s="57">
        <f>IF(ISBLANK(CatTemplate[[#This Row],[St. unit effort]]),0,(CatTemplate[[#This Row],[St. unit effort]] * CatTemplate[[#This Row],[Year16]])*8/ParRatePM)</f>
        <v>0</v>
      </c>
      <c r="DR384" s="57">
        <f>IF(ISBLANK(CatTemplate[[#This Row],[St. unit effort]]),0,(CatTemplate[[#This Row],[St. unit effort]] * CatTemplate[[#This Row],[Year17]])*8/ParRatePM)</f>
        <v>0</v>
      </c>
      <c r="DS384" s="57">
        <f>IF(ISBLANK(CatTemplate[[#This Row],[St. unit effort]]),0,(CatTemplate[[#This Row],[St. unit effort]] * CatTemplate[[#This Row],[Year18]])*8/ParRatePM)</f>
        <v>0</v>
      </c>
      <c r="DT384" s="57">
        <f>IF(ISBLANK(CatTemplate[[#This Row],[St. unit effort]]),0,(CatTemplate[[#This Row],[St. unit effort]] * CatTemplate[[#This Row],[Year19]])*8/ParRatePM)</f>
        <v>0</v>
      </c>
      <c r="DU384" s="57">
        <f>IF(ISBLANK(CatTemplate[[#This Row],[St. unit effort]]),0,(CatTemplate[[#This Row],[St. unit effort]] * CatTemplate[[#This Row],[Year20]])*8/ParRatePM)</f>
        <v>0</v>
      </c>
      <c r="DV384" s="54">
        <f>SUM(CatTemplate[[#This Row],[PM1]:[PM20]])</f>
        <v>0</v>
      </c>
      <c r="DW384" s="56">
        <f t="shared" si="131"/>
        <v>0</v>
      </c>
      <c r="DX384" s="56">
        <f t="shared" si="131"/>
        <v>0</v>
      </c>
      <c r="DY384" s="56">
        <f t="shared" si="131"/>
        <v>0</v>
      </c>
      <c r="DZ384" s="56">
        <f t="shared" si="131"/>
        <v>0</v>
      </c>
      <c r="EA384" s="56">
        <f t="shared" si="131"/>
        <v>0</v>
      </c>
      <c r="EB384" s="56">
        <f t="shared" si="131"/>
        <v>0</v>
      </c>
      <c r="EC384" s="56">
        <f t="shared" si="131"/>
        <v>0</v>
      </c>
      <c r="ED384" s="56">
        <f t="shared" si="131"/>
        <v>0</v>
      </c>
      <c r="EE384" s="56">
        <f t="shared" si="131"/>
        <v>0</v>
      </c>
      <c r="EF384" s="56">
        <f t="shared" si="131"/>
        <v>0</v>
      </c>
      <c r="EG384" s="56">
        <f t="shared" si="131"/>
        <v>0</v>
      </c>
      <c r="EH384" s="56">
        <f t="shared" si="131"/>
        <v>0</v>
      </c>
      <c r="EI384" s="56">
        <f t="shared" si="131"/>
        <v>0</v>
      </c>
      <c r="EJ384" s="56">
        <f t="shared" si="131"/>
        <v>0</v>
      </c>
      <c r="EK384" s="56">
        <f t="shared" si="131"/>
        <v>0</v>
      </c>
      <c r="EL384" s="56">
        <f t="shared" si="129"/>
        <v>0</v>
      </c>
      <c r="EM384" s="56">
        <f t="shared" si="129"/>
        <v>0</v>
      </c>
      <c r="EN384" s="56">
        <f t="shared" si="129"/>
        <v>0</v>
      </c>
      <c r="EO384" s="56">
        <f t="shared" si="129"/>
        <v>0</v>
      </c>
      <c r="EP384" s="56">
        <f t="shared" si="129"/>
        <v>0</v>
      </c>
      <c r="EQ384" s="30">
        <f>CatTemplate[[#This Row],[Eq. unit cost]] * CatTemplate[[#This Row],[Eq. quantity]]</f>
        <v>0</v>
      </c>
      <c r="ER384" s="30">
        <f>CatTemplate[[#This Row],[Cons. unit cost]] *CatTemplate[[#This Row],[Cons. quantity]]</f>
        <v>0</v>
      </c>
      <c r="ES384" s="30">
        <f>CatTemplate[[#This Row],[Oth. unit cost]] *CatTemplate[[#This Row],[Oth. quantity]]</f>
        <v>0</v>
      </c>
      <c r="ET384" s="55">
        <f>SUM(CatTemplate[[#This Row],[CO1]:[CO20]])</f>
        <v>0</v>
      </c>
      <c r="EU384" s="56">
        <f t="shared" si="132"/>
        <v>0</v>
      </c>
      <c r="EV384" s="56">
        <f t="shared" si="132"/>
        <v>0</v>
      </c>
      <c r="EW384" s="56">
        <f t="shared" si="132"/>
        <v>0</v>
      </c>
      <c r="EX384" s="56">
        <f t="shared" si="132"/>
        <v>0</v>
      </c>
      <c r="EY384" s="56">
        <f t="shared" si="132"/>
        <v>0</v>
      </c>
      <c r="EZ384" s="56">
        <f t="shared" si="132"/>
        <v>0</v>
      </c>
      <c r="FA384" s="56">
        <f t="shared" si="132"/>
        <v>0</v>
      </c>
      <c r="FB384" s="56">
        <f t="shared" si="132"/>
        <v>0</v>
      </c>
      <c r="FC384" s="56">
        <f t="shared" si="132"/>
        <v>0</v>
      </c>
      <c r="FD384" s="56">
        <f t="shared" si="132"/>
        <v>0</v>
      </c>
      <c r="FE384" s="56">
        <f t="shared" si="132"/>
        <v>0</v>
      </c>
      <c r="FF384" s="56">
        <f t="shared" si="132"/>
        <v>0</v>
      </c>
      <c r="FG384" s="56">
        <f t="shared" si="132"/>
        <v>0</v>
      </c>
      <c r="FH384" s="56">
        <f t="shared" si="132"/>
        <v>0</v>
      </c>
      <c r="FI384" s="56">
        <f t="shared" si="132"/>
        <v>0</v>
      </c>
      <c r="FJ384" s="56">
        <f t="shared" si="130"/>
        <v>0</v>
      </c>
      <c r="FK384" s="56">
        <f t="shared" si="130"/>
        <v>0</v>
      </c>
      <c r="FL384" s="56">
        <f t="shared" si="130"/>
        <v>0</v>
      </c>
      <c r="FM384" s="56">
        <f t="shared" si="130"/>
        <v>0</v>
      </c>
      <c r="FN384" s="56">
        <f t="shared" si="130"/>
        <v>0</v>
      </c>
      <c r="FO384" s="58">
        <f>SUM(CatTemplate[[#This Row],[CS1]:[CS20]])</f>
        <v>0</v>
      </c>
      <c r="FP384" s="59">
        <f>CatTemplate[[#This Row],[Total Oth. cost]]+CatTemplate[[#This Row],[Total St. Cost]]</f>
        <v>0</v>
      </c>
      <c r="FQ384" s="33" t="e">
        <f t="shared" si="115"/>
        <v>#VALUE!</v>
      </c>
      <c r="FR384" s="33" t="e">
        <f t="shared" si="116"/>
        <v>#VALUE!</v>
      </c>
      <c r="FS384" s="30" t="e">
        <f>(CatTemplate[[#This Row],[CO1]] + CatTemplate[[#This Row],[CS1]]) * (1 + getRateOHFinal) * getRateMarkupFinal</f>
        <v>#VALUE!</v>
      </c>
      <c r="FT384" s="30" t="e">
        <f>(CatTemplate[[#This Row],[CO2]] + CatTemplate[[#This Row],[CS2]]) * (1 + getRateOHFinal) * getRateMarkupFinal</f>
        <v>#VALUE!</v>
      </c>
      <c r="FU384" s="30" t="e">
        <f>(CatTemplate[[#This Row],[CO3]] + CatTemplate[[#This Row],[CS3]]) * (1 + getRateOHFinal) * getRateMarkupFinal</f>
        <v>#VALUE!</v>
      </c>
      <c r="FV384" s="30" t="e">
        <f>(CatTemplate[[#This Row],[CO4]] + CatTemplate[[#This Row],[CS4]]) * (1 + getRateOHFinal) * getRateMarkupFinal</f>
        <v>#VALUE!</v>
      </c>
      <c r="FW384" s="30" t="e">
        <f>(CatTemplate[[#This Row],[CO5]] + CatTemplate[[#This Row],[CS5]]) * (1 + getRateOHFinal) * getRateMarkupFinal</f>
        <v>#VALUE!</v>
      </c>
      <c r="FX384" s="30" t="e">
        <f>(CatTemplate[[#This Row],[CO6]] + CatTemplate[[#This Row],[CS6]]) * (1 + getRateOHFinal) * getRateMarkupFinal</f>
        <v>#VALUE!</v>
      </c>
      <c r="FY384" s="30" t="e">
        <f>(CatTemplate[[#This Row],[CO7]] + CatTemplate[[#This Row],[CS7]]) * (1 + getRateOHFinal) * getRateMarkupFinal</f>
        <v>#VALUE!</v>
      </c>
      <c r="FZ384" s="30" t="e">
        <f>(CatTemplate[[#This Row],[CO8]] + CatTemplate[[#This Row],[CS8]]) * (1 + getRateOHFinal) * getRateMarkupFinal</f>
        <v>#VALUE!</v>
      </c>
      <c r="GA384" s="30" t="e">
        <f>(CatTemplate[[#This Row],[CO9]] + CatTemplate[[#This Row],[CS9]]) * (1 + getRateOHFinal) * getRateMarkupFinal</f>
        <v>#VALUE!</v>
      </c>
      <c r="GB384" s="30" t="e">
        <f>(CatTemplate[[#This Row],[CO10]] + CatTemplate[[#This Row],[CS10]]) * (1 + getRateOHFinal) * getRateMarkupFinal</f>
        <v>#VALUE!</v>
      </c>
      <c r="GC384" s="30" t="e">
        <f>(CatTemplate[[#This Row],[CO11]] + CatTemplate[[#This Row],[CS11]]) * (1 + getRateOHFinal) * getRateMarkupFinal</f>
        <v>#VALUE!</v>
      </c>
      <c r="GD384" s="30" t="e">
        <f>(CatTemplate[[#This Row],[CO12]] + CatTemplate[[#This Row],[CS12]]) * (1 + getRateOHFinal) * getRateMarkupFinal</f>
        <v>#VALUE!</v>
      </c>
      <c r="GE384" s="30" t="e">
        <f>(CatTemplate[[#This Row],[CO13]] + CatTemplate[[#This Row],[CS13]]) * (1 + getRateOHFinal) * getRateMarkupFinal</f>
        <v>#VALUE!</v>
      </c>
      <c r="GF384" s="30" t="e">
        <f>(CatTemplate[[#This Row],[CO14]] + CatTemplate[[#This Row],[CS14]]) * (1 + getRateOHFinal) * getRateMarkupFinal</f>
        <v>#VALUE!</v>
      </c>
      <c r="GG384" s="30" t="e">
        <f>(CatTemplate[[#This Row],[CO15]] + CatTemplate[[#This Row],[CS15]]) * (1 + getRateOHFinal) * getRateMarkupFinal</f>
        <v>#VALUE!</v>
      </c>
      <c r="GH384" s="30" t="e">
        <f>(CatTemplate[[#This Row],[CO16]] + CatTemplate[[#This Row],[CS16]]) * (1 + getRateOHFinal) * getRateMarkupFinal</f>
        <v>#VALUE!</v>
      </c>
      <c r="GI384" s="30" t="e">
        <f>(CatTemplate[[#This Row],[CO17]] + CatTemplate[[#This Row],[CS17]]) * (1 + getRateOHFinal) * getRateMarkupFinal</f>
        <v>#VALUE!</v>
      </c>
      <c r="GJ384" s="30" t="e">
        <f>(CatTemplate[[#This Row],[CO18]] + CatTemplate[[#This Row],[CS18]]) * (1 + getRateOHFinal) * getRateMarkupFinal</f>
        <v>#VALUE!</v>
      </c>
      <c r="GK384" s="30" t="e">
        <f>(CatTemplate[[#This Row],[CO19]] + CatTemplate[[#This Row],[CS19]]) * (1 + getRateOHFinal) * getRateMarkupFinal</f>
        <v>#VALUE!</v>
      </c>
      <c r="GL384" s="30" t="e">
        <f>(CatTemplate[[#This Row],[CO20]] + CatTemplate[[#This Row],[CS20]]) * (1 + getRateOHFinal) * getRateMarkupFinal</f>
        <v>#VALUE!</v>
      </c>
      <c r="GM384" s="30" t="e">
        <f t="shared" si="117"/>
        <v>#VALUE!</v>
      </c>
      <c r="GN384" s="30" t="e">
        <f t="shared" si="118"/>
        <v>#VALUE!</v>
      </c>
      <c r="GO384" s="30" t="e">
        <f t="shared" si="119"/>
        <v>#VALUE!</v>
      </c>
      <c r="GP384" s="30" t="e">
        <f t="shared" si="120"/>
        <v>#VALUE!</v>
      </c>
      <c r="GQ384" s="30" t="e">
        <f>(CatTemplate[[#This Row],[CO1]]+CatTemplate[[#This Row],[CS1]]) * (1+ getRateOHFinal) * (1 + getRateMarkupFinal)</f>
        <v>#VALUE!</v>
      </c>
      <c r="GR384" s="30" t="e">
        <f>(CatTemplate[[#This Row],[CO2]]+CatTemplate[[#This Row],[CS2]]) * (1+ getRateOHFinal) * (1 + getRateMarkupFinal)</f>
        <v>#VALUE!</v>
      </c>
      <c r="GS384" s="30" t="e">
        <f>(CatTemplate[[#This Row],[CO3]]+CatTemplate[[#This Row],[CS3]]) * (1+ getRateOHFinal) * (1 + getRateMarkupFinal)</f>
        <v>#VALUE!</v>
      </c>
      <c r="GT384" s="30" t="e">
        <f>(CatTemplate[[#This Row],[CO4]]+CatTemplate[[#This Row],[CS4]]) * (1+ getRateOHFinal) * (1 + getRateMarkupFinal)</f>
        <v>#VALUE!</v>
      </c>
      <c r="GU384" s="30" t="e">
        <f>(CatTemplate[[#This Row],[CO5]]+CatTemplate[[#This Row],[CS5]]) * (1+ getRateOHFinal) * (1 + getRateMarkupFinal)</f>
        <v>#VALUE!</v>
      </c>
      <c r="GV384" s="30" t="e">
        <f>(CatTemplate[[#This Row],[CO6]]+CatTemplate[[#This Row],[CS6]]) * (1+ getRateOHFinal) * (1 + getRateMarkupFinal)</f>
        <v>#VALUE!</v>
      </c>
      <c r="GW384" s="30" t="e">
        <f>(CatTemplate[[#This Row],[CO7]]+CatTemplate[[#This Row],[CS7]]) * (1+ getRateOHFinal) * (1 + getRateMarkupFinal)</f>
        <v>#VALUE!</v>
      </c>
      <c r="GX384" s="30" t="e">
        <f>(CatTemplate[[#This Row],[CO8]]+CatTemplate[[#This Row],[CS8]]) * (1+ getRateOHFinal) * (1 + getRateMarkupFinal)</f>
        <v>#VALUE!</v>
      </c>
      <c r="GY384" s="30" t="e">
        <f>(CatTemplate[[#This Row],[CO9]]+CatTemplate[[#This Row],[CS9]]) * (1+ getRateOHFinal) * (1 + getRateMarkupFinal)</f>
        <v>#VALUE!</v>
      </c>
      <c r="GZ384" s="30" t="e">
        <f>(CatTemplate[[#This Row],[CO10]]+CatTemplate[[#This Row],[CS10]]) * (1+ getRateOHFinal) * (1 + getRateMarkupFinal)</f>
        <v>#VALUE!</v>
      </c>
      <c r="HA384" s="30" t="e">
        <f>(CatTemplate[[#This Row],[CO11]]+CatTemplate[[#This Row],[CS11]]) * (1+ getRateOHFinal) * (1 + getRateMarkupFinal)</f>
        <v>#VALUE!</v>
      </c>
      <c r="HB384" s="30" t="e">
        <f>(CatTemplate[[#This Row],[CO12]]+CatTemplate[[#This Row],[CS12]]) * (1+ getRateOHFinal) * (1 + getRateMarkupFinal)</f>
        <v>#VALUE!</v>
      </c>
      <c r="HC384" s="30" t="e">
        <f>(CatTemplate[[#This Row],[CO13]]+CatTemplate[[#This Row],[CS13]]) * (1+ getRateOHFinal) * (1 + getRateMarkupFinal)</f>
        <v>#VALUE!</v>
      </c>
      <c r="HD384" s="30" t="e">
        <f>(CatTemplate[[#This Row],[CO14]]+CatTemplate[[#This Row],[CS14]]) * (1+ getRateOHFinal) * (1 + getRateMarkupFinal)</f>
        <v>#VALUE!</v>
      </c>
      <c r="HE384" s="30" t="e">
        <f>(CatTemplate[[#This Row],[CO15]]+CatTemplate[[#This Row],[CS15]]) * (1+ getRateOHFinal) * (1 + getRateMarkupFinal)</f>
        <v>#VALUE!</v>
      </c>
      <c r="HF384" s="30" t="e">
        <f>(CatTemplate[[#This Row],[CO16]]+CatTemplate[[#This Row],[CS16]]) * (1+ getRateOHFinal) * (1 + getRateMarkupFinal)</f>
        <v>#VALUE!</v>
      </c>
      <c r="HG384" s="30" t="e">
        <f>(CatTemplate[[#This Row],[CO17]]+CatTemplate[[#This Row],[CS17]]) * (1+ getRateOHFinal) * (1 + getRateMarkupFinal)</f>
        <v>#VALUE!</v>
      </c>
      <c r="HH384" s="30" t="e">
        <f>(CatTemplate[[#This Row],[CO18]]+CatTemplate[[#This Row],[CS18]]) * (1+ getRateOHFinal) * (1 + getRateMarkupFinal)</f>
        <v>#VALUE!</v>
      </c>
      <c r="HI384" s="30" t="e">
        <f>(CatTemplate[[#This Row],[CO19]]+CatTemplate[[#This Row],[CS19]]) * (1+ getRateOHFinal) * (1 + getRateMarkupFinal)</f>
        <v>#VALUE!</v>
      </c>
      <c r="HJ384" s="30" t="e">
        <f>(CatTemplate[[#This Row],[CO20]]+CatTemplate[[#This Row],[CS20]]) * (1+ getRateOHFinal) * (1 + getRateMarkupFinal)</f>
        <v>#VALUE!</v>
      </c>
      <c r="HK384" s="39" t="e">
        <f>CatTemplate[[#This Row],[Total cost]]+CatTemplate[[#This Row],[OH Amount]]+CatTemplate[[#This Row],[Markup]]</f>
        <v>#VALUE!</v>
      </c>
      <c r="HL384" s="63">
        <f>IF(CatTemplate[[#This Row],[Units]]="Days",CatTemplate[[#This Row],[Project quantity]]*CatTemplate[[#This Row],[St. unit effort]],CatTemplate[[#This Row],[Project quantity]])</f>
        <v>0</v>
      </c>
      <c r="HM384" s="287">
        <f>IFERROR(CatTemplate[[#This Row],[Total Price]]/(CatTemplate[[#This Row],[Final Quantity]]),0)</f>
        <v>0</v>
      </c>
      <c r="HN384" s="261"/>
    </row>
    <row r="385" spans="2:222" x14ac:dyDescent="0.2">
      <c r="B385" s="9" t="s">
        <v>107</v>
      </c>
      <c r="C385" s="23">
        <v>11</v>
      </c>
      <c r="D385" s="10" t="s">
        <v>194</v>
      </c>
      <c r="E385" s="25">
        <v>1</v>
      </c>
      <c r="F385" s="19" t="s">
        <v>209</v>
      </c>
      <c r="G385" s="27">
        <v>4</v>
      </c>
      <c r="H385" s="19" t="s">
        <v>213</v>
      </c>
      <c r="I385" s="19"/>
      <c r="J385" s="16" t="s">
        <v>257</v>
      </c>
      <c r="K385" s="16"/>
      <c r="L385" s="16" t="s">
        <v>140</v>
      </c>
      <c r="M385" s="16" t="s">
        <v>206</v>
      </c>
      <c r="N385" s="16" t="s">
        <v>857</v>
      </c>
      <c r="O385" s="320"/>
      <c r="P385" s="71"/>
      <c r="Q385" s="108"/>
      <c r="R385" s="73"/>
      <c r="S385" s="97"/>
      <c r="T385" s="100">
        <f>getEqUnitCost</f>
        <v>0</v>
      </c>
      <c r="U385" s="73">
        <f>getEqUnitEffort</f>
        <v>0</v>
      </c>
      <c r="V385" s="101">
        <f>getEqQuantity</f>
        <v>0</v>
      </c>
      <c r="W385" s="320"/>
      <c r="X385" s="100">
        <f>getConsUnitCost</f>
        <v>0</v>
      </c>
      <c r="Y385" s="73">
        <f>getConsUnitEffort</f>
        <v>0</v>
      </c>
      <c r="Z385" s="14">
        <f>getConsQuantity</f>
        <v>0</v>
      </c>
      <c r="AA385" s="320"/>
      <c r="AB385" s="72"/>
      <c r="AC385" s="112"/>
      <c r="AD385" s="14">
        <f>getOthQuantity</f>
        <v>0</v>
      </c>
      <c r="AE385" s="320"/>
      <c r="AF385" s="28" t="str">
        <f>IF(ISBLANK(CatTemplate[[#This Row],[Resource type]]),"",CatTemplate[[#This Row],[Resource type]])</f>
        <v>CCMS Biostatistician</v>
      </c>
      <c r="AG385" s="242">
        <f>getStaffUnitCost</f>
        <v>488.70783849050434</v>
      </c>
      <c r="AH385" s="113">
        <f>getStaffUnitEffort</f>
        <v>0</v>
      </c>
      <c r="AI385" s="40">
        <f>getStaffQuantity</f>
        <v>0</v>
      </c>
      <c r="AJ385" s="41">
        <f>CatTemplate[[#This Row],[St. quantity]]*8/ParRatePM</f>
        <v>0</v>
      </c>
      <c r="AK385" s="320"/>
      <c r="AL385" s="53" t="str">
        <f>CatTemplate[[#This Row],[Item type]]</f>
        <v>Days</v>
      </c>
      <c r="AM385" s="12">
        <f>SUM(CatTemplate[[#This Row],[Year1]:[Year20]])</f>
        <v>0</v>
      </c>
      <c r="AN385" s="52"/>
      <c r="AO385" s="52"/>
      <c r="AP385" s="52"/>
      <c r="AQ385" s="8"/>
      <c r="AR385" s="8"/>
      <c r="AS385" s="8"/>
      <c r="AT385" s="8"/>
      <c r="AU385" s="8"/>
      <c r="AV385" s="8"/>
      <c r="AW385" s="8"/>
      <c r="AX385" s="8"/>
      <c r="AY385" s="8"/>
      <c r="AZ385" s="8"/>
      <c r="BA385" s="8"/>
      <c r="BB385" s="8"/>
      <c r="BC385" s="8"/>
      <c r="BD385" s="8"/>
      <c r="BE385" s="8"/>
      <c r="BF385" s="8"/>
      <c r="BG385" s="36"/>
      <c r="BH385" s="320"/>
      <c r="BI385" s="37" t="str">
        <f>getCostCategory</f>
        <v>01 Staff costs</v>
      </c>
      <c r="BJ385" s="37" t="str">
        <f>getSection</f>
        <v>11 Statistics and methodology</v>
      </c>
      <c r="BK385" s="32" t="str">
        <f>getObject</f>
        <v>CCMS Biostatistician</v>
      </c>
      <c r="BL385" s="30">
        <f>IFERROR(getUnitCost * IF(CatTemplate[[#This Row],[Cost Category Comp.]]="01 Staff costs", 1,1),0)</f>
        <v>488.70783849050434</v>
      </c>
      <c r="BM385" s="29">
        <f>IF(AND(ISBLANK(CatTemplate[[#This Row],[Eq. unit cost]]),ISBLANK(CatTemplate[[#This Row],[Cons. unit cost]]),ISBLANK(CatTemplate[[#This Row],[Oth. unit cost]])), 0, IF(getUnitEffort =0,1,getUnitEffort) * CatTemplate[[#This Row],[Year1]])</f>
        <v>0</v>
      </c>
      <c r="BN385" s="29">
        <f>IF(AND(ISBLANK(CatTemplate[[#This Row],[Eq. unit cost]]),ISBLANK(CatTemplate[[#This Row],[Cons. unit cost]]),ISBLANK(CatTemplate[[#This Row],[Oth. unit cost]])), 0, IF(getUnitEffort =0,1,getUnitEffort) * CatTemplate[[#This Row],[Year2]])</f>
        <v>0</v>
      </c>
      <c r="BO385" s="29">
        <f>IF(AND(ISBLANK(CatTemplate[[#This Row],[Eq. unit cost]]),ISBLANK(CatTemplate[[#This Row],[Cons. unit cost]]),ISBLANK(CatTemplate[[#This Row],[Oth. unit cost]])), 0, IF(getUnitEffort =0,1,getUnitEffort) * CatTemplate[[#This Row],[Year3]])</f>
        <v>0</v>
      </c>
      <c r="BP385" s="29">
        <f>IF(AND(ISBLANK(CatTemplate[[#This Row],[Eq. unit cost]]),ISBLANK(CatTemplate[[#This Row],[Cons. unit cost]]),ISBLANK(CatTemplate[[#This Row],[Oth. unit cost]])), 0, IF(getUnitEffort =0,1,getUnitEffort) * CatTemplate[[#This Row],[Year4]])</f>
        <v>0</v>
      </c>
      <c r="BQ385" s="29">
        <f>IF(AND(ISBLANK(CatTemplate[[#This Row],[Eq. unit cost]]),ISBLANK(CatTemplate[[#This Row],[Cons. unit cost]]),ISBLANK(CatTemplate[[#This Row],[Oth. unit cost]])), 0, IF(getUnitEffort =0,1,getUnitEffort) * CatTemplate[[#This Row],[Year5]])</f>
        <v>0</v>
      </c>
      <c r="BR385" s="29">
        <f>IF(AND(ISBLANK(CatTemplate[[#This Row],[Eq. unit cost]]),ISBLANK(CatTemplate[[#This Row],[Cons. unit cost]]),ISBLANK(CatTemplate[[#This Row],[Oth. unit cost]])), 0, IF(getUnitEffort =0,1,getUnitEffort) * CatTemplate[[#This Row],[Year6]])</f>
        <v>0</v>
      </c>
      <c r="BS385" s="29">
        <f>IF(AND(ISBLANK(CatTemplate[[#This Row],[Eq. unit cost]]),ISBLANK(CatTemplate[[#This Row],[Cons. unit cost]]),ISBLANK(CatTemplate[[#This Row],[Oth. unit cost]])), 0, IF(getUnitEffort =0,1,getUnitEffort) * CatTemplate[[#This Row],[Year7]])</f>
        <v>0</v>
      </c>
      <c r="BT385" s="29">
        <f>IF(AND(ISBLANK(CatTemplate[[#This Row],[Eq. unit cost]]),ISBLANK(CatTemplate[[#This Row],[Cons. unit cost]]),ISBLANK(CatTemplate[[#This Row],[Oth. unit cost]])), 0, IF(getUnitEffort =0,1,getUnitEffort) * CatTemplate[[#This Row],[Year8]])</f>
        <v>0</v>
      </c>
      <c r="BU385" s="29">
        <f>IF(AND(ISBLANK(CatTemplate[[#This Row],[Eq. unit cost]]),ISBLANK(CatTemplate[[#This Row],[Cons. unit cost]]),ISBLANK(CatTemplate[[#This Row],[Oth. unit cost]])), 0, IF(getUnitEffort =0,1,getUnitEffort) * CatTemplate[[#This Row],[Year9]])</f>
        <v>0</v>
      </c>
      <c r="BV385" s="29">
        <f>IF(AND(ISBLANK(CatTemplate[[#This Row],[Eq. unit cost]]),ISBLANK(CatTemplate[[#This Row],[Cons. unit cost]]),ISBLANK(CatTemplate[[#This Row],[Oth. unit cost]])), 0, IF(getUnitEffort =0,1,getUnitEffort) * CatTemplate[[#This Row],[Year10]])</f>
        <v>0</v>
      </c>
      <c r="BW385" s="29">
        <f>IF(AND(ISBLANK(CatTemplate[[#This Row],[Eq. unit cost]]),ISBLANK(CatTemplate[[#This Row],[Cons. unit cost]]),ISBLANK(CatTemplate[[#This Row],[Oth. unit cost]])), 0, IF(getUnitEffort =0,1,getUnitEffort) * CatTemplate[[#This Row],[Year11]])</f>
        <v>0</v>
      </c>
      <c r="BX385" s="29">
        <f>IF(AND(ISBLANK(CatTemplate[[#This Row],[Eq. unit cost]]),ISBLANK(CatTemplate[[#This Row],[Cons. unit cost]]),ISBLANK(CatTemplate[[#This Row],[Oth. unit cost]])), 0, IF(getUnitEffort =0,1,getUnitEffort) * CatTemplate[[#This Row],[Year12]])</f>
        <v>0</v>
      </c>
      <c r="BY385" s="29">
        <f>IF(AND(ISBLANK(CatTemplate[[#This Row],[Eq. unit cost]]),ISBLANK(CatTemplate[[#This Row],[Cons. unit cost]]),ISBLANK(CatTemplate[[#This Row],[Oth. unit cost]])), 0, IF(getUnitEffort =0,1,getUnitEffort) * CatTemplate[[#This Row],[Year13]])</f>
        <v>0</v>
      </c>
      <c r="BZ385" s="29">
        <f>IF(AND(ISBLANK(CatTemplate[[#This Row],[Eq. unit cost]]),ISBLANK(CatTemplate[[#This Row],[Cons. unit cost]]),ISBLANK(CatTemplate[[#This Row],[Oth. unit cost]])), 0, IF(getUnitEffort =0,1,getUnitEffort) * CatTemplate[[#This Row],[Year14]])</f>
        <v>0</v>
      </c>
      <c r="CA385" s="29">
        <f>IF(AND(ISBLANK(CatTemplate[[#This Row],[Eq. unit cost]]),ISBLANK(CatTemplate[[#This Row],[Cons. unit cost]]),ISBLANK(CatTemplate[[#This Row],[Oth. unit cost]])), 0, IF(getUnitEffort =0,1,getUnitEffort) * CatTemplate[[#This Row],[Year15]])</f>
        <v>0</v>
      </c>
      <c r="CB385" s="29">
        <f>IF(AND(ISBLANK(CatTemplate[[#This Row],[Eq. unit cost]]),ISBLANK(CatTemplate[[#This Row],[Cons. unit cost]]),ISBLANK(CatTemplate[[#This Row],[Oth. unit cost]])), 0, IF(getUnitEffort =0,1,getUnitEffort) * CatTemplate[[#This Row],[Year16]])</f>
        <v>0</v>
      </c>
      <c r="CC385" s="29">
        <f>IF(AND(ISBLANK(CatTemplate[[#This Row],[Eq. unit cost]]),ISBLANK(CatTemplate[[#This Row],[Cons. unit cost]]),ISBLANK(CatTemplate[[#This Row],[Oth. unit cost]])), 0, IF(getUnitEffort =0,1,getUnitEffort) * CatTemplate[[#This Row],[Year17]])</f>
        <v>0</v>
      </c>
      <c r="CD385" s="29">
        <f>IF(AND(ISBLANK(CatTemplate[[#This Row],[Eq. unit cost]]),ISBLANK(CatTemplate[[#This Row],[Cons. unit cost]]),ISBLANK(CatTemplate[[#This Row],[Oth. unit cost]])), 0, IF(getUnitEffort =0,1,getUnitEffort) * CatTemplate[[#This Row],[Year18]])</f>
        <v>0</v>
      </c>
      <c r="CE385" s="29">
        <f>IF(AND(ISBLANK(CatTemplate[[#This Row],[Eq. unit cost]]),ISBLANK(CatTemplate[[#This Row],[Cons. unit cost]]),ISBLANK(CatTemplate[[#This Row],[Oth. unit cost]])), 0, IF(getUnitEffort =0,1,getUnitEffort) * CatTemplate[[#This Row],[Year19]])</f>
        <v>0</v>
      </c>
      <c r="CF385" s="29">
        <f>IF(AND(ISBLANK(CatTemplate[[#This Row],[Eq. unit cost]]),ISBLANK(CatTemplate[[#This Row],[Cons. unit cost]]),ISBLANK(CatTemplate[[#This Row],[Oth. unit cost]])), 0, IF(getUnitEffort =0,1,getUnitEffort) * CatTemplate[[#This Row],[Year20]])</f>
        <v>0</v>
      </c>
      <c r="CG385" s="45">
        <f>SUM(CatTemplate[[#This Row],[Q1]:[Q20]])</f>
        <v>0</v>
      </c>
      <c r="CH385" s="29">
        <f>IF(ISBLANK(CatTemplate[[#This Row],[St. unit effort]]),0,(CatTemplate[[#This Row],[St. unit effort]] * CatTemplate[[#This Row],[Year1]]))</f>
        <v>0</v>
      </c>
      <c r="CI385" s="29">
        <f>IF(ISBLANK(CatTemplate[[#This Row],[St. unit effort]]),0,(CatTemplate[[#This Row],[St. unit effort]] * CatTemplate[[#This Row],[Year2]]))</f>
        <v>0</v>
      </c>
      <c r="CJ385" s="29">
        <f>IF(ISBLANK(CatTemplate[[#This Row],[St. unit effort]]),0,(CatTemplate[[#This Row],[St. unit effort]] * CatTemplate[[#This Row],[Year3]]))</f>
        <v>0</v>
      </c>
      <c r="CK385" s="29">
        <f>IF(ISBLANK(CatTemplate[[#This Row],[St. unit effort]]),0,(CatTemplate[[#This Row],[St. unit effort]] * CatTemplate[[#This Row],[Year4]]))</f>
        <v>0</v>
      </c>
      <c r="CL385" s="29">
        <f>IF(ISBLANK(CatTemplate[[#This Row],[St. unit effort]]),0,(CatTemplate[[#This Row],[St. unit effort]] * CatTemplate[[#This Row],[Year5]]))</f>
        <v>0</v>
      </c>
      <c r="CM385" s="29">
        <f>IF(ISBLANK(CatTemplate[[#This Row],[St. unit effort]]),0,(CatTemplate[[#This Row],[St. unit effort]] * CatTemplate[[#This Row],[Year6]]))</f>
        <v>0</v>
      </c>
      <c r="CN385" s="29">
        <f>IF(ISBLANK(CatTemplate[[#This Row],[St. unit effort]]),0,(CatTemplate[[#This Row],[St. unit effort]] * CatTemplate[[#This Row],[Year7]]))</f>
        <v>0</v>
      </c>
      <c r="CO385" s="29">
        <f>IF(ISBLANK(CatTemplate[[#This Row],[St. unit effort]]),0,(CatTemplate[[#This Row],[St. unit effort]] * CatTemplate[[#This Row],[Year8]]))</f>
        <v>0</v>
      </c>
      <c r="CP385" s="29">
        <f>IF(ISBLANK(CatTemplate[[#This Row],[St. unit effort]]),0,(CatTemplate[[#This Row],[St. unit effort]] * CatTemplate[[#This Row],[Year9]]))</f>
        <v>0</v>
      </c>
      <c r="CQ385" s="29">
        <f>IF(ISBLANK(CatTemplate[[#This Row],[St. unit effort]]),0,(CatTemplate[[#This Row],[St. unit effort]] * CatTemplate[[#This Row],[Year10]]))</f>
        <v>0</v>
      </c>
      <c r="CR385" s="29">
        <f>IF(ISBLANK(CatTemplate[[#This Row],[St. unit effort]]),0,(CatTemplate[[#This Row],[St. unit effort]] * CatTemplate[[#This Row],[Year11]]))</f>
        <v>0</v>
      </c>
      <c r="CS385" s="29">
        <f>IF(ISBLANK(CatTemplate[[#This Row],[St. unit effort]]),0,(CatTemplate[[#This Row],[St. unit effort]] * CatTemplate[[#This Row],[Year12]]))</f>
        <v>0</v>
      </c>
      <c r="CT385" s="29">
        <f>IF(ISBLANK(CatTemplate[[#This Row],[St. unit effort]]),0,(CatTemplate[[#This Row],[St. unit effort]] * CatTemplate[[#This Row],[Year13]]))</f>
        <v>0</v>
      </c>
      <c r="CU385" s="29">
        <f>IF(ISBLANK(CatTemplate[[#This Row],[St. unit effort]]),0,(CatTemplate[[#This Row],[St. unit effort]] * CatTemplate[[#This Row],[Year14]]))</f>
        <v>0</v>
      </c>
      <c r="CV385" s="29">
        <f>IF(ISBLANK(CatTemplate[[#This Row],[St. unit effort]]),0,(CatTemplate[[#This Row],[St. unit effort]] * CatTemplate[[#This Row],[Year15]]))</f>
        <v>0</v>
      </c>
      <c r="CW385" s="29">
        <f>IF(ISBLANK(CatTemplate[[#This Row],[St. unit effort]]),0,(CatTemplate[[#This Row],[St. unit effort]] * CatTemplate[[#This Row],[Year16]]))</f>
        <v>0</v>
      </c>
      <c r="CX385" s="29">
        <f>IF(ISBLANK(CatTemplate[[#This Row],[St. unit effort]]),0,(CatTemplate[[#This Row],[St. unit effort]] * CatTemplate[[#This Row],[Year17]]))</f>
        <v>0</v>
      </c>
      <c r="CY385" s="29">
        <f>IF(ISBLANK(CatTemplate[[#This Row],[St. unit effort]]),0,(CatTemplate[[#This Row],[St. unit effort]] * CatTemplate[[#This Row],[Year18]]))</f>
        <v>0</v>
      </c>
      <c r="CZ385" s="29">
        <f>IF(ISBLANK(CatTemplate[[#This Row],[St. unit effort]]),0,(CatTemplate[[#This Row],[St. unit effort]] * CatTemplate[[#This Row],[Year19]]))</f>
        <v>0</v>
      </c>
      <c r="DA385" s="29">
        <f>IF(ISBLANK(CatTemplate[[#This Row],[St. unit effort]]),0,(CatTemplate[[#This Row],[St. unit effort]] * CatTemplate[[#This Row],[Year20]]))</f>
        <v>0</v>
      </c>
      <c r="DB385" s="57">
        <f>IF(ISBLANK(CatTemplate[[#This Row],[St. unit effort]]),0,(CatTemplate[[#This Row],[St. unit effort]] * CatTemplate[[#This Row],[Year1]])*8/ParRatePM)</f>
        <v>0</v>
      </c>
      <c r="DC385" s="57">
        <f>IF(ISBLANK(CatTemplate[[#This Row],[St. unit effort]]),0,(CatTemplate[[#This Row],[St. unit effort]] * CatTemplate[[#This Row],[Year2]])*8/ParRatePM)</f>
        <v>0</v>
      </c>
      <c r="DD385" s="57">
        <f>IF(ISBLANK(CatTemplate[[#This Row],[St. unit effort]]),0,(CatTemplate[[#This Row],[St. unit effort]] * CatTemplate[[#This Row],[Year3]])*8/ParRatePM)</f>
        <v>0</v>
      </c>
      <c r="DE385" s="57">
        <f>IF(ISBLANK(CatTemplate[[#This Row],[St. unit effort]]),0,(CatTemplate[[#This Row],[St. unit effort]] * CatTemplate[[#This Row],[Year4]])*8/ParRatePM)</f>
        <v>0</v>
      </c>
      <c r="DF385" s="57">
        <f>IF(ISBLANK(CatTemplate[[#This Row],[St. unit effort]]),0,(CatTemplate[[#This Row],[St. unit effort]] * CatTemplate[[#This Row],[Year5]])*8/ParRatePM)</f>
        <v>0</v>
      </c>
      <c r="DG385" s="57">
        <f>IF(ISBLANK(CatTemplate[[#This Row],[St. unit effort]]),0,(CatTemplate[[#This Row],[St. unit effort]] * CatTemplate[[#This Row],[Year6]])*8/ParRatePM)</f>
        <v>0</v>
      </c>
      <c r="DH385" s="57">
        <f>IF(ISBLANK(CatTemplate[[#This Row],[St. unit effort]]),0,(CatTemplate[[#This Row],[St. unit effort]] * CatTemplate[[#This Row],[Year7]])*8/ParRatePM)</f>
        <v>0</v>
      </c>
      <c r="DI385" s="57">
        <f>IF(ISBLANK(CatTemplate[[#This Row],[St. unit effort]]),0,(CatTemplate[[#This Row],[St. unit effort]] * CatTemplate[[#This Row],[Year8]])*8/ParRatePM)</f>
        <v>0</v>
      </c>
      <c r="DJ385" s="57">
        <f>IF(ISBLANK(CatTemplate[[#This Row],[St. unit effort]]),0,(CatTemplate[[#This Row],[St. unit effort]] * CatTemplate[[#This Row],[Year9]])*8/ParRatePM)</f>
        <v>0</v>
      </c>
      <c r="DK385" s="57">
        <f>IF(ISBLANK(CatTemplate[[#This Row],[St. unit effort]]),0,(CatTemplate[[#This Row],[St. unit effort]] * CatTemplate[[#This Row],[Year10]])*8/ParRatePM)</f>
        <v>0</v>
      </c>
      <c r="DL385" s="57">
        <f>IF(ISBLANK(CatTemplate[[#This Row],[St. unit effort]]),0,(CatTemplate[[#This Row],[St. unit effort]] * CatTemplate[[#This Row],[Year11]])*8/ParRatePM)</f>
        <v>0</v>
      </c>
      <c r="DM385" s="57">
        <f>IF(ISBLANK(CatTemplate[[#This Row],[St. unit effort]]),0,(CatTemplate[[#This Row],[St. unit effort]] * CatTemplate[[#This Row],[Year12]])*8/ParRatePM)</f>
        <v>0</v>
      </c>
      <c r="DN385" s="57">
        <f>IF(ISBLANK(CatTemplate[[#This Row],[St. unit effort]]),0,(CatTemplate[[#This Row],[St. unit effort]] * CatTemplate[[#This Row],[Year13]])*8/ParRatePM)</f>
        <v>0</v>
      </c>
      <c r="DO385" s="57">
        <f>IF(ISBLANK(CatTemplate[[#This Row],[St. unit effort]]),0,(CatTemplate[[#This Row],[St. unit effort]] * CatTemplate[[#This Row],[Year14]])*8/ParRatePM)</f>
        <v>0</v>
      </c>
      <c r="DP385" s="57">
        <f>IF(ISBLANK(CatTemplate[[#This Row],[St. unit effort]]),0,(CatTemplate[[#This Row],[St. unit effort]] * CatTemplate[[#This Row],[Year15]])*8/ParRatePM)</f>
        <v>0</v>
      </c>
      <c r="DQ385" s="57">
        <f>IF(ISBLANK(CatTemplate[[#This Row],[St. unit effort]]),0,(CatTemplate[[#This Row],[St. unit effort]] * CatTemplate[[#This Row],[Year16]])*8/ParRatePM)</f>
        <v>0</v>
      </c>
      <c r="DR385" s="57">
        <f>IF(ISBLANK(CatTemplate[[#This Row],[St. unit effort]]),0,(CatTemplate[[#This Row],[St. unit effort]] * CatTemplate[[#This Row],[Year17]])*8/ParRatePM)</f>
        <v>0</v>
      </c>
      <c r="DS385" s="57">
        <f>IF(ISBLANK(CatTemplate[[#This Row],[St. unit effort]]),0,(CatTemplate[[#This Row],[St. unit effort]] * CatTemplate[[#This Row],[Year18]])*8/ParRatePM)</f>
        <v>0</v>
      </c>
      <c r="DT385" s="57">
        <f>IF(ISBLANK(CatTemplate[[#This Row],[St. unit effort]]),0,(CatTemplate[[#This Row],[St. unit effort]] * CatTemplate[[#This Row],[Year19]])*8/ParRatePM)</f>
        <v>0</v>
      </c>
      <c r="DU385" s="57">
        <f>IF(ISBLANK(CatTemplate[[#This Row],[St. unit effort]]),0,(CatTemplate[[#This Row],[St. unit effort]] * CatTemplate[[#This Row],[Year20]])*8/ParRatePM)</f>
        <v>0</v>
      </c>
      <c r="DV385" s="54">
        <f>SUM(CatTemplate[[#This Row],[PM1]:[PM20]])</f>
        <v>0</v>
      </c>
      <c r="DW385" s="56">
        <f t="shared" si="131"/>
        <v>0</v>
      </c>
      <c r="DX385" s="56">
        <f t="shared" si="131"/>
        <v>0</v>
      </c>
      <c r="DY385" s="56">
        <f t="shared" si="131"/>
        <v>0</v>
      </c>
      <c r="DZ385" s="56">
        <f t="shared" si="131"/>
        <v>0</v>
      </c>
      <c r="EA385" s="56">
        <f t="shared" si="131"/>
        <v>0</v>
      </c>
      <c r="EB385" s="56">
        <f t="shared" si="131"/>
        <v>0</v>
      </c>
      <c r="EC385" s="56">
        <f t="shared" si="131"/>
        <v>0</v>
      </c>
      <c r="ED385" s="56">
        <f t="shared" si="131"/>
        <v>0</v>
      </c>
      <c r="EE385" s="56">
        <f t="shared" si="131"/>
        <v>0</v>
      </c>
      <c r="EF385" s="56">
        <f t="shared" si="131"/>
        <v>0</v>
      </c>
      <c r="EG385" s="56">
        <f t="shared" si="131"/>
        <v>0</v>
      </c>
      <c r="EH385" s="56">
        <f t="shared" si="131"/>
        <v>0</v>
      </c>
      <c r="EI385" s="56">
        <f t="shared" si="131"/>
        <v>0</v>
      </c>
      <c r="EJ385" s="56">
        <f t="shared" si="131"/>
        <v>0</v>
      </c>
      <c r="EK385" s="56">
        <f t="shared" si="131"/>
        <v>0</v>
      </c>
      <c r="EL385" s="56">
        <f t="shared" si="129"/>
        <v>0</v>
      </c>
      <c r="EM385" s="56">
        <f t="shared" si="129"/>
        <v>0</v>
      </c>
      <c r="EN385" s="56">
        <f t="shared" si="129"/>
        <v>0</v>
      </c>
      <c r="EO385" s="56">
        <f t="shared" si="129"/>
        <v>0</v>
      </c>
      <c r="EP385" s="56">
        <f t="shared" si="129"/>
        <v>0</v>
      </c>
      <c r="EQ385" s="30">
        <f>CatTemplate[[#This Row],[Eq. unit cost]] * CatTemplate[[#This Row],[Eq. quantity]]</f>
        <v>0</v>
      </c>
      <c r="ER385" s="30">
        <f>CatTemplate[[#This Row],[Cons. unit cost]] *CatTemplate[[#This Row],[Cons. quantity]]</f>
        <v>0</v>
      </c>
      <c r="ES385" s="30">
        <f>CatTemplate[[#This Row],[Oth. unit cost]] *CatTemplate[[#This Row],[Oth. quantity]]</f>
        <v>0</v>
      </c>
      <c r="ET385" s="55">
        <f>SUM(CatTemplate[[#This Row],[CO1]:[CO20]])</f>
        <v>0</v>
      </c>
      <c r="EU385" s="56">
        <f t="shared" si="132"/>
        <v>0</v>
      </c>
      <c r="EV385" s="56">
        <f t="shared" si="132"/>
        <v>0</v>
      </c>
      <c r="EW385" s="56">
        <f t="shared" si="132"/>
        <v>0</v>
      </c>
      <c r="EX385" s="56">
        <f t="shared" si="132"/>
        <v>0</v>
      </c>
      <c r="EY385" s="56">
        <f t="shared" si="132"/>
        <v>0</v>
      </c>
      <c r="EZ385" s="56">
        <f t="shared" si="132"/>
        <v>0</v>
      </c>
      <c r="FA385" s="56">
        <f t="shared" si="132"/>
        <v>0</v>
      </c>
      <c r="FB385" s="56">
        <f t="shared" si="132"/>
        <v>0</v>
      </c>
      <c r="FC385" s="56">
        <f t="shared" si="132"/>
        <v>0</v>
      </c>
      <c r="FD385" s="56">
        <f t="shared" si="132"/>
        <v>0</v>
      </c>
      <c r="FE385" s="56">
        <f t="shared" si="132"/>
        <v>0</v>
      </c>
      <c r="FF385" s="56">
        <f t="shared" si="132"/>
        <v>0</v>
      </c>
      <c r="FG385" s="56">
        <f t="shared" si="132"/>
        <v>0</v>
      </c>
      <c r="FH385" s="56">
        <f t="shared" si="132"/>
        <v>0</v>
      </c>
      <c r="FI385" s="56">
        <f t="shared" si="132"/>
        <v>0</v>
      </c>
      <c r="FJ385" s="56">
        <f t="shared" si="130"/>
        <v>0</v>
      </c>
      <c r="FK385" s="56">
        <f t="shared" si="130"/>
        <v>0</v>
      </c>
      <c r="FL385" s="56">
        <f t="shared" si="130"/>
        <v>0</v>
      </c>
      <c r="FM385" s="56">
        <f t="shared" si="130"/>
        <v>0</v>
      </c>
      <c r="FN385" s="56">
        <f t="shared" si="130"/>
        <v>0</v>
      </c>
      <c r="FO385" s="58">
        <f>SUM(CatTemplate[[#This Row],[CS1]:[CS20]])</f>
        <v>0</v>
      </c>
      <c r="FP385" s="59">
        <f>CatTemplate[[#This Row],[Total Oth. cost]]+CatTemplate[[#This Row],[Total St. Cost]]</f>
        <v>0</v>
      </c>
      <c r="FQ385" s="33" t="e">
        <f t="shared" si="115"/>
        <v>#VALUE!</v>
      </c>
      <c r="FR385" s="33" t="e">
        <f t="shared" si="116"/>
        <v>#VALUE!</v>
      </c>
      <c r="FS385" s="30" t="e">
        <f>(CatTemplate[[#This Row],[CO1]] + CatTemplate[[#This Row],[CS1]]) * (1 + getRateOHFinal) * getRateMarkupFinal</f>
        <v>#VALUE!</v>
      </c>
      <c r="FT385" s="30" t="e">
        <f>(CatTemplate[[#This Row],[CO2]] + CatTemplate[[#This Row],[CS2]]) * (1 + getRateOHFinal) * getRateMarkupFinal</f>
        <v>#VALUE!</v>
      </c>
      <c r="FU385" s="30" t="e">
        <f>(CatTemplate[[#This Row],[CO3]] + CatTemplate[[#This Row],[CS3]]) * (1 + getRateOHFinal) * getRateMarkupFinal</f>
        <v>#VALUE!</v>
      </c>
      <c r="FV385" s="30" t="e">
        <f>(CatTemplate[[#This Row],[CO4]] + CatTemplate[[#This Row],[CS4]]) * (1 + getRateOHFinal) * getRateMarkupFinal</f>
        <v>#VALUE!</v>
      </c>
      <c r="FW385" s="30" t="e">
        <f>(CatTemplate[[#This Row],[CO5]] + CatTemplate[[#This Row],[CS5]]) * (1 + getRateOHFinal) * getRateMarkupFinal</f>
        <v>#VALUE!</v>
      </c>
      <c r="FX385" s="30" t="e">
        <f>(CatTemplate[[#This Row],[CO6]] + CatTemplate[[#This Row],[CS6]]) * (1 + getRateOHFinal) * getRateMarkupFinal</f>
        <v>#VALUE!</v>
      </c>
      <c r="FY385" s="30" t="e">
        <f>(CatTemplate[[#This Row],[CO7]] + CatTemplate[[#This Row],[CS7]]) * (1 + getRateOHFinal) * getRateMarkupFinal</f>
        <v>#VALUE!</v>
      </c>
      <c r="FZ385" s="30" t="e">
        <f>(CatTemplate[[#This Row],[CO8]] + CatTemplate[[#This Row],[CS8]]) * (1 + getRateOHFinal) * getRateMarkupFinal</f>
        <v>#VALUE!</v>
      </c>
      <c r="GA385" s="30" t="e">
        <f>(CatTemplate[[#This Row],[CO9]] + CatTemplate[[#This Row],[CS9]]) * (1 + getRateOHFinal) * getRateMarkupFinal</f>
        <v>#VALUE!</v>
      </c>
      <c r="GB385" s="30" t="e">
        <f>(CatTemplate[[#This Row],[CO10]] + CatTemplate[[#This Row],[CS10]]) * (1 + getRateOHFinal) * getRateMarkupFinal</f>
        <v>#VALUE!</v>
      </c>
      <c r="GC385" s="30" t="e">
        <f>(CatTemplate[[#This Row],[CO11]] + CatTemplate[[#This Row],[CS11]]) * (1 + getRateOHFinal) * getRateMarkupFinal</f>
        <v>#VALUE!</v>
      </c>
      <c r="GD385" s="30" t="e">
        <f>(CatTemplate[[#This Row],[CO12]] + CatTemplate[[#This Row],[CS12]]) * (1 + getRateOHFinal) * getRateMarkupFinal</f>
        <v>#VALUE!</v>
      </c>
      <c r="GE385" s="30" t="e">
        <f>(CatTemplate[[#This Row],[CO13]] + CatTemplate[[#This Row],[CS13]]) * (1 + getRateOHFinal) * getRateMarkupFinal</f>
        <v>#VALUE!</v>
      </c>
      <c r="GF385" s="30" t="e">
        <f>(CatTemplate[[#This Row],[CO14]] + CatTemplate[[#This Row],[CS14]]) * (1 + getRateOHFinal) * getRateMarkupFinal</f>
        <v>#VALUE!</v>
      </c>
      <c r="GG385" s="30" t="e">
        <f>(CatTemplate[[#This Row],[CO15]] + CatTemplate[[#This Row],[CS15]]) * (1 + getRateOHFinal) * getRateMarkupFinal</f>
        <v>#VALUE!</v>
      </c>
      <c r="GH385" s="30" t="e">
        <f>(CatTemplate[[#This Row],[CO16]] + CatTemplate[[#This Row],[CS16]]) * (1 + getRateOHFinal) * getRateMarkupFinal</f>
        <v>#VALUE!</v>
      </c>
      <c r="GI385" s="30" t="e">
        <f>(CatTemplate[[#This Row],[CO17]] + CatTemplate[[#This Row],[CS17]]) * (1 + getRateOHFinal) * getRateMarkupFinal</f>
        <v>#VALUE!</v>
      </c>
      <c r="GJ385" s="30" t="e">
        <f>(CatTemplate[[#This Row],[CO18]] + CatTemplate[[#This Row],[CS18]]) * (1 + getRateOHFinal) * getRateMarkupFinal</f>
        <v>#VALUE!</v>
      </c>
      <c r="GK385" s="30" t="e">
        <f>(CatTemplate[[#This Row],[CO19]] + CatTemplate[[#This Row],[CS19]]) * (1 + getRateOHFinal) * getRateMarkupFinal</f>
        <v>#VALUE!</v>
      </c>
      <c r="GL385" s="30" t="e">
        <f>(CatTemplate[[#This Row],[CO20]] + CatTemplate[[#This Row],[CS20]]) * (1 + getRateOHFinal) * getRateMarkupFinal</f>
        <v>#VALUE!</v>
      </c>
      <c r="GM385" s="30" t="e">
        <f t="shared" si="117"/>
        <v>#VALUE!</v>
      </c>
      <c r="GN385" s="30" t="e">
        <f t="shared" si="118"/>
        <v>#VALUE!</v>
      </c>
      <c r="GO385" s="30" t="e">
        <f t="shared" si="119"/>
        <v>#VALUE!</v>
      </c>
      <c r="GP385" s="30" t="e">
        <f t="shared" si="120"/>
        <v>#VALUE!</v>
      </c>
      <c r="GQ385" s="30" t="e">
        <f>(CatTemplate[[#This Row],[CO1]]+CatTemplate[[#This Row],[CS1]]) * (1+ getRateOHFinal) * (1 + getRateMarkupFinal)</f>
        <v>#VALUE!</v>
      </c>
      <c r="GR385" s="30" t="e">
        <f>(CatTemplate[[#This Row],[CO2]]+CatTemplate[[#This Row],[CS2]]) * (1+ getRateOHFinal) * (1 + getRateMarkupFinal)</f>
        <v>#VALUE!</v>
      </c>
      <c r="GS385" s="30" t="e">
        <f>(CatTemplate[[#This Row],[CO3]]+CatTemplate[[#This Row],[CS3]]) * (1+ getRateOHFinal) * (1 + getRateMarkupFinal)</f>
        <v>#VALUE!</v>
      </c>
      <c r="GT385" s="30" t="e">
        <f>(CatTemplate[[#This Row],[CO4]]+CatTemplate[[#This Row],[CS4]]) * (1+ getRateOHFinal) * (1 + getRateMarkupFinal)</f>
        <v>#VALUE!</v>
      </c>
      <c r="GU385" s="30" t="e">
        <f>(CatTemplate[[#This Row],[CO5]]+CatTemplate[[#This Row],[CS5]]) * (1+ getRateOHFinal) * (1 + getRateMarkupFinal)</f>
        <v>#VALUE!</v>
      </c>
      <c r="GV385" s="30" t="e">
        <f>(CatTemplate[[#This Row],[CO6]]+CatTemplate[[#This Row],[CS6]]) * (1+ getRateOHFinal) * (1 + getRateMarkupFinal)</f>
        <v>#VALUE!</v>
      </c>
      <c r="GW385" s="30" t="e">
        <f>(CatTemplate[[#This Row],[CO7]]+CatTemplate[[#This Row],[CS7]]) * (1+ getRateOHFinal) * (1 + getRateMarkupFinal)</f>
        <v>#VALUE!</v>
      </c>
      <c r="GX385" s="30" t="e">
        <f>(CatTemplate[[#This Row],[CO8]]+CatTemplate[[#This Row],[CS8]]) * (1+ getRateOHFinal) * (1 + getRateMarkupFinal)</f>
        <v>#VALUE!</v>
      </c>
      <c r="GY385" s="30" t="e">
        <f>(CatTemplate[[#This Row],[CO9]]+CatTemplate[[#This Row],[CS9]]) * (1+ getRateOHFinal) * (1 + getRateMarkupFinal)</f>
        <v>#VALUE!</v>
      </c>
      <c r="GZ385" s="30" t="e">
        <f>(CatTemplate[[#This Row],[CO10]]+CatTemplate[[#This Row],[CS10]]) * (1+ getRateOHFinal) * (1 + getRateMarkupFinal)</f>
        <v>#VALUE!</v>
      </c>
      <c r="HA385" s="30" t="e">
        <f>(CatTemplate[[#This Row],[CO11]]+CatTemplate[[#This Row],[CS11]]) * (1+ getRateOHFinal) * (1 + getRateMarkupFinal)</f>
        <v>#VALUE!</v>
      </c>
      <c r="HB385" s="30" t="e">
        <f>(CatTemplate[[#This Row],[CO12]]+CatTemplate[[#This Row],[CS12]]) * (1+ getRateOHFinal) * (1 + getRateMarkupFinal)</f>
        <v>#VALUE!</v>
      </c>
      <c r="HC385" s="30" t="e">
        <f>(CatTemplate[[#This Row],[CO13]]+CatTemplate[[#This Row],[CS13]]) * (1+ getRateOHFinal) * (1 + getRateMarkupFinal)</f>
        <v>#VALUE!</v>
      </c>
      <c r="HD385" s="30" t="e">
        <f>(CatTemplate[[#This Row],[CO14]]+CatTemplate[[#This Row],[CS14]]) * (1+ getRateOHFinal) * (1 + getRateMarkupFinal)</f>
        <v>#VALUE!</v>
      </c>
      <c r="HE385" s="30" t="e">
        <f>(CatTemplate[[#This Row],[CO15]]+CatTemplate[[#This Row],[CS15]]) * (1+ getRateOHFinal) * (1 + getRateMarkupFinal)</f>
        <v>#VALUE!</v>
      </c>
      <c r="HF385" s="30" t="e">
        <f>(CatTemplate[[#This Row],[CO16]]+CatTemplate[[#This Row],[CS16]]) * (1+ getRateOHFinal) * (1 + getRateMarkupFinal)</f>
        <v>#VALUE!</v>
      </c>
      <c r="HG385" s="30" t="e">
        <f>(CatTemplate[[#This Row],[CO17]]+CatTemplate[[#This Row],[CS17]]) * (1+ getRateOHFinal) * (1 + getRateMarkupFinal)</f>
        <v>#VALUE!</v>
      </c>
      <c r="HH385" s="30" t="e">
        <f>(CatTemplate[[#This Row],[CO18]]+CatTemplate[[#This Row],[CS18]]) * (1+ getRateOHFinal) * (1 + getRateMarkupFinal)</f>
        <v>#VALUE!</v>
      </c>
      <c r="HI385" s="30" t="e">
        <f>(CatTemplate[[#This Row],[CO19]]+CatTemplate[[#This Row],[CS19]]) * (1+ getRateOHFinal) * (1 + getRateMarkupFinal)</f>
        <v>#VALUE!</v>
      </c>
      <c r="HJ385" s="30" t="e">
        <f>(CatTemplate[[#This Row],[CO20]]+CatTemplate[[#This Row],[CS20]]) * (1+ getRateOHFinal) * (1 + getRateMarkupFinal)</f>
        <v>#VALUE!</v>
      </c>
      <c r="HK385" s="39" t="e">
        <f>CatTemplate[[#This Row],[Total cost]]+CatTemplate[[#This Row],[OH Amount]]+CatTemplate[[#This Row],[Markup]]</f>
        <v>#VALUE!</v>
      </c>
      <c r="HL385" s="63">
        <f>IF(CatTemplate[[#This Row],[Units]]="Days",CatTemplate[[#This Row],[Project quantity]]*CatTemplate[[#This Row],[St. unit effort]],CatTemplate[[#This Row],[Project quantity]])</f>
        <v>0</v>
      </c>
      <c r="HM385" s="287">
        <f>IFERROR(CatTemplate[[#This Row],[Total Price]]/(CatTemplate[[#This Row],[Final Quantity]]),0)</f>
        <v>0</v>
      </c>
      <c r="HN385" s="261"/>
    </row>
    <row r="386" spans="2:222" x14ac:dyDescent="0.2">
      <c r="B386" s="9" t="s">
        <v>107</v>
      </c>
      <c r="C386" s="23">
        <v>11</v>
      </c>
      <c r="D386" s="10" t="s">
        <v>194</v>
      </c>
      <c r="E386" s="25">
        <v>1</v>
      </c>
      <c r="F386" s="19" t="s">
        <v>209</v>
      </c>
      <c r="G386" s="27">
        <v>5</v>
      </c>
      <c r="H386" s="19" t="s">
        <v>1164</v>
      </c>
      <c r="I386" s="19"/>
      <c r="J386" s="16" t="s">
        <v>1118</v>
      </c>
      <c r="K386" s="16"/>
      <c r="L386" s="16" t="s">
        <v>140</v>
      </c>
      <c r="M386" s="16" t="s">
        <v>206</v>
      </c>
      <c r="N386" s="16" t="s">
        <v>857</v>
      </c>
      <c r="O386" s="320"/>
      <c r="P386" s="71"/>
      <c r="Q386" s="108"/>
      <c r="R386" s="73"/>
      <c r="S386" s="97"/>
      <c r="T386" s="100">
        <f>getEqUnitCost</f>
        <v>0</v>
      </c>
      <c r="U386" s="73">
        <f>getEqUnitEffort</f>
        <v>0</v>
      </c>
      <c r="V386" s="101">
        <f>getEqQuantity</f>
        <v>0</v>
      </c>
      <c r="W386" s="320"/>
      <c r="X386" s="100">
        <f>getConsUnitCost</f>
        <v>0</v>
      </c>
      <c r="Y386" s="73">
        <f>getConsUnitEffort</f>
        <v>0</v>
      </c>
      <c r="Z386" s="14">
        <f>getConsQuantity</f>
        <v>0</v>
      </c>
      <c r="AA386" s="320"/>
      <c r="AB386" s="72"/>
      <c r="AC386" s="112"/>
      <c r="AD386" s="14">
        <f>getOthQuantity</f>
        <v>0</v>
      </c>
      <c r="AE386" s="320"/>
      <c r="AF386" s="28" t="str">
        <f>IF(ISBLANK(CatTemplate[[#This Row],[Resource type]]),"",CatTemplate[[#This Row],[Resource type]])</f>
        <v>CCMS Head Of Unit</v>
      </c>
      <c r="AG386" s="242">
        <f>getStaffUnitCost</f>
        <v>858.09944830582288</v>
      </c>
      <c r="AH386" s="113">
        <f>getStaffUnitEffort</f>
        <v>0</v>
      </c>
      <c r="AI386" s="40">
        <f>getStaffQuantity</f>
        <v>0</v>
      </c>
      <c r="AJ386" s="41">
        <f>CatTemplate[[#This Row],[St. quantity]]*8/ParRatePM</f>
        <v>0</v>
      </c>
      <c r="AK386" s="320"/>
      <c r="AL386" s="53" t="str">
        <f>CatTemplate[[#This Row],[Item type]]</f>
        <v>Days</v>
      </c>
      <c r="AM386" s="12">
        <f>SUM(CatTemplate[[#This Row],[Year1]:[Year20]])</f>
        <v>0</v>
      </c>
      <c r="AN386" s="52"/>
      <c r="AO386" s="52"/>
      <c r="AP386" s="52"/>
      <c r="AQ386" s="8"/>
      <c r="AR386" s="8"/>
      <c r="AS386" s="8"/>
      <c r="AT386" s="8"/>
      <c r="AU386" s="8"/>
      <c r="AV386" s="8"/>
      <c r="AW386" s="8"/>
      <c r="AX386" s="8"/>
      <c r="AY386" s="8"/>
      <c r="AZ386" s="8"/>
      <c r="BA386" s="8"/>
      <c r="BB386" s="8"/>
      <c r="BC386" s="8"/>
      <c r="BD386" s="8"/>
      <c r="BE386" s="8"/>
      <c r="BF386" s="8"/>
      <c r="BG386" s="36"/>
      <c r="BH386" s="320"/>
      <c r="BI386" s="37" t="str">
        <f>getCostCategory</f>
        <v>01 Staff costs</v>
      </c>
      <c r="BJ386" s="37" t="str">
        <f>getSection</f>
        <v>11 Statistics and methodology</v>
      </c>
      <c r="BK386" s="32" t="str">
        <f>getObject</f>
        <v>CCMS Head Of Unit</v>
      </c>
      <c r="BL386" s="30">
        <f>IFERROR(getUnitCost * IF(CatTemplate[[#This Row],[Cost Category Comp.]]="01 Staff costs", 1,1),0)</f>
        <v>858.09944830582288</v>
      </c>
      <c r="BM386" s="29">
        <f>IF(AND(ISBLANK(CatTemplate[[#This Row],[Eq. unit cost]]),ISBLANK(CatTemplate[[#This Row],[Cons. unit cost]]),ISBLANK(CatTemplate[[#This Row],[Oth. unit cost]])), 0, IF(getUnitEffort =0,1,getUnitEffort) * CatTemplate[[#This Row],[Year1]])</f>
        <v>0</v>
      </c>
      <c r="BN386" s="29">
        <f>IF(AND(ISBLANK(CatTemplate[[#This Row],[Eq. unit cost]]),ISBLANK(CatTemplate[[#This Row],[Cons. unit cost]]),ISBLANK(CatTemplate[[#This Row],[Oth. unit cost]])), 0, IF(getUnitEffort =0,1,getUnitEffort) * CatTemplate[[#This Row],[Year2]])</f>
        <v>0</v>
      </c>
      <c r="BO386" s="29">
        <f>IF(AND(ISBLANK(CatTemplate[[#This Row],[Eq. unit cost]]),ISBLANK(CatTemplate[[#This Row],[Cons. unit cost]]),ISBLANK(CatTemplate[[#This Row],[Oth. unit cost]])), 0, IF(getUnitEffort =0,1,getUnitEffort) * CatTemplate[[#This Row],[Year3]])</f>
        <v>0</v>
      </c>
      <c r="BP386" s="29">
        <f>IF(AND(ISBLANK(CatTemplate[[#This Row],[Eq. unit cost]]),ISBLANK(CatTemplate[[#This Row],[Cons. unit cost]]),ISBLANK(CatTemplate[[#This Row],[Oth. unit cost]])), 0, IF(getUnitEffort =0,1,getUnitEffort) * CatTemplate[[#This Row],[Year4]])</f>
        <v>0</v>
      </c>
      <c r="BQ386" s="29">
        <f>IF(AND(ISBLANK(CatTemplate[[#This Row],[Eq. unit cost]]),ISBLANK(CatTemplate[[#This Row],[Cons. unit cost]]),ISBLANK(CatTemplate[[#This Row],[Oth. unit cost]])), 0, IF(getUnitEffort =0,1,getUnitEffort) * CatTemplate[[#This Row],[Year5]])</f>
        <v>0</v>
      </c>
      <c r="BR386" s="29">
        <f>IF(AND(ISBLANK(CatTemplate[[#This Row],[Eq. unit cost]]),ISBLANK(CatTemplate[[#This Row],[Cons. unit cost]]),ISBLANK(CatTemplate[[#This Row],[Oth. unit cost]])), 0, IF(getUnitEffort =0,1,getUnitEffort) * CatTemplate[[#This Row],[Year6]])</f>
        <v>0</v>
      </c>
      <c r="BS386" s="29">
        <f>IF(AND(ISBLANK(CatTemplate[[#This Row],[Eq. unit cost]]),ISBLANK(CatTemplate[[#This Row],[Cons. unit cost]]),ISBLANK(CatTemplate[[#This Row],[Oth. unit cost]])), 0, IF(getUnitEffort =0,1,getUnitEffort) * CatTemplate[[#This Row],[Year7]])</f>
        <v>0</v>
      </c>
      <c r="BT386" s="29">
        <f>IF(AND(ISBLANK(CatTemplate[[#This Row],[Eq. unit cost]]),ISBLANK(CatTemplate[[#This Row],[Cons. unit cost]]),ISBLANK(CatTemplate[[#This Row],[Oth. unit cost]])), 0, IF(getUnitEffort =0,1,getUnitEffort) * CatTemplate[[#This Row],[Year8]])</f>
        <v>0</v>
      </c>
      <c r="BU386" s="29">
        <f>IF(AND(ISBLANK(CatTemplate[[#This Row],[Eq. unit cost]]),ISBLANK(CatTemplate[[#This Row],[Cons. unit cost]]),ISBLANK(CatTemplate[[#This Row],[Oth. unit cost]])), 0, IF(getUnitEffort =0,1,getUnitEffort) * CatTemplate[[#This Row],[Year9]])</f>
        <v>0</v>
      </c>
      <c r="BV386" s="29">
        <f>IF(AND(ISBLANK(CatTemplate[[#This Row],[Eq. unit cost]]),ISBLANK(CatTemplate[[#This Row],[Cons. unit cost]]),ISBLANK(CatTemplate[[#This Row],[Oth. unit cost]])), 0, IF(getUnitEffort =0,1,getUnitEffort) * CatTemplate[[#This Row],[Year10]])</f>
        <v>0</v>
      </c>
      <c r="BW386" s="29">
        <f>IF(AND(ISBLANK(CatTemplate[[#This Row],[Eq. unit cost]]),ISBLANK(CatTemplate[[#This Row],[Cons. unit cost]]),ISBLANK(CatTemplate[[#This Row],[Oth. unit cost]])), 0, IF(getUnitEffort =0,1,getUnitEffort) * CatTemplate[[#This Row],[Year11]])</f>
        <v>0</v>
      </c>
      <c r="BX386" s="29">
        <f>IF(AND(ISBLANK(CatTemplate[[#This Row],[Eq. unit cost]]),ISBLANK(CatTemplate[[#This Row],[Cons. unit cost]]),ISBLANK(CatTemplate[[#This Row],[Oth. unit cost]])), 0, IF(getUnitEffort =0,1,getUnitEffort) * CatTemplate[[#This Row],[Year12]])</f>
        <v>0</v>
      </c>
      <c r="BY386" s="29">
        <f>IF(AND(ISBLANK(CatTemplate[[#This Row],[Eq. unit cost]]),ISBLANK(CatTemplate[[#This Row],[Cons. unit cost]]),ISBLANK(CatTemplate[[#This Row],[Oth. unit cost]])), 0, IF(getUnitEffort =0,1,getUnitEffort) * CatTemplate[[#This Row],[Year13]])</f>
        <v>0</v>
      </c>
      <c r="BZ386" s="29">
        <f>IF(AND(ISBLANK(CatTemplate[[#This Row],[Eq. unit cost]]),ISBLANK(CatTemplate[[#This Row],[Cons. unit cost]]),ISBLANK(CatTemplate[[#This Row],[Oth. unit cost]])), 0, IF(getUnitEffort =0,1,getUnitEffort) * CatTemplate[[#This Row],[Year14]])</f>
        <v>0</v>
      </c>
      <c r="CA386" s="29">
        <f>IF(AND(ISBLANK(CatTemplate[[#This Row],[Eq. unit cost]]),ISBLANK(CatTemplate[[#This Row],[Cons. unit cost]]),ISBLANK(CatTemplate[[#This Row],[Oth. unit cost]])), 0, IF(getUnitEffort =0,1,getUnitEffort) * CatTemplate[[#This Row],[Year15]])</f>
        <v>0</v>
      </c>
      <c r="CB386" s="29">
        <f>IF(AND(ISBLANK(CatTemplate[[#This Row],[Eq. unit cost]]),ISBLANK(CatTemplate[[#This Row],[Cons. unit cost]]),ISBLANK(CatTemplate[[#This Row],[Oth. unit cost]])), 0, IF(getUnitEffort =0,1,getUnitEffort) * CatTemplate[[#This Row],[Year16]])</f>
        <v>0</v>
      </c>
      <c r="CC386" s="29">
        <f>IF(AND(ISBLANK(CatTemplate[[#This Row],[Eq. unit cost]]),ISBLANK(CatTemplate[[#This Row],[Cons. unit cost]]),ISBLANK(CatTemplate[[#This Row],[Oth. unit cost]])), 0, IF(getUnitEffort =0,1,getUnitEffort) * CatTemplate[[#This Row],[Year17]])</f>
        <v>0</v>
      </c>
      <c r="CD386" s="29">
        <f>IF(AND(ISBLANK(CatTemplate[[#This Row],[Eq. unit cost]]),ISBLANK(CatTemplate[[#This Row],[Cons. unit cost]]),ISBLANK(CatTemplate[[#This Row],[Oth. unit cost]])), 0, IF(getUnitEffort =0,1,getUnitEffort) * CatTemplate[[#This Row],[Year18]])</f>
        <v>0</v>
      </c>
      <c r="CE386" s="29">
        <f>IF(AND(ISBLANK(CatTemplate[[#This Row],[Eq. unit cost]]),ISBLANK(CatTemplate[[#This Row],[Cons. unit cost]]),ISBLANK(CatTemplate[[#This Row],[Oth. unit cost]])), 0, IF(getUnitEffort =0,1,getUnitEffort) * CatTemplate[[#This Row],[Year19]])</f>
        <v>0</v>
      </c>
      <c r="CF386" s="29">
        <f>IF(AND(ISBLANK(CatTemplate[[#This Row],[Eq. unit cost]]),ISBLANK(CatTemplate[[#This Row],[Cons. unit cost]]),ISBLANK(CatTemplate[[#This Row],[Oth. unit cost]])), 0, IF(getUnitEffort =0,1,getUnitEffort) * CatTemplate[[#This Row],[Year20]])</f>
        <v>0</v>
      </c>
      <c r="CG386" s="45">
        <f>SUM(CatTemplate[[#This Row],[Q1]:[Q20]])</f>
        <v>0</v>
      </c>
      <c r="CH386" s="29">
        <f>IF(ISBLANK(CatTemplate[[#This Row],[St. unit effort]]),0,(CatTemplate[[#This Row],[St. unit effort]] * CatTemplate[[#This Row],[Year1]]))</f>
        <v>0</v>
      </c>
      <c r="CI386" s="29">
        <f>IF(ISBLANK(CatTemplate[[#This Row],[St. unit effort]]),0,(CatTemplate[[#This Row],[St. unit effort]] * CatTemplate[[#This Row],[Year2]]))</f>
        <v>0</v>
      </c>
      <c r="CJ386" s="29">
        <f>IF(ISBLANK(CatTemplate[[#This Row],[St. unit effort]]),0,(CatTemplate[[#This Row],[St. unit effort]] * CatTemplate[[#This Row],[Year3]]))</f>
        <v>0</v>
      </c>
      <c r="CK386" s="29">
        <f>IF(ISBLANK(CatTemplate[[#This Row],[St. unit effort]]),0,(CatTemplate[[#This Row],[St. unit effort]] * CatTemplate[[#This Row],[Year4]]))</f>
        <v>0</v>
      </c>
      <c r="CL386" s="29">
        <f>IF(ISBLANK(CatTemplate[[#This Row],[St. unit effort]]),0,(CatTemplate[[#This Row],[St. unit effort]] * CatTemplate[[#This Row],[Year5]]))</f>
        <v>0</v>
      </c>
      <c r="CM386" s="29">
        <f>IF(ISBLANK(CatTemplate[[#This Row],[St. unit effort]]),0,(CatTemplate[[#This Row],[St. unit effort]] * CatTemplate[[#This Row],[Year6]]))</f>
        <v>0</v>
      </c>
      <c r="CN386" s="29">
        <f>IF(ISBLANK(CatTemplate[[#This Row],[St. unit effort]]),0,(CatTemplate[[#This Row],[St. unit effort]] * CatTemplate[[#This Row],[Year7]]))</f>
        <v>0</v>
      </c>
      <c r="CO386" s="29">
        <f>IF(ISBLANK(CatTemplate[[#This Row],[St. unit effort]]),0,(CatTemplate[[#This Row],[St. unit effort]] * CatTemplate[[#This Row],[Year8]]))</f>
        <v>0</v>
      </c>
      <c r="CP386" s="29">
        <f>IF(ISBLANK(CatTemplate[[#This Row],[St. unit effort]]),0,(CatTemplate[[#This Row],[St. unit effort]] * CatTemplate[[#This Row],[Year9]]))</f>
        <v>0</v>
      </c>
      <c r="CQ386" s="29">
        <f>IF(ISBLANK(CatTemplate[[#This Row],[St. unit effort]]),0,(CatTemplate[[#This Row],[St. unit effort]] * CatTemplate[[#This Row],[Year10]]))</f>
        <v>0</v>
      </c>
      <c r="CR386" s="29">
        <f>IF(ISBLANK(CatTemplate[[#This Row],[St. unit effort]]),0,(CatTemplate[[#This Row],[St. unit effort]] * CatTemplate[[#This Row],[Year11]]))</f>
        <v>0</v>
      </c>
      <c r="CS386" s="29">
        <f>IF(ISBLANK(CatTemplate[[#This Row],[St. unit effort]]),0,(CatTemplate[[#This Row],[St. unit effort]] * CatTemplate[[#This Row],[Year12]]))</f>
        <v>0</v>
      </c>
      <c r="CT386" s="29">
        <f>IF(ISBLANK(CatTemplate[[#This Row],[St. unit effort]]),0,(CatTemplate[[#This Row],[St. unit effort]] * CatTemplate[[#This Row],[Year13]]))</f>
        <v>0</v>
      </c>
      <c r="CU386" s="29">
        <f>IF(ISBLANK(CatTemplate[[#This Row],[St. unit effort]]),0,(CatTemplate[[#This Row],[St. unit effort]] * CatTemplate[[#This Row],[Year14]]))</f>
        <v>0</v>
      </c>
      <c r="CV386" s="29">
        <f>IF(ISBLANK(CatTemplate[[#This Row],[St. unit effort]]),0,(CatTemplate[[#This Row],[St. unit effort]] * CatTemplate[[#This Row],[Year15]]))</f>
        <v>0</v>
      </c>
      <c r="CW386" s="29">
        <f>IF(ISBLANK(CatTemplate[[#This Row],[St. unit effort]]),0,(CatTemplate[[#This Row],[St. unit effort]] * CatTemplate[[#This Row],[Year16]]))</f>
        <v>0</v>
      </c>
      <c r="CX386" s="29">
        <f>IF(ISBLANK(CatTemplate[[#This Row],[St. unit effort]]),0,(CatTemplate[[#This Row],[St. unit effort]] * CatTemplate[[#This Row],[Year17]]))</f>
        <v>0</v>
      </c>
      <c r="CY386" s="29">
        <f>IF(ISBLANK(CatTemplate[[#This Row],[St. unit effort]]),0,(CatTemplate[[#This Row],[St. unit effort]] * CatTemplate[[#This Row],[Year18]]))</f>
        <v>0</v>
      </c>
      <c r="CZ386" s="29">
        <f>IF(ISBLANK(CatTemplate[[#This Row],[St. unit effort]]),0,(CatTemplate[[#This Row],[St. unit effort]] * CatTemplate[[#This Row],[Year19]]))</f>
        <v>0</v>
      </c>
      <c r="DA386" s="29">
        <f>IF(ISBLANK(CatTemplate[[#This Row],[St. unit effort]]),0,(CatTemplate[[#This Row],[St. unit effort]] * CatTemplate[[#This Row],[Year20]]))</f>
        <v>0</v>
      </c>
      <c r="DB386" s="57">
        <f>IF(ISBLANK(CatTemplate[[#This Row],[St. unit effort]]),0,(CatTemplate[[#This Row],[St. unit effort]] * CatTemplate[[#This Row],[Year1]])*8/ParRatePM)</f>
        <v>0</v>
      </c>
      <c r="DC386" s="57">
        <f>IF(ISBLANK(CatTemplate[[#This Row],[St. unit effort]]),0,(CatTemplate[[#This Row],[St. unit effort]] * CatTemplate[[#This Row],[Year2]])*8/ParRatePM)</f>
        <v>0</v>
      </c>
      <c r="DD386" s="57">
        <f>IF(ISBLANK(CatTemplate[[#This Row],[St. unit effort]]),0,(CatTemplate[[#This Row],[St. unit effort]] * CatTemplate[[#This Row],[Year3]])*8/ParRatePM)</f>
        <v>0</v>
      </c>
      <c r="DE386" s="57">
        <f>IF(ISBLANK(CatTemplate[[#This Row],[St. unit effort]]),0,(CatTemplate[[#This Row],[St. unit effort]] * CatTemplate[[#This Row],[Year4]])*8/ParRatePM)</f>
        <v>0</v>
      </c>
      <c r="DF386" s="57">
        <f>IF(ISBLANK(CatTemplate[[#This Row],[St. unit effort]]),0,(CatTemplate[[#This Row],[St. unit effort]] * CatTemplate[[#This Row],[Year5]])*8/ParRatePM)</f>
        <v>0</v>
      </c>
      <c r="DG386" s="57">
        <f>IF(ISBLANK(CatTemplate[[#This Row],[St. unit effort]]),0,(CatTemplate[[#This Row],[St. unit effort]] * CatTemplate[[#This Row],[Year6]])*8/ParRatePM)</f>
        <v>0</v>
      </c>
      <c r="DH386" s="57">
        <f>IF(ISBLANK(CatTemplate[[#This Row],[St. unit effort]]),0,(CatTemplate[[#This Row],[St. unit effort]] * CatTemplate[[#This Row],[Year7]])*8/ParRatePM)</f>
        <v>0</v>
      </c>
      <c r="DI386" s="57">
        <f>IF(ISBLANK(CatTemplate[[#This Row],[St. unit effort]]),0,(CatTemplate[[#This Row],[St. unit effort]] * CatTemplate[[#This Row],[Year8]])*8/ParRatePM)</f>
        <v>0</v>
      </c>
      <c r="DJ386" s="57">
        <f>IF(ISBLANK(CatTemplate[[#This Row],[St. unit effort]]),0,(CatTemplate[[#This Row],[St. unit effort]] * CatTemplate[[#This Row],[Year9]])*8/ParRatePM)</f>
        <v>0</v>
      </c>
      <c r="DK386" s="57">
        <f>IF(ISBLANK(CatTemplate[[#This Row],[St. unit effort]]),0,(CatTemplate[[#This Row],[St. unit effort]] * CatTemplate[[#This Row],[Year10]])*8/ParRatePM)</f>
        <v>0</v>
      </c>
      <c r="DL386" s="57">
        <f>IF(ISBLANK(CatTemplate[[#This Row],[St. unit effort]]),0,(CatTemplate[[#This Row],[St. unit effort]] * CatTemplate[[#This Row],[Year11]])*8/ParRatePM)</f>
        <v>0</v>
      </c>
      <c r="DM386" s="57">
        <f>IF(ISBLANK(CatTemplate[[#This Row],[St. unit effort]]),0,(CatTemplate[[#This Row],[St. unit effort]] * CatTemplate[[#This Row],[Year12]])*8/ParRatePM)</f>
        <v>0</v>
      </c>
      <c r="DN386" s="57">
        <f>IF(ISBLANK(CatTemplate[[#This Row],[St. unit effort]]),0,(CatTemplate[[#This Row],[St. unit effort]] * CatTemplate[[#This Row],[Year13]])*8/ParRatePM)</f>
        <v>0</v>
      </c>
      <c r="DO386" s="57">
        <f>IF(ISBLANK(CatTemplate[[#This Row],[St. unit effort]]),0,(CatTemplate[[#This Row],[St. unit effort]] * CatTemplate[[#This Row],[Year14]])*8/ParRatePM)</f>
        <v>0</v>
      </c>
      <c r="DP386" s="57">
        <f>IF(ISBLANK(CatTemplate[[#This Row],[St. unit effort]]),0,(CatTemplate[[#This Row],[St. unit effort]] * CatTemplate[[#This Row],[Year15]])*8/ParRatePM)</f>
        <v>0</v>
      </c>
      <c r="DQ386" s="57">
        <f>IF(ISBLANK(CatTemplate[[#This Row],[St. unit effort]]),0,(CatTemplate[[#This Row],[St. unit effort]] * CatTemplate[[#This Row],[Year16]])*8/ParRatePM)</f>
        <v>0</v>
      </c>
      <c r="DR386" s="57">
        <f>IF(ISBLANK(CatTemplate[[#This Row],[St. unit effort]]),0,(CatTemplate[[#This Row],[St. unit effort]] * CatTemplate[[#This Row],[Year17]])*8/ParRatePM)</f>
        <v>0</v>
      </c>
      <c r="DS386" s="57">
        <f>IF(ISBLANK(CatTemplate[[#This Row],[St. unit effort]]),0,(CatTemplate[[#This Row],[St. unit effort]] * CatTemplate[[#This Row],[Year18]])*8/ParRatePM)</f>
        <v>0</v>
      </c>
      <c r="DT386" s="57">
        <f>IF(ISBLANK(CatTemplate[[#This Row],[St. unit effort]]),0,(CatTemplate[[#This Row],[St. unit effort]] * CatTemplate[[#This Row],[Year19]])*8/ParRatePM)</f>
        <v>0</v>
      </c>
      <c r="DU386" s="57">
        <f>IF(ISBLANK(CatTemplate[[#This Row],[St. unit effort]]),0,(CatTemplate[[#This Row],[St. unit effort]] * CatTemplate[[#This Row],[Year20]])*8/ParRatePM)</f>
        <v>0</v>
      </c>
      <c r="DV386" s="54">
        <f>SUM(CatTemplate[[#This Row],[PM1]:[PM20]])</f>
        <v>0</v>
      </c>
      <c r="DW386" s="56">
        <f t="shared" si="131"/>
        <v>0</v>
      </c>
      <c r="DX386" s="56">
        <f t="shared" si="131"/>
        <v>0</v>
      </c>
      <c r="DY386" s="56">
        <f t="shared" si="131"/>
        <v>0</v>
      </c>
      <c r="DZ386" s="56">
        <f t="shared" si="131"/>
        <v>0</v>
      </c>
      <c r="EA386" s="56">
        <f t="shared" si="131"/>
        <v>0</v>
      </c>
      <c r="EB386" s="56">
        <f t="shared" si="131"/>
        <v>0</v>
      </c>
      <c r="EC386" s="56">
        <f t="shared" si="131"/>
        <v>0</v>
      </c>
      <c r="ED386" s="56">
        <f t="shared" si="131"/>
        <v>0</v>
      </c>
      <c r="EE386" s="56">
        <f t="shared" si="131"/>
        <v>0</v>
      </c>
      <c r="EF386" s="56">
        <f t="shared" si="131"/>
        <v>0</v>
      </c>
      <c r="EG386" s="56">
        <f t="shared" si="131"/>
        <v>0</v>
      </c>
      <c r="EH386" s="56">
        <f t="shared" si="131"/>
        <v>0</v>
      </c>
      <c r="EI386" s="56">
        <f t="shared" si="131"/>
        <v>0</v>
      </c>
      <c r="EJ386" s="56">
        <f t="shared" si="131"/>
        <v>0</v>
      </c>
      <c r="EK386" s="56">
        <f t="shared" si="131"/>
        <v>0</v>
      </c>
      <c r="EL386" s="56">
        <f t="shared" si="129"/>
        <v>0</v>
      </c>
      <c r="EM386" s="56">
        <f t="shared" si="129"/>
        <v>0</v>
      </c>
      <c r="EN386" s="56">
        <f t="shared" si="129"/>
        <v>0</v>
      </c>
      <c r="EO386" s="56">
        <f t="shared" si="129"/>
        <v>0</v>
      </c>
      <c r="EP386" s="56">
        <f t="shared" si="129"/>
        <v>0</v>
      </c>
      <c r="EQ386" s="30">
        <f>CatTemplate[[#This Row],[Eq. unit cost]] * CatTemplate[[#This Row],[Eq. quantity]]</f>
        <v>0</v>
      </c>
      <c r="ER386" s="30">
        <f>CatTemplate[[#This Row],[Cons. unit cost]] *CatTemplate[[#This Row],[Cons. quantity]]</f>
        <v>0</v>
      </c>
      <c r="ES386" s="30">
        <f>CatTemplate[[#This Row],[Oth. unit cost]] *CatTemplate[[#This Row],[Oth. quantity]]</f>
        <v>0</v>
      </c>
      <c r="ET386" s="55">
        <f>SUM(CatTemplate[[#This Row],[CO1]:[CO20]])</f>
        <v>0</v>
      </c>
      <c r="EU386" s="56">
        <f t="shared" si="132"/>
        <v>0</v>
      </c>
      <c r="EV386" s="56">
        <f t="shared" si="132"/>
        <v>0</v>
      </c>
      <c r="EW386" s="56">
        <f t="shared" si="132"/>
        <v>0</v>
      </c>
      <c r="EX386" s="56">
        <f t="shared" si="132"/>
        <v>0</v>
      </c>
      <c r="EY386" s="56">
        <f t="shared" si="132"/>
        <v>0</v>
      </c>
      <c r="EZ386" s="56">
        <f t="shared" si="132"/>
        <v>0</v>
      </c>
      <c r="FA386" s="56">
        <f t="shared" si="132"/>
        <v>0</v>
      </c>
      <c r="FB386" s="56">
        <f t="shared" si="132"/>
        <v>0</v>
      </c>
      <c r="FC386" s="56">
        <f t="shared" si="132"/>
        <v>0</v>
      </c>
      <c r="FD386" s="56">
        <f t="shared" si="132"/>
        <v>0</v>
      </c>
      <c r="FE386" s="56">
        <f t="shared" si="132"/>
        <v>0</v>
      </c>
      <c r="FF386" s="56">
        <f t="shared" si="132"/>
        <v>0</v>
      </c>
      <c r="FG386" s="56">
        <f t="shared" si="132"/>
        <v>0</v>
      </c>
      <c r="FH386" s="56">
        <f t="shared" si="132"/>
        <v>0</v>
      </c>
      <c r="FI386" s="56">
        <f t="shared" si="132"/>
        <v>0</v>
      </c>
      <c r="FJ386" s="56">
        <f t="shared" si="130"/>
        <v>0</v>
      </c>
      <c r="FK386" s="56">
        <f t="shared" si="130"/>
        <v>0</v>
      </c>
      <c r="FL386" s="56">
        <f t="shared" si="130"/>
        <v>0</v>
      </c>
      <c r="FM386" s="56">
        <f t="shared" si="130"/>
        <v>0</v>
      </c>
      <c r="FN386" s="56">
        <f t="shared" si="130"/>
        <v>0</v>
      </c>
      <c r="FO386" s="58">
        <f>SUM(CatTemplate[[#This Row],[CS1]:[CS20]])</f>
        <v>0</v>
      </c>
      <c r="FP386" s="59">
        <f>CatTemplate[[#This Row],[Total Oth. cost]]+CatTemplate[[#This Row],[Total St. Cost]]</f>
        <v>0</v>
      </c>
      <c r="FQ386" s="33" t="e">
        <f t="shared" si="115"/>
        <v>#VALUE!</v>
      </c>
      <c r="FR386" s="33" t="e">
        <f t="shared" si="116"/>
        <v>#VALUE!</v>
      </c>
      <c r="FS386" s="30" t="e">
        <f>(CatTemplate[[#This Row],[CO1]] + CatTemplate[[#This Row],[CS1]]) * (1 + getRateOHFinal) * getRateMarkupFinal</f>
        <v>#VALUE!</v>
      </c>
      <c r="FT386" s="30" t="e">
        <f>(CatTemplate[[#This Row],[CO2]] + CatTemplate[[#This Row],[CS2]]) * (1 + getRateOHFinal) * getRateMarkupFinal</f>
        <v>#VALUE!</v>
      </c>
      <c r="FU386" s="30" t="e">
        <f>(CatTemplate[[#This Row],[CO3]] + CatTemplate[[#This Row],[CS3]]) * (1 + getRateOHFinal) * getRateMarkupFinal</f>
        <v>#VALUE!</v>
      </c>
      <c r="FV386" s="30" t="e">
        <f>(CatTemplate[[#This Row],[CO4]] + CatTemplate[[#This Row],[CS4]]) * (1 + getRateOHFinal) * getRateMarkupFinal</f>
        <v>#VALUE!</v>
      </c>
      <c r="FW386" s="30" t="e">
        <f>(CatTemplate[[#This Row],[CO5]] + CatTemplate[[#This Row],[CS5]]) * (1 + getRateOHFinal) * getRateMarkupFinal</f>
        <v>#VALUE!</v>
      </c>
      <c r="FX386" s="30" t="e">
        <f>(CatTemplate[[#This Row],[CO6]] + CatTemplate[[#This Row],[CS6]]) * (1 + getRateOHFinal) * getRateMarkupFinal</f>
        <v>#VALUE!</v>
      </c>
      <c r="FY386" s="30" t="e">
        <f>(CatTemplate[[#This Row],[CO7]] + CatTemplate[[#This Row],[CS7]]) * (1 + getRateOHFinal) * getRateMarkupFinal</f>
        <v>#VALUE!</v>
      </c>
      <c r="FZ386" s="30" t="e">
        <f>(CatTemplate[[#This Row],[CO8]] + CatTemplate[[#This Row],[CS8]]) * (1 + getRateOHFinal) * getRateMarkupFinal</f>
        <v>#VALUE!</v>
      </c>
      <c r="GA386" s="30" t="e">
        <f>(CatTemplate[[#This Row],[CO9]] + CatTemplate[[#This Row],[CS9]]) * (1 + getRateOHFinal) * getRateMarkupFinal</f>
        <v>#VALUE!</v>
      </c>
      <c r="GB386" s="30" t="e">
        <f>(CatTemplate[[#This Row],[CO10]] + CatTemplate[[#This Row],[CS10]]) * (1 + getRateOHFinal) * getRateMarkupFinal</f>
        <v>#VALUE!</v>
      </c>
      <c r="GC386" s="30" t="e">
        <f>(CatTemplate[[#This Row],[CO11]] + CatTemplate[[#This Row],[CS11]]) * (1 + getRateOHFinal) * getRateMarkupFinal</f>
        <v>#VALUE!</v>
      </c>
      <c r="GD386" s="30" t="e">
        <f>(CatTemplate[[#This Row],[CO12]] + CatTemplate[[#This Row],[CS12]]) * (1 + getRateOHFinal) * getRateMarkupFinal</f>
        <v>#VALUE!</v>
      </c>
      <c r="GE386" s="30" t="e">
        <f>(CatTemplate[[#This Row],[CO13]] + CatTemplate[[#This Row],[CS13]]) * (1 + getRateOHFinal) * getRateMarkupFinal</f>
        <v>#VALUE!</v>
      </c>
      <c r="GF386" s="30" t="e">
        <f>(CatTemplate[[#This Row],[CO14]] + CatTemplate[[#This Row],[CS14]]) * (1 + getRateOHFinal) * getRateMarkupFinal</f>
        <v>#VALUE!</v>
      </c>
      <c r="GG386" s="30" t="e">
        <f>(CatTemplate[[#This Row],[CO15]] + CatTemplate[[#This Row],[CS15]]) * (1 + getRateOHFinal) * getRateMarkupFinal</f>
        <v>#VALUE!</v>
      </c>
      <c r="GH386" s="30" t="e">
        <f>(CatTemplate[[#This Row],[CO16]] + CatTemplate[[#This Row],[CS16]]) * (1 + getRateOHFinal) * getRateMarkupFinal</f>
        <v>#VALUE!</v>
      </c>
      <c r="GI386" s="30" t="e">
        <f>(CatTemplate[[#This Row],[CO17]] + CatTemplate[[#This Row],[CS17]]) * (1 + getRateOHFinal) * getRateMarkupFinal</f>
        <v>#VALUE!</v>
      </c>
      <c r="GJ386" s="30" t="e">
        <f>(CatTemplate[[#This Row],[CO18]] + CatTemplate[[#This Row],[CS18]]) * (1 + getRateOHFinal) * getRateMarkupFinal</f>
        <v>#VALUE!</v>
      </c>
      <c r="GK386" s="30" t="e">
        <f>(CatTemplate[[#This Row],[CO19]] + CatTemplate[[#This Row],[CS19]]) * (1 + getRateOHFinal) * getRateMarkupFinal</f>
        <v>#VALUE!</v>
      </c>
      <c r="GL386" s="30" t="e">
        <f>(CatTemplate[[#This Row],[CO20]] + CatTemplate[[#This Row],[CS20]]) * (1 + getRateOHFinal) * getRateMarkupFinal</f>
        <v>#VALUE!</v>
      </c>
      <c r="GM386" s="30" t="e">
        <f t="shared" si="117"/>
        <v>#VALUE!</v>
      </c>
      <c r="GN386" s="30" t="e">
        <f t="shared" si="118"/>
        <v>#VALUE!</v>
      </c>
      <c r="GO386" s="30" t="e">
        <f t="shared" si="119"/>
        <v>#VALUE!</v>
      </c>
      <c r="GP386" s="30" t="e">
        <f t="shared" si="120"/>
        <v>#VALUE!</v>
      </c>
      <c r="GQ386" s="30" t="e">
        <f>(CatTemplate[[#This Row],[CO1]]+CatTemplate[[#This Row],[CS1]]) * (1+ getRateOHFinal) * (1 + getRateMarkupFinal)</f>
        <v>#VALUE!</v>
      </c>
      <c r="GR386" s="30" t="e">
        <f>(CatTemplate[[#This Row],[CO2]]+CatTemplate[[#This Row],[CS2]]) * (1+ getRateOHFinal) * (1 + getRateMarkupFinal)</f>
        <v>#VALUE!</v>
      </c>
      <c r="GS386" s="30" t="e">
        <f>(CatTemplate[[#This Row],[CO3]]+CatTemplate[[#This Row],[CS3]]) * (1+ getRateOHFinal) * (1 + getRateMarkupFinal)</f>
        <v>#VALUE!</v>
      </c>
      <c r="GT386" s="30" t="e">
        <f>(CatTemplate[[#This Row],[CO4]]+CatTemplate[[#This Row],[CS4]]) * (1+ getRateOHFinal) * (1 + getRateMarkupFinal)</f>
        <v>#VALUE!</v>
      </c>
      <c r="GU386" s="30" t="e">
        <f>(CatTemplate[[#This Row],[CO5]]+CatTemplate[[#This Row],[CS5]]) * (1+ getRateOHFinal) * (1 + getRateMarkupFinal)</f>
        <v>#VALUE!</v>
      </c>
      <c r="GV386" s="30" t="e">
        <f>(CatTemplate[[#This Row],[CO6]]+CatTemplate[[#This Row],[CS6]]) * (1+ getRateOHFinal) * (1 + getRateMarkupFinal)</f>
        <v>#VALUE!</v>
      </c>
      <c r="GW386" s="30" t="e">
        <f>(CatTemplate[[#This Row],[CO7]]+CatTemplate[[#This Row],[CS7]]) * (1+ getRateOHFinal) * (1 + getRateMarkupFinal)</f>
        <v>#VALUE!</v>
      </c>
      <c r="GX386" s="30" t="e">
        <f>(CatTemplate[[#This Row],[CO8]]+CatTemplate[[#This Row],[CS8]]) * (1+ getRateOHFinal) * (1 + getRateMarkupFinal)</f>
        <v>#VALUE!</v>
      </c>
      <c r="GY386" s="30" t="e">
        <f>(CatTemplate[[#This Row],[CO9]]+CatTemplate[[#This Row],[CS9]]) * (1+ getRateOHFinal) * (1 + getRateMarkupFinal)</f>
        <v>#VALUE!</v>
      </c>
      <c r="GZ386" s="30" t="e">
        <f>(CatTemplate[[#This Row],[CO10]]+CatTemplate[[#This Row],[CS10]]) * (1+ getRateOHFinal) * (1 + getRateMarkupFinal)</f>
        <v>#VALUE!</v>
      </c>
      <c r="HA386" s="30" t="e">
        <f>(CatTemplate[[#This Row],[CO11]]+CatTemplate[[#This Row],[CS11]]) * (1+ getRateOHFinal) * (1 + getRateMarkupFinal)</f>
        <v>#VALUE!</v>
      </c>
      <c r="HB386" s="30" t="e">
        <f>(CatTemplate[[#This Row],[CO12]]+CatTemplate[[#This Row],[CS12]]) * (1+ getRateOHFinal) * (1 + getRateMarkupFinal)</f>
        <v>#VALUE!</v>
      </c>
      <c r="HC386" s="30" t="e">
        <f>(CatTemplate[[#This Row],[CO13]]+CatTemplate[[#This Row],[CS13]]) * (1+ getRateOHFinal) * (1 + getRateMarkupFinal)</f>
        <v>#VALUE!</v>
      </c>
      <c r="HD386" s="30" t="e">
        <f>(CatTemplate[[#This Row],[CO14]]+CatTemplate[[#This Row],[CS14]]) * (1+ getRateOHFinal) * (1 + getRateMarkupFinal)</f>
        <v>#VALUE!</v>
      </c>
      <c r="HE386" s="30" t="e">
        <f>(CatTemplate[[#This Row],[CO15]]+CatTemplate[[#This Row],[CS15]]) * (1+ getRateOHFinal) * (1 + getRateMarkupFinal)</f>
        <v>#VALUE!</v>
      </c>
      <c r="HF386" s="30" t="e">
        <f>(CatTemplate[[#This Row],[CO16]]+CatTemplate[[#This Row],[CS16]]) * (1+ getRateOHFinal) * (1 + getRateMarkupFinal)</f>
        <v>#VALUE!</v>
      </c>
      <c r="HG386" s="30" t="e">
        <f>(CatTemplate[[#This Row],[CO17]]+CatTemplate[[#This Row],[CS17]]) * (1+ getRateOHFinal) * (1 + getRateMarkupFinal)</f>
        <v>#VALUE!</v>
      </c>
      <c r="HH386" s="30" t="e">
        <f>(CatTemplate[[#This Row],[CO18]]+CatTemplate[[#This Row],[CS18]]) * (1+ getRateOHFinal) * (1 + getRateMarkupFinal)</f>
        <v>#VALUE!</v>
      </c>
      <c r="HI386" s="30" t="e">
        <f>(CatTemplate[[#This Row],[CO19]]+CatTemplate[[#This Row],[CS19]]) * (1+ getRateOHFinal) * (1 + getRateMarkupFinal)</f>
        <v>#VALUE!</v>
      </c>
      <c r="HJ386" s="30" t="e">
        <f>(CatTemplate[[#This Row],[CO20]]+CatTemplate[[#This Row],[CS20]]) * (1+ getRateOHFinal) * (1 + getRateMarkupFinal)</f>
        <v>#VALUE!</v>
      </c>
      <c r="HK386" s="39" t="e">
        <f>CatTemplate[[#This Row],[Total cost]]+CatTemplate[[#This Row],[OH Amount]]+CatTemplate[[#This Row],[Markup]]</f>
        <v>#VALUE!</v>
      </c>
      <c r="HL386" s="63">
        <f>IF(CatTemplate[[#This Row],[Units]]="Days",CatTemplate[[#This Row],[Project quantity]]*CatTemplate[[#This Row],[St. unit effort]],CatTemplate[[#This Row],[Project quantity]])</f>
        <v>0</v>
      </c>
      <c r="HM386" s="287">
        <f>IFERROR(CatTemplate[[#This Row],[Total Price]]/(CatTemplate[[#This Row],[Final Quantity]]),0)</f>
        <v>0</v>
      </c>
      <c r="HN386" s="261"/>
    </row>
    <row r="387" spans="2:222" x14ac:dyDescent="0.2">
      <c r="B387" s="9" t="s">
        <v>107</v>
      </c>
      <c r="C387" s="23">
        <v>11</v>
      </c>
      <c r="D387" s="10" t="s">
        <v>194</v>
      </c>
      <c r="E387" s="25">
        <v>2</v>
      </c>
      <c r="F387" s="19" t="s">
        <v>214</v>
      </c>
      <c r="G387" s="27">
        <v>1</v>
      </c>
      <c r="H387" s="19" t="s">
        <v>215</v>
      </c>
      <c r="I387" s="19"/>
      <c r="J387" s="16" t="s">
        <v>211</v>
      </c>
      <c r="K387" s="16"/>
      <c r="L387" s="16" t="s">
        <v>140</v>
      </c>
      <c r="M387" s="16" t="s">
        <v>206</v>
      </c>
      <c r="N387" s="16" t="s">
        <v>857</v>
      </c>
      <c r="O387" s="320"/>
      <c r="P387" s="71"/>
      <c r="Q387" s="108"/>
      <c r="R387" s="73"/>
      <c r="S387" s="97"/>
      <c r="T387" s="100">
        <f>getEqUnitCost</f>
        <v>0</v>
      </c>
      <c r="U387" s="73">
        <f>getEqUnitEffort</f>
        <v>0</v>
      </c>
      <c r="V387" s="101">
        <f>getEqQuantity</f>
        <v>0</v>
      </c>
      <c r="W387" s="320"/>
      <c r="X387" s="100">
        <f>getConsUnitCost</f>
        <v>0</v>
      </c>
      <c r="Y387" s="73">
        <f>getConsUnitEffort</f>
        <v>0</v>
      </c>
      <c r="Z387" s="14">
        <f>getConsQuantity</f>
        <v>0</v>
      </c>
      <c r="AA387" s="320"/>
      <c r="AB387" s="72"/>
      <c r="AC387" s="112"/>
      <c r="AD387" s="14">
        <f>getOthQuantity</f>
        <v>0</v>
      </c>
      <c r="AE387" s="320"/>
      <c r="AF387" s="28" t="str">
        <f>IF(ISBLANK(CatTemplate[[#This Row],[Resource type]]),"",CatTemplate[[#This Row],[Resource type]])</f>
        <v>CCMS Data Manager</v>
      </c>
      <c r="AG387" s="242">
        <f>getStaffUnitCost</f>
        <v>456.42590007973985</v>
      </c>
      <c r="AH387" s="113">
        <f>getStaffUnitEffort</f>
        <v>0</v>
      </c>
      <c r="AI387" s="40">
        <f>getStaffQuantity</f>
        <v>0</v>
      </c>
      <c r="AJ387" s="41">
        <f>CatTemplate[[#This Row],[St. quantity]]*8/ParRatePM</f>
        <v>0</v>
      </c>
      <c r="AK387" s="320"/>
      <c r="AL387" s="53" t="str">
        <f>CatTemplate[[#This Row],[Item type]]</f>
        <v>Days</v>
      </c>
      <c r="AM387" s="12">
        <f>SUM(CatTemplate[[#This Row],[Year1]:[Year20]])</f>
        <v>0</v>
      </c>
      <c r="AN387" s="52"/>
      <c r="AO387" s="52"/>
      <c r="AP387" s="52"/>
      <c r="AQ387" s="8"/>
      <c r="AR387" s="8"/>
      <c r="AS387" s="8"/>
      <c r="AT387" s="8"/>
      <c r="AU387" s="8"/>
      <c r="AV387" s="8"/>
      <c r="AW387" s="8"/>
      <c r="AX387" s="8"/>
      <c r="AY387" s="8"/>
      <c r="AZ387" s="8"/>
      <c r="BA387" s="8"/>
      <c r="BB387" s="8"/>
      <c r="BC387" s="8"/>
      <c r="BD387" s="8"/>
      <c r="BE387" s="8"/>
      <c r="BF387" s="8"/>
      <c r="BG387" s="36"/>
      <c r="BH387" s="320"/>
      <c r="BI387" s="37" t="str">
        <f>getCostCategory</f>
        <v>01 Staff costs</v>
      </c>
      <c r="BJ387" s="37" t="str">
        <f>getSection</f>
        <v>11 Statistics and methodology</v>
      </c>
      <c r="BK387" s="32" t="str">
        <f>getObject</f>
        <v>CCMS Data Manager</v>
      </c>
      <c r="BL387" s="30">
        <f>IFERROR(getUnitCost * IF(CatTemplate[[#This Row],[Cost Category Comp.]]="01 Staff costs", 1,1),0)</f>
        <v>456.42590007973985</v>
      </c>
      <c r="BM387" s="29">
        <f>IF(AND(ISBLANK(CatTemplate[[#This Row],[Eq. unit cost]]),ISBLANK(CatTemplate[[#This Row],[Cons. unit cost]]),ISBLANK(CatTemplate[[#This Row],[Oth. unit cost]])), 0, IF(getUnitEffort =0,1,getUnitEffort) * CatTemplate[[#This Row],[Year1]])</f>
        <v>0</v>
      </c>
      <c r="BN387" s="29">
        <f>IF(AND(ISBLANK(CatTemplate[[#This Row],[Eq. unit cost]]),ISBLANK(CatTemplate[[#This Row],[Cons. unit cost]]),ISBLANK(CatTemplate[[#This Row],[Oth. unit cost]])), 0, IF(getUnitEffort =0,1,getUnitEffort) * CatTemplate[[#This Row],[Year2]])</f>
        <v>0</v>
      </c>
      <c r="BO387" s="29">
        <f>IF(AND(ISBLANK(CatTemplate[[#This Row],[Eq. unit cost]]),ISBLANK(CatTemplate[[#This Row],[Cons. unit cost]]),ISBLANK(CatTemplate[[#This Row],[Oth. unit cost]])), 0, IF(getUnitEffort =0,1,getUnitEffort) * CatTemplate[[#This Row],[Year3]])</f>
        <v>0</v>
      </c>
      <c r="BP387" s="29">
        <f>IF(AND(ISBLANK(CatTemplate[[#This Row],[Eq. unit cost]]),ISBLANK(CatTemplate[[#This Row],[Cons. unit cost]]),ISBLANK(CatTemplate[[#This Row],[Oth. unit cost]])), 0, IF(getUnitEffort =0,1,getUnitEffort) * CatTemplate[[#This Row],[Year4]])</f>
        <v>0</v>
      </c>
      <c r="BQ387" s="29">
        <f>IF(AND(ISBLANK(CatTemplate[[#This Row],[Eq. unit cost]]),ISBLANK(CatTemplate[[#This Row],[Cons. unit cost]]),ISBLANK(CatTemplate[[#This Row],[Oth. unit cost]])), 0, IF(getUnitEffort =0,1,getUnitEffort) * CatTemplate[[#This Row],[Year5]])</f>
        <v>0</v>
      </c>
      <c r="BR387" s="29">
        <f>IF(AND(ISBLANK(CatTemplate[[#This Row],[Eq. unit cost]]),ISBLANK(CatTemplate[[#This Row],[Cons. unit cost]]),ISBLANK(CatTemplate[[#This Row],[Oth. unit cost]])), 0, IF(getUnitEffort =0,1,getUnitEffort) * CatTemplate[[#This Row],[Year6]])</f>
        <v>0</v>
      </c>
      <c r="BS387" s="29">
        <f>IF(AND(ISBLANK(CatTemplate[[#This Row],[Eq. unit cost]]),ISBLANK(CatTemplate[[#This Row],[Cons. unit cost]]),ISBLANK(CatTemplate[[#This Row],[Oth. unit cost]])), 0, IF(getUnitEffort =0,1,getUnitEffort) * CatTemplate[[#This Row],[Year7]])</f>
        <v>0</v>
      </c>
      <c r="BT387" s="29">
        <f>IF(AND(ISBLANK(CatTemplate[[#This Row],[Eq. unit cost]]),ISBLANK(CatTemplate[[#This Row],[Cons. unit cost]]),ISBLANK(CatTemplate[[#This Row],[Oth. unit cost]])), 0, IF(getUnitEffort =0,1,getUnitEffort) * CatTemplate[[#This Row],[Year8]])</f>
        <v>0</v>
      </c>
      <c r="BU387" s="29">
        <f>IF(AND(ISBLANK(CatTemplate[[#This Row],[Eq. unit cost]]),ISBLANK(CatTemplate[[#This Row],[Cons. unit cost]]),ISBLANK(CatTemplate[[#This Row],[Oth. unit cost]])), 0, IF(getUnitEffort =0,1,getUnitEffort) * CatTemplate[[#This Row],[Year9]])</f>
        <v>0</v>
      </c>
      <c r="BV387" s="29">
        <f>IF(AND(ISBLANK(CatTemplate[[#This Row],[Eq. unit cost]]),ISBLANK(CatTemplate[[#This Row],[Cons. unit cost]]),ISBLANK(CatTemplate[[#This Row],[Oth. unit cost]])), 0, IF(getUnitEffort =0,1,getUnitEffort) * CatTemplate[[#This Row],[Year10]])</f>
        <v>0</v>
      </c>
      <c r="BW387" s="29">
        <f>IF(AND(ISBLANK(CatTemplate[[#This Row],[Eq. unit cost]]),ISBLANK(CatTemplate[[#This Row],[Cons. unit cost]]),ISBLANK(CatTemplate[[#This Row],[Oth. unit cost]])), 0, IF(getUnitEffort =0,1,getUnitEffort) * CatTemplate[[#This Row],[Year11]])</f>
        <v>0</v>
      </c>
      <c r="BX387" s="29">
        <f>IF(AND(ISBLANK(CatTemplate[[#This Row],[Eq. unit cost]]),ISBLANK(CatTemplate[[#This Row],[Cons. unit cost]]),ISBLANK(CatTemplate[[#This Row],[Oth. unit cost]])), 0, IF(getUnitEffort =0,1,getUnitEffort) * CatTemplate[[#This Row],[Year12]])</f>
        <v>0</v>
      </c>
      <c r="BY387" s="29">
        <f>IF(AND(ISBLANK(CatTemplate[[#This Row],[Eq. unit cost]]),ISBLANK(CatTemplate[[#This Row],[Cons. unit cost]]),ISBLANK(CatTemplate[[#This Row],[Oth. unit cost]])), 0, IF(getUnitEffort =0,1,getUnitEffort) * CatTemplate[[#This Row],[Year13]])</f>
        <v>0</v>
      </c>
      <c r="BZ387" s="29">
        <f>IF(AND(ISBLANK(CatTemplate[[#This Row],[Eq. unit cost]]),ISBLANK(CatTemplate[[#This Row],[Cons. unit cost]]),ISBLANK(CatTemplate[[#This Row],[Oth. unit cost]])), 0, IF(getUnitEffort =0,1,getUnitEffort) * CatTemplate[[#This Row],[Year14]])</f>
        <v>0</v>
      </c>
      <c r="CA387" s="29">
        <f>IF(AND(ISBLANK(CatTemplate[[#This Row],[Eq. unit cost]]),ISBLANK(CatTemplate[[#This Row],[Cons. unit cost]]),ISBLANK(CatTemplate[[#This Row],[Oth. unit cost]])), 0, IF(getUnitEffort =0,1,getUnitEffort) * CatTemplate[[#This Row],[Year15]])</f>
        <v>0</v>
      </c>
      <c r="CB387" s="29">
        <f>IF(AND(ISBLANK(CatTemplate[[#This Row],[Eq. unit cost]]),ISBLANK(CatTemplate[[#This Row],[Cons. unit cost]]),ISBLANK(CatTemplate[[#This Row],[Oth. unit cost]])), 0, IF(getUnitEffort =0,1,getUnitEffort) * CatTemplate[[#This Row],[Year16]])</f>
        <v>0</v>
      </c>
      <c r="CC387" s="29">
        <f>IF(AND(ISBLANK(CatTemplate[[#This Row],[Eq. unit cost]]),ISBLANK(CatTemplate[[#This Row],[Cons. unit cost]]),ISBLANK(CatTemplate[[#This Row],[Oth. unit cost]])), 0, IF(getUnitEffort =0,1,getUnitEffort) * CatTemplate[[#This Row],[Year17]])</f>
        <v>0</v>
      </c>
      <c r="CD387" s="29">
        <f>IF(AND(ISBLANK(CatTemplate[[#This Row],[Eq. unit cost]]),ISBLANK(CatTemplate[[#This Row],[Cons. unit cost]]),ISBLANK(CatTemplate[[#This Row],[Oth. unit cost]])), 0, IF(getUnitEffort =0,1,getUnitEffort) * CatTemplate[[#This Row],[Year18]])</f>
        <v>0</v>
      </c>
      <c r="CE387" s="29">
        <f>IF(AND(ISBLANK(CatTemplate[[#This Row],[Eq. unit cost]]),ISBLANK(CatTemplate[[#This Row],[Cons. unit cost]]),ISBLANK(CatTemplate[[#This Row],[Oth. unit cost]])), 0, IF(getUnitEffort =0,1,getUnitEffort) * CatTemplate[[#This Row],[Year19]])</f>
        <v>0</v>
      </c>
      <c r="CF387" s="29">
        <f>IF(AND(ISBLANK(CatTemplate[[#This Row],[Eq. unit cost]]),ISBLANK(CatTemplate[[#This Row],[Cons. unit cost]]),ISBLANK(CatTemplate[[#This Row],[Oth. unit cost]])), 0, IF(getUnitEffort =0,1,getUnitEffort) * CatTemplate[[#This Row],[Year20]])</f>
        <v>0</v>
      </c>
      <c r="CG387" s="45">
        <f>SUM(CatTemplate[[#This Row],[Q1]:[Q20]])</f>
        <v>0</v>
      </c>
      <c r="CH387" s="29">
        <f>IF(ISBLANK(CatTemplate[[#This Row],[St. unit effort]]),0,(CatTemplate[[#This Row],[St. unit effort]] * CatTemplate[[#This Row],[Year1]]))</f>
        <v>0</v>
      </c>
      <c r="CI387" s="29">
        <f>IF(ISBLANK(CatTemplate[[#This Row],[St. unit effort]]),0,(CatTemplate[[#This Row],[St. unit effort]] * CatTemplate[[#This Row],[Year2]]))</f>
        <v>0</v>
      </c>
      <c r="CJ387" s="29">
        <f>IF(ISBLANK(CatTemplate[[#This Row],[St. unit effort]]),0,(CatTemplate[[#This Row],[St. unit effort]] * CatTemplate[[#This Row],[Year3]]))</f>
        <v>0</v>
      </c>
      <c r="CK387" s="29">
        <f>IF(ISBLANK(CatTemplate[[#This Row],[St. unit effort]]),0,(CatTemplate[[#This Row],[St. unit effort]] * CatTemplate[[#This Row],[Year4]]))</f>
        <v>0</v>
      </c>
      <c r="CL387" s="29">
        <f>IF(ISBLANK(CatTemplate[[#This Row],[St. unit effort]]),0,(CatTemplate[[#This Row],[St. unit effort]] * CatTemplate[[#This Row],[Year5]]))</f>
        <v>0</v>
      </c>
      <c r="CM387" s="29">
        <f>IF(ISBLANK(CatTemplate[[#This Row],[St. unit effort]]),0,(CatTemplate[[#This Row],[St. unit effort]] * CatTemplate[[#This Row],[Year6]]))</f>
        <v>0</v>
      </c>
      <c r="CN387" s="29">
        <f>IF(ISBLANK(CatTemplate[[#This Row],[St. unit effort]]),0,(CatTemplate[[#This Row],[St. unit effort]] * CatTemplate[[#This Row],[Year7]]))</f>
        <v>0</v>
      </c>
      <c r="CO387" s="29">
        <f>IF(ISBLANK(CatTemplate[[#This Row],[St. unit effort]]),0,(CatTemplate[[#This Row],[St. unit effort]] * CatTemplate[[#This Row],[Year8]]))</f>
        <v>0</v>
      </c>
      <c r="CP387" s="29">
        <f>IF(ISBLANK(CatTemplate[[#This Row],[St. unit effort]]),0,(CatTemplate[[#This Row],[St. unit effort]] * CatTemplate[[#This Row],[Year9]]))</f>
        <v>0</v>
      </c>
      <c r="CQ387" s="29">
        <f>IF(ISBLANK(CatTemplate[[#This Row],[St. unit effort]]),0,(CatTemplate[[#This Row],[St. unit effort]] * CatTemplate[[#This Row],[Year10]]))</f>
        <v>0</v>
      </c>
      <c r="CR387" s="29">
        <f>IF(ISBLANK(CatTemplate[[#This Row],[St. unit effort]]),0,(CatTemplate[[#This Row],[St. unit effort]] * CatTemplate[[#This Row],[Year11]]))</f>
        <v>0</v>
      </c>
      <c r="CS387" s="29">
        <f>IF(ISBLANK(CatTemplate[[#This Row],[St. unit effort]]),0,(CatTemplate[[#This Row],[St. unit effort]] * CatTemplate[[#This Row],[Year12]]))</f>
        <v>0</v>
      </c>
      <c r="CT387" s="29">
        <f>IF(ISBLANK(CatTemplate[[#This Row],[St. unit effort]]),0,(CatTemplate[[#This Row],[St. unit effort]] * CatTemplate[[#This Row],[Year13]]))</f>
        <v>0</v>
      </c>
      <c r="CU387" s="29">
        <f>IF(ISBLANK(CatTemplate[[#This Row],[St. unit effort]]),0,(CatTemplate[[#This Row],[St. unit effort]] * CatTemplate[[#This Row],[Year14]]))</f>
        <v>0</v>
      </c>
      <c r="CV387" s="29">
        <f>IF(ISBLANK(CatTemplate[[#This Row],[St. unit effort]]),0,(CatTemplate[[#This Row],[St. unit effort]] * CatTemplate[[#This Row],[Year15]]))</f>
        <v>0</v>
      </c>
      <c r="CW387" s="29">
        <f>IF(ISBLANK(CatTemplate[[#This Row],[St. unit effort]]),0,(CatTemplate[[#This Row],[St. unit effort]] * CatTemplate[[#This Row],[Year16]]))</f>
        <v>0</v>
      </c>
      <c r="CX387" s="29">
        <f>IF(ISBLANK(CatTemplate[[#This Row],[St. unit effort]]),0,(CatTemplate[[#This Row],[St. unit effort]] * CatTemplate[[#This Row],[Year17]]))</f>
        <v>0</v>
      </c>
      <c r="CY387" s="29">
        <f>IF(ISBLANK(CatTemplate[[#This Row],[St. unit effort]]),0,(CatTemplate[[#This Row],[St. unit effort]] * CatTemplate[[#This Row],[Year18]]))</f>
        <v>0</v>
      </c>
      <c r="CZ387" s="29">
        <f>IF(ISBLANK(CatTemplate[[#This Row],[St. unit effort]]),0,(CatTemplate[[#This Row],[St. unit effort]] * CatTemplate[[#This Row],[Year19]]))</f>
        <v>0</v>
      </c>
      <c r="DA387" s="29">
        <f>IF(ISBLANK(CatTemplate[[#This Row],[St. unit effort]]),0,(CatTemplate[[#This Row],[St. unit effort]] * CatTemplate[[#This Row],[Year20]]))</f>
        <v>0</v>
      </c>
      <c r="DB387" s="57">
        <f>IF(ISBLANK(CatTemplate[[#This Row],[St. unit effort]]),0,(CatTemplate[[#This Row],[St. unit effort]] * CatTemplate[[#This Row],[Year1]])*8/ParRatePM)</f>
        <v>0</v>
      </c>
      <c r="DC387" s="57">
        <f>IF(ISBLANK(CatTemplate[[#This Row],[St. unit effort]]),0,(CatTemplate[[#This Row],[St. unit effort]] * CatTemplate[[#This Row],[Year2]])*8/ParRatePM)</f>
        <v>0</v>
      </c>
      <c r="DD387" s="57">
        <f>IF(ISBLANK(CatTemplate[[#This Row],[St. unit effort]]),0,(CatTemplate[[#This Row],[St. unit effort]] * CatTemplate[[#This Row],[Year3]])*8/ParRatePM)</f>
        <v>0</v>
      </c>
      <c r="DE387" s="57">
        <f>IF(ISBLANK(CatTemplate[[#This Row],[St. unit effort]]),0,(CatTemplate[[#This Row],[St. unit effort]] * CatTemplate[[#This Row],[Year4]])*8/ParRatePM)</f>
        <v>0</v>
      </c>
      <c r="DF387" s="57">
        <f>IF(ISBLANK(CatTemplate[[#This Row],[St. unit effort]]),0,(CatTemplate[[#This Row],[St. unit effort]] * CatTemplate[[#This Row],[Year5]])*8/ParRatePM)</f>
        <v>0</v>
      </c>
      <c r="DG387" s="57">
        <f>IF(ISBLANK(CatTemplate[[#This Row],[St. unit effort]]),0,(CatTemplate[[#This Row],[St. unit effort]] * CatTemplate[[#This Row],[Year6]])*8/ParRatePM)</f>
        <v>0</v>
      </c>
      <c r="DH387" s="57">
        <f>IF(ISBLANK(CatTemplate[[#This Row],[St. unit effort]]),0,(CatTemplate[[#This Row],[St. unit effort]] * CatTemplate[[#This Row],[Year7]])*8/ParRatePM)</f>
        <v>0</v>
      </c>
      <c r="DI387" s="57">
        <f>IF(ISBLANK(CatTemplate[[#This Row],[St. unit effort]]),0,(CatTemplate[[#This Row],[St. unit effort]] * CatTemplate[[#This Row],[Year8]])*8/ParRatePM)</f>
        <v>0</v>
      </c>
      <c r="DJ387" s="57">
        <f>IF(ISBLANK(CatTemplate[[#This Row],[St. unit effort]]),0,(CatTemplate[[#This Row],[St. unit effort]] * CatTemplate[[#This Row],[Year9]])*8/ParRatePM)</f>
        <v>0</v>
      </c>
      <c r="DK387" s="57">
        <f>IF(ISBLANK(CatTemplate[[#This Row],[St. unit effort]]),0,(CatTemplate[[#This Row],[St. unit effort]] * CatTemplate[[#This Row],[Year10]])*8/ParRatePM)</f>
        <v>0</v>
      </c>
      <c r="DL387" s="57">
        <f>IF(ISBLANK(CatTemplate[[#This Row],[St. unit effort]]),0,(CatTemplate[[#This Row],[St. unit effort]] * CatTemplate[[#This Row],[Year11]])*8/ParRatePM)</f>
        <v>0</v>
      </c>
      <c r="DM387" s="57">
        <f>IF(ISBLANK(CatTemplate[[#This Row],[St. unit effort]]),0,(CatTemplate[[#This Row],[St. unit effort]] * CatTemplate[[#This Row],[Year12]])*8/ParRatePM)</f>
        <v>0</v>
      </c>
      <c r="DN387" s="57">
        <f>IF(ISBLANK(CatTemplate[[#This Row],[St. unit effort]]),0,(CatTemplate[[#This Row],[St. unit effort]] * CatTemplate[[#This Row],[Year13]])*8/ParRatePM)</f>
        <v>0</v>
      </c>
      <c r="DO387" s="57">
        <f>IF(ISBLANK(CatTemplate[[#This Row],[St. unit effort]]),0,(CatTemplate[[#This Row],[St. unit effort]] * CatTemplate[[#This Row],[Year14]])*8/ParRatePM)</f>
        <v>0</v>
      </c>
      <c r="DP387" s="57">
        <f>IF(ISBLANK(CatTemplate[[#This Row],[St. unit effort]]),0,(CatTemplate[[#This Row],[St. unit effort]] * CatTemplate[[#This Row],[Year15]])*8/ParRatePM)</f>
        <v>0</v>
      </c>
      <c r="DQ387" s="57">
        <f>IF(ISBLANK(CatTemplate[[#This Row],[St. unit effort]]),0,(CatTemplate[[#This Row],[St. unit effort]] * CatTemplate[[#This Row],[Year16]])*8/ParRatePM)</f>
        <v>0</v>
      </c>
      <c r="DR387" s="57">
        <f>IF(ISBLANK(CatTemplate[[#This Row],[St. unit effort]]),0,(CatTemplate[[#This Row],[St. unit effort]] * CatTemplate[[#This Row],[Year17]])*8/ParRatePM)</f>
        <v>0</v>
      </c>
      <c r="DS387" s="57">
        <f>IF(ISBLANK(CatTemplate[[#This Row],[St. unit effort]]),0,(CatTemplate[[#This Row],[St. unit effort]] * CatTemplate[[#This Row],[Year18]])*8/ParRatePM)</f>
        <v>0</v>
      </c>
      <c r="DT387" s="57">
        <f>IF(ISBLANK(CatTemplate[[#This Row],[St. unit effort]]),0,(CatTemplate[[#This Row],[St. unit effort]] * CatTemplate[[#This Row],[Year19]])*8/ParRatePM)</f>
        <v>0</v>
      </c>
      <c r="DU387" s="57">
        <f>IF(ISBLANK(CatTemplate[[#This Row],[St. unit effort]]),0,(CatTemplate[[#This Row],[St. unit effort]] * CatTemplate[[#This Row],[Year20]])*8/ParRatePM)</f>
        <v>0</v>
      </c>
      <c r="DV387" s="54">
        <f>SUM(CatTemplate[[#This Row],[PM1]:[PM20]])</f>
        <v>0</v>
      </c>
      <c r="DW387" s="56">
        <f t="shared" si="131"/>
        <v>0</v>
      </c>
      <c r="DX387" s="56">
        <f t="shared" si="131"/>
        <v>0</v>
      </c>
      <c r="DY387" s="56">
        <f t="shared" si="131"/>
        <v>0</v>
      </c>
      <c r="DZ387" s="56">
        <f t="shared" si="131"/>
        <v>0</v>
      </c>
      <c r="EA387" s="56">
        <f t="shared" si="131"/>
        <v>0</v>
      </c>
      <c r="EB387" s="56">
        <f t="shared" si="131"/>
        <v>0</v>
      </c>
      <c r="EC387" s="56">
        <f t="shared" si="131"/>
        <v>0</v>
      </c>
      <c r="ED387" s="56">
        <f t="shared" si="131"/>
        <v>0</v>
      </c>
      <c r="EE387" s="56">
        <f t="shared" si="131"/>
        <v>0</v>
      </c>
      <c r="EF387" s="56">
        <f t="shared" si="131"/>
        <v>0</v>
      </c>
      <c r="EG387" s="56">
        <f t="shared" si="131"/>
        <v>0</v>
      </c>
      <c r="EH387" s="56">
        <f t="shared" si="131"/>
        <v>0</v>
      </c>
      <c r="EI387" s="56">
        <f t="shared" si="131"/>
        <v>0</v>
      </c>
      <c r="EJ387" s="56">
        <f t="shared" si="131"/>
        <v>0</v>
      </c>
      <c r="EK387" s="56">
        <f t="shared" si="131"/>
        <v>0</v>
      </c>
      <c r="EL387" s="56">
        <f t="shared" si="129"/>
        <v>0</v>
      </c>
      <c r="EM387" s="56">
        <f t="shared" si="129"/>
        <v>0</v>
      </c>
      <c r="EN387" s="56">
        <f t="shared" si="129"/>
        <v>0</v>
      </c>
      <c r="EO387" s="56">
        <f t="shared" si="129"/>
        <v>0</v>
      </c>
      <c r="EP387" s="56">
        <f t="shared" si="129"/>
        <v>0</v>
      </c>
      <c r="EQ387" s="30">
        <f>CatTemplate[[#This Row],[Eq. unit cost]] * CatTemplate[[#This Row],[Eq. quantity]]</f>
        <v>0</v>
      </c>
      <c r="ER387" s="30">
        <f>CatTemplate[[#This Row],[Cons. unit cost]] *CatTemplate[[#This Row],[Cons. quantity]]</f>
        <v>0</v>
      </c>
      <c r="ES387" s="30">
        <f>CatTemplate[[#This Row],[Oth. unit cost]] *CatTemplate[[#This Row],[Oth. quantity]]</f>
        <v>0</v>
      </c>
      <c r="ET387" s="55">
        <f>SUM(CatTemplate[[#This Row],[CO1]:[CO20]])</f>
        <v>0</v>
      </c>
      <c r="EU387" s="56">
        <f t="shared" si="132"/>
        <v>0</v>
      </c>
      <c r="EV387" s="56">
        <f t="shared" si="132"/>
        <v>0</v>
      </c>
      <c r="EW387" s="56">
        <f t="shared" si="132"/>
        <v>0</v>
      </c>
      <c r="EX387" s="56">
        <f t="shared" si="132"/>
        <v>0</v>
      </c>
      <c r="EY387" s="56">
        <f t="shared" si="132"/>
        <v>0</v>
      </c>
      <c r="EZ387" s="56">
        <f t="shared" si="132"/>
        <v>0</v>
      </c>
      <c r="FA387" s="56">
        <f t="shared" si="132"/>
        <v>0</v>
      </c>
      <c r="FB387" s="56">
        <f t="shared" si="132"/>
        <v>0</v>
      </c>
      <c r="FC387" s="56">
        <f t="shared" si="132"/>
        <v>0</v>
      </c>
      <c r="FD387" s="56">
        <f t="shared" si="132"/>
        <v>0</v>
      </c>
      <c r="FE387" s="56">
        <f t="shared" si="132"/>
        <v>0</v>
      </c>
      <c r="FF387" s="56">
        <f t="shared" si="132"/>
        <v>0</v>
      </c>
      <c r="FG387" s="56">
        <f t="shared" si="132"/>
        <v>0</v>
      </c>
      <c r="FH387" s="56">
        <f t="shared" si="132"/>
        <v>0</v>
      </c>
      <c r="FI387" s="56">
        <f t="shared" si="132"/>
        <v>0</v>
      </c>
      <c r="FJ387" s="56">
        <f t="shared" si="130"/>
        <v>0</v>
      </c>
      <c r="FK387" s="56">
        <f t="shared" si="130"/>
        <v>0</v>
      </c>
      <c r="FL387" s="56">
        <f t="shared" si="130"/>
        <v>0</v>
      </c>
      <c r="FM387" s="56">
        <f t="shared" si="130"/>
        <v>0</v>
      </c>
      <c r="FN387" s="56">
        <f t="shared" si="130"/>
        <v>0</v>
      </c>
      <c r="FO387" s="58">
        <f>SUM(CatTemplate[[#This Row],[CS1]:[CS20]])</f>
        <v>0</v>
      </c>
      <c r="FP387" s="59">
        <f>CatTemplate[[#This Row],[Total Oth. cost]]+CatTemplate[[#This Row],[Total St. Cost]]</f>
        <v>0</v>
      </c>
      <c r="FQ387" s="33" t="e">
        <f t="shared" si="115"/>
        <v>#VALUE!</v>
      </c>
      <c r="FR387" s="33" t="e">
        <f t="shared" si="116"/>
        <v>#VALUE!</v>
      </c>
      <c r="FS387" s="30" t="e">
        <f>(CatTemplate[[#This Row],[CO1]] + CatTemplate[[#This Row],[CS1]]) * (1 + getRateOHFinal) * getRateMarkupFinal</f>
        <v>#VALUE!</v>
      </c>
      <c r="FT387" s="30" t="e">
        <f>(CatTemplate[[#This Row],[CO2]] + CatTemplate[[#This Row],[CS2]]) * (1 + getRateOHFinal) * getRateMarkupFinal</f>
        <v>#VALUE!</v>
      </c>
      <c r="FU387" s="30" t="e">
        <f>(CatTemplate[[#This Row],[CO3]] + CatTemplate[[#This Row],[CS3]]) * (1 + getRateOHFinal) * getRateMarkupFinal</f>
        <v>#VALUE!</v>
      </c>
      <c r="FV387" s="30" t="e">
        <f>(CatTemplate[[#This Row],[CO4]] + CatTemplate[[#This Row],[CS4]]) * (1 + getRateOHFinal) * getRateMarkupFinal</f>
        <v>#VALUE!</v>
      </c>
      <c r="FW387" s="30" t="e">
        <f>(CatTemplate[[#This Row],[CO5]] + CatTemplate[[#This Row],[CS5]]) * (1 + getRateOHFinal) * getRateMarkupFinal</f>
        <v>#VALUE!</v>
      </c>
      <c r="FX387" s="30" t="e">
        <f>(CatTemplate[[#This Row],[CO6]] + CatTemplate[[#This Row],[CS6]]) * (1 + getRateOHFinal) * getRateMarkupFinal</f>
        <v>#VALUE!</v>
      </c>
      <c r="FY387" s="30" t="e">
        <f>(CatTemplate[[#This Row],[CO7]] + CatTemplate[[#This Row],[CS7]]) * (1 + getRateOHFinal) * getRateMarkupFinal</f>
        <v>#VALUE!</v>
      </c>
      <c r="FZ387" s="30" t="e">
        <f>(CatTemplate[[#This Row],[CO8]] + CatTemplate[[#This Row],[CS8]]) * (1 + getRateOHFinal) * getRateMarkupFinal</f>
        <v>#VALUE!</v>
      </c>
      <c r="GA387" s="30" t="e">
        <f>(CatTemplate[[#This Row],[CO9]] + CatTemplate[[#This Row],[CS9]]) * (1 + getRateOHFinal) * getRateMarkupFinal</f>
        <v>#VALUE!</v>
      </c>
      <c r="GB387" s="30" t="e">
        <f>(CatTemplate[[#This Row],[CO10]] + CatTemplate[[#This Row],[CS10]]) * (1 + getRateOHFinal) * getRateMarkupFinal</f>
        <v>#VALUE!</v>
      </c>
      <c r="GC387" s="30" t="e">
        <f>(CatTemplate[[#This Row],[CO11]] + CatTemplate[[#This Row],[CS11]]) * (1 + getRateOHFinal) * getRateMarkupFinal</f>
        <v>#VALUE!</v>
      </c>
      <c r="GD387" s="30" t="e">
        <f>(CatTemplate[[#This Row],[CO12]] + CatTemplate[[#This Row],[CS12]]) * (1 + getRateOHFinal) * getRateMarkupFinal</f>
        <v>#VALUE!</v>
      </c>
      <c r="GE387" s="30" t="e">
        <f>(CatTemplate[[#This Row],[CO13]] + CatTemplate[[#This Row],[CS13]]) * (1 + getRateOHFinal) * getRateMarkupFinal</f>
        <v>#VALUE!</v>
      </c>
      <c r="GF387" s="30" t="e">
        <f>(CatTemplate[[#This Row],[CO14]] + CatTemplate[[#This Row],[CS14]]) * (1 + getRateOHFinal) * getRateMarkupFinal</f>
        <v>#VALUE!</v>
      </c>
      <c r="GG387" s="30" t="e">
        <f>(CatTemplate[[#This Row],[CO15]] + CatTemplate[[#This Row],[CS15]]) * (1 + getRateOHFinal) * getRateMarkupFinal</f>
        <v>#VALUE!</v>
      </c>
      <c r="GH387" s="30" t="e">
        <f>(CatTemplate[[#This Row],[CO16]] + CatTemplate[[#This Row],[CS16]]) * (1 + getRateOHFinal) * getRateMarkupFinal</f>
        <v>#VALUE!</v>
      </c>
      <c r="GI387" s="30" t="e">
        <f>(CatTemplate[[#This Row],[CO17]] + CatTemplate[[#This Row],[CS17]]) * (1 + getRateOHFinal) * getRateMarkupFinal</f>
        <v>#VALUE!</v>
      </c>
      <c r="GJ387" s="30" t="e">
        <f>(CatTemplate[[#This Row],[CO18]] + CatTemplate[[#This Row],[CS18]]) * (1 + getRateOHFinal) * getRateMarkupFinal</f>
        <v>#VALUE!</v>
      </c>
      <c r="GK387" s="30" t="e">
        <f>(CatTemplate[[#This Row],[CO19]] + CatTemplate[[#This Row],[CS19]]) * (1 + getRateOHFinal) * getRateMarkupFinal</f>
        <v>#VALUE!</v>
      </c>
      <c r="GL387" s="30" t="e">
        <f>(CatTemplate[[#This Row],[CO20]] + CatTemplate[[#This Row],[CS20]]) * (1 + getRateOHFinal) * getRateMarkupFinal</f>
        <v>#VALUE!</v>
      </c>
      <c r="GM387" s="30" t="e">
        <f t="shared" si="117"/>
        <v>#VALUE!</v>
      </c>
      <c r="GN387" s="30" t="e">
        <f t="shared" si="118"/>
        <v>#VALUE!</v>
      </c>
      <c r="GO387" s="30" t="e">
        <f t="shared" si="119"/>
        <v>#VALUE!</v>
      </c>
      <c r="GP387" s="30" t="e">
        <f t="shared" si="120"/>
        <v>#VALUE!</v>
      </c>
      <c r="GQ387" s="30" t="e">
        <f>(CatTemplate[[#This Row],[CO1]]+CatTemplate[[#This Row],[CS1]]) * (1+ getRateOHFinal) * (1 + getRateMarkupFinal)</f>
        <v>#VALUE!</v>
      </c>
      <c r="GR387" s="30" t="e">
        <f>(CatTemplate[[#This Row],[CO2]]+CatTemplate[[#This Row],[CS2]]) * (1+ getRateOHFinal) * (1 + getRateMarkupFinal)</f>
        <v>#VALUE!</v>
      </c>
      <c r="GS387" s="30" t="e">
        <f>(CatTemplate[[#This Row],[CO3]]+CatTemplate[[#This Row],[CS3]]) * (1+ getRateOHFinal) * (1 + getRateMarkupFinal)</f>
        <v>#VALUE!</v>
      </c>
      <c r="GT387" s="30" t="e">
        <f>(CatTemplate[[#This Row],[CO4]]+CatTemplate[[#This Row],[CS4]]) * (1+ getRateOHFinal) * (1 + getRateMarkupFinal)</f>
        <v>#VALUE!</v>
      </c>
      <c r="GU387" s="30" t="e">
        <f>(CatTemplate[[#This Row],[CO5]]+CatTemplate[[#This Row],[CS5]]) * (1+ getRateOHFinal) * (1 + getRateMarkupFinal)</f>
        <v>#VALUE!</v>
      </c>
      <c r="GV387" s="30" t="e">
        <f>(CatTemplate[[#This Row],[CO6]]+CatTemplate[[#This Row],[CS6]]) * (1+ getRateOHFinal) * (1 + getRateMarkupFinal)</f>
        <v>#VALUE!</v>
      </c>
      <c r="GW387" s="30" t="e">
        <f>(CatTemplate[[#This Row],[CO7]]+CatTemplate[[#This Row],[CS7]]) * (1+ getRateOHFinal) * (1 + getRateMarkupFinal)</f>
        <v>#VALUE!</v>
      </c>
      <c r="GX387" s="30" t="e">
        <f>(CatTemplate[[#This Row],[CO8]]+CatTemplate[[#This Row],[CS8]]) * (1+ getRateOHFinal) * (1 + getRateMarkupFinal)</f>
        <v>#VALUE!</v>
      </c>
      <c r="GY387" s="30" t="e">
        <f>(CatTemplate[[#This Row],[CO9]]+CatTemplate[[#This Row],[CS9]]) * (1+ getRateOHFinal) * (1 + getRateMarkupFinal)</f>
        <v>#VALUE!</v>
      </c>
      <c r="GZ387" s="30" t="e">
        <f>(CatTemplate[[#This Row],[CO10]]+CatTemplate[[#This Row],[CS10]]) * (1+ getRateOHFinal) * (1 + getRateMarkupFinal)</f>
        <v>#VALUE!</v>
      </c>
      <c r="HA387" s="30" t="e">
        <f>(CatTemplate[[#This Row],[CO11]]+CatTemplate[[#This Row],[CS11]]) * (1+ getRateOHFinal) * (1 + getRateMarkupFinal)</f>
        <v>#VALUE!</v>
      </c>
      <c r="HB387" s="30" t="e">
        <f>(CatTemplate[[#This Row],[CO12]]+CatTemplate[[#This Row],[CS12]]) * (1+ getRateOHFinal) * (1 + getRateMarkupFinal)</f>
        <v>#VALUE!</v>
      </c>
      <c r="HC387" s="30" t="e">
        <f>(CatTemplate[[#This Row],[CO13]]+CatTemplate[[#This Row],[CS13]]) * (1+ getRateOHFinal) * (1 + getRateMarkupFinal)</f>
        <v>#VALUE!</v>
      </c>
      <c r="HD387" s="30" t="e">
        <f>(CatTemplate[[#This Row],[CO14]]+CatTemplate[[#This Row],[CS14]]) * (1+ getRateOHFinal) * (1 + getRateMarkupFinal)</f>
        <v>#VALUE!</v>
      </c>
      <c r="HE387" s="30" t="e">
        <f>(CatTemplate[[#This Row],[CO15]]+CatTemplate[[#This Row],[CS15]]) * (1+ getRateOHFinal) * (1 + getRateMarkupFinal)</f>
        <v>#VALUE!</v>
      </c>
      <c r="HF387" s="30" t="e">
        <f>(CatTemplate[[#This Row],[CO16]]+CatTemplate[[#This Row],[CS16]]) * (1+ getRateOHFinal) * (1 + getRateMarkupFinal)</f>
        <v>#VALUE!</v>
      </c>
      <c r="HG387" s="30" t="e">
        <f>(CatTemplate[[#This Row],[CO17]]+CatTemplate[[#This Row],[CS17]]) * (1+ getRateOHFinal) * (1 + getRateMarkupFinal)</f>
        <v>#VALUE!</v>
      </c>
      <c r="HH387" s="30" t="e">
        <f>(CatTemplate[[#This Row],[CO18]]+CatTemplate[[#This Row],[CS18]]) * (1+ getRateOHFinal) * (1 + getRateMarkupFinal)</f>
        <v>#VALUE!</v>
      </c>
      <c r="HI387" s="30" t="e">
        <f>(CatTemplate[[#This Row],[CO19]]+CatTemplate[[#This Row],[CS19]]) * (1+ getRateOHFinal) * (1 + getRateMarkupFinal)</f>
        <v>#VALUE!</v>
      </c>
      <c r="HJ387" s="30" t="e">
        <f>(CatTemplate[[#This Row],[CO20]]+CatTemplate[[#This Row],[CS20]]) * (1+ getRateOHFinal) * (1 + getRateMarkupFinal)</f>
        <v>#VALUE!</v>
      </c>
      <c r="HK387" s="39" t="e">
        <f>CatTemplate[[#This Row],[Total cost]]+CatTemplate[[#This Row],[OH Amount]]+CatTemplate[[#This Row],[Markup]]</f>
        <v>#VALUE!</v>
      </c>
      <c r="HL387" s="63">
        <f>IF(CatTemplate[[#This Row],[Units]]="Days",CatTemplate[[#This Row],[Project quantity]]*CatTemplate[[#This Row],[St. unit effort]],CatTemplate[[#This Row],[Project quantity]])</f>
        <v>0</v>
      </c>
      <c r="HM387" s="287">
        <f>IFERROR(CatTemplate[[#This Row],[Total Price]]/(CatTemplate[[#This Row],[Final Quantity]]),0)</f>
        <v>0</v>
      </c>
      <c r="HN387" s="261"/>
    </row>
    <row r="388" spans="2:222" ht="25.5" x14ac:dyDescent="0.2">
      <c r="B388" s="9" t="s">
        <v>107</v>
      </c>
      <c r="C388" s="23">
        <v>11</v>
      </c>
      <c r="D388" s="10" t="s">
        <v>194</v>
      </c>
      <c r="E388" s="25">
        <v>2</v>
      </c>
      <c r="F388" s="19" t="s">
        <v>214</v>
      </c>
      <c r="G388" s="27">
        <v>2</v>
      </c>
      <c r="H388" s="19" t="s">
        <v>1165</v>
      </c>
      <c r="I388" s="19"/>
      <c r="J388" s="16" t="s">
        <v>211</v>
      </c>
      <c r="K388" s="16"/>
      <c r="L388" s="16" t="s">
        <v>140</v>
      </c>
      <c r="M388" s="16" t="s">
        <v>206</v>
      </c>
      <c r="N388" s="16" t="s">
        <v>857</v>
      </c>
      <c r="O388" s="320"/>
      <c r="P388" s="71"/>
      <c r="Q388" s="108"/>
      <c r="R388" s="73"/>
      <c r="S388" s="97"/>
      <c r="T388" s="100">
        <f>getEqUnitCost</f>
        <v>0</v>
      </c>
      <c r="U388" s="73">
        <f>getEqUnitEffort</f>
        <v>0</v>
      </c>
      <c r="V388" s="101">
        <f>getEqQuantity</f>
        <v>0</v>
      </c>
      <c r="W388" s="320"/>
      <c r="X388" s="100">
        <f>getConsUnitCost</f>
        <v>0</v>
      </c>
      <c r="Y388" s="73">
        <f>getConsUnitEffort</f>
        <v>0</v>
      </c>
      <c r="Z388" s="14">
        <f>getConsQuantity</f>
        <v>0</v>
      </c>
      <c r="AA388" s="320"/>
      <c r="AB388" s="72"/>
      <c r="AC388" s="112"/>
      <c r="AD388" s="14">
        <f>getOthQuantity</f>
        <v>0</v>
      </c>
      <c r="AE388" s="320"/>
      <c r="AF388" s="28" t="str">
        <f>IF(ISBLANK(CatTemplate[[#This Row],[Resource type]]),"",CatTemplate[[#This Row],[Resource type]])</f>
        <v>CCMS Data Manager</v>
      </c>
      <c r="AG388" s="242">
        <f>getStaffUnitCost</f>
        <v>456.42590007973985</v>
      </c>
      <c r="AH388" s="113">
        <f>getStaffUnitEffort</f>
        <v>0</v>
      </c>
      <c r="AI388" s="40">
        <f>getStaffQuantity</f>
        <v>0</v>
      </c>
      <c r="AJ388" s="41">
        <f>CatTemplate[[#This Row],[St. quantity]]*8/ParRatePM</f>
        <v>0</v>
      </c>
      <c r="AK388" s="320"/>
      <c r="AL388" s="53" t="str">
        <f>CatTemplate[[#This Row],[Item type]]</f>
        <v>Days</v>
      </c>
      <c r="AM388" s="12">
        <f>SUM(CatTemplate[[#This Row],[Year1]:[Year20]])</f>
        <v>0</v>
      </c>
      <c r="AN388" s="52"/>
      <c r="AO388" s="52"/>
      <c r="AP388" s="52"/>
      <c r="AQ388" s="8"/>
      <c r="AR388" s="8"/>
      <c r="AS388" s="8"/>
      <c r="AT388" s="8"/>
      <c r="AU388" s="8"/>
      <c r="AV388" s="8"/>
      <c r="AW388" s="8"/>
      <c r="AX388" s="8"/>
      <c r="AY388" s="8"/>
      <c r="AZ388" s="8"/>
      <c r="BA388" s="8"/>
      <c r="BB388" s="8"/>
      <c r="BC388" s="8"/>
      <c r="BD388" s="8"/>
      <c r="BE388" s="8"/>
      <c r="BF388" s="8"/>
      <c r="BG388" s="36"/>
      <c r="BH388" s="320"/>
      <c r="BI388" s="37" t="str">
        <f>getCostCategory</f>
        <v>01 Staff costs</v>
      </c>
      <c r="BJ388" s="37" t="str">
        <f>getSection</f>
        <v>11 Statistics and methodology</v>
      </c>
      <c r="BK388" s="32" t="str">
        <f>getObject</f>
        <v>CCMS Data Manager</v>
      </c>
      <c r="BL388" s="30">
        <f>IFERROR(getUnitCost * IF(CatTemplate[[#This Row],[Cost Category Comp.]]="01 Staff costs", 1,1),0)</f>
        <v>456.42590007973985</v>
      </c>
      <c r="BM388" s="29">
        <f>IF(AND(ISBLANK(CatTemplate[[#This Row],[Eq. unit cost]]),ISBLANK(CatTemplate[[#This Row],[Cons. unit cost]]),ISBLANK(CatTemplate[[#This Row],[Oth. unit cost]])), 0, IF(getUnitEffort =0,1,getUnitEffort) * CatTemplate[[#This Row],[Year1]])</f>
        <v>0</v>
      </c>
      <c r="BN388" s="29">
        <f>IF(AND(ISBLANK(CatTemplate[[#This Row],[Eq. unit cost]]),ISBLANK(CatTemplate[[#This Row],[Cons. unit cost]]),ISBLANK(CatTemplate[[#This Row],[Oth. unit cost]])), 0, IF(getUnitEffort =0,1,getUnitEffort) * CatTemplate[[#This Row],[Year2]])</f>
        <v>0</v>
      </c>
      <c r="BO388" s="29">
        <f>IF(AND(ISBLANK(CatTemplate[[#This Row],[Eq. unit cost]]),ISBLANK(CatTemplate[[#This Row],[Cons. unit cost]]),ISBLANK(CatTemplate[[#This Row],[Oth. unit cost]])), 0, IF(getUnitEffort =0,1,getUnitEffort) * CatTemplate[[#This Row],[Year3]])</f>
        <v>0</v>
      </c>
      <c r="BP388" s="29">
        <f>IF(AND(ISBLANK(CatTemplate[[#This Row],[Eq. unit cost]]),ISBLANK(CatTemplate[[#This Row],[Cons. unit cost]]),ISBLANK(CatTemplate[[#This Row],[Oth. unit cost]])), 0, IF(getUnitEffort =0,1,getUnitEffort) * CatTemplate[[#This Row],[Year4]])</f>
        <v>0</v>
      </c>
      <c r="BQ388" s="29">
        <f>IF(AND(ISBLANK(CatTemplate[[#This Row],[Eq. unit cost]]),ISBLANK(CatTemplate[[#This Row],[Cons. unit cost]]),ISBLANK(CatTemplate[[#This Row],[Oth. unit cost]])), 0, IF(getUnitEffort =0,1,getUnitEffort) * CatTemplate[[#This Row],[Year5]])</f>
        <v>0</v>
      </c>
      <c r="BR388" s="29">
        <f>IF(AND(ISBLANK(CatTemplate[[#This Row],[Eq. unit cost]]),ISBLANK(CatTemplate[[#This Row],[Cons. unit cost]]),ISBLANK(CatTemplate[[#This Row],[Oth. unit cost]])), 0, IF(getUnitEffort =0,1,getUnitEffort) * CatTemplate[[#This Row],[Year6]])</f>
        <v>0</v>
      </c>
      <c r="BS388" s="29">
        <f>IF(AND(ISBLANK(CatTemplate[[#This Row],[Eq. unit cost]]),ISBLANK(CatTemplate[[#This Row],[Cons. unit cost]]),ISBLANK(CatTemplate[[#This Row],[Oth. unit cost]])), 0, IF(getUnitEffort =0,1,getUnitEffort) * CatTemplate[[#This Row],[Year7]])</f>
        <v>0</v>
      </c>
      <c r="BT388" s="29">
        <f>IF(AND(ISBLANK(CatTemplate[[#This Row],[Eq. unit cost]]),ISBLANK(CatTemplate[[#This Row],[Cons. unit cost]]),ISBLANK(CatTemplate[[#This Row],[Oth. unit cost]])), 0, IF(getUnitEffort =0,1,getUnitEffort) * CatTemplate[[#This Row],[Year8]])</f>
        <v>0</v>
      </c>
      <c r="BU388" s="29">
        <f>IF(AND(ISBLANK(CatTemplate[[#This Row],[Eq. unit cost]]),ISBLANK(CatTemplate[[#This Row],[Cons. unit cost]]),ISBLANK(CatTemplate[[#This Row],[Oth. unit cost]])), 0, IF(getUnitEffort =0,1,getUnitEffort) * CatTemplate[[#This Row],[Year9]])</f>
        <v>0</v>
      </c>
      <c r="BV388" s="29">
        <f>IF(AND(ISBLANK(CatTemplate[[#This Row],[Eq. unit cost]]),ISBLANK(CatTemplate[[#This Row],[Cons. unit cost]]),ISBLANK(CatTemplate[[#This Row],[Oth. unit cost]])), 0, IF(getUnitEffort =0,1,getUnitEffort) * CatTemplate[[#This Row],[Year10]])</f>
        <v>0</v>
      </c>
      <c r="BW388" s="29">
        <f>IF(AND(ISBLANK(CatTemplate[[#This Row],[Eq. unit cost]]),ISBLANK(CatTemplate[[#This Row],[Cons. unit cost]]),ISBLANK(CatTemplate[[#This Row],[Oth. unit cost]])), 0, IF(getUnitEffort =0,1,getUnitEffort) * CatTemplate[[#This Row],[Year11]])</f>
        <v>0</v>
      </c>
      <c r="BX388" s="29">
        <f>IF(AND(ISBLANK(CatTemplate[[#This Row],[Eq. unit cost]]),ISBLANK(CatTemplate[[#This Row],[Cons. unit cost]]),ISBLANK(CatTemplate[[#This Row],[Oth. unit cost]])), 0, IF(getUnitEffort =0,1,getUnitEffort) * CatTemplate[[#This Row],[Year12]])</f>
        <v>0</v>
      </c>
      <c r="BY388" s="29">
        <f>IF(AND(ISBLANK(CatTemplate[[#This Row],[Eq. unit cost]]),ISBLANK(CatTemplate[[#This Row],[Cons. unit cost]]),ISBLANK(CatTemplate[[#This Row],[Oth. unit cost]])), 0, IF(getUnitEffort =0,1,getUnitEffort) * CatTemplate[[#This Row],[Year13]])</f>
        <v>0</v>
      </c>
      <c r="BZ388" s="29">
        <f>IF(AND(ISBLANK(CatTemplate[[#This Row],[Eq. unit cost]]),ISBLANK(CatTemplate[[#This Row],[Cons. unit cost]]),ISBLANK(CatTemplate[[#This Row],[Oth. unit cost]])), 0, IF(getUnitEffort =0,1,getUnitEffort) * CatTemplate[[#This Row],[Year14]])</f>
        <v>0</v>
      </c>
      <c r="CA388" s="29">
        <f>IF(AND(ISBLANK(CatTemplate[[#This Row],[Eq. unit cost]]),ISBLANK(CatTemplate[[#This Row],[Cons. unit cost]]),ISBLANK(CatTemplate[[#This Row],[Oth. unit cost]])), 0, IF(getUnitEffort =0,1,getUnitEffort) * CatTemplate[[#This Row],[Year15]])</f>
        <v>0</v>
      </c>
      <c r="CB388" s="29">
        <f>IF(AND(ISBLANK(CatTemplate[[#This Row],[Eq. unit cost]]),ISBLANK(CatTemplate[[#This Row],[Cons. unit cost]]),ISBLANK(CatTemplate[[#This Row],[Oth. unit cost]])), 0, IF(getUnitEffort =0,1,getUnitEffort) * CatTemplate[[#This Row],[Year16]])</f>
        <v>0</v>
      </c>
      <c r="CC388" s="29">
        <f>IF(AND(ISBLANK(CatTemplate[[#This Row],[Eq. unit cost]]),ISBLANK(CatTemplate[[#This Row],[Cons. unit cost]]),ISBLANK(CatTemplate[[#This Row],[Oth. unit cost]])), 0, IF(getUnitEffort =0,1,getUnitEffort) * CatTemplate[[#This Row],[Year17]])</f>
        <v>0</v>
      </c>
      <c r="CD388" s="29">
        <f>IF(AND(ISBLANK(CatTemplate[[#This Row],[Eq. unit cost]]),ISBLANK(CatTemplate[[#This Row],[Cons. unit cost]]),ISBLANK(CatTemplate[[#This Row],[Oth. unit cost]])), 0, IF(getUnitEffort =0,1,getUnitEffort) * CatTemplate[[#This Row],[Year18]])</f>
        <v>0</v>
      </c>
      <c r="CE388" s="29">
        <f>IF(AND(ISBLANK(CatTemplate[[#This Row],[Eq. unit cost]]),ISBLANK(CatTemplate[[#This Row],[Cons. unit cost]]),ISBLANK(CatTemplate[[#This Row],[Oth. unit cost]])), 0, IF(getUnitEffort =0,1,getUnitEffort) * CatTemplate[[#This Row],[Year19]])</f>
        <v>0</v>
      </c>
      <c r="CF388" s="29">
        <f>IF(AND(ISBLANK(CatTemplate[[#This Row],[Eq. unit cost]]),ISBLANK(CatTemplate[[#This Row],[Cons. unit cost]]),ISBLANK(CatTemplate[[#This Row],[Oth. unit cost]])), 0, IF(getUnitEffort =0,1,getUnitEffort) * CatTemplate[[#This Row],[Year20]])</f>
        <v>0</v>
      </c>
      <c r="CG388" s="45">
        <f>SUM(CatTemplate[[#This Row],[Q1]:[Q20]])</f>
        <v>0</v>
      </c>
      <c r="CH388" s="29">
        <f>IF(ISBLANK(CatTemplate[[#This Row],[St. unit effort]]),0,(CatTemplate[[#This Row],[St. unit effort]] * CatTemplate[[#This Row],[Year1]]))</f>
        <v>0</v>
      </c>
      <c r="CI388" s="29">
        <f>IF(ISBLANK(CatTemplate[[#This Row],[St. unit effort]]),0,(CatTemplate[[#This Row],[St. unit effort]] * CatTemplate[[#This Row],[Year2]]))</f>
        <v>0</v>
      </c>
      <c r="CJ388" s="29">
        <f>IF(ISBLANK(CatTemplate[[#This Row],[St. unit effort]]),0,(CatTemplate[[#This Row],[St. unit effort]] * CatTemplate[[#This Row],[Year3]]))</f>
        <v>0</v>
      </c>
      <c r="CK388" s="29">
        <f>IF(ISBLANK(CatTemplate[[#This Row],[St. unit effort]]),0,(CatTemplate[[#This Row],[St. unit effort]] * CatTemplate[[#This Row],[Year4]]))</f>
        <v>0</v>
      </c>
      <c r="CL388" s="29">
        <f>IF(ISBLANK(CatTemplate[[#This Row],[St. unit effort]]),0,(CatTemplate[[#This Row],[St. unit effort]] * CatTemplate[[#This Row],[Year5]]))</f>
        <v>0</v>
      </c>
      <c r="CM388" s="29">
        <f>IF(ISBLANK(CatTemplate[[#This Row],[St. unit effort]]),0,(CatTemplate[[#This Row],[St. unit effort]] * CatTemplate[[#This Row],[Year6]]))</f>
        <v>0</v>
      </c>
      <c r="CN388" s="29">
        <f>IF(ISBLANK(CatTemplate[[#This Row],[St. unit effort]]),0,(CatTemplate[[#This Row],[St. unit effort]] * CatTemplate[[#This Row],[Year7]]))</f>
        <v>0</v>
      </c>
      <c r="CO388" s="29">
        <f>IF(ISBLANK(CatTemplate[[#This Row],[St. unit effort]]),0,(CatTemplate[[#This Row],[St. unit effort]] * CatTemplate[[#This Row],[Year8]]))</f>
        <v>0</v>
      </c>
      <c r="CP388" s="29">
        <f>IF(ISBLANK(CatTemplate[[#This Row],[St. unit effort]]),0,(CatTemplate[[#This Row],[St. unit effort]] * CatTemplate[[#This Row],[Year9]]))</f>
        <v>0</v>
      </c>
      <c r="CQ388" s="29">
        <f>IF(ISBLANK(CatTemplate[[#This Row],[St. unit effort]]),0,(CatTemplate[[#This Row],[St. unit effort]] * CatTemplate[[#This Row],[Year10]]))</f>
        <v>0</v>
      </c>
      <c r="CR388" s="29">
        <f>IF(ISBLANK(CatTemplate[[#This Row],[St. unit effort]]),0,(CatTemplate[[#This Row],[St. unit effort]] * CatTemplate[[#This Row],[Year11]]))</f>
        <v>0</v>
      </c>
      <c r="CS388" s="29">
        <f>IF(ISBLANK(CatTemplate[[#This Row],[St. unit effort]]),0,(CatTemplate[[#This Row],[St. unit effort]] * CatTemplate[[#This Row],[Year12]]))</f>
        <v>0</v>
      </c>
      <c r="CT388" s="29">
        <f>IF(ISBLANK(CatTemplate[[#This Row],[St. unit effort]]),0,(CatTemplate[[#This Row],[St. unit effort]] * CatTemplate[[#This Row],[Year13]]))</f>
        <v>0</v>
      </c>
      <c r="CU388" s="29">
        <f>IF(ISBLANK(CatTemplate[[#This Row],[St. unit effort]]),0,(CatTemplate[[#This Row],[St. unit effort]] * CatTemplate[[#This Row],[Year14]]))</f>
        <v>0</v>
      </c>
      <c r="CV388" s="29">
        <f>IF(ISBLANK(CatTemplate[[#This Row],[St. unit effort]]),0,(CatTemplate[[#This Row],[St. unit effort]] * CatTemplate[[#This Row],[Year15]]))</f>
        <v>0</v>
      </c>
      <c r="CW388" s="29">
        <f>IF(ISBLANK(CatTemplate[[#This Row],[St. unit effort]]),0,(CatTemplate[[#This Row],[St. unit effort]] * CatTemplate[[#This Row],[Year16]]))</f>
        <v>0</v>
      </c>
      <c r="CX388" s="29">
        <f>IF(ISBLANK(CatTemplate[[#This Row],[St. unit effort]]),0,(CatTemplate[[#This Row],[St. unit effort]] * CatTemplate[[#This Row],[Year17]]))</f>
        <v>0</v>
      </c>
      <c r="CY388" s="29">
        <f>IF(ISBLANK(CatTemplate[[#This Row],[St. unit effort]]),0,(CatTemplate[[#This Row],[St. unit effort]] * CatTemplate[[#This Row],[Year18]]))</f>
        <v>0</v>
      </c>
      <c r="CZ388" s="29">
        <f>IF(ISBLANK(CatTemplate[[#This Row],[St. unit effort]]),0,(CatTemplate[[#This Row],[St. unit effort]] * CatTemplate[[#This Row],[Year19]]))</f>
        <v>0</v>
      </c>
      <c r="DA388" s="29">
        <f>IF(ISBLANK(CatTemplate[[#This Row],[St. unit effort]]),0,(CatTemplate[[#This Row],[St. unit effort]] * CatTemplate[[#This Row],[Year20]]))</f>
        <v>0</v>
      </c>
      <c r="DB388" s="57">
        <f>IF(ISBLANK(CatTemplate[[#This Row],[St. unit effort]]),0,(CatTemplate[[#This Row],[St. unit effort]] * CatTemplate[[#This Row],[Year1]])*8/ParRatePM)</f>
        <v>0</v>
      </c>
      <c r="DC388" s="57">
        <f>IF(ISBLANK(CatTemplate[[#This Row],[St. unit effort]]),0,(CatTemplate[[#This Row],[St. unit effort]] * CatTemplate[[#This Row],[Year2]])*8/ParRatePM)</f>
        <v>0</v>
      </c>
      <c r="DD388" s="57">
        <f>IF(ISBLANK(CatTemplate[[#This Row],[St. unit effort]]),0,(CatTemplate[[#This Row],[St. unit effort]] * CatTemplate[[#This Row],[Year3]])*8/ParRatePM)</f>
        <v>0</v>
      </c>
      <c r="DE388" s="57">
        <f>IF(ISBLANK(CatTemplate[[#This Row],[St. unit effort]]),0,(CatTemplate[[#This Row],[St. unit effort]] * CatTemplate[[#This Row],[Year4]])*8/ParRatePM)</f>
        <v>0</v>
      </c>
      <c r="DF388" s="57">
        <f>IF(ISBLANK(CatTemplate[[#This Row],[St. unit effort]]),0,(CatTemplate[[#This Row],[St. unit effort]] * CatTemplate[[#This Row],[Year5]])*8/ParRatePM)</f>
        <v>0</v>
      </c>
      <c r="DG388" s="57">
        <f>IF(ISBLANK(CatTemplate[[#This Row],[St. unit effort]]),0,(CatTemplate[[#This Row],[St. unit effort]] * CatTemplate[[#This Row],[Year6]])*8/ParRatePM)</f>
        <v>0</v>
      </c>
      <c r="DH388" s="57">
        <f>IF(ISBLANK(CatTemplate[[#This Row],[St. unit effort]]),0,(CatTemplate[[#This Row],[St. unit effort]] * CatTemplate[[#This Row],[Year7]])*8/ParRatePM)</f>
        <v>0</v>
      </c>
      <c r="DI388" s="57">
        <f>IF(ISBLANK(CatTemplate[[#This Row],[St. unit effort]]),0,(CatTemplate[[#This Row],[St. unit effort]] * CatTemplate[[#This Row],[Year8]])*8/ParRatePM)</f>
        <v>0</v>
      </c>
      <c r="DJ388" s="57">
        <f>IF(ISBLANK(CatTemplate[[#This Row],[St. unit effort]]),0,(CatTemplate[[#This Row],[St. unit effort]] * CatTemplate[[#This Row],[Year9]])*8/ParRatePM)</f>
        <v>0</v>
      </c>
      <c r="DK388" s="57">
        <f>IF(ISBLANK(CatTemplate[[#This Row],[St. unit effort]]),0,(CatTemplate[[#This Row],[St. unit effort]] * CatTemplate[[#This Row],[Year10]])*8/ParRatePM)</f>
        <v>0</v>
      </c>
      <c r="DL388" s="57">
        <f>IF(ISBLANK(CatTemplate[[#This Row],[St. unit effort]]),0,(CatTemplate[[#This Row],[St. unit effort]] * CatTemplate[[#This Row],[Year11]])*8/ParRatePM)</f>
        <v>0</v>
      </c>
      <c r="DM388" s="57">
        <f>IF(ISBLANK(CatTemplate[[#This Row],[St. unit effort]]),0,(CatTemplate[[#This Row],[St. unit effort]] * CatTemplate[[#This Row],[Year12]])*8/ParRatePM)</f>
        <v>0</v>
      </c>
      <c r="DN388" s="57">
        <f>IF(ISBLANK(CatTemplate[[#This Row],[St. unit effort]]),0,(CatTemplate[[#This Row],[St. unit effort]] * CatTemplate[[#This Row],[Year13]])*8/ParRatePM)</f>
        <v>0</v>
      </c>
      <c r="DO388" s="57">
        <f>IF(ISBLANK(CatTemplate[[#This Row],[St. unit effort]]),0,(CatTemplate[[#This Row],[St. unit effort]] * CatTemplate[[#This Row],[Year14]])*8/ParRatePM)</f>
        <v>0</v>
      </c>
      <c r="DP388" s="57">
        <f>IF(ISBLANK(CatTemplate[[#This Row],[St. unit effort]]),0,(CatTemplate[[#This Row],[St. unit effort]] * CatTemplate[[#This Row],[Year15]])*8/ParRatePM)</f>
        <v>0</v>
      </c>
      <c r="DQ388" s="57">
        <f>IF(ISBLANK(CatTemplate[[#This Row],[St. unit effort]]),0,(CatTemplate[[#This Row],[St. unit effort]] * CatTemplate[[#This Row],[Year16]])*8/ParRatePM)</f>
        <v>0</v>
      </c>
      <c r="DR388" s="57">
        <f>IF(ISBLANK(CatTemplate[[#This Row],[St. unit effort]]),0,(CatTemplate[[#This Row],[St. unit effort]] * CatTemplate[[#This Row],[Year17]])*8/ParRatePM)</f>
        <v>0</v>
      </c>
      <c r="DS388" s="57">
        <f>IF(ISBLANK(CatTemplate[[#This Row],[St. unit effort]]),0,(CatTemplate[[#This Row],[St. unit effort]] * CatTemplate[[#This Row],[Year18]])*8/ParRatePM)</f>
        <v>0</v>
      </c>
      <c r="DT388" s="57">
        <f>IF(ISBLANK(CatTemplate[[#This Row],[St. unit effort]]),0,(CatTemplate[[#This Row],[St. unit effort]] * CatTemplate[[#This Row],[Year19]])*8/ParRatePM)</f>
        <v>0</v>
      </c>
      <c r="DU388" s="57">
        <f>IF(ISBLANK(CatTemplate[[#This Row],[St. unit effort]]),0,(CatTemplate[[#This Row],[St. unit effort]] * CatTemplate[[#This Row],[Year20]])*8/ParRatePM)</f>
        <v>0</v>
      </c>
      <c r="DV388" s="54">
        <f>SUM(CatTemplate[[#This Row],[PM1]:[PM20]])</f>
        <v>0</v>
      </c>
      <c r="DW388" s="56">
        <f t="shared" si="131"/>
        <v>0</v>
      </c>
      <c r="DX388" s="56">
        <f t="shared" si="131"/>
        <v>0</v>
      </c>
      <c r="DY388" s="56">
        <f t="shared" si="131"/>
        <v>0</v>
      </c>
      <c r="DZ388" s="56">
        <f t="shared" si="131"/>
        <v>0</v>
      </c>
      <c r="EA388" s="56">
        <f t="shared" si="131"/>
        <v>0</v>
      </c>
      <c r="EB388" s="56">
        <f t="shared" si="131"/>
        <v>0</v>
      </c>
      <c r="EC388" s="56">
        <f t="shared" si="131"/>
        <v>0</v>
      </c>
      <c r="ED388" s="56">
        <f t="shared" si="131"/>
        <v>0</v>
      </c>
      <c r="EE388" s="56">
        <f t="shared" si="131"/>
        <v>0</v>
      </c>
      <c r="EF388" s="56">
        <f t="shared" si="131"/>
        <v>0</v>
      </c>
      <c r="EG388" s="56">
        <f t="shared" si="131"/>
        <v>0</v>
      </c>
      <c r="EH388" s="56">
        <f t="shared" si="131"/>
        <v>0</v>
      </c>
      <c r="EI388" s="56">
        <f t="shared" si="131"/>
        <v>0</v>
      </c>
      <c r="EJ388" s="56">
        <f t="shared" si="131"/>
        <v>0</v>
      </c>
      <c r="EK388" s="56">
        <f t="shared" si="131"/>
        <v>0</v>
      </c>
      <c r="EL388" s="56">
        <f t="shared" si="129"/>
        <v>0</v>
      </c>
      <c r="EM388" s="56">
        <f t="shared" si="129"/>
        <v>0</v>
      </c>
      <c r="EN388" s="56">
        <f t="shared" si="129"/>
        <v>0</v>
      </c>
      <c r="EO388" s="56">
        <f t="shared" si="129"/>
        <v>0</v>
      </c>
      <c r="EP388" s="56">
        <f t="shared" si="129"/>
        <v>0</v>
      </c>
      <c r="EQ388" s="30">
        <f>CatTemplate[[#This Row],[Eq. unit cost]] * CatTemplate[[#This Row],[Eq. quantity]]</f>
        <v>0</v>
      </c>
      <c r="ER388" s="30">
        <f>CatTemplate[[#This Row],[Cons. unit cost]] *CatTemplate[[#This Row],[Cons. quantity]]</f>
        <v>0</v>
      </c>
      <c r="ES388" s="30">
        <f>CatTemplate[[#This Row],[Oth. unit cost]] *CatTemplate[[#This Row],[Oth. quantity]]</f>
        <v>0</v>
      </c>
      <c r="ET388" s="55">
        <f>SUM(CatTemplate[[#This Row],[CO1]:[CO20]])</f>
        <v>0</v>
      </c>
      <c r="EU388" s="56">
        <f t="shared" si="132"/>
        <v>0</v>
      </c>
      <c r="EV388" s="56">
        <f t="shared" si="132"/>
        <v>0</v>
      </c>
      <c r="EW388" s="56">
        <f t="shared" si="132"/>
        <v>0</v>
      </c>
      <c r="EX388" s="56">
        <f t="shared" si="132"/>
        <v>0</v>
      </c>
      <c r="EY388" s="56">
        <f t="shared" si="132"/>
        <v>0</v>
      </c>
      <c r="EZ388" s="56">
        <f t="shared" si="132"/>
        <v>0</v>
      </c>
      <c r="FA388" s="56">
        <f t="shared" si="132"/>
        <v>0</v>
      </c>
      <c r="FB388" s="56">
        <f t="shared" si="132"/>
        <v>0</v>
      </c>
      <c r="FC388" s="56">
        <f t="shared" si="132"/>
        <v>0</v>
      </c>
      <c r="FD388" s="56">
        <f t="shared" si="132"/>
        <v>0</v>
      </c>
      <c r="FE388" s="56">
        <f t="shared" si="132"/>
        <v>0</v>
      </c>
      <c r="FF388" s="56">
        <f t="shared" si="132"/>
        <v>0</v>
      </c>
      <c r="FG388" s="56">
        <f t="shared" si="132"/>
        <v>0</v>
      </c>
      <c r="FH388" s="56">
        <f t="shared" si="132"/>
        <v>0</v>
      </c>
      <c r="FI388" s="56">
        <f t="shared" si="132"/>
        <v>0</v>
      </c>
      <c r="FJ388" s="56">
        <f t="shared" si="130"/>
        <v>0</v>
      </c>
      <c r="FK388" s="56">
        <f t="shared" si="130"/>
        <v>0</v>
      </c>
      <c r="FL388" s="56">
        <f t="shared" si="130"/>
        <v>0</v>
      </c>
      <c r="FM388" s="56">
        <f t="shared" si="130"/>
        <v>0</v>
      </c>
      <c r="FN388" s="56">
        <f t="shared" si="130"/>
        <v>0</v>
      </c>
      <c r="FO388" s="58">
        <f>SUM(CatTemplate[[#This Row],[CS1]:[CS20]])</f>
        <v>0</v>
      </c>
      <c r="FP388" s="59">
        <f>CatTemplate[[#This Row],[Total Oth. cost]]+CatTemplate[[#This Row],[Total St. Cost]]</f>
        <v>0</v>
      </c>
      <c r="FQ388" s="33" t="e">
        <f t="shared" si="115"/>
        <v>#VALUE!</v>
      </c>
      <c r="FR388" s="33" t="e">
        <f t="shared" si="116"/>
        <v>#VALUE!</v>
      </c>
      <c r="FS388" s="30" t="e">
        <f>(CatTemplate[[#This Row],[CO1]] + CatTemplate[[#This Row],[CS1]]) * (1 + getRateOHFinal) * getRateMarkupFinal</f>
        <v>#VALUE!</v>
      </c>
      <c r="FT388" s="30" t="e">
        <f>(CatTemplate[[#This Row],[CO2]] + CatTemplate[[#This Row],[CS2]]) * (1 + getRateOHFinal) * getRateMarkupFinal</f>
        <v>#VALUE!</v>
      </c>
      <c r="FU388" s="30" t="e">
        <f>(CatTemplate[[#This Row],[CO3]] + CatTemplate[[#This Row],[CS3]]) * (1 + getRateOHFinal) * getRateMarkupFinal</f>
        <v>#VALUE!</v>
      </c>
      <c r="FV388" s="30" t="e">
        <f>(CatTemplate[[#This Row],[CO4]] + CatTemplate[[#This Row],[CS4]]) * (1 + getRateOHFinal) * getRateMarkupFinal</f>
        <v>#VALUE!</v>
      </c>
      <c r="FW388" s="30" t="e">
        <f>(CatTemplate[[#This Row],[CO5]] + CatTemplate[[#This Row],[CS5]]) * (1 + getRateOHFinal) * getRateMarkupFinal</f>
        <v>#VALUE!</v>
      </c>
      <c r="FX388" s="30" t="e">
        <f>(CatTemplate[[#This Row],[CO6]] + CatTemplate[[#This Row],[CS6]]) * (1 + getRateOHFinal) * getRateMarkupFinal</f>
        <v>#VALUE!</v>
      </c>
      <c r="FY388" s="30" t="e">
        <f>(CatTemplate[[#This Row],[CO7]] + CatTemplate[[#This Row],[CS7]]) * (1 + getRateOHFinal) * getRateMarkupFinal</f>
        <v>#VALUE!</v>
      </c>
      <c r="FZ388" s="30" t="e">
        <f>(CatTemplate[[#This Row],[CO8]] + CatTemplate[[#This Row],[CS8]]) * (1 + getRateOHFinal) * getRateMarkupFinal</f>
        <v>#VALUE!</v>
      </c>
      <c r="GA388" s="30" t="e">
        <f>(CatTemplate[[#This Row],[CO9]] + CatTemplate[[#This Row],[CS9]]) * (1 + getRateOHFinal) * getRateMarkupFinal</f>
        <v>#VALUE!</v>
      </c>
      <c r="GB388" s="30" t="e">
        <f>(CatTemplate[[#This Row],[CO10]] + CatTemplate[[#This Row],[CS10]]) * (1 + getRateOHFinal) * getRateMarkupFinal</f>
        <v>#VALUE!</v>
      </c>
      <c r="GC388" s="30" t="e">
        <f>(CatTemplate[[#This Row],[CO11]] + CatTemplate[[#This Row],[CS11]]) * (1 + getRateOHFinal) * getRateMarkupFinal</f>
        <v>#VALUE!</v>
      </c>
      <c r="GD388" s="30" t="e">
        <f>(CatTemplate[[#This Row],[CO12]] + CatTemplate[[#This Row],[CS12]]) * (1 + getRateOHFinal) * getRateMarkupFinal</f>
        <v>#VALUE!</v>
      </c>
      <c r="GE388" s="30" t="e">
        <f>(CatTemplate[[#This Row],[CO13]] + CatTemplate[[#This Row],[CS13]]) * (1 + getRateOHFinal) * getRateMarkupFinal</f>
        <v>#VALUE!</v>
      </c>
      <c r="GF388" s="30" t="e">
        <f>(CatTemplate[[#This Row],[CO14]] + CatTemplate[[#This Row],[CS14]]) * (1 + getRateOHFinal) * getRateMarkupFinal</f>
        <v>#VALUE!</v>
      </c>
      <c r="GG388" s="30" t="e">
        <f>(CatTemplate[[#This Row],[CO15]] + CatTemplate[[#This Row],[CS15]]) * (1 + getRateOHFinal) * getRateMarkupFinal</f>
        <v>#VALUE!</v>
      </c>
      <c r="GH388" s="30" t="e">
        <f>(CatTemplate[[#This Row],[CO16]] + CatTemplate[[#This Row],[CS16]]) * (1 + getRateOHFinal) * getRateMarkupFinal</f>
        <v>#VALUE!</v>
      </c>
      <c r="GI388" s="30" t="e">
        <f>(CatTemplate[[#This Row],[CO17]] + CatTemplate[[#This Row],[CS17]]) * (1 + getRateOHFinal) * getRateMarkupFinal</f>
        <v>#VALUE!</v>
      </c>
      <c r="GJ388" s="30" t="e">
        <f>(CatTemplate[[#This Row],[CO18]] + CatTemplate[[#This Row],[CS18]]) * (1 + getRateOHFinal) * getRateMarkupFinal</f>
        <v>#VALUE!</v>
      </c>
      <c r="GK388" s="30" t="e">
        <f>(CatTemplate[[#This Row],[CO19]] + CatTemplate[[#This Row],[CS19]]) * (1 + getRateOHFinal) * getRateMarkupFinal</f>
        <v>#VALUE!</v>
      </c>
      <c r="GL388" s="30" t="e">
        <f>(CatTemplate[[#This Row],[CO20]] + CatTemplate[[#This Row],[CS20]]) * (1 + getRateOHFinal) * getRateMarkupFinal</f>
        <v>#VALUE!</v>
      </c>
      <c r="GM388" s="30" t="e">
        <f t="shared" si="117"/>
        <v>#VALUE!</v>
      </c>
      <c r="GN388" s="30" t="e">
        <f t="shared" si="118"/>
        <v>#VALUE!</v>
      </c>
      <c r="GO388" s="30" t="e">
        <f t="shared" si="119"/>
        <v>#VALUE!</v>
      </c>
      <c r="GP388" s="30" t="e">
        <f t="shared" si="120"/>
        <v>#VALUE!</v>
      </c>
      <c r="GQ388" s="30" t="e">
        <f>(CatTemplate[[#This Row],[CO1]]+CatTemplate[[#This Row],[CS1]]) * (1+ getRateOHFinal) * (1 + getRateMarkupFinal)</f>
        <v>#VALUE!</v>
      </c>
      <c r="GR388" s="30" t="e">
        <f>(CatTemplate[[#This Row],[CO2]]+CatTemplate[[#This Row],[CS2]]) * (1+ getRateOHFinal) * (1 + getRateMarkupFinal)</f>
        <v>#VALUE!</v>
      </c>
      <c r="GS388" s="30" t="e">
        <f>(CatTemplate[[#This Row],[CO3]]+CatTemplate[[#This Row],[CS3]]) * (1+ getRateOHFinal) * (1 + getRateMarkupFinal)</f>
        <v>#VALUE!</v>
      </c>
      <c r="GT388" s="30" t="e">
        <f>(CatTemplate[[#This Row],[CO4]]+CatTemplate[[#This Row],[CS4]]) * (1+ getRateOHFinal) * (1 + getRateMarkupFinal)</f>
        <v>#VALUE!</v>
      </c>
      <c r="GU388" s="30" t="e">
        <f>(CatTemplate[[#This Row],[CO5]]+CatTemplate[[#This Row],[CS5]]) * (1+ getRateOHFinal) * (1 + getRateMarkupFinal)</f>
        <v>#VALUE!</v>
      </c>
      <c r="GV388" s="30" t="e">
        <f>(CatTemplate[[#This Row],[CO6]]+CatTemplate[[#This Row],[CS6]]) * (1+ getRateOHFinal) * (1 + getRateMarkupFinal)</f>
        <v>#VALUE!</v>
      </c>
      <c r="GW388" s="30" t="e">
        <f>(CatTemplate[[#This Row],[CO7]]+CatTemplate[[#This Row],[CS7]]) * (1+ getRateOHFinal) * (1 + getRateMarkupFinal)</f>
        <v>#VALUE!</v>
      </c>
      <c r="GX388" s="30" t="e">
        <f>(CatTemplate[[#This Row],[CO8]]+CatTemplate[[#This Row],[CS8]]) * (1+ getRateOHFinal) * (1 + getRateMarkupFinal)</f>
        <v>#VALUE!</v>
      </c>
      <c r="GY388" s="30" t="e">
        <f>(CatTemplate[[#This Row],[CO9]]+CatTemplate[[#This Row],[CS9]]) * (1+ getRateOHFinal) * (1 + getRateMarkupFinal)</f>
        <v>#VALUE!</v>
      </c>
      <c r="GZ388" s="30" t="e">
        <f>(CatTemplate[[#This Row],[CO10]]+CatTemplate[[#This Row],[CS10]]) * (1+ getRateOHFinal) * (1 + getRateMarkupFinal)</f>
        <v>#VALUE!</v>
      </c>
      <c r="HA388" s="30" t="e">
        <f>(CatTemplate[[#This Row],[CO11]]+CatTemplate[[#This Row],[CS11]]) * (1+ getRateOHFinal) * (1 + getRateMarkupFinal)</f>
        <v>#VALUE!</v>
      </c>
      <c r="HB388" s="30" t="e">
        <f>(CatTemplate[[#This Row],[CO12]]+CatTemplate[[#This Row],[CS12]]) * (1+ getRateOHFinal) * (1 + getRateMarkupFinal)</f>
        <v>#VALUE!</v>
      </c>
      <c r="HC388" s="30" t="e">
        <f>(CatTemplate[[#This Row],[CO13]]+CatTemplate[[#This Row],[CS13]]) * (1+ getRateOHFinal) * (1 + getRateMarkupFinal)</f>
        <v>#VALUE!</v>
      </c>
      <c r="HD388" s="30" t="e">
        <f>(CatTemplate[[#This Row],[CO14]]+CatTemplate[[#This Row],[CS14]]) * (1+ getRateOHFinal) * (1 + getRateMarkupFinal)</f>
        <v>#VALUE!</v>
      </c>
      <c r="HE388" s="30" t="e">
        <f>(CatTemplate[[#This Row],[CO15]]+CatTemplate[[#This Row],[CS15]]) * (1+ getRateOHFinal) * (1 + getRateMarkupFinal)</f>
        <v>#VALUE!</v>
      </c>
      <c r="HF388" s="30" t="e">
        <f>(CatTemplate[[#This Row],[CO16]]+CatTemplate[[#This Row],[CS16]]) * (1+ getRateOHFinal) * (1 + getRateMarkupFinal)</f>
        <v>#VALUE!</v>
      </c>
      <c r="HG388" s="30" t="e">
        <f>(CatTemplate[[#This Row],[CO17]]+CatTemplate[[#This Row],[CS17]]) * (1+ getRateOHFinal) * (1 + getRateMarkupFinal)</f>
        <v>#VALUE!</v>
      </c>
      <c r="HH388" s="30" t="e">
        <f>(CatTemplate[[#This Row],[CO18]]+CatTemplate[[#This Row],[CS18]]) * (1+ getRateOHFinal) * (1 + getRateMarkupFinal)</f>
        <v>#VALUE!</v>
      </c>
      <c r="HI388" s="30" t="e">
        <f>(CatTemplate[[#This Row],[CO19]]+CatTemplate[[#This Row],[CS19]]) * (1+ getRateOHFinal) * (1 + getRateMarkupFinal)</f>
        <v>#VALUE!</v>
      </c>
      <c r="HJ388" s="30" t="e">
        <f>(CatTemplate[[#This Row],[CO20]]+CatTemplate[[#This Row],[CS20]]) * (1+ getRateOHFinal) * (1 + getRateMarkupFinal)</f>
        <v>#VALUE!</v>
      </c>
      <c r="HK388" s="39" t="e">
        <f>CatTemplate[[#This Row],[Total cost]]+CatTemplate[[#This Row],[OH Amount]]+CatTemplate[[#This Row],[Markup]]</f>
        <v>#VALUE!</v>
      </c>
      <c r="HL388" s="63">
        <f>IF(CatTemplate[[#This Row],[Units]]="Days",CatTemplate[[#This Row],[Project quantity]]*CatTemplate[[#This Row],[St. unit effort]],CatTemplate[[#This Row],[Project quantity]])</f>
        <v>0</v>
      </c>
      <c r="HM388" s="287">
        <f>IFERROR(CatTemplate[[#This Row],[Total Price]]/(CatTemplate[[#This Row],[Final Quantity]]),0)</f>
        <v>0</v>
      </c>
      <c r="HN388" s="261"/>
    </row>
    <row r="389" spans="2:222" x14ac:dyDescent="0.2">
      <c r="B389" s="9" t="s">
        <v>107</v>
      </c>
      <c r="C389" s="23">
        <v>11</v>
      </c>
      <c r="D389" s="10" t="s">
        <v>194</v>
      </c>
      <c r="E389" s="25">
        <v>2</v>
      </c>
      <c r="F389" s="19" t="s">
        <v>214</v>
      </c>
      <c r="G389" s="27">
        <v>3</v>
      </c>
      <c r="H389" s="19" t="s">
        <v>216</v>
      </c>
      <c r="I389" s="19"/>
      <c r="J389" s="16" t="s">
        <v>211</v>
      </c>
      <c r="K389" s="16"/>
      <c r="L389" s="16" t="s">
        <v>140</v>
      </c>
      <c r="M389" s="16" t="s">
        <v>206</v>
      </c>
      <c r="N389" s="16" t="s">
        <v>857</v>
      </c>
      <c r="O389" s="320"/>
      <c r="P389" s="71"/>
      <c r="Q389" s="108"/>
      <c r="R389" s="73"/>
      <c r="S389" s="97"/>
      <c r="T389" s="100">
        <f>getEqUnitCost</f>
        <v>0</v>
      </c>
      <c r="U389" s="73">
        <f>getEqUnitEffort</f>
        <v>0</v>
      </c>
      <c r="V389" s="101">
        <f>getEqQuantity</f>
        <v>0</v>
      </c>
      <c r="W389" s="320"/>
      <c r="X389" s="100">
        <f>getConsUnitCost</f>
        <v>0</v>
      </c>
      <c r="Y389" s="73">
        <f>getConsUnitEffort</f>
        <v>0</v>
      </c>
      <c r="Z389" s="14">
        <f>getConsQuantity</f>
        <v>0</v>
      </c>
      <c r="AA389" s="320"/>
      <c r="AB389" s="72"/>
      <c r="AC389" s="112"/>
      <c r="AD389" s="14">
        <f>getOthQuantity</f>
        <v>0</v>
      </c>
      <c r="AE389" s="320"/>
      <c r="AF389" s="28" t="str">
        <f>IF(ISBLANK(CatTemplate[[#This Row],[Resource type]]),"",CatTemplate[[#This Row],[Resource type]])</f>
        <v>CCMS Data Manager</v>
      </c>
      <c r="AG389" s="242">
        <f>getStaffUnitCost</f>
        <v>456.42590007973985</v>
      </c>
      <c r="AH389" s="113">
        <f>getStaffUnitEffort</f>
        <v>0</v>
      </c>
      <c r="AI389" s="40">
        <f>getStaffQuantity</f>
        <v>0</v>
      </c>
      <c r="AJ389" s="41">
        <f>CatTemplate[[#This Row],[St. quantity]]*8/ParRatePM</f>
        <v>0</v>
      </c>
      <c r="AK389" s="320"/>
      <c r="AL389" s="53" t="str">
        <f>CatTemplate[[#This Row],[Item type]]</f>
        <v>Days</v>
      </c>
      <c r="AM389" s="12">
        <f>SUM(CatTemplate[[#This Row],[Year1]:[Year20]])</f>
        <v>0</v>
      </c>
      <c r="AN389" s="52"/>
      <c r="AO389" s="52"/>
      <c r="AP389" s="52"/>
      <c r="AQ389" s="8"/>
      <c r="AR389" s="8"/>
      <c r="AS389" s="8"/>
      <c r="AT389" s="8"/>
      <c r="AU389" s="8"/>
      <c r="AV389" s="8"/>
      <c r="AW389" s="8"/>
      <c r="AX389" s="8"/>
      <c r="AY389" s="8"/>
      <c r="AZ389" s="8"/>
      <c r="BA389" s="8"/>
      <c r="BB389" s="8"/>
      <c r="BC389" s="8"/>
      <c r="BD389" s="8"/>
      <c r="BE389" s="8"/>
      <c r="BF389" s="8"/>
      <c r="BG389" s="36"/>
      <c r="BH389" s="320"/>
      <c r="BI389" s="37" t="str">
        <f>getCostCategory</f>
        <v>01 Staff costs</v>
      </c>
      <c r="BJ389" s="37" t="str">
        <f>getSection</f>
        <v>11 Statistics and methodology</v>
      </c>
      <c r="BK389" s="32" t="str">
        <f>getObject</f>
        <v>CCMS Data Manager</v>
      </c>
      <c r="BL389" s="30">
        <f>IFERROR(getUnitCost * IF(CatTemplate[[#This Row],[Cost Category Comp.]]="01 Staff costs", 1,1),0)</f>
        <v>456.42590007973985</v>
      </c>
      <c r="BM389" s="29">
        <f>IF(AND(ISBLANK(CatTemplate[[#This Row],[Eq. unit cost]]),ISBLANK(CatTemplate[[#This Row],[Cons. unit cost]]),ISBLANK(CatTemplate[[#This Row],[Oth. unit cost]])), 0, IF(getUnitEffort =0,1,getUnitEffort) * CatTemplate[[#This Row],[Year1]])</f>
        <v>0</v>
      </c>
      <c r="BN389" s="29">
        <f>IF(AND(ISBLANK(CatTemplate[[#This Row],[Eq. unit cost]]),ISBLANK(CatTemplate[[#This Row],[Cons. unit cost]]),ISBLANK(CatTemplate[[#This Row],[Oth. unit cost]])), 0, IF(getUnitEffort =0,1,getUnitEffort) * CatTemplate[[#This Row],[Year2]])</f>
        <v>0</v>
      </c>
      <c r="BO389" s="29">
        <f>IF(AND(ISBLANK(CatTemplate[[#This Row],[Eq. unit cost]]),ISBLANK(CatTemplate[[#This Row],[Cons. unit cost]]),ISBLANK(CatTemplate[[#This Row],[Oth. unit cost]])), 0, IF(getUnitEffort =0,1,getUnitEffort) * CatTemplate[[#This Row],[Year3]])</f>
        <v>0</v>
      </c>
      <c r="BP389" s="29">
        <f>IF(AND(ISBLANK(CatTemplate[[#This Row],[Eq. unit cost]]),ISBLANK(CatTemplate[[#This Row],[Cons. unit cost]]),ISBLANK(CatTemplate[[#This Row],[Oth. unit cost]])), 0, IF(getUnitEffort =0,1,getUnitEffort) * CatTemplate[[#This Row],[Year4]])</f>
        <v>0</v>
      </c>
      <c r="BQ389" s="29">
        <f>IF(AND(ISBLANK(CatTemplate[[#This Row],[Eq. unit cost]]),ISBLANK(CatTemplate[[#This Row],[Cons. unit cost]]),ISBLANK(CatTemplate[[#This Row],[Oth. unit cost]])), 0, IF(getUnitEffort =0,1,getUnitEffort) * CatTemplate[[#This Row],[Year5]])</f>
        <v>0</v>
      </c>
      <c r="BR389" s="29">
        <f>IF(AND(ISBLANK(CatTemplate[[#This Row],[Eq. unit cost]]),ISBLANK(CatTemplate[[#This Row],[Cons. unit cost]]),ISBLANK(CatTemplate[[#This Row],[Oth. unit cost]])), 0, IF(getUnitEffort =0,1,getUnitEffort) * CatTemplate[[#This Row],[Year6]])</f>
        <v>0</v>
      </c>
      <c r="BS389" s="29">
        <f>IF(AND(ISBLANK(CatTemplate[[#This Row],[Eq. unit cost]]),ISBLANK(CatTemplate[[#This Row],[Cons. unit cost]]),ISBLANK(CatTemplate[[#This Row],[Oth. unit cost]])), 0, IF(getUnitEffort =0,1,getUnitEffort) * CatTemplate[[#This Row],[Year7]])</f>
        <v>0</v>
      </c>
      <c r="BT389" s="29">
        <f>IF(AND(ISBLANK(CatTemplate[[#This Row],[Eq. unit cost]]),ISBLANK(CatTemplate[[#This Row],[Cons. unit cost]]),ISBLANK(CatTemplate[[#This Row],[Oth. unit cost]])), 0, IF(getUnitEffort =0,1,getUnitEffort) * CatTemplate[[#This Row],[Year8]])</f>
        <v>0</v>
      </c>
      <c r="BU389" s="29">
        <f>IF(AND(ISBLANK(CatTemplate[[#This Row],[Eq. unit cost]]),ISBLANK(CatTemplate[[#This Row],[Cons. unit cost]]),ISBLANK(CatTemplate[[#This Row],[Oth. unit cost]])), 0, IF(getUnitEffort =0,1,getUnitEffort) * CatTemplate[[#This Row],[Year9]])</f>
        <v>0</v>
      </c>
      <c r="BV389" s="29">
        <f>IF(AND(ISBLANK(CatTemplate[[#This Row],[Eq. unit cost]]),ISBLANK(CatTemplate[[#This Row],[Cons. unit cost]]),ISBLANK(CatTemplate[[#This Row],[Oth. unit cost]])), 0, IF(getUnitEffort =0,1,getUnitEffort) * CatTemplate[[#This Row],[Year10]])</f>
        <v>0</v>
      </c>
      <c r="BW389" s="29">
        <f>IF(AND(ISBLANK(CatTemplate[[#This Row],[Eq. unit cost]]),ISBLANK(CatTemplate[[#This Row],[Cons. unit cost]]),ISBLANK(CatTemplate[[#This Row],[Oth. unit cost]])), 0, IF(getUnitEffort =0,1,getUnitEffort) * CatTemplate[[#This Row],[Year11]])</f>
        <v>0</v>
      </c>
      <c r="BX389" s="29">
        <f>IF(AND(ISBLANK(CatTemplate[[#This Row],[Eq. unit cost]]),ISBLANK(CatTemplate[[#This Row],[Cons. unit cost]]),ISBLANK(CatTemplate[[#This Row],[Oth. unit cost]])), 0, IF(getUnitEffort =0,1,getUnitEffort) * CatTemplate[[#This Row],[Year12]])</f>
        <v>0</v>
      </c>
      <c r="BY389" s="29">
        <f>IF(AND(ISBLANK(CatTemplate[[#This Row],[Eq. unit cost]]),ISBLANK(CatTemplate[[#This Row],[Cons. unit cost]]),ISBLANK(CatTemplate[[#This Row],[Oth. unit cost]])), 0, IF(getUnitEffort =0,1,getUnitEffort) * CatTemplate[[#This Row],[Year13]])</f>
        <v>0</v>
      </c>
      <c r="BZ389" s="29">
        <f>IF(AND(ISBLANK(CatTemplate[[#This Row],[Eq. unit cost]]),ISBLANK(CatTemplate[[#This Row],[Cons. unit cost]]),ISBLANK(CatTemplate[[#This Row],[Oth. unit cost]])), 0, IF(getUnitEffort =0,1,getUnitEffort) * CatTemplate[[#This Row],[Year14]])</f>
        <v>0</v>
      </c>
      <c r="CA389" s="29">
        <f>IF(AND(ISBLANK(CatTemplate[[#This Row],[Eq. unit cost]]),ISBLANK(CatTemplate[[#This Row],[Cons. unit cost]]),ISBLANK(CatTemplate[[#This Row],[Oth. unit cost]])), 0, IF(getUnitEffort =0,1,getUnitEffort) * CatTemplate[[#This Row],[Year15]])</f>
        <v>0</v>
      </c>
      <c r="CB389" s="29">
        <f>IF(AND(ISBLANK(CatTemplate[[#This Row],[Eq. unit cost]]),ISBLANK(CatTemplate[[#This Row],[Cons. unit cost]]),ISBLANK(CatTemplate[[#This Row],[Oth. unit cost]])), 0, IF(getUnitEffort =0,1,getUnitEffort) * CatTemplate[[#This Row],[Year16]])</f>
        <v>0</v>
      </c>
      <c r="CC389" s="29">
        <f>IF(AND(ISBLANK(CatTemplate[[#This Row],[Eq. unit cost]]),ISBLANK(CatTemplate[[#This Row],[Cons. unit cost]]),ISBLANK(CatTemplate[[#This Row],[Oth. unit cost]])), 0, IF(getUnitEffort =0,1,getUnitEffort) * CatTemplate[[#This Row],[Year17]])</f>
        <v>0</v>
      </c>
      <c r="CD389" s="29">
        <f>IF(AND(ISBLANK(CatTemplate[[#This Row],[Eq. unit cost]]),ISBLANK(CatTemplate[[#This Row],[Cons. unit cost]]),ISBLANK(CatTemplate[[#This Row],[Oth. unit cost]])), 0, IF(getUnitEffort =0,1,getUnitEffort) * CatTemplate[[#This Row],[Year18]])</f>
        <v>0</v>
      </c>
      <c r="CE389" s="29">
        <f>IF(AND(ISBLANK(CatTemplate[[#This Row],[Eq. unit cost]]),ISBLANK(CatTemplate[[#This Row],[Cons. unit cost]]),ISBLANK(CatTemplate[[#This Row],[Oth. unit cost]])), 0, IF(getUnitEffort =0,1,getUnitEffort) * CatTemplate[[#This Row],[Year19]])</f>
        <v>0</v>
      </c>
      <c r="CF389" s="29">
        <f>IF(AND(ISBLANK(CatTemplate[[#This Row],[Eq. unit cost]]),ISBLANK(CatTemplate[[#This Row],[Cons. unit cost]]),ISBLANK(CatTemplate[[#This Row],[Oth. unit cost]])), 0, IF(getUnitEffort =0,1,getUnitEffort) * CatTemplate[[#This Row],[Year20]])</f>
        <v>0</v>
      </c>
      <c r="CG389" s="45">
        <f>SUM(CatTemplate[[#This Row],[Q1]:[Q20]])</f>
        <v>0</v>
      </c>
      <c r="CH389" s="29">
        <f>IF(ISBLANK(CatTemplate[[#This Row],[St. unit effort]]),0,(CatTemplate[[#This Row],[St. unit effort]] * CatTemplate[[#This Row],[Year1]]))</f>
        <v>0</v>
      </c>
      <c r="CI389" s="29">
        <f>IF(ISBLANK(CatTemplate[[#This Row],[St. unit effort]]),0,(CatTemplate[[#This Row],[St. unit effort]] * CatTemplate[[#This Row],[Year2]]))</f>
        <v>0</v>
      </c>
      <c r="CJ389" s="29">
        <f>IF(ISBLANK(CatTemplate[[#This Row],[St. unit effort]]),0,(CatTemplate[[#This Row],[St. unit effort]] * CatTemplate[[#This Row],[Year3]]))</f>
        <v>0</v>
      </c>
      <c r="CK389" s="29">
        <f>IF(ISBLANK(CatTemplate[[#This Row],[St. unit effort]]),0,(CatTemplate[[#This Row],[St. unit effort]] * CatTemplate[[#This Row],[Year4]]))</f>
        <v>0</v>
      </c>
      <c r="CL389" s="29">
        <f>IF(ISBLANK(CatTemplate[[#This Row],[St. unit effort]]),0,(CatTemplate[[#This Row],[St. unit effort]] * CatTemplate[[#This Row],[Year5]]))</f>
        <v>0</v>
      </c>
      <c r="CM389" s="29">
        <f>IF(ISBLANK(CatTemplate[[#This Row],[St. unit effort]]),0,(CatTemplate[[#This Row],[St. unit effort]] * CatTemplate[[#This Row],[Year6]]))</f>
        <v>0</v>
      </c>
      <c r="CN389" s="29">
        <f>IF(ISBLANK(CatTemplate[[#This Row],[St. unit effort]]),0,(CatTemplate[[#This Row],[St. unit effort]] * CatTemplate[[#This Row],[Year7]]))</f>
        <v>0</v>
      </c>
      <c r="CO389" s="29">
        <f>IF(ISBLANK(CatTemplate[[#This Row],[St. unit effort]]),0,(CatTemplate[[#This Row],[St. unit effort]] * CatTemplate[[#This Row],[Year8]]))</f>
        <v>0</v>
      </c>
      <c r="CP389" s="29">
        <f>IF(ISBLANK(CatTemplate[[#This Row],[St. unit effort]]),0,(CatTemplate[[#This Row],[St. unit effort]] * CatTemplate[[#This Row],[Year9]]))</f>
        <v>0</v>
      </c>
      <c r="CQ389" s="29">
        <f>IF(ISBLANK(CatTemplate[[#This Row],[St. unit effort]]),0,(CatTemplate[[#This Row],[St. unit effort]] * CatTemplate[[#This Row],[Year10]]))</f>
        <v>0</v>
      </c>
      <c r="CR389" s="29">
        <f>IF(ISBLANK(CatTemplate[[#This Row],[St. unit effort]]),0,(CatTemplate[[#This Row],[St. unit effort]] * CatTemplate[[#This Row],[Year11]]))</f>
        <v>0</v>
      </c>
      <c r="CS389" s="29">
        <f>IF(ISBLANK(CatTemplate[[#This Row],[St. unit effort]]),0,(CatTemplate[[#This Row],[St. unit effort]] * CatTemplate[[#This Row],[Year12]]))</f>
        <v>0</v>
      </c>
      <c r="CT389" s="29">
        <f>IF(ISBLANK(CatTemplate[[#This Row],[St. unit effort]]),0,(CatTemplate[[#This Row],[St. unit effort]] * CatTemplate[[#This Row],[Year13]]))</f>
        <v>0</v>
      </c>
      <c r="CU389" s="29">
        <f>IF(ISBLANK(CatTemplate[[#This Row],[St. unit effort]]),0,(CatTemplate[[#This Row],[St. unit effort]] * CatTemplate[[#This Row],[Year14]]))</f>
        <v>0</v>
      </c>
      <c r="CV389" s="29">
        <f>IF(ISBLANK(CatTemplate[[#This Row],[St. unit effort]]),0,(CatTemplate[[#This Row],[St. unit effort]] * CatTemplate[[#This Row],[Year15]]))</f>
        <v>0</v>
      </c>
      <c r="CW389" s="29">
        <f>IF(ISBLANK(CatTemplate[[#This Row],[St. unit effort]]),0,(CatTemplate[[#This Row],[St. unit effort]] * CatTemplate[[#This Row],[Year16]]))</f>
        <v>0</v>
      </c>
      <c r="CX389" s="29">
        <f>IF(ISBLANK(CatTemplate[[#This Row],[St. unit effort]]),0,(CatTemplate[[#This Row],[St. unit effort]] * CatTemplate[[#This Row],[Year17]]))</f>
        <v>0</v>
      </c>
      <c r="CY389" s="29">
        <f>IF(ISBLANK(CatTemplate[[#This Row],[St. unit effort]]),0,(CatTemplate[[#This Row],[St. unit effort]] * CatTemplate[[#This Row],[Year18]]))</f>
        <v>0</v>
      </c>
      <c r="CZ389" s="29">
        <f>IF(ISBLANK(CatTemplate[[#This Row],[St. unit effort]]),0,(CatTemplate[[#This Row],[St. unit effort]] * CatTemplate[[#This Row],[Year19]]))</f>
        <v>0</v>
      </c>
      <c r="DA389" s="29">
        <f>IF(ISBLANK(CatTemplate[[#This Row],[St. unit effort]]),0,(CatTemplate[[#This Row],[St. unit effort]] * CatTemplate[[#This Row],[Year20]]))</f>
        <v>0</v>
      </c>
      <c r="DB389" s="57">
        <f>IF(ISBLANK(CatTemplate[[#This Row],[St. unit effort]]),0,(CatTemplate[[#This Row],[St. unit effort]] * CatTemplate[[#This Row],[Year1]])*8/ParRatePM)</f>
        <v>0</v>
      </c>
      <c r="DC389" s="57">
        <f>IF(ISBLANK(CatTemplate[[#This Row],[St. unit effort]]),0,(CatTemplate[[#This Row],[St. unit effort]] * CatTemplate[[#This Row],[Year2]])*8/ParRatePM)</f>
        <v>0</v>
      </c>
      <c r="DD389" s="57">
        <f>IF(ISBLANK(CatTemplate[[#This Row],[St. unit effort]]),0,(CatTemplate[[#This Row],[St. unit effort]] * CatTemplate[[#This Row],[Year3]])*8/ParRatePM)</f>
        <v>0</v>
      </c>
      <c r="DE389" s="57">
        <f>IF(ISBLANK(CatTemplate[[#This Row],[St. unit effort]]),0,(CatTemplate[[#This Row],[St. unit effort]] * CatTemplate[[#This Row],[Year4]])*8/ParRatePM)</f>
        <v>0</v>
      </c>
      <c r="DF389" s="57">
        <f>IF(ISBLANK(CatTemplate[[#This Row],[St. unit effort]]),0,(CatTemplate[[#This Row],[St. unit effort]] * CatTemplate[[#This Row],[Year5]])*8/ParRatePM)</f>
        <v>0</v>
      </c>
      <c r="DG389" s="57">
        <f>IF(ISBLANK(CatTemplate[[#This Row],[St. unit effort]]),0,(CatTemplate[[#This Row],[St. unit effort]] * CatTemplate[[#This Row],[Year6]])*8/ParRatePM)</f>
        <v>0</v>
      </c>
      <c r="DH389" s="57">
        <f>IF(ISBLANK(CatTemplate[[#This Row],[St. unit effort]]),0,(CatTemplate[[#This Row],[St. unit effort]] * CatTemplate[[#This Row],[Year7]])*8/ParRatePM)</f>
        <v>0</v>
      </c>
      <c r="DI389" s="57">
        <f>IF(ISBLANK(CatTemplate[[#This Row],[St. unit effort]]),0,(CatTemplate[[#This Row],[St. unit effort]] * CatTemplate[[#This Row],[Year8]])*8/ParRatePM)</f>
        <v>0</v>
      </c>
      <c r="DJ389" s="57">
        <f>IF(ISBLANK(CatTemplate[[#This Row],[St. unit effort]]),0,(CatTemplate[[#This Row],[St. unit effort]] * CatTemplate[[#This Row],[Year9]])*8/ParRatePM)</f>
        <v>0</v>
      </c>
      <c r="DK389" s="57">
        <f>IF(ISBLANK(CatTemplate[[#This Row],[St. unit effort]]),0,(CatTemplate[[#This Row],[St. unit effort]] * CatTemplate[[#This Row],[Year10]])*8/ParRatePM)</f>
        <v>0</v>
      </c>
      <c r="DL389" s="57">
        <f>IF(ISBLANK(CatTemplate[[#This Row],[St. unit effort]]),0,(CatTemplate[[#This Row],[St. unit effort]] * CatTemplate[[#This Row],[Year11]])*8/ParRatePM)</f>
        <v>0</v>
      </c>
      <c r="DM389" s="57">
        <f>IF(ISBLANK(CatTemplate[[#This Row],[St. unit effort]]),0,(CatTemplate[[#This Row],[St. unit effort]] * CatTemplate[[#This Row],[Year12]])*8/ParRatePM)</f>
        <v>0</v>
      </c>
      <c r="DN389" s="57">
        <f>IF(ISBLANK(CatTemplate[[#This Row],[St. unit effort]]),0,(CatTemplate[[#This Row],[St. unit effort]] * CatTemplate[[#This Row],[Year13]])*8/ParRatePM)</f>
        <v>0</v>
      </c>
      <c r="DO389" s="57">
        <f>IF(ISBLANK(CatTemplate[[#This Row],[St. unit effort]]),0,(CatTemplate[[#This Row],[St. unit effort]] * CatTemplate[[#This Row],[Year14]])*8/ParRatePM)</f>
        <v>0</v>
      </c>
      <c r="DP389" s="57">
        <f>IF(ISBLANK(CatTemplate[[#This Row],[St. unit effort]]),0,(CatTemplate[[#This Row],[St. unit effort]] * CatTemplate[[#This Row],[Year15]])*8/ParRatePM)</f>
        <v>0</v>
      </c>
      <c r="DQ389" s="57">
        <f>IF(ISBLANK(CatTemplate[[#This Row],[St. unit effort]]),0,(CatTemplate[[#This Row],[St. unit effort]] * CatTemplate[[#This Row],[Year16]])*8/ParRatePM)</f>
        <v>0</v>
      </c>
      <c r="DR389" s="57">
        <f>IF(ISBLANK(CatTemplate[[#This Row],[St. unit effort]]),0,(CatTemplate[[#This Row],[St. unit effort]] * CatTemplate[[#This Row],[Year17]])*8/ParRatePM)</f>
        <v>0</v>
      </c>
      <c r="DS389" s="57">
        <f>IF(ISBLANK(CatTemplate[[#This Row],[St. unit effort]]),0,(CatTemplate[[#This Row],[St. unit effort]] * CatTemplate[[#This Row],[Year18]])*8/ParRatePM)</f>
        <v>0</v>
      </c>
      <c r="DT389" s="57">
        <f>IF(ISBLANK(CatTemplate[[#This Row],[St. unit effort]]),0,(CatTemplate[[#This Row],[St. unit effort]] * CatTemplate[[#This Row],[Year19]])*8/ParRatePM)</f>
        <v>0</v>
      </c>
      <c r="DU389" s="57">
        <f>IF(ISBLANK(CatTemplate[[#This Row],[St. unit effort]]),0,(CatTemplate[[#This Row],[St. unit effort]] * CatTemplate[[#This Row],[Year20]])*8/ParRatePM)</f>
        <v>0</v>
      </c>
      <c r="DV389" s="54">
        <f>SUM(CatTemplate[[#This Row],[PM1]:[PM20]])</f>
        <v>0</v>
      </c>
      <c r="DW389" s="56">
        <f t="shared" ref="DW389:EL404" si="133">getCost(COLUMN(), ROW(), "Other")</f>
        <v>0</v>
      </c>
      <c r="DX389" s="56">
        <f t="shared" si="133"/>
        <v>0</v>
      </c>
      <c r="DY389" s="56">
        <f t="shared" si="133"/>
        <v>0</v>
      </c>
      <c r="DZ389" s="56">
        <f t="shared" si="133"/>
        <v>0</v>
      </c>
      <c r="EA389" s="56">
        <f t="shared" si="133"/>
        <v>0</v>
      </c>
      <c r="EB389" s="56">
        <f t="shared" si="133"/>
        <v>0</v>
      </c>
      <c r="EC389" s="56">
        <f t="shared" si="133"/>
        <v>0</v>
      </c>
      <c r="ED389" s="56">
        <f t="shared" si="133"/>
        <v>0</v>
      </c>
      <c r="EE389" s="56">
        <f t="shared" si="133"/>
        <v>0</v>
      </c>
      <c r="EF389" s="56">
        <f t="shared" si="133"/>
        <v>0</v>
      </c>
      <c r="EG389" s="56">
        <f t="shared" si="133"/>
        <v>0</v>
      </c>
      <c r="EH389" s="56">
        <f t="shared" si="133"/>
        <v>0</v>
      </c>
      <c r="EI389" s="56">
        <f t="shared" si="133"/>
        <v>0</v>
      </c>
      <c r="EJ389" s="56">
        <f t="shared" si="133"/>
        <v>0</v>
      </c>
      <c r="EK389" s="56">
        <f t="shared" si="133"/>
        <v>0</v>
      </c>
      <c r="EL389" s="56">
        <f t="shared" si="129"/>
        <v>0</v>
      </c>
      <c r="EM389" s="56">
        <f t="shared" si="129"/>
        <v>0</v>
      </c>
      <c r="EN389" s="56">
        <f t="shared" si="129"/>
        <v>0</v>
      </c>
      <c r="EO389" s="56">
        <f t="shared" si="129"/>
        <v>0</v>
      </c>
      <c r="EP389" s="56">
        <f t="shared" si="129"/>
        <v>0</v>
      </c>
      <c r="EQ389" s="30">
        <f>CatTemplate[[#This Row],[Eq. unit cost]] * CatTemplate[[#This Row],[Eq. quantity]]</f>
        <v>0</v>
      </c>
      <c r="ER389" s="30">
        <f>CatTemplate[[#This Row],[Cons. unit cost]] *CatTemplate[[#This Row],[Cons. quantity]]</f>
        <v>0</v>
      </c>
      <c r="ES389" s="30">
        <f>CatTemplate[[#This Row],[Oth. unit cost]] *CatTemplate[[#This Row],[Oth. quantity]]</f>
        <v>0</v>
      </c>
      <c r="ET389" s="55">
        <f>SUM(CatTemplate[[#This Row],[CO1]:[CO20]])</f>
        <v>0</v>
      </c>
      <c r="EU389" s="56">
        <f t="shared" ref="EU389:FJ404" si="134">getCost(COLUMN(), ROW(), "Staff")</f>
        <v>0</v>
      </c>
      <c r="EV389" s="56">
        <f t="shared" si="134"/>
        <v>0</v>
      </c>
      <c r="EW389" s="56">
        <f t="shared" si="134"/>
        <v>0</v>
      </c>
      <c r="EX389" s="56">
        <f t="shared" si="134"/>
        <v>0</v>
      </c>
      <c r="EY389" s="56">
        <f t="shared" si="134"/>
        <v>0</v>
      </c>
      <c r="EZ389" s="56">
        <f t="shared" si="134"/>
        <v>0</v>
      </c>
      <c r="FA389" s="56">
        <f t="shared" si="134"/>
        <v>0</v>
      </c>
      <c r="FB389" s="56">
        <f t="shared" si="134"/>
        <v>0</v>
      </c>
      <c r="FC389" s="56">
        <f t="shared" si="134"/>
        <v>0</v>
      </c>
      <c r="FD389" s="56">
        <f t="shared" si="134"/>
        <v>0</v>
      </c>
      <c r="FE389" s="56">
        <f t="shared" si="134"/>
        <v>0</v>
      </c>
      <c r="FF389" s="56">
        <f t="shared" si="134"/>
        <v>0</v>
      </c>
      <c r="FG389" s="56">
        <f t="shared" si="134"/>
        <v>0</v>
      </c>
      <c r="FH389" s="56">
        <f t="shared" si="134"/>
        <v>0</v>
      </c>
      <c r="FI389" s="56">
        <f t="shared" si="134"/>
        <v>0</v>
      </c>
      <c r="FJ389" s="56">
        <f t="shared" si="130"/>
        <v>0</v>
      </c>
      <c r="FK389" s="56">
        <f t="shared" si="130"/>
        <v>0</v>
      </c>
      <c r="FL389" s="56">
        <f t="shared" si="130"/>
        <v>0</v>
      </c>
      <c r="FM389" s="56">
        <f t="shared" si="130"/>
        <v>0</v>
      </c>
      <c r="FN389" s="56">
        <f t="shared" si="130"/>
        <v>0</v>
      </c>
      <c r="FO389" s="58">
        <f>SUM(CatTemplate[[#This Row],[CS1]:[CS20]])</f>
        <v>0</v>
      </c>
      <c r="FP389" s="59">
        <f>CatTemplate[[#This Row],[Total Oth. cost]]+CatTemplate[[#This Row],[Total St. Cost]]</f>
        <v>0</v>
      </c>
      <c r="FQ389" s="33" t="e">
        <f t="shared" si="115"/>
        <v>#VALUE!</v>
      </c>
      <c r="FR389" s="33" t="e">
        <f t="shared" si="116"/>
        <v>#VALUE!</v>
      </c>
      <c r="FS389" s="30" t="e">
        <f>(CatTemplate[[#This Row],[CO1]] + CatTemplate[[#This Row],[CS1]]) * (1 + getRateOHFinal) * getRateMarkupFinal</f>
        <v>#VALUE!</v>
      </c>
      <c r="FT389" s="30" t="e">
        <f>(CatTemplate[[#This Row],[CO2]] + CatTemplate[[#This Row],[CS2]]) * (1 + getRateOHFinal) * getRateMarkupFinal</f>
        <v>#VALUE!</v>
      </c>
      <c r="FU389" s="30" t="e">
        <f>(CatTemplate[[#This Row],[CO3]] + CatTemplate[[#This Row],[CS3]]) * (1 + getRateOHFinal) * getRateMarkupFinal</f>
        <v>#VALUE!</v>
      </c>
      <c r="FV389" s="30" t="e">
        <f>(CatTemplate[[#This Row],[CO4]] + CatTemplate[[#This Row],[CS4]]) * (1 + getRateOHFinal) * getRateMarkupFinal</f>
        <v>#VALUE!</v>
      </c>
      <c r="FW389" s="30" t="e">
        <f>(CatTemplate[[#This Row],[CO5]] + CatTemplate[[#This Row],[CS5]]) * (1 + getRateOHFinal) * getRateMarkupFinal</f>
        <v>#VALUE!</v>
      </c>
      <c r="FX389" s="30" t="e">
        <f>(CatTemplate[[#This Row],[CO6]] + CatTemplate[[#This Row],[CS6]]) * (1 + getRateOHFinal) * getRateMarkupFinal</f>
        <v>#VALUE!</v>
      </c>
      <c r="FY389" s="30" t="e">
        <f>(CatTemplate[[#This Row],[CO7]] + CatTemplate[[#This Row],[CS7]]) * (1 + getRateOHFinal) * getRateMarkupFinal</f>
        <v>#VALUE!</v>
      </c>
      <c r="FZ389" s="30" t="e">
        <f>(CatTemplate[[#This Row],[CO8]] + CatTemplate[[#This Row],[CS8]]) * (1 + getRateOHFinal) * getRateMarkupFinal</f>
        <v>#VALUE!</v>
      </c>
      <c r="GA389" s="30" t="e">
        <f>(CatTemplate[[#This Row],[CO9]] + CatTemplate[[#This Row],[CS9]]) * (1 + getRateOHFinal) * getRateMarkupFinal</f>
        <v>#VALUE!</v>
      </c>
      <c r="GB389" s="30" t="e">
        <f>(CatTemplate[[#This Row],[CO10]] + CatTemplate[[#This Row],[CS10]]) * (1 + getRateOHFinal) * getRateMarkupFinal</f>
        <v>#VALUE!</v>
      </c>
      <c r="GC389" s="30" t="e">
        <f>(CatTemplate[[#This Row],[CO11]] + CatTemplate[[#This Row],[CS11]]) * (1 + getRateOHFinal) * getRateMarkupFinal</f>
        <v>#VALUE!</v>
      </c>
      <c r="GD389" s="30" t="e">
        <f>(CatTemplate[[#This Row],[CO12]] + CatTemplate[[#This Row],[CS12]]) * (1 + getRateOHFinal) * getRateMarkupFinal</f>
        <v>#VALUE!</v>
      </c>
      <c r="GE389" s="30" t="e">
        <f>(CatTemplate[[#This Row],[CO13]] + CatTemplate[[#This Row],[CS13]]) * (1 + getRateOHFinal) * getRateMarkupFinal</f>
        <v>#VALUE!</v>
      </c>
      <c r="GF389" s="30" t="e">
        <f>(CatTemplate[[#This Row],[CO14]] + CatTemplate[[#This Row],[CS14]]) * (1 + getRateOHFinal) * getRateMarkupFinal</f>
        <v>#VALUE!</v>
      </c>
      <c r="GG389" s="30" t="e">
        <f>(CatTemplate[[#This Row],[CO15]] + CatTemplate[[#This Row],[CS15]]) * (1 + getRateOHFinal) * getRateMarkupFinal</f>
        <v>#VALUE!</v>
      </c>
      <c r="GH389" s="30" t="e">
        <f>(CatTemplate[[#This Row],[CO16]] + CatTemplate[[#This Row],[CS16]]) * (1 + getRateOHFinal) * getRateMarkupFinal</f>
        <v>#VALUE!</v>
      </c>
      <c r="GI389" s="30" t="e">
        <f>(CatTemplate[[#This Row],[CO17]] + CatTemplate[[#This Row],[CS17]]) * (1 + getRateOHFinal) * getRateMarkupFinal</f>
        <v>#VALUE!</v>
      </c>
      <c r="GJ389" s="30" t="e">
        <f>(CatTemplate[[#This Row],[CO18]] + CatTemplate[[#This Row],[CS18]]) * (1 + getRateOHFinal) * getRateMarkupFinal</f>
        <v>#VALUE!</v>
      </c>
      <c r="GK389" s="30" t="e">
        <f>(CatTemplate[[#This Row],[CO19]] + CatTemplate[[#This Row],[CS19]]) * (1 + getRateOHFinal) * getRateMarkupFinal</f>
        <v>#VALUE!</v>
      </c>
      <c r="GL389" s="30" t="e">
        <f>(CatTemplate[[#This Row],[CO20]] + CatTemplate[[#This Row],[CS20]]) * (1 + getRateOHFinal) * getRateMarkupFinal</f>
        <v>#VALUE!</v>
      </c>
      <c r="GM389" s="30" t="e">
        <f t="shared" si="117"/>
        <v>#VALUE!</v>
      </c>
      <c r="GN389" s="30" t="e">
        <f t="shared" si="118"/>
        <v>#VALUE!</v>
      </c>
      <c r="GO389" s="30" t="e">
        <f t="shared" si="119"/>
        <v>#VALUE!</v>
      </c>
      <c r="GP389" s="30" t="e">
        <f t="shared" si="120"/>
        <v>#VALUE!</v>
      </c>
      <c r="GQ389" s="30" t="e">
        <f>(CatTemplate[[#This Row],[CO1]]+CatTemplate[[#This Row],[CS1]]) * (1+ getRateOHFinal) * (1 + getRateMarkupFinal)</f>
        <v>#VALUE!</v>
      </c>
      <c r="GR389" s="30" t="e">
        <f>(CatTemplate[[#This Row],[CO2]]+CatTemplate[[#This Row],[CS2]]) * (1+ getRateOHFinal) * (1 + getRateMarkupFinal)</f>
        <v>#VALUE!</v>
      </c>
      <c r="GS389" s="30" t="e">
        <f>(CatTemplate[[#This Row],[CO3]]+CatTemplate[[#This Row],[CS3]]) * (1+ getRateOHFinal) * (1 + getRateMarkupFinal)</f>
        <v>#VALUE!</v>
      </c>
      <c r="GT389" s="30" t="e">
        <f>(CatTemplate[[#This Row],[CO4]]+CatTemplate[[#This Row],[CS4]]) * (1+ getRateOHFinal) * (1 + getRateMarkupFinal)</f>
        <v>#VALUE!</v>
      </c>
      <c r="GU389" s="30" t="e">
        <f>(CatTemplate[[#This Row],[CO5]]+CatTemplate[[#This Row],[CS5]]) * (1+ getRateOHFinal) * (1 + getRateMarkupFinal)</f>
        <v>#VALUE!</v>
      </c>
      <c r="GV389" s="30" t="e">
        <f>(CatTemplate[[#This Row],[CO6]]+CatTemplate[[#This Row],[CS6]]) * (1+ getRateOHFinal) * (1 + getRateMarkupFinal)</f>
        <v>#VALUE!</v>
      </c>
      <c r="GW389" s="30" t="e">
        <f>(CatTemplate[[#This Row],[CO7]]+CatTemplate[[#This Row],[CS7]]) * (1+ getRateOHFinal) * (1 + getRateMarkupFinal)</f>
        <v>#VALUE!</v>
      </c>
      <c r="GX389" s="30" t="e">
        <f>(CatTemplate[[#This Row],[CO8]]+CatTemplate[[#This Row],[CS8]]) * (1+ getRateOHFinal) * (1 + getRateMarkupFinal)</f>
        <v>#VALUE!</v>
      </c>
      <c r="GY389" s="30" t="e">
        <f>(CatTemplate[[#This Row],[CO9]]+CatTemplate[[#This Row],[CS9]]) * (1+ getRateOHFinal) * (1 + getRateMarkupFinal)</f>
        <v>#VALUE!</v>
      </c>
      <c r="GZ389" s="30" t="e">
        <f>(CatTemplate[[#This Row],[CO10]]+CatTemplate[[#This Row],[CS10]]) * (1+ getRateOHFinal) * (1 + getRateMarkupFinal)</f>
        <v>#VALUE!</v>
      </c>
      <c r="HA389" s="30" t="e">
        <f>(CatTemplate[[#This Row],[CO11]]+CatTemplate[[#This Row],[CS11]]) * (1+ getRateOHFinal) * (1 + getRateMarkupFinal)</f>
        <v>#VALUE!</v>
      </c>
      <c r="HB389" s="30" t="e">
        <f>(CatTemplate[[#This Row],[CO12]]+CatTemplate[[#This Row],[CS12]]) * (1+ getRateOHFinal) * (1 + getRateMarkupFinal)</f>
        <v>#VALUE!</v>
      </c>
      <c r="HC389" s="30" t="e">
        <f>(CatTemplate[[#This Row],[CO13]]+CatTemplate[[#This Row],[CS13]]) * (1+ getRateOHFinal) * (1 + getRateMarkupFinal)</f>
        <v>#VALUE!</v>
      </c>
      <c r="HD389" s="30" t="e">
        <f>(CatTemplate[[#This Row],[CO14]]+CatTemplate[[#This Row],[CS14]]) * (1+ getRateOHFinal) * (1 + getRateMarkupFinal)</f>
        <v>#VALUE!</v>
      </c>
      <c r="HE389" s="30" t="e">
        <f>(CatTemplate[[#This Row],[CO15]]+CatTemplate[[#This Row],[CS15]]) * (1+ getRateOHFinal) * (1 + getRateMarkupFinal)</f>
        <v>#VALUE!</v>
      </c>
      <c r="HF389" s="30" t="e">
        <f>(CatTemplate[[#This Row],[CO16]]+CatTemplate[[#This Row],[CS16]]) * (1+ getRateOHFinal) * (1 + getRateMarkupFinal)</f>
        <v>#VALUE!</v>
      </c>
      <c r="HG389" s="30" t="e">
        <f>(CatTemplate[[#This Row],[CO17]]+CatTemplate[[#This Row],[CS17]]) * (1+ getRateOHFinal) * (1 + getRateMarkupFinal)</f>
        <v>#VALUE!</v>
      </c>
      <c r="HH389" s="30" t="e">
        <f>(CatTemplate[[#This Row],[CO18]]+CatTemplate[[#This Row],[CS18]]) * (1+ getRateOHFinal) * (1 + getRateMarkupFinal)</f>
        <v>#VALUE!</v>
      </c>
      <c r="HI389" s="30" t="e">
        <f>(CatTemplate[[#This Row],[CO19]]+CatTemplate[[#This Row],[CS19]]) * (1+ getRateOHFinal) * (1 + getRateMarkupFinal)</f>
        <v>#VALUE!</v>
      </c>
      <c r="HJ389" s="30" t="e">
        <f>(CatTemplate[[#This Row],[CO20]]+CatTemplate[[#This Row],[CS20]]) * (1+ getRateOHFinal) * (1 + getRateMarkupFinal)</f>
        <v>#VALUE!</v>
      </c>
      <c r="HK389" s="39" t="e">
        <f>CatTemplate[[#This Row],[Total cost]]+CatTemplate[[#This Row],[OH Amount]]+CatTemplate[[#This Row],[Markup]]</f>
        <v>#VALUE!</v>
      </c>
      <c r="HL389" s="63">
        <f>IF(CatTemplate[[#This Row],[Units]]="Days",CatTemplate[[#This Row],[Project quantity]]*CatTemplate[[#This Row],[St. unit effort]],CatTemplate[[#This Row],[Project quantity]])</f>
        <v>0</v>
      </c>
      <c r="HM389" s="287">
        <f>IFERROR(CatTemplate[[#This Row],[Total Price]]/(CatTemplate[[#This Row],[Final Quantity]]),0)</f>
        <v>0</v>
      </c>
      <c r="HN389" s="261"/>
    </row>
    <row r="390" spans="2:222" x14ac:dyDescent="0.2">
      <c r="B390" s="9" t="s">
        <v>107</v>
      </c>
      <c r="C390" s="23">
        <v>11</v>
      </c>
      <c r="D390" s="10" t="s">
        <v>194</v>
      </c>
      <c r="E390" s="25">
        <v>2</v>
      </c>
      <c r="F390" s="19" t="s">
        <v>214</v>
      </c>
      <c r="G390" s="27">
        <v>4</v>
      </c>
      <c r="H390" s="19" t="s">
        <v>1166</v>
      </c>
      <c r="I390" s="19"/>
      <c r="J390" s="16" t="s">
        <v>211</v>
      </c>
      <c r="K390" s="16"/>
      <c r="L390" s="16" t="s">
        <v>140</v>
      </c>
      <c r="M390" s="16" t="s">
        <v>206</v>
      </c>
      <c r="N390" s="16" t="s">
        <v>857</v>
      </c>
      <c r="O390" s="320"/>
      <c r="P390" s="71"/>
      <c r="Q390" s="108"/>
      <c r="R390" s="73"/>
      <c r="S390" s="97"/>
      <c r="T390" s="100">
        <f>getEqUnitCost</f>
        <v>0</v>
      </c>
      <c r="U390" s="73">
        <f>getEqUnitEffort</f>
        <v>0</v>
      </c>
      <c r="V390" s="101">
        <f>getEqQuantity</f>
        <v>0</v>
      </c>
      <c r="W390" s="320"/>
      <c r="X390" s="100">
        <f>getConsUnitCost</f>
        <v>0</v>
      </c>
      <c r="Y390" s="73">
        <f>getConsUnitEffort</f>
        <v>0</v>
      </c>
      <c r="Z390" s="14">
        <f>getConsQuantity</f>
        <v>0</v>
      </c>
      <c r="AA390" s="320"/>
      <c r="AB390" s="72"/>
      <c r="AC390" s="112"/>
      <c r="AD390" s="14">
        <f>getOthQuantity</f>
        <v>0</v>
      </c>
      <c r="AE390" s="320"/>
      <c r="AF390" s="28" t="str">
        <f>IF(ISBLANK(CatTemplate[[#This Row],[Resource type]]),"",CatTemplate[[#This Row],[Resource type]])</f>
        <v>CCMS Data Manager</v>
      </c>
      <c r="AG390" s="242">
        <f>getStaffUnitCost</f>
        <v>456.42590007973985</v>
      </c>
      <c r="AH390" s="113">
        <f>getStaffUnitEffort</f>
        <v>0</v>
      </c>
      <c r="AI390" s="40">
        <f>getStaffQuantity</f>
        <v>0</v>
      </c>
      <c r="AJ390" s="41">
        <f>CatTemplate[[#This Row],[St. quantity]]*8/ParRatePM</f>
        <v>0</v>
      </c>
      <c r="AK390" s="320"/>
      <c r="AL390" s="53" t="str">
        <f>CatTemplate[[#This Row],[Item type]]</f>
        <v>Days</v>
      </c>
      <c r="AM390" s="12">
        <f>SUM(CatTemplate[[#This Row],[Year1]:[Year20]])</f>
        <v>0</v>
      </c>
      <c r="AN390" s="52"/>
      <c r="AO390" s="52"/>
      <c r="AP390" s="52"/>
      <c r="AQ390" s="8"/>
      <c r="AR390" s="8"/>
      <c r="AS390" s="8"/>
      <c r="AT390" s="8"/>
      <c r="AU390" s="8"/>
      <c r="AV390" s="8"/>
      <c r="AW390" s="8"/>
      <c r="AX390" s="8"/>
      <c r="AY390" s="8"/>
      <c r="AZ390" s="8"/>
      <c r="BA390" s="8"/>
      <c r="BB390" s="8"/>
      <c r="BC390" s="8"/>
      <c r="BD390" s="8"/>
      <c r="BE390" s="8"/>
      <c r="BF390" s="8"/>
      <c r="BG390" s="36"/>
      <c r="BH390" s="320"/>
      <c r="BI390" s="37" t="str">
        <f>getCostCategory</f>
        <v>01 Staff costs</v>
      </c>
      <c r="BJ390" s="37" t="str">
        <f>getSection</f>
        <v>11 Statistics and methodology</v>
      </c>
      <c r="BK390" s="32" t="str">
        <f>getObject</f>
        <v>CCMS Data Manager</v>
      </c>
      <c r="BL390" s="30">
        <f>IFERROR(getUnitCost * IF(CatTemplate[[#This Row],[Cost Category Comp.]]="01 Staff costs", 1,1),0)</f>
        <v>456.42590007973985</v>
      </c>
      <c r="BM390" s="29">
        <f>IF(AND(ISBLANK(CatTemplate[[#This Row],[Eq. unit cost]]),ISBLANK(CatTemplate[[#This Row],[Cons. unit cost]]),ISBLANK(CatTemplate[[#This Row],[Oth. unit cost]])), 0, IF(getUnitEffort =0,1,getUnitEffort) * CatTemplate[[#This Row],[Year1]])</f>
        <v>0</v>
      </c>
      <c r="BN390" s="29">
        <f>IF(AND(ISBLANK(CatTemplate[[#This Row],[Eq. unit cost]]),ISBLANK(CatTemplate[[#This Row],[Cons. unit cost]]),ISBLANK(CatTemplate[[#This Row],[Oth. unit cost]])), 0, IF(getUnitEffort =0,1,getUnitEffort) * CatTemplate[[#This Row],[Year2]])</f>
        <v>0</v>
      </c>
      <c r="BO390" s="29">
        <f>IF(AND(ISBLANK(CatTemplate[[#This Row],[Eq. unit cost]]),ISBLANK(CatTemplate[[#This Row],[Cons. unit cost]]),ISBLANK(CatTemplate[[#This Row],[Oth. unit cost]])), 0, IF(getUnitEffort =0,1,getUnitEffort) * CatTemplate[[#This Row],[Year3]])</f>
        <v>0</v>
      </c>
      <c r="BP390" s="29">
        <f>IF(AND(ISBLANK(CatTemplate[[#This Row],[Eq. unit cost]]),ISBLANK(CatTemplate[[#This Row],[Cons. unit cost]]),ISBLANK(CatTemplate[[#This Row],[Oth. unit cost]])), 0, IF(getUnitEffort =0,1,getUnitEffort) * CatTemplate[[#This Row],[Year4]])</f>
        <v>0</v>
      </c>
      <c r="BQ390" s="29">
        <f>IF(AND(ISBLANK(CatTemplate[[#This Row],[Eq. unit cost]]),ISBLANK(CatTemplate[[#This Row],[Cons. unit cost]]),ISBLANK(CatTemplate[[#This Row],[Oth. unit cost]])), 0, IF(getUnitEffort =0,1,getUnitEffort) * CatTemplate[[#This Row],[Year5]])</f>
        <v>0</v>
      </c>
      <c r="BR390" s="29">
        <f>IF(AND(ISBLANK(CatTemplate[[#This Row],[Eq. unit cost]]),ISBLANK(CatTemplate[[#This Row],[Cons. unit cost]]),ISBLANK(CatTemplate[[#This Row],[Oth. unit cost]])), 0, IF(getUnitEffort =0,1,getUnitEffort) * CatTemplate[[#This Row],[Year6]])</f>
        <v>0</v>
      </c>
      <c r="BS390" s="29">
        <f>IF(AND(ISBLANK(CatTemplate[[#This Row],[Eq. unit cost]]),ISBLANK(CatTemplate[[#This Row],[Cons. unit cost]]),ISBLANK(CatTemplate[[#This Row],[Oth. unit cost]])), 0, IF(getUnitEffort =0,1,getUnitEffort) * CatTemplate[[#This Row],[Year7]])</f>
        <v>0</v>
      </c>
      <c r="BT390" s="29">
        <f>IF(AND(ISBLANK(CatTemplate[[#This Row],[Eq. unit cost]]),ISBLANK(CatTemplate[[#This Row],[Cons. unit cost]]),ISBLANK(CatTemplate[[#This Row],[Oth. unit cost]])), 0, IF(getUnitEffort =0,1,getUnitEffort) * CatTemplate[[#This Row],[Year8]])</f>
        <v>0</v>
      </c>
      <c r="BU390" s="29">
        <f>IF(AND(ISBLANK(CatTemplate[[#This Row],[Eq. unit cost]]),ISBLANK(CatTemplate[[#This Row],[Cons. unit cost]]),ISBLANK(CatTemplate[[#This Row],[Oth. unit cost]])), 0, IF(getUnitEffort =0,1,getUnitEffort) * CatTemplate[[#This Row],[Year9]])</f>
        <v>0</v>
      </c>
      <c r="BV390" s="29">
        <f>IF(AND(ISBLANK(CatTemplate[[#This Row],[Eq. unit cost]]),ISBLANK(CatTemplate[[#This Row],[Cons. unit cost]]),ISBLANK(CatTemplate[[#This Row],[Oth. unit cost]])), 0, IF(getUnitEffort =0,1,getUnitEffort) * CatTemplate[[#This Row],[Year10]])</f>
        <v>0</v>
      </c>
      <c r="BW390" s="29">
        <f>IF(AND(ISBLANK(CatTemplate[[#This Row],[Eq. unit cost]]),ISBLANK(CatTemplate[[#This Row],[Cons. unit cost]]),ISBLANK(CatTemplate[[#This Row],[Oth. unit cost]])), 0, IF(getUnitEffort =0,1,getUnitEffort) * CatTemplate[[#This Row],[Year11]])</f>
        <v>0</v>
      </c>
      <c r="BX390" s="29">
        <f>IF(AND(ISBLANK(CatTemplate[[#This Row],[Eq. unit cost]]),ISBLANK(CatTemplate[[#This Row],[Cons. unit cost]]),ISBLANK(CatTemplate[[#This Row],[Oth. unit cost]])), 0, IF(getUnitEffort =0,1,getUnitEffort) * CatTemplate[[#This Row],[Year12]])</f>
        <v>0</v>
      </c>
      <c r="BY390" s="29">
        <f>IF(AND(ISBLANK(CatTemplate[[#This Row],[Eq. unit cost]]),ISBLANK(CatTemplate[[#This Row],[Cons. unit cost]]),ISBLANK(CatTemplate[[#This Row],[Oth. unit cost]])), 0, IF(getUnitEffort =0,1,getUnitEffort) * CatTemplate[[#This Row],[Year13]])</f>
        <v>0</v>
      </c>
      <c r="BZ390" s="29">
        <f>IF(AND(ISBLANK(CatTemplate[[#This Row],[Eq. unit cost]]),ISBLANK(CatTemplate[[#This Row],[Cons. unit cost]]),ISBLANK(CatTemplate[[#This Row],[Oth. unit cost]])), 0, IF(getUnitEffort =0,1,getUnitEffort) * CatTemplate[[#This Row],[Year14]])</f>
        <v>0</v>
      </c>
      <c r="CA390" s="29">
        <f>IF(AND(ISBLANK(CatTemplate[[#This Row],[Eq. unit cost]]),ISBLANK(CatTemplate[[#This Row],[Cons. unit cost]]),ISBLANK(CatTemplate[[#This Row],[Oth. unit cost]])), 0, IF(getUnitEffort =0,1,getUnitEffort) * CatTemplate[[#This Row],[Year15]])</f>
        <v>0</v>
      </c>
      <c r="CB390" s="29">
        <f>IF(AND(ISBLANK(CatTemplate[[#This Row],[Eq. unit cost]]),ISBLANK(CatTemplate[[#This Row],[Cons. unit cost]]),ISBLANK(CatTemplate[[#This Row],[Oth. unit cost]])), 0, IF(getUnitEffort =0,1,getUnitEffort) * CatTemplate[[#This Row],[Year16]])</f>
        <v>0</v>
      </c>
      <c r="CC390" s="29">
        <f>IF(AND(ISBLANK(CatTemplate[[#This Row],[Eq. unit cost]]),ISBLANK(CatTemplate[[#This Row],[Cons. unit cost]]),ISBLANK(CatTemplate[[#This Row],[Oth. unit cost]])), 0, IF(getUnitEffort =0,1,getUnitEffort) * CatTemplate[[#This Row],[Year17]])</f>
        <v>0</v>
      </c>
      <c r="CD390" s="29">
        <f>IF(AND(ISBLANK(CatTemplate[[#This Row],[Eq. unit cost]]),ISBLANK(CatTemplate[[#This Row],[Cons. unit cost]]),ISBLANK(CatTemplate[[#This Row],[Oth. unit cost]])), 0, IF(getUnitEffort =0,1,getUnitEffort) * CatTemplate[[#This Row],[Year18]])</f>
        <v>0</v>
      </c>
      <c r="CE390" s="29">
        <f>IF(AND(ISBLANK(CatTemplate[[#This Row],[Eq. unit cost]]),ISBLANK(CatTemplate[[#This Row],[Cons. unit cost]]),ISBLANK(CatTemplate[[#This Row],[Oth. unit cost]])), 0, IF(getUnitEffort =0,1,getUnitEffort) * CatTemplate[[#This Row],[Year19]])</f>
        <v>0</v>
      </c>
      <c r="CF390" s="29">
        <f>IF(AND(ISBLANK(CatTemplate[[#This Row],[Eq. unit cost]]),ISBLANK(CatTemplate[[#This Row],[Cons. unit cost]]),ISBLANK(CatTemplate[[#This Row],[Oth. unit cost]])), 0, IF(getUnitEffort =0,1,getUnitEffort) * CatTemplate[[#This Row],[Year20]])</f>
        <v>0</v>
      </c>
      <c r="CG390" s="45">
        <f>SUM(CatTemplate[[#This Row],[Q1]:[Q20]])</f>
        <v>0</v>
      </c>
      <c r="CH390" s="29">
        <f>IF(ISBLANK(CatTemplate[[#This Row],[St. unit effort]]),0,(CatTemplate[[#This Row],[St. unit effort]] * CatTemplate[[#This Row],[Year1]]))</f>
        <v>0</v>
      </c>
      <c r="CI390" s="29">
        <f>IF(ISBLANK(CatTemplate[[#This Row],[St. unit effort]]),0,(CatTemplate[[#This Row],[St. unit effort]] * CatTemplate[[#This Row],[Year2]]))</f>
        <v>0</v>
      </c>
      <c r="CJ390" s="29">
        <f>IF(ISBLANK(CatTemplate[[#This Row],[St. unit effort]]),0,(CatTemplate[[#This Row],[St. unit effort]] * CatTemplate[[#This Row],[Year3]]))</f>
        <v>0</v>
      </c>
      <c r="CK390" s="29">
        <f>IF(ISBLANK(CatTemplate[[#This Row],[St. unit effort]]),0,(CatTemplate[[#This Row],[St. unit effort]] * CatTemplate[[#This Row],[Year4]]))</f>
        <v>0</v>
      </c>
      <c r="CL390" s="29">
        <f>IF(ISBLANK(CatTemplate[[#This Row],[St. unit effort]]),0,(CatTemplate[[#This Row],[St. unit effort]] * CatTemplate[[#This Row],[Year5]]))</f>
        <v>0</v>
      </c>
      <c r="CM390" s="29">
        <f>IF(ISBLANK(CatTemplate[[#This Row],[St. unit effort]]),0,(CatTemplate[[#This Row],[St. unit effort]] * CatTemplate[[#This Row],[Year6]]))</f>
        <v>0</v>
      </c>
      <c r="CN390" s="29">
        <f>IF(ISBLANK(CatTemplate[[#This Row],[St. unit effort]]),0,(CatTemplate[[#This Row],[St. unit effort]] * CatTemplate[[#This Row],[Year7]]))</f>
        <v>0</v>
      </c>
      <c r="CO390" s="29">
        <f>IF(ISBLANK(CatTemplate[[#This Row],[St. unit effort]]),0,(CatTemplate[[#This Row],[St. unit effort]] * CatTemplate[[#This Row],[Year8]]))</f>
        <v>0</v>
      </c>
      <c r="CP390" s="29">
        <f>IF(ISBLANK(CatTemplate[[#This Row],[St. unit effort]]),0,(CatTemplate[[#This Row],[St. unit effort]] * CatTemplate[[#This Row],[Year9]]))</f>
        <v>0</v>
      </c>
      <c r="CQ390" s="29">
        <f>IF(ISBLANK(CatTemplate[[#This Row],[St. unit effort]]),0,(CatTemplate[[#This Row],[St. unit effort]] * CatTemplate[[#This Row],[Year10]]))</f>
        <v>0</v>
      </c>
      <c r="CR390" s="29">
        <f>IF(ISBLANK(CatTemplate[[#This Row],[St. unit effort]]),0,(CatTemplate[[#This Row],[St. unit effort]] * CatTemplate[[#This Row],[Year11]]))</f>
        <v>0</v>
      </c>
      <c r="CS390" s="29">
        <f>IF(ISBLANK(CatTemplate[[#This Row],[St. unit effort]]),0,(CatTemplate[[#This Row],[St. unit effort]] * CatTemplate[[#This Row],[Year12]]))</f>
        <v>0</v>
      </c>
      <c r="CT390" s="29">
        <f>IF(ISBLANK(CatTemplate[[#This Row],[St. unit effort]]),0,(CatTemplate[[#This Row],[St. unit effort]] * CatTemplate[[#This Row],[Year13]]))</f>
        <v>0</v>
      </c>
      <c r="CU390" s="29">
        <f>IF(ISBLANK(CatTemplate[[#This Row],[St. unit effort]]),0,(CatTemplate[[#This Row],[St. unit effort]] * CatTemplate[[#This Row],[Year14]]))</f>
        <v>0</v>
      </c>
      <c r="CV390" s="29">
        <f>IF(ISBLANK(CatTemplate[[#This Row],[St. unit effort]]),0,(CatTemplate[[#This Row],[St. unit effort]] * CatTemplate[[#This Row],[Year15]]))</f>
        <v>0</v>
      </c>
      <c r="CW390" s="29">
        <f>IF(ISBLANK(CatTemplate[[#This Row],[St. unit effort]]),0,(CatTemplate[[#This Row],[St. unit effort]] * CatTemplate[[#This Row],[Year16]]))</f>
        <v>0</v>
      </c>
      <c r="CX390" s="29">
        <f>IF(ISBLANK(CatTemplate[[#This Row],[St. unit effort]]),0,(CatTemplate[[#This Row],[St. unit effort]] * CatTemplate[[#This Row],[Year17]]))</f>
        <v>0</v>
      </c>
      <c r="CY390" s="29">
        <f>IF(ISBLANK(CatTemplate[[#This Row],[St. unit effort]]),0,(CatTemplate[[#This Row],[St. unit effort]] * CatTemplate[[#This Row],[Year18]]))</f>
        <v>0</v>
      </c>
      <c r="CZ390" s="29">
        <f>IF(ISBLANK(CatTemplate[[#This Row],[St. unit effort]]),0,(CatTemplate[[#This Row],[St. unit effort]] * CatTemplate[[#This Row],[Year19]]))</f>
        <v>0</v>
      </c>
      <c r="DA390" s="29">
        <f>IF(ISBLANK(CatTemplate[[#This Row],[St. unit effort]]),0,(CatTemplate[[#This Row],[St. unit effort]] * CatTemplate[[#This Row],[Year20]]))</f>
        <v>0</v>
      </c>
      <c r="DB390" s="57">
        <f>IF(ISBLANK(CatTemplate[[#This Row],[St. unit effort]]),0,(CatTemplate[[#This Row],[St. unit effort]] * CatTemplate[[#This Row],[Year1]])*8/ParRatePM)</f>
        <v>0</v>
      </c>
      <c r="DC390" s="57">
        <f>IF(ISBLANK(CatTemplate[[#This Row],[St. unit effort]]),0,(CatTemplate[[#This Row],[St. unit effort]] * CatTemplate[[#This Row],[Year2]])*8/ParRatePM)</f>
        <v>0</v>
      </c>
      <c r="DD390" s="57">
        <f>IF(ISBLANK(CatTemplate[[#This Row],[St. unit effort]]),0,(CatTemplate[[#This Row],[St. unit effort]] * CatTemplate[[#This Row],[Year3]])*8/ParRatePM)</f>
        <v>0</v>
      </c>
      <c r="DE390" s="57">
        <f>IF(ISBLANK(CatTemplate[[#This Row],[St. unit effort]]),0,(CatTemplate[[#This Row],[St. unit effort]] * CatTemplate[[#This Row],[Year4]])*8/ParRatePM)</f>
        <v>0</v>
      </c>
      <c r="DF390" s="57">
        <f>IF(ISBLANK(CatTemplate[[#This Row],[St. unit effort]]),0,(CatTemplate[[#This Row],[St. unit effort]] * CatTemplate[[#This Row],[Year5]])*8/ParRatePM)</f>
        <v>0</v>
      </c>
      <c r="DG390" s="57">
        <f>IF(ISBLANK(CatTemplate[[#This Row],[St. unit effort]]),0,(CatTemplate[[#This Row],[St. unit effort]] * CatTemplate[[#This Row],[Year6]])*8/ParRatePM)</f>
        <v>0</v>
      </c>
      <c r="DH390" s="57">
        <f>IF(ISBLANK(CatTemplate[[#This Row],[St. unit effort]]),0,(CatTemplate[[#This Row],[St. unit effort]] * CatTemplate[[#This Row],[Year7]])*8/ParRatePM)</f>
        <v>0</v>
      </c>
      <c r="DI390" s="57">
        <f>IF(ISBLANK(CatTemplate[[#This Row],[St. unit effort]]),0,(CatTemplate[[#This Row],[St. unit effort]] * CatTemplate[[#This Row],[Year8]])*8/ParRatePM)</f>
        <v>0</v>
      </c>
      <c r="DJ390" s="57">
        <f>IF(ISBLANK(CatTemplate[[#This Row],[St. unit effort]]),0,(CatTemplate[[#This Row],[St. unit effort]] * CatTemplate[[#This Row],[Year9]])*8/ParRatePM)</f>
        <v>0</v>
      </c>
      <c r="DK390" s="57">
        <f>IF(ISBLANK(CatTemplate[[#This Row],[St. unit effort]]),0,(CatTemplate[[#This Row],[St. unit effort]] * CatTemplate[[#This Row],[Year10]])*8/ParRatePM)</f>
        <v>0</v>
      </c>
      <c r="DL390" s="57">
        <f>IF(ISBLANK(CatTemplate[[#This Row],[St. unit effort]]),0,(CatTemplate[[#This Row],[St. unit effort]] * CatTemplate[[#This Row],[Year11]])*8/ParRatePM)</f>
        <v>0</v>
      </c>
      <c r="DM390" s="57">
        <f>IF(ISBLANK(CatTemplate[[#This Row],[St. unit effort]]),0,(CatTemplate[[#This Row],[St. unit effort]] * CatTemplate[[#This Row],[Year12]])*8/ParRatePM)</f>
        <v>0</v>
      </c>
      <c r="DN390" s="57">
        <f>IF(ISBLANK(CatTemplate[[#This Row],[St. unit effort]]),0,(CatTemplate[[#This Row],[St. unit effort]] * CatTemplate[[#This Row],[Year13]])*8/ParRatePM)</f>
        <v>0</v>
      </c>
      <c r="DO390" s="57">
        <f>IF(ISBLANK(CatTemplate[[#This Row],[St. unit effort]]),0,(CatTemplate[[#This Row],[St. unit effort]] * CatTemplate[[#This Row],[Year14]])*8/ParRatePM)</f>
        <v>0</v>
      </c>
      <c r="DP390" s="57">
        <f>IF(ISBLANK(CatTemplate[[#This Row],[St. unit effort]]),0,(CatTemplate[[#This Row],[St. unit effort]] * CatTemplate[[#This Row],[Year15]])*8/ParRatePM)</f>
        <v>0</v>
      </c>
      <c r="DQ390" s="57">
        <f>IF(ISBLANK(CatTemplate[[#This Row],[St. unit effort]]),0,(CatTemplate[[#This Row],[St. unit effort]] * CatTemplate[[#This Row],[Year16]])*8/ParRatePM)</f>
        <v>0</v>
      </c>
      <c r="DR390" s="57">
        <f>IF(ISBLANK(CatTemplate[[#This Row],[St. unit effort]]),0,(CatTemplate[[#This Row],[St. unit effort]] * CatTemplate[[#This Row],[Year17]])*8/ParRatePM)</f>
        <v>0</v>
      </c>
      <c r="DS390" s="57">
        <f>IF(ISBLANK(CatTemplate[[#This Row],[St. unit effort]]),0,(CatTemplate[[#This Row],[St. unit effort]] * CatTemplate[[#This Row],[Year18]])*8/ParRatePM)</f>
        <v>0</v>
      </c>
      <c r="DT390" s="57">
        <f>IF(ISBLANK(CatTemplate[[#This Row],[St. unit effort]]),0,(CatTemplate[[#This Row],[St. unit effort]] * CatTemplate[[#This Row],[Year19]])*8/ParRatePM)</f>
        <v>0</v>
      </c>
      <c r="DU390" s="57">
        <f>IF(ISBLANK(CatTemplate[[#This Row],[St. unit effort]]),0,(CatTemplate[[#This Row],[St. unit effort]] * CatTemplate[[#This Row],[Year20]])*8/ParRatePM)</f>
        <v>0</v>
      </c>
      <c r="DV390" s="54">
        <f>SUM(CatTemplate[[#This Row],[PM1]:[PM20]])</f>
        <v>0</v>
      </c>
      <c r="DW390" s="56">
        <f t="shared" si="133"/>
        <v>0</v>
      </c>
      <c r="DX390" s="56">
        <f t="shared" si="133"/>
        <v>0</v>
      </c>
      <c r="DY390" s="56">
        <f t="shared" si="133"/>
        <v>0</v>
      </c>
      <c r="DZ390" s="56">
        <f t="shared" si="133"/>
        <v>0</v>
      </c>
      <c r="EA390" s="56">
        <f t="shared" si="133"/>
        <v>0</v>
      </c>
      <c r="EB390" s="56">
        <f t="shared" si="133"/>
        <v>0</v>
      </c>
      <c r="EC390" s="56">
        <f t="shared" si="133"/>
        <v>0</v>
      </c>
      <c r="ED390" s="56">
        <f t="shared" si="133"/>
        <v>0</v>
      </c>
      <c r="EE390" s="56">
        <f t="shared" si="133"/>
        <v>0</v>
      </c>
      <c r="EF390" s="56">
        <f t="shared" si="133"/>
        <v>0</v>
      </c>
      <c r="EG390" s="56">
        <f t="shared" si="133"/>
        <v>0</v>
      </c>
      <c r="EH390" s="56">
        <f t="shared" si="133"/>
        <v>0</v>
      </c>
      <c r="EI390" s="56">
        <f t="shared" si="133"/>
        <v>0</v>
      </c>
      <c r="EJ390" s="56">
        <f t="shared" si="133"/>
        <v>0</v>
      </c>
      <c r="EK390" s="56">
        <f t="shared" si="133"/>
        <v>0</v>
      </c>
      <c r="EL390" s="56">
        <f t="shared" si="133"/>
        <v>0</v>
      </c>
      <c r="EM390" s="56">
        <f t="shared" ref="EL390:EP405" si="135">getCost(COLUMN(), ROW(), "Other")</f>
        <v>0</v>
      </c>
      <c r="EN390" s="56">
        <f t="shared" si="135"/>
        <v>0</v>
      </c>
      <c r="EO390" s="56">
        <f t="shared" si="135"/>
        <v>0</v>
      </c>
      <c r="EP390" s="56">
        <f t="shared" si="135"/>
        <v>0</v>
      </c>
      <c r="EQ390" s="30">
        <f>CatTemplate[[#This Row],[Eq. unit cost]] * CatTemplate[[#This Row],[Eq. quantity]]</f>
        <v>0</v>
      </c>
      <c r="ER390" s="30">
        <f>CatTemplate[[#This Row],[Cons. unit cost]] *CatTemplate[[#This Row],[Cons. quantity]]</f>
        <v>0</v>
      </c>
      <c r="ES390" s="30">
        <f>CatTemplate[[#This Row],[Oth. unit cost]] *CatTemplate[[#This Row],[Oth. quantity]]</f>
        <v>0</v>
      </c>
      <c r="ET390" s="55">
        <f>SUM(CatTemplate[[#This Row],[CO1]:[CO20]])</f>
        <v>0</v>
      </c>
      <c r="EU390" s="56">
        <f t="shared" si="134"/>
        <v>0</v>
      </c>
      <c r="EV390" s="56">
        <f t="shared" si="134"/>
        <v>0</v>
      </c>
      <c r="EW390" s="56">
        <f t="shared" si="134"/>
        <v>0</v>
      </c>
      <c r="EX390" s="56">
        <f t="shared" si="134"/>
        <v>0</v>
      </c>
      <c r="EY390" s="56">
        <f t="shared" si="134"/>
        <v>0</v>
      </c>
      <c r="EZ390" s="56">
        <f t="shared" si="134"/>
        <v>0</v>
      </c>
      <c r="FA390" s="56">
        <f t="shared" si="134"/>
        <v>0</v>
      </c>
      <c r="FB390" s="56">
        <f t="shared" si="134"/>
        <v>0</v>
      </c>
      <c r="FC390" s="56">
        <f t="shared" si="134"/>
        <v>0</v>
      </c>
      <c r="FD390" s="56">
        <f t="shared" si="134"/>
        <v>0</v>
      </c>
      <c r="FE390" s="56">
        <f t="shared" si="134"/>
        <v>0</v>
      </c>
      <c r="FF390" s="56">
        <f t="shared" si="134"/>
        <v>0</v>
      </c>
      <c r="FG390" s="56">
        <f t="shared" si="134"/>
        <v>0</v>
      </c>
      <c r="FH390" s="56">
        <f t="shared" si="134"/>
        <v>0</v>
      </c>
      <c r="FI390" s="56">
        <f t="shared" si="134"/>
        <v>0</v>
      </c>
      <c r="FJ390" s="56">
        <f t="shared" si="134"/>
        <v>0</v>
      </c>
      <c r="FK390" s="56">
        <f t="shared" ref="FJ390:FN405" si="136">getCost(COLUMN(), ROW(), "Staff")</f>
        <v>0</v>
      </c>
      <c r="FL390" s="56">
        <f t="shared" si="136"/>
        <v>0</v>
      </c>
      <c r="FM390" s="56">
        <f t="shared" si="136"/>
        <v>0</v>
      </c>
      <c r="FN390" s="56">
        <f t="shared" si="136"/>
        <v>0</v>
      </c>
      <c r="FO390" s="58">
        <f>SUM(CatTemplate[[#This Row],[CS1]:[CS20]])</f>
        <v>0</v>
      </c>
      <c r="FP390" s="59">
        <f>CatTemplate[[#This Row],[Total Oth. cost]]+CatTemplate[[#This Row],[Total St. Cost]]</f>
        <v>0</v>
      </c>
      <c r="FQ390" s="33" t="e">
        <f t="shared" si="115"/>
        <v>#VALUE!</v>
      </c>
      <c r="FR390" s="33" t="e">
        <f t="shared" si="116"/>
        <v>#VALUE!</v>
      </c>
      <c r="FS390" s="30" t="e">
        <f>(CatTemplate[[#This Row],[CO1]] + CatTemplate[[#This Row],[CS1]]) * (1 + getRateOHFinal) * getRateMarkupFinal</f>
        <v>#VALUE!</v>
      </c>
      <c r="FT390" s="30" t="e">
        <f>(CatTemplate[[#This Row],[CO2]] + CatTemplate[[#This Row],[CS2]]) * (1 + getRateOHFinal) * getRateMarkupFinal</f>
        <v>#VALUE!</v>
      </c>
      <c r="FU390" s="30" t="e">
        <f>(CatTemplate[[#This Row],[CO3]] + CatTemplate[[#This Row],[CS3]]) * (1 + getRateOHFinal) * getRateMarkupFinal</f>
        <v>#VALUE!</v>
      </c>
      <c r="FV390" s="30" t="e">
        <f>(CatTemplate[[#This Row],[CO4]] + CatTemplate[[#This Row],[CS4]]) * (1 + getRateOHFinal) * getRateMarkupFinal</f>
        <v>#VALUE!</v>
      </c>
      <c r="FW390" s="30" t="e">
        <f>(CatTemplate[[#This Row],[CO5]] + CatTemplate[[#This Row],[CS5]]) * (1 + getRateOHFinal) * getRateMarkupFinal</f>
        <v>#VALUE!</v>
      </c>
      <c r="FX390" s="30" t="e">
        <f>(CatTemplate[[#This Row],[CO6]] + CatTemplate[[#This Row],[CS6]]) * (1 + getRateOHFinal) * getRateMarkupFinal</f>
        <v>#VALUE!</v>
      </c>
      <c r="FY390" s="30" t="e">
        <f>(CatTemplate[[#This Row],[CO7]] + CatTemplate[[#This Row],[CS7]]) * (1 + getRateOHFinal) * getRateMarkupFinal</f>
        <v>#VALUE!</v>
      </c>
      <c r="FZ390" s="30" t="e">
        <f>(CatTemplate[[#This Row],[CO8]] + CatTemplate[[#This Row],[CS8]]) * (1 + getRateOHFinal) * getRateMarkupFinal</f>
        <v>#VALUE!</v>
      </c>
      <c r="GA390" s="30" t="e">
        <f>(CatTemplate[[#This Row],[CO9]] + CatTemplate[[#This Row],[CS9]]) * (1 + getRateOHFinal) * getRateMarkupFinal</f>
        <v>#VALUE!</v>
      </c>
      <c r="GB390" s="30" t="e">
        <f>(CatTemplate[[#This Row],[CO10]] + CatTemplate[[#This Row],[CS10]]) * (1 + getRateOHFinal) * getRateMarkupFinal</f>
        <v>#VALUE!</v>
      </c>
      <c r="GC390" s="30" t="e">
        <f>(CatTemplate[[#This Row],[CO11]] + CatTemplate[[#This Row],[CS11]]) * (1 + getRateOHFinal) * getRateMarkupFinal</f>
        <v>#VALUE!</v>
      </c>
      <c r="GD390" s="30" t="e">
        <f>(CatTemplate[[#This Row],[CO12]] + CatTemplate[[#This Row],[CS12]]) * (1 + getRateOHFinal) * getRateMarkupFinal</f>
        <v>#VALUE!</v>
      </c>
      <c r="GE390" s="30" t="e">
        <f>(CatTemplate[[#This Row],[CO13]] + CatTemplate[[#This Row],[CS13]]) * (1 + getRateOHFinal) * getRateMarkupFinal</f>
        <v>#VALUE!</v>
      </c>
      <c r="GF390" s="30" t="e">
        <f>(CatTemplate[[#This Row],[CO14]] + CatTemplate[[#This Row],[CS14]]) * (1 + getRateOHFinal) * getRateMarkupFinal</f>
        <v>#VALUE!</v>
      </c>
      <c r="GG390" s="30" t="e">
        <f>(CatTemplate[[#This Row],[CO15]] + CatTemplate[[#This Row],[CS15]]) * (1 + getRateOHFinal) * getRateMarkupFinal</f>
        <v>#VALUE!</v>
      </c>
      <c r="GH390" s="30" t="e">
        <f>(CatTemplate[[#This Row],[CO16]] + CatTemplate[[#This Row],[CS16]]) * (1 + getRateOHFinal) * getRateMarkupFinal</f>
        <v>#VALUE!</v>
      </c>
      <c r="GI390" s="30" t="e">
        <f>(CatTemplate[[#This Row],[CO17]] + CatTemplate[[#This Row],[CS17]]) * (1 + getRateOHFinal) * getRateMarkupFinal</f>
        <v>#VALUE!</v>
      </c>
      <c r="GJ390" s="30" t="e">
        <f>(CatTemplate[[#This Row],[CO18]] + CatTemplate[[#This Row],[CS18]]) * (1 + getRateOHFinal) * getRateMarkupFinal</f>
        <v>#VALUE!</v>
      </c>
      <c r="GK390" s="30" t="e">
        <f>(CatTemplate[[#This Row],[CO19]] + CatTemplate[[#This Row],[CS19]]) * (1 + getRateOHFinal) * getRateMarkupFinal</f>
        <v>#VALUE!</v>
      </c>
      <c r="GL390" s="30" t="e">
        <f>(CatTemplate[[#This Row],[CO20]] + CatTemplate[[#This Row],[CS20]]) * (1 + getRateOHFinal) * getRateMarkupFinal</f>
        <v>#VALUE!</v>
      </c>
      <c r="GM390" s="30" t="e">
        <f t="shared" si="117"/>
        <v>#VALUE!</v>
      </c>
      <c r="GN390" s="30" t="e">
        <f t="shared" si="118"/>
        <v>#VALUE!</v>
      </c>
      <c r="GO390" s="30" t="e">
        <f t="shared" si="119"/>
        <v>#VALUE!</v>
      </c>
      <c r="GP390" s="30" t="e">
        <f t="shared" si="120"/>
        <v>#VALUE!</v>
      </c>
      <c r="GQ390" s="30" t="e">
        <f>(CatTemplate[[#This Row],[CO1]]+CatTemplate[[#This Row],[CS1]]) * (1+ getRateOHFinal) * (1 + getRateMarkupFinal)</f>
        <v>#VALUE!</v>
      </c>
      <c r="GR390" s="30" t="e">
        <f>(CatTemplate[[#This Row],[CO2]]+CatTemplate[[#This Row],[CS2]]) * (1+ getRateOHFinal) * (1 + getRateMarkupFinal)</f>
        <v>#VALUE!</v>
      </c>
      <c r="GS390" s="30" t="e">
        <f>(CatTemplate[[#This Row],[CO3]]+CatTemplate[[#This Row],[CS3]]) * (1+ getRateOHFinal) * (1 + getRateMarkupFinal)</f>
        <v>#VALUE!</v>
      </c>
      <c r="GT390" s="30" t="e">
        <f>(CatTemplate[[#This Row],[CO4]]+CatTemplate[[#This Row],[CS4]]) * (1+ getRateOHFinal) * (1 + getRateMarkupFinal)</f>
        <v>#VALUE!</v>
      </c>
      <c r="GU390" s="30" t="e">
        <f>(CatTemplate[[#This Row],[CO5]]+CatTemplate[[#This Row],[CS5]]) * (1+ getRateOHFinal) * (1 + getRateMarkupFinal)</f>
        <v>#VALUE!</v>
      </c>
      <c r="GV390" s="30" t="e">
        <f>(CatTemplate[[#This Row],[CO6]]+CatTemplate[[#This Row],[CS6]]) * (1+ getRateOHFinal) * (1 + getRateMarkupFinal)</f>
        <v>#VALUE!</v>
      </c>
      <c r="GW390" s="30" t="e">
        <f>(CatTemplate[[#This Row],[CO7]]+CatTemplate[[#This Row],[CS7]]) * (1+ getRateOHFinal) * (1 + getRateMarkupFinal)</f>
        <v>#VALUE!</v>
      </c>
      <c r="GX390" s="30" t="e">
        <f>(CatTemplate[[#This Row],[CO8]]+CatTemplate[[#This Row],[CS8]]) * (1+ getRateOHFinal) * (1 + getRateMarkupFinal)</f>
        <v>#VALUE!</v>
      </c>
      <c r="GY390" s="30" t="e">
        <f>(CatTemplate[[#This Row],[CO9]]+CatTemplate[[#This Row],[CS9]]) * (1+ getRateOHFinal) * (1 + getRateMarkupFinal)</f>
        <v>#VALUE!</v>
      </c>
      <c r="GZ390" s="30" t="e">
        <f>(CatTemplate[[#This Row],[CO10]]+CatTemplate[[#This Row],[CS10]]) * (1+ getRateOHFinal) * (1 + getRateMarkupFinal)</f>
        <v>#VALUE!</v>
      </c>
      <c r="HA390" s="30" t="e">
        <f>(CatTemplate[[#This Row],[CO11]]+CatTemplate[[#This Row],[CS11]]) * (1+ getRateOHFinal) * (1 + getRateMarkupFinal)</f>
        <v>#VALUE!</v>
      </c>
      <c r="HB390" s="30" t="e">
        <f>(CatTemplate[[#This Row],[CO12]]+CatTemplate[[#This Row],[CS12]]) * (1+ getRateOHFinal) * (1 + getRateMarkupFinal)</f>
        <v>#VALUE!</v>
      </c>
      <c r="HC390" s="30" t="e">
        <f>(CatTemplate[[#This Row],[CO13]]+CatTemplate[[#This Row],[CS13]]) * (1+ getRateOHFinal) * (1 + getRateMarkupFinal)</f>
        <v>#VALUE!</v>
      </c>
      <c r="HD390" s="30" t="e">
        <f>(CatTemplate[[#This Row],[CO14]]+CatTemplate[[#This Row],[CS14]]) * (1+ getRateOHFinal) * (1 + getRateMarkupFinal)</f>
        <v>#VALUE!</v>
      </c>
      <c r="HE390" s="30" t="e">
        <f>(CatTemplate[[#This Row],[CO15]]+CatTemplate[[#This Row],[CS15]]) * (1+ getRateOHFinal) * (1 + getRateMarkupFinal)</f>
        <v>#VALUE!</v>
      </c>
      <c r="HF390" s="30" t="e">
        <f>(CatTemplate[[#This Row],[CO16]]+CatTemplate[[#This Row],[CS16]]) * (1+ getRateOHFinal) * (1 + getRateMarkupFinal)</f>
        <v>#VALUE!</v>
      </c>
      <c r="HG390" s="30" t="e">
        <f>(CatTemplate[[#This Row],[CO17]]+CatTemplate[[#This Row],[CS17]]) * (1+ getRateOHFinal) * (1 + getRateMarkupFinal)</f>
        <v>#VALUE!</v>
      </c>
      <c r="HH390" s="30" t="e">
        <f>(CatTemplate[[#This Row],[CO18]]+CatTemplate[[#This Row],[CS18]]) * (1+ getRateOHFinal) * (1 + getRateMarkupFinal)</f>
        <v>#VALUE!</v>
      </c>
      <c r="HI390" s="30" t="e">
        <f>(CatTemplate[[#This Row],[CO19]]+CatTemplate[[#This Row],[CS19]]) * (1+ getRateOHFinal) * (1 + getRateMarkupFinal)</f>
        <v>#VALUE!</v>
      </c>
      <c r="HJ390" s="30" t="e">
        <f>(CatTemplate[[#This Row],[CO20]]+CatTemplate[[#This Row],[CS20]]) * (1+ getRateOHFinal) * (1 + getRateMarkupFinal)</f>
        <v>#VALUE!</v>
      </c>
      <c r="HK390" s="39" t="e">
        <f>CatTemplate[[#This Row],[Total cost]]+CatTemplate[[#This Row],[OH Amount]]+CatTemplate[[#This Row],[Markup]]</f>
        <v>#VALUE!</v>
      </c>
      <c r="HL390" s="63">
        <f>IF(CatTemplate[[#This Row],[Units]]="Days",CatTemplate[[#This Row],[Project quantity]]*CatTemplate[[#This Row],[St. unit effort]],CatTemplate[[#This Row],[Project quantity]])</f>
        <v>0</v>
      </c>
      <c r="HM390" s="287">
        <f>IFERROR(CatTemplate[[#This Row],[Total Price]]/(CatTemplate[[#This Row],[Final Quantity]]),0)</f>
        <v>0</v>
      </c>
      <c r="HN390" s="261"/>
    </row>
    <row r="391" spans="2:222" x14ac:dyDescent="0.2">
      <c r="B391" s="9" t="s">
        <v>107</v>
      </c>
      <c r="C391" s="23">
        <v>11</v>
      </c>
      <c r="D391" s="10" t="s">
        <v>194</v>
      </c>
      <c r="E391" s="25">
        <v>2</v>
      </c>
      <c r="F391" s="19" t="s">
        <v>214</v>
      </c>
      <c r="G391" s="27">
        <v>5</v>
      </c>
      <c r="H391" s="19" t="s">
        <v>1167</v>
      </c>
      <c r="I391" s="19"/>
      <c r="J391" s="16" t="s">
        <v>211</v>
      </c>
      <c r="K391" s="16"/>
      <c r="L391" s="16" t="s">
        <v>140</v>
      </c>
      <c r="M391" s="16" t="s">
        <v>206</v>
      </c>
      <c r="N391" s="16" t="s">
        <v>857</v>
      </c>
      <c r="O391" s="320"/>
      <c r="P391" s="71"/>
      <c r="Q391" s="108"/>
      <c r="R391" s="73"/>
      <c r="S391" s="97"/>
      <c r="T391" s="100">
        <f>getEqUnitCost</f>
        <v>0</v>
      </c>
      <c r="U391" s="73">
        <f>getEqUnitEffort</f>
        <v>0</v>
      </c>
      <c r="V391" s="101">
        <f>getEqQuantity</f>
        <v>0</v>
      </c>
      <c r="W391" s="320"/>
      <c r="X391" s="100">
        <f>getConsUnitCost</f>
        <v>0</v>
      </c>
      <c r="Y391" s="73">
        <f>getConsUnitEffort</f>
        <v>0</v>
      </c>
      <c r="Z391" s="14">
        <f>getConsQuantity</f>
        <v>0</v>
      </c>
      <c r="AA391" s="320"/>
      <c r="AB391" s="72"/>
      <c r="AC391" s="112"/>
      <c r="AD391" s="14">
        <f>getOthQuantity</f>
        <v>0</v>
      </c>
      <c r="AE391" s="320"/>
      <c r="AF391" s="28" t="str">
        <f>IF(ISBLANK(CatTemplate[[#This Row],[Resource type]]),"",CatTemplate[[#This Row],[Resource type]])</f>
        <v>CCMS Data Manager</v>
      </c>
      <c r="AG391" s="242">
        <f>getStaffUnitCost</f>
        <v>456.42590007973985</v>
      </c>
      <c r="AH391" s="113">
        <f>getStaffUnitEffort</f>
        <v>0</v>
      </c>
      <c r="AI391" s="40">
        <f>getStaffQuantity</f>
        <v>0</v>
      </c>
      <c r="AJ391" s="41">
        <f>CatTemplate[[#This Row],[St. quantity]]*8/ParRatePM</f>
        <v>0</v>
      </c>
      <c r="AK391" s="320"/>
      <c r="AL391" s="53" t="str">
        <f>CatTemplate[[#This Row],[Item type]]</f>
        <v>Days</v>
      </c>
      <c r="AM391" s="12">
        <f>SUM(CatTemplate[[#This Row],[Year1]:[Year20]])</f>
        <v>0</v>
      </c>
      <c r="AN391" s="52"/>
      <c r="AO391" s="52"/>
      <c r="AP391" s="52"/>
      <c r="AQ391" s="8"/>
      <c r="AR391" s="8"/>
      <c r="AS391" s="8"/>
      <c r="AT391" s="8"/>
      <c r="AU391" s="8"/>
      <c r="AV391" s="8"/>
      <c r="AW391" s="8"/>
      <c r="AX391" s="8"/>
      <c r="AY391" s="8"/>
      <c r="AZ391" s="8"/>
      <c r="BA391" s="8"/>
      <c r="BB391" s="8"/>
      <c r="BC391" s="8"/>
      <c r="BD391" s="8"/>
      <c r="BE391" s="8"/>
      <c r="BF391" s="8"/>
      <c r="BG391" s="36"/>
      <c r="BH391" s="320"/>
      <c r="BI391" s="37" t="str">
        <f>getCostCategory</f>
        <v>01 Staff costs</v>
      </c>
      <c r="BJ391" s="37" t="str">
        <f>getSection</f>
        <v>11 Statistics and methodology</v>
      </c>
      <c r="BK391" s="32" t="str">
        <f>getObject</f>
        <v>CCMS Data Manager</v>
      </c>
      <c r="BL391" s="30">
        <f>IFERROR(getUnitCost * IF(CatTemplate[[#This Row],[Cost Category Comp.]]="01 Staff costs", 1,1),0)</f>
        <v>456.42590007973985</v>
      </c>
      <c r="BM391" s="29">
        <f>IF(AND(ISBLANK(CatTemplate[[#This Row],[Eq. unit cost]]),ISBLANK(CatTemplate[[#This Row],[Cons. unit cost]]),ISBLANK(CatTemplate[[#This Row],[Oth. unit cost]])), 0, IF(getUnitEffort =0,1,getUnitEffort) * CatTemplate[[#This Row],[Year1]])</f>
        <v>0</v>
      </c>
      <c r="BN391" s="29">
        <f>IF(AND(ISBLANK(CatTemplate[[#This Row],[Eq. unit cost]]),ISBLANK(CatTemplate[[#This Row],[Cons. unit cost]]),ISBLANK(CatTemplate[[#This Row],[Oth. unit cost]])), 0, IF(getUnitEffort =0,1,getUnitEffort) * CatTemplate[[#This Row],[Year2]])</f>
        <v>0</v>
      </c>
      <c r="BO391" s="29">
        <f>IF(AND(ISBLANK(CatTemplate[[#This Row],[Eq. unit cost]]),ISBLANK(CatTemplate[[#This Row],[Cons. unit cost]]),ISBLANK(CatTemplate[[#This Row],[Oth. unit cost]])), 0, IF(getUnitEffort =0,1,getUnitEffort) * CatTemplate[[#This Row],[Year3]])</f>
        <v>0</v>
      </c>
      <c r="BP391" s="29">
        <f>IF(AND(ISBLANK(CatTemplate[[#This Row],[Eq. unit cost]]),ISBLANK(CatTemplate[[#This Row],[Cons. unit cost]]),ISBLANK(CatTemplate[[#This Row],[Oth. unit cost]])), 0, IF(getUnitEffort =0,1,getUnitEffort) * CatTemplate[[#This Row],[Year4]])</f>
        <v>0</v>
      </c>
      <c r="BQ391" s="29">
        <f>IF(AND(ISBLANK(CatTemplate[[#This Row],[Eq. unit cost]]),ISBLANK(CatTemplate[[#This Row],[Cons. unit cost]]),ISBLANK(CatTemplate[[#This Row],[Oth. unit cost]])), 0, IF(getUnitEffort =0,1,getUnitEffort) * CatTemplate[[#This Row],[Year5]])</f>
        <v>0</v>
      </c>
      <c r="BR391" s="29">
        <f>IF(AND(ISBLANK(CatTemplate[[#This Row],[Eq. unit cost]]),ISBLANK(CatTemplate[[#This Row],[Cons. unit cost]]),ISBLANK(CatTemplate[[#This Row],[Oth. unit cost]])), 0, IF(getUnitEffort =0,1,getUnitEffort) * CatTemplate[[#This Row],[Year6]])</f>
        <v>0</v>
      </c>
      <c r="BS391" s="29">
        <f>IF(AND(ISBLANK(CatTemplate[[#This Row],[Eq. unit cost]]),ISBLANK(CatTemplate[[#This Row],[Cons. unit cost]]),ISBLANK(CatTemplate[[#This Row],[Oth. unit cost]])), 0, IF(getUnitEffort =0,1,getUnitEffort) * CatTemplate[[#This Row],[Year7]])</f>
        <v>0</v>
      </c>
      <c r="BT391" s="29">
        <f>IF(AND(ISBLANK(CatTemplate[[#This Row],[Eq. unit cost]]),ISBLANK(CatTemplate[[#This Row],[Cons. unit cost]]),ISBLANK(CatTemplate[[#This Row],[Oth. unit cost]])), 0, IF(getUnitEffort =0,1,getUnitEffort) * CatTemplate[[#This Row],[Year8]])</f>
        <v>0</v>
      </c>
      <c r="BU391" s="29">
        <f>IF(AND(ISBLANK(CatTemplate[[#This Row],[Eq. unit cost]]),ISBLANK(CatTemplate[[#This Row],[Cons. unit cost]]),ISBLANK(CatTemplate[[#This Row],[Oth. unit cost]])), 0, IF(getUnitEffort =0,1,getUnitEffort) * CatTemplate[[#This Row],[Year9]])</f>
        <v>0</v>
      </c>
      <c r="BV391" s="29">
        <f>IF(AND(ISBLANK(CatTemplate[[#This Row],[Eq. unit cost]]),ISBLANK(CatTemplate[[#This Row],[Cons. unit cost]]),ISBLANK(CatTemplate[[#This Row],[Oth. unit cost]])), 0, IF(getUnitEffort =0,1,getUnitEffort) * CatTemplate[[#This Row],[Year10]])</f>
        <v>0</v>
      </c>
      <c r="BW391" s="29">
        <f>IF(AND(ISBLANK(CatTemplate[[#This Row],[Eq. unit cost]]),ISBLANK(CatTemplate[[#This Row],[Cons. unit cost]]),ISBLANK(CatTemplate[[#This Row],[Oth. unit cost]])), 0, IF(getUnitEffort =0,1,getUnitEffort) * CatTemplate[[#This Row],[Year11]])</f>
        <v>0</v>
      </c>
      <c r="BX391" s="29">
        <f>IF(AND(ISBLANK(CatTemplate[[#This Row],[Eq. unit cost]]),ISBLANK(CatTemplate[[#This Row],[Cons. unit cost]]),ISBLANK(CatTemplate[[#This Row],[Oth. unit cost]])), 0, IF(getUnitEffort =0,1,getUnitEffort) * CatTemplate[[#This Row],[Year12]])</f>
        <v>0</v>
      </c>
      <c r="BY391" s="29">
        <f>IF(AND(ISBLANK(CatTemplate[[#This Row],[Eq. unit cost]]),ISBLANK(CatTemplate[[#This Row],[Cons. unit cost]]),ISBLANK(CatTemplate[[#This Row],[Oth. unit cost]])), 0, IF(getUnitEffort =0,1,getUnitEffort) * CatTemplate[[#This Row],[Year13]])</f>
        <v>0</v>
      </c>
      <c r="BZ391" s="29">
        <f>IF(AND(ISBLANK(CatTemplate[[#This Row],[Eq. unit cost]]),ISBLANK(CatTemplate[[#This Row],[Cons. unit cost]]),ISBLANK(CatTemplate[[#This Row],[Oth. unit cost]])), 0, IF(getUnitEffort =0,1,getUnitEffort) * CatTemplate[[#This Row],[Year14]])</f>
        <v>0</v>
      </c>
      <c r="CA391" s="29">
        <f>IF(AND(ISBLANK(CatTemplate[[#This Row],[Eq. unit cost]]),ISBLANK(CatTemplate[[#This Row],[Cons. unit cost]]),ISBLANK(CatTemplate[[#This Row],[Oth. unit cost]])), 0, IF(getUnitEffort =0,1,getUnitEffort) * CatTemplate[[#This Row],[Year15]])</f>
        <v>0</v>
      </c>
      <c r="CB391" s="29">
        <f>IF(AND(ISBLANK(CatTemplate[[#This Row],[Eq. unit cost]]),ISBLANK(CatTemplate[[#This Row],[Cons. unit cost]]),ISBLANK(CatTemplate[[#This Row],[Oth. unit cost]])), 0, IF(getUnitEffort =0,1,getUnitEffort) * CatTemplate[[#This Row],[Year16]])</f>
        <v>0</v>
      </c>
      <c r="CC391" s="29">
        <f>IF(AND(ISBLANK(CatTemplate[[#This Row],[Eq. unit cost]]),ISBLANK(CatTemplate[[#This Row],[Cons. unit cost]]),ISBLANK(CatTemplate[[#This Row],[Oth. unit cost]])), 0, IF(getUnitEffort =0,1,getUnitEffort) * CatTemplate[[#This Row],[Year17]])</f>
        <v>0</v>
      </c>
      <c r="CD391" s="29">
        <f>IF(AND(ISBLANK(CatTemplate[[#This Row],[Eq. unit cost]]),ISBLANK(CatTemplate[[#This Row],[Cons. unit cost]]),ISBLANK(CatTemplate[[#This Row],[Oth. unit cost]])), 0, IF(getUnitEffort =0,1,getUnitEffort) * CatTemplate[[#This Row],[Year18]])</f>
        <v>0</v>
      </c>
      <c r="CE391" s="29">
        <f>IF(AND(ISBLANK(CatTemplate[[#This Row],[Eq. unit cost]]),ISBLANK(CatTemplate[[#This Row],[Cons. unit cost]]),ISBLANK(CatTemplate[[#This Row],[Oth. unit cost]])), 0, IF(getUnitEffort =0,1,getUnitEffort) * CatTemplate[[#This Row],[Year19]])</f>
        <v>0</v>
      </c>
      <c r="CF391" s="29">
        <f>IF(AND(ISBLANK(CatTemplate[[#This Row],[Eq. unit cost]]),ISBLANK(CatTemplate[[#This Row],[Cons. unit cost]]),ISBLANK(CatTemplate[[#This Row],[Oth. unit cost]])), 0, IF(getUnitEffort =0,1,getUnitEffort) * CatTemplate[[#This Row],[Year20]])</f>
        <v>0</v>
      </c>
      <c r="CG391" s="45">
        <f>SUM(CatTemplate[[#This Row],[Q1]:[Q20]])</f>
        <v>0</v>
      </c>
      <c r="CH391" s="29">
        <f>IF(ISBLANK(CatTemplate[[#This Row],[St. unit effort]]),0,(CatTemplate[[#This Row],[St. unit effort]] * CatTemplate[[#This Row],[Year1]]))</f>
        <v>0</v>
      </c>
      <c r="CI391" s="29">
        <f>IF(ISBLANK(CatTemplate[[#This Row],[St. unit effort]]),0,(CatTemplate[[#This Row],[St. unit effort]] * CatTemplate[[#This Row],[Year2]]))</f>
        <v>0</v>
      </c>
      <c r="CJ391" s="29">
        <f>IF(ISBLANK(CatTemplate[[#This Row],[St. unit effort]]),0,(CatTemplate[[#This Row],[St. unit effort]] * CatTemplate[[#This Row],[Year3]]))</f>
        <v>0</v>
      </c>
      <c r="CK391" s="29">
        <f>IF(ISBLANK(CatTemplate[[#This Row],[St. unit effort]]),0,(CatTemplate[[#This Row],[St. unit effort]] * CatTemplate[[#This Row],[Year4]]))</f>
        <v>0</v>
      </c>
      <c r="CL391" s="29">
        <f>IF(ISBLANK(CatTemplate[[#This Row],[St. unit effort]]),0,(CatTemplate[[#This Row],[St. unit effort]] * CatTemplate[[#This Row],[Year5]]))</f>
        <v>0</v>
      </c>
      <c r="CM391" s="29">
        <f>IF(ISBLANK(CatTemplate[[#This Row],[St. unit effort]]),0,(CatTemplate[[#This Row],[St. unit effort]] * CatTemplate[[#This Row],[Year6]]))</f>
        <v>0</v>
      </c>
      <c r="CN391" s="29">
        <f>IF(ISBLANK(CatTemplate[[#This Row],[St. unit effort]]),0,(CatTemplate[[#This Row],[St. unit effort]] * CatTemplate[[#This Row],[Year7]]))</f>
        <v>0</v>
      </c>
      <c r="CO391" s="29">
        <f>IF(ISBLANK(CatTemplate[[#This Row],[St. unit effort]]),0,(CatTemplate[[#This Row],[St. unit effort]] * CatTemplate[[#This Row],[Year8]]))</f>
        <v>0</v>
      </c>
      <c r="CP391" s="29">
        <f>IF(ISBLANK(CatTemplate[[#This Row],[St. unit effort]]),0,(CatTemplate[[#This Row],[St. unit effort]] * CatTemplate[[#This Row],[Year9]]))</f>
        <v>0</v>
      </c>
      <c r="CQ391" s="29">
        <f>IF(ISBLANK(CatTemplate[[#This Row],[St. unit effort]]),0,(CatTemplate[[#This Row],[St. unit effort]] * CatTemplate[[#This Row],[Year10]]))</f>
        <v>0</v>
      </c>
      <c r="CR391" s="29">
        <f>IF(ISBLANK(CatTemplate[[#This Row],[St. unit effort]]),0,(CatTemplate[[#This Row],[St. unit effort]] * CatTemplate[[#This Row],[Year11]]))</f>
        <v>0</v>
      </c>
      <c r="CS391" s="29">
        <f>IF(ISBLANK(CatTemplate[[#This Row],[St. unit effort]]),0,(CatTemplate[[#This Row],[St. unit effort]] * CatTemplate[[#This Row],[Year12]]))</f>
        <v>0</v>
      </c>
      <c r="CT391" s="29">
        <f>IF(ISBLANK(CatTemplate[[#This Row],[St. unit effort]]),0,(CatTemplate[[#This Row],[St. unit effort]] * CatTemplate[[#This Row],[Year13]]))</f>
        <v>0</v>
      </c>
      <c r="CU391" s="29">
        <f>IF(ISBLANK(CatTemplate[[#This Row],[St. unit effort]]),0,(CatTemplate[[#This Row],[St. unit effort]] * CatTemplate[[#This Row],[Year14]]))</f>
        <v>0</v>
      </c>
      <c r="CV391" s="29">
        <f>IF(ISBLANK(CatTemplate[[#This Row],[St. unit effort]]),0,(CatTemplate[[#This Row],[St. unit effort]] * CatTemplate[[#This Row],[Year15]]))</f>
        <v>0</v>
      </c>
      <c r="CW391" s="29">
        <f>IF(ISBLANK(CatTemplate[[#This Row],[St. unit effort]]),0,(CatTemplate[[#This Row],[St. unit effort]] * CatTemplate[[#This Row],[Year16]]))</f>
        <v>0</v>
      </c>
      <c r="CX391" s="29">
        <f>IF(ISBLANK(CatTemplate[[#This Row],[St. unit effort]]),0,(CatTemplate[[#This Row],[St. unit effort]] * CatTemplate[[#This Row],[Year17]]))</f>
        <v>0</v>
      </c>
      <c r="CY391" s="29">
        <f>IF(ISBLANK(CatTemplate[[#This Row],[St. unit effort]]),0,(CatTemplate[[#This Row],[St. unit effort]] * CatTemplate[[#This Row],[Year18]]))</f>
        <v>0</v>
      </c>
      <c r="CZ391" s="29">
        <f>IF(ISBLANK(CatTemplate[[#This Row],[St. unit effort]]),0,(CatTemplate[[#This Row],[St. unit effort]] * CatTemplate[[#This Row],[Year19]]))</f>
        <v>0</v>
      </c>
      <c r="DA391" s="29">
        <f>IF(ISBLANK(CatTemplate[[#This Row],[St. unit effort]]),0,(CatTemplate[[#This Row],[St. unit effort]] * CatTemplate[[#This Row],[Year20]]))</f>
        <v>0</v>
      </c>
      <c r="DB391" s="57">
        <f>IF(ISBLANK(CatTemplate[[#This Row],[St. unit effort]]),0,(CatTemplate[[#This Row],[St. unit effort]] * CatTemplate[[#This Row],[Year1]])*8/ParRatePM)</f>
        <v>0</v>
      </c>
      <c r="DC391" s="57">
        <f>IF(ISBLANK(CatTemplate[[#This Row],[St. unit effort]]),0,(CatTemplate[[#This Row],[St. unit effort]] * CatTemplate[[#This Row],[Year2]])*8/ParRatePM)</f>
        <v>0</v>
      </c>
      <c r="DD391" s="57">
        <f>IF(ISBLANK(CatTemplate[[#This Row],[St. unit effort]]),0,(CatTemplate[[#This Row],[St. unit effort]] * CatTemplate[[#This Row],[Year3]])*8/ParRatePM)</f>
        <v>0</v>
      </c>
      <c r="DE391" s="57">
        <f>IF(ISBLANK(CatTemplate[[#This Row],[St. unit effort]]),0,(CatTemplate[[#This Row],[St. unit effort]] * CatTemplate[[#This Row],[Year4]])*8/ParRatePM)</f>
        <v>0</v>
      </c>
      <c r="DF391" s="57">
        <f>IF(ISBLANK(CatTemplate[[#This Row],[St. unit effort]]),0,(CatTemplate[[#This Row],[St. unit effort]] * CatTemplate[[#This Row],[Year5]])*8/ParRatePM)</f>
        <v>0</v>
      </c>
      <c r="DG391" s="57">
        <f>IF(ISBLANK(CatTemplate[[#This Row],[St. unit effort]]),0,(CatTemplate[[#This Row],[St. unit effort]] * CatTemplate[[#This Row],[Year6]])*8/ParRatePM)</f>
        <v>0</v>
      </c>
      <c r="DH391" s="57">
        <f>IF(ISBLANK(CatTemplate[[#This Row],[St. unit effort]]),0,(CatTemplate[[#This Row],[St. unit effort]] * CatTemplate[[#This Row],[Year7]])*8/ParRatePM)</f>
        <v>0</v>
      </c>
      <c r="DI391" s="57">
        <f>IF(ISBLANK(CatTemplate[[#This Row],[St. unit effort]]),0,(CatTemplate[[#This Row],[St. unit effort]] * CatTemplate[[#This Row],[Year8]])*8/ParRatePM)</f>
        <v>0</v>
      </c>
      <c r="DJ391" s="57">
        <f>IF(ISBLANK(CatTemplate[[#This Row],[St. unit effort]]),0,(CatTemplate[[#This Row],[St. unit effort]] * CatTemplate[[#This Row],[Year9]])*8/ParRatePM)</f>
        <v>0</v>
      </c>
      <c r="DK391" s="57">
        <f>IF(ISBLANK(CatTemplate[[#This Row],[St. unit effort]]),0,(CatTemplate[[#This Row],[St. unit effort]] * CatTemplate[[#This Row],[Year10]])*8/ParRatePM)</f>
        <v>0</v>
      </c>
      <c r="DL391" s="57">
        <f>IF(ISBLANK(CatTemplate[[#This Row],[St. unit effort]]),0,(CatTemplate[[#This Row],[St. unit effort]] * CatTemplate[[#This Row],[Year11]])*8/ParRatePM)</f>
        <v>0</v>
      </c>
      <c r="DM391" s="57">
        <f>IF(ISBLANK(CatTemplate[[#This Row],[St. unit effort]]),0,(CatTemplate[[#This Row],[St. unit effort]] * CatTemplate[[#This Row],[Year12]])*8/ParRatePM)</f>
        <v>0</v>
      </c>
      <c r="DN391" s="57">
        <f>IF(ISBLANK(CatTemplate[[#This Row],[St. unit effort]]),0,(CatTemplate[[#This Row],[St. unit effort]] * CatTemplate[[#This Row],[Year13]])*8/ParRatePM)</f>
        <v>0</v>
      </c>
      <c r="DO391" s="57">
        <f>IF(ISBLANK(CatTemplate[[#This Row],[St. unit effort]]),0,(CatTemplate[[#This Row],[St. unit effort]] * CatTemplate[[#This Row],[Year14]])*8/ParRatePM)</f>
        <v>0</v>
      </c>
      <c r="DP391" s="57">
        <f>IF(ISBLANK(CatTemplate[[#This Row],[St. unit effort]]),0,(CatTemplate[[#This Row],[St. unit effort]] * CatTemplate[[#This Row],[Year15]])*8/ParRatePM)</f>
        <v>0</v>
      </c>
      <c r="DQ391" s="57">
        <f>IF(ISBLANK(CatTemplate[[#This Row],[St. unit effort]]),0,(CatTemplate[[#This Row],[St. unit effort]] * CatTemplate[[#This Row],[Year16]])*8/ParRatePM)</f>
        <v>0</v>
      </c>
      <c r="DR391" s="57">
        <f>IF(ISBLANK(CatTemplate[[#This Row],[St. unit effort]]),0,(CatTemplate[[#This Row],[St. unit effort]] * CatTemplate[[#This Row],[Year17]])*8/ParRatePM)</f>
        <v>0</v>
      </c>
      <c r="DS391" s="57">
        <f>IF(ISBLANK(CatTemplate[[#This Row],[St. unit effort]]),0,(CatTemplate[[#This Row],[St. unit effort]] * CatTemplate[[#This Row],[Year18]])*8/ParRatePM)</f>
        <v>0</v>
      </c>
      <c r="DT391" s="57">
        <f>IF(ISBLANK(CatTemplate[[#This Row],[St. unit effort]]),0,(CatTemplate[[#This Row],[St. unit effort]] * CatTemplate[[#This Row],[Year19]])*8/ParRatePM)</f>
        <v>0</v>
      </c>
      <c r="DU391" s="57">
        <f>IF(ISBLANK(CatTemplate[[#This Row],[St. unit effort]]),0,(CatTemplate[[#This Row],[St. unit effort]] * CatTemplate[[#This Row],[Year20]])*8/ParRatePM)</f>
        <v>0</v>
      </c>
      <c r="DV391" s="54">
        <f>SUM(CatTemplate[[#This Row],[PM1]:[PM20]])</f>
        <v>0</v>
      </c>
      <c r="DW391" s="56">
        <f t="shared" si="133"/>
        <v>0</v>
      </c>
      <c r="DX391" s="56">
        <f t="shared" si="133"/>
        <v>0</v>
      </c>
      <c r="DY391" s="56">
        <f t="shared" si="133"/>
        <v>0</v>
      </c>
      <c r="DZ391" s="56">
        <f t="shared" si="133"/>
        <v>0</v>
      </c>
      <c r="EA391" s="56">
        <f t="shared" si="133"/>
        <v>0</v>
      </c>
      <c r="EB391" s="56">
        <f t="shared" si="133"/>
        <v>0</v>
      </c>
      <c r="EC391" s="56">
        <f t="shared" si="133"/>
        <v>0</v>
      </c>
      <c r="ED391" s="56">
        <f t="shared" si="133"/>
        <v>0</v>
      </c>
      <c r="EE391" s="56">
        <f t="shared" si="133"/>
        <v>0</v>
      </c>
      <c r="EF391" s="56">
        <f t="shared" si="133"/>
        <v>0</v>
      </c>
      <c r="EG391" s="56">
        <f t="shared" si="133"/>
        <v>0</v>
      </c>
      <c r="EH391" s="56">
        <f t="shared" si="133"/>
        <v>0</v>
      </c>
      <c r="EI391" s="56">
        <f t="shared" si="133"/>
        <v>0</v>
      </c>
      <c r="EJ391" s="56">
        <f t="shared" si="133"/>
        <v>0</v>
      </c>
      <c r="EK391" s="56">
        <f t="shared" si="133"/>
        <v>0</v>
      </c>
      <c r="EL391" s="56">
        <f t="shared" si="135"/>
        <v>0</v>
      </c>
      <c r="EM391" s="56">
        <f t="shared" si="135"/>
        <v>0</v>
      </c>
      <c r="EN391" s="56">
        <f t="shared" si="135"/>
        <v>0</v>
      </c>
      <c r="EO391" s="56">
        <f t="shared" si="135"/>
        <v>0</v>
      </c>
      <c r="EP391" s="56">
        <f t="shared" si="135"/>
        <v>0</v>
      </c>
      <c r="EQ391" s="30">
        <f>CatTemplate[[#This Row],[Eq. unit cost]] * CatTemplate[[#This Row],[Eq. quantity]]</f>
        <v>0</v>
      </c>
      <c r="ER391" s="30">
        <f>CatTemplate[[#This Row],[Cons. unit cost]] *CatTemplate[[#This Row],[Cons. quantity]]</f>
        <v>0</v>
      </c>
      <c r="ES391" s="30">
        <f>CatTemplate[[#This Row],[Oth. unit cost]] *CatTemplate[[#This Row],[Oth. quantity]]</f>
        <v>0</v>
      </c>
      <c r="ET391" s="55">
        <f>SUM(CatTemplate[[#This Row],[CO1]:[CO20]])</f>
        <v>0</v>
      </c>
      <c r="EU391" s="56">
        <f t="shared" si="134"/>
        <v>0</v>
      </c>
      <c r="EV391" s="56">
        <f t="shared" si="134"/>
        <v>0</v>
      </c>
      <c r="EW391" s="56">
        <f t="shared" si="134"/>
        <v>0</v>
      </c>
      <c r="EX391" s="56">
        <f t="shared" si="134"/>
        <v>0</v>
      </c>
      <c r="EY391" s="56">
        <f t="shared" si="134"/>
        <v>0</v>
      </c>
      <c r="EZ391" s="56">
        <f t="shared" si="134"/>
        <v>0</v>
      </c>
      <c r="FA391" s="56">
        <f t="shared" si="134"/>
        <v>0</v>
      </c>
      <c r="FB391" s="56">
        <f t="shared" si="134"/>
        <v>0</v>
      </c>
      <c r="FC391" s="56">
        <f t="shared" si="134"/>
        <v>0</v>
      </c>
      <c r="FD391" s="56">
        <f t="shared" si="134"/>
        <v>0</v>
      </c>
      <c r="FE391" s="56">
        <f t="shared" si="134"/>
        <v>0</v>
      </c>
      <c r="FF391" s="56">
        <f t="shared" si="134"/>
        <v>0</v>
      </c>
      <c r="FG391" s="56">
        <f t="shared" si="134"/>
        <v>0</v>
      </c>
      <c r="FH391" s="56">
        <f t="shared" si="134"/>
        <v>0</v>
      </c>
      <c r="FI391" s="56">
        <f t="shared" si="134"/>
        <v>0</v>
      </c>
      <c r="FJ391" s="56">
        <f t="shared" si="136"/>
        <v>0</v>
      </c>
      <c r="FK391" s="56">
        <f t="shared" si="136"/>
        <v>0</v>
      </c>
      <c r="FL391" s="56">
        <f t="shared" si="136"/>
        <v>0</v>
      </c>
      <c r="FM391" s="56">
        <f t="shared" si="136"/>
        <v>0</v>
      </c>
      <c r="FN391" s="56">
        <f t="shared" si="136"/>
        <v>0</v>
      </c>
      <c r="FO391" s="58">
        <f>SUM(CatTemplate[[#This Row],[CS1]:[CS20]])</f>
        <v>0</v>
      </c>
      <c r="FP391" s="59">
        <f>CatTemplate[[#This Row],[Total Oth. cost]]+CatTemplate[[#This Row],[Total St. Cost]]</f>
        <v>0</v>
      </c>
      <c r="FQ391" s="33" t="e">
        <f t="shared" si="115"/>
        <v>#VALUE!</v>
      </c>
      <c r="FR391" s="33" t="e">
        <f t="shared" si="116"/>
        <v>#VALUE!</v>
      </c>
      <c r="FS391" s="30" t="e">
        <f>(CatTemplate[[#This Row],[CO1]] + CatTemplate[[#This Row],[CS1]]) * (1 + getRateOHFinal) * getRateMarkupFinal</f>
        <v>#VALUE!</v>
      </c>
      <c r="FT391" s="30" t="e">
        <f>(CatTemplate[[#This Row],[CO2]] + CatTemplate[[#This Row],[CS2]]) * (1 + getRateOHFinal) * getRateMarkupFinal</f>
        <v>#VALUE!</v>
      </c>
      <c r="FU391" s="30" t="e">
        <f>(CatTemplate[[#This Row],[CO3]] + CatTemplate[[#This Row],[CS3]]) * (1 + getRateOHFinal) * getRateMarkupFinal</f>
        <v>#VALUE!</v>
      </c>
      <c r="FV391" s="30" t="e">
        <f>(CatTemplate[[#This Row],[CO4]] + CatTemplate[[#This Row],[CS4]]) * (1 + getRateOHFinal) * getRateMarkupFinal</f>
        <v>#VALUE!</v>
      </c>
      <c r="FW391" s="30" t="e">
        <f>(CatTemplate[[#This Row],[CO5]] + CatTemplate[[#This Row],[CS5]]) * (1 + getRateOHFinal) * getRateMarkupFinal</f>
        <v>#VALUE!</v>
      </c>
      <c r="FX391" s="30" t="e">
        <f>(CatTemplate[[#This Row],[CO6]] + CatTemplate[[#This Row],[CS6]]) * (1 + getRateOHFinal) * getRateMarkupFinal</f>
        <v>#VALUE!</v>
      </c>
      <c r="FY391" s="30" t="e">
        <f>(CatTemplate[[#This Row],[CO7]] + CatTemplate[[#This Row],[CS7]]) * (1 + getRateOHFinal) * getRateMarkupFinal</f>
        <v>#VALUE!</v>
      </c>
      <c r="FZ391" s="30" t="e">
        <f>(CatTemplate[[#This Row],[CO8]] + CatTemplate[[#This Row],[CS8]]) * (1 + getRateOHFinal) * getRateMarkupFinal</f>
        <v>#VALUE!</v>
      </c>
      <c r="GA391" s="30" t="e">
        <f>(CatTemplate[[#This Row],[CO9]] + CatTemplate[[#This Row],[CS9]]) * (1 + getRateOHFinal) * getRateMarkupFinal</f>
        <v>#VALUE!</v>
      </c>
      <c r="GB391" s="30" t="e">
        <f>(CatTemplate[[#This Row],[CO10]] + CatTemplate[[#This Row],[CS10]]) * (1 + getRateOHFinal) * getRateMarkupFinal</f>
        <v>#VALUE!</v>
      </c>
      <c r="GC391" s="30" t="e">
        <f>(CatTemplate[[#This Row],[CO11]] + CatTemplate[[#This Row],[CS11]]) * (1 + getRateOHFinal) * getRateMarkupFinal</f>
        <v>#VALUE!</v>
      </c>
      <c r="GD391" s="30" t="e">
        <f>(CatTemplate[[#This Row],[CO12]] + CatTemplate[[#This Row],[CS12]]) * (1 + getRateOHFinal) * getRateMarkupFinal</f>
        <v>#VALUE!</v>
      </c>
      <c r="GE391" s="30" t="e">
        <f>(CatTemplate[[#This Row],[CO13]] + CatTemplate[[#This Row],[CS13]]) * (1 + getRateOHFinal) * getRateMarkupFinal</f>
        <v>#VALUE!</v>
      </c>
      <c r="GF391" s="30" t="e">
        <f>(CatTemplate[[#This Row],[CO14]] + CatTemplate[[#This Row],[CS14]]) * (1 + getRateOHFinal) * getRateMarkupFinal</f>
        <v>#VALUE!</v>
      </c>
      <c r="GG391" s="30" t="e">
        <f>(CatTemplate[[#This Row],[CO15]] + CatTemplate[[#This Row],[CS15]]) * (1 + getRateOHFinal) * getRateMarkupFinal</f>
        <v>#VALUE!</v>
      </c>
      <c r="GH391" s="30" t="e">
        <f>(CatTemplate[[#This Row],[CO16]] + CatTemplate[[#This Row],[CS16]]) * (1 + getRateOHFinal) * getRateMarkupFinal</f>
        <v>#VALUE!</v>
      </c>
      <c r="GI391" s="30" t="e">
        <f>(CatTemplate[[#This Row],[CO17]] + CatTemplate[[#This Row],[CS17]]) * (1 + getRateOHFinal) * getRateMarkupFinal</f>
        <v>#VALUE!</v>
      </c>
      <c r="GJ391" s="30" t="e">
        <f>(CatTemplate[[#This Row],[CO18]] + CatTemplate[[#This Row],[CS18]]) * (1 + getRateOHFinal) * getRateMarkupFinal</f>
        <v>#VALUE!</v>
      </c>
      <c r="GK391" s="30" t="e">
        <f>(CatTemplate[[#This Row],[CO19]] + CatTemplate[[#This Row],[CS19]]) * (1 + getRateOHFinal) * getRateMarkupFinal</f>
        <v>#VALUE!</v>
      </c>
      <c r="GL391" s="30" t="e">
        <f>(CatTemplate[[#This Row],[CO20]] + CatTemplate[[#This Row],[CS20]]) * (1 + getRateOHFinal) * getRateMarkupFinal</f>
        <v>#VALUE!</v>
      </c>
      <c r="GM391" s="30" t="e">
        <f t="shared" si="117"/>
        <v>#VALUE!</v>
      </c>
      <c r="GN391" s="30" t="e">
        <f t="shared" si="118"/>
        <v>#VALUE!</v>
      </c>
      <c r="GO391" s="30" t="e">
        <f t="shared" si="119"/>
        <v>#VALUE!</v>
      </c>
      <c r="GP391" s="30" t="e">
        <f t="shared" si="120"/>
        <v>#VALUE!</v>
      </c>
      <c r="GQ391" s="30" t="e">
        <f>(CatTemplate[[#This Row],[CO1]]+CatTemplate[[#This Row],[CS1]]) * (1+ getRateOHFinal) * (1 + getRateMarkupFinal)</f>
        <v>#VALUE!</v>
      </c>
      <c r="GR391" s="30" t="e">
        <f>(CatTemplate[[#This Row],[CO2]]+CatTemplate[[#This Row],[CS2]]) * (1+ getRateOHFinal) * (1 + getRateMarkupFinal)</f>
        <v>#VALUE!</v>
      </c>
      <c r="GS391" s="30" t="e">
        <f>(CatTemplate[[#This Row],[CO3]]+CatTemplate[[#This Row],[CS3]]) * (1+ getRateOHFinal) * (1 + getRateMarkupFinal)</f>
        <v>#VALUE!</v>
      </c>
      <c r="GT391" s="30" t="e">
        <f>(CatTemplate[[#This Row],[CO4]]+CatTemplate[[#This Row],[CS4]]) * (1+ getRateOHFinal) * (1 + getRateMarkupFinal)</f>
        <v>#VALUE!</v>
      </c>
      <c r="GU391" s="30" t="e">
        <f>(CatTemplate[[#This Row],[CO5]]+CatTemplate[[#This Row],[CS5]]) * (1+ getRateOHFinal) * (1 + getRateMarkupFinal)</f>
        <v>#VALUE!</v>
      </c>
      <c r="GV391" s="30" t="e">
        <f>(CatTemplate[[#This Row],[CO6]]+CatTemplate[[#This Row],[CS6]]) * (1+ getRateOHFinal) * (1 + getRateMarkupFinal)</f>
        <v>#VALUE!</v>
      </c>
      <c r="GW391" s="30" t="e">
        <f>(CatTemplate[[#This Row],[CO7]]+CatTemplate[[#This Row],[CS7]]) * (1+ getRateOHFinal) * (1 + getRateMarkupFinal)</f>
        <v>#VALUE!</v>
      </c>
      <c r="GX391" s="30" t="e">
        <f>(CatTemplate[[#This Row],[CO8]]+CatTemplate[[#This Row],[CS8]]) * (1+ getRateOHFinal) * (1 + getRateMarkupFinal)</f>
        <v>#VALUE!</v>
      </c>
      <c r="GY391" s="30" t="e">
        <f>(CatTemplate[[#This Row],[CO9]]+CatTemplate[[#This Row],[CS9]]) * (1+ getRateOHFinal) * (1 + getRateMarkupFinal)</f>
        <v>#VALUE!</v>
      </c>
      <c r="GZ391" s="30" t="e">
        <f>(CatTemplate[[#This Row],[CO10]]+CatTemplate[[#This Row],[CS10]]) * (1+ getRateOHFinal) * (1 + getRateMarkupFinal)</f>
        <v>#VALUE!</v>
      </c>
      <c r="HA391" s="30" t="e">
        <f>(CatTemplate[[#This Row],[CO11]]+CatTemplate[[#This Row],[CS11]]) * (1+ getRateOHFinal) * (1 + getRateMarkupFinal)</f>
        <v>#VALUE!</v>
      </c>
      <c r="HB391" s="30" t="e">
        <f>(CatTemplate[[#This Row],[CO12]]+CatTemplate[[#This Row],[CS12]]) * (1+ getRateOHFinal) * (1 + getRateMarkupFinal)</f>
        <v>#VALUE!</v>
      </c>
      <c r="HC391" s="30" t="e">
        <f>(CatTemplate[[#This Row],[CO13]]+CatTemplate[[#This Row],[CS13]]) * (1+ getRateOHFinal) * (1 + getRateMarkupFinal)</f>
        <v>#VALUE!</v>
      </c>
      <c r="HD391" s="30" t="e">
        <f>(CatTemplate[[#This Row],[CO14]]+CatTemplate[[#This Row],[CS14]]) * (1+ getRateOHFinal) * (1 + getRateMarkupFinal)</f>
        <v>#VALUE!</v>
      </c>
      <c r="HE391" s="30" t="e">
        <f>(CatTemplate[[#This Row],[CO15]]+CatTemplate[[#This Row],[CS15]]) * (1+ getRateOHFinal) * (1 + getRateMarkupFinal)</f>
        <v>#VALUE!</v>
      </c>
      <c r="HF391" s="30" t="e">
        <f>(CatTemplate[[#This Row],[CO16]]+CatTemplate[[#This Row],[CS16]]) * (1+ getRateOHFinal) * (1 + getRateMarkupFinal)</f>
        <v>#VALUE!</v>
      </c>
      <c r="HG391" s="30" t="e">
        <f>(CatTemplate[[#This Row],[CO17]]+CatTemplate[[#This Row],[CS17]]) * (1+ getRateOHFinal) * (1 + getRateMarkupFinal)</f>
        <v>#VALUE!</v>
      </c>
      <c r="HH391" s="30" t="e">
        <f>(CatTemplate[[#This Row],[CO18]]+CatTemplate[[#This Row],[CS18]]) * (1+ getRateOHFinal) * (1 + getRateMarkupFinal)</f>
        <v>#VALUE!</v>
      </c>
      <c r="HI391" s="30" t="e">
        <f>(CatTemplate[[#This Row],[CO19]]+CatTemplate[[#This Row],[CS19]]) * (1+ getRateOHFinal) * (1 + getRateMarkupFinal)</f>
        <v>#VALUE!</v>
      </c>
      <c r="HJ391" s="30" t="e">
        <f>(CatTemplate[[#This Row],[CO20]]+CatTemplate[[#This Row],[CS20]]) * (1+ getRateOHFinal) * (1 + getRateMarkupFinal)</f>
        <v>#VALUE!</v>
      </c>
      <c r="HK391" s="39" t="e">
        <f>CatTemplate[[#This Row],[Total cost]]+CatTemplate[[#This Row],[OH Amount]]+CatTemplate[[#This Row],[Markup]]</f>
        <v>#VALUE!</v>
      </c>
      <c r="HL391" s="63">
        <f>IF(CatTemplate[[#This Row],[Units]]="Days",CatTemplate[[#This Row],[Project quantity]]*CatTemplate[[#This Row],[St. unit effort]],CatTemplate[[#This Row],[Project quantity]])</f>
        <v>0</v>
      </c>
      <c r="HM391" s="287">
        <f>IFERROR(CatTemplate[[#This Row],[Total Price]]/(CatTemplate[[#This Row],[Final Quantity]]),0)</f>
        <v>0</v>
      </c>
      <c r="HN391" s="261"/>
    </row>
    <row r="392" spans="2:222" x14ac:dyDescent="0.2">
      <c r="B392" s="9" t="s">
        <v>107</v>
      </c>
      <c r="C392" s="23">
        <v>11</v>
      </c>
      <c r="D392" s="10" t="s">
        <v>194</v>
      </c>
      <c r="E392" s="25">
        <v>2</v>
      </c>
      <c r="F392" s="19" t="s">
        <v>214</v>
      </c>
      <c r="G392" s="27">
        <v>6</v>
      </c>
      <c r="H392" s="19" t="s">
        <v>1168</v>
      </c>
      <c r="I392" s="19"/>
      <c r="J392" s="16" t="s">
        <v>211</v>
      </c>
      <c r="K392" s="16"/>
      <c r="L392" s="16" t="s">
        <v>140</v>
      </c>
      <c r="M392" s="16" t="s">
        <v>206</v>
      </c>
      <c r="N392" s="16" t="s">
        <v>857</v>
      </c>
      <c r="O392" s="320"/>
      <c r="P392" s="71"/>
      <c r="Q392" s="108"/>
      <c r="R392" s="73"/>
      <c r="S392" s="97"/>
      <c r="T392" s="100">
        <f>getEqUnitCost</f>
        <v>0</v>
      </c>
      <c r="U392" s="73">
        <f>getEqUnitEffort</f>
        <v>0</v>
      </c>
      <c r="V392" s="101">
        <f>getEqQuantity</f>
        <v>0</v>
      </c>
      <c r="W392" s="320"/>
      <c r="X392" s="100">
        <f>getConsUnitCost</f>
        <v>0</v>
      </c>
      <c r="Y392" s="73">
        <f>getConsUnitEffort</f>
        <v>0</v>
      </c>
      <c r="Z392" s="14">
        <f>getConsQuantity</f>
        <v>0</v>
      </c>
      <c r="AA392" s="320"/>
      <c r="AB392" s="72"/>
      <c r="AC392" s="112"/>
      <c r="AD392" s="14">
        <f>getOthQuantity</f>
        <v>0</v>
      </c>
      <c r="AE392" s="320"/>
      <c r="AF392" s="28" t="str">
        <f>IF(ISBLANK(CatTemplate[[#This Row],[Resource type]]),"",CatTemplate[[#This Row],[Resource type]])</f>
        <v>CCMS Data Manager</v>
      </c>
      <c r="AG392" s="242">
        <f>getStaffUnitCost</f>
        <v>456.42590007973985</v>
      </c>
      <c r="AH392" s="113">
        <f>getStaffUnitEffort</f>
        <v>0</v>
      </c>
      <c r="AI392" s="40">
        <f>getStaffQuantity</f>
        <v>0</v>
      </c>
      <c r="AJ392" s="41">
        <f>CatTemplate[[#This Row],[St. quantity]]*8/ParRatePM</f>
        <v>0</v>
      </c>
      <c r="AK392" s="320"/>
      <c r="AL392" s="53" t="str">
        <f>CatTemplate[[#This Row],[Item type]]</f>
        <v>Days</v>
      </c>
      <c r="AM392" s="12">
        <f>SUM(CatTemplate[[#This Row],[Year1]:[Year20]])</f>
        <v>0</v>
      </c>
      <c r="AN392" s="52"/>
      <c r="AO392" s="52"/>
      <c r="AP392" s="52"/>
      <c r="AQ392" s="8"/>
      <c r="AR392" s="8"/>
      <c r="AS392" s="8"/>
      <c r="AT392" s="8"/>
      <c r="AU392" s="8"/>
      <c r="AV392" s="8"/>
      <c r="AW392" s="8"/>
      <c r="AX392" s="8"/>
      <c r="AY392" s="8"/>
      <c r="AZ392" s="8"/>
      <c r="BA392" s="8"/>
      <c r="BB392" s="8"/>
      <c r="BC392" s="8"/>
      <c r="BD392" s="8"/>
      <c r="BE392" s="8"/>
      <c r="BF392" s="8"/>
      <c r="BG392" s="36"/>
      <c r="BH392" s="320"/>
      <c r="BI392" s="37" t="str">
        <f>getCostCategory</f>
        <v>01 Staff costs</v>
      </c>
      <c r="BJ392" s="37" t="str">
        <f>getSection</f>
        <v>11 Statistics and methodology</v>
      </c>
      <c r="BK392" s="32" t="str">
        <f>getObject</f>
        <v>CCMS Data Manager</v>
      </c>
      <c r="BL392" s="30">
        <f>IFERROR(getUnitCost * IF(CatTemplate[[#This Row],[Cost Category Comp.]]="01 Staff costs", 1,1),0)</f>
        <v>456.42590007973985</v>
      </c>
      <c r="BM392" s="29">
        <f>IF(AND(ISBLANK(CatTemplate[[#This Row],[Eq. unit cost]]),ISBLANK(CatTemplate[[#This Row],[Cons. unit cost]]),ISBLANK(CatTemplate[[#This Row],[Oth. unit cost]])), 0, IF(getUnitEffort =0,1,getUnitEffort) * CatTemplate[[#This Row],[Year1]])</f>
        <v>0</v>
      </c>
      <c r="BN392" s="29">
        <f>IF(AND(ISBLANK(CatTemplate[[#This Row],[Eq. unit cost]]),ISBLANK(CatTemplate[[#This Row],[Cons. unit cost]]),ISBLANK(CatTemplate[[#This Row],[Oth. unit cost]])), 0, IF(getUnitEffort =0,1,getUnitEffort) * CatTemplate[[#This Row],[Year2]])</f>
        <v>0</v>
      </c>
      <c r="BO392" s="29">
        <f>IF(AND(ISBLANK(CatTemplate[[#This Row],[Eq. unit cost]]),ISBLANK(CatTemplate[[#This Row],[Cons. unit cost]]),ISBLANK(CatTemplate[[#This Row],[Oth. unit cost]])), 0, IF(getUnitEffort =0,1,getUnitEffort) * CatTemplate[[#This Row],[Year3]])</f>
        <v>0</v>
      </c>
      <c r="BP392" s="29">
        <f>IF(AND(ISBLANK(CatTemplate[[#This Row],[Eq. unit cost]]),ISBLANK(CatTemplate[[#This Row],[Cons. unit cost]]),ISBLANK(CatTemplate[[#This Row],[Oth. unit cost]])), 0, IF(getUnitEffort =0,1,getUnitEffort) * CatTemplate[[#This Row],[Year4]])</f>
        <v>0</v>
      </c>
      <c r="BQ392" s="29">
        <f>IF(AND(ISBLANK(CatTemplate[[#This Row],[Eq. unit cost]]),ISBLANK(CatTemplate[[#This Row],[Cons. unit cost]]),ISBLANK(CatTemplate[[#This Row],[Oth. unit cost]])), 0, IF(getUnitEffort =0,1,getUnitEffort) * CatTemplate[[#This Row],[Year5]])</f>
        <v>0</v>
      </c>
      <c r="BR392" s="29">
        <f>IF(AND(ISBLANK(CatTemplate[[#This Row],[Eq. unit cost]]),ISBLANK(CatTemplate[[#This Row],[Cons. unit cost]]),ISBLANK(CatTemplate[[#This Row],[Oth. unit cost]])), 0, IF(getUnitEffort =0,1,getUnitEffort) * CatTemplate[[#This Row],[Year6]])</f>
        <v>0</v>
      </c>
      <c r="BS392" s="29">
        <f>IF(AND(ISBLANK(CatTemplate[[#This Row],[Eq. unit cost]]),ISBLANK(CatTemplate[[#This Row],[Cons. unit cost]]),ISBLANK(CatTemplate[[#This Row],[Oth. unit cost]])), 0, IF(getUnitEffort =0,1,getUnitEffort) * CatTemplate[[#This Row],[Year7]])</f>
        <v>0</v>
      </c>
      <c r="BT392" s="29">
        <f>IF(AND(ISBLANK(CatTemplate[[#This Row],[Eq. unit cost]]),ISBLANK(CatTemplate[[#This Row],[Cons. unit cost]]),ISBLANK(CatTemplate[[#This Row],[Oth. unit cost]])), 0, IF(getUnitEffort =0,1,getUnitEffort) * CatTemplate[[#This Row],[Year8]])</f>
        <v>0</v>
      </c>
      <c r="BU392" s="29">
        <f>IF(AND(ISBLANK(CatTemplate[[#This Row],[Eq. unit cost]]),ISBLANK(CatTemplate[[#This Row],[Cons. unit cost]]),ISBLANK(CatTemplate[[#This Row],[Oth. unit cost]])), 0, IF(getUnitEffort =0,1,getUnitEffort) * CatTemplate[[#This Row],[Year9]])</f>
        <v>0</v>
      </c>
      <c r="BV392" s="29">
        <f>IF(AND(ISBLANK(CatTemplate[[#This Row],[Eq. unit cost]]),ISBLANK(CatTemplate[[#This Row],[Cons. unit cost]]),ISBLANK(CatTemplate[[#This Row],[Oth. unit cost]])), 0, IF(getUnitEffort =0,1,getUnitEffort) * CatTemplate[[#This Row],[Year10]])</f>
        <v>0</v>
      </c>
      <c r="BW392" s="29">
        <f>IF(AND(ISBLANK(CatTemplate[[#This Row],[Eq. unit cost]]),ISBLANK(CatTemplate[[#This Row],[Cons. unit cost]]),ISBLANK(CatTemplate[[#This Row],[Oth. unit cost]])), 0, IF(getUnitEffort =0,1,getUnitEffort) * CatTemplate[[#This Row],[Year11]])</f>
        <v>0</v>
      </c>
      <c r="BX392" s="29">
        <f>IF(AND(ISBLANK(CatTemplate[[#This Row],[Eq. unit cost]]),ISBLANK(CatTemplate[[#This Row],[Cons. unit cost]]),ISBLANK(CatTemplate[[#This Row],[Oth. unit cost]])), 0, IF(getUnitEffort =0,1,getUnitEffort) * CatTemplate[[#This Row],[Year12]])</f>
        <v>0</v>
      </c>
      <c r="BY392" s="29">
        <f>IF(AND(ISBLANK(CatTemplate[[#This Row],[Eq. unit cost]]),ISBLANK(CatTemplate[[#This Row],[Cons. unit cost]]),ISBLANK(CatTemplate[[#This Row],[Oth. unit cost]])), 0, IF(getUnitEffort =0,1,getUnitEffort) * CatTemplate[[#This Row],[Year13]])</f>
        <v>0</v>
      </c>
      <c r="BZ392" s="29">
        <f>IF(AND(ISBLANK(CatTemplate[[#This Row],[Eq. unit cost]]),ISBLANK(CatTemplate[[#This Row],[Cons. unit cost]]),ISBLANK(CatTemplate[[#This Row],[Oth. unit cost]])), 0, IF(getUnitEffort =0,1,getUnitEffort) * CatTemplate[[#This Row],[Year14]])</f>
        <v>0</v>
      </c>
      <c r="CA392" s="29">
        <f>IF(AND(ISBLANK(CatTemplate[[#This Row],[Eq. unit cost]]),ISBLANK(CatTemplate[[#This Row],[Cons. unit cost]]),ISBLANK(CatTemplate[[#This Row],[Oth. unit cost]])), 0, IF(getUnitEffort =0,1,getUnitEffort) * CatTemplate[[#This Row],[Year15]])</f>
        <v>0</v>
      </c>
      <c r="CB392" s="29">
        <f>IF(AND(ISBLANK(CatTemplate[[#This Row],[Eq. unit cost]]),ISBLANK(CatTemplate[[#This Row],[Cons. unit cost]]),ISBLANK(CatTemplate[[#This Row],[Oth. unit cost]])), 0, IF(getUnitEffort =0,1,getUnitEffort) * CatTemplate[[#This Row],[Year16]])</f>
        <v>0</v>
      </c>
      <c r="CC392" s="29">
        <f>IF(AND(ISBLANK(CatTemplate[[#This Row],[Eq. unit cost]]),ISBLANK(CatTemplate[[#This Row],[Cons. unit cost]]),ISBLANK(CatTemplate[[#This Row],[Oth. unit cost]])), 0, IF(getUnitEffort =0,1,getUnitEffort) * CatTemplate[[#This Row],[Year17]])</f>
        <v>0</v>
      </c>
      <c r="CD392" s="29">
        <f>IF(AND(ISBLANK(CatTemplate[[#This Row],[Eq. unit cost]]),ISBLANK(CatTemplate[[#This Row],[Cons. unit cost]]),ISBLANK(CatTemplate[[#This Row],[Oth. unit cost]])), 0, IF(getUnitEffort =0,1,getUnitEffort) * CatTemplate[[#This Row],[Year18]])</f>
        <v>0</v>
      </c>
      <c r="CE392" s="29">
        <f>IF(AND(ISBLANK(CatTemplate[[#This Row],[Eq. unit cost]]),ISBLANK(CatTemplate[[#This Row],[Cons. unit cost]]),ISBLANK(CatTemplate[[#This Row],[Oth. unit cost]])), 0, IF(getUnitEffort =0,1,getUnitEffort) * CatTemplate[[#This Row],[Year19]])</f>
        <v>0</v>
      </c>
      <c r="CF392" s="29">
        <f>IF(AND(ISBLANK(CatTemplate[[#This Row],[Eq. unit cost]]),ISBLANK(CatTemplate[[#This Row],[Cons. unit cost]]),ISBLANK(CatTemplate[[#This Row],[Oth. unit cost]])), 0, IF(getUnitEffort =0,1,getUnitEffort) * CatTemplate[[#This Row],[Year20]])</f>
        <v>0</v>
      </c>
      <c r="CG392" s="45">
        <f>SUM(CatTemplate[[#This Row],[Q1]:[Q20]])</f>
        <v>0</v>
      </c>
      <c r="CH392" s="29">
        <f>IF(ISBLANK(CatTemplate[[#This Row],[St. unit effort]]),0,(CatTemplate[[#This Row],[St. unit effort]] * CatTemplate[[#This Row],[Year1]]))</f>
        <v>0</v>
      </c>
      <c r="CI392" s="29">
        <f>IF(ISBLANK(CatTemplate[[#This Row],[St. unit effort]]),0,(CatTemplate[[#This Row],[St. unit effort]] * CatTemplate[[#This Row],[Year2]]))</f>
        <v>0</v>
      </c>
      <c r="CJ392" s="29">
        <f>IF(ISBLANK(CatTemplate[[#This Row],[St. unit effort]]),0,(CatTemplate[[#This Row],[St. unit effort]] * CatTemplate[[#This Row],[Year3]]))</f>
        <v>0</v>
      </c>
      <c r="CK392" s="29">
        <f>IF(ISBLANK(CatTemplate[[#This Row],[St. unit effort]]),0,(CatTemplate[[#This Row],[St. unit effort]] * CatTemplate[[#This Row],[Year4]]))</f>
        <v>0</v>
      </c>
      <c r="CL392" s="29">
        <f>IF(ISBLANK(CatTemplate[[#This Row],[St. unit effort]]),0,(CatTemplate[[#This Row],[St. unit effort]] * CatTemplate[[#This Row],[Year5]]))</f>
        <v>0</v>
      </c>
      <c r="CM392" s="29">
        <f>IF(ISBLANK(CatTemplate[[#This Row],[St. unit effort]]),0,(CatTemplate[[#This Row],[St. unit effort]] * CatTemplate[[#This Row],[Year6]]))</f>
        <v>0</v>
      </c>
      <c r="CN392" s="29">
        <f>IF(ISBLANK(CatTemplate[[#This Row],[St. unit effort]]),0,(CatTemplate[[#This Row],[St. unit effort]] * CatTemplate[[#This Row],[Year7]]))</f>
        <v>0</v>
      </c>
      <c r="CO392" s="29">
        <f>IF(ISBLANK(CatTemplate[[#This Row],[St. unit effort]]),0,(CatTemplate[[#This Row],[St. unit effort]] * CatTemplate[[#This Row],[Year8]]))</f>
        <v>0</v>
      </c>
      <c r="CP392" s="29">
        <f>IF(ISBLANK(CatTemplate[[#This Row],[St. unit effort]]),0,(CatTemplate[[#This Row],[St. unit effort]] * CatTemplate[[#This Row],[Year9]]))</f>
        <v>0</v>
      </c>
      <c r="CQ392" s="29">
        <f>IF(ISBLANK(CatTemplate[[#This Row],[St. unit effort]]),0,(CatTemplate[[#This Row],[St. unit effort]] * CatTemplate[[#This Row],[Year10]]))</f>
        <v>0</v>
      </c>
      <c r="CR392" s="29">
        <f>IF(ISBLANK(CatTemplate[[#This Row],[St. unit effort]]),0,(CatTemplate[[#This Row],[St. unit effort]] * CatTemplate[[#This Row],[Year11]]))</f>
        <v>0</v>
      </c>
      <c r="CS392" s="29">
        <f>IF(ISBLANK(CatTemplate[[#This Row],[St. unit effort]]),0,(CatTemplate[[#This Row],[St. unit effort]] * CatTemplate[[#This Row],[Year12]]))</f>
        <v>0</v>
      </c>
      <c r="CT392" s="29">
        <f>IF(ISBLANK(CatTemplate[[#This Row],[St. unit effort]]),0,(CatTemplate[[#This Row],[St. unit effort]] * CatTemplate[[#This Row],[Year13]]))</f>
        <v>0</v>
      </c>
      <c r="CU392" s="29">
        <f>IF(ISBLANK(CatTemplate[[#This Row],[St. unit effort]]),0,(CatTemplate[[#This Row],[St. unit effort]] * CatTemplate[[#This Row],[Year14]]))</f>
        <v>0</v>
      </c>
      <c r="CV392" s="29">
        <f>IF(ISBLANK(CatTemplate[[#This Row],[St. unit effort]]),0,(CatTemplate[[#This Row],[St. unit effort]] * CatTemplate[[#This Row],[Year15]]))</f>
        <v>0</v>
      </c>
      <c r="CW392" s="29">
        <f>IF(ISBLANK(CatTemplate[[#This Row],[St. unit effort]]),0,(CatTemplate[[#This Row],[St. unit effort]] * CatTemplate[[#This Row],[Year16]]))</f>
        <v>0</v>
      </c>
      <c r="CX392" s="29">
        <f>IF(ISBLANK(CatTemplate[[#This Row],[St. unit effort]]),0,(CatTemplate[[#This Row],[St. unit effort]] * CatTemplate[[#This Row],[Year17]]))</f>
        <v>0</v>
      </c>
      <c r="CY392" s="29">
        <f>IF(ISBLANK(CatTemplate[[#This Row],[St. unit effort]]),0,(CatTemplate[[#This Row],[St. unit effort]] * CatTemplate[[#This Row],[Year18]]))</f>
        <v>0</v>
      </c>
      <c r="CZ392" s="29">
        <f>IF(ISBLANK(CatTemplate[[#This Row],[St. unit effort]]),0,(CatTemplate[[#This Row],[St. unit effort]] * CatTemplate[[#This Row],[Year19]]))</f>
        <v>0</v>
      </c>
      <c r="DA392" s="29">
        <f>IF(ISBLANK(CatTemplate[[#This Row],[St. unit effort]]),0,(CatTemplate[[#This Row],[St. unit effort]] * CatTemplate[[#This Row],[Year20]]))</f>
        <v>0</v>
      </c>
      <c r="DB392" s="57">
        <f>IF(ISBLANK(CatTemplate[[#This Row],[St. unit effort]]),0,(CatTemplate[[#This Row],[St. unit effort]] * CatTemplate[[#This Row],[Year1]])*8/ParRatePM)</f>
        <v>0</v>
      </c>
      <c r="DC392" s="57">
        <f>IF(ISBLANK(CatTemplate[[#This Row],[St. unit effort]]),0,(CatTemplate[[#This Row],[St. unit effort]] * CatTemplate[[#This Row],[Year2]])*8/ParRatePM)</f>
        <v>0</v>
      </c>
      <c r="DD392" s="57">
        <f>IF(ISBLANK(CatTemplate[[#This Row],[St. unit effort]]),0,(CatTemplate[[#This Row],[St. unit effort]] * CatTemplate[[#This Row],[Year3]])*8/ParRatePM)</f>
        <v>0</v>
      </c>
      <c r="DE392" s="57">
        <f>IF(ISBLANK(CatTemplate[[#This Row],[St. unit effort]]),0,(CatTemplate[[#This Row],[St. unit effort]] * CatTemplate[[#This Row],[Year4]])*8/ParRatePM)</f>
        <v>0</v>
      </c>
      <c r="DF392" s="57">
        <f>IF(ISBLANK(CatTemplate[[#This Row],[St. unit effort]]),0,(CatTemplate[[#This Row],[St. unit effort]] * CatTemplate[[#This Row],[Year5]])*8/ParRatePM)</f>
        <v>0</v>
      </c>
      <c r="DG392" s="57">
        <f>IF(ISBLANK(CatTemplate[[#This Row],[St. unit effort]]),0,(CatTemplate[[#This Row],[St. unit effort]] * CatTemplate[[#This Row],[Year6]])*8/ParRatePM)</f>
        <v>0</v>
      </c>
      <c r="DH392" s="57">
        <f>IF(ISBLANK(CatTemplate[[#This Row],[St. unit effort]]),0,(CatTemplate[[#This Row],[St. unit effort]] * CatTemplate[[#This Row],[Year7]])*8/ParRatePM)</f>
        <v>0</v>
      </c>
      <c r="DI392" s="57">
        <f>IF(ISBLANK(CatTemplate[[#This Row],[St. unit effort]]),0,(CatTemplate[[#This Row],[St. unit effort]] * CatTemplate[[#This Row],[Year8]])*8/ParRatePM)</f>
        <v>0</v>
      </c>
      <c r="DJ392" s="57">
        <f>IF(ISBLANK(CatTemplate[[#This Row],[St. unit effort]]),0,(CatTemplate[[#This Row],[St. unit effort]] * CatTemplate[[#This Row],[Year9]])*8/ParRatePM)</f>
        <v>0</v>
      </c>
      <c r="DK392" s="57">
        <f>IF(ISBLANK(CatTemplate[[#This Row],[St. unit effort]]),0,(CatTemplate[[#This Row],[St. unit effort]] * CatTemplate[[#This Row],[Year10]])*8/ParRatePM)</f>
        <v>0</v>
      </c>
      <c r="DL392" s="57">
        <f>IF(ISBLANK(CatTemplate[[#This Row],[St. unit effort]]),0,(CatTemplate[[#This Row],[St. unit effort]] * CatTemplate[[#This Row],[Year11]])*8/ParRatePM)</f>
        <v>0</v>
      </c>
      <c r="DM392" s="57">
        <f>IF(ISBLANK(CatTemplate[[#This Row],[St. unit effort]]),0,(CatTemplate[[#This Row],[St. unit effort]] * CatTemplate[[#This Row],[Year12]])*8/ParRatePM)</f>
        <v>0</v>
      </c>
      <c r="DN392" s="57">
        <f>IF(ISBLANK(CatTemplate[[#This Row],[St. unit effort]]),0,(CatTemplate[[#This Row],[St. unit effort]] * CatTemplate[[#This Row],[Year13]])*8/ParRatePM)</f>
        <v>0</v>
      </c>
      <c r="DO392" s="57">
        <f>IF(ISBLANK(CatTemplate[[#This Row],[St. unit effort]]),0,(CatTemplate[[#This Row],[St. unit effort]] * CatTemplate[[#This Row],[Year14]])*8/ParRatePM)</f>
        <v>0</v>
      </c>
      <c r="DP392" s="57">
        <f>IF(ISBLANK(CatTemplate[[#This Row],[St. unit effort]]),0,(CatTemplate[[#This Row],[St. unit effort]] * CatTemplate[[#This Row],[Year15]])*8/ParRatePM)</f>
        <v>0</v>
      </c>
      <c r="DQ392" s="57">
        <f>IF(ISBLANK(CatTemplate[[#This Row],[St. unit effort]]),0,(CatTemplate[[#This Row],[St. unit effort]] * CatTemplate[[#This Row],[Year16]])*8/ParRatePM)</f>
        <v>0</v>
      </c>
      <c r="DR392" s="57">
        <f>IF(ISBLANK(CatTemplate[[#This Row],[St. unit effort]]),0,(CatTemplate[[#This Row],[St. unit effort]] * CatTemplate[[#This Row],[Year17]])*8/ParRatePM)</f>
        <v>0</v>
      </c>
      <c r="DS392" s="57">
        <f>IF(ISBLANK(CatTemplate[[#This Row],[St. unit effort]]),0,(CatTemplate[[#This Row],[St. unit effort]] * CatTemplate[[#This Row],[Year18]])*8/ParRatePM)</f>
        <v>0</v>
      </c>
      <c r="DT392" s="57">
        <f>IF(ISBLANK(CatTemplate[[#This Row],[St. unit effort]]),0,(CatTemplate[[#This Row],[St. unit effort]] * CatTemplate[[#This Row],[Year19]])*8/ParRatePM)</f>
        <v>0</v>
      </c>
      <c r="DU392" s="57">
        <f>IF(ISBLANK(CatTemplate[[#This Row],[St. unit effort]]),0,(CatTemplate[[#This Row],[St. unit effort]] * CatTemplate[[#This Row],[Year20]])*8/ParRatePM)</f>
        <v>0</v>
      </c>
      <c r="DV392" s="54">
        <f>SUM(CatTemplate[[#This Row],[PM1]:[PM20]])</f>
        <v>0</v>
      </c>
      <c r="DW392" s="56">
        <f t="shared" si="133"/>
        <v>0</v>
      </c>
      <c r="DX392" s="56">
        <f t="shared" si="133"/>
        <v>0</v>
      </c>
      <c r="DY392" s="56">
        <f t="shared" si="133"/>
        <v>0</v>
      </c>
      <c r="DZ392" s="56">
        <f t="shared" si="133"/>
        <v>0</v>
      </c>
      <c r="EA392" s="56">
        <f t="shared" si="133"/>
        <v>0</v>
      </c>
      <c r="EB392" s="56">
        <f t="shared" si="133"/>
        <v>0</v>
      </c>
      <c r="EC392" s="56">
        <f t="shared" si="133"/>
        <v>0</v>
      </c>
      <c r="ED392" s="56">
        <f t="shared" si="133"/>
        <v>0</v>
      </c>
      <c r="EE392" s="56">
        <f t="shared" si="133"/>
        <v>0</v>
      </c>
      <c r="EF392" s="56">
        <f t="shared" si="133"/>
        <v>0</v>
      </c>
      <c r="EG392" s="56">
        <f t="shared" si="133"/>
        <v>0</v>
      </c>
      <c r="EH392" s="56">
        <f t="shared" si="133"/>
        <v>0</v>
      </c>
      <c r="EI392" s="56">
        <f t="shared" si="133"/>
        <v>0</v>
      </c>
      <c r="EJ392" s="56">
        <f t="shared" si="133"/>
        <v>0</v>
      </c>
      <c r="EK392" s="56">
        <f t="shared" si="133"/>
        <v>0</v>
      </c>
      <c r="EL392" s="56">
        <f t="shared" si="135"/>
        <v>0</v>
      </c>
      <c r="EM392" s="56">
        <f t="shared" si="135"/>
        <v>0</v>
      </c>
      <c r="EN392" s="56">
        <f t="shared" si="135"/>
        <v>0</v>
      </c>
      <c r="EO392" s="56">
        <f t="shared" si="135"/>
        <v>0</v>
      </c>
      <c r="EP392" s="56">
        <f t="shared" si="135"/>
        <v>0</v>
      </c>
      <c r="EQ392" s="30">
        <f>CatTemplate[[#This Row],[Eq. unit cost]] * CatTemplate[[#This Row],[Eq. quantity]]</f>
        <v>0</v>
      </c>
      <c r="ER392" s="30">
        <f>CatTemplate[[#This Row],[Cons. unit cost]] *CatTemplate[[#This Row],[Cons. quantity]]</f>
        <v>0</v>
      </c>
      <c r="ES392" s="30">
        <f>CatTemplate[[#This Row],[Oth. unit cost]] *CatTemplate[[#This Row],[Oth. quantity]]</f>
        <v>0</v>
      </c>
      <c r="ET392" s="55">
        <f>SUM(CatTemplate[[#This Row],[CO1]:[CO20]])</f>
        <v>0</v>
      </c>
      <c r="EU392" s="56">
        <f t="shared" si="134"/>
        <v>0</v>
      </c>
      <c r="EV392" s="56">
        <f t="shared" si="134"/>
        <v>0</v>
      </c>
      <c r="EW392" s="56">
        <f t="shared" si="134"/>
        <v>0</v>
      </c>
      <c r="EX392" s="56">
        <f t="shared" si="134"/>
        <v>0</v>
      </c>
      <c r="EY392" s="56">
        <f t="shared" si="134"/>
        <v>0</v>
      </c>
      <c r="EZ392" s="56">
        <f t="shared" si="134"/>
        <v>0</v>
      </c>
      <c r="FA392" s="56">
        <f t="shared" si="134"/>
        <v>0</v>
      </c>
      <c r="FB392" s="56">
        <f t="shared" si="134"/>
        <v>0</v>
      </c>
      <c r="FC392" s="56">
        <f t="shared" si="134"/>
        <v>0</v>
      </c>
      <c r="FD392" s="56">
        <f t="shared" si="134"/>
        <v>0</v>
      </c>
      <c r="FE392" s="56">
        <f t="shared" si="134"/>
        <v>0</v>
      </c>
      <c r="FF392" s="56">
        <f t="shared" si="134"/>
        <v>0</v>
      </c>
      <c r="FG392" s="56">
        <f t="shared" si="134"/>
        <v>0</v>
      </c>
      <c r="FH392" s="56">
        <f t="shared" si="134"/>
        <v>0</v>
      </c>
      <c r="FI392" s="56">
        <f t="shared" si="134"/>
        <v>0</v>
      </c>
      <c r="FJ392" s="56">
        <f t="shared" si="136"/>
        <v>0</v>
      </c>
      <c r="FK392" s="56">
        <f t="shared" si="136"/>
        <v>0</v>
      </c>
      <c r="FL392" s="56">
        <f t="shared" si="136"/>
        <v>0</v>
      </c>
      <c r="FM392" s="56">
        <f t="shared" si="136"/>
        <v>0</v>
      </c>
      <c r="FN392" s="56">
        <f t="shared" si="136"/>
        <v>0</v>
      </c>
      <c r="FO392" s="58">
        <f>SUM(CatTemplate[[#This Row],[CS1]:[CS20]])</f>
        <v>0</v>
      </c>
      <c r="FP392" s="59">
        <f>CatTemplate[[#This Row],[Total Oth. cost]]+CatTemplate[[#This Row],[Total St. Cost]]</f>
        <v>0</v>
      </c>
      <c r="FQ392" s="33" t="e">
        <f t="shared" si="115"/>
        <v>#VALUE!</v>
      </c>
      <c r="FR392" s="33" t="e">
        <f t="shared" si="116"/>
        <v>#VALUE!</v>
      </c>
      <c r="FS392" s="30" t="e">
        <f>(CatTemplate[[#This Row],[CO1]] + CatTemplate[[#This Row],[CS1]]) * (1 + getRateOHFinal) * getRateMarkupFinal</f>
        <v>#VALUE!</v>
      </c>
      <c r="FT392" s="30" t="e">
        <f>(CatTemplate[[#This Row],[CO2]] + CatTemplate[[#This Row],[CS2]]) * (1 + getRateOHFinal) * getRateMarkupFinal</f>
        <v>#VALUE!</v>
      </c>
      <c r="FU392" s="30" t="e">
        <f>(CatTemplate[[#This Row],[CO3]] + CatTemplate[[#This Row],[CS3]]) * (1 + getRateOHFinal) * getRateMarkupFinal</f>
        <v>#VALUE!</v>
      </c>
      <c r="FV392" s="30" t="e">
        <f>(CatTemplate[[#This Row],[CO4]] + CatTemplate[[#This Row],[CS4]]) * (1 + getRateOHFinal) * getRateMarkupFinal</f>
        <v>#VALUE!</v>
      </c>
      <c r="FW392" s="30" t="e">
        <f>(CatTemplate[[#This Row],[CO5]] + CatTemplate[[#This Row],[CS5]]) * (1 + getRateOHFinal) * getRateMarkupFinal</f>
        <v>#VALUE!</v>
      </c>
      <c r="FX392" s="30" t="e">
        <f>(CatTemplate[[#This Row],[CO6]] + CatTemplate[[#This Row],[CS6]]) * (1 + getRateOHFinal) * getRateMarkupFinal</f>
        <v>#VALUE!</v>
      </c>
      <c r="FY392" s="30" t="e">
        <f>(CatTemplate[[#This Row],[CO7]] + CatTemplate[[#This Row],[CS7]]) * (1 + getRateOHFinal) * getRateMarkupFinal</f>
        <v>#VALUE!</v>
      </c>
      <c r="FZ392" s="30" t="e">
        <f>(CatTemplate[[#This Row],[CO8]] + CatTemplate[[#This Row],[CS8]]) * (1 + getRateOHFinal) * getRateMarkupFinal</f>
        <v>#VALUE!</v>
      </c>
      <c r="GA392" s="30" t="e">
        <f>(CatTemplate[[#This Row],[CO9]] + CatTemplate[[#This Row],[CS9]]) * (1 + getRateOHFinal) * getRateMarkupFinal</f>
        <v>#VALUE!</v>
      </c>
      <c r="GB392" s="30" t="e">
        <f>(CatTemplate[[#This Row],[CO10]] + CatTemplate[[#This Row],[CS10]]) * (1 + getRateOHFinal) * getRateMarkupFinal</f>
        <v>#VALUE!</v>
      </c>
      <c r="GC392" s="30" t="e">
        <f>(CatTemplate[[#This Row],[CO11]] + CatTemplate[[#This Row],[CS11]]) * (1 + getRateOHFinal) * getRateMarkupFinal</f>
        <v>#VALUE!</v>
      </c>
      <c r="GD392" s="30" t="e">
        <f>(CatTemplate[[#This Row],[CO12]] + CatTemplate[[#This Row],[CS12]]) * (1 + getRateOHFinal) * getRateMarkupFinal</f>
        <v>#VALUE!</v>
      </c>
      <c r="GE392" s="30" t="e">
        <f>(CatTemplate[[#This Row],[CO13]] + CatTemplate[[#This Row],[CS13]]) * (1 + getRateOHFinal) * getRateMarkupFinal</f>
        <v>#VALUE!</v>
      </c>
      <c r="GF392" s="30" t="e">
        <f>(CatTemplate[[#This Row],[CO14]] + CatTemplate[[#This Row],[CS14]]) * (1 + getRateOHFinal) * getRateMarkupFinal</f>
        <v>#VALUE!</v>
      </c>
      <c r="GG392" s="30" t="e">
        <f>(CatTemplate[[#This Row],[CO15]] + CatTemplate[[#This Row],[CS15]]) * (1 + getRateOHFinal) * getRateMarkupFinal</f>
        <v>#VALUE!</v>
      </c>
      <c r="GH392" s="30" t="e">
        <f>(CatTemplate[[#This Row],[CO16]] + CatTemplate[[#This Row],[CS16]]) * (1 + getRateOHFinal) * getRateMarkupFinal</f>
        <v>#VALUE!</v>
      </c>
      <c r="GI392" s="30" t="e">
        <f>(CatTemplate[[#This Row],[CO17]] + CatTemplate[[#This Row],[CS17]]) * (1 + getRateOHFinal) * getRateMarkupFinal</f>
        <v>#VALUE!</v>
      </c>
      <c r="GJ392" s="30" t="e">
        <f>(CatTemplate[[#This Row],[CO18]] + CatTemplate[[#This Row],[CS18]]) * (1 + getRateOHFinal) * getRateMarkupFinal</f>
        <v>#VALUE!</v>
      </c>
      <c r="GK392" s="30" t="e">
        <f>(CatTemplate[[#This Row],[CO19]] + CatTemplate[[#This Row],[CS19]]) * (1 + getRateOHFinal) * getRateMarkupFinal</f>
        <v>#VALUE!</v>
      </c>
      <c r="GL392" s="30" t="e">
        <f>(CatTemplate[[#This Row],[CO20]] + CatTemplate[[#This Row],[CS20]]) * (1 + getRateOHFinal) * getRateMarkupFinal</f>
        <v>#VALUE!</v>
      </c>
      <c r="GM392" s="30" t="e">
        <f t="shared" si="117"/>
        <v>#VALUE!</v>
      </c>
      <c r="GN392" s="30" t="e">
        <f t="shared" si="118"/>
        <v>#VALUE!</v>
      </c>
      <c r="GO392" s="30" t="e">
        <f t="shared" si="119"/>
        <v>#VALUE!</v>
      </c>
      <c r="GP392" s="30" t="e">
        <f t="shared" si="120"/>
        <v>#VALUE!</v>
      </c>
      <c r="GQ392" s="30" t="e">
        <f>(CatTemplate[[#This Row],[CO1]]+CatTemplate[[#This Row],[CS1]]) * (1+ getRateOHFinal) * (1 + getRateMarkupFinal)</f>
        <v>#VALUE!</v>
      </c>
      <c r="GR392" s="30" t="e">
        <f>(CatTemplate[[#This Row],[CO2]]+CatTemplate[[#This Row],[CS2]]) * (1+ getRateOHFinal) * (1 + getRateMarkupFinal)</f>
        <v>#VALUE!</v>
      </c>
      <c r="GS392" s="30" t="e">
        <f>(CatTemplate[[#This Row],[CO3]]+CatTemplate[[#This Row],[CS3]]) * (1+ getRateOHFinal) * (1 + getRateMarkupFinal)</f>
        <v>#VALUE!</v>
      </c>
      <c r="GT392" s="30" t="e">
        <f>(CatTemplate[[#This Row],[CO4]]+CatTemplate[[#This Row],[CS4]]) * (1+ getRateOHFinal) * (1 + getRateMarkupFinal)</f>
        <v>#VALUE!</v>
      </c>
      <c r="GU392" s="30" t="e">
        <f>(CatTemplate[[#This Row],[CO5]]+CatTemplate[[#This Row],[CS5]]) * (1+ getRateOHFinal) * (1 + getRateMarkupFinal)</f>
        <v>#VALUE!</v>
      </c>
      <c r="GV392" s="30" t="e">
        <f>(CatTemplate[[#This Row],[CO6]]+CatTemplate[[#This Row],[CS6]]) * (1+ getRateOHFinal) * (1 + getRateMarkupFinal)</f>
        <v>#VALUE!</v>
      </c>
      <c r="GW392" s="30" t="e">
        <f>(CatTemplate[[#This Row],[CO7]]+CatTemplate[[#This Row],[CS7]]) * (1+ getRateOHFinal) * (1 + getRateMarkupFinal)</f>
        <v>#VALUE!</v>
      </c>
      <c r="GX392" s="30" t="e">
        <f>(CatTemplate[[#This Row],[CO8]]+CatTemplate[[#This Row],[CS8]]) * (1+ getRateOHFinal) * (1 + getRateMarkupFinal)</f>
        <v>#VALUE!</v>
      </c>
      <c r="GY392" s="30" t="e">
        <f>(CatTemplate[[#This Row],[CO9]]+CatTemplate[[#This Row],[CS9]]) * (1+ getRateOHFinal) * (1 + getRateMarkupFinal)</f>
        <v>#VALUE!</v>
      </c>
      <c r="GZ392" s="30" t="e">
        <f>(CatTemplate[[#This Row],[CO10]]+CatTemplate[[#This Row],[CS10]]) * (1+ getRateOHFinal) * (1 + getRateMarkupFinal)</f>
        <v>#VALUE!</v>
      </c>
      <c r="HA392" s="30" t="e">
        <f>(CatTemplate[[#This Row],[CO11]]+CatTemplate[[#This Row],[CS11]]) * (1+ getRateOHFinal) * (1 + getRateMarkupFinal)</f>
        <v>#VALUE!</v>
      </c>
      <c r="HB392" s="30" t="e">
        <f>(CatTemplate[[#This Row],[CO12]]+CatTemplate[[#This Row],[CS12]]) * (1+ getRateOHFinal) * (1 + getRateMarkupFinal)</f>
        <v>#VALUE!</v>
      </c>
      <c r="HC392" s="30" t="e">
        <f>(CatTemplate[[#This Row],[CO13]]+CatTemplate[[#This Row],[CS13]]) * (1+ getRateOHFinal) * (1 + getRateMarkupFinal)</f>
        <v>#VALUE!</v>
      </c>
      <c r="HD392" s="30" t="e">
        <f>(CatTemplate[[#This Row],[CO14]]+CatTemplate[[#This Row],[CS14]]) * (1+ getRateOHFinal) * (1 + getRateMarkupFinal)</f>
        <v>#VALUE!</v>
      </c>
      <c r="HE392" s="30" t="e">
        <f>(CatTemplate[[#This Row],[CO15]]+CatTemplate[[#This Row],[CS15]]) * (1+ getRateOHFinal) * (1 + getRateMarkupFinal)</f>
        <v>#VALUE!</v>
      </c>
      <c r="HF392" s="30" t="e">
        <f>(CatTemplate[[#This Row],[CO16]]+CatTemplate[[#This Row],[CS16]]) * (1+ getRateOHFinal) * (1 + getRateMarkupFinal)</f>
        <v>#VALUE!</v>
      </c>
      <c r="HG392" s="30" t="e">
        <f>(CatTemplate[[#This Row],[CO17]]+CatTemplate[[#This Row],[CS17]]) * (1+ getRateOHFinal) * (1 + getRateMarkupFinal)</f>
        <v>#VALUE!</v>
      </c>
      <c r="HH392" s="30" t="e">
        <f>(CatTemplate[[#This Row],[CO18]]+CatTemplate[[#This Row],[CS18]]) * (1+ getRateOHFinal) * (1 + getRateMarkupFinal)</f>
        <v>#VALUE!</v>
      </c>
      <c r="HI392" s="30" t="e">
        <f>(CatTemplate[[#This Row],[CO19]]+CatTemplate[[#This Row],[CS19]]) * (1+ getRateOHFinal) * (1 + getRateMarkupFinal)</f>
        <v>#VALUE!</v>
      </c>
      <c r="HJ392" s="30" t="e">
        <f>(CatTemplate[[#This Row],[CO20]]+CatTemplate[[#This Row],[CS20]]) * (1+ getRateOHFinal) * (1 + getRateMarkupFinal)</f>
        <v>#VALUE!</v>
      </c>
      <c r="HK392" s="39" t="e">
        <f>CatTemplate[[#This Row],[Total cost]]+CatTemplate[[#This Row],[OH Amount]]+CatTemplate[[#This Row],[Markup]]</f>
        <v>#VALUE!</v>
      </c>
      <c r="HL392" s="63">
        <f>IF(CatTemplate[[#This Row],[Units]]="Days",CatTemplate[[#This Row],[Project quantity]]*CatTemplate[[#This Row],[St. unit effort]],CatTemplate[[#This Row],[Project quantity]])</f>
        <v>0</v>
      </c>
      <c r="HM392" s="287">
        <f>IFERROR(CatTemplate[[#This Row],[Total Price]]/(CatTemplate[[#This Row],[Final Quantity]]),0)</f>
        <v>0</v>
      </c>
      <c r="HN392" s="261"/>
    </row>
    <row r="393" spans="2:222" x14ac:dyDescent="0.2">
      <c r="B393" s="9" t="s">
        <v>107</v>
      </c>
      <c r="C393" s="23">
        <v>11</v>
      </c>
      <c r="D393" s="10" t="s">
        <v>194</v>
      </c>
      <c r="E393" s="25">
        <v>2</v>
      </c>
      <c r="F393" s="19" t="s">
        <v>214</v>
      </c>
      <c r="G393" s="27">
        <v>7</v>
      </c>
      <c r="H393" s="19" t="s">
        <v>1169</v>
      </c>
      <c r="I393" s="19"/>
      <c r="J393" s="16" t="s">
        <v>211</v>
      </c>
      <c r="K393" s="16"/>
      <c r="L393" s="16" t="s">
        <v>140</v>
      </c>
      <c r="M393" s="16" t="s">
        <v>206</v>
      </c>
      <c r="N393" s="16" t="s">
        <v>857</v>
      </c>
      <c r="O393" s="320"/>
      <c r="P393" s="71"/>
      <c r="Q393" s="108"/>
      <c r="R393" s="73"/>
      <c r="S393" s="97"/>
      <c r="T393" s="100">
        <f>getEqUnitCost</f>
        <v>0</v>
      </c>
      <c r="U393" s="73">
        <f>getEqUnitEffort</f>
        <v>0</v>
      </c>
      <c r="V393" s="101">
        <f>getEqQuantity</f>
        <v>0</v>
      </c>
      <c r="W393" s="320"/>
      <c r="X393" s="100">
        <f>getConsUnitCost</f>
        <v>0</v>
      </c>
      <c r="Y393" s="73">
        <f>getConsUnitEffort</f>
        <v>0</v>
      </c>
      <c r="Z393" s="14">
        <f>getConsQuantity</f>
        <v>0</v>
      </c>
      <c r="AA393" s="320"/>
      <c r="AB393" s="72"/>
      <c r="AC393" s="112"/>
      <c r="AD393" s="14">
        <f>getOthQuantity</f>
        <v>0</v>
      </c>
      <c r="AE393" s="320"/>
      <c r="AF393" s="28" t="str">
        <f>IF(ISBLANK(CatTemplate[[#This Row],[Resource type]]),"",CatTemplate[[#This Row],[Resource type]])</f>
        <v>CCMS Data Manager</v>
      </c>
      <c r="AG393" s="242">
        <f>getStaffUnitCost</f>
        <v>456.42590007973985</v>
      </c>
      <c r="AH393" s="113">
        <f>getStaffUnitEffort</f>
        <v>0</v>
      </c>
      <c r="AI393" s="40">
        <f>getStaffQuantity</f>
        <v>0</v>
      </c>
      <c r="AJ393" s="41">
        <f>CatTemplate[[#This Row],[St. quantity]]*8/ParRatePM</f>
        <v>0</v>
      </c>
      <c r="AK393" s="320"/>
      <c r="AL393" s="53" t="str">
        <f>CatTemplate[[#This Row],[Item type]]</f>
        <v>Days</v>
      </c>
      <c r="AM393" s="12">
        <f>SUM(CatTemplate[[#This Row],[Year1]:[Year20]])</f>
        <v>0</v>
      </c>
      <c r="AN393" s="52"/>
      <c r="AO393" s="52"/>
      <c r="AP393" s="52"/>
      <c r="AQ393" s="8"/>
      <c r="AR393" s="8"/>
      <c r="AS393" s="8"/>
      <c r="AT393" s="8"/>
      <c r="AU393" s="8"/>
      <c r="AV393" s="8"/>
      <c r="AW393" s="8"/>
      <c r="AX393" s="8"/>
      <c r="AY393" s="8"/>
      <c r="AZ393" s="8"/>
      <c r="BA393" s="8"/>
      <c r="BB393" s="8"/>
      <c r="BC393" s="8"/>
      <c r="BD393" s="8"/>
      <c r="BE393" s="8"/>
      <c r="BF393" s="8"/>
      <c r="BG393" s="36"/>
      <c r="BH393" s="320"/>
      <c r="BI393" s="37" t="str">
        <f>getCostCategory</f>
        <v>01 Staff costs</v>
      </c>
      <c r="BJ393" s="37" t="str">
        <f>getSection</f>
        <v>11 Statistics and methodology</v>
      </c>
      <c r="BK393" s="32" t="str">
        <f>getObject</f>
        <v>CCMS Data Manager</v>
      </c>
      <c r="BL393" s="30">
        <f>IFERROR(getUnitCost * IF(CatTemplate[[#This Row],[Cost Category Comp.]]="01 Staff costs", 1,1),0)</f>
        <v>456.42590007973985</v>
      </c>
      <c r="BM393" s="29">
        <f>IF(AND(ISBLANK(CatTemplate[[#This Row],[Eq. unit cost]]),ISBLANK(CatTemplate[[#This Row],[Cons. unit cost]]),ISBLANK(CatTemplate[[#This Row],[Oth. unit cost]])), 0, IF(getUnitEffort =0,1,getUnitEffort) * CatTemplate[[#This Row],[Year1]])</f>
        <v>0</v>
      </c>
      <c r="BN393" s="29">
        <f>IF(AND(ISBLANK(CatTemplate[[#This Row],[Eq. unit cost]]),ISBLANK(CatTemplate[[#This Row],[Cons. unit cost]]),ISBLANK(CatTemplate[[#This Row],[Oth. unit cost]])), 0, IF(getUnitEffort =0,1,getUnitEffort) * CatTemplate[[#This Row],[Year2]])</f>
        <v>0</v>
      </c>
      <c r="BO393" s="29">
        <f>IF(AND(ISBLANK(CatTemplate[[#This Row],[Eq. unit cost]]),ISBLANK(CatTemplate[[#This Row],[Cons. unit cost]]),ISBLANK(CatTemplate[[#This Row],[Oth. unit cost]])), 0, IF(getUnitEffort =0,1,getUnitEffort) * CatTemplate[[#This Row],[Year3]])</f>
        <v>0</v>
      </c>
      <c r="BP393" s="29">
        <f>IF(AND(ISBLANK(CatTemplate[[#This Row],[Eq. unit cost]]),ISBLANK(CatTemplate[[#This Row],[Cons. unit cost]]),ISBLANK(CatTemplate[[#This Row],[Oth. unit cost]])), 0, IF(getUnitEffort =0,1,getUnitEffort) * CatTemplate[[#This Row],[Year4]])</f>
        <v>0</v>
      </c>
      <c r="BQ393" s="29">
        <f>IF(AND(ISBLANK(CatTemplate[[#This Row],[Eq. unit cost]]),ISBLANK(CatTemplate[[#This Row],[Cons. unit cost]]),ISBLANK(CatTemplate[[#This Row],[Oth. unit cost]])), 0, IF(getUnitEffort =0,1,getUnitEffort) * CatTemplate[[#This Row],[Year5]])</f>
        <v>0</v>
      </c>
      <c r="BR393" s="29">
        <f>IF(AND(ISBLANK(CatTemplate[[#This Row],[Eq. unit cost]]),ISBLANK(CatTemplate[[#This Row],[Cons. unit cost]]),ISBLANK(CatTemplate[[#This Row],[Oth. unit cost]])), 0, IF(getUnitEffort =0,1,getUnitEffort) * CatTemplate[[#This Row],[Year6]])</f>
        <v>0</v>
      </c>
      <c r="BS393" s="29">
        <f>IF(AND(ISBLANK(CatTemplate[[#This Row],[Eq. unit cost]]),ISBLANK(CatTemplate[[#This Row],[Cons. unit cost]]),ISBLANK(CatTemplate[[#This Row],[Oth. unit cost]])), 0, IF(getUnitEffort =0,1,getUnitEffort) * CatTemplate[[#This Row],[Year7]])</f>
        <v>0</v>
      </c>
      <c r="BT393" s="29">
        <f>IF(AND(ISBLANK(CatTemplate[[#This Row],[Eq. unit cost]]),ISBLANK(CatTemplate[[#This Row],[Cons. unit cost]]),ISBLANK(CatTemplate[[#This Row],[Oth. unit cost]])), 0, IF(getUnitEffort =0,1,getUnitEffort) * CatTemplate[[#This Row],[Year8]])</f>
        <v>0</v>
      </c>
      <c r="BU393" s="29">
        <f>IF(AND(ISBLANK(CatTemplate[[#This Row],[Eq. unit cost]]),ISBLANK(CatTemplate[[#This Row],[Cons. unit cost]]),ISBLANK(CatTemplate[[#This Row],[Oth. unit cost]])), 0, IF(getUnitEffort =0,1,getUnitEffort) * CatTemplate[[#This Row],[Year9]])</f>
        <v>0</v>
      </c>
      <c r="BV393" s="29">
        <f>IF(AND(ISBLANK(CatTemplate[[#This Row],[Eq. unit cost]]),ISBLANK(CatTemplate[[#This Row],[Cons. unit cost]]),ISBLANK(CatTemplate[[#This Row],[Oth. unit cost]])), 0, IF(getUnitEffort =0,1,getUnitEffort) * CatTemplate[[#This Row],[Year10]])</f>
        <v>0</v>
      </c>
      <c r="BW393" s="29">
        <f>IF(AND(ISBLANK(CatTemplate[[#This Row],[Eq. unit cost]]),ISBLANK(CatTemplate[[#This Row],[Cons. unit cost]]),ISBLANK(CatTemplate[[#This Row],[Oth. unit cost]])), 0, IF(getUnitEffort =0,1,getUnitEffort) * CatTemplate[[#This Row],[Year11]])</f>
        <v>0</v>
      </c>
      <c r="BX393" s="29">
        <f>IF(AND(ISBLANK(CatTemplate[[#This Row],[Eq. unit cost]]),ISBLANK(CatTemplate[[#This Row],[Cons. unit cost]]),ISBLANK(CatTemplate[[#This Row],[Oth. unit cost]])), 0, IF(getUnitEffort =0,1,getUnitEffort) * CatTemplate[[#This Row],[Year12]])</f>
        <v>0</v>
      </c>
      <c r="BY393" s="29">
        <f>IF(AND(ISBLANK(CatTemplate[[#This Row],[Eq. unit cost]]),ISBLANK(CatTemplate[[#This Row],[Cons. unit cost]]),ISBLANK(CatTemplate[[#This Row],[Oth. unit cost]])), 0, IF(getUnitEffort =0,1,getUnitEffort) * CatTemplate[[#This Row],[Year13]])</f>
        <v>0</v>
      </c>
      <c r="BZ393" s="29">
        <f>IF(AND(ISBLANK(CatTemplate[[#This Row],[Eq. unit cost]]),ISBLANK(CatTemplate[[#This Row],[Cons. unit cost]]),ISBLANK(CatTemplate[[#This Row],[Oth. unit cost]])), 0, IF(getUnitEffort =0,1,getUnitEffort) * CatTemplate[[#This Row],[Year14]])</f>
        <v>0</v>
      </c>
      <c r="CA393" s="29">
        <f>IF(AND(ISBLANK(CatTemplate[[#This Row],[Eq. unit cost]]),ISBLANK(CatTemplate[[#This Row],[Cons. unit cost]]),ISBLANK(CatTemplate[[#This Row],[Oth. unit cost]])), 0, IF(getUnitEffort =0,1,getUnitEffort) * CatTemplate[[#This Row],[Year15]])</f>
        <v>0</v>
      </c>
      <c r="CB393" s="29">
        <f>IF(AND(ISBLANK(CatTemplate[[#This Row],[Eq. unit cost]]),ISBLANK(CatTemplate[[#This Row],[Cons. unit cost]]),ISBLANK(CatTemplate[[#This Row],[Oth. unit cost]])), 0, IF(getUnitEffort =0,1,getUnitEffort) * CatTemplate[[#This Row],[Year16]])</f>
        <v>0</v>
      </c>
      <c r="CC393" s="29">
        <f>IF(AND(ISBLANK(CatTemplate[[#This Row],[Eq. unit cost]]),ISBLANK(CatTemplate[[#This Row],[Cons. unit cost]]),ISBLANK(CatTemplate[[#This Row],[Oth. unit cost]])), 0, IF(getUnitEffort =0,1,getUnitEffort) * CatTemplate[[#This Row],[Year17]])</f>
        <v>0</v>
      </c>
      <c r="CD393" s="29">
        <f>IF(AND(ISBLANK(CatTemplate[[#This Row],[Eq. unit cost]]),ISBLANK(CatTemplate[[#This Row],[Cons. unit cost]]),ISBLANK(CatTemplate[[#This Row],[Oth. unit cost]])), 0, IF(getUnitEffort =0,1,getUnitEffort) * CatTemplate[[#This Row],[Year18]])</f>
        <v>0</v>
      </c>
      <c r="CE393" s="29">
        <f>IF(AND(ISBLANK(CatTemplate[[#This Row],[Eq. unit cost]]),ISBLANK(CatTemplate[[#This Row],[Cons. unit cost]]),ISBLANK(CatTemplate[[#This Row],[Oth. unit cost]])), 0, IF(getUnitEffort =0,1,getUnitEffort) * CatTemplate[[#This Row],[Year19]])</f>
        <v>0</v>
      </c>
      <c r="CF393" s="29">
        <f>IF(AND(ISBLANK(CatTemplate[[#This Row],[Eq. unit cost]]),ISBLANK(CatTemplate[[#This Row],[Cons. unit cost]]),ISBLANK(CatTemplate[[#This Row],[Oth. unit cost]])), 0, IF(getUnitEffort =0,1,getUnitEffort) * CatTemplate[[#This Row],[Year20]])</f>
        <v>0</v>
      </c>
      <c r="CG393" s="45">
        <f>SUM(CatTemplate[[#This Row],[Q1]:[Q20]])</f>
        <v>0</v>
      </c>
      <c r="CH393" s="29">
        <f>IF(ISBLANK(CatTemplate[[#This Row],[St. unit effort]]),0,(CatTemplate[[#This Row],[St. unit effort]] * CatTemplate[[#This Row],[Year1]]))</f>
        <v>0</v>
      </c>
      <c r="CI393" s="29">
        <f>IF(ISBLANK(CatTemplate[[#This Row],[St. unit effort]]),0,(CatTemplate[[#This Row],[St. unit effort]] * CatTemplate[[#This Row],[Year2]]))</f>
        <v>0</v>
      </c>
      <c r="CJ393" s="29">
        <f>IF(ISBLANK(CatTemplate[[#This Row],[St. unit effort]]),0,(CatTemplate[[#This Row],[St. unit effort]] * CatTemplate[[#This Row],[Year3]]))</f>
        <v>0</v>
      </c>
      <c r="CK393" s="29">
        <f>IF(ISBLANK(CatTemplate[[#This Row],[St. unit effort]]),0,(CatTemplate[[#This Row],[St. unit effort]] * CatTemplate[[#This Row],[Year4]]))</f>
        <v>0</v>
      </c>
      <c r="CL393" s="29">
        <f>IF(ISBLANK(CatTemplate[[#This Row],[St. unit effort]]),0,(CatTemplate[[#This Row],[St. unit effort]] * CatTemplate[[#This Row],[Year5]]))</f>
        <v>0</v>
      </c>
      <c r="CM393" s="29">
        <f>IF(ISBLANK(CatTemplate[[#This Row],[St. unit effort]]),0,(CatTemplate[[#This Row],[St. unit effort]] * CatTemplate[[#This Row],[Year6]]))</f>
        <v>0</v>
      </c>
      <c r="CN393" s="29">
        <f>IF(ISBLANK(CatTemplate[[#This Row],[St. unit effort]]),0,(CatTemplate[[#This Row],[St. unit effort]] * CatTemplate[[#This Row],[Year7]]))</f>
        <v>0</v>
      </c>
      <c r="CO393" s="29">
        <f>IF(ISBLANK(CatTemplate[[#This Row],[St. unit effort]]),0,(CatTemplate[[#This Row],[St. unit effort]] * CatTemplate[[#This Row],[Year8]]))</f>
        <v>0</v>
      </c>
      <c r="CP393" s="29">
        <f>IF(ISBLANK(CatTemplate[[#This Row],[St. unit effort]]),0,(CatTemplate[[#This Row],[St. unit effort]] * CatTemplate[[#This Row],[Year9]]))</f>
        <v>0</v>
      </c>
      <c r="CQ393" s="29">
        <f>IF(ISBLANK(CatTemplate[[#This Row],[St. unit effort]]),0,(CatTemplate[[#This Row],[St. unit effort]] * CatTemplate[[#This Row],[Year10]]))</f>
        <v>0</v>
      </c>
      <c r="CR393" s="29">
        <f>IF(ISBLANK(CatTemplate[[#This Row],[St. unit effort]]),0,(CatTemplate[[#This Row],[St. unit effort]] * CatTemplate[[#This Row],[Year11]]))</f>
        <v>0</v>
      </c>
      <c r="CS393" s="29">
        <f>IF(ISBLANK(CatTemplate[[#This Row],[St. unit effort]]),0,(CatTemplate[[#This Row],[St. unit effort]] * CatTemplate[[#This Row],[Year12]]))</f>
        <v>0</v>
      </c>
      <c r="CT393" s="29">
        <f>IF(ISBLANK(CatTemplate[[#This Row],[St. unit effort]]),0,(CatTemplate[[#This Row],[St. unit effort]] * CatTemplate[[#This Row],[Year13]]))</f>
        <v>0</v>
      </c>
      <c r="CU393" s="29">
        <f>IF(ISBLANK(CatTemplate[[#This Row],[St. unit effort]]),0,(CatTemplate[[#This Row],[St. unit effort]] * CatTemplate[[#This Row],[Year14]]))</f>
        <v>0</v>
      </c>
      <c r="CV393" s="29">
        <f>IF(ISBLANK(CatTemplate[[#This Row],[St. unit effort]]),0,(CatTemplate[[#This Row],[St. unit effort]] * CatTemplate[[#This Row],[Year15]]))</f>
        <v>0</v>
      </c>
      <c r="CW393" s="29">
        <f>IF(ISBLANK(CatTemplate[[#This Row],[St. unit effort]]),0,(CatTemplate[[#This Row],[St. unit effort]] * CatTemplate[[#This Row],[Year16]]))</f>
        <v>0</v>
      </c>
      <c r="CX393" s="29">
        <f>IF(ISBLANK(CatTemplate[[#This Row],[St. unit effort]]),0,(CatTemplate[[#This Row],[St. unit effort]] * CatTemplate[[#This Row],[Year17]]))</f>
        <v>0</v>
      </c>
      <c r="CY393" s="29">
        <f>IF(ISBLANK(CatTemplate[[#This Row],[St. unit effort]]),0,(CatTemplate[[#This Row],[St. unit effort]] * CatTemplate[[#This Row],[Year18]]))</f>
        <v>0</v>
      </c>
      <c r="CZ393" s="29">
        <f>IF(ISBLANK(CatTemplate[[#This Row],[St. unit effort]]),0,(CatTemplate[[#This Row],[St. unit effort]] * CatTemplate[[#This Row],[Year19]]))</f>
        <v>0</v>
      </c>
      <c r="DA393" s="29">
        <f>IF(ISBLANK(CatTemplate[[#This Row],[St. unit effort]]),0,(CatTemplate[[#This Row],[St. unit effort]] * CatTemplate[[#This Row],[Year20]]))</f>
        <v>0</v>
      </c>
      <c r="DB393" s="57">
        <f>IF(ISBLANK(CatTemplate[[#This Row],[St. unit effort]]),0,(CatTemplate[[#This Row],[St. unit effort]] * CatTemplate[[#This Row],[Year1]])*8/ParRatePM)</f>
        <v>0</v>
      </c>
      <c r="DC393" s="57">
        <f>IF(ISBLANK(CatTemplate[[#This Row],[St. unit effort]]),0,(CatTemplate[[#This Row],[St. unit effort]] * CatTemplate[[#This Row],[Year2]])*8/ParRatePM)</f>
        <v>0</v>
      </c>
      <c r="DD393" s="57">
        <f>IF(ISBLANK(CatTemplate[[#This Row],[St. unit effort]]),0,(CatTemplate[[#This Row],[St. unit effort]] * CatTemplate[[#This Row],[Year3]])*8/ParRatePM)</f>
        <v>0</v>
      </c>
      <c r="DE393" s="57">
        <f>IF(ISBLANK(CatTemplate[[#This Row],[St. unit effort]]),0,(CatTemplate[[#This Row],[St. unit effort]] * CatTemplate[[#This Row],[Year4]])*8/ParRatePM)</f>
        <v>0</v>
      </c>
      <c r="DF393" s="57">
        <f>IF(ISBLANK(CatTemplate[[#This Row],[St. unit effort]]),0,(CatTemplate[[#This Row],[St. unit effort]] * CatTemplate[[#This Row],[Year5]])*8/ParRatePM)</f>
        <v>0</v>
      </c>
      <c r="DG393" s="57">
        <f>IF(ISBLANK(CatTemplate[[#This Row],[St. unit effort]]),0,(CatTemplate[[#This Row],[St. unit effort]] * CatTemplate[[#This Row],[Year6]])*8/ParRatePM)</f>
        <v>0</v>
      </c>
      <c r="DH393" s="57">
        <f>IF(ISBLANK(CatTemplate[[#This Row],[St. unit effort]]),0,(CatTemplate[[#This Row],[St. unit effort]] * CatTemplate[[#This Row],[Year7]])*8/ParRatePM)</f>
        <v>0</v>
      </c>
      <c r="DI393" s="57">
        <f>IF(ISBLANK(CatTemplate[[#This Row],[St. unit effort]]),0,(CatTemplate[[#This Row],[St. unit effort]] * CatTemplate[[#This Row],[Year8]])*8/ParRatePM)</f>
        <v>0</v>
      </c>
      <c r="DJ393" s="57">
        <f>IF(ISBLANK(CatTemplate[[#This Row],[St. unit effort]]),0,(CatTemplate[[#This Row],[St. unit effort]] * CatTemplate[[#This Row],[Year9]])*8/ParRatePM)</f>
        <v>0</v>
      </c>
      <c r="DK393" s="57">
        <f>IF(ISBLANK(CatTemplate[[#This Row],[St. unit effort]]),0,(CatTemplate[[#This Row],[St. unit effort]] * CatTemplate[[#This Row],[Year10]])*8/ParRatePM)</f>
        <v>0</v>
      </c>
      <c r="DL393" s="57">
        <f>IF(ISBLANK(CatTemplate[[#This Row],[St. unit effort]]),0,(CatTemplate[[#This Row],[St. unit effort]] * CatTemplate[[#This Row],[Year11]])*8/ParRatePM)</f>
        <v>0</v>
      </c>
      <c r="DM393" s="57">
        <f>IF(ISBLANK(CatTemplate[[#This Row],[St. unit effort]]),0,(CatTemplate[[#This Row],[St. unit effort]] * CatTemplate[[#This Row],[Year12]])*8/ParRatePM)</f>
        <v>0</v>
      </c>
      <c r="DN393" s="57">
        <f>IF(ISBLANK(CatTemplate[[#This Row],[St. unit effort]]),0,(CatTemplate[[#This Row],[St. unit effort]] * CatTemplate[[#This Row],[Year13]])*8/ParRatePM)</f>
        <v>0</v>
      </c>
      <c r="DO393" s="57">
        <f>IF(ISBLANK(CatTemplate[[#This Row],[St. unit effort]]),0,(CatTemplate[[#This Row],[St. unit effort]] * CatTemplate[[#This Row],[Year14]])*8/ParRatePM)</f>
        <v>0</v>
      </c>
      <c r="DP393" s="57">
        <f>IF(ISBLANK(CatTemplate[[#This Row],[St. unit effort]]),0,(CatTemplate[[#This Row],[St. unit effort]] * CatTemplate[[#This Row],[Year15]])*8/ParRatePM)</f>
        <v>0</v>
      </c>
      <c r="DQ393" s="57">
        <f>IF(ISBLANK(CatTemplate[[#This Row],[St. unit effort]]),0,(CatTemplate[[#This Row],[St. unit effort]] * CatTemplate[[#This Row],[Year16]])*8/ParRatePM)</f>
        <v>0</v>
      </c>
      <c r="DR393" s="57">
        <f>IF(ISBLANK(CatTemplate[[#This Row],[St. unit effort]]),0,(CatTemplate[[#This Row],[St. unit effort]] * CatTemplate[[#This Row],[Year17]])*8/ParRatePM)</f>
        <v>0</v>
      </c>
      <c r="DS393" s="57">
        <f>IF(ISBLANK(CatTemplate[[#This Row],[St. unit effort]]),0,(CatTemplate[[#This Row],[St. unit effort]] * CatTemplate[[#This Row],[Year18]])*8/ParRatePM)</f>
        <v>0</v>
      </c>
      <c r="DT393" s="57">
        <f>IF(ISBLANK(CatTemplate[[#This Row],[St. unit effort]]),0,(CatTemplate[[#This Row],[St. unit effort]] * CatTemplate[[#This Row],[Year19]])*8/ParRatePM)</f>
        <v>0</v>
      </c>
      <c r="DU393" s="57">
        <f>IF(ISBLANK(CatTemplate[[#This Row],[St. unit effort]]),0,(CatTemplate[[#This Row],[St. unit effort]] * CatTemplate[[#This Row],[Year20]])*8/ParRatePM)</f>
        <v>0</v>
      </c>
      <c r="DV393" s="54">
        <f>SUM(CatTemplate[[#This Row],[PM1]:[PM20]])</f>
        <v>0</v>
      </c>
      <c r="DW393" s="56">
        <f t="shared" si="133"/>
        <v>0</v>
      </c>
      <c r="DX393" s="56">
        <f t="shared" si="133"/>
        <v>0</v>
      </c>
      <c r="DY393" s="56">
        <f t="shared" si="133"/>
        <v>0</v>
      </c>
      <c r="DZ393" s="56">
        <f t="shared" si="133"/>
        <v>0</v>
      </c>
      <c r="EA393" s="56">
        <f t="shared" si="133"/>
        <v>0</v>
      </c>
      <c r="EB393" s="56">
        <f t="shared" si="133"/>
        <v>0</v>
      </c>
      <c r="EC393" s="56">
        <f t="shared" si="133"/>
        <v>0</v>
      </c>
      <c r="ED393" s="56">
        <f t="shared" si="133"/>
        <v>0</v>
      </c>
      <c r="EE393" s="56">
        <f t="shared" si="133"/>
        <v>0</v>
      </c>
      <c r="EF393" s="56">
        <f t="shared" si="133"/>
        <v>0</v>
      </c>
      <c r="EG393" s="56">
        <f t="shared" si="133"/>
        <v>0</v>
      </c>
      <c r="EH393" s="56">
        <f t="shared" si="133"/>
        <v>0</v>
      </c>
      <c r="EI393" s="56">
        <f t="shared" si="133"/>
        <v>0</v>
      </c>
      <c r="EJ393" s="56">
        <f t="shared" si="133"/>
        <v>0</v>
      </c>
      <c r="EK393" s="56">
        <f t="shared" si="133"/>
        <v>0</v>
      </c>
      <c r="EL393" s="56">
        <f t="shared" si="135"/>
        <v>0</v>
      </c>
      <c r="EM393" s="56">
        <f t="shared" si="135"/>
        <v>0</v>
      </c>
      <c r="EN393" s="56">
        <f t="shared" si="135"/>
        <v>0</v>
      </c>
      <c r="EO393" s="56">
        <f t="shared" si="135"/>
        <v>0</v>
      </c>
      <c r="EP393" s="56">
        <f t="shared" si="135"/>
        <v>0</v>
      </c>
      <c r="EQ393" s="30">
        <f>CatTemplate[[#This Row],[Eq. unit cost]] * CatTemplate[[#This Row],[Eq. quantity]]</f>
        <v>0</v>
      </c>
      <c r="ER393" s="30">
        <f>CatTemplate[[#This Row],[Cons. unit cost]] *CatTemplate[[#This Row],[Cons. quantity]]</f>
        <v>0</v>
      </c>
      <c r="ES393" s="30">
        <f>CatTemplate[[#This Row],[Oth. unit cost]] *CatTemplate[[#This Row],[Oth. quantity]]</f>
        <v>0</v>
      </c>
      <c r="ET393" s="55">
        <f>SUM(CatTemplate[[#This Row],[CO1]:[CO20]])</f>
        <v>0</v>
      </c>
      <c r="EU393" s="56">
        <f t="shared" si="134"/>
        <v>0</v>
      </c>
      <c r="EV393" s="56">
        <f t="shared" si="134"/>
        <v>0</v>
      </c>
      <c r="EW393" s="56">
        <f t="shared" si="134"/>
        <v>0</v>
      </c>
      <c r="EX393" s="56">
        <f t="shared" si="134"/>
        <v>0</v>
      </c>
      <c r="EY393" s="56">
        <f t="shared" si="134"/>
        <v>0</v>
      </c>
      <c r="EZ393" s="56">
        <f t="shared" si="134"/>
        <v>0</v>
      </c>
      <c r="FA393" s="56">
        <f t="shared" si="134"/>
        <v>0</v>
      </c>
      <c r="FB393" s="56">
        <f t="shared" si="134"/>
        <v>0</v>
      </c>
      <c r="FC393" s="56">
        <f t="shared" si="134"/>
        <v>0</v>
      </c>
      <c r="FD393" s="56">
        <f t="shared" si="134"/>
        <v>0</v>
      </c>
      <c r="FE393" s="56">
        <f t="shared" si="134"/>
        <v>0</v>
      </c>
      <c r="FF393" s="56">
        <f t="shared" si="134"/>
        <v>0</v>
      </c>
      <c r="FG393" s="56">
        <f t="shared" si="134"/>
        <v>0</v>
      </c>
      <c r="FH393" s="56">
        <f t="shared" si="134"/>
        <v>0</v>
      </c>
      <c r="FI393" s="56">
        <f t="shared" si="134"/>
        <v>0</v>
      </c>
      <c r="FJ393" s="56">
        <f t="shared" si="136"/>
        <v>0</v>
      </c>
      <c r="FK393" s="56">
        <f t="shared" si="136"/>
        <v>0</v>
      </c>
      <c r="FL393" s="56">
        <f t="shared" si="136"/>
        <v>0</v>
      </c>
      <c r="FM393" s="56">
        <f t="shared" si="136"/>
        <v>0</v>
      </c>
      <c r="FN393" s="56">
        <f t="shared" si="136"/>
        <v>0</v>
      </c>
      <c r="FO393" s="58">
        <f>SUM(CatTemplate[[#This Row],[CS1]:[CS20]])</f>
        <v>0</v>
      </c>
      <c r="FP393" s="59">
        <f>CatTemplate[[#This Row],[Total Oth. cost]]+CatTemplate[[#This Row],[Total St. Cost]]</f>
        <v>0</v>
      </c>
      <c r="FQ393" s="33" t="e">
        <f t="shared" si="115"/>
        <v>#VALUE!</v>
      </c>
      <c r="FR393" s="33" t="e">
        <f t="shared" si="116"/>
        <v>#VALUE!</v>
      </c>
      <c r="FS393" s="30" t="e">
        <f>(CatTemplate[[#This Row],[CO1]] + CatTemplate[[#This Row],[CS1]]) * (1 + getRateOHFinal) * getRateMarkupFinal</f>
        <v>#VALUE!</v>
      </c>
      <c r="FT393" s="30" t="e">
        <f>(CatTemplate[[#This Row],[CO2]] + CatTemplate[[#This Row],[CS2]]) * (1 + getRateOHFinal) * getRateMarkupFinal</f>
        <v>#VALUE!</v>
      </c>
      <c r="FU393" s="30" t="e">
        <f>(CatTemplate[[#This Row],[CO3]] + CatTemplate[[#This Row],[CS3]]) * (1 + getRateOHFinal) * getRateMarkupFinal</f>
        <v>#VALUE!</v>
      </c>
      <c r="FV393" s="30" t="e">
        <f>(CatTemplate[[#This Row],[CO4]] + CatTemplate[[#This Row],[CS4]]) * (1 + getRateOHFinal) * getRateMarkupFinal</f>
        <v>#VALUE!</v>
      </c>
      <c r="FW393" s="30" t="e">
        <f>(CatTemplate[[#This Row],[CO5]] + CatTemplate[[#This Row],[CS5]]) * (1 + getRateOHFinal) * getRateMarkupFinal</f>
        <v>#VALUE!</v>
      </c>
      <c r="FX393" s="30" t="e">
        <f>(CatTemplate[[#This Row],[CO6]] + CatTemplate[[#This Row],[CS6]]) * (1 + getRateOHFinal) * getRateMarkupFinal</f>
        <v>#VALUE!</v>
      </c>
      <c r="FY393" s="30" t="e">
        <f>(CatTemplate[[#This Row],[CO7]] + CatTemplate[[#This Row],[CS7]]) * (1 + getRateOHFinal) * getRateMarkupFinal</f>
        <v>#VALUE!</v>
      </c>
      <c r="FZ393" s="30" t="e">
        <f>(CatTemplate[[#This Row],[CO8]] + CatTemplate[[#This Row],[CS8]]) * (1 + getRateOHFinal) * getRateMarkupFinal</f>
        <v>#VALUE!</v>
      </c>
      <c r="GA393" s="30" t="e">
        <f>(CatTemplate[[#This Row],[CO9]] + CatTemplate[[#This Row],[CS9]]) * (1 + getRateOHFinal) * getRateMarkupFinal</f>
        <v>#VALUE!</v>
      </c>
      <c r="GB393" s="30" t="e">
        <f>(CatTemplate[[#This Row],[CO10]] + CatTemplate[[#This Row],[CS10]]) * (1 + getRateOHFinal) * getRateMarkupFinal</f>
        <v>#VALUE!</v>
      </c>
      <c r="GC393" s="30" t="e">
        <f>(CatTemplate[[#This Row],[CO11]] + CatTemplate[[#This Row],[CS11]]) * (1 + getRateOHFinal) * getRateMarkupFinal</f>
        <v>#VALUE!</v>
      </c>
      <c r="GD393" s="30" t="e">
        <f>(CatTemplate[[#This Row],[CO12]] + CatTemplate[[#This Row],[CS12]]) * (1 + getRateOHFinal) * getRateMarkupFinal</f>
        <v>#VALUE!</v>
      </c>
      <c r="GE393" s="30" t="e">
        <f>(CatTemplate[[#This Row],[CO13]] + CatTemplate[[#This Row],[CS13]]) * (1 + getRateOHFinal) * getRateMarkupFinal</f>
        <v>#VALUE!</v>
      </c>
      <c r="GF393" s="30" t="e">
        <f>(CatTemplate[[#This Row],[CO14]] + CatTemplate[[#This Row],[CS14]]) * (1 + getRateOHFinal) * getRateMarkupFinal</f>
        <v>#VALUE!</v>
      </c>
      <c r="GG393" s="30" t="e">
        <f>(CatTemplate[[#This Row],[CO15]] + CatTemplate[[#This Row],[CS15]]) * (1 + getRateOHFinal) * getRateMarkupFinal</f>
        <v>#VALUE!</v>
      </c>
      <c r="GH393" s="30" t="e">
        <f>(CatTemplate[[#This Row],[CO16]] + CatTemplate[[#This Row],[CS16]]) * (1 + getRateOHFinal) * getRateMarkupFinal</f>
        <v>#VALUE!</v>
      </c>
      <c r="GI393" s="30" t="e">
        <f>(CatTemplate[[#This Row],[CO17]] + CatTemplate[[#This Row],[CS17]]) * (1 + getRateOHFinal) * getRateMarkupFinal</f>
        <v>#VALUE!</v>
      </c>
      <c r="GJ393" s="30" t="e">
        <f>(CatTemplate[[#This Row],[CO18]] + CatTemplate[[#This Row],[CS18]]) * (1 + getRateOHFinal) * getRateMarkupFinal</f>
        <v>#VALUE!</v>
      </c>
      <c r="GK393" s="30" t="e">
        <f>(CatTemplate[[#This Row],[CO19]] + CatTemplate[[#This Row],[CS19]]) * (1 + getRateOHFinal) * getRateMarkupFinal</f>
        <v>#VALUE!</v>
      </c>
      <c r="GL393" s="30" t="e">
        <f>(CatTemplate[[#This Row],[CO20]] + CatTemplate[[#This Row],[CS20]]) * (1 + getRateOHFinal) * getRateMarkupFinal</f>
        <v>#VALUE!</v>
      </c>
      <c r="GM393" s="30" t="e">
        <f t="shared" si="117"/>
        <v>#VALUE!</v>
      </c>
      <c r="GN393" s="30" t="e">
        <f t="shared" si="118"/>
        <v>#VALUE!</v>
      </c>
      <c r="GO393" s="30" t="e">
        <f t="shared" si="119"/>
        <v>#VALUE!</v>
      </c>
      <c r="GP393" s="30" t="e">
        <f t="shared" si="120"/>
        <v>#VALUE!</v>
      </c>
      <c r="GQ393" s="30" t="e">
        <f>(CatTemplate[[#This Row],[CO1]]+CatTemplate[[#This Row],[CS1]]) * (1+ getRateOHFinal) * (1 + getRateMarkupFinal)</f>
        <v>#VALUE!</v>
      </c>
      <c r="GR393" s="30" t="e">
        <f>(CatTemplate[[#This Row],[CO2]]+CatTemplate[[#This Row],[CS2]]) * (1+ getRateOHFinal) * (1 + getRateMarkupFinal)</f>
        <v>#VALUE!</v>
      </c>
      <c r="GS393" s="30" t="e">
        <f>(CatTemplate[[#This Row],[CO3]]+CatTemplate[[#This Row],[CS3]]) * (1+ getRateOHFinal) * (1 + getRateMarkupFinal)</f>
        <v>#VALUE!</v>
      </c>
      <c r="GT393" s="30" t="e">
        <f>(CatTemplate[[#This Row],[CO4]]+CatTemplate[[#This Row],[CS4]]) * (1+ getRateOHFinal) * (1 + getRateMarkupFinal)</f>
        <v>#VALUE!</v>
      </c>
      <c r="GU393" s="30" t="e">
        <f>(CatTemplate[[#This Row],[CO5]]+CatTemplate[[#This Row],[CS5]]) * (1+ getRateOHFinal) * (1 + getRateMarkupFinal)</f>
        <v>#VALUE!</v>
      </c>
      <c r="GV393" s="30" t="e">
        <f>(CatTemplate[[#This Row],[CO6]]+CatTemplate[[#This Row],[CS6]]) * (1+ getRateOHFinal) * (1 + getRateMarkupFinal)</f>
        <v>#VALUE!</v>
      </c>
      <c r="GW393" s="30" t="e">
        <f>(CatTemplate[[#This Row],[CO7]]+CatTemplate[[#This Row],[CS7]]) * (1+ getRateOHFinal) * (1 + getRateMarkupFinal)</f>
        <v>#VALUE!</v>
      </c>
      <c r="GX393" s="30" t="e">
        <f>(CatTemplate[[#This Row],[CO8]]+CatTemplate[[#This Row],[CS8]]) * (1+ getRateOHFinal) * (1 + getRateMarkupFinal)</f>
        <v>#VALUE!</v>
      </c>
      <c r="GY393" s="30" t="e">
        <f>(CatTemplate[[#This Row],[CO9]]+CatTemplate[[#This Row],[CS9]]) * (1+ getRateOHFinal) * (1 + getRateMarkupFinal)</f>
        <v>#VALUE!</v>
      </c>
      <c r="GZ393" s="30" t="e">
        <f>(CatTemplate[[#This Row],[CO10]]+CatTemplate[[#This Row],[CS10]]) * (1+ getRateOHFinal) * (1 + getRateMarkupFinal)</f>
        <v>#VALUE!</v>
      </c>
      <c r="HA393" s="30" t="e">
        <f>(CatTemplate[[#This Row],[CO11]]+CatTemplate[[#This Row],[CS11]]) * (1+ getRateOHFinal) * (1 + getRateMarkupFinal)</f>
        <v>#VALUE!</v>
      </c>
      <c r="HB393" s="30" t="e">
        <f>(CatTemplate[[#This Row],[CO12]]+CatTemplate[[#This Row],[CS12]]) * (1+ getRateOHFinal) * (1 + getRateMarkupFinal)</f>
        <v>#VALUE!</v>
      </c>
      <c r="HC393" s="30" t="e">
        <f>(CatTemplate[[#This Row],[CO13]]+CatTemplate[[#This Row],[CS13]]) * (1+ getRateOHFinal) * (1 + getRateMarkupFinal)</f>
        <v>#VALUE!</v>
      </c>
      <c r="HD393" s="30" t="e">
        <f>(CatTemplate[[#This Row],[CO14]]+CatTemplate[[#This Row],[CS14]]) * (1+ getRateOHFinal) * (1 + getRateMarkupFinal)</f>
        <v>#VALUE!</v>
      </c>
      <c r="HE393" s="30" t="e">
        <f>(CatTemplate[[#This Row],[CO15]]+CatTemplate[[#This Row],[CS15]]) * (1+ getRateOHFinal) * (1 + getRateMarkupFinal)</f>
        <v>#VALUE!</v>
      </c>
      <c r="HF393" s="30" t="e">
        <f>(CatTemplate[[#This Row],[CO16]]+CatTemplate[[#This Row],[CS16]]) * (1+ getRateOHFinal) * (1 + getRateMarkupFinal)</f>
        <v>#VALUE!</v>
      </c>
      <c r="HG393" s="30" t="e">
        <f>(CatTemplate[[#This Row],[CO17]]+CatTemplate[[#This Row],[CS17]]) * (1+ getRateOHFinal) * (1 + getRateMarkupFinal)</f>
        <v>#VALUE!</v>
      </c>
      <c r="HH393" s="30" t="e">
        <f>(CatTemplate[[#This Row],[CO18]]+CatTemplate[[#This Row],[CS18]]) * (1+ getRateOHFinal) * (1 + getRateMarkupFinal)</f>
        <v>#VALUE!</v>
      </c>
      <c r="HI393" s="30" t="e">
        <f>(CatTemplate[[#This Row],[CO19]]+CatTemplate[[#This Row],[CS19]]) * (1+ getRateOHFinal) * (1 + getRateMarkupFinal)</f>
        <v>#VALUE!</v>
      </c>
      <c r="HJ393" s="30" t="e">
        <f>(CatTemplate[[#This Row],[CO20]]+CatTemplate[[#This Row],[CS20]]) * (1+ getRateOHFinal) * (1 + getRateMarkupFinal)</f>
        <v>#VALUE!</v>
      </c>
      <c r="HK393" s="39" t="e">
        <f>CatTemplate[[#This Row],[Total cost]]+CatTemplate[[#This Row],[OH Amount]]+CatTemplate[[#This Row],[Markup]]</f>
        <v>#VALUE!</v>
      </c>
      <c r="HL393" s="63">
        <f>IF(CatTemplate[[#This Row],[Units]]="Days",CatTemplate[[#This Row],[Project quantity]]*CatTemplate[[#This Row],[St. unit effort]],CatTemplate[[#This Row],[Project quantity]])</f>
        <v>0</v>
      </c>
      <c r="HM393" s="287">
        <f>IFERROR(CatTemplate[[#This Row],[Total Price]]/(CatTemplate[[#This Row],[Final Quantity]]),0)</f>
        <v>0</v>
      </c>
      <c r="HN393" s="261"/>
    </row>
    <row r="394" spans="2:222" x14ac:dyDescent="0.2">
      <c r="B394" s="9" t="s">
        <v>107</v>
      </c>
      <c r="C394" s="23">
        <v>11</v>
      </c>
      <c r="D394" s="10" t="s">
        <v>194</v>
      </c>
      <c r="E394" s="25">
        <v>2</v>
      </c>
      <c r="F394" s="19" t="s">
        <v>214</v>
      </c>
      <c r="G394" s="27">
        <v>8</v>
      </c>
      <c r="H394" s="19" t="s">
        <v>1164</v>
      </c>
      <c r="I394" s="19"/>
      <c r="J394" s="16" t="s">
        <v>1118</v>
      </c>
      <c r="K394" s="16"/>
      <c r="L394" s="16" t="s">
        <v>140</v>
      </c>
      <c r="M394" s="16" t="s">
        <v>206</v>
      </c>
      <c r="N394" s="16" t="s">
        <v>857</v>
      </c>
      <c r="O394" s="320"/>
      <c r="P394" s="71"/>
      <c r="Q394" s="108"/>
      <c r="R394" s="73"/>
      <c r="S394" s="97"/>
      <c r="T394" s="100">
        <f>getEqUnitCost</f>
        <v>0</v>
      </c>
      <c r="U394" s="73">
        <f>getEqUnitEffort</f>
        <v>0</v>
      </c>
      <c r="V394" s="101">
        <f>getEqQuantity</f>
        <v>0</v>
      </c>
      <c r="W394" s="320"/>
      <c r="X394" s="100">
        <f>getConsUnitCost</f>
        <v>0</v>
      </c>
      <c r="Y394" s="73">
        <f>getConsUnitEffort</f>
        <v>0</v>
      </c>
      <c r="Z394" s="14">
        <f>getConsQuantity</f>
        <v>0</v>
      </c>
      <c r="AA394" s="320"/>
      <c r="AB394" s="72"/>
      <c r="AC394" s="112"/>
      <c r="AD394" s="14">
        <f>getOthQuantity</f>
        <v>0</v>
      </c>
      <c r="AE394" s="320"/>
      <c r="AF394" s="28" t="str">
        <f>IF(ISBLANK(CatTemplate[[#This Row],[Resource type]]),"",CatTemplate[[#This Row],[Resource type]])</f>
        <v>CCMS Head Of Unit</v>
      </c>
      <c r="AG394" s="242">
        <f>getStaffUnitCost</f>
        <v>858.09944830582288</v>
      </c>
      <c r="AH394" s="113">
        <f>getStaffUnitEffort</f>
        <v>0</v>
      </c>
      <c r="AI394" s="40">
        <f>getStaffQuantity</f>
        <v>0</v>
      </c>
      <c r="AJ394" s="41">
        <f>CatTemplate[[#This Row],[St. quantity]]*8/ParRatePM</f>
        <v>0</v>
      </c>
      <c r="AK394" s="320"/>
      <c r="AL394" s="53" t="str">
        <f>CatTemplate[[#This Row],[Item type]]</f>
        <v>Days</v>
      </c>
      <c r="AM394" s="12">
        <f>SUM(CatTemplate[[#This Row],[Year1]:[Year20]])</f>
        <v>0</v>
      </c>
      <c r="AN394" s="52"/>
      <c r="AO394" s="52"/>
      <c r="AP394" s="52"/>
      <c r="AQ394" s="8"/>
      <c r="AR394" s="8"/>
      <c r="AS394" s="8"/>
      <c r="AT394" s="8"/>
      <c r="AU394" s="8"/>
      <c r="AV394" s="8"/>
      <c r="AW394" s="8"/>
      <c r="AX394" s="8"/>
      <c r="AY394" s="8"/>
      <c r="AZ394" s="8"/>
      <c r="BA394" s="8"/>
      <c r="BB394" s="8"/>
      <c r="BC394" s="8"/>
      <c r="BD394" s="8"/>
      <c r="BE394" s="8"/>
      <c r="BF394" s="8"/>
      <c r="BG394" s="36"/>
      <c r="BH394" s="320"/>
      <c r="BI394" s="37" t="str">
        <f>getCostCategory</f>
        <v>01 Staff costs</v>
      </c>
      <c r="BJ394" s="37" t="str">
        <f>getSection</f>
        <v>11 Statistics and methodology</v>
      </c>
      <c r="BK394" s="32" t="str">
        <f>getObject</f>
        <v>CCMS Head Of Unit</v>
      </c>
      <c r="BL394" s="30">
        <f>IFERROR(getUnitCost * IF(CatTemplate[[#This Row],[Cost Category Comp.]]="01 Staff costs", 1,1),0)</f>
        <v>858.09944830582288</v>
      </c>
      <c r="BM394" s="29">
        <f>IF(AND(ISBLANK(CatTemplate[[#This Row],[Eq. unit cost]]),ISBLANK(CatTemplate[[#This Row],[Cons. unit cost]]),ISBLANK(CatTemplate[[#This Row],[Oth. unit cost]])), 0, IF(getUnitEffort =0,1,getUnitEffort) * CatTemplate[[#This Row],[Year1]])</f>
        <v>0</v>
      </c>
      <c r="BN394" s="29">
        <f>IF(AND(ISBLANK(CatTemplate[[#This Row],[Eq. unit cost]]),ISBLANK(CatTemplate[[#This Row],[Cons. unit cost]]),ISBLANK(CatTemplate[[#This Row],[Oth. unit cost]])), 0, IF(getUnitEffort =0,1,getUnitEffort) * CatTemplate[[#This Row],[Year2]])</f>
        <v>0</v>
      </c>
      <c r="BO394" s="29">
        <f>IF(AND(ISBLANK(CatTemplate[[#This Row],[Eq. unit cost]]),ISBLANK(CatTemplate[[#This Row],[Cons. unit cost]]),ISBLANK(CatTemplate[[#This Row],[Oth. unit cost]])), 0, IF(getUnitEffort =0,1,getUnitEffort) * CatTemplate[[#This Row],[Year3]])</f>
        <v>0</v>
      </c>
      <c r="BP394" s="29">
        <f>IF(AND(ISBLANK(CatTemplate[[#This Row],[Eq. unit cost]]),ISBLANK(CatTemplate[[#This Row],[Cons. unit cost]]),ISBLANK(CatTemplate[[#This Row],[Oth. unit cost]])), 0, IF(getUnitEffort =0,1,getUnitEffort) * CatTemplate[[#This Row],[Year4]])</f>
        <v>0</v>
      </c>
      <c r="BQ394" s="29">
        <f>IF(AND(ISBLANK(CatTemplate[[#This Row],[Eq. unit cost]]),ISBLANK(CatTemplate[[#This Row],[Cons. unit cost]]),ISBLANK(CatTemplate[[#This Row],[Oth. unit cost]])), 0, IF(getUnitEffort =0,1,getUnitEffort) * CatTemplate[[#This Row],[Year5]])</f>
        <v>0</v>
      </c>
      <c r="BR394" s="29">
        <f>IF(AND(ISBLANK(CatTemplate[[#This Row],[Eq. unit cost]]),ISBLANK(CatTemplate[[#This Row],[Cons. unit cost]]),ISBLANK(CatTemplate[[#This Row],[Oth. unit cost]])), 0, IF(getUnitEffort =0,1,getUnitEffort) * CatTemplate[[#This Row],[Year6]])</f>
        <v>0</v>
      </c>
      <c r="BS394" s="29">
        <f>IF(AND(ISBLANK(CatTemplate[[#This Row],[Eq. unit cost]]),ISBLANK(CatTemplate[[#This Row],[Cons. unit cost]]),ISBLANK(CatTemplate[[#This Row],[Oth. unit cost]])), 0, IF(getUnitEffort =0,1,getUnitEffort) * CatTemplate[[#This Row],[Year7]])</f>
        <v>0</v>
      </c>
      <c r="BT394" s="29">
        <f>IF(AND(ISBLANK(CatTemplate[[#This Row],[Eq. unit cost]]),ISBLANK(CatTemplate[[#This Row],[Cons. unit cost]]),ISBLANK(CatTemplate[[#This Row],[Oth. unit cost]])), 0, IF(getUnitEffort =0,1,getUnitEffort) * CatTemplate[[#This Row],[Year8]])</f>
        <v>0</v>
      </c>
      <c r="BU394" s="29">
        <f>IF(AND(ISBLANK(CatTemplate[[#This Row],[Eq. unit cost]]),ISBLANK(CatTemplate[[#This Row],[Cons. unit cost]]),ISBLANK(CatTemplate[[#This Row],[Oth. unit cost]])), 0, IF(getUnitEffort =0,1,getUnitEffort) * CatTemplate[[#This Row],[Year9]])</f>
        <v>0</v>
      </c>
      <c r="BV394" s="29">
        <f>IF(AND(ISBLANK(CatTemplate[[#This Row],[Eq. unit cost]]),ISBLANK(CatTemplate[[#This Row],[Cons. unit cost]]),ISBLANK(CatTemplate[[#This Row],[Oth. unit cost]])), 0, IF(getUnitEffort =0,1,getUnitEffort) * CatTemplate[[#This Row],[Year10]])</f>
        <v>0</v>
      </c>
      <c r="BW394" s="29">
        <f>IF(AND(ISBLANK(CatTemplate[[#This Row],[Eq. unit cost]]),ISBLANK(CatTemplate[[#This Row],[Cons. unit cost]]),ISBLANK(CatTemplate[[#This Row],[Oth. unit cost]])), 0, IF(getUnitEffort =0,1,getUnitEffort) * CatTemplate[[#This Row],[Year11]])</f>
        <v>0</v>
      </c>
      <c r="BX394" s="29">
        <f>IF(AND(ISBLANK(CatTemplate[[#This Row],[Eq. unit cost]]),ISBLANK(CatTemplate[[#This Row],[Cons. unit cost]]),ISBLANK(CatTemplate[[#This Row],[Oth. unit cost]])), 0, IF(getUnitEffort =0,1,getUnitEffort) * CatTemplate[[#This Row],[Year12]])</f>
        <v>0</v>
      </c>
      <c r="BY394" s="29">
        <f>IF(AND(ISBLANK(CatTemplate[[#This Row],[Eq. unit cost]]),ISBLANK(CatTemplate[[#This Row],[Cons. unit cost]]),ISBLANK(CatTemplate[[#This Row],[Oth. unit cost]])), 0, IF(getUnitEffort =0,1,getUnitEffort) * CatTemplate[[#This Row],[Year13]])</f>
        <v>0</v>
      </c>
      <c r="BZ394" s="29">
        <f>IF(AND(ISBLANK(CatTemplate[[#This Row],[Eq. unit cost]]),ISBLANK(CatTemplate[[#This Row],[Cons. unit cost]]),ISBLANK(CatTemplate[[#This Row],[Oth. unit cost]])), 0, IF(getUnitEffort =0,1,getUnitEffort) * CatTemplate[[#This Row],[Year14]])</f>
        <v>0</v>
      </c>
      <c r="CA394" s="29">
        <f>IF(AND(ISBLANK(CatTemplate[[#This Row],[Eq. unit cost]]),ISBLANK(CatTemplate[[#This Row],[Cons. unit cost]]),ISBLANK(CatTemplate[[#This Row],[Oth. unit cost]])), 0, IF(getUnitEffort =0,1,getUnitEffort) * CatTemplate[[#This Row],[Year15]])</f>
        <v>0</v>
      </c>
      <c r="CB394" s="29">
        <f>IF(AND(ISBLANK(CatTemplate[[#This Row],[Eq. unit cost]]),ISBLANK(CatTemplate[[#This Row],[Cons. unit cost]]),ISBLANK(CatTemplate[[#This Row],[Oth. unit cost]])), 0, IF(getUnitEffort =0,1,getUnitEffort) * CatTemplate[[#This Row],[Year16]])</f>
        <v>0</v>
      </c>
      <c r="CC394" s="29">
        <f>IF(AND(ISBLANK(CatTemplate[[#This Row],[Eq. unit cost]]),ISBLANK(CatTemplate[[#This Row],[Cons. unit cost]]),ISBLANK(CatTemplate[[#This Row],[Oth. unit cost]])), 0, IF(getUnitEffort =0,1,getUnitEffort) * CatTemplate[[#This Row],[Year17]])</f>
        <v>0</v>
      </c>
      <c r="CD394" s="29">
        <f>IF(AND(ISBLANK(CatTemplate[[#This Row],[Eq. unit cost]]),ISBLANK(CatTemplate[[#This Row],[Cons. unit cost]]),ISBLANK(CatTemplate[[#This Row],[Oth. unit cost]])), 0, IF(getUnitEffort =0,1,getUnitEffort) * CatTemplate[[#This Row],[Year18]])</f>
        <v>0</v>
      </c>
      <c r="CE394" s="29">
        <f>IF(AND(ISBLANK(CatTemplate[[#This Row],[Eq. unit cost]]),ISBLANK(CatTemplate[[#This Row],[Cons. unit cost]]),ISBLANK(CatTemplate[[#This Row],[Oth. unit cost]])), 0, IF(getUnitEffort =0,1,getUnitEffort) * CatTemplate[[#This Row],[Year19]])</f>
        <v>0</v>
      </c>
      <c r="CF394" s="29">
        <f>IF(AND(ISBLANK(CatTemplate[[#This Row],[Eq. unit cost]]),ISBLANK(CatTemplate[[#This Row],[Cons. unit cost]]),ISBLANK(CatTemplate[[#This Row],[Oth. unit cost]])), 0, IF(getUnitEffort =0,1,getUnitEffort) * CatTemplate[[#This Row],[Year20]])</f>
        <v>0</v>
      </c>
      <c r="CG394" s="45">
        <f>SUM(CatTemplate[[#This Row],[Q1]:[Q20]])</f>
        <v>0</v>
      </c>
      <c r="CH394" s="29">
        <f>IF(ISBLANK(CatTemplate[[#This Row],[St. unit effort]]),0,(CatTemplate[[#This Row],[St. unit effort]] * CatTemplate[[#This Row],[Year1]]))</f>
        <v>0</v>
      </c>
      <c r="CI394" s="29">
        <f>IF(ISBLANK(CatTemplate[[#This Row],[St. unit effort]]),0,(CatTemplate[[#This Row],[St. unit effort]] * CatTemplate[[#This Row],[Year2]]))</f>
        <v>0</v>
      </c>
      <c r="CJ394" s="29">
        <f>IF(ISBLANK(CatTemplate[[#This Row],[St. unit effort]]),0,(CatTemplate[[#This Row],[St. unit effort]] * CatTemplate[[#This Row],[Year3]]))</f>
        <v>0</v>
      </c>
      <c r="CK394" s="29">
        <f>IF(ISBLANK(CatTemplate[[#This Row],[St. unit effort]]),0,(CatTemplate[[#This Row],[St. unit effort]] * CatTemplate[[#This Row],[Year4]]))</f>
        <v>0</v>
      </c>
      <c r="CL394" s="29">
        <f>IF(ISBLANK(CatTemplate[[#This Row],[St. unit effort]]),0,(CatTemplate[[#This Row],[St. unit effort]] * CatTemplate[[#This Row],[Year5]]))</f>
        <v>0</v>
      </c>
      <c r="CM394" s="29">
        <f>IF(ISBLANK(CatTemplate[[#This Row],[St. unit effort]]),0,(CatTemplate[[#This Row],[St. unit effort]] * CatTemplate[[#This Row],[Year6]]))</f>
        <v>0</v>
      </c>
      <c r="CN394" s="29">
        <f>IF(ISBLANK(CatTemplate[[#This Row],[St. unit effort]]),0,(CatTemplate[[#This Row],[St. unit effort]] * CatTemplate[[#This Row],[Year7]]))</f>
        <v>0</v>
      </c>
      <c r="CO394" s="29">
        <f>IF(ISBLANK(CatTemplate[[#This Row],[St. unit effort]]),0,(CatTemplate[[#This Row],[St. unit effort]] * CatTemplate[[#This Row],[Year8]]))</f>
        <v>0</v>
      </c>
      <c r="CP394" s="29">
        <f>IF(ISBLANK(CatTemplate[[#This Row],[St. unit effort]]),0,(CatTemplate[[#This Row],[St. unit effort]] * CatTemplate[[#This Row],[Year9]]))</f>
        <v>0</v>
      </c>
      <c r="CQ394" s="29">
        <f>IF(ISBLANK(CatTemplate[[#This Row],[St. unit effort]]),0,(CatTemplate[[#This Row],[St. unit effort]] * CatTemplate[[#This Row],[Year10]]))</f>
        <v>0</v>
      </c>
      <c r="CR394" s="29">
        <f>IF(ISBLANK(CatTemplate[[#This Row],[St. unit effort]]),0,(CatTemplate[[#This Row],[St. unit effort]] * CatTemplate[[#This Row],[Year11]]))</f>
        <v>0</v>
      </c>
      <c r="CS394" s="29">
        <f>IF(ISBLANK(CatTemplate[[#This Row],[St. unit effort]]),0,(CatTemplate[[#This Row],[St. unit effort]] * CatTemplate[[#This Row],[Year12]]))</f>
        <v>0</v>
      </c>
      <c r="CT394" s="29">
        <f>IF(ISBLANK(CatTemplate[[#This Row],[St. unit effort]]),0,(CatTemplate[[#This Row],[St. unit effort]] * CatTemplate[[#This Row],[Year13]]))</f>
        <v>0</v>
      </c>
      <c r="CU394" s="29">
        <f>IF(ISBLANK(CatTemplate[[#This Row],[St. unit effort]]),0,(CatTemplate[[#This Row],[St. unit effort]] * CatTemplate[[#This Row],[Year14]]))</f>
        <v>0</v>
      </c>
      <c r="CV394" s="29">
        <f>IF(ISBLANK(CatTemplate[[#This Row],[St. unit effort]]),0,(CatTemplate[[#This Row],[St. unit effort]] * CatTemplate[[#This Row],[Year15]]))</f>
        <v>0</v>
      </c>
      <c r="CW394" s="29">
        <f>IF(ISBLANK(CatTemplate[[#This Row],[St. unit effort]]),0,(CatTemplate[[#This Row],[St. unit effort]] * CatTemplate[[#This Row],[Year16]]))</f>
        <v>0</v>
      </c>
      <c r="CX394" s="29">
        <f>IF(ISBLANK(CatTemplate[[#This Row],[St. unit effort]]),0,(CatTemplate[[#This Row],[St. unit effort]] * CatTemplate[[#This Row],[Year17]]))</f>
        <v>0</v>
      </c>
      <c r="CY394" s="29">
        <f>IF(ISBLANK(CatTemplate[[#This Row],[St. unit effort]]),0,(CatTemplate[[#This Row],[St. unit effort]] * CatTemplate[[#This Row],[Year18]]))</f>
        <v>0</v>
      </c>
      <c r="CZ394" s="29">
        <f>IF(ISBLANK(CatTemplate[[#This Row],[St. unit effort]]),0,(CatTemplate[[#This Row],[St. unit effort]] * CatTemplate[[#This Row],[Year19]]))</f>
        <v>0</v>
      </c>
      <c r="DA394" s="29">
        <f>IF(ISBLANK(CatTemplate[[#This Row],[St. unit effort]]),0,(CatTemplate[[#This Row],[St. unit effort]] * CatTemplate[[#This Row],[Year20]]))</f>
        <v>0</v>
      </c>
      <c r="DB394" s="57">
        <f>IF(ISBLANK(CatTemplate[[#This Row],[St. unit effort]]),0,(CatTemplate[[#This Row],[St. unit effort]] * CatTemplate[[#This Row],[Year1]])*8/ParRatePM)</f>
        <v>0</v>
      </c>
      <c r="DC394" s="57">
        <f>IF(ISBLANK(CatTemplate[[#This Row],[St. unit effort]]),0,(CatTemplate[[#This Row],[St. unit effort]] * CatTemplate[[#This Row],[Year2]])*8/ParRatePM)</f>
        <v>0</v>
      </c>
      <c r="DD394" s="57">
        <f>IF(ISBLANK(CatTemplate[[#This Row],[St. unit effort]]),0,(CatTemplate[[#This Row],[St. unit effort]] * CatTemplate[[#This Row],[Year3]])*8/ParRatePM)</f>
        <v>0</v>
      </c>
      <c r="DE394" s="57">
        <f>IF(ISBLANK(CatTemplate[[#This Row],[St. unit effort]]),0,(CatTemplate[[#This Row],[St. unit effort]] * CatTemplate[[#This Row],[Year4]])*8/ParRatePM)</f>
        <v>0</v>
      </c>
      <c r="DF394" s="57">
        <f>IF(ISBLANK(CatTemplate[[#This Row],[St. unit effort]]),0,(CatTemplate[[#This Row],[St. unit effort]] * CatTemplate[[#This Row],[Year5]])*8/ParRatePM)</f>
        <v>0</v>
      </c>
      <c r="DG394" s="57">
        <f>IF(ISBLANK(CatTemplate[[#This Row],[St. unit effort]]),0,(CatTemplate[[#This Row],[St. unit effort]] * CatTemplate[[#This Row],[Year6]])*8/ParRatePM)</f>
        <v>0</v>
      </c>
      <c r="DH394" s="57">
        <f>IF(ISBLANK(CatTemplate[[#This Row],[St. unit effort]]),0,(CatTemplate[[#This Row],[St. unit effort]] * CatTemplate[[#This Row],[Year7]])*8/ParRatePM)</f>
        <v>0</v>
      </c>
      <c r="DI394" s="57">
        <f>IF(ISBLANK(CatTemplate[[#This Row],[St. unit effort]]),0,(CatTemplate[[#This Row],[St. unit effort]] * CatTemplate[[#This Row],[Year8]])*8/ParRatePM)</f>
        <v>0</v>
      </c>
      <c r="DJ394" s="57">
        <f>IF(ISBLANK(CatTemplate[[#This Row],[St. unit effort]]),0,(CatTemplate[[#This Row],[St. unit effort]] * CatTemplate[[#This Row],[Year9]])*8/ParRatePM)</f>
        <v>0</v>
      </c>
      <c r="DK394" s="57">
        <f>IF(ISBLANK(CatTemplate[[#This Row],[St. unit effort]]),0,(CatTemplate[[#This Row],[St. unit effort]] * CatTemplate[[#This Row],[Year10]])*8/ParRatePM)</f>
        <v>0</v>
      </c>
      <c r="DL394" s="57">
        <f>IF(ISBLANK(CatTemplate[[#This Row],[St. unit effort]]),0,(CatTemplate[[#This Row],[St. unit effort]] * CatTemplate[[#This Row],[Year11]])*8/ParRatePM)</f>
        <v>0</v>
      </c>
      <c r="DM394" s="57">
        <f>IF(ISBLANK(CatTemplate[[#This Row],[St. unit effort]]),0,(CatTemplate[[#This Row],[St. unit effort]] * CatTemplate[[#This Row],[Year12]])*8/ParRatePM)</f>
        <v>0</v>
      </c>
      <c r="DN394" s="57">
        <f>IF(ISBLANK(CatTemplate[[#This Row],[St. unit effort]]),0,(CatTemplate[[#This Row],[St. unit effort]] * CatTemplate[[#This Row],[Year13]])*8/ParRatePM)</f>
        <v>0</v>
      </c>
      <c r="DO394" s="57">
        <f>IF(ISBLANK(CatTemplate[[#This Row],[St. unit effort]]),0,(CatTemplate[[#This Row],[St. unit effort]] * CatTemplate[[#This Row],[Year14]])*8/ParRatePM)</f>
        <v>0</v>
      </c>
      <c r="DP394" s="57">
        <f>IF(ISBLANK(CatTemplate[[#This Row],[St. unit effort]]),0,(CatTemplate[[#This Row],[St. unit effort]] * CatTemplate[[#This Row],[Year15]])*8/ParRatePM)</f>
        <v>0</v>
      </c>
      <c r="DQ394" s="57">
        <f>IF(ISBLANK(CatTemplate[[#This Row],[St. unit effort]]),0,(CatTemplate[[#This Row],[St. unit effort]] * CatTemplate[[#This Row],[Year16]])*8/ParRatePM)</f>
        <v>0</v>
      </c>
      <c r="DR394" s="57">
        <f>IF(ISBLANK(CatTemplate[[#This Row],[St. unit effort]]),0,(CatTemplate[[#This Row],[St. unit effort]] * CatTemplate[[#This Row],[Year17]])*8/ParRatePM)</f>
        <v>0</v>
      </c>
      <c r="DS394" s="57">
        <f>IF(ISBLANK(CatTemplate[[#This Row],[St. unit effort]]),0,(CatTemplate[[#This Row],[St. unit effort]] * CatTemplate[[#This Row],[Year18]])*8/ParRatePM)</f>
        <v>0</v>
      </c>
      <c r="DT394" s="57">
        <f>IF(ISBLANK(CatTemplate[[#This Row],[St. unit effort]]),0,(CatTemplate[[#This Row],[St. unit effort]] * CatTemplate[[#This Row],[Year19]])*8/ParRatePM)</f>
        <v>0</v>
      </c>
      <c r="DU394" s="57">
        <f>IF(ISBLANK(CatTemplate[[#This Row],[St. unit effort]]),0,(CatTemplate[[#This Row],[St. unit effort]] * CatTemplate[[#This Row],[Year20]])*8/ParRatePM)</f>
        <v>0</v>
      </c>
      <c r="DV394" s="54">
        <f>SUM(CatTemplate[[#This Row],[PM1]:[PM20]])</f>
        <v>0</v>
      </c>
      <c r="DW394" s="56">
        <f t="shared" si="133"/>
        <v>0</v>
      </c>
      <c r="DX394" s="56">
        <f t="shared" si="133"/>
        <v>0</v>
      </c>
      <c r="DY394" s="56">
        <f t="shared" si="133"/>
        <v>0</v>
      </c>
      <c r="DZ394" s="56">
        <f t="shared" si="133"/>
        <v>0</v>
      </c>
      <c r="EA394" s="56">
        <f t="shared" si="133"/>
        <v>0</v>
      </c>
      <c r="EB394" s="56">
        <f t="shared" si="133"/>
        <v>0</v>
      </c>
      <c r="EC394" s="56">
        <f t="shared" si="133"/>
        <v>0</v>
      </c>
      <c r="ED394" s="56">
        <f t="shared" si="133"/>
        <v>0</v>
      </c>
      <c r="EE394" s="56">
        <f t="shared" si="133"/>
        <v>0</v>
      </c>
      <c r="EF394" s="56">
        <f t="shared" si="133"/>
        <v>0</v>
      </c>
      <c r="EG394" s="56">
        <f t="shared" si="133"/>
        <v>0</v>
      </c>
      <c r="EH394" s="56">
        <f t="shared" si="133"/>
        <v>0</v>
      </c>
      <c r="EI394" s="56">
        <f t="shared" si="133"/>
        <v>0</v>
      </c>
      <c r="EJ394" s="56">
        <f t="shared" si="133"/>
        <v>0</v>
      </c>
      <c r="EK394" s="56">
        <f t="shared" si="133"/>
        <v>0</v>
      </c>
      <c r="EL394" s="56">
        <f t="shared" si="135"/>
        <v>0</v>
      </c>
      <c r="EM394" s="56">
        <f t="shared" si="135"/>
        <v>0</v>
      </c>
      <c r="EN394" s="56">
        <f t="shared" si="135"/>
        <v>0</v>
      </c>
      <c r="EO394" s="56">
        <f t="shared" si="135"/>
        <v>0</v>
      </c>
      <c r="EP394" s="56">
        <f t="shared" si="135"/>
        <v>0</v>
      </c>
      <c r="EQ394" s="30">
        <f>CatTemplate[[#This Row],[Eq. unit cost]] * CatTemplate[[#This Row],[Eq. quantity]]</f>
        <v>0</v>
      </c>
      <c r="ER394" s="30">
        <f>CatTemplate[[#This Row],[Cons. unit cost]] *CatTemplate[[#This Row],[Cons. quantity]]</f>
        <v>0</v>
      </c>
      <c r="ES394" s="30">
        <f>CatTemplate[[#This Row],[Oth. unit cost]] *CatTemplate[[#This Row],[Oth. quantity]]</f>
        <v>0</v>
      </c>
      <c r="ET394" s="55">
        <f>SUM(CatTemplate[[#This Row],[CO1]:[CO20]])</f>
        <v>0</v>
      </c>
      <c r="EU394" s="56">
        <f t="shared" si="134"/>
        <v>0</v>
      </c>
      <c r="EV394" s="56">
        <f t="shared" si="134"/>
        <v>0</v>
      </c>
      <c r="EW394" s="56">
        <f t="shared" si="134"/>
        <v>0</v>
      </c>
      <c r="EX394" s="56">
        <f t="shared" si="134"/>
        <v>0</v>
      </c>
      <c r="EY394" s="56">
        <f t="shared" si="134"/>
        <v>0</v>
      </c>
      <c r="EZ394" s="56">
        <f t="shared" si="134"/>
        <v>0</v>
      </c>
      <c r="FA394" s="56">
        <f t="shared" si="134"/>
        <v>0</v>
      </c>
      <c r="FB394" s="56">
        <f t="shared" si="134"/>
        <v>0</v>
      </c>
      <c r="FC394" s="56">
        <f t="shared" si="134"/>
        <v>0</v>
      </c>
      <c r="FD394" s="56">
        <f t="shared" si="134"/>
        <v>0</v>
      </c>
      <c r="FE394" s="56">
        <f t="shared" si="134"/>
        <v>0</v>
      </c>
      <c r="FF394" s="56">
        <f t="shared" si="134"/>
        <v>0</v>
      </c>
      <c r="FG394" s="56">
        <f t="shared" si="134"/>
        <v>0</v>
      </c>
      <c r="FH394" s="56">
        <f t="shared" si="134"/>
        <v>0</v>
      </c>
      <c r="FI394" s="56">
        <f t="shared" si="134"/>
        <v>0</v>
      </c>
      <c r="FJ394" s="56">
        <f t="shared" si="136"/>
        <v>0</v>
      </c>
      <c r="FK394" s="56">
        <f t="shared" si="136"/>
        <v>0</v>
      </c>
      <c r="FL394" s="56">
        <f t="shared" si="136"/>
        <v>0</v>
      </c>
      <c r="FM394" s="56">
        <f t="shared" si="136"/>
        <v>0</v>
      </c>
      <c r="FN394" s="56">
        <f t="shared" si="136"/>
        <v>0</v>
      </c>
      <c r="FO394" s="58">
        <f>SUM(CatTemplate[[#This Row],[CS1]:[CS20]])</f>
        <v>0</v>
      </c>
      <c r="FP394" s="59">
        <f>CatTemplate[[#This Row],[Total Oth. cost]]+CatTemplate[[#This Row],[Total St. Cost]]</f>
        <v>0</v>
      </c>
      <c r="FQ394" s="33" t="e">
        <f t="shared" ref="FQ394:FQ440" si="137">getOHAmount</f>
        <v>#VALUE!</v>
      </c>
      <c r="FR394" s="33" t="e">
        <f t="shared" ref="FR394:FR440" si="138">getMarkupAmount</f>
        <v>#VALUE!</v>
      </c>
      <c r="FS394" s="30" t="e">
        <f>(CatTemplate[[#This Row],[CO1]] + CatTemplate[[#This Row],[CS1]]) * (1 + getRateOHFinal) * getRateMarkupFinal</f>
        <v>#VALUE!</v>
      </c>
      <c r="FT394" s="30" t="e">
        <f>(CatTemplate[[#This Row],[CO2]] + CatTemplate[[#This Row],[CS2]]) * (1 + getRateOHFinal) * getRateMarkupFinal</f>
        <v>#VALUE!</v>
      </c>
      <c r="FU394" s="30" t="e">
        <f>(CatTemplate[[#This Row],[CO3]] + CatTemplate[[#This Row],[CS3]]) * (1 + getRateOHFinal) * getRateMarkupFinal</f>
        <v>#VALUE!</v>
      </c>
      <c r="FV394" s="30" t="e">
        <f>(CatTemplate[[#This Row],[CO4]] + CatTemplate[[#This Row],[CS4]]) * (1 + getRateOHFinal) * getRateMarkupFinal</f>
        <v>#VALUE!</v>
      </c>
      <c r="FW394" s="30" t="e">
        <f>(CatTemplate[[#This Row],[CO5]] + CatTemplate[[#This Row],[CS5]]) * (1 + getRateOHFinal) * getRateMarkupFinal</f>
        <v>#VALUE!</v>
      </c>
      <c r="FX394" s="30" t="e">
        <f>(CatTemplate[[#This Row],[CO6]] + CatTemplate[[#This Row],[CS6]]) * (1 + getRateOHFinal) * getRateMarkupFinal</f>
        <v>#VALUE!</v>
      </c>
      <c r="FY394" s="30" t="e">
        <f>(CatTemplate[[#This Row],[CO7]] + CatTemplate[[#This Row],[CS7]]) * (1 + getRateOHFinal) * getRateMarkupFinal</f>
        <v>#VALUE!</v>
      </c>
      <c r="FZ394" s="30" t="e">
        <f>(CatTemplate[[#This Row],[CO8]] + CatTemplate[[#This Row],[CS8]]) * (1 + getRateOHFinal) * getRateMarkupFinal</f>
        <v>#VALUE!</v>
      </c>
      <c r="GA394" s="30" t="e">
        <f>(CatTemplate[[#This Row],[CO9]] + CatTemplate[[#This Row],[CS9]]) * (1 + getRateOHFinal) * getRateMarkupFinal</f>
        <v>#VALUE!</v>
      </c>
      <c r="GB394" s="30" t="e">
        <f>(CatTemplate[[#This Row],[CO10]] + CatTemplate[[#This Row],[CS10]]) * (1 + getRateOHFinal) * getRateMarkupFinal</f>
        <v>#VALUE!</v>
      </c>
      <c r="GC394" s="30" t="e">
        <f>(CatTemplate[[#This Row],[CO11]] + CatTemplate[[#This Row],[CS11]]) * (1 + getRateOHFinal) * getRateMarkupFinal</f>
        <v>#VALUE!</v>
      </c>
      <c r="GD394" s="30" t="e">
        <f>(CatTemplate[[#This Row],[CO12]] + CatTemplate[[#This Row],[CS12]]) * (1 + getRateOHFinal) * getRateMarkupFinal</f>
        <v>#VALUE!</v>
      </c>
      <c r="GE394" s="30" t="e">
        <f>(CatTemplate[[#This Row],[CO13]] + CatTemplate[[#This Row],[CS13]]) * (1 + getRateOHFinal) * getRateMarkupFinal</f>
        <v>#VALUE!</v>
      </c>
      <c r="GF394" s="30" t="e">
        <f>(CatTemplate[[#This Row],[CO14]] + CatTemplate[[#This Row],[CS14]]) * (1 + getRateOHFinal) * getRateMarkupFinal</f>
        <v>#VALUE!</v>
      </c>
      <c r="GG394" s="30" t="e">
        <f>(CatTemplate[[#This Row],[CO15]] + CatTemplate[[#This Row],[CS15]]) * (1 + getRateOHFinal) * getRateMarkupFinal</f>
        <v>#VALUE!</v>
      </c>
      <c r="GH394" s="30" t="e">
        <f>(CatTemplate[[#This Row],[CO16]] + CatTemplate[[#This Row],[CS16]]) * (1 + getRateOHFinal) * getRateMarkupFinal</f>
        <v>#VALUE!</v>
      </c>
      <c r="GI394" s="30" t="e">
        <f>(CatTemplate[[#This Row],[CO17]] + CatTemplate[[#This Row],[CS17]]) * (1 + getRateOHFinal) * getRateMarkupFinal</f>
        <v>#VALUE!</v>
      </c>
      <c r="GJ394" s="30" t="e">
        <f>(CatTemplate[[#This Row],[CO18]] + CatTemplate[[#This Row],[CS18]]) * (1 + getRateOHFinal) * getRateMarkupFinal</f>
        <v>#VALUE!</v>
      </c>
      <c r="GK394" s="30" t="e">
        <f>(CatTemplate[[#This Row],[CO19]] + CatTemplate[[#This Row],[CS19]]) * (1 + getRateOHFinal) * getRateMarkupFinal</f>
        <v>#VALUE!</v>
      </c>
      <c r="GL394" s="30" t="e">
        <f>(CatTemplate[[#This Row],[CO20]] + CatTemplate[[#This Row],[CS20]]) * (1 + getRateOHFinal) * getRateMarkupFinal</f>
        <v>#VALUE!</v>
      </c>
      <c r="GM394" s="30" t="e">
        <f t="shared" ref="GM394:GM440" si="139">getEqPrice</f>
        <v>#VALUE!</v>
      </c>
      <c r="GN394" s="30" t="e">
        <f t="shared" ref="GN394:GN440" si="140">getConsPrice</f>
        <v>#VALUE!</v>
      </c>
      <c r="GO394" s="30" t="e">
        <f t="shared" ref="GO394:GO440" si="141">getOthPrice</f>
        <v>#VALUE!</v>
      </c>
      <c r="GP394" s="30" t="e">
        <f t="shared" ref="GP394:GP440" si="142">getStaffPrice</f>
        <v>#VALUE!</v>
      </c>
      <c r="GQ394" s="30" t="e">
        <f>(CatTemplate[[#This Row],[CO1]]+CatTemplate[[#This Row],[CS1]]) * (1+ getRateOHFinal) * (1 + getRateMarkupFinal)</f>
        <v>#VALUE!</v>
      </c>
      <c r="GR394" s="30" t="e">
        <f>(CatTemplate[[#This Row],[CO2]]+CatTemplate[[#This Row],[CS2]]) * (1+ getRateOHFinal) * (1 + getRateMarkupFinal)</f>
        <v>#VALUE!</v>
      </c>
      <c r="GS394" s="30" t="e">
        <f>(CatTemplate[[#This Row],[CO3]]+CatTemplate[[#This Row],[CS3]]) * (1+ getRateOHFinal) * (1 + getRateMarkupFinal)</f>
        <v>#VALUE!</v>
      </c>
      <c r="GT394" s="30" t="e">
        <f>(CatTemplate[[#This Row],[CO4]]+CatTemplate[[#This Row],[CS4]]) * (1+ getRateOHFinal) * (1 + getRateMarkupFinal)</f>
        <v>#VALUE!</v>
      </c>
      <c r="GU394" s="30" t="e">
        <f>(CatTemplate[[#This Row],[CO5]]+CatTemplate[[#This Row],[CS5]]) * (1+ getRateOHFinal) * (1 + getRateMarkupFinal)</f>
        <v>#VALUE!</v>
      </c>
      <c r="GV394" s="30" t="e">
        <f>(CatTemplate[[#This Row],[CO6]]+CatTemplate[[#This Row],[CS6]]) * (1+ getRateOHFinal) * (1 + getRateMarkupFinal)</f>
        <v>#VALUE!</v>
      </c>
      <c r="GW394" s="30" t="e">
        <f>(CatTemplate[[#This Row],[CO7]]+CatTemplate[[#This Row],[CS7]]) * (1+ getRateOHFinal) * (1 + getRateMarkupFinal)</f>
        <v>#VALUE!</v>
      </c>
      <c r="GX394" s="30" t="e">
        <f>(CatTemplate[[#This Row],[CO8]]+CatTemplate[[#This Row],[CS8]]) * (1+ getRateOHFinal) * (1 + getRateMarkupFinal)</f>
        <v>#VALUE!</v>
      </c>
      <c r="GY394" s="30" t="e">
        <f>(CatTemplate[[#This Row],[CO9]]+CatTemplate[[#This Row],[CS9]]) * (1+ getRateOHFinal) * (1 + getRateMarkupFinal)</f>
        <v>#VALUE!</v>
      </c>
      <c r="GZ394" s="30" t="e">
        <f>(CatTemplate[[#This Row],[CO10]]+CatTemplate[[#This Row],[CS10]]) * (1+ getRateOHFinal) * (1 + getRateMarkupFinal)</f>
        <v>#VALUE!</v>
      </c>
      <c r="HA394" s="30" t="e">
        <f>(CatTemplate[[#This Row],[CO11]]+CatTemplate[[#This Row],[CS11]]) * (1+ getRateOHFinal) * (1 + getRateMarkupFinal)</f>
        <v>#VALUE!</v>
      </c>
      <c r="HB394" s="30" t="e">
        <f>(CatTemplate[[#This Row],[CO12]]+CatTemplate[[#This Row],[CS12]]) * (1+ getRateOHFinal) * (1 + getRateMarkupFinal)</f>
        <v>#VALUE!</v>
      </c>
      <c r="HC394" s="30" t="e">
        <f>(CatTemplate[[#This Row],[CO13]]+CatTemplate[[#This Row],[CS13]]) * (1+ getRateOHFinal) * (1 + getRateMarkupFinal)</f>
        <v>#VALUE!</v>
      </c>
      <c r="HD394" s="30" t="e">
        <f>(CatTemplate[[#This Row],[CO14]]+CatTemplate[[#This Row],[CS14]]) * (1+ getRateOHFinal) * (1 + getRateMarkupFinal)</f>
        <v>#VALUE!</v>
      </c>
      <c r="HE394" s="30" t="e">
        <f>(CatTemplate[[#This Row],[CO15]]+CatTemplate[[#This Row],[CS15]]) * (1+ getRateOHFinal) * (1 + getRateMarkupFinal)</f>
        <v>#VALUE!</v>
      </c>
      <c r="HF394" s="30" t="e">
        <f>(CatTemplate[[#This Row],[CO16]]+CatTemplate[[#This Row],[CS16]]) * (1+ getRateOHFinal) * (1 + getRateMarkupFinal)</f>
        <v>#VALUE!</v>
      </c>
      <c r="HG394" s="30" t="e">
        <f>(CatTemplate[[#This Row],[CO17]]+CatTemplate[[#This Row],[CS17]]) * (1+ getRateOHFinal) * (1 + getRateMarkupFinal)</f>
        <v>#VALUE!</v>
      </c>
      <c r="HH394" s="30" t="e">
        <f>(CatTemplate[[#This Row],[CO18]]+CatTemplate[[#This Row],[CS18]]) * (1+ getRateOHFinal) * (1 + getRateMarkupFinal)</f>
        <v>#VALUE!</v>
      </c>
      <c r="HI394" s="30" t="e">
        <f>(CatTemplate[[#This Row],[CO19]]+CatTemplate[[#This Row],[CS19]]) * (1+ getRateOHFinal) * (1 + getRateMarkupFinal)</f>
        <v>#VALUE!</v>
      </c>
      <c r="HJ394" s="30" t="e">
        <f>(CatTemplate[[#This Row],[CO20]]+CatTemplate[[#This Row],[CS20]]) * (1+ getRateOHFinal) * (1 + getRateMarkupFinal)</f>
        <v>#VALUE!</v>
      </c>
      <c r="HK394" s="39" t="e">
        <f>CatTemplate[[#This Row],[Total cost]]+CatTemplate[[#This Row],[OH Amount]]+CatTemplate[[#This Row],[Markup]]</f>
        <v>#VALUE!</v>
      </c>
      <c r="HL394" s="63">
        <f>IF(CatTemplate[[#This Row],[Units]]="Days",CatTemplate[[#This Row],[Project quantity]]*CatTemplate[[#This Row],[St. unit effort]],CatTemplate[[#This Row],[Project quantity]])</f>
        <v>0</v>
      </c>
      <c r="HM394" s="287">
        <f>IFERROR(CatTemplate[[#This Row],[Total Price]]/(CatTemplate[[#This Row],[Final Quantity]]),0)</f>
        <v>0</v>
      </c>
      <c r="HN394" s="261"/>
    </row>
    <row r="395" spans="2:222" x14ac:dyDescent="0.2">
      <c r="B395" s="9" t="s">
        <v>107</v>
      </c>
      <c r="C395" s="23">
        <v>11</v>
      </c>
      <c r="D395" s="10" t="s">
        <v>194</v>
      </c>
      <c r="E395" s="25">
        <v>3</v>
      </c>
      <c r="F395" s="19" t="s">
        <v>217</v>
      </c>
      <c r="G395" s="27">
        <v>1</v>
      </c>
      <c r="H395" s="19" t="s">
        <v>1170</v>
      </c>
      <c r="I395" s="19"/>
      <c r="J395" s="16" t="s">
        <v>257</v>
      </c>
      <c r="K395" s="16"/>
      <c r="L395" s="16" t="s">
        <v>140</v>
      </c>
      <c r="M395" s="16" t="s">
        <v>206</v>
      </c>
      <c r="N395" s="16" t="s">
        <v>857</v>
      </c>
      <c r="O395" s="320"/>
      <c r="P395" s="71"/>
      <c r="Q395" s="108"/>
      <c r="R395" s="73"/>
      <c r="S395" s="97"/>
      <c r="T395" s="100">
        <f>getEqUnitCost</f>
        <v>0</v>
      </c>
      <c r="U395" s="73">
        <f>getEqUnitEffort</f>
        <v>0</v>
      </c>
      <c r="V395" s="101">
        <f>getEqQuantity</f>
        <v>0</v>
      </c>
      <c r="W395" s="320"/>
      <c r="X395" s="100">
        <f>getConsUnitCost</f>
        <v>0</v>
      </c>
      <c r="Y395" s="73">
        <f>getConsUnitEffort</f>
        <v>0</v>
      </c>
      <c r="Z395" s="14">
        <f>getConsQuantity</f>
        <v>0</v>
      </c>
      <c r="AA395" s="320"/>
      <c r="AB395" s="72"/>
      <c r="AC395" s="112"/>
      <c r="AD395" s="14">
        <f>getOthQuantity</f>
        <v>0</v>
      </c>
      <c r="AE395" s="320"/>
      <c r="AF395" s="28" t="str">
        <f>IF(ISBLANK(CatTemplate[[#This Row],[Resource type]]),"",CatTemplate[[#This Row],[Resource type]])</f>
        <v>CCMS Biostatistician</v>
      </c>
      <c r="AG395" s="242">
        <f>getStaffUnitCost</f>
        <v>488.70783849050434</v>
      </c>
      <c r="AH395" s="113">
        <f>getStaffUnitEffort</f>
        <v>0</v>
      </c>
      <c r="AI395" s="40">
        <f>getStaffQuantity</f>
        <v>0</v>
      </c>
      <c r="AJ395" s="41">
        <f>CatTemplate[[#This Row],[St. quantity]]*8/ParRatePM</f>
        <v>0</v>
      </c>
      <c r="AK395" s="320"/>
      <c r="AL395" s="53" t="str">
        <f>CatTemplate[[#This Row],[Item type]]</f>
        <v>Days</v>
      </c>
      <c r="AM395" s="12">
        <f>SUM(CatTemplate[[#This Row],[Year1]:[Year20]])</f>
        <v>0</v>
      </c>
      <c r="AN395" s="52"/>
      <c r="AO395" s="52"/>
      <c r="AP395" s="52"/>
      <c r="AQ395" s="8"/>
      <c r="AR395" s="8"/>
      <c r="AS395" s="8"/>
      <c r="AT395" s="8"/>
      <c r="AU395" s="8"/>
      <c r="AV395" s="8"/>
      <c r="AW395" s="8"/>
      <c r="AX395" s="8"/>
      <c r="AY395" s="8"/>
      <c r="AZ395" s="8"/>
      <c r="BA395" s="8"/>
      <c r="BB395" s="8"/>
      <c r="BC395" s="8"/>
      <c r="BD395" s="8"/>
      <c r="BE395" s="8"/>
      <c r="BF395" s="8"/>
      <c r="BG395" s="36"/>
      <c r="BH395" s="320"/>
      <c r="BI395" s="37" t="str">
        <f>getCostCategory</f>
        <v>01 Staff costs</v>
      </c>
      <c r="BJ395" s="37" t="str">
        <f>getSection</f>
        <v>11 Statistics and methodology</v>
      </c>
      <c r="BK395" s="32" t="str">
        <f>getObject</f>
        <v>CCMS Biostatistician</v>
      </c>
      <c r="BL395" s="30">
        <f>IFERROR(getUnitCost * IF(CatTemplate[[#This Row],[Cost Category Comp.]]="01 Staff costs", 1,1),0)</f>
        <v>488.70783849050434</v>
      </c>
      <c r="BM395" s="29">
        <f>IF(AND(ISBLANK(CatTemplate[[#This Row],[Eq. unit cost]]),ISBLANK(CatTemplate[[#This Row],[Cons. unit cost]]),ISBLANK(CatTemplate[[#This Row],[Oth. unit cost]])), 0, IF(getUnitEffort =0,1,getUnitEffort) * CatTemplate[[#This Row],[Year1]])</f>
        <v>0</v>
      </c>
      <c r="BN395" s="29">
        <f>IF(AND(ISBLANK(CatTemplate[[#This Row],[Eq. unit cost]]),ISBLANK(CatTemplate[[#This Row],[Cons. unit cost]]),ISBLANK(CatTemplate[[#This Row],[Oth. unit cost]])), 0, IF(getUnitEffort =0,1,getUnitEffort) * CatTemplate[[#This Row],[Year2]])</f>
        <v>0</v>
      </c>
      <c r="BO395" s="29">
        <f>IF(AND(ISBLANK(CatTemplate[[#This Row],[Eq. unit cost]]),ISBLANK(CatTemplate[[#This Row],[Cons. unit cost]]),ISBLANK(CatTemplate[[#This Row],[Oth. unit cost]])), 0, IF(getUnitEffort =0,1,getUnitEffort) * CatTemplate[[#This Row],[Year3]])</f>
        <v>0</v>
      </c>
      <c r="BP395" s="29">
        <f>IF(AND(ISBLANK(CatTemplate[[#This Row],[Eq. unit cost]]),ISBLANK(CatTemplate[[#This Row],[Cons. unit cost]]),ISBLANK(CatTemplate[[#This Row],[Oth. unit cost]])), 0, IF(getUnitEffort =0,1,getUnitEffort) * CatTemplate[[#This Row],[Year4]])</f>
        <v>0</v>
      </c>
      <c r="BQ395" s="29">
        <f>IF(AND(ISBLANK(CatTemplate[[#This Row],[Eq. unit cost]]),ISBLANK(CatTemplate[[#This Row],[Cons. unit cost]]),ISBLANK(CatTemplate[[#This Row],[Oth. unit cost]])), 0, IF(getUnitEffort =0,1,getUnitEffort) * CatTemplate[[#This Row],[Year5]])</f>
        <v>0</v>
      </c>
      <c r="BR395" s="29">
        <f>IF(AND(ISBLANK(CatTemplate[[#This Row],[Eq. unit cost]]),ISBLANK(CatTemplate[[#This Row],[Cons. unit cost]]),ISBLANK(CatTemplate[[#This Row],[Oth. unit cost]])), 0, IF(getUnitEffort =0,1,getUnitEffort) * CatTemplate[[#This Row],[Year6]])</f>
        <v>0</v>
      </c>
      <c r="BS395" s="29">
        <f>IF(AND(ISBLANK(CatTemplate[[#This Row],[Eq. unit cost]]),ISBLANK(CatTemplate[[#This Row],[Cons. unit cost]]),ISBLANK(CatTemplate[[#This Row],[Oth. unit cost]])), 0, IF(getUnitEffort =0,1,getUnitEffort) * CatTemplate[[#This Row],[Year7]])</f>
        <v>0</v>
      </c>
      <c r="BT395" s="29">
        <f>IF(AND(ISBLANK(CatTemplate[[#This Row],[Eq. unit cost]]),ISBLANK(CatTemplate[[#This Row],[Cons. unit cost]]),ISBLANK(CatTemplate[[#This Row],[Oth. unit cost]])), 0, IF(getUnitEffort =0,1,getUnitEffort) * CatTemplate[[#This Row],[Year8]])</f>
        <v>0</v>
      </c>
      <c r="BU395" s="29">
        <f>IF(AND(ISBLANK(CatTemplate[[#This Row],[Eq. unit cost]]),ISBLANK(CatTemplate[[#This Row],[Cons. unit cost]]),ISBLANK(CatTemplate[[#This Row],[Oth. unit cost]])), 0, IF(getUnitEffort =0,1,getUnitEffort) * CatTemplate[[#This Row],[Year9]])</f>
        <v>0</v>
      </c>
      <c r="BV395" s="29">
        <f>IF(AND(ISBLANK(CatTemplate[[#This Row],[Eq. unit cost]]),ISBLANK(CatTemplate[[#This Row],[Cons. unit cost]]),ISBLANK(CatTemplate[[#This Row],[Oth. unit cost]])), 0, IF(getUnitEffort =0,1,getUnitEffort) * CatTemplate[[#This Row],[Year10]])</f>
        <v>0</v>
      </c>
      <c r="BW395" s="29">
        <f>IF(AND(ISBLANK(CatTemplate[[#This Row],[Eq. unit cost]]),ISBLANK(CatTemplate[[#This Row],[Cons. unit cost]]),ISBLANK(CatTemplate[[#This Row],[Oth. unit cost]])), 0, IF(getUnitEffort =0,1,getUnitEffort) * CatTemplate[[#This Row],[Year11]])</f>
        <v>0</v>
      </c>
      <c r="BX395" s="29">
        <f>IF(AND(ISBLANK(CatTemplate[[#This Row],[Eq. unit cost]]),ISBLANK(CatTemplate[[#This Row],[Cons. unit cost]]),ISBLANK(CatTemplate[[#This Row],[Oth. unit cost]])), 0, IF(getUnitEffort =0,1,getUnitEffort) * CatTemplate[[#This Row],[Year12]])</f>
        <v>0</v>
      </c>
      <c r="BY395" s="29">
        <f>IF(AND(ISBLANK(CatTemplate[[#This Row],[Eq. unit cost]]),ISBLANK(CatTemplate[[#This Row],[Cons. unit cost]]),ISBLANK(CatTemplate[[#This Row],[Oth. unit cost]])), 0, IF(getUnitEffort =0,1,getUnitEffort) * CatTemplate[[#This Row],[Year13]])</f>
        <v>0</v>
      </c>
      <c r="BZ395" s="29">
        <f>IF(AND(ISBLANK(CatTemplate[[#This Row],[Eq. unit cost]]),ISBLANK(CatTemplate[[#This Row],[Cons. unit cost]]),ISBLANK(CatTemplate[[#This Row],[Oth. unit cost]])), 0, IF(getUnitEffort =0,1,getUnitEffort) * CatTemplate[[#This Row],[Year14]])</f>
        <v>0</v>
      </c>
      <c r="CA395" s="29">
        <f>IF(AND(ISBLANK(CatTemplate[[#This Row],[Eq. unit cost]]),ISBLANK(CatTemplate[[#This Row],[Cons. unit cost]]),ISBLANK(CatTemplate[[#This Row],[Oth. unit cost]])), 0, IF(getUnitEffort =0,1,getUnitEffort) * CatTemplate[[#This Row],[Year15]])</f>
        <v>0</v>
      </c>
      <c r="CB395" s="29">
        <f>IF(AND(ISBLANK(CatTemplate[[#This Row],[Eq. unit cost]]),ISBLANK(CatTemplate[[#This Row],[Cons. unit cost]]),ISBLANK(CatTemplate[[#This Row],[Oth. unit cost]])), 0, IF(getUnitEffort =0,1,getUnitEffort) * CatTemplate[[#This Row],[Year16]])</f>
        <v>0</v>
      </c>
      <c r="CC395" s="29">
        <f>IF(AND(ISBLANK(CatTemplate[[#This Row],[Eq. unit cost]]),ISBLANK(CatTemplate[[#This Row],[Cons. unit cost]]),ISBLANK(CatTemplate[[#This Row],[Oth. unit cost]])), 0, IF(getUnitEffort =0,1,getUnitEffort) * CatTemplate[[#This Row],[Year17]])</f>
        <v>0</v>
      </c>
      <c r="CD395" s="29">
        <f>IF(AND(ISBLANK(CatTemplate[[#This Row],[Eq. unit cost]]),ISBLANK(CatTemplate[[#This Row],[Cons. unit cost]]),ISBLANK(CatTemplate[[#This Row],[Oth. unit cost]])), 0, IF(getUnitEffort =0,1,getUnitEffort) * CatTemplate[[#This Row],[Year18]])</f>
        <v>0</v>
      </c>
      <c r="CE395" s="29">
        <f>IF(AND(ISBLANK(CatTemplate[[#This Row],[Eq. unit cost]]),ISBLANK(CatTemplate[[#This Row],[Cons. unit cost]]),ISBLANK(CatTemplate[[#This Row],[Oth. unit cost]])), 0, IF(getUnitEffort =0,1,getUnitEffort) * CatTemplate[[#This Row],[Year19]])</f>
        <v>0</v>
      </c>
      <c r="CF395" s="29">
        <f>IF(AND(ISBLANK(CatTemplate[[#This Row],[Eq. unit cost]]),ISBLANK(CatTemplate[[#This Row],[Cons. unit cost]]),ISBLANK(CatTemplate[[#This Row],[Oth. unit cost]])), 0, IF(getUnitEffort =0,1,getUnitEffort) * CatTemplate[[#This Row],[Year20]])</f>
        <v>0</v>
      </c>
      <c r="CG395" s="45">
        <f>SUM(CatTemplate[[#This Row],[Q1]:[Q20]])</f>
        <v>0</v>
      </c>
      <c r="CH395" s="29">
        <f>IF(ISBLANK(CatTemplate[[#This Row],[St. unit effort]]),0,(CatTemplate[[#This Row],[St. unit effort]] * CatTemplate[[#This Row],[Year1]]))</f>
        <v>0</v>
      </c>
      <c r="CI395" s="29">
        <f>IF(ISBLANK(CatTemplate[[#This Row],[St. unit effort]]),0,(CatTemplate[[#This Row],[St. unit effort]] * CatTemplate[[#This Row],[Year2]]))</f>
        <v>0</v>
      </c>
      <c r="CJ395" s="29">
        <f>IF(ISBLANK(CatTemplate[[#This Row],[St. unit effort]]),0,(CatTemplate[[#This Row],[St. unit effort]] * CatTemplate[[#This Row],[Year3]]))</f>
        <v>0</v>
      </c>
      <c r="CK395" s="29">
        <f>IF(ISBLANK(CatTemplate[[#This Row],[St. unit effort]]),0,(CatTemplate[[#This Row],[St. unit effort]] * CatTemplate[[#This Row],[Year4]]))</f>
        <v>0</v>
      </c>
      <c r="CL395" s="29">
        <f>IF(ISBLANK(CatTemplate[[#This Row],[St. unit effort]]),0,(CatTemplate[[#This Row],[St. unit effort]] * CatTemplate[[#This Row],[Year5]]))</f>
        <v>0</v>
      </c>
      <c r="CM395" s="29">
        <f>IF(ISBLANK(CatTemplate[[#This Row],[St. unit effort]]),0,(CatTemplate[[#This Row],[St. unit effort]] * CatTemplate[[#This Row],[Year6]]))</f>
        <v>0</v>
      </c>
      <c r="CN395" s="29">
        <f>IF(ISBLANK(CatTemplate[[#This Row],[St. unit effort]]),0,(CatTemplate[[#This Row],[St. unit effort]] * CatTemplate[[#This Row],[Year7]]))</f>
        <v>0</v>
      </c>
      <c r="CO395" s="29">
        <f>IF(ISBLANK(CatTemplate[[#This Row],[St. unit effort]]),0,(CatTemplate[[#This Row],[St. unit effort]] * CatTemplate[[#This Row],[Year8]]))</f>
        <v>0</v>
      </c>
      <c r="CP395" s="29">
        <f>IF(ISBLANK(CatTemplate[[#This Row],[St. unit effort]]),0,(CatTemplate[[#This Row],[St. unit effort]] * CatTemplate[[#This Row],[Year9]]))</f>
        <v>0</v>
      </c>
      <c r="CQ395" s="29">
        <f>IF(ISBLANK(CatTemplate[[#This Row],[St. unit effort]]),0,(CatTemplate[[#This Row],[St. unit effort]] * CatTemplate[[#This Row],[Year10]]))</f>
        <v>0</v>
      </c>
      <c r="CR395" s="29">
        <f>IF(ISBLANK(CatTemplate[[#This Row],[St. unit effort]]),0,(CatTemplate[[#This Row],[St. unit effort]] * CatTemplate[[#This Row],[Year11]]))</f>
        <v>0</v>
      </c>
      <c r="CS395" s="29">
        <f>IF(ISBLANK(CatTemplate[[#This Row],[St. unit effort]]),0,(CatTemplate[[#This Row],[St. unit effort]] * CatTemplate[[#This Row],[Year12]]))</f>
        <v>0</v>
      </c>
      <c r="CT395" s="29">
        <f>IF(ISBLANK(CatTemplate[[#This Row],[St. unit effort]]),0,(CatTemplate[[#This Row],[St. unit effort]] * CatTemplate[[#This Row],[Year13]]))</f>
        <v>0</v>
      </c>
      <c r="CU395" s="29">
        <f>IF(ISBLANK(CatTemplate[[#This Row],[St. unit effort]]),0,(CatTemplate[[#This Row],[St. unit effort]] * CatTemplate[[#This Row],[Year14]]))</f>
        <v>0</v>
      </c>
      <c r="CV395" s="29">
        <f>IF(ISBLANK(CatTemplate[[#This Row],[St. unit effort]]),0,(CatTemplate[[#This Row],[St. unit effort]] * CatTemplate[[#This Row],[Year15]]))</f>
        <v>0</v>
      </c>
      <c r="CW395" s="29">
        <f>IF(ISBLANK(CatTemplate[[#This Row],[St. unit effort]]),0,(CatTemplate[[#This Row],[St. unit effort]] * CatTemplate[[#This Row],[Year16]]))</f>
        <v>0</v>
      </c>
      <c r="CX395" s="29">
        <f>IF(ISBLANK(CatTemplate[[#This Row],[St. unit effort]]),0,(CatTemplate[[#This Row],[St. unit effort]] * CatTemplate[[#This Row],[Year17]]))</f>
        <v>0</v>
      </c>
      <c r="CY395" s="29">
        <f>IF(ISBLANK(CatTemplate[[#This Row],[St. unit effort]]),0,(CatTemplate[[#This Row],[St. unit effort]] * CatTemplate[[#This Row],[Year18]]))</f>
        <v>0</v>
      </c>
      <c r="CZ395" s="29">
        <f>IF(ISBLANK(CatTemplate[[#This Row],[St. unit effort]]),0,(CatTemplate[[#This Row],[St. unit effort]] * CatTemplate[[#This Row],[Year19]]))</f>
        <v>0</v>
      </c>
      <c r="DA395" s="29">
        <f>IF(ISBLANK(CatTemplate[[#This Row],[St. unit effort]]),0,(CatTemplate[[#This Row],[St. unit effort]] * CatTemplate[[#This Row],[Year20]]))</f>
        <v>0</v>
      </c>
      <c r="DB395" s="57">
        <f>IF(ISBLANK(CatTemplate[[#This Row],[St. unit effort]]),0,(CatTemplate[[#This Row],[St. unit effort]] * CatTemplate[[#This Row],[Year1]])*8/ParRatePM)</f>
        <v>0</v>
      </c>
      <c r="DC395" s="57">
        <f>IF(ISBLANK(CatTemplate[[#This Row],[St. unit effort]]),0,(CatTemplate[[#This Row],[St. unit effort]] * CatTemplate[[#This Row],[Year2]])*8/ParRatePM)</f>
        <v>0</v>
      </c>
      <c r="DD395" s="57">
        <f>IF(ISBLANK(CatTemplate[[#This Row],[St. unit effort]]),0,(CatTemplate[[#This Row],[St. unit effort]] * CatTemplate[[#This Row],[Year3]])*8/ParRatePM)</f>
        <v>0</v>
      </c>
      <c r="DE395" s="57">
        <f>IF(ISBLANK(CatTemplate[[#This Row],[St. unit effort]]),0,(CatTemplate[[#This Row],[St. unit effort]] * CatTemplate[[#This Row],[Year4]])*8/ParRatePM)</f>
        <v>0</v>
      </c>
      <c r="DF395" s="57">
        <f>IF(ISBLANK(CatTemplate[[#This Row],[St. unit effort]]),0,(CatTemplate[[#This Row],[St. unit effort]] * CatTemplate[[#This Row],[Year5]])*8/ParRatePM)</f>
        <v>0</v>
      </c>
      <c r="DG395" s="57">
        <f>IF(ISBLANK(CatTemplate[[#This Row],[St. unit effort]]),0,(CatTemplate[[#This Row],[St. unit effort]] * CatTemplate[[#This Row],[Year6]])*8/ParRatePM)</f>
        <v>0</v>
      </c>
      <c r="DH395" s="57">
        <f>IF(ISBLANK(CatTemplate[[#This Row],[St. unit effort]]),0,(CatTemplate[[#This Row],[St. unit effort]] * CatTemplate[[#This Row],[Year7]])*8/ParRatePM)</f>
        <v>0</v>
      </c>
      <c r="DI395" s="57">
        <f>IF(ISBLANK(CatTemplate[[#This Row],[St. unit effort]]),0,(CatTemplate[[#This Row],[St. unit effort]] * CatTemplate[[#This Row],[Year8]])*8/ParRatePM)</f>
        <v>0</v>
      </c>
      <c r="DJ395" s="57">
        <f>IF(ISBLANK(CatTemplate[[#This Row],[St. unit effort]]),0,(CatTemplate[[#This Row],[St. unit effort]] * CatTemplate[[#This Row],[Year9]])*8/ParRatePM)</f>
        <v>0</v>
      </c>
      <c r="DK395" s="57">
        <f>IF(ISBLANK(CatTemplate[[#This Row],[St. unit effort]]),0,(CatTemplate[[#This Row],[St. unit effort]] * CatTemplate[[#This Row],[Year10]])*8/ParRatePM)</f>
        <v>0</v>
      </c>
      <c r="DL395" s="57">
        <f>IF(ISBLANK(CatTemplate[[#This Row],[St. unit effort]]),0,(CatTemplate[[#This Row],[St. unit effort]] * CatTemplate[[#This Row],[Year11]])*8/ParRatePM)</f>
        <v>0</v>
      </c>
      <c r="DM395" s="57">
        <f>IF(ISBLANK(CatTemplate[[#This Row],[St. unit effort]]),0,(CatTemplate[[#This Row],[St. unit effort]] * CatTemplate[[#This Row],[Year12]])*8/ParRatePM)</f>
        <v>0</v>
      </c>
      <c r="DN395" s="57">
        <f>IF(ISBLANK(CatTemplate[[#This Row],[St. unit effort]]),0,(CatTemplate[[#This Row],[St. unit effort]] * CatTemplate[[#This Row],[Year13]])*8/ParRatePM)</f>
        <v>0</v>
      </c>
      <c r="DO395" s="57">
        <f>IF(ISBLANK(CatTemplate[[#This Row],[St. unit effort]]),0,(CatTemplate[[#This Row],[St. unit effort]] * CatTemplate[[#This Row],[Year14]])*8/ParRatePM)</f>
        <v>0</v>
      </c>
      <c r="DP395" s="57">
        <f>IF(ISBLANK(CatTemplate[[#This Row],[St. unit effort]]),0,(CatTemplate[[#This Row],[St. unit effort]] * CatTemplate[[#This Row],[Year15]])*8/ParRatePM)</f>
        <v>0</v>
      </c>
      <c r="DQ395" s="57">
        <f>IF(ISBLANK(CatTemplate[[#This Row],[St. unit effort]]),0,(CatTemplate[[#This Row],[St. unit effort]] * CatTemplate[[#This Row],[Year16]])*8/ParRatePM)</f>
        <v>0</v>
      </c>
      <c r="DR395" s="57">
        <f>IF(ISBLANK(CatTemplate[[#This Row],[St. unit effort]]),0,(CatTemplate[[#This Row],[St. unit effort]] * CatTemplate[[#This Row],[Year17]])*8/ParRatePM)</f>
        <v>0</v>
      </c>
      <c r="DS395" s="57">
        <f>IF(ISBLANK(CatTemplate[[#This Row],[St. unit effort]]),0,(CatTemplate[[#This Row],[St. unit effort]] * CatTemplate[[#This Row],[Year18]])*8/ParRatePM)</f>
        <v>0</v>
      </c>
      <c r="DT395" s="57">
        <f>IF(ISBLANK(CatTemplate[[#This Row],[St. unit effort]]),0,(CatTemplate[[#This Row],[St. unit effort]] * CatTemplate[[#This Row],[Year19]])*8/ParRatePM)</f>
        <v>0</v>
      </c>
      <c r="DU395" s="57">
        <f>IF(ISBLANK(CatTemplate[[#This Row],[St. unit effort]]),0,(CatTemplate[[#This Row],[St. unit effort]] * CatTemplate[[#This Row],[Year20]])*8/ParRatePM)</f>
        <v>0</v>
      </c>
      <c r="DV395" s="54">
        <f>SUM(CatTemplate[[#This Row],[PM1]:[PM20]])</f>
        <v>0</v>
      </c>
      <c r="DW395" s="56">
        <f t="shared" si="133"/>
        <v>0</v>
      </c>
      <c r="DX395" s="56">
        <f t="shared" si="133"/>
        <v>0</v>
      </c>
      <c r="DY395" s="56">
        <f t="shared" si="133"/>
        <v>0</v>
      </c>
      <c r="DZ395" s="56">
        <f t="shared" si="133"/>
        <v>0</v>
      </c>
      <c r="EA395" s="56">
        <f t="shared" si="133"/>
        <v>0</v>
      </c>
      <c r="EB395" s="56">
        <f t="shared" si="133"/>
        <v>0</v>
      </c>
      <c r="EC395" s="56">
        <f t="shared" si="133"/>
        <v>0</v>
      </c>
      <c r="ED395" s="56">
        <f t="shared" si="133"/>
        <v>0</v>
      </c>
      <c r="EE395" s="56">
        <f t="shared" si="133"/>
        <v>0</v>
      </c>
      <c r="EF395" s="56">
        <f t="shared" si="133"/>
        <v>0</v>
      </c>
      <c r="EG395" s="56">
        <f t="shared" si="133"/>
        <v>0</v>
      </c>
      <c r="EH395" s="56">
        <f t="shared" si="133"/>
        <v>0</v>
      </c>
      <c r="EI395" s="56">
        <f t="shared" si="133"/>
        <v>0</v>
      </c>
      <c r="EJ395" s="56">
        <f t="shared" si="133"/>
        <v>0</v>
      </c>
      <c r="EK395" s="56">
        <f t="shared" si="133"/>
        <v>0</v>
      </c>
      <c r="EL395" s="56">
        <f t="shared" si="135"/>
        <v>0</v>
      </c>
      <c r="EM395" s="56">
        <f t="shared" si="135"/>
        <v>0</v>
      </c>
      <c r="EN395" s="56">
        <f t="shared" si="135"/>
        <v>0</v>
      </c>
      <c r="EO395" s="56">
        <f t="shared" si="135"/>
        <v>0</v>
      </c>
      <c r="EP395" s="56">
        <f t="shared" si="135"/>
        <v>0</v>
      </c>
      <c r="EQ395" s="30">
        <f>CatTemplate[[#This Row],[Eq. unit cost]] * CatTemplate[[#This Row],[Eq. quantity]]</f>
        <v>0</v>
      </c>
      <c r="ER395" s="30">
        <f>CatTemplate[[#This Row],[Cons. unit cost]] *CatTemplate[[#This Row],[Cons. quantity]]</f>
        <v>0</v>
      </c>
      <c r="ES395" s="30">
        <f>CatTemplate[[#This Row],[Oth. unit cost]] *CatTemplate[[#This Row],[Oth. quantity]]</f>
        <v>0</v>
      </c>
      <c r="ET395" s="55">
        <f>SUM(CatTemplate[[#This Row],[CO1]:[CO20]])</f>
        <v>0</v>
      </c>
      <c r="EU395" s="56">
        <f t="shared" si="134"/>
        <v>0</v>
      </c>
      <c r="EV395" s="56">
        <f t="shared" si="134"/>
        <v>0</v>
      </c>
      <c r="EW395" s="56">
        <f t="shared" si="134"/>
        <v>0</v>
      </c>
      <c r="EX395" s="56">
        <f t="shared" si="134"/>
        <v>0</v>
      </c>
      <c r="EY395" s="56">
        <f t="shared" si="134"/>
        <v>0</v>
      </c>
      <c r="EZ395" s="56">
        <f t="shared" si="134"/>
        <v>0</v>
      </c>
      <c r="FA395" s="56">
        <f t="shared" si="134"/>
        <v>0</v>
      </c>
      <c r="FB395" s="56">
        <f t="shared" si="134"/>
        <v>0</v>
      </c>
      <c r="FC395" s="56">
        <f t="shared" si="134"/>
        <v>0</v>
      </c>
      <c r="FD395" s="56">
        <f t="shared" si="134"/>
        <v>0</v>
      </c>
      <c r="FE395" s="56">
        <f t="shared" si="134"/>
        <v>0</v>
      </c>
      <c r="FF395" s="56">
        <f t="shared" si="134"/>
        <v>0</v>
      </c>
      <c r="FG395" s="56">
        <f t="shared" si="134"/>
        <v>0</v>
      </c>
      <c r="FH395" s="56">
        <f t="shared" si="134"/>
        <v>0</v>
      </c>
      <c r="FI395" s="56">
        <f t="shared" si="134"/>
        <v>0</v>
      </c>
      <c r="FJ395" s="56">
        <f t="shared" si="136"/>
        <v>0</v>
      </c>
      <c r="FK395" s="56">
        <f t="shared" si="136"/>
        <v>0</v>
      </c>
      <c r="FL395" s="56">
        <f t="shared" si="136"/>
        <v>0</v>
      </c>
      <c r="FM395" s="56">
        <f t="shared" si="136"/>
        <v>0</v>
      </c>
      <c r="FN395" s="56">
        <f t="shared" si="136"/>
        <v>0</v>
      </c>
      <c r="FO395" s="58">
        <f>SUM(CatTemplate[[#This Row],[CS1]:[CS20]])</f>
        <v>0</v>
      </c>
      <c r="FP395" s="59">
        <f>CatTemplate[[#This Row],[Total Oth. cost]]+CatTemplate[[#This Row],[Total St. Cost]]</f>
        <v>0</v>
      </c>
      <c r="FQ395" s="33" t="e">
        <f t="shared" si="137"/>
        <v>#VALUE!</v>
      </c>
      <c r="FR395" s="33" t="e">
        <f t="shared" si="138"/>
        <v>#VALUE!</v>
      </c>
      <c r="FS395" s="30" t="e">
        <f>(CatTemplate[[#This Row],[CO1]] + CatTemplate[[#This Row],[CS1]]) * (1 + getRateOHFinal) * getRateMarkupFinal</f>
        <v>#VALUE!</v>
      </c>
      <c r="FT395" s="30" t="e">
        <f>(CatTemplate[[#This Row],[CO2]] + CatTemplate[[#This Row],[CS2]]) * (1 + getRateOHFinal) * getRateMarkupFinal</f>
        <v>#VALUE!</v>
      </c>
      <c r="FU395" s="30" t="e">
        <f>(CatTemplate[[#This Row],[CO3]] + CatTemplate[[#This Row],[CS3]]) * (1 + getRateOHFinal) * getRateMarkupFinal</f>
        <v>#VALUE!</v>
      </c>
      <c r="FV395" s="30" t="e">
        <f>(CatTemplate[[#This Row],[CO4]] + CatTemplate[[#This Row],[CS4]]) * (1 + getRateOHFinal) * getRateMarkupFinal</f>
        <v>#VALUE!</v>
      </c>
      <c r="FW395" s="30" t="e">
        <f>(CatTemplate[[#This Row],[CO5]] + CatTemplate[[#This Row],[CS5]]) * (1 + getRateOHFinal) * getRateMarkupFinal</f>
        <v>#VALUE!</v>
      </c>
      <c r="FX395" s="30" t="e">
        <f>(CatTemplate[[#This Row],[CO6]] + CatTemplate[[#This Row],[CS6]]) * (1 + getRateOHFinal) * getRateMarkupFinal</f>
        <v>#VALUE!</v>
      </c>
      <c r="FY395" s="30" t="e">
        <f>(CatTemplate[[#This Row],[CO7]] + CatTemplate[[#This Row],[CS7]]) * (1 + getRateOHFinal) * getRateMarkupFinal</f>
        <v>#VALUE!</v>
      </c>
      <c r="FZ395" s="30" t="e">
        <f>(CatTemplate[[#This Row],[CO8]] + CatTemplate[[#This Row],[CS8]]) * (1 + getRateOHFinal) * getRateMarkupFinal</f>
        <v>#VALUE!</v>
      </c>
      <c r="GA395" s="30" t="e">
        <f>(CatTemplate[[#This Row],[CO9]] + CatTemplate[[#This Row],[CS9]]) * (1 + getRateOHFinal) * getRateMarkupFinal</f>
        <v>#VALUE!</v>
      </c>
      <c r="GB395" s="30" t="e">
        <f>(CatTemplate[[#This Row],[CO10]] + CatTemplate[[#This Row],[CS10]]) * (1 + getRateOHFinal) * getRateMarkupFinal</f>
        <v>#VALUE!</v>
      </c>
      <c r="GC395" s="30" t="e">
        <f>(CatTemplate[[#This Row],[CO11]] + CatTemplate[[#This Row],[CS11]]) * (1 + getRateOHFinal) * getRateMarkupFinal</f>
        <v>#VALUE!</v>
      </c>
      <c r="GD395" s="30" t="e">
        <f>(CatTemplate[[#This Row],[CO12]] + CatTemplate[[#This Row],[CS12]]) * (1 + getRateOHFinal) * getRateMarkupFinal</f>
        <v>#VALUE!</v>
      </c>
      <c r="GE395" s="30" t="e">
        <f>(CatTemplate[[#This Row],[CO13]] + CatTemplate[[#This Row],[CS13]]) * (1 + getRateOHFinal) * getRateMarkupFinal</f>
        <v>#VALUE!</v>
      </c>
      <c r="GF395" s="30" t="e">
        <f>(CatTemplate[[#This Row],[CO14]] + CatTemplate[[#This Row],[CS14]]) * (1 + getRateOHFinal) * getRateMarkupFinal</f>
        <v>#VALUE!</v>
      </c>
      <c r="GG395" s="30" t="e">
        <f>(CatTemplate[[#This Row],[CO15]] + CatTemplate[[#This Row],[CS15]]) * (1 + getRateOHFinal) * getRateMarkupFinal</f>
        <v>#VALUE!</v>
      </c>
      <c r="GH395" s="30" t="e">
        <f>(CatTemplate[[#This Row],[CO16]] + CatTemplate[[#This Row],[CS16]]) * (1 + getRateOHFinal) * getRateMarkupFinal</f>
        <v>#VALUE!</v>
      </c>
      <c r="GI395" s="30" t="e">
        <f>(CatTemplate[[#This Row],[CO17]] + CatTemplate[[#This Row],[CS17]]) * (1 + getRateOHFinal) * getRateMarkupFinal</f>
        <v>#VALUE!</v>
      </c>
      <c r="GJ395" s="30" t="e">
        <f>(CatTemplate[[#This Row],[CO18]] + CatTemplate[[#This Row],[CS18]]) * (1 + getRateOHFinal) * getRateMarkupFinal</f>
        <v>#VALUE!</v>
      </c>
      <c r="GK395" s="30" t="e">
        <f>(CatTemplate[[#This Row],[CO19]] + CatTemplate[[#This Row],[CS19]]) * (1 + getRateOHFinal) * getRateMarkupFinal</f>
        <v>#VALUE!</v>
      </c>
      <c r="GL395" s="30" t="e">
        <f>(CatTemplate[[#This Row],[CO20]] + CatTemplate[[#This Row],[CS20]]) * (1 + getRateOHFinal) * getRateMarkupFinal</f>
        <v>#VALUE!</v>
      </c>
      <c r="GM395" s="30" t="e">
        <f t="shared" si="139"/>
        <v>#VALUE!</v>
      </c>
      <c r="GN395" s="30" t="e">
        <f t="shared" si="140"/>
        <v>#VALUE!</v>
      </c>
      <c r="GO395" s="30" t="e">
        <f t="shared" si="141"/>
        <v>#VALUE!</v>
      </c>
      <c r="GP395" s="30" t="e">
        <f t="shared" si="142"/>
        <v>#VALUE!</v>
      </c>
      <c r="GQ395" s="30" t="e">
        <f>(CatTemplate[[#This Row],[CO1]]+CatTemplate[[#This Row],[CS1]]) * (1+ getRateOHFinal) * (1 + getRateMarkupFinal)</f>
        <v>#VALUE!</v>
      </c>
      <c r="GR395" s="30" t="e">
        <f>(CatTemplate[[#This Row],[CO2]]+CatTemplate[[#This Row],[CS2]]) * (1+ getRateOHFinal) * (1 + getRateMarkupFinal)</f>
        <v>#VALUE!</v>
      </c>
      <c r="GS395" s="30" t="e">
        <f>(CatTemplate[[#This Row],[CO3]]+CatTemplate[[#This Row],[CS3]]) * (1+ getRateOHFinal) * (1 + getRateMarkupFinal)</f>
        <v>#VALUE!</v>
      </c>
      <c r="GT395" s="30" t="e">
        <f>(CatTemplate[[#This Row],[CO4]]+CatTemplate[[#This Row],[CS4]]) * (1+ getRateOHFinal) * (1 + getRateMarkupFinal)</f>
        <v>#VALUE!</v>
      </c>
      <c r="GU395" s="30" t="e">
        <f>(CatTemplate[[#This Row],[CO5]]+CatTemplate[[#This Row],[CS5]]) * (1+ getRateOHFinal) * (1 + getRateMarkupFinal)</f>
        <v>#VALUE!</v>
      </c>
      <c r="GV395" s="30" t="e">
        <f>(CatTemplate[[#This Row],[CO6]]+CatTemplate[[#This Row],[CS6]]) * (1+ getRateOHFinal) * (1 + getRateMarkupFinal)</f>
        <v>#VALUE!</v>
      </c>
      <c r="GW395" s="30" t="e">
        <f>(CatTemplate[[#This Row],[CO7]]+CatTemplate[[#This Row],[CS7]]) * (1+ getRateOHFinal) * (1 + getRateMarkupFinal)</f>
        <v>#VALUE!</v>
      </c>
      <c r="GX395" s="30" t="e">
        <f>(CatTemplate[[#This Row],[CO8]]+CatTemplate[[#This Row],[CS8]]) * (1+ getRateOHFinal) * (1 + getRateMarkupFinal)</f>
        <v>#VALUE!</v>
      </c>
      <c r="GY395" s="30" t="e">
        <f>(CatTemplate[[#This Row],[CO9]]+CatTemplate[[#This Row],[CS9]]) * (1+ getRateOHFinal) * (1 + getRateMarkupFinal)</f>
        <v>#VALUE!</v>
      </c>
      <c r="GZ395" s="30" t="e">
        <f>(CatTemplate[[#This Row],[CO10]]+CatTemplate[[#This Row],[CS10]]) * (1+ getRateOHFinal) * (1 + getRateMarkupFinal)</f>
        <v>#VALUE!</v>
      </c>
      <c r="HA395" s="30" t="e">
        <f>(CatTemplate[[#This Row],[CO11]]+CatTemplate[[#This Row],[CS11]]) * (1+ getRateOHFinal) * (1 + getRateMarkupFinal)</f>
        <v>#VALUE!</v>
      </c>
      <c r="HB395" s="30" t="e">
        <f>(CatTemplate[[#This Row],[CO12]]+CatTemplate[[#This Row],[CS12]]) * (1+ getRateOHFinal) * (1 + getRateMarkupFinal)</f>
        <v>#VALUE!</v>
      </c>
      <c r="HC395" s="30" t="e">
        <f>(CatTemplate[[#This Row],[CO13]]+CatTemplate[[#This Row],[CS13]]) * (1+ getRateOHFinal) * (1 + getRateMarkupFinal)</f>
        <v>#VALUE!</v>
      </c>
      <c r="HD395" s="30" t="e">
        <f>(CatTemplate[[#This Row],[CO14]]+CatTemplate[[#This Row],[CS14]]) * (1+ getRateOHFinal) * (1 + getRateMarkupFinal)</f>
        <v>#VALUE!</v>
      </c>
      <c r="HE395" s="30" t="e">
        <f>(CatTemplate[[#This Row],[CO15]]+CatTemplate[[#This Row],[CS15]]) * (1+ getRateOHFinal) * (1 + getRateMarkupFinal)</f>
        <v>#VALUE!</v>
      </c>
      <c r="HF395" s="30" t="e">
        <f>(CatTemplate[[#This Row],[CO16]]+CatTemplate[[#This Row],[CS16]]) * (1+ getRateOHFinal) * (1 + getRateMarkupFinal)</f>
        <v>#VALUE!</v>
      </c>
      <c r="HG395" s="30" t="e">
        <f>(CatTemplate[[#This Row],[CO17]]+CatTemplate[[#This Row],[CS17]]) * (1+ getRateOHFinal) * (1 + getRateMarkupFinal)</f>
        <v>#VALUE!</v>
      </c>
      <c r="HH395" s="30" t="e">
        <f>(CatTemplate[[#This Row],[CO18]]+CatTemplate[[#This Row],[CS18]]) * (1+ getRateOHFinal) * (1 + getRateMarkupFinal)</f>
        <v>#VALUE!</v>
      </c>
      <c r="HI395" s="30" t="e">
        <f>(CatTemplate[[#This Row],[CO19]]+CatTemplate[[#This Row],[CS19]]) * (1+ getRateOHFinal) * (1 + getRateMarkupFinal)</f>
        <v>#VALUE!</v>
      </c>
      <c r="HJ395" s="30" t="e">
        <f>(CatTemplate[[#This Row],[CO20]]+CatTemplate[[#This Row],[CS20]]) * (1+ getRateOHFinal) * (1 + getRateMarkupFinal)</f>
        <v>#VALUE!</v>
      </c>
      <c r="HK395" s="39" t="e">
        <f>CatTemplate[[#This Row],[Total cost]]+CatTemplate[[#This Row],[OH Amount]]+CatTemplate[[#This Row],[Markup]]</f>
        <v>#VALUE!</v>
      </c>
      <c r="HL395" s="63">
        <f>IF(CatTemplate[[#This Row],[Units]]="Days",CatTemplate[[#This Row],[Project quantity]]*CatTemplate[[#This Row],[St. unit effort]],CatTemplate[[#This Row],[Project quantity]])</f>
        <v>0</v>
      </c>
      <c r="HM395" s="287">
        <f>IFERROR(CatTemplate[[#This Row],[Total Price]]/(CatTemplate[[#This Row],[Final Quantity]]),0)</f>
        <v>0</v>
      </c>
      <c r="HN395" s="261"/>
    </row>
    <row r="396" spans="2:222" x14ac:dyDescent="0.2">
      <c r="B396" s="9" t="s">
        <v>107</v>
      </c>
      <c r="C396" s="23">
        <v>11</v>
      </c>
      <c r="D396" s="10" t="s">
        <v>194</v>
      </c>
      <c r="E396" s="25">
        <v>3</v>
      </c>
      <c r="F396" s="19" t="s">
        <v>217</v>
      </c>
      <c r="G396" s="27">
        <v>2</v>
      </c>
      <c r="H396" s="19" t="s">
        <v>218</v>
      </c>
      <c r="I396" s="19"/>
      <c r="J396" s="16" t="s">
        <v>211</v>
      </c>
      <c r="K396" s="16"/>
      <c r="L396" s="16" t="s">
        <v>140</v>
      </c>
      <c r="M396" s="16" t="s">
        <v>206</v>
      </c>
      <c r="N396" s="16" t="s">
        <v>857</v>
      </c>
      <c r="O396" s="320"/>
      <c r="P396" s="71"/>
      <c r="Q396" s="108"/>
      <c r="R396" s="73"/>
      <c r="S396" s="97"/>
      <c r="T396" s="100">
        <f>getEqUnitCost</f>
        <v>0</v>
      </c>
      <c r="U396" s="73">
        <f>getEqUnitEffort</f>
        <v>0</v>
      </c>
      <c r="V396" s="101">
        <f>getEqQuantity</f>
        <v>0</v>
      </c>
      <c r="W396" s="320"/>
      <c r="X396" s="100">
        <f>getConsUnitCost</f>
        <v>0</v>
      </c>
      <c r="Y396" s="73">
        <f>getConsUnitEffort</f>
        <v>0</v>
      </c>
      <c r="Z396" s="14">
        <f>getConsQuantity</f>
        <v>0</v>
      </c>
      <c r="AA396" s="320"/>
      <c r="AB396" s="72"/>
      <c r="AC396" s="112"/>
      <c r="AD396" s="14">
        <f>getOthQuantity</f>
        <v>0</v>
      </c>
      <c r="AE396" s="320"/>
      <c r="AF396" s="28" t="str">
        <f>IF(ISBLANK(CatTemplate[[#This Row],[Resource type]]),"",CatTemplate[[#This Row],[Resource type]])</f>
        <v>CCMS Data Manager</v>
      </c>
      <c r="AG396" s="242">
        <f>getStaffUnitCost</f>
        <v>456.42590007973985</v>
      </c>
      <c r="AH396" s="113">
        <f>getStaffUnitEffort</f>
        <v>0</v>
      </c>
      <c r="AI396" s="40">
        <f>getStaffQuantity</f>
        <v>0</v>
      </c>
      <c r="AJ396" s="41">
        <f>CatTemplate[[#This Row],[St. quantity]]*8/ParRatePM</f>
        <v>0</v>
      </c>
      <c r="AK396" s="320"/>
      <c r="AL396" s="53" t="str">
        <f>CatTemplate[[#This Row],[Item type]]</f>
        <v>Days</v>
      </c>
      <c r="AM396" s="12">
        <f>SUM(CatTemplate[[#This Row],[Year1]:[Year20]])</f>
        <v>0</v>
      </c>
      <c r="AN396" s="52"/>
      <c r="AO396" s="52"/>
      <c r="AP396" s="52"/>
      <c r="AQ396" s="8"/>
      <c r="AR396" s="8"/>
      <c r="AS396" s="8"/>
      <c r="AT396" s="8"/>
      <c r="AU396" s="8"/>
      <c r="AV396" s="8"/>
      <c r="AW396" s="8"/>
      <c r="AX396" s="8"/>
      <c r="AY396" s="8"/>
      <c r="AZ396" s="8"/>
      <c r="BA396" s="8"/>
      <c r="BB396" s="8"/>
      <c r="BC396" s="8"/>
      <c r="BD396" s="8"/>
      <c r="BE396" s="8"/>
      <c r="BF396" s="8"/>
      <c r="BG396" s="36"/>
      <c r="BH396" s="320"/>
      <c r="BI396" s="37" t="str">
        <f>getCostCategory</f>
        <v>01 Staff costs</v>
      </c>
      <c r="BJ396" s="37" t="str">
        <f>getSection</f>
        <v>11 Statistics and methodology</v>
      </c>
      <c r="BK396" s="32" t="str">
        <f>getObject</f>
        <v>CCMS Data Manager</v>
      </c>
      <c r="BL396" s="30">
        <f>IFERROR(getUnitCost * IF(CatTemplate[[#This Row],[Cost Category Comp.]]="01 Staff costs", 1,1),0)</f>
        <v>456.42590007973985</v>
      </c>
      <c r="BM396" s="29">
        <f>IF(AND(ISBLANK(CatTemplate[[#This Row],[Eq. unit cost]]),ISBLANK(CatTemplate[[#This Row],[Cons. unit cost]]),ISBLANK(CatTemplate[[#This Row],[Oth. unit cost]])), 0, IF(getUnitEffort =0,1,getUnitEffort) * CatTemplate[[#This Row],[Year1]])</f>
        <v>0</v>
      </c>
      <c r="BN396" s="29">
        <f>IF(AND(ISBLANK(CatTemplate[[#This Row],[Eq. unit cost]]),ISBLANK(CatTemplate[[#This Row],[Cons. unit cost]]),ISBLANK(CatTemplate[[#This Row],[Oth. unit cost]])), 0, IF(getUnitEffort =0,1,getUnitEffort) * CatTemplate[[#This Row],[Year2]])</f>
        <v>0</v>
      </c>
      <c r="BO396" s="29">
        <f>IF(AND(ISBLANK(CatTemplate[[#This Row],[Eq. unit cost]]),ISBLANK(CatTemplate[[#This Row],[Cons. unit cost]]),ISBLANK(CatTemplate[[#This Row],[Oth. unit cost]])), 0, IF(getUnitEffort =0,1,getUnitEffort) * CatTemplate[[#This Row],[Year3]])</f>
        <v>0</v>
      </c>
      <c r="BP396" s="29">
        <f>IF(AND(ISBLANK(CatTemplate[[#This Row],[Eq. unit cost]]),ISBLANK(CatTemplate[[#This Row],[Cons. unit cost]]),ISBLANK(CatTemplate[[#This Row],[Oth. unit cost]])), 0, IF(getUnitEffort =0,1,getUnitEffort) * CatTemplate[[#This Row],[Year4]])</f>
        <v>0</v>
      </c>
      <c r="BQ396" s="29">
        <f>IF(AND(ISBLANK(CatTemplate[[#This Row],[Eq. unit cost]]),ISBLANK(CatTemplate[[#This Row],[Cons. unit cost]]),ISBLANK(CatTemplate[[#This Row],[Oth. unit cost]])), 0, IF(getUnitEffort =0,1,getUnitEffort) * CatTemplate[[#This Row],[Year5]])</f>
        <v>0</v>
      </c>
      <c r="BR396" s="29">
        <f>IF(AND(ISBLANK(CatTemplate[[#This Row],[Eq. unit cost]]),ISBLANK(CatTemplate[[#This Row],[Cons. unit cost]]),ISBLANK(CatTemplate[[#This Row],[Oth. unit cost]])), 0, IF(getUnitEffort =0,1,getUnitEffort) * CatTemplate[[#This Row],[Year6]])</f>
        <v>0</v>
      </c>
      <c r="BS396" s="29">
        <f>IF(AND(ISBLANK(CatTemplate[[#This Row],[Eq. unit cost]]),ISBLANK(CatTemplate[[#This Row],[Cons. unit cost]]),ISBLANK(CatTemplate[[#This Row],[Oth. unit cost]])), 0, IF(getUnitEffort =0,1,getUnitEffort) * CatTemplate[[#This Row],[Year7]])</f>
        <v>0</v>
      </c>
      <c r="BT396" s="29">
        <f>IF(AND(ISBLANK(CatTemplate[[#This Row],[Eq. unit cost]]),ISBLANK(CatTemplate[[#This Row],[Cons. unit cost]]),ISBLANK(CatTemplate[[#This Row],[Oth. unit cost]])), 0, IF(getUnitEffort =0,1,getUnitEffort) * CatTemplate[[#This Row],[Year8]])</f>
        <v>0</v>
      </c>
      <c r="BU396" s="29">
        <f>IF(AND(ISBLANK(CatTemplate[[#This Row],[Eq. unit cost]]),ISBLANK(CatTemplate[[#This Row],[Cons. unit cost]]),ISBLANK(CatTemplate[[#This Row],[Oth. unit cost]])), 0, IF(getUnitEffort =0,1,getUnitEffort) * CatTemplate[[#This Row],[Year9]])</f>
        <v>0</v>
      </c>
      <c r="BV396" s="29">
        <f>IF(AND(ISBLANK(CatTemplate[[#This Row],[Eq. unit cost]]),ISBLANK(CatTemplate[[#This Row],[Cons. unit cost]]),ISBLANK(CatTemplate[[#This Row],[Oth. unit cost]])), 0, IF(getUnitEffort =0,1,getUnitEffort) * CatTemplate[[#This Row],[Year10]])</f>
        <v>0</v>
      </c>
      <c r="BW396" s="29">
        <f>IF(AND(ISBLANK(CatTemplate[[#This Row],[Eq. unit cost]]),ISBLANK(CatTemplate[[#This Row],[Cons. unit cost]]),ISBLANK(CatTemplate[[#This Row],[Oth. unit cost]])), 0, IF(getUnitEffort =0,1,getUnitEffort) * CatTemplate[[#This Row],[Year11]])</f>
        <v>0</v>
      </c>
      <c r="BX396" s="29">
        <f>IF(AND(ISBLANK(CatTemplate[[#This Row],[Eq. unit cost]]),ISBLANK(CatTemplate[[#This Row],[Cons. unit cost]]),ISBLANK(CatTemplate[[#This Row],[Oth. unit cost]])), 0, IF(getUnitEffort =0,1,getUnitEffort) * CatTemplate[[#This Row],[Year12]])</f>
        <v>0</v>
      </c>
      <c r="BY396" s="29">
        <f>IF(AND(ISBLANK(CatTemplate[[#This Row],[Eq. unit cost]]),ISBLANK(CatTemplate[[#This Row],[Cons. unit cost]]),ISBLANK(CatTemplate[[#This Row],[Oth. unit cost]])), 0, IF(getUnitEffort =0,1,getUnitEffort) * CatTemplate[[#This Row],[Year13]])</f>
        <v>0</v>
      </c>
      <c r="BZ396" s="29">
        <f>IF(AND(ISBLANK(CatTemplate[[#This Row],[Eq. unit cost]]),ISBLANK(CatTemplate[[#This Row],[Cons. unit cost]]),ISBLANK(CatTemplate[[#This Row],[Oth. unit cost]])), 0, IF(getUnitEffort =0,1,getUnitEffort) * CatTemplate[[#This Row],[Year14]])</f>
        <v>0</v>
      </c>
      <c r="CA396" s="29">
        <f>IF(AND(ISBLANK(CatTemplate[[#This Row],[Eq. unit cost]]),ISBLANK(CatTemplate[[#This Row],[Cons. unit cost]]),ISBLANK(CatTemplate[[#This Row],[Oth. unit cost]])), 0, IF(getUnitEffort =0,1,getUnitEffort) * CatTemplate[[#This Row],[Year15]])</f>
        <v>0</v>
      </c>
      <c r="CB396" s="29">
        <f>IF(AND(ISBLANK(CatTemplate[[#This Row],[Eq. unit cost]]),ISBLANK(CatTemplate[[#This Row],[Cons. unit cost]]),ISBLANK(CatTemplate[[#This Row],[Oth. unit cost]])), 0, IF(getUnitEffort =0,1,getUnitEffort) * CatTemplate[[#This Row],[Year16]])</f>
        <v>0</v>
      </c>
      <c r="CC396" s="29">
        <f>IF(AND(ISBLANK(CatTemplate[[#This Row],[Eq. unit cost]]),ISBLANK(CatTemplate[[#This Row],[Cons. unit cost]]),ISBLANK(CatTemplate[[#This Row],[Oth. unit cost]])), 0, IF(getUnitEffort =0,1,getUnitEffort) * CatTemplate[[#This Row],[Year17]])</f>
        <v>0</v>
      </c>
      <c r="CD396" s="29">
        <f>IF(AND(ISBLANK(CatTemplate[[#This Row],[Eq. unit cost]]),ISBLANK(CatTemplate[[#This Row],[Cons. unit cost]]),ISBLANK(CatTemplate[[#This Row],[Oth. unit cost]])), 0, IF(getUnitEffort =0,1,getUnitEffort) * CatTemplate[[#This Row],[Year18]])</f>
        <v>0</v>
      </c>
      <c r="CE396" s="29">
        <f>IF(AND(ISBLANK(CatTemplate[[#This Row],[Eq. unit cost]]),ISBLANK(CatTemplate[[#This Row],[Cons. unit cost]]),ISBLANK(CatTemplate[[#This Row],[Oth. unit cost]])), 0, IF(getUnitEffort =0,1,getUnitEffort) * CatTemplate[[#This Row],[Year19]])</f>
        <v>0</v>
      </c>
      <c r="CF396" s="29">
        <f>IF(AND(ISBLANK(CatTemplate[[#This Row],[Eq. unit cost]]),ISBLANK(CatTemplate[[#This Row],[Cons. unit cost]]),ISBLANK(CatTemplate[[#This Row],[Oth. unit cost]])), 0, IF(getUnitEffort =0,1,getUnitEffort) * CatTemplate[[#This Row],[Year20]])</f>
        <v>0</v>
      </c>
      <c r="CG396" s="45">
        <f>SUM(CatTemplate[[#This Row],[Q1]:[Q20]])</f>
        <v>0</v>
      </c>
      <c r="CH396" s="29">
        <f>IF(ISBLANK(CatTemplate[[#This Row],[St. unit effort]]),0,(CatTemplate[[#This Row],[St. unit effort]] * CatTemplate[[#This Row],[Year1]]))</f>
        <v>0</v>
      </c>
      <c r="CI396" s="29">
        <f>IF(ISBLANK(CatTemplate[[#This Row],[St. unit effort]]),0,(CatTemplate[[#This Row],[St. unit effort]] * CatTemplate[[#This Row],[Year2]]))</f>
        <v>0</v>
      </c>
      <c r="CJ396" s="29">
        <f>IF(ISBLANK(CatTemplate[[#This Row],[St. unit effort]]),0,(CatTemplate[[#This Row],[St. unit effort]] * CatTemplate[[#This Row],[Year3]]))</f>
        <v>0</v>
      </c>
      <c r="CK396" s="29">
        <f>IF(ISBLANK(CatTemplate[[#This Row],[St. unit effort]]),0,(CatTemplate[[#This Row],[St. unit effort]] * CatTemplate[[#This Row],[Year4]]))</f>
        <v>0</v>
      </c>
      <c r="CL396" s="29">
        <f>IF(ISBLANK(CatTemplate[[#This Row],[St. unit effort]]),0,(CatTemplate[[#This Row],[St. unit effort]] * CatTemplate[[#This Row],[Year5]]))</f>
        <v>0</v>
      </c>
      <c r="CM396" s="29">
        <f>IF(ISBLANK(CatTemplate[[#This Row],[St. unit effort]]),0,(CatTemplate[[#This Row],[St. unit effort]] * CatTemplate[[#This Row],[Year6]]))</f>
        <v>0</v>
      </c>
      <c r="CN396" s="29">
        <f>IF(ISBLANK(CatTemplate[[#This Row],[St. unit effort]]),0,(CatTemplate[[#This Row],[St. unit effort]] * CatTemplate[[#This Row],[Year7]]))</f>
        <v>0</v>
      </c>
      <c r="CO396" s="29">
        <f>IF(ISBLANK(CatTemplate[[#This Row],[St. unit effort]]),0,(CatTemplate[[#This Row],[St. unit effort]] * CatTemplate[[#This Row],[Year8]]))</f>
        <v>0</v>
      </c>
      <c r="CP396" s="29">
        <f>IF(ISBLANK(CatTemplate[[#This Row],[St. unit effort]]),0,(CatTemplate[[#This Row],[St. unit effort]] * CatTemplate[[#This Row],[Year9]]))</f>
        <v>0</v>
      </c>
      <c r="CQ396" s="29">
        <f>IF(ISBLANK(CatTemplate[[#This Row],[St. unit effort]]),0,(CatTemplate[[#This Row],[St. unit effort]] * CatTemplate[[#This Row],[Year10]]))</f>
        <v>0</v>
      </c>
      <c r="CR396" s="29">
        <f>IF(ISBLANK(CatTemplate[[#This Row],[St. unit effort]]),0,(CatTemplate[[#This Row],[St. unit effort]] * CatTemplate[[#This Row],[Year11]]))</f>
        <v>0</v>
      </c>
      <c r="CS396" s="29">
        <f>IF(ISBLANK(CatTemplate[[#This Row],[St. unit effort]]),0,(CatTemplate[[#This Row],[St. unit effort]] * CatTemplate[[#This Row],[Year12]]))</f>
        <v>0</v>
      </c>
      <c r="CT396" s="29">
        <f>IF(ISBLANK(CatTemplate[[#This Row],[St. unit effort]]),0,(CatTemplate[[#This Row],[St. unit effort]] * CatTemplate[[#This Row],[Year13]]))</f>
        <v>0</v>
      </c>
      <c r="CU396" s="29">
        <f>IF(ISBLANK(CatTemplate[[#This Row],[St. unit effort]]),0,(CatTemplate[[#This Row],[St. unit effort]] * CatTemplate[[#This Row],[Year14]]))</f>
        <v>0</v>
      </c>
      <c r="CV396" s="29">
        <f>IF(ISBLANK(CatTemplate[[#This Row],[St. unit effort]]),0,(CatTemplate[[#This Row],[St. unit effort]] * CatTemplate[[#This Row],[Year15]]))</f>
        <v>0</v>
      </c>
      <c r="CW396" s="29">
        <f>IF(ISBLANK(CatTemplate[[#This Row],[St. unit effort]]),0,(CatTemplate[[#This Row],[St. unit effort]] * CatTemplate[[#This Row],[Year16]]))</f>
        <v>0</v>
      </c>
      <c r="CX396" s="29">
        <f>IF(ISBLANK(CatTemplate[[#This Row],[St. unit effort]]),0,(CatTemplate[[#This Row],[St. unit effort]] * CatTemplate[[#This Row],[Year17]]))</f>
        <v>0</v>
      </c>
      <c r="CY396" s="29">
        <f>IF(ISBLANK(CatTemplate[[#This Row],[St. unit effort]]),0,(CatTemplate[[#This Row],[St. unit effort]] * CatTemplate[[#This Row],[Year18]]))</f>
        <v>0</v>
      </c>
      <c r="CZ396" s="29">
        <f>IF(ISBLANK(CatTemplate[[#This Row],[St. unit effort]]),0,(CatTemplate[[#This Row],[St. unit effort]] * CatTemplate[[#This Row],[Year19]]))</f>
        <v>0</v>
      </c>
      <c r="DA396" s="29">
        <f>IF(ISBLANK(CatTemplate[[#This Row],[St. unit effort]]),0,(CatTemplate[[#This Row],[St. unit effort]] * CatTemplate[[#This Row],[Year20]]))</f>
        <v>0</v>
      </c>
      <c r="DB396" s="57">
        <f>IF(ISBLANK(CatTemplate[[#This Row],[St. unit effort]]),0,(CatTemplate[[#This Row],[St. unit effort]] * CatTemplate[[#This Row],[Year1]])*8/ParRatePM)</f>
        <v>0</v>
      </c>
      <c r="DC396" s="57">
        <f>IF(ISBLANK(CatTemplate[[#This Row],[St. unit effort]]),0,(CatTemplate[[#This Row],[St. unit effort]] * CatTemplate[[#This Row],[Year2]])*8/ParRatePM)</f>
        <v>0</v>
      </c>
      <c r="DD396" s="57">
        <f>IF(ISBLANK(CatTemplate[[#This Row],[St. unit effort]]),0,(CatTemplate[[#This Row],[St. unit effort]] * CatTemplate[[#This Row],[Year3]])*8/ParRatePM)</f>
        <v>0</v>
      </c>
      <c r="DE396" s="57">
        <f>IF(ISBLANK(CatTemplate[[#This Row],[St. unit effort]]),0,(CatTemplate[[#This Row],[St. unit effort]] * CatTemplate[[#This Row],[Year4]])*8/ParRatePM)</f>
        <v>0</v>
      </c>
      <c r="DF396" s="57">
        <f>IF(ISBLANK(CatTemplate[[#This Row],[St. unit effort]]),0,(CatTemplate[[#This Row],[St. unit effort]] * CatTemplate[[#This Row],[Year5]])*8/ParRatePM)</f>
        <v>0</v>
      </c>
      <c r="DG396" s="57">
        <f>IF(ISBLANK(CatTemplate[[#This Row],[St. unit effort]]),0,(CatTemplate[[#This Row],[St. unit effort]] * CatTemplate[[#This Row],[Year6]])*8/ParRatePM)</f>
        <v>0</v>
      </c>
      <c r="DH396" s="57">
        <f>IF(ISBLANK(CatTemplate[[#This Row],[St. unit effort]]),0,(CatTemplate[[#This Row],[St. unit effort]] * CatTemplate[[#This Row],[Year7]])*8/ParRatePM)</f>
        <v>0</v>
      </c>
      <c r="DI396" s="57">
        <f>IF(ISBLANK(CatTemplate[[#This Row],[St. unit effort]]),0,(CatTemplate[[#This Row],[St. unit effort]] * CatTemplate[[#This Row],[Year8]])*8/ParRatePM)</f>
        <v>0</v>
      </c>
      <c r="DJ396" s="57">
        <f>IF(ISBLANK(CatTemplate[[#This Row],[St. unit effort]]),0,(CatTemplate[[#This Row],[St. unit effort]] * CatTemplate[[#This Row],[Year9]])*8/ParRatePM)</f>
        <v>0</v>
      </c>
      <c r="DK396" s="57">
        <f>IF(ISBLANK(CatTemplate[[#This Row],[St. unit effort]]),0,(CatTemplate[[#This Row],[St. unit effort]] * CatTemplate[[#This Row],[Year10]])*8/ParRatePM)</f>
        <v>0</v>
      </c>
      <c r="DL396" s="57">
        <f>IF(ISBLANK(CatTemplate[[#This Row],[St. unit effort]]),0,(CatTemplate[[#This Row],[St. unit effort]] * CatTemplate[[#This Row],[Year11]])*8/ParRatePM)</f>
        <v>0</v>
      </c>
      <c r="DM396" s="57">
        <f>IF(ISBLANK(CatTemplate[[#This Row],[St. unit effort]]),0,(CatTemplate[[#This Row],[St. unit effort]] * CatTemplate[[#This Row],[Year12]])*8/ParRatePM)</f>
        <v>0</v>
      </c>
      <c r="DN396" s="57">
        <f>IF(ISBLANK(CatTemplate[[#This Row],[St. unit effort]]),0,(CatTemplate[[#This Row],[St. unit effort]] * CatTemplate[[#This Row],[Year13]])*8/ParRatePM)</f>
        <v>0</v>
      </c>
      <c r="DO396" s="57">
        <f>IF(ISBLANK(CatTemplate[[#This Row],[St. unit effort]]),0,(CatTemplate[[#This Row],[St. unit effort]] * CatTemplate[[#This Row],[Year14]])*8/ParRatePM)</f>
        <v>0</v>
      </c>
      <c r="DP396" s="57">
        <f>IF(ISBLANK(CatTemplate[[#This Row],[St. unit effort]]),0,(CatTemplate[[#This Row],[St. unit effort]] * CatTemplate[[#This Row],[Year15]])*8/ParRatePM)</f>
        <v>0</v>
      </c>
      <c r="DQ396" s="57">
        <f>IF(ISBLANK(CatTemplate[[#This Row],[St. unit effort]]),0,(CatTemplate[[#This Row],[St. unit effort]] * CatTemplate[[#This Row],[Year16]])*8/ParRatePM)</f>
        <v>0</v>
      </c>
      <c r="DR396" s="57">
        <f>IF(ISBLANK(CatTemplate[[#This Row],[St. unit effort]]),0,(CatTemplate[[#This Row],[St. unit effort]] * CatTemplate[[#This Row],[Year17]])*8/ParRatePM)</f>
        <v>0</v>
      </c>
      <c r="DS396" s="57">
        <f>IF(ISBLANK(CatTemplate[[#This Row],[St. unit effort]]),0,(CatTemplate[[#This Row],[St. unit effort]] * CatTemplate[[#This Row],[Year18]])*8/ParRatePM)</f>
        <v>0</v>
      </c>
      <c r="DT396" s="57">
        <f>IF(ISBLANK(CatTemplate[[#This Row],[St. unit effort]]),0,(CatTemplate[[#This Row],[St. unit effort]] * CatTemplate[[#This Row],[Year19]])*8/ParRatePM)</f>
        <v>0</v>
      </c>
      <c r="DU396" s="57">
        <f>IF(ISBLANK(CatTemplate[[#This Row],[St. unit effort]]),0,(CatTemplate[[#This Row],[St. unit effort]] * CatTemplate[[#This Row],[Year20]])*8/ParRatePM)</f>
        <v>0</v>
      </c>
      <c r="DV396" s="54">
        <f>SUM(CatTemplate[[#This Row],[PM1]:[PM20]])</f>
        <v>0</v>
      </c>
      <c r="DW396" s="56">
        <f t="shared" si="133"/>
        <v>0</v>
      </c>
      <c r="DX396" s="56">
        <f t="shared" si="133"/>
        <v>0</v>
      </c>
      <c r="DY396" s="56">
        <f t="shared" si="133"/>
        <v>0</v>
      </c>
      <c r="DZ396" s="56">
        <f t="shared" si="133"/>
        <v>0</v>
      </c>
      <c r="EA396" s="56">
        <f t="shared" si="133"/>
        <v>0</v>
      </c>
      <c r="EB396" s="56">
        <f t="shared" si="133"/>
        <v>0</v>
      </c>
      <c r="EC396" s="56">
        <f t="shared" si="133"/>
        <v>0</v>
      </c>
      <c r="ED396" s="56">
        <f t="shared" si="133"/>
        <v>0</v>
      </c>
      <c r="EE396" s="56">
        <f t="shared" si="133"/>
        <v>0</v>
      </c>
      <c r="EF396" s="56">
        <f t="shared" si="133"/>
        <v>0</v>
      </c>
      <c r="EG396" s="56">
        <f t="shared" si="133"/>
        <v>0</v>
      </c>
      <c r="EH396" s="56">
        <f t="shared" si="133"/>
        <v>0</v>
      </c>
      <c r="EI396" s="56">
        <f t="shared" si="133"/>
        <v>0</v>
      </c>
      <c r="EJ396" s="56">
        <f t="shared" si="133"/>
        <v>0</v>
      </c>
      <c r="EK396" s="56">
        <f t="shared" si="133"/>
        <v>0</v>
      </c>
      <c r="EL396" s="56">
        <f t="shared" si="135"/>
        <v>0</v>
      </c>
      <c r="EM396" s="56">
        <f t="shared" si="135"/>
        <v>0</v>
      </c>
      <c r="EN396" s="56">
        <f t="shared" si="135"/>
        <v>0</v>
      </c>
      <c r="EO396" s="56">
        <f t="shared" si="135"/>
        <v>0</v>
      </c>
      <c r="EP396" s="56">
        <f t="shared" si="135"/>
        <v>0</v>
      </c>
      <c r="EQ396" s="30">
        <f>CatTemplate[[#This Row],[Eq. unit cost]] * CatTemplate[[#This Row],[Eq. quantity]]</f>
        <v>0</v>
      </c>
      <c r="ER396" s="30">
        <f>CatTemplate[[#This Row],[Cons. unit cost]] *CatTemplate[[#This Row],[Cons. quantity]]</f>
        <v>0</v>
      </c>
      <c r="ES396" s="30">
        <f>CatTemplate[[#This Row],[Oth. unit cost]] *CatTemplate[[#This Row],[Oth. quantity]]</f>
        <v>0</v>
      </c>
      <c r="ET396" s="55">
        <f>SUM(CatTemplate[[#This Row],[CO1]:[CO20]])</f>
        <v>0</v>
      </c>
      <c r="EU396" s="56">
        <f t="shared" si="134"/>
        <v>0</v>
      </c>
      <c r="EV396" s="56">
        <f t="shared" si="134"/>
        <v>0</v>
      </c>
      <c r="EW396" s="56">
        <f t="shared" si="134"/>
        <v>0</v>
      </c>
      <c r="EX396" s="56">
        <f t="shared" si="134"/>
        <v>0</v>
      </c>
      <c r="EY396" s="56">
        <f t="shared" si="134"/>
        <v>0</v>
      </c>
      <c r="EZ396" s="56">
        <f t="shared" si="134"/>
        <v>0</v>
      </c>
      <c r="FA396" s="56">
        <f t="shared" si="134"/>
        <v>0</v>
      </c>
      <c r="FB396" s="56">
        <f t="shared" si="134"/>
        <v>0</v>
      </c>
      <c r="FC396" s="56">
        <f t="shared" si="134"/>
        <v>0</v>
      </c>
      <c r="FD396" s="56">
        <f t="shared" si="134"/>
        <v>0</v>
      </c>
      <c r="FE396" s="56">
        <f t="shared" si="134"/>
        <v>0</v>
      </c>
      <c r="FF396" s="56">
        <f t="shared" si="134"/>
        <v>0</v>
      </c>
      <c r="FG396" s="56">
        <f t="shared" si="134"/>
        <v>0</v>
      </c>
      <c r="FH396" s="56">
        <f t="shared" si="134"/>
        <v>0</v>
      </c>
      <c r="FI396" s="56">
        <f t="shared" si="134"/>
        <v>0</v>
      </c>
      <c r="FJ396" s="56">
        <f t="shared" si="136"/>
        <v>0</v>
      </c>
      <c r="FK396" s="56">
        <f t="shared" si="136"/>
        <v>0</v>
      </c>
      <c r="FL396" s="56">
        <f t="shared" si="136"/>
        <v>0</v>
      </c>
      <c r="FM396" s="56">
        <f t="shared" si="136"/>
        <v>0</v>
      </c>
      <c r="FN396" s="56">
        <f t="shared" si="136"/>
        <v>0</v>
      </c>
      <c r="FO396" s="58">
        <f>SUM(CatTemplate[[#This Row],[CS1]:[CS20]])</f>
        <v>0</v>
      </c>
      <c r="FP396" s="59">
        <f>CatTemplate[[#This Row],[Total Oth. cost]]+CatTemplate[[#This Row],[Total St. Cost]]</f>
        <v>0</v>
      </c>
      <c r="FQ396" s="33" t="e">
        <f t="shared" si="137"/>
        <v>#VALUE!</v>
      </c>
      <c r="FR396" s="33" t="e">
        <f t="shared" si="138"/>
        <v>#VALUE!</v>
      </c>
      <c r="FS396" s="30" t="e">
        <f>(CatTemplate[[#This Row],[CO1]] + CatTemplate[[#This Row],[CS1]]) * (1 + getRateOHFinal) * getRateMarkupFinal</f>
        <v>#VALUE!</v>
      </c>
      <c r="FT396" s="30" t="e">
        <f>(CatTemplate[[#This Row],[CO2]] + CatTemplate[[#This Row],[CS2]]) * (1 + getRateOHFinal) * getRateMarkupFinal</f>
        <v>#VALUE!</v>
      </c>
      <c r="FU396" s="30" t="e">
        <f>(CatTemplate[[#This Row],[CO3]] + CatTemplate[[#This Row],[CS3]]) * (1 + getRateOHFinal) * getRateMarkupFinal</f>
        <v>#VALUE!</v>
      </c>
      <c r="FV396" s="30" t="e">
        <f>(CatTemplate[[#This Row],[CO4]] + CatTemplate[[#This Row],[CS4]]) * (1 + getRateOHFinal) * getRateMarkupFinal</f>
        <v>#VALUE!</v>
      </c>
      <c r="FW396" s="30" t="e">
        <f>(CatTemplate[[#This Row],[CO5]] + CatTemplate[[#This Row],[CS5]]) * (1 + getRateOHFinal) * getRateMarkupFinal</f>
        <v>#VALUE!</v>
      </c>
      <c r="FX396" s="30" t="e">
        <f>(CatTemplate[[#This Row],[CO6]] + CatTemplate[[#This Row],[CS6]]) * (1 + getRateOHFinal) * getRateMarkupFinal</f>
        <v>#VALUE!</v>
      </c>
      <c r="FY396" s="30" t="e">
        <f>(CatTemplate[[#This Row],[CO7]] + CatTemplate[[#This Row],[CS7]]) * (1 + getRateOHFinal) * getRateMarkupFinal</f>
        <v>#VALUE!</v>
      </c>
      <c r="FZ396" s="30" t="e">
        <f>(CatTemplate[[#This Row],[CO8]] + CatTemplate[[#This Row],[CS8]]) * (1 + getRateOHFinal) * getRateMarkupFinal</f>
        <v>#VALUE!</v>
      </c>
      <c r="GA396" s="30" t="e">
        <f>(CatTemplate[[#This Row],[CO9]] + CatTemplate[[#This Row],[CS9]]) * (1 + getRateOHFinal) * getRateMarkupFinal</f>
        <v>#VALUE!</v>
      </c>
      <c r="GB396" s="30" t="e">
        <f>(CatTemplate[[#This Row],[CO10]] + CatTemplate[[#This Row],[CS10]]) * (1 + getRateOHFinal) * getRateMarkupFinal</f>
        <v>#VALUE!</v>
      </c>
      <c r="GC396" s="30" t="e">
        <f>(CatTemplate[[#This Row],[CO11]] + CatTemplate[[#This Row],[CS11]]) * (1 + getRateOHFinal) * getRateMarkupFinal</f>
        <v>#VALUE!</v>
      </c>
      <c r="GD396" s="30" t="e">
        <f>(CatTemplate[[#This Row],[CO12]] + CatTemplate[[#This Row],[CS12]]) * (1 + getRateOHFinal) * getRateMarkupFinal</f>
        <v>#VALUE!</v>
      </c>
      <c r="GE396" s="30" t="e">
        <f>(CatTemplate[[#This Row],[CO13]] + CatTemplate[[#This Row],[CS13]]) * (1 + getRateOHFinal) * getRateMarkupFinal</f>
        <v>#VALUE!</v>
      </c>
      <c r="GF396" s="30" t="e">
        <f>(CatTemplate[[#This Row],[CO14]] + CatTemplate[[#This Row],[CS14]]) * (1 + getRateOHFinal) * getRateMarkupFinal</f>
        <v>#VALUE!</v>
      </c>
      <c r="GG396" s="30" t="e">
        <f>(CatTemplate[[#This Row],[CO15]] + CatTemplate[[#This Row],[CS15]]) * (1 + getRateOHFinal) * getRateMarkupFinal</f>
        <v>#VALUE!</v>
      </c>
      <c r="GH396" s="30" t="e">
        <f>(CatTemplate[[#This Row],[CO16]] + CatTemplate[[#This Row],[CS16]]) * (1 + getRateOHFinal) * getRateMarkupFinal</f>
        <v>#VALUE!</v>
      </c>
      <c r="GI396" s="30" t="e">
        <f>(CatTemplate[[#This Row],[CO17]] + CatTemplate[[#This Row],[CS17]]) * (1 + getRateOHFinal) * getRateMarkupFinal</f>
        <v>#VALUE!</v>
      </c>
      <c r="GJ396" s="30" t="e">
        <f>(CatTemplate[[#This Row],[CO18]] + CatTemplate[[#This Row],[CS18]]) * (1 + getRateOHFinal) * getRateMarkupFinal</f>
        <v>#VALUE!</v>
      </c>
      <c r="GK396" s="30" t="e">
        <f>(CatTemplate[[#This Row],[CO19]] + CatTemplate[[#This Row],[CS19]]) * (1 + getRateOHFinal) * getRateMarkupFinal</f>
        <v>#VALUE!</v>
      </c>
      <c r="GL396" s="30" t="e">
        <f>(CatTemplate[[#This Row],[CO20]] + CatTemplate[[#This Row],[CS20]]) * (1 + getRateOHFinal) * getRateMarkupFinal</f>
        <v>#VALUE!</v>
      </c>
      <c r="GM396" s="30" t="e">
        <f t="shared" si="139"/>
        <v>#VALUE!</v>
      </c>
      <c r="GN396" s="30" t="e">
        <f t="shared" si="140"/>
        <v>#VALUE!</v>
      </c>
      <c r="GO396" s="30" t="e">
        <f t="shared" si="141"/>
        <v>#VALUE!</v>
      </c>
      <c r="GP396" s="30" t="e">
        <f t="shared" si="142"/>
        <v>#VALUE!</v>
      </c>
      <c r="GQ396" s="30" t="e">
        <f>(CatTemplate[[#This Row],[CO1]]+CatTemplate[[#This Row],[CS1]]) * (1+ getRateOHFinal) * (1 + getRateMarkupFinal)</f>
        <v>#VALUE!</v>
      </c>
      <c r="GR396" s="30" t="e">
        <f>(CatTemplate[[#This Row],[CO2]]+CatTemplate[[#This Row],[CS2]]) * (1+ getRateOHFinal) * (1 + getRateMarkupFinal)</f>
        <v>#VALUE!</v>
      </c>
      <c r="GS396" s="30" t="e">
        <f>(CatTemplate[[#This Row],[CO3]]+CatTemplate[[#This Row],[CS3]]) * (1+ getRateOHFinal) * (1 + getRateMarkupFinal)</f>
        <v>#VALUE!</v>
      </c>
      <c r="GT396" s="30" t="e">
        <f>(CatTemplate[[#This Row],[CO4]]+CatTemplate[[#This Row],[CS4]]) * (1+ getRateOHFinal) * (1 + getRateMarkupFinal)</f>
        <v>#VALUE!</v>
      </c>
      <c r="GU396" s="30" t="e">
        <f>(CatTemplate[[#This Row],[CO5]]+CatTemplate[[#This Row],[CS5]]) * (1+ getRateOHFinal) * (1 + getRateMarkupFinal)</f>
        <v>#VALUE!</v>
      </c>
      <c r="GV396" s="30" t="e">
        <f>(CatTemplate[[#This Row],[CO6]]+CatTemplate[[#This Row],[CS6]]) * (1+ getRateOHFinal) * (1 + getRateMarkupFinal)</f>
        <v>#VALUE!</v>
      </c>
      <c r="GW396" s="30" t="e">
        <f>(CatTemplate[[#This Row],[CO7]]+CatTemplate[[#This Row],[CS7]]) * (1+ getRateOHFinal) * (1 + getRateMarkupFinal)</f>
        <v>#VALUE!</v>
      </c>
      <c r="GX396" s="30" t="e">
        <f>(CatTemplate[[#This Row],[CO8]]+CatTemplate[[#This Row],[CS8]]) * (1+ getRateOHFinal) * (1 + getRateMarkupFinal)</f>
        <v>#VALUE!</v>
      </c>
      <c r="GY396" s="30" t="e">
        <f>(CatTemplate[[#This Row],[CO9]]+CatTemplate[[#This Row],[CS9]]) * (1+ getRateOHFinal) * (1 + getRateMarkupFinal)</f>
        <v>#VALUE!</v>
      </c>
      <c r="GZ396" s="30" t="e">
        <f>(CatTemplate[[#This Row],[CO10]]+CatTemplate[[#This Row],[CS10]]) * (1+ getRateOHFinal) * (1 + getRateMarkupFinal)</f>
        <v>#VALUE!</v>
      </c>
      <c r="HA396" s="30" t="e">
        <f>(CatTemplate[[#This Row],[CO11]]+CatTemplate[[#This Row],[CS11]]) * (1+ getRateOHFinal) * (1 + getRateMarkupFinal)</f>
        <v>#VALUE!</v>
      </c>
      <c r="HB396" s="30" t="e">
        <f>(CatTemplate[[#This Row],[CO12]]+CatTemplate[[#This Row],[CS12]]) * (1+ getRateOHFinal) * (1 + getRateMarkupFinal)</f>
        <v>#VALUE!</v>
      </c>
      <c r="HC396" s="30" t="e">
        <f>(CatTemplate[[#This Row],[CO13]]+CatTemplate[[#This Row],[CS13]]) * (1+ getRateOHFinal) * (1 + getRateMarkupFinal)</f>
        <v>#VALUE!</v>
      </c>
      <c r="HD396" s="30" t="e">
        <f>(CatTemplate[[#This Row],[CO14]]+CatTemplate[[#This Row],[CS14]]) * (1+ getRateOHFinal) * (1 + getRateMarkupFinal)</f>
        <v>#VALUE!</v>
      </c>
      <c r="HE396" s="30" t="e">
        <f>(CatTemplate[[#This Row],[CO15]]+CatTemplate[[#This Row],[CS15]]) * (1+ getRateOHFinal) * (1 + getRateMarkupFinal)</f>
        <v>#VALUE!</v>
      </c>
      <c r="HF396" s="30" t="e">
        <f>(CatTemplate[[#This Row],[CO16]]+CatTemplate[[#This Row],[CS16]]) * (1+ getRateOHFinal) * (1 + getRateMarkupFinal)</f>
        <v>#VALUE!</v>
      </c>
      <c r="HG396" s="30" t="e">
        <f>(CatTemplate[[#This Row],[CO17]]+CatTemplate[[#This Row],[CS17]]) * (1+ getRateOHFinal) * (1 + getRateMarkupFinal)</f>
        <v>#VALUE!</v>
      </c>
      <c r="HH396" s="30" t="e">
        <f>(CatTemplate[[#This Row],[CO18]]+CatTemplate[[#This Row],[CS18]]) * (1+ getRateOHFinal) * (1 + getRateMarkupFinal)</f>
        <v>#VALUE!</v>
      </c>
      <c r="HI396" s="30" t="e">
        <f>(CatTemplate[[#This Row],[CO19]]+CatTemplate[[#This Row],[CS19]]) * (1+ getRateOHFinal) * (1 + getRateMarkupFinal)</f>
        <v>#VALUE!</v>
      </c>
      <c r="HJ396" s="30" t="e">
        <f>(CatTemplate[[#This Row],[CO20]]+CatTemplate[[#This Row],[CS20]]) * (1+ getRateOHFinal) * (1 + getRateMarkupFinal)</f>
        <v>#VALUE!</v>
      </c>
      <c r="HK396" s="39" t="e">
        <f>CatTemplate[[#This Row],[Total cost]]+CatTemplate[[#This Row],[OH Amount]]+CatTemplate[[#This Row],[Markup]]</f>
        <v>#VALUE!</v>
      </c>
      <c r="HL396" s="63">
        <f>IF(CatTemplate[[#This Row],[Units]]="Days",CatTemplate[[#This Row],[Project quantity]]*CatTemplate[[#This Row],[St. unit effort]],CatTemplate[[#This Row],[Project quantity]])</f>
        <v>0</v>
      </c>
      <c r="HM396" s="287">
        <f>IFERROR(CatTemplate[[#This Row],[Total Price]]/(CatTemplate[[#This Row],[Final Quantity]]),0)</f>
        <v>0</v>
      </c>
      <c r="HN396" s="261"/>
    </row>
    <row r="397" spans="2:222" ht="25.5" x14ac:dyDescent="0.2">
      <c r="B397" s="9" t="s">
        <v>107</v>
      </c>
      <c r="C397" s="23">
        <v>11</v>
      </c>
      <c r="D397" s="10" t="s">
        <v>194</v>
      </c>
      <c r="E397" s="25">
        <v>3</v>
      </c>
      <c r="F397" s="19" t="s">
        <v>217</v>
      </c>
      <c r="G397" s="27">
        <v>3</v>
      </c>
      <c r="H397" s="19" t="s">
        <v>1171</v>
      </c>
      <c r="I397" s="19"/>
      <c r="J397" s="16" t="s">
        <v>1172</v>
      </c>
      <c r="K397" s="16"/>
      <c r="L397" s="16" t="s">
        <v>140</v>
      </c>
      <c r="M397" s="16" t="s">
        <v>206</v>
      </c>
      <c r="N397" s="16" t="s">
        <v>857</v>
      </c>
      <c r="O397" s="320"/>
      <c r="P397" s="71"/>
      <c r="Q397" s="108"/>
      <c r="R397" s="73"/>
      <c r="S397" s="97"/>
      <c r="T397" s="100">
        <f>getEqUnitCost</f>
        <v>0</v>
      </c>
      <c r="U397" s="73">
        <f>getEqUnitEffort</f>
        <v>0</v>
      </c>
      <c r="V397" s="101">
        <f>getEqQuantity</f>
        <v>0</v>
      </c>
      <c r="W397" s="320"/>
      <c r="X397" s="100">
        <f>getConsUnitCost</f>
        <v>0</v>
      </c>
      <c r="Y397" s="73">
        <f>getConsUnitEffort</f>
        <v>0</v>
      </c>
      <c r="Z397" s="14">
        <f>getConsQuantity</f>
        <v>0</v>
      </c>
      <c r="AA397" s="320"/>
      <c r="AB397" s="72"/>
      <c r="AC397" s="112"/>
      <c r="AD397" s="14">
        <f>getOthQuantity</f>
        <v>0</v>
      </c>
      <c r="AE397" s="320"/>
      <c r="AF397" s="28" t="str">
        <f>IF(ISBLANK(CatTemplate[[#This Row],[Resource type]]),"",CatTemplate[[#This Row],[Resource type]])</f>
        <v>CCMS Statistician</v>
      </c>
      <c r="AG397" s="242" t="e">
        <f>getStaffUnitCost</f>
        <v>#N/A</v>
      </c>
      <c r="AH397" s="113">
        <f>getStaffUnitEffort</f>
        <v>0</v>
      </c>
      <c r="AI397" s="40" t="e">
        <f>getStaffQuantity</f>
        <v>#N/A</v>
      </c>
      <c r="AJ397" s="41" t="e">
        <f>CatTemplate[[#This Row],[St. quantity]]*8/ParRatePM</f>
        <v>#N/A</v>
      </c>
      <c r="AK397" s="320"/>
      <c r="AL397" s="53" t="str">
        <f>CatTemplate[[#This Row],[Item type]]</f>
        <v>Days</v>
      </c>
      <c r="AM397" s="12">
        <f>SUM(CatTemplate[[#This Row],[Year1]:[Year20]])</f>
        <v>0</v>
      </c>
      <c r="AN397" s="52"/>
      <c r="AO397" s="52"/>
      <c r="AP397" s="52"/>
      <c r="AQ397" s="8"/>
      <c r="AR397" s="8"/>
      <c r="AS397" s="8"/>
      <c r="AT397" s="8"/>
      <c r="AU397" s="8"/>
      <c r="AV397" s="8"/>
      <c r="AW397" s="8"/>
      <c r="AX397" s="8"/>
      <c r="AY397" s="8"/>
      <c r="AZ397" s="8"/>
      <c r="BA397" s="8"/>
      <c r="BB397" s="8"/>
      <c r="BC397" s="8"/>
      <c r="BD397" s="8"/>
      <c r="BE397" s="8"/>
      <c r="BF397" s="8"/>
      <c r="BG397" s="36"/>
      <c r="BH397" s="320"/>
      <c r="BI397" s="37" t="str">
        <f>getCostCategory</f>
        <v>01 Staff costs</v>
      </c>
      <c r="BJ397" s="37" t="str">
        <f>getSection</f>
        <v>11 Statistics and methodology</v>
      </c>
      <c r="BK397" s="32" t="str">
        <f>getObject</f>
        <v>CCMS Statistician</v>
      </c>
      <c r="BL397" s="30">
        <f>IFERROR(getUnitCost * IF(CatTemplate[[#This Row],[Cost Category Comp.]]="01 Staff costs", 1,1),0)</f>
        <v>0</v>
      </c>
      <c r="BM397" s="29">
        <f>IF(AND(ISBLANK(CatTemplate[[#This Row],[Eq. unit cost]]),ISBLANK(CatTemplate[[#This Row],[Cons. unit cost]]),ISBLANK(CatTemplate[[#This Row],[Oth. unit cost]])), 0, IF(getUnitEffort =0,1,getUnitEffort) * CatTemplate[[#This Row],[Year1]])</f>
        <v>0</v>
      </c>
      <c r="BN397" s="29">
        <f>IF(AND(ISBLANK(CatTemplate[[#This Row],[Eq. unit cost]]),ISBLANK(CatTemplate[[#This Row],[Cons. unit cost]]),ISBLANK(CatTemplate[[#This Row],[Oth. unit cost]])), 0, IF(getUnitEffort =0,1,getUnitEffort) * CatTemplate[[#This Row],[Year2]])</f>
        <v>0</v>
      </c>
      <c r="BO397" s="29">
        <f>IF(AND(ISBLANK(CatTemplate[[#This Row],[Eq. unit cost]]),ISBLANK(CatTemplate[[#This Row],[Cons. unit cost]]),ISBLANK(CatTemplate[[#This Row],[Oth. unit cost]])), 0, IF(getUnitEffort =0,1,getUnitEffort) * CatTemplate[[#This Row],[Year3]])</f>
        <v>0</v>
      </c>
      <c r="BP397" s="29">
        <f>IF(AND(ISBLANK(CatTemplate[[#This Row],[Eq. unit cost]]),ISBLANK(CatTemplate[[#This Row],[Cons. unit cost]]),ISBLANK(CatTemplate[[#This Row],[Oth. unit cost]])), 0, IF(getUnitEffort =0,1,getUnitEffort) * CatTemplate[[#This Row],[Year4]])</f>
        <v>0</v>
      </c>
      <c r="BQ397" s="29">
        <f>IF(AND(ISBLANK(CatTemplate[[#This Row],[Eq. unit cost]]),ISBLANK(CatTemplate[[#This Row],[Cons. unit cost]]),ISBLANK(CatTemplate[[#This Row],[Oth. unit cost]])), 0, IF(getUnitEffort =0,1,getUnitEffort) * CatTemplate[[#This Row],[Year5]])</f>
        <v>0</v>
      </c>
      <c r="BR397" s="29">
        <f>IF(AND(ISBLANK(CatTemplate[[#This Row],[Eq. unit cost]]),ISBLANK(CatTemplate[[#This Row],[Cons. unit cost]]),ISBLANK(CatTemplate[[#This Row],[Oth. unit cost]])), 0, IF(getUnitEffort =0,1,getUnitEffort) * CatTemplate[[#This Row],[Year6]])</f>
        <v>0</v>
      </c>
      <c r="BS397" s="29">
        <f>IF(AND(ISBLANK(CatTemplate[[#This Row],[Eq. unit cost]]),ISBLANK(CatTemplate[[#This Row],[Cons. unit cost]]),ISBLANK(CatTemplate[[#This Row],[Oth. unit cost]])), 0, IF(getUnitEffort =0,1,getUnitEffort) * CatTemplate[[#This Row],[Year7]])</f>
        <v>0</v>
      </c>
      <c r="BT397" s="29">
        <f>IF(AND(ISBLANK(CatTemplate[[#This Row],[Eq. unit cost]]),ISBLANK(CatTemplate[[#This Row],[Cons. unit cost]]),ISBLANK(CatTemplate[[#This Row],[Oth. unit cost]])), 0, IF(getUnitEffort =0,1,getUnitEffort) * CatTemplate[[#This Row],[Year8]])</f>
        <v>0</v>
      </c>
      <c r="BU397" s="29">
        <f>IF(AND(ISBLANK(CatTemplate[[#This Row],[Eq. unit cost]]),ISBLANK(CatTemplate[[#This Row],[Cons. unit cost]]),ISBLANK(CatTemplate[[#This Row],[Oth. unit cost]])), 0, IF(getUnitEffort =0,1,getUnitEffort) * CatTemplate[[#This Row],[Year9]])</f>
        <v>0</v>
      </c>
      <c r="BV397" s="29">
        <f>IF(AND(ISBLANK(CatTemplate[[#This Row],[Eq. unit cost]]),ISBLANK(CatTemplate[[#This Row],[Cons. unit cost]]),ISBLANK(CatTemplate[[#This Row],[Oth. unit cost]])), 0, IF(getUnitEffort =0,1,getUnitEffort) * CatTemplate[[#This Row],[Year10]])</f>
        <v>0</v>
      </c>
      <c r="BW397" s="29">
        <f>IF(AND(ISBLANK(CatTemplate[[#This Row],[Eq. unit cost]]),ISBLANK(CatTemplate[[#This Row],[Cons. unit cost]]),ISBLANK(CatTemplate[[#This Row],[Oth. unit cost]])), 0, IF(getUnitEffort =0,1,getUnitEffort) * CatTemplate[[#This Row],[Year11]])</f>
        <v>0</v>
      </c>
      <c r="BX397" s="29">
        <f>IF(AND(ISBLANK(CatTemplate[[#This Row],[Eq. unit cost]]),ISBLANK(CatTemplate[[#This Row],[Cons. unit cost]]),ISBLANK(CatTemplate[[#This Row],[Oth. unit cost]])), 0, IF(getUnitEffort =0,1,getUnitEffort) * CatTemplate[[#This Row],[Year12]])</f>
        <v>0</v>
      </c>
      <c r="BY397" s="29">
        <f>IF(AND(ISBLANK(CatTemplate[[#This Row],[Eq. unit cost]]),ISBLANK(CatTemplate[[#This Row],[Cons. unit cost]]),ISBLANK(CatTemplate[[#This Row],[Oth. unit cost]])), 0, IF(getUnitEffort =0,1,getUnitEffort) * CatTemplate[[#This Row],[Year13]])</f>
        <v>0</v>
      </c>
      <c r="BZ397" s="29">
        <f>IF(AND(ISBLANK(CatTemplate[[#This Row],[Eq. unit cost]]),ISBLANK(CatTemplate[[#This Row],[Cons. unit cost]]),ISBLANK(CatTemplate[[#This Row],[Oth. unit cost]])), 0, IF(getUnitEffort =0,1,getUnitEffort) * CatTemplate[[#This Row],[Year14]])</f>
        <v>0</v>
      </c>
      <c r="CA397" s="29">
        <f>IF(AND(ISBLANK(CatTemplate[[#This Row],[Eq. unit cost]]),ISBLANK(CatTemplate[[#This Row],[Cons. unit cost]]),ISBLANK(CatTemplate[[#This Row],[Oth. unit cost]])), 0, IF(getUnitEffort =0,1,getUnitEffort) * CatTemplate[[#This Row],[Year15]])</f>
        <v>0</v>
      </c>
      <c r="CB397" s="29">
        <f>IF(AND(ISBLANK(CatTemplate[[#This Row],[Eq. unit cost]]),ISBLANK(CatTemplate[[#This Row],[Cons. unit cost]]),ISBLANK(CatTemplate[[#This Row],[Oth. unit cost]])), 0, IF(getUnitEffort =0,1,getUnitEffort) * CatTemplate[[#This Row],[Year16]])</f>
        <v>0</v>
      </c>
      <c r="CC397" s="29">
        <f>IF(AND(ISBLANK(CatTemplate[[#This Row],[Eq. unit cost]]),ISBLANK(CatTemplate[[#This Row],[Cons. unit cost]]),ISBLANK(CatTemplate[[#This Row],[Oth. unit cost]])), 0, IF(getUnitEffort =0,1,getUnitEffort) * CatTemplate[[#This Row],[Year17]])</f>
        <v>0</v>
      </c>
      <c r="CD397" s="29">
        <f>IF(AND(ISBLANK(CatTemplate[[#This Row],[Eq. unit cost]]),ISBLANK(CatTemplate[[#This Row],[Cons. unit cost]]),ISBLANK(CatTemplate[[#This Row],[Oth. unit cost]])), 0, IF(getUnitEffort =0,1,getUnitEffort) * CatTemplate[[#This Row],[Year18]])</f>
        <v>0</v>
      </c>
      <c r="CE397" s="29">
        <f>IF(AND(ISBLANK(CatTemplate[[#This Row],[Eq. unit cost]]),ISBLANK(CatTemplate[[#This Row],[Cons. unit cost]]),ISBLANK(CatTemplate[[#This Row],[Oth. unit cost]])), 0, IF(getUnitEffort =0,1,getUnitEffort) * CatTemplate[[#This Row],[Year19]])</f>
        <v>0</v>
      </c>
      <c r="CF397" s="29">
        <f>IF(AND(ISBLANK(CatTemplate[[#This Row],[Eq. unit cost]]),ISBLANK(CatTemplate[[#This Row],[Cons. unit cost]]),ISBLANK(CatTemplate[[#This Row],[Oth. unit cost]])), 0, IF(getUnitEffort =0,1,getUnitEffort) * CatTemplate[[#This Row],[Year20]])</f>
        <v>0</v>
      </c>
      <c r="CG397" s="45">
        <f>SUM(CatTemplate[[#This Row],[Q1]:[Q20]])</f>
        <v>0</v>
      </c>
      <c r="CH397" s="29">
        <f>IF(ISBLANK(CatTemplate[[#This Row],[St. unit effort]]),0,(CatTemplate[[#This Row],[St. unit effort]] * CatTemplate[[#This Row],[Year1]]))</f>
        <v>0</v>
      </c>
      <c r="CI397" s="29">
        <f>IF(ISBLANK(CatTemplate[[#This Row],[St. unit effort]]),0,(CatTemplate[[#This Row],[St. unit effort]] * CatTemplate[[#This Row],[Year2]]))</f>
        <v>0</v>
      </c>
      <c r="CJ397" s="29">
        <f>IF(ISBLANK(CatTemplate[[#This Row],[St. unit effort]]),0,(CatTemplate[[#This Row],[St. unit effort]] * CatTemplate[[#This Row],[Year3]]))</f>
        <v>0</v>
      </c>
      <c r="CK397" s="29">
        <f>IF(ISBLANK(CatTemplate[[#This Row],[St. unit effort]]),0,(CatTemplate[[#This Row],[St. unit effort]] * CatTemplate[[#This Row],[Year4]]))</f>
        <v>0</v>
      </c>
      <c r="CL397" s="29">
        <f>IF(ISBLANK(CatTemplate[[#This Row],[St. unit effort]]),0,(CatTemplate[[#This Row],[St. unit effort]] * CatTemplate[[#This Row],[Year5]]))</f>
        <v>0</v>
      </c>
      <c r="CM397" s="29">
        <f>IF(ISBLANK(CatTemplate[[#This Row],[St. unit effort]]),0,(CatTemplate[[#This Row],[St. unit effort]] * CatTemplate[[#This Row],[Year6]]))</f>
        <v>0</v>
      </c>
      <c r="CN397" s="29">
        <f>IF(ISBLANK(CatTemplate[[#This Row],[St. unit effort]]),0,(CatTemplate[[#This Row],[St. unit effort]] * CatTemplate[[#This Row],[Year7]]))</f>
        <v>0</v>
      </c>
      <c r="CO397" s="29">
        <f>IF(ISBLANK(CatTemplate[[#This Row],[St. unit effort]]),0,(CatTemplate[[#This Row],[St. unit effort]] * CatTemplate[[#This Row],[Year8]]))</f>
        <v>0</v>
      </c>
      <c r="CP397" s="29">
        <f>IF(ISBLANK(CatTemplate[[#This Row],[St. unit effort]]),0,(CatTemplate[[#This Row],[St. unit effort]] * CatTemplate[[#This Row],[Year9]]))</f>
        <v>0</v>
      </c>
      <c r="CQ397" s="29">
        <f>IF(ISBLANK(CatTemplate[[#This Row],[St. unit effort]]),0,(CatTemplate[[#This Row],[St. unit effort]] * CatTemplate[[#This Row],[Year10]]))</f>
        <v>0</v>
      </c>
      <c r="CR397" s="29">
        <f>IF(ISBLANK(CatTemplate[[#This Row],[St. unit effort]]),0,(CatTemplate[[#This Row],[St. unit effort]] * CatTemplate[[#This Row],[Year11]]))</f>
        <v>0</v>
      </c>
      <c r="CS397" s="29">
        <f>IF(ISBLANK(CatTemplate[[#This Row],[St. unit effort]]),0,(CatTemplate[[#This Row],[St. unit effort]] * CatTemplate[[#This Row],[Year12]]))</f>
        <v>0</v>
      </c>
      <c r="CT397" s="29">
        <f>IF(ISBLANK(CatTemplate[[#This Row],[St. unit effort]]),0,(CatTemplate[[#This Row],[St. unit effort]] * CatTemplate[[#This Row],[Year13]]))</f>
        <v>0</v>
      </c>
      <c r="CU397" s="29">
        <f>IF(ISBLANK(CatTemplate[[#This Row],[St. unit effort]]),0,(CatTemplate[[#This Row],[St. unit effort]] * CatTemplate[[#This Row],[Year14]]))</f>
        <v>0</v>
      </c>
      <c r="CV397" s="29">
        <f>IF(ISBLANK(CatTemplate[[#This Row],[St. unit effort]]),0,(CatTemplate[[#This Row],[St. unit effort]] * CatTemplate[[#This Row],[Year15]]))</f>
        <v>0</v>
      </c>
      <c r="CW397" s="29">
        <f>IF(ISBLANK(CatTemplate[[#This Row],[St. unit effort]]),0,(CatTemplate[[#This Row],[St. unit effort]] * CatTemplate[[#This Row],[Year16]]))</f>
        <v>0</v>
      </c>
      <c r="CX397" s="29">
        <f>IF(ISBLANK(CatTemplate[[#This Row],[St. unit effort]]),0,(CatTemplate[[#This Row],[St. unit effort]] * CatTemplate[[#This Row],[Year17]]))</f>
        <v>0</v>
      </c>
      <c r="CY397" s="29">
        <f>IF(ISBLANK(CatTemplate[[#This Row],[St. unit effort]]),0,(CatTemplate[[#This Row],[St. unit effort]] * CatTemplate[[#This Row],[Year18]]))</f>
        <v>0</v>
      </c>
      <c r="CZ397" s="29">
        <f>IF(ISBLANK(CatTemplate[[#This Row],[St. unit effort]]),0,(CatTemplate[[#This Row],[St. unit effort]] * CatTemplate[[#This Row],[Year19]]))</f>
        <v>0</v>
      </c>
      <c r="DA397" s="29">
        <f>IF(ISBLANK(CatTemplate[[#This Row],[St. unit effort]]),0,(CatTemplate[[#This Row],[St. unit effort]] * CatTemplate[[#This Row],[Year20]]))</f>
        <v>0</v>
      </c>
      <c r="DB397" s="57">
        <f>IF(ISBLANK(CatTemplate[[#This Row],[St. unit effort]]),0,(CatTemplate[[#This Row],[St. unit effort]] * CatTemplate[[#This Row],[Year1]])*8/ParRatePM)</f>
        <v>0</v>
      </c>
      <c r="DC397" s="57">
        <f>IF(ISBLANK(CatTemplate[[#This Row],[St. unit effort]]),0,(CatTemplate[[#This Row],[St. unit effort]] * CatTemplate[[#This Row],[Year2]])*8/ParRatePM)</f>
        <v>0</v>
      </c>
      <c r="DD397" s="57">
        <f>IF(ISBLANK(CatTemplate[[#This Row],[St. unit effort]]),0,(CatTemplate[[#This Row],[St. unit effort]] * CatTemplate[[#This Row],[Year3]])*8/ParRatePM)</f>
        <v>0</v>
      </c>
      <c r="DE397" s="57">
        <f>IF(ISBLANK(CatTemplate[[#This Row],[St. unit effort]]),0,(CatTemplate[[#This Row],[St. unit effort]] * CatTemplate[[#This Row],[Year4]])*8/ParRatePM)</f>
        <v>0</v>
      </c>
      <c r="DF397" s="57">
        <f>IF(ISBLANK(CatTemplate[[#This Row],[St. unit effort]]),0,(CatTemplate[[#This Row],[St. unit effort]] * CatTemplate[[#This Row],[Year5]])*8/ParRatePM)</f>
        <v>0</v>
      </c>
      <c r="DG397" s="57">
        <f>IF(ISBLANK(CatTemplate[[#This Row],[St. unit effort]]),0,(CatTemplate[[#This Row],[St. unit effort]] * CatTemplate[[#This Row],[Year6]])*8/ParRatePM)</f>
        <v>0</v>
      </c>
      <c r="DH397" s="57">
        <f>IF(ISBLANK(CatTemplate[[#This Row],[St. unit effort]]),0,(CatTemplate[[#This Row],[St. unit effort]] * CatTemplate[[#This Row],[Year7]])*8/ParRatePM)</f>
        <v>0</v>
      </c>
      <c r="DI397" s="57">
        <f>IF(ISBLANK(CatTemplate[[#This Row],[St. unit effort]]),0,(CatTemplate[[#This Row],[St. unit effort]] * CatTemplate[[#This Row],[Year8]])*8/ParRatePM)</f>
        <v>0</v>
      </c>
      <c r="DJ397" s="57">
        <f>IF(ISBLANK(CatTemplate[[#This Row],[St. unit effort]]),0,(CatTemplate[[#This Row],[St. unit effort]] * CatTemplate[[#This Row],[Year9]])*8/ParRatePM)</f>
        <v>0</v>
      </c>
      <c r="DK397" s="57">
        <f>IF(ISBLANK(CatTemplate[[#This Row],[St. unit effort]]),0,(CatTemplate[[#This Row],[St. unit effort]] * CatTemplate[[#This Row],[Year10]])*8/ParRatePM)</f>
        <v>0</v>
      </c>
      <c r="DL397" s="57">
        <f>IF(ISBLANK(CatTemplate[[#This Row],[St. unit effort]]),0,(CatTemplate[[#This Row],[St. unit effort]] * CatTemplate[[#This Row],[Year11]])*8/ParRatePM)</f>
        <v>0</v>
      </c>
      <c r="DM397" s="57">
        <f>IF(ISBLANK(CatTemplate[[#This Row],[St. unit effort]]),0,(CatTemplate[[#This Row],[St. unit effort]] * CatTemplate[[#This Row],[Year12]])*8/ParRatePM)</f>
        <v>0</v>
      </c>
      <c r="DN397" s="57">
        <f>IF(ISBLANK(CatTemplate[[#This Row],[St. unit effort]]),0,(CatTemplate[[#This Row],[St. unit effort]] * CatTemplate[[#This Row],[Year13]])*8/ParRatePM)</f>
        <v>0</v>
      </c>
      <c r="DO397" s="57">
        <f>IF(ISBLANK(CatTemplate[[#This Row],[St. unit effort]]),0,(CatTemplate[[#This Row],[St. unit effort]] * CatTemplate[[#This Row],[Year14]])*8/ParRatePM)</f>
        <v>0</v>
      </c>
      <c r="DP397" s="57">
        <f>IF(ISBLANK(CatTemplate[[#This Row],[St. unit effort]]),0,(CatTemplate[[#This Row],[St. unit effort]] * CatTemplate[[#This Row],[Year15]])*8/ParRatePM)</f>
        <v>0</v>
      </c>
      <c r="DQ397" s="57">
        <f>IF(ISBLANK(CatTemplate[[#This Row],[St. unit effort]]),0,(CatTemplate[[#This Row],[St. unit effort]] * CatTemplate[[#This Row],[Year16]])*8/ParRatePM)</f>
        <v>0</v>
      </c>
      <c r="DR397" s="57">
        <f>IF(ISBLANK(CatTemplate[[#This Row],[St. unit effort]]),0,(CatTemplate[[#This Row],[St. unit effort]] * CatTemplate[[#This Row],[Year17]])*8/ParRatePM)</f>
        <v>0</v>
      </c>
      <c r="DS397" s="57">
        <f>IF(ISBLANK(CatTemplate[[#This Row],[St. unit effort]]),0,(CatTemplate[[#This Row],[St. unit effort]] * CatTemplate[[#This Row],[Year18]])*8/ParRatePM)</f>
        <v>0</v>
      </c>
      <c r="DT397" s="57">
        <f>IF(ISBLANK(CatTemplate[[#This Row],[St. unit effort]]),0,(CatTemplate[[#This Row],[St. unit effort]] * CatTemplate[[#This Row],[Year19]])*8/ParRatePM)</f>
        <v>0</v>
      </c>
      <c r="DU397" s="57">
        <f>IF(ISBLANK(CatTemplate[[#This Row],[St. unit effort]]),0,(CatTemplate[[#This Row],[St. unit effort]] * CatTemplate[[#This Row],[Year20]])*8/ParRatePM)</f>
        <v>0</v>
      </c>
      <c r="DV397" s="54">
        <f>SUM(CatTemplate[[#This Row],[PM1]:[PM20]])</f>
        <v>0</v>
      </c>
      <c r="DW397" s="56">
        <f t="shared" si="133"/>
        <v>0</v>
      </c>
      <c r="DX397" s="56">
        <f t="shared" si="133"/>
        <v>0</v>
      </c>
      <c r="DY397" s="56">
        <f t="shared" si="133"/>
        <v>0</v>
      </c>
      <c r="DZ397" s="56">
        <f t="shared" si="133"/>
        <v>0</v>
      </c>
      <c r="EA397" s="56">
        <f t="shared" si="133"/>
        <v>0</v>
      </c>
      <c r="EB397" s="56">
        <f t="shared" si="133"/>
        <v>0</v>
      </c>
      <c r="EC397" s="56">
        <f t="shared" si="133"/>
        <v>0</v>
      </c>
      <c r="ED397" s="56">
        <f t="shared" si="133"/>
        <v>0</v>
      </c>
      <c r="EE397" s="56">
        <f t="shared" si="133"/>
        <v>0</v>
      </c>
      <c r="EF397" s="56">
        <f t="shared" si="133"/>
        <v>0</v>
      </c>
      <c r="EG397" s="56">
        <f t="shared" si="133"/>
        <v>0</v>
      </c>
      <c r="EH397" s="56">
        <f t="shared" si="133"/>
        <v>0</v>
      </c>
      <c r="EI397" s="56">
        <f t="shared" si="133"/>
        <v>0</v>
      </c>
      <c r="EJ397" s="56">
        <f t="shared" si="133"/>
        <v>0</v>
      </c>
      <c r="EK397" s="56">
        <f t="shared" si="133"/>
        <v>0</v>
      </c>
      <c r="EL397" s="56">
        <f t="shared" si="135"/>
        <v>0</v>
      </c>
      <c r="EM397" s="56">
        <f t="shared" si="135"/>
        <v>0</v>
      </c>
      <c r="EN397" s="56">
        <f t="shared" si="135"/>
        <v>0</v>
      </c>
      <c r="EO397" s="56">
        <f t="shared" si="135"/>
        <v>0</v>
      </c>
      <c r="EP397" s="56">
        <f t="shared" si="135"/>
        <v>0</v>
      </c>
      <c r="EQ397" s="30">
        <f>CatTemplate[[#This Row],[Eq. unit cost]] * CatTemplate[[#This Row],[Eq. quantity]]</f>
        <v>0</v>
      </c>
      <c r="ER397" s="30">
        <f>CatTemplate[[#This Row],[Cons. unit cost]] *CatTemplate[[#This Row],[Cons. quantity]]</f>
        <v>0</v>
      </c>
      <c r="ES397" s="30">
        <f>CatTemplate[[#This Row],[Oth. unit cost]] *CatTemplate[[#This Row],[Oth. quantity]]</f>
        <v>0</v>
      </c>
      <c r="ET397" s="55">
        <f>SUM(CatTemplate[[#This Row],[CO1]:[CO20]])</f>
        <v>0</v>
      </c>
      <c r="EU397" s="56">
        <f t="shared" si="134"/>
        <v>0</v>
      </c>
      <c r="EV397" s="56">
        <f t="shared" si="134"/>
        <v>0</v>
      </c>
      <c r="EW397" s="56">
        <f t="shared" si="134"/>
        <v>0</v>
      </c>
      <c r="EX397" s="56">
        <f t="shared" si="134"/>
        <v>0</v>
      </c>
      <c r="EY397" s="56">
        <f t="shared" si="134"/>
        <v>0</v>
      </c>
      <c r="EZ397" s="56">
        <f t="shared" si="134"/>
        <v>0</v>
      </c>
      <c r="FA397" s="56">
        <f t="shared" si="134"/>
        <v>0</v>
      </c>
      <c r="FB397" s="56">
        <f t="shared" si="134"/>
        <v>0</v>
      </c>
      <c r="FC397" s="56">
        <f t="shared" si="134"/>
        <v>0</v>
      </c>
      <c r="FD397" s="56">
        <f t="shared" si="134"/>
        <v>0</v>
      </c>
      <c r="FE397" s="56">
        <f t="shared" si="134"/>
        <v>0</v>
      </c>
      <c r="FF397" s="56">
        <f t="shared" si="134"/>
        <v>0</v>
      </c>
      <c r="FG397" s="56">
        <f t="shared" si="134"/>
        <v>0</v>
      </c>
      <c r="FH397" s="56">
        <f t="shared" si="134"/>
        <v>0</v>
      </c>
      <c r="FI397" s="56">
        <f t="shared" si="134"/>
        <v>0</v>
      </c>
      <c r="FJ397" s="56">
        <f t="shared" si="136"/>
        <v>0</v>
      </c>
      <c r="FK397" s="56">
        <f t="shared" si="136"/>
        <v>0</v>
      </c>
      <c r="FL397" s="56">
        <f t="shared" si="136"/>
        <v>0</v>
      </c>
      <c r="FM397" s="56">
        <f t="shared" si="136"/>
        <v>0</v>
      </c>
      <c r="FN397" s="56">
        <f t="shared" si="136"/>
        <v>0</v>
      </c>
      <c r="FO397" s="58">
        <f>SUM(CatTemplate[[#This Row],[CS1]:[CS20]])</f>
        <v>0</v>
      </c>
      <c r="FP397" s="59">
        <f>CatTemplate[[#This Row],[Total Oth. cost]]+CatTemplate[[#This Row],[Total St. Cost]]</f>
        <v>0</v>
      </c>
      <c r="FQ397" s="33" t="e">
        <f t="shared" si="137"/>
        <v>#VALUE!</v>
      </c>
      <c r="FR397" s="33" t="e">
        <f t="shared" si="138"/>
        <v>#VALUE!</v>
      </c>
      <c r="FS397" s="30" t="e">
        <f>(CatTemplate[[#This Row],[CO1]] + CatTemplate[[#This Row],[CS1]]) * (1 + getRateOHFinal) * getRateMarkupFinal</f>
        <v>#VALUE!</v>
      </c>
      <c r="FT397" s="30" t="e">
        <f>(CatTemplate[[#This Row],[CO2]] + CatTemplate[[#This Row],[CS2]]) * (1 + getRateOHFinal) * getRateMarkupFinal</f>
        <v>#VALUE!</v>
      </c>
      <c r="FU397" s="30" t="e">
        <f>(CatTemplate[[#This Row],[CO3]] + CatTemplate[[#This Row],[CS3]]) * (1 + getRateOHFinal) * getRateMarkupFinal</f>
        <v>#VALUE!</v>
      </c>
      <c r="FV397" s="30" t="e">
        <f>(CatTemplate[[#This Row],[CO4]] + CatTemplate[[#This Row],[CS4]]) * (1 + getRateOHFinal) * getRateMarkupFinal</f>
        <v>#VALUE!</v>
      </c>
      <c r="FW397" s="30" t="e">
        <f>(CatTemplate[[#This Row],[CO5]] + CatTemplate[[#This Row],[CS5]]) * (1 + getRateOHFinal) * getRateMarkupFinal</f>
        <v>#VALUE!</v>
      </c>
      <c r="FX397" s="30" t="e">
        <f>(CatTemplate[[#This Row],[CO6]] + CatTemplate[[#This Row],[CS6]]) * (1 + getRateOHFinal) * getRateMarkupFinal</f>
        <v>#VALUE!</v>
      </c>
      <c r="FY397" s="30" t="e">
        <f>(CatTemplate[[#This Row],[CO7]] + CatTemplate[[#This Row],[CS7]]) * (1 + getRateOHFinal) * getRateMarkupFinal</f>
        <v>#VALUE!</v>
      </c>
      <c r="FZ397" s="30" t="e">
        <f>(CatTemplate[[#This Row],[CO8]] + CatTemplate[[#This Row],[CS8]]) * (1 + getRateOHFinal) * getRateMarkupFinal</f>
        <v>#VALUE!</v>
      </c>
      <c r="GA397" s="30" t="e">
        <f>(CatTemplate[[#This Row],[CO9]] + CatTemplate[[#This Row],[CS9]]) * (1 + getRateOHFinal) * getRateMarkupFinal</f>
        <v>#VALUE!</v>
      </c>
      <c r="GB397" s="30" t="e">
        <f>(CatTemplate[[#This Row],[CO10]] + CatTemplate[[#This Row],[CS10]]) * (1 + getRateOHFinal) * getRateMarkupFinal</f>
        <v>#VALUE!</v>
      </c>
      <c r="GC397" s="30" t="e">
        <f>(CatTemplate[[#This Row],[CO11]] + CatTemplate[[#This Row],[CS11]]) * (1 + getRateOHFinal) * getRateMarkupFinal</f>
        <v>#VALUE!</v>
      </c>
      <c r="GD397" s="30" t="e">
        <f>(CatTemplate[[#This Row],[CO12]] + CatTemplate[[#This Row],[CS12]]) * (1 + getRateOHFinal) * getRateMarkupFinal</f>
        <v>#VALUE!</v>
      </c>
      <c r="GE397" s="30" t="e">
        <f>(CatTemplate[[#This Row],[CO13]] + CatTemplate[[#This Row],[CS13]]) * (1 + getRateOHFinal) * getRateMarkupFinal</f>
        <v>#VALUE!</v>
      </c>
      <c r="GF397" s="30" t="e">
        <f>(CatTemplate[[#This Row],[CO14]] + CatTemplate[[#This Row],[CS14]]) * (1 + getRateOHFinal) * getRateMarkupFinal</f>
        <v>#VALUE!</v>
      </c>
      <c r="GG397" s="30" t="e">
        <f>(CatTemplate[[#This Row],[CO15]] + CatTemplate[[#This Row],[CS15]]) * (1 + getRateOHFinal) * getRateMarkupFinal</f>
        <v>#VALUE!</v>
      </c>
      <c r="GH397" s="30" t="e">
        <f>(CatTemplate[[#This Row],[CO16]] + CatTemplate[[#This Row],[CS16]]) * (1 + getRateOHFinal) * getRateMarkupFinal</f>
        <v>#VALUE!</v>
      </c>
      <c r="GI397" s="30" t="e">
        <f>(CatTemplate[[#This Row],[CO17]] + CatTemplate[[#This Row],[CS17]]) * (1 + getRateOHFinal) * getRateMarkupFinal</f>
        <v>#VALUE!</v>
      </c>
      <c r="GJ397" s="30" t="e">
        <f>(CatTemplate[[#This Row],[CO18]] + CatTemplate[[#This Row],[CS18]]) * (1 + getRateOHFinal) * getRateMarkupFinal</f>
        <v>#VALUE!</v>
      </c>
      <c r="GK397" s="30" t="e">
        <f>(CatTemplate[[#This Row],[CO19]] + CatTemplate[[#This Row],[CS19]]) * (1 + getRateOHFinal) * getRateMarkupFinal</f>
        <v>#VALUE!</v>
      </c>
      <c r="GL397" s="30" t="e">
        <f>(CatTemplate[[#This Row],[CO20]] + CatTemplate[[#This Row],[CS20]]) * (1 + getRateOHFinal) * getRateMarkupFinal</f>
        <v>#VALUE!</v>
      </c>
      <c r="GM397" s="30" t="e">
        <f t="shared" si="139"/>
        <v>#VALUE!</v>
      </c>
      <c r="GN397" s="30" t="e">
        <f t="shared" si="140"/>
        <v>#VALUE!</v>
      </c>
      <c r="GO397" s="30" t="e">
        <f t="shared" si="141"/>
        <v>#VALUE!</v>
      </c>
      <c r="GP397" s="30" t="e">
        <f t="shared" si="142"/>
        <v>#VALUE!</v>
      </c>
      <c r="GQ397" s="30" t="e">
        <f>(CatTemplate[[#This Row],[CO1]]+CatTemplate[[#This Row],[CS1]]) * (1+ getRateOHFinal) * (1 + getRateMarkupFinal)</f>
        <v>#VALUE!</v>
      </c>
      <c r="GR397" s="30" t="e">
        <f>(CatTemplate[[#This Row],[CO2]]+CatTemplate[[#This Row],[CS2]]) * (1+ getRateOHFinal) * (1 + getRateMarkupFinal)</f>
        <v>#VALUE!</v>
      </c>
      <c r="GS397" s="30" t="e">
        <f>(CatTemplate[[#This Row],[CO3]]+CatTemplate[[#This Row],[CS3]]) * (1+ getRateOHFinal) * (1 + getRateMarkupFinal)</f>
        <v>#VALUE!</v>
      </c>
      <c r="GT397" s="30" t="e">
        <f>(CatTemplate[[#This Row],[CO4]]+CatTemplate[[#This Row],[CS4]]) * (1+ getRateOHFinal) * (1 + getRateMarkupFinal)</f>
        <v>#VALUE!</v>
      </c>
      <c r="GU397" s="30" t="e">
        <f>(CatTemplate[[#This Row],[CO5]]+CatTemplate[[#This Row],[CS5]]) * (1+ getRateOHFinal) * (1 + getRateMarkupFinal)</f>
        <v>#VALUE!</v>
      </c>
      <c r="GV397" s="30" t="e">
        <f>(CatTemplate[[#This Row],[CO6]]+CatTemplate[[#This Row],[CS6]]) * (1+ getRateOHFinal) * (1 + getRateMarkupFinal)</f>
        <v>#VALUE!</v>
      </c>
      <c r="GW397" s="30" t="e">
        <f>(CatTemplate[[#This Row],[CO7]]+CatTemplate[[#This Row],[CS7]]) * (1+ getRateOHFinal) * (1 + getRateMarkupFinal)</f>
        <v>#VALUE!</v>
      </c>
      <c r="GX397" s="30" t="e">
        <f>(CatTemplate[[#This Row],[CO8]]+CatTemplate[[#This Row],[CS8]]) * (1+ getRateOHFinal) * (1 + getRateMarkupFinal)</f>
        <v>#VALUE!</v>
      </c>
      <c r="GY397" s="30" t="e">
        <f>(CatTemplate[[#This Row],[CO9]]+CatTemplate[[#This Row],[CS9]]) * (1+ getRateOHFinal) * (1 + getRateMarkupFinal)</f>
        <v>#VALUE!</v>
      </c>
      <c r="GZ397" s="30" t="e">
        <f>(CatTemplate[[#This Row],[CO10]]+CatTemplate[[#This Row],[CS10]]) * (1+ getRateOHFinal) * (1 + getRateMarkupFinal)</f>
        <v>#VALUE!</v>
      </c>
      <c r="HA397" s="30" t="e">
        <f>(CatTemplate[[#This Row],[CO11]]+CatTemplate[[#This Row],[CS11]]) * (1+ getRateOHFinal) * (1 + getRateMarkupFinal)</f>
        <v>#VALUE!</v>
      </c>
      <c r="HB397" s="30" t="e">
        <f>(CatTemplate[[#This Row],[CO12]]+CatTemplate[[#This Row],[CS12]]) * (1+ getRateOHFinal) * (1 + getRateMarkupFinal)</f>
        <v>#VALUE!</v>
      </c>
      <c r="HC397" s="30" t="e">
        <f>(CatTemplate[[#This Row],[CO13]]+CatTemplate[[#This Row],[CS13]]) * (1+ getRateOHFinal) * (1 + getRateMarkupFinal)</f>
        <v>#VALUE!</v>
      </c>
      <c r="HD397" s="30" t="e">
        <f>(CatTemplate[[#This Row],[CO14]]+CatTemplate[[#This Row],[CS14]]) * (1+ getRateOHFinal) * (1 + getRateMarkupFinal)</f>
        <v>#VALUE!</v>
      </c>
      <c r="HE397" s="30" t="e">
        <f>(CatTemplate[[#This Row],[CO15]]+CatTemplate[[#This Row],[CS15]]) * (1+ getRateOHFinal) * (1 + getRateMarkupFinal)</f>
        <v>#VALUE!</v>
      </c>
      <c r="HF397" s="30" t="e">
        <f>(CatTemplate[[#This Row],[CO16]]+CatTemplate[[#This Row],[CS16]]) * (1+ getRateOHFinal) * (1 + getRateMarkupFinal)</f>
        <v>#VALUE!</v>
      </c>
      <c r="HG397" s="30" t="e">
        <f>(CatTemplate[[#This Row],[CO17]]+CatTemplate[[#This Row],[CS17]]) * (1+ getRateOHFinal) * (1 + getRateMarkupFinal)</f>
        <v>#VALUE!</v>
      </c>
      <c r="HH397" s="30" t="e">
        <f>(CatTemplate[[#This Row],[CO18]]+CatTemplate[[#This Row],[CS18]]) * (1+ getRateOHFinal) * (1 + getRateMarkupFinal)</f>
        <v>#VALUE!</v>
      </c>
      <c r="HI397" s="30" t="e">
        <f>(CatTemplate[[#This Row],[CO19]]+CatTemplate[[#This Row],[CS19]]) * (1+ getRateOHFinal) * (1 + getRateMarkupFinal)</f>
        <v>#VALUE!</v>
      </c>
      <c r="HJ397" s="30" t="e">
        <f>(CatTemplate[[#This Row],[CO20]]+CatTemplate[[#This Row],[CS20]]) * (1+ getRateOHFinal) * (1 + getRateMarkupFinal)</f>
        <v>#VALUE!</v>
      </c>
      <c r="HK397" s="39" t="e">
        <f>CatTemplate[[#This Row],[Total cost]]+CatTemplate[[#This Row],[OH Amount]]+CatTemplate[[#This Row],[Markup]]</f>
        <v>#VALUE!</v>
      </c>
      <c r="HL397" s="63">
        <f>IF(CatTemplate[[#This Row],[Units]]="Days",CatTemplate[[#This Row],[Project quantity]]*CatTemplate[[#This Row],[St. unit effort]],CatTemplate[[#This Row],[Project quantity]])</f>
        <v>0</v>
      </c>
      <c r="HM397" s="287">
        <f>IFERROR(CatTemplate[[#This Row],[Total Price]]/(CatTemplate[[#This Row],[Final Quantity]]),0)</f>
        <v>0</v>
      </c>
      <c r="HN397" s="261"/>
    </row>
    <row r="398" spans="2:222" x14ac:dyDescent="0.2">
      <c r="B398" s="9" t="s">
        <v>107</v>
      </c>
      <c r="C398" s="23">
        <v>11</v>
      </c>
      <c r="D398" s="10" t="s">
        <v>194</v>
      </c>
      <c r="E398" s="25">
        <v>3</v>
      </c>
      <c r="F398" s="19" t="s">
        <v>217</v>
      </c>
      <c r="G398" s="27">
        <v>4</v>
      </c>
      <c r="H398" s="19" t="s">
        <v>1173</v>
      </c>
      <c r="I398" s="19"/>
      <c r="J398" s="16" t="s">
        <v>211</v>
      </c>
      <c r="K398" s="16"/>
      <c r="L398" s="16" t="s">
        <v>140</v>
      </c>
      <c r="M398" s="16" t="s">
        <v>206</v>
      </c>
      <c r="N398" s="16" t="s">
        <v>857</v>
      </c>
      <c r="O398" s="320"/>
      <c r="P398" s="71"/>
      <c r="Q398" s="108"/>
      <c r="R398" s="73"/>
      <c r="S398" s="97"/>
      <c r="T398" s="100">
        <f>getEqUnitCost</f>
        <v>0</v>
      </c>
      <c r="U398" s="73">
        <f>getEqUnitEffort</f>
        <v>0</v>
      </c>
      <c r="V398" s="101">
        <f>getEqQuantity</f>
        <v>0</v>
      </c>
      <c r="W398" s="320"/>
      <c r="X398" s="100">
        <f>getConsUnitCost</f>
        <v>0</v>
      </c>
      <c r="Y398" s="73">
        <f>getConsUnitEffort</f>
        <v>0</v>
      </c>
      <c r="Z398" s="14">
        <f>getConsQuantity</f>
        <v>0</v>
      </c>
      <c r="AA398" s="320"/>
      <c r="AB398" s="72"/>
      <c r="AC398" s="112"/>
      <c r="AD398" s="14">
        <f>getOthQuantity</f>
        <v>0</v>
      </c>
      <c r="AE398" s="320"/>
      <c r="AF398" s="28" t="str">
        <f>IF(ISBLANK(CatTemplate[[#This Row],[Resource type]]),"",CatTemplate[[#This Row],[Resource type]])</f>
        <v>CCMS Data Manager</v>
      </c>
      <c r="AG398" s="242">
        <f>getStaffUnitCost</f>
        <v>456.42590007973985</v>
      </c>
      <c r="AH398" s="113">
        <f>getStaffUnitEffort</f>
        <v>0</v>
      </c>
      <c r="AI398" s="40">
        <f>getStaffQuantity</f>
        <v>0</v>
      </c>
      <c r="AJ398" s="41">
        <f>CatTemplate[[#This Row],[St. quantity]]*8/ParRatePM</f>
        <v>0</v>
      </c>
      <c r="AK398" s="320"/>
      <c r="AL398" s="53" t="str">
        <f>CatTemplate[[#This Row],[Item type]]</f>
        <v>Days</v>
      </c>
      <c r="AM398" s="12">
        <f>SUM(CatTemplate[[#This Row],[Year1]:[Year20]])</f>
        <v>0</v>
      </c>
      <c r="AN398" s="52"/>
      <c r="AO398" s="52"/>
      <c r="AP398" s="52"/>
      <c r="AQ398" s="8"/>
      <c r="AR398" s="8"/>
      <c r="AS398" s="8"/>
      <c r="AT398" s="8"/>
      <c r="AU398" s="8"/>
      <c r="AV398" s="8"/>
      <c r="AW398" s="8"/>
      <c r="AX398" s="8"/>
      <c r="AY398" s="8"/>
      <c r="AZ398" s="8"/>
      <c r="BA398" s="8"/>
      <c r="BB398" s="8"/>
      <c r="BC398" s="8"/>
      <c r="BD398" s="8"/>
      <c r="BE398" s="8"/>
      <c r="BF398" s="8"/>
      <c r="BG398" s="36"/>
      <c r="BH398" s="320"/>
      <c r="BI398" s="37" t="str">
        <f>getCostCategory</f>
        <v>01 Staff costs</v>
      </c>
      <c r="BJ398" s="37" t="str">
        <f>getSection</f>
        <v>11 Statistics and methodology</v>
      </c>
      <c r="BK398" s="32" t="str">
        <f>getObject</f>
        <v>CCMS Data Manager</v>
      </c>
      <c r="BL398" s="30">
        <f>IFERROR(getUnitCost * IF(CatTemplate[[#This Row],[Cost Category Comp.]]="01 Staff costs", 1,1),0)</f>
        <v>456.42590007973985</v>
      </c>
      <c r="BM398" s="29">
        <f>IF(AND(ISBLANK(CatTemplate[[#This Row],[Eq. unit cost]]),ISBLANK(CatTemplate[[#This Row],[Cons. unit cost]]),ISBLANK(CatTemplate[[#This Row],[Oth. unit cost]])), 0, IF(getUnitEffort =0,1,getUnitEffort) * CatTemplate[[#This Row],[Year1]])</f>
        <v>0</v>
      </c>
      <c r="BN398" s="29">
        <f>IF(AND(ISBLANK(CatTemplate[[#This Row],[Eq. unit cost]]),ISBLANK(CatTemplate[[#This Row],[Cons. unit cost]]),ISBLANK(CatTemplate[[#This Row],[Oth. unit cost]])), 0, IF(getUnitEffort =0,1,getUnitEffort) * CatTemplate[[#This Row],[Year2]])</f>
        <v>0</v>
      </c>
      <c r="BO398" s="29">
        <f>IF(AND(ISBLANK(CatTemplate[[#This Row],[Eq. unit cost]]),ISBLANK(CatTemplate[[#This Row],[Cons. unit cost]]),ISBLANK(CatTemplate[[#This Row],[Oth. unit cost]])), 0, IF(getUnitEffort =0,1,getUnitEffort) * CatTemplate[[#This Row],[Year3]])</f>
        <v>0</v>
      </c>
      <c r="BP398" s="29">
        <f>IF(AND(ISBLANK(CatTemplate[[#This Row],[Eq. unit cost]]),ISBLANK(CatTemplate[[#This Row],[Cons. unit cost]]),ISBLANK(CatTemplate[[#This Row],[Oth. unit cost]])), 0, IF(getUnitEffort =0,1,getUnitEffort) * CatTemplate[[#This Row],[Year4]])</f>
        <v>0</v>
      </c>
      <c r="BQ398" s="29">
        <f>IF(AND(ISBLANK(CatTemplate[[#This Row],[Eq. unit cost]]),ISBLANK(CatTemplate[[#This Row],[Cons. unit cost]]),ISBLANK(CatTemplate[[#This Row],[Oth. unit cost]])), 0, IF(getUnitEffort =0,1,getUnitEffort) * CatTemplate[[#This Row],[Year5]])</f>
        <v>0</v>
      </c>
      <c r="BR398" s="29">
        <f>IF(AND(ISBLANK(CatTemplate[[#This Row],[Eq. unit cost]]),ISBLANK(CatTemplate[[#This Row],[Cons. unit cost]]),ISBLANK(CatTemplate[[#This Row],[Oth. unit cost]])), 0, IF(getUnitEffort =0,1,getUnitEffort) * CatTemplate[[#This Row],[Year6]])</f>
        <v>0</v>
      </c>
      <c r="BS398" s="29">
        <f>IF(AND(ISBLANK(CatTemplate[[#This Row],[Eq. unit cost]]),ISBLANK(CatTemplate[[#This Row],[Cons. unit cost]]),ISBLANK(CatTemplate[[#This Row],[Oth. unit cost]])), 0, IF(getUnitEffort =0,1,getUnitEffort) * CatTemplate[[#This Row],[Year7]])</f>
        <v>0</v>
      </c>
      <c r="BT398" s="29">
        <f>IF(AND(ISBLANK(CatTemplate[[#This Row],[Eq. unit cost]]),ISBLANK(CatTemplate[[#This Row],[Cons. unit cost]]),ISBLANK(CatTemplate[[#This Row],[Oth. unit cost]])), 0, IF(getUnitEffort =0,1,getUnitEffort) * CatTemplate[[#This Row],[Year8]])</f>
        <v>0</v>
      </c>
      <c r="BU398" s="29">
        <f>IF(AND(ISBLANK(CatTemplate[[#This Row],[Eq. unit cost]]),ISBLANK(CatTemplate[[#This Row],[Cons. unit cost]]),ISBLANK(CatTemplate[[#This Row],[Oth. unit cost]])), 0, IF(getUnitEffort =0,1,getUnitEffort) * CatTemplate[[#This Row],[Year9]])</f>
        <v>0</v>
      </c>
      <c r="BV398" s="29">
        <f>IF(AND(ISBLANK(CatTemplate[[#This Row],[Eq. unit cost]]),ISBLANK(CatTemplate[[#This Row],[Cons. unit cost]]),ISBLANK(CatTemplate[[#This Row],[Oth. unit cost]])), 0, IF(getUnitEffort =0,1,getUnitEffort) * CatTemplate[[#This Row],[Year10]])</f>
        <v>0</v>
      </c>
      <c r="BW398" s="29">
        <f>IF(AND(ISBLANK(CatTemplate[[#This Row],[Eq. unit cost]]),ISBLANK(CatTemplate[[#This Row],[Cons. unit cost]]),ISBLANK(CatTemplate[[#This Row],[Oth. unit cost]])), 0, IF(getUnitEffort =0,1,getUnitEffort) * CatTemplate[[#This Row],[Year11]])</f>
        <v>0</v>
      </c>
      <c r="BX398" s="29">
        <f>IF(AND(ISBLANK(CatTemplate[[#This Row],[Eq. unit cost]]),ISBLANK(CatTemplate[[#This Row],[Cons. unit cost]]),ISBLANK(CatTemplate[[#This Row],[Oth. unit cost]])), 0, IF(getUnitEffort =0,1,getUnitEffort) * CatTemplate[[#This Row],[Year12]])</f>
        <v>0</v>
      </c>
      <c r="BY398" s="29">
        <f>IF(AND(ISBLANK(CatTemplate[[#This Row],[Eq. unit cost]]),ISBLANK(CatTemplate[[#This Row],[Cons. unit cost]]),ISBLANK(CatTemplate[[#This Row],[Oth. unit cost]])), 0, IF(getUnitEffort =0,1,getUnitEffort) * CatTemplate[[#This Row],[Year13]])</f>
        <v>0</v>
      </c>
      <c r="BZ398" s="29">
        <f>IF(AND(ISBLANK(CatTemplate[[#This Row],[Eq. unit cost]]),ISBLANK(CatTemplate[[#This Row],[Cons. unit cost]]),ISBLANK(CatTemplate[[#This Row],[Oth. unit cost]])), 0, IF(getUnitEffort =0,1,getUnitEffort) * CatTemplate[[#This Row],[Year14]])</f>
        <v>0</v>
      </c>
      <c r="CA398" s="29">
        <f>IF(AND(ISBLANK(CatTemplate[[#This Row],[Eq. unit cost]]),ISBLANK(CatTemplate[[#This Row],[Cons. unit cost]]),ISBLANK(CatTemplate[[#This Row],[Oth. unit cost]])), 0, IF(getUnitEffort =0,1,getUnitEffort) * CatTemplate[[#This Row],[Year15]])</f>
        <v>0</v>
      </c>
      <c r="CB398" s="29">
        <f>IF(AND(ISBLANK(CatTemplate[[#This Row],[Eq. unit cost]]),ISBLANK(CatTemplate[[#This Row],[Cons. unit cost]]),ISBLANK(CatTemplate[[#This Row],[Oth. unit cost]])), 0, IF(getUnitEffort =0,1,getUnitEffort) * CatTemplate[[#This Row],[Year16]])</f>
        <v>0</v>
      </c>
      <c r="CC398" s="29">
        <f>IF(AND(ISBLANK(CatTemplate[[#This Row],[Eq. unit cost]]),ISBLANK(CatTemplate[[#This Row],[Cons. unit cost]]),ISBLANK(CatTemplate[[#This Row],[Oth. unit cost]])), 0, IF(getUnitEffort =0,1,getUnitEffort) * CatTemplate[[#This Row],[Year17]])</f>
        <v>0</v>
      </c>
      <c r="CD398" s="29">
        <f>IF(AND(ISBLANK(CatTemplate[[#This Row],[Eq. unit cost]]),ISBLANK(CatTemplate[[#This Row],[Cons. unit cost]]),ISBLANK(CatTemplate[[#This Row],[Oth. unit cost]])), 0, IF(getUnitEffort =0,1,getUnitEffort) * CatTemplate[[#This Row],[Year18]])</f>
        <v>0</v>
      </c>
      <c r="CE398" s="29">
        <f>IF(AND(ISBLANK(CatTemplate[[#This Row],[Eq. unit cost]]),ISBLANK(CatTemplate[[#This Row],[Cons. unit cost]]),ISBLANK(CatTemplate[[#This Row],[Oth. unit cost]])), 0, IF(getUnitEffort =0,1,getUnitEffort) * CatTemplate[[#This Row],[Year19]])</f>
        <v>0</v>
      </c>
      <c r="CF398" s="29">
        <f>IF(AND(ISBLANK(CatTemplate[[#This Row],[Eq. unit cost]]),ISBLANK(CatTemplate[[#This Row],[Cons. unit cost]]),ISBLANK(CatTemplate[[#This Row],[Oth. unit cost]])), 0, IF(getUnitEffort =0,1,getUnitEffort) * CatTemplate[[#This Row],[Year20]])</f>
        <v>0</v>
      </c>
      <c r="CG398" s="45">
        <f>SUM(CatTemplate[[#This Row],[Q1]:[Q20]])</f>
        <v>0</v>
      </c>
      <c r="CH398" s="29">
        <f>IF(ISBLANK(CatTemplate[[#This Row],[St. unit effort]]),0,(CatTemplate[[#This Row],[St. unit effort]] * CatTemplate[[#This Row],[Year1]]))</f>
        <v>0</v>
      </c>
      <c r="CI398" s="29">
        <f>IF(ISBLANK(CatTemplate[[#This Row],[St. unit effort]]),0,(CatTemplate[[#This Row],[St. unit effort]] * CatTemplate[[#This Row],[Year2]]))</f>
        <v>0</v>
      </c>
      <c r="CJ398" s="29">
        <f>IF(ISBLANK(CatTemplate[[#This Row],[St. unit effort]]),0,(CatTemplate[[#This Row],[St. unit effort]] * CatTemplate[[#This Row],[Year3]]))</f>
        <v>0</v>
      </c>
      <c r="CK398" s="29">
        <f>IF(ISBLANK(CatTemplate[[#This Row],[St. unit effort]]),0,(CatTemplate[[#This Row],[St. unit effort]] * CatTemplate[[#This Row],[Year4]]))</f>
        <v>0</v>
      </c>
      <c r="CL398" s="29">
        <f>IF(ISBLANK(CatTemplate[[#This Row],[St. unit effort]]),0,(CatTemplate[[#This Row],[St. unit effort]] * CatTemplate[[#This Row],[Year5]]))</f>
        <v>0</v>
      </c>
      <c r="CM398" s="29">
        <f>IF(ISBLANK(CatTemplate[[#This Row],[St. unit effort]]),0,(CatTemplate[[#This Row],[St. unit effort]] * CatTemplate[[#This Row],[Year6]]))</f>
        <v>0</v>
      </c>
      <c r="CN398" s="29">
        <f>IF(ISBLANK(CatTemplate[[#This Row],[St. unit effort]]),0,(CatTemplate[[#This Row],[St. unit effort]] * CatTemplate[[#This Row],[Year7]]))</f>
        <v>0</v>
      </c>
      <c r="CO398" s="29">
        <f>IF(ISBLANK(CatTemplate[[#This Row],[St. unit effort]]),0,(CatTemplate[[#This Row],[St. unit effort]] * CatTemplate[[#This Row],[Year8]]))</f>
        <v>0</v>
      </c>
      <c r="CP398" s="29">
        <f>IF(ISBLANK(CatTemplate[[#This Row],[St. unit effort]]),0,(CatTemplate[[#This Row],[St. unit effort]] * CatTemplate[[#This Row],[Year9]]))</f>
        <v>0</v>
      </c>
      <c r="CQ398" s="29">
        <f>IF(ISBLANK(CatTemplate[[#This Row],[St. unit effort]]),0,(CatTemplate[[#This Row],[St. unit effort]] * CatTemplate[[#This Row],[Year10]]))</f>
        <v>0</v>
      </c>
      <c r="CR398" s="29">
        <f>IF(ISBLANK(CatTemplate[[#This Row],[St. unit effort]]),0,(CatTemplate[[#This Row],[St. unit effort]] * CatTemplate[[#This Row],[Year11]]))</f>
        <v>0</v>
      </c>
      <c r="CS398" s="29">
        <f>IF(ISBLANK(CatTemplate[[#This Row],[St. unit effort]]),0,(CatTemplate[[#This Row],[St. unit effort]] * CatTemplate[[#This Row],[Year12]]))</f>
        <v>0</v>
      </c>
      <c r="CT398" s="29">
        <f>IF(ISBLANK(CatTemplate[[#This Row],[St. unit effort]]),0,(CatTemplate[[#This Row],[St. unit effort]] * CatTemplate[[#This Row],[Year13]]))</f>
        <v>0</v>
      </c>
      <c r="CU398" s="29">
        <f>IF(ISBLANK(CatTemplate[[#This Row],[St. unit effort]]),0,(CatTemplate[[#This Row],[St. unit effort]] * CatTemplate[[#This Row],[Year14]]))</f>
        <v>0</v>
      </c>
      <c r="CV398" s="29">
        <f>IF(ISBLANK(CatTemplate[[#This Row],[St. unit effort]]),0,(CatTemplate[[#This Row],[St. unit effort]] * CatTemplate[[#This Row],[Year15]]))</f>
        <v>0</v>
      </c>
      <c r="CW398" s="29">
        <f>IF(ISBLANK(CatTemplate[[#This Row],[St. unit effort]]),0,(CatTemplate[[#This Row],[St. unit effort]] * CatTemplate[[#This Row],[Year16]]))</f>
        <v>0</v>
      </c>
      <c r="CX398" s="29">
        <f>IF(ISBLANK(CatTemplate[[#This Row],[St. unit effort]]),0,(CatTemplate[[#This Row],[St. unit effort]] * CatTemplate[[#This Row],[Year17]]))</f>
        <v>0</v>
      </c>
      <c r="CY398" s="29">
        <f>IF(ISBLANK(CatTemplate[[#This Row],[St. unit effort]]),0,(CatTemplate[[#This Row],[St. unit effort]] * CatTemplate[[#This Row],[Year18]]))</f>
        <v>0</v>
      </c>
      <c r="CZ398" s="29">
        <f>IF(ISBLANK(CatTemplate[[#This Row],[St. unit effort]]),0,(CatTemplate[[#This Row],[St. unit effort]] * CatTemplate[[#This Row],[Year19]]))</f>
        <v>0</v>
      </c>
      <c r="DA398" s="29">
        <f>IF(ISBLANK(CatTemplate[[#This Row],[St. unit effort]]),0,(CatTemplate[[#This Row],[St. unit effort]] * CatTemplate[[#This Row],[Year20]]))</f>
        <v>0</v>
      </c>
      <c r="DB398" s="57">
        <f>IF(ISBLANK(CatTemplate[[#This Row],[St. unit effort]]),0,(CatTemplate[[#This Row],[St. unit effort]] * CatTemplate[[#This Row],[Year1]])*8/ParRatePM)</f>
        <v>0</v>
      </c>
      <c r="DC398" s="57">
        <f>IF(ISBLANK(CatTemplate[[#This Row],[St. unit effort]]),0,(CatTemplate[[#This Row],[St. unit effort]] * CatTemplate[[#This Row],[Year2]])*8/ParRatePM)</f>
        <v>0</v>
      </c>
      <c r="DD398" s="57">
        <f>IF(ISBLANK(CatTemplate[[#This Row],[St. unit effort]]),0,(CatTemplate[[#This Row],[St. unit effort]] * CatTemplate[[#This Row],[Year3]])*8/ParRatePM)</f>
        <v>0</v>
      </c>
      <c r="DE398" s="57">
        <f>IF(ISBLANK(CatTemplate[[#This Row],[St. unit effort]]),0,(CatTemplate[[#This Row],[St. unit effort]] * CatTemplate[[#This Row],[Year4]])*8/ParRatePM)</f>
        <v>0</v>
      </c>
      <c r="DF398" s="57">
        <f>IF(ISBLANK(CatTemplate[[#This Row],[St. unit effort]]),0,(CatTemplate[[#This Row],[St. unit effort]] * CatTemplate[[#This Row],[Year5]])*8/ParRatePM)</f>
        <v>0</v>
      </c>
      <c r="DG398" s="57">
        <f>IF(ISBLANK(CatTemplate[[#This Row],[St. unit effort]]),0,(CatTemplate[[#This Row],[St. unit effort]] * CatTemplate[[#This Row],[Year6]])*8/ParRatePM)</f>
        <v>0</v>
      </c>
      <c r="DH398" s="57">
        <f>IF(ISBLANK(CatTemplate[[#This Row],[St. unit effort]]),0,(CatTemplate[[#This Row],[St. unit effort]] * CatTemplate[[#This Row],[Year7]])*8/ParRatePM)</f>
        <v>0</v>
      </c>
      <c r="DI398" s="57">
        <f>IF(ISBLANK(CatTemplate[[#This Row],[St. unit effort]]),0,(CatTemplate[[#This Row],[St. unit effort]] * CatTemplate[[#This Row],[Year8]])*8/ParRatePM)</f>
        <v>0</v>
      </c>
      <c r="DJ398" s="57">
        <f>IF(ISBLANK(CatTemplate[[#This Row],[St. unit effort]]),0,(CatTemplate[[#This Row],[St. unit effort]] * CatTemplate[[#This Row],[Year9]])*8/ParRatePM)</f>
        <v>0</v>
      </c>
      <c r="DK398" s="57">
        <f>IF(ISBLANK(CatTemplate[[#This Row],[St. unit effort]]),0,(CatTemplate[[#This Row],[St. unit effort]] * CatTemplate[[#This Row],[Year10]])*8/ParRatePM)</f>
        <v>0</v>
      </c>
      <c r="DL398" s="57">
        <f>IF(ISBLANK(CatTemplate[[#This Row],[St. unit effort]]),0,(CatTemplate[[#This Row],[St. unit effort]] * CatTemplate[[#This Row],[Year11]])*8/ParRatePM)</f>
        <v>0</v>
      </c>
      <c r="DM398" s="57">
        <f>IF(ISBLANK(CatTemplate[[#This Row],[St. unit effort]]),0,(CatTemplate[[#This Row],[St. unit effort]] * CatTemplate[[#This Row],[Year12]])*8/ParRatePM)</f>
        <v>0</v>
      </c>
      <c r="DN398" s="57">
        <f>IF(ISBLANK(CatTemplate[[#This Row],[St. unit effort]]),0,(CatTemplate[[#This Row],[St. unit effort]] * CatTemplate[[#This Row],[Year13]])*8/ParRatePM)</f>
        <v>0</v>
      </c>
      <c r="DO398" s="57">
        <f>IF(ISBLANK(CatTemplate[[#This Row],[St. unit effort]]),0,(CatTemplate[[#This Row],[St. unit effort]] * CatTemplate[[#This Row],[Year14]])*8/ParRatePM)</f>
        <v>0</v>
      </c>
      <c r="DP398" s="57">
        <f>IF(ISBLANK(CatTemplate[[#This Row],[St. unit effort]]),0,(CatTemplate[[#This Row],[St. unit effort]] * CatTemplate[[#This Row],[Year15]])*8/ParRatePM)</f>
        <v>0</v>
      </c>
      <c r="DQ398" s="57">
        <f>IF(ISBLANK(CatTemplate[[#This Row],[St. unit effort]]),0,(CatTemplate[[#This Row],[St. unit effort]] * CatTemplate[[#This Row],[Year16]])*8/ParRatePM)</f>
        <v>0</v>
      </c>
      <c r="DR398" s="57">
        <f>IF(ISBLANK(CatTemplate[[#This Row],[St. unit effort]]),0,(CatTemplate[[#This Row],[St. unit effort]] * CatTemplate[[#This Row],[Year17]])*8/ParRatePM)</f>
        <v>0</v>
      </c>
      <c r="DS398" s="57">
        <f>IF(ISBLANK(CatTemplate[[#This Row],[St. unit effort]]),0,(CatTemplate[[#This Row],[St. unit effort]] * CatTemplate[[#This Row],[Year18]])*8/ParRatePM)</f>
        <v>0</v>
      </c>
      <c r="DT398" s="57">
        <f>IF(ISBLANK(CatTemplate[[#This Row],[St. unit effort]]),0,(CatTemplate[[#This Row],[St. unit effort]] * CatTemplate[[#This Row],[Year19]])*8/ParRatePM)</f>
        <v>0</v>
      </c>
      <c r="DU398" s="57">
        <f>IF(ISBLANK(CatTemplate[[#This Row],[St. unit effort]]),0,(CatTemplate[[#This Row],[St. unit effort]] * CatTemplate[[#This Row],[Year20]])*8/ParRatePM)</f>
        <v>0</v>
      </c>
      <c r="DV398" s="54">
        <f>SUM(CatTemplate[[#This Row],[PM1]:[PM20]])</f>
        <v>0</v>
      </c>
      <c r="DW398" s="56">
        <f t="shared" si="133"/>
        <v>0</v>
      </c>
      <c r="DX398" s="56">
        <f t="shared" si="133"/>
        <v>0</v>
      </c>
      <c r="DY398" s="56">
        <f t="shared" si="133"/>
        <v>0</v>
      </c>
      <c r="DZ398" s="56">
        <f t="shared" si="133"/>
        <v>0</v>
      </c>
      <c r="EA398" s="56">
        <f t="shared" si="133"/>
        <v>0</v>
      </c>
      <c r="EB398" s="56">
        <f t="shared" si="133"/>
        <v>0</v>
      </c>
      <c r="EC398" s="56">
        <f t="shared" si="133"/>
        <v>0</v>
      </c>
      <c r="ED398" s="56">
        <f t="shared" si="133"/>
        <v>0</v>
      </c>
      <c r="EE398" s="56">
        <f t="shared" si="133"/>
        <v>0</v>
      </c>
      <c r="EF398" s="56">
        <f t="shared" si="133"/>
        <v>0</v>
      </c>
      <c r="EG398" s="56">
        <f t="shared" si="133"/>
        <v>0</v>
      </c>
      <c r="EH398" s="56">
        <f t="shared" si="133"/>
        <v>0</v>
      </c>
      <c r="EI398" s="56">
        <f t="shared" si="133"/>
        <v>0</v>
      </c>
      <c r="EJ398" s="56">
        <f t="shared" si="133"/>
        <v>0</v>
      </c>
      <c r="EK398" s="56">
        <f t="shared" si="133"/>
        <v>0</v>
      </c>
      <c r="EL398" s="56">
        <f t="shared" si="135"/>
        <v>0</v>
      </c>
      <c r="EM398" s="56">
        <f t="shared" si="135"/>
        <v>0</v>
      </c>
      <c r="EN398" s="56">
        <f t="shared" si="135"/>
        <v>0</v>
      </c>
      <c r="EO398" s="56">
        <f t="shared" si="135"/>
        <v>0</v>
      </c>
      <c r="EP398" s="56">
        <f t="shared" si="135"/>
        <v>0</v>
      </c>
      <c r="EQ398" s="30">
        <f>CatTemplate[[#This Row],[Eq. unit cost]] * CatTemplate[[#This Row],[Eq. quantity]]</f>
        <v>0</v>
      </c>
      <c r="ER398" s="30">
        <f>CatTemplate[[#This Row],[Cons. unit cost]] *CatTemplate[[#This Row],[Cons. quantity]]</f>
        <v>0</v>
      </c>
      <c r="ES398" s="30">
        <f>CatTemplate[[#This Row],[Oth. unit cost]] *CatTemplate[[#This Row],[Oth. quantity]]</f>
        <v>0</v>
      </c>
      <c r="ET398" s="55">
        <f>SUM(CatTemplate[[#This Row],[CO1]:[CO20]])</f>
        <v>0</v>
      </c>
      <c r="EU398" s="56">
        <f t="shared" si="134"/>
        <v>0</v>
      </c>
      <c r="EV398" s="56">
        <f t="shared" si="134"/>
        <v>0</v>
      </c>
      <c r="EW398" s="56">
        <f t="shared" si="134"/>
        <v>0</v>
      </c>
      <c r="EX398" s="56">
        <f t="shared" si="134"/>
        <v>0</v>
      </c>
      <c r="EY398" s="56">
        <f t="shared" si="134"/>
        <v>0</v>
      </c>
      <c r="EZ398" s="56">
        <f t="shared" si="134"/>
        <v>0</v>
      </c>
      <c r="FA398" s="56">
        <f t="shared" si="134"/>
        <v>0</v>
      </c>
      <c r="FB398" s="56">
        <f t="shared" si="134"/>
        <v>0</v>
      </c>
      <c r="FC398" s="56">
        <f t="shared" si="134"/>
        <v>0</v>
      </c>
      <c r="FD398" s="56">
        <f t="shared" si="134"/>
        <v>0</v>
      </c>
      <c r="FE398" s="56">
        <f t="shared" si="134"/>
        <v>0</v>
      </c>
      <c r="FF398" s="56">
        <f t="shared" si="134"/>
        <v>0</v>
      </c>
      <c r="FG398" s="56">
        <f t="shared" si="134"/>
        <v>0</v>
      </c>
      <c r="FH398" s="56">
        <f t="shared" si="134"/>
        <v>0</v>
      </c>
      <c r="FI398" s="56">
        <f t="shared" si="134"/>
        <v>0</v>
      </c>
      <c r="FJ398" s="56">
        <f t="shared" si="136"/>
        <v>0</v>
      </c>
      <c r="FK398" s="56">
        <f t="shared" si="136"/>
        <v>0</v>
      </c>
      <c r="FL398" s="56">
        <f t="shared" si="136"/>
        <v>0</v>
      </c>
      <c r="FM398" s="56">
        <f t="shared" si="136"/>
        <v>0</v>
      </c>
      <c r="FN398" s="56">
        <f t="shared" si="136"/>
        <v>0</v>
      </c>
      <c r="FO398" s="58">
        <f>SUM(CatTemplate[[#This Row],[CS1]:[CS20]])</f>
        <v>0</v>
      </c>
      <c r="FP398" s="59">
        <f>CatTemplate[[#This Row],[Total Oth. cost]]+CatTemplate[[#This Row],[Total St. Cost]]</f>
        <v>0</v>
      </c>
      <c r="FQ398" s="33" t="e">
        <f t="shared" si="137"/>
        <v>#VALUE!</v>
      </c>
      <c r="FR398" s="33" t="e">
        <f t="shared" si="138"/>
        <v>#VALUE!</v>
      </c>
      <c r="FS398" s="30" t="e">
        <f>(CatTemplate[[#This Row],[CO1]] + CatTemplate[[#This Row],[CS1]]) * (1 + getRateOHFinal) * getRateMarkupFinal</f>
        <v>#VALUE!</v>
      </c>
      <c r="FT398" s="30" t="e">
        <f>(CatTemplate[[#This Row],[CO2]] + CatTemplate[[#This Row],[CS2]]) * (1 + getRateOHFinal) * getRateMarkupFinal</f>
        <v>#VALUE!</v>
      </c>
      <c r="FU398" s="30" t="e">
        <f>(CatTemplate[[#This Row],[CO3]] + CatTemplate[[#This Row],[CS3]]) * (1 + getRateOHFinal) * getRateMarkupFinal</f>
        <v>#VALUE!</v>
      </c>
      <c r="FV398" s="30" t="e">
        <f>(CatTemplate[[#This Row],[CO4]] + CatTemplate[[#This Row],[CS4]]) * (1 + getRateOHFinal) * getRateMarkupFinal</f>
        <v>#VALUE!</v>
      </c>
      <c r="FW398" s="30" t="e">
        <f>(CatTemplate[[#This Row],[CO5]] + CatTemplate[[#This Row],[CS5]]) * (1 + getRateOHFinal) * getRateMarkupFinal</f>
        <v>#VALUE!</v>
      </c>
      <c r="FX398" s="30" t="e">
        <f>(CatTemplate[[#This Row],[CO6]] + CatTemplate[[#This Row],[CS6]]) * (1 + getRateOHFinal) * getRateMarkupFinal</f>
        <v>#VALUE!</v>
      </c>
      <c r="FY398" s="30" t="e">
        <f>(CatTemplate[[#This Row],[CO7]] + CatTemplate[[#This Row],[CS7]]) * (1 + getRateOHFinal) * getRateMarkupFinal</f>
        <v>#VALUE!</v>
      </c>
      <c r="FZ398" s="30" t="e">
        <f>(CatTemplate[[#This Row],[CO8]] + CatTemplate[[#This Row],[CS8]]) * (1 + getRateOHFinal) * getRateMarkupFinal</f>
        <v>#VALUE!</v>
      </c>
      <c r="GA398" s="30" t="e">
        <f>(CatTemplate[[#This Row],[CO9]] + CatTemplate[[#This Row],[CS9]]) * (1 + getRateOHFinal) * getRateMarkupFinal</f>
        <v>#VALUE!</v>
      </c>
      <c r="GB398" s="30" t="e">
        <f>(CatTemplate[[#This Row],[CO10]] + CatTemplate[[#This Row],[CS10]]) * (1 + getRateOHFinal) * getRateMarkupFinal</f>
        <v>#VALUE!</v>
      </c>
      <c r="GC398" s="30" t="e">
        <f>(CatTemplate[[#This Row],[CO11]] + CatTemplate[[#This Row],[CS11]]) * (1 + getRateOHFinal) * getRateMarkupFinal</f>
        <v>#VALUE!</v>
      </c>
      <c r="GD398" s="30" t="e">
        <f>(CatTemplate[[#This Row],[CO12]] + CatTemplate[[#This Row],[CS12]]) * (1 + getRateOHFinal) * getRateMarkupFinal</f>
        <v>#VALUE!</v>
      </c>
      <c r="GE398" s="30" t="e">
        <f>(CatTemplate[[#This Row],[CO13]] + CatTemplate[[#This Row],[CS13]]) * (1 + getRateOHFinal) * getRateMarkupFinal</f>
        <v>#VALUE!</v>
      </c>
      <c r="GF398" s="30" t="e">
        <f>(CatTemplate[[#This Row],[CO14]] + CatTemplate[[#This Row],[CS14]]) * (1 + getRateOHFinal) * getRateMarkupFinal</f>
        <v>#VALUE!</v>
      </c>
      <c r="GG398" s="30" t="e">
        <f>(CatTemplate[[#This Row],[CO15]] + CatTemplate[[#This Row],[CS15]]) * (1 + getRateOHFinal) * getRateMarkupFinal</f>
        <v>#VALUE!</v>
      </c>
      <c r="GH398" s="30" t="e">
        <f>(CatTemplate[[#This Row],[CO16]] + CatTemplate[[#This Row],[CS16]]) * (1 + getRateOHFinal) * getRateMarkupFinal</f>
        <v>#VALUE!</v>
      </c>
      <c r="GI398" s="30" t="e">
        <f>(CatTemplate[[#This Row],[CO17]] + CatTemplate[[#This Row],[CS17]]) * (1 + getRateOHFinal) * getRateMarkupFinal</f>
        <v>#VALUE!</v>
      </c>
      <c r="GJ398" s="30" t="e">
        <f>(CatTemplate[[#This Row],[CO18]] + CatTemplate[[#This Row],[CS18]]) * (1 + getRateOHFinal) * getRateMarkupFinal</f>
        <v>#VALUE!</v>
      </c>
      <c r="GK398" s="30" t="e">
        <f>(CatTemplate[[#This Row],[CO19]] + CatTemplate[[#This Row],[CS19]]) * (1 + getRateOHFinal) * getRateMarkupFinal</f>
        <v>#VALUE!</v>
      </c>
      <c r="GL398" s="30" t="e">
        <f>(CatTemplate[[#This Row],[CO20]] + CatTemplate[[#This Row],[CS20]]) * (1 + getRateOHFinal) * getRateMarkupFinal</f>
        <v>#VALUE!</v>
      </c>
      <c r="GM398" s="30" t="e">
        <f t="shared" si="139"/>
        <v>#VALUE!</v>
      </c>
      <c r="GN398" s="30" t="e">
        <f t="shared" si="140"/>
        <v>#VALUE!</v>
      </c>
      <c r="GO398" s="30" t="e">
        <f t="shared" si="141"/>
        <v>#VALUE!</v>
      </c>
      <c r="GP398" s="30" t="e">
        <f t="shared" si="142"/>
        <v>#VALUE!</v>
      </c>
      <c r="GQ398" s="30" t="e">
        <f>(CatTemplate[[#This Row],[CO1]]+CatTemplate[[#This Row],[CS1]]) * (1+ getRateOHFinal) * (1 + getRateMarkupFinal)</f>
        <v>#VALUE!</v>
      </c>
      <c r="GR398" s="30" t="e">
        <f>(CatTemplate[[#This Row],[CO2]]+CatTemplate[[#This Row],[CS2]]) * (1+ getRateOHFinal) * (1 + getRateMarkupFinal)</f>
        <v>#VALUE!</v>
      </c>
      <c r="GS398" s="30" t="e">
        <f>(CatTemplate[[#This Row],[CO3]]+CatTemplate[[#This Row],[CS3]]) * (1+ getRateOHFinal) * (1 + getRateMarkupFinal)</f>
        <v>#VALUE!</v>
      </c>
      <c r="GT398" s="30" t="e">
        <f>(CatTemplate[[#This Row],[CO4]]+CatTemplate[[#This Row],[CS4]]) * (1+ getRateOHFinal) * (1 + getRateMarkupFinal)</f>
        <v>#VALUE!</v>
      </c>
      <c r="GU398" s="30" t="e">
        <f>(CatTemplate[[#This Row],[CO5]]+CatTemplate[[#This Row],[CS5]]) * (1+ getRateOHFinal) * (1 + getRateMarkupFinal)</f>
        <v>#VALUE!</v>
      </c>
      <c r="GV398" s="30" t="e">
        <f>(CatTemplate[[#This Row],[CO6]]+CatTemplate[[#This Row],[CS6]]) * (1+ getRateOHFinal) * (1 + getRateMarkupFinal)</f>
        <v>#VALUE!</v>
      </c>
      <c r="GW398" s="30" t="e">
        <f>(CatTemplate[[#This Row],[CO7]]+CatTemplate[[#This Row],[CS7]]) * (1+ getRateOHFinal) * (1 + getRateMarkupFinal)</f>
        <v>#VALUE!</v>
      </c>
      <c r="GX398" s="30" t="e">
        <f>(CatTemplate[[#This Row],[CO8]]+CatTemplate[[#This Row],[CS8]]) * (1+ getRateOHFinal) * (1 + getRateMarkupFinal)</f>
        <v>#VALUE!</v>
      </c>
      <c r="GY398" s="30" t="e">
        <f>(CatTemplate[[#This Row],[CO9]]+CatTemplate[[#This Row],[CS9]]) * (1+ getRateOHFinal) * (1 + getRateMarkupFinal)</f>
        <v>#VALUE!</v>
      </c>
      <c r="GZ398" s="30" t="e">
        <f>(CatTemplate[[#This Row],[CO10]]+CatTemplate[[#This Row],[CS10]]) * (1+ getRateOHFinal) * (1 + getRateMarkupFinal)</f>
        <v>#VALUE!</v>
      </c>
      <c r="HA398" s="30" t="e">
        <f>(CatTemplate[[#This Row],[CO11]]+CatTemplate[[#This Row],[CS11]]) * (1+ getRateOHFinal) * (1 + getRateMarkupFinal)</f>
        <v>#VALUE!</v>
      </c>
      <c r="HB398" s="30" t="e">
        <f>(CatTemplate[[#This Row],[CO12]]+CatTemplate[[#This Row],[CS12]]) * (1+ getRateOHFinal) * (1 + getRateMarkupFinal)</f>
        <v>#VALUE!</v>
      </c>
      <c r="HC398" s="30" t="e">
        <f>(CatTemplate[[#This Row],[CO13]]+CatTemplate[[#This Row],[CS13]]) * (1+ getRateOHFinal) * (1 + getRateMarkupFinal)</f>
        <v>#VALUE!</v>
      </c>
      <c r="HD398" s="30" t="e">
        <f>(CatTemplate[[#This Row],[CO14]]+CatTemplate[[#This Row],[CS14]]) * (1+ getRateOHFinal) * (1 + getRateMarkupFinal)</f>
        <v>#VALUE!</v>
      </c>
      <c r="HE398" s="30" t="e">
        <f>(CatTemplate[[#This Row],[CO15]]+CatTemplate[[#This Row],[CS15]]) * (1+ getRateOHFinal) * (1 + getRateMarkupFinal)</f>
        <v>#VALUE!</v>
      </c>
      <c r="HF398" s="30" t="e">
        <f>(CatTemplate[[#This Row],[CO16]]+CatTemplate[[#This Row],[CS16]]) * (1+ getRateOHFinal) * (1 + getRateMarkupFinal)</f>
        <v>#VALUE!</v>
      </c>
      <c r="HG398" s="30" t="e">
        <f>(CatTemplate[[#This Row],[CO17]]+CatTemplate[[#This Row],[CS17]]) * (1+ getRateOHFinal) * (1 + getRateMarkupFinal)</f>
        <v>#VALUE!</v>
      </c>
      <c r="HH398" s="30" t="e">
        <f>(CatTemplate[[#This Row],[CO18]]+CatTemplate[[#This Row],[CS18]]) * (1+ getRateOHFinal) * (1 + getRateMarkupFinal)</f>
        <v>#VALUE!</v>
      </c>
      <c r="HI398" s="30" t="e">
        <f>(CatTemplate[[#This Row],[CO19]]+CatTemplate[[#This Row],[CS19]]) * (1+ getRateOHFinal) * (1 + getRateMarkupFinal)</f>
        <v>#VALUE!</v>
      </c>
      <c r="HJ398" s="30" t="e">
        <f>(CatTemplate[[#This Row],[CO20]]+CatTemplate[[#This Row],[CS20]]) * (1+ getRateOHFinal) * (1 + getRateMarkupFinal)</f>
        <v>#VALUE!</v>
      </c>
      <c r="HK398" s="39" t="e">
        <f>CatTemplate[[#This Row],[Total cost]]+CatTemplate[[#This Row],[OH Amount]]+CatTemplate[[#This Row],[Markup]]</f>
        <v>#VALUE!</v>
      </c>
      <c r="HL398" s="63">
        <f>IF(CatTemplate[[#This Row],[Units]]="Days",CatTemplate[[#This Row],[Project quantity]]*CatTemplate[[#This Row],[St. unit effort]],CatTemplate[[#This Row],[Project quantity]])</f>
        <v>0</v>
      </c>
      <c r="HM398" s="287">
        <f>IFERROR(CatTemplate[[#This Row],[Total Price]]/(CatTemplate[[#This Row],[Final Quantity]]),0)</f>
        <v>0</v>
      </c>
      <c r="HN398" s="261"/>
    </row>
    <row r="399" spans="2:222" x14ac:dyDescent="0.2">
      <c r="B399" s="9" t="s">
        <v>107</v>
      </c>
      <c r="C399" s="23">
        <v>11</v>
      </c>
      <c r="D399" s="10" t="s">
        <v>194</v>
      </c>
      <c r="E399" s="25">
        <v>3</v>
      </c>
      <c r="F399" s="19" t="s">
        <v>217</v>
      </c>
      <c r="G399" s="27">
        <v>5</v>
      </c>
      <c r="H399" s="19" t="s">
        <v>219</v>
      </c>
      <c r="I399" s="19"/>
      <c r="J399" s="16" t="s">
        <v>257</v>
      </c>
      <c r="K399" s="16"/>
      <c r="L399" s="16" t="s">
        <v>140</v>
      </c>
      <c r="M399" s="16" t="s">
        <v>206</v>
      </c>
      <c r="N399" s="16" t="s">
        <v>857</v>
      </c>
      <c r="O399" s="320"/>
      <c r="P399" s="71"/>
      <c r="Q399" s="108"/>
      <c r="R399" s="73"/>
      <c r="S399" s="97"/>
      <c r="T399" s="100">
        <f>getEqUnitCost</f>
        <v>0</v>
      </c>
      <c r="U399" s="73">
        <f>getEqUnitEffort</f>
        <v>0</v>
      </c>
      <c r="V399" s="101">
        <f>getEqQuantity</f>
        <v>0</v>
      </c>
      <c r="W399" s="320"/>
      <c r="X399" s="100">
        <f>getConsUnitCost</f>
        <v>0</v>
      </c>
      <c r="Y399" s="73">
        <f>getConsUnitEffort</f>
        <v>0</v>
      </c>
      <c r="Z399" s="14">
        <f>getConsQuantity</f>
        <v>0</v>
      </c>
      <c r="AA399" s="320"/>
      <c r="AB399" s="72"/>
      <c r="AC399" s="112"/>
      <c r="AD399" s="14">
        <f>getOthQuantity</f>
        <v>0</v>
      </c>
      <c r="AE399" s="320"/>
      <c r="AF399" s="28" t="str">
        <f>IF(ISBLANK(CatTemplate[[#This Row],[Resource type]]),"",CatTemplate[[#This Row],[Resource type]])</f>
        <v>CCMS Biostatistician</v>
      </c>
      <c r="AG399" s="242">
        <f>getStaffUnitCost</f>
        <v>488.70783849050434</v>
      </c>
      <c r="AH399" s="113">
        <f>getStaffUnitEffort</f>
        <v>0</v>
      </c>
      <c r="AI399" s="40">
        <f>getStaffQuantity</f>
        <v>0</v>
      </c>
      <c r="AJ399" s="41">
        <f>CatTemplate[[#This Row],[St. quantity]]*8/ParRatePM</f>
        <v>0</v>
      </c>
      <c r="AK399" s="320"/>
      <c r="AL399" s="53" t="str">
        <f>CatTemplate[[#This Row],[Item type]]</f>
        <v>Days</v>
      </c>
      <c r="AM399" s="12">
        <f>SUM(CatTemplate[[#This Row],[Year1]:[Year20]])</f>
        <v>0</v>
      </c>
      <c r="AN399" s="52"/>
      <c r="AO399" s="52"/>
      <c r="AP399" s="52"/>
      <c r="AQ399" s="8"/>
      <c r="AR399" s="8"/>
      <c r="AS399" s="8"/>
      <c r="AT399" s="8"/>
      <c r="AU399" s="8"/>
      <c r="AV399" s="8"/>
      <c r="AW399" s="8"/>
      <c r="AX399" s="8"/>
      <c r="AY399" s="8"/>
      <c r="AZ399" s="8"/>
      <c r="BA399" s="8"/>
      <c r="BB399" s="8"/>
      <c r="BC399" s="8"/>
      <c r="BD399" s="8"/>
      <c r="BE399" s="8"/>
      <c r="BF399" s="8"/>
      <c r="BG399" s="36"/>
      <c r="BH399" s="320"/>
      <c r="BI399" s="37" t="str">
        <f>getCostCategory</f>
        <v>01 Staff costs</v>
      </c>
      <c r="BJ399" s="37" t="str">
        <f>getSection</f>
        <v>11 Statistics and methodology</v>
      </c>
      <c r="BK399" s="32" t="str">
        <f>getObject</f>
        <v>CCMS Biostatistician</v>
      </c>
      <c r="BL399" s="30">
        <f>IFERROR(getUnitCost * IF(CatTemplate[[#This Row],[Cost Category Comp.]]="01 Staff costs", 1,1),0)</f>
        <v>488.70783849050434</v>
      </c>
      <c r="BM399" s="29">
        <f>IF(AND(ISBLANK(CatTemplate[[#This Row],[Eq. unit cost]]),ISBLANK(CatTemplate[[#This Row],[Cons. unit cost]]),ISBLANK(CatTemplate[[#This Row],[Oth. unit cost]])), 0, IF(getUnitEffort =0,1,getUnitEffort) * CatTemplate[[#This Row],[Year1]])</f>
        <v>0</v>
      </c>
      <c r="BN399" s="29">
        <f>IF(AND(ISBLANK(CatTemplate[[#This Row],[Eq. unit cost]]),ISBLANK(CatTemplate[[#This Row],[Cons. unit cost]]),ISBLANK(CatTemplate[[#This Row],[Oth. unit cost]])), 0, IF(getUnitEffort =0,1,getUnitEffort) * CatTemplate[[#This Row],[Year2]])</f>
        <v>0</v>
      </c>
      <c r="BO399" s="29">
        <f>IF(AND(ISBLANK(CatTemplate[[#This Row],[Eq. unit cost]]),ISBLANK(CatTemplate[[#This Row],[Cons. unit cost]]),ISBLANK(CatTemplate[[#This Row],[Oth. unit cost]])), 0, IF(getUnitEffort =0,1,getUnitEffort) * CatTemplate[[#This Row],[Year3]])</f>
        <v>0</v>
      </c>
      <c r="BP399" s="29">
        <f>IF(AND(ISBLANK(CatTemplate[[#This Row],[Eq. unit cost]]),ISBLANK(CatTemplate[[#This Row],[Cons. unit cost]]),ISBLANK(CatTemplate[[#This Row],[Oth. unit cost]])), 0, IF(getUnitEffort =0,1,getUnitEffort) * CatTemplate[[#This Row],[Year4]])</f>
        <v>0</v>
      </c>
      <c r="BQ399" s="29">
        <f>IF(AND(ISBLANK(CatTemplate[[#This Row],[Eq. unit cost]]),ISBLANK(CatTemplate[[#This Row],[Cons. unit cost]]),ISBLANK(CatTemplate[[#This Row],[Oth. unit cost]])), 0, IF(getUnitEffort =0,1,getUnitEffort) * CatTemplate[[#This Row],[Year5]])</f>
        <v>0</v>
      </c>
      <c r="BR399" s="29">
        <f>IF(AND(ISBLANK(CatTemplate[[#This Row],[Eq. unit cost]]),ISBLANK(CatTemplate[[#This Row],[Cons. unit cost]]),ISBLANK(CatTemplate[[#This Row],[Oth. unit cost]])), 0, IF(getUnitEffort =0,1,getUnitEffort) * CatTemplate[[#This Row],[Year6]])</f>
        <v>0</v>
      </c>
      <c r="BS399" s="29">
        <f>IF(AND(ISBLANK(CatTemplate[[#This Row],[Eq. unit cost]]),ISBLANK(CatTemplate[[#This Row],[Cons. unit cost]]),ISBLANK(CatTemplate[[#This Row],[Oth. unit cost]])), 0, IF(getUnitEffort =0,1,getUnitEffort) * CatTemplate[[#This Row],[Year7]])</f>
        <v>0</v>
      </c>
      <c r="BT399" s="29">
        <f>IF(AND(ISBLANK(CatTemplate[[#This Row],[Eq. unit cost]]),ISBLANK(CatTemplate[[#This Row],[Cons. unit cost]]),ISBLANK(CatTemplate[[#This Row],[Oth. unit cost]])), 0, IF(getUnitEffort =0,1,getUnitEffort) * CatTemplate[[#This Row],[Year8]])</f>
        <v>0</v>
      </c>
      <c r="BU399" s="29">
        <f>IF(AND(ISBLANK(CatTemplate[[#This Row],[Eq. unit cost]]),ISBLANK(CatTemplate[[#This Row],[Cons. unit cost]]),ISBLANK(CatTemplate[[#This Row],[Oth. unit cost]])), 0, IF(getUnitEffort =0,1,getUnitEffort) * CatTemplate[[#This Row],[Year9]])</f>
        <v>0</v>
      </c>
      <c r="BV399" s="29">
        <f>IF(AND(ISBLANK(CatTemplate[[#This Row],[Eq. unit cost]]),ISBLANK(CatTemplate[[#This Row],[Cons. unit cost]]),ISBLANK(CatTemplate[[#This Row],[Oth. unit cost]])), 0, IF(getUnitEffort =0,1,getUnitEffort) * CatTemplate[[#This Row],[Year10]])</f>
        <v>0</v>
      </c>
      <c r="BW399" s="29">
        <f>IF(AND(ISBLANK(CatTemplate[[#This Row],[Eq. unit cost]]),ISBLANK(CatTemplate[[#This Row],[Cons. unit cost]]),ISBLANK(CatTemplate[[#This Row],[Oth. unit cost]])), 0, IF(getUnitEffort =0,1,getUnitEffort) * CatTemplate[[#This Row],[Year11]])</f>
        <v>0</v>
      </c>
      <c r="BX399" s="29">
        <f>IF(AND(ISBLANK(CatTemplate[[#This Row],[Eq. unit cost]]),ISBLANK(CatTemplate[[#This Row],[Cons. unit cost]]),ISBLANK(CatTemplate[[#This Row],[Oth. unit cost]])), 0, IF(getUnitEffort =0,1,getUnitEffort) * CatTemplate[[#This Row],[Year12]])</f>
        <v>0</v>
      </c>
      <c r="BY399" s="29">
        <f>IF(AND(ISBLANK(CatTemplate[[#This Row],[Eq. unit cost]]),ISBLANK(CatTemplate[[#This Row],[Cons. unit cost]]),ISBLANK(CatTemplate[[#This Row],[Oth. unit cost]])), 0, IF(getUnitEffort =0,1,getUnitEffort) * CatTemplate[[#This Row],[Year13]])</f>
        <v>0</v>
      </c>
      <c r="BZ399" s="29">
        <f>IF(AND(ISBLANK(CatTemplate[[#This Row],[Eq. unit cost]]),ISBLANK(CatTemplate[[#This Row],[Cons. unit cost]]),ISBLANK(CatTemplate[[#This Row],[Oth. unit cost]])), 0, IF(getUnitEffort =0,1,getUnitEffort) * CatTemplate[[#This Row],[Year14]])</f>
        <v>0</v>
      </c>
      <c r="CA399" s="29">
        <f>IF(AND(ISBLANK(CatTemplate[[#This Row],[Eq. unit cost]]),ISBLANK(CatTemplate[[#This Row],[Cons. unit cost]]),ISBLANK(CatTemplate[[#This Row],[Oth. unit cost]])), 0, IF(getUnitEffort =0,1,getUnitEffort) * CatTemplate[[#This Row],[Year15]])</f>
        <v>0</v>
      </c>
      <c r="CB399" s="29">
        <f>IF(AND(ISBLANK(CatTemplate[[#This Row],[Eq. unit cost]]),ISBLANK(CatTemplate[[#This Row],[Cons. unit cost]]),ISBLANK(CatTemplate[[#This Row],[Oth. unit cost]])), 0, IF(getUnitEffort =0,1,getUnitEffort) * CatTemplate[[#This Row],[Year16]])</f>
        <v>0</v>
      </c>
      <c r="CC399" s="29">
        <f>IF(AND(ISBLANK(CatTemplate[[#This Row],[Eq. unit cost]]),ISBLANK(CatTemplate[[#This Row],[Cons. unit cost]]),ISBLANK(CatTemplate[[#This Row],[Oth. unit cost]])), 0, IF(getUnitEffort =0,1,getUnitEffort) * CatTemplate[[#This Row],[Year17]])</f>
        <v>0</v>
      </c>
      <c r="CD399" s="29">
        <f>IF(AND(ISBLANK(CatTemplate[[#This Row],[Eq. unit cost]]),ISBLANK(CatTemplate[[#This Row],[Cons. unit cost]]),ISBLANK(CatTemplate[[#This Row],[Oth. unit cost]])), 0, IF(getUnitEffort =0,1,getUnitEffort) * CatTemplate[[#This Row],[Year18]])</f>
        <v>0</v>
      </c>
      <c r="CE399" s="29">
        <f>IF(AND(ISBLANK(CatTemplate[[#This Row],[Eq. unit cost]]),ISBLANK(CatTemplate[[#This Row],[Cons. unit cost]]),ISBLANK(CatTemplate[[#This Row],[Oth. unit cost]])), 0, IF(getUnitEffort =0,1,getUnitEffort) * CatTemplate[[#This Row],[Year19]])</f>
        <v>0</v>
      </c>
      <c r="CF399" s="29">
        <f>IF(AND(ISBLANK(CatTemplate[[#This Row],[Eq. unit cost]]),ISBLANK(CatTemplate[[#This Row],[Cons. unit cost]]),ISBLANK(CatTemplate[[#This Row],[Oth. unit cost]])), 0, IF(getUnitEffort =0,1,getUnitEffort) * CatTemplate[[#This Row],[Year20]])</f>
        <v>0</v>
      </c>
      <c r="CG399" s="45">
        <f>SUM(CatTemplate[[#This Row],[Q1]:[Q20]])</f>
        <v>0</v>
      </c>
      <c r="CH399" s="29">
        <f>IF(ISBLANK(CatTemplate[[#This Row],[St. unit effort]]),0,(CatTemplate[[#This Row],[St. unit effort]] * CatTemplate[[#This Row],[Year1]]))</f>
        <v>0</v>
      </c>
      <c r="CI399" s="29">
        <f>IF(ISBLANK(CatTemplate[[#This Row],[St. unit effort]]),0,(CatTemplate[[#This Row],[St. unit effort]] * CatTemplate[[#This Row],[Year2]]))</f>
        <v>0</v>
      </c>
      <c r="CJ399" s="29">
        <f>IF(ISBLANK(CatTemplate[[#This Row],[St. unit effort]]),0,(CatTemplate[[#This Row],[St. unit effort]] * CatTemplate[[#This Row],[Year3]]))</f>
        <v>0</v>
      </c>
      <c r="CK399" s="29">
        <f>IF(ISBLANK(CatTemplate[[#This Row],[St. unit effort]]),0,(CatTemplate[[#This Row],[St. unit effort]] * CatTemplate[[#This Row],[Year4]]))</f>
        <v>0</v>
      </c>
      <c r="CL399" s="29">
        <f>IF(ISBLANK(CatTemplate[[#This Row],[St. unit effort]]),0,(CatTemplate[[#This Row],[St. unit effort]] * CatTemplate[[#This Row],[Year5]]))</f>
        <v>0</v>
      </c>
      <c r="CM399" s="29">
        <f>IF(ISBLANK(CatTemplate[[#This Row],[St. unit effort]]),0,(CatTemplate[[#This Row],[St. unit effort]] * CatTemplate[[#This Row],[Year6]]))</f>
        <v>0</v>
      </c>
      <c r="CN399" s="29">
        <f>IF(ISBLANK(CatTemplate[[#This Row],[St. unit effort]]),0,(CatTemplate[[#This Row],[St. unit effort]] * CatTemplate[[#This Row],[Year7]]))</f>
        <v>0</v>
      </c>
      <c r="CO399" s="29">
        <f>IF(ISBLANK(CatTemplate[[#This Row],[St. unit effort]]),0,(CatTemplate[[#This Row],[St. unit effort]] * CatTemplate[[#This Row],[Year8]]))</f>
        <v>0</v>
      </c>
      <c r="CP399" s="29">
        <f>IF(ISBLANK(CatTemplate[[#This Row],[St. unit effort]]),0,(CatTemplate[[#This Row],[St. unit effort]] * CatTemplate[[#This Row],[Year9]]))</f>
        <v>0</v>
      </c>
      <c r="CQ399" s="29">
        <f>IF(ISBLANK(CatTemplate[[#This Row],[St. unit effort]]),0,(CatTemplate[[#This Row],[St. unit effort]] * CatTemplate[[#This Row],[Year10]]))</f>
        <v>0</v>
      </c>
      <c r="CR399" s="29">
        <f>IF(ISBLANK(CatTemplate[[#This Row],[St. unit effort]]),0,(CatTemplate[[#This Row],[St. unit effort]] * CatTemplate[[#This Row],[Year11]]))</f>
        <v>0</v>
      </c>
      <c r="CS399" s="29">
        <f>IF(ISBLANK(CatTemplate[[#This Row],[St. unit effort]]),0,(CatTemplate[[#This Row],[St. unit effort]] * CatTemplate[[#This Row],[Year12]]))</f>
        <v>0</v>
      </c>
      <c r="CT399" s="29">
        <f>IF(ISBLANK(CatTemplate[[#This Row],[St. unit effort]]),0,(CatTemplate[[#This Row],[St. unit effort]] * CatTemplate[[#This Row],[Year13]]))</f>
        <v>0</v>
      </c>
      <c r="CU399" s="29">
        <f>IF(ISBLANK(CatTemplate[[#This Row],[St. unit effort]]),0,(CatTemplate[[#This Row],[St. unit effort]] * CatTemplate[[#This Row],[Year14]]))</f>
        <v>0</v>
      </c>
      <c r="CV399" s="29">
        <f>IF(ISBLANK(CatTemplate[[#This Row],[St. unit effort]]),0,(CatTemplate[[#This Row],[St. unit effort]] * CatTemplate[[#This Row],[Year15]]))</f>
        <v>0</v>
      </c>
      <c r="CW399" s="29">
        <f>IF(ISBLANK(CatTemplate[[#This Row],[St. unit effort]]),0,(CatTemplate[[#This Row],[St. unit effort]] * CatTemplate[[#This Row],[Year16]]))</f>
        <v>0</v>
      </c>
      <c r="CX399" s="29">
        <f>IF(ISBLANK(CatTemplate[[#This Row],[St. unit effort]]),0,(CatTemplate[[#This Row],[St. unit effort]] * CatTemplate[[#This Row],[Year17]]))</f>
        <v>0</v>
      </c>
      <c r="CY399" s="29">
        <f>IF(ISBLANK(CatTemplate[[#This Row],[St. unit effort]]),0,(CatTemplate[[#This Row],[St. unit effort]] * CatTemplate[[#This Row],[Year18]]))</f>
        <v>0</v>
      </c>
      <c r="CZ399" s="29">
        <f>IF(ISBLANK(CatTemplate[[#This Row],[St. unit effort]]),0,(CatTemplate[[#This Row],[St. unit effort]] * CatTemplate[[#This Row],[Year19]]))</f>
        <v>0</v>
      </c>
      <c r="DA399" s="29">
        <f>IF(ISBLANK(CatTemplate[[#This Row],[St. unit effort]]),0,(CatTemplate[[#This Row],[St. unit effort]] * CatTemplate[[#This Row],[Year20]]))</f>
        <v>0</v>
      </c>
      <c r="DB399" s="57">
        <f>IF(ISBLANK(CatTemplate[[#This Row],[St. unit effort]]),0,(CatTemplate[[#This Row],[St. unit effort]] * CatTemplate[[#This Row],[Year1]])*8/ParRatePM)</f>
        <v>0</v>
      </c>
      <c r="DC399" s="57">
        <f>IF(ISBLANK(CatTemplate[[#This Row],[St. unit effort]]),0,(CatTemplate[[#This Row],[St. unit effort]] * CatTemplate[[#This Row],[Year2]])*8/ParRatePM)</f>
        <v>0</v>
      </c>
      <c r="DD399" s="57">
        <f>IF(ISBLANK(CatTemplate[[#This Row],[St. unit effort]]),0,(CatTemplate[[#This Row],[St. unit effort]] * CatTemplate[[#This Row],[Year3]])*8/ParRatePM)</f>
        <v>0</v>
      </c>
      <c r="DE399" s="57">
        <f>IF(ISBLANK(CatTemplate[[#This Row],[St. unit effort]]),0,(CatTemplate[[#This Row],[St. unit effort]] * CatTemplate[[#This Row],[Year4]])*8/ParRatePM)</f>
        <v>0</v>
      </c>
      <c r="DF399" s="57">
        <f>IF(ISBLANK(CatTemplate[[#This Row],[St. unit effort]]),0,(CatTemplate[[#This Row],[St. unit effort]] * CatTemplate[[#This Row],[Year5]])*8/ParRatePM)</f>
        <v>0</v>
      </c>
      <c r="DG399" s="57">
        <f>IF(ISBLANK(CatTemplate[[#This Row],[St. unit effort]]),0,(CatTemplate[[#This Row],[St. unit effort]] * CatTemplate[[#This Row],[Year6]])*8/ParRatePM)</f>
        <v>0</v>
      </c>
      <c r="DH399" s="57">
        <f>IF(ISBLANK(CatTemplate[[#This Row],[St. unit effort]]),0,(CatTemplate[[#This Row],[St. unit effort]] * CatTemplate[[#This Row],[Year7]])*8/ParRatePM)</f>
        <v>0</v>
      </c>
      <c r="DI399" s="57">
        <f>IF(ISBLANK(CatTemplate[[#This Row],[St. unit effort]]),0,(CatTemplate[[#This Row],[St. unit effort]] * CatTemplate[[#This Row],[Year8]])*8/ParRatePM)</f>
        <v>0</v>
      </c>
      <c r="DJ399" s="57">
        <f>IF(ISBLANK(CatTemplate[[#This Row],[St. unit effort]]),0,(CatTemplate[[#This Row],[St. unit effort]] * CatTemplate[[#This Row],[Year9]])*8/ParRatePM)</f>
        <v>0</v>
      </c>
      <c r="DK399" s="57">
        <f>IF(ISBLANK(CatTemplate[[#This Row],[St. unit effort]]),0,(CatTemplate[[#This Row],[St. unit effort]] * CatTemplate[[#This Row],[Year10]])*8/ParRatePM)</f>
        <v>0</v>
      </c>
      <c r="DL399" s="57">
        <f>IF(ISBLANK(CatTemplate[[#This Row],[St. unit effort]]),0,(CatTemplate[[#This Row],[St. unit effort]] * CatTemplate[[#This Row],[Year11]])*8/ParRatePM)</f>
        <v>0</v>
      </c>
      <c r="DM399" s="57">
        <f>IF(ISBLANK(CatTemplate[[#This Row],[St. unit effort]]),0,(CatTemplate[[#This Row],[St. unit effort]] * CatTemplate[[#This Row],[Year12]])*8/ParRatePM)</f>
        <v>0</v>
      </c>
      <c r="DN399" s="57">
        <f>IF(ISBLANK(CatTemplate[[#This Row],[St. unit effort]]),0,(CatTemplate[[#This Row],[St. unit effort]] * CatTemplate[[#This Row],[Year13]])*8/ParRatePM)</f>
        <v>0</v>
      </c>
      <c r="DO399" s="57">
        <f>IF(ISBLANK(CatTemplate[[#This Row],[St. unit effort]]),0,(CatTemplate[[#This Row],[St. unit effort]] * CatTemplate[[#This Row],[Year14]])*8/ParRatePM)</f>
        <v>0</v>
      </c>
      <c r="DP399" s="57">
        <f>IF(ISBLANK(CatTemplate[[#This Row],[St. unit effort]]),0,(CatTemplate[[#This Row],[St. unit effort]] * CatTemplate[[#This Row],[Year15]])*8/ParRatePM)</f>
        <v>0</v>
      </c>
      <c r="DQ399" s="57">
        <f>IF(ISBLANK(CatTemplate[[#This Row],[St. unit effort]]),0,(CatTemplate[[#This Row],[St. unit effort]] * CatTemplate[[#This Row],[Year16]])*8/ParRatePM)</f>
        <v>0</v>
      </c>
      <c r="DR399" s="57">
        <f>IF(ISBLANK(CatTemplate[[#This Row],[St. unit effort]]),0,(CatTemplate[[#This Row],[St. unit effort]] * CatTemplate[[#This Row],[Year17]])*8/ParRatePM)</f>
        <v>0</v>
      </c>
      <c r="DS399" s="57">
        <f>IF(ISBLANK(CatTemplate[[#This Row],[St. unit effort]]),0,(CatTemplate[[#This Row],[St. unit effort]] * CatTemplate[[#This Row],[Year18]])*8/ParRatePM)</f>
        <v>0</v>
      </c>
      <c r="DT399" s="57">
        <f>IF(ISBLANK(CatTemplate[[#This Row],[St. unit effort]]),0,(CatTemplate[[#This Row],[St. unit effort]] * CatTemplate[[#This Row],[Year19]])*8/ParRatePM)</f>
        <v>0</v>
      </c>
      <c r="DU399" s="57">
        <f>IF(ISBLANK(CatTemplate[[#This Row],[St. unit effort]]),0,(CatTemplate[[#This Row],[St. unit effort]] * CatTemplate[[#This Row],[Year20]])*8/ParRatePM)</f>
        <v>0</v>
      </c>
      <c r="DV399" s="54">
        <f>SUM(CatTemplate[[#This Row],[PM1]:[PM20]])</f>
        <v>0</v>
      </c>
      <c r="DW399" s="56">
        <f t="shared" si="133"/>
        <v>0</v>
      </c>
      <c r="DX399" s="56">
        <f t="shared" si="133"/>
        <v>0</v>
      </c>
      <c r="DY399" s="56">
        <f t="shared" si="133"/>
        <v>0</v>
      </c>
      <c r="DZ399" s="56">
        <f t="shared" si="133"/>
        <v>0</v>
      </c>
      <c r="EA399" s="56">
        <f t="shared" si="133"/>
        <v>0</v>
      </c>
      <c r="EB399" s="56">
        <f t="shared" si="133"/>
        <v>0</v>
      </c>
      <c r="EC399" s="56">
        <f t="shared" si="133"/>
        <v>0</v>
      </c>
      <c r="ED399" s="56">
        <f t="shared" si="133"/>
        <v>0</v>
      </c>
      <c r="EE399" s="56">
        <f t="shared" si="133"/>
        <v>0</v>
      </c>
      <c r="EF399" s="56">
        <f t="shared" si="133"/>
        <v>0</v>
      </c>
      <c r="EG399" s="56">
        <f t="shared" si="133"/>
        <v>0</v>
      </c>
      <c r="EH399" s="56">
        <f t="shared" si="133"/>
        <v>0</v>
      </c>
      <c r="EI399" s="56">
        <f t="shared" si="133"/>
        <v>0</v>
      </c>
      <c r="EJ399" s="56">
        <f t="shared" si="133"/>
        <v>0</v>
      </c>
      <c r="EK399" s="56">
        <f t="shared" si="133"/>
        <v>0</v>
      </c>
      <c r="EL399" s="56">
        <f t="shared" si="135"/>
        <v>0</v>
      </c>
      <c r="EM399" s="56">
        <f t="shared" si="135"/>
        <v>0</v>
      </c>
      <c r="EN399" s="56">
        <f t="shared" si="135"/>
        <v>0</v>
      </c>
      <c r="EO399" s="56">
        <f t="shared" si="135"/>
        <v>0</v>
      </c>
      <c r="EP399" s="56">
        <f t="shared" si="135"/>
        <v>0</v>
      </c>
      <c r="EQ399" s="30">
        <f>CatTemplate[[#This Row],[Eq. unit cost]] * CatTemplate[[#This Row],[Eq. quantity]]</f>
        <v>0</v>
      </c>
      <c r="ER399" s="30">
        <f>CatTemplate[[#This Row],[Cons. unit cost]] *CatTemplate[[#This Row],[Cons. quantity]]</f>
        <v>0</v>
      </c>
      <c r="ES399" s="30">
        <f>CatTemplate[[#This Row],[Oth. unit cost]] *CatTemplate[[#This Row],[Oth. quantity]]</f>
        <v>0</v>
      </c>
      <c r="ET399" s="55">
        <f>SUM(CatTemplate[[#This Row],[CO1]:[CO20]])</f>
        <v>0</v>
      </c>
      <c r="EU399" s="56">
        <f t="shared" si="134"/>
        <v>0</v>
      </c>
      <c r="EV399" s="56">
        <f t="shared" si="134"/>
        <v>0</v>
      </c>
      <c r="EW399" s="56">
        <f t="shared" si="134"/>
        <v>0</v>
      </c>
      <c r="EX399" s="56">
        <f t="shared" si="134"/>
        <v>0</v>
      </c>
      <c r="EY399" s="56">
        <f t="shared" si="134"/>
        <v>0</v>
      </c>
      <c r="EZ399" s="56">
        <f t="shared" si="134"/>
        <v>0</v>
      </c>
      <c r="FA399" s="56">
        <f t="shared" si="134"/>
        <v>0</v>
      </c>
      <c r="FB399" s="56">
        <f t="shared" si="134"/>
        <v>0</v>
      </c>
      <c r="FC399" s="56">
        <f t="shared" si="134"/>
        <v>0</v>
      </c>
      <c r="FD399" s="56">
        <f t="shared" si="134"/>
        <v>0</v>
      </c>
      <c r="FE399" s="56">
        <f t="shared" si="134"/>
        <v>0</v>
      </c>
      <c r="FF399" s="56">
        <f t="shared" si="134"/>
        <v>0</v>
      </c>
      <c r="FG399" s="56">
        <f t="shared" si="134"/>
        <v>0</v>
      </c>
      <c r="FH399" s="56">
        <f t="shared" si="134"/>
        <v>0</v>
      </c>
      <c r="FI399" s="56">
        <f t="shared" si="134"/>
        <v>0</v>
      </c>
      <c r="FJ399" s="56">
        <f t="shared" si="136"/>
        <v>0</v>
      </c>
      <c r="FK399" s="56">
        <f t="shared" si="136"/>
        <v>0</v>
      </c>
      <c r="FL399" s="56">
        <f t="shared" si="136"/>
        <v>0</v>
      </c>
      <c r="FM399" s="56">
        <f t="shared" si="136"/>
        <v>0</v>
      </c>
      <c r="FN399" s="56">
        <f t="shared" si="136"/>
        <v>0</v>
      </c>
      <c r="FO399" s="58">
        <f>SUM(CatTemplate[[#This Row],[CS1]:[CS20]])</f>
        <v>0</v>
      </c>
      <c r="FP399" s="59">
        <f>CatTemplate[[#This Row],[Total Oth. cost]]+CatTemplate[[#This Row],[Total St. Cost]]</f>
        <v>0</v>
      </c>
      <c r="FQ399" s="33" t="e">
        <f t="shared" si="137"/>
        <v>#VALUE!</v>
      </c>
      <c r="FR399" s="33" t="e">
        <f t="shared" si="138"/>
        <v>#VALUE!</v>
      </c>
      <c r="FS399" s="30" t="e">
        <f>(CatTemplate[[#This Row],[CO1]] + CatTemplate[[#This Row],[CS1]]) * (1 + getRateOHFinal) * getRateMarkupFinal</f>
        <v>#VALUE!</v>
      </c>
      <c r="FT399" s="30" t="e">
        <f>(CatTemplate[[#This Row],[CO2]] + CatTemplate[[#This Row],[CS2]]) * (1 + getRateOHFinal) * getRateMarkupFinal</f>
        <v>#VALUE!</v>
      </c>
      <c r="FU399" s="30" t="e">
        <f>(CatTemplate[[#This Row],[CO3]] + CatTemplate[[#This Row],[CS3]]) * (1 + getRateOHFinal) * getRateMarkupFinal</f>
        <v>#VALUE!</v>
      </c>
      <c r="FV399" s="30" t="e">
        <f>(CatTemplate[[#This Row],[CO4]] + CatTemplate[[#This Row],[CS4]]) * (1 + getRateOHFinal) * getRateMarkupFinal</f>
        <v>#VALUE!</v>
      </c>
      <c r="FW399" s="30" t="e">
        <f>(CatTemplate[[#This Row],[CO5]] + CatTemplate[[#This Row],[CS5]]) * (1 + getRateOHFinal) * getRateMarkupFinal</f>
        <v>#VALUE!</v>
      </c>
      <c r="FX399" s="30" t="e">
        <f>(CatTemplate[[#This Row],[CO6]] + CatTemplate[[#This Row],[CS6]]) * (1 + getRateOHFinal) * getRateMarkupFinal</f>
        <v>#VALUE!</v>
      </c>
      <c r="FY399" s="30" t="e">
        <f>(CatTemplate[[#This Row],[CO7]] + CatTemplate[[#This Row],[CS7]]) * (1 + getRateOHFinal) * getRateMarkupFinal</f>
        <v>#VALUE!</v>
      </c>
      <c r="FZ399" s="30" t="e">
        <f>(CatTemplate[[#This Row],[CO8]] + CatTemplate[[#This Row],[CS8]]) * (1 + getRateOHFinal) * getRateMarkupFinal</f>
        <v>#VALUE!</v>
      </c>
      <c r="GA399" s="30" t="e">
        <f>(CatTemplate[[#This Row],[CO9]] + CatTemplate[[#This Row],[CS9]]) * (1 + getRateOHFinal) * getRateMarkupFinal</f>
        <v>#VALUE!</v>
      </c>
      <c r="GB399" s="30" t="e">
        <f>(CatTemplate[[#This Row],[CO10]] + CatTemplate[[#This Row],[CS10]]) * (1 + getRateOHFinal) * getRateMarkupFinal</f>
        <v>#VALUE!</v>
      </c>
      <c r="GC399" s="30" t="e">
        <f>(CatTemplate[[#This Row],[CO11]] + CatTemplate[[#This Row],[CS11]]) * (1 + getRateOHFinal) * getRateMarkupFinal</f>
        <v>#VALUE!</v>
      </c>
      <c r="GD399" s="30" t="e">
        <f>(CatTemplate[[#This Row],[CO12]] + CatTemplate[[#This Row],[CS12]]) * (1 + getRateOHFinal) * getRateMarkupFinal</f>
        <v>#VALUE!</v>
      </c>
      <c r="GE399" s="30" t="e">
        <f>(CatTemplate[[#This Row],[CO13]] + CatTemplate[[#This Row],[CS13]]) * (1 + getRateOHFinal) * getRateMarkupFinal</f>
        <v>#VALUE!</v>
      </c>
      <c r="GF399" s="30" t="e">
        <f>(CatTemplate[[#This Row],[CO14]] + CatTemplate[[#This Row],[CS14]]) * (1 + getRateOHFinal) * getRateMarkupFinal</f>
        <v>#VALUE!</v>
      </c>
      <c r="GG399" s="30" t="e">
        <f>(CatTemplate[[#This Row],[CO15]] + CatTemplate[[#This Row],[CS15]]) * (1 + getRateOHFinal) * getRateMarkupFinal</f>
        <v>#VALUE!</v>
      </c>
      <c r="GH399" s="30" t="e">
        <f>(CatTemplate[[#This Row],[CO16]] + CatTemplate[[#This Row],[CS16]]) * (1 + getRateOHFinal) * getRateMarkupFinal</f>
        <v>#VALUE!</v>
      </c>
      <c r="GI399" s="30" t="e">
        <f>(CatTemplate[[#This Row],[CO17]] + CatTemplate[[#This Row],[CS17]]) * (1 + getRateOHFinal) * getRateMarkupFinal</f>
        <v>#VALUE!</v>
      </c>
      <c r="GJ399" s="30" t="e">
        <f>(CatTemplate[[#This Row],[CO18]] + CatTemplate[[#This Row],[CS18]]) * (1 + getRateOHFinal) * getRateMarkupFinal</f>
        <v>#VALUE!</v>
      </c>
      <c r="GK399" s="30" t="e">
        <f>(CatTemplate[[#This Row],[CO19]] + CatTemplate[[#This Row],[CS19]]) * (1 + getRateOHFinal) * getRateMarkupFinal</f>
        <v>#VALUE!</v>
      </c>
      <c r="GL399" s="30" t="e">
        <f>(CatTemplate[[#This Row],[CO20]] + CatTemplate[[#This Row],[CS20]]) * (1 + getRateOHFinal) * getRateMarkupFinal</f>
        <v>#VALUE!</v>
      </c>
      <c r="GM399" s="30" t="e">
        <f t="shared" si="139"/>
        <v>#VALUE!</v>
      </c>
      <c r="GN399" s="30" t="e">
        <f t="shared" si="140"/>
        <v>#VALUE!</v>
      </c>
      <c r="GO399" s="30" t="e">
        <f t="shared" si="141"/>
        <v>#VALUE!</v>
      </c>
      <c r="GP399" s="30" t="e">
        <f t="shared" si="142"/>
        <v>#VALUE!</v>
      </c>
      <c r="GQ399" s="30" t="e">
        <f>(CatTemplate[[#This Row],[CO1]]+CatTemplate[[#This Row],[CS1]]) * (1+ getRateOHFinal) * (1 + getRateMarkupFinal)</f>
        <v>#VALUE!</v>
      </c>
      <c r="GR399" s="30" t="e">
        <f>(CatTemplate[[#This Row],[CO2]]+CatTemplate[[#This Row],[CS2]]) * (1+ getRateOHFinal) * (1 + getRateMarkupFinal)</f>
        <v>#VALUE!</v>
      </c>
      <c r="GS399" s="30" t="e">
        <f>(CatTemplate[[#This Row],[CO3]]+CatTemplate[[#This Row],[CS3]]) * (1+ getRateOHFinal) * (1 + getRateMarkupFinal)</f>
        <v>#VALUE!</v>
      </c>
      <c r="GT399" s="30" t="e">
        <f>(CatTemplate[[#This Row],[CO4]]+CatTemplate[[#This Row],[CS4]]) * (1+ getRateOHFinal) * (1 + getRateMarkupFinal)</f>
        <v>#VALUE!</v>
      </c>
      <c r="GU399" s="30" t="e">
        <f>(CatTemplate[[#This Row],[CO5]]+CatTemplate[[#This Row],[CS5]]) * (1+ getRateOHFinal) * (1 + getRateMarkupFinal)</f>
        <v>#VALUE!</v>
      </c>
      <c r="GV399" s="30" t="e">
        <f>(CatTemplate[[#This Row],[CO6]]+CatTemplate[[#This Row],[CS6]]) * (1+ getRateOHFinal) * (1 + getRateMarkupFinal)</f>
        <v>#VALUE!</v>
      </c>
      <c r="GW399" s="30" t="e">
        <f>(CatTemplate[[#This Row],[CO7]]+CatTemplate[[#This Row],[CS7]]) * (1+ getRateOHFinal) * (1 + getRateMarkupFinal)</f>
        <v>#VALUE!</v>
      </c>
      <c r="GX399" s="30" t="e">
        <f>(CatTemplate[[#This Row],[CO8]]+CatTemplate[[#This Row],[CS8]]) * (1+ getRateOHFinal) * (1 + getRateMarkupFinal)</f>
        <v>#VALUE!</v>
      </c>
      <c r="GY399" s="30" t="e">
        <f>(CatTemplate[[#This Row],[CO9]]+CatTemplate[[#This Row],[CS9]]) * (1+ getRateOHFinal) * (1 + getRateMarkupFinal)</f>
        <v>#VALUE!</v>
      </c>
      <c r="GZ399" s="30" t="e">
        <f>(CatTemplate[[#This Row],[CO10]]+CatTemplate[[#This Row],[CS10]]) * (1+ getRateOHFinal) * (1 + getRateMarkupFinal)</f>
        <v>#VALUE!</v>
      </c>
      <c r="HA399" s="30" t="e">
        <f>(CatTemplate[[#This Row],[CO11]]+CatTemplate[[#This Row],[CS11]]) * (1+ getRateOHFinal) * (1 + getRateMarkupFinal)</f>
        <v>#VALUE!</v>
      </c>
      <c r="HB399" s="30" t="e">
        <f>(CatTemplate[[#This Row],[CO12]]+CatTemplate[[#This Row],[CS12]]) * (1+ getRateOHFinal) * (1 + getRateMarkupFinal)</f>
        <v>#VALUE!</v>
      </c>
      <c r="HC399" s="30" t="e">
        <f>(CatTemplate[[#This Row],[CO13]]+CatTemplate[[#This Row],[CS13]]) * (1+ getRateOHFinal) * (1 + getRateMarkupFinal)</f>
        <v>#VALUE!</v>
      </c>
      <c r="HD399" s="30" t="e">
        <f>(CatTemplate[[#This Row],[CO14]]+CatTemplate[[#This Row],[CS14]]) * (1+ getRateOHFinal) * (1 + getRateMarkupFinal)</f>
        <v>#VALUE!</v>
      </c>
      <c r="HE399" s="30" t="e">
        <f>(CatTemplate[[#This Row],[CO15]]+CatTemplate[[#This Row],[CS15]]) * (1+ getRateOHFinal) * (1 + getRateMarkupFinal)</f>
        <v>#VALUE!</v>
      </c>
      <c r="HF399" s="30" t="e">
        <f>(CatTemplate[[#This Row],[CO16]]+CatTemplate[[#This Row],[CS16]]) * (1+ getRateOHFinal) * (1 + getRateMarkupFinal)</f>
        <v>#VALUE!</v>
      </c>
      <c r="HG399" s="30" t="e">
        <f>(CatTemplate[[#This Row],[CO17]]+CatTemplate[[#This Row],[CS17]]) * (1+ getRateOHFinal) * (1 + getRateMarkupFinal)</f>
        <v>#VALUE!</v>
      </c>
      <c r="HH399" s="30" t="e">
        <f>(CatTemplate[[#This Row],[CO18]]+CatTemplate[[#This Row],[CS18]]) * (1+ getRateOHFinal) * (1 + getRateMarkupFinal)</f>
        <v>#VALUE!</v>
      </c>
      <c r="HI399" s="30" t="e">
        <f>(CatTemplate[[#This Row],[CO19]]+CatTemplate[[#This Row],[CS19]]) * (1+ getRateOHFinal) * (1 + getRateMarkupFinal)</f>
        <v>#VALUE!</v>
      </c>
      <c r="HJ399" s="30" t="e">
        <f>(CatTemplate[[#This Row],[CO20]]+CatTemplate[[#This Row],[CS20]]) * (1+ getRateOHFinal) * (1 + getRateMarkupFinal)</f>
        <v>#VALUE!</v>
      </c>
      <c r="HK399" s="39" t="e">
        <f>CatTemplate[[#This Row],[Total cost]]+CatTemplate[[#This Row],[OH Amount]]+CatTemplate[[#This Row],[Markup]]</f>
        <v>#VALUE!</v>
      </c>
      <c r="HL399" s="63">
        <f>IF(CatTemplate[[#This Row],[Units]]="Days",CatTemplate[[#This Row],[Project quantity]]*CatTemplate[[#This Row],[St. unit effort]],CatTemplate[[#This Row],[Project quantity]])</f>
        <v>0</v>
      </c>
      <c r="HM399" s="287">
        <f>IFERROR(CatTemplate[[#This Row],[Total Price]]/(CatTemplate[[#This Row],[Final Quantity]]),0)</f>
        <v>0</v>
      </c>
      <c r="HN399" s="261"/>
    </row>
    <row r="400" spans="2:222" x14ac:dyDescent="0.2">
      <c r="B400" s="9" t="s">
        <v>107</v>
      </c>
      <c r="C400" s="23">
        <v>11</v>
      </c>
      <c r="D400" s="10" t="s">
        <v>194</v>
      </c>
      <c r="E400" s="25">
        <v>3</v>
      </c>
      <c r="F400" s="19" t="s">
        <v>217</v>
      </c>
      <c r="G400" s="27">
        <v>6</v>
      </c>
      <c r="H400" s="19" t="s">
        <v>1174</v>
      </c>
      <c r="I400" s="19"/>
      <c r="J400" s="16" t="s">
        <v>211</v>
      </c>
      <c r="K400" s="16"/>
      <c r="L400" s="16" t="s">
        <v>140</v>
      </c>
      <c r="M400" s="16" t="s">
        <v>206</v>
      </c>
      <c r="N400" s="16" t="s">
        <v>857</v>
      </c>
      <c r="O400" s="320"/>
      <c r="P400" s="71"/>
      <c r="Q400" s="108"/>
      <c r="R400" s="73"/>
      <c r="S400" s="97"/>
      <c r="T400" s="100">
        <f>getEqUnitCost</f>
        <v>0</v>
      </c>
      <c r="U400" s="73">
        <f>getEqUnitEffort</f>
        <v>0</v>
      </c>
      <c r="V400" s="101">
        <f>getEqQuantity</f>
        <v>0</v>
      </c>
      <c r="W400" s="320"/>
      <c r="X400" s="100">
        <f>getConsUnitCost</f>
        <v>0</v>
      </c>
      <c r="Y400" s="73">
        <f>getConsUnitEffort</f>
        <v>0</v>
      </c>
      <c r="Z400" s="14">
        <f>getConsQuantity</f>
        <v>0</v>
      </c>
      <c r="AA400" s="320"/>
      <c r="AB400" s="72"/>
      <c r="AC400" s="112"/>
      <c r="AD400" s="14">
        <f>getOthQuantity</f>
        <v>0</v>
      </c>
      <c r="AE400" s="320"/>
      <c r="AF400" s="28" t="str">
        <f>IF(ISBLANK(CatTemplate[[#This Row],[Resource type]]),"",CatTemplate[[#This Row],[Resource type]])</f>
        <v>CCMS Data Manager</v>
      </c>
      <c r="AG400" s="242">
        <f>getStaffUnitCost</f>
        <v>456.42590007973985</v>
      </c>
      <c r="AH400" s="113">
        <f>getStaffUnitEffort</f>
        <v>0</v>
      </c>
      <c r="AI400" s="40">
        <f>getStaffQuantity</f>
        <v>0</v>
      </c>
      <c r="AJ400" s="41">
        <f>CatTemplate[[#This Row],[St. quantity]]*8/ParRatePM</f>
        <v>0</v>
      </c>
      <c r="AK400" s="320"/>
      <c r="AL400" s="53" t="str">
        <f>CatTemplate[[#This Row],[Item type]]</f>
        <v>Days</v>
      </c>
      <c r="AM400" s="12">
        <f>SUM(CatTemplate[[#This Row],[Year1]:[Year20]])</f>
        <v>0</v>
      </c>
      <c r="AN400" s="52"/>
      <c r="AO400" s="52"/>
      <c r="AP400" s="52"/>
      <c r="AQ400" s="8"/>
      <c r="AR400" s="8"/>
      <c r="AS400" s="8"/>
      <c r="AT400" s="8"/>
      <c r="AU400" s="8"/>
      <c r="AV400" s="8"/>
      <c r="AW400" s="8"/>
      <c r="AX400" s="8"/>
      <c r="AY400" s="8"/>
      <c r="AZ400" s="8"/>
      <c r="BA400" s="8"/>
      <c r="BB400" s="8"/>
      <c r="BC400" s="8"/>
      <c r="BD400" s="8"/>
      <c r="BE400" s="8"/>
      <c r="BF400" s="8"/>
      <c r="BG400" s="36"/>
      <c r="BH400" s="320"/>
      <c r="BI400" s="37" t="str">
        <f>getCostCategory</f>
        <v>01 Staff costs</v>
      </c>
      <c r="BJ400" s="37" t="str">
        <f>getSection</f>
        <v>11 Statistics and methodology</v>
      </c>
      <c r="BK400" s="32" t="str">
        <f>getObject</f>
        <v>CCMS Data Manager</v>
      </c>
      <c r="BL400" s="30">
        <f>IFERROR(getUnitCost * IF(CatTemplate[[#This Row],[Cost Category Comp.]]="01 Staff costs", 1,1),0)</f>
        <v>456.42590007973985</v>
      </c>
      <c r="BM400" s="29">
        <f>IF(AND(ISBLANK(CatTemplate[[#This Row],[Eq. unit cost]]),ISBLANK(CatTemplate[[#This Row],[Cons. unit cost]]),ISBLANK(CatTemplate[[#This Row],[Oth. unit cost]])), 0, IF(getUnitEffort =0,1,getUnitEffort) * CatTemplate[[#This Row],[Year1]])</f>
        <v>0</v>
      </c>
      <c r="BN400" s="29">
        <f>IF(AND(ISBLANK(CatTemplate[[#This Row],[Eq. unit cost]]),ISBLANK(CatTemplate[[#This Row],[Cons. unit cost]]),ISBLANK(CatTemplate[[#This Row],[Oth. unit cost]])), 0, IF(getUnitEffort =0,1,getUnitEffort) * CatTemplate[[#This Row],[Year2]])</f>
        <v>0</v>
      </c>
      <c r="BO400" s="29">
        <f>IF(AND(ISBLANK(CatTemplate[[#This Row],[Eq. unit cost]]),ISBLANK(CatTemplate[[#This Row],[Cons. unit cost]]),ISBLANK(CatTemplate[[#This Row],[Oth. unit cost]])), 0, IF(getUnitEffort =0,1,getUnitEffort) * CatTemplate[[#This Row],[Year3]])</f>
        <v>0</v>
      </c>
      <c r="BP400" s="29">
        <f>IF(AND(ISBLANK(CatTemplate[[#This Row],[Eq. unit cost]]),ISBLANK(CatTemplate[[#This Row],[Cons. unit cost]]),ISBLANK(CatTemplate[[#This Row],[Oth. unit cost]])), 0, IF(getUnitEffort =0,1,getUnitEffort) * CatTemplate[[#This Row],[Year4]])</f>
        <v>0</v>
      </c>
      <c r="BQ400" s="29">
        <f>IF(AND(ISBLANK(CatTemplate[[#This Row],[Eq. unit cost]]),ISBLANK(CatTemplate[[#This Row],[Cons. unit cost]]),ISBLANK(CatTemplate[[#This Row],[Oth. unit cost]])), 0, IF(getUnitEffort =0,1,getUnitEffort) * CatTemplate[[#This Row],[Year5]])</f>
        <v>0</v>
      </c>
      <c r="BR400" s="29">
        <f>IF(AND(ISBLANK(CatTemplate[[#This Row],[Eq. unit cost]]),ISBLANK(CatTemplate[[#This Row],[Cons. unit cost]]),ISBLANK(CatTemplate[[#This Row],[Oth. unit cost]])), 0, IF(getUnitEffort =0,1,getUnitEffort) * CatTemplate[[#This Row],[Year6]])</f>
        <v>0</v>
      </c>
      <c r="BS400" s="29">
        <f>IF(AND(ISBLANK(CatTemplate[[#This Row],[Eq. unit cost]]),ISBLANK(CatTemplate[[#This Row],[Cons. unit cost]]),ISBLANK(CatTemplate[[#This Row],[Oth. unit cost]])), 0, IF(getUnitEffort =0,1,getUnitEffort) * CatTemplate[[#This Row],[Year7]])</f>
        <v>0</v>
      </c>
      <c r="BT400" s="29">
        <f>IF(AND(ISBLANK(CatTemplate[[#This Row],[Eq. unit cost]]),ISBLANK(CatTemplate[[#This Row],[Cons. unit cost]]),ISBLANK(CatTemplate[[#This Row],[Oth. unit cost]])), 0, IF(getUnitEffort =0,1,getUnitEffort) * CatTemplate[[#This Row],[Year8]])</f>
        <v>0</v>
      </c>
      <c r="BU400" s="29">
        <f>IF(AND(ISBLANK(CatTemplate[[#This Row],[Eq. unit cost]]),ISBLANK(CatTemplate[[#This Row],[Cons. unit cost]]),ISBLANK(CatTemplate[[#This Row],[Oth. unit cost]])), 0, IF(getUnitEffort =0,1,getUnitEffort) * CatTemplate[[#This Row],[Year9]])</f>
        <v>0</v>
      </c>
      <c r="BV400" s="29">
        <f>IF(AND(ISBLANK(CatTemplate[[#This Row],[Eq. unit cost]]),ISBLANK(CatTemplate[[#This Row],[Cons. unit cost]]),ISBLANK(CatTemplate[[#This Row],[Oth. unit cost]])), 0, IF(getUnitEffort =0,1,getUnitEffort) * CatTemplate[[#This Row],[Year10]])</f>
        <v>0</v>
      </c>
      <c r="BW400" s="29">
        <f>IF(AND(ISBLANK(CatTemplate[[#This Row],[Eq. unit cost]]),ISBLANK(CatTemplate[[#This Row],[Cons. unit cost]]),ISBLANK(CatTemplate[[#This Row],[Oth. unit cost]])), 0, IF(getUnitEffort =0,1,getUnitEffort) * CatTemplate[[#This Row],[Year11]])</f>
        <v>0</v>
      </c>
      <c r="BX400" s="29">
        <f>IF(AND(ISBLANK(CatTemplate[[#This Row],[Eq. unit cost]]),ISBLANK(CatTemplate[[#This Row],[Cons. unit cost]]),ISBLANK(CatTemplate[[#This Row],[Oth. unit cost]])), 0, IF(getUnitEffort =0,1,getUnitEffort) * CatTemplate[[#This Row],[Year12]])</f>
        <v>0</v>
      </c>
      <c r="BY400" s="29">
        <f>IF(AND(ISBLANK(CatTemplate[[#This Row],[Eq. unit cost]]),ISBLANK(CatTemplate[[#This Row],[Cons. unit cost]]),ISBLANK(CatTemplate[[#This Row],[Oth. unit cost]])), 0, IF(getUnitEffort =0,1,getUnitEffort) * CatTemplate[[#This Row],[Year13]])</f>
        <v>0</v>
      </c>
      <c r="BZ400" s="29">
        <f>IF(AND(ISBLANK(CatTemplate[[#This Row],[Eq. unit cost]]),ISBLANK(CatTemplate[[#This Row],[Cons. unit cost]]),ISBLANK(CatTemplate[[#This Row],[Oth. unit cost]])), 0, IF(getUnitEffort =0,1,getUnitEffort) * CatTemplate[[#This Row],[Year14]])</f>
        <v>0</v>
      </c>
      <c r="CA400" s="29">
        <f>IF(AND(ISBLANK(CatTemplate[[#This Row],[Eq. unit cost]]),ISBLANK(CatTemplate[[#This Row],[Cons. unit cost]]),ISBLANK(CatTemplate[[#This Row],[Oth. unit cost]])), 0, IF(getUnitEffort =0,1,getUnitEffort) * CatTemplate[[#This Row],[Year15]])</f>
        <v>0</v>
      </c>
      <c r="CB400" s="29">
        <f>IF(AND(ISBLANK(CatTemplate[[#This Row],[Eq. unit cost]]),ISBLANK(CatTemplate[[#This Row],[Cons. unit cost]]),ISBLANK(CatTemplate[[#This Row],[Oth. unit cost]])), 0, IF(getUnitEffort =0,1,getUnitEffort) * CatTemplate[[#This Row],[Year16]])</f>
        <v>0</v>
      </c>
      <c r="CC400" s="29">
        <f>IF(AND(ISBLANK(CatTemplate[[#This Row],[Eq. unit cost]]),ISBLANK(CatTemplate[[#This Row],[Cons. unit cost]]),ISBLANK(CatTemplate[[#This Row],[Oth. unit cost]])), 0, IF(getUnitEffort =0,1,getUnitEffort) * CatTemplate[[#This Row],[Year17]])</f>
        <v>0</v>
      </c>
      <c r="CD400" s="29">
        <f>IF(AND(ISBLANK(CatTemplate[[#This Row],[Eq. unit cost]]),ISBLANK(CatTemplate[[#This Row],[Cons. unit cost]]),ISBLANK(CatTemplate[[#This Row],[Oth. unit cost]])), 0, IF(getUnitEffort =0,1,getUnitEffort) * CatTemplate[[#This Row],[Year18]])</f>
        <v>0</v>
      </c>
      <c r="CE400" s="29">
        <f>IF(AND(ISBLANK(CatTemplate[[#This Row],[Eq. unit cost]]),ISBLANK(CatTemplate[[#This Row],[Cons. unit cost]]),ISBLANK(CatTemplate[[#This Row],[Oth. unit cost]])), 0, IF(getUnitEffort =0,1,getUnitEffort) * CatTemplate[[#This Row],[Year19]])</f>
        <v>0</v>
      </c>
      <c r="CF400" s="29">
        <f>IF(AND(ISBLANK(CatTemplate[[#This Row],[Eq. unit cost]]),ISBLANK(CatTemplate[[#This Row],[Cons. unit cost]]),ISBLANK(CatTemplate[[#This Row],[Oth. unit cost]])), 0, IF(getUnitEffort =0,1,getUnitEffort) * CatTemplate[[#This Row],[Year20]])</f>
        <v>0</v>
      </c>
      <c r="CG400" s="45">
        <f>SUM(CatTemplate[[#This Row],[Q1]:[Q20]])</f>
        <v>0</v>
      </c>
      <c r="CH400" s="29">
        <f>IF(ISBLANK(CatTemplate[[#This Row],[St. unit effort]]),0,(CatTemplate[[#This Row],[St. unit effort]] * CatTemplate[[#This Row],[Year1]]))</f>
        <v>0</v>
      </c>
      <c r="CI400" s="29">
        <f>IF(ISBLANK(CatTemplate[[#This Row],[St. unit effort]]),0,(CatTemplate[[#This Row],[St. unit effort]] * CatTemplate[[#This Row],[Year2]]))</f>
        <v>0</v>
      </c>
      <c r="CJ400" s="29">
        <f>IF(ISBLANK(CatTemplate[[#This Row],[St. unit effort]]),0,(CatTemplate[[#This Row],[St. unit effort]] * CatTemplate[[#This Row],[Year3]]))</f>
        <v>0</v>
      </c>
      <c r="CK400" s="29">
        <f>IF(ISBLANK(CatTemplate[[#This Row],[St. unit effort]]),0,(CatTemplate[[#This Row],[St. unit effort]] * CatTemplate[[#This Row],[Year4]]))</f>
        <v>0</v>
      </c>
      <c r="CL400" s="29">
        <f>IF(ISBLANK(CatTemplate[[#This Row],[St. unit effort]]),0,(CatTemplate[[#This Row],[St. unit effort]] * CatTemplate[[#This Row],[Year5]]))</f>
        <v>0</v>
      </c>
      <c r="CM400" s="29">
        <f>IF(ISBLANK(CatTemplate[[#This Row],[St. unit effort]]),0,(CatTemplate[[#This Row],[St. unit effort]] * CatTemplate[[#This Row],[Year6]]))</f>
        <v>0</v>
      </c>
      <c r="CN400" s="29">
        <f>IF(ISBLANK(CatTemplate[[#This Row],[St. unit effort]]),0,(CatTemplate[[#This Row],[St. unit effort]] * CatTemplate[[#This Row],[Year7]]))</f>
        <v>0</v>
      </c>
      <c r="CO400" s="29">
        <f>IF(ISBLANK(CatTemplate[[#This Row],[St. unit effort]]),0,(CatTemplate[[#This Row],[St. unit effort]] * CatTemplate[[#This Row],[Year8]]))</f>
        <v>0</v>
      </c>
      <c r="CP400" s="29">
        <f>IF(ISBLANK(CatTemplate[[#This Row],[St. unit effort]]),0,(CatTemplate[[#This Row],[St. unit effort]] * CatTemplate[[#This Row],[Year9]]))</f>
        <v>0</v>
      </c>
      <c r="CQ400" s="29">
        <f>IF(ISBLANK(CatTemplate[[#This Row],[St. unit effort]]),0,(CatTemplate[[#This Row],[St. unit effort]] * CatTemplate[[#This Row],[Year10]]))</f>
        <v>0</v>
      </c>
      <c r="CR400" s="29">
        <f>IF(ISBLANK(CatTemplate[[#This Row],[St. unit effort]]),0,(CatTemplate[[#This Row],[St. unit effort]] * CatTemplate[[#This Row],[Year11]]))</f>
        <v>0</v>
      </c>
      <c r="CS400" s="29">
        <f>IF(ISBLANK(CatTemplate[[#This Row],[St. unit effort]]),0,(CatTemplate[[#This Row],[St. unit effort]] * CatTemplate[[#This Row],[Year12]]))</f>
        <v>0</v>
      </c>
      <c r="CT400" s="29">
        <f>IF(ISBLANK(CatTemplate[[#This Row],[St. unit effort]]),0,(CatTemplate[[#This Row],[St. unit effort]] * CatTemplate[[#This Row],[Year13]]))</f>
        <v>0</v>
      </c>
      <c r="CU400" s="29">
        <f>IF(ISBLANK(CatTemplate[[#This Row],[St. unit effort]]),0,(CatTemplate[[#This Row],[St. unit effort]] * CatTemplate[[#This Row],[Year14]]))</f>
        <v>0</v>
      </c>
      <c r="CV400" s="29">
        <f>IF(ISBLANK(CatTemplate[[#This Row],[St. unit effort]]),0,(CatTemplate[[#This Row],[St. unit effort]] * CatTemplate[[#This Row],[Year15]]))</f>
        <v>0</v>
      </c>
      <c r="CW400" s="29">
        <f>IF(ISBLANK(CatTemplate[[#This Row],[St. unit effort]]),0,(CatTemplate[[#This Row],[St. unit effort]] * CatTemplate[[#This Row],[Year16]]))</f>
        <v>0</v>
      </c>
      <c r="CX400" s="29">
        <f>IF(ISBLANK(CatTemplate[[#This Row],[St. unit effort]]),0,(CatTemplate[[#This Row],[St. unit effort]] * CatTemplate[[#This Row],[Year17]]))</f>
        <v>0</v>
      </c>
      <c r="CY400" s="29">
        <f>IF(ISBLANK(CatTemplate[[#This Row],[St. unit effort]]),0,(CatTemplate[[#This Row],[St. unit effort]] * CatTemplate[[#This Row],[Year18]]))</f>
        <v>0</v>
      </c>
      <c r="CZ400" s="29">
        <f>IF(ISBLANK(CatTemplate[[#This Row],[St. unit effort]]),0,(CatTemplate[[#This Row],[St. unit effort]] * CatTemplate[[#This Row],[Year19]]))</f>
        <v>0</v>
      </c>
      <c r="DA400" s="29">
        <f>IF(ISBLANK(CatTemplate[[#This Row],[St. unit effort]]),0,(CatTemplate[[#This Row],[St. unit effort]] * CatTemplate[[#This Row],[Year20]]))</f>
        <v>0</v>
      </c>
      <c r="DB400" s="57">
        <f>IF(ISBLANK(CatTemplate[[#This Row],[St. unit effort]]),0,(CatTemplate[[#This Row],[St. unit effort]] * CatTemplate[[#This Row],[Year1]])*8/ParRatePM)</f>
        <v>0</v>
      </c>
      <c r="DC400" s="57">
        <f>IF(ISBLANK(CatTemplate[[#This Row],[St. unit effort]]),0,(CatTemplate[[#This Row],[St. unit effort]] * CatTemplate[[#This Row],[Year2]])*8/ParRatePM)</f>
        <v>0</v>
      </c>
      <c r="DD400" s="57">
        <f>IF(ISBLANK(CatTemplate[[#This Row],[St. unit effort]]),0,(CatTemplate[[#This Row],[St. unit effort]] * CatTemplate[[#This Row],[Year3]])*8/ParRatePM)</f>
        <v>0</v>
      </c>
      <c r="DE400" s="57">
        <f>IF(ISBLANK(CatTemplate[[#This Row],[St. unit effort]]),0,(CatTemplate[[#This Row],[St. unit effort]] * CatTemplate[[#This Row],[Year4]])*8/ParRatePM)</f>
        <v>0</v>
      </c>
      <c r="DF400" s="57">
        <f>IF(ISBLANK(CatTemplate[[#This Row],[St. unit effort]]),0,(CatTemplate[[#This Row],[St. unit effort]] * CatTemplate[[#This Row],[Year5]])*8/ParRatePM)</f>
        <v>0</v>
      </c>
      <c r="DG400" s="57">
        <f>IF(ISBLANK(CatTemplate[[#This Row],[St. unit effort]]),0,(CatTemplate[[#This Row],[St. unit effort]] * CatTemplate[[#This Row],[Year6]])*8/ParRatePM)</f>
        <v>0</v>
      </c>
      <c r="DH400" s="57">
        <f>IF(ISBLANK(CatTemplate[[#This Row],[St. unit effort]]),0,(CatTemplate[[#This Row],[St. unit effort]] * CatTemplate[[#This Row],[Year7]])*8/ParRatePM)</f>
        <v>0</v>
      </c>
      <c r="DI400" s="57">
        <f>IF(ISBLANK(CatTemplate[[#This Row],[St. unit effort]]),0,(CatTemplate[[#This Row],[St. unit effort]] * CatTemplate[[#This Row],[Year8]])*8/ParRatePM)</f>
        <v>0</v>
      </c>
      <c r="DJ400" s="57">
        <f>IF(ISBLANK(CatTemplate[[#This Row],[St. unit effort]]),0,(CatTemplate[[#This Row],[St. unit effort]] * CatTemplate[[#This Row],[Year9]])*8/ParRatePM)</f>
        <v>0</v>
      </c>
      <c r="DK400" s="57">
        <f>IF(ISBLANK(CatTemplate[[#This Row],[St. unit effort]]),0,(CatTemplate[[#This Row],[St. unit effort]] * CatTemplate[[#This Row],[Year10]])*8/ParRatePM)</f>
        <v>0</v>
      </c>
      <c r="DL400" s="57">
        <f>IF(ISBLANK(CatTemplate[[#This Row],[St. unit effort]]),0,(CatTemplate[[#This Row],[St. unit effort]] * CatTemplate[[#This Row],[Year11]])*8/ParRatePM)</f>
        <v>0</v>
      </c>
      <c r="DM400" s="57">
        <f>IF(ISBLANK(CatTemplate[[#This Row],[St. unit effort]]),0,(CatTemplate[[#This Row],[St. unit effort]] * CatTemplate[[#This Row],[Year12]])*8/ParRatePM)</f>
        <v>0</v>
      </c>
      <c r="DN400" s="57">
        <f>IF(ISBLANK(CatTemplate[[#This Row],[St. unit effort]]),0,(CatTemplate[[#This Row],[St. unit effort]] * CatTemplate[[#This Row],[Year13]])*8/ParRatePM)</f>
        <v>0</v>
      </c>
      <c r="DO400" s="57">
        <f>IF(ISBLANK(CatTemplate[[#This Row],[St. unit effort]]),0,(CatTemplate[[#This Row],[St. unit effort]] * CatTemplate[[#This Row],[Year14]])*8/ParRatePM)</f>
        <v>0</v>
      </c>
      <c r="DP400" s="57">
        <f>IF(ISBLANK(CatTemplate[[#This Row],[St. unit effort]]),0,(CatTemplate[[#This Row],[St. unit effort]] * CatTemplate[[#This Row],[Year15]])*8/ParRatePM)</f>
        <v>0</v>
      </c>
      <c r="DQ400" s="57">
        <f>IF(ISBLANK(CatTemplate[[#This Row],[St. unit effort]]),0,(CatTemplate[[#This Row],[St. unit effort]] * CatTemplate[[#This Row],[Year16]])*8/ParRatePM)</f>
        <v>0</v>
      </c>
      <c r="DR400" s="57">
        <f>IF(ISBLANK(CatTemplate[[#This Row],[St. unit effort]]),0,(CatTemplate[[#This Row],[St. unit effort]] * CatTemplate[[#This Row],[Year17]])*8/ParRatePM)</f>
        <v>0</v>
      </c>
      <c r="DS400" s="57">
        <f>IF(ISBLANK(CatTemplate[[#This Row],[St. unit effort]]),0,(CatTemplate[[#This Row],[St. unit effort]] * CatTemplate[[#This Row],[Year18]])*8/ParRatePM)</f>
        <v>0</v>
      </c>
      <c r="DT400" s="57">
        <f>IF(ISBLANK(CatTemplate[[#This Row],[St. unit effort]]),0,(CatTemplate[[#This Row],[St. unit effort]] * CatTemplate[[#This Row],[Year19]])*8/ParRatePM)</f>
        <v>0</v>
      </c>
      <c r="DU400" s="57">
        <f>IF(ISBLANK(CatTemplate[[#This Row],[St. unit effort]]),0,(CatTemplate[[#This Row],[St. unit effort]] * CatTemplate[[#This Row],[Year20]])*8/ParRatePM)</f>
        <v>0</v>
      </c>
      <c r="DV400" s="54">
        <f>SUM(CatTemplate[[#This Row],[PM1]:[PM20]])</f>
        <v>0</v>
      </c>
      <c r="DW400" s="56">
        <f t="shared" si="133"/>
        <v>0</v>
      </c>
      <c r="DX400" s="56">
        <f t="shared" si="133"/>
        <v>0</v>
      </c>
      <c r="DY400" s="56">
        <f t="shared" si="133"/>
        <v>0</v>
      </c>
      <c r="DZ400" s="56">
        <f t="shared" si="133"/>
        <v>0</v>
      </c>
      <c r="EA400" s="56">
        <f t="shared" si="133"/>
        <v>0</v>
      </c>
      <c r="EB400" s="56">
        <f t="shared" si="133"/>
        <v>0</v>
      </c>
      <c r="EC400" s="56">
        <f t="shared" si="133"/>
        <v>0</v>
      </c>
      <c r="ED400" s="56">
        <f t="shared" si="133"/>
        <v>0</v>
      </c>
      <c r="EE400" s="56">
        <f t="shared" si="133"/>
        <v>0</v>
      </c>
      <c r="EF400" s="56">
        <f t="shared" si="133"/>
        <v>0</v>
      </c>
      <c r="EG400" s="56">
        <f t="shared" si="133"/>
        <v>0</v>
      </c>
      <c r="EH400" s="56">
        <f t="shared" si="133"/>
        <v>0</v>
      </c>
      <c r="EI400" s="56">
        <f t="shared" si="133"/>
        <v>0</v>
      </c>
      <c r="EJ400" s="56">
        <f t="shared" si="133"/>
        <v>0</v>
      </c>
      <c r="EK400" s="56">
        <f t="shared" si="133"/>
        <v>0</v>
      </c>
      <c r="EL400" s="56">
        <f t="shared" si="135"/>
        <v>0</v>
      </c>
      <c r="EM400" s="56">
        <f t="shared" si="135"/>
        <v>0</v>
      </c>
      <c r="EN400" s="56">
        <f t="shared" si="135"/>
        <v>0</v>
      </c>
      <c r="EO400" s="56">
        <f t="shared" si="135"/>
        <v>0</v>
      </c>
      <c r="EP400" s="56">
        <f t="shared" si="135"/>
        <v>0</v>
      </c>
      <c r="EQ400" s="30">
        <f>CatTemplate[[#This Row],[Eq. unit cost]] * CatTemplate[[#This Row],[Eq. quantity]]</f>
        <v>0</v>
      </c>
      <c r="ER400" s="30">
        <f>CatTemplate[[#This Row],[Cons. unit cost]] *CatTemplate[[#This Row],[Cons. quantity]]</f>
        <v>0</v>
      </c>
      <c r="ES400" s="30">
        <f>CatTemplate[[#This Row],[Oth. unit cost]] *CatTemplate[[#This Row],[Oth. quantity]]</f>
        <v>0</v>
      </c>
      <c r="ET400" s="55">
        <f>SUM(CatTemplate[[#This Row],[CO1]:[CO20]])</f>
        <v>0</v>
      </c>
      <c r="EU400" s="56">
        <f t="shared" si="134"/>
        <v>0</v>
      </c>
      <c r="EV400" s="56">
        <f t="shared" si="134"/>
        <v>0</v>
      </c>
      <c r="EW400" s="56">
        <f t="shared" si="134"/>
        <v>0</v>
      </c>
      <c r="EX400" s="56">
        <f t="shared" si="134"/>
        <v>0</v>
      </c>
      <c r="EY400" s="56">
        <f t="shared" si="134"/>
        <v>0</v>
      </c>
      <c r="EZ400" s="56">
        <f t="shared" si="134"/>
        <v>0</v>
      </c>
      <c r="FA400" s="56">
        <f t="shared" si="134"/>
        <v>0</v>
      </c>
      <c r="FB400" s="56">
        <f t="shared" si="134"/>
        <v>0</v>
      </c>
      <c r="FC400" s="56">
        <f t="shared" si="134"/>
        <v>0</v>
      </c>
      <c r="FD400" s="56">
        <f t="shared" si="134"/>
        <v>0</v>
      </c>
      <c r="FE400" s="56">
        <f t="shared" si="134"/>
        <v>0</v>
      </c>
      <c r="FF400" s="56">
        <f t="shared" si="134"/>
        <v>0</v>
      </c>
      <c r="FG400" s="56">
        <f t="shared" si="134"/>
        <v>0</v>
      </c>
      <c r="FH400" s="56">
        <f t="shared" si="134"/>
        <v>0</v>
      </c>
      <c r="FI400" s="56">
        <f t="shared" si="134"/>
        <v>0</v>
      </c>
      <c r="FJ400" s="56">
        <f t="shared" si="136"/>
        <v>0</v>
      </c>
      <c r="FK400" s="56">
        <f t="shared" si="136"/>
        <v>0</v>
      </c>
      <c r="FL400" s="56">
        <f t="shared" si="136"/>
        <v>0</v>
      </c>
      <c r="FM400" s="56">
        <f t="shared" si="136"/>
        <v>0</v>
      </c>
      <c r="FN400" s="56">
        <f t="shared" si="136"/>
        <v>0</v>
      </c>
      <c r="FO400" s="58">
        <f>SUM(CatTemplate[[#This Row],[CS1]:[CS20]])</f>
        <v>0</v>
      </c>
      <c r="FP400" s="59">
        <f>CatTemplate[[#This Row],[Total Oth. cost]]+CatTemplate[[#This Row],[Total St. Cost]]</f>
        <v>0</v>
      </c>
      <c r="FQ400" s="33" t="e">
        <f t="shared" si="137"/>
        <v>#VALUE!</v>
      </c>
      <c r="FR400" s="33" t="e">
        <f t="shared" si="138"/>
        <v>#VALUE!</v>
      </c>
      <c r="FS400" s="30" t="e">
        <f>(CatTemplate[[#This Row],[CO1]] + CatTemplate[[#This Row],[CS1]]) * (1 + getRateOHFinal) * getRateMarkupFinal</f>
        <v>#VALUE!</v>
      </c>
      <c r="FT400" s="30" t="e">
        <f>(CatTemplate[[#This Row],[CO2]] + CatTemplate[[#This Row],[CS2]]) * (1 + getRateOHFinal) * getRateMarkupFinal</f>
        <v>#VALUE!</v>
      </c>
      <c r="FU400" s="30" t="e">
        <f>(CatTemplate[[#This Row],[CO3]] + CatTemplate[[#This Row],[CS3]]) * (1 + getRateOHFinal) * getRateMarkupFinal</f>
        <v>#VALUE!</v>
      </c>
      <c r="FV400" s="30" t="e">
        <f>(CatTemplate[[#This Row],[CO4]] + CatTemplate[[#This Row],[CS4]]) * (1 + getRateOHFinal) * getRateMarkupFinal</f>
        <v>#VALUE!</v>
      </c>
      <c r="FW400" s="30" t="e">
        <f>(CatTemplate[[#This Row],[CO5]] + CatTemplate[[#This Row],[CS5]]) * (1 + getRateOHFinal) * getRateMarkupFinal</f>
        <v>#VALUE!</v>
      </c>
      <c r="FX400" s="30" t="e">
        <f>(CatTemplate[[#This Row],[CO6]] + CatTemplate[[#This Row],[CS6]]) * (1 + getRateOHFinal) * getRateMarkupFinal</f>
        <v>#VALUE!</v>
      </c>
      <c r="FY400" s="30" t="e">
        <f>(CatTemplate[[#This Row],[CO7]] + CatTemplate[[#This Row],[CS7]]) * (1 + getRateOHFinal) * getRateMarkupFinal</f>
        <v>#VALUE!</v>
      </c>
      <c r="FZ400" s="30" t="e">
        <f>(CatTemplate[[#This Row],[CO8]] + CatTemplate[[#This Row],[CS8]]) * (1 + getRateOHFinal) * getRateMarkupFinal</f>
        <v>#VALUE!</v>
      </c>
      <c r="GA400" s="30" t="e">
        <f>(CatTemplate[[#This Row],[CO9]] + CatTemplate[[#This Row],[CS9]]) * (1 + getRateOHFinal) * getRateMarkupFinal</f>
        <v>#VALUE!</v>
      </c>
      <c r="GB400" s="30" t="e">
        <f>(CatTemplate[[#This Row],[CO10]] + CatTemplate[[#This Row],[CS10]]) * (1 + getRateOHFinal) * getRateMarkupFinal</f>
        <v>#VALUE!</v>
      </c>
      <c r="GC400" s="30" t="e">
        <f>(CatTemplate[[#This Row],[CO11]] + CatTemplate[[#This Row],[CS11]]) * (1 + getRateOHFinal) * getRateMarkupFinal</f>
        <v>#VALUE!</v>
      </c>
      <c r="GD400" s="30" t="e">
        <f>(CatTemplate[[#This Row],[CO12]] + CatTemplate[[#This Row],[CS12]]) * (1 + getRateOHFinal) * getRateMarkupFinal</f>
        <v>#VALUE!</v>
      </c>
      <c r="GE400" s="30" t="e">
        <f>(CatTemplate[[#This Row],[CO13]] + CatTemplate[[#This Row],[CS13]]) * (1 + getRateOHFinal) * getRateMarkupFinal</f>
        <v>#VALUE!</v>
      </c>
      <c r="GF400" s="30" t="e">
        <f>(CatTemplate[[#This Row],[CO14]] + CatTemplate[[#This Row],[CS14]]) * (1 + getRateOHFinal) * getRateMarkupFinal</f>
        <v>#VALUE!</v>
      </c>
      <c r="GG400" s="30" t="e">
        <f>(CatTemplate[[#This Row],[CO15]] + CatTemplate[[#This Row],[CS15]]) * (1 + getRateOHFinal) * getRateMarkupFinal</f>
        <v>#VALUE!</v>
      </c>
      <c r="GH400" s="30" t="e">
        <f>(CatTemplate[[#This Row],[CO16]] + CatTemplate[[#This Row],[CS16]]) * (1 + getRateOHFinal) * getRateMarkupFinal</f>
        <v>#VALUE!</v>
      </c>
      <c r="GI400" s="30" t="e">
        <f>(CatTemplate[[#This Row],[CO17]] + CatTemplate[[#This Row],[CS17]]) * (1 + getRateOHFinal) * getRateMarkupFinal</f>
        <v>#VALUE!</v>
      </c>
      <c r="GJ400" s="30" t="e">
        <f>(CatTemplate[[#This Row],[CO18]] + CatTemplate[[#This Row],[CS18]]) * (1 + getRateOHFinal) * getRateMarkupFinal</f>
        <v>#VALUE!</v>
      </c>
      <c r="GK400" s="30" t="e">
        <f>(CatTemplate[[#This Row],[CO19]] + CatTemplate[[#This Row],[CS19]]) * (1 + getRateOHFinal) * getRateMarkupFinal</f>
        <v>#VALUE!</v>
      </c>
      <c r="GL400" s="30" t="e">
        <f>(CatTemplate[[#This Row],[CO20]] + CatTemplate[[#This Row],[CS20]]) * (1 + getRateOHFinal) * getRateMarkupFinal</f>
        <v>#VALUE!</v>
      </c>
      <c r="GM400" s="30" t="e">
        <f t="shared" si="139"/>
        <v>#VALUE!</v>
      </c>
      <c r="GN400" s="30" t="e">
        <f t="shared" si="140"/>
        <v>#VALUE!</v>
      </c>
      <c r="GO400" s="30" t="e">
        <f t="shared" si="141"/>
        <v>#VALUE!</v>
      </c>
      <c r="GP400" s="30" t="e">
        <f t="shared" si="142"/>
        <v>#VALUE!</v>
      </c>
      <c r="GQ400" s="30" t="e">
        <f>(CatTemplate[[#This Row],[CO1]]+CatTemplate[[#This Row],[CS1]]) * (1+ getRateOHFinal) * (1 + getRateMarkupFinal)</f>
        <v>#VALUE!</v>
      </c>
      <c r="GR400" s="30" t="e">
        <f>(CatTemplate[[#This Row],[CO2]]+CatTemplate[[#This Row],[CS2]]) * (1+ getRateOHFinal) * (1 + getRateMarkupFinal)</f>
        <v>#VALUE!</v>
      </c>
      <c r="GS400" s="30" t="e">
        <f>(CatTemplate[[#This Row],[CO3]]+CatTemplate[[#This Row],[CS3]]) * (1+ getRateOHFinal) * (1 + getRateMarkupFinal)</f>
        <v>#VALUE!</v>
      </c>
      <c r="GT400" s="30" t="e">
        <f>(CatTemplate[[#This Row],[CO4]]+CatTemplate[[#This Row],[CS4]]) * (1+ getRateOHFinal) * (1 + getRateMarkupFinal)</f>
        <v>#VALUE!</v>
      </c>
      <c r="GU400" s="30" t="e">
        <f>(CatTemplate[[#This Row],[CO5]]+CatTemplate[[#This Row],[CS5]]) * (1+ getRateOHFinal) * (1 + getRateMarkupFinal)</f>
        <v>#VALUE!</v>
      </c>
      <c r="GV400" s="30" t="e">
        <f>(CatTemplate[[#This Row],[CO6]]+CatTemplate[[#This Row],[CS6]]) * (1+ getRateOHFinal) * (1 + getRateMarkupFinal)</f>
        <v>#VALUE!</v>
      </c>
      <c r="GW400" s="30" t="e">
        <f>(CatTemplate[[#This Row],[CO7]]+CatTemplate[[#This Row],[CS7]]) * (1+ getRateOHFinal) * (1 + getRateMarkupFinal)</f>
        <v>#VALUE!</v>
      </c>
      <c r="GX400" s="30" t="e">
        <f>(CatTemplate[[#This Row],[CO8]]+CatTemplate[[#This Row],[CS8]]) * (1+ getRateOHFinal) * (1 + getRateMarkupFinal)</f>
        <v>#VALUE!</v>
      </c>
      <c r="GY400" s="30" t="e">
        <f>(CatTemplate[[#This Row],[CO9]]+CatTemplate[[#This Row],[CS9]]) * (1+ getRateOHFinal) * (1 + getRateMarkupFinal)</f>
        <v>#VALUE!</v>
      </c>
      <c r="GZ400" s="30" t="e">
        <f>(CatTemplate[[#This Row],[CO10]]+CatTemplate[[#This Row],[CS10]]) * (1+ getRateOHFinal) * (1 + getRateMarkupFinal)</f>
        <v>#VALUE!</v>
      </c>
      <c r="HA400" s="30" t="e">
        <f>(CatTemplate[[#This Row],[CO11]]+CatTemplate[[#This Row],[CS11]]) * (1+ getRateOHFinal) * (1 + getRateMarkupFinal)</f>
        <v>#VALUE!</v>
      </c>
      <c r="HB400" s="30" t="e">
        <f>(CatTemplate[[#This Row],[CO12]]+CatTemplate[[#This Row],[CS12]]) * (1+ getRateOHFinal) * (1 + getRateMarkupFinal)</f>
        <v>#VALUE!</v>
      </c>
      <c r="HC400" s="30" t="e">
        <f>(CatTemplate[[#This Row],[CO13]]+CatTemplate[[#This Row],[CS13]]) * (1+ getRateOHFinal) * (1 + getRateMarkupFinal)</f>
        <v>#VALUE!</v>
      </c>
      <c r="HD400" s="30" t="e">
        <f>(CatTemplate[[#This Row],[CO14]]+CatTemplate[[#This Row],[CS14]]) * (1+ getRateOHFinal) * (1 + getRateMarkupFinal)</f>
        <v>#VALUE!</v>
      </c>
      <c r="HE400" s="30" t="e">
        <f>(CatTemplate[[#This Row],[CO15]]+CatTemplate[[#This Row],[CS15]]) * (1+ getRateOHFinal) * (1 + getRateMarkupFinal)</f>
        <v>#VALUE!</v>
      </c>
      <c r="HF400" s="30" t="e">
        <f>(CatTemplate[[#This Row],[CO16]]+CatTemplate[[#This Row],[CS16]]) * (1+ getRateOHFinal) * (1 + getRateMarkupFinal)</f>
        <v>#VALUE!</v>
      </c>
      <c r="HG400" s="30" t="e">
        <f>(CatTemplate[[#This Row],[CO17]]+CatTemplate[[#This Row],[CS17]]) * (1+ getRateOHFinal) * (1 + getRateMarkupFinal)</f>
        <v>#VALUE!</v>
      </c>
      <c r="HH400" s="30" t="e">
        <f>(CatTemplate[[#This Row],[CO18]]+CatTemplate[[#This Row],[CS18]]) * (1+ getRateOHFinal) * (1 + getRateMarkupFinal)</f>
        <v>#VALUE!</v>
      </c>
      <c r="HI400" s="30" t="e">
        <f>(CatTemplate[[#This Row],[CO19]]+CatTemplate[[#This Row],[CS19]]) * (1+ getRateOHFinal) * (1 + getRateMarkupFinal)</f>
        <v>#VALUE!</v>
      </c>
      <c r="HJ400" s="30" t="e">
        <f>(CatTemplate[[#This Row],[CO20]]+CatTemplate[[#This Row],[CS20]]) * (1+ getRateOHFinal) * (1 + getRateMarkupFinal)</f>
        <v>#VALUE!</v>
      </c>
      <c r="HK400" s="39" t="e">
        <f>CatTemplate[[#This Row],[Total cost]]+CatTemplate[[#This Row],[OH Amount]]+CatTemplate[[#This Row],[Markup]]</f>
        <v>#VALUE!</v>
      </c>
      <c r="HL400" s="63">
        <f>IF(CatTemplate[[#This Row],[Units]]="Days",CatTemplate[[#This Row],[Project quantity]]*CatTemplate[[#This Row],[St. unit effort]],CatTemplate[[#This Row],[Project quantity]])</f>
        <v>0</v>
      </c>
      <c r="HM400" s="287">
        <f>IFERROR(CatTemplate[[#This Row],[Total Price]]/(CatTemplate[[#This Row],[Final Quantity]]),0)</f>
        <v>0</v>
      </c>
      <c r="HN400" s="261"/>
    </row>
    <row r="401" spans="2:222" x14ac:dyDescent="0.2">
      <c r="B401" s="9" t="s">
        <v>107</v>
      </c>
      <c r="C401" s="23">
        <v>11</v>
      </c>
      <c r="D401" s="10" t="s">
        <v>194</v>
      </c>
      <c r="E401" s="25">
        <v>3</v>
      </c>
      <c r="F401" s="19" t="s">
        <v>217</v>
      </c>
      <c r="G401" s="27">
        <v>7</v>
      </c>
      <c r="H401" s="19" t="s">
        <v>1175</v>
      </c>
      <c r="I401" s="19"/>
      <c r="J401" s="16" t="s">
        <v>1118</v>
      </c>
      <c r="K401" s="16"/>
      <c r="L401" s="16" t="s">
        <v>140</v>
      </c>
      <c r="M401" s="16" t="s">
        <v>206</v>
      </c>
      <c r="N401" s="16" t="s">
        <v>857</v>
      </c>
      <c r="O401" s="320"/>
      <c r="P401" s="71"/>
      <c r="Q401" s="108"/>
      <c r="R401" s="73"/>
      <c r="S401" s="97"/>
      <c r="T401" s="100">
        <f>getEqUnitCost</f>
        <v>0</v>
      </c>
      <c r="U401" s="73">
        <f>getEqUnitEffort</f>
        <v>0</v>
      </c>
      <c r="V401" s="101">
        <f>getEqQuantity</f>
        <v>0</v>
      </c>
      <c r="W401" s="320"/>
      <c r="X401" s="100">
        <f>getConsUnitCost</f>
        <v>0</v>
      </c>
      <c r="Y401" s="73">
        <f>getConsUnitEffort</f>
        <v>0</v>
      </c>
      <c r="Z401" s="14">
        <f>getConsQuantity</f>
        <v>0</v>
      </c>
      <c r="AA401" s="320"/>
      <c r="AB401" s="72"/>
      <c r="AC401" s="112"/>
      <c r="AD401" s="14">
        <f>getOthQuantity</f>
        <v>0</v>
      </c>
      <c r="AE401" s="320"/>
      <c r="AF401" s="28" t="str">
        <f>IF(ISBLANK(CatTemplate[[#This Row],[Resource type]]),"",CatTemplate[[#This Row],[Resource type]])</f>
        <v>CCMS Head Of Unit</v>
      </c>
      <c r="AG401" s="242">
        <f>getStaffUnitCost</f>
        <v>858.09944830582288</v>
      </c>
      <c r="AH401" s="113">
        <f>getStaffUnitEffort</f>
        <v>0</v>
      </c>
      <c r="AI401" s="40">
        <f>getStaffQuantity</f>
        <v>0</v>
      </c>
      <c r="AJ401" s="41">
        <f>CatTemplate[[#This Row],[St. quantity]]*8/ParRatePM</f>
        <v>0</v>
      </c>
      <c r="AK401" s="320"/>
      <c r="AL401" s="53" t="str">
        <f>CatTemplate[[#This Row],[Item type]]</f>
        <v>Days</v>
      </c>
      <c r="AM401" s="12">
        <f>SUM(CatTemplate[[#This Row],[Year1]:[Year20]])</f>
        <v>0</v>
      </c>
      <c r="AN401" s="52"/>
      <c r="AO401" s="52"/>
      <c r="AP401" s="52"/>
      <c r="AQ401" s="8"/>
      <c r="AR401" s="8"/>
      <c r="AS401" s="8"/>
      <c r="AT401" s="8"/>
      <c r="AU401" s="8"/>
      <c r="AV401" s="8"/>
      <c r="AW401" s="8"/>
      <c r="AX401" s="8"/>
      <c r="AY401" s="8"/>
      <c r="AZ401" s="8"/>
      <c r="BA401" s="8"/>
      <c r="BB401" s="8"/>
      <c r="BC401" s="8"/>
      <c r="BD401" s="8"/>
      <c r="BE401" s="8"/>
      <c r="BF401" s="8"/>
      <c r="BG401" s="36"/>
      <c r="BH401" s="320"/>
      <c r="BI401" s="37" t="str">
        <f>getCostCategory</f>
        <v>01 Staff costs</v>
      </c>
      <c r="BJ401" s="37" t="str">
        <f>getSection</f>
        <v>11 Statistics and methodology</v>
      </c>
      <c r="BK401" s="32" t="str">
        <f>getObject</f>
        <v>CCMS Head Of Unit</v>
      </c>
      <c r="BL401" s="30">
        <f>IFERROR(getUnitCost * IF(CatTemplate[[#This Row],[Cost Category Comp.]]="01 Staff costs", 1,1),0)</f>
        <v>858.09944830582288</v>
      </c>
      <c r="BM401" s="29">
        <f>IF(AND(ISBLANK(CatTemplate[[#This Row],[Eq. unit cost]]),ISBLANK(CatTemplate[[#This Row],[Cons. unit cost]]),ISBLANK(CatTemplate[[#This Row],[Oth. unit cost]])), 0, IF(getUnitEffort =0,1,getUnitEffort) * CatTemplate[[#This Row],[Year1]])</f>
        <v>0</v>
      </c>
      <c r="BN401" s="29">
        <f>IF(AND(ISBLANK(CatTemplate[[#This Row],[Eq. unit cost]]),ISBLANK(CatTemplate[[#This Row],[Cons. unit cost]]),ISBLANK(CatTemplate[[#This Row],[Oth. unit cost]])), 0, IF(getUnitEffort =0,1,getUnitEffort) * CatTemplate[[#This Row],[Year2]])</f>
        <v>0</v>
      </c>
      <c r="BO401" s="29">
        <f>IF(AND(ISBLANK(CatTemplate[[#This Row],[Eq. unit cost]]),ISBLANK(CatTemplate[[#This Row],[Cons. unit cost]]),ISBLANK(CatTemplate[[#This Row],[Oth. unit cost]])), 0, IF(getUnitEffort =0,1,getUnitEffort) * CatTemplate[[#This Row],[Year3]])</f>
        <v>0</v>
      </c>
      <c r="BP401" s="29">
        <f>IF(AND(ISBLANK(CatTemplate[[#This Row],[Eq. unit cost]]),ISBLANK(CatTemplate[[#This Row],[Cons. unit cost]]),ISBLANK(CatTemplate[[#This Row],[Oth. unit cost]])), 0, IF(getUnitEffort =0,1,getUnitEffort) * CatTemplate[[#This Row],[Year4]])</f>
        <v>0</v>
      </c>
      <c r="BQ401" s="29">
        <f>IF(AND(ISBLANK(CatTemplate[[#This Row],[Eq. unit cost]]),ISBLANK(CatTemplate[[#This Row],[Cons. unit cost]]),ISBLANK(CatTemplate[[#This Row],[Oth. unit cost]])), 0, IF(getUnitEffort =0,1,getUnitEffort) * CatTemplate[[#This Row],[Year5]])</f>
        <v>0</v>
      </c>
      <c r="BR401" s="29">
        <f>IF(AND(ISBLANK(CatTemplate[[#This Row],[Eq. unit cost]]),ISBLANK(CatTemplate[[#This Row],[Cons. unit cost]]),ISBLANK(CatTemplate[[#This Row],[Oth. unit cost]])), 0, IF(getUnitEffort =0,1,getUnitEffort) * CatTemplate[[#This Row],[Year6]])</f>
        <v>0</v>
      </c>
      <c r="BS401" s="29">
        <f>IF(AND(ISBLANK(CatTemplate[[#This Row],[Eq. unit cost]]),ISBLANK(CatTemplate[[#This Row],[Cons. unit cost]]),ISBLANK(CatTemplate[[#This Row],[Oth. unit cost]])), 0, IF(getUnitEffort =0,1,getUnitEffort) * CatTemplate[[#This Row],[Year7]])</f>
        <v>0</v>
      </c>
      <c r="BT401" s="29">
        <f>IF(AND(ISBLANK(CatTemplate[[#This Row],[Eq. unit cost]]),ISBLANK(CatTemplate[[#This Row],[Cons. unit cost]]),ISBLANK(CatTemplate[[#This Row],[Oth. unit cost]])), 0, IF(getUnitEffort =0,1,getUnitEffort) * CatTemplate[[#This Row],[Year8]])</f>
        <v>0</v>
      </c>
      <c r="BU401" s="29">
        <f>IF(AND(ISBLANK(CatTemplate[[#This Row],[Eq. unit cost]]),ISBLANK(CatTemplate[[#This Row],[Cons. unit cost]]),ISBLANK(CatTemplate[[#This Row],[Oth. unit cost]])), 0, IF(getUnitEffort =0,1,getUnitEffort) * CatTemplate[[#This Row],[Year9]])</f>
        <v>0</v>
      </c>
      <c r="BV401" s="29">
        <f>IF(AND(ISBLANK(CatTemplate[[#This Row],[Eq. unit cost]]),ISBLANK(CatTemplate[[#This Row],[Cons. unit cost]]),ISBLANK(CatTemplate[[#This Row],[Oth. unit cost]])), 0, IF(getUnitEffort =0,1,getUnitEffort) * CatTemplate[[#This Row],[Year10]])</f>
        <v>0</v>
      </c>
      <c r="BW401" s="29">
        <f>IF(AND(ISBLANK(CatTemplate[[#This Row],[Eq. unit cost]]),ISBLANK(CatTemplate[[#This Row],[Cons. unit cost]]),ISBLANK(CatTemplate[[#This Row],[Oth. unit cost]])), 0, IF(getUnitEffort =0,1,getUnitEffort) * CatTemplate[[#This Row],[Year11]])</f>
        <v>0</v>
      </c>
      <c r="BX401" s="29">
        <f>IF(AND(ISBLANK(CatTemplate[[#This Row],[Eq. unit cost]]),ISBLANK(CatTemplate[[#This Row],[Cons. unit cost]]),ISBLANK(CatTemplate[[#This Row],[Oth. unit cost]])), 0, IF(getUnitEffort =0,1,getUnitEffort) * CatTemplate[[#This Row],[Year12]])</f>
        <v>0</v>
      </c>
      <c r="BY401" s="29">
        <f>IF(AND(ISBLANK(CatTemplate[[#This Row],[Eq. unit cost]]),ISBLANK(CatTemplate[[#This Row],[Cons. unit cost]]),ISBLANK(CatTemplate[[#This Row],[Oth. unit cost]])), 0, IF(getUnitEffort =0,1,getUnitEffort) * CatTemplate[[#This Row],[Year13]])</f>
        <v>0</v>
      </c>
      <c r="BZ401" s="29">
        <f>IF(AND(ISBLANK(CatTemplate[[#This Row],[Eq. unit cost]]),ISBLANK(CatTemplate[[#This Row],[Cons. unit cost]]),ISBLANK(CatTemplate[[#This Row],[Oth. unit cost]])), 0, IF(getUnitEffort =0,1,getUnitEffort) * CatTemplate[[#This Row],[Year14]])</f>
        <v>0</v>
      </c>
      <c r="CA401" s="29">
        <f>IF(AND(ISBLANK(CatTemplate[[#This Row],[Eq. unit cost]]),ISBLANK(CatTemplate[[#This Row],[Cons. unit cost]]),ISBLANK(CatTemplate[[#This Row],[Oth. unit cost]])), 0, IF(getUnitEffort =0,1,getUnitEffort) * CatTemplate[[#This Row],[Year15]])</f>
        <v>0</v>
      </c>
      <c r="CB401" s="29">
        <f>IF(AND(ISBLANK(CatTemplate[[#This Row],[Eq. unit cost]]),ISBLANK(CatTemplate[[#This Row],[Cons. unit cost]]),ISBLANK(CatTemplate[[#This Row],[Oth. unit cost]])), 0, IF(getUnitEffort =0,1,getUnitEffort) * CatTemplate[[#This Row],[Year16]])</f>
        <v>0</v>
      </c>
      <c r="CC401" s="29">
        <f>IF(AND(ISBLANK(CatTemplate[[#This Row],[Eq. unit cost]]),ISBLANK(CatTemplate[[#This Row],[Cons. unit cost]]),ISBLANK(CatTemplate[[#This Row],[Oth. unit cost]])), 0, IF(getUnitEffort =0,1,getUnitEffort) * CatTemplate[[#This Row],[Year17]])</f>
        <v>0</v>
      </c>
      <c r="CD401" s="29">
        <f>IF(AND(ISBLANK(CatTemplate[[#This Row],[Eq. unit cost]]),ISBLANK(CatTemplate[[#This Row],[Cons. unit cost]]),ISBLANK(CatTemplate[[#This Row],[Oth. unit cost]])), 0, IF(getUnitEffort =0,1,getUnitEffort) * CatTemplate[[#This Row],[Year18]])</f>
        <v>0</v>
      </c>
      <c r="CE401" s="29">
        <f>IF(AND(ISBLANK(CatTemplate[[#This Row],[Eq. unit cost]]),ISBLANK(CatTemplate[[#This Row],[Cons. unit cost]]),ISBLANK(CatTemplate[[#This Row],[Oth. unit cost]])), 0, IF(getUnitEffort =0,1,getUnitEffort) * CatTemplate[[#This Row],[Year19]])</f>
        <v>0</v>
      </c>
      <c r="CF401" s="29">
        <f>IF(AND(ISBLANK(CatTemplate[[#This Row],[Eq. unit cost]]),ISBLANK(CatTemplate[[#This Row],[Cons. unit cost]]),ISBLANK(CatTemplate[[#This Row],[Oth. unit cost]])), 0, IF(getUnitEffort =0,1,getUnitEffort) * CatTemplate[[#This Row],[Year20]])</f>
        <v>0</v>
      </c>
      <c r="CG401" s="45">
        <f>SUM(CatTemplate[[#This Row],[Q1]:[Q20]])</f>
        <v>0</v>
      </c>
      <c r="CH401" s="29">
        <f>IF(ISBLANK(CatTemplate[[#This Row],[St. unit effort]]),0,(CatTemplate[[#This Row],[St. unit effort]] * CatTemplate[[#This Row],[Year1]]))</f>
        <v>0</v>
      </c>
      <c r="CI401" s="29">
        <f>IF(ISBLANK(CatTemplate[[#This Row],[St. unit effort]]),0,(CatTemplate[[#This Row],[St. unit effort]] * CatTemplate[[#This Row],[Year2]]))</f>
        <v>0</v>
      </c>
      <c r="CJ401" s="29">
        <f>IF(ISBLANK(CatTemplate[[#This Row],[St. unit effort]]),0,(CatTemplate[[#This Row],[St. unit effort]] * CatTemplate[[#This Row],[Year3]]))</f>
        <v>0</v>
      </c>
      <c r="CK401" s="29">
        <f>IF(ISBLANK(CatTemplate[[#This Row],[St. unit effort]]),0,(CatTemplate[[#This Row],[St. unit effort]] * CatTemplate[[#This Row],[Year4]]))</f>
        <v>0</v>
      </c>
      <c r="CL401" s="29">
        <f>IF(ISBLANK(CatTemplate[[#This Row],[St. unit effort]]),0,(CatTemplate[[#This Row],[St. unit effort]] * CatTemplate[[#This Row],[Year5]]))</f>
        <v>0</v>
      </c>
      <c r="CM401" s="29">
        <f>IF(ISBLANK(CatTemplate[[#This Row],[St. unit effort]]),0,(CatTemplate[[#This Row],[St. unit effort]] * CatTemplate[[#This Row],[Year6]]))</f>
        <v>0</v>
      </c>
      <c r="CN401" s="29">
        <f>IF(ISBLANK(CatTemplate[[#This Row],[St. unit effort]]),0,(CatTemplate[[#This Row],[St. unit effort]] * CatTemplate[[#This Row],[Year7]]))</f>
        <v>0</v>
      </c>
      <c r="CO401" s="29">
        <f>IF(ISBLANK(CatTemplate[[#This Row],[St. unit effort]]),0,(CatTemplate[[#This Row],[St. unit effort]] * CatTemplate[[#This Row],[Year8]]))</f>
        <v>0</v>
      </c>
      <c r="CP401" s="29">
        <f>IF(ISBLANK(CatTemplate[[#This Row],[St. unit effort]]),0,(CatTemplate[[#This Row],[St. unit effort]] * CatTemplate[[#This Row],[Year9]]))</f>
        <v>0</v>
      </c>
      <c r="CQ401" s="29">
        <f>IF(ISBLANK(CatTemplate[[#This Row],[St. unit effort]]),0,(CatTemplate[[#This Row],[St. unit effort]] * CatTemplate[[#This Row],[Year10]]))</f>
        <v>0</v>
      </c>
      <c r="CR401" s="29">
        <f>IF(ISBLANK(CatTemplate[[#This Row],[St. unit effort]]),0,(CatTemplate[[#This Row],[St. unit effort]] * CatTemplate[[#This Row],[Year11]]))</f>
        <v>0</v>
      </c>
      <c r="CS401" s="29">
        <f>IF(ISBLANK(CatTemplate[[#This Row],[St. unit effort]]),0,(CatTemplate[[#This Row],[St. unit effort]] * CatTemplate[[#This Row],[Year12]]))</f>
        <v>0</v>
      </c>
      <c r="CT401" s="29">
        <f>IF(ISBLANK(CatTemplate[[#This Row],[St. unit effort]]),0,(CatTemplate[[#This Row],[St. unit effort]] * CatTemplate[[#This Row],[Year13]]))</f>
        <v>0</v>
      </c>
      <c r="CU401" s="29">
        <f>IF(ISBLANK(CatTemplate[[#This Row],[St. unit effort]]),0,(CatTemplate[[#This Row],[St. unit effort]] * CatTemplate[[#This Row],[Year14]]))</f>
        <v>0</v>
      </c>
      <c r="CV401" s="29">
        <f>IF(ISBLANK(CatTemplate[[#This Row],[St. unit effort]]),0,(CatTemplate[[#This Row],[St. unit effort]] * CatTemplate[[#This Row],[Year15]]))</f>
        <v>0</v>
      </c>
      <c r="CW401" s="29">
        <f>IF(ISBLANK(CatTemplate[[#This Row],[St. unit effort]]),0,(CatTemplate[[#This Row],[St. unit effort]] * CatTemplate[[#This Row],[Year16]]))</f>
        <v>0</v>
      </c>
      <c r="CX401" s="29">
        <f>IF(ISBLANK(CatTemplate[[#This Row],[St. unit effort]]),0,(CatTemplate[[#This Row],[St. unit effort]] * CatTemplate[[#This Row],[Year17]]))</f>
        <v>0</v>
      </c>
      <c r="CY401" s="29">
        <f>IF(ISBLANK(CatTemplate[[#This Row],[St. unit effort]]),0,(CatTemplate[[#This Row],[St. unit effort]] * CatTemplate[[#This Row],[Year18]]))</f>
        <v>0</v>
      </c>
      <c r="CZ401" s="29">
        <f>IF(ISBLANK(CatTemplate[[#This Row],[St. unit effort]]),0,(CatTemplate[[#This Row],[St. unit effort]] * CatTemplate[[#This Row],[Year19]]))</f>
        <v>0</v>
      </c>
      <c r="DA401" s="29">
        <f>IF(ISBLANK(CatTemplate[[#This Row],[St. unit effort]]),0,(CatTemplate[[#This Row],[St. unit effort]] * CatTemplate[[#This Row],[Year20]]))</f>
        <v>0</v>
      </c>
      <c r="DB401" s="57">
        <f>IF(ISBLANK(CatTemplate[[#This Row],[St. unit effort]]),0,(CatTemplate[[#This Row],[St. unit effort]] * CatTemplate[[#This Row],[Year1]])*8/ParRatePM)</f>
        <v>0</v>
      </c>
      <c r="DC401" s="57">
        <f>IF(ISBLANK(CatTemplate[[#This Row],[St. unit effort]]),0,(CatTemplate[[#This Row],[St. unit effort]] * CatTemplate[[#This Row],[Year2]])*8/ParRatePM)</f>
        <v>0</v>
      </c>
      <c r="DD401" s="57">
        <f>IF(ISBLANK(CatTemplate[[#This Row],[St. unit effort]]),0,(CatTemplate[[#This Row],[St. unit effort]] * CatTemplate[[#This Row],[Year3]])*8/ParRatePM)</f>
        <v>0</v>
      </c>
      <c r="DE401" s="57">
        <f>IF(ISBLANK(CatTemplate[[#This Row],[St. unit effort]]),0,(CatTemplate[[#This Row],[St. unit effort]] * CatTemplate[[#This Row],[Year4]])*8/ParRatePM)</f>
        <v>0</v>
      </c>
      <c r="DF401" s="57">
        <f>IF(ISBLANK(CatTemplate[[#This Row],[St. unit effort]]),0,(CatTemplate[[#This Row],[St. unit effort]] * CatTemplate[[#This Row],[Year5]])*8/ParRatePM)</f>
        <v>0</v>
      </c>
      <c r="DG401" s="57">
        <f>IF(ISBLANK(CatTemplate[[#This Row],[St. unit effort]]),0,(CatTemplate[[#This Row],[St. unit effort]] * CatTemplate[[#This Row],[Year6]])*8/ParRatePM)</f>
        <v>0</v>
      </c>
      <c r="DH401" s="57">
        <f>IF(ISBLANK(CatTemplate[[#This Row],[St. unit effort]]),0,(CatTemplate[[#This Row],[St. unit effort]] * CatTemplate[[#This Row],[Year7]])*8/ParRatePM)</f>
        <v>0</v>
      </c>
      <c r="DI401" s="57">
        <f>IF(ISBLANK(CatTemplate[[#This Row],[St. unit effort]]),0,(CatTemplate[[#This Row],[St. unit effort]] * CatTemplate[[#This Row],[Year8]])*8/ParRatePM)</f>
        <v>0</v>
      </c>
      <c r="DJ401" s="57">
        <f>IF(ISBLANK(CatTemplate[[#This Row],[St. unit effort]]),0,(CatTemplate[[#This Row],[St. unit effort]] * CatTemplate[[#This Row],[Year9]])*8/ParRatePM)</f>
        <v>0</v>
      </c>
      <c r="DK401" s="57">
        <f>IF(ISBLANK(CatTemplate[[#This Row],[St. unit effort]]),0,(CatTemplate[[#This Row],[St. unit effort]] * CatTemplate[[#This Row],[Year10]])*8/ParRatePM)</f>
        <v>0</v>
      </c>
      <c r="DL401" s="57">
        <f>IF(ISBLANK(CatTemplate[[#This Row],[St. unit effort]]),0,(CatTemplate[[#This Row],[St. unit effort]] * CatTemplate[[#This Row],[Year11]])*8/ParRatePM)</f>
        <v>0</v>
      </c>
      <c r="DM401" s="57">
        <f>IF(ISBLANK(CatTemplate[[#This Row],[St. unit effort]]),0,(CatTemplate[[#This Row],[St. unit effort]] * CatTemplate[[#This Row],[Year12]])*8/ParRatePM)</f>
        <v>0</v>
      </c>
      <c r="DN401" s="57">
        <f>IF(ISBLANK(CatTemplate[[#This Row],[St. unit effort]]),0,(CatTemplate[[#This Row],[St. unit effort]] * CatTemplate[[#This Row],[Year13]])*8/ParRatePM)</f>
        <v>0</v>
      </c>
      <c r="DO401" s="57">
        <f>IF(ISBLANK(CatTemplate[[#This Row],[St. unit effort]]),0,(CatTemplate[[#This Row],[St. unit effort]] * CatTemplate[[#This Row],[Year14]])*8/ParRatePM)</f>
        <v>0</v>
      </c>
      <c r="DP401" s="57">
        <f>IF(ISBLANK(CatTemplate[[#This Row],[St. unit effort]]),0,(CatTemplate[[#This Row],[St. unit effort]] * CatTemplate[[#This Row],[Year15]])*8/ParRatePM)</f>
        <v>0</v>
      </c>
      <c r="DQ401" s="57">
        <f>IF(ISBLANK(CatTemplate[[#This Row],[St. unit effort]]),0,(CatTemplate[[#This Row],[St. unit effort]] * CatTemplate[[#This Row],[Year16]])*8/ParRatePM)</f>
        <v>0</v>
      </c>
      <c r="DR401" s="57">
        <f>IF(ISBLANK(CatTemplate[[#This Row],[St. unit effort]]),0,(CatTemplate[[#This Row],[St. unit effort]] * CatTemplate[[#This Row],[Year17]])*8/ParRatePM)</f>
        <v>0</v>
      </c>
      <c r="DS401" s="57">
        <f>IF(ISBLANK(CatTemplate[[#This Row],[St. unit effort]]),0,(CatTemplate[[#This Row],[St. unit effort]] * CatTemplate[[#This Row],[Year18]])*8/ParRatePM)</f>
        <v>0</v>
      </c>
      <c r="DT401" s="57">
        <f>IF(ISBLANK(CatTemplate[[#This Row],[St. unit effort]]),0,(CatTemplate[[#This Row],[St. unit effort]] * CatTemplate[[#This Row],[Year19]])*8/ParRatePM)</f>
        <v>0</v>
      </c>
      <c r="DU401" s="57">
        <f>IF(ISBLANK(CatTemplate[[#This Row],[St. unit effort]]),0,(CatTemplate[[#This Row],[St. unit effort]] * CatTemplate[[#This Row],[Year20]])*8/ParRatePM)</f>
        <v>0</v>
      </c>
      <c r="DV401" s="54">
        <f>SUM(CatTemplate[[#This Row],[PM1]:[PM20]])</f>
        <v>0</v>
      </c>
      <c r="DW401" s="56">
        <f t="shared" si="133"/>
        <v>0</v>
      </c>
      <c r="DX401" s="56">
        <f t="shared" si="133"/>
        <v>0</v>
      </c>
      <c r="DY401" s="56">
        <f t="shared" si="133"/>
        <v>0</v>
      </c>
      <c r="DZ401" s="56">
        <f t="shared" si="133"/>
        <v>0</v>
      </c>
      <c r="EA401" s="56">
        <f t="shared" si="133"/>
        <v>0</v>
      </c>
      <c r="EB401" s="56">
        <f t="shared" si="133"/>
        <v>0</v>
      </c>
      <c r="EC401" s="56">
        <f t="shared" si="133"/>
        <v>0</v>
      </c>
      <c r="ED401" s="56">
        <f t="shared" si="133"/>
        <v>0</v>
      </c>
      <c r="EE401" s="56">
        <f t="shared" si="133"/>
        <v>0</v>
      </c>
      <c r="EF401" s="56">
        <f t="shared" si="133"/>
        <v>0</v>
      </c>
      <c r="EG401" s="56">
        <f t="shared" si="133"/>
        <v>0</v>
      </c>
      <c r="EH401" s="56">
        <f t="shared" si="133"/>
        <v>0</v>
      </c>
      <c r="EI401" s="56">
        <f t="shared" si="133"/>
        <v>0</v>
      </c>
      <c r="EJ401" s="56">
        <f t="shared" si="133"/>
        <v>0</v>
      </c>
      <c r="EK401" s="56">
        <f t="shared" si="133"/>
        <v>0</v>
      </c>
      <c r="EL401" s="56">
        <f t="shared" si="135"/>
        <v>0</v>
      </c>
      <c r="EM401" s="56">
        <f t="shared" si="135"/>
        <v>0</v>
      </c>
      <c r="EN401" s="56">
        <f t="shared" si="135"/>
        <v>0</v>
      </c>
      <c r="EO401" s="56">
        <f t="shared" si="135"/>
        <v>0</v>
      </c>
      <c r="EP401" s="56">
        <f t="shared" si="135"/>
        <v>0</v>
      </c>
      <c r="EQ401" s="30">
        <f>CatTemplate[[#This Row],[Eq. unit cost]] * CatTemplate[[#This Row],[Eq. quantity]]</f>
        <v>0</v>
      </c>
      <c r="ER401" s="30">
        <f>CatTemplate[[#This Row],[Cons. unit cost]] *CatTemplate[[#This Row],[Cons. quantity]]</f>
        <v>0</v>
      </c>
      <c r="ES401" s="30">
        <f>CatTemplate[[#This Row],[Oth. unit cost]] *CatTemplate[[#This Row],[Oth. quantity]]</f>
        <v>0</v>
      </c>
      <c r="ET401" s="55">
        <f>SUM(CatTemplate[[#This Row],[CO1]:[CO20]])</f>
        <v>0</v>
      </c>
      <c r="EU401" s="56">
        <f t="shared" si="134"/>
        <v>0</v>
      </c>
      <c r="EV401" s="56">
        <f t="shared" si="134"/>
        <v>0</v>
      </c>
      <c r="EW401" s="56">
        <f t="shared" si="134"/>
        <v>0</v>
      </c>
      <c r="EX401" s="56">
        <f t="shared" si="134"/>
        <v>0</v>
      </c>
      <c r="EY401" s="56">
        <f t="shared" si="134"/>
        <v>0</v>
      </c>
      <c r="EZ401" s="56">
        <f t="shared" si="134"/>
        <v>0</v>
      </c>
      <c r="FA401" s="56">
        <f t="shared" si="134"/>
        <v>0</v>
      </c>
      <c r="FB401" s="56">
        <f t="shared" si="134"/>
        <v>0</v>
      </c>
      <c r="FC401" s="56">
        <f t="shared" si="134"/>
        <v>0</v>
      </c>
      <c r="FD401" s="56">
        <f t="shared" si="134"/>
        <v>0</v>
      </c>
      <c r="FE401" s="56">
        <f t="shared" si="134"/>
        <v>0</v>
      </c>
      <c r="FF401" s="56">
        <f t="shared" si="134"/>
        <v>0</v>
      </c>
      <c r="FG401" s="56">
        <f t="shared" si="134"/>
        <v>0</v>
      </c>
      <c r="FH401" s="56">
        <f t="shared" si="134"/>
        <v>0</v>
      </c>
      <c r="FI401" s="56">
        <f t="shared" si="134"/>
        <v>0</v>
      </c>
      <c r="FJ401" s="56">
        <f t="shared" si="136"/>
        <v>0</v>
      </c>
      <c r="FK401" s="56">
        <f t="shared" si="136"/>
        <v>0</v>
      </c>
      <c r="FL401" s="56">
        <f t="shared" si="136"/>
        <v>0</v>
      </c>
      <c r="FM401" s="56">
        <f t="shared" si="136"/>
        <v>0</v>
      </c>
      <c r="FN401" s="56">
        <f t="shared" si="136"/>
        <v>0</v>
      </c>
      <c r="FO401" s="58">
        <f>SUM(CatTemplate[[#This Row],[CS1]:[CS20]])</f>
        <v>0</v>
      </c>
      <c r="FP401" s="59">
        <f>CatTemplate[[#This Row],[Total Oth. cost]]+CatTemplate[[#This Row],[Total St. Cost]]</f>
        <v>0</v>
      </c>
      <c r="FQ401" s="33" t="e">
        <f t="shared" si="137"/>
        <v>#VALUE!</v>
      </c>
      <c r="FR401" s="33" t="e">
        <f t="shared" si="138"/>
        <v>#VALUE!</v>
      </c>
      <c r="FS401" s="30" t="e">
        <f>(CatTemplate[[#This Row],[CO1]] + CatTemplate[[#This Row],[CS1]]) * (1 + getRateOHFinal) * getRateMarkupFinal</f>
        <v>#VALUE!</v>
      </c>
      <c r="FT401" s="30" t="e">
        <f>(CatTemplate[[#This Row],[CO2]] + CatTemplate[[#This Row],[CS2]]) * (1 + getRateOHFinal) * getRateMarkupFinal</f>
        <v>#VALUE!</v>
      </c>
      <c r="FU401" s="30" t="e">
        <f>(CatTemplate[[#This Row],[CO3]] + CatTemplate[[#This Row],[CS3]]) * (1 + getRateOHFinal) * getRateMarkupFinal</f>
        <v>#VALUE!</v>
      </c>
      <c r="FV401" s="30" t="e">
        <f>(CatTemplate[[#This Row],[CO4]] + CatTemplate[[#This Row],[CS4]]) * (1 + getRateOHFinal) * getRateMarkupFinal</f>
        <v>#VALUE!</v>
      </c>
      <c r="FW401" s="30" t="e">
        <f>(CatTemplate[[#This Row],[CO5]] + CatTemplate[[#This Row],[CS5]]) * (1 + getRateOHFinal) * getRateMarkupFinal</f>
        <v>#VALUE!</v>
      </c>
      <c r="FX401" s="30" t="e">
        <f>(CatTemplate[[#This Row],[CO6]] + CatTemplate[[#This Row],[CS6]]) * (1 + getRateOHFinal) * getRateMarkupFinal</f>
        <v>#VALUE!</v>
      </c>
      <c r="FY401" s="30" t="e">
        <f>(CatTemplate[[#This Row],[CO7]] + CatTemplate[[#This Row],[CS7]]) * (1 + getRateOHFinal) * getRateMarkupFinal</f>
        <v>#VALUE!</v>
      </c>
      <c r="FZ401" s="30" t="e">
        <f>(CatTemplate[[#This Row],[CO8]] + CatTemplate[[#This Row],[CS8]]) * (1 + getRateOHFinal) * getRateMarkupFinal</f>
        <v>#VALUE!</v>
      </c>
      <c r="GA401" s="30" t="e">
        <f>(CatTemplate[[#This Row],[CO9]] + CatTemplate[[#This Row],[CS9]]) * (1 + getRateOHFinal) * getRateMarkupFinal</f>
        <v>#VALUE!</v>
      </c>
      <c r="GB401" s="30" t="e">
        <f>(CatTemplate[[#This Row],[CO10]] + CatTemplate[[#This Row],[CS10]]) * (1 + getRateOHFinal) * getRateMarkupFinal</f>
        <v>#VALUE!</v>
      </c>
      <c r="GC401" s="30" t="e">
        <f>(CatTemplate[[#This Row],[CO11]] + CatTemplate[[#This Row],[CS11]]) * (1 + getRateOHFinal) * getRateMarkupFinal</f>
        <v>#VALUE!</v>
      </c>
      <c r="GD401" s="30" t="e">
        <f>(CatTemplate[[#This Row],[CO12]] + CatTemplate[[#This Row],[CS12]]) * (1 + getRateOHFinal) * getRateMarkupFinal</f>
        <v>#VALUE!</v>
      </c>
      <c r="GE401" s="30" t="e">
        <f>(CatTemplate[[#This Row],[CO13]] + CatTemplate[[#This Row],[CS13]]) * (1 + getRateOHFinal) * getRateMarkupFinal</f>
        <v>#VALUE!</v>
      </c>
      <c r="GF401" s="30" t="e">
        <f>(CatTemplate[[#This Row],[CO14]] + CatTemplate[[#This Row],[CS14]]) * (1 + getRateOHFinal) * getRateMarkupFinal</f>
        <v>#VALUE!</v>
      </c>
      <c r="GG401" s="30" t="e">
        <f>(CatTemplate[[#This Row],[CO15]] + CatTemplate[[#This Row],[CS15]]) * (1 + getRateOHFinal) * getRateMarkupFinal</f>
        <v>#VALUE!</v>
      </c>
      <c r="GH401" s="30" t="e">
        <f>(CatTemplate[[#This Row],[CO16]] + CatTemplate[[#This Row],[CS16]]) * (1 + getRateOHFinal) * getRateMarkupFinal</f>
        <v>#VALUE!</v>
      </c>
      <c r="GI401" s="30" t="e">
        <f>(CatTemplate[[#This Row],[CO17]] + CatTemplate[[#This Row],[CS17]]) * (1 + getRateOHFinal) * getRateMarkupFinal</f>
        <v>#VALUE!</v>
      </c>
      <c r="GJ401" s="30" t="e">
        <f>(CatTemplate[[#This Row],[CO18]] + CatTemplate[[#This Row],[CS18]]) * (1 + getRateOHFinal) * getRateMarkupFinal</f>
        <v>#VALUE!</v>
      </c>
      <c r="GK401" s="30" t="e">
        <f>(CatTemplate[[#This Row],[CO19]] + CatTemplate[[#This Row],[CS19]]) * (1 + getRateOHFinal) * getRateMarkupFinal</f>
        <v>#VALUE!</v>
      </c>
      <c r="GL401" s="30" t="e">
        <f>(CatTemplate[[#This Row],[CO20]] + CatTemplate[[#This Row],[CS20]]) * (1 + getRateOHFinal) * getRateMarkupFinal</f>
        <v>#VALUE!</v>
      </c>
      <c r="GM401" s="30" t="e">
        <f t="shared" si="139"/>
        <v>#VALUE!</v>
      </c>
      <c r="GN401" s="30" t="e">
        <f t="shared" si="140"/>
        <v>#VALUE!</v>
      </c>
      <c r="GO401" s="30" t="e">
        <f t="shared" si="141"/>
        <v>#VALUE!</v>
      </c>
      <c r="GP401" s="30" t="e">
        <f t="shared" si="142"/>
        <v>#VALUE!</v>
      </c>
      <c r="GQ401" s="30" t="e">
        <f>(CatTemplate[[#This Row],[CO1]]+CatTemplate[[#This Row],[CS1]]) * (1+ getRateOHFinal) * (1 + getRateMarkupFinal)</f>
        <v>#VALUE!</v>
      </c>
      <c r="GR401" s="30" t="e">
        <f>(CatTemplate[[#This Row],[CO2]]+CatTemplate[[#This Row],[CS2]]) * (1+ getRateOHFinal) * (1 + getRateMarkupFinal)</f>
        <v>#VALUE!</v>
      </c>
      <c r="GS401" s="30" t="e">
        <f>(CatTemplate[[#This Row],[CO3]]+CatTemplate[[#This Row],[CS3]]) * (1+ getRateOHFinal) * (1 + getRateMarkupFinal)</f>
        <v>#VALUE!</v>
      </c>
      <c r="GT401" s="30" t="e">
        <f>(CatTemplate[[#This Row],[CO4]]+CatTemplate[[#This Row],[CS4]]) * (1+ getRateOHFinal) * (1 + getRateMarkupFinal)</f>
        <v>#VALUE!</v>
      </c>
      <c r="GU401" s="30" t="e">
        <f>(CatTemplate[[#This Row],[CO5]]+CatTemplate[[#This Row],[CS5]]) * (1+ getRateOHFinal) * (1 + getRateMarkupFinal)</f>
        <v>#VALUE!</v>
      </c>
      <c r="GV401" s="30" t="e">
        <f>(CatTemplate[[#This Row],[CO6]]+CatTemplate[[#This Row],[CS6]]) * (1+ getRateOHFinal) * (1 + getRateMarkupFinal)</f>
        <v>#VALUE!</v>
      </c>
      <c r="GW401" s="30" t="e">
        <f>(CatTemplate[[#This Row],[CO7]]+CatTemplate[[#This Row],[CS7]]) * (1+ getRateOHFinal) * (1 + getRateMarkupFinal)</f>
        <v>#VALUE!</v>
      </c>
      <c r="GX401" s="30" t="e">
        <f>(CatTemplate[[#This Row],[CO8]]+CatTemplate[[#This Row],[CS8]]) * (1+ getRateOHFinal) * (1 + getRateMarkupFinal)</f>
        <v>#VALUE!</v>
      </c>
      <c r="GY401" s="30" t="e">
        <f>(CatTemplate[[#This Row],[CO9]]+CatTemplate[[#This Row],[CS9]]) * (1+ getRateOHFinal) * (1 + getRateMarkupFinal)</f>
        <v>#VALUE!</v>
      </c>
      <c r="GZ401" s="30" t="e">
        <f>(CatTemplate[[#This Row],[CO10]]+CatTemplate[[#This Row],[CS10]]) * (1+ getRateOHFinal) * (1 + getRateMarkupFinal)</f>
        <v>#VALUE!</v>
      </c>
      <c r="HA401" s="30" t="e">
        <f>(CatTemplate[[#This Row],[CO11]]+CatTemplate[[#This Row],[CS11]]) * (1+ getRateOHFinal) * (1 + getRateMarkupFinal)</f>
        <v>#VALUE!</v>
      </c>
      <c r="HB401" s="30" t="e">
        <f>(CatTemplate[[#This Row],[CO12]]+CatTemplate[[#This Row],[CS12]]) * (1+ getRateOHFinal) * (1 + getRateMarkupFinal)</f>
        <v>#VALUE!</v>
      </c>
      <c r="HC401" s="30" t="e">
        <f>(CatTemplate[[#This Row],[CO13]]+CatTemplate[[#This Row],[CS13]]) * (1+ getRateOHFinal) * (1 + getRateMarkupFinal)</f>
        <v>#VALUE!</v>
      </c>
      <c r="HD401" s="30" t="e">
        <f>(CatTemplate[[#This Row],[CO14]]+CatTemplate[[#This Row],[CS14]]) * (1+ getRateOHFinal) * (1 + getRateMarkupFinal)</f>
        <v>#VALUE!</v>
      </c>
      <c r="HE401" s="30" t="e">
        <f>(CatTemplate[[#This Row],[CO15]]+CatTemplate[[#This Row],[CS15]]) * (1+ getRateOHFinal) * (1 + getRateMarkupFinal)</f>
        <v>#VALUE!</v>
      </c>
      <c r="HF401" s="30" t="e">
        <f>(CatTemplate[[#This Row],[CO16]]+CatTemplate[[#This Row],[CS16]]) * (1+ getRateOHFinal) * (1 + getRateMarkupFinal)</f>
        <v>#VALUE!</v>
      </c>
      <c r="HG401" s="30" t="e">
        <f>(CatTemplate[[#This Row],[CO17]]+CatTemplate[[#This Row],[CS17]]) * (1+ getRateOHFinal) * (1 + getRateMarkupFinal)</f>
        <v>#VALUE!</v>
      </c>
      <c r="HH401" s="30" t="e">
        <f>(CatTemplate[[#This Row],[CO18]]+CatTemplate[[#This Row],[CS18]]) * (1+ getRateOHFinal) * (1 + getRateMarkupFinal)</f>
        <v>#VALUE!</v>
      </c>
      <c r="HI401" s="30" t="e">
        <f>(CatTemplate[[#This Row],[CO19]]+CatTemplate[[#This Row],[CS19]]) * (1+ getRateOHFinal) * (1 + getRateMarkupFinal)</f>
        <v>#VALUE!</v>
      </c>
      <c r="HJ401" s="30" t="e">
        <f>(CatTemplate[[#This Row],[CO20]]+CatTemplate[[#This Row],[CS20]]) * (1+ getRateOHFinal) * (1 + getRateMarkupFinal)</f>
        <v>#VALUE!</v>
      </c>
      <c r="HK401" s="39" t="e">
        <f>CatTemplate[[#This Row],[Total cost]]+CatTemplate[[#This Row],[OH Amount]]+CatTemplate[[#This Row],[Markup]]</f>
        <v>#VALUE!</v>
      </c>
      <c r="HL401" s="63">
        <f>IF(CatTemplate[[#This Row],[Units]]="Days",CatTemplate[[#This Row],[Project quantity]]*CatTemplate[[#This Row],[St. unit effort]],CatTemplate[[#This Row],[Project quantity]])</f>
        <v>0</v>
      </c>
      <c r="HM401" s="287">
        <f>IFERROR(CatTemplate[[#This Row],[Total Price]]/(CatTemplate[[#This Row],[Final Quantity]]),0)</f>
        <v>0</v>
      </c>
      <c r="HN401" s="261"/>
    </row>
    <row r="402" spans="2:222" x14ac:dyDescent="0.2">
      <c r="B402" s="9" t="s">
        <v>107</v>
      </c>
      <c r="C402" s="23">
        <v>11</v>
      </c>
      <c r="D402" s="10" t="s">
        <v>194</v>
      </c>
      <c r="E402" s="25">
        <v>3</v>
      </c>
      <c r="F402" s="19" t="s">
        <v>217</v>
      </c>
      <c r="G402" s="27">
        <v>8</v>
      </c>
      <c r="H402" s="19" t="s">
        <v>903</v>
      </c>
      <c r="I402" s="19" t="s">
        <v>1176</v>
      </c>
      <c r="J402" s="16"/>
      <c r="K402" s="16"/>
      <c r="L402" s="16" t="s">
        <v>422</v>
      </c>
      <c r="M402" s="16" t="s">
        <v>207</v>
      </c>
      <c r="N402" s="16" t="s">
        <v>857</v>
      </c>
      <c r="O402" s="320"/>
      <c r="P402" s="71"/>
      <c r="Q402" s="108"/>
      <c r="R402" s="73"/>
      <c r="S402" s="97"/>
      <c r="T402" s="100">
        <f>getEqUnitCost</f>
        <v>0</v>
      </c>
      <c r="U402" s="73">
        <f>getEqUnitEffort</f>
        <v>0</v>
      </c>
      <c r="V402" s="101">
        <f>getEqQuantity</f>
        <v>0</v>
      </c>
      <c r="W402" s="320"/>
      <c r="X402" s="100">
        <f>getConsUnitCost</f>
        <v>0</v>
      </c>
      <c r="Y402" s="73">
        <f>getConsUnitEffort</f>
        <v>0</v>
      </c>
      <c r="Z402" s="14">
        <f>getConsQuantity</f>
        <v>0</v>
      </c>
      <c r="AA402" s="320"/>
      <c r="AB402" s="72"/>
      <c r="AC402" s="112"/>
      <c r="AD402" s="14">
        <f>getOthQuantity</f>
        <v>0</v>
      </c>
      <c r="AE402" s="320"/>
      <c r="AF402" s="28" t="str">
        <f>IF(ISBLANK(CatTemplate[[#This Row],[Resource type]]),"",CatTemplate[[#This Row],[Resource type]])</f>
        <v/>
      </c>
      <c r="AG402" s="242">
        <f>getStaffUnitCost</f>
        <v>0</v>
      </c>
      <c r="AH402" s="113">
        <f>getStaffUnitEffort</f>
        <v>0</v>
      </c>
      <c r="AI402" s="40">
        <f>getStaffQuantity</f>
        <v>0</v>
      </c>
      <c r="AJ402" s="41">
        <f>CatTemplate[[#This Row],[St. quantity]]*8/ParRatePM</f>
        <v>0</v>
      </c>
      <c r="AK402" s="320"/>
      <c r="AL402" s="53" t="str">
        <f>CatTemplate[[#This Row],[Item type]]</f>
        <v>Items</v>
      </c>
      <c r="AM402" s="12">
        <f>SUM(CatTemplate[[#This Row],[Year1]:[Year20]])</f>
        <v>0</v>
      </c>
      <c r="AN402" s="52"/>
      <c r="AO402" s="52"/>
      <c r="AP402" s="52"/>
      <c r="AQ402" s="8"/>
      <c r="AR402" s="8"/>
      <c r="AS402" s="8"/>
      <c r="AT402" s="8"/>
      <c r="AU402" s="8"/>
      <c r="AV402" s="8"/>
      <c r="AW402" s="8"/>
      <c r="AX402" s="8"/>
      <c r="AY402" s="8"/>
      <c r="AZ402" s="8"/>
      <c r="BA402" s="8"/>
      <c r="BB402" s="8"/>
      <c r="BC402" s="8"/>
      <c r="BD402" s="8"/>
      <c r="BE402" s="8"/>
      <c r="BF402" s="8"/>
      <c r="BG402" s="36"/>
      <c r="BH402" s="320"/>
      <c r="BI402" s="37" t="str">
        <f>getCostCategory</f>
        <v>06 Operating costs</v>
      </c>
      <c r="BJ402" s="37" t="str">
        <f>getSection</f>
        <v>11 Statistics and methodology</v>
      </c>
      <c r="BK402" s="32" t="str">
        <f>getObject</f>
        <v>Statistics and methodology</v>
      </c>
      <c r="BL402" s="30">
        <f>IFERROR(getUnitCost * IF(CatTemplate[[#This Row],[Cost Category Comp.]]="01 Staff costs", 1,1),0)</f>
        <v>0</v>
      </c>
      <c r="BM402" s="29">
        <f>IF(AND(ISBLANK(CatTemplate[[#This Row],[Eq. unit cost]]),ISBLANK(CatTemplate[[#This Row],[Cons. unit cost]]),ISBLANK(CatTemplate[[#This Row],[Oth. unit cost]])), 0, IF(getUnitEffort =0,1,getUnitEffort) * CatTemplate[[#This Row],[Year1]])</f>
        <v>0</v>
      </c>
      <c r="BN402" s="29">
        <f>IF(AND(ISBLANK(CatTemplate[[#This Row],[Eq. unit cost]]),ISBLANK(CatTemplate[[#This Row],[Cons. unit cost]]),ISBLANK(CatTemplate[[#This Row],[Oth. unit cost]])), 0, IF(getUnitEffort =0,1,getUnitEffort) * CatTemplate[[#This Row],[Year2]])</f>
        <v>0</v>
      </c>
      <c r="BO402" s="29">
        <f>IF(AND(ISBLANK(CatTemplate[[#This Row],[Eq. unit cost]]),ISBLANK(CatTemplate[[#This Row],[Cons. unit cost]]),ISBLANK(CatTemplate[[#This Row],[Oth. unit cost]])), 0, IF(getUnitEffort =0,1,getUnitEffort) * CatTemplate[[#This Row],[Year3]])</f>
        <v>0</v>
      </c>
      <c r="BP402" s="29">
        <f>IF(AND(ISBLANK(CatTemplate[[#This Row],[Eq. unit cost]]),ISBLANK(CatTemplate[[#This Row],[Cons. unit cost]]),ISBLANK(CatTemplate[[#This Row],[Oth. unit cost]])), 0, IF(getUnitEffort =0,1,getUnitEffort) * CatTemplate[[#This Row],[Year4]])</f>
        <v>0</v>
      </c>
      <c r="BQ402" s="29">
        <f>IF(AND(ISBLANK(CatTemplate[[#This Row],[Eq. unit cost]]),ISBLANK(CatTemplate[[#This Row],[Cons. unit cost]]),ISBLANK(CatTemplate[[#This Row],[Oth. unit cost]])), 0, IF(getUnitEffort =0,1,getUnitEffort) * CatTemplate[[#This Row],[Year5]])</f>
        <v>0</v>
      </c>
      <c r="BR402" s="29">
        <f>IF(AND(ISBLANK(CatTemplate[[#This Row],[Eq. unit cost]]),ISBLANK(CatTemplate[[#This Row],[Cons. unit cost]]),ISBLANK(CatTemplate[[#This Row],[Oth. unit cost]])), 0, IF(getUnitEffort =0,1,getUnitEffort) * CatTemplate[[#This Row],[Year6]])</f>
        <v>0</v>
      </c>
      <c r="BS402" s="29">
        <f>IF(AND(ISBLANK(CatTemplate[[#This Row],[Eq. unit cost]]),ISBLANK(CatTemplate[[#This Row],[Cons. unit cost]]),ISBLANK(CatTemplate[[#This Row],[Oth. unit cost]])), 0, IF(getUnitEffort =0,1,getUnitEffort) * CatTemplate[[#This Row],[Year7]])</f>
        <v>0</v>
      </c>
      <c r="BT402" s="29">
        <f>IF(AND(ISBLANK(CatTemplate[[#This Row],[Eq. unit cost]]),ISBLANK(CatTemplate[[#This Row],[Cons. unit cost]]),ISBLANK(CatTemplate[[#This Row],[Oth. unit cost]])), 0, IF(getUnitEffort =0,1,getUnitEffort) * CatTemplate[[#This Row],[Year8]])</f>
        <v>0</v>
      </c>
      <c r="BU402" s="29">
        <f>IF(AND(ISBLANK(CatTemplate[[#This Row],[Eq. unit cost]]),ISBLANK(CatTemplate[[#This Row],[Cons. unit cost]]),ISBLANK(CatTemplate[[#This Row],[Oth. unit cost]])), 0, IF(getUnitEffort =0,1,getUnitEffort) * CatTemplate[[#This Row],[Year9]])</f>
        <v>0</v>
      </c>
      <c r="BV402" s="29">
        <f>IF(AND(ISBLANK(CatTemplate[[#This Row],[Eq. unit cost]]),ISBLANK(CatTemplate[[#This Row],[Cons. unit cost]]),ISBLANK(CatTemplate[[#This Row],[Oth. unit cost]])), 0, IF(getUnitEffort =0,1,getUnitEffort) * CatTemplate[[#This Row],[Year10]])</f>
        <v>0</v>
      </c>
      <c r="BW402" s="29">
        <f>IF(AND(ISBLANK(CatTemplate[[#This Row],[Eq. unit cost]]),ISBLANK(CatTemplate[[#This Row],[Cons. unit cost]]),ISBLANK(CatTemplate[[#This Row],[Oth. unit cost]])), 0, IF(getUnitEffort =0,1,getUnitEffort) * CatTemplate[[#This Row],[Year11]])</f>
        <v>0</v>
      </c>
      <c r="BX402" s="29">
        <f>IF(AND(ISBLANK(CatTemplate[[#This Row],[Eq. unit cost]]),ISBLANK(CatTemplate[[#This Row],[Cons. unit cost]]),ISBLANK(CatTemplate[[#This Row],[Oth. unit cost]])), 0, IF(getUnitEffort =0,1,getUnitEffort) * CatTemplate[[#This Row],[Year12]])</f>
        <v>0</v>
      </c>
      <c r="BY402" s="29">
        <f>IF(AND(ISBLANK(CatTemplate[[#This Row],[Eq. unit cost]]),ISBLANK(CatTemplate[[#This Row],[Cons. unit cost]]),ISBLANK(CatTemplate[[#This Row],[Oth. unit cost]])), 0, IF(getUnitEffort =0,1,getUnitEffort) * CatTemplate[[#This Row],[Year13]])</f>
        <v>0</v>
      </c>
      <c r="BZ402" s="29">
        <f>IF(AND(ISBLANK(CatTemplate[[#This Row],[Eq. unit cost]]),ISBLANK(CatTemplate[[#This Row],[Cons. unit cost]]),ISBLANK(CatTemplate[[#This Row],[Oth. unit cost]])), 0, IF(getUnitEffort =0,1,getUnitEffort) * CatTemplate[[#This Row],[Year14]])</f>
        <v>0</v>
      </c>
      <c r="CA402" s="29">
        <f>IF(AND(ISBLANK(CatTemplate[[#This Row],[Eq. unit cost]]),ISBLANK(CatTemplate[[#This Row],[Cons. unit cost]]),ISBLANK(CatTemplate[[#This Row],[Oth. unit cost]])), 0, IF(getUnitEffort =0,1,getUnitEffort) * CatTemplate[[#This Row],[Year15]])</f>
        <v>0</v>
      </c>
      <c r="CB402" s="29">
        <f>IF(AND(ISBLANK(CatTemplate[[#This Row],[Eq. unit cost]]),ISBLANK(CatTemplate[[#This Row],[Cons. unit cost]]),ISBLANK(CatTemplate[[#This Row],[Oth. unit cost]])), 0, IF(getUnitEffort =0,1,getUnitEffort) * CatTemplate[[#This Row],[Year16]])</f>
        <v>0</v>
      </c>
      <c r="CC402" s="29">
        <f>IF(AND(ISBLANK(CatTemplate[[#This Row],[Eq. unit cost]]),ISBLANK(CatTemplate[[#This Row],[Cons. unit cost]]),ISBLANK(CatTemplate[[#This Row],[Oth. unit cost]])), 0, IF(getUnitEffort =0,1,getUnitEffort) * CatTemplate[[#This Row],[Year17]])</f>
        <v>0</v>
      </c>
      <c r="CD402" s="29">
        <f>IF(AND(ISBLANK(CatTemplate[[#This Row],[Eq. unit cost]]),ISBLANK(CatTemplate[[#This Row],[Cons. unit cost]]),ISBLANK(CatTemplate[[#This Row],[Oth. unit cost]])), 0, IF(getUnitEffort =0,1,getUnitEffort) * CatTemplate[[#This Row],[Year18]])</f>
        <v>0</v>
      </c>
      <c r="CE402" s="29">
        <f>IF(AND(ISBLANK(CatTemplate[[#This Row],[Eq. unit cost]]),ISBLANK(CatTemplate[[#This Row],[Cons. unit cost]]),ISBLANK(CatTemplate[[#This Row],[Oth. unit cost]])), 0, IF(getUnitEffort =0,1,getUnitEffort) * CatTemplate[[#This Row],[Year19]])</f>
        <v>0</v>
      </c>
      <c r="CF402" s="29">
        <f>IF(AND(ISBLANK(CatTemplate[[#This Row],[Eq. unit cost]]),ISBLANK(CatTemplate[[#This Row],[Cons. unit cost]]),ISBLANK(CatTemplate[[#This Row],[Oth. unit cost]])), 0, IF(getUnitEffort =0,1,getUnitEffort) * CatTemplate[[#This Row],[Year20]])</f>
        <v>0</v>
      </c>
      <c r="CG402" s="45">
        <f>SUM(CatTemplate[[#This Row],[Q1]:[Q20]])</f>
        <v>0</v>
      </c>
      <c r="CH402" s="29">
        <f>IF(ISBLANK(CatTemplate[[#This Row],[St. unit effort]]),0,(CatTemplate[[#This Row],[St. unit effort]] * CatTemplate[[#This Row],[Year1]]))</f>
        <v>0</v>
      </c>
      <c r="CI402" s="29">
        <f>IF(ISBLANK(CatTemplate[[#This Row],[St. unit effort]]),0,(CatTemplate[[#This Row],[St. unit effort]] * CatTemplate[[#This Row],[Year2]]))</f>
        <v>0</v>
      </c>
      <c r="CJ402" s="29">
        <f>IF(ISBLANK(CatTemplate[[#This Row],[St. unit effort]]),0,(CatTemplate[[#This Row],[St. unit effort]] * CatTemplate[[#This Row],[Year3]]))</f>
        <v>0</v>
      </c>
      <c r="CK402" s="29">
        <f>IF(ISBLANK(CatTemplate[[#This Row],[St. unit effort]]),0,(CatTemplate[[#This Row],[St. unit effort]] * CatTemplate[[#This Row],[Year4]]))</f>
        <v>0</v>
      </c>
      <c r="CL402" s="29">
        <f>IF(ISBLANK(CatTemplate[[#This Row],[St. unit effort]]),0,(CatTemplate[[#This Row],[St. unit effort]] * CatTemplate[[#This Row],[Year5]]))</f>
        <v>0</v>
      </c>
      <c r="CM402" s="29">
        <f>IF(ISBLANK(CatTemplate[[#This Row],[St. unit effort]]),0,(CatTemplate[[#This Row],[St. unit effort]] * CatTemplate[[#This Row],[Year6]]))</f>
        <v>0</v>
      </c>
      <c r="CN402" s="29">
        <f>IF(ISBLANK(CatTemplate[[#This Row],[St. unit effort]]),0,(CatTemplate[[#This Row],[St. unit effort]] * CatTemplate[[#This Row],[Year7]]))</f>
        <v>0</v>
      </c>
      <c r="CO402" s="29">
        <f>IF(ISBLANK(CatTemplate[[#This Row],[St. unit effort]]),0,(CatTemplate[[#This Row],[St. unit effort]] * CatTemplate[[#This Row],[Year8]]))</f>
        <v>0</v>
      </c>
      <c r="CP402" s="29">
        <f>IF(ISBLANK(CatTemplate[[#This Row],[St. unit effort]]),0,(CatTemplate[[#This Row],[St. unit effort]] * CatTemplate[[#This Row],[Year9]]))</f>
        <v>0</v>
      </c>
      <c r="CQ402" s="29">
        <f>IF(ISBLANK(CatTemplate[[#This Row],[St. unit effort]]),0,(CatTemplate[[#This Row],[St. unit effort]] * CatTemplate[[#This Row],[Year10]]))</f>
        <v>0</v>
      </c>
      <c r="CR402" s="29">
        <f>IF(ISBLANK(CatTemplate[[#This Row],[St. unit effort]]),0,(CatTemplate[[#This Row],[St. unit effort]] * CatTemplate[[#This Row],[Year11]]))</f>
        <v>0</v>
      </c>
      <c r="CS402" s="29">
        <f>IF(ISBLANK(CatTemplate[[#This Row],[St. unit effort]]),0,(CatTemplate[[#This Row],[St. unit effort]] * CatTemplate[[#This Row],[Year12]]))</f>
        <v>0</v>
      </c>
      <c r="CT402" s="29">
        <f>IF(ISBLANK(CatTemplate[[#This Row],[St. unit effort]]),0,(CatTemplate[[#This Row],[St. unit effort]] * CatTemplate[[#This Row],[Year13]]))</f>
        <v>0</v>
      </c>
      <c r="CU402" s="29">
        <f>IF(ISBLANK(CatTemplate[[#This Row],[St. unit effort]]),0,(CatTemplate[[#This Row],[St. unit effort]] * CatTemplate[[#This Row],[Year14]]))</f>
        <v>0</v>
      </c>
      <c r="CV402" s="29">
        <f>IF(ISBLANK(CatTemplate[[#This Row],[St. unit effort]]),0,(CatTemplate[[#This Row],[St. unit effort]] * CatTemplate[[#This Row],[Year15]]))</f>
        <v>0</v>
      </c>
      <c r="CW402" s="29">
        <f>IF(ISBLANK(CatTemplate[[#This Row],[St. unit effort]]),0,(CatTemplate[[#This Row],[St. unit effort]] * CatTemplate[[#This Row],[Year16]]))</f>
        <v>0</v>
      </c>
      <c r="CX402" s="29">
        <f>IF(ISBLANK(CatTemplate[[#This Row],[St. unit effort]]),0,(CatTemplate[[#This Row],[St. unit effort]] * CatTemplate[[#This Row],[Year17]]))</f>
        <v>0</v>
      </c>
      <c r="CY402" s="29">
        <f>IF(ISBLANK(CatTemplate[[#This Row],[St. unit effort]]),0,(CatTemplate[[#This Row],[St. unit effort]] * CatTemplate[[#This Row],[Year18]]))</f>
        <v>0</v>
      </c>
      <c r="CZ402" s="29">
        <f>IF(ISBLANK(CatTemplate[[#This Row],[St. unit effort]]),0,(CatTemplate[[#This Row],[St. unit effort]] * CatTemplate[[#This Row],[Year19]]))</f>
        <v>0</v>
      </c>
      <c r="DA402" s="29">
        <f>IF(ISBLANK(CatTemplate[[#This Row],[St. unit effort]]),0,(CatTemplate[[#This Row],[St. unit effort]] * CatTemplate[[#This Row],[Year20]]))</f>
        <v>0</v>
      </c>
      <c r="DB402" s="57">
        <f>IF(ISBLANK(CatTemplate[[#This Row],[St. unit effort]]),0,(CatTemplate[[#This Row],[St. unit effort]] * CatTemplate[[#This Row],[Year1]])*8/ParRatePM)</f>
        <v>0</v>
      </c>
      <c r="DC402" s="57">
        <f>IF(ISBLANK(CatTemplate[[#This Row],[St. unit effort]]),0,(CatTemplate[[#This Row],[St. unit effort]] * CatTemplate[[#This Row],[Year2]])*8/ParRatePM)</f>
        <v>0</v>
      </c>
      <c r="DD402" s="57">
        <f>IF(ISBLANK(CatTemplate[[#This Row],[St. unit effort]]),0,(CatTemplate[[#This Row],[St. unit effort]] * CatTemplate[[#This Row],[Year3]])*8/ParRatePM)</f>
        <v>0</v>
      </c>
      <c r="DE402" s="57">
        <f>IF(ISBLANK(CatTemplate[[#This Row],[St. unit effort]]),0,(CatTemplate[[#This Row],[St. unit effort]] * CatTemplate[[#This Row],[Year4]])*8/ParRatePM)</f>
        <v>0</v>
      </c>
      <c r="DF402" s="57">
        <f>IF(ISBLANK(CatTemplate[[#This Row],[St. unit effort]]),0,(CatTemplate[[#This Row],[St. unit effort]] * CatTemplate[[#This Row],[Year5]])*8/ParRatePM)</f>
        <v>0</v>
      </c>
      <c r="DG402" s="57">
        <f>IF(ISBLANK(CatTemplate[[#This Row],[St. unit effort]]),0,(CatTemplate[[#This Row],[St. unit effort]] * CatTemplate[[#This Row],[Year6]])*8/ParRatePM)</f>
        <v>0</v>
      </c>
      <c r="DH402" s="57">
        <f>IF(ISBLANK(CatTemplate[[#This Row],[St. unit effort]]),0,(CatTemplate[[#This Row],[St. unit effort]] * CatTemplate[[#This Row],[Year7]])*8/ParRatePM)</f>
        <v>0</v>
      </c>
      <c r="DI402" s="57">
        <f>IF(ISBLANK(CatTemplate[[#This Row],[St. unit effort]]),0,(CatTemplate[[#This Row],[St. unit effort]] * CatTemplate[[#This Row],[Year8]])*8/ParRatePM)</f>
        <v>0</v>
      </c>
      <c r="DJ402" s="57">
        <f>IF(ISBLANK(CatTemplate[[#This Row],[St. unit effort]]),0,(CatTemplate[[#This Row],[St. unit effort]] * CatTemplate[[#This Row],[Year9]])*8/ParRatePM)</f>
        <v>0</v>
      </c>
      <c r="DK402" s="57">
        <f>IF(ISBLANK(CatTemplate[[#This Row],[St. unit effort]]),0,(CatTemplate[[#This Row],[St. unit effort]] * CatTemplate[[#This Row],[Year10]])*8/ParRatePM)</f>
        <v>0</v>
      </c>
      <c r="DL402" s="57">
        <f>IF(ISBLANK(CatTemplate[[#This Row],[St. unit effort]]),0,(CatTemplate[[#This Row],[St. unit effort]] * CatTemplate[[#This Row],[Year11]])*8/ParRatePM)</f>
        <v>0</v>
      </c>
      <c r="DM402" s="57">
        <f>IF(ISBLANK(CatTemplate[[#This Row],[St. unit effort]]),0,(CatTemplate[[#This Row],[St. unit effort]] * CatTemplate[[#This Row],[Year12]])*8/ParRatePM)</f>
        <v>0</v>
      </c>
      <c r="DN402" s="57">
        <f>IF(ISBLANK(CatTemplate[[#This Row],[St. unit effort]]),0,(CatTemplate[[#This Row],[St. unit effort]] * CatTemplate[[#This Row],[Year13]])*8/ParRatePM)</f>
        <v>0</v>
      </c>
      <c r="DO402" s="57">
        <f>IF(ISBLANK(CatTemplate[[#This Row],[St. unit effort]]),0,(CatTemplate[[#This Row],[St. unit effort]] * CatTemplate[[#This Row],[Year14]])*8/ParRatePM)</f>
        <v>0</v>
      </c>
      <c r="DP402" s="57">
        <f>IF(ISBLANK(CatTemplate[[#This Row],[St. unit effort]]),0,(CatTemplate[[#This Row],[St. unit effort]] * CatTemplate[[#This Row],[Year15]])*8/ParRatePM)</f>
        <v>0</v>
      </c>
      <c r="DQ402" s="57">
        <f>IF(ISBLANK(CatTemplate[[#This Row],[St. unit effort]]),0,(CatTemplate[[#This Row],[St. unit effort]] * CatTemplate[[#This Row],[Year16]])*8/ParRatePM)</f>
        <v>0</v>
      </c>
      <c r="DR402" s="57">
        <f>IF(ISBLANK(CatTemplate[[#This Row],[St. unit effort]]),0,(CatTemplate[[#This Row],[St. unit effort]] * CatTemplate[[#This Row],[Year17]])*8/ParRatePM)</f>
        <v>0</v>
      </c>
      <c r="DS402" s="57">
        <f>IF(ISBLANK(CatTemplate[[#This Row],[St. unit effort]]),0,(CatTemplate[[#This Row],[St. unit effort]] * CatTemplate[[#This Row],[Year18]])*8/ParRatePM)</f>
        <v>0</v>
      </c>
      <c r="DT402" s="57">
        <f>IF(ISBLANK(CatTemplate[[#This Row],[St. unit effort]]),0,(CatTemplate[[#This Row],[St. unit effort]] * CatTemplate[[#This Row],[Year19]])*8/ParRatePM)</f>
        <v>0</v>
      </c>
      <c r="DU402" s="57">
        <f>IF(ISBLANK(CatTemplate[[#This Row],[St. unit effort]]),0,(CatTemplate[[#This Row],[St. unit effort]] * CatTemplate[[#This Row],[Year20]])*8/ParRatePM)</f>
        <v>0</v>
      </c>
      <c r="DV402" s="54">
        <f>SUM(CatTemplate[[#This Row],[PM1]:[PM20]])</f>
        <v>0</v>
      </c>
      <c r="DW402" s="56">
        <f t="shared" si="133"/>
        <v>0</v>
      </c>
      <c r="DX402" s="56">
        <f t="shared" si="133"/>
        <v>0</v>
      </c>
      <c r="DY402" s="56">
        <f t="shared" si="133"/>
        <v>0</v>
      </c>
      <c r="DZ402" s="56">
        <f t="shared" si="133"/>
        <v>0</v>
      </c>
      <c r="EA402" s="56">
        <f t="shared" si="133"/>
        <v>0</v>
      </c>
      <c r="EB402" s="56">
        <f t="shared" si="133"/>
        <v>0</v>
      </c>
      <c r="EC402" s="56">
        <f t="shared" si="133"/>
        <v>0</v>
      </c>
      <c r="ED402" s="56">
        <f t="shared" si="133"/>
        <v>0</v>
      </c>
      <c r="EE402" s="56">
        <f t="shared" si="133"/>
        <v>0</v>
      </c>
      <c r="EF402" s="56">
        <f t="shared" si="133"/>
        <v>0</v>
      </c>
      <c r="EG402" s="56">
        <f t="shared" si="133"/>
        <v>0</v>
      </c>
      <c r="EH402" s="56">
        <f t="shared" si="133"/>
        <v>0</v>
      </c>
      <c r="EI402" s="56">
        <f t="shared" si="133"/>
        <v>0</v>
      </c>
      <c r="EJ402" s="56">
        <f t="shared" si="133"/>
        <v>0</v>
      </c>
      <c r="EK402" s="56">
        <f t="shared" si="133"/>
        <v>0</v>
      </c>
      <c r="EL402" s="56">
        <f t="shared" si="135"/>
        <v>0</v>
      </c>
      <c r="EM402" s="56">
        <f t="shared" si="135"/>
        <v>0</v>
      </c>
      <c r="EN402" s="56">
        <f t="shared" si="135"/>
        <v>0</v>
      </c>
      <c r="EO402" s="56">
        <f t="shared" si="135"/>
        <v>0</v>
      </c>
      <c r="EP402" s="56">
        <f t="shared" si="135"/>
        <v>0</v>
      </c>
      <c r="EQ402" s="30">
        <f>CatTemplate[[#This Row],[Eq. unit cost]] * CatTemplate[[#This Row],[Eq. quantity]]</f>
        <v>0</v>
      </c>
      <c r="ER402" s="30">
        <f>CatTemplate[[#This Row],[Cons. unit cost]] *CatTemplate[[#This Row],[Cons. quantity]]</f>
        <v>0</v>
      </c>
      <c r="ES402" s="30">
        <f>CatTemplate[[#This Row],[Oth. unit cost]] *CatTemplate[[#This Row],[Oth. quantity]]</f>
        <v>0</v>
      </c>
      <c r="ET402" s="55">
        <f>SUM(CatTemplate[[#This Row],[CO1]:[CO20]])</f>
        <v>0</v>
      </c>
      <c r="EU402" s="56">
        <f t="shared" si="134"/>
        <v>0</v>
      </c>
      <c r="EV402" s="56">
        <f t="shared" si="134"/>
        <v>0</v>
      </c>
      <c r="EW402" s="56">
        <f t="shared" si="134"/>
        <v>0</v>
      </c>
      <c r="EX402" s="56">
        <f t="shared" si="134"/>
        <v>0</v>
      </c>
      <c r="EY402" s="56">
        <f t="shared" si="134"/>
        <v>0</v>
      </c>
      <c r="EZ402" s="56">
        <f t="shared" si="134"/>
        <v>0</v>
      </c>
      <c r="FA402" s="56">
        <f t="shared" si="134"/>
        <v>0</v>
      </c>
      <c r="FB402" s="56">
        <f t="shared" si="134"/>
        <v>0</v>
      </c>
      <c r="FC402" s="56">
        <f t="shared" si="134"/>
        <v>0</v>
      </c>
      <c r="FD402" s="56">
        <f t="shared" si="134"/>
        <v>0</v>
      </c>
      <c r="FE402" s="56">
        <f t="shared" si="134"/>
        <v>0</v>
      </c>
      <c r="FF402" s="56">
        <f t="shared" si="134"/>
        <v>0</v>
      </c>
      <c r="FG402" s="56">
        <f t="shared" si="134"/>
        <v>0</v>
      </c>
      <c r="FH402" s="56">
        <f t="shared" si="134"/>
        <v>0</v>
      </c>
      <c r="FI402" s="56">
        <f t="shared" si="134"/>
        <v>0</v>
      </c>
      <c r="FJ402" s="56">
        <f t="shared" si="136"/>
        <v>0</v>
      </c>
      <c r="FK402" s="56">
        <f t="shared" si="136"/>
        <v>0</v>
      </c>
      <c r="FL402" s="56">
        <f t="shared" si="136"/>
        <v>0</v>
      </c>
      <c r="FM402" s="56">
        <f t="shared" si="136"/>
        <v>0</v>
      </c>
      <c r="FN402" s="56">
        <f t="shared" si="136"/>
        <v>0</v>
      </c>
      <c r="FO402" s="58">
        <f>SUM(CatTemplate[[#This Row],[CS1]:[CS20]])</f>
        <v>0</v>
      </c>
      <c r="FP402" s="59">
        <f>CatTemplate[[#This Row],[Total Oth. cost]]+CatTemplate[[#This Row],[Total St. Cost]]</f>
        <v>0</v>
      </c>
      <c r="FQ402" s="33" t="e">
        <f t="shared" si="137"/>
        <v>#VALUE!</v>
      </c>
      <c r="FR402" s="33" t="e">
        <f t="shared" si="138"/>
        <v>#VALUE!</v>
      </c>
      <c r="FS402" s="30" t="e">
        <f>(CatTemplate[[#This Row],[CO1]] + CatTemplate[[#This Row],[CS1]]) * (1 + getRateOHFinal) * getRateMarkupFinal</f>
        <v>#VALUE!</v>
      </c>
      <c r="FT402" s="30" t="e">
        <f>(CatTemplate[[#This Row],[CO2]] + CatTemplate[[#This Row],[CS2]]) * (1 + getRateOHFinal) * getRateMarkupFinal</f>
        <v>#VALUE!</v>
      </c>
      <c r="FU402" s="30" t="e">
        <f>(CatTemplate[[#This Row],[CO3]] + CatTemplate[[#This Row],[CS3]]) * (1 + getRateOHFinal) * getRateMarkupFinal</f>
        <v>#VALUE!</v>
      </c>
      <c r="FV402" s="30" t="e">
        <f>(CatTemplate[[#This Row],[CO4]] + CatTemplate[[#This Row],[CS4]]) * (1 + getRateOHFinal) * getRateMarkupFinal</f>
        <v>#VALUE!</v>
      </c>
      <c r="FW402" s="30" t="e">
        <f>(CatTemplate[[#This Row],[CO5]] + CatTemplate[[#This Row],[CS5]]) * (1 + getRateOHFinal) * getRateMarkupFinal</f>
        <v>#VALUE!</v>
      </c>
      <c r="FX402" s="30" t="e">
        <f>(CatTemplate[[#This Row],[CO6]] + CatTemplate[[#This Row],[CS6]]) * (1 + getRateOHFinal) * getRateMarkupFinal</f>
        <v>#VALUE!</v>
      </c>
      <c r="FY402" s="30" t="e">
        <f>(CatTemplate[[#This Row],[CO7]] + CatTemplate[[#This Row],[CS7]]) * (1 + getRateOHFinal) * getRateMarkupFinal</f>
        <v>#VALUE!</v>
      </c>
      <c r="FZ402" s="30" t="e">
        <f>(CatTemplate[[#This Row],[CO8]] + CatTemplate[[#This Row],[CS8]]) * (1 + getRateOHFinal) * getRateMarkupFinal</f>
        <v>#VALUE!</v>
      </c>
      <c r="GA402" s="30" t="e">
        <f>(CatTemplate[[#This Row],[CO9]] + CatTemplate[[#This Row],[CS9]]) * (1 + getRateOHFinal) * getRateMarkupFinal</f>
        <v>#VALUE!</v>
      </c>
      <c r="GB402" s="30" t="e">
        <f>(CatTemplate[[#This Row],[CO10]] + CatTemplate[[#This Row],[CS10]]) * (1 + getRateOHFinal) * getRateMarkupFinal</f>
        <v>#VALUE!</v>
      </c>
      <c r="GC402" s="30" t="e">
        <f>(CatTemplate[[#This Row],[CO11]] + CatTemplate[[#This Row],[CS11]]) * (1 + getRateOHFinal) * getRateMarkupFinal</f>
        <v>#VALUE!</v>
      </c>
      <c r="GD402" s="30" t="e">
        <f>(CatTemplate[[#This Row],[CO12]] + CatTemplate[[#This Row],[CS12]]) * (1 + getRateOHFinal) * getRateMarkupFinal</f>
        <v>#VALUE!</v>
      </c>
      <c r="GE402" s="30" t="e">
        <f>(CatTemplate[[#This Row],[CO13]] + CatTemplate[[#This Row],[CS13]]) * (1 + getRateOHFinal) * getRateMarkupFinal</f>
        <v>#VALUE!</v>
      </c>
      <c r="GF402" s="30" t="e">
        <f>(CatTemplate[[#This Row],[CO14]] + CatTemplate[[#This Row],[CS14]]) * (1 + getRateOHFinal) * getRateMarkupFinal</f>
        <v>#VALUE!</v>
      </c>
      <c r="GG402" s="30" t="e">
        <f>(CatTemplate[[#This Row],[CO15]] + CatTemplate[[#This Row],[CS15]]) * (1 + getRateOHFinal) * getRateMarkupFinal</f>
        <v>#VALUE!</v>
      </c>
      <c r="GH402" s="30" t="e">
        <f>(CatTemplate[[#This Row],[CO16]] + CatTemplate[[#This Row],[CS16]]) * (1 + getRateOHFinal) * getRateMarkupFinal</f>
        <v>#VALUE!</v>
      </c>
      <c r="GI402" s="30" t="e">
        <f>(CatTemplate[[#This Row],[CO17]] + CatTemplate[[#This Row],[CS17]]) * (1 + getRateOHFinal) * getRateMarkupFinal</f>
        <v>#VALUE!</v>
      </c>
      <c r="GJ402" s="30" t="e">
        <f>(CatTemplate[[#This Row],[CO18]] + CatTemplate[[#This Row],[CS18]]) * (1 + getRateOHFinal) * getRateMarkupFinal</f>
        <v>#VALUE!</v>
      </c>
      <c r="GK402" s="30" t="e">
        <f>(CatTemplate[[#This Row],[CO19]] + CatTemplate[[#This Row],[CS19]]) * (1 + getRateOHFinal) * getRateMarkupFinal</f>
        <v>#VALUE!</v>
      </c>
      <c r="GL402" s="30" t="e">
        <f>(CatTemplate[[#This Row],[CO20]] + CatTemplate[[#This Row],[CS20]]) * (1 + getRateOHFinal) * getRateMarkupFinal</f>
        <v>#VALUE!</v>
      </c>
      <c r="GM402" s="30" t="e">
        <f t="shared" si="139"/>
        <v>#VALUE!</v>
      </c>
      <c r="GN402" s="30" t="e">
        <f t="shared" si="140"/>
        <v>#VALUE!</v>
      </c>
      <c r="GO402" s="30" t="e">
        <f t="shared" si="141"/>
        <v>#VALUE!</v>
      </c>
      <c r="GP402" s="30" t="e">
        <f t="shared" si="142"/>
        <v>#VALUE!</v>
      </c>
      <c r="GQ402" s="30" t="e">
        <f>(CatTemplate[[#This Row],[CO1]]+CatTemplate[[#This Row],[CS1]]) * (1+ getRateOHFinal) * (1 + getRateMarkupFinal)</f>
        <v>#VALUE!</v>
      </c>
      <c r="GR402" s="30" t="e">
        <f>(CatTemplate[[#This Row],[CO2]]+CatTemplate[[#This Row],[CS2]]) * (1+ getRateOHFinal) * (1 + getRateMarkupFinal)</f>
        <v>#VALUE!</v>
      </c>
      <c r="GS402" s="30" t="e">
        <f>(CatTemplate[[#This Row],[CO3]]+CatTemplate[[#This Row],[CS3]]) * (1+ getRateOHFinal) * (1 + getRateMarkupFinal)</f>
        <v>#VALUE!</v>
      </c>
      <c r="GT402" s="30" t="e">
        <f>(CatTemplate[[#This Row],[CO4]]+CatTemplate[[#This Row],[CS4]]) * (1+ getRateOHFinal) * (1 + getRateMarkupFinal)</f>
        <v>#VALUE!</v>
      </c>
      <c r="GU402" s="30" t="e">
        <f>(CatTemplate[[#This Row],[CO5]]+CatTemplate[[#This Row],[CS5]]) * (1+ getRateOHFinal) * (1 + getRateMarkupFinal)</f>
        <v>#VALUE!</v>
      </c>
      <c r="GV402" s="30" t="e">
        <f>(CatTemplate[[#This Row],[CO6]]+CatTemplate[[#This Row],[CS6]]) * (1+ getRateOHFinal) * (1 + getRateMarkupFinal)</f>
        <v>#VALUE!</v>
      </c>
      <c r="GW402" s="30" t="e">
        <f>(CatTemplate[[#This Row],[CO7]]+CatTemplate[[#This Row],[CS7]]) * (1+ getRateOHFinal) * (1 + getRateMarkupFinal)</f>
        <v>#VALUE!</v>
      </c>
      <c r="GX402" s="30" t="e">
        <f>(CatTemplate[[#This Row],[CO8]]+CatTemplate[[#This Row],[CS8]]) * (1+ getRateOHFinal) * (1 + getRateMarkupFinal)</f>
        <v>#VALUE!</v>
      </c>
      <c r="GY402" s="30" t="e">
        <f>(CatTemplate[[#This Row],[CO9]]+CatTemplate[[#This Row],[CS9]]) * (1+ getRateOHFinal) * (1 + getRateMarkupFinal)</f>
        <v>#VALUE!</v>
      </c>
      <c r="GZ402" s="30" t="e">
        <f>(CatTemplate[[#This Row],[CO10]]+CatTemplate[[#This Row],[CS10]]) * (1+ getRateOHFinal) * (1 + getRateMarkupFinal)</f>
        <v>#VALUE!</v>
      </c>
      <c r="HA402" s="30" t="e">
        <f>(CatTemplate[[#This Row],[CO11]]+CatTemplate[[#This Row],[CS11]]) * (1+ getRateOHFinal) * (1 + getRateMarkupFinal)</f>
        <v>#VALUE!</v>
      </c>
      <c r="HB402" s="30" t="e">
        <f>(CatTemplate[[#This Row],[CO12]]+CatTemplate[[#This Row],[CS12]]) * (1+ getRateOHFinal) * (1 + getRateMarkupFinal)</f>
        <v>#VALUE!</v>
      </c>
      <c r="HC402" s="30" t="e">
        <f>(CatTemplate[[#This Row],[CO13]]+CatTemplate[[#This Row],[CS13]]) * (1+ getRateOHFinal) * (1 + getRateMarkupFinal)</f>
        <v>#VALUE!</v>
      </c>
      <c r="HD402" s="30" t="e">
        <f>(CatTemplate[[#This Row],[CO14]]+CatTemplate[[#This Row],[CS14]]) * (1+ getRateOHFinal) * (1 + getRateMarkupFinal)</f>
        <v>#VALUE!</v>
      </c>
      <c r="HE402" s="30" t="e">
        <f>(CatTemplate[[#This Row],[CO15]]+CatTemplate[[#This Row],[CS15]]) * (1+ getRateOHFinal) * (1 + getRateMarkupFinal)</f>
        <v>#VALUE!</v>
      </c>
      <c r="HF402" s="30" t="e">
        <f>(CatTemplate[[#This Row],[CO16]]+CatTemplate[[#This Row],[CS16]]) * (1+ getRateOHFinal) * (1 + getRateMarkupFinal)</f>
        <v>#VALUE!</v>
      </c>
      <c r="HG402" s="30" t="e">
        <f>(CatTemplate[[#This Row],[CO17]]+CatTemplate[[#This Row],[CS17]]) * (1+ getRateOHFinal) * (1 + getRateMarkupFinal)</f>
        <v>#VALUE!</v>
      </c>
      <c r="HH402" s="30" t="e">
        <f>(CatTemplate[[#This Row],[CO18]]+CatTemplate[[#This Row],[CS18]]) * (1+ getRateOHFinal) * (1 + getRateMarkupFinal)</f>
        <v>#VALUE!</v>
      </c>
      <c r="HI402" s="30" t="e">
        <f>(CatTemplate[[#This Row],[CO19]]+CatTemplate[[#This Row],[CS19]]) * (1+ getRateOHFinal) * (1 + getRateMarkupFinal)</f>
        <v>#VALUE!</v>
      </c>
      <c r="HJ402" s="30" t="e">
        <f>(CatTemplate[[#This Row],[CO20]]+CatTemplate[[#This Row],[CS20]]) * (1+ getRateOHFinal) * (1 + getRateMarkupFinal)</f>
        <v>#VALUE!</v>
      </c>
      <c r="HK402" s="39" t="e">
        <f>CatTemplate[[#This Row],[Total cost]]+CatTemplate[[#This Row],[OH Amount]]+CatTemplate[[#This Row],[Markup]]</f>
        <v>#VALUE!</v>
      </c>
      <c r="HL402" s="63">
        <f>IF(CatTemplate[[#This Row],[Units]]="Days",CatTemplate[[#This Row],[Project quantity]]*CatTemplate[[#This Row],[St. unit effort]],CatTemplate[[#This Row],[Project quantity]])</f>
        <v>0</v>
      </c>
      <c r="HM402" s="287">
        <f>IFERROR(CatTemplate[[#This Row],[Total Price]]/(CatTemplate[[#This Row],[Final Quantity]]),0)</f>
        <v>0</v>
      </c>
      <c r="HN402" s="261"/>
    </row>
    <row r="403" spans="2:222" x14ac:dyDescent="0.2">
      <c r="B403" s="9" t="s">
        <v>107</v>
      </c>
      <c r="C403" s="23">
        <v>11</v>
      </c>
      <c r="D403" s="10" t="s">
        <v>194</v>
      </c>
      <c r="E403" s="25">
        <v>3</v>
      </c>
      <c r="F403" s="19" t="s">
        <v>217</v>
      </c>
      <c r="G403" s="27">
        <v>9</v>
      </c>
      <c r="H403" s="19" t="s">
        <v>904</v>
      </c>
      <c r="I403" s="19" t="s">
        <v>1177</v>
      </c>
      <c r="J403" s="16"/>
      <c r="K403" s="16"/>
      <c r="L403" s="16" t="s">
        <v>422</v>
      </c>
      <c r="M403" s="16" t="s">
        <v>207</v>
      </c>
      <c r="N403" s="16" t="s">
        <v>857</v>
      </c>
      <c r="O403" s="320"/>
      <c r="P403" s="71"/>
      <c r="Q403" s="108"/>
      <c r="R403" s="73"/>
      <c r="S403" s="97"/>
      <c r="T403" s="100">
        <f>getEqUnitCost</f>
        <v>0</v>
      </c>
      <c r="U403" s="73">
        <f>getEqUnitEffort</f>
        <v>0</v>
      </c>
      <c r="V403" s="101">
        <f>getEqQuantity</f>
        <v>0</v>
      </c>
      <c r="W403" s="320"/>
      <c r="X403" s="100">
        <f>getConsUnitCost</f>
        <v>0</v>
      </c>
      <c r="Y403" s="73">
        <f>getConsUnitEffort</f>
        <v>0</v>
      </c>
      <c r="Z403" s="14">
        <f>getConsQuantity</f>
        <v>0</v>
      </c>
      <c r="AA403" s="320"/>
      <c r="AB403" s="72"/>
      <c r="AC403" s="112"/>
      <c r="AD403" s="14">
        <f>getOthQuantity</f>
        <v>0</v>
      </c>
      <c r="AE403" s="320"/>
      <c r="AF403" s="28" t="str">
        <f>IF(ISBLANK(CatTemplate[[#This Row],[Resource type]]),"",CatTemplate[[#This Row],[Resource type]])</f>
        <v/>
      </c>
      <c r="AG403" s="242">
        <f>getStaffUnitCost</f>
        <v>0</v>
      </c>
      <c r="AH403" s="113">
        <f>getStaffUnitEffort</f>
        <v>0</v>
      </c>
      <c r="AI403" s="40">
        <f>getStaffQuantity</f>
        <v>0</v>
      </c>
      <c r="AJ403" s="41">
        <f>CatTemplate[[#This Row],[St. quantity]]*8/ParRatePM</f>
        <v>0</v>
      </c>
      <c r="AK403" s="320"/>
      <c r="AL403" s="53" t="str">
        <f>CatTemplate[[#This Row],[Item type]]</f>
        <v>Items</v>
      </c>
      <c r="AM403" s="12">
        <f>SUM(CatTemplate[[#This Row],[Year1]:[Year20]])</f>
        <v>0</v>
      </c>
      <c r="AN403" s="52"/>
      <c r="AO403" s="52"/>
      <c r="AP403" s="52"/>
      <c r="AQ403" s="8"/>
      <c r="AR403" s="8"/>
      <c r="AS403" s="8"/>
      <c r="AT403" s="8"/>
      <c r="AU403" s="8"/>
      <c r="AV403" s="8"/>
      <c r="AW403" s="8"/>
      <c r="AX403" s="8"/>
      <c r="AY403" s="8"/>
      <c r="AZ403" s="8"/>
      <c r="BA403" s="8"/>
      <c r="BB403" s="8"/>
      <c r="BC403" s="8"/>
      <c r="BD403" s="8"/>
      <c r="BE403" s="8"/>
      <c r="BF403" s="8"/>
      <c r="BG403" s="36"/>
      <c r="BH403" s="320"/>
      <c r="BI403" s="37" t="str">
        <f>getCostCategory</f>
        <v>06 Operating costs</v>
      </c>
      <c r="BJ403" s="37" t="str">
        <f>getSection</f>
        <v>11 Statistics and methodology</v>
      </c>
      <c r="BK403" s="32" t="str">
        <f>getObject</f>
        <v>Statistics and methodology</v>
      </c>
      <c r="BL403" s="30">
        <f>IFERROR(getUnitCost * IF(CatTemplate[[#This Row],[Cost Category Comp.]]="01 Staff costs", 1,1),0)</f>
        <v>0</v>
      </c>
      <c r="BM403" s="29">
        <f>IF(AND(ISBLANK(CatTemplate[[#This Row],[Eq. unit cost]]),ISBLANK(CatTemplate[[#This Row],[Cons. unit cost]]),ISBLANK(CatTemplate[[#This Row],[Oth. unit cost]])), 0, IF(getUnitEffort =0,1,getUnitEffort) * CatTemplate[[#This Row],[Year1]])</f>
        <v>0</v>
      </c>
      <c r="BN403" s="29">
        <f>IF(AND(ISBLANK(CatTemplate[[#This Row],[Eq. unit cost]]),ISBLANK(CatTemplate[[#This Row],[Cons. unit cost]]),ISBLANK(CatTemplate[[#This Row],[Oth. unit cost]])), 0, IF(getUnitEffort =0,1,getUnitEffort) * CatTemplate[[#This Row],[Year2]])</f>
        <v>0</v>
      </c>
      <c r="BO403" s="29">
        <f>IF(AND(ISBLANK(CatTemplate[[#This Row],[Eq. unit cost]]),ISBLANK(CatTemplate[[#This Row],[Cons. unit cost]]),ISBLANK(CatTemplate[[#This Row],[Oth. unit cost]])), 0, IF(getUnitEffort =0,1,getUnitEffort) * CatTemplate[[#This Row],[Year3]])</f>
        <v>0</v>
      </c>
      <c r="BP403" s="29">
        <f>IF(AND(ISBLANK(CatTemplate[[#This Row],[Eq. unit cost]]),ISBLANK(CatTemplate[[#This Row],[Cons. unit cost]]),ISBLANK(CatTemplate[[#This Row],[Oth. unit cost]])), 0, IF(getUnitEffort =0,1,getUnitEffort) * CatTemplate[[#This Row],[Year4]])</f>
        <v>0</v>
      </c>
      <c r="BQ403" s="29">
        <f>IF(AND(ISBLANK(CatTemplate[[#This Row],[Eq. unit cost]]),ISBLANK(CatTemplate[[#This Row],[Cons. unit cost]]),ISBLANK(CatTemplate[[#This Row],[Oth. unit cost]])), 0, IF(getUnitEffort =0,1,getUnitEffort) * CatTemplate[[#This Row],[Year5]])</f>
        <v>0</v>
      </c>
      <c r="BR403" s="29">
        <f>IF(AND(ISBLANK(CatTemplate[[#This Row],[Eq. unit cost]]),ISBLANK(CatTemplate[[#This Row],[Cons. unit cost]]),ISBLANK(CatTemplate[[#This Row],[Oth. unit cost]])), 0, IF(getUnitEffort =0,1,getUnitEffort) * CatTemplate[[#This Row],[Year6]])</f>
        <v>0</v>
      </c>
      <c r="BS403" s="29">
        <f>IF(AND(ISBLANK(CatTemplate[[#This Row],[Eq. unit cost]]),ISBLANK(CatTemplate[[#This Row],[Cons. unit cost]]),ISBLANK(CatTemplate[[#This Row],[Oth. unit cost]])), 0, IF(getUnitEffort =0,1,getUnitEffort) * CatTemplate[[#This Row],[Year7]])</f>
        <v>0</v>
      </c>
      <c r="BT403" s="29">
        <f>IF(AND(ISBLANK(CatTemplate[[#This Row],[Eq. unit cost]]),ISBLANK(CatTemplate[[#This Row],[Cons. unit cost]]),ISBLANK(CatTemplate[[#This Row],[Oth. unit cost]])), 0, IF(getUnitEffort =0,1,getUnitEffort) * CatTemplate[[#This Row],[Year8]])</f>
        <v>0</v>
      </c>
      <c r="BU403" s="29">
        <f>IF(AND(ISBLANK(CatTemplate[[#This Row],[Eq. unit cost]]),ISBLANK(CatTemplate[[#This Row],[Cons. unit cost]]),ISBLANK(CatTemplate[[#This Row],[Oth. unit cost]])), 0, IF(getUnitEffort =0,1,getUnitEffort) * CatTemplate[[#This Row],[Year9]])</f>
        <v>0</v>
      </c>
      <c r="BV403" s="29">
        <f>IF(AND(ISBLANK(CatTemplate[[#This Row],[Eq. unit cost]]),ISBLANK(CatTemplate[[#This Row],[Cons. unit cost]]),ISBLANK(CatTemplate[[#This Row],[Oth. unit cost]])), 0, IF(getUnitEffort =0,1,getUnitEffort) * CatTemplate[[#This Row],[Year10]])</f>
        <v>0</v>
      </c>
      <c r="BW403" s="29">
        <f>IF(AND(ISBLANK(CatTemplate[[#This Row],[Eq. unit cost]]),ISBLANK(CatTemplate[[#This Row],[Cons. unit cost]]),ISBLANK(CatTemplate[[#This Row],[Oth. unit cost]])), 0, IF(getUnitEffort =0,1,getUnitEffort) * CatTemplate[[#This Row],[Year11]])</f>
        <v>0</v>
      </c>
      <c r="BX403" s="29">
        <f>IF(AND(ISBLANK(CatTemplate[[#This Row],[Eq. unit cost]]),ISBLANK(CatTemplate[[#This Row],[Cons. unit cost]]),ISBLANK(CatTemplate[[#This Row],[Oth. unit cost]])), 0, IF(getUnitEffort =0,1,getUnitEffort) * CatTemplate[[#This Row],[Year12]])</f>
        <v>0</v>
      </c>
      <c r="BY403" s="29">
        <f>IF(AND(ISBLANK(CatTemplate[[#This Row],[Eq. unit cost]]),ISBLANK(CatTemplate[[#This Row],[Cons. unit cost]]),ISBLANK(CatTemplate[[#This Row],[Oth. unit cost]])), 0, IF(getUnitEffort =0,1,getUnitEffort) * CatTemplate[[#This Row],[Year13]])</f>
        <v>0</v>
      </c>
      <c r="BZ403" s="29">
        <f>IF(AND(ISBLANK(CatTemplate[[#This Row],[Eq. unit cost]]),ISBLANK(CatTemplate[[#This Row],[Cons. unit cost]]),ISBLANK(CatTemplate[[#This Row],[Oth. unit cost]])), 0, IF(getUnitEffort =0,1,getUnitEffort) * CatTemplate[[#This Row],[Year14]])</f>
        <v>0</v>
      </c>
      <c r="CA403" s="29">
        <f>IF(AND(ISBLANK(CatTemplate[[#This Row],[Eq. unit cost]]),ISBLANK(CatTemplate[[#This Row],[Cons. unit cost]]),ISBLANK(CatTemplate[[#This Row],[Oth. unit cost]])), 0, IF(getUnitEffort =0,1,getUnitEffort) * CatTemplate[[#This Row],[Year15]])</f>
        <v>0</v>
      </c>
      <c r="CB403" s="29">
        <f>IF(AND(ISBLANK(CatTemplate[[#This Row],[Eq. unit cost]]),ISBLANK(CatTemplate[[#This Row],[Cons. unit cost]]),ISBLANK(CatTemplate[[#This Row],[Oth. unit cost]])), 0, IF(getUnitEffort =0,1,getUnitEffort) * CatTemplate[[#This Row],[Year16]])</f>
        <v>0</v>
      </c>
      <c r="CC403" s="29">
        <f>IF(AND(ISBLANK(CatTemplate[[#This Row],[Eq. unit cost]]),ISBLANK(CatTemplate[[#This Row],[Cons. unit cost]]),ISBLANK(CatTemplate[[#This Row],[Oth. unit cost]])), 0, IF(getUnitEffort =0,1,getUnitEffort) * CatTemplate[[#This Row],[Year17]])</f>
        <v>0</v>
      </c>
      <c r="CD403" s="29">
        <f>IF(AND(ISBLANK(CatTemplate[[#This Row],[Eq. unit cost]]),ISBLANK(CatTemplate[[#This Row],[Cons. unit cost]]),ISBLANK(CatTemplate[[#This Row],[Oth. unit cost]])), 0, IF(getUnitEffort =0,1,getUnitEffort) * CatTemplate[[#This Row],[Year18]])</f>
        <v>0</v>
      </c>
      <c r="CE403" s="29">
        <f>IF(AND(ISBLANK(CatTemplate[[#This Row],[Eq. unit cost]]),ISBLANK(CatTemplate[[#This Row],[Cons. unit cost]]),ISBLANK(CatTemplate[[#This Row],[Oth. unit cost]])), 0, IF(getUnitEffort =0,1,getUnitEffort) * CatTemplate[[#This Row],[Year19]])</f>
        <v>0</v>
      </c>
      <c r="CF403" s="29">
        <f>IF(AND(ISBLANK(CatTemplate[[#This Row],[Eq. unit cost]]),ISBLANK(CatTemplate[[#This Row],[Cons. unit cost]]),ISBLANK(CatTemplate[[#This Row],[Oth. unit cost]])), 0, IF(getUnitEffort =0,1,getUnitEffort) * CatTemplate[[#This Row],[Year20]])</f>
        <v>0</v>
      </c>
      <c r="CG403" s="45">
        <f>SUM(CatTemplate[[#This Row],[Q1]:[Q20]])</f>
        <v>0</v>
      </c>
      <c r="CH403" s="29">
        <f>IF(ISBLANK(CatTemplate[[#This Row],[St. unit effort]]),0,(CatTemplate[[#This Row],[St. unit effort]] * CatTemplate[[#This Row],[Year1]]))</f>
        <v>0</v>
      </c>
      <c r="CI403" s="29">
        <f>IF(ISBLANK(CatTemplate[[#This Row],[St. unit effort]]),0,(CatTemplate[[#This Row],[St. unit effort]] * CatTemplate[[#This Row],[Year2]]))</f>
        <v>0</v>
      </c>
      <c r="CJ403" s="29">
        <f>IF(ISBLANK(CatTemplate[[#This Row],[St. unit effort]]),0,(CatTemplate[[#This Row],[St. unit effort]] * CatTemplate[[#This Row],[Year3]]))</f>
        <v>0</v>
      </c>
      <c r="CK403" s="29">
        <f>IF(ISBLANK(CatTemplate[[#This Row],[St. unit effort]]),0,(CatTemplate[[#This Row],[St. unit effort]] * CatTemplate[[#This Row],[Year4]]))</f>
        <v>0</v>
      </c>
      <c r="CL403" s="29">
        <f>IF(ISBLANK(CatTemplate[[#This Row],[St. unit effort]]),0,(CatTemplate[[#This Row],[St. unit effort]] * CatTemplate[[#This Row],[Year5]]))</f>
        <v>0</v>
      </c>
      <c r="CM403" s="29">
        <f>IF(ISBLANK(CatTemplate[[#This Row],[St. unit effort]]),0,(CatTemplate[[#This Row],[St. unit effort]] * CatTemplate[[#This Row],[Year6]]))</f>
        <v>0</v>
      </c>
      <c r="CN403" s="29">
        <f>IF(ISBLANK(CatTemplate[[#This Row],[St. unit effort]]),0,(CatTemplate[[#This Row],[St. unit effort]] * CatTemplate[[#This Row],[Year7]]))</f>
        <v>0</v>
      </c>
      <c r="CO403" s="29">
        <f>IF(ISBLANK(CatTemplate[[#This Row],[St. unit effort]]),0,(CatTemplate[[#This Row],[St. unit effort]] * CatTemplate[[#This Row],[Year8]]))</f>
        <v>0</v>
      </c>
      <c r="CP403" s="29">
        <f>IF(ISBLANK(CatTemplate[[#This Row],[St. unit effort]]),0,(CatTemplate[[#This Row],[St. unit effort]] * CatTemplate[[#This Row],[Year9]]))</f>
        <v>0</v>
      </c>
      <c r="CQ403" s="29">
        <f>IF(ISBLANK(CatTemplate[[#This Row],[St. unit effort]]),0,(CatTemplate[[#This Row],[St. unit effort]] * CatTemplate[[#This Row],[Year10]]))</f>
        <v>0</v>
      </c>
      <c r="CR403" s="29">
        <f>IF(ISBLANK(CatTemplate[[#This Row],[St. unit effort]]),0,(CatTemplate[[#This Row],[St. unit effort]] * CatTemplate[[#This Row],[Year11]]))</f>
        <v>0</v>
      </c>
      <c r="CS403" s="29">
        <f>IF(ISBLANK(CatTemplate[[#This Row],[St. unit effort]]),0,(CatTemplate[[#This Row],[St. unit effort]] * CatTemplate[[#This Row],[Year12]]))</f>
        <v>0</v>
      </c>
      <c r="CT403" s="29">
        <f>IF(ISBLANK(CatTemplate[[#This Row],[St. unit effort]]),0,(CatTemplate[[#This Row],[St. unit effort]] * CatTemplate[[#This Row],[Year13]]))</f>
        <v>0</v>
      </c>
      <c r="CU403" s="29">
        <f>IF(ISBLANK(CatTemplate[[#This Row],[St. unit effort]]),0,(CatTemplate[[#This Row],[St. unit effort]] * CatTemplate[[#This Row],[Year14]]))</f>
        <v>0</v>
      </c>
      <c r="CV403" s="29">
        <f>IF(ISBLANK(CatTemplate[[#This Row],[St. unit effort]]),0,(CatTemplate[[#This Row],[St. unit effort]] * CatTemplate[[#This Row],[Year15]]))</f>
        <v>0</v>
      </c>
      <c r="CW403" s="29">
        <f>IF(ISBLANK(CatTemplate[[#This Row],[St. unit effort]]),0,(CatTemplate[[#This Row],[St. unit effort]] * CatTemplate[[#This Row],[Year16]]))</f>
        <v>0</v>
      </c>
      <c r="CX403" s="29">
        <f>IF(ISBLANK(CatTemplate[[#This Row],[St. unit effort]]),0,(CatTemplate[[#This Row],[St. unit effort]] * CatTemplate[[#This Row],[Year17]]))</f>
        <v>0</v>
      </c>
      <c r="CY403" s="29">
        <f>IF(ISBLANK(CatTemplate[[#This Row],[St. unit effort]]),0,(CatTemplate[[#This Row],[St. unit effort]] * CatTemplate[[#This Row],[Year18]]))</f>
        <v>0</v>
      </c>
      <c r="CZ403" s="29">
        <f>IF(ISBLANK(CatTemplate[[#This Row],[St. unit effort]]),0,(CatTemplate[[#This Row],[St. unit effort]] * CatTemplate[[#This Row],[Year19]]))</f>
        <v>0</v>
      </c>
      <c r="DA403" s="29">
        <f>IF(ISBLANK(CatTemplate[[#This Row],[St. unit effort]]),0,(CatTemplate[[#This Row],[St. unit effort]] * CatTemplate[[#This Row],[Year20]]))</f>
        <v>0</v>
      </c>
      <c r="DB403" s="57">
        <f>IF(ISBLANK(CatTemplate[[#This Row],[St. unit effort]]),0,(CatTemplate[[#This Row],[St. unit effort]] * CatTemplate[[#This Row],[Year1]])*8/ParRatePM)</f>
        <v>0</v>
      </c>
      <c r="DC403" s="57">
        <f>IF(ISBLANK(CatTemplate[[#This Row],[St. unit effort]]),0,(CatTemplate[[#This Row],[St. unit effort]] * CatTemplate[[#This Row],[Year2]])*8/ParRatePM)</f>
        <v>0</v>
      </c>
      <c r="DD403" s="57">
        <f>IF(ISBLANK(CatTemplate[[#This Row],[St. unit effort]]),0,(CatTemplate[[#This Row],[St. unit effort]] * CatTemplate[[#This Row],[Year3]])*8/ParRatePM)</f>
        <v>0</v>
      </c>
      <c r="DE403" s="57">
        <f>IF(ISBLANK(CatTemplate[[#This Row],[St. unit effort]]),0,(CatTemplate[[#This Row],[St. unit effort]] * CatTemplate[[#This Row],[Year4]])*8/ParRatePM)</f>
        <v>0</v>
      </c>
      <c r="DF403" s="57">
        <f>IF(ISBLANK(CatTemplate[[#This Row],[St. unit effort]]),0,(CatTemplate[[#This Row],[St. unit effort]] * CatTemplate[[#This Row],[Year5]])*8/ParRatePM)</f>
        <v>0</v>
      </c>
      <c r="DG403" s="57">
        <f>IF(ISBLANK(CatTemplate[[#This Row],[St. unit effort]]),0,(CatTemplate[[#This Row],[St. unit effort]] * CatTemplate[[#This Row],[Year6]])*8/ParRatePM)</f>
        <v>0</v>
      </c>
      <c r="DH403" s="57">
        <f>IF(ISBLANK(CatTemplate[[#This Row],[St. unit effort]]),0,(CatTemplate[[#This Row],[St. unit effort]] * CatTemplate[[#This Row],[Year7]])*8/ParRatePM)</f>
        <v>0</v>
      </c>
      <c r="DI403" s="57">
        <f>IF(ISBLANK(CatTemplate[[#This Row],[St. unit effort]]),0,(CatTemplate[[#This Row],[St. unit effort]] * CatTemplate[[#This Row],[Year8]])*8/ParRatePM)</f>
        <v>0</v>
      </c>
      <c r="DJ403" s="57">
        <f>IF(ISBLANK(CatTemplate[[#This Row],[St. unit effort]]),0,(CatTemplate[[#This Row],[St. unit effort]] * CatTemplate[[#This Row],[Year9]])*8/ParRatePM)</f>
        <v>0</v>
      </c>
      <c r="DK403" s="57">
        <f>IF(ISBLANK(CatTemplate[[#This Row],[St. unit effort]]),0,(CatTemplate[[#This Row],[St. unit effort]] * CatTemplate[[#This Row],[Year10]])*8/ParRatePM)</f>
        <v>0</v>
      </c>
      <c r="DL403" s="57">
        <f>IF(ISBLANK(CatTemplate[[#This Row],[St. unit effort]]),0,(CatTemplate[[#This Row],[St. unit effort]] * CatTemplate[[#This Row],[Year11]])*8/ParRatePM)</f>
        <v>0</v>
      </c>
      <c r="DM403" s="57">
        <f>IF(ISBLANK(CatTemplate[[#This Row],[St. unit effort]]),0,(CatTemplate[[#This Row],[St. unit effort]] * CatTemplate[[#This Row],[Year12]])*8/ParRatePM)</f>
        <v>0</v>
      </c>
      <c r="DN403" s="57">
        <f>IF(ISBLANK(CatTemplate[[#This Row],[St. unit effort]]),0,(CatTemplate[[#This Row],[St. unit effort]] * CatTemplate[[#This Row],[Year13]])*8/ParRatePM)</f>
        <v>0</v>
      </c>
      <c r="DO403" s="57">
        <f>IF(ISBLANK(CatTemplate[[#This Row],[St. unit effort]]),0,(CatTemplate[[#This Row],[St. unit effort]] * CatTemplate[[#This Row],[Year14]])*8/ParRatePM)</f>
        <v>0</v>
      </c>
      <c r="DP403" s="57">
        <f>IF(ISBLANK(CatTemplate[[#This Row],[St. unit effort]]),0,(CatTemplate[[#This Row],[St. unit effort]] * CatTemplate[[#This Row],[Year15]])*8/ParRatePM)</f>
        <v>0</v>
      </c>
      <c r="DQ403" s="57">
        <f>IF(ISBLANK(CatTemplate[[#This Row],[St. unit effort]]),0,(CatTemplate[[#This Row],[St. unit effort]] * CatTemplate[[#This Row],[Year16]])*8/ParRatePM)</f>
        <v>0</v>
      </c>
      <c r="DR403" s="57">
        <f>IF(ISBLANK(CatTemplate[[#This Row],[St. unit effort]]),0,(CatTemplate[[#This Row],[St. unit effort]] * CatTemplate[[#This Row],[Year17]])*8/ParRatePM)</f>
        <v>0</v>
      </c>
      <c r="DS403" s="57">
        <f>IF(ISBLANK(CatTemplate[[#This Row],[St. unit effort]]),0,(CatTemplate[[#This Row],[St. unit effort]] * CatTemplate[[#This Row],[Year18]])*8/ParRatePM)</f>
        <v>0</v>
      </c>
      <c r="DT403" s="57">
        <f>IF(ISBLANK(CatTemplate[[#This Row],[St. unit effort]]),0,(CatTemplate[[#This Row],[St. unit effort]] * CatTemplate[[#This Row],[Year19]])*8/ParRatePM)</f>
        <v>0</v>
      </c>
      <c r="DU403" s="57">
        <f>IF(ISBLANK(CatTemplate[[#This Row],[St. unit effort]]),0,(CatTemplate[[#This Row],[St. unit effort]] * CatTemplate[[#This Row],[Year20]])*8/ParRatePM)</f>
        <v>0</v>
      </c>
      <c r="DV403" s="54">
        <f>SUM(CatTemplate[[#This Row],[PM1]:[PM20]])</f>
        <v>0</v>
      </c>
      <c r="DW403" s="56">
        <f t="shared" si="133"/>
        <v>0</v>
      </c>
      <c r="DX403" s="56">
        <f t="shared" si="133"/>
        <v>0</v>
      </c>
      <c r="DY403" s="56">
        <f t="shared" si="133"/>
        <v>0</v>
      </c>
      <c r="DZ403" s="56">
        <f t="shared" si="133"/>
        <v>0</v>
      </c>
      <c r="EA403" s="56">
        <f t="shared" si="133"/>
        <v>0</v>
      </c>
      <c r="EB403" s="56">
        <f t="shared" si="133"/>
        <v>0</v>
      </c>
      <c r="EC403" s="56">
        <f t="shared" si="133"/>
        <v>0</v>
      </c>
      <c r="ED403" s="56">
        <f t="shared" si="133"/>
        <v>0</v>
      </c>
      <c r="EE403" s="56">
        <f t="shared" si="133"/>
        <v>0</v>
      </c>
      <c r="EF403" s="56">
        <f t="shared" si="133"/>
        <v>0</v>
      </c>
      <c r="EG403" s="56">
        <f t="shared" si="133"/>
        <v>0</v>
      </c>
      <c r="EH403" s="56">
        <f t="shared" si="133"/>
        <v>0</v>
      </c>
      <c r="EI403" s="56">
        <f t="shared" si="133"/>
        <v>0</v>
      </c>
      <c r="EJ403" s="56">
        <f t="shared" si="133"/>
        <v>0</v>
      </c>
      <c r="EK403" s="56">
        <f t="shared" si="133"/>
        <v>0</v>
      </c>
      <c r="EL403" s="56">
        <f t="shared" si="135"/>
        <v>0</v>
      </c>
      <c r="EM403" s="56">
        <f t="shared" si="135"/>
        <v>0</v>
      </c>
      <c r="EN403" s="56">
        <f t="shared" si="135"/>
        <v>0</v>
      </c>
      <c r="EO403" s="56">
        <f t="shared" si="135"/>
        <v>0</v>
      </c>
      <c r="EP403" s="56">
        <f t="shared" si="135"/>
        <v>0</v>
      </c>
      <c r="EQ403" s="30">
        <f>CatTemplate[[#This Row],[Eq. unit cost]] * CatTemplate[[#This Row],[Eq. quantity]]</f>
        <v>0</v>
      </c>
      <c r="ER403" s="30">
        <f>CatTemplate[[#This Row],[Cons. unit cost]] *CatTemplate[[#This Row],[Cons. quantity]]</f>
        <v>0</v>
      </c>
      <c r="ES403" s="30">
        <f>CatTemplate[[#This Row],[Oth. unit cost]] *CatTemplate[[#This Row],[Oth. quantity]]</f>
        <v>0</v>
      </c>
      <c r="ET403" s="55">
        <f>SUM(CatTemplate[[#This Row],[CO1]:[CO20]])</f>
        <v>0</v>
      </c>
      <c r="EU403" s="56">
        <f t="shared" si="134"/>
        <v>0</v>
      </c>
      <c r="EV403" s="56">
        <f t="shared" si="134"/>
        <v>0</v>
      </c>
      <c r="EW403" s="56">
        <f t="shared" si="134"/>
        <v>0</v>
      </c>
      <c r="EX403" s="56">
        <f t="shared" si="134"/>
        <v>0</v>
      </c>
      <c r="EY403" s="56">
        <f t="shared" si="134"/>
        <v>0</v>
      </c>
      <c r="EZ403" s="56">
        <f t="shared" si="134"/>
        <v>0</v>
      </c>
      <c r="FA403" s="56">
        <f t="shared" si="134"/>
        <v>0</v>
      </c>
      <c r="FB403" s="56">
        <f t="shared" si="134"/>
        <v>0</v>
      </c>
      <c r="FC403" s="56">
        <f t="shared" si="134"/>
        <v>0</v>
      </c>
      <c r="FD403" s="56">
        <f t="shared" si="134"/>
        <v>0</v>
      </c>
      <c r="FE403" s="56">
        <f t="shared" si="134"/>
        <v>0</v>
      </c>
      <c r="FF403" s="56">
        <f t="shared" si="134"/>
        <v>0</v>
      </c>
      <c r="FG403" s="56">
        <f t="shared" si="134"/>
        <v>0</v>
      </c>
      <c r="FH403" s="56">
        <f t="shared" si="134"/>
        <v>0</v>
      </c>
      <c r="FI403" s="56">
        <f t="shared" si="134"/>
        <v>0</v>
      </c>
      <c r="FJ403" s="56">
        <f t="shared" si="136"/>
        <v>0</v>
      </c>
      <c r="FK403" s="56">
        <f t="shared" si="136"/>
        <v>0</v>
      </c>
      <c r="FL403" s="56">
        <f t="shared" si="136"/>
        <v>0</v>
      </c>
      <c r="FM403" s="56">
        <f t="shared" si="136"/>
        <v>0</v>
      </c>
      <c r="FN403" s="56">
        <f t="shared" si="136"/>
        <v>0</v>
      </c>
      <c r="FO403" s="58">
        <f>SUM(CatTemplate[[#This Row],[CS1]:[CS20]])</f>
        <v>0</v>
      </c>
      <c r="FP403" s="59">
        <f>CatTemplate[[#This Row],[Total Oth. cost]]+CatTemplate[[#This Row],[Total St. Cost]]</f>
        <v>0</v>
      </c>
      <c r="FQ403" s="33" t="e">
        <f t="shared" si="137"/>
        <v>#VALUE!</v>
      </c>
      <c r="FR403" s="33" t="e">
        <f t="shared" si="138"/>
        <v>#VALUE!</v>
      </c>
      <c r="FS403" s="30" t="e">
        <f>(CatTemplate[[#This Row],[CO1]] + CatTemplate[[#This Row],[CS1]]) * (1 + getRateOHFinal) * getRateMarkupFinal</f>
        <v>#VALUE!</v>
      </c>
      <c r="FT403" s="30" t="e">
        <f>(CatTemplate[[#This Row],[CO2]] + CatTemplate[[#This Row],[CS2]]) * (1 + getRateOHFinal) * getRateMarkupFinal</f>
        <v>#VALUE!</v>
      </c>
      <c r="FU403" s="30" t="e">
        <f>(CatTemplate[[#This Row],[CO3]] + CatTemplate[[#This Row],[CS3]]) * (1 + getRateOHFinal) * getRateMarkupFinal</f>
        <v>#VALUE!</v>
      </c>
      <c r="FV403" s="30" t="e">
        <f>(CatTemplate[[#This Row],[CO4]] + CatTemplate[[#This Row],[CS4]]) * (1 + getRateOHFinal) * getRateMarkupFinal</f>
        <v>#VALUE!</v>
      </c>
      <c r="FW403" s="30" t="e">
        <f>(CatTemplate[[#This Row],[CO5]] + CatTemplate[[#This Row],[CS5]]) * (1 + getRateOHFinal) * getRateMarkupFinal</f>
        <v>#VALUE!</v>
      </c>
      <c r="FX403" s="30" t="e">
        <f>(CatTemplate[[#This Row],[CO6]] + CatTemplate[[#This Row],[CS6]]) * (1 + getRateOHFinal) * getRateMarkupFinal</f>
        <v>#VALUE!</v>
      </c>
      <c r="FY403" s="30" t="e">
        <f>(CatTemplate[[#This Row],[CO7]] + CatTemplate[[#This Row],[CS7]]) * (1 + getRateOHFinal) * getRateMarkupFinal</f>
        <v>#VALUE!</v>
      </c>
      <c r="FZ403" s="30" t="e">
        <f>(CatTemplate[[#This Row],[CO8]] + CatTemplate[[#This Row],[CS8]]) * (1 + getRateOHFinal) * getRateMarkupFinal</f>
        <v>#VALUE!</v>
      </c>
      <c r="GA403" s="30" t="e">
        <f>(CatTemplate[[#This Row],[CO9]] + CatTemplate[[#This Row],[CS9]]) * (1 + getRateOHFinal) * getRateMarkupFinal</f>
        <v>#VALUE!</v>
      </c>
      <c r="GB403" s="30" t="e">
        <f>(CatTemplate[[#This Row],[CO10]] + CatTemplate[[#This Row],[CS10]]) * (1 + getRateOHFinal) * getRateMarkupFinal</f>
        <v>#VALUE!</v>
      </c>
      <c r="GC403" s="30" t="e">
        <f>(CatTemplate[[#This Row],[CO11]] + CatTemplate[[#This Row],[CS11]]) * (1 + getRateOHFinal) * getRateMarkupFinal</f>
        <v>#VALUE!</v>
      </c>
      <c r="GD403" s="30" t="e">
        <f>(CatTemplate[[#This Row],[CO12]] + CatTemplate[[#This Row],[CS12]]) * (1 + getRateOHFinal) * getRateMarkupFinal</f>
        <v>#VALUE!</v>
      </c>
      <c r="GE403" s="30" t="e">
        <f>(CatTemplate[[#This Row],[CO13]] + CatTemplate[[#This Row],[CS13]]) * (1 + getRateOHFinal) * getRateMarkupFinal</f>
        <v>#VALUE!</v>
      </c>
      <c r="GF403" s="30" t="e">
        <f>(CatTemplate[[#This Row],[CO14]] + CatTemplate[[#This Row],[CS14]]) * (1 + getRateOHFinal) * getRateMarkupFinal</f>
        <v>#VALUE!</v>
      </c>
      <c r="GG403" s="30" t="e">
        <f>(CatTemplate[[#This Row],[CO15]] + CatTemplate[[#This Row],[CS15]]) * (1 + getRateOHFinal) * getRateMarkupFinal</f>
        <v>#VALUE!</v>
      </c>
      <c r="GH403" s="30" t="e">
        <f>(CatTemplate[[#This Row],[CO16]] + CatTemplate[[#This Row],[CS16]]) * (1 + getRateOHFinal) * getRateMarkupFinal</f>
        <v>#VALUE!</v>
      </c>
      <c r="GI403" s="30" t="e">
        <f>(CatTemplate[[#This Row],[CO17]] + CatTemplate[[#This Row],[CS17]]) * (1 + getRateOHFinal) * getRateMarkupFinal</f>
        <v>#VALUE!</v>
      </c>
      <c r="GJ403" s="30" t="e">
        <f>(CatTemplate[[#This Row],[CO18]] + CatTemplate[[#This Row],[CS18]]) * (1 + getRateOHFinal) * getRateMarkupFinal</f>
        <v>#VALUE!</v>
      </c>
      <c r="GK403" s="30" t="e">
        <f>(CatTemplate[[#This Row],[CO19]] + CatTemplate[[#This Row],[CS19]]) * (1 + getRateOHFinal) * getRateMarkupFinal</f>
        <v>#VALUE!</v>
      </c>
      <c r="GL403" s="30" t="e">
        <f>(CatTemplate[[#This Row],[CO20]] + CatTemplate[[#This Row],[CS20]]) * (1 + getRateOHFinal) * getRateMarkupFinal</f>
        <v>#VALUE!</v>
      </c>
      <c r="GM403" s="30" t="e">
        <f t="shared" si="139"/>
        <v>#VALUE!</v>
      </c>
      <c r="GN403" s="30" t="e">
        <f t="shared" si="140"/>
        <v>#VALUE!</v>
      </c>
      <c r="GO403" s="30" t="e">
        <f t="shared" si="141"/>
        <v>#VALUE!</v>
      </c>
      <c r="GP403" s="30" t="e">
        <f t="shared" si="142"/>
        <v>#VALUE!</v>
      </c>
      <c r="GQ403" s="30" t="e">
        <f>(CatTemplate[[#This Row],[CO1]]+CatTemplate[[#This Row],[CS1]]) * (1+ getRateOHFinal) * (1 + getRateMarkupFinal)</f>
        <v>#VALUE!</v>
      </c>
      <c r="GR403" s="30" t="e">
        <f>(CatTemplate[[#This Row],[CO2]]+CatTemplate[[#This Row],[CS2]]) * (1+ getRateOHFinal) * (1 + getRateMarkupFinal)</f>
        <v>#VALUE!</v>
      </c>
      <c r="GS403" s="30" t="e">
        <f>(CatTemplate[[#This Row],[CO3]]+CatTemplate[[#This Row],[CS3]]) * (1+ getRateOHFinal) * (1 + getRateMarkupFinal)</f>
        <v>#VALUE!</v>
      </c>
      <c r="GT403" s="30" t="e">
        <f>(CatTemplate[[#This Row],[CO4]]+CatTemplate[[#This Row],[CS4]]) * (1+ getRateOHFinal) * (1 + getRateMarkupFinal)</f>
        <v>#VALUE!</v>
      </c>
      <c r="GU403" s="30" t="e">
        <f>(CatTemplate[[#This Row],[CO5]]+CatTemplate[[#This Row],[CS5]]) * (1+ getRateOHFinal) * (1 + getRateMarkupFinal)</f>
        <v>#VALUE!</v>
      </c>
      <c r="GV403" s="30" t="e">
        <f>(CatTemplate[[#This Row],[CO6]]+CatTemplate[[#This Row],[CS6]]) * (1+ getRateOHFinal) * (1 + getRateMarkupFinal)</f>
        <v>#VALUE!</v>
      </c>
      <c r="GW403" s="30" t="e">
        <f>(CatTemplate[[#This Row],[CO7]]+CatTemplate[[#This Row],[CS7]]) * (1+ getRateOHFinal) * (1 + getRateMarkupFinal)</f>
        <v>#VALUE!</v>
      </c>
      <c r="GX403" s="30" t="e">
        <f>(CatTemplate[[#This Row],[CO8]]+CatTemplate[[#This Row],[CS8]]) * (1+ getRateOHFinal) * (1 + getRateMarkupFinal)</f>
        <v>#VALUE!</v>
      </c>
      <c r="GY403" s="30" t="e">
        <f>(CatTemplate[[#This Row],[CO9]]+CatTemplate[[#This Row],[CS9]]) * (1+ getRateOHFinal) * (1 + getRateMarkupFinal)</f>
        <v>#VALUE!</v>
      </c>
      <c r="GZ403" s="30" t="e">
        <f>(CatTemplate[[#This Row],[CO10]]+CatTemplate[[#This Row],[CS10]]) * (1+ getRateOHFinal) * (1 + getRateMarkupFinal)</f>
        <v>#VALUE!</v>
      </c>
      <c r="HA403" s="30" t="e">
        <f>(CatTemplate[[#This Row],[CO11]]+CatTemplate[[#This Row],[CS11]]) * (1+ getRateOHFinal) * (1 + getRateMarkupFinal)</f>
        <v>#VALUE!</v>
      </c>
      <c r="HB403" s="30" t="e">
        <f>(CatTemplate[[#This Row],[CO12]]+CatTemplate[[#This Row],[CS12]]) * (1+ getRateOHFinal) * (1 + getRateMarkupFinal)</f>
        <v>#VALUE!</v>
      </c>
      <c r="HC403" s="30" t="e">
        <f>(CatTemplate[[#This Row],[CO13]]+CatTemplate[[#This Row],[CS13]]) * (1+ getRateOHFinal) * (1 + getRateMarkupFinal)</f>
        <v>#VALUE!</v>
      </c>
      <c r="HD403" s="30" t="e">
        <f>(CatTemplate[[#This Row],[CO14]]+CatTemplate[[#This Row],[CS14]]) * (1+ getRateOHFinal) * (1 + getRateMarkupFinal)</f>
        <v>#VALUE!</v>
      </c>
      <c r="HE403" s="30" t="e">
        <f>(CatTemplate[[#This Row],[CO15]]+CatTemplate[[#This Row],[CS15]]) * (1+ getRateOHFinal) * (1 + getRateMarkupFinal)</f>
        <v>#VALUE!</v>
      </c>
      <c r="HF403" s="30" t="e">
        <f>(CatTemplate[[#This Row],[CO16]]+CatTemplate[[#This Row],[CS16]]) * (1+ getRateOHFinal) * (1 + getRateMarkupFinal)</f>
        <v>#VALUE!</v>
      </c>
      <c r="HG403" s="30" t="e">
        <f>(CatTemplate[[#This Row],[CO17]]+CatTemplate[[#This Row],[CS17]]) * (1+ getRateOHFinal) * (1 + getRateMarkupFinal)</f>
        <v>#VALUE!</v>
      </c>
      <c r="HH403" s="30" t="e">
        <f>(CatTemplate[[#This Row],[CO18]]+CatTemplate[[#This Row],[CS18]]) * (1+ getRateOHFinal) * (1 + getRateMarkupFinal)</f>
        <v>#VALUE!</v>
      </c>
      <c r="HI403" s="30" t="e">
        <f>(CatTemplate[[#This Row],[CO19]]+CatTemplate[[#This Row],[CS19]]) * (1+ getRateOHFinal) * (1 + getRateMarkupFinal)</f>
        <v>#VALUE!</v>
      </c>
      <c r="HJ403" s="30" t="e">
        <f>(CatTemplate[[#This Row],[CO20]]+CatTemplate[[#This Row],[CS20]]) * (1+ getRateOHFinal) * (1 + getRateMarkupFinal)</f>
        <v>#VALUE!</v>
      </c>
      <c r="HK403" s="39" t="e">
        <f>CatTemplate[[#This Row],[Total cost]]+CatTemplate[[#This Row],[OH Amount]]+CatTemplate[[#This Row],[Markup]]</f>
        <v>#VALUE!</v>
      </c>
      <c r="HL403" s="63">
        <f>IF(CatTemplate[[#This Row],[Units]]="Days",CatTemplate[[#This Row],[Project quantity]]*CatTemplate[[#This Row],[St. unit effort]],CatTemplate[[#This Row],[Project quantity]])</f>
        <v>0</v>
      </c>
      <c r="HM403" s="287">
        <f>IFERROR(CatTemplate[[#This Row],[Total Price]]/(CatTemplate[[#This Row],[Final Quantity]]),0)</f>
        <v>0</v>
      </c>
      <c r="HN403" s="261"/>
    </row>
    <row r="404" spans="2:222" x14ac:dyDescent="0.2">
      <c r="B404" s="9" t="s">
        <v>107</v>
      </c>
      <c r="C404" s="23">
        <v>11</v>
      </c>
      <c r="D404" s="10" t="s">
        <v>194</v>
      </c>
      <c r="E404" s="25">
        <v>3</v>
      </c>
      <c r="F404" s="19" t="s">
        <v>217</v>
      </c>
      <c r="G404" s="27">
        <v>10</v>
      </c>
      <c r="H404" s="19" t="s">
        <v>905</v>
      </c>
      <c r="I404" s="19" t="s">
        <v>1178</v>
      </c>
      <c r="J404" s="16"/>
      <c r="K404" s="16"/>
      <c r="L404" s="16" t="s">
        <v>422</v>
      </c>
      <c r="M404" s="16" t="s">
        <v>207</v>
      </c>
      <c r="N404" s="16" t="s">
        <v>857</v>
      </c>
      <c r="O404" s="320"/>
      <c r="P404" s="71"/>
      <c r="Q404" s="108"/>
      <c r="R404" s="73"/>
      <c r="S404" s="97"/>
      <c r="T404" s="100">
        <f>getEqUnitCost</f>
        <v>0</v>
      </c>
      <c r="U404" s="73">
        <f>getEqUnitEffort</f>
        <v>0</v>
      </c>
      <c r="V404" s="101">
        <f>getEqQuantity</f>
        <v>0</v>
      </c>
      <c r="W404" s="320"/>
      <c r="X404" s="100">
        <f>getConsUnitCost</f>
        <v>0</v>
      </c>
      <c r="Y404" s="73">
        <f>getConsUnitEffort</f>
        <v>0</v>
      </c>
      <c r="Z404" s="14">
        <f>getConsQuantity</f>
        <v>0</v>
      </c>
      <c r="AA404" s="320"/>
      <c r="AB404" s="72"/>
      <c r="AC404" s="112"/>
      <c r="AD404" s="14">
        <f>getOthQuantity</f>
        <v>0</v>
      </c>
      <c r="AE404" s="320"/>
      <c r="AF404" s="28" t="str">
        <f>IF(ISBLANK(CatTemplate[[#This Row],[Resource type]]),"",CatTemplate[[#This Row],[Resource type]])</f>
        <v/>
      </c>
      <c r="AG404" s="242">
        <f>getStaffUnitCost</f>
        <v>0</v>
      </c>
      <c r="AH404" s="113">
        <f>getStaffUnitEffort</f>
        <v>0</v>
      </c>
      <c r="AI404" s="40">
        <f>getStaffQuantity</f>
        <v>0</v>
      </c>
      <c r="AJ404" s="41">
        <f>CatTemplate[[#This Row],[St. quantity]]*8/ParRatePM</f>
        <v>0</v>
      </c>
      <c r="AK404" s="320"/>
      <c r="AL404" s="53" t="str">
        <f>CatTemplate[[#This Row],[Item type]]</f>
        <v>Items</v>
      </c>
      <c r="AM404" s="12">
        <f>SUM(CatTemplate[[#This Row],[Year1]:[Year20]])</f>
        <v>0</v>
      </c>
      <c r="AN404" s="52"/>
      <c r="AO404" s="52"/>
      <c r="AP404" s="52"/>
      <c r="AQ404" s="8"/>
      <c r="AR404" s="8"/>
      <c r="AS404" s="8"/>
      <c r="AT404" s="8"/>
      <c r="AU404" s="8"/>
      <c r="AV404" s="8"/>
      <c r="AW404" s="8"/>
      <c r="AX404" s="8"/>
      <c r="AY404" s="8"/>
      <c r="AZ404" s="8"/>
      <c r="BA404" s="8"/>
      <c r="BB404" s="8"/>
      <c r="BC404" s="8"/>
      <c r="BD404" s="8"/>
      <c r="BE404" s="8"/>
      <c r="BF404" s="8"/>
      <c r="BG404" s="36"/>
      <c r="BH404" s="320"/>
      <c r="BI404" s="37" t="str">
        <f>getCostCategory</f>
        <v>06 Operating costs</v>
      </c>
      <c r="BJ404" s="37" t="str">
        <f>getSection</f>
        <v>11 Statistics and methodology</v>
      </c>
      <c r="BK404" s="32" t="str">
        <f>getObject</f>
        <v>Statistics and methodology</v>
      </c>
      <c r="BL404" s="30">
        <f>IFERROR(getUnitCost * IF(CatTemplate[[#This Row],[Cost Category Comp.]]="01 Staff costs", 1,1),0)</f>
        <v>0</v>
      </c>
      <c r="BM404" s="29">
        <f>IF(AND(ISBLANK(CatTemplate[[#This Row],[Eq. unit cost]]),ISBLANK(CatTemplate[[#This Row],[Cons. unit cost]]),ISBLANK(CatTemplate[[#This Row],[Oth. unit cost]])), 0, IF(getUnitEffort =0,1,getUnitEffort) * CatTemplate[[#This Row],[Year1]])</f>
        <v>0</v>
      </c>
      <c r="BN404" s="29">
        <f>IF(AND(ISBLANK(CatTemplate[[#This Row],[Eq. unit cost]]),ISBLANK(CatTemplate[[#This Row],[Cons. unit cost]]),ISBLANK(CatTemplate[[#This Row],[Oth. unit cost]])), 0, IF(getUnitEffort =0,1,getUnitEffort) * CatTemplate[[#This Row],[Year2]])</f>
        <v>0</v>
      </c>
      <c r="BO404" s="29">
        <f>IF(AND(ISBLANK(CatTemplate[[#This Row],[Eq. unit cost]]),ISBLANK(CatTemplate[[#This Row],[Cons. unit cost]]),ISBLANK(CatTemplate[[#This Row],[Oth. unit cost]])), 0, IF(getUnitEffort =0,1,getUnitEffort) * CatTemplate[[#This Row],[Year3]])</f>
        <v>0</v>
      </c>
      <c r="BP404" s="29">
        <f>IF(AND(ISBLANK(CatTemplate[[#This Row],[Eq. unit cost]]),ISBLANK(CatTemplate[[#This Row],[Cons. unit cost]]),ISBLANK(CatTemplate[[#This Row],[Oth. unit cost]])), 0, IF(getUnitEffort =0,1,getUnitEffort) * CatTemplate[[#This Row],[Year4]])</f>
        <v>0</v>
      </c>
      <c r="BQ404" s="29">
        <f>IF(AND(ISBLANK(CatTemplate[[#This Row],[Eq. unit cost]]),ISBLANK(CatTemplate[[#This Row],[Cons. unit cost]]),ISBLANK(CatTemplate[[#This Row],[Oth. unit cost]])), 0, IF(getUnitEffort =0,1,getUnitEffort) * CatTemplate[[#This Row],[Year5]])</f>
        <v>0</v>
      </c>
      <c r="BR404" s="29">
        <f>IF(AND(ISBLANK(CatTemplate[[#This Row],[Eq. unit cost]]),ISBLANK(CatTemplate[[#This Row],[Cons. unit cost]]),ISBLANK(CatTemplate[[#This Row],[Oth. unit cost]])), 0, IF(getUnitEffort =0,1,getUnitEffort) * CatTemplate[[#This Row],[Year6]])</f>
        <v>0</v>
      </c>
      <c r="BS404" s="29">
        <f>IF(AND(ISBLANK(CatTemplate[[#This Row],[Eq. unit cost]]),ISBLANK(CatTemplate[[#This Row],[Cons. unit cost]]),ISBLANK(CatTemplate[[#This Row],[Oth. unit cost]])), 0, IF(getUnitEffort =0,1,getUnitEffort) * CatTemplate[[#This Row],[Year7]])</f>
        <v>0</v>
      </c>
      <c r="BT404" s="29">
        <f>IF(AND(ISBLANK(CatTemplate[[#This Row],[Eq. unit cost]]),ISBLANK(CatTemplate[[#This Row],[Cons. unit cost]]),ISBLANK(CatTemplate[[#This Row],[Oth. unit cost]])), 0, IF(getUnitEffort =0,1,getUnitEffort) * CatTemplate[[#This Row],[Year8]])</f>
        <v>0</v>
      </c>
      <c r="BU404" s="29">
        <f>IF(AND(ISBLANK(CatTemplate[[#This Row],[Eq. unit cost]]),ISBLANK(CatTemplate[[#This Row],[Cons. unit cost]]),ISBLANK(CatTemplate[[#This Row],[Oth. unit cost]])), 0, IF(getUnitEffort =0,1,getUnitEffort) * CatTemplate[[#This Row],[Year9]])</f>
        <v>0</v>
      </c>
      <c r="BV404" s="29">
        <f>IF(AND(ISBLANK(CatTemplate[[#This Row],[Eq. unit cost]]),ISBLANK(CatTemplate[[#This Row],[Cons. unit cost]]),ISBLANK(CatTemplate[[#This Row],[Oth. unit cost]])), 0, IF(getUnitEffort =0,1,getUnitEffort) * CatTemplate[[#This Row],[Year10]])</f>
        <v>0</v>
      </c>
      <c r="BW404" s="29">
        <f>IF(AND(ISBLANK(CatTemplate[[#This Row],[Eq. unit cost]]),ISBLANK(CatTemplate[[#This Row],[Cons. unit cost]]),ISBLANK(CatTemplate[[#This Row],[Oth. unit cost]])), 0, IF(getUnitEffort =0,1,getUnitEffort) * CatTemplate[[#This Row],[Year11]])</f>
        <v>0</v>
      </c>
      <c r="BX404" s="29">
        <f>IF(AND(ISBLANK(CatTemplate[[#This Row],[Eq. unit cost]]),ISBLANK(CatTemplate[[#This Row],[Cons. unit cost]]),ISBLANK(CatTemplate[[#This Row],[Oth. unit cost]])), 0, IF(getUnitEffort =0,1,getUnitEffort) * CatTemplate[[#This Row],[Year12]])</f>
        <v>0</v>
      </c>
      <c r="BY404" s="29">
        <f>IF(AND(ISBLANK(CatTemplate[[#This Row],[Eq. unit cost]]),ISBLANK(CatTemplate[[#This Row],[Cons. unit cost]]),ISBLANK(CatTemplate[[#This Row],[Oth. unit cost]])), 0, IF(getUnitEffort =0,1,getUnitEffort) * CatTemplate[[#This Row],[Year13]])</f>
        <v>0</v>
      </c>
      <c r="BZ404" s="29">
        <f>IF(AND(ISBLANK(CatTemplate[[#This Row],[Eq. unit cost]]),ISBLANK(CatTemplate[[#This Row],[Cons. unit cost]]),ISBLANK(CatTemplate[[#This Row],[Oth. unit cost]])), 0, IF(getUnitEffort =0,1,getUnitEffort) * CatTemplate[[#This Row],[Year14]])</f>
        <v>0</v>
      </c>
      <c r="CA404" s="29">
        <f>IF(AND(ISBLANK(CatTemplate[[#This Row],[Eq. unit cost]]),ISBLANK(CatTemplate[[#This Row],[Cons. unit cost]]),ISBLANK(CatTemplate[[#This Row],[Oth. unit cost]])), 0, IF(getUnitEffort =0,1,getUnitEffort) * CatTemplate[[#This Row],[Year15]])</f>
        <v>0</v>
      </c>
      <c r="CB404" s="29">
        <f>IF(AND(ISBLANK(CatTemplate[[#This Row],[Eq. unit cost]]),ISBLANK(CatTemplate[[#This Row],[Cons. unit cost]]),ISBLANK(CatTemplate[[#This Row],[Oth. unit cost]])), 0, IF(getUnitEffort =0,1,getUnitEffort) * CatTemplate[[#This Row],[Year16]])</f>
        <v>0</v>
      </c>
      <c r="CC404" s="29">
        <f>IF(AND(ISBLANK(CatTemplate[[#This Row],[Eq. unit cost]]),ISBLANK(CatTemplate[[#This Row],[Cons. unit cost]]),ISBLANK(CatTemplate[[#This Row],[Oth. unit cost]])), 0, IF(getUnitEffort =0,1,getUnitEffort) * CatTemplate[[#This Row],[Year17]])</f>
        <v>0</v>
      </c>
      <c r="CD404" s="29">
        <f>IF(AND(ISBLANK(CatTemplate[[#This Row],[Eq. unit cost]]),ISBLANK(CatTemplate[[#This Row],[Cons. unit cost]]),ISBLANK(CatTemplate[[#This Row],[Oth. unit cost]])), 0, IF(getUnitEffort =0,1,getUnitEffort) * CatTemplate[[#This Row],[Year18]])</f>
        <v>0</v>
      </c>
      <c r="CE404" s="29">
        <f>IF(AND(ISBLANK(CatTemplate[[#This Row],[Eq. unit cost]]),ISBLANK(CatTemplate[[#This Row],[Cons. unit cost]]),ISBLANK(CatTemplate[[#This Row],[Oth. unit cost]])), 0, IF(getUnitEffort =0,1,getUnitEffort) * CatTemplate[[#This Row],[Year19]])</f>
        <v>0</v>
      </c>
      <c r="CF404" s="29">
        <f>IF(AND(ISBLANK(CatTemplate[[#This Row],[Eq. unit cost]]),ISBLANK(CatTemplate[[#This Row],[Cons. unit cost]]),ISBLANK(CatTemplate[[#This Row],[Oth. unit cost]])), 0, IF(getUnitEffort =0,1,getUnitEffort) * CatTemplate[[#This Row],[Year20]])</f>
        <v>0</v>
      </c>
      <c r="CG404" s="45">
        <f>SUM(CatTemplate[[#This Row],[Q1]:[Q20]])</f>
        <v>0</v>
      </c>
      <c r="CH404" s="29">
        <f>IF(ISBLANK(CatTemplate[[#This Row],[St. unit effort]]),0,(CatTemplate[[#This Row],[St. unit effort]] * CatTemplate[[#This Row],[Year1]]))</f>
        <v>0</v>
      </c>
      <c r="CI404" s="29">
        <f>IF(ISBLANK(CatTemplate[[#This Row],[St. unit effort]]),0,(CatTemplate[[#This Row],[St. unit effort]] * CatTemplate[[#This Row],[Year2]]))</f>
        <v>0</v>
      </c>
      <c r="CJ404" s="29">
        <f>IF(ISBLANK(CatTemplate[[#This Row],[St. unit effort]]),0,(CatTemplate[[#This Row],[St. unit effort]] * CatTemplate[[#This Row],[Year3]]))</f>
        <v>0</v>
      </c>
      <c r="CK404" s="29">
        <f>IF(ISBLANK(CatTemplate[[#This Row],[St. unit effort]]),0,(CatTemplate[[#This Row],[St. unit effort]] * CatTemplate[[#This Row],[Year4]]))</f>
        <v>0</v>
      </c>
      <c r="CL404" s="29">
        <f>IF(ISBLANK(CatTemplate[[#This Row],[St. unit effort]]),0,(CatTemplate[[#This Row],[St. unit effort]] * CatTemplate[[#This Row],[Year5]]))</f>
        <v>0</v>
      </c>
      <c r="CM404" s="29">
        <f>IF(ISBLANK(CatTemplate[[#This Row],[St. unit effort]]),0,(CatTemplate[[#This Row],[St. unit effort]] * CatTemplate[[#This Row],[Year6]]))</f>
        <v>0</v>
      </c>
      <c r="CN404" s="29">
        <f>IF(ISBLANK(CatTemplate[[#This Row],[St. unit effort]]),0,(CatTemplate[[#This Row],[St. unit effort]] * CatTemplate[[#This Row],[Year7]]))</f>
        <v>0</v>
      </c>
      <c r="CO404" s="29">
        <f>IF(ISBLANK(CatTemplate[[#This Row],[St. unit effort]]),0,(CatTemplate[[#This Row],[St. unit effort]] * CatTemplate[[#This Row],[Year8]]))</f>
        <v>0</v>
      </c>
      <c r="CP404" s="29">
        <f>IF(ISBLANK(CatTemplate[[#This Row],[St. unit effort]]),0,(CatTemplate[[#This Row],[St. unit effort]] * CatTemplate[[#This Row],[Year9]]))</f>
        <v>0</v>
      </c>
      <c r="CQ404" s="29">
        <f>IF(ISBLANK(CatTemplate[[#This Row],[St. unit effort]]),0,(CatTemplate[[#This Row],[St. unit effort]] * CatTemplate[[#This Row],[Year10]]))</f>
        <v>0</v>
      </c>
      <c r="CR404" s="29">
        <f>IF(ISBLANK(CatTemplate[[#This Row],[St. unit effort]]),0,(CatTemplate[[#This Row],[St. unit effort]] * CatTemplate[[#This Row],[Year11]]))</f>
        <v>0</v>
      </c>
      <c r="CS404" s="29">
        <f>IF(ISBLANK(CatTemplate[[#This Row],[St. unit effort]]),0,(CatTemplate[[#This Row],[St. unit effort]] * CatTemplate[[#This Row],[Year12]]))</f>
        <v>0</v>
      </c>
      <c r="CT404" s="29">
        <f>IF(ISBLANK(CatTemplate[[#This Row],[St. unit effort]]),0,(CatTemplate[[#This Row],[St. unit effort]] * CatTemplate[[#This Row],[Year13]]))</f>
        <v>0</v>
      </c>
      <c r="CU404" s="29">
        <f>IF(ISBLANK(CatTemplate[[#This Row],[St. unit effort]]),0,(CatTemplate[[#This Row],[St. unit effort]] * CatTemplate[[#This Row],[Year14]]))</f>
        <v>0</v>
      </c>
      <c r="CV404" s="29">
        <f>IF(ISBLANK(CatTemplate[[#This Row],[St. unit effort]]),0,(CatTemplate[[#This Row],[St. unit effort]] * CatTemplate[[#This Row],[Year15]]))</f>
        <v>0</v>
      </c>
      <c r="CW404" s="29">
        <f>IF(ISBLANK(CatTemplate[[#This Row],[St. unit effort]]),0,(CatTemplate[[#This Row],[St. unit effort]] * CatTemplate[[#This Row],[Year16]]))</f>
        <v>0</v>
      </c>
      <c r="CX404" s="29">
        <f>IF(ISBLANK(CatTemplate[[#This Row],[St. unit effort]]),0,(CatTemplate[[#This Row],[St. unit effort]] * CatTemplate[[#This Row],[Year17]]))</f>
        <v>0</v>
      </c>
      <c r="CY404" s="29">
        <f>IF(ISBLANK(CatTemplate[[#This Row],[St. unit effort]]),0,(CatTemplate[[#This Row],[St. unit effort]] * CatTemplate[[#This Row],[Year18]]))</f>
        <v>0</v>
      </c>
      <c r="CZ404" s="29">
        <f>IF(ISBLANK(CatTemplate[[#This Row],[St. unit effort]]),0,(CatTemplate[[#This Row],[St. unit effort]] * CatTemplate[[#This Row],[Year19]]))</f>
        <v>0</v>
      </c>
      <c r="DA404" s="29">
        <f>IF(ISBLANK(CatTemplate[[#This Row],[St. unit effort]]),0,(CatTemplate[[#This Row],[St. unit effort]] * CatTemplate[[#This Row],[Year20]]))</f>
        <v>0</v>
      </c>
      <c r="DB404" s="57">
        <f>IF(ISBLANK(CatTemplate[[#This Row],[St. unit effort]]),0,(CatTemplate[[#This Row],[St. unit effort]] * CatTemplate[[#This Row],[Year1]])*8/ParRatePM)</f>
        <v>0</v>
      </c>
      <c r="DC404" s="57">
        <f>IF(ISBLANK(CatTemplate[[#This Row],[St. unit effort]]),0,(CatTemplate[[#This Row],[St. unit effort]] * CatTemplate[[#This Row],[Year2]])*8/ParRatePM)</f>
        <v>0</v>
      </c>
      <c r="DD404" s="57">
        <f>IF(ISBLANK(CatTemplate[[#This Row],[St. unit effort]]),0,(CatTemplate[[#This Row],[St. unit effort]] * CatTemplate[[#This Row],[Year3]])*8/ParRatePM)</f>
        <v>0</v>
      </c>
      <c r="DE404" s="57">
        <f>IF(ISBLANK(CatTemplate[[#This Row],[St. unit effort]]),0,(CatTemplate[[#This Row],[St. unit effort]] * CatTemplate[[#This Row],[Year4]])*8/ParRatePM)</f>
        <v>0</v>
      </c>
      <c r="DF404" s="57">
        <f>IF(ISBLANK(CatTemplate[[#This Row],[St. unit effort]]),0,(CatTemplate[[#This Row],[St. unit effort]] * CatTemplate[[#This Row],[Year5]])*8/ParRatePM)</f>
        <v>0</v>
      </c>
      <c r="DG404" s="57">
        <f>IF(ISBLANK(CatTemplate[[#This Row],[St. unit effort]]),0,(CatTemplate[[#This Row],[St. unit effort]] * CatTemplate[[#This Row],[Year6]])*8/ParRatePM)</f>
        <v>0</v>
      </c>
      <c r="DH404" s="57">
        <f>IF(ISBLANK(CatTemplate[[#This Row],[St. unit effort]]),0,(CatTemplate[[#This Row],[St. unit effort]] * CatTemplate[[#This Row],[Year7]])*8/ParRatePM)</f>
        <v>0</v>
      </c>
      <c r="DI404" s="57">
        <f>IF(ISBLANK(CatTemplate[[#This Row],[St. unit effort]]),0,(CatTemplate[[#This Row],[St. unit effort]] * CatTemplate[[#This Row],[Year8]])*8/ParRatePM)</f>
        <v>0</v>
      </c>
      <c r="DJ404" s="57">
        <f>IF(ISBLANK(CatTemplate[[#This Row],[St. unit effort]]),0,(CatTemplate[[#This Row],[St. unit effort]] * CatTemplate[[#This Row],[Year9]])*8/ParRatePM)</f>
        <v>0</v>
      </c>
      <c r="DK404" s="57">
        <f>IF(ISBLANK(CatTemplate[[#This Row],[St. unit effort]]),0,(CatTemplate[[#This Row],[St. unit effort]] * CatTemplate[[#This Row],[Year10]])*8/ParRatePM)</f>
        <v>0</v>
      </c>
      <c r="DL404" s="57">
        <f>IF(ISBLANK(CatTemplate[[#This Row],[St. unit effort]]),0,(CatTemplate[[#This Row],[St. unit effort]] * CatTemplate[[#This Row],[Year11]])*8/ParRatePM)</f>
        <v>0</v>
      </c>
      <c r="DM404" s="57">
        <f>IF(ISBLANK(CatTemplate[[#This Row],[St. unit effort]]),0,(CatTemplate[[#This Row],[St. unit effort]] * CatTemplate[[#This Row],[Year12]])*8/ParRatePM)</f>
        <v>0</v>
      </c>
      <c r="DN404" s="57">
        <f>IF(ISBLANK(CatTemplate[[#This Row],[St. unit effort]]),0,(CatTemplate[[#This Row],[St. unit effort]] * CatTemplate[[#This Row],[Year13]])*8/ParRatePM)</f>
        <v>0</v>
      </c>
      <c r="DO404" s="57">
        <f>IF(ISBLANK(CatTemplate[[#This Row],[St. unit effort]]),0,(CatTemplate[[#This Row],[St. unit effort]] * CatTemplate[[#This Row],[Year14]])*8/ParRatePM)</f>
        <v>0</v>
      </c>
      <c r="DP404" s="57">
        <f>IF(ISBLANK(CatTemplate[[#This Row],[St. unit effort]]),0,(CatTemplate[[#This Row],[St. unit effort]] * CatTemplate[[#This Row],[Year15]])*8/ParRatePM)</f>
        <v>0</v>
      </c>
      <c r="DQ404" s="57">
        <f>IF(ISBLANK(CatTemplate[[#This Row],[St. unit effort]]),0,(CatTemplate[[#This Row],[St. unit effort]] * CatTemplate[[#This Row],[Year16]])*8/ParRatePM)</f>
        <v>0</v>
      </c>
      <c r="DR404" s="57">
        <f>IF(ISBLANK(CatTemplate[[#This Row],[St. unit effort]]),0,(CatTemplate[[#This Row],[St. unit effort]] * CatTemplate[[#This Row],[Year17]])*8/ParRatePM)</f>
        <v>0</v>
      </c>
      <c r="DS404" s="57">
        <f>IF(ISBLANK(CatTemplate[[#This Row],[St. unit effort]]),0,(CatTemplate[[#This Row],[St. unit effort]] * CatTemplate[[#This Row],[Year18]])*8/ParRatePM)</f>
        <v>0</v>
      </c>
      <c r="DT404" s="57">
        <f>IF(ISBLANK(CatTemplate[[#This Row],[St. unit effort]]),0,(CatTemplate[[#This Row],[St. unit effort]] * CatTemplate[[#This Row],[Year19]])*8/ParRatePM)</f>
        <v>0</v>
      </c>
      <c r="DU404" s="57">
        <f>IF(ISBLANK(CatTemplate[[#This Row],[St. unit effort]]),0,(CatTemplate[[#This Row],[St. unit effort]] * CatTemplate[[#This Row],[Year20]])*8/ParRatePM)</f>
        <v>0</v>
      </c>
      <c r="DV404" s="54">
        <f>SUM(CatTemplate[[#This Row],[PM1]:[PM20]])</f>
        <v>0</v>
      </c>
      <c r="DW404" s="56">
        <f t="shared" si="133"/>
        <v>0</v>
      </c>
      <c r="DX404" s="56">
        <f t="shared" si="133"/>
        <v>0</v>
      </c>
      <c r="DY404" s="56">
        <f t="shared" si="133"/>
        <v>0</v>
      </c>
      <c r="DZ404" s="56">
        <f t="shared" si="133"/>
        <v>0</v>
      </c>
      <c r="EA404" s="56">
        <f t="shared" si="133"/>
        <v>0</v>
      </c>
      <c r="EB404" s="56">
        <f t="shared" si="133"/>
        <v>0</v>
      </c>
      <c r="EC404" s="56">
        <f t="shared" si="133"/>
        <v>0</v>
      </c>
      <c r="ED404" s="56">
        <f t="shared" si="133"/>
        <v>0</v>
      </c>
      <c r="EE404" s="56">
        <f t="shared" si="133"/>
        <v>0</v>
      </c>
      <c r="EF404" s="56">
        <f t="shared" si="133"/>
        <v>0</v>
      </c>
      <c r="EG404" s="56">
        <f t="shared" si="133"/>
        <v>0</v>
      </c>
      <c r="EH404" s="56">
        <f t="shared" si="133"/>
        <v>0</v>
      </c>
      <c r="EI404" s="56">
        <f t="shared" si="133"/>
        <v>0</v>
      </c>
      <c r="EJ404" s="56">
        <f t="shared" si="133"/>
        <v>0</v>
      </c>
      <c r="EK404" s="56">
        <f t="shared" ref="DW404:EL419" si="143">getCost(COLUMN(), ROW(), "Other")</f>
        <v>0</v>
      </c>
      <c r="EL404" s="56">
        <f t="shared" si="135"/>
        <v>0</v>
      </c>
      <c r="EM404" s="56">
        <f t="shared" si="135"/>
        <v>0</v>
      </c>
      <c r="EN404" s="56">
        <f t="shared" si="135"/>
        <v>0</v>
      </c>
      <c r="EO404" s="56">
        <f t="shared" si="135"/>
        <v>0</v>
      </c>
      <c r="EP404" s="56">
        <f t="shared" si="135"/>
        <v>0</v>
      </c>
      <c r="EQ404" s="30">
        <f>CatTemplate[[#This Row],[Eq. unit cost]] * CatTemplate[[#This Row],[Eq. quantity]]</f>
        <v>0</v>
      </c>
      <c r="ER404" s="30">
        <f>CatTemplate[[#This Row],[Cons. unit cost]] *CatTemplate[[#This Row],[Cons. quantity]]</f>
        <v>0</v>
      </c>
      <c r="ES404" s="30">
        <f>CatTemplate[[#This Row],[Oth. unit cost]] *CatTemplate[[#This Row],[Oth. quantity]]</f>
        <v>0</v>
      </c>
      <c r="ET404" s="55">
        <f>SUM(CatTemplate[[#This Row],[CO1]:[CO20]])</f>
        <v>0</v>
      </c>
      <c r="EU404" s="56">
        <f t="shared" si="134"/>
        <v>0</v>
      </c>
      <c r="EV404" s="56">
        <f t="shared" si="134"/>
        <v>0</v>
      </c>
      <c r="EW404" s="56">
        <f t="shared" si="134"/>
        <v>0</v>
      </c>
      <c r="EX404" s="56">
        <f t="shared" si="134"/>
        <v>0</v>
      </c>
      <c r="EY404" s="56">
        <f t="shared" si="134"/>
        <v>0</v>
      </c>
      <c r="EZ404" s="56">
        <f t="shared" si="134"/>
        <v>0</v>
      </c>
      <c r="FA404" s="56">
        <f t="shared" si="134"/>
        <v>0</v>
      </c>
      <c r="FB404" s="56">
        <f t="shared" si="134"/>
        <v>0</v>
      </c>
      <c r="FC404" s="56">
        <f t="shared" si="134"/>
        <v>0</v>
      </c>
      <c r="FD404" s="56">
        <f t="shared" si="134"/>
        <v>0</v>
      </c>
      <c r="FE404" s="56">
        <f t="shared" si="134"/>
        <v>0</v>
      </c>
      <c r="FF404" s="56">
        <f t="shared" si="134"/>
        <v>0</v>
      </c>
      <c r="FG404" s="56">
        <f t="shared" si="134"/>
        <v>0</v>
      </c>
      <c r="FH404" s="56">
        <f t="shared" si="134"/>
        <v>0</v>
      </c>
      <c r="FI404" s="56">
        <f t="shared" ref="EU404:FJ419" si="144">getCost(COLUMN(), ROW(), "Staff")</f>
        <v>0</v>
      </c>
      <c r="FJ404" s="56">
        <f t="shared" si="136"/>
        <v>0</v>
      </c>
      <c r="FK404" s="56">
        <f t="shared" si="136"/>
        <v>0</v>
      </c>
      <c r="FL404" s="56">
        <f t="shared" si="136"/>
        <v>0</v>
      </c>
      <c r="FM404" s="56">
        <f t="shared" si="136"/>
        <v>0</v>
      </c>
      <c r="FN404" s="56">
        <f t="shared" si="136"/>
        <v>0</v>
      </c>
      <c r="FO404" s="58">
        <f>SUM(CatTemplate[[#This Row],[CS1]:[CS20]])</f>
        <v>0</v>
      </c>
      <c r="FP404" s="59">
        <f>CatTemplate[[#This Row],[Total Oth. cost]]+CatTemplate[[#This Row],[Total St. Cost]]</f>
        <v>0</v>
      </c>
      <c r="FQ404" s="33" t="e">
        <f t="shared" si="137"/>
        <v>#VALUE!</v>
      </c>
      <c r="FR404" s="33" t="e">
        <f t="shared" si="138"/>
        <v>#VALUE!</v>
      </c>
      <c r="FS404" s="30" t="e">
        <f>(CatTemplate[[#This Row],[CO1]] + CatTemplate[[#This Row],[CS1]]) * (1 + getRateOHFinal) * getRateMarkupFinal</f>
        <v>#VALUE!</v>
      </c>
      <c r="FT404" s="30" t="e">
        <f>(CatTemplate[[#This Row],[CO2]] + CatTemplate[[#This Row],[CS2]]) * (1 + getRateOHFinal) * getRateMarkupFinal</f>
        <v>#VALUE!</v>
      </c>
      <c r="FU404" s="30" t="e">
        <f>(CatTemplate[[#This Row],[CO3]] + CatTemplate[[#This Row],[CS3]]) * (1 + getRateOHFinal) * getRateMarkupFinal</f>
        <v>#VALUE!</v>
      </c>
      <c r="FV404" s="30" t="e">
        <f>(CatTemplate[[#This Row],[CO4]] + CatTemplate[[#This Row],[CS4]]) * (1 + getRateOHFinal) * getRateMarkupFinal</f>
        <v>#VALUE!</v>
      </c>
      <c r="FW404" s="30" t="e">
        <f>(CatTemplate[[#This Row],[CO5]] + CatTemplate[[#This Row],[CS5]]) * (1 + getRateOHFinal) * getRateMarkupFinal</f>
        <v>#VALUE!</v>
      </c>
      <c r="FX404" s="30" t="e">
        <f>(CatTemplate[[#This Row],[CO6]] + CatTemplate[[#This Row],[CS6]]) * (1 + getRateOHFinal) * getRateMarkupFinal</f>
        <v>#VALUE!</v>
      </c>
      <c r="FY404" s="30" t="e">
        <f>(CatTemplate[[#This Row],[CO7]] + CatTemplate[[#This Row],[CS7]]) * (1 + getRateOHFinal) * getRateMarkupFinal</f>
        <v>#VALUE!</v>
      </c>
      <c r="FZ404" s="30" t="e">
        <f>(CatTemplate[[#This Row],[CO8]] + CatTemplate[[#This Row],[CS8]]) * (1 + getRateOHFinal) * getRateMarkupFinal</f>
        <v>#VALUE!</v>
      </c>
      <c r="GA404" s="30" t="e">
        <f>(CatTemplate[[#This Row],[CO9]] + CatTemplate[[#This Row],[CS9]]) * (1 + getRateOHFinal) * getRateMarkupFinal</f>
        <v>#VALUE!</v>
      </c>
      <c r="GB404" s="30" t="e">
        <f>(CatTemplate[[#This Row],[CO10]] + CatTemplate[[#This Row],[CS10]]) * (1 + getRateOHFinal) * getRateMarkupFinal</f>
        <v>#VALUE!</v>
      </c>
      <c r="GC404" s="30" t="e">
        <f>(CatTemplate[[#This Row],[CO11]] + CatTemplate[[#This Row],[CS11]]) * (1 + getRateOHFinal) * getRateMarkupFinal</f>
        <v>#VALUE!</v>
      </c>
      <c r="GD404" s="30" t="e">
        <f>(CatTemplate[[#This Row],[CO12]] + CatTemplate[[#This Row],[CS12]]) * (1 + getRateOHFinal) * getRateMarkupFinal</f>
        <v>#VALUE!</v>
      </c>
      <c r="GE404" s="30" t="e">
        <f>(CatTemplate[[#This Row],[CO13]] + CatTemplate[[#This Row],[CS13]]) * (1 + getRateOHFinal) * getRateMarkupFinal</f>
        <v>#VALUE!</v>
      </c>
      <c r="GF404" s="30" t="e">
        <f>(CatTemplate[[#This Row],[CO14]] + CatTemplate[[#This Row],[CS14]]) * (1 + getRateOHFinal) * getRateMarkupFinal</f>
        <v>#VALUE!</v>
      </c>
      <c r="GG404" s="30" t="e">
        <f>(CatTemplate[[#This Row],[CO15]] + CatTemplate[[#This Row],[CS15]]) * (1 + getRateOHFinal) * getRateMarkupFinal</f>
        <v>#VALUE!</v>
      </c>
      <c r="GH404" s="30" t="e">
        <f>(CatTemplate[[#This Row],[CO16]] + CatTemplate[[#This Row],[CS16]]) * (1 + getRateOHFinal) * getRateMarkupFinal</f>
        <v>#VALUE!</v>
      </c>
      <c r="GI404" s="30" t="e">
        <f>(CatTemplate[[#This Row],[CO17]] + CatTemplate[[#This Row],[CS17]]) * (1 + getRateOHFinal) * getRateMarkupFinal</f>
        <v>#VALUE!</v>
      </c>
      <c r="GJ404" s="30" t="e">
        <f>(CatTemplate[[#This Row],[CO18]] + CatTemplate[[#This Row],[CS18]]) * (1 + getRateOHFinal) * getRateMarkupFinal</f>
        <v>#VALUE!</v>
      </c>
      <c r="GK404" s="30" t="e">
        <f>(CatTemplate[[#This Row],[CO19]] + CatTemplate[[#This Row],[CS19]]) * (1 + getRateOHFinal) * getRateMarkupFinal</f>
        <v>#VALUE!</v>
      </c>
      <c r="GL404" s="30" t="e">
        <f>(CatTemplate[[#This Row],[CO20]] + CatTemplate[[#This Row],[CS20]]) * (1 + getRateOHFinal) * getRateMarkupFinal</f>
        <v>#VALUE!</v>
      </c>
      <c r="GM404" s="30" t="e">
        <f t="shared" si="139"/>
        <v>#VALUE!</v>
      </c>
      <c r="GN404" s="30" t="e">
        <f t="shared" si="140"/>
        <v>#VALUE!</v>
      </c>
      <c r="GO404" s="30" t="e">
        <f t="shared" si="141"/>
        <v>#VALUE!</v>
      </c>
      <c r="GP404" s="30" t="e">
        <f t="shared" si="142"/>
        <v>#VALUE!</v>
      </c>
      <c r="GQ404" s="30" t="e">
        <f>(CatTemplate[[#This Row],[CO1]]+CatTemplate[[#This Row],[CS1]]) * (1+ getRateOHFinal) * (1 + getRateMarkupFinal)</f>
        <v>#VALUE!</v>
      </c>
      <c r="GR404" s="30" t="e">
        <f>(CatTemplate[[#This Row],[CO2]]+CatTemplate[[#This Row],[CS2]]) * (1+ getRateOHFinal) * (1 + getRateMarkupFinal)</f>
        <v>#VALUE!</v>
      </c>
      <c r="GS404" s="30" t="e">
        <f>(CatTemplate[[#This Row],[CO3]]+CatTemplate[[#This Row],[CS3]]) * (1+ getRateOHFinal) * (1 + getRateMarkupFinal)</f>
        <v>#VALUE!</v>
      </c>
      <c r="GT404" s="30" t="e">
        <f>(CatTemplate[[#This Row],[CO4]]+CatTemplate[[#This Row],[CS4]]) * (1+ getRateOHFinal) * (1 + getRateMarkupFinal)</f>
        <v>#VALUE!</v>
      </c>
      <c r="GU404" s="30" t="e">
        <f>(CatTemplate[[#This Row],[CO5]]+CatTemplate[[#This Row],[CS5]]) * (1+ getRateOHFinal) * (1 + getRateMarkupFinal)</f>
        <v>#VALUE!</v>
      </c>
      <c r="GV404" s="30" t="e">
        <f>(CatTemplate[[#This Row],[CO6]]+CatTemplate[[#This Row],[CS6]]) * (1+ getRateOHFinal) * (1 + getRateMarkupFinal)</f>
        <v>#VALUE!</v>
      </c>
      <c r="GW404" s="30" t="e">
        <f>(CatTemplate[[#This Row],[CO7]]+CatTemplate[[#This Row],[CS7]]) * (1+ getRateOHFinal) * (1 + getRateMarkupFinal)</f>
        <v>#VALUE!</v>
      </c>
      <c r="GX404" s="30" t="e">
        <f>(CatTemplate[[#This Row],[CO8]]+CatTemplate[[#This Row],[CS8]]) * (1+ getRateOHFinal) * (1 + getRateMarkupFinal)</f>
        <v>#VALUE!</v>
      </c>
      <c r="GY404" s="30" t="e">
        <f>(CatTemplate[[#This Row],[CO9]]+CatTemplate[[#This Row],[CS9]]) * (1+ getRateOHFinal) * (1 + getRateMarkupFinal)</f>
        <v>#VALUE!</v>
      </c>
      <c r="GZ404" s="30" t="e">
        <f>(CatTemplate[[#This Row],[CO10]]+CatTemplate[[#This Row],[CS10]]) * (1+ getRateOHFinal) * (1 + getRateMarkupFinal)</f>
        <v>#VALUE!</v>
      </c>
      <c r="HA404" s="30" t="e">
        <f>(CatTemplate[[#This Row],[CO11]]+CatTemplate[[#This Row],[CS11]]) * (1+ getRateOHFinal) * (1 + getRateMarkupFinal)</f>
        <v>#VALUE!</v>
      </c>
      <c r="HB404" s="30" t="e">
        <f>(CatTemplate[[#This Row],[CO12]]+CatTemplate[[#This Row],[CS12]]) * (1+ getRateOHFinal) * (1 + getRateMarkupFinal)</f>
        <v>#VALUE!</v>
      </c>
      <c r="HC404" s="30" t="e">
        <f>(CatTemplate[[#This Row],[CO13]]+CatTemplate[[#This Row],[CS13]]) * (1+ getRateOHFinal) * (1 + getRateMarkupFinal)</f>
        <v>#VALUE!</v>
      </c>
      <c r="HD404" s="30" t="e">
        <f>(CatTemplate[[#This Row],[CO14]]+CatTemplate[[#This Row],[CS14]]) * (1+ getRateOHFinal) * (1 + getRateMarkupFinal)</f>
        <v>#VALUE!</v>
      </c>
      <c r="HE404" s="30" t="e">
        <f>(CatTemplate[[#This Row],[CO15]]+CatTemplate[[#This Row],[CS15]]) * (1+ getRateOHFinal) * (1 + getRateMarkupFinal)</f>
        <v>#VALUE!</v>
      </c>
      <c r="HF404" s="30" t="e">
        <f>(CatTemplate[[#This Row],[CO16]]+CatTemplate[[#This Row],[CS16]]) * (1+ getRateOHFinal) * (1 + getRateMarkupFinal)</f>
        <v>#VALUE!</v>
      </c>
      <c r="HG404" s="30" t="e">
        <f>(CatTemplate[[#This Row],[CO17]]+CatTemplate[[#This Row],[CS17]]) * (1+ getRateOHFinal) * (1 + getRateMarkupFinal)</f>
        <v>#VALUE!</v>
      </c>
      <c r="HH404" s="30" t="e">
        <f>(CatTemplate[[#This Row],[CO18]]+CatTemplate[[#This Row],[CS18]]) * (1+ getRateOHFinal) * (1 + getRateMarkupFinal)</f>
        <v>#VALUE!</v>
      </c>
      <c r="HI404" s="30" t="e">
        <f>(CatTemplate[[#This Row],[CO19]]+CatTemplate[[#This Row],[CS19]]) * (1+ getRateOHFinal) * (1 + getRateMarkupFinal)</f>
        <v>#VALUE!</v>
      </c>
      <c r="HJ404" s="30" t="e">
        <f>(CatTemplate[[#This Row],[CO20]]+CatTemplate[[#This Row],[CS20]]) * (1+ getRateOHFinal) * (1 + getRateMarkupFinal)</f>
        <v>#VALUE!</v>
      </c>
      <c r="HK404" s="39" t="e">
        <f>CatTemplate[[#This Row],[Total cost]]+CatTemplate[[#This Row],[OH Amount]]+CatTemplate[[#This Row],[Markup]]</f>
        <v>#VALUE!</v>
      </c>
      <c r="HL404" s="63">
        <f>IF(CatTemplate[[#This Row],[Units]]="Days",CatTemplate[[#This Row],[Project quantity]]*CatTemplate[[#This Row],[St. unit effort]],CatTemplate[[#This Row],[Project quantity]])</f>
        <v>0</v>
      </c>
      <c r="HM404" s="287">
        <f>IFERROR(CatTemplate[[#This Row],[Total Price]]/(CatTemplate[[#This Row],[Final Quantity]]),0)</f>
        <v>0</v>
      </c>
      <c r="HN404" s="261"/>
    </row>
    <row r="405" spans="2:222" x14ac:dyDescent="0.2">
      <c r="B405" s="9" t="s">
        <v>107</v>
      </c>
      <c r="C405" s="23">
        <v>11</v>
      </c>
      <c r="D405" s="10" t="s">
        <v>194</v>
      </c>
      <c r="E405" s="25">
        <v>3</v>
      </c>
      <c r="F405" s="19" t="s">
        <v>217</v>
      </c>
      <c r="G405" s="27">
        <v>11</v>
      </c>
      <c r="H405" s="19" t="s">
        <v>1179</v>
      </c>
      <c r="I405" s="19"/>
      <c r="J405" s="16"/>
      <c r="K405" s="16"/>
      <c r="L405" s="16" t="s">
        <v>422</v>
      </c>
      <c r="M405" s="16" t="s">
        <v>1180</v>
      </c>
      <c r="N405" s="16" t="s">
        <v>857</v>
      </c>
      <c r="O405" s="320"/>
      <c r="P405" s="71"/>
      <c r="Q405" s="108"/>
      <c r="R405" s="73"/>
      <c r="S405" s="97"/>
      <c r="T405" s="100">
        <f>getEqUnitCost</f>
        <v>0</v>
      </c>
      <c r="U405" s="73">
        <f>getEqUnitEffort</f>
        <v>0</v>
      </c>
      <c r="V405" s="101">
        <f>getEqQuantity</f>
        <v>0</v>
      </c>
      <c r="W405" s="320"/>
      <c r="X405" s="100">
        <f>getConsUnitCost</f>
        <v>0</v>
      </c>
      <c r="Y405" s="73">
        <f>getConsUnitEffort</f>
        <v>0</v>
      </c>
      <c r="Z405" s="14">
        <f>getConsQuantity</f>
        <v>0</v>
      </c>
      <c r="AA405" s="320"/>
      <c r="AB405" s="72"/>
      <c r="AC405" s="112"/>
      <c r="AD405" s="14">
        <f>getOthQuantity</f>
        <v>0</v>
      </c>
      <c r="AE405" s="320"/>
      <c r="AF405" s="28" t="str">
        <f>IF(ISBLANK(CatTemplate[[#This Row],[Resource type]]),"",CatTemplate[[#This Row],[Resource type]])</f>
        <v/>
      </c>
      <c r="AG405" s="242">
        <f>getStaffUnitCost</f>
        <v>0</v>
      </c>
      <c r="AH405" s="113">
        <f>getStaffUnitEffort</f>
        <v>0</v>
      </c>
      <c r="AI405" s="40">
        <f>getStaffQuantity</f>
        <v>0</v>
      </c>
      <c r="AJ405" s="41">
        <f>CatTemplate[[#This Row],[St. quantity]]*8/ParRatePM</f>
        <v>0</v>
      </c>
      <c r="AK405" s="320"/>
      <c r="AL405" s="53" t="str">
        <f>CatTemplate[[#This Row],[Item type]]</f>
        <v>Items</v>
      </c>
      <c r="AM405" s="12">
        <f>SUM(CatTemplate[[#This Row],[Year1]:[Year20]])</f>
        <v>0</v>
      </c>
      <c r="AN405" s="52"/>
      <c r="AO405" s="52"/>
      <c r="AP405" s="52"/>
      <c r="AQ405" s="8"/>
      <c r="AR405" s="8"/>
      <c r="AS405" s="8"/>
      <c r="AT405" s="8"/>
      <c r="AU405" s="8"/>
      <c r="AV405" s="8"/>
      <c r="AW405" s="8"/>
      <c r="AX405" s="8"/>
      <c r="AY405" s="8"/>
      <c r="AZ405" s="8"/>
      <c r="BA405" s="8"/>
      <c r="BB405" s="8"/>
      <c r="BC405" s="8"/>
      <c r="BD405" s="8"/>
      <c r="BE405" s="8"/>
      <c r="BF405" s="8"/>
      <c r="BG405" s="36"/>
      <c r="BH405" s="320"/>
      <c r="BI405" s="37" t="str">
        <f>getCostCategory</f>
        <v>travel costs</v>
      </c>
      <c r="BJ405" s="37" t="str">
        <f>getSection</f>
        <v>11 Statistics and methodology</v>
      </c>
      <c r="BK405" s="32" t="str">
        <f>getObject</f>
        <v>Statistics and methodology</v>
      </c>
      <c r="BL405" s="30">
        <f>IFERROR(getUnitCost * IF(CatTemplate[[#This Row],[Cost Category Comp.]]="01 Staff costs", 1,1),0)</f>
        <v>0</v>
      </c>
      <c r="BM405" s="29">
        <f>IF(AND(ISBLANK(CatTemplate[[#This Row],[Eq. unit cost]]),ISBLANK(CatTemplate[[#This Row],[Cons. unit cost]]),ISBLANK(CatTemplate[[#This Row],[Oth. unit cost]])), 0, IF(getUnitEffort =0,1,getUnitEffort) * CatTemplate[[#This Row],[Year1]])</f>
        <v>0</v>
      </c>
      <c r="BN405" s="29">
        <f>IF(AND(ISBLANK(CatTemplate[[#This Row],[Eq. unit cost]]),ISBLANK(CatTemplate[[#This Row],[Cons. unit cost]]),ISBLANK(CatTemplate[[#This Row],[Oth. unit cost]])), 0, IF(getUnitEffort =0,1,getUnitEffort) * CatTemplate[[#This Row],[Year2]])</f>
        <v>0</v>
      </c>
      <c r="BO405" s="29">
        <f>IF(AND(ISBLANK(CatTemplate[[#This Row],[Eq. unit cost]]),ISBLANK(CatTemplate[[#This Row],[Cons. unit cost]]),ISBLANK(CatTemplate[[#This Row],[Oth. unit cost]])), 0, IF(getUnitEffort =0,1,getUnitEffort) * CatTemplate[[#This Row],[Year3]])</f>
        <v>0</v>
      </c>
      <c r="BP405" s="29">
        <f>IF(AND(ISBLANK(CatTemplate[[#This Row],[Eq. unit cost]]),ISBLANK(CatTemplate[[#This Row],[Cons. unit cost]]),ISBLANK(CatTemplate[[#This Row],[Oth. unit cost]])), 0, IF(getUnitEffort =0,1,getUnitEffort) * CatTemplate[[#This Row],[Year4]])</f>
        <v>0</v>
      </c>
      <c r="BQ405" s="29">
        <f>IF(AND(ISBLANK(CatTemplate[[#This Row],[Eq. unit cost]]),ISBLANK(CatTemplate[[#This Row],[Cons. unit cost]]),ISBLANK(CatTemplate[[#This Row],[Oth. unit cost]])), 0, IF(getUnitEffort =0,1,getUnitEffort) * CatTemplate[[#This Row],[Year5]])</f>
        <v>0</v>
      </c>
      <c r="BR405" s="29">
        <f>IF(AND(ISBLANK(CatTemplate[[#This Row],[Eq. unit cost]]),ISBLANK(CatTemplate[[#This Row],[Cons. unit cost]]),ISBLANK(CatTemplate[[#This Row],[Oth. unit cost]])), 0, IF(getUnitEffort =0,1,getUnitEffort) * CatTemplate[[#This Row],[Year6]])</f>
        <v>0</v>
      </c>
      <c r="BS405" s="29">
        <f>IF(AND(ISBLANK(CatTemplate[[#This Row],[Eq. unit cost]]),ISBLANK(CatTemplate[[#This Row],[Cons. unit cost]]),ISBLANK(CatTemplate[[#This Row],[Oth. unit cost]])), 0, IF(getUnitEffort =0,1,getUnitEffort) * CatTemplate[[#This Row],[Year7]])</f>
        <v>0</v>
      </c>
      <c r="BT405" s="29">
        <f>IF(AND(ISBLANK(CatTemplate[[#This Row],[Eq. unit cost]]),ISBLANK(CatTemplate[[#This Row],[Cons. unit cost]]),ISBLANK(CatTemplate[[#This Row],[Oth. unit cost]])), 0, IF(getUnitEffort =0,1,getUnitEffort) * CatTemplate[[#This Row],[Year8]])</f>
        <v>0</v>
      </c>
      <c r="BU405" s="29">
        <f>IF(AND(ISBLANK(CatTemplate[[#This Row],[Eq. unit cost]]),ISBLANK(CatTemplate[[#This Row],[Cons. unit cost]]),ISBLANK(CatTemplate[[#This Row],[Oth. unit cost]])), 0, IF(getUnitEffort =0,1,getUnitEffort) * CatTemplate[[#This Row],[Year9]])</f>
        <v>0</v>
      </c>
      <c r="BV405" s="29">
        <f>IF(AND(ISBLANK(CatTemplate[[#This Row],[Eq. unit cost]]),ISBLANK(CatTemplate[[#This Row],[Cons. unit cost]]),ISBLANK(CatTemplate[[#This Row],[Oth. unit cost]])), 0, IF(getUnitEffort =0,1,getUnitEffort) * CatTemplate[[#This Row],[Year10]])</f>
        <v>0</v>
      </c>
      <c r="BW405" s="29">
        <f>IF(AND(ISBLANK(CatTemplate[[#This Row],[Eq. unit cost]]),ISBLANK(CatTemplate[[#This Row],[Cons. unit cost]]),ISBLANK(CatTemplate[[#This Row],[Oth. unit cost]])), 0, IF(getUnitEffort =0,1,getUnitEffort) * CatTemplate[[#This Row],[Year11]])</f>
        <v>0</v>
      </c>
      <c r="BX405" s="29">
        <f>IF(AND(ISBLANK(CatTemplate[[#This Row],[Eq. unit cost]]),ISBLANK(CatTemplate[[#This Row],[Cons. unit cost]]),ISBLANK(CatTemplate[[#This Row],[Oth. unit cost]])), 0, IF(getUnitEffort =0,1,getUnitEffort) * CatTemplate[[#This Row],[Year12]])</f>
        <v>0</v>
      </c>
      <c r="BY405" s="29">
        <f>IF(AND(ISBLANK(CatTemplate[[#This Row],[Eq. unit cost]]),ISBLANK(CatTemplate[[#This Row],[Cons. unit cost]]),ISBLANK(CatTemplate[[#This Row],[Oth. unit cost]])), 0, IF(getUnitEffort =0,1,getUnitEffort) * CatTemplate[[#This Row],[Year13]])</f>
        <v>0</v>
      </c>
      <c r="BZ405" s="29">
        <f>IF(AND(ISBLANK(CatTemplate[[#This Row],[Eq. unit cost]]),ISBLANK(CatTemplate[[#This Row],[Cons. unit cost]]),ISBLANK(CatTemplate[[#This Row],[Oth. unit cost]])), 0, IF(getUnitEffort =0,1,getUnitEffort) * CatTemplate[[#This Row],[Year14]])</f>
        <v>0</v>
      </c>
      <c r="CA405" s="29">
        <f>IF(AND(ISBLANK(CatTemplate[[#This Row],[Eq. unit cost]]),ISBLANK(CatTemplate[[#This Row],[Cons. unit cost]]),ISBLANK(CatTemplate[[#This Row],[Oth. unit cost]])), 0, IF(getUnitEffort =0,1,getUnitEffort) * CatTemplate[[#This Row],[Year15]])</f>
        <v>0</v>
      </c>
      <c r="CB405" s="29">
        <f>IF(AND(ISBLANK(CatTemplate[[#This Row],[Eq. unit cost]]),ISBLANK(CatTemplate[[#This Row],[Cons. unit cost]]),ISBLANK(CatTemplate[[#This Row],[Oth. unit cost]])), 0, IF(getUnitEffort =0,1,getUnitEffort) * CatTemplate[[#This Row],[Year16]])</f>
        <v>0</v>
      </c>
      <c r="CC405" s="29">
        <f>IF(AND(ISBLANK(CatTemplate[[#This Row],[Eq. unit cost]]),ISBLANK(CatTemplate[[#This Row],[Cons. unit cost]]),ISBLANK(CatTemplate[[#This Row],[Oth. unit cost]])), 0, IF(getUnitEffort =0,1,getUnitEffort) * CatTemplate[[#This Row],[Year17]])</f>
        <v>0</v>
      </c>
      <c r="CD405" s="29">
        <f>IF(AND(ISBLANK(CatTemplate[[#This Row],[Eq. unit cost]]),ISBLANK(CatTemplate[[#This Row],[Cons. unit cost]]),ISBLANK(CatTemplate[[#This Row],[Oth. unit cost]])), 0, IF(getUnitEffort =0,1,getUnitEffort) * CatTemplate[[#This Row],[Year18]])</f>
        <v>0</v>
      </c>
      <c r="CE405" s="29">
        <f>IF(AND(ISBLANK(CatTemplate[[#This Row],[Eq. unit cost]]),ISBLANK(CatTemplate[[#This Row],[Cons. unit cost]]),ISBLANK(CatTemplate[[#This Row],[Oth. unit cost]])), 0, IF(getUnitEffort =0,1,getUnitEffort) * CatTemplate[[#This Row],[Year19]])</f>
        <v>0</v>
      </c>
      <c r="CF405" s="29">
        <f>IF(AND(ISBLANK(CatTemplate[[#This Row],[Eq. unit cost]]),ISBLANK(CatTemplate[[#This Row],[Cons. unit cost]]),ISBLANK(CatTemplate[[#This Row],[Oth. unit cost]])), 0, IF(getUnitEffort =0,1,getUnitEffort) * CatTemplate[[#This Row],[Year20]])</f>
        <v>0</v>
      </c>
      <c r="CG405" s="45">
        <f>SUM(CatTemplate[[#This Row],[Q1]:[Q20]])</f>
        <v>0</v>
      </c>
      <c r="CH405" s="29">
        <f>IF(ISBLANK(CatTemplate[[#This Row],[St. unit effort]]),0,(CatTemplate[[#This Row],[St. unit effort]] * CatTemplate[[#This Row],[Year1]]))</f>
        <v>0</v>
      </c>
      <c r="CI405" s="29">
        <f>IF(ISBLANK(CatTemplate[[#This Row],[St. unit effort]]),0,(CatTemplate[[#This Row],[St. unit effort]] * CatTemplate[[#This Row],[Year2]]))</f>
        <v>0</v>
      </c>
      <c r="CJ405" s="29">
        <f>IF(ISBLANK(CatTemplate[[#This Row],[St. unit effort]]),0,(CatTemplate[[#This Row],[St. unit effort]] * CatTemplate[[#This Row],[Year3]]))</f>
        <v>0</v>
      </c>
      <c r="CK405" s="29">
        <f>IF(ISBLANK(CatTemplate[[#This Row],[St. unit effort]]),0,(CatTemplate[[#This Row],[St. unit effort]] * CatTemplate[[#This Row],[Year4]]))</f>
        <v>0</v>
      </c>
      <c r="CL405" s="29">
        <f>IF(ISBLANK(CatTemplate[[#This Row],[St. unit effort]]),0,(CatTemplate[[#This Row],[St. unit effort]] * CatTemplate[[#This Row],[Year5]]))</f>
        <v>0</v>
      </c>
      <c r="CM405" s="29">
        <f>IF(ISBLANK(CatTemplate[[#This Row],[St. unit effort]]),0,(CatTemplate[[#This Row],[St. unit effort]] * CatTemplate[[#This Row],[Year6]]))</f>
        <v>0</v>
      </c>
      <c r="CN405" s="29">
        <f>IF(ISBLANK(CatTemplate[[#This Row],[St. unit effort]]),0,(CatTemplate[[#This Row],[St. unit effort]] * CatTemplate[[#This Row],[Year7]]))</f>
        <v>0</v>
      </c>
      <c r="CO405" s="29">
        <f>IF(ISBLANK(CatTemplate[[#This Row],[St. unit effort]]),0,(CatTemplate[[#This Row],[St. unit effort]] * CatTemplate[[#This Row],[Year8]]))</f>
        <v>0</v>
      </c>
      <c r="CP405" s="29">
        <f>IF(ISBLANK(CatTemplate[[#This Row],[St. unit effort]]),0,(CatTemplate[[#This Row],[St. unit effort]] * CatTemplate[[#This Row],[Year9]]))</f>
        <v>0</v>
      </c>
      <c r="CQ405" s="29">
        <f>IF(ISBLANK(CatTemplate[[#This Row],[St. unit effort]]),0,(CatTemplate[[#This Row],[St. unit effort]] * CatTemplate[[#This Row],[Year10]]))</f>
        <v>0</v>
      </c>
      <c r="CR405" s="29">
        <f>IF(ISBLANK(CatTemplate[[#This Row],[St. unit effort]]),0,(CatTemplate[[#This Row],[St. unit effort]] * CatTemplate[[#This Row],[Year11]]))</f>
        <v>0</v>
      </c>
      <c r="CS405" s="29">
        <f>IF(ISBLANK(CatTemplate[[#This Row],[St. unit effort]]),0,(CatTemplate[[#This Row],[St. unit effort]] * CatTemplate[[#This Row],[Year12]]))</f>
        <v>0</v>
      </c>
      <c r="CT405" s="29">
        <f>IF(ISBLANK(CatTemplate[[#This Row],[St. unit effort]]),0,(CatTemplate[[#This Row],[St. unit effort]] * CatTemplate[[#This Row],[Year13]]))</f>
        <v>0</v>
      </c>
      <c r="CU405" s="29">
        <f>IF(ISBLANK(CatTemplate[[#This Row],[St. unit effort]]),0,(CatTemplate[[#This Row],[St. unit effort]] * CatTemplate[[#This Row],[Year14]]))</f>
        <v>0</v>
      </c>
      <c r="CV405" s="29">
        <f>IF(ISBLANK(CatTemplate[[#This Row],[St. unit effort]]),0,(CatTemplate[[#This Row],[St. unit effort]] * CatTemplate[[#This Row],[Year15]]))</f>
        <v>0</v>
      </c>
      <c r="CW405" s="29">
        <f>IF(ISBLANK(CatTemplate[[#This Row],[St. unit effort]]),0,(CatTemplate[[#This Row],[St. unit effort]] * CatTemplate[[#This Row],[Year16]]))</f>
        <v>0</v>
      </c>
      <c r="CX405" s="29">
        <f>IF(ISBLANK(CatTemplate[[#This Row],[St. unit effort]]),0,(CatTemplate[[#This Row],[St. unit effort]] * CatTemplate[[#This Row],[Year17]]))</f>
        <v>0</v>
      </c>
      <c r="CY405" s="29">
        <f>IF(ISBLANK(CatTemplate[[#This Row],[St. unit effort]]),0,(CatTemplate[[#This Row],[St. unit effort]] * CatTemplate[[#This Row],[Year18]]))</f>
        <v>0</v>
      </c>
      <c r="CZ405" s="29">
        <f>IF(ISBLANK(CatTemplate[[#This Row],[St. unit effort]]),0,(CatTemplate[[#This Row],[St. unit effort]] * CatTemplate[[#This Row],[Year19]]))</f>
        <v>0</v>
      </c>
      <c r="DA405" s="29">
        <f>IF(ISBLANK(CatTemplate[[#This Row],[St. unit effort]]),0,(CatTemplate[[#This Row],[St. unit effort]] * CatTemplate[[#This Row],[Year20]]))</f>
        <v>0</v>
      </c>
      <c r="DB405" s="57">
        <f>IF(ISBLANK(CatTemplate[[#This Row],[St. unit effort]]),0,(CatTemplate[[#This Row],[St. unit effort]] * CatTemplate[[#This Row],[Year1]])*8/ParRatePM)</f>
        <v>0</v>
      </c>
      <c r="DC405" s="57">
        <f>IF(ISBLANK(CatTemplate[[#This Row],[St. unit effort]]),0,(CatTemplate[[#This Row],[St. unit effort]] * CatTemplate[[#This Row],[Year2]])*8/ParRatePM)</f>
        <v>0</v>
      </c>
      <c r="DD405" s="57">
        <f>IF(ISBLANK(CatTemplate[[#This Row],[St. unit effort]]),0,(CatTemplate[[#This Row],[St. unit effort]] * CatTemplate[[#This Row],[Year3]])*8/ParRatePM)</f>
        <v>0</v>
      </c>
      <c r="DE405" s="57">
        <f>IF(ISBLANK(CatTemplate[[#This Row],[St. unit effort]]),0,(CatTemplate[[#This Row],[St. unit effort]] * CatTemplate[[#This Row],[Year4]])*8/ParRatePM)</f>
        <v>0</v>
      </c>
      <c r="DF405" s="57">
        <f>IF(ISBLANK(CatTemplate[[#This Row],[St. unit effort]]),0,(CatTemplate[[#This Row],[St. unit effort]] * CatTemplate[[#This Row],[Year5]])*8/ParRatePM)</f>
        <v>0</v>
      </c>
      <c r="DG405" s="57">
        <f>IF(ISBLANK(CatTemplate[[#This Row],[St. unit effort]]),0,(CatTemplate[[#This Row],[St. unit effort]] * CatTemplate[[#This Row],[Year6]])*8/ParRatePM)</f>
        <v>0</v>
      </c>
      <c r="DH405" s="57">
        <f>IF(ISBLANK(CatTemplate[[#This Row],[St. unit effort]]),0,(CatTemplate[[#This Row],[St. unit effort]] * CatTemplate[[#This Row],[Year7]])*8/ParRatePM)</f>
        <v>0</v>
      </c>
      <c r="DI405" s="57">
        <f>IF(ISBLANK(CatTemplate[[#This Row],[St. unit effort]]),0,(CatTemplate[[#This Row],[St. unit effort]] * CatTemplate[[#This Row],[Year8]])*8/ParRatePM)</f>
        <v>0</v>
      </c>
      <c r="DJ405" s="57">
        <f>IF(ISBLANK(CatTemplate[[#This Row],[St. unit effort]]),0,(CatTemplate[[#This Row],[St. unit effort]] * CatTemplate[[#This Row],[Year9]])*8/ParRatePM)</f>
        <v>0</v>
      </c>
      <c r="DK405" s="57">
        <f>IF(ISBLANK(CatTemplate[[#This Row],[St. unit effort]]),0,(CatTemplate[[#This Row],[St. unit effort]] * CatTemplate[[#This Row],[Year10]])*8/ParRatePM)</f>
        <v>0</v>
      </c>
      <c r="DL405" s="57">
        <f>IF(ISBLANK(CatTemplate[[#This Row],[St. unit effort]]),0,(CatTemplate[[#This Row],[St. unit effort]] * CatTemplate[[#This Row],[Year11]])*8/ParRatePM)</f>
        <v>0</v>
      </c>
      <c r="DM405" s="57">
        <f>IF(ISBLANK(CatTemplate[[#This Row],[St. unit effort]]),0,(CatTemplate[[#This Row],[St. unit effort]] * CatTemplate[[#This Row],[Year12]])*8/ParRatePM)</f>
        <v>0</v>
      </c>
      <c r="DN405" s="57">
        <f>IF(ISBLANK(CatTemplate[[#This Row],[St. unit effort]]),0,(CatTemplate[[#This Row],[St. unit effort]] * CatTemplate[[#This Row],[Year13]])*8/ParRatePM)</f>
        <v>0</v>
      </c>
      <c r="DO405" s="57">
        <f>IF(ISBLANK(CatTemplate[[#This Row],[St. unit effort]]),0,(CatTemplate[[#This Row],[St. unit effort]] * CatTemplate[[#This Row],[Year14]])*8/ParRatePM)</f>
        <v>0</v>
      </c>
      <c r="DP405" s="57">
        <f>IF(ISBLANK(CatTemplate[[#This Row],[St. unit effort]]),0,(CatTemplate[[#This Row],[St. unit effort]] * CatTemplate[[#This Row],[Year15]])*8/ParRatePM)</f>
        <v>0</v>
      </c>
      <c r="DQ405" s="57">
        <f>IF(ISBLANK(CatTemplate[[#This Row],[St. unit effort]]),0,(CatTemplate[[#This Row],[St. unit effort]] * CatTemplate[[#This Row],[Year16]])*8/ParRatePM)</f>
        <v>0</v>
      </c>
      <c r="DR405" s="57">
        <f>IF(ISBLANK(CatTemplate[[#This Row],[St. unit effort]]),0,(CatTemplate[[#This Row],[St. unit effort]] * CatTemplate[[#This Row],[Year17]])*8/ParRatePM)</f>
        <v>0</v>
      </c>
      <c r="DS405" s="57">
        <f>IF(ISBLANK(CatTemplate[[#This Row],[St. unit effort]]),0,(CatTemplate[[#This Row],[St. unit effort]] * CatTemplate[[#This Row],[Year18]])*8/ParRatePM)</f>
        <v>0</v>
      </c>
      <c r="DT405" s="57">
        <f>IF(ISBLANK(CatTemplate[[#This Row],[St. unit effort]]),0,(CatTemplate[[#This Row],[St. unit effort]] * CatTemplate[[#This Row],[Year19]])*8/ParRatePM)</f>
        <v>0</v>
      </c>
      <c r="DU405" s="57">
        <f>IF(ISBLANK(CatTemplate[[#This Row],[St. unit effort]]),0,(CatTemplate[[#This Row],[St. unit effort]] * CatTemplate[[#This Row],[Year20]])*8/ParRatePM)</f>
        <v>0</v>
      </c>
      <c r="DV405" s="54">
        <f>SUM(CatTemplate[[#This Row],[PM1]:[PM20]])</f>
        <v>0</v>
      </c>
      <c r="DW405" s="56">
        <f t="shared" si="143"/>
        <v>0</v>
      </c>
      <c r="DX405" s="56">
        <f t="shared" si="143"/>
        <v>0</v>
      </c>
      <c r="DY405" s="56">
        <f t="shared" si="143"/>
        <v>0</v>
      </c>
      <c r="DZ405" s="56">
        <f t="shared" si="143"/>
        <v>0</v>
      </c>
      <c r="EA405" s="56">
        <f t="shared" si="143"/>
        <v>0</v>
      </c>
      <c r="EB405" s="56">
        <f t="shared" si="143"/>
        <v>0</v>
      </c>
      <c r="EC405" s="56">
        <f t="shared" si="143"/>
        <v>0</v>
      </c>
      <c r="ED405" s="56">
        <f t="shared" si="143"/>
        <v>0</v>
      </c>
      <c r="EE405" s="56">
        <f t="shared" si="143"/>
        <v>0</v>
      </c>
      <c r="EF405" s="56">
        <f t="shared" si="143"/>
        <v>0</v>
      </c>
      <c r="EG405" s="56">
        <f t="shared" si="143"/>
        <v>0</v>
      </c>
      <c r="EH405" s="56">
        <f t="shared" si="143"/>
        <v>0</v>
      </c>
      <c r="EI405" s="56">
        <f t="shared" si="143"/>
        <v>0</v>
      </c>
      <c r="EJ405" s="56">
        <f t="shared" si="143"/>
        <v>0</v>
      </c>
      <c r="EK405" s="56">
        <f t="shared" si="143"/>
        <v>0</v>
      </c>
      <c r="EL405" s="56">
        <f t="shared" si="135"/>
        <v>0</v>
      </c>
      <c r="EM405" s="56">
        <f t="shared" si="135"/>
        <v>0</v>
      </c>
      <c r="EN405" s="56">
        <f t="shared" si="135"/>
        <v>0</v>
      </c>
      <c r="EO405" s="56">
        <f t="shared" si="135"/>
        <v>0</v>
      </c>
      <c r="EP405" s="56">
        <f t="shared" si="135"/>
        <v>0</v>
      </c>
      <c r="EQ405" s="30">
        <f>CatTemplate[[#This Row],[Eq. unit cost]] * CatTemplate[[#This Row],[Eq. quantity]]</f>
        <v>0</v>
      </c>
      <c r="ER405" s="30">
        <f>CatTemplate[[#This Row],[Cons. unit cost]] *CatTemplate[[#This Row],[Cons. quantity]]</f>
        <v>0</v>
      </c>
      <c r="ES405" s="30">
        <f>CatTemplate[[#This Row],[Oth. unit cost]] *CatTemplate[[#This Row],[Oth. quantity]]</f>
        <v>0</v>
      </c>
      <c r="ET405" s="55">
        <f>SUM(CatTemplate[[#This Row],[CO1]:[CO20]])</f>
        <v>0</v>
      </c>
      <c r="EU405" s="56">
        <f t="shared" si="144"/>
        <v>0</v>
      </c>
      <c r="EV405" s="56">
        <f t="shared" si="144"/>
        <v>0</v>
      </c>
      <c r="EW405" s="56">
        <f t="shared" si="144"/>
        <v>0</v>
      </c>
      <c r="EX405" s="56">
        <f t="shared" si="144"/>
        <v>0</v>
      </c>
      <c r="EY405" s="56">
        <f t="shared" si="144"/>
        <v>0</v>
      </c>
      <c r="EZ405" s="56">
        <f t="shared" si="144"/>
        <v>0</v>
      </c>
      <c r="FA405" s="56">
        <f t="shared" si="144"/>
        <v>0</v>
      </c>
      <c r="FB405" s="56">
        <f t="shared" si="144"/>
        <v>0</v>
      </c>
      <c r="FC405" s="56">
        <f t="shared" si="144"/>
        <v>0</v>
      </c>
      <c r="FD405" s="56">
        <f t="shared" si="144"/>
        <v>0</v>
      </c>
      <c r="FE405" s="56">
        <f t="shared" si="144"/>
        <v>0</v>
      </c>
      <c r="FF405" s="56">
        <f t="shared" si="144"/>
        <v>0</v>
      </c>
      <c r="FG405" s="56">
        <f t="shared" si="144"/>
        <v>0</v>
      </c>
      <c r="FH405" s="56">
        <f t="shared" si="144"/>
        <v>0</v>
      </c>
      <c r="FI405" s="56">
        <f t="shared" si="144"/>
        <v>0</v>
      </c>
      <c r="FJ405" s="56">
        <f t="shared" si="136"/>
        <v>0</v>
      </c>
      <c r="FK405" s="56">
        <f t="shared" si="136"/>
        <v>0</v>
      </c>
      <c r="FL405" s="56">
        <f t="shared" si="136"/>
        <v>0</v>
      </c>
      <c r="FM405" s="56">
        <f t="shared" si="136"/>
        <v>0</v>
      </c>
      <c r="FN405" s="56">
        <f t="shared" si="136"/>
        <v>0</v>
      </c>
      <c r="FO405" s="58">
        <f>SUM(CatTemplate[[#This Row],[CS1]:[CS20]])</f>
        <v>0</v>
      </c>
      <c r="FP405" s="59">
        <f>CatTemplate[[#This Row],[Total Oth. cost]]+CatTemplate[[#This Row],[Total St. Cost]]</f>
        <v>0</v>
      </c>
      <c r="FQ405" s="33" t="e">
        <f t="shared" si="137"/>
        <v>#VALUE!</v>
      </c>
      <c r="FR405" s="33" t="e">
        <f t="shared" si="138"/>
        <v>#VALUE!</v>
      </c>
      <c r="FS405" s="30" t="e">
        <f>(CatTemplate[[#This Row],[CO1]] + CatTemplate[[#This Row],[CS1]]) * (1 + getRateOHFinal) * getRateMarkupFinal</f>
        <v>#VALUE!</v>
      </c>
      <c r="FT405" s="30" t="e">
        <f>(CatTemplate[[#This Row],[CO2]] + CatTemplate[[#This Row],[CS2]]) * (1 + getRateOHFinal) * getRateMarkupFinal</f>
        <v>#VALUE!</v>
      </c>
      <c r="FU405" s="30" t="e">
        <f>(CatTemplate[[#This Row],[CO3]] + CatTemplate[[#This Row],[CS3]]) * (1 + getRateOHFinal) * getRateMarkupFinal</f>
        <v>#VALUE!</v>
      </c>
      <c r="FV405" s="30" t="e">
        <f>(CatTemplate[[#This Row],[CO4]] + CatTemplate[[#This Row],[CS4]]) * (1 + getRateOHFinal) * getRateMarkupFinal</f>
        <v>#VALUE!</v>
      </c>
      <c r="FW405" s="30" t="e">
        <f>(CatTemplate[[#This Row],[CO5]] + CatTemplate[[#This Row],[CS5]]) * (1 + getRateOHFinal) * getRateMarkupFinal</f>
        <v>#VALUE!</v>
      </c>
      <c r="FX405" s="30" t="e">
        <f>(CatTemplate[[#This Row],[CO6]] + CatTemplate[[#This Row],[CS6]]) * (1 + getRateOHFinal) * getRateMarkupFinal</f>
        <v>#VALUE!</v>
      </c>
      <c r="FY405" s="30" t="e">
        <f>(CatTemplate[[#This Row],[CO7]] + CatTemplate[[#This Row],[CS7]]) * (1 + getRateOHFinal) * getRateMarkupFinal</f>
        <v>#VALUE!</v>
      </c>
      <c r="FZ405" s="30" t="e">
        <f>(CatTemplate[[#This Row],[CO8]] + CatTemplate[[#This Row],[CS8]]) * (1 + getRateOHFinal) * getRateMarkupFinal</f>
        <v>#VALUE!</v>
      </c>
      <c r="GA405" s="30" t="e">
        <f>(CatTemplate[[#This Row],[CO9]] + CatTemplate[[#This Row],[CS9]]) * (1 + getRateOHFinal) * getRateMarkupFinal</f>
        <v>#VALUE!</v>
      </c>
      <c r="GB405" s="30" t="e">
        <f>(CatTemplate[[#This Row],[CO10]] + CatTemplate[[#This Row],[CS10]]) * (1 + getRateOHFinal) * getRateMarkupFinal</f>
        <v>#VALUE!</v>
      </c>
      <c r="GC405" s="30" t="e">
        <f>(CatTemplate[[#This Row],[CO11]] + CatTemplate[[#This Row],[CS11]]) * (1 + getRateOHFinal) * getRateMarkupFinal</f>
        <v>#VALUE!</v>
      </c>
      <c r="GD405" s="30" t="e">
        <f>(CatTemplate[[#This Row],[CO12]] + CatTemplate[[#This Row],[CS12]]) * (1 + getRateOHFinal) * getRateMarkupFinal</f>
        <v>#VALUE!</v>
      </c>
      <c r="GE405" s="30" t="e">
        <f>(CatTemplate[[#This Row],[CO13]] + CatTemplate[[#This Row],[CS13]]) * (1 + getRateOHFinal) * getRateMarkupFinal</f>
        <v>#VALUE!</v>
      </c>
      <c r="GF405" s="30" t="e">
        <f>(CatTemplate[[#This Row],[CO14]] + CatTemplate[[#This Row],[CS14]]) * (1 + getRateOHFinal) * getRateMarkupFinal</f>
        <v>#VALUE!</v>
      </c>
      <c r="GG405" s="30" t="e">
        <f>(CatTemplate[[#This Row],[CO15]] + CatTemplate[[#This Row],[CS15]]) * (1 + getRateOHFinal) * getRateMarkupFinal</f>
        <v>#VALUE!</v>
      </c>
      <c r="GH405" s="30" t="e">
        <f>(CatTemplate[[#This Row],[CO16]] + CatTemplate[[#This Row],[CS16]]) * (1 + getRateOHFinal) * getRateMarkupFinal</f>
        <v>#VALUE!</v>
      </c>
      <c r="GI405" s="30" t="e">
        <f>(CatTemplate[[#This Row],[CO17]] + CatTemplate[[#This Row],[CS17]]) * (1 + getRateOHFinal) * getRateMarkupFinal</f>
        <v>#VALUE!</v>
      </c>
      <c r="GJ405" s="30" t="e">
        <f>(CatTemplate[[#This Row],[CO18]] + CatTemplate[[#This Row],[CS18]]) * (1 + getRateOHFinal) * getRateMarkupFinal</f>
        <v>#VALUE!</v>
      </c>
      <c r="GK405" s="30" t="e">
        <f>(CatTemplate[[#This Row],[CO19]] + CatTemplate[[#This Row],[CS19]]) * (1 + getRateOHFinal) * getRateMarkupFinal</f>
        <v>#VALUE!</v>
      </c>
      <c r="GL405" s="30" t="e">
        <f>(CatTemplate[[#This Row],[CO20]] + CatTemplate[[#This Row],[CS20]]) * (1 + getRateOHFinal) * getRateMarkupFinal</f>
        <v>#VALUE!</v>
      </c>
      <c r="GM405" s="30" t="e">
        <f t="shared" si="139"/>
        <v>#VALUE!</v>
      </c>
      <c r="GN405" s="30" t="e">
        <f t="shared" si="140"/>
        <v>#VALUE!</v>
      </c>
      <c r="GO405" s="30" t="e">
        <f t="shared" si="141"/>
        <v>#VALUE!</v>
      </c>
      <c r="GP405" s="30" t="e">
        <f t="shared" si="142"/>
        <v>#VALUE!</v>
      </c>
      <c r="GQ405" s="30" t="e">
        <f>(CatTemplate[[#This Row],[CO1]]+CatTemplate[[#This Row],[CS1]]) * (1+ getRateOHFinal) * (1 + getRateMarkupFinal)</f>
        <v>#VALUE!</v>
      </c>
      <c r="GR405" s="30" t="e">
        <f>(CatTemplate[[#This Row],[CO2]]+CatTemplate[[#This Row],[CS2]]) * (1+ getRateOHFinal) * (1 + getRateMarkupFinal)</f>
        <v>#VALUE!</v>
      </c>
      <c r="GS405" s="30" t="e">
        <f>(CatTemplate[[#This Row],[CO3]]+CatTemplate[[#This Row],[CS3]]) * (1+ getRateOHFinal) * (1 + getRateMarkupFinal)</f>
        <v>#VALUE!</v>
      </c>
      <c r="GT405" s="30" t="e">
        <f>(CatTemplate[[#This Row],[CO4]]+CatTemplate[[#This Row],[CS4]]) * (1+ getRateOHFinal) * (1 + getRateMarkupFinal)</f>
        <v>#VALUE!</v>
      </c>
      <c r="GU405" s="30" t="e">
        <f>(CatTemplate[[#This Row],[CO5]]+CatTemplate[[#This Row],[CS5]]) * (1+ getRateOHFinal) * (1 + getRateMarkupFinal)</f>
        <v>#VALUE!</v>
      </c>
      <c r="GV405" s="30" t="e">
        <f>(CatTemplate[[#This Row],[CO6]]+CatTemplate[[#This Row],[CS6]]) * (1+ getRateOHFinal) * (1 + getRateMarkupFinal)</f>
        <v>#VALUE!</v>
      </c>
      <c r="GW405" s="30" t="e">
        <f>(CatTemplate[[#This Row],[CO7]]+CatTemplate[[#This Row],[CS7]]) * (1+ getRateOHFinal) * (1 + getRateMarkupFinal)</f>
        <v>#VALUE!</v>
      </c>
      <c r="GX405" s="30" t="e">
        <f>(CatTemplate[[#This Row],[CO8]]+CatTemplate[[#This Row],[CS8]]) * (1+ getRateOHFinal) * (1 + getRateMarkupFinal)</f>
        <v>#VALUE!</v>
      </c>
      <c r="GY405" s="30" t="e">
        <f>(CatTemplate[[#This Row],[CO9]]+CatTemplate[[#This Row],[CS9]]) * (1+ getRateOHFinal) * (1 + getRateMarkupFinal)</f>
        <v>#VALUE!</v>
      </c>
      <c r="GZ405" s="30" t="e">
        <f>(CatTemplate[[#This Row],[CO10]]+CatTemplate[[#This Row],[CS10]]) * (1+ getRateOHFinal) * (1 + getRateMarkupFinal)</f>
        <v>#VALUE!</v>
      </c>
      <c r="HA405" s="30" t="e">
        <f>(CatTemplate[[#This Row],[CO11]]+CatTemplate[[#This Row],[CS11]]) * (1+ getRateOHFinal) * (1 + getRateMarkupFinal)</f>
        <v>#VALUE!</v>
      </c>
      <c r="HB405" s="30" t="e">
        <f>(CatTemplate[[#This Row],[CO12]]+CatTemplate[[#This Row],[CS12]]) * (1+ getRateOHFinal) * (1 + getRateMarkupFinal)</f>
        <v>#VALUE!</v>
      </c>
      <c r="HC405" s="30" t="e">
        <f>(CatTemplate[[#This Row],[CO13]]+CatTemplate[[#This Row],[CS13]]) * (1+ getRateOHFinal) * (1 + getRateMarkupFinal)</f>
        <v>#VALUE!</v>
      </c>
      <c r="HD405" s="30" t="e">
        <f>(CatTemplate[[#This Row],[CO14]]+CatTemplate[[#This Row],[CS14]]) * (1+ getRateOHFinal) * (1 + getRateMarkupFinal)</f>
        <v>#VALUE!</v>
      </c>
      <c r="HE405" s="30" t="e">
        <f>(CatTemplate[[#This Row],[CO15]]+CatTemplate[[#This Row],[CS15]]) * (1+ getRateOHFinal) * (1 + getRateMarkupFinal)</f>
        <v>#VALUE!</v>
      </c>
      <c r="HF405" s="30" t="e">
        <f>(CatTemplate[[#This Row],[CO16]]+CatTemplate[[#This Row],[CS16]]) * (1+ getRateOHFinal) * (1 + getRateMarkupFinal)</f>
        <v>#VALUE!</v>
      </c>
      <c r="HG405" s="30" t="e">
        <f>(CatTemplate[[#This Row],[CO17]]+CatTemplate[[#This Row],[CS17]]) * (1+ getRateOHFinal) * (1 + getRateMarkupFinal)</f>
        <v>#VALUE!</v>
      </c>
      <c r="HH405" s="30" t="e">
        <f>(CatTemplate[[#This Row],[CO18]]+CatTemplate[[#This Row],[CS18]]) * (1+ getRateOHFinal) * (1 + getRateMarkupFinal)</f>
        <v>#VALUE!</v>
      </c>
      <c r="HI405" s="30" t="e">
        <f>(CatTemplate[[#This Row],[CO19]]+CatTemplate[[#This Row],[CS19]]) * (1+ getRateOHFinal) * (1 + getRateMarkupFinal)</f>
        <v>#VALUE!</v>
      </c>
      <c r="HJ405" s="30" t="e">
        <f>(CatTemplate[[#This Row],[CO20]]+CatTemplate[[#This Row],[CS20]]) * (1+ getRateOHFinal) * (1 + getRateMarkupFinal)</f>
        <v>#VALUE!</v>
      </c>
      <c r="HK405" s="39" t="e">
        <f>CatTemplate[[#This Row],[Total cost]]+CatTemplate[[#This Row],[OH Amount]]+CatTemplate[[#This Row],[Markup]]</f>
        <v>#VALUE!</v>
      </c>
      <c r="HL405" s="63">
        <f>IF(CatTemplate[[#This Row],[Units]]="Days",CatTemplate[[#This Row],[Project quantity]]*CatTemplate[[#This Row],[St. unit effort]],CatTemplate[[#This Row],[Project quantity]])</f>
        <v>0</v>
      </c>
      <c r="HM405" s="287">
        <f>IFERROR(CatTemplate[[#This Row],[Total Price]]/(CatTemplate[[#This Row],[Final Quantity]]),0)</f>
        <v>0</v>
      </c>
      <c r="HN405" s="261"/>
    </row>
    <row r="406" spans="2:222" x14ac:dyDescent="0.2">
      <c r="B406" s="9" t="s">
        <v>107</v>
      </c>
      <c r="C406" s="23">
        <v>11</v>
      </c>
      <c r="D406" s="10" t="s">
        <v>194</v>
      </c>
      <c r="E406" s="25">
        <v>3</v>
      </c>
      <c r="F406" s="19" t="s">
        <v>217</v>
      </c>
      <c r="G406" s="27">
        <v>12</v>
      </c>
      <c r="H406" s="19" t="s">
        <v>1181</v>
      </c>
      <c r="I406" s="19"/>
      <c r="J406" s="16"/>
      <c r="K406" s="16"/>
      <c r="L406" s="16" t="s">
        <v>422</v>
      </c>
      <c r="M406" s="16" t="s">
        <v>1180</v>
      </c>
      <c r="N406" s="16" t="s">
        <v>857</v>
      </c>
      <c r="O406" s="320"/>
      <c r="P406" s="71"/>
      <c r="Q406" s="108"/>
      <c r="R406" s="73"/>
      <c r="S406" s="97"/>
      <c r="T406" s="100">
        <f>getEqUnitCost</f>
        <v>0</v>
      </c>
      <c r="U406" s="73">
        <f>getEqUnitEffort</f>
        <v>0</v>
      </c>
      <c r="V406" s="101">
        <f>getEqQuantity</f>
        <v>0</v>
      </c>
      <c r="W406" s="320"/>
      <c r="X406" s="100">
        <f>getConsUnitCost</f>
        <v>0</v>
      </c>
      <c r="Y406" s="73">
        <f>getConsUnitEffort</f>
        <v>0</v>
      </c>
      <c r="Z406" s="14">
        <f>getConsQuantity</f>
        <v>0</v>
      </c>
      <c r="AA406" s="320"/>
      <c r="AB406" s="72"/>
      <c r="AC406" s="112"/>
      <c r="AD406" s="14">
        <f>getOthQuantity</f>
        <v>0</v>
      </c>
      <c r="AE406" s="320"/>
      <c r="AF406" s="28" t="str">
        <f>IF(ISBLANK(CatTemplate[[#This Row],[Resource type]]),"",CatTemplate[[#This Row],[Resource type]])</f>
        <v/>
      </c>
      <c r="AG406" s="242">
        <f>getStaffUnitCost</f>
        <v>0</v>
      </c>
      <c r="AH406" s="113">
        <f>getStaffUnitEffort</f>
        <v>0</v>
      </c>
      <c r="AI406" s="40">
        <f>getStaffQuantity</f>
        <v>0</v>
      </c>
      <c r="AJ406" s="41">
        <f>CatTemplate[[#This Row],[St. quantity]]*8/ParRatePM</f>
        <v>0</v>
      </c>
      <c r="AK406" s="320"/>
      <c r="AL406" s="53" t="str">
        <f>CatTemplate[[#This Row],[Item type]]</f>
        <v>Items</v>
      </c>
      <c r="AM406" s="12">
        <f>SUM(CatTemplate[[#This Row],[Year1]:[Year20]])</f>
        <v>0</v>
      </c>
      <c r="AN406" s="52"/>
      <c r="AO406" s="52"/>
      <c r="AP406" s="52"/>
      <c r="AQ406" s="8"/>
      <c r="AR406" s="8"/>
      <c r="AS406" s="8"/>
      <c r="AT406" s="8"/>
      <c r="AU406" s="8"/>
      <c r="AV406" s="8"/>
      <c r="AW406" s="8"/>
      <c r="AX406" s="8"/>
      <c r="AY406" s="8"/>
      <c r="AZ406" s="8"/>
      <c r="BA406" s="8"/>
      <c r="BB406" s="8"/>
      <c r="BC406" s="8"/>
      <c r="BD406" s="8"/>
      <c r="BE406" s="8"/>
      <c r="BF406" s="8"/>
      <c r="BG406" s="36"/>
      <c r="BH406" s="320"/>
      <c r="BI406" s="37" t="str">
        <f>getCostCategory</f>
        <v>travel costs</v>
      </c>
      <c r="BJ406" s="37" t="str">
        <f>getSection</f>
        <v>11 Statistics and methodology</v>
      </c>
      <c r="BK406" s="32" t="str">
        <f>getObject</f>
        <v>Statistics and methodology</v>
      </c>
      <c r="BL406" s="30">
        <f>IFERROR(getUnitCost * IF(CatTemplate[[#This Row],[Cost Category Comp.]]="01 Staff costs", 1,1),0)</f>
        <v>0</v>
      </c>
      <c r="BM406" s="29">
        <f>IF(AND(ISBLANK(CatTemplate[[#This Row],[Eq. unit cost]]),ISBLANK(CatTemplate[[#This Row],[Cons. unit cost]]),ISBLANK(CatTemplate[[#This Row],[Oth. unit cost]])), 0, IF(getUnitEffort =0,1,getUnitEffort) * CatTemplate[[#This Row],[Year1]])</f>
        <v>0</v>
      </c>
      <c r="BN406" s="29">
        <f>IF(AND(ISBLANK(CatTemplate[[#This Row],[Eq. unit cost]]),ISBLANK(CatTemplate[[#This Row],[Cons. unit cost]]),ISBLANK(CatTemplate[[#This Row],[Oth. unit cost]])), 0, IF(getUnitEffort =0,1,getUnitEffort) * CatTemplate[[#This Row],[Year2]])</f>
        <v>0</v>
      </c>
      <c r="BO406" s="29">
        <f>IF(AND(ISBLANK(CatTemplate[[#This Row],[Eq. unit cost]]),ISBLANK(CatTemplate[[#This Row],[Cons. unit cost]]),ISBLANK(CatTemplate[[#This Row],[Oth. unit cost]])), 0, IF(getUnitEffort =0,1,getUnitEffort) * CatTemplate[[#This Row],[Year3]])</f>
        <v>0</v>
      </c>
      <c r="BP406" s="29">
        <f>IF(AND(ISBLANK(CatTemplate[[#This Row],[Eq. unit cost]]),ISBLANK(CatTemplate[[#This Row],[Cons. unit cost]]),ISBLANK(CatTemplate[[#This Row],[Oth. unit cost]])), 0, IF(getUnitEffort =0,1,getUnitEffort) * CatTemplate[[#This Row],[Year4]])</f>
        <v>0</v>
      </c>
      <c r="BQ406" s="29">
        <f>IF(AND(ISBLANK(CatTemplate[[#This Row],[Eq. unit cost]]),ISBLANK(CatTemplate[[#This Row],[Cons. unit cost]]),ISBLANK(CatTemplate[[#This Row],[Oth. unit cost]])), 0, IF(getUnitEffort =0,1,getUnitEffort) * CatTemplate[[#This Row],[Year5]])</f>
        <v>0</v>
      </c>
      <c r="BR406" s="29">
        <f>IF(AND(ISBLANK(CatTemplate[[#This Row],[Eq. unit cost]]),ISBLANK(CatTemplate[[#This Row],[Cons. unit cost]]),ISBLANK(CatTemplate[[#This Row],[Oth. unit cost]])), 0, IF(getUnitEffort =0,1,getUnitEffort) * CatTemplate[[#This Row],[Year6]])</f>
        <v>0</v>
      </c>
      <c r="BS406" s="29">
        <f>IF(AND(ISBLANK(CatTemplate[[#This Row],[Eq. unit cost]]),ISBLANK(CatTemplate[[#This Row],[Cons. unit cost]]),ISBLANK(CatTemplate[[#This Row],[Oth. unit cost]])), 0, IF(getUnitEffort =0,1,getUnitEffort) * CatTemplate[[#This Row],[Year7]])</f>
        <v>0</v>
      </c>
      <c r="BT406" s="29">
        <f>IF(AND(ISBLANK(CatTemplate[[#This Row],[Eq. unit cost]]),ISBLANK(CatTemplate[[#This Row],[Cons. unit cost]]),ISBLANK(CatTemplate[[#This Row],[Oth. unit cost]])), 0, IF(getUnitEffort =0,1,getUnitEffort) * CatTemplate[[#This Row],[Year8]])</f>
        <v>0</v>
      </c>
      <c r="BU406" s="29">
        <f>IF(AND(ISBLANK(CatTemplate[[#This Row],[Eq. unit cost]]),ISBLANK(CatTemplate[[#This Row],[Cons. unit cost]]),ISBLANK(CatTemplate[[#This Row],[Oth. unit cost]])), 0, IF(getUnitEffort =0,1,getUnitEffort) * CatTemplate[[#This Row],[Year9]])</f>
        <v>0</v>
      </c>
      <c r="BV406" s="29">
        <f>IF(AND(ISBLANK(CatTemplate[[#This Row],[Eq. unit cost]]),ISBLANK(CatTemplate[[#This Row],[Cons. unit cost]]),ISBLANK(CatTemplate[[#This Row],[Oth. unit cost]])), 0, IF(getUnitEffort =0,1,getUnitEffort) * CatTemplate[[#This Row],[Year10]])</f>
        <v>0</v>
      </c>
      <c r="BW406" s="29">
        <f>IF(AND(ISBLANK(CatTemplate[[#This Row],[Eq. unit cost]]),ISBLANK(CatTemplate[[#This Row],[Cons. unit cost]]),ISBLANK(CatTemplate[[#This Row],[Oth. unit cost]])), 0, IF(getUnitEffort =0,1,getUnitEffort) * CatTemplate[[#This Row],[Year11]])</f>
        <v>0</v>
      </c>
      <c r="BX406" s="29">
        <f>IF(AND(ISBLANK(CatTemplate[[#This Row],[Eq. unit cost]]),ISBLANK(CatTemplate[[#This Row],[Cons. unit cost]]),ISBLANK(CatTemplate[[#This Row],[Oth. unit cost]])), 0, IF(getUnitEffort =0,1,getUnitEffort) * CatTemplate[[#This Row],[Year12]])</f>
        <v>0</v>
      </c>
      <c r="BY406" s="29">
        <f>IF(AND(ISBLANK(CatTemplate[[#This Row],[Eq. unit cost]]),ISBLANK(CatTemplate[[#This Row],[Cons. unit cost]]),ISBLANK(CatTemplate[[#This Row],[Oth. unit cost]])), 0, IF(getUnitEffort =0,1,getUnitEffort) * CatTemplate[[#This Row],[Year13]])</f>
        <v>0</v>
      </c>
      <c r="BZ406" s="29">
        <f>IF(AND(ISBLANK(CatTemplate[[#This Row],[Eq. unit cost]]),ISBLANK(CatTemplate[[#This Row],[Cons. unit cost]]),ISBLANK(CatTemplate[[#This Row],[Oth. unit cost]])), 0, IF(getUnitEffort =0,1,getUnitEffort) * CatTemplate[[#This Row],[Year14]])</f>
        <v>0</v>
      </c>
      <c r="CA406" s="29">
        <f>IF(AND(ISBLANK(CatTemplate[[#This Row],[Eq. unit cost]]),ISBLANK(CatTemplate[[#This Row],[Cons. unit cost]]),ISBLANK(CatTemplate[[#This Row],[Oth. unit cost]])), 0, IF(getUnitEffort =0,1,getUnitEffort) * CatTemplate[[#This Row],[Year15]])</f>
        <v>0</v>
      </c>
      <c r="CB406" s="29">
        <f>IF(AND(ISBLANK(CatTemplate[[#This Row],[Eq. unit cost]]),ISBLANK(CatTemplate[[#This Row],[Cons. unit cost]]),ISBLANK(CatTemplate[[#This Row],[Oth. unit cost]])), 0, IF(getUnitEffort =0,1,getUnitEffort) * CatTemplate[[#This Row],[Year16]])</f>
        <v>0</v>
      </c>
      <c r="CC406" s="29">
        <f>IF(AND(ISBLANK(CatTemplate[[#This Row],[Eq. unit cost]]),ISBLANK(CatTemplate[[#This Row],[Cons. unit cost]]),ISBLANK(CatTemplate[[#This Row],[Oth. unit cost]])), 0, IF(getUnitEffort =0,1,getUnitEffort) * CatTemplate[[#This Row],[Year17]])</f>
        <v>0</v>
      </c>
      <c r="CD406" s="29">
        <f>IF(AND(ISBLANK(CatTemplate[[#This Row],[Eq. unit cost]]),ISBLANK(CatTemplate[[#This Row],[Cons. unit cost]]),ISBLANK(CatTemplate[[#This Row],[Oth. unit cost]])), 0, IF(getUnitEffort =0,1,getUnitEffort) * CatTemplate[[#This Row],[Year18]])</f>
        <v>0</v>
      </c>
      <c r="CE406" s="29">
        <f>IF(AND(ISBLANK(CatTemplate[[#This Row],[Eq. unit cost]]),ISBLANK(CatTemplate[[#This Row],[Cons. unit cost]]),ISBLANK(CatTemplate[[#This Row],[Oth. unit cost]])), 0, IF(getUnitEffort =0,1,getUnitEffort) * CatTemplate[[#This Row],[Year19]])</f>
        <v>0</v>
      </c>
      <c r="CF406" s="29">
        <f>IF(AND(ISBLANK(CatTemplate[[#This Row],[Eq. unit cost]]),ISBLANK(CatTemplate[[#This Row],[Cons. unit cost]]),ISBLANK(CatTemplate[[#This Row],[Oth. unit cost]])), 0, IF(getUnitEffort =0,1,getUnitEffort) * CatTemplate[[#This Row],[Year20]])</f>
        <v>0</v>
      </c>
      <c r="CG406" s="45">
        <f>SUM(CatTemplate[[#This Row],[Q1]:[Q20]])</f>
        <v>0</v>
      </c>
      <c r="CH406" s="29">
        <f>IF(ISBLANK(CatTemplate[[#This Row],[St. unit effort]]),0,(CatTemplate[[#This Row],[St. unit effort]] * CatTemplate[[#This Row],[Year1]]))</f>
        <v>0</v>
      </c>
      <c r="CI406" s="29">
        <f>IF(ISBLANK(CatTemplate[[#This Row],[St. unit effort]]),0,(CatTemplate[[#This Row],[St. unit effort]] * CatTemplate[[#This Row],[Year2]]))</f>
        <v>0</v>
      </c>
      <c r="CJ406" s="29">
        <f>IF(ISBLANK(CatTemplate[[#This Row],[St. unit effort]]),0,(CatTemplate[[#This Row],[St. unit effort]] * CatTemplate[[#This Row],[Year3]]))</f>
        <v>0</v>
      </c>
      <c r="CK406" s="29">
        <f>IF(ISBLANK(CatTemplate[[#This Row],[St. unit effort]]),0,(CatTemplate[[#This Row],[St. unit effort]] * CatTemplate[[#This Row],[Year4]]))</f>
        <v>0</v>
      </c>
      <c r="CL406" s="29">
        <f>IF(ISBLANK(CatTemplate[[#This Row],[St. unit effort]]),0,(CatTemplate[[#This Row],[St. unit effort]] * CatTemplate[[#This Row],[Year5]]))</f>
        <v>0</v>
      </c>
      <c r="CM406" s="29">
        <f>IF(ISBLANK(CatTemplate[[#This Row],[St. unit effort]]),0,(CatTemplate[[#This Row],[St. unit effort]] * CatTemplate[[#This Row],[Year6]]))</f>
        <v>0</v>
      </c>
      <c r="CN406" s="29">
        <f>IF(ISBLANK(CatTemplate[[#This Row],[St. unit effort]]),0,(CatTemplate[[#This Row],[St. unit effort]] * CatTemplate[[#This Row],[Year7]]))</f>
        <v>0</v>
      </c>
      <c r="CO406" s="29">
        <f>IF(ISBLANK(CatTemplate[[#This Row],[St. unit effort]]),0,(CatTemplate[[#This Row],[St. unit effort]] * CatTemplate[[#This Row],[Year8]]))</f>
        <v>0</v>
      </c>
      <c r="CP406" s="29">
        <f>IF(ISBLANK(CatTemplate[[#This Row],[St. unit effort]]),0,(CatTemplate[[#This Row],[St. unit effort]] * CatTemplate[[#This Row],[Year9]]))</f>
        <v>0</v>
      </c>
      <c r="CQ406" s="29">
        <f>IF(ISBLANK(CatTemplate[[#This Row],[St. unit effort]]),0,(CatTemplate[[#This Row],[St. unit effort]] * CatTemplate[[#This Row],[Year10]]))</f>
        <v>0</v>
      </c>
      <c r="CR406" s="29">
        <f>IF(ISBLANK(CatTemplate[[#This Row],[St. unit effort]]),0,(CatTemplate[[#This Row],[St. unit effort]] * CatTemplate[[#This Row],[Year11]]))</f>
        <v>0</v>
      </c>
      <c r="CS406" s="29">
        <f>IF(ISBLANK(CatTemplate[[#This Row],[St. unit effort]]),0,(CatTemplate[[#This Row],[St. unit effort]] * CatTemplate[[#This Row],[Year12]]))</f>
        <v>0</v>
      </c>
      <c r="CT406" s="29">
        <f>IF(ISBLANK(CatTemplate[[#This Row],[St. unit effort]]),0,(CatTemplate[[#This Row],[St. unit effort]] * CatTemplate[[#This Row],[Year13]]))</f>
        <v>0</v>
      </c>
      <c r="CU406" s="29">
        <f>IF(ISBLANK(CatTemplate[[#This Row],[St. unit effort]]),0,(CatTemplate[[#This Row],[St. unit effort]] * CatTemplate[[#This Row],[Year14]]))</f>
        <v>0</v>
      </c>
      <c r="CV406" s="29">
        <f>IF(ISBLANK(CatTemplate[[#This Row],[St. unit effort]]),0,(CatTemplate[[#This Row],[St. unit effort]] * CatTemplate[[#This Row],[Year15]]))</f>
        <v>0</v>
      </c>
      <c r="CW406" s="29">
        <f>IF(ISBLANK(CatTemplate[[#This Row],[St. unit effort]]),0,(CatTemplate[[#This Row],[St. unit effort]] * CatTemplate[[#This Row],[Year16]]))</f>
        <v>0</v>
      </c>
      <c r="CX406" s="29">
        <f>IF(ISBLANK(CatTemplate[[#This Row],[St. unit effort]]),0,(CatTemplate[[#This Row],[St. unit effort]] * CatTemplate[[#This Row],[Year17]]))</f>
        <v>0</v>
      </c>
      <c r="CY406" s="29">
        <f>IF(ISBLANK(CatTemplate[[#This Row],[St. unit effort]]),0,(CatTemplate[[#This Row],[St. unit effort]] * CatTemplate[[#This Row],[Year18]]))</f>
        <v>0</v>
      </c>
      <c r="CZ406" s="29">
        <f>IF(ISBLANK(CatTemplate[[#This Row],[St. unit effort]]),0,(CatTemplate[[#This Row],[St. unit effort]] * CatTemplate[[#This Row],[Year19]]))</f>
        <v>0</v>
      </c>
      <c r="DA406" s="29">
        <f>IF(ISBLANK(CatTemplate[[#This Row],[St. unit effort]]),0,(CatTemplate[[#This Row],[St. unit effort]] * CatTemplate[[#This Row],[Year20]]))</f>
        <v>0</v>
      </c>
      <c r="DB406" s="57">
        <f>IF(ISBLANK(CatTemplate[[#This Row],[St. unit effort]]),0,(CatTemplate[[#This Row],[St. unit effort]] * CatTemplate[[#This Row],[Year1]])*8/ParRatePM)</f>
        <v>0</v>
      </c>
      <c r="DC406" s="57">
        <f>IF(ISBLANK(CatTemplate[[#This Row],[St. unit effort]]),0,(CatTemplate[[#This Row],[St. unit effort]] * CatTemplate[[#This Row],[Year2]])*8/ParRatePM)</f>
        <v>0</v>
      </c>
      <c r="DD406" s="57">
        <f>IF(ISBLANK(CatTemplate[[#This Row],[St. unit effort]]),0,(CatTemplate[[#This Row],[St. unit effort]] * CatTemplate[[#This Row],[Year3]])*8/ParRatePM)</f>
        <v>0</v>
      </c>
      <c r="DE406" s="57">
        <f>IF(ISBLANK(CatTemplate[[#This Row],[St. unit effort]]),0,(CatTemplate[[#This Row],[St. unit effort]] * CatTemplate[[#This Row],[Year4]])*8/ParRatePM)</f>
        <v>0</v>
      </c>
      <c r="DF406" s="57">
        <f>IF(ISBLANK(CatTemplate[[#This Row],[St. unit effort]]),0,(CatTemplate[[#This Row],[St. unit effort]] * CatTemplate[[#This Row],[Year5]])*8/ParRatePM)</f>
        <v>0</v>
      </c>
      <c r="DG406" s="57">
        <f>IF(ISBLANK(CatTemplate[[#This Row],[St. unit effort]]),0,(CatTemplate[[#This Row],[St. unit effort]] * CatTemplate[[#This Row],[Year6]])*8/ParRatePM)</f>
        <v>0</v>
      </c>
      <c r="DH406" s="57">
        <f>IF(ISBLANK(CatTemplate[[#This Row],[St. unit effort]]),0,(CatTemplate[[#This Row],[St. unit effort]] * CatTemplate[[#This Row],[Year7]])*8/ParRatePM)</f>
        <v>0</v>
      </c>
      <c r="DI406" s="57">
        <f>IF(ISBLANK(CatTemplate[[#This Row],[St. unit effort]]),0,(CatTemplate[[#This Row],[St. unit effort]] * CatTemplate[[#This Row],[Year8]])*8/ParRatePM)</f>
        <v>0</v>
      </c>
      <c r="DJ406" s="57">
        <f>IF(ISBLANK(CatTemplate[[#This Row],[St. unit effort]]),0,(CatTemplate[[#This Row],[St. unit effort]] * CatTemplate[[#This Row],[Year9]])*8/ParRatePM)</f>
        <v>0</v>
      </c>
      <c r="DK406" s="57">
        <f>IF(ISBLANK(CatTemplate[[#This Row],[St. unit effort]]),0,(CatTemplate[[#This Row],[St. unit effort]] * CatTemplate[[#This Row],[Year10]])*8/ParRatePM)</f>
        <v>0</v>
      </c>
      <c r="DL406" s="57">
        <f>IF(ISBLANK(CatTemplate[[#This Row],[St. unit effort]]),0,(CatTemplate[[#This Row],[St. unit effort]] * CatTemplate[[#This Row],[Year11]])*8/ParRatePM)</f>
        <v>0</v>
      </c>
      <c r="DM406" s="57">
        <f>IF(ISBLANK(CatTemplate[[#This Row],[St. unit effort]]),0,(CatTemplate[[#This Row],[St. unit effort]] * CatTemplate[[#This Row],[Year12]])*8/ParRatePM)</f>
        <v>0</v>
      </c>
      <c r="DN406" s="57">
        <f>IF(ISBLANK(CatTemplate[[#This Row],[St. unit effort]]),0,(CatTemplate[[#This Row],[St. unit effort]] * CatTemplate[[#This Row],[Year13]])*8/ParRatePM)</f>
        <v>0</v>
      </c>
      <c r="DO406" s="57">
        <f>IF(ISBLANK(CatTemplate[[#This Row],[St. unit effort]]),0,(CatTemplate[[#This Row],[St. unit effort]] * CatTemplate[[#This Row],[Year14]])*8/ParRatePM)</f>
        <v>0</v>
      </c>
      <c r="DP406" s="57">
        <f>IF(ISBLANK(CatTemplate[[#This Row],[St. unit effort]]),0,(CatTemplate[[#This Row],[St. unit effort]] * CatTemplate[[#This Row],[Year15]])*8/ParRatePM)</f>
        <v>0</v>
      </c>
      <c r="DQ406" s="57">
        <f>IF(ISBLANK(CatTemplate[[#This Row],[St. unit effort]]),0,(CatTemplate[[#This Row],[St. unit effort]] * CatTemplate[[#This Row],[Year16]])*8/ParRatePM)</f>
        <v>0</v>
      </c>
      <c r="DR406" s="57">
        <f>IF(ISBLANK(CatTemplate[[#This Row],[St. unit effort]]),0,(CatTemplate[[#This Row],[St. unit effort]] * CatTemplate[[#This Row],[Year17]])*8/ParRatePM)</f>
        <v>0</v>
      </c>
      <c r="DS406" s="57">
        <f>IF(ISBLANK(CatTemplate[[#This Row],[St. unit effort]]),0,(CatTemplate[[#This Row],[St. unit effort]] * CatTemplate[[#This Row],[Year18]])*8/ParRatePM)</f>
        <v>0</v>
      </c>
      <c r="DT406" s="57">
        <f>IF(ISBLANK(CatTemplate[[#This Row],[St. unit effort]]),0,(CatTemplate[[#This Row],[St. unit effort]] * CatTemplate[[#This Row],[Year19]])*8/ParRatePM)</f>
        <v>0</v>
      </c>
      <c r="DU406" s="57">
        <f>IF(ISBLANK(CatTemplate[[#This Row],[St. unit effort]]),0,(CatTemplate[[#This Row],[St. unit effort]] * CatTemplate[[#This Row],[Year20]])*8/ParRatePM)</f>
        <v>0</v>
      </c>
      <c r="DV406" s="54">
        <f>SUM(CatTemplate[[#This Row],[PM1]:[PM20]])</f>
        <v>0</v>
      </c>
      <c r="DW406" s="56">
        <f t="shared" si="143"/>
        <v>0</v>
      </c>
      <c r="DX406" s="56">
        <f t="shared" si="143"/>
        <v>0</v>
      </c>
      <c r="DY406" s="56">
        <f t="shared" si="143"/>
        <v>0</v>
      </c>
      <c r="DZ406" s="56">
        <f t="shared" si="143"/>
        <v>0</v>
      </c>
      <c r="EA406" s="56">
        <f t="shared" si="143"/>
        <v>0</v>
      </c>
      <c r="EB406" s="56">
        <f t="shared" si="143"/>
        <v>0</v>
      </c>
      <c r="EC406" s="56">
        <f t="shared" si="143"/>
        <v>0</v>
      </c>
      <c r="ED406" s="56">
        <f t="shared" si="143"/>
        <v>0</v>
      </c>
      <c r="EE406" s="56">
        <f t="shared" si="143"/>
        <v>0</v>
      </c>
      <c r="EF406" s="56">
        <f t="shared" si="143"/>
        <v>0</v>
      </c>
      <c r="EG406" s="56">
        <f t="shared" si="143"/>
        <v>0</v>
      </c>
      <c r="EH406" s="56">
        <f t="shared" si="143"/>
        <v>0</v>
      </c>
      <c r="EI406" s="56">
        <f t="shared" si="143"/>
        <v>0</v>
      </c>
      <c r="EJ406" s="56">
        <f t="shared" si="143"/>
        <v>0</v>
      </c>
      <c r="EK406" s="56">
        <f t="shared" si="143"/>
        <v>0</v>
      </c>
      <c r="EL406" s="56">
        <f t="shared" si="143"/>
        <v>0</v>
      </c>
      <c r="EM406" s="56">
        <f t="shared" ref="EL406:EP421" si="145">getCost(COLUMN(), ROW(), "Other")</f>
        <v>0</v>
      </c>
      <c r="EN406" s="56">
        <f t="shared" si="145"/>
        <v>0</v>
      </c>
      <c r="EO406" s="56">
        <f t="shared" si="145"/>
        <v>0</v>
      </c>
      <c r="EP406" s="56">
        <f t="shared" si="145"/>
        <v>0</v>
      </c>
      <c r="EQ406" s="30">
        <f>CatTemplate[[#This Row],[Eq. unit cost]] * CatTemplate[[#This Row],[Eq. quantity]]</f>
        <v>0</v>
      </c>
      <c r="ER406" s="30">
        <f>CatTemplate[[#This Row],[Cons. unit cost]] *CatTemplate[[#This Row],[Cons. quantity]]</f>
        <v>0</v>
      </c>
      <c r="ES406" s="30">
        <f>CatTemplate[[#This Row],[Oth. unit cost]] *CatTemplate[[#This Row],[Oth. quantity]]</f>
        <v>0</v>
      </c>
      <c r="ET406" s="55">
        <f>SUM(CatTemplate[[#This Row],[CO1]:[CO20]])</f>
        <v>0</v>
      </c>
      <c r="EU406" s="56">
        <f t="shared" si="144"/>
        <v>0</v>
      </c>
      <c r="EV406" s="56">
        <f t="shared" si="144"/>
        <v>0</v>
      </c>
      <c r="EW406" s="56">
        <f t="shared" si="144"/>
        <v>0</v>
      </c>
      <c r="EX406" s="56">
        <f t="shared" si="144"/>
        <v>0</v>
      </c>
      <c r="EY406" s="56">
        <f t="shared" si="144"/>
        <v>0</v>
      </c>
      <c r="EZ406" s="56">
        <f t="shared" si="144"/>
        <v>0</v>
      </c>
      <c r="FA406" s="56">
        <f t="shared" si="144"/>
        <v>0</v>
      </c>
      <c r="FB406" s="56">
        <f t="shared" si="144"/>
        <v>0</v>
      </c>
      <c r="FC406" s="56">
        <f t="shared" si="144"/>
        <v>0</v>
      </c>
      <c r="FD406" s="56">
        <f t="shared" si="144"/>
        <v>0</v>
      </c>
      <c r="FE406" s="56">
        <f t="shared" si="144"/>
        <v>0</v>
      </c>
      <c r="FF406" s="56">
        <f t="shared" si="144"/>
        <v>0</v>
      </c>
      <c r="FG406" s="56">
        <f t="shared" si="144"/>
        <v>0</v>
      </c>
      <c r="FH406" s="56">
        <f t="shared" si="144"/>
        <v>0</v>
      </c>
      <c r="FI406" s="56">
        <f t="shared" si="144"/>
        <v>0</v>
      </c>
      <c r="FJ406" s="56">
        <f t="shared" si="144"/>
        <v>0</v>
      </c>
      <c r="FK406" s="56">
        <f t="shared" ref="FJ406:FN421" si="146">getCost(COLUMN(), ROW(), "Staff")</f>
        <v>0</v>
      </c>
      <c r="FL406" s="56">
        <f t="shared" si="146"/>
        <v>0</v>
      </c>
      <c r="FM406" s="56">
        <f t="shared" si="146"/>
        <v>0</v>
      </c>
      <c r="FN406" s="56">
        <f t="shared" si="146"/>
        <v>0</v>
      </c>
      <c r="FO406" s="58">
        <f>SUM(CatTemplate[[#This Row],[CS1]:[CS20]])</f>
        <v>0</v>
      </c>
      <c r="FP406" s="59">
        <f>CatTemplate[[#This Row],[Total Oth. cost]]+CatTemplate[[#This Row],[Total St. Cost]]</f>
        <v>0</v>
      </c>
      <c r="FQ406" s="33" t="e">
        <f t="shared" si="137"/>
        <v>#VALUE!</v>
      </c>
      <c r="FR406" s="33" t="e">
        <f t="shared" si="138"/>
        <v>#VALUE!</v>
      </c>
      <c r="FS406" s="30" t="e">
        <f>(CatTemplate[[#This Row],[CO1]] + CatTemplate[[#This Row],[CS1]]) * (1 + getRateOHFinal) * getRateMarkupFinal</f>
        <v>#VALUE!</v>
      </c>
      <c r="FT406" s="30" t="e">
        <f>(CatTemplate[[#This Row],[CO2]] + CatTemplate[[#This Row],[CS2]]) * (1 + getRateOHFinal) * getRateMarkupFinal</f>
        <v>#VALUE!</v>
      </c>
      <c r="FU406" s="30" t="e">
        <f>(CatTemplate[[#This Row],[CO3]] + CatTemplate[[#This Row],[CS3]]) * (1 + getRateOHFinal) * getRateMarkupFinal</f>
        <v>#VALUE!</v>
      </c>
      <c r="FV406" s="30" t="e">
        <f>(CatTemplate[[#This Row],[CO4]] + CatTemplate[[#This Row],[CS4]]) * (1 + getRateOHFinal) * getRateMarkupFinal</f>
        <v>#VALUE!</v>
      </c>
      <c r="FW406" s="30" t="e">
        <f>(CatTemplate[[#This Row],[CO5]] + CatTemplate[[#This Row],[CS5]]) * (1 + getRateOHFinal) * getRateMarkupFinal</f>
        <v>#VALUE!</v>
      </c>
      <c r="FX406" s="30" t="e">
        <f>(CatTemplate[[#This Row],[CO6]] + CatTemplate[[#This Row],[CS6]]) * (1 + getRateOHFinal) * getRateMarkupFinal</f>
        <v>#VALUE!</v>
      </c>
      <c r="FY406" s="30" t="e">
        <f>(CatTemplate[[#This Row],[CO7]] + CatTemplate[[#This Row],[CS7]]) * (1 + getRateOHFinal) * getRateMarkupFinal</f>
        <v>#VALUE!</v>
      </c>
      <c r="FZ406" s="30" t="e">
        <f>(CatTemplate[[#This Row],[CO8]] + CatTemplate[[#This Row],[CS8]]) * (1 + getRateOHFinal) * getRateMarkupFinal</f>
        <v>#VALUE!</v>
      </c>
      <c r="GA406" s="30" t="e">
        <f>(CatTemplate[[#This Row],[CO9]] + CatTemplate[[#This Row],[CS9]]) * (1 + getRateOHFinal) * getRateMarkupFinal</f>
        <v>#VALUE!</v>
      </c>
      <c r="GB406" s="30" t="e">
        <f>(CatTemplate[[#This Row],[CO10]] + CatTemplate[[#This Row],[CS10]]) * (1 + getRateOHFinal) * getRateMarkupFinal</f>
        <v>#VALUE!</v>
      </c>
      <c r="GC406" s="30" t="e">
        <f>(CatTemplate[[#This Row],[CO11]] + CatTemplate[[#This Row],[CS11]]) * (1 + getRateOHFinal) * getRateMarkupFinal</f>
        <v>#VALUE!</v>
      </c>
      <c r="GD406" s="30" t="e">
        <f>(CatTemplate[[#This Row],[CO12]] + CatTemplate[[#This Row],[CS12]]) * (1 + getRateOHFinal) * getRateMarkupFinal</f>
        <v>#VALUE!</v>
      </c>
      <c r="GE406" s="30" t="e">
        <f>(CatTemplate[[#This Row],[CO13]] + CatTemplate[[#This Row],[CS13]]) * (1 + getRateOHFinal) * getRateMarkupFinal</f>
        <v>#VALUE!</v>
      </c>
      <c r="GF406" s="30" t="e">
        <f>(CatTemplate[[#This Row],[CO14]] + CatTemplate[[#This Row],[CS14]]) * (1 + getRateOHFinal) * getRateMarkupFinal</f>
        <v>#VALUE!</v>
      </c>
      <c r="GG406" s="30" t="e">
        <f>(CatTemplate[[#This Row],[CO15]] + CatTemplate[[#This Row],[CS15]]) * (1 + getRateOHFinal) * getRateMarkupFinal</f>
        <v>#VALUE!</v>
      </c>
      <c r="GH406" s="30" t="e">
        <f>(CatTemplate[[#This Row],[CO16]] + CatTemplate[[#This Row],[CS16]]) * (1 + getRateOHFinal) * getRateMarkupFinal</f>
        <v>#VALUE!</v>
      </c>
      <c r="GI406" s="30" t="e">
        <f>(CatTemplate[[#This Row],[CO17]] + CatTemplate[[#This Row],[CS17]]) * (1 + getRateOHFinal) * getRateMarkupFinal</f>
        <v>#VALUE!</v>
      </c>
      <c r="GJ406" s="30" t="e">
        <f>(CatTemplate[[#This Row],[CO18]] + CatTemplate[[#This Row],[CS18]]) * (1 + getRateOHFinal) * getRateMarkupFinal</f>
        <v>#VALUE!</v>
      </c>
      <c r="GK406" s="30" t="e">
        <f>(CatTemplate[[#This Row],[CO19]] + CatTemplate[[#This Row],[CS19]]) * (1 + getRateOHFinal) * getRateMarkupFinal</f>
        <v>#VALUE!</v>
      </c>
      <c r="GL406" s="30" t="e">
        <f>(CatTemplate[[#This Row],[CO20]] + CatTemplate[[#This Row],[CS20]]) * (1 + getRateOHFinal) * getRateMarkupFinal</f>
        <v>#VALUE!</v>
      </c>
      <c r="GM406" s="30" t="e">
        <f t="shared" si="139"/>
        <v>#VALUE!</v>
      </c>
      <c r="GN406" s="30" t="e">
        <f t="shared" si="140"/>
        <v>#VALUE!</v>
      </c>
      <c r="GO406" s="30" t="e">
        <f t="shared" si="141"/>
        <v>#VALUE!</v>
      </c>
      <c r="GP406" s="30" t="e">
        <f t="shared" si="142"/>
        <v>#VALUE!</v>
      </c>
      <c r="GQ406" s="30" t="e">
        <f>(CatTemplate[[#This Row],[CO1]]+CatTemplate[[#This Row],[CS1]]) * (1+ getRateOHFinal) * (1 + getRateMarkupFinal)</f>
        <v>#VALUE!</v>
      </c>
      <c r="GR406" s="30" t="e">
        <f>(CatTemplate[[#This Row],[CO2]]+CatTemplate[[#This Row],[CS2]]) * (1+ getRateOHFinal) * (1 + getRateMarkupFinal)</f>
        <v>#VALUE!</v>
      </c>
      <c r="GS406" s="30" t="e">
        <f>(CatTemplate[[#This Row],[CO3]]+CatTemplate[[#This Row],[CS3]]) * (1+ getRateOHFinal) * (1 + getRateMarkupFinal)</f>
        <v>#VALUE!</v>
      </c>
      <c r="GT406" s="30" t="e">
        <f>(CatTemplate[[#This Row],[CO4]]+CatTemplate[[#This Row],[CS4]]) * (1+ getRateOHFinal) * (1 + getRateMarkupFinal)</f>
        <v>#VALUE!</v>
      </c>
      <c r="GU406" s="30" t="e">
        <f>(CatTemplate[[#This Row],[CO5]]+CatTemplate[[#This Row],[CS5]]) * (1+ getRateOHFinal) * (1 + getRateMarkupFinal)</f>
        <v>#VALUE!</v>
      </c>
      <c r="GV406" s="30" t="e">
        <f>(CatTemplate[[#This Row],[CO6]]+CatTemplate[[#This Row],[CS6]]) * (1+ getRateOHFinal) * (1 + getRateMarkupFinal)</f>
        <v>#VALUE!</v>
      </c>
      <c r="GW406" s="30" t="e">
        <f>(CatTemplate[[#This Row],[CO7]]+CatTemplate[[#This Row],[CS7]]) * (1+ getRateOHFinal) * (1 + getRateMarkupFinal)</f>
        <v>#VALUE!</v>
      </c>
      <c r="GX406" s="30" t="e">
        <f>(CatTemplate[[#This Row],[CO8]]+CatTemplate[[#This Row],[CS8]]) * (1+ getRateOHFinal) * (1 + getRateMarkupFinal)</f>
        <v>#VALUE!</v>
      </c>
      <c r="GY406" s="30" t="e">
        <f>(CatTemplate[[#This Row],[CO9]]+CatTemplate[[#This Row],[CS9]]) * (1+ getRateOHFinal) * (1 + getRateMarkupFinal)</f>
        <v>#VALUE!</v>
      </c>
      <c r="GZ406" s="30" t="e">
        <f>(CatTemplate[[#This Row],[CO10]]+CatTemplate[[#This Row],[CS10]]) * (1+ getRateOHFinal) * (1 + getRateMarkupFinal)</f>
        <v>#VALUE!</v>
      </c>
      <c r="HA406" s="30" t="e">
        <f>(CatTemplate[[#This Row],[CO11]]+CatTemplate[[#This Row],[CS11]]) * (1+ getRateOHFinal) * (1 + getRateMarkupFinal)</f>
        <v>#VALUE!</v>
      </c>
      <c r="HB406" s="30" t="e">
        <f>(CatTemplate[[#This Row],[CO12]]+CatTemplate[[#This Row],[CS12]]) * (1+ getRateOHFinal) * (1 + getRateMarkupFinal)</f>
        <v>#VALUE!</v>
      </c>
      <c r="HC406" s="30" t="e">
        <f>(CatTemplate[[#This Row],[CO13]]+CatTemplate[[#This Row],[CS13]]) * (1+ getRateOHFinal) * (1 + getRateMarkupFinal)</f>
        <v>#VALUE!</v>
      </c>
      <c r="HD406" s="30" t="e">
        <f>(CatTemplate[[#This Row],[CO14]]+CatTemplate[[#This Row],[CS14]]) * (1+ getRateOHFinal) * (1 + getRateMarkupFinal)</f>
        <v>#VALUE!</v>
      </c>
      <c r="HE406" s="30" t="e">
        <f>(CatTemplate[[#This Row],[CO15]]+CatTemplate[[#This Row],[CS15]]) * (1+ getRateOHFinal) * (1 + getRateMarkupFinal)</f>
        <v>#VALUE!</v>
      </c>
      <c r="HF406" s="30" t="e">
        <f>(CatTemplate[[#This Row],[CO16]]+CatTemplate[[#This Row],[CS16]]) * (1+ getRateOHFinal) * (1 + getRateMarkupFinal)</f>
        <v>#VALUE!</v>
      </c>
      <c r="HG406" s="30" t="e">
        <f>(CatTemplate[[#This Row],[CO17]]+CatTemplate[[#This Row],[CS17]]) * (1+ getRateOHFinal) * (1 + getRateMarkupFinal)</f>
        <v>#VALUE!</v>
      </c>
      <c r="HH406" s="30" t="e">
        <f>(CatTemplate[[#This Row],[CO18]]+CatTemplate[[#This Row],[CS18]]) * (1+ getRateOHFinal) * (1 + getRateMarkupFinal)</f>
        <v>#VALUE!</v>
      </c>
      <c r="HI406" s="30" t="e">
        <f>(CatTemplate[[#This Row],[CO19]]+CatTemplate[[#This Row],[CS19]]) * (1+ getRateOHFinal) * (1 + getRateMarkupFinal)</f>
        <v>#VALUE!</v>
      </c>
      <c r="HJ406" s="30" t="e">
        <f>(CatTemplate[[#This Row],[CO20]]+CatTemplate[[#This Row],[CS20]]) * (1+ getRateOHFinal) * (1 + getRateMarkupFinal)</f>
        <v>#VALUE!</v>
      </c>
      <c r="HK406" s="39" t="e">
        <f>CatTemplate[[#This Row],[Total cost]]+CatTemplate[[#This Row],[OH Amount]]+CatTemplate[[#This Row],[Markup]]</f>
        <v>#VALUE!</v>
      </c>
      <c r="HL406" s="63">
        <f>IF(CatTemplate[[#This Row],[Units]]="Days",CatTemplate[[#This Row],[Project quantity]]*CatTemplate[[#This Row],[St. unit effort]],CatTemplate[[#This Row],[Project quantity]])</f>
        <v>0</v>
      </c>
      <c r="HM406" s="287">
        <f>IFERROR(CatTemplate[[#This Row],[Total Price]]/(CatTemplate[[#This Row],[Final Quantity]]),0)</f>
        <v>0</v>
      </c>
      <c r="HN406" s="261"/>
    </row>
    <row r="407" spans="2:222" x14ac:dyDescent="0.2">
      <c r="B407" s="9" t="s">
        <v>107</v>
      </c>
      <c r="C407" s="23">
        <v>11</v>
      </c>
      <c r="D407" s="10" t="s">
        <v>194</v>
      </c>
      <c r="E407" s="25">
        <v>3</v>
      </c>
      <c r="F407" s="19" t="s">
        <v>217</v>
      </c>
      <c r="G407" s="27">
        <v>13</v>
      </c>
      <c r="H407" s="19" t="s">
        <v>1182</v>
      </c>
      <c r="I407" s="19"/>
      <c r="J407" s="16" t="s">
        <v>1118</v>
      </c>
      <c r="K407" s="16"/>
      <c r="L407" s="16" t="s">
        <v>140</v>
      </c>
      <c r="M407" s="16" t="s">
        <v>206</v>
      </c>
      <c r="N407" s="16" t="s">
        <v>857</v>
      </c>
      <c r="O407" s="320"/>
      <c r="P407" s="71"/>
      <c r="Q407" s="108"/>
      <c r="R407" s="73"/>
      <c r="S407" s="97"/>
      <c r="T407" s="100">
        <f>getEqUnitCost</f>
        <v>0</v>
      </c>
      <c r="U407" s="73">
        <f>getEqUnitEffort</f>
        <v>0</v>
      </c>
      <c r="V407" s="101">
        <f>getEqQuantity</f>
        <v>0</v>
      </c>
      <c r="W407" s="320"/>
      <c r="X407" s="100">
        <f>getConsUnitCost</f>
        <v>0</v>
      </c>
      <c r="Y407" s="73">
        <f>getConsUnitEffort</f>
        <v>0</v>
      </c>
      <c r="Z407" s="14">
        <f>getConsQuantity</f>
        <v>0</v>
      </c>
      <c r="AA407" s="320"/>
      <c r="AB407" s="72"/>
      <c r="AC407" s="112"/>
      <c r="AD407" s="14">
        <f>getOthQuantity</f>
        <v>0</v>
      </c>
      <c r="AE407" s="320"/>
      <c r="AF407" s="28" t="str">
        <f>IF(ISBLANK(CatTemplate[[#This Row],[Resource type]]),"",CatTemplate[[#This Row],[Resource type]])</f>
        <v>CCMS Head Of Unit</v>
      </c>
      <c r="AG407" s="242">
        <f>getStaffUnitCost</f>
        <v>858.09944830582288</v>
      </c>
      <c r="AH407" s="113">
        <f>getStaffUnitEffort</f>
        <v>0</v>
      </c>
      <c r="AI407" s="40">
        <f>getStaffQuantity</f>
        <v>0</v>
      </c>
      <c r="AJ407" s="41">
        <f>CatTemplate[[#This Row],[St. quantity]]*8/ParRatePM</f>
        <v>0</v>
      </c>
      <c r="AK407" s="320"/>
      <c r="AL407" s="53" t="str">
        <f>CatTemplate[[#This Row],[Item type]]</f>
        <v>Days</v>
      </c>
      <c r="AM407" s="12">
        <f>SUM(CatTemplate[[#This Row],[Year1]:[Year20]])</f>
        <v>0</v>
      </c>
      <c r="AN407" s="52"/>
      <c r="AO407" s="52"/>
      <c r="AP407" s="52"/>
      <c r="AQ407" s="8"/>
      <c r="AR407" s="8"/>
      <c r="AS407" s="8"/>
      <c r="AT407" s="8"/>
      <c r="AU407" s="8"/>
      <c r="AV407" s="8"/>
      <c r="AW407" s="8"/>
      <c r="AX407" s="8"/>
      <c r="AY407" s="8"/>
      <c r="AZ407" s="8"/>
      <c r="BA407" s="8"/>
      <c r="BB407" s="8"/>
      <c r="BC407" s="8"/>
      <c r="BD407" s="8"/>
      <c r="BE407" s="8"/>
      <c r="BF407" s="8"/>
      <c r="BG407" s="36"/>
      <c r="BH407" s="320"/>
      <c r="BI407" s="37" t="str">
        <f>getCostCategory</f>
        <v>01 Staff costs</v>
      </c>
      <c r="BJ407" s="37" t="str">
        <f>getSection</f>
        <v>11 Statistics and methodology</v>
      </c>
      <c r="BK407" s="32" t="str">
        <f>getObject</f>
        <v>CCMS Head Of Unit</v>
      </c>
      <c r="BL407" s="30">
        <f>IFERROR(getUnitCost * IF(CatTemplate[[#This Row],[Cost Category Comp.]]="01 Staff costs", 1,1),0)</f>
        <v>858.09944830582288</v>
      </c>
      <c r="BM407" s="29">
        <f>IF(AND(ISBLANK(CatTemplate[[#This Row],[Eq. unit cost]]),ISBLANK(CatTemplate[[#This Row],[Cons. unit cost]]),ISBLANK(CatTemplate[[#This Row],[Oth. unit cost]])), 0, IF(getUnitEffort =0,1,getUnitEffort) * CatTemplate[[#This Row],[Year1]])</f>
        <v>0</v>
      </c>
      <c r="BN407" s="29">
        <f>IF(AND(ISBLANK(CatTemplate[[#This Row],[Eq. unit cost]]),ISBLANK(CatTemplate[[#This Row],[Cons. unit cost]]),ISBLANK(CatTemplate[[#This Row],[Oth. unit cost]])), 0, IF(getUnitEffort =0,1,getUnitEffort) * CatTemplate[[#This Row],[Year2]])</f>
        <v>0</v>
      </c>
      <c r="BO407" s="29">
        <f>IF(AND(ISBLANK(CatTemplate[[#This Row],[Eq. unit cost]]),ISBLANK(CatTemplate[[#This Row],[Cons. unit cost]]),ISBLANK(CatTemplate[[#This Row],[Oth. unit cost]])), 0, IF(getUnitEffort =0,1,getUnitEffort) * CatTemplate[[#This Row],[Year3]])</f>
        <v>0</v>
      </c>
      <c r="BP407" s="29">
        <f>IF(AND(ISBLANK(CatTemplate[[#This Row],[Eq. unit cost]]),ISBLANK(CatTemplate[[#This Row],[Cons. unit cost]]),ISBLANK(CatTemplate[[#This Row],[Oth. unit cost]])), 0, IF(getUnitEffort =0,1,getUnitEffort) * CatTemplate[[#This Row],[Year4]])</f>
        <v>0</v>
      </c>
      <c r="BQ407" s="29">
        <f>IF(AND(ISBLANK(CatTemplate[[#This Row],[Eq. unit cost]]),ISBLANK(CatTemplate[[#This Row],[Cons. unit cost]]),ISBLANK(CatTemplate[[#This Row],[Oth. unit cost]])), 0, IF(getUnitEffort =0,1,getUnitEffort) * CatTemplate[[#This Row],[Year5]])</f>
        <v>0</v>
      </c>
      <c r="BR407" s="29">
        <f>IF(AND(ISBLANK(CatTemplate[[#This Row],[Eq. unit cost]]),ISBLANK(CatTemplate[[#This Row],[Cons. unit cost]]),ISBLANK(CatTemplate[[#This Row],[Oth. unit cost]])), 0, IF(getUnitEffort =0,1,getUnitEffort) * CatTemplate[[#This Row],[Year6]])</f>
        <v>0</v>
      </c>
      <c r="BS407" s="29">
        <f>IF(AND(ISBLANK(CatTemplate[[#This Row],[Eq. unit cost]]),ISBLANK(CatTemplate[[#This Row],[Cons. unit cost]]),ISBLANK(CatTemplate[[#This Row],[Oth. unit cost]])), 0, IF(getUnitEffort =0,1,getUnitEffort) * CatTemplate[[#This Row],[Year7]])</f>
        <v>0</v>
      </c>
      <c r="BT407" s="29">
        <f>IF(AND(ISBLANK(CatTemplate[[#This Row],[Eq. unit cost]]),ISBLANK(CatTemplate[[#This Row],[Cons. unit cost]]),ISBLANK(CatTemplate[[#This Row],[Oth. unit cost]])), 0, IF(getUnitEffort =0,1,getUnitEffort) * CatTemplate[[#This Row],[Year8]])</f>
        <v>0</v>
      </c>
      <c r="BU407" s="29">
        <f>IF(AND(ISBLANK(CatTemplate[[#This Row],[Eq. unit cost]]),ISBLANK(CatTemplate[[#This Row],[Cons. unit cost]]),ISBLANK(CatTemplate[[#This Row],[Oth. unit cost]])), 0, IF(getUnitEffort =0,1,getUnitEffort) * CatTemplate[[#This Row],[Year9]])</f>
        <v>0</v>
      </c>
      <c r="BV407" s="29">
        <f>IF(AND(ISBLANK(CatTemplate[[#This Row],[Eq. unit cost]]),ISBLANK(CatTemplate[[#This Row],[Cons. unit cost]]),ISBLANK(CatTemplate[[#This Row],[Oth. unit cost]])), 0, IF(getUnitEffort =0,1,getUnitEffort) * CatTemplate[[#This Row],[Year10]])</f>
        <v>0</v>
      </c>
      <c r="BW407" s="29">
        <f>IF(AND(ISBLANK(CatTemplate[[#This Row],[Eq. unit cost]]),ISBLANK(CatTemplate[[#This Row],[Cons. unit cost]]),ISBLANK(CatTemplate[[#This Row],[Oth. unit cost]])), 0, IF(getUnitEffort =0,1,getUnitEffort) * CatTemplate[[#This Row],[Year11]])</f>
        <v>0</v>
      </c>
      <c r="BX407" s="29">
        <f>IF(AND(ISBLANK(CatTemplate[[#This Row],[Eq. unit cost]]),ISBLANK(CatTemplate[[#This Row],[Cons. unit cost]]),ISBLANK(CatTemplate[[#This Row],[Oth. unit cost]])), 0, IF(getUnitEffort =0,1,getUnitEffort) * CatTemplate[[#This Row],[Year12]])</f>
        <v>0</v>
      </c>
      <c r="BY407" s="29">
        <f>IF(AND(ISBLANK(CatTemplate[[#This Row],[Eq. unit cost]]),ISBLANK(CatTemplate[[#This Row],[Cons. unit cost]]),ISBLANK(CatTemplate[[#This Row],[Oth. unit cost]])), 0, IF(getUnitEffort =0,1,getUnitEffort) * CatTemplate[[#This Row],[Year13]])</f>
        <v>0</v>
      </c>
      <c r="BZ407" s="29">
        <f>IF(AND(ISBLANK(CatTemplate[[#This Row],[Eq. unit cost]]),ISBLANK(CatTemplate[[#This Row],[Cons. unit cost]]),ISBLANK(CatTemplate[[#This Row],[Oth. unit cost]])), 0, IF(getUnitEffort =0,1,getUnitEffort) * CatTemplate[[#This Row],[Year14]])</f>
        <v>0</v>
      </c>
      <c r="CA407" s="29">
        <f>IF(AND(ISBLANK(CatTemplate[[#This Row],[Eq. unit cost]]),ISBLANK(CatTemplate[[#This Row],[Cons. unit cost]]),ISBLANK(CatTemplate[[#This Row],[Oth. unit cost]])), 0, IF(getUnitEffort =0,1,getUnitEffort) * CatTemplate[[#This Row],[Year15]])</f>
        <v>0</v>
      </c>
      <c r="CB407" s="29">
        <f>IF(AND(ISBLANK(CatTemplate[[#This Row],[Eq. unit cost]]),ISBLANK(CatTemplate[[#This Row],[Cons. unit cost]]),ISBLANK(CatTemplate[[#This Row],[Oth. unit cost]])), 0, IF(getUnitEffort =0,1,getUnitEffort) * CatTemplate[[#This Row],[Year16]])</f>
        <v>0</v>
      </c>
      <c r="CC407" s="29">
        <f>IF(AND(ISBLANK(CatTemplate[[#This Row],[Eq. unit cost]]),ISBLANK(CatTemplate[[#This Row],[Cons. unit cost]]),ISBLANK(CatTemplate[[#This Row],[Oth. unit cost]])), 0, IF(getUnitEffort =0,1,getUnitEffort) * CatTemplate[[#This Row],[Year17]])</f>
        <v>0</v>
      </c>
      <c r="CD407" s="29">
        <f>IF(AND(ISBLANK(CatTemplate[[#This Row],[Eq. unit cost]]),ISBLANK(CatTemplate[[#This Row],[Cons. unit cost]]),ISBLANK(CatTemplate[[#This Row],[Oth. unit cost]])), 0, IF(getUnitEffort =0,1,getUnitEffort) * CatTemplate[[#This Row],[Year18]])</f>
        <v>0</v>
      </c>
      <c r="CE407" s="29">
        <f>IF(AND(ISBLANK(CatTemplate[[#This Row],[Eq. unit cost]]),ISBLANK(CatTemplate[[#This Row],[Cons. unit cost]]),ISBLANK(CatTemplate[[#This Row],[Oth. unit cost]])), 0, IF(getUnitEffort =0,1,getUnitEffort) * CatTemplate[[#This Row],[Year19]])</f>
        <v>0</v>
      </c>
      <c r="CF407" s="29">
        <f>IF(AND(ISBLANK(CatTemplate[[#This Row],[Eq. unit cost]]),ISBLANK(CatTemplate[[#This Row],[Cons. unit cost]]),ISBLANK(CatTemplate[[#This Row],[Oth. unit cost]])), 0, IF(getUnitEffort =0,1,getUnitEffort) * CatTemplate[[#This Row],[Year20]])</f>
        <v>0</v>
      </c>
      <c r="CG407" s="45">
        <f>SUM(CatTemplate[[#This Row],[Q1]:[Q20]])</f>
        <v>0</v>
      </c>
      <c r="CH407" s="29">
        <f>IF(ISBLANK(CatTemplate[[#This Row],[St. unit effort]]),0,(CatTemplate[[#This Row],[St. unit effort]] * CatTemplate[[#This Row],[Year1]]))</f>
        <v>0</v>
      </c>
      <c r="CI407" s="29">
        <f>IF(ISBLANK(CatTemplate[[#This Row],[St. unit effort]]),0,(CatTemplate[[#This Row],[St. unit effort]] * CatTemplate[[#This Row],[Year2]]))</f>
        <v>0</v>
      </c>
      <c r="CJ407" s="29">
        <f>IF(ISBLANK(CatTemplate[[#This Row],[St. unit effort]]),0,(CatTemplate[[#This Row],[St. unit effort]] * CatTemplate[[#This Row],[Year3]]))</f>
        <v>0</v>
      </c>
      <c r="CK407" s="29">
        <f>IF(ISBLANK(CatTemplate[[#This Row],[St. unit effort]]),0,(CatTemplate[[#This Row],[St. unit effort]] * CatTemplate[[#This Row],[Year4]]))</f>
        <v>0</v>
      </c>
      <c r="CL407" s="29">
        <f>IF(ISBLANK(CatTemplate[[#This Row],[St. unit effort]]),0,(CatTemplate[[#This Row],[St. unit effort]] * CatTemplate[[#This Row],[Year5]]))</f>
        <v>0</v>
      </c>
      <c r="CM407" s="29">
        <f>IF(ISBLANK(CatTemplate[[#This Row],[St. unit effort]]),0,(CatTemplate[[#This Row],[St. unit effort]] * CatTemplate[[#This Row],[Year6]]))</f>
        <v>0</v>
      </c>
      <c r="CN407" s="29">
        <f>IF(ISBLANK(CatTemplate[[#This Row],[St. unit effort]]),0,(CatTemplate[[#This Row],[St. unit effort]] * CatTemplate[[#This Row],[Year7]]))</f>
        <v>0</v>
      </c>
      <c r="CO407" s="29">
        <f>IF(ISBLANK(CatTemplate[[#This Row],[St. unit effort]]),0,(CatTemplate[[#This Row],[St. unit effort]] * CatTemplate[[#This Row],[Year8]]))</f>
        <v>0</v>
      </c>
      <c r="CP407" s="29">
        <f>IF(ISBLANK(CatTemplate[[#This Row],[St. unit effort]]),0,(CatTemplate[[#This Row],[St. unit effort]] * CatTemplate[[#This Row],[Year9]]))</f>
        <v>0</v>
      </c>
      <c r="CQ407" s="29">
        <f>IF(ISBLANK(CatTemplate[[#This Row],[St. unit effort]]),0,(CatTemplate[[#This Row],[St. unit effort]] * CatTemplate[[#This Row],[Year10]]))</f>
        <v>0</v>
      </c>
      <c r="CR407" s="29">
        <f>IF(ISBLANK(CatTemplate[[#This Row],[St. unit effort]]),0,(CatTemplate[[#This Row],[St. unit effort]] * CatTemplate[[#This Row],[Year11]]))</f>
        <v>0</v>
      </c>
      <c r="CS407" s="29">
        <f>IF(ISBLANK(CatTemplate[[#This Row],[St. unit effort]]),0,(CatTemplate[[#This Row],[St. unit effort]] * CatTemplate[[#This Row],[Year12]]))</f>
        <v>0</v>
      </c>
      <c r="CT407" s="29">
        <f>IF(ISBLANK(CatTemplate[[#This Row],[St. unit effort]]),0,(CatTemplate[[#This Row],[St. unit effort]] * CatTemplate[[#This Row],[Year13]]))</f>
        <v>0</v>
      </c>
      <c r="CU407" s="29">
        <f>IF(ISBLANK(CatTemplate[[#This Row],[St. unit effort]]),0,(CatTemplate[[#This Row],[St. unit effort]] * CatTemplate[[#This Row],[Year14]]))</f>
        <v>0</v>
      </c>
      <c r="CV407" s="29">
        <f>IF(ISBLANK(CatTemplate[[#This Row],[St. unit effort]]),0,(CatTemplate[[#This Row],[St. unit effort]] * CatTemplate[[#This Row],[Year15]]))</f>
        <v>0</v>
      </c>
      <c r="CW407" s="29">
        <f>IF(ISBLANK(CatTemplate[[#This Row],[St. unit effort]]),0,(CatTemplate[[#This Row],[St. unit effort]] * CatTemplate[[#This Row],[Year16]]))</f>
        <v>0</v>
      </c>
      <c r="CX407" s="29">
        <f>IF(ISBLANK(CatTemplate[[#This Row],[St. unit effort]]),0,(CatTemplate[[#This Row],[St. unit effort]] * CatTemplate[[#This Row],[Year17]]))</f>
        <v>0</v>
      </c>
      <c r="CY407" s="29">
        <f>IF(ISBLANK(CatTemplate[[#This Row],[St. unit effort]]),0,(CatTemplate[[#This Row],[St. unit effort]] * CatTemplate[[#This Row],[Year18]]))</f>
        <v>0</v>
      </c>
      <c r="CZ407" s="29">
        <f>IF(ISBLANK(CatTemplate[[#This Row],[St. unit effort]]),0,(CatTemplate[[#This Row],[St. unit effort]] * CatTemplate[[#This Row],[Year19]]))</f>
        <v>0</v>
      </c>
      <c r="DA407" s="29">
        <f>IF(ISBLANK(CatTemplate[[#This Row],[St. unit effort]]),0,(CatTemplate[[#This Row],[St. unit effort]] * CatTemplate[[#This Row],[Year20]]))</f>
        <v>0</v>
      </c>
      <c r="DB407" s="57">
        <f>IF(ISBLANK(CatTemplate[[#This Row],[St. unit effort]]),0,(CatTemplate[[#This Row],[St. unit effort]] * CatTemplate[[#This Row],[Year1]])*8/ParRatePM)</f>
        <v>0</v>
      </c>
      <c r="DC407" s="57">
        <f>IF(ISBLANK(CatTemplate[[#This Row],[St. unit effort]]),0,(CatTemplate[[#This Row],[St. unit effort]] * CatTemplate[[#This Row],[Year2]])*8/ParRatePM)</f>
        <v>0</v>
      </c>
      <c r="DD407" s="57">
        <f>IF(ISBLANK(CatTemplate[[#This Row],[St. unit effort]]),0,(CatTemplate[[#This Row],[St. unit effort]] * CatTemplate[[#This Row],[Year3]])*8/ParRatePM)</f>
        <v>0</v>
      </c>
      <c r="DE407" s="57">
        <f>IF(ISBLANK(CatTemplate[[#This Row],[St. unit effort]]),0,(CatTemplate[[#This Row],[St. unit effort]] * CatTemplate[[#This Row],[Year4]])*8/ParRatePM)</f>
        <v>0</v>
      </c>
      <c r="DF407" s="57">
        <f>IF(ISBLANK(CatTemplate[[#This Row],[St. unit effort]]),0,(CatTemplate[[#This Row],[St. unit effort]] * CatTemplate[[#This Row],[Year5]])*8/ParRatePM)</f>
        <v>0</v>
      </c>
      <c r="DG407" s="57">
        <f>IF(ISBLANK(CatTemplate[[#This Row],[St. unit effort]]),0,(CatTemplate[[#This Row],[St. unit effort]] * CatTemplate[[#This Row],[Year6]])*8/ParRatePM)</f>
        <v>0</v>
      </c>
      <c r="DH407" s="57">
        <f>IF(ISBLANK(CatTemplate[[#This Row],[St. unit effort]]),0,(CatTemplate[[#This Row],[St. unit effort]] * CatTemplate[[#This Row],[Year7]])*8/ParRatePM)</f>
        <v>0</v>
      </c>
      <c r="DI407" s="57">
        <f>IF(ISBLANK(CatTemplate[[#This Row],[St. unit effort]]),0,(CatTemplate[[#This Row],[St. unit effort]] * CatTemplate[[#This Row],[Year8]])*8/ParRatePM)</f>
        <v>0</v>
      </c>
      <c r="DJ407" s="57">
        <f>IF(ISBLANK(CatTemplate[[#This Row],[St. unit effort]]),0,(CatTemplate[[#This Row],[St. unit effort]] * CatTemplate[[#This Row],[Year9]])*8/ParRatePM)</f>
        <v>0</v>
      </c>
      <c r="DK407" s="57">
        <f>IF(ISBLANK(CatTemplate[[#This Row],[St. unit effort]]),0,(CatTemplate[[#This Row],[St. unit effort]] * CatTemplate[[#This Row],[Year10]])*8/ParRatePM)</f>
        <v>0</v>
      </c>
      <c r="DL407" s="57">
        <f>IF(ISBLANK(CatTemplate[[#This Row],[St. unit effort]]),0,(CatTemplate[[#This Row],[St. unit effort]] * CatTemplate[[#This Row],[Year11]])*8/ParRatePM)</f>
        <v>0</v>
      </c>
      <c r="DM407" s="57">
        <f>IF(ISBLANK(CatTemplate[[#This Row],[St. unit effort]]),0,(CatTemplate[[#This Row],[St. unit effort]] * CatTemplate[[#This Row],[Year12]])*8/ParRatePM)</f>
        <v>0</v>
      </c>
      <c r="DN407" s="57">
        <f>IF(ISBLANK(CatTemplate[[#This Row],[St. unit effort]]),0,(CatTemplate[[#This Row],[St. unit effort]] * CatTemplate[[#This Row],[Year13]])*8/ParRatePM)</f>
        <v>0</v>
      </c>
      <c r="DO407" s="57">
        <f>IF(ISBLANK(CatTemplate[[#This Row],[St. unit effort]]),0,(CatTemplate[[#This Row],[St. unit effort]] * CatTemplate[[#This Row],[Year14]])*8/ParRatePM)</f>
        <v>0</v>
      </c>
      <c r="DP407" s="57">
        <f>IF(ISBLANK(CatTemplate[[#This Row],[St. unit effort]]),0,(CatTemplate[[#This Row],[St. unit effort]] * CatTemplate[[#This Row],[Year15]])*8/ParRatePM)</f>
        <v>0</v>
      </c>
      <c r="DQ407" s="57">
        <f>IF(ISBLANK(CatTemplate[[#This Row],[St. unit effort]]),0,(CatTemplate[[#This Row],[St. unit effort]] * CatTemplate[[#This Row],[Year16]])*8/ParRatePM)</f>
        <v>0</v>
      </c>
      <c r="DR407" s="57">
        <f>IF(ISBLANK(CatTemplate[[#This Row],[St. unit effort]]),0,(CatTemplate[[#This Row],[St. unit effort]] * CatTemplate[[#This Row],[Year17]])*8/ParRatePM)</f>
        <v>0</v>
      </c>
      <c r="DS407" s="57">
        <f>IF(ISBLANK(CatTemplate[[#This Row],[St. unit effort]]),0,(CatTemplate[[#This Row],[St. unit effort]] * CatTemplate[[#This Row],[Year18]])*8/ParRatePM)</f>
        <v>0</v>
      </c>
      <c r="DT407" s="57">
        <f>IF(ISBLANK(CatTemplate[[#This Row],[St. unit effort]]),0,(CatTemplate[[#This Row],[St. unit effort]] * CatTemplate[[#This Row],[Year19]])*8/ParRatePM)</f>
        <v>0</v>
      </c>
      <c r="DU407" s="57">
        <f>IF(ISBLANK(CatTemplate[[#This Row],[St. unit effort]]),0,(CatTemplate[[#This Row],[St. unit effort]] * CatTemplate[[#This Row],[Year20]])*8/ParRatePM)</f>
        <v>0</v>
      </c>
      <c r="DV407" s="54">
        <f>SUM(CatTemplate[[#This Row],[PM1]:[PM20]])</f>
        <v>0</v>
      </c>
      <c r="DW407" s="56">
        <f t="shared" si="143"/>
        <v>0</v>
      </c>
      <c r="DX407" s="56">
        <f t="shared" si="143"/>
        <v>0</v>
      </c>
      <c r="DY407" s="56">
        <f t="shared" si="143"/>
        <v>0</v>
      </c>
      <c r="DZ407" s="56">
        <f t="shared" si="143"/>
        <v>0</v>
      </c>
      <c r="EA407" s="56">
        <f t="shared" si="143"/>
        <v>0</v>
      </c>
      <c r="EB407" s="56">
        <f t="shared" si="143"/>
        <v>0</v>
      </c>
      <c r="EC407" s="56">
        <f t="shared" si="143"/>
        <v>0</v>
      </c>
      <c r="ED407" s="56">
        <f t="shared" si="143"/>
        <v>0</v>
      </c>
      <c r="EE407" s="56">
        <f t="shared" si="143"/>
        <v>0</v>
      </c>
      <c r="EF407" s="56">
        <f t="shared" si="143"/>
        <v>0</v>
      </c>
      <c r="EG407" s="56">
        <f t="shared" si="143"/>
        <v>0</v>
      </c>
      <c r="EH407" s="56">
        <f t="shared" si="143"/>
        <v>0</v>
      </c>
      <c r="EI407" s="56">
        <f t="shared" si="143"/>
        <v>0</v>
      </c>
      <c r="EJ407" s="56">
        <f t="shared" si="143"/>
        <v>0</v>
      </c>
      <c r="EK407" s="56">
        <f t="shared" si="143"/>
        <v>0</v>
      </c>
      <c r="EL407" s="56">
        <f t="shared" si="145"/>
        <v>0</v>
      </c>
      <c r="EM407" s="56">
        <f t="shared" si="145"/>
        <v>0</v>
      </c>
      <c r="EN407" s="56">
        <f t="shared" si="145"/>
        <v>0</v>
      </c>
      <c r="EO407" s="56">
        <f t="shared" si="145"/>
        <v>0</v>
      </c>
      <c r="EP407" s="56">
        <f t="shared" si="145"/>
        <v>0</v>
      </c>
      <c r="EQ407" s="30">
        <f>CatTemplate[[#This Row],[Eq. unit cost]] * CatTemplate[[#This Row],[Eq. quantity]]</f>
        <v>0</v>
      </c>
      <c r="ER407" s="30">
        <f>CatTemplate[[#This Row],[Cons. unit cost]] *CatTemplate[[#This Row],[Cons. quantity]]</f>
        <v>0</v>
      </c>
      <c r="ES407" s="30">
        <f>CatTemplate[[#This Row],[Oth. unit cost]] *CatTemplate[[#This Row],[Oth. quantity]]</f>
        <v>0</v>
      </c>
      <c r="ET407" s="55">
        <f>SUM(CatTemplate[[#This Row],[CO1]:[CO20]])</f>
        <v>0</v>
      </c>
      <c r="EU407" s="56">
        <f t="shared" si="144"/>
        <v>0</v>
      </c>
      <c r="EV407" s="56">
        <f t="shared" si="144"/>
        <v>0</v>
      </c>
      <c r="EW407" s="56">
        <f t="shared" si="144"/>
        <v>0</v>
      </c>
      <c r="EX407" s="56">
        <f t="shared" si="144"/>
        <v>0</v>
      </c>
      <c r="EY407" s="56">
        <f t="shared" si="144"/>
        <v>0</v>
      </c>
      <c r="EZ407" s="56">
        <f t="shared" si="144"/>
        <v>0</v>
      </c>
      <c r="FA407" s="56">
        <f t="shared" si="144"/>
        <v>0</v>
      </c>
      <c r="FB407" s="56">
        <f t="shared" si="144"/>
        <v>0</v>
      </c>
      <c r="FC407" s="56">
        <f t="shared" si="144"/>
        <v>0</v>
      </c>
      <c r="FD407" s="56">
        <f t="shared" si="144"/>
        <v>0</v>
      </c>
      <c r="FE407" s="56">
        <f t="shared" si="144"/>
        <v>0</v>
      </c>
      <c r="FF407" s="56">
        <f t="shared" si="144"/>
        <v>0</v>
      </c>
      <c r="FG407" s="56">
        <f t="shared" si="144"/>
        <v>0</v>
      </c>
      <c r="FH407" s="56">
        <f t="shared" si="144"/>
        <v>0</v>
      </c>
      <c r="FI407" s="56">
        <f t="shared" si="144"/>
        <v>0</v>
      </c>
      <c r="FJ407" s="56">
        <f t="shared" si="146"/>
        <v>0</v>
      </c>
      <c r="FK407" s="56">
        <f t="shared" si="146"/>
        <v>0</v>
      </c>
      <c r="FL407" s="56">
        <f t="shared" si="146"/>
        <v>0</v>
      </c>
      <c r="FM407" s="56">
        <f t="shared" si="146"/>
        <v>0</v>
      </c>
      <c r="FN407" s="56">
        <f t="shared" si="146"/>
        <v>0</v>
      </c>
      <c r="FO407" s="58">
        <f>SUM(CatTemplate[[#This Row],[CS1]:[CS20]])</f>
        <v>0</v>
      </c>
      <c r="FP407" s="59">
        <f>CatTemplate[[#This Row],[Total Oth. cost]]+CatTemplate[[#This Row],[Total St. Cost]]</f>
        <v>0</v>
      </c>
      <c r="FQ407" s="33" t="e">
        <f t="shared" si="137"/>
        <v>#VALUE!</v>
      </c>
      <c r="FR407" s="33" t="e">
        <f t="shared" si="138"/>
        <v>#VALUE!</v>
      </c>
      <c r="FS407" s="30" t="e">
        <f>(CatTemplate[[#This Row],[CO1]] + CatTemplate[[#This Row],[CS1]]) * (1 + getRateOHFinal) * getRateMarkupFinal</f>
        <v>#VALUE!</v>
      </c>
      <c r="FT407" s="30" t="e">
        <f>(CatTemplate[[#This Row],[CO2]] + CatTemplate[[#This Row],[CS2]]) * (1 + getRateOHFinal) * getRateMarkupFinal</f>
        <v>#VALUE!</v>
      </c>
      <c r="FU407" s="30" t="e">
        <f>(CatTemplate[[#This Row],[CO3]] + CatTemplate[[#This Row],[CS3]]) * (1 + getRateOHFinal) * getRateMarkupFinal</f>
        <v>#VALUE!</v>
      </c>
      <c r="FV407" s="30" t="e">
        <f>(CatTemplate[[#This Row],[CO4]] + CatTemplate[[#This Row],[CS4]]) * (1 + getRateOHFinal) * getRateMarkupFinal</f>
        <v>#VALUE!</v>
      </c>
      <c r="FW407" s="30" t="e">
        <f>(CatTemplate[[#This Row],[CO5]] + CatTemplate[[#This Row],[CS5]]) * (1 + getRateOHFinal) * getRateMarkupFinal</f>
        <v>#VALUE!</v>
      </c>
      <c r="FX407" s="30" t="e">
        <f>(CatTemplate[[#This Row],[CO6]] + CatTemplate[[#This Row],[CS6]]) * (1 + getRateOHFinal) * getRateMarkupFinal</f>
        <v>#VALUE!</v>
      </c>
      <c r="FY407" s="30" t="e">
        <f>(CatTemplate[[#This Row],[CO7]] + CatTemplate[[#This Row],[CS7]]) * (1 + getRateOHFinal) * getRateMarkupFinal</f>
        <v>#VALUE!</v>
      </c>
      <c r="FZ407" s="30" t="e">
        <f>(CatTemplate[[#This Row],[CO8]] + CatTemplate[[#This Row],[CS8]]) * (1 + getRateOHFinal) * getRateMarkupFinal</f>
        <v>#VALUE!</v>
      </c>
      <c r="GA407" s="30" t="e">
        <f>(CatTemplate[[#This Row],[CO9]] + CatTemplate[[#This Row],[CS9]]) * (1 + getRateOHFinal) * getRateMarkupFinal</f>
        <v>#VALUE!</v>
      </c>
      <c r="GB407" s="30" t="e">
        <f>(CatTemplate[[#This Row],[CO10]] + CatTemplate[[#This Row],[CS10]]) * (1 + getRateOHFinal) * getRateMarkupFinal</f>
        <v>#VALUE!</v>
      </c>
      <c r="GC407" s="30" t="e">
        <f>(CatTemplate[[#This Row],[CO11]] + CatTemplate[[#This Row],[CS11]]) * (1 + getRateOHFinal) * getRateMarkupFinal</f>
        <v>#VALUE!</v>
      </c>
      <c r="GD407" s="30" t="e">
        <f>(CatTemplate[[#This Row],[CO12]] + CatTemplate[[#This Row],[CS12]]) * (1 + getRateOHFinal) * getRateMarkupFinal</f>
        <v>#VALUE!</v>
      </c>
      <c r="GE407" s="30" t="e">
        <f>(CatTemplate[[#This Row],[CO13]] + CatTemplate[[#This Row],[CS13]]) * (1 + getRateOHFinal) * getRateMarkupFinal</f>
        <v>#VALUE!</v>
      </c>
      <c r="GF407" s="30" t="e">
        <f>(CatTemplate[[#This Row],[CO14]] + CatTemplate[[#This Row],[CS14]]) * (1 + getRateOHFinal) * getRateMarkupFinal</f>
        <v>#VALUE!</v>
      </c>
      <c r="GG407" s="30" t="e">
        <f>(CatTemplate[[#This Row],[CO15]] + CatTemplate[[#This Row],[CS15]]) * (1 + getRateOHFinal) * getRateMarkupFinal</f>
        <v>#VALUE!</v>
      </c>
      <c r="GH407" s="30" t="e">
        <f>(CatTemplate[[#This Row],[CO16]] + CatTemplate[[#This Row],[CS16]]) * (1 + getRateOHFinal) * getRateMarkupFinal</f>
        <v>#VALUE!</v>
      </c>
      <c r="GI407" s="30" t="e">
        <f>(CatTemplate[[#This Row],[CO17]] + CatTemplate[[#This Row],[CS17]]) * (1 + getRateOHFinal) * getRateMarkupFinal</f>
        <v>#VALUE!</v>
      </c>
      <c r="GJ407" s="30" t="e">
        <f>(CatTemplate[[#This Row],[CO18]] + CatTemplate[[#This Row],[CS18]]) * (1 + getRateOHFinal) * getRateMarkupFinal</f>
        <v>#VALUE!</v>
      </c>
      <c r="GK407" s="30" t="e">
        <f>(CatTemplate[[#This Row],[CO19]] + CatTemplate[[#This Row],[CS19]]) * (1 + getRateOHFinal) * getRateMarkupFinal</f>
        <v>#VALUE!</v>
      </c>
      <c r="GL407" s="30" t="e">
        <f>(CatTemplate[[#This Row],[CO20]] + CatTemplate[[#This Row],[CS20]]) * (1 + getRateOHFinal) * getRateMarkupFinal</f>
        <v>#VALUE!</v>
      </c>
      <c r="GM407" s="30" t="e">
        <f t="shared" si="139"/>
        <v>#VALUE!</v>
      </c>
      <c r="GN407" s="30" t="e">
        <f t="shared" si="140"/>
        <v>#VALUE!</v>
      </c>
      <c r="GO407" s="30" t="e">
        <f t="shared" si="141"/>
        <v>#VALUE!</v>
      </c>
      <c r="GP407" s="30" t="e">
        <f t="shared" si="142"/>
        <v>#VALUE!</v>
      </c>
      <c r="GQ407" s="30" t="e">
        <f>(CatTemplate[[#This Row],[CO1]]+CatTemplate[[#This Row],[CS1]]) * (1+ getRateOHFinal) * (1 + getRateMarkupFinal)</f>
        <v>#VALUE!</v>
      </c>
      <c r="GR407" s="30" t="e">
        <f>(CatTemplate[[#This Row],[CO2]]+CatTemplate[[#This Row],[CS2]]) * (1+ getRateOHFinal) * (1 + getRateMarkupFinal)</f>
        <v>#VALUE!</v>
      </c>
      <c r="GS407" s="30" t="e">
        <f>(CatTemplate[[#This Row],[CO3]]+CatTemplate[[#This Row],[CS3]]) * (1+ getRateOHFinal) * (1 + getRateMarkupFinal)</f>
        <v>#VALUE!</v>
      </c>
      <c r="GT407" s="30" t="e">
        <f>(CatTemplate[[#This Row],[CO4]]+CatTemplate[[#This Row],[CS4]]) * (1+ getRateOHFinal) * (1 + getRateMarkupFinal)</f>
        <v>#VALUE!</v>
      </c>
      <c r="GU407" s="30" t="e">
        <f>(CatTemplate[[#This Row],[CO5]]+CatTemplate[[#This Row],[CS5]]) * (1+ getRateOHFinal) * (1 + getRateMarkupFinal)</f>
        <v>#VALUE!</v>
      </c>
      <c r="GV407" s="30" t="e">
        <f>(CatTemplate[[#This Row],[CO6]]+CatTemplate[[#This Row],[CS6]]) * (1+ getRateOHFinal) * (1 + getRateMarkupFinal)</f>
        <v>#VALUE!</v>
      </c>
      <c r="GW407" s="30" t="e">
        <f>(CatTemplate[[#This Row],[CO7]]+CatTemplate[[#This Row],[CS7]]) * (1+ getRateOHFinal) * (1 + getRateMarkupFinal)</f>
        <v>#VALUE!</v>
      </c>
      <c r="GX407" s="30" t="e">
        <f>(CatTemplate[[#This Row],[CO8]]+CatTemplate[[#This Row],[CS8]]) * (1+ getRateOHFinal) * (1 + getRateMarkupFinal)</f>
        <v>#VALUE!</v>
      </c>
      <c r="GY407" s="30" t="e">
        <f>(CatTemplate[[#This Row],[CO9]]+CatTemplate[[#This Row],[CS9]]) * (1+ getRateOHFinal) * (1 + getRateMarkupFinal)</f>
        <v>#VALUE!</v>
      </c>
      <c r="GZ407" s="30" t="e">
        <f>(CatTemplate[[#This Row],[CO10]]+CatTemplate[[#This Row],[CS10]]) * (1+ getRateOHFinal) * (1 + getRateMarkupFinal)</f>
        <v>#VALUE!</v>
      </c>
      <c r="HA407" s="30" t="e">
        <f>(CatTemplate[[#This Row],[CO11]]+CatTemplate[[#This Row],[CS11]]) * (1+ getRateOHFinal) * (1 + getRateMarkupFinal)</f>
        <v>#VALUE!</v>
      </c>
      <c r="HB407" s="30" t="e">
        <f>(CatTemplate[[#This Row],[CO12]]+CatTemplate[[#This Row],[CS12]]) * (1+ getRateOHFinal) * (1 + getRateMarkupFinal)</f>
        <v>#VALUE!</v>
      </c>
      <c r="HC407" s="30" t="e">
        <f>(CatTemplate[[#This Row],[CO13]]+CatTemplate[[#This Row],[CS13]]) * (1+ getRateOHFinal) * (1 + getRateMarkupFinal)</f>
        <v>#VALUE!</v>
      </c>
      <c r="HD407" s="30" t="e">
        <f>(CatTemplate[[#This Row],[CO14]]+CatTemplate[[#This Row],[CS14]]) * (1+ getRateOHFinal) * (1 + getRateMarkupFinal)</f>
        <v>#VALUE!</v>
      </c>
      <c r="HE407" s="30" t="e">
        <f>(CatTemplate[[#This Row],[CO15]]+CatTemplate[[#This Row],[CS15]]) * (1+ getRateOHFinal) * (1 + getRateMarkupFinal)</f>
        <v>#VALUE!</v>
      </c>
      <c r="HF407" s="30" t="e">
        <f>(CatTemplate[[#This Row],[CO16]]+CatTemplate[[#This Row],[CS16]]) * (1+ getRateOHFinal) * (1 + getRateMarkupFinal)</f>
        <v>#VALUE!</v>
      </c>
      <c r="HG407" s="30" t="e">
        <f>(CatTemplate[[#This Row],[CO17]]+CatTemplate[[#This Row],[CS17]]) * (1+ getRateOHFinal) * (1 + getRateMarkupFinal)</f>
        <v>#VALUE!</v>
      </c>
      <c r="HH407" s="30" t="e">
        <f>(CatTemplate[[#This Row],[CO18]]+CatTemplate[[#This Row],[CS18]]) * (1+ getRateOHFinal) * (1 + getRateMarkupFinal)</f>
        <v>#VALUE!</v>
      </c>
      <c r="HI407" s="30" t="e">
        <f>(CatTemplate[[#This Row],[CO19]]+CatTemplate[[#This Row],[CS19]]) * (1+ getRateOHFinal) * (1 + getRateMarkupFinal)</f>
        <v>#VALUE!</v>
      </c>
      <c r="HJ407" s="30" t="e">
        <f>(CatTemplate[[#This Row],[CO20]]+CatTemplate[[#This Row],[CS20]]) * (1+ getRateOHFinal) * (1 + getRateMarkupFinal)</f>
        <v>#VALUE!</v>
      </c>
      <c r="HK407" s="39" t="e">
        <f>CatTemplate[[#This Row],[Total cost]]+CatTemplate[[#This Row],[OH Amount]]+CatTemplate[[#This Row],[Markup]]</f>
        <v>#VALUE!</v>
      </c>
      <c r="HL407" s="63">
        <f>IF(CatTemplate[[#This Row],[Units]]="Days",CatTemplate[[#This Row],[Project quantity]]*CatTemplate[[#This Row],[St. unit effort]],CatTemplate[[#This Row],[Project quantity]])</f>
        <v>0</v>
      </c>
      <c r="HM407" s="287">
        <f>IFERROR(CatTemplate[[#This Row],[Total Price]]/(CatTemplate[[#This Row],[Final Quantity]]),0)</f>
        <v>0</v>
      </c>
      <c r="HN407" s="261"/>
    </row>
    <row r="408" spans="2:222" x14ac:dyDescent="0.2">
      <c r="B408" s="9" t="s">
        <v>107</v>
      </c>
      <c r="C408" s="23">
        <v>11</v>
      </c>
      <c r="D408" s="10" t="s">
        <v>194</v>
      </c>
      <c r="E408" s="25">
        <v>3</v>
      </c>
      <c r="F408" s="19" t="s">
        <v>217</v>
      </c>
      <c r="G408" s="27">
        <v>14</v>
      </c>
      <c r="H408" s="19" t="s">
        <v>1183</v>
      </c>
      <c r="I408" s="19"/>
      <c r="J408" s="16" t="s">
        <v>1118</v>
      </c>
      <c r="K408" s="16"/>
      <c r="L408" s="16" t="s">
        <v>140</v>
      </c>
      <c r="M408" s="16" t="s">
        <v>206</v>
      </c>
      <c r="N408" s="16" t="s">
        <v>857</v>
      </c>
      <c r="O408" s="320"/>
      <c r="P408" s="71"/>
      <c r="Q408" s="108"/>
      <c r="R408" s="73"/>
      <c r="S408" s="97"/>
      <c r="T408" s="100">
        <f>getEqUnitCost</f>
        <v>0</v>
      </c>
      <c r="U408" s="73">
        <f>getEqUnitEffort</f>
        <v>0</v>
      </c>
      <c r="V408" s="101">
        <f>getEqQuantity</f>
        <v>0</v>
      </c>
      <c r="W408" s="320"/>
      <c r="X408" s="100">
        <f>getConsUnitCost</f>
        <v>0</v>
      </c>
      <c r="Y408" s="73">
        <f>getConsUnitEffort</f>
        <v>0</v>
      </c>
      <c r="Z408" s="14">
        <f>getConsQuantity</f>
        <v>0</v>
      </c>
      <c r="AA408" s="320"/>
      <c r="AB408" s="72"/>
      <c r="AC408" s="112"/>
      <c r="AD408" s="14">
        <f>getOthQuantity</f>
        <v>0</v>
      </c>
      <c r="AE408" s="320"/>
      <c r="AF408" s="28" t="str">
        <f>IF(ISBLANK(CatTemplate[[#This Row],[Resource type]]),"",CatTemplate[[#This Row],[Resource type]])</f>
        <v>CCMS Head Of Unit</v>
      </c>
      <c r="AG408" s="242">
        <f>getStaffUnitCost</f>
        <v>858.09944830582288</v>
      </c>
      <c r="AH408" s="113">
        <f>getStaffUnitEffort</f>
        <v>0</v>
      </c>
      <c r="AI408" s="40">
        <f>getStaffQuantity</f>
        <v>0</v>
      </c>
      <c r="AJ408" s="41">
        <f>CatTemplate[[#This Row],[St. quantity]]*8/ParRatePM</f>
        <v>0</v>
      </c>
      <c r="AK408" s="320"/>
      <c r="AL408" s="53" t="str">
        <f>CatTemplate[[#This Row],[Item type]]</f>
        <v>Days</v>
      </c>
      <c r="AM408" s="12">
        <f>SUM(CatTemplate[[#This Row],[Year1]:[Year20]])</f>
        <v>0</v>
      </c>
      <c r="AN408" s="52"/>
      <c r="AO408" s="52"/>
      <c r="AP408" s="52"/>
      <c r="AQ408" s="8"/>
      <c r="AR408" s="8"/>
      <c r="AS408" s="8"/>
      <c r="AT408" s="8"/>
      <c r="AU408" s="8"/>
      <c r="AV408" s="8"/>
      <c r="AW408" s="8"/>
      <c r="AX408" s="8"/>
      <c r="AY408" s="8"/>
      <c r="AZ408" s="8"/>
      <c r="BA408" s="8"/>
      <c r="BB408" s="8"/>
      <c r="BC408" s="8"/>
      <c r="BD408" s="8"/>
      <c r="BE408" s="8"/>
      <c r="BF408" s="8"/>
      <c r="BG408" s="36"/>
      <c r="BH408" s="320"/>
      <c r="BI408" s="37" t="str">
        <f>getCostCategory</f>
        <v>01 Staff costs</v>
      </c>
      <c r="BJ408" s="37" t="str">
        <f>getSection</f>
        <v>11 Statistics and methodology</v>
      </c>
      <c r="BK408" s="32" t="str">
        <f>getObject</f>
        <v>CCMS Head Of Unit</v>
      </c>
      <c r="BL408" s="30">
        <f>IFERROR(getUnitCost * IF(CatTemplate[[#This Row],[Cost Category Comp.]]="01 Staff costs", 1,1),0)</f>
        <v>858.09944830582288</v>
      </c>
      <c r="BM408" s="29">
        <f>IF(AND(ISBLANK(CatTemplate[[#This Row],[Eq. unit cost]]),ISBLANK(CatTemplate[[#This Row],[Cons. unit cost]]),ISBLANK(CatTemplate[[#This Row],[Oth. unit cost]])), 0, IF(getUnitEffort =0,1,getUnitEffort) * CatTemplate[[#This Row],[Year1]])</f>
        <v>0</v>
      </c>
      <c r="BN408" s="29">
        <f>IF(AND(ISBLANK(CatTemplate[[#This Row],[Eq. unit cost]]),ISBLANK(CatTemplate[[#This Row],[Cons. unit cost]]),ISBLANK(CatTemplate[[#This Row],[Oth. unit cost]])), 0, IF(getUnitEffort =0,1,getUnitEffort) * CatTemplate[[#This Row],[Year2]])</f>
        <v>0</v>
      </c>
      <c r="BO408" s="29">
        <f>IF(AND(ISBLANK(CatTemplate[[#This Row],[Eq. unit cost]]),ISBLANK(CatTemplate[[#This Row],[Cons. unit cost]]),ISBLANK(CatTemplate[[#This Row],[Oth. unit cost]])), 0, IF(getUnitEffort =0,1,getUnitEffort) * CatTemplate[[#This Row],[Year3]])</f>
        <v>0</v>
      </c>
      <c r="BP408" s="29">
        <f>IF(AND(ISBLANK(CatTemplate[[#This Row],[Eq. unit cost]]),ISBLANK(CatTemplate[[#This Row],[Cons. unit cost]]),ISBLANK(CatTemplate[[#This Row],[Oth. unit cost]])), 0, IF(getUnitEffort =0,1,getUnitEffort) * CatTemplate[[#This Row],[Year4]])</f>
        <v>0</v>
      </c>
      <c r="BQ408" s="29">
        <f>IF(AND(ISBLANK(CatTemplate[[#This Row],[Eq. unit cost]]),ISBLANK(CatTemplate[[#This Row],[Cons. unit cost]]),ISBLANK(CatTemplate[[#This Row],[Oth. unit cost]])), 0, IF(getUnitEffort =0,1,getUnitEffort) * CatTemplate[[#This Row],[Year5]])</f>
        <v>0</v>
      </c>
      <c r="BR408" s="29">
        <f>IF(AND(ISBLANK(CatTemplate[[#This Row],[Eq. unit cost]]),ISBLANK(CatTemplate[[#This Row],[Cons. unit cost]]),ISBLANK(CatTemplate[[#This Row],[Oth. unit cost]])), 0, IF(getUnitEffort =0,1,getUnitEffort) * CatTemplate[[#This Row],[Year6]])</f>
        <v>0</v>
      </c>
      <c r="BS408" s="29">
        <f>IF(AND(ISBLANK(CatTemplate[[#This Row],[Eq. unit cost]]),ISBLANK(CatTemplate[[#This Row],[Cons. unit cost]]),ISBLANK(CatTemplate[[#This Row],[Oth. unit cost]])), 0, IF(getUnitEffort =0,1,getUnitEffort) * CatTemplate[[#This Row],[Year7]])</f>
        <v>0</v>
      </c>
      <c r="BT408" s="29">
        <f>IF(AND(ISBLANK(CatTemplate[[#This Row],[Eq. unit cost]]),ISBLANK(CatTemplate[[#This Row],[Cons. unit cost]]),ISBLANK(CatTemplate[[#This Row],[Oth. unit cost]])), 0, IF(getUnitEffort =0,1,getUnitEffort) * CatTemplate[[#This Row],[Year8]])</f>
        <v>0</v>
      </c>
      <c r="BU408" s="29">
        <f>IF(AND(ISBLANK(CatTemplate[[#This Row],[Eq. unit cost]]),ISBLANK(CatTemplate[[#This Row],[Cons. unit cost]]),ISBLANK(CatTemplate[[#This Row],[Oth. unit cost]])), 0, IF(getUnitEffort =0,1,getUnitEffort) * CatTemplate[[#This Row],[Year9]])</f>
        <v>0</v>
      </c>
      <c r="BV408" s="29">
        <f>IF(AND(ISBLANK(CatTemplate[[#This Row],[Eq. unit cost]]),ISBLANK(CatTemplate[[#This Row],[Cons. unit cost]]),ISBLANK(CatTemplate[[#This Row],[Oth. unit cost]])), 0, IF(getUnitEffort =0,1,getUnitEffort) * CatTemplate[[#This Row],[Year10]])</f>
        <v>0</v>
      </c>
      <c r="BW408" s="29">
        <f>IF(AND(ISBLANK(CatTemplate[[#This Row],[Eq. unit cost]]),ISBLANK(CatTemplate[[#This Row],[Cons. unit cost]]),ISBLANK(CatTemplate[[#This Row],[Oth. unit cost]])), 0, IF(getUnitEffort =0,1,getUnitEffort) * CatTemplate[[#This Row],[Year11]])</f>
        <v>0</v>
      </c>
      <c r="BX408" s="29">
        <f>IF(AND(ISBLANK(CatTemplate[[#This Row],[Eq. unit cost]]),ISBLANK(CatTemplate[[#This Row],[Cons. unit cost]]),ISBLANK(CatTemplate[[#This Row],[Oth. unit cost]])), 0, IF(getUnitEffort =0,1,getUnitEffort) * CatTemplate[[#This Row],[Year12]])</f>
        <v>0</v>
      </c>
      <c r="BY408" s="29">
        <f>IF(AND(ISBLANK(CatTemplate[[#This Row],[Eq. unit cost]]),ISBLANK(CatTemplate[[#This Row],[Cons. unit cost]]),ISBLANK(CatTemplate[[#This Row],[Oth. unit cost]])), 0, IF(getUnitEffort =0,1,getUnitEffort) * CatTemplate[[#This Row],[Year13]])</f>
        <v>0</v>
      </c>
      <c r="BZ408" s="29">
        <f>IF(AND(ISBLANK(CatTemplate[[#This Row],[Eq. unit cost]]),ISBLANK(CatTemplate[[#This Row],[Cons. unit cost]]),ISBLANK(CatTemplate[[#This Row],[Oth. unit cost]])), 0, IF(getUnitEffort =0,1,getUnitEffort) * CatTemplate[[#This Row],[Year14]])</f>
        <v>0</v>
      </c>
      <c r="CA408" s="29">
        <f>IF(AND(ISBLANK(CatTemplate[[#This Row],[Eq. unit cost]]),ISBLANK(CatTemplate[[#This Row],[Cons. unit cost]]),ISBLANK(CatTemplate[[#This Row],[Oth. unit cost]])), 0, IF(getUnitEffort =0,1,getUnitEffort) * CatTemplate[[#This Row],[Year15]])</f>
        <v>0</v>
      </c>
      <c r="CB408" s="29">
        <f>IF(AND(ISBLANK(CatTemplate[[#This Row],[Eq. unit cost]]),ISBLANK(CatTemplate[[#This Row],[Cons. unit cost]]),ISBLANK(CatTemplate[[#This Row],[Oth. unit cost]])), 0, IF(getUnitEffort =0,1,getUnitEffort) * CatTemplate[[#This Row],[Year16]])</f>
        <v>0</v>
      </c>
      <c r="CC408" s="29">
        <f>IF(AND(ISBLANK(CatTemplate[[#This Row],[Eq. unit cost]]),ISBLANK(CatTemplate[[#This Row],[Cons. unit cost]]),ISBLANK(CatTemplate[[#This Row],[Oth. unit cost]])), 0, IF(getUnitEffort =0,1,getUnitEffort) * CatTemplate[[#This Row],[Year17]])</f>
        <v>0</v>
      </c>
      <c r="CD408" s="29">
        <f>IF(AND(ISBLANK(CatTemplate[[#This Row],[Eq. unit cost]]),ISBLANK(CatTemplate[[#This Row],[Cons. unit cost]]),ISBLANK(CatTemplate[[#This Row],[Oth. unit cost]])), 0, IF(getUnitEffort =0,1,getUnitEffort) * CatTemplate[[#This Row],[Year18]])</f>
        <v>0</v>
      </c>
      <c r="CE408" s="29">
        <f>IF(AND(ISBLANK(CatTemplate[[#This Row],[Eq. unit cost]]),ISBLANK(CatTemplate[[#This Row],[Cons. unit cost]]),ISBLANK(CatTemplate[[#This Row],[Oth. unit cost]])), 0, IF(getUnitEffort =0,1,getUnitEffort) * CatTemplate[[#This Row],[Year19]])</f>
        <v>0</v>
      </c>
      <c r="CF408" s="29">
        <f>IF(AND(ISBLANK(CatTemplate[[#This Row],[Eq. unit cost]]),ISBLANK(CatTemplate[[#This Row],[Cons. unit cost]]),ISBLANK(CatTemplate[[#This Row],[Oth. unit cost]])), 0, IF(getUnitEffort =0,1,getUnitEffort) * CatTemplate[[#This Row],[Year20]])</f>
        <v>0</v>
      </c>
      <c r="CG408" s="45">
        <f>SUM(CatTemplate[[#This Row],[Q1]:[Q20]])</f>
        <v>0</v>
      </c>
      <c r="CH408" s="29">
        <f>IF(ISBLANK(CatTemplate[[#This Row],[St. unit effort]]),0,(CatTemplate[[#This Row],[St. unit effort]] * CatTemplate[[#This Row],[Year1]]))</f>
        <v>0</v>
      </c>
      <c r="CI408" s="29">
        <f>IF(ISBLANK(CatTemplate[[#This Row],[St. unit effort]]),0,(CatTemplate[[#This Row],[St. unit effort]] * CatTemplate[[#This Row],[Year2]]))</f>
        <v>0</v>
      </c>
      <c r="CJ408" s="29">
        <f>IF(ISBLANK(CatTemplate[[#This Row],[St. unit effort]]),0,(CatTemplate[[#This Row],[St. unit effort]] * CatTemplate[[#This Row],[Year3]]))</f>
        <v>0</v>
      </c>
      <c r="CK408" s="29">
        <f>IF(ISBLANK(CatTemplate[[#This Row],[St. unit effort]]),0,(CatTemplate[[#This Row],[St. unit effort]] * CatTemplate[[#This Row],[Year4]]))</f>
        <v>0</v>
      </c>
      <c r="CL408" s="29">
        <f>IF(ISBLANK(CatTemplate[[#This Row],[St. unit effort]]),0,(CatTemplate[[#This Row],[St. unit effort]] * CatTemplate[[#This Row],[Year5]]))</f>
        <v>0</v>
      </c>
      <c r="CM408" s="29">
        <f>IF(ISBLANK(CatTemplate[[#This Row],[St. unit effort]]),0,(CatTemplate[[#This Row],[St. unit effort]] * CatTemplate[[#This Row],[Year6]]))</f>
        <v>0</v>
      </c>
      <c r="CN408" s="29">
        <f>IF(ISBLANK(CatTemplate[[#This Row],[St. unit effort]]),0,(CatTemplate[[#This Row],[St. unit effort]] * CatTemplate[[#This Row],[Year7]]))</f>
        <v>0</v>
      </c>
      <c r="CO408" s="29">
        <f>IF(ISBLANK(CatTemplate[[#This Row],[St. unit effort]]),0,(CatTemplate[[#This Row],[St. unit effort]] * CatTemplate[[#This Row],[Year8]]))</f>
        <v>0</v>
      </c>
      <c r="CP408" s="29">
        <f>IF(ISBLANK(CatTemplate[[#This Row],[St. unit effort]]),0,(CatTemplate[[#This Row],[St. unit effort]] * CatTemplate[[#This Row],[Year9]]))</f>
        <v>0</v>
      </c>
      <c r="CQ408" s="29">
        <f>IF(ISBLANK(CatTemplate[[#This Row],[St. unit effort]]),0,(CatTemplate[[#This Row],[St. unit effort]] * CatTemplate[[#This Row],[Year10]]))</f>
        <v>0</v>
      </c>
      <c r="CR408" s="29">
        <f>IF(ISBLANK(CatTemplate[[#This Row],[St. unit effort]]),0,(CatTemplate[[#This Row],[St. unit effort]] * CatTemplate[[#This Row],[Year11]]))</f>
        <v>0</v>
      </c>
      <c r="CS408" s="29">
        <f>IF(ISBLANK(CatTemplate[[#This Row],[St. unit effort]]),0,(CatTemplate[[#This Row],[St. unit effort]] * CatTemplate[[#This Row],[Year12]]))</f>
        <v>0</v>
      </c>
      <c r="CT408" s="29">
        <f>IF(ISBLANK(CatTemplate[[#This Row],[St. unit effort]]),0,(CatTemplate[[#This Row],[St. unit effort]] * CatTemplate[[#This Row],[Year13]]))</f>
        <v>0</v>
      </c>
      <c r="CU408" s="29">
        <f>IF(ISBLANK(CatTemplate[[#This Row],[St. unit effort]]),0,(CatTemplate[[#This Row],[St. unit effort]] * CatTemplate[[#This Row],[Year14]]))</f>
        <v>0</v>
      </c>
      <c r="CV408" s="29">
        <f>IF(ISBLANK(CatTemplate[[#This Row],[St. unit effort]]),0,(CatTemplate[[#This Row],[St. unit effort]] * CatTemplate[[#This Row],[Year15]]))</f>
        <v>0</v>
      </c>
      <c r="CW408" s="29">
        <f>IF(ISBLANK(CatTemplate[[#This Row],[St. unit effort]]),0,(CatTemplate[[#This Row],[St. unit effort]] * CatTemplate[[#This Row],[Year16]]))</f>
        <v>0</v>
      </c>
      <c r="CX408" s="29">
        <f>IF(ISBLANK(CatTemplate[[#This Row],[St. unit effort]]),0,(CatTemplate[[#This Row],[St. unit effort]] * CatTemplate[[#This Row],[Year17]]))</f>
        <v>0</v>
      </c>
      <c r="CY408" s="29">
        <f>IF(ISBLANK(CatTemplate[[#This Row],[St. unit effort]]),0,(CatTemplate[[#This Row],[St. unit effort]] * CatTemplate[[#This Row],[Year18]]))</f>
        <v>0</v>
      </c>
      <c r="CZ408" s="29">
        <f>IF(ISBLANK(CatTemplate[[#This Row],[St. unit effort]]),0,(CatTemplate[[#This Row],[St. unit effort]] * CatTemplate[[#This Row],[Year19]]))</f>
        <v>0</v>
      </c>
      <c r="DA408" s="29">
        <f>IF(ISBLANK(CatTemplate[[#This Row],[St. unit effort]]),0,(CatTemplate[[#This Row],[St. unit effort]] * CatTemplate[[#This Row],[Year20]]))</f>
        <v>0</v>
      </c>
      <c r="DB408" s="57">
        <f>IF(ISBLANK(CatTemplate[[#This Row],[St. unit effort]]),0,(CatTemplate[[#This Row],[St. unit effort]] * CatTemplate[[#This Row],[Year1]])*8/ParRatePM)</f>
        <v>0</v>
      </c>
      <c r="DC408" s="57">
        <f>IF(ISBLANK(CatTemplate[[#This Row],[St. unit effort]]),0,(CatTemplate[[#This Row],[St. unit effort]] * CatTemplate[[#This Row],[Year2]])*8/ParRatePM)</f>
        <v>0</v>
      </c>
      <c r="DD408" s="57">
        <f>IF(ISBLANK(CatTemplate[[#This Row],[St. unit effort]]),0,(CatTemplate[[#This Row],[St. unit effort]] * CatTemplate[[#This Row],[Year3]])*8/ParRatePM)</f>
        <v>0</v>
      </c>
      <c r="DE408" s="57">
        <f>IF(ISBLANK(CatTemplate[[#This Row],[St. unit effort]]),0,(CatTemplate[[#This Row],[St. unit effort]] * CatTemplate[[#This Row],[Year4]])*8/ParRatePM)</f>
        <v>0</v>
      </c>
      <c r="DF408" s="57">
        <f>IF(ISBLANK(CatTemplate[[#This Row],[St. unit effort]]),0,(CatTemplate[[#This Row],[St. unit effort]] * CatTemplate[[#This Row],[Year5]])*8/ParRatePM)</f>
        <v>0</v>
      </c>
      <c r="DG408" s="57">
        <f>IF(ISBLANK(CatTemplate[[#This Row],[St. unit effort]]),0,(CatTemplate[[#This Row],[St. unit effort]] * CatTemplate[[#This Row],[Year6]])*8/ParRatePM)</f>
        <v>0</v>
      </c>
      <c r="DH408" s="57">
        <f>IF(ISBLANK(CatTemplate[[#This Row],[St. unit effort]]),0,(CatTemplate[[#This Row],[St. unit effort]] * CatTemplate[[#This Row],[Year7]])*8/ParRatePM)</f>
        <v>0</v>
      </c>
      <c r="DI408" s="57">
        <f>IF(ISBLANK(CatTemplate[[#This Row],[St. unit effort]]),0,(CatTemplate[[#This Row],[St. unit effort]] * CatTemplate[[#This Row],[Year8]])*8/ParRatePM)</f>
        <v>0</v>
      </c>
      <c r="DJ408" s="57">
        <f>IF(ISBLANK(CatTemplate[[#This Row],[St. unit effort]]),0,(CatTemplate[[#This Row],[St. unit effort]] * CatTemplate[[#This Row],[Year9]])*8/ParRatePM)</f>
        <v>0</v>
      </c>
      <c r="DK408" s="57">
        <f>IF(ISBLANK(CatTemplate[[#This Row],[St. unit effort]]),0,(CatTemplate[[#This Row],[St. unit effort]] * CatTemplate[[#This Row],[Year10]])*8/ParRatePM)</f>
        <v>0</v>
      </c>
      <c r="DL408" s="57">
        <f>IF(ISBLANK(CatTemplate[[#This Row],[St. unit effort]]),0,(CatTemplate[[#This Row],[St. unit effort]] * CatTemplate[[#This Row],[Year11]])*8/ParRatePM)</f>
        <v>0</v>
      </c>
      <c r="DM408" s="57">
        <f>IF(ISBLANK(CatTemplate[[#This Row],[St. unit effort]]),0,(CatTemplate[[#This Row],[St. unit effort]] * CatTemplate[[#This Row],[Year12]])*8/ParRatePM)</f>
        <v>0</v>
      </c>
      <c r="DN408" s="57">
        <f>IF(ISBLANK(CatTemplate[[#This Row],[St. unit effort]]),0,(CatTemplate[[#This Row],[St. unit effort]] * CatTemplate[[#This Row],[Year13]])*8/ParRatePM)</f>
        <v>0</v>
      </c>
      <c r="DO408" s="57">
        <f>IF(ISBLANK(CatTemplate[[#This Row],[St. unit effort]]),0,(CatTemplate[[#This Row],[St. unit effort]] * CatTemplate[[#This Row],[Year14]])*8/ParRatePM)</f>
        <v>0</v>
      </c>
      <c r="DP408" s="57">
        <f>IF(ISBLANK(CatTemplate[[#This Row],[St. unit effort]]),0,(CatTemplate[[#This Row],[St. unit effort]] * CatTemplate[[#This Row],[Year15]])*8/ParRatePM)</f>
        <v>0</v>
      </c>
      <c r="DQ408" s="57">
        <f>IF(ISBLANK(CatTemplate[[#This Row],[St. unit effort]]),0,(CatTemplate[[#This Row],[St. unit effort]] * CatTemplate[[#This Row],[Year16]])*8/ParRatePM)</f>
        <v>0</v>
      </c>
      <c r="DR408" s="57">
        <f>IF(ISBLANK(CatTemplate[[#This Row],[St. unit effort]]),0,(CatTemplate[[#This Row],[St. unit effort]] * CatTemplate[[#This Row],[Year17]])*8/ParRatePM)</f>
        <v>0</v>
      </c>
      <c r="DS408" s="57">
        <f>IF(ISBLANK(CatTemplate[[#This Row],[St. unit effort]]),0,(CatTemplate[[#This Row],[St. unit effort]] * CatTemplate[[#This Row],[Year18]])*8/ParRatePM)</f>
        <v>0</v>
      </c>
      <c r="DT408" s="57">
        <f>IF(ISBLANK(CatTemplate[[#This Row],[St. unit effort]]),0,(CatTemplate[[#This Row],[St. unit effort]] * CatTemplate[[#This Row],[Year19]])*8/ParRatePM)</f>
        <v>0</v>
      </c>
      <c r="DU408" s="57">
        <f>IF(ISBLANK(CatTemplate[[#This Row],[St. unit effort]]),0,(CatTemplate[[#This Row],[St. unit effort]] * CatTemplate[[#This Row],[Year20]])*8/ParRatePM)</f>
        <v>0</v>
      </c>
      <c r="DV408" s="54">
        <f>SUM(CatTemplate[[#This Row],[PM1]:[PM20]])</f>
        <v>0</v>
      </c>
      <c r="DW408" s="56">
        <f t="shared" si="143"/>
        <v>0</v>
      </c>
      <c r="DX408" s="56">
        <f t="shared" si="143"/>
        <v>0</v>
      </c>
      <c r="DY408" s="56">
        <f t="shared" si="143"/>
        <v>0</v>
      </c>
      <c r="DZ408" s="56">
        <f t="shared" si="143"/>
        <v>0</v>
      </c>
      <c r="EA408" s="56">
        <f t="shared" si="143"/>
        <v>0</v>
      </c>
      <c r="EB408" s="56">
        <f t="shared" si="143"/>
        <v>0</v>
      </c>
      <c r="EC408" s="56">
        <f t="shared" si="143"/>
        <v>0</v>
      </c>
      <c r="ED408" s="56">
        <f t="shared" si="143"/>
        <v>0</v>
      </c>
      <c r="EE408" s="56">
        <f t="shared" si="143"/>
        <v>0</v>
      </c>
      <c r="EF408" s="56">
        <f t="shared" si="143"/>
        <v>0</v>
      </c>
      <c r="EG408" s="56">
        <f t="shared" si="143"/>
        <v>0</v>
      </c>
      <c r="EH408" s="56">
        <f t="shared" si="143"/>
        <v>0</v>
      </c>
      <c r="EI408" s="56">
        <f t="shared" si="143"/>
        <v>0</v>
      </c>
      <c r="EJ408" s="56">
        <f t="shared" si="143"/>
        <v>0</v>
      </c>
      <c r="EK408" s="56">
        <f t="shared" si="143"/>
        <v>0</v>
      </c>
      <c r="EL408" s="56">
        <f t="shared" si="145"/>
        <v>0</v>
      </c>
      <c r="EM408" s="56">
        <f t="shared" si="145"/>
        <v>0</v>
      </c>
      <c r="EN408" s="56">
        <f t="shared" si="145"/>
        <v>0</v>
      </c>
      <c r="EO408" s="56">
        <f t="shared" si="145"/>
        <v>0</v>
      </c>
      <c r="EP408" s="56">
        <f t="shared" si="145"/>
        <v>0</v>
      </c>
      <c r="EQ408" s="30">
        <f>CatTemplate[[#This Row],[Eq. unit cost]] * CatTemplate[[#This Row],[Eq. quantity]]</f>
        <v>0</v>
      </c>
      <c r="ER408" s="30">
        <f>CatTemplate[[#This Row],[Cons. unit cost]] *CatTemplate[[#This Row],[Cons. quantity]]</f>
        <v>0</v>
      </c>
      <c r="ES408" s="30">
        <f>CatTemplate[[#This Row],[Oth. unit cost]] *CatTemplate[[#This Row],[Oth. quantity]]</f>
        <v>0</v>
      </c>
      <c r="ET408" s="55">
        <f>SUM(CatTemplate[[#This Row],[CO1]:[CO20]])</f>
        <v>0</v>
      </c>
      <c r="EU408" s="56">
        <f t="shared" si="144"/>
        <v>0</v>
      </c>
      <c r="EV408" s="56">
        <f t="shared" si="144"/>
        <v>0</v>
      </c>
      <c r="EW408" s="56">
        <f t="shared" si="144"/>
        <v>0</v>
      </c>
      <c r="EX408" s="56">
        <f t="shared" si="144"/>
        <v>0</v>
      </c>
      <c r="EY408" s="56">
        <f t="shared" si="144"/>
        <v>0</v>
      </c>
      <c r="EZ408" s="56">
        <f t="shared" si="144"/>
        <v>0</v>
      </c>
      <c r="FA408" s="56">
        <f t="shared" si="144"/>
        <v>0</v>
      </c>
      <c r="FB408" s="56">
        <f t="shared" si="144"/>
        <v>0</v>
      </c>
      <c r="FC408" s="56">
        <f t="shared" si="144"/>
        <v>0</v>
      </c>
      <c r="FD408" s="56">
        <f t="shared" si="144"/>
        <v>0</v>
      </c>
      <c r="FE408" s="56">
        <f t="shared" si="144"/>
        <v>0</v>
      </c>
      <c r="FF408" s="56">
        <f t="shared" si="144"/>
        <v>0</v>
      </c>
      <c r="FG408" s="56">
        <f t="shared" si="144"/>
        <v>0</v>
      </c>
      <c r="FH408" s="56">
        <f t="shared" si="144"/>
        <v>0</v>
      </c>
      <c r="FI408" s="56">
        <f t="shared" si="144"/>
        <v>0</v>
      </c>
      <c r="FJ408" s="56">
        <f t="shared" si="146"/>
        <v>0</v>
      </c>
      <c r="FK408" s="56">
        <f t="shared" si="146"/>
        <v>0</v>
      </c>
      <c r="FL408" s="56">
        <f t="shared" si="146"/>
        <v>0</v>
      </c>
      <c r="FM408" s="56">
        <f t="shared" si="146"/>
        <v>0</v>
      </c>
      <c r="FN408" s="56">
        <f t="shared" si="146"/>
        <v>0</v>
      </c>
      <c r="FO408" s="58">
        <f>SUM(CatTemplate[[#This Row],[CS1]:[CS20]])</f>
        <v>0</v>
      </c>
      <c r="FP408" s="59">
        <f>CatTemplate[[#This Row],[Total Oth. cost]]+CatTemplate[[#This Row],[Total St. Cost]]</f>
        <v>0</v>
      </c>
      <c r="FQ408" s="33" t="e">
        <f t="shared" si="137"/>
        <v>#VALUE!</v>
      </c>
      <c r="FR408" s="33" t="e">
        <f t="shared" si="138"/>
        <v>#VALUE!</v>
      </c>
      <c r="FS408" s="30" t="e">
        <f>(CatTemplate[[#This Row],[CO1]] + CatTemplate[[#This Row],[CS1]]) * (1 + getRateOHFinal) * getRateMarkupFinal</f>
        <v>#VALUE!</v>
      </c>
      <c r="FT408" s="30" t="e">
        <f>(CatTemplate[[#This Row],[CO2]] + CatTemplate[[#This Row],[CS2]]) * (1 + getRateOHFinal) * getRateMarkupFinal</f>
        <v>#VALUE!</v>
      </c>
      <c r="FU408" s="30" t="e">
        <f>(CatTemplate[[#This Row],[CO3]] + CatTemplate[[#This Row],[CS3]]) * (1 + getRateOHFinal) * getRateMarkupFinal</f>
        <v>#VALUE!</v>
      </c>
      <c r="FV408" s="30" t="e">
        <f>(CatTemplate[[#This Row],[CO4]] + CatTemplate[[#This Row],[CS4]]) * (1 + getRateOHFinal) * getRateMarkupFinal</f>
        <v>#VALUE!</v>
      </c>
      <c r="FW408" s="30" t="e">
        <f>(CatTemplate[[#This Row],[CO5]] + CatTemplate[[#This Row],[CS5]]) * (1 + getRateOHFinal) * getRateMarkupFinal</f>
        <v>#VALUE!</v>
      </c>
      <c r="FX408" s="30" t="e">
        <f>(CatTemplate[[#This Row],[CO6]] + CatTemplate[[#This Row],[CS6]]) * (1 + getRateOHFinal) * getRateMarkupFinal</f>
        <v>#VALUE!</v>
      </c>
      <c r="FY408" s="30" t="e">
        <f>(CatTemplate[[#This Row],[CO7]] + CatTemplate[[#This Row],[CS7]]) * (1 + getRateOHFinal) * getRateMarkupFinal</f>
        <v>#VALUE!</v>
      </c>
      <c r="FZ408" s="30" t="e">
        <f>(CatTemplate[[#This Row],[CO8]] + CatTemplate[[#This Row],[CS8]]) * (1 + getRateOHFinal) * getRateMarkupFinal</f>
        <v>#VALUE!</v>
      </c>
      <c r="GA408" s="30" t="e">
        <f>(CatTemplate[[#This Row],[CO9]] + CatTemplate[[#This Row],[CS9]]) * (1 + getRateOHFinal) * getRateMarkupFinal</f>
        <v>#VALUE!</v>
      </c>
      <c r="GB408" s="30" t="e">
        <f>(CatTemplate[[#This Row],[CO10]] + CatTemplate[[#This Row],[CS10]]) * (1 + getRateOHFinal) * getRateMarkupFinal</f>
        <v>#VALUE!</v>
      </c>
      <c r="GC408" s="30" t="e">
        <f>(CatTemplate[[#This Row],[CO11]] + CatTemplate[[#This Row],[CS11]]) * (1 + getRateOHFinal) * getRateMarkupFinal</f>
        <v>#VALUE!</v>
      </c>
      <c r="GD408" s="30" t="e">
        <f>(CatTemplate[[#This Row],[CO12]] + CatTemplate[[#This Row],[CS12]]) * (1 + getRateOHFinal) * getRateMarkupFinal</f>
        <v>#VALUE!</v>
      </c>
      <c r="GE408" s="30" t="e">
        <f>(CatTemplate[[#This Row],[CO13]] + CatTemplate[[#This Row],[CS13]]) * (1 + getRateOHFinal) * getRateMarkupFinal</f>
        <v>#VALUE!</v>
      </c>
      <c r="GF408" s="30" t="e">
        <f>(CatTemplate[[#This Row],[CO14]] + CatTemplate[[#This Row],[CS14]]) * (1 + getRateOHFinal) * getRateMarkupFinal</f>
        <v>#VALUE!</v>
      </c>
      <c r="GG408" s="30" t="e">
        <f>(CatTemplate[[#This Row],[CO15]] + CatTemplate[[#This Row],[CS15]]) * (1 + getRateOHFinal) * getRateMarkupFinal</f>
        <v>#VALUE!</v>
      </c>
      <c r="GH408" s="30" t="e">
        <f>(CatTemplate[[#This Row],[CO16]] + CatTemplate[[#This Row],[CS16]]) * (1 + getRateOHFinal) * getRateMarkupFinal</f>
        <v>#VALUE!</v>
      </c>
      <c r="GI408" s="30" t="e">
        <f>(CatTemplate[[#This Row],[CO17]] + CatTemplate[[#This Row],[CS17]]) * (1 + getRateOHFinal) * getRateMarkupFinal</f>
        <v>#VALUE!</v>
      </c>
      <c r="GJ408" s="30" t="e">
        <f>(CatTemplate[[#This Row],[CO18]] + CatTemplate[[#This Row],[CS18]]) * (1 + getRateOHFinal) * getRateMarkupFinal</f>
        <v>#VALUE!</v>
      </c>
      <c r="GK408" s="30" t="e">
        <f>(CatTemplate[[#This Row],[CO19]] + CatTemplate[[#This Row],[CS19]]) * (1 + getRateOHFinal) * getRateMarkupFinal</f>
        <v>#VALUE!</v>
      </c>
      <c r="GL408" s="30" t="e">
        <f>(CatTemplate[[#This Row],[CO20]] + CatTemplate[[#This Row],[CS20]]) * (1 + getRateOHFinal) * getRateMarkupFinal</f>
        <v>#VALUE!</v>
      </c>
      <c r="GM408" s="30" t="e">
        <f t="shared" si="139"/>
        <v>#VALUE!</v>
      </c>
      <c r="GN408" s="30" t="e">
        <f t="shared" si="140"/>
        <v>#VALUE!</v>
      </c>
      <c r="GO408" s="30" t="e">
        <f t="shared" si="141"/>
        <v>#VALUE!</v>
      </c>
      <c r="GP408" s="30" t="e">
        <f t="shared" si="142"/>
        <v>#VALUE!</v>
      </c>
      <c r="GQ408" s="30" t="e">
        <f>(CatTemplate[[#This Row],[CO1]]+CatTemplate[[#This Row],[CS1]]) * (1+ getRateOHFinal) * (1 + getRateMarkupFinal)</f>
        <v>#VALUE!</v>
      </c>
      <c r="GR408" s="30" t="e">
        <f>(CatTemplate[[#This Row],[CO2]]+CatTemplate[[#This Row],[CS2]]) * (1+ getRateOHFinal) * (1 + getRateMarkupFinal)</f>
        <v>#VALUE!</v>
      </c>
      <c r="GS408" s="30" t="e">
        <f>(CatTemplate[[#This Row],[CO3]]+CatTemplate[[#This Row],[CS3]]) * (1+ getRateOHFinal) * (1 + getRateMarkupFinal)</f>
        <v>#VALUE!</v>
      </c>
      <c r="GT408" s="30" t="e">
        <f>(CatTemplate[[#This Row],[CO4]]+CatTemplate[[#This Row],[CS4]]) * (1+ getRateOHFinal) * (1 + getRateMarkupFinal)</f>
        <v>#VALUE!</v>
      </c>
      <c r="GU408" s="30" t="e">
        <f>(CatTemplate[[#This Row],[CO5]]+CatTemplate[[#This Row],[CS5]]) * (1+ getRateOHFinal) * (1 + getRateMarkupFinal)</f>
        <v>#VALUE!</v>
      </c>
      <c r="GV408" s="30" t="e">
        <f>(CatTemplate[[#This Row],[CO6]]+CatTemplate[[#This Row],[CS6]]) * (1+ getRateOHFinal) * (1 + getRateMarkupFinal)</f>
        <v>#VALUE!</v>
      </c>
      <c r="GW408" s="30" t="e">
        <f>(CatTemplate[[#This Row],[CO7]]+CatTemplate[[#This Row],[CS7]]) * (1+ getRateOHFinal) * (1 + getRateMarkupFinal)</f>
        <v>#VALUE!</v>
      </c>
      <c r="GX408" s="30" t="e">
        <f>(CatTemplate[[#This Row],[CO8]]+CatTemplate[[#This Row],[CS8]]) * (1+ getRateOHFinal) * (1 + getRateMarkupFinal)</f>
        <v>#VALUE!</v>
      </c>
      <c r="GY408" s="30" t="e">
        <f>(CatTemplate[[#This Row],[CO9]]+CatTemplate[[#This Row],[CS9]]) * (1+ getRateOHFinal) * (1 + getRateMarkupFinal)</f>
        <v>#VALUE!</v>
      </c>
      <c r="GZ408" s="30" t="e">
        <f>(CatTemplate[[#This Row],[CO10]]+CatTemplate[[#This Row],[CS10]]) * (1+ getRateOHFinal) * (1 + getRateMarkupFinal)</f>
        <v>#VALUE!</v>
      </c>
      <c r="HA408" s="30" t="e">
        <f>(CatTemplate[[#This Row],[CO11]]+CatTemplate[[#This Row],[CS11]]) * (1+ getRateOHFinal) * (1 + getRateMarkupFinal)</f>
        <v>#VALUE!</v>
      </c>
      <c r="HB408" s="30" t="e">
        <f>(CatTemplate[[#This Row],[CO12]]+CatTemplate[[#This Row],[CS12]]) * (1+ getRateOHFinal) * (1 + getRateMarkupFinal)</f>
        <v>#VALUE!</v>
      </c>
      <c r="HC408" s="30" t="e">
        <f>(CatTemplate[[#This Row],[CO13]]+CatTemplate[[#This Row],[CS13]]) * (1+ getRateOHFinal) * (1 + getRateMarkupFinal)</f>
        <v>#VALUE!</v>
      </c>
      <c r="HD408" s="30" t="e">
        <f>(CatTemplate[[#This Row],[CO14]]+CatTemplate[[#This Row],[CS14]]) * (1+ getRateOHFinal) * (1 + getRateMarkupFinal)</f>
        <v>#VALUE!</v>
      </c>
      <c r="HE408" s="30" t="e">
        <f>(CatTemplate[[#This Row],[CO15]]+CatTemplate[[#This Row],[CS15]]) * (1+ getRateOHFinal) * (1 + getRateMarkupFinal)</f>
        <v>#VALUE!</v>
      </c>
      <c r="HF408" s="30" t="e">
        <f>(CatTemplate[[#This Row],[CO16]]+CatTemplate[[#This Row],[CS16]]) * (1+ getRateOHFinal) * (1 + getRateMarkupFinal)</f>
        <v>#VALUE!</v>
      </c>
      <c r="HG408" s="30" t="e">
        <f>(CatTemplate[[#This Row],[CO17]]+CatTemplate[[#This Row],[CS17]]) * (1+ getRateOHFinal) * (1 + getRateMarkupFinal)</f>
        <v>#VALUE!</v>
      </c>
      <c r="HH408" s="30" t="e">
        <f>(CatTemplate[[#This Row],[CO18]]+CatTemplate[[#This Row],[CS18]]) * (1+ getRateOHFinal) * (1 + getRateMarkupFinal)</f>
        <v>#VALUE!</v>
      </c>
      <c r="HI408" s="30" t="e">
        <f>(CatTemplate[[#This Row],[CO19]]+CatTemplate[[#This Row],[CS19]]) * (1+ getRateOHFinal) * (1 + getRateMarkupFinal)</f>
        <v>#VALUE!</v>
      </c>
      <c r="HJ408" s="30" t="e">
        <f>(CatTemplate[[#This Row],[CO20]]+CatTemplate[[#This Row],[CS20]]) * (1+ getRateOHFinal) * (1 + getRateMarkupFinal)</f>
        <v>#VALUE!</v>
      </c>
      <c r="HK408" s="39" t="e">
        <f>CatTemplate[[#This Row],[Total cost]]+CatTemplate[[#This Row],[OH Amount]]+CatTemplate[[#This Row],[Markup]]</f>
        <v>#VALUE!</v>
      </c>
      <c r="HL408" s="63">
        <f>IF(CatTemplate[[#This Row],[Units]]="Days",CatTemplate[[#This Row],[Project quantity]]*CatTemplate[[#This Row],[St. unit effort]],CatTemplate[[#This Row],[Project quantity]])</f>
        <v>0</v>
      </c>
      <c r="HM408" s="287">
        <f>IFERROR(CatTemplate[[#This Row],[Total Price]]/(CatTemplate[[#This Row],[Final Quantity]]),0)</f>
        <v>0</v>
      </c>
      <c r="HN408" s="261"/>
    </row>
    <row r="409" spans="2:222" x14ac:dyDescent="0.2">
      <c r="B409" s="9" t="s">
        <v>107</v>
      </c>
      <c r="C409" s="23">
        <v>11</v>
      </c>
      <c r="D409" s="10" t="s">
        <v>194</v>
      </c>
      <c r="E409" s="25">
        <v>3</v>
      </c>
      <c r="F409" s="19" t="s">
        <v>217</v>
      </c>
      <c r="G409" s="27">
        <v>15</v>
      </c>
      <c r="H409" s="19" t="s">
        <v>1164</v>
      </c>
      <c r="I409" s="19"/>
      <c r="J409" s="16" t="s">
        <v>1118</v>
      </c>
      <c r="K409" s="16"/>
      <c r="L409" s="16" t="s">
        <v>140</v>
      </c>
      <c r="M409" s="16" t="s">
        <v>206</v>
      </c>
      <c r="N409" s="16" t="s">
        <v>857</v>
      </c>
      <c r="O409" s="320"/>
      <c r="P409" s="71"/>
      <c r="Q409" s="108"/>
      <c r="R409" s="73"/>
      <c r="S409" s="97"/>
      <c r="T409" s="100">
        <f>getEqUnitCost</f>
        <v>0</v>
      </c>
      <c r="U409" s="73">
        <f>getEqUnitEffort</f>
        <v>0</v>
      </c>
      <c r="V409" s="101">
        <f>getEqQuantity</f>
        <v>0</v>
      </c>
      <c r="W409" s="320"/>
      <c r="X409" s="100">
        <f>getConsUnitCost</f>
        <v>0</v>
      </c>
      <c r="Y409" s="73">
        <f>getConsUnitEffort</f>
        <v>0</v>
      </c>
      <c r="Z409" s="14">
        <f>getConsQuantity</f>
        <v>0</v>
      </c>
      <c r="AA409" s="320"/>
      <c r="AB409" s="72"/>
      <c r="AC409" s="112"/>
      <c r="AD409" s="14">
        <f>getOthQuantity</f>
        <v>0</v>
      </c>
      <c r="AE409" s="320"/>
      <c r="AF409" s="28" t="str">
        <f>IF(ISBLANK(CatTemplate[[#This Row],[Resource type]]),"",CatTemplate[[#This Row],[Resource type]])</f>
        <v>CCMS Head Of Unit</v>
      </c>
      <c r="AG409" s="242">
        <f>getStaffUnitCost</f>
        <v>858.09944830582288</v>
      </c>
      <c r="AH409" s="113">
        <f>getStaffUnitEffort</f>
        <v>0</v>
      </c>
      <c r="AI409" s="40">
        <f>getStaffQuantity</f>
        <v>0</v>
      </c>
      <c r="AJ409" s="41">
        <f>CatTemplate[[#This Row],[St. quantity]]*8/ParRatePM</f>
        <v>0</v>
      </c>
      <c r="AK409" s="320"/>
      <c r="AL409" s="53" t="str">
        <f>CatTemplate[[#This Row],[Item type]]</f>
        <v>Days</v>
      </c>
      <c r="AM409" s="12">
        <f>SUM(CatTemplate[[#This Row],[Year1]:[Year20]])</f>
        <v>0</v>
      </c>
      <c r="AN409" s="52"/>
      <c r="AO409" s="52"/>
      <c r="AP409" s="52"/>
      <c r="AQ409" s="8"/>
      <c r="AR409" s="8"/>
      <c r="AS409" s="8"/>
      <c r="AT409" s="8"/>
      <c r="AU409" s="8"/>
      <c r="AV409" s="8"/>
      <c r="AW409" s="8"/>
      <c r="AX409" s="8"/>
      <c r="AY409" s="8"/>
      <c r="AZ409" s="8"/>
      <c r="BA409" s="8"/>
      <c r="BB409" s="8"/>
      <c r="BC409" s="8"/>
      <c r="BD409" s="8"/>
      <c r="BE409" s="8"/>
      <c r="BF409" s="8"/>
      <c r="BG409" s="36"/>
      <c r="BH409" s="320"/>
      <c r="BI409" s="37" t="str">
        <f>getCostCategory</f>
        <v>01 Staff costs</v>
      </c>
      <c r="BJ409" s="37" t="str">
        <f>getSection</f>
        <v>11 Statistics and methodology</v>
      </c>
      <c r="BK409" s="32" t="str">
        <f>getObject</f>
        <v>CCMS Head Of Unit</v>
      </c>
      <c r="BL409" s="30">
        <f>IFERROR(getUnitCost * IF(CatTemplate[[#This Row],[Cost Category Comp.]]="01 Staff costs", 1,1),0)</f>
        <v>858.09944830582288</v>
      </c>
      <c r="BM409" s="29">
        <f>IF(AND(ISBLANK(CatTemplate[[#This Row],[Eq. unit cost]]),ISBLANK(CatTemplate[[#This Row],[Cons. unit cost]]),ISBLANK(CatTemplate[[#This Row],[Oth. unit cost]])), 0, IF(getUnitEffort =0,1,getUnitEffort) * CatTemplate[[#This Row],[Year1]])</f>
        <v>0</v>
      </c>
      <c r="BN409" s="29">
        <f>IF(AND(ISBLANK(CatTemplate[[#This Row],[Eq. unit cost]]),ISBLANK(CatTemplate[[#This Row],[Cons. unit cost]]),ISBLANK(CatTemplate[[#This Row],[Oth. unit cost]])), 0, IF(getUnitEffort =0,1,getUnitEffort) * CatTemplate[[#This Row],[Year2]])</f>
        <v>0</v>
      </c>
      <c r="BO409" s="29">
        <f>IF(AND(ISBLANK(CatTemplate[[#This Row],[Eq. unit cost]]),ISBLANK(CatTemplate[[#This Row],[Cons. unit cost]]),ISBLANK(CatTemplate[[#This Row],[Oth. unit cost]])), 0, IF(getUnitEffort =0,1,getUnitEffort) * CatTemplate[[#This Row],[Year3]])</f>
        <v>0</v>
      </c>
      <c r="BP409" s="29">
        <f>IF(AND(ISBLANK(CatTemplate[[#This Row],[Eq. unit cost]]),ISBLANK(CatTemplate[[#This Row],[Cons. unit cost]]),ISBLANK(CatTemplate[[#This Row],[Oth. unit cost]])), 0, IF(getUnitEffort =0,1,getUnitEffort) * CatTemplate[[#This Row],[Year4]])</f>
        <v>0</v>
      </c>
      <c r="BQ409" s="29">
        <f>IF(AND(ISBLANK(CatTemplate[[#This Row],[Eq. unit cost]]),ISBLANK(CatTemplate[[#This Row],[Cons. unit cost]]),ISBLANK(CatTemplate[[#This Row],[Oth. unit cost]])), 0, IF(getUnitEffort =0,1,getUnitEffort) * CatTemplate[[#This Row],[Year5]])</f>
        <v>0</v>
      </c>
      <c r="BR409" s="29">
        <f>IF(AND(ISBLANK(CatTemplate[[#This Row],[Eq. unit cost]]),ISBLANK(CatTemplate[[#This Row],[Cons. unit cost]]),ISBLANK(CatTemplate[[#This Row],[Oth. unit cost]])), 0, IF(getUnitEffort =0,1,getUnitEffort) * CatTemplate[[#This Row],[Year6]])</f>
        <v>0</v>
      </c>
      <c r="BS409" s="29">
        <f>IF(AND(ISBLANK(CatTemplate[[#This Row],[Eq. unit cost]]),ISBLANK(CatTemplate[[#This Row],[Cons. unit cost]]),ISBLANK(CatTemplate[[#This Row],[Oth. unit cost]])), 0, IF(getUnitEffort =0,1,getUnitEffort) * CatTemplate[[#This Row],[Year7]])</f>
        <v>0</v>
      </c>
      <c r="BT409" s="29">
        <f>IF(AND(ISBLANK(CatTemplate[[#This Row],[Eq. unit cost]]),ISBLANK(CatTemplate[[#This Row],[Cons. unit cost]]),ISBLANK(CatTemplate[[#This Row],[Oth. unit cost]])), 0, IF(getUnitEffort =0,1,getUnitEffort) * CatTemplate[[#This Row],[Year8]])</f>
        <v>0</v>
      </c>
      <c r="BU409" s="29">
        <f>IF(AND(ISBLANK(CatTemplate[[#This Row],[Eq. unit cost]]),ISBLANK(CatTemplate[[#This Row],[Cons. unit cost]]),ISBLANK(CatTemplate[[#This Row],[Oth. unit cost]])), 0, IF(getUnitEffort =0,1,getUnitEffort) * CatTemplate[[#This Row],[Year9]])</f>
        <v>0</v>
      </c>
      <c r="BV409" s="29">
        <f>IF(AND(ISBLANK(CatTemplate[[#This Row],[Eq. unit cost]]),ISBLANK(CatTemplate[[#This Row],[Cons. unit cost]]),ISBLANK(CatTemplate[[#This Row],[Oth. unit cost]])), 0, IF(getUnitEffort =0,1,getUnitEffort) * CatTemplate[[#This Row],[Year10]])</f>
        <v>0</v>
      </c>
      <c r="BW409" s="29">
        <f>IF(AND(ISBLANK(CatTemplate[[#This Row],[Eq. unit cost]]),ISBLANK(CatTemplate[[#This Row],[Cons. unit cost]]),ISBLANK(CatTemplate[[#This Row],[Oth. unit cost]])), 0, IF(getUnitEffort =0,1,getUnitEffort) * CatTemplate[[#This Row],[Year11]])</f>
        <v>0</v>
      </c>
      <c r="BX409" s="29">
        <f>IF(AND(ISBLANK(CatTemplate[[#This Row],[Eq. unit cost]]),ISBLANK(CatTemplate[[#This Row],[Cons. unit cost]]),ISBLANK(CatTemplate[[#This Row],[Oth. unit cost]])), 0, IF(getUnitEffort =0,1,getUnitEffort) * CatTemplate[[#This Row],[Year12]])</f>
        <v>0</v>
      </c>
      <c r="BY409" s="29">
        <f>IF(AND(ISBLANK(CatTemplate[[#This Row],[Eq. unit cost]]),ISBLANK(CatTemplate[[#This Row],[Cons. unit cost]]),ISBLANK(CatTemplate[[#This Row],[Oth. unit cost]])), 0, IF(getUnitEffort =0,1,getUnitEffort) * CatTemplate[[#This Row],[Year13]])</f>
        <v>0</v>
      </c>
      <c r="BZ409" s="29">
        <f>IF(AND(ISBLANK(CatTemplate[[#This Row],[Eq. unit cost]]),ISBLANK(CatTemplate[[#This Row],[Cons. unit cost]]),ISBLANK(CatTemplate[[#This Row],[Oth. unit cost]])), 0, IF(getUnitEffort =0,1,getUnitEffort) * CatTemplate[[#This Row],[Year14]])</f>
        <v>0</v>
      </c>
      <c r="CA409" s="29">
        <f>IF(AND(ISBLANK(CatTemplate[[#This Row],[Eq. unit cost]]),ISBLANK(CatTemplate[[#This Row],[Cons. unit cost]]),ISBLANK(CatTemplate[[#This Row],[Oth. unit cost]])), 0, IF(getUnitEffort =0,1,getUnitEffort) * CatTemplate[[#This Row],[Year15]])</f>
        <v>0</v>
      </c>
      <c r="CB409" s="29">
        <f>IF(AND(ISBLANK(CatTemplate[[#This Row],[Eq. unit cost]]),ISBLANK(CatTemplate[[#This Row],[Cons. unit cost]]),ISBLANK(CatTemplate[[#This Row],[Oth. unit cost]])), 0, IF(getUnitEffort =0,1,getUnitEffort) * CatTemplate[[#This Row],[Year16]])</f>
        <v>0</v>
      </c>
      <c r="CC409" s="29">
        <f>IF(AND(ISBLANK(CatTemplate[[#This Row],[Eq. unit cost]]),ISBLANK(CatTemplate[[#This Row],[Cons. unit cost]]),ISBLANK(CatTemplate[[#This Row],[Oth. unit cost]])), 0, IF(getUnitEffort =0,1,getUnitEffort) * CatTemplate[[#This Row],[Year17]])</f>
        <v>0</v>
      </c>
      <c r="CD409" s="29">
        <f>IF(AND(ISBLANK(CatTemplate[[#This Row],[Eq. unit cost]]),ISBLANK(CatTemplate[[#This Row],[Cons. unit cost]]),ISBLANK(CatTemplate[[#This Row],[Oth. unit cost]])), 0, IF(getUnitEffort =0,1,getUnitEffort) * CatTemplate[[#This Row],[Year18]])</f>
        <v>0</v>
      </c>
      <c r="CE409" s="29">
        <f>IF(AND(ISBLANK(CatTemplate[[#This Row],[Eq. unit cost]]),ISBLANK(CatTemplate[[#This Row],[Cons. unit cost]]),ISBLANK(CatTemplate[[#This Row],[Oth. unit cost]])), 0, IF(getUnitEffort =0,1,getUnitEffort) * CatTemplate[[#This Row],[Year19]])</f>
        <v>0</v>
      </c>
      <c r="CF409" s="29">
        <f>IF(AND(ISBLANK(CatTemplate[[#This Row],[Eq. unit cost]]),ISBLANK(CatTemplate[[#This Row],[Cons. unit cost]]),ISBLANK(CatTemplate[[#This Row],[Oth. unit cost]])), 0, IF(getUnitEffort =0,1,getUnitEffort) * CatTemplate[[#This Row],[Year20]])</f>
        <v>0</v>
      </c>
      <c r="CG409" s="45">
        <f>SUM(CatTemplate[[#This Row],[Q1]:[Q20]])</f>
        <v>0</v>
      </c>
      <c r="CH409" s="29">
        <f>IF(ISBLANK(CatTemplate[[#This Row],[St. unit effort]]),0,(CatTemplate[[#This Row],[St. unit effort]] * CatTemplate[[#This Row],[Year1]]))</f>
        <v>0</v>
      </c>
      <c r="CI409" s="29">
        <f>IF(ISBLANK(CatTemplate[[#This Row],[St. unit effort]]),0,(CatTemplate[[#This Row],[St. unit effort]] * CatTemplate[[#This Row],[Year2]]))</f>
        <v>0</v>
      </c>
      <c r="CJ409" s="29">
        <f>IF(ISBLANK(CatTemplate[[#This Row],[St. unit effort]]),0,(CatTemplate[[#This Row],[St. unit effort]] * CatTemplate[[#This Row],[Year3]]))</f>
        <v>0</v>
      </c>
      <c r="CK409" s="29">
        <f>IF(ISBLANK(CatTemplate[[#This Row],[St. unit effort]]),0,(CatTemplate[[#This Row],[St. unit effort]] * CatTemplate[[#This Row],[Year4]]))</f>
        <v>0</v>
      </c>
      <c r="CL409" s="29">
        <f>IF(ISBLANK(CatTemplate[[#This Row],[St. unit effort]]),0,(CatTemplate[[#This Row],[St. unit effort]] * CatTemplate[[#This Row],[Year5]]))</f>
        <v>0</v>
      </c>
      <c r="CM409" s="29">
        <f>IF(ISBLANK(CatTemplate[[#This Row],[St. unit effort]]),0,(CatTemplate[[#This Row],[St. unit effort]] * CatTemplate[[#This Row],[Year6]]))</f>
        <v>0</v>
      </c>
      <c r="CN409" s="29">
        <f>IF(ISBLANK(CatTemplate[[#This Row],[St. unit effort]]),0,(CatTemplate[[#This Row],[St. unit effort]] * CatTemplate[[#This Row],[Year7]]))</f>
        <v>0</v>
      </c>
      <c r="CO409" s="29">
        <f>IF(ISBLANK(CatTemplate[[#This Row],[St. unit effort]]),0,(CatTemplate[[#This Row],[St. unit effort]] * CatTemplate[[#This Row],[Year8]]))</f>
        <v>0</v>
      </c>
      <c r="CP409" s="29">
        <f>IF(ISBLANK(CatTemplate[[#This Row],[St. unit effort]]),0,(CatTemplate[[#This Row],[St. unit effort]] * CatTemplate[[#This Row],[Year9]]))</f>
        <v>0</v>
      </c>
      <c r="CQ409" s="29">
        <f>IF(ISBLANK(CatTemplate[[#This Row],[St. unit effort]]),0,(CatTemplate[[#This Row],[St. unit effort]] * CatTemplate[[#This Row],[Year10]]))</f>
        <v>0</v>
      </c>
      <c r="CR409" s="29">
        <f>IF(ISBLANK(CatTemplate[[#This Row],[St. unit effort]]),0,(CatTemplate[[#This Row],[St. unit effort]] * CatTemplate[[#This Row],[Year11]]))</f>
        <v>0</v>
      </c>
      <c r="CS409" s="29">
        <f>IF(ISBLANK(CatTemplate[[#This Row],[St. unit effort]]),0,(CatTemplate[[#This Row],[St. unit effort]] * CatTemplate[[#This Row],[Year12]]))</f>
        <v>0</v>
      </c>
      <c r="CT409" s="29">
        <f>IF(ISBLANK(CatTemplate[[#This Row],[St. unit effort]]),0,(CatTemplate[[#This Row],[St. unit effort]] * CatTemplate[[#This Row],[Year13]]))</f>
        <v>0</v>
      </c>
      <c r="CU409" s="29">
        <f>IF(ISBLANK(CatTemplate[[#This Row],[St. unit effort]]),0,(CatTemplate[[#This Row],[St. unit effort]] * CatTemplate[[#This Row],[Year14]]))</f>
        <v>0</v>
      </c>
      <c r="CV409" s="29">
        <f>IF(ISBLANK(CatTemplate[[#This Row],[St. unit effort]]),0,(CatTemplate[[#This Row],[St. unit effort]] * CatTemplate[[#This Row],[Year15]]))</f>
        <v>0</v>
      </c>
      <c r="CW409" s="29">
        <f>IF(ISBLANK(CatTemplate[[#This Row],[St. unit effort]]),0,(CatTemplate[[#This Row],[St. unit effort]] * CatTemplate[[#This Row],[Year16]]))</f>
        <v>0</v>
      </c>
      <c r="CX409" s="29">
        <f>IF(ISBLANK(CatTemplate[[#This Row],[St. unit effort]]),0,(CatTemplate[[#This Row],[St. unit effort]] * CatTemplate[[#This Row],[Year17]]))</f>
        <v>0</v>
      </c>
      <c r="CY409" s="29">
        <f>IF(ISBLANK(CatTemplate[[#This Row],[St. unit effort]]),0,(CatTemplate[[#This Row],[St. unit effort]] * CatTemplate[[#This Row],[Year18]]))</f>
        <v>0</v>
      </c>
      <c r="CZ409" s="29">
        <f>IF(ISBLANK(CatTemplate[[#This Row],[St. unit effort]]),0,(CatTemplate[[#This Row],[St. unit effort]] * CatTemplate[[#This Row],[Year19]]))</f>
        <v>0</v>
      </c>
      <c r="DA409" s="29">
        <f>IF(ISBLANK(CatTemplate[[#This Row],[St. unit effort]]),0,(CatTemplate[[#This Row],[St. unit effort]] * CatTemplate[[#This Row],[Year20]]))</f>
        <v>0</v>
      </c>
      <c r="DB409" s="57">
        <f>IF(ISBLANK(CatTemplate[[#This Row],[St. unit effort]]),0,(CatTemplate[[#This Row],[St. unit effort]] * CatTemplate[[#This Row],[Year1]])*8/ParRatePM)</f>
        <v>0</v>
      </c>
      <c r="DC409" s="57">
        <f>IF(ISBLANK(CatTemplate[[#This Row],[St. unit effort]]),0,(CatTemplate[[#This Row],[St. unit effort]] * CatTemplate[[#This Row],[Year2]])*8/ParRatePM)</f>
        <v>0</v>
      </c>
      <c r="DD409" s="57">
        <f>IF(ISBLANK(CatTemplate[[#This Row],[St. unit effort]]),0,(CatTemplate[[#This Row],[St. unit effort]] * CatTemplate[[#This Row],[Year3]])*8/ParRatePM)</f>
        <v>0</v>
      </c>
      <c r="DE409" s="57">
        <f>IF(ISBLANK(CatTemplate[[#This Row],[St. unit effort]]),0,(CatTemplate[[#This Row],[St. unit effort]] * CatTemplate[[#This Row],[Year4]])*8/ParRatePM)</f>
        <v>0</v>
      </c>
      <c r="DF409" s="57">
        <f>IF(ISBLANK(CatTemplate[[#This Row],[St. unit effort]]),0,(CatTemplate[[#This Row],[St. unit effort]] * CatTemplate[[#This Row],[Year5]])*8/ParRatePM)</f>
        <v>0</v>
      </c>
      <c r="DG409" s="57">
        <f>IF(ISBLANK(CatTemplate[[#This Row],[St. unit effort]]),0,(CatTemplate[[#This Row],[St. unit effort]] * CatTemplate[[#This Row],[Year6]])*8/ParRatePM)</f>
        <v>0</v>
      </c>
      <c r="DH409" s="57">
        <f>IF(ISBLANK(CatTemplate[[#This Row],[St. unit effort]]),0,(CatTemplate[[#This Row],[St. unit effort]] * CatTemplate[[#This Row],[Year7]])*8/ParRatePM)</f>
        <v>0</v>
      </c>
      <c r="DI409" s="57">
        <f>IF(ISBLANK(CatTemplate[[#This Row],[St. unit effort]]),0,(CatTemplate[[#This Row],[St. unit effort]] * CatTemplate[[#This Row],[Year8]])*8/ParRatePM)</f>
        <v>0</v>
      </c>
      <c r="DJ409" s="57">
        <f>IF(ISBLANK(CatTemplate[[#This Row],[St. unit effort]]),0,(CatTemplate[[#This Row],[St. unit effort]] * CatTemplate[[#This Row],[Year9]])*8/ParRatePM)</f>
        <v>0</v>
      </c>
      <c r="DK409" s="57">
        <f>IF(ISBLANK(CatTemplate[[#This Row],[St. unit effort]]),0,(CatTemplate[[#This Row],[St. unit effort]] * CatTemplate[[#This Row],[Year10]])*8/ParRatePM)</f>
        <v>0</v>
      </c>
      <c r="DL409" s="57">
        <f>IF(ISBLANK(CatTemplate[[#This Row],[St. unit effort]]),0,(CatTemplate[[#This Row],[St. unit effort]] * CatTemplate[[#This Row],[Year11]])*8/ParRatePM)</f>
        <v>0</v>
      </c>
      <c r="DM409" s="57">
        <f>IF(ISBLANK(CatTemplate[[#This Row],[St. unit effort]]),0,(CatTemplate[[#This Row],[St. unit effort]] * CatTemplate[[#This Row],[Year12]])*8/ParRatePM)</f>
        <v>0</v>
      </c>
      <c r="DN409" s="57">
        <f>IF(ISBLANK(CatTemplate[[#This Row],[St. unit effort]]),0,(CatTemplate[[#This Row],[St. unit effort]] * CatTemplate[[#This Row],[Year13]])*8/ParRatePM)</f>
        <v>0</v>
      </c>
      <c r="DO409" s="57">
        <f>IF(ISBLANK(CatTemplate[[#This Row],[St. unit effort]]),0,(CatTemplate[[#This Row],[St. unit effort]] * CatTemplate[[#This Row],[Year14]])*8/ParRatePM)</f>
        <v>0</v>
      </c>
      <c r="DP409" s="57">
        <f>IF(ISBLANK(CatTemplate[[#This Row],[St. unit effort]]),0,(CatTemplate[[#This Row],[St. unit effort]] * CatTemplate[[#This Row],[Year15]])*8/ParRatePM)</f>
        <v>0</v>
      </c>
      <c r="DQ409" s="57">
        <f>IF(ISBLANK(CatTemplate[[#This Row],[St. unit effort]]),0,(CatTemplate[[#This Row],[St. unit effort]] * CatTemplate[[#This Row],[Year16]])*8/ParRatePM)</f>
        <v>0</v>
      </c>
      <c r="DR409" s="57">
        <f>IF(ISBLANK(CatTemplate[[#This Row],[St. unit effort]]),0,(CatTemplate[[#This Row],[St. unit effort]] * CatTemplate[[#This Row],[Year17]])*8/ParRatePM)</f>
        <v>0</v>
      </c>
      <c r="DS409" s="57">
        <f>IF(ISBLANK(CatTemplate[[#This Row],[St. unit effort]]),0,(CatTemplate[[#This Row],[St. unit effort]] * CatTemplate[[#This Row],[Year18]])*8/ParRatePM)</f>
        <v>0</v>
      </c>
      <c r="DT409" s="57">
        <f>IF(ISBLANK(CatTemplate[[#This Row],[St. unit effort]]),0,(CatTemplate[[#This Row],[St. unit effort]] * CatTemplate[[#This Row],[Year19]])*8/ParRatePM)</f>
        <v>0</v>
      </c>
      <c r="DU409" s="57">
        <f>IF(ISBLANK(CatTemplate[[#This Row],[St. unit effort]]),0,(CatTemplate[[#This Row],[St. unit effort]] * CatTemplate[[#This Row],[Year20]])*8/ParRatePM)</f>
        <v>0</v>
      </c>
      <c r="DV409" s="54">
        <f>SUM(CatTemplate[[#This Row],[PM1]:[PM20]])</f>
        <v>0</v>
      </c>
      <c r="DW409" s="56">
        <f t="shared" si="143"/>
        <v>0</v>
      </c>
      <c r="DX409" s="56">
        <f t="shared" si="143"/>
        <v>0</v>
      </c>
      <c r="DY409" s="56">
        <f t="shared" si="143"/>
        <v>0</v>
      </c>
      <c r="DZ409" s="56">
        <f t="shared" si="143"/>
        <v>0</v>
      </c>
      <c r="EA409" s="56">
        <f t="shared" si="143"/>
        <v>0</v>
      </c>
      <c r="EB409" s="56">
        <f t="shared" si="143"/>
        <v>0</v>
      </c>
      <c r="EC409" s="56">
        <f t="shared" si="143"/>
        <v>0</v>
      </c>
      <c r="ED409" s="56">
        <f t="shared" si="143"/>
        <v>0</v>
      </c>
      <c r="EE409" s="56">
        <f t="shared" si="143"/>
        <v>0</v>
      </c>
      <c r="EF409" s="56">
        <f t="shared" si="143"/>
        <v>0</v>
      </c>
      <c r="EG409" s="56">
        <f t="shared" si="143"/>
        <v>0</v>
      </c>
      <c r="EH409" s="56">
        <f t="shared" si="143"/>
        <v>0</v>
      </c>
      <c r="EI409" s="56">
        <f t="shared" si="143"/>
        <v>0</v>
      </c>
      <c r="EJ409" s="56">
        <f t="shared" si="143"/>
        <v>0</v>
      </c>
      <c r="EK409" s="56">
        <f t="shared" si="143"/>
        <v>0</v>
      </c>
      <c r="EL409" s="56">
        <f t="shared" si="145"/>
        <v>0</v>
      </c>
      <c r="EM409" s="56">
        <f t="shared" si="145"/>
        <v>0</v>
      </c>
      <c r="EN409" s="56">
        <f t="shared" si="145"/>
        <v>0</v>
      </c>
      <c r="EO409" s="56">
        <f t="shared" si="145"/>
        <v>0</v>
      </c>
      <c r="EP409" s="56">
        <f t="shared" si="145"/>
        <v>0</v>
      </c>
      <c r="EQ409" s="30">
        <f>CatTemplate[[#This Row],[Eq. unit cost]] * CatTemplate[[#This Row],[Eq. quantity]]</f>
        <v>0</v>
      </c>
      <c r="ER409" s="30">
        <f>CatTemplate[[#This Row],[Cons. unit cost]] *CatTemplate[[#This Row],[Cons. quantity]]</f>
        <v>0</v>
      </c>
      <c r="ES409" s="30">
        <f>CatTemplate[[#This Row],[Oth. unit cost]] *CatTemplate[[#This Row],[Oth. quantity]]</f>
        <v>0</v>
      </c>
      <c r="ET409" s="55">
        <f>SUM(CatTemplate[[#This Row],[CO1]:[CO20]])</f>
        <v>0</v>
      </c>
      <c r="EU409" s="56">
        <f t="shared" si="144"/>
        <v>0</v>
      </c>
      <c r="EV409" s="56">
        <f t="shared" si="144"/>
        <v>0</v>
      </c>
      <c r="EW409" s="56">
        <f t="shared" si="144"/>
        <v>0</v>
      </c>
      <c r="EX409" s="56">
        <f t="shared" si="144"/>
        <v>0</v>
      </c>
      <c r="EY409" s="56">
        <f t="shared" si="144"/>
        <v>0</v>
      </c>
      <c r="EZ409" s="56">
        <f t="shared" si="144"/>
        <v>0</v>
      </c>
      <c r="FA409" s="56">
        <f t="shared" si="144"/>
        <v>0</v>
      </c>
      <c r="FB409" s="56">
        <f t="shared" si="144"/>
        <v>0</v>
      </c>
      <c r="FC409" s="56">
        <f t="shared" si="144"/>
        <v>0</v>
      </c>
      <c r="FD409" s="56">
        <f t="shared" si="144"/>
        <v>0</v>
      </c>
      <c r="FE409" s="56">
        <f t="shared" si="144"/>
        <v>0</v>
      </c>
      <c r="FF409" s="56">
        <f t="shared" si="144"/>
        <v>0</v>
      </c>
      <c r="FG409" s="56">
        <f t="shared" si="144"/>
        <v>0</v>
      </c>
      <c r="FH409" s="56">
        <f t="shared" si="144"/>
        <v>0</v>
      </c>
      <c r="FI409" s="56">
        <f t="shared" si="144"/>
        <v>0</v>
      </c>
      <c r="FJ409" s="56">
        <f t="shared" si="146"/>
        <v>0</v>
      </c>
      <c r="FK409" s="56">
        <f t="shared" si="146"/>
        <v>0</v>
      </c>
      <c r="FL409" s="56">
        <f t="shared" si="146"/>
        <v>0</v>
      </c>
      <c r="FM409" s="56">
        <f t="shared" si="146"/>
        <v>0</v>
      </c>
      <c r="FN409" s="56">
        <f t="shared" si="146"/>
        <v>0</v>
      </c>
      <c r="FO409" s="58">
        <f>SUM(CatTemplate[[#This Row],[CS1]:[CS20]])</f>
        <v>0</v>
      </c>
      <c r="FP409" s="59">
        <f>CatTemplate[[#This Row],[Total Oth. cost]]+CatTemplate[[#This Row],[Total St. Cost]]</f>
        <v>0</v>
      </c>
      <c r="FQ409" s="33" t="e">
        <f t="shared" si="137"/>
        <v>#VALUE!</v>
      </c>
      <c r="FR409" s="33" t="e">
        <f t="shared" si="138"/>
        <v>#VALUE!</v>
      </c>
      <c r="FS409" s="30" t="e">
        <f>(CatTemplate[[#This Row],[CO1]] + CatTemplate[[#This Row],[CS1]]) * (1 + getRateOHFinal) * getRateMarkupFinal</f>
        <v>#VALUE!</v>
      </c>
      <c r="FT409" s="30" t="e">
        <f>(CatTemplate[[#This Row],[CO2]] + CatTemplate[[#This Row],[CS2]]) * (1 + getRateOHFinal) * getRateMarkupFinal</f>
        <v>#VALUE!</v>
      </c>
      <c r="FU409" s="30" t="e">
        <f>(CatTemplate[[#This Row],[CO3]] + CatTemplate[[#This Row],[CS3]]) * (1 + getRateOHFinal) * getRateMarkupFinal</f>
        <v>#VALUE!</v>
      </c>
      <c r="FV409" s="30" t="e">
        <f>(CatTemplate[[#This Row],[CO4]] + CatTemplate[[#This Row],[CS4]]) * (1 + getRateOHFinal) * getRateMarkupFinal</f>
        <v>#VALUE!</v>
      </c>
      <c r="FW409" s="30" t="e">
        <f>(CatTemplate[[#This Row],[CO5]] + CatTemplate[[#This Row],[CS5]]) * (1 + getRateOHFinal) * getRateMarkupFinal</f>
        <v>#VALUE!</v>
      </c>
      <c r="FX409" s="30" t="e">
        <f>(CatTemplate[[#This Row],[CO6]] + CatTemplate[[#This Row],[CS6]]) * (1 + getRateOHFinal) * getRateMarkupFinal</f>
        <v>#VALUE!</v>
      </c>
      <c r="FY409" s="30" t="e">
        <f>(CatTemplate[[#This Row],[CO7]] + CatTemplate[[#This Row],[CS7]]) * (1 + getRateOHFinal) * getRateMarkupFinal</f>
        <v>#VALUE!</v>
      </c>
      <c r="FZ409" s="30" t="e">
        <f>(CatTemplate[[#This Row],[CO8]] + CatTemplate[[#This Row],[CS8]]) * (1 + getRateOHFinal) * getRateMarkupFinal</f>
        <v>#VALUE!</v>
      </c>
      <c r="GA409" s="30" t="e">
        <f>(CatTemplate[[#This Row],[CO9]] + CatTemplate[[#This Row],[CS9]]) * (1 + getRateOHFinal) * getRateMarkupFinal</f>
        <v>#VALUE!</v>
      </c>
      <c r="GB409" s="30" t="e">
        <f>(CatTemplate[[#This Row],[CO10]] + CatTemplate[[#This Row],[CS10]]) * (1 + getRateOHFinal) * getRateMarkupFinal</f>
        <v>#VALUE!</v>
      </c>
      <c r="GC409" s="30" t="e">
        <f>(CatTemplate[[#This Row],[CO11]] + CatTemplate[[#This Row],[CS11]]) * (1 + getRateOHFinal) * getRateMarkupFinal</f>
        <v>#VALUE!</v>
      </c>
      <c r="GD409" s="30" t="e">
        <f>(CatTemplate[[#This Row],[CO12]] + CatTemplate[[#This Row],[CS12]]) * (1 + getRateOHFinal) * getRateMarkupFinal</f>
        <v>#VALUE!</v>
      </c>
      <c r="GE409" s="30" t="e">
        <f>(CatTemplate[[#This Row],[CO13]] + CatTemplate[[#This Row],[CS13]]) * (1 + getRateOHFinal) * getRateMarkupFinal</f>
        <v>#VALUE!</v>
      </c>
      <c r="GF409" s="30" t="e">
        <f>(CatTemplate[[#This Row],[CO14]] + CatTemplate[[#This Row],[CS14]]) * (1 + getRateOHFinal) * getRateMarkupFinal</f>
        <v>#VALUE!</v>
      </c>
      <c r="GG409" s="30" t="e">
        <f>(CatTemplate[[#This Row],[CO15]] + CatTemplate[[#This Row],[CS15]]) * (1 + getRateOHFinal) * getRateMarkupFinal</f>
        <v>#VALUE!</v>
      </c>
      <c r="GH409" s="30" t="e">
        <f>(CatTemplate[[#This Row],[CO16]] + CatTemplate[[#This Row],[CS16]]) * (1 + getRateOHFinal) * getRateMarkupFinal</f>
        <v>#VALUE!</v>
      </c>
      <c r="GI409" s="30" t="e">
        <f>(CatTemplate[[#This Row],[CO17]] + CatTemplate[[#This Row],[CS17]]) * (1 + getRateOHFinal) * getRateMarkupFinal</f>
        <v>#VALUE!</v>
      </c>
      <c r="GJ409" s="30" t="e">
        <f>(CatTemplate[[#This Row],[CO18]] + CatTemplate[[#This Row],[CS18]]) * (1 + getRateOHFinal) * getRateMarkupFinal</f>
        <v>#VALUE!</v>
      </c>
      <c r="GK409" s="30" t="e">
        <f>(CatTemplate[[#This Row],[CO19]] + CatTemplate[[#This Row],[CS19]]) * (1 + getRateOHFinal) * getRateMarkupFinal</f>
        <v>#VALUE!</v>
      </c>
      <c r="GL409" s="30" t="e">
        <f>(CatTemplate[[#This Row],[CO20]] + CatTemplate[[#This Row],[CS20]]) * (1 + getRateOHFinal) * getRateMarkupFinal</f>
        <v>#VALUE!</v>
      </c>
      <c r="GM409" s="30" t="e">
        <f t="shared" si="139"/>
        <v>#VALUE!</v>
      </c>
      <c r="GN409" s="30" t="e">
        <f t="shared" si="140"/>
        <v>#VALUE!</v>
      </c>
      <c r="GO409" s="30" t="e">
        <f t="shared" si="141"/>
        <v>#VALUE!</v>
      </c>
      <c r="GP409" s="30" t="e">
        <f t="shared" si="142"/>
        <v>#VALUE!</v>
      </c>
      <c r="GQ409" s="30" t="e">
        <f>(CatTemplate[[#This Row],[CO1]]+CatTemplate[[#This Row],[CS1]]) * (1+ getRateOHFinal) * (1 + getRateMarkupFinal)</f>
        <v>#VALUE!</v>
      </c>
      <c r="GR409" s="30" t="e">
        <f>(CatTemplate[[#This Row],[CO2]]+CatTemplate[[#This Row],[CS2]]) * (1+ getRateOHFinal) * (1 + getRateMarkupFinal)</f>
        <v>#VALUE!</v>
      </c>
      <c r="GS409" s="30" t="e">
        <f>(CatTemplate[[#This Row],[CO3]]+CatTemplate[[#This Row],[CS3]]) * (1+ getRateOHFinal) * (1 + getRateMarkupFinal)</f>
        <v>#VALUE!</v>
      </c>
      <c r="GT409" s="30" t="e">
        <f>(CatTemplate[[#This Row],[CO4]]+CatTemplate[[#This Row],[CS4]]) * (1+ getRateOHFinal) * (1 + getRateMarkupFinal)</f>
        <v>#VALUE!</v>
      </c>
      <c r="GU409" s="30" t="e">
        <f>(CatTemplate[[#This Row],[CO5]]+CatTemplate[[#This Row],[CS5]]) * (1+ getRateOHFinal) * (1 + getRateMarkupFinal)</f>
        <v>#VALUE!</v>
      </c>
      <c r="GV409" s="30" t="e">
        <f>(CatTemplate[[#This Row],[CO6]]+CatTemplate[[#This Row],[CS6]]) * (1+ getRateOHFinal) * (1 + getRateMarkupFinal)</f>
        <v>#VALUE!</v>
      </c>
      <c r="GW409" s="30" t="e">
        <f>(CatTemplate[[#This Row],[CO7]]+CatTemplate[[#This Row],[CS7]]) * (1+ getRateOHFinal) * (1 + getRateMarkupFinal)</f>
        <v>#VALUE!</v>
      </c>
      <c r="GX409" s="30" t="e">
        <f>(CatTemplate[[#This Row],[CO8]]+CatTemplate[[#This Row],[CS8]]) * (1+ getRateOHFinal) * (1 + getRateMarkupFinal)</f>
        <v>#VALUE!</v>
      </c>
      <c r="GY409" s="30" t="e">
        <f>(CatTemplate[[#This Row],[CO9]]+CatTemplate[[#This Row],[CS9]]) * (1+ getRateOHFinal) * (1 + getRateMarkupFinal)</f>
        <v>#VALUE!</v>
      </c>
      <c r="GZ409" s="30" t="e">
        <f>(CatTemplate[[#This Row],[CO10]]+CatTemplate[[#This Row],[CS10]]) * (1+ getRateOHFinal) * (1 + getRateMarkupFinal)</f>
        <v>#VALUE!</v>
      </c>
      <c r="HA409" s="30" t="e">
        <f>(CatTemplate[[#This Row],[CO11]]+CatTemplate[[#This Row],[CS11]]) * (1+ getRateOHFinal) * (1 + getRateMarkupFinal)</f>
        <v>#VALUE!</v>
      </c>
      <c r="HB409" s="30" t="e">
        <f>(CatTemplate[[#This Row],[CO12]]+CatTemplate[[#This Row],[CS12]]) * (1+ getRateOHFinal) * (1 + getRateMarkupFinal)</f>
        <v>#VALUE!</v>
      </c>
      <c r="HC409" s="30" t="e">
        <f>(CatTemplate[[#This Row],[CO13]]+CatTemplate[[#This Row],[CS13]]) * (1+ getRateOHFinal) * (1 + getRateMarkupFinal)</f>
        <v>#VALUE!</v>
      </c>
      <c r="HD409" s="30" t="e">
        <f>(CatTemplate[[#This Row],[CO14]]+CatTemplate[[#This Row],[CS14]]) * (1+ getRateOHFinal) * (1 + getRateMarkupFinal)</f>
        <v>#VALUE!</v>
      </c>
      <c r="HE409" s="30" t="e">
        <f>(CatTemplate[[#This Row],[CO15]]+CatTemplate[[#This Row],[CS15]]) * (1+ getRateOHFinal) * (1 + getRateMarkupFinal)</f>
        <v>#VALUE!</v>
      </c>
      <c r="HF409" s="30" t="e">
        <f>(CatTemplate[[#This Row],[CO16]]+CatTemplate[[#This Row],[CS16]]) * (1+ getRateOHFinal) * (1 + getRateMarkupFinal)</f>
        <v>#VALUE!</v>
      </c>
      <c r="HG409" s="30" t="e">
        <f>(CatTemplate[[#This Row],[CO17]]+CatTemplate[[#This Row],[CS17]]) * (1+ getRateOHFinal) * (1 + getRateMarkupFinal)</f>
        <v>#VALUE!</v>
      </c>
      <c r="HH409" s="30" t="e">
        <f>(CatTemplate[[#This Row],[CO18]]+CatTemplate[[#This Row],[CS18]]) * (1+ getRateOHFinal) * (1 + getRateMarkupFinal)</f>
        <v>#VALUE!</v>
      </c>
      <c r="HI409" s="30" t="e">
        <f>(CatTemplate[[#This Row],[CO19]]+CatTemplate[[#This Row],[CS19]]) * (1+ getRateOHFinal) * (1 + getRateMarkupFinal)</f>
        <v>#VALUE!</v>
      </c>
      <c r="HJ409" s="30" t="e">
        <f>(CatTemplate[[#This Row],[CO20]]+CatTemplate[[#This Row],[CS20]]) * (1+ getRateOHFinal) * (1 + getRateMarkupFinal)</f>
        <v>#VALUE!</v>
      </c>
      <c r="HK409" s="39" t="e">
        <f>CatTemplate[[#This Row],[Total cost]]+CatTemplate[[#This Row],[OH Amount]]+CatTemplate[[#This Row],[Markup]]</f>
        <v>#VALUE!</v>
      </c>
      <c r="HL409" s="63">
        <f>IF(CatTemplate[[#This Row],[Units]]="Days",CatTemplate[[#This Row],[Project quantity]]*CatTemplate[[#This Row],[St. unit effort]],CatTemplate[[#This Row],[Project quantity]])</f>
        <v>0</v>
      </c>
      <c r="HM409" s="287">
        <f>IFERROR(CatTemplate[[#This Row],[Total Price]]/(CatTemplate[[#This Row],[Final Quantity]]),0)</f>
        <v>0</v>
      </c>
      <c r="HN409" s="261"/>
    </row>
    <row r="410" spans="2:222" x14ac:dyDescent="0.2">
      <c r="B410" s="9" t="s">
        <v>107</v>
      </c>
      <c r="C410" s="23">
        <v>11</v>
      </c>
      <c r="D410" s="10" t="s">
        <v>194</v>
      </c>
      <c r="E410" s="25">
        <v>4</v>
      </c>
      <c r="F410" s="19" t="s">
        <v>220</v>
      </c>
      <c r="G410" s="27">
        <v>1</v>
      </c>
      <c r="H410" s="19" t="s">
        <v>1184</v>
      </c>
      <c r="I410" s="19"/>
      <c r="J410" s="16" t="s">
        <v>211</v>
      </c>
      <c r="K410" s="16"/>
      <c r="L410" s="16" t="s">
        <v>140</v>
      </c>
      <c r="M410" s="16" t="s">
        <v>206</v>
      </c>
      <c r="N410" s="16" t="s">
        <v>857</v>
      </c>
      <c r="O410" s="320"/>
      <c r="P410" s="71"/>
      <c r="Q410" s="108"/>
      <c r="R410" s="73"/>
      <c r="S410" s="97"/>
      <c r="T410" s="100">
        <f>getEqUnitCost</f>
        <v>0</v>
      </c>
      <c r="U410" s="73">
        <f>getEqUnitEffort</f>
        <v>0</v>
      </c>
      <c r="V410" s="101">
        <f>getEqQuantity</f>
        <v>0</v>
      </c>
      <c r="W410" s="320"/>
      <c r="X410" s="100">
        <f>getConsUnitCost</f>
        <v>0</v>
      </c>
      <c r="Y410" s="73">
        <f>getConsUnitEffort</f>
        <v>0</v>
      </c>
      <c r="Z410" s="14">
        <f>getConsQuantity</f>
        <v>0</v>
      </c>
      <c r="AA410" s="320"/>
      <c r="AB410" s="72"/>
      <c r="AC410" s="112"/>
      <c r="AD410" s="14">
        <f>getOthQuantity</f>
        <v>0</v>
      </c>
      <c r="AE410" s="320"/>
      <c r="AF410" s="28" t="str">
        <f>IF(ISBLANK(CatTemplate[[#This Row],[Resource type]]),"",CatTemplate[[#This Row],[Resource type]])</f>
        <v>CCMS Data Manager</v>
      </c>
      <c r="AG410" s="242">
        <f>getStaffUnitCost</f>
        <v>456.42590007973985</v>
      </c>
      <c r="AH410" s="113">
        <f>getStaffUnitEffort</f>
        <v>0</v>
      </c>
      <c r="AI410" s="40">
        <f>getStaffQuantity</f>
        <v>0</v>
      </c>
      <c r="AJ410" s="41">
        <f>CatTemplate[[#This Row],[St. quantity]]*8/ParRatePM</f>
        <v>0</v>
      </c>
      <c r="AK410" s="320"/>
      <c r="AL410" s="53" t="str">
        <f>CatTemplate[[#This Row],[Item type]]</f>
        <v>Days</v>
      </c>
      <c r="AM410" s="12">
        <f>SUM(CatTemplate[[#This Row],[Year1]:[Year20]])</f>
        <v>0</v>
      </c>
      <c r="AN410" s="52"/>
      <c r="AO410" s="52"/>
      <c r="AP410" s="52"/>
      <c r="AQ410" s="8"/>
      <c r="AR410" s="8"/>
      <c r="AS410" s="8"/>
      <c r="AT410" s="8"/>
      <c r="AU410" s="8"/>
      <c r="AV410" s="8"/>
      <c r="AW410" s="8"/>
      <c r="AX410" s="8"/>
      <c r="AY410" s="8"/>
      <c r="AZ410" s="8"/>
      <c r="BA410" s="8"/>
      <c r="BB410" s="8"/>
      <c r="BC410" s="8"/>
      <c r="BD410" s="8"/>
      <c r="BE410" s="8"/>
      <c r="BF410" s="8"/>
      <c r="BG410" s="36"/>
      <c r="BH410" s="320"/>
      <c r="BI410" s="37" t="str">
        <f>getCostCategory</f>
        <v>01 Staff costs</v>
      </c>
      <c r="BJ410" s="37" t="str">
        <f>getSection</f>
        <v>11 Statistics and methodology</v>
      </c>
      <c r="BK410" s="32" t="str">
        <f>getObject</f>
        <v>CCMS Data Manager</v>
      </c>
      <c r="BL410" s="30">
        <f>IFERROR(getUnitCost * IF(CatTemplate[[#This Row],[Cost Category Comp.]]="01 Staff costs", 1,1),0)</f>
        <v>456.42590007973985</v>
      </c>
      <c r="BM410" s="29">
        <f>IF(AND(ISBLANK(CatTemplate[[#This Row],[Eq. unit cost]]),ISBLANK(CatTemplate[[#This Row],[Cons. unit cost]]),ISBLANK(CatTemplate[[#This Row],[Oth. unit cost]])), 0, IF(getUnitEffort =0,1,getUnitEffort) * CatTemplate[[#This Row],[Year1]])</f>
        <v>0</v>
      </c>
      <c r="BN410" s="29">
        <f>IF(AND(ISBLANK(CatTemplate[[#This Row],[Eq. unit cost]]),ISBLANK(CatTemplate[[#This Row],[Cons. unit cost]]),ISBLANK(CatTemplate[[#This Row],[Oth. unit cost]])), 0, IF(getUnitEffort =0,1,getUnitEffort) * CatTemplate[[#This Row],[Year2]])</f>
        <v>0</v>
      </c>
      <c r="BO410" s="29">
        <f>IF(AND(ISBLANK(CatTemplate[[#This Row],[Eq. unit cost]]),ISBLANK(CatTemplate[[#This Row],[Cons. unit cost]]),ISBLANK(CatTemplate[[#This Row],[Oth. unit cost]])), 0, IF(getUnitEffort =0,1,getUnitEffort) * CatTemplate[[#This Row],[Year3]])</f>
        <v>0</v>
      </c>
      <c r="BP410" s="29">
        <f>IF(AND(ISBLANK(CatTemplate[[#This Row],[Eq. unit cost]]),ISBLANK(CatTemplate[[#This Row],[Cons. unit cost]]),ISBLANK(CatTemplate[[#This Row],[Oth. unit cost]])), 0, IF(getUnitEffort =0,1,getUnitEffort) * CatTemplate[[#This Row],[Year4]])</f>
        <v>0</v>
      </c>
      <c r="BQ410" s="29">
        <f>IF(AND(ISBLANK(CatTemplate[[#This Row],[Eq. unit cost]]),ISBLANK(CatTemplate[[#This Row],[Cons. unit cost]]),ISBLANK(CatTemplate[[#This Row],[Oth. unit cost]])), 0, IF(getUnitEffort =0,1,getUnitEffort) * CatTemplate[[#This Row],[Year5]])</f>
        <v>0</v>
      </c>
      <c r="BR410" s="29">
        <f>IF(AND(ISBLANK(CatTemplate[[#This Row],[Eq. unit cost]]),ISBLANK(CatTemplate[[#This Row],[Cons. unit cost]]),ISBLANK(CatTemplate[[#This Row],[Oth. unit cost]])), 0, IF(getUnitEffort =0,1,getUnitEffort) * CatTemplate[[#This Row],[Year6]])</f>
        <v>0</v>
      </c>
      <c r="BS410" s="29">
        <f>IF(AND(ISBLANK(CatTemplate[[#This Row],[Eq. unit cost]]),ISBLANK(CatTemplate[[#This Row],[Cons. unit cost]]),ISBLANK(CatTemplate[[#This Row],[Oth. unit cost]])), 0, IF(getUnitEffort =0,1,getUnitEffort) * CatTemplate[[#This Row],[Year7]])</f>
        <v>0</v>
      </c>
      <c r="BT410" s="29">
        <f>IF(AND(ISBLANK(CatTemplate[[#This Row],[Eq. unit cost]]),ISBLANK(CatTemplate[[#This Row],[Cons. unit cost]]),ISBLANK(CatTemplate[[#This Row],[Oth. unit cost]])), 0, IF(getUnitEffort =0,1,getUnitEffort) * CatTemplate[[#This Row],[Year8]])</f>
        <v>0</v>
      </c>
      <c r="BU410" s="29">
        <f>IF(AND(ISBLANK(CatTemplate[[#This Row],[Eq. unit cost]]),ISBLANK(CatTemplate[[#This Row],[Cons. unit cost]]),ISBLANK(CatTemplate[[#This Row],[Oth. unit cost]])), 0, IF(getUnitEffort =0,1,getUnitEffort) * CatTemplate[[#This Row],[Year9]])</f>
        <v>0</v>
      </c>
      <c r="BV410" s="29">
        <f>IF(AND(ISBLANK(CatTemplate[[#This Row],[Eq. unit cost]]),ISBLANK(CatTemplate[[#This Row],[Cons. unit cost]]),ISBLANK(CatTemplate[[#This Row],[Oth. unit cost]])), 0, IF(getUnitEffort =0,1,getUnitEffort) * CatTemplate[[#This Row],[Year10]])</f>
        <v>0</v>
      </c>
      <c r="BW410" s="29">
        <f>IF(AND(ISBLANK(CatTemplate[[#This Row],[Eq. unit cost]]),ISBLANK(CatTemplate[[#This Row],[Cons. unit cost]]),ISBLANK(CatTemplate[[#This Row],[Oth. unit cost]])), 0, IF(getUnitEffort =0,1,getUnitEffort) * CatTemplate[[#This Row],[Year11]])</f>
        <v>0</v>
      </c>
      <c r="BX410" s="29">
        <f>IF(AND(ISBLANK(CatTemplate[[#This Row],[Eq. unit cost]]),ISBLANK(CatTemplate[[#This Row],[Cons. unit cost]]),ISBLANK(CatTemplate[[#This Row],[Oth. unit cost]])), 0, IF(getUnitEffort =0,1,getUnitEffort) * CatTemplate[[#This Row],[Year12]])</f>
        <v>0</v>
      </c>
      <c r="BY410" s="29">
        <f>IF(AND(ISBLANK(CatTemplate[[#This Row],[Eq. unit cost]]),ISBLANK(CatTemplate[[#This Row],[Cons. unit cost]]),ISBLANK(CatTemplate[[#This Row],[Oth. unit cost]])), 0, IF(getUnitEffort =0,1,getUnitEffort) * CatTemplate[[#This Row],[Year13]])</f>
        <v>0</v>
      </c>
      <c r="BZ410" s="29">
        <f>IF(AND(ISBLANK(CatTemplate[[#This Row],[Eq. unit cost]]),ISBLANK(CatTemplate[[#This Row],[Cons. unit cost]]),ISBLANK(CatTemplate[[#This Row],[Oth. unit cost]])), 0, IF(getUnitEffort =0,1,getUnitEffort) * CatTemplate[[#This Row],[Year14]])</f>
        <v>0</v>
      </c>
      <c r="CA410" s="29">
        <f>IF(AND(ISBLANK(CatTemplate[[#This Row],[Eq. unit cost]]),ISBLANK(CatTemplate[[#This Row],[Cons. unit cost]]),ISBLANK(CatTemplate[[#This Row],[Oth. unit cost]])), 0, IF(getUnitEffort =0,1,getUnitEffort) * CatTemplate[[#This Row],[Year15]])</f>
        <v>0</v>
      </c>
      <c r="CB410" s="29">
        <f>IF(AND(ISBLANK(CatTemplate[[#This Row],[Eq. unit cost]]),ISBLANK(CatTemplate[[#This Row],[Cons. unit cost]]),ISBLANK(CatTemplate[[#This Row],[Oth. unit cost]])), 0, IF(getUnitEffort =0,1,getUnitEffort) * CatTemplate[[#This Row],[Year16]])</f>
        <v>0</v>
      </c>
      <c r="CC410" s="29">
        <f>IF(AND(ISBLANK(CatTemplate[[#This Row],[Eq. unit cost]]),ISBLANK(CatTemplate[[#This Row],[Cons. unit cost]]),ISBLANK(CatTemplate[[#This Row],[Oth. unit cost]])), 0, IF(getUnitEffort =0,1,getUnitEffort) * CatTemplate[[#This Row],[Year17]])</f>
        <v>0</v>
      </c>
      <c r="CD410" s="29">
        <f>IF(AND(ISBLANK(CatTemplate[[#This Row],[Eq. unit cost]]),ISBLANK(CatTemplate[[#This Row],[Cons. unit cost]]),ISBLANK(CatTemplate[[#This Row],[Oth. unit cost]])), 0, IF(getUnitEffort =0,1,getUnitEffort) * CatTemplate[[#This Row],[Year18]])</f>
        <v>0</v>
      </c>
      <c r="CE410" s="29">
        <f>IF(AND(ISBLANK(CatTemplate[[#This Row],[Eq. unit cost]]),ISBLANK(CatTemplate[[#This Row],[Cons. unit cost]]),ISBLANK(CatTemplate[[#This Row],[Oth. unit cost]])), 0, IF(getUnitEffort =0,1,getUnitEffort) * CatTemplate[[#This Row],[Year19]])</f>
        <v>0</v>
      </c>
      <c r="CF410" s="29">
        <f>IF(AND(ISBLANK(CatTemplate[[#This Row],[Eq. unit cost]]),ISBLANK(CatTemplate[[#This Row],[Cons. unit cost]]),ISBLANK(CatTemplate[[#This Row],[Oth. unit cost]])), 0, IF(getUnitEffort =0,1,getUnitEffort) * CatTemplate[[#This Row],[Year20]])</f>
        <v>0</v>
      </c>
      <c r="CG410" s="45">
        <f>SUM(CatTemplate[[#This Row],[Q1]:[Q20]])</f>
        <v>0</v>
      </c>
      <c r="CH410" s="29">
        <f>IF(ISBLANK(CatTemplate[[#This Row],[St. unit effort]]),0,(CatTemplate[[#This Row],[St. unit effort]] * CatTemplate[[#This Row],[Year1]]))</f>
        <v>0</v>
      </c>
      <c r="CI410" s="29">
        <f>IF(ISBLANK(CatTemplate[[#This Row],[St. unit effort]]),0,(CatTemplate[[#This Row],[St. unit effort]] * CatTemplate[[#This Row],[Year2]]))</f>
        <v>0</v>
      </c>
      <c r="CJ410" s="29">
        <f>IF(ISBLANK(CatTemplate[[#This Row],[St. unit effort]]),0,(CatTemplate[[#This Row],[St. unit effort]] * CatTemplate[[#This Row],[Year3]]))</f>
        <v>0</v>
      </c>
      <c r="CK410" s="29">
        <f>IF(ISBLANK(CatTemplate[[#This Row],[St. unit effort]]),0,(CatTemplate[[#This Row],[St. unit effort]] * CatTemplate[[#This Row],[Year4]]))</f>
        <v>0</v>
      </c>
      <c r="CL410" s="29">
        <f>IF(ISBLANK(CatTemplate[[#This Row],[St. unit effort]]),0,(CatTemplate[[#This Row],[St. unit effort]] * CatTemplate[[#This Row],[Year5]]))</f>
        <v>0</v>
      </c>
      <c r="CM410" s="29">
        <f>IF(ISBLANK(CatTemplate[[#This Row],[St. unit effort]]),0,(CatTemplate[[#This Row],[St. unit effort]] * CatTemplate[[#This Row],[Year6]]))</f>
        <v>0</v>
      </c>
      <c r="CN410" s="29">
        <f>IF(ISBLANK(CatTemplate[[#This Row],[St. unit effort]]),0,(CatTemplate[[#This Row],[St. unit effort]] * CatTemplate[[#This Row],[Year7]]))</f>
        <v>0</v>
      </c>
      <c r="CO410" s="29">
        <f>IF(ISBLANK(CatTemplate[[#This Row],[St. unit effort]]),0,(CatTemplate[[#This Row],[St. unit effort]] * CatTemplate[[#This Row],[Year8]]))</f>
        <v>0</v>
      </c>
      <c r="CP410" s="29">
        <f>IF(ISBLANK(CatTemplate[[#This Row],[St. unit effort]]),0,(CatTemplate[[#This Row],[St. unit effort]] * CatTemplate[[#This Row],[Year9]]))</f>
        <v>0</v>
      </c>
      <c r="CQ410" s="29">
        <f>IF(ISBLANK(CatTemplate[[#This Row],[St. unit effort]]),0,(CatTemplate[[#This Row],[St. unit effort]] * CatTemplate[[#This Row],[Year10]]))</f>
        <v>0</v>
      </c>
      <c r="CR410" s="29">
        <f>IF(ISBLANK(CatTemplate[[#This Row],[St. unit effort]]),0,(CatTemplate[[#This Row],[St. unit effort]] * CatTemplate[[#This Row],[Year11]]))</f>
        <v>0</v>
      </c>
      <c r="CS410" s="29">
        <f>IF(ISBLANK(CatTemplate[[#This Row],[St. unit effort]]),0,(CatTemplate[[#This Row],[St. unit effort]] * CatTemplate[[#This Row],[Year12]]))</f>
        <v>0</v>
      </c>
      <c r="CT410" s="29">
        <f>IF(ISBLANK(CatTemplate[[#This Row],[St. unit effort]]),0,(CatTemplate[[#This Row],[St. unit effort]] * CatTemplate[[#This Row],[Year13]]))</f>
        <v>0</v>
      </c>
      <c r="CU410" s="29">
        <f>IF(ISBLANK(CatTemplate[[#This Row],[St. unit effort]]),0,(CatTemplate[[#This Row],[St. unit effort]] * CatTemplate[[#This Row],[Year14]]))</f>
        <v>0</v>
      </c>
      <c r="CV410" s="29">
        <f>IF(ISBLANK(CatTemplate[[#This Row],[St. unit effort]]),0,(CatTemplate[[#This Row],[St. unit effort]] * CatTemplate[[#This Row],[Year15]]))</f>
        <v>0</v>
      </c>
      <c r="CW410" s="29">
        <f>IF(ISBLANK(CatTemplate[[#This Row],[St. unit effort]]),0,(CatTemplate[[#This Row],[St. unit effort]] * CatTemplate[[#This Row],[Year16]]))</f>
        <v>0</v>
      </c>
      <c r="CX410" s="29">
        <f>IF(ISBLANK(CatTemplate[[#This Row],[St. unit effort]]),0,(CatTemplate[[#This Row],[St. unit effort]] * CatTemplate[[#This Row],[Year17]]))</f>
        <v>0</v>
      </c>
      <c r="CY410" s="29">
        <f>IF(ISBLANK(CatTemplate[[#This Row],[St. unit effort]]),0,(CatTemplate[[#This Row],[St. unit effort]] * CatTemplate[[#This Row],[Year18]]))</f>
        <v>0</v>
      </c>
      <c r="CZ410" s="29">
        <f>IF(ISBLANK(CatTemplate[[#This Row],[St. unit effort]]),0,(CatTemplate[[#This Row],[St. unit effort]] * CatTemplate[[#This Row],[Year19]]))</f>
        <v>0</v>
      </c>
      <c r="DA410" s="29">
        <f>IF(ISBLANK(CatTemplate[[#This Row],[St. unit effort]]),0,(CatTemplate[[#This Row],[St. unit effort]] * CatTemplate[[#This Row],[Year20]]))</f>
        <v>0</v>
      </c>
      <c r="DB410" s="57">
        <f>IF(ISBLANK(CatTemplate[[#This Row],[St. unit effort]]),0,(CatTemplate[[#This Row],[St. unit effort]] * CatTemplate[[#This Row],[Year1]])*8/ParRatePM)</f>
        <v>0</v>
      </c>
      <c r="DC410" s="57">
        <f>IF(ISBLANK(CatTemplate[[#This Row],[St. unit effort]]),0,(CatTemplate[[#This Row],[St. unit effort]] * CatTemplate[[#This Row],[Year2]])*8/ParRatePM)</f>
        <v>0</v>
      </c>
      <c r="DD410" s="57">
        <f>IF(ISBLANK(CatTemplate[[#This Row],[St. unit effort]]),0,(CatTemplate[[#This Row],[St. unit effort]] * CatTemplate[[#This Row],[Year3]])*8/ParRatePM)</f>
        <v>0</v>
      </c>
      <c r="DE410" s="57">
        <f>IF(ISBLANK(CatTemplate[[#This Row],[St. unit effort]]),0,(CatTemplate[[#This Row],[St. unit effort]] * CatTemplate[[#This Row],[Year4]])*8/ParRatePM)</f>
        <v>0</v>
      </c>
      <c r="DF410" s="57">
        <f>IF(ISBLANK(CatTemplate[[#This Row],[St. unit effort]]),0,(CatTemplate[[#This Row],[St. unit effort]] * CatTemplate[[#This Row],[Year5]])*8/ParRatePM)</f>
        <v>0</v>
      </c>
      <c r="DG410" s="57">
        <f>IF(ISBLANK(CatTemplate[[#This Row],[St. unit effort]]),0,(CatTemplate[[#This Row],[St. unit effort]] * CatTemplate[[#This Row],[Year6]])*8/ParRatePM)</f>
        <v>0</v>
      </c>
      <c r="DH410" s="57">
        <f>IF(ISBLANK(CatTemplate[[#This Row],[St. unit effort]]),0,(CatTemplate[[#This Row],[St. unit effort]] * CatTemplate[[#This Row],[Year7]])*8/ParRatePM)</f>
        <v>0</v>
      </c>
      <c r="DI410" s="57">
        <f>IF(ISBLANK(CatTemplate[[#This Row],[St. unit effort]]),0,(CatTemplate[[#This Row],[St. unit effort]] * CatTemplate[[#This Row],[Year8]])*8/ParRatePM)</f>
        <v>0</v>
      </c>
      <c r="DJ410" s="57">
        <f>IF(ISBLANK(CatTemplate[[#This Row],[St. unit effort]]),0,(CatTemplate[[#This Row],[St. unit effort]] * CatTemplate[[#This Row],[Year9]])*8/ParRatePM)</f>
        <v>0</v>
      </c>
      <c r="DK410" s="57">
        <f>IF(ISBLANK(CatTemplate[[#This Row],[St. unit effort]]),0,(CatTemplate[[#This Row],[St. unit effort]] * CatTemplate[[#This Row],[Year10]])*8/ParRatePM)</f>
        <v>0</v>
      </c>
      <c r="DL410" s="57">
        <f>IF(ISBLANK(CatTemplate[[#This Row],[St. unit effort]]),0,(CatTemplate[[#This Row],[St. unit effort]] * CatTemplate[[#This Row],[Year11]])*8/ParRatePM)</f>
        <v>0</v>
      </c>
      <c r="DM410" s="57">
        <f>IF(ISBLANK(CatTemplate[[#This Row],[St. unit effort]]),0,(CatTemplate[[#This Row],[St. unit effort]] * CatTemplate[[#This Row],[Year12]])*8/ParRatePM)</f>
        <v>0</v>
      </c>
      <c r="DN410" s="57">
        <f>IF(ISBLANK(CatTemplate[[#This Row],[St. unit effort]]),0,(CatTemplate[[#This Row],[St. unit effort]] * CatTemplate[[#This Row],[Year13]])*8/ParRatePM)</f>
        <v>0</v>
      </c>
      <c r="DO410" s="57">
        <f>IF(ISBLANK(CatTemplate[[#This Row],[St. unit effort]]),0,(CatTemplate[[#This Row],[St. unit effort]] * CatTemplate[[#This Row],[Year14]])*8/ParRatePM)</f>
        <v>0</v>
      </c>
      <c r="DP410" s="57">
        <f>IF(ISBLANK(CatTemplate[[#This Row],[St. unit effort]]),0,(CatTemplate[[#This Row],[St. unit effort]] * CatTemplate[[#This Row],[Year15]])*8/ParRatePM)</f>
        <v>0</v>
      </c>
      <c r="DQ410" s="57">
        <f>IF(ISBLANK(CatTemplate[[#This Row],[St. unit effort]]),0,(CatTemplate[[#This Row],[St. unit effort]] * CatTemplate[[#This Row],[Year16]])*8/ParRatePM)</f>
        <v>0</v>
      </c>
      <c r="DR410" s="57">
        <f>IF(ISBLANK(CatTemplate[[#This Row],[St. unit effort]]),0,(CatTemplate[[#This Row],[St. unit effort]] * CatTemplate[[#This Row],[Year17]])*8/ParRatePM)</f>
        <v>0</v>
      </c>
      <c r="DS410" s="57">
        <f>IF(ISBLANK(CatTemplate[[#This Row],[St. unit effort]]),0,(CatTemplate[[#This Row],[St. unit effort]] * CatTemplate[[#This Row],[Year18]])*8/ParRatePM)</f>
        <v>0</v>
      </c>
      <c r="DT410" s="57">
        <f>IF(ISBLANK(CatTemplate[[#This Row],[St. unit effort]]),0,(CatTemplate[[#This Row],[St. unit effort]] * CatTemplate[[#This Row],[Year19]])*8/ParRatePM)</f>
        <v>0</v>
      </c>
      <c r="DU410" s="57">
        <f>IF(ISBLANK(CatTemplate[[#This Row],[St. unit effort]]),0,(CatTemplate[[#This Row],[St. unit effort]] * CatTemplate[[#This Row],[Year20]])*8/ParRatePM)</f>
        <v>0</v>
      </c>
      <c r="DV410" s="54">
        <f>SUM(CatTemplate[[#This Row],[PM1]:[PM20]])</f>
        <v>0</v>
      </c>
      <c r="DW410" s="56">
        <f t="shared" si="143"/>
        <v>0</v>
      </c>
      <c r="DX410" s="56">
        <f t="shared" si="143"/>
        <v>0</v>
      </c>
      <c r="DY410" s="56">
        <f t="shared" si="143"/>
        <v>0</v>
      </c>
      <c r="DZ410" s="56">
        <f t="shared" si="143"/>
        <v>0</v>
      </c>
      <c r="EA410" s="56">
        <f t="shared" si="143"/>
        <v>0</v>
      </c>
      <c r="EB410" s="56">
        <f t="shared" si="143"/>
        <v>0</v>
      </c>
      <c r="EC410" s="56">
        <f t="shared" si="143"/>
        <v>0</v>
      </c>
      <c r="ED410" s="56">
        <f t="shared" si="143"/>
        <v>0</v>
      </c>
      <c r="EE410" s="56">
        <f t="shared" si="143"/>
        <v>0</v>
      </c>
      <c r="EF410" s="56">
        <f t="shared" si="143"/>
        <v>0</v>
      </c>
      <c r="EG410" s="56">
        <f t="shared" si="143"/>
        <v>0</v>
      </c>
      <c r="EH410" s="56">
        <f t="shared" si="143"/>
        <v>0</v>
      </c>
      <c r="EI410" s="56">
        <f t="shared" si="143"/>
        <v>0</v>
      </c>
      <c r="EJ410" s="56">
        <f t="shared" si="143"/>
        <v>0</v>
      </c>
      <c r="EK410" s="56">
        <f t="shared" si="143"/>
        <v>0</v>
      </c>
      <c r="EL410" s="56">
        <f t="shared" si="145"/>
        <v>0</v>
      </c>
      <c r="EM410" s="56">
        <f t="shared" si="145"/>
        <v>0</v>
      </c>
      <c r="EN410" s="56">
        <f t="shared" si="145"/>
        <v>0</v>
      </c>
      <c r="EO410" s="56">
        <f t="shared" si="145"/>
        <v>0</v>
      </c>
      <c r="EP410" s="56">
        <f t="shared" si="145"/>
        <v>0</v>
      </c>
      <c r="EQ410" s="30">
        <f>CatTemplate[[#This Row],[Eq. unit cost]] * CatTemplate[[#This Row],[Eq. quantity]]</f>
        <v>0</v>
      </c>
      <c r="ER410" s="30">
        <f>CatTemplate[[#This Row],[Cons. unit cost]] *CatTemplate[[#This Row],[Cons. quantity]]</f>
        <v>0</v>
      </c>
      <c r="ES410" s="30">
        <f>CatTemplate[[#This Row],[Oth. unit cost]] *CatTemplate[[#This Row],[Oth. quantity]]</f>
        <v>0</v>
      </c>
      <c r="ET410" s="55">
        <f>SUM(CatTemplate[[#This Row],[CO1]:[CO20]])</f>
        <v>0</v>
      </c>
      <c r="EU410" s="56">
        <f t="shared" si="144"/>
        <v>0</v>
      </c>
      <c r="EV410" s="56">
        <f t="shared" si="144"/>
        <v>0</v>
      </c>
      <c r="EW410" s="56">
        <f t="shared" si="144"/>
        <v>0</v>
      </c>
      <c r="EX410" s="56">
        <f t="shared" si="144"/>
        <v>0</v>
      </c>
      <c r="EY410" s="56">
        <f t="shared" si="144"/>
        <v>0</v>
      </c>
      <c r="EZ410" s="56">
        <f t="shared" si="144"/>
        <v>0</v>
      </c>
      <c r="FA410" s="56">
        <f t="shared" si="144"/>
        <v>0</v>
      </c>
      <c r="FB410" s="56">
        <f t="shared" si="144"/>
        <v>0</v>
      </c>
      <c r="FC410" s="56">
        <f t="shared" si="144"/>
        <v>0</v>
      </c>
      <c r="FD410" s="56">
        <f t="shared" si="144"/>
        <v>0</v>
      </c>
      <c r="FE410" s="56">
        <f t="shared" si="144"/>
        <v>0</v>
      </c>
      <c r="FF410" s="56">
        <f t="shared" si="144"/>
        <v>0</v>
      </c>
      <c r="FG410" s="56">
        <f t="shared" si="144"/>
        <v>0</v>
      </c>
      <c r="FH410" s="56">
        <f t="shared" si="144"/>
        <v>0</v>
      </c>
      <c r="FI410" s="56">
        <f t="shared" si="144"/>
        <v>0</v>
      </c>
      <c r="FJ410" s="56">
        <f t="shared" si="146"/>
        <v>0</v>
      </c>
      <c r="FK410" s="56">
        <f t="shared" si="146"/>
        <v>0</v>
      </c>
      <c r="FL410" s="56">
        <f t="shared" si="146"/>
        <v>0</v>
      </c>
      <c r="FM410" s="56">
        <f t="shared" si="146"/>
        <v>0</v>
      </c>
      <c r="FN410" s="56">
        <f t="shared" si="146"/>
        <v>0</v>
      </c>
      <c r="FO410" s="58">
        <f>SUM(CatTemplate[[#This Row],[CS1]:[CS20]])</f>
        <v>0</v>
      </c>
      <c r="FP410" s="59">
        <f>CatTemplate[[#This Row],[Total Oth. cost]]+CatTemplate[[#This Row],[Total St. Cost]]</f>
        <v>0</v>
      </c>
      <c r="FQ410" s="33" t="e">
        <f t="shared" si="137"/>
        <v>#VALUE!</v>
      </c>
      <c r="FR410" s="33" t="e">
        <f t="shared" si="138"/>
        <v>#VALUE!</v>
      </c>
      <c r="FS410" s="30" t="e">
        <f>(CatTemplate[[#This Row],[CO1]] + CatTemplate[[#This Row],[CS1]]) * (1 + getRateOHFinal) * getRateMarkupFinal</f>
        <v>#VALUE!</v>
      </c>
      <c r="FT410" s="30" t="e">
        <f>(CatTemplate[[#This Row],[CO2]] + CatTemplate[[#This Row],[CS2]]) * (1 + getRateOHFinal) * getRateMarkupFinal</f>
        <v>#VALUE!</v>
      </c>
      <c r="FU410" s="30" t="e">
        <f>(CatTemplate[[#This Row],[CO3]] + CatTemplate[[#This Row],[CS3]]) * (1 + getRateOHFinal) * getRateMarkupFinal</f>
        <v>#VALUE!</v>
      </c>
      <c r="FV410" s="30" t="e">
        <f>(CatTemplate[[#This Row],[CO4]] + CatTemplate[[#This Row],[CS4]]) * (1 + getRateOHFinal) * getRateMarkupFinal</f>
        <v>#VALUE!</v>
      </c>
      <c r="FW410" s="30" t="e">
        <f>(CatTemplate[[#This Row],[CO5]] + CatTemplate[[#This Row],[CS5]]) * (1 + getRateOHFinal) * getRateMarkupFinal</f>
        <v>#VALUE!</v>
      </c>
      <c r="FX410" s="30" t="e">
        <f>(CatTemplate[[#This Row],[CO6]] + CatTemplate[[#This Row],[CS6]]) * (1 + getRateOHFinal) * getRateMarkupFinal</f>
        <v>#VALUE!</v>
      </c>
      <c r="FY410" s="30" t="e">
        <f>(CatTemplate[[#This Row],[CO7]] + CatTemplate[[#This Row],[CS7]]) * (1 + getRateOHFinal) * getRateMarkupFinal</f>
        <v>#VALUE!</v>
      </c>
      <c r="FZ410" s="30" t="e">
        <f>(CatTemplate[[#This Row],[CO8]] + CatTemplate[[#This Row],[CS8]]) * (1 + getRateOHFinal) * getRateMarkupFinal</f>
        <v>#VALUE!</v>
      </c>
      <c r="GA410" s="30" t="e">
        <f>(CatTemplate[[#This Row],[CO9]] + CatTemplate[[#This Row],[CS9]]) * (1 + getRateOHFinal) * getRateMarkupFinal</f>
        <v>#VALUE!</v>
      </c>
      <c r="GB410" s="30" t="e">
        <f>(CatTemplate[[#This Row],[CO10]] + CatTemplate[[#This Row],[CS10]]) * (1 + getRateOHFinal) * getRateMarkupFinal</f>
        <v>#VALUE!</v>
      </c>
      <c r="GC410" s="30" t="e">
        <f>(CatTemplate[[#This Row],[CO11]] + CatTemplate[[#This Row],[CS11]]) * (1 + getRateOHFinal) * getRateMarkupFinal</f>
        <v>#VALUE!</v>
      </c>
      <c r="GD410" s="30" t="e">
        <f>(CatTemplate[[#This Row],[CO12]] + CatTemplate[[#This Row],[CS12]]) * (1 + getRateOHFinal) * getRateMarkupFinal</f>
        <v>#VALUE!</v>
      </c>
      <c r="GE410" s="30" t="e">
        <f>(CatTemplate[[#This Row],[CO13]] + CatTemplate[[#This Row],[CS13]]) * (1 + getRateOHFinal) * getRateMarkupFinal</f>
        <v>#VALUE!</v>
      </c>
      <c r="GF410" s="30" t="e">
        <f>(CatTemplate[[#This Row],[CO14]] + CatTemplate[[#This Row],[CS14]]) * (1 + getRateOHFinal) * getRateMarkupFinal</f>
        <v>#VALUE!</v>
      </c>
      <c r="GG410" s="30" t="e">
        <f>(CatTemplate[[#This Row],[CO15]] + CatTemplate[[#This Row],[CS15]]) * (1 + getRateOHFinal) * getRateMarkupFinal</f>
        <v>#VALUE!</v>
      </c>
      <c r="GH410" s="30" t="e">
        <f>(CatTemplate[[#This Row],[CO16]] + CatTemplate[[#This Row],[CS16]]) * (1 + getRateOHFinal) * getRateMarkupFinal</f>
        <v>#VALUE!</v>
      </c>
      <c r="GI410" s="30" t="e">
        <f>(CatTemplate[[#This Row],[CO17]] + CatTemplate[[#This Row],[CS17]]) * (1 + getRateOHFinal) * getRateMarkupFinal</f>
        <v>#VALUE!</v>
      </c>
      <c r="GJ410" s="30" t="e">
        <f>(CatTemplate[[#This Row],[CO18]] + CatTemplate[[#This Row],[CS18]]) * (1 + getRateOHFinal) * getRateMarkupFinal</f>
        <v>#VALUE!</v>
      </c>
      <c r="GK410" s="30" t="e">
        <f>(CatTemplate[[#This Row],[CO19]] + CatTemplate[[#This Row],[CS19]]) * (1 + getRateOHFinal) * getRateMarkupFinal</f>
        <v>#VALUE!</v>
      </c>
      <c r="GL410" s="30" t="e">
        <f>(CatTemplate[[#This Row],[CO20]] + CatTemplate[[#This Row],[CS20]]) * (1 + getRateOHFinal) * getRateMarkupFinal</f>
        <v>#VALUE!</v>
      </c>
      <c r="GM410" s="30" t="e">
        <f t="shared" si="139"/>
        <v>#VALUE!</v>
      </c>
      <c r="GN410" s="30" t="e">
        <f t="shared" si="140"/>
        <v>#VALUE!</v>
      </c>
      <c r="GO410" s="30" t="e">
        <f t="shared" si="141"/>
        <v>#VALUE!</v>
      </c>
      <c r="GP410" s="30" t="e">
        <f t="shared" si="142"/>
        <v>#VALUE!</v>
      </c>
      <c r="GQ410" s="30" t="e">
        <f>(CatTemplate[[#This Row],[CO1]]+CatTemplate[[#This Row],[CS1]]) * (1+ getRateOHFinal) * (1 + getRateMarkupFinal)</f>
        <v>#VALUE!</v>
      </c>
      <c r="GR410" s="30" t="e">
        <f>(CatTemplate[[#This Row],[CO2]]+CatTemplate[[#This Row],[CS2]]) * (1+ getRateOHFinal) * (1 + getRateMarkupFinal)</f>
        <v>#VALUE!</v>
      </c>
      <c r="GS410" s="30" t="e">
        <f>(CatTemplate[[#This Row],[CO3]]+CatTemplate[[#This Row],[CS3]]) * (1+ getRateOHFinal) * (1 + getRateMarkupFinal)</f>
        <v>#VALUE!</v>
      </c>
      <c r="GT410" s="30" t="e">
        <f>(CatTemplate[[#This Row],[CO4]]+CatTemplate[[#This Row],[CS4]]) * (1+ getRateOHFinal) * (1 + getRateMarkupFinal)</f>
        <v>#VALUE!</v>
      </c>
      <c r="GU410" s="30" t="e">
        <f>(CatTemplate[[#This Row],[CO5]]+CatTemplate[[#This Row],[CS5]]) * (1+ getRateOHFinal) * (1 + getRateMarkupFinal)</f>
        <v>#VALUE!</v>
      </c>
      <c r="GV410" s="30" t="e">
        <f>(CatTemplate[[#This Row],[CO6]]+CatTemplate[[#This Row],[CS6]]) * (1+ getRateOHFinal) * (1 + getRateMarkupFinal)</f>
        <v>#VALUE!</v>
      </c>
      <c r="GW410" s="30" t="e">
        <f>(CatTemplate[[#This Row],[CO7]]+CatTemplate[[#This Row],[CS7]]) * (1+ getRateOHFinal) * (1 + getRateMarkupFinal)</f>
        <v>#VALUE!</v>
      </c>
      <c r="GX410" s="30" t="e">
        <f>(CatTemplate[[#This Row],[CO8]]+CatTemplate[[#This Row],[CS8]]) * (1+ getRateOHFinal) * (1 + getRateMarkupFinal)</f>
        <v>#VALUE!</v>
      </c>
      <c r="GY410" s="30" t="e">
        <f>(CatTemplate[[#This Row],[CO9]]+CatTemplate[[#This Row],[CS9]]) * (1+ getRateOHFinal) * (1 + getRateMarkupFinal)</f>
        <v>#VALUE!</v>
      </c>
      <c r="GZ410" s="30" t="e">
        <f>(CatTemplate[[#This Row],[CO10]]+CatTemplate[[#This Row],[CS10]]) * (1+ getRateOHFinal) * (1 + getRateMarkupFinal)</f>
        <v>#VALUE!</v>
      </c>
      <c r="HA410" s="30" t="e">
        <f>(CatTemplate[[#This Row],[CO11]]+CatTemplate[[#This Row],[CS11]]) * (1+ getRateOHFinal) * (1 + getRateMarkupFinal)</f>
        <v>#VALUE!</v>
      </c>
      <c r="HB410" s="30" t="e">
        <f>(CatTemplate[[#This Row],[CO12]]+CatTemplate[[#This Row],[CS12]]) * (1+ getRateOHFinal) * (1 + getRateMarkupFinal)</f>
        <v>#VALUE!</v>
      </c>
      <c r="HC410" s="30" t="e">
        <f>(CatTemplate[[#This Row],[CO13]]+CatTemplate[[#This Row],[CS13]]) * (1+ getRateOHFinal) * (1 + getRateMarkupFinal)</f>
        <v>#VALUE!</v>
      </c>
      <c r="HD410" s="30" t="e">
        <f>(CatTemplate[[#This Row],[CO14]]+CatTemplate[[#This Row],[CS14]]) * (1+ getRateOHFinal) * (1 + getRateMarkupFinal)</f>
        <v>#VALUE!</v>
      </c>
      <c r="HE410" s="30" t="e">
        <f>(CatTemplate[[#This Row],[CO15]]+CatTemplate[[#This Row],[CS15]]) * (1+ getRateOHFinal) * (1 + getRateMarkupFinal)</f>
        <v>#VALUE!</v>
      </c>
      <c r="HF410" s="30" t="e">
        <f>(CatTemplate[[#This Row],[CO16]]+CatTemplate[[#This Row],[CS16]]) * (1+ getRateOHFinal) * (1 + getRateMarkupFinal)</f>
        <v>#VALUE!</v>
      </c>
      <c r="HG410" s="30" t="e">
        <f>(CatTemplate[[#This Row],[CO17]]+CatTemplate[[#This Row],[CS17]]) * (1+ getRateOHFinal) * (1 + getRateMarkupFinal)</f>
        <v>#VALUE!</v>
      </c>
      <c r="HH410" s="30" t="e">
        <f>(CatTemplate[[#This Row],[CO18]]+CatTemplate[[#This Row],[CS18]]) * (1+ getRateOHFinal) * (1 + getRateMarkupFinal)</f>
        <v>#VALUE!</v>
      </c>
      <c r="HI410" s="30" t="e">
        <f>(CatTemplate[[#This Row],[CO19]]+CatTemplate[[#This Row],[CS19]]) * (1+ getRateOHFinal) * (1 + getRateMarkupFinal)</f>
        <v>#VALUE!</v>
      </c>
      <c r="HJ410" s="30" t="e">
        <f>(CatTemplate[[#This Row],[CO20]]+CatTemplate[[#This Row],[CS20]]) * (1+ getRateOHFinal) * (1 + getRateMarkupFinal)</f>
        <v>#VALUE!</v>
      </c>
      <c r="HK410" s="39" t="e">
        <f>CatTemplate[[#This Row],[Total cost]]+CatTemplate[[#This Row],[OH Amount]]+CatTemplate[[#This Row],[Markup]]</f>
        <v>#VALUE!</v>
      </c>
      <c r="HL410" s="63">
        <f>IF(CatTemplate[[#This Row],[Units]]="Days",CatTemplate[[#This Row],[Project quantity]]*CatTemplate[[#This Row],[St. unit effort]],CatTemplate[[#This Row],[Project quantity]])</f>
        <v>0</v>
      </c>
      <c r="HM410" s="287">
        <f>IFERROR(CatTemplate[[#This Row],[Total Price]]/(CatTemplate[[#This Row],[Final Quantity]]),0)</f>
        <v>0</v>
      </c>
      <c r="HN410" s="261"/>
    </row>
    <row r="411" spans="2:222" x14ac:dyDescent="0.2">
      <c r="B411" s="9" t="s">
        <v>107</v>
      </c>
      <c r="C411" s="23">
        <v>11</v>
      </c>
      <c r="D411" s="10" t="s">
        <v>194</v>
      </c>
      <c r="E411" s="25">
        <v>4</v>
      </c>
      <c r="F411" s="19" t="s">
        <v>220</v>
      </c>
      <c r="G411" s="27">
        <v>2</v>
      </c>
      <c r="H411" s="19" t="s">
        <v>221</v>
      </c>
      <c r="I411" s="19"/>
      <c r="J411" s="16" t="s">
        <v>257</v>
      </c>
      <c r="K411" s="16"/>
      <c r="L411" s="16" t="s">
        <v>140</v>
      </c>
      <c r="M411" s="16" t="s">
        <v>206</v>
      </c>
      <c r="N411" s="16" t="s">
        <v>857</v>
      </c>
      <c r="O411" s="320"/>
      <c r="P411" s="71"/>
      <c r="Q411" s="108"/>
      <c r="R411" s="73"/>
      <c r="S411" s="97"/>
      <c r="T411" s="100">
        <f>getEqUnitCost</f>
        <v>0</v>
      </c>
      <c r="U411" s="73">
        <f>getEqUnitEffort</f>
        <v>0</v>
      </c>
      <c r="V411" s="101">
        <f>getEqQuantity</f>
        <v>0</v>
      </c>
      <c r="W411" s="320"/>
      <c r="X411" s="100">
        <f>getConsUnitCost</f>
        <v>0</v>
      </c>
      <c r="Y411" s="73">
        <f>getConsUnitEffort</f>
        <v>0</v>
      </c>
      <c r="Z411" s="14">
        <f>getConsQuantity</f>
        <v>0</v>
      </c>
      <c r="AA411" s="320"/>
      <c r="AB411" s="72"/>
      <c r="AC411" s="112"/>
      <c r="AD411" s="14">
        <f>getOthQuantity</f>
        <v>0</v>
      </c>
      <c r="AE411" s="320"/>
      <c r="AF411" s="28" t="str">
        <f>IF(ISBLANK(CatTemplate[[#This Row],[Resource type]]),"",CatTemplate[[#This Row],[Resource type]])</f>
        <v>CCMS Biostatistician</v>
      </c>
      <c r="AG411" s="242">
        <f>getStaffUnitCost</f>
        <v>488.70783849050434</v>
      </c>
      <c r="AH411" s="113">
        <f>getStaffUnitEffort</f>
        <v>0</v>
      </c>
      <c r="AI411" s="40">
        <f>getStaffQuantity</f>
        <v>0</v>
      </c>
      <c r="AJ411" s="41">
        <f>CatTemplate[[#This Row],[St. quantity]]*8/ParRatePM</f>
        <v>0</v>
      </c>
      <c r="AK411" s="320"/>
      <c r="AL411" s="53" t="str">
        <f>CatTemplate[[#This Row],[Item type]]</f>
        <v>Days</v>
      </c>
      <c r="AM411" s="12">
        <f>SUM(CatTemplate[[#This Row],[Year1]:[Year20]])</f>
        <v>0</v>
      </c>
      <c r="AN411" s="52"/>
      <c r="AO411" s="52"/>
      <c r="AP411" s="52"/>
      <c r="AQ411" s="8"/>
      <c r="AR411" s="8"/>
      <c r="AS411" s="8"/>
      <c r="AT411" s="8"/>
      <c r="AU411" s="8"/>
      <c r="AV411" s="8"/>
      <c r="AW411" s="8"/>
      <c r="AX411" s="8"/>
      <c r="AY411" s="8"/>
      <c r="AZ411" s="8"/>
      <c r="BA411" s="8"/>
      <c r="BB411" s="8"/>
      <c r="BC411" s="8"/>
      <c r="BD411" s="8"/>
      <c r="BE411" s="8"/>
      <c r="BF411" s="8"/>
      <c r="BG411" s="36"/>
      <c r="BH411" s="320"/>
      <c r="BI411" s="37" t="str">
        <f>getCostCategory</f>
        <v>01 Staff costs</v>
      </c>
      <c r="BJ411" s="37" t="str">
        <f>getSection</f>
        <v>11 Statistics and methodology</v>
      </c>
      <c r="BK411" s="32" t="str">
        <f>getObject</f>
        <v>CCMS Biostatistician</v>
      </c>
      <c r="BL411" s="30">
        <f>IFERROR(getUnitCost * IF(CatTemplate[[#This Row],[Cost Category Comp.]]="01 Staff costs", 1,1),0)</f>
        <v>488.70783849050434</v>
      </c>
      <c r="BM411" s="29">
        <f>IF(AND(ISBLANK(CatTemplate[[#This Row],[Eq. unit cost]]),ISBLANK(CatTemplate[[#This Row],[Cons. unit cost]]),ISBLANK(CatTemplate[[#This Row],[Oth. unit cost]])), 0, IF(getUnitEffort =0,1,getUnitEffort) * CatTemplate[[#This Row],[Year1]])</f>
        <v>0</v>
      </c>
      <c r="BN411" s="29">
        <f>IF(AND(ISBLANK(CatTemplate[[#This Row],[Eq. unit cost]]),ISBLANK(CatTemplate[[#This Row],[Cons. unit cost]]),ISBLANK(CatTemplate[[#This Row],[Oth. unit cost]])), 0, IF(getUnitEffort =0,1,getUnitEffort) * CatTemplate[[#This Row],[Year2]])</f>
        <v>0</v>
      </c>
      <c r="BO411" s="29">
        <f>IF(AND(ISBLANK(CatTemplate[[#This Row],[Eq. unit cost]]),ISBLANK(CatTemplate[[#This Row],[Cons. unit cost]]),ISBLANK(CatTemplate[[#This Row],[Oth. unit cost]])), 0, IF(getUnitEffort =0,1,getUnitEffort) * CatTemplate[[#This Row],[Year3]])</f>
        <v>0</v>
      </c>
      <c r="BP411" s="29">
        <f>IF(AND(ISBLANK(CatTemplate[[#This Row],[Eq. unit cost]]),ISBLANK(CatTemplate[[#This Row],[Cons. unit cost]]),ISBLANK(CatTemplate[[#This Row],[Oth. unit cost]])), 0, IF(getUnitEffort =0,1,getUnitEffort) * CatTemplate[[#This Row],[Year4]])</f>
        <v>0</v>
      </c>
      <c r="BQ411" s="29">
        <f>IF(AND(ISBLANK(CatTemplate[[#This Row],[Eq. unit cost]]),ISBLANK(CatTemplate[[#This Row],[Cons. unit cost]]),ISBLANK(CatTemplate[[#This Row],[Oth. unit cost]])), 0, IF(getUnitEffort =0,1,getUnitEffort) * CatTemplate[[#This Row],[Year5]])</f>
        <v>0</v>
      </c>
      <c r="BR411" s="29">
        <f>IF(AND(ISBLANK(CatTemplate[[#This Row],[Eq. unit cost]]),ISBLANK(CatTemplate[[#This Row],[Cons. unit cost]]),ISBLANK(CatTemplate[[#This Row],[Oth. unit cost]])), 0, IF(getUnitEffort =0,1,getUnitEffort) * CatTemplate[[#This Row],[Year6]])</f>
        <v>0</v>
      </c>
      <c r="BS411" s="29">
        <f>IF(AND(ISBLANK(CatTemplate[[#This Row],[Eq. unit cost]]),ISBLANK(CatTemplate[[#This Row],[Cons. unit cost]]),ISBLANK(CatTemplate[[#This Row],[Oth. unit cost]])), 0, IF(getUnitEffort =0,1,getUnitEffort) * CatTemplate[[#This Row],[Year7]])</f>
        <v>0</v>
      </c>
      <c r="BT411" s="29">
        <f>IF(AND(ISBLANK(CatTemplate[[#This Row],[Eq. unit cost]]),ISBLANK(CatTemplate[[#This Row],[Cons. unit cost]]),ISBLANK(CatTemplate[[#This Row],[Oth. unit cost]])), 0, IF(getUnitEffort =0,1,getUnitEffort) * CatTemplate[[#This Row],[Year8]])</f>
        <v>0</v>
      </c>
      <c r="BU411" s="29">
        <f>IF(AND(ISBLANK(CatTemplate[[#This Row],[Eq. unit cost]]),ISBLANK(CatTemplate[[#This Row],[Cons. unit cost]]),ISBLANK(CatTemplate[[#This Row],[Oth. unit cost]])), 0, IF(getUnitEffort =0,1,getUnitEffort) * CatTemplate[[#This Row],[Year9]])</f>
        <v>0</v>
      </c>
      <c r="BV411" s="29">
        <f>IF(AND(ISBLANK(CatTemplate[[#This Row],[Eq. unit cost]]),ISBLANK(CatTemplate[[#This Row],[Cons. unit cost]]),ISBLANK(CatTemplate[[#This Row],[Oth. unit cost]])), 0, IF(getUnitEffort =0,1,getUnitEffort) * CatTemplate[[#This Row],[Year10]])</f>
        <v>0</v>
      </c>
      <c r="BW411" s="29">
        <f>IF(AND(ISBLANK(CatTemplate[[#This Row],[Eq. unit cost]]),ISBLANK(CatTemplate[[#This Row],[Cons. unit cost]]),ISBLANK(CatTemplate[[#This Row],[Oth. unit cost]])), 0, IF(getUnitEffort =0,1,getUnitEffort) * CatTemplate[[#This Row],[Year11]])</f>
        <v>0</v>
      </c>
      <c r="BX411" s="29">
        <f>IF(AND(ISBLANK(CatTemplate[[#This Row],[Eq. unit cost]]),ISBLANK(CatTemplate[[#This Row],[Cons. unit cost]]),ISBLANK(CatTemplate[[#This Row],[Oth. unit cost]])), 0, IF(getUnitEffort =0,1,getUnitEffort) * CatTemplate[[#This Row],[Year12]])</f>
        <v>0</v>
      </c>
      <c r="BY411" s="29">
        <f>IF(AND(ISBLANK(CatTemplate[[#This Row],[Eq. unit cost]]),ISBLANK(CatTemplate[[#This Row],[Cons. unit cost]]),ISBLANK(CatTemplate[[#This Row],[Oth. unit cost]])), 0, IF(getUnitEffort =0,1,getUnitEffort) * CatTemplate[[#This Row],[Year13]])</f>
        <v>0</v>
      </c>
      <c r="BZ411" s="29">
        <f>IF(AND(ISBLANK(CatTemplate[[#This Row],[Eq. unit cost]]),ISBLANK(CatTemplate[[#This Row],[Cons. unit cost]]),ISBLANK(CatTemplate[[#This Row],[Oth. unit cost]])), 0, IF(getUnitEffort =0,1,getUnitEffort) * CatTemplate[[#This Row],[Year14]])</f>
        <v>0</v>
      </c>
      <c r="CA411" s="29">
        <f>IF(AND(ISBLANK(CatTemplate[[#This Row],[Eq. unit cost]]),ISBLANK(CatTemplate[[#This Row],[Cons. unit cost]]),ISBLANK(CatTemplate[[#This Row],[Oth. unit cost]])), 0, IF(getUnitEffort =0,1,getUnitEffort) * CatTemplate[[#This Row],[Year15]])</f>
        <v>0</v>
      </c>
      <c r="CB411" s="29">
        <f>IF(AND(ISBLANK(CatTemplate[[#This Row],[Eq. unit cost]]),ISBLANK(CatTemplate[[#This Row],[Cons. unit cost]]),ISBLANK(CatTemplate[[#This Row],[Oth. unit cost]])), 0, IF(getUnitEffort =0,1,getUnitEffort) * CatTemplate[[#This Row],[Year16]])</f>
        <v>0</v>
      </c>
      <c r="CC411" s="29">
        <f>IF(AND(ISBLANK(CatTemplate[[#This Row],[Eq. unit cost]]),ISBLANK(CatTemplate[[#This Row],[Cons. unit cost]]),ISBLANK(CatTemplate[[#This Row],[Oth. unit cost]])), 0, IF(getUnitEffort =0,1,getUnitEffort) * CatTemplate[[#This Row],[Year17]])</f>
        <v>0</v>
      </c>
      <c r="CD411" s="29">
        <f>IF(AND(ISBLANK(CatTemplate[[#This Row],[Eq. unit cost]]),ISBLANK(CatTemplate[[#This Row],[Cons. unit cost]]),ISBLANK(CatTemplate[[#This Row],[Oth. unit cost]])), 0, IF(getUnitEffort =0,1,getUnitEffort) * CatTemplate[[#This Row],[Year18]])</f>
        <v>0</v>
      </c>
      <c r="CE411" s="29">
        <f>IF(AND(ISBLANK(CatTemplate[[#This Row],[Eq. unit cost]]),ISBLANK(CatTemplate[[#This Row],[Cons. unit cost]]),ISBLANK(CatTemplate[[#This Row],[Oth. unit cost]])), 0, IF(getUnitEffort =0,1,getUnitEffort) * CatTemplate[[#This Row],[Year19]])</f>
        <v>0</v>
      </c>
      <c r="CF411" s="29">
        <f>IF(AND(ISBLANK(CatTemplate[[#This Row],[Eq. unit cost]]),ISBLANK(CatTemplate[[#This Row],[Cons. unit cost]]),ISBLANK(CatTemplate[[#This Row],[Oth. unit cost]])), 0, IF(getUnitEffort =0,1,getUnitEffort) * CatTemplate[[#This Row],[Year20]])</f>
        <v>0</v>
      </c>
      <c r="CG411" s="45">
        <f>SUM(CatTemplate[[#This Row],[Q1]:[Q20]])</f>
        <v>0</v>
      </c>
      <c r="CH411" s="29">
        <f>IF(ISBLANK(CatTemplate[[#This Row],[St. unit effort]]),0,(CatTemplate[[#This Row],[St. unit effort]] * CatTemplate[[#This Row],[Year1]]))</f>
        <v>0</v>
      </c>
      <c r="CI411" s="29">
        <f>IF(ISBLANK(CatTemplate[[#This Row],[St. unit effort]]),0,(CatTemplate[[#This Row],[St. unit effort]] * CatTemplate[[#This Row],[Year2]]))</f>
        <v>0</v>
      </c>
      <c r="CJ411" s="29">
        <f>IF(ISBLANK(CatTemplate[[#This Row],[St. unit effort]]),0,(CatTemplate[[#This Row],[St. unit effort]] * CatTemplate[[#This Row],[Year3]]))</f>
        <v>0</v>
      </c>
      <c r="CK411" s="29">
        <f>IF(ISBLANK(CatTemplate[[#This Row],[St. unit effort]]),0,(CatTemplate[[#This Row],[St. unit effort]] * CatTemplate[[#This Row],[Year4]]))</f>
        <v>0</v>
      </c>
      <c r="CL411" s="29">
        <f>IF(ISBLANK(CatTemplate[[#This Row],[St. unit effort]]),0,(CatTemplate[[#This Row],[St. unit effort]] * CatTemplate[[#This Row],[Year5]]))</f>
        <v>0</v>
      </c>
      <c r="CM411" s="29">
        <f>IF(ISBLANK(CatTemplate[[#This Row],[St. unit effort]]),0,(CatTemplate[[#This Row],[St. unit effort]] * CatTemplate[[#This Row],[Year6]]))</f>
        <v>0</v>
      </c>
      <c r="CN411" s="29">
        <f>IF(ISBLANK(CatTemplate[[#This Row],[St. unit effort]]),0,(CatTemplate[[#This Row],[St. unit effort]] * CatTemplate[[#This Row],[Year7]]))</f>
        <v>0</v>
      </c>
      <c r="CO411" s="29">
        <f>IF(ISBLANK(CatTemplate[[#This Row],[St. unit effort]]),0,(CatTemplate[[#This Row],[St. unit effort]] * CatTemplate[[#This Row],[Year8]]))</f>
        <v>0</v>
      </c>
      <c r="CP411" s="29">
        <f>IF(ISBLANK(CatTemplate[[#This Row],[St. unit effort]]),0,(CatTemplate[[#This Row],[St. unit effort]] * CatTemplate[[#This Row],[Year9]]))</f>
        <v>0</v>
      </c>
      <c r="CQ411" s="29">
        <f>IF(ISBLANK(CatTemplate[[#This Row],[St. unit effort]]),0,(CatTemplate[[#This Row],[St. unit effort]] * CatTemplate[[#This Row],[Year10]]))</f>
        <v>0</v>
      </c>
      <c r="CR411" s="29">
        <f>IF(ISBLANK(CatTemplate[[#This Row],[St. unit effort]]),0,(CatTemplate[[#This Row],[St. unit effort]] * CatTemplate[[#This Row],[Year11]]))</f>
        <v>0</v>
      </c>
      <c r="CS411" s="29">
        <f>IF(ISBLANK(CatTemplate[[#This Row],[St. unit effort]]),0,(CatTemplate[[#This Row],[St. unit effort]] * CatTemplate[[#This Row],[Year12]]))</f>
        <v>0</v>
      </c>
      <c r="CT411" s="29">
        <f>IF(ISBLANK(CatTemplate[[#This Row],[St. unit effort]]),0,(CatTemplate[[#This Row],[St. unit effort]] * CatTemplate[[#This Row],[Year13]]))</f>
        <v>0</v>
      </c>
      <c r="CU411" s="29">
        <f>IF(ISBLANK(CatTemplate[[#This Row],[St. unit effort]]),0,(CatTemplate[[#This Row],[St. unit effort]] * CatTemplate[[#This Row],[Year14]]))</f>
        <v>0</v>
      </c>
      <c r="CV411" s="29">
        <f>IF(ISBLANK(CatTemplate[[#This Row],[St. unit effort]]),0,(CatTemplate[[#This Row],[St. unit effort]] * CatTemplate[[#This Row],[Year15]]))</f>
        <v>0</v>
      </c>
      <c r="CW411" s="29">
        <f>IF(ISBLANK(CatTemplate[[#This Row],[St. unit effort]]),0,(CatTemplate[[#This Row],[St. unit effort]] * CatTemplate[[#This Row],[Year16]]))</f>
        <v>0</v>
      </c>
      <c r="CX411" s="29">
        <f>IF(ISBLANK(CatTemplate[[#This Row],[St. unit effort]]),0,(CatTemplate[[#This Row],[St. unit effort]] * CatTemplate[[#This Row],[Year17]]))</f>
        <v>0</v>
      </c>
      <c r="CY411" s="29">
        <f>IF(ISBLANK(CatTemplate[[#This Row],[St. unit effort]]),0,(CatTemplate[[#This Row],[St. unit effort]] * CatTemplate[[#This Row],[Year18]]))</f>
        <v>0</v>
      </c>
      <c r="CZ411" s="29">
        <f>IF(ISBLANK(CatTemplate[[#This Row],[St. unit effort]]),0,(CatTemplate[[#This Row],[St. unit effort]] * CatTemplate[[#This Row],[Year19]]))</f>
        <v>0</v>
      </c>
      <c r="DA411" s="29">
        <f>IF(ISBLANK(CatTemplate[[#This Row],[St. unit effort]]),0,(CatTemplate[[#This Row],[St. unit effort]] * CatTemplate[[#This Row],[Year20]]))</f>
        <v>0</v>
      </c>
      <c r="DB411" s="57">
        <f>IF(ISBLANK(CatTemplate[[#This Row],[St. unit effort]]),0,(CatTemplate[[#This Row],[St. unit effort]] * CatTemplate[[#This Row],[Year1]])*8/ParRatePM)</f>
        <v>0</v>
      </c>
      <c r="DC411" s="57">
        <f>IF(ISBLANK(CatTemplate[[#This Row],[St. unit effort]]),0,(CatTemplate[[#This Row],[St. unit effort]] * CatTemplate[[#This Row],[Year2]])*8/ParRatePM)</f>
        <v>0</v>
      </c>
      <c r="DD411" s="57">
        <f>IF(ISBLANK(CatTemplate[[#This Row],[St. unit effort]]),0,(CatTemplate[[#This Row],[St. unit effort]] * CatTemplate[[#This Row],[Year3]])*8/ParRatePM)</f>
        <v>0</v>
      </c>
      <c r="DE411" s="57">
        <f>IF(ISBLANK(CatTemplate[[#This Row],[St. unit effort]]),0,(CatTemplate[[#This Row],[St. unit effort]] * CatTemplate[[#This Row],[Year4]])*8/ParRatePM)</f>
        <v>0</v>
      </c>
      <c r="DF411" s="57">
        <f>IF(ISBLANK(CatTemplate[[#This Row],[St. unit effort]]),0,(CatTemplate[[#This Row],[St. unit effort]] * CatTemplate[[#This Row],[Year5]])*8/ParRatePM)</f>
        <v>0</v>
      </c>
      <c r="DG411" s="57">
        <f>IF(ISBLANK(CatTemplate[[#This Row],[St. unit effort]]),0,(CatTemplate[[#This Row],[St. unit effort]] * CatTemplate[[#This Row],[Year6]])*8/ParRatePM)</f>
        <v>0</v>
      </c>
      <c r="DH411" s="57">
        <f>IF(ISBLANK(CatTemplate[[#This Row],[St. unit effort]]),0,(CatTemplate[[#This Row],[St. unit effort]] * CatTemplate[[#This Row],[Year7]])*8/ParRatePM)</f>
        <v>0</v>
      </c>
      <c r="DI411" s="57">
        <f>IF(ISBLANK(CatTemplate[[#This Row],[St. unit effort]]),0,(CatTemplate[[#This Row],[St. unit effort]] * CatTemplate[[#This Row],[Year8]])*8/ParRatePM)</f>
        <v>0</v>
      </c>
      <c r="DJ411" s="57">
        <f>IF(ISBLANK(CatTemplate[[#This Row],[St. unit effort]]),0,(CatTemplate[[#This Row],[St. unit effort]] * CatTemplate[[#This Row],[Year9]])*8/ParRatePM)</f>
        <v>0</v>
      </c>
      <c r="DK411" s="57">
        <f>IF(ISBLANK(CatTemplate[[#This Row],[St. unit effort]]),0,(CatTemplate[[#This Row],[St. unit effort]] * CatTemplate[[#This Row],[Year10]])*8/ParRatePM)</f>
        <v>0</v>
      </c>
      <c r="DL411" s="57">
        <f>IF(ISBLANK(CatTemplate[[#This Row],[St. unit effort]]),0,(CatTemplate[[#This Row],[St. unit effort]] * CatTemplate[[#This Row],[Year11]])*8/ParRatePM)</f>
        <v>0</v>
      </c>
      <c r="DM411" s="57">
        <f>IF(ISBLANK(CatTemplate[[#This Row],[St. unit effort]]),0,(CatTemplate[[#This Row],[St. unit effort]] * CatTemplate[[#This Row],[Year12]])*8/ParRatePM)</f>
        <v>0</v>
      </c>
      <c r="DN411" s="57">
        <f>IF(ISBLANK(CatTemplate[[#This Row],[St. unit effort]]),0,(CatTemplate[[#This Row],[St. unit effort]] * CatTemplate[[#This Row],[Year13]])*8/ParRatePM)</f>
        <v>0</v>
      </c>
      <c r="DO411" s="57">
        <f>IF(ISBLANK(CatTemplate[[#This Row],[St. unit effort]]),0,(CatTemplate[[#This Row],[St. unit effort]] * CatTemplate[[#This Row],[Year14]])*8/ParRatePM)</f>
        <v>0</v>
      </c>
      <c r="DP411" s="57">
        <f>IF(ISBLANK(CatTemplate[[#This Row],[St. unit effort]]),0,(CatTemplate[[#This Row],[St. unit effort]] * CatTemplate[[#This Row],[Year15]])*8/ParRatePM)</f>
        <v>0</v>
      </c>
      <c r="DQ411" s="57">
        <f>IF(ISBLANK(CatTemplate[[#This Row],[St. unit effort]]),0,(CatTemplate[[#This Row],[St. unit effort]] * CatTemplate[[#This Row],[Year16]])*8/ParRatePM)</f>
        <v>0</v>
      </c>
      <c r="DR411" s="57">
        <f>IF(ISBLANK(CatTemplate[[#This Row],[St. unit effort]]),0,(CatTemplate[[#This Row],[St. unit effort]] * CatTemplate[[#This Row],[Year17]])*8/ParRatePM)</f>
        <v>0</v>
      </c>
      <c r="DS411" s="57">
        <f>IF(ISBLANK(CatTemplate[[#This Row],[St. unit effort]]),0,(CatTemplate[[#This Row],[St. unit effort]] * CatTemplate[[#This Row],[Year18]])*8/ParRatePM)</f>
        <v>0</v>
      </c>
      <c r="DT411" s="57">
        <f>IF(ISBLANK(CatTemplate[[#This Row],[St. unit effort]]),0,(CatTemplate[[#This Row],[St. unit effort]] * CatTemplate[[#This Row],[Year19]])*8/ParRatePM)</f>
        <v>0</v>
      </c>
      <c r="DU411" s="57">
        <f>IF(ISBLANK(CatTemplate[[#This Row],[St. unit effort]]),0,(CatTemplate[[#This Row],[St. unit effort]] * CatTemplate[[#This Row],[Year20]])*8/ParRatePM)</f>
        <v>0</v>
      </c>
      <c r="DV411" s="54">
        <f>SUM(CatTemplate[[#This Row],[PM1]:[PM20]])</f>
        <v>0</v>
      </c>
      <c r="DW411" s="56">
        <f t="shared" si="143"/>
        <v>0</v>
      </c>
      <c r="DX411" s="56">
        <f t="shared" si="143"/>
        <v>0</v>
      </c>
      <c r="DY411" s="56">
        <f t="shared" si="143"/>
        <v>0</v>
      </c>
      <c r="DZ411" s="56">
        <f t="shared" si="143"/>
        <v>0</v>
      </c>
      <c r="EA411" s="56">
        <f t="shared" si="143"/>
        <v>0</v>
      </c>
      <c r="EB411" s="56">
        <f t="shared" si="143"/>
        <v>0</v>
      </c>
      <c r="EC411" s="56">
        <f t="shared" si="143"/>
        <v>0</v>
      </c>
      <c r="ED411" s="56">
        <f t="shared" si="143"/>
        <v>0</v>
      </c>
      <c r="EE411" s="56">
        <f t="shared" si="143"/>
        <v>0</v>
      </c>
      <c r="EF411" s="56">
        <f t="shared" si="143"/>
        <v>0</v>
      </c>
      <c r="EG411" s="56">
        <f t="shared" si="143"/>
        <v>0</v>
      </c>
      <c r="EH411" s="56">
        <f t="shared" si="143"/>
        <v>0</v>
      </c>
      <c r="EI411" s="56">
        <f t="shared" si="143"/>
        <v>0</v>
      </c>
      <c r="EJ411" s="56">
        <f t="shared" si="143"/>
        <v>0</v>
      </c>
      <c r="EK411" s="56">
        <f t="shared" si="143"/>
        <v>0</v>
      </c>
      <c r="EL411" s="56">
        <f t="shared" si="145"/>
        <v>0</v>
      </c>
      <c r="EM411" s="56">
        <f t="shared" si="145"/>
        <v>0</v>
      </c>
      <c r="EN411" s="56">
        <f t="shared" si="145"/>
        <v>0</v>
      </c>
      <c r="EO411" s="56">
        <f t="shared" si="145"/>
        <v>0</v>
      </c>
      <c r="EP411" s="56">
        <f t="shared" si="145"/>
        <v>0</v>
      </c>
      <c r="EQ411" s="30">
        <f>CatTemplate[[#This Row],[Eq. unit cost]] * CatTemplate[[#This Row],[Eq. quantity]]</f>
        <v>0</v>
      </c>
      <c r="ER411" s="30">
        <f>CatTemplate[[#This Row],[Cons. unit cost]] *CatTemplate[[#This Row],[Cons. quantity]]</f>
        <v>0</v>
      </c>
      <c r="ES411" s="30">
        <f>CatTemplate[[#This Row],[Oth. unit cost]] *CatTemplate[[#This Row],[Oth. quantity]]</f>
        <v>0</v>
      </c>
      <c r="ET411" s="55">
        <f>SUM(CatTemplate[[#This Row],[CO1]:[CO20]])</f>
        <v>0</v>
      </c>
      <c r="EU411" s="56">
        <f t="shared" si="144"/>
        <v>0</v>
      </c>
      <c r="EV411" s="56">
        <f t="shared" si="144"/>
        <v>0</v>
      </c>
      <c r="EW411" s="56">
        <f t="shared" si="144"/>
        <v>0</v>
      </c>
      <c r="EX411" s="56">
        <f t="shared" si="144"/>
        <v>0</v>
      </c>
      <c r="EY411" s="56">
        <f t="shared" si="144"/>
        <v>0</v>
      </c>
      <c r="EZ411" s="56">
        <f t="shared" si="144"/>
        <v>0</v>
      </c>
      <c r="FA411" s="56">
        <f t="shared" si="144"/>
        <v>0</v>
      </c>
      <c r="FB411" s="56">
        <f t="shared" si="144"/>
        <v>0</v>
      </c>
      <c r="FC411" s="56">
        <f t="shared" si="144"/>
        <v>0</v>
      </c>
      <c r="FD411" s="56">
        <f t="shared" si="144"/>
        <v>0</v>
      </c>
      <c r="FE411" s="56">
        <f t="shared" si="144"/>
        <v>0</v>
      </c>
      <c r="FF411" s="56">
        <f t="shared" si="144"/>
        <v>0</v>
      </c>
      <c r="FG411" s="56">
        <f t="shared" si="144"/>
        <v>0</v>
      </c>
      <c r="FH411" s="56">
        <f t="shared" si="144"/>
        <v>0</v>
      </c>
      <c r="FI411" s="56">
        <f t="shared" si="144"/>
        <v>0</v>
      </c>
      <c r="FJ411" s="56">
        <f t="shared" si="146"/>
        <v>0</v>
      </c>
      <c r="FK411" s="56">
        <f t="shared" si="146"/>
        <v>0</v>
      </c>
      <c r="FL411" s="56">
        <f t="shared" si="146"/>
        <v>0</v>
      </c>
      <c r="FM411" s="56">
        <f t="shared" si="146"/>
        <v>0</v>
      </c>
      <c r="FN411" s="56">
        <f t="shared" si="146"/>
        <v>0</v>
      </c>
      <c r="FO411" s="58">
        <f>SUM(CatTemplate[[#This Row],[CS1]:[CS20]])</f>
        <v>0</v>
      </c>
      <c r="FP411" s="59">
        <f>CatTemplate[[#This Row],[Total Oth. cost]]+CatTemplate[[#This Row],[Total St. Cost]]</f>
        <v>0</v>
      </c>
      <c r="FQ411" s="33" t="e">
        <f t="shared" si="137"/>
        <v>#VALUE!</v>
      </c>
      <c r="FR411" s="33" t="e">
        <f t="shared" si="138"/>
        <v>#VALUE!</v>
      </c>
      <c r="FS411" s="30" t="e">
        <f>(CatTemplate[[#This Row],[CO1]] + CatTemplate[[#This Row],[CS1]]) * (1 + getRateOHFinal) * getRateMarkupFinal</f>
        <v>#VALUE!</v>
      </c>
      <c r="FT411" s="30" t="e">
        <f>(CatTemplate[[#This Row],[CO2]] + CatTemplate[[#This Row],[CS2]]) * (1 + getRateOHFinal) * getRateMarkupFinal</f>
        <v>#VALUE!</v>
      </c>
      <c r="FU411" s="30" t="e">
        <f>(CatTemplate[[#This Row],[CO3]] + CatTemplate[[#This Row],[CS3]]) * (1 + getRateOHFinal) * getRateMarkupFinal</f>
        <v>#VALUE!</v>
      </c>
      <c r="FV411" s="30" t="e">
        <f>(CatTemplate[[#This Row],[CO4]] + CatTemplate[[#This Row],[CS4]]) * (1 + getRateOHFinal) * getRateMarkupFinal</f>
        <v>#VALUE!</v>
      </c>
      <c r="FW411" s="30" t="e">
        <f>(CatTemplate[[#This Row],[CO5]] + CatTemplate[[#This Row],[CS5]]) * (1 + getRateOHFinal) * getRateMarkupFinal</f>
        <v>#VALUE!</v>
      </c>
      <c r="FX411" s="30" t="e">
        <f>(CatTemplate[[#This Row],[CO6]] + CatTemplate[[#This Row],[CS6]]) * (1 + getRateOHFinal) * getRateMarkupFinal</f>
        <v>#VALUE!</v>
      </c>
      <c r="FY411" s="30" t="e">
        <f>(CatTemplate[[#This Row],[CO7]] + CatTemplate[[#This Row],[CS7]]) * (1 + getRateOHFinal) * getRateMarkupFinal</f>
        <v>#VALUE!</v>
      </c>
      <c r="FZ411" s="30" t="e">
        <f>(CatTemplate[[#This Row],[CO8]] + CatTemplate[[#This Row],[CS8]]) * (1 + getRateOHFinal) * getRateMarkupFinal</f>
        <v>#VALUE!</v>
      </c>
      <c r="GA411" s="30" t="e">
        <f>(CatTemplate[[#This Row],[CO9]] + CatTemplate[[#This Row],[CS9]]) * (1 + getRateOHFinal) * getRateMarkupFinal</f>
        <v>#VALUE!</v>
      </c>
      <c r="GB411" s="30" t="e">
        <f>(CatTemplate[[#This Row],[CO10]] + CatTemplate[[#This Row],[CS10]]) * (1 + getRateOHFinal) * getRateMarkupFinal</f>
        <v>#VALUE!</v>
      </c>
      <c r="GC411" s="30" t="e">
        <f>(CatTemplate[[#This Row],[CO11]] + CatTemplate[[#This Row],[CS11]]) * (1 + getRateOHFinal) * getRateMarkupFinal</f>
        <v>#VALUE!</v>
      </c>
      <c r="GD411" s="30" t="e">
        <f>(CatTemplate[[#This Row],[CO12]] + CatTemplate[[#This Row],[CS12]]) * (1 + getRateOHFinal) * getRateMarkupFinal</f>
        <v>#VALUE!</v>
      </c>
      <c r="GE411" s="30" t="e">
        <f>(CatTemplate[[#This Row],[CO13]] + CatTemplate[[#This Row],[CS13]]) * (1 + getRateOHFinal) * getRateMarkupFinal</f>
        <v>#VALUE!</v>
      </c>
      <c r="GF411" s="30" t="e">
        <f>(CatTemplate[[#This Row],[CO14]] + CatTemplate[[#This Row],[CS14]]) * (1 + getRateOHFinal) * getRateMarkupFinal</f>
        <v>#VALUE!</v>
      </c>
      <c r="GG411" s="30" t="e">
        <f>(CatTemplate[[#This Row],[CO15]] + CatTemplate[[#This Row],[CS15]]) * (1 + getRateOHFinal) * getRateMarkupFinal</f>
        <v>#VALUE!</v>
      </c>
      <c r="GH411" s="30" t="e">
        <f>(CatTemplate[[#This Row],[CO16]] + CatTemplate[[#This Row],[CS16]]) * (1 + getRateOHFinal) * getRateMarkupFinal</f>
        <v>#VALUE!</v>
      </c>
      <c r="GI411" s="30" t="e">
        <f>(CatTemplate[[#This Row],[CO17]] + CatTemplate[[#This Row],[CS17]]) * (1 + getRateOHFinal) * getRateMarkupFinal</f>
        <v>#VALUE!</v>
      </c>
      <c r="GJ411" s="30" t="e">
        <f>(CatTemplate[[#This Row],[CO18]] + CatTemplate[[#This Row],[CS18]]) * (1 + getRateOHFinal) * getRateMarkupFinal</f>
        <v>#VALUE!</v>
      </c>
      <c r="GK411" s="30" t="e">
        <f>(CatTemplate[[#This Row],[CO19]] + CatTemplate[[#This Row],[CS19]]) * (1 + getRateOHFinal) * getRateMarkupFinal</f>
        <v>#VALUE!</v>
      </c>
      <c r="GL411" s="30" t="e">
        <f>(CatTemplate[[#This Row],[CO20]] + CatTemplate[[#This Row],[CS20]]) * (1 + getRateOHFinal) * getRateMarkupFinal</f>
        <v>#VALUE!</v>
      </c>
      <c r="GM411" s="30" t="e">
        <f t="shared" si="139"/>
        <v>#VALUE!</v>
      </c>
      <c r="GN411" s="30" t="e">
        <f t="shared" si="140"/>
        <v>#VALUE!</v>
      </c>
      <c r="GO411" s="30" t="e">
        <f t="shared" si="141"/>
        <v>#VALUE!</v>
      </c>
      <c r="GP411" s="30" t="e">
        <f t="shared" si="142"/>
        <v>#VALUE!</v>
      </c>
      <c r="GQ411" s="30" t="e">
        <f>(CatTemplate[[#This Row],[CO1]]+CatTemplate[[#This Row],[CS1]]) * (1+ getRateOHFinal) * (1 + getRateMarkupFinal)</f>
        <v>#VALUE!</v>
      </c>
      <c r="GR411" s="30" t="e">
        <f>(CatTemplate[[#This Row],[CO2]]+CatTemplate[[#This Row],[CS2]]) * (1+ getRateOHFinal) * (1 + getRateMarkupFinal)</f>
        <v>#VALUE!</v>
      </c>
      <c r="GS411" s="30" t="e">
        <f>(CatTemplate[[#This Row],[CO3]]+CatTemplate[[#This Row],[CS3]]) * (1+ getRateOHFinal) * (1 + getRateMarkupFinal)</f>
        <v>#VALUE!</v>
      </c>
      <c r="GT411" s="30" t="e">
        <f>(CatTemplate[[#This Row],[CO4]]+CatTemplate[[#This Row],[CS4]]) * (1+ getRateOHFinal) * (1 + getRateMarkupFinal)</f>
        <v>#VALUE!</v>
      </c>
      <c r="GU411" s="30" t="e">
        <f>(CatTemplate[[#This Row],[CO5]]+CatTemplate[[#This Row],[CS5]]) * (1+ getRateOHFinal) * (1 + getRateMarkupFinal)</f>
        <v>#VALUE!</v>
      </c>
      <c r="GV411" s="30" t="e">
        <f>(CatTemplate[[#This Row],[CO6]]+CatTemplate[[#This Row],[CS6]]) * (1+ getRateOHFinal) * (1 + getRateMarkupFinal)</f>
        <v>#VALUE!</v>
      </c>
      <c r="GW411" s="30" t="e">
        <f>(CatTemplate[[#This Row],[CO7]]+CatTemplate[[#This Row],[CS7]]) * (1+ getRateOHFinal) * (1 + getRateMarkupFinal)</f>
        <v>#VALUE!</v>
      </c>
      <c r="GX411" s="30" t="e">
        <f>(CatTemplate[[#This Row],[CO8]]+CatTemplate[[#This Row],[CS8]]) * (1+ getRateOHFinal) * (1 + getRateMarkupFinal)</f>
        <v>#VALUE!</v>
      </c>
      <c r="GY411" s="30" t="e">
        <f>(CatTemplate[[#This Row],[CO9]]+CatTemplate[[#This Row],[CS9]]) * (1+ getRateOHFinal) * (1 + getRateMarkupFinal)</f>
        <v>#VALUE!</v>
      </c>
      <c r="GZ411" s="30" t="e">
        <f>(CatTemplate[[#This Row],[CO10]]+CatTemplate[[#This Row],[CS10]]) * (1+ getRateOHFinal) * (1 + getRateMarkupFinal)</f>
        <v>#VALUE!</v>
      </c>
      <c r="HA411" s="30" t="e">
        <f>(CatTemplate[[#This Row],[CO11]]+CatTemplate[[#This Row],[CS11]]) * (1+ getRateOHFinal) * (1 + getRateMarkupFinal)</f>
        <v>#VALUE!</v>
      </c>
      <c r="HB411" s="30" t="e">
        <f>(CatTemplate[[#This Row],[CO12]]+CatTemplate[[#This Row],[CS12]]) * (1+ getRateOHFinal) * (1 + getRateMarkupFinal)</f>
        <v>#VALUE!</v>
      </c>
      <c r="HC411" s="30" t="e">
        <f>(CatTemplate[[#This Row],[CO13]]+CatTemplate[[#This Row],[CS13]]) * (1+ getRateOHFinal) * (1 + getRateMarkupFinal)</f>
        <v>#VALUE!</v>
      </c>
      <c r="HD411" s="30" t="e">
        <f>(CatTemplate[[#This Row],[CO14]]+CatTemplate[[#This Row],[CS14]]) * (1+ getRateOHFinal) * (1 + getRateMarkupFinal)</f>
        <v>#VALUE!</v>
      </c>
      <c r="HE411" s="30" t="e">
        <f>(CatTemplate[[#This Row],[CO15]]+CatTemplate[[#This Row],[CS15]]) * (1+ getRateOHFinal) * (1 + getRateMarkupFinal)</f>
        <v>#VALUE!</v>
      </c>
      <c r="HF411" s="30" t="e">
        <f>(CatTemplate[[#This Row],[CO16]]+CatTemplate[[#This Row],[CS16]]) * (1+ getRateOHFinal) * (1 + getRateMarkupFinal)</f>
        <v>#VALUE!</v>
      </c>
      <c r="HG411" s="30" t="e">
        <f>(CatTemplate[[#This Row],[CO17]]+CatTemplate[[#This Row],[CS17]]) * (1+ getRateOHFinal) * (1 + getRateMarkupFinal)</f>
        <v>#VALUE!</v>
      </c>
      <c r="HH411" s="30" t="e">
        <f>(CatTemplate[[#This Row],[CO18]]+CatTemplate[[#This Row],[CS18]]) * (1+ getRateOHFinal) * (1 + getRateMarkupFinal)</f>
        <v>#VALUE!</v>
      </c>
      <c r="HI411" s="30" t="e">
        <f>(CatTemplate[[#This Row],[CO19]]+CatTemplate[[#This Row],[CS19]]) * (1+ getRateOHFinal) * (1 + getRateMarkupFinal)</f>
        <v>#VALUE!</v>
      </c>
      <c r="HJ411" s="30" t="e">
        <f>(CatTemplate[[#This Row],[CO20]]+CatTemplate[[#This Row],[CS20]]) * (1+ getRateOHFinal) * (1 + getRateMarkupFinal)</f>
        <v>#VALUE!</v>
      </c>
      <c r="HK411" s="39" t="e">
        <f>CatTemplate[[#This Row],[Total cost]]+CatTemplate[[#This Row],[OH Amount]]+CatTemplate[[#This Row],[Markup]]</f>
        <v>#VALUE!</v>
      </c>
      <c r="HL411" s="63">
        <f>IF(CatTemplate[[#This Row],[Units]]="Days",CatTemplate[[#This Row],[Project quantity]]*CatTemplate[[#This Row],[St. unit effort]],CatTemplate[[#This Row],[Project quantity]])</f>
        <v>0</v>
      </c>
      <c r="HM411" s="287">
        <f>IFERROR(CatTemplate[[#This Row],[Total Price]]/(CatTemplate[[#This Row],[Final Quantity]]),0)</f>
        <v>0</v>
      </c>
      <c r="HN411" s="261"/>
    </row>
    <row r="412" spans="2:222" x14ac:dyDescent="0.2">
      <c r="B412" s="9" t="s">
        <v>107</v>
      </c>
      <c r="C412" s="23">
        <v>11</v>
      </c>
      <c r="D412" s="10" t="s">
        <v>194</v>
      </c>
      <c r="E412" s="25">
        <v>4</v>
      </c>
      <c r="F412" s="19" t="s">
        <v>220</v>
      </c>
      <c r="G412" s="27">
        <v>3</v>
      </c>
      <c r="H412" s="19" t="s">
        <v>1164</v>
      </c>
      <c r="I412" s="19"/>
      <c r="J412" s="16" t="s">
        <v>1118</v>
      </c>
      <c r="K412" s="16"/>
      <c r="L412" s="16" t="s">
        <v>140</v>
      </c>
      <c r="M412" s="16" t="s">
        <v>206</v>
      </c>
      <c r="N412" s="16" t="s">
        <v>857</v>
      </c>
      <c r="O412" s="320"/>
      <c r="P412" s="71"/>
      <c r="Q412" s="108"/>
      <c r="R412" s="73"/>
      <c r="S412" s="97"/>
      <c r="T412" s="100">
        <f>getEqUnitCost</f>
        <v>0</v>
      </c>
      <c r="U412" s="73">
        <f>getEqUnitEffort</f>
        <v>0</v>
      </c>
      <c r="V412" s="101">
        <f>getEqQuantity</f>
        <v>0</v>
      </c>
      <c r="W412" s="320"/>
      <c r="X412" s="100">
        <f>getConsUnitCost</f>
        <v>0</v>
      </c>
      <c r="Y412" s="73">
        <f>getConsUnitEffort</f>
        <v>0</v>
      </c>
      <c r="Z412" s="14">
        <f>getConsQuantity</f>
        <v>0</v>
      </c>
      <c r="AA412" s="320"/>
      <c r="AB412" s="72"/>
      <c r="AC412" s="112"/>
      <c r="AD412" s="14">
        <f>getOthQuantity</f>
        <v>0</v>
      </c>
      <c r="AE412" s="320"/>
      <c r="AF412" s="28" t="str">
        <f>IF(ISBLANK(CatTemplate[[#This Row],[Resource type]]),"",CatTemplate[[#This Row],[Resource type]])</f>
        <v>CCMS Head Of Unit</v>
      </c>
      <c r="AG412" s="242">
        <f>getStaffUnitCost</f>
        <v>858.09944830582288</v>
      </c>
      <c r="AH412" s="113">
        <f>getStaffUnitEffort</f>
        <v>0</v>
      </c>
      <c r="AI412" s="40">
        <f>getStaffQuantity</f>
        <v>0</v>
      </c>
      <c r="AJ412" s="41">
        <f>CatTemplate[[#This Row],[St. quantity]]*8/ParRatePM</f>
        <v>0</v>
      </c>
      <c r="AK412" s="320"/>
      <c r="AL412" s="53" t="str">
        <f>CatTemplate[[#This Row],[Item type]]</f>
        <v>Days</v>
      </c>
      <c r="AM412" s="12">
        <f>SUM(CatTemplate[[#This Row],[Year1]:[Year20]])</f>
        <v>0</v>
      </c>
      <c r="AN412" s="52"/>
      <c r="AO412" s="52"/>
      <c r="AP412" s="52"/>
      <c r="AQ412" s="8"/>
      <c r="AR412" s="8"/>
      <c r="AS412" s="8"/>
      <c r="AT412" s="8"/>
      <c r="AU412" s="8"/>
      <c r="AV412" s="8"/>
      <c r="AW412" s="8"/>
      <c r="AX412" s="8"/>
      <c r="AY412" s="8"/>
      <c r="AZ412" s="8"/>
      <c r="BA412" s="8"/>
      <c r="BB412" s="8"/>
      <c r="BC412" s="8"/>
      <c r="BD412" s="8"/>
      <c r="BE412" s="8"/>
      <c r="BF412" s="8"/>
      <c r="BG412" s="36"/>
      <c r="BH412" s="320"/>
      <c r="BI412" s="37" t="str">
        <f>getCostCategory</f>
        <v>01 Staff costs</v>
      </c>
      <c r="BJ412" s="37" t="str">
        <f>getSection</f>
        <v>11 Statistics and methodology</v>
      </c>
      <c r="BK412" s="32" t="str">
        <f>getObject</f>
        <v>CCMS Head Of Unit</v>
      </c>
      <c r="BL412" s="30">
        <f>IFERROR(getUnitCost * IF(CatTemplate[[#This Row],[Cost Category Comp.]]="01 Staff costs", 1,1),0)</f>
        <v>858.09944830582288</v>
      </c>
      <c r="BM412" s="29">
        <f>IF(AND(ISBLANK(CatTemplate[[#This Row],[Eq. unit cost]]),ISBLANK(CatTemplate[[#This Row],[Cons. unit cost]]),ISBLANK(CatTemplate[[#This Row],[Oth. unit cost]])), 0, IF(getUnitEffort =0,1,getUnitEffort) * CatTemplate[[#This Row],[Year1]])</f>
        <v>0</v>
      </c>
      <c r="BN412" s="29">
        <f>IF(AND(ISBLANK(CatTemplate[[#This Row],[Eq. unit cost]]),ISBLANK(CatTemplate[[#This Row],[Cons. unit cost]]),ISBLANK(CatTemplate[[#This Row],[Oth. unit cost]])), 0, IF(getUnitEffort =0,1,getUnitEffort) * CatTemplate[[#This Row],[Year2]])</f>
        <v>0</v>
      </c>
      <c r="BO412" s="29">
        <f>IF(AND(ISBLANK(CatTemplate[[#This Row],[Eq. unit cost]]),ISBLANK(CatTemplate[[#This Row],[Cons. unit cost]]),ISBLANK(CatTemplate[[#This Row],[Oth. unit cost]])), 0, IF(getUnitEffort =0,1,getUnitEffort) * CatTemplate[[#This Row],[Year3]])</f>
        <v>0</v>
      </c>
      <c r="BP412" s="29">
        <f>IF(AND(ISBLANK(CatTemplate[[#This Row],[Eq. unit cost]]),ISBLANK(CatTemplate[[#This Row],[Cons. unit cost]]),ISBLANK(CatTemplate[[#This Row],[Oth. unit cost]])), 0, IF(getUnitEffort =0,1,getUnitEffort) * CatTemplate[[#This Row],[Year4]])</f>
        <v>0</v>
      </c>
      <c r="BQ412" s="29">
        <f>IF(AND(ISBLANK(CatTemplate[[#This Row],[Eq. unit cost]]),ISBLANK(CatTemplate[[#This Row],[Cons. unit cost]]),ISBLANK(CatTemplate[[#This Row],[Oth. unit cost]])), 0, IF(getUnitEffort =0,1,getUnitEffort) * CatTemplate[[#This Row],[Year5]])</f>
        <v>0</v>
      </c>
      <c r="BR412" s="29">
        <f>IF(AND(ISBLANK(CatTemplate[[#This Row],[Eq. unit cost]]),ISBLANK(CatTemplate[[#This Row],[Cons. unit cost]]),ISBLANK(CatTemplate[[#This Row],[Oth. unit cost]])), 0, IF(getUnitEffort =0,1,getUnitEffort) * CatTemplate[[#This Row],[Year6]])</f>
        <v>0</v>
      </c>
      <c r="BS412" s="29">
        <f>IF(AND(ISBLANK(CatTemplate[[#This Row],[Eq. unit cost]]),ISBLANK(CatTemplate[[#This Row],[Cons. unit cost]]),ISBLANK(CatTemplate[[#This Row],[Oth. unit cost]])), 0, IF(getUnitEffort =0,1,getUnitEffort) * CatTemplate[[#This Row],[Year7]])</f>
        <v>0</v>
      </c>
      <c r="BT412" s="29">
        <f>IF(AND(ISBLANK(CatTemplate[[#This Row],[Eq. unit cost]]),ISBLANK(CatTemplate[[#This Row],[Cons. unit cost]]),ISBLANK(CatTemplate[[#This Row],[Oth. unit cost]])), 0, IF(getUnitEffort =0,1,getUnitEffort) * CatTemplate[[#This Row],[Year8]])</f>
        <v>0</v>
      </c>
      <c r="BU412" s="29">
        <f>IF(AND(ISBLANK(CatTemplate[[#This Row],[Eq. unit cost]]),ISBLANK(CatTemplate[[#This Row],[Cons. unit cost]]),ISBLANK(CatTemplate[[#This Row],[Oth. unit cost]])), 0, IF(getUnitEffort =0,1,getUnitEffort) * CatTemplate[[#This Row],[Year9]])</f>
        <v>0</v>
      </c>
      <c r="BV412" s="29">
        <f>IF(AND(ISBLANK(CatTemplate[[#This Row],[Eq. unit cost]]),ISBLANK(CatTemplate[[#This Row],[Cons. unit cost]]),ISBLANK(CatTemplate[[#This Row],[Oth. unit cost]])), 0, IF(getUnitEffort =0,1,getUnitEffort) * CatTemplate[[#This Row],[Year10]])</f>
        <v>0</v>
      </c>
      <c r="BW412" s="29">
        <f>IF(AND(ISBLANK(CatTemplate[[#This Row],[Eq. unit cost]]),ISBLANK(CatTemplate[[#This Row],[Cons. unit cost]]),ISBLANK(CatTemplate[[#This Row],[Oth. unit cost]])), 0, IF(getUnitEffort =0,1,getUnitEffort) * CatTemplate[[#This Row],[Year11]])</f>
        <v>0</v>
      </c>
      <c r="BX412" s="29">
        <f>IF(AND(ISBLANK(CatTemplate[[#This Row],[Eq. unit cost]]),ISBLANK(CatTemplate[[#This Row],[Cons. unit cost]]),ISBLANK(CatTemplate[[#This Row],[Oth. unit cost]])), 0, IF(getUnitEffort =0,1,getUnitEffort) * CatTemplate[[#This Row],[Year12]])</f>
        <v>0</v>
      </c>
      <c r="BY412" s="29">
        <f>IF(AND(ISBLANK(CatTemplate[[#This Row],[Eq. unit cost]]),ISBLANK(CatTemplate[[#This Row],[Cons. unit cost]]),ISBLANK(CatTemplate[[#This Row],[Oth. unit cost]])), 0, IF(getUnitEffort =0,1,getUnitEffort) * CatTemplate[[#This Row],[Year13]])</f>
        <v>0</v>
      </c>
      <c r="BZ412" s="29">
        <f>IF(AND(ISBLANK(CatTemplate[[#This Row],[Eq. unit cost]]),ISBLANK(CatTemplate[[#This Row],[Cons. unit cost]]),ISBLANK(CatTemplate[[#This Row],[Oth. unit cost]])), 0, IF(getUnitEffort =0,1,getUnitEffort) * CatTemplate[[#This Row],[Year14]])</f>
        <v>0</v>
      </c>
      <c r="CA412" s="29">
        <f>IF(AND(ISBLANK(CatTemplate[[#This Row],[Eq. unit cost]]),ISBLANK(CatTemplate[[#This Row],[Cons. unit cost]]),ISBLANK(CatTemplate[[#This Row],[Oth. unit cost]])), 0, IF(getUnitEffort =0,1,getUnitEffort) * CatTemplate[[#This Row],[Year15]])</f>
        <v>0</v>
      </c>
      <c r="CB412" s="29">
        <f>IF(AND(ISBLANK(CatTemplate[[#This Row],[Eq. unit cost]]),ISBLANK(CatTemplate[[#This Row],[Cons. unit cost]]),ISBLANK(CatTemplate[[#This Row],[Oth. unit cost]])), 0, IF(getUnitEffort =0,1,getUnitEffort) * CatTemplate[[#This Row],[Year16]])</f>
        <v>0</v>
      </c>
      <c r="CC412" s="29">
        <f>IF(AND(ISBLANK(CatTemplate[[#This Row],[Eq. unit cost]]),ISBLANK(CatTemplate[[#This Row],[Cons. unit cost]]),ISBLANK(CatTemplate[[#This Row],[Oth. unit cost]])), 0, IF(getUnitEffort =0,1,getUnitEffort) * CatTemplate[[#This Row],[Year17]])</f>
        <v>0</v>
      </c>
      <c r="CD412" s="29">
        <f>IF(AND(ISBLANK(CatTemplate[[#This Row],[Eq. unit cost]]),ISBLANK(CatTemplate[[#This Row],[Cons. unit cost]]),ISBLANK(CatTemplate[[#This Row],[Oth. unit cost]])), 0, IF(getUnitEffort =0,1,getUnitEffort) * CatTemplate[[#This Row],[Year18]])</f>
        <v>0</v>
      </c>
      <c r="CE412" s="29">
        <f>IF(AND(ISBLANK(CatTemplate[[#This Row],[Eq. unit cost]]),ISBLANK(CatTemplate[[#This Row],[Cons. unit cost]]),ISBLANK(CatTemplate[[#This Row],[Oth. unit cost]])), 0, IF(getUnitEffort =0,1,getUnitEffort) * CatTemplate[[#This Row],[Year19]])</f>
        <v>0</v>
      </c>
      <c r="CF412" s="29">
        <f>IF(AND(ISBLANK(CatTemplate[[#This Row],[Eq. unit cost]]),ISBLANK(CatTemplate[[#This Row],[Cons. unit cost]]),ISBLANK(CatTemplate[[#This Row],[Oth. unit cost]])), 0, IF(getUnitEffort =0,1,getUnitEffort) * CatTemplate[[#This Row],[Year20]])</f>
        <v>0</v>
      </c>
      <c r="CG412" s="45">
        <f>SUM(CatTemplate[[#This Row],[Q1]:[Q20]])</f>
        <v>0</v>
      </c>
      <c r="CH412" s="29">
        <f>IF(ISBLANK(CatTemplate[[#This Row],[St. unit effort]]),0,(CatTemplate[[#This Row],[St. unit effort]] * CatTemplate[[#This Row],[Year1]]))</f>
        <v>0</v>
      </c>
      <c r="CI412" s="29">
        <f>IF(ISBLANK(CatTemplate[[#This Row],[St. unit effort]]),0,(CatTemplate[[#This Row],[St. unit effort]] * CatTemplate[[#This Row],[Year2]]))</f>
        <v>0</v>
      </c>
      <c r="CJ412" s="29">
        <f>IF(ISBLANK(CatTemplate[[#This Row],[St. unit effort]]),0,(CatTemplate[[#This Row],[St. unit effort]] * CatTemplate[[#This Row],[Year3]]))</f>
        <v>0</v>
      </c>
      <c r="CK412" s="29">
        <f>IF(ISBLANK(CatTemplate[[#This Row],[St. unit effort]]),0,(CatTemplate[[#This Row],[St. unit effort]] * CatTemplate[[#This Row],[Year4]]))</f>
        <v>0</v>
      </c>
      <c r="CL412" s="29">
        <f>IF(ISBLANK(CatTemplate[[#This Row],[St. unit effort]]),0,(CatTemplate[[#This Row],[St. unit effort]] * CatTemplate[[#This Row],[Year5]]))</f>
        <v>0</v>
      </c>
      <c r="CM412" s="29">
        <f>IF(ISBLANK(CatTemplate[[#This Row],[St. unit effort]]),0,(CatTemplate[[#This Row],[St. unit effort]] * CatTemplate[[#This Row],[Year6]]))</f>
        <v>0</v>
      </c>
      <c r="CN412" s="29">
        <f>IF(ISBLANK(CatTemplate[[#This Row],[St. unit effort]]),0,(CatTemplate[[#This Row],[St. unit effort]] * CatTemplate[[#This Row],[Year7]]))</f>
        <v>0</v>
      </c>
      <c r="CO412" s="29">
        <f>IF(ISBLANK(CatTemplate[[#This Row],[St. unit effort]]),0,(CatTemplate[[#This Row],[St. unit effort]] * CatTemplate[[#This Row],[Year8]]))</f>
        <v>0</v>
      </c>
      <c r="CP412" s="29">
        <f>IF(ISBLANK(CatTemplate[[#This Row],[St. unit effort]]),0,(CatTemplate[[#This Row],[St. unit effort]] * CatTemplate[[#This Row],[Year9]]))</f>
        <v>0</v>
      </c>
      <c r="CQ412" s="29">
        <f>IF(ISBLANK(CatTemplate[[#This Row],[St. unit effort]]),0,(CatTemplate[[#This Row],[St. unit effort]] * CatTemplate[[#This Row],[Year10]]))</f>
        <v>0</v>
      </c>
      <c r="CR412" s="29">
        <f>IF(ISBLANK(CatTemplate[[#This Row],[St. unit effort]]),0,(CatTemplate[[#This Row],[St. unit effort]] * CatTemplate[[#This Row],[Year11]]))</f>
        <v>0</v>
      </c>
      <c r="CS412" s="29">
        <f>IF(ISBLANK(CatTemplate[[#This Row],[St. unit effort]]),0,(CatTemplate[[#This Row],[St. unit effort]] * CatTemplate[[#This Row],[Year12]]))</f>
        <v>0</v>
      </c>
      <c r="CT412" s="29">
        <f>IF(ISBLANK(CatTemplate[[#This Row],[St. unit effort]]),0,(CatTemplate[[#This Row],[St. unit effort]] * CatTemplate[[#This Row],[Year13]]))</f>
        <v>0</v>
      </c>
      <c r="CU412" s="29">
        <f>IF(ISBLANK(CatTemplate[[#This Row],[St. unit effort]]),0,(CatTemplate[[#This Row],[St. unit effort]] * CatTemplate[[#This Row],[Year14]]))</f>
        <v>0</v>
      </c>
      <c r="CV412" s="29">
        <f>IF(ISBLANK(CatTemplate[[#This Row],[St. unit effort]]),0,(CatTemplate[[#This Row],[St. unit effort]] * CatTemplate[[#This Row],[Year15]]))</f>
        <v>0</v>
      </c>
      <c r="CW412" s="29">
        <f>IF(ISBLANK(CatTemplate[[#This Row],[St. unit effort]]),0,(CatTemplate[[#This Row],[St. unit effort]] * CatTemplate[[#This Row],[Year16]]))</f>
        <v>0</v>
      </c>
      <c r="CX412" s="29">
        <f>IF(ISBLANK(CatTemplate[[#This Row],[St. unit effort]]),0,(CatTemplate[[#This Row],[St. unit effort]] * CatTemplate[[#This Row],[Year17]]))</f>
        <v>0</v>
      </c>
      <c r="CY412" s="29">
        <f>IF(ISBLANK(CatTemplate[[#This Row],[St. unit effort]]),0,(CatTemplate[[#This Row],[St. unit effort]] * CatTemplate[[#This Row],[Year18]]))</f>
        <v>0</v>
      </c>
      <c r="CZ412" s="29">
        <f>IF(ISBLANK(CatTemplate[[#This Row],[St. unit effort]]),0,(CatTemplate[[#This Row],[St. unit effort]] * CatTemplate[[#This Row],[Year19]]))</f>
        <v>0</v>
      </c>
      <c r="DA412" s="29">
        <f>IF(ISBLANK(CatTemplate[[#This Row],[St. unit effort]]),0,(CatTemplate[[#This Row],[St. unit effort]] * CatTemplate[[#This Row],[Year20]]))</f>
        <v>0</v>
      </c>
      <c r="DB412" s="57">
        <f>IF(ISBLANK(CatTemplate[[#This Row],[St. unit effort]]),0,(CatTemplate[[#This Row],[St. unit effort]] * CatTemplate[[#This Row],[Year1]])*8/ParRatePM)</f>
        <v>0</v>
      </c>
      <c r="DC412" s="57">
        <f>IF(ISBLANK(CatTemplate[[#This Row],[St. unit effort]]),0,(CatTemplate[[#This Row],[St. unit effort]] * CatTemplate[[#This Row],[Year2]])*8/ParRatePM)</f>
        <v>0</v>
      </c>
      <c r="DD412" s="57">
        <f>IF(ISBLANK(CatTemplate[[#This Row],[St. unit effort]]),0,(CatTemplate[[#This Row],[St. unit effort]] * CatTemplate[[#This Row],[Year3]])*8/ParRatePM)</f>
        <v>0</v>
      </c>
      <c r="DE412" s="57">
        <f>IF(ISBLANK(CatTemplate[[#This Row],[St. unit effort]]),0,(CatTemplate[[#This Row],[St. unit effort]] * CatTemplate[[#This Row],[Year4]])*8/ParRatePM)</f>
        <v>0</v>
      </c>
      <c r="DF412" s="57">
        <f>IF(ISBLANK(CatTemplate[[#This Row],[St. unit effort]]),0,(CatTemplate[[#This Row],[St. unit effort]] * CatTemplate[[#This Row],[Year5]])*8/ParRatePM)</f>
        <v>0</v>
      </c>
      <c r="DG412" s="57">
        <f>IF(ISBLANK(CatTemplate[[#This Row],[St. unit effort]]),0,(CatTemplate[[#This Row],[St. unit effort]] * CatTemplate[[#This Row],[Year6]])*8/ParRatePM)</f>
        <v>0</v>
      </c>
      <c r="DH412" s="57">
        <f>IF(ISBLANK(CatTemplate[[#This Row],[St. unit effort]]),0,(CatTemplate[[#This Row],[St. unit effort]] * CatTemplate[[#This Row],[Year7]])*8/ParRatePM)</f>
        <v>0</v>
      </c>
      <c r="DI412" s="57">
        <f>IF(ISBLANK(CatTemplate[[#This Row],[St. unit effort]]),0,(CatTemplate[[#This Row],[St. unit effort]] * CatTemplate[[#This Row],[Year8]])*8/ParRatePM)</f>
        <v>0</v>
      </c>
      <c r="DJ412" s="57">
        <f>IF(ISBLANK(CatTemplate[[#This Row],[St. unit effort]]),0,(CatTemplate[[#This Row],[St. unit effort]] * CatTemplate[[#This Row],[Year9]])*8/ParRatePM)</f>
        <v>0</v>
      </c>
      <c r="DK412" s="57">
        <f>IF(ISBLANK(CatTemplate[[#This Row],[St. unit effort]]),0,(CatTemplate[[#This Row],[St. unit effort]] * CatTemplate[[#This Row],[Year10]])*8/ParRatePM)</f>
        <v>0</v>
      </c>
      <c r="DL412" s="57">
        <f>IF(ISBLANK(CatTemplate[[#This Row],[St. unit effort]]),0,(CatTemplate[[#This Row],[St. unit effort]] * CatTemplate[[#This Row],[Year11]])*8/ParRatePM)</f>
        <v>0</v>
      </c>
      <c r="DM412" s="57">
        <f>IF(ISBLANK(CatTemplate[[#This Row],[St. unit effort]]),0,(CatTemplate[[#This Row],[St. unit effort]] * CatTemplate[[#This Row],[Year12]])*8/ParRatePM)</f>
        <v>0</v>
      </c>
      <c r="DN412" s="57">
        <f>IF(ISBLANK(CatTemplate[[#This Row],[St. unit effort]]),0,(CatTemplate[[#This Row],[St. unit effort]] * CatTemplate[[#This Row],[Year13]])*8/ParRatePM)</f>
        <v>0</v>
      </c>
      <c r="DO412" s="57">
        <f>IF(ISBLANK(CatTemplate[[#This Row],[St. unit effort]]),0,(CatTemplate[[#This Row],[St. unit effort]] * CatTemplate[[#This Row],[Year14]])*8/ParRatePM)</f>
        <v>0</v>
      </c>
      <c r="DP412" s="57">
        <f>IF(ISBLANK(CatTemplate[[#This Row],[St. unit effort]]),0,(CatTemplate[[#This Row],[St. unit effort]] * CatTemplate[[#This Row],[Year15]])*8/ParRatePM)</f>
        <v>0</v>
      </c>
      <c r="DQ412" s="57">
        <f>IF(ISBLANK(CatTemplate[[#This Row],[St. unit effort]]),0,(CatTemplate[[#This Row],[St. unit effort]] * CatTemplate[[#This Row],[Year16]])*8/ParRatePM)</f>
        <v>0</v>
      </c>
      <c r="DR412" s="57">
        <f>IF(ISBLANK(CatTemplate[[#This Row],[St. unit effort]]),0,(CatTemplate[[#This Row],[St. unit effort]] * CatTemplate[[#This Row],[Year17]])*8/ParRatePM)</f>
        <v>0</v>
      </c>
      <c r="DS412" s="57">
        <f>IF(ISBLANK(CatTemplate[[#This Row],[St. unit effort]]),0,(CatTemplate[[#This Row],[St. unit effort]] * CatTemplate[[#This Row],[Year18]])*8/ParRatePM)</f>
        <v>0</v>
      </c>
      <c r="DT412" s="57">
        <f>IF(ISBLANK(CatTemplate[[#This Row],[St. unit effort]]),0,(CatTemplate[[#This Row],[St. unit effort]] * CatTemplate[[#This Row],[Year19]])*8/ParRatePM)</f>
        <v>0</v>
      </c>
      <c r="DU412" s="57">
        <f>IF(ISBLANK(CatTemplate[[#This Row],[St. unit effort]]),0,(CatTemplate[[#This Row],[St. unit effort]] * CatTemplate[[#This Row],[Year20]])*8/ParRatePM)</f>
        <v>0</v>
      </c>
      <c r="DV412" s="54">
        <f>SUM(CatTemplate[[#This Row],[PM1]:[PM20]])</f>
        <v>0</v>
      </c>
      <c r="DW412" s="56">
        <f t="shared" si="143"/>
        <v>0</v>
      </c>
      <c r="DX412" s="56">
        <f t="shared" si="143"/>
        <v>0</v>
      </c>
      <c r="DY412" s="56">
        <f t="shared" si="143"/>
        <v>0</v>
      </c>
      <c r="DZ412" s="56">
        <f t="shared" si="143"/>
        <v>0</v>
      </c>
      <c r="EA412" s="56">
        <f t="shared" si="143"/>
        <v>0</v>
      </c>
      <c r="EB412" s="56">
        <f t="shared" si="143"/>
        <v>0</v>
      </c>
      <c r="EC412" s="56">
        <f t="shared" si="143"/>
        <v>0</v>
      </c>
      <c r="ED412" s="56">
        <f t="shared" si="143"/>
        <v>0</v>
      </c>
      <c r="EE412" s="56">
        <f t="shared" si="143"/>
        <v>0</v>
      </c>
      <c r="EF412" s="56">
        <f t="shared" si="143"/>
        <v>0</v>
      </c>
      <c r="EG412" s="56">
        <f t="shared" si="143"/>
        <v>0</v>
      </c>
      <c r="EH412" s="56">
        <f t="shared" si="143"/>
        <v>0</v>
      </c>
      <c r="EI412" s="56">
        <f t="shared" si="143"/>
        <v>0</v>
      </c>
      <c r="EJ412" s="56">
        <f t="shared" si="143"/>
        <v>0</v>
      </c>
      <c r="EK412" s="56">
        <f t="shared" si="143"/>
        <v>0</v>
      </c>
      <c r="EL412" s="56">
        <f t="shared" si="145"/>
        <v>0</v>
      </c>
      <c r="EM412" s="56">
        <f t="shared" si="145"/>
        <v>0</v>
      </c>
      <c r="EN412" s="56">
        <f t="shared" si="145"/>
        <v>0</v>
      </c>
      <c r="EO412" s="56">
        <f t="shared" si="145"/>
        <v>0</v>
      </c>
      <c r="EP412" s="56">
        <f t="shared" si="145"/>
        <v>0</v>
      </c>
      <c r="EQ412" s="30">
        <f>CatTemplate[[#This Row],[Eq. unit cost]] * CatTemplate[[#This Row],[Eq. quantity]]</f>
        <v>0</v>
      </c>
      <c r="ER412" s="30">
        <f>CatTemplate[[#This Row],[Cons. unit cost]] *CatTemplate[[#This Row],[Cons. quantity]]</f>
        <v>0</v>
      </c>
      <c r="ES412" s="30">
        <f>CatTemplate[[#This Row],[Oth. unit cost]] *CatTemplate[[#This Row],[Oth. quantity]]</f>
        <v>0</v>
      </c>
      <c r="ET412" s="55">
        <f>SUM(CatTemplate[[#This Row],[CO1]:[CO20]])</f>
        <v>0</v>
      </c>
      <c r="EU412" s="56">
        <f t="shared" si="144"/>
        <v>0</v>
      </c>
      <c r="EV412" s="56">
        <f t="shared" si="144"/>
        <v>0</v>
      </c>
      <c r="EW412" s="56">
        <f t="shared" si="144"/>
        <v>0</v>
      </c>
      <c r="EX412" s="56">
        <f t="shared" si="144"/>
        <v>0</v>
      </c>
      <c r="EY412" s="56">
        <f t="shared" si="144"/>
        <v>0</v>
      </c>
      <c r="EZ412" s="56">
        <f t="shared" si="144"/>
        <v>0</v>
      </c>
      <c r="FA412" s="56">
        <f t="shared" si="144"/>
        <v>0</v>
      </c>
      <c r="FB412" s="56">
        <f t="shared" si="144"/>
        <v>0</v>
      </c>
      <c r="FC412" s="56">
        <f t="shared" si="144"/>
        <v>0</v>
      </c>
      <c r="FD412" s="56">
        <f t="shared" si="144"/>
        <v>0</v>
      </c>
      <c r="FE412" s="56">
        <f t="shared" si="144"/>
        <v>0</v>
      </c>
      <c r="FF412" s="56">
        <f t="shared" si="144"/>
        <v>0</v>
      </c>
      <c r="FG412" s="56">
        <f t="shared" si="144"/>
        <v>0</v>
      </c>
      <c r="FH412" s="56">
        <f t="shared" si="144"/>
        <v>0</v>
      </c>
      <c r="FI412" s="56">
        <f t="shared" si="144"/>
        <v>0</v>
      </c>
      <c r="FJ412" s="56">
        <f t="shared" si="146"/>
        <v>0</v>
      </c>
      <c r="FK412" s="56">
        <f t="shared" si="146"/>
        <v>0</v>
      </c>
      <c r="FL412" s="56">
        <f t="shared" si="146"/>
        <v>0</v>
      </c>
      <c r="FM412" s="56">
        <f t="shared" si="146"/>
        <v>0</v>
      </c>
      <c r="FN412" s="56">
        <f t="shared" si="146"/>
        <v>0</v>
      </c>
      <c r="FO412" s="58">
        <f>SUM(CatTemplate[[#This Row],[CS1]:[CS20]])</f>
        <v>0</v>
      </c>
      <c r="FP412" s="59">
        <f>CatTemplate[[#This Row],[Total Oth. cost]]+CatTemplate[[#This Row],[Total St. Cost]]</f>
        <v>0</v>
      </c>
      <c r="FQ412" s="33" t="e">
        <f t="shared" si="137"/>
        <v>#VALUE!</v>
      </c>
      <c r="FR412" s="33" t="e">
        <f t="shared" si="138"/>
        <v>#VALUE!</v>
      </c>
      <c r="FS412" s="30" t="e">
        <f>(CatTemplate[[#This Row],[CO1]] + CatTemplate[[#This Row],[CS1]]) * (1 + getRateOHFinal) * getRateMarkupFinal</f>
        <v>#VALUE!</v>
      </c>
      <c r="FT412" s="30" t="e">
        <f>(CatTemplate[[#This Row],[CO2]] + CatTemplate[[#This Row],[CS2]]) * (1 + getRateOHFinal) * getRateMarkupFinal</f>
        <v>#VALUE!</v>
      </c>
      <c r="FU412" s="30" t="e">
        <f>(CatTemplate[[#This Row],[CO3]] + CatTemplate[[#This Row],[CS3]]) * (1 + getRateOHFinal) * getRateMarkupFinal</f>
        <v>#VALUE!</v>
      </c>
      <c r="FV412" s="30" t="e">
        <f>(CatTemplate[[#This Row],[CO4]] + CatTemplate[[#This Row],[CS4]]) * (1 + getRateOHFinal) * getRateMarkupFinal</f>
        <v>#VALUE!</v>
      </c>
      <c r="FW412" s="30" t="e">
        <f>(CatTemplate[[#This Row],[CO5]] + CatTemplate[[#This Row],[CS5]]) * (1 + getRateOHFinal) * getRateMarkupFinal</f>
        <v>#VALUE!</v>
      </c>
      <c r="FX412" s="30" t="e">
        <f>(CatTemplate[[#This Row],[CO6]] + CatTemplate[[#This Row],[CS6]]) * (1 + getRateOHFinal) * getRateMarkupFinal</f>
        <v>#VALUE!</v>
      </c>
      <c r="FY412" s="30" t="e">
        <f>(CatTemplate[[#This Row],[CO7]] + CatTemplate[[#This Row],[CS7]]) * (1 + getRateOHFinal) * getRateMarkupFinal</f>
        <v>#VALUE!</v>
      </c>
      <c r="FZ412" s="30" t="e">
        <f>(CatTemplate[[#This Row],[CO8]] + CatTemplate[[#This Row],[CS8]]) * (1 + getRateOHFinal) * getRateMarkupFinal</f>
        <v>#VALUE!</v>
      </c>
      <c r="GA412" s="30" t="e">
        <f>(CatTemplate[[#This Row],[CO9]] + CatTemplate[[#This Row],[CS9]]) * (1 + getRateOHFinal) * getRateMarkupFinal</f>
        <v>#VALUE!</v>
      </c>
      <c r="GB412" s="30" t="e">
        <f>(CatTemplate[[#This Row],[CO10]] + CatTemplate[[#This Row],[CS10]]) * (1 + getRateOHFinal) * getRateMarkupFinal</f>
        <v>#VALUE!</v>
      </c>
      <c r="GC412" s="30" t="e">
        <f>(CatTemplate[[#This Row],[CO11]] + CatTemplate[[#This Row],[CS11]]) * (1 + getRateOHFinal) * getRateMarkupFinal</f>
        <v>#VALUE!</v>
      </c>
      <c r="GD412" s="30" t="e">
        <f>(CatTemplate[[#This Row],[CO12]] + CatTemplate[[#This Row],[CS12]]) * (1 + getRateOHFinal) * getRateMarkupFinal</f>
        <v>#VALUE!</v>
      </c>
      <c r="GE412" s="30" t="e">
        <f>(CatTemplate[[#This Row],[CO13]] + CatTemplate[[#This Row],[CS13]]) * (1 + getRateOHFinal) * getRateMarkupFinal</f>
        <v>#VALUE!</v>
      </c>
      <c r="GF412" s="30" t="e">
        <f>(CatTemplate[[#This Row],[CO14]] + CatTemplate[[#This Row],[CS14]]) * (1 + getRateOHFinal) * getRateMarkupFinal</f>
        <v>#VALUE!</v>
      </c>
      <c r="GG412" s="30" t="e">
        <f>(CatTemplate[[#This Row],[CO15]] + CatTemplate[[#This Row],[CS15]]) * (1 + getRateOHFinal) * getRateMarkupFinal</f>
        <v>#VALUE!</v>
      </c>
      <c r="GH412" s="30" t="e">
        <f>(CatTemplate[[#This Row],[CO16]] + CatTemplate[[#This Row],[CS16]]) * (1 + getRateOHFinal) * getRateMarkupFinal</f>
        <v>#VALUE!</v>
      </c>
      <c r="GI412" s="30" t="e">
        <f>(CatTemplate[[#This Row],[CO17]] + CatTemplate[[#This Row],[CS17]]) * (1 + getRateOHFinal) * getRateMarkupFinal</f>
        <v>#VALUE!</v>
      </c>
      <c r="GJ412" s="30" t="e">
        <f>(CatTemplate[[#This Row],[CO18]] + CatTemplate[[#This Row],[CS18]]) * (1 + getRateOHFinal) * getRateMarkupFinal</f>
        <v>#VALUE!</v>
      </c>
      <c r="GK412" s="30" t="e">
        <f>(CatTemplate[[#This Row],[CO19]] + CatTemplate[[#This Row],[CS19]]) * (1 + getRateOHFinal) * getRateMarkupFinal</f>
        <v>#VALUE!</v>
      </c>
      <c r="GL412" s="30" t="e">
        <f>(CatTemplate[[#This Row],[CO20]] + CatTemplate[[#This Row],[CS20]]) * (1 + getRateOHFinal) * getRateMarkupFinal</f>
        <v>#VALUE!</v>
      </c>
      <c r="GM412" s="30" t="e">
        <f t="shared" si="139"/>
        <v>#VALUE!</v>
      </c>
      <c r="GN412" s="30" t="e">
        <f t="shared" si="140"/>
        <v>#VALUE!</v>
      </c>
      <c r="GO412" s="30" t="e">
        <f t="shared" si="141"/>
        <v>#VALUE!</v>
      </c>
      <c r="GP412" s="30" t="e">
        <f t="shared" si="142"/>
        <v>#VALUE!</v>
      </c>
      <c r="GQ412" s="30" t="e">
        <f>(CatTemplate[[#This Row],[CO1]]+CatTemplate[[#This Row],[CS1]]) * (1+ getRateOHFinal) * (1 + getRateMarkupFinal)</f>
        <v>#VALUE!</v>
      </c>
      <c r="GR412" s="30" t="e">
        <f>(CatTemplate[[#This Row],[CO2]]+CatTemplate[[#This Row],[CS2]]) * (1+ getRateOHFinal) * (1 + getRateMarkupFinal)</f>
        <v>#VALUE!</v>
      </c>
      <c r="GS412" s="30" t="e">
        <f>(CatTemplate[[#This Row],[CO3]]+CatTemplate[[#This Row],[CS3]]) * (1+ getRateOHFinal) * (1 + getRateMarkupFinal)</f>
        <v>#VALUE!</v>
      </c>
      <c r="GT412" s="30" t="e">
        <f>(CatTemplate[[#This Row],[CO4]]+CatTemplate[[#This Row],[CS4]]) * (1+ getRateOHFinal) * (1 + getRateMarkupFinal)</f>
        <v>#VALUE!</v>
      </c>
      <c r="GU412" s="30" t="e">
        <f>(CatTemplate[[#This Row],[CO5]]+CatTemplate[[#This Row],[CS5]]) * (1+ getRateOHFinal) * (1 + getRateMarkupFinal)</f>
        <v>#VALUE!</v>
      </c>
      <c r="GV412" s="30" t="e">
        <f>(CatTemplate[[#This Row],[CO6]]+CatTemplate[[#This Row],[CS6]]) * (1+ getRateOHFinal) * (1 + getRateMarkupFinal)</f>
        <v>#VALUE!</v>
      </c>
      <c r="GW412" s="30" t="e">
        <f>(CatTemplate[[#This Row],[CO7]]+CatTemplate[[#This Row],[CS7]]) * (1+ getRateOHFinal) * (1 + getRateMarkupFinal)</f>
        <v>#VALUE!</v>
      </c>
      <c r="GX412" s="30" t="e">
        <f>(CatTemplate[[#This Row],[CO8]]+CatTemplate[[#This Row],[CS8]]) * (1+ getRateOHFinal) * (1 + getRateMarkupFinal)</f>
        <v>#VALUE!</v>
      </c>
      <c r="GY412" s="30" t="e">
        <f>(CatTemplate[[#This Row],[CO9]]+CatTemplate[[#This Row],[CS9]]) * (1+ getRateOHFinal) * (1 + getRateMarkupFinal)</f>
        <v>#VALUE!</v>
      </c>
      <c r="GZ412" s="30" t="e">
        <f>(CatTemplate[[#This Row],[CO10]]+CatTemplate[[#This Row],[CS10]]) * (1+ getRateOHFinal) * (1 + getRateMarkupFinal)</f>
        <v>#VALUE!</v>
      </c>
      <c r="HA412" s="30" t="e">
        <f>(CatTemplate[[#This Row],[CO11]]+CatTemplate[[#This Row],[CS11]]) * (1+ getRateOHFinal) * (1 + getRateMarkupFinal)</f>
        <v>#VALUE!</v>
      </c>
      <c r="HB412" s="30" t="e">
        <f>(CatTemplate[[#This Row],[CO12]]+CatTemplate[[#This Row],[CS12]]) * (1+ getRateOHFinal) * (1 + getRateMarkupFinal)</f>
        <v>#VALUE!</v>
      </c>
      <c r="HC412" s="30" t="e">
        <f>(CatTemplate[[#This Row],[CO13]]+CatTemplate[[#This Row],[CS13]]) * (1+ getRateOHFinal) * (1 + getRateMarkupFinal)</f>
        <v>#VALUE!</v>
      </c>
      <c r="HD412" s="30" t="e">
        <f>(CatTemplate[[#This Row],[CO14]]+CatTemplate[[#This Row],[CS14]]) * (1+ getRateOHFinal) * (1 + getRateMarkupFinal)</f>
        <v>#VALUE!</v>
      </c>
      <c r="HE412" s="30" t="e">
        <f>(CatTemplate[[#This Row],[CO15]]+CatTemplate[[#This Row],[CS15]]) * (1+ getRateOHFinal) * (1 + getRateMarkupFinal)</f>
        <v>#VALUE!</v>
      </c>
      <c r="HF412" s="30" t="e">
        <f>(CatTemplate[[#This Row],[CO16]]+CatTemplate[[#This Row],[CS16]]) * (1+ getRateOHFinal) * (1 + getRateMarkupFinal)</f>
        <v>#VALUE!</v>
      </c>
      <c r="HG412" s="30" t="e">
        <f>(CatTemplate[[#This Row],[CO17]]+CatTemplate[[#This Row],[CS17]]) * (1+ getRateOHFinal) * (1 + getRateMarkupFinal)</f>
        <v>#VALUE!</v>
      </c>
      <c r="HH412" s="30" t="e">
        <f>(CatTemplate[[#This Row],[CO18]]+CatTemplate[[#This Row],[CS18]]) * (1+ getRateOHFinal) * (1 + getRateMarkupFinal)</f>
        <v>#VALUE!</v>
      </c>
      <c r="HI412" s="30" t="e">
        <f>(CatTemplate[[#This Row],[CO19]]+CatTemplate[[#This Row],[CS19]]) * (1+ getRateOHFinal) * (1 + getRateMarkupFinal)</f>
        <v>#VALUE!</v>
      </c>
      <c r="HJ412" s="30" t="e">
        <f>(CatTemplate[[#This Row],[CO20]]+CatTemplate[[#This Row],[CS20]]) * (1+ getRateOHFinal) * (1 + getRateMarkupFinal)</f>
        <v>#VALUE!</v>
      </c>
      <c r="HK412" s="39" t="e">
        <f>CatTemplate[[#This Row],[Total cost]]+CatTemplate[[#This Row],[OH Amount]]+CatTemplate[[#This Row],[Markup]]</f>
        <v>#VALUE!</v>
      </c>
      <c r="HL412" s="63">
        <f>IF(CatTemplate[[#This Row],[Units]]="Days",CatTemplate[[#This Row],[Project quantity]]*CatTemplate[[#This Row],[St. unit effort]],CatTemplate[[#This Row],[Project quantity]])</f>
        <v>0</v>
      </c>
      <c r="HM412" s="287">
        <f>IFERROR(CatTemplate[[#This Row],[Total Price]]/(CatTemplate[[#This Row],[Final Quantity]]),0)</f>
        <v>0</v>
      </c>
      <c r="HN412" s="261"/>
    </row>
    <row r="413" spans="2:222" ht="204" x14ac:dyDescent="0.2">
      <c r="B413" s="9" t="s">
        <v>990</v>
      </c>
      <c r="C413" s="23">
        <v>12</v>
      </c>
      <c r="D413" s="10" t="s">
        <v>989</v>
      </c>
      <c r="E413" s="25">
        <v>1</v>
      </c>
      <c r="F413" s="19" t="s">
        <v>992</v>
      </c>
      <c r="G413" s="27">
        <v>1</v>
      </c>
      <c r="H413" s="19" t="s">
        <v>993</v>
      </c>
      <c r="I413" s="19" t="s">
        <v>994</v>
      </c>
      <c r="J413" s="16" t="s">
        <v>849</v>
      </c>
      <c r="K413" s="16"/>
      <c r="L413" s="16" t="s">
        <v>140</v>
      </c>
      <c r="M413" s="16" t="s">
        <v>206</v>
      </c>
      <c r="N413" s="16" t="s">
        <v>857</v>
      </c>
      <c r="O413" s="320"/>
      <c r="P413" s="71"/>
      <c r="Q413" s="108"/>
      <c r="R413" s="73"/>
      <c r="S413" s="97"/>
      <c r="T413" s="100">
        <f>getEqUnitCost</f>
        <v>0</v>
      </c>
      <c r="U413" s="73">
        <f>getEqUnitEffort</f>
        <v>0</v>
      </c>
      <c r="V413" s="101">
        <f>getEqQuantity</f>
        <v>0</v>
      </c>
      <c r="W413" s="320"/>
      <c r="X413" s="100">
        <f>getConsUnitCost</f>
        <v>0</v>
      </c>
      <c r="Y413" s="73">
        <f>getConsUnitEffort</f>
        <v>0</v>
      </c>
      <c r="Z413" s="14">
        <f>getConsQuantity</f>
        <v>0</v>
      </c>
      <c r="AA413" s="320"/>
      <c r="AB413" s="72"/>
      <c r="AC413" s="112"/>
      <c r="AD413" s="14">
        <f>getOthQuantity</f>
        <v>0</v>
      </c>
      <c r="AE413" s="320"/>
      <c r="AF413" s="28" t="str">
        <f>IF(ISBLANK(CatTemplate[[#This Row],[Resource type]]),"",CatTemplate[[#This Row],[Resource type]])</f>
        <v>Communication Officer</v>
      </c>
      <c r="AG413" s="242">
        <f>getStaffUnitCost</f>
        <v>391.62183647807444</v>
      </c>
      <c r="AH413" s="113">
        <f>getStaffUnitEffort</f>
        <v>0</v>
      </c>
      <c r="AI413" s="40">
        <f>getStaffQuantity</f>
        <v>0</v>
      </c>
      <c r="AJ413" s="41">
        <f>CatTemplate[[#This Row],[St. quantity]]*8/ParRatePM</f>
        <v>0</v>
      </c>
      <c r="AK413" s="320"/>
      <c r="AL413" s="53" t="str">
        <f>CatTemplate[[#This Row],[Item type]]</f>
        <v>Days</v>
      </c>
      <c r="AM413" s="12">
        <f>SUM(CatTemplate[[#This Row],[Year1]:[Year20]])</f>
        <v>0</v>
      </c>
      <c r="AN413" s="52"/>
      <c r="AO413" s="52"/>
      <c r="AP413" s="52"/>
      <c r="AQ413" s="8"/>
      <c r="AR413" s="8"/>
      <c r="AS413" s="8"/>
      <c r="AT413" s="8"/>
      <c r="AU413" s="8"/>
      <c r="AV413" s="8"/>
      <c r="AW413" s="8"/>
      <c r="AX413" s="8"/>
      <c r="AY413" s="8"/>
      <c r="AZ413" s="8"/>
      <c r="BA413" s="8"/>
      <c r="BB413" s="8"/>
      <c r="BC413" s="8"/>
      <c r="BD413" s="8"/>
      <c r="BE413" s="8"/>
      <c r="BF413" s="8"/>
      <c r="BG413" s="36"/>
      <c r="BH413" s="320"/>
      <c r="BI413" s="37" t="str">
        <f>getCostCategory</f>
        <v>01 Staff costs</v>
      </c>
      <c r="BJ413" s="37" t="str">
        <f>getSection</f>
        <v>12 Communication</v>
      </c>
      <c r="BK413" s="32" t="str">
        <f>getObject</f>
        <v>Communication Officer</v>
      </c>
      <c r="BL413" s="30">
        <f>IFERROR(getUnitCost * IF(CatTemplate[[#This Row],[Cost Category Comp.]]="01 Staff costs", 1,1),0)</f>
        <v>391.62183647807444</v>
      </c>
      <c r="BM413" s="29">
        <f>IF(AND(ISBLANK(CatTemplate[[#This Row],[Eq. unit cost]]),ISBLANK(CatTemplate[[#This Row],[Cons. unit cost]]),ISBLANK(CatTemplate[[#This Row],[Oth. unit cost]])), 0, IF(getUnitEffort =0,1,getUnitEffort) * CatTemplate[[#This Row],[Year1]])</f>
        <v>0</v>
      </c>
      <c r="BN413" s="29">
        <f>IF(AND(ISBLANK(CatTemplate[[#This Row],[Eq. unit cost]]),ISBLANK(CatTemplate[[#This Row],[Cons. unit cost]]),ISBLANK(CatTemplate[[#This Row],[Oth. unit cost]])), 0, IF(getUnitEffort =0,1,getUnitEffort) * CatTemplate[[#This Row],[Year2]])</f>
        <v>0</v>
      </c>
      <c r="BO413" s="29">
        <f>IF(AND(ISBLANK(CatTemplate[[#This Row],[Eq. unit cost]]),ISBLANK(CatTemplate[[#This Row],[Cons. unit cost]]),ISBLANK(CatTemplate[[#This Row],[Oth. unit cost]])), 0, IF(getUnitEffort =0,1,getUnitEffort) * CatTemplate[[#This Row],[Year3]])</f>
        <v>0</v>
      </c>
      <c r="BP413" s="29">
        <f>IF(AND(ISBLANK(CatTemplate[[#This Row],[Eq. unit cost]]),ISBLANK(CatTemplate[[#This Row],[Cons. unit cost]]),ISBLANK(CatTemplate[[#This Row],[Oth. unit cost]])), 0, IF(getUnitEffort =0,1,getUnitEffort) * CatTemplate[[#This Row],[Year4]])</f>
        <v>0</v>
      </c>
      <c r="BQ413" s="29">
        <f>IF(AND(ISBLANK(CatTemplate[[#This Row],[Eq. unit cost]]),ISBLANK(CatTemplate[[#This Row],[Cons. unit cost]]),ISBLANK(CatTemplate[[#This Row],[Oth. unit cost]])), 0, IF(getUnitEffort =0,1,getUnitEffort) * CatTemplate[[#This Row],[Year5]])</f>
        <v>0</v>
      </c>
      <c r="BR413" s="29">
        <f>IF(AND(ISBLANK(CatTemplate[[#This Row],[Eq. unit cost]]),ISBLANK(CatTemplate[[#This Row],[Cons. unit cost]]),ISBLANK(CatTemplate[[#This Row],[Oth. unit cost]])), 0, IF(getUnitEffort =0,1,getUnitEffort) * CatTemplate[[#This Row],[Year6]])</f>
        <v>0</v>
      </c>
      <c r="BS413" s="29">
        <f>IF(AND(ISBLANK(CatTemplate[[#This Row],[Eq. unit cost]]),ISBLANK(CatTemplate[[#This Row],[Cons. unit cost]]),ISBLANK(CatTemplate[[#This Row],[Oth. unit cost]])), 0, IF(getUnitEffort =0,1,getUnitEffort) * CatTemplate[[#This Row],[Year7]])</f>
        <v>0</v>
      </c>
      <c r="BT413" s="29">
        <f>IF(AND(ISBLANK(CatTemplate[[#This Row],[Eq. unit cost]]),ISBLANK(CatTemplate[[#This Row],[Cons. unit cost]]),ISBLANK(CatTemplate[[#This Row],[Oth. unit cost]])), 0, IF(getUnitEffort =0,1,getUnitEffort) * CatTemplate[[#This Row],[Year8]])</f>
        <v>0</v>
      </c>
      <c r="BU413" s="29">
        <f>IF(AND(ISBLANK(CatTemplate[[#This Row],[Eq. unit cost]]),ISBLANK(CatTemplate[[#This Row],[Cons. unit cost]]),ISBLANK(CatTemplate[[#This Row],[Oth. unit cost]])), 0, IF(getUnitEffort =0,1,getUnitEffort) * CatTemplate[[#This Row],[Year9]])</f>
        <v>0</v>
      </c>
      <c r="BV413" s="29">
        <f>IF(AND(ISBLANK(CatTemplate[[#This Row],[Eq. unit cost]]),ISBLANK(CatTemplate[[#This Row],[Cons. unit cost]]),ISBLANK(CatTemplate[[#This Row],[Oth. unit cost]])), 0, IF(getUnitEffort =0,1,getUnitEffort) * CatTemplate[[#This Row],[Year10]])</f>
        <v>0</v>
      </c>
      <c r="BW413" s="29">
        <f>IF(AND(ISBLANK(CatTemplate[[#This Row],[Eq. unit cost]]),ISBLANK(CatTemplate[[#This Row],[Cons. unit cost]]),ISBLANK(CatTemplate[[#This Row],[Oth. unit cost]])), 0, IF(getUnitEffort =0,1,getUnitEffort) * CatTemplate[[#This Row],[Year11]])</f>
        <v>0</v>
      </c>
      <c r="BX413" s="29">
        <f>IF(AND(ISBLANK(CatTemplate[[#This Row],[Eq. unit cost]]),ISBLANK(CatTemplate[[#This Row],[Cons. unit cost]]),ISBLANK(CatTemplate[[#This Row],[Oth. unit cost]])), 0, IF(getUnitEffort =0,1,getUnitEffort) * CatTemplate[[#This Row],[Year12]])</f>
        <v>0</v>
      </c>
      <c r="BY413" s="29">
        <f>IF(AND(ISBLANK(CatTemplate[[#This Row],[Eq. unit cost]]),ISBLANK(CatTemplate[[#This Row],[Cons. unit cost]]),ISBLANK(CatTemplate[[#This Row],[Oth. unit cost]])), 0, IF(getUnitEffort =0,1,getUnitEffort) * CatTemplate[[#This Row],[Year13]])</f>
        <v>0</v>
      </c>
      <c r="BZ413" s="29">
        <f>IF(AND(ISBLANK(CatTemplate[[#This Row],[Eq. unit cost]]),ISBLANK(CatTemplate[[#This Row],[Cons. unit cost]]),ISBLANK(CatTemplate[[#This Row],[Oth. unit cost]])), 0, IF(getUnitEffort =0,1,getUnitEffort) * CatTemplate[[#This Row],[Year14]])</f>
        <v>0</v>
      </c>
      <c r="CA413" s="29">
        <f>IF(AND(ISBLANK(CatTemplate[[#This Row],[Eq. unit cost]]),ISBLANK(CatTemplate[[#This Row],[Cons. unit cost]]),ISBLANK(CatTemplate[[#This Row],[Oth. unit cost]])), 0, IF(getUnitEffort =0,1,getUnitEffort) * CatTemplate[[#This Row],[Year15]])</f>
        <v>0</v>
      </c>
      <c r="CB413" s="29">
        <f>IF(AND(ISBLANK(CatTemplate[[#This Row],[Eq. unit cost]]),ISBLANK(CatTemplate[[#This Row],[Cons. unit cost]]),ISBLANK(CatTemplate[[#This Row],[Oth. unit cost]])), 0, IF(getUnitEffort =0,1,getUnitEffort) * CatTemplate[[#This Row],[Year16]])</f>
        <v>0</v>
      </c>
      <c r="CC413" s="29">
        <f>IF(AND(ISBLANK(CatTemplate[[#This Row],[Eq. unit cost]]),ISBLANK(CatTemplate[[#This Row],[Cons. unit cost]]),ISBLANK(CatTemplate[[#This Row],[Oth. unit cost]])), 0, IF(getUnitEffort =0,1,getUnitEffort) * CatTemplate[[#This Row],[Year17]])</f>
        <v>0</v>
      </c>
      <c r="CD413" s="29">
        <f>IF(AND(ISBLANK(CatTemplate[[#This Row],[Eq. unit cost]]),ISBLANK(CatTemplate[[#This Row],[Cons. unit cost]]),ISBLANK(CatTemplate[[#This Row],[Oth. unit cost]])), 0, IF(getUnitEffort =0,1,getUnitEffort) * CatTemplate[[#This Row],[Year18]])</f>
        <v>0</v>
      </c>
      <c r="CE413" s="29">
        <f>IF(AND(ISBLANK(CatTemplate[[#This Row],[Eq. unit cost]]),ISBLANK(CatTemplate[[#This Row],[Cons. unit cost]]),ISBLANK(CatTemplate[[#This Row],[Oth. unit cost]])), 0, IF(getUnitEffort =0,1,getUnitEffort) * CatTemplate[[#This Row],[Year19]])</f>
        <v>0</v>
      </c>
      <c r="CF413" s="29">
        <f>IF(AND(ISBLANK(CatTemplate[[#This Row],[Eq. unit cost]]),ISBLANK(CatTemplate[[#This Row],[Cons. unit cost]]),ISBLANK(CatTemplate[[#This Row],[Oth. unit cost]])), 0, IF(getUnitEffort =0,1,getUnitEffort) * CatTemplate[[#This Row],[Year20]])</f>
        <v>0</v>
      </c>
      <c r="CG413" s="45">
        <f>SUM(CatTemplate[[#This Row],[Q1]:[Q20]])</f>
        <v>0</v>
      </c>
      <c r="CH413" s="29">
        <f>IF(ISBLANK(CatTemplate[[#This Row],[St. unit effort]]),0,(CatTemplate[[#This Row],[St. unit effort]] * CatTemplate[[#This Row],[Year1]]))</f>
        <v>0</v>
      </c>
      <c r="CI413" s="29">
        <f>IF(ISBLANK(CatTemplate[[#This Row],[St. unit effort]]),0,(CatTemplate[[#This Row],[St. unit effort]] * CatTemplate[[#This Row],[Year2]]))</f>
        <v>0</v>
      </c>
      <c r="CJ413" s="29">
        <f>IF(ISBLANK(CatTemplate[[#This Row],[St. unit effort]]),0,(CatTemplate[[#This Row],[St. unit effort]] * CatTemplate[[#This Row],[Year3]]))</f>
        <v>0</v>
      </c>
      <c r="CK413" s="29">
        <f>IF(ISBLANK(CatTemplate[[#This Row],[St. unit effort]]),0,(CatTemplate[[#This Row],[St. unit effort]] * CatTemplate[[#This Row],[Year4]]))</f>
        <v>0</v>
      </c>
      <c r="CL413" s="29">
        <f>IF(ISBLANK(CatTemplate[[#This Row],[St. unit effort]]),0,(CatTemplate[[#This Row],[St. unit effort]] * CatTemplate[[#This Row],[Year5]]))</f>
        <v>0</v>
      </c>
      <c r="CM413" s="29">
        <f>IF(ISBLANK(CatTemplate[[#This Row],[St. unit effort]]),0,(CatTemplate[[#This Row],[St. unit effort]] * CatTemplate[[#This Row],[Year6]]))</f>
        <v>0</v>
      </c>
      <c r="CN413" s="29">
        <f>IF(ISBLANK(CatTemplate[[#This Row],[St. unit effort]]),0,(CatTemplate[[#This Row],[St. unit effort]] * CatTemplate[[#This Row],[Year7]]))</f>
        <v>0</v>
      </c>
      <c r="CO413" s="29">
        <f>IF(ISBLANK(CatTemplate[[#This Row],[St. unit effort]]),0,(CatTemplate[[#This Row],[St. unit effort]] * CatTemplate[[#This Row],[Year8]]))</f>
        <v>0</v>
      </c>
      <c r="CP413" s="29">
        <f>IF(ISBLANK(CatTemplate[[#This Row],[St. unit effort]]),0,(CatTemplate[[#This Row],[St. unit effort]] * CatTemplate[[#This Row],[Year9]]))</f>
        <v>0</v>
      </c>
      <c r="CQ413" s="29">
        <f>IF(ISBLANK(CatTemplate[[#This Row],[St. unit effort]]),0,(CatTemplate[[#This Row],[St. unit effort]] * CatTemplate[[#This Row],[Year10]]))</f>
        <v>0</v>
      </c>
      <c r="CR413" s="29">
        <f>IF(ISBLANK(CatTemplate[[#This Row],[St. unit effort]]),0,(CatTemplate[[#This Row],[St. unit effort]] * CatTemplate[[#This Row],[Year11]]))</f>
        <v>0</v>
      </c>
      <c r="CS413" s="29">
        <f>IF(ISBLANK(CatTemplate[[#This Row],[St. unit effort]]),0,(CatTemplate[[#This Row],[St. unit effort]] * CatTemplate[[#This Row],[Year12]]))</f>
        <v>0</v>
      </c>
      <c r="CT413" s="29">
        <f>IF(ISBLANK(CatTemplate[[#This Row],[St. unit effort]]),0,(CatTemplate[[#This Row],[St. unit effort]] * CatTemplate[[#This Row],[Year13]]))</f>
        <v>0</v>
      </c>
      <c r="CU413" s="29">
        <f>IF(ISBLANK(CatTemplate[[#This Row],[St. unit effort]]),0,(CatTemplate[[#This Row],[St. unit effort]] * CatTemplate[[#This Row],[Year14]]))</f>
        <v>0</v>
      </c>
      <c r="CV413" s="29">
        <f>IF(ISBLANK(CatTemplate[[#This Row],[St. unit effort]]),0,(CatTemplate[[#This Row],[St. unit effort]] * CatTemplate[[#This Row],[Year15]]))</f>
        <v>0</v>
      </c>
      <c r="CW413" s="29">
        <f>IF(ISBLANK(CatTemplate[[#This Row],[St. unit effort]]),0,(CatTemplate[[#This Row],[St. unit effort]] * CatTemplate[[#This Row],[Year16]]))</f>
        <v>0</v>
      </c>
      <c r="CX413" s="29">
        <f>IF(ISBLANK(CatTemplate[[#This Row],[St. unit effort]]),0,(CatTemplate[[#This Row],[St. unit effort]] * CatTemplate[[#This Row],[Year17]]))</f>
        <v>0</v>
      </c>
      <c r="CY413" s="29">
        <f>IF(ISBLANK(CatTemplate[[#This Row],[St. unit effort]]),0,(CatTemplate[[#This Row],[St. unit effort]] * CatTemplate[[#This Row],[Year18]]))</f>
        <v>0</v>
      </c>
      <c r="CZ413" s="29">
        <f>IF(ISBLANK(CatTemplate[[#This Row],[St. unit effort]]),0,(CatTemplate[[#This Row],[St. unit effort]] * CatTemplate[[#This Row],[Year19]]))</f>
        <v>0</v>
      </c>
      <c r="DA413" s="29">
        <f>IF(ISBLANK(CatTemplate[[#This Row],[St. unit effort]]),0,(CatTemplate[[#This Row],[St. unit effort]] * CatTemplate[[#This Row],[Year20]]))</f>
        <v>0</v>
      </c>
      <c r="DB413" s="57">
        <f>IF(ISBLANK(CatTemplate[[#This Row],[St. unit effort]]),0,(CatTemplate[[#This Row],[St. unit effort]] * CatTemplate[[#This Row],[Year1]])*8/ParRatePM)</f>
        <v>0</v>
      </c>
      <c r="DC413" s="57">
        <f>IF(ISBLANK(CatTemplate[[#This Row],[St. unit effort]]),0,(CatTemplate[[#This Row],[St. unit effort]] * CatTemplate[[#This Row],[Year2]])*8/ParRatePM)</f>
        <v>0</v>
      </c>
      <c r="DD413" s="57">
        <f>IF(ISBLANK(CatTemplate[[#This Row],[St. unit effort]]),0,(CatTemplate[[#This Row],[St. unit effort]] * CatTemplate[[#This Row],[Year3]])*8/ParRatePM)</f>
        <v>0</v>
      </c>
      <c r="DE413" s="57">
        <f>IF(ISBLANK(CatTemplate[[#This Row],[St. unit effort]]),0,(CatTemplate[[#This Row],[St. unit effort]] * CatTemplate[[#This Row],[Year4]])*8/ParRatePM)</f>
        <v>0</v>
      </c>
      <c r="DF413" s="57">
        <f>IF(ISBLANK(CatTemplate[[#This Row],[St. unit effort]]),0,(CatTemplate[[#This Row],[St. unit effort]] * CatTemplate[[#This Row],[Year5]])*8/ParRatePM)</f>
        <v>0</v>
      </c>
      <c r="DG413" s="57">
        <f>IF(ISBLANK(CatTemplate[[#This Row],[St. unit effort]]),0,(CatTemplate[[#This Row],[St. unit effort]] * CatTemplate[[#This Row],[Year6]])*8/ParRatePM)</f>
        <v>0</v>
      </c>
      <c r="DH413" s="57">
        <f>IF(ISBLANK(CatTemplate[[#This Row],[St. unit effort]]),0,(CatTemplate[[#This Row],[St. unit effort]] * CatTemplate[[#This Row],[Year7]])*8/ParRatePM)</f>
        <v>0</v>
      </c>
      <c r="DI413" s="57">
        <f>IF(ISBLANK(CatTemplate[[#This Row],[St. unit effort]]),0,(CatTemplate[[#This Row],[St. unit effort]] * CatTemplate[[#This Row],[Year8]])*8/ParRatePM)</f>
        <v>0</v>
      </c>
      <c r="DJ413" s="57">
        <f>IF(ISBLANK(CatTemplate[[#This Row],[St. unit effort]]),0,(CatTemplate[[#This Row],[St. unit effort]] * CatTemplate[[#This Row],[Year9]])*8/ParRatePM)</f>
        <v>0</v>
      </c>
      <c r="DK413" s="57">
        <f>IF(ISBLANK(CatTemplate[[#This Row],[St. unit effort]]),0,(CatTemplate[[#This Row],[St. unit effort]] * CatTemplate[[#This Row],[Year10]])*8/ParRatePM)</f>
        <v>0</v>
      </c>
      <c r="DL413" s="57">
        <f>IF(ISBLANK(CatTemplate[[#This Row],[St. unit effort]]),0,(CatTemplate[[#This Row],[St. unit effort]] * CatTemplate[[#This Row],[Year11]])*8/ParRatePM)</f>
        <v>0</v>
      </c>
      <c r="DM413" s="57">
        <f>IF(ISBLANK(CatTemplate[[#This Row],[St. unit effort]]),0,(CatTemplate[[#This Row],[St. unit effort]] * CatTemplate[[#This Row],[Year12]])*8/ParRatePM)</f>
        <v>0</v>
      </c>
      <c r="DN413" s="57">
        <f>IF(ISBLANK(CatTemplate[[#This Row],[St. unit effort]]),0,(CatTemplate[[#This Row],[St. unit effort]] * CatTemplate[[#This Row],[Year13]])*8/ParRatePM)</f>
        <v>0</v>
      </c>
      <c r="DO413" s="57">
        <f>IF(ISBLANK(CatTemplate[[#This Row],[St. unit effort]]),0,(CatTemplate[[#This Row],[St. unit effort]] * CatTemplate[[#This Row],[Year14]])*8/ParRatePM)</f>
        <v>0</v>
      </c>
      <c r="DP413" s="57">
        <f>IF(ISBLANK(CatTemplate[[#This Row],[St. unit effort]]),0,(CatTemplate[[#This Row],[St. unit effort]] * CatTemplate[[#This Row],[Year15]])*8/ParRatePM)</f>
        <v>0</v>
      </c>
      <c r="DQ413" s="57">
        <f>IF(ISBLANK(CatTemplate[[#This Row],[St. unit effort]]),0,(CatTemplate[[#This Row],[St. unit effort]] * CatTemplate[[#This Row],[Year16]])*8/ParRatePM)</f>
        <v>0</v>
      </c>
      <c r="DR413" s="57">
        <f>IF(ISBLANK(CatTemplate[[#This Row],[St. unit effort]]),0,(CatTemplate[[#This Row],[St. unit effort]] * CatTemplate[[#This Row],[Year17]])*8/ParRatePM)</f>
        <v>0</v>
      </c>
      <c r="DS413" s="57">
        <f>IF(ISBLANK(CatTemplate[[#This Row],[St. unit effort]]),0,(CatTemplate[[#This Row],[St. unit effort]] * CatTemplate[[#This Row],[Year18]])*8/ParRatePM)</f>
        <v>0</v>
      </c>
      <c r="DT413" s="57">
        <f>IF(ISBLANK(CatTemplate[[#This Row],[St. unit effort]]),0,(CatTemplate[[#This Row],[St. unit effort]] * CatTemplate[[#This Row],[Year19]])*8/ParRatePM)</f>
        <v>0</v>
      </c>
      <c r="DU413" s="57">
        <f>IF(ISBLANK(CatTemplate[[#This Row],[St. unit effort]]),0,(CatTemplate[[#This Row],[St. unit effort]] * CatTemplate[[#This Row],[Year20]])*8/ParRatePM)</f>
        <v>0</v>
      </c>
      <c r="DV413" s="54">
        <f>SUM(CatTemplate[[#This Row],[PM1]:[PM20]])</f>
        <v>0</v>
      </c>
      <c r="DW413" s="56">
        <f t="shared" si="143"/>
        <v>0</v>
      </c>
      <c r="DX413" s="56">
        <f t="shared" si="143"/>
        <v>0</v>
      </c>
      <c r="DY413" s="56">
        <f t="shared" si="143"/>
        <v>0</v>
      </c>
      <c r="DZ413" s="56">
        <f t="shared" si="143"/>
        <v>0</v>
      </c>
      <c r="EA413" s="56">
        <f t="shared" si="143"/>
        <v>0</v>
      </c>
      <c r="EB413" s="56">
        <f t="shared" si="143"/>
        <v>0</v>
      </c>
      <c r="EC413" s="56">
        <f t="shared" si="143"/>
        <v>0</v>
      </c>
      <c r="ED413" s="56">
        <f t="shared" si="143"/>
        <v>0</v>
      </c>
      <c r="EE413" s="56">
        <f t="shared" si="143"/>
        <v>0</v>
      </c>
      <c r="EF413" s="56">
        <f t="shared" si="143"/>
        <v>0</v>
      </c>
      <c r="EG413" s="56">
        <f t="shared" si="143"/>
        <v>0</v>
      </c>
      <c r="EH413" s="56">
        <f t="shared" si="143"/>
        <v>0</v>
      </c>
      <c r="EI413" s="56">
        <f t="shared" si="143"/>
        <v>0</v>
      </c>
      <c r="EJ413" s="56">
        <f t="shared" si="143"/>
        <v>0</v>
      </c>
      <c r="EK413" s="56">
        <f t="shared" si="143"/>
        <v>0</v>
      </c>
      <c r="EL413" s="56">
        <f t="shared" si="145"/>
        <v>0</v>
      </c>
      <c r="EM413" s="56">
        <f t="shared" si="145"/>
        <v>0</v>
      </c>
      <c r="EN413" s="56">
        <f t="shared" si="145"/>
        <v>0</v>
      </c>
      <c r="EO413" s="56">
        <f t="shared" si="145"/>
        <v>0</v>
      </c>
      <c r="EP413" s="56">
        <f t="shared" si="145"/>
        <v>0</v>
      </c>
      <c r="EQ413" s="30">
        <f>CatTemplate[[#This Row],[Eq. unit cost]] * CatTemplate[[#This Row],[Eq. quantity]]</f>
        <v>0</v>
      </c>
      <c r="ER413" s="30">
        <f>CatTemplate[[#This Row],[Cons. unit cost]] *CatTemplate[[#This Row],[Cons. quantity]]</f>
        <v>0</v>
      </c>
      <c r="ES413" s="30">
        <f>CatTemplate[[#This Row],[Oth. unit cost]] *CatTemplate[[#This Row],[Oth. quantity]]</f>
        <v>0</v>
      </c>
      <c r="ET413" s="55">
        <f>SUM(CatTemplate[[#This Row],[CO1]:[CO20]])</f>
        <v>0</v>
      </c>
      <c r="EU413" s="56">
        <f t="shared" si="144"/>
        <v>0</v>
      </c>
      <c r="EV413" s="56">
        <f t="shared" si="144"/>
        <v>0</v>
      </c>
      <c r="EW413" s="56">
        <f t="shared" si="144"/>
        <v>0</v>
      </c>
      <c r="EX413" s="56">
        <f t="shared" si="144"/>
        <v>0</v>
      </c>
      <c r="EY413" s="56">
        <f t="shared" si="144"/>
        <v>0</v>
      </c>
      <c r="EZ413" s="56">
        <f t="shared" si="144"/>
        <v>0</v>
      </c>
      <c r="FA413" s="56">
        <f t="shared" si="144"/>
        <v>0</v>
      </c>
      <c r="FB413" s="56">
        <f t="shared" si="144"/>
        <v>0</v>
      </c>
      <c r="FC413" s="56">
        <f t="shared" si="144"/>
        <v>0</v>
      </c>
      <c r="FD413" s="56">
        <f t="shared" si="144"/>
        <v>0</v>
      </c>
      <c r="FE413" s="56">
        <f t="shared" si="144"/>
        <v>0</v>
      </c>
      <c r="FF413" s="56">
        <f t="shared" si="144"/>
        <v>0</v>
      </c>
      <c r="FG413" s="56">
        <f t="shared" si="144"/>
        <v>0</v>
      </c>
      <c r="FH413" s="56">
        <f t="shared" si="144"/>
        <v>0</v>
      </c>
      <c r="FI413" s="56">
        <f t="shared" si="144"/>
        <v>0</v>
      </c>
      <c r="FJ413" s="56">
        <f t="shared" si="146"/>
        <v>0</v>
      </c>
      <c r="FK413" s="56">
        <f t="shared" si="146"/>
        <v>0</v>
      </c>
      <c r="FL413" s="56">
        <f t="shared" si="146"/>
        <v>0</v>
      </c>
      <c r="FM413" s="56">
        <f t="shared" si="146"/>
        <v>0</v>
      </c>
      <c r="FN413" s="56">
        <f t="shared" si="146"/>
        <v>0</v>
      </c>
      <c r="FO413" s="58">
        <f>SUM(CatTemplate[[#This Row],[CS1]:[CS20]])</f>
        <v>0</v>
      </c>
      <c r="FP413" s="59">
        <f>CatTemplate[[#This Row],[Total Oth. cost]]+CatTemplate[[#This Row],[Total St. Cost]]</f>
        <v>0</v>
      </c>
      <c r="FQ413" s="33" t="e">
        <f t="shared" si="137"/>
        <v>#VALUE!</v>
      </c>
      <c r="FR413" s="33" t="e">
        <f t="shared" si="138"/>
        <v>#VALUE!</v>
      </c>
      <c r="FS413" s="30" t="e">
        <f>(CatTemplate[[#This Row],[CO1]] + CatTemplate[[#This Row],[CS1]]) * (1 + getRateOHFinal) * getRateMarkupFinal</f>
        <v>#VALUE!</v>
      </c>
      <c r="FT413" s="30" t="e">
        <f>(CatTemplate[[#This Row],[CO2]] + CatTemplate[[#This Row],[CS2]]) * (1 + getRateOHFinal) * getRateMarkupFinal</f>
        <v>#VALUE!</v>
      </c>
      <c r="FU413" s="30" t="e">
        <f>(CatTemplate[[#This Row],[CO3]] + CatTemplate[[#This Row],[CS3]]) * (1 + getRateOHFinal) * getRateMarkupFinal</f>
        <v>#VALUE!</v>
      </c>
      <c r="FV413" s="30" t="e">
        <f>(CatTemplate[[#This Row],[CO4]] + CatTemplate[[#This Row],[CS4]]) * (1 + getRateOHFinal) * getRateMarkupFinal</f>
        <v>#VALUE!</v>
      </c>
      <c r="FW413" s="30" t="e">
        <f>(CatTemplate[[#This Row],[CO5]] + CatTemplate[[#This Row],[CS5]]) * (1 + getRateOHFinal) * getRateMarkupFinal</f>
        <v>#VALUE!</v>
      </c>
      <c r="FX413" s="30" t="e">
        <f>(CatTemplate[[#This Row],[CO6]] + CatTemplate[[#This Row],[CS6]]) * (1 + getRateOHFinal) * getRateMarkupFinal</f>
        <v>#VALUE!</v>
      </c>
      <c r="FY413" s="30" t="e">
        <f>(CatTemplate[[#This Row],[CO7]] + CatTemplate[[#This Row],[CS7]]) * (1 + getRateOHFinal) * getRateMarkupFinal</f>
        <v>#VALUE!</v>
      </c>
      <c r="FZ413" s="30" t="e">
        <f>(CatTemplate[[#This Row],[CO8]] + CatTemplate[[#This Row],[CS8]]) * (1 + getRateOHFinal) * getRateMarkupFinal</f>
        <v>#VALUE!</v>
      </c>
      <c r="GA413" s="30" t="e">
        <f>(CatTemplate[[#This Row],[CO9]] + CatTemplate[[#This Row],[CS9]]) * (1 + getRateOHFinal) * getRateMarkupFinal</f>
        <v>#VALUE!</v>
      </c>
      <c r="GB413" s="30" t="e">
        <f>(CatTemplate[[#This Row],[CO10]] + CatTemplate[[#This Row],[CS10]]) * (1 + getRateOHFinal) * getRateMarkupFinal</f>
        <v>#VALUE!</v>
      </c>
      <c r="GC413" s="30" t="e">
        <f>(CatTemplate[[#This Row],[CO11]] + CatTemplate[[#This Row],[CS11]]) * (1 + getRateOHFinal) * getRateMarkupFinal</f>
        <v>#VALUE!</v>
      </c>
      <c r="GD413" s="30" t="e">
        <f>(CatTemplate[[#This Row],[CO12]] + CatTemplate[[#This Row],[CS12]]) * (1 + getRateOHFinal) * getRateMarkupFinal</f>
        <v>#VALUE!</v>
      </c>
      <c r="GE413" s="30" t="e">
        <f>(CatTemplate[[#This Row],[CO13]] + CatTemplate[[#This Row],[CS13]]) * (1 + getRateOHFinal) * getRateMarkupFinal</f>
        <v>#VALUE!</v>
      </c>
      <c r="GF413" s="30" t="e">
        <f>(CatTemplate[[#This Row],[CO14]] + CatTemplate[[#This Row],[CS14]]) * (1 + getRateOHFinal) * getRateMarkupFinal</f>
        <v>#VALUE!</v>
      </c>
      <c r="GG413" s="30" t="e">
        <f>(CatTemplate[[#This Row],[CO15]] + CatTemplate[[#This Row],[CS15]]) * (1 + getRateOHFinal) * getRateMarkupFinal</f>
        <v>#VALUE!</v>
      </c>
      <c r="GH413" s="30" t="e">
        <f>(CatTemplate[[#This Row],[CO16]] + CatTemplate[[#This Row],[CS16]]) * (1 + getRateOHFinal) * getRateMarkupFinal</f>
        <v>#VALUE!</v>
      </c>
      <c r="GI413" s="30" t="e">
        <f>(CatTemplate[[#This Row],[CO17]] + CatTemplate[[#This Row],[CS17]]) * (1 + getRateOHFinal) * getRateMarkupFinal</f>
        <v>#VALUE!</v>
      </c>
      <c r="GJ413" s="30" t="e">
        <f>(CatTemplate[[#This Row],[CO18]] + CatTemplate[[#This Row],[CS18]]) * (1 + getRateOHFinal) * getRateMarkupFinal</f>
        <v>#VALUE!</v>
      </c>
      <c r="GK413" s="30" t="e">
        <f>(CatTemplate[[#This Row],[CO19]] + CatTemplate[[#This Row],[CS19]]) * (1 + getRateOHFinal) * getRateMarkupFinal</f>
        <v>#VALUE!</v>
      </c>
      <c r="GL413" s="30" t="e">
        <f>(CatTemplate[[#This Row],[CO20]] + CatTemplate[[#This Row],[CS20]]) * (1 + getRateOHFinal) * getRateMarkupFinal</f>
        <v>#VALUE!</v>
      </c>
      <c r="GM413" s="30" t="e">
        <f t="shared" si="139"/>
        <v>#VALUE!</v>
      </c>
      <c r="GN413" s="30" t="e">
        <f t="shared" si="140"/>
        <v>#VALUE!</v>
      </c>
      <c r="GO413" s="30" t="e">
        <f t="shared" si="141"/>
        <v>#VALUE!</v>
      </c>
      <c r="GP413" s="30" t="e">
        <f t="shared" si="142"/>
        <v>#VALUE!</v>
      </c>
      <c r="GQ413" s="30" t="e">
        <f>(CatTemplate[[#This Row],[CO1]]+CatTemplate[[#This Row],[CS1]]) * (1+ getRateOHFinal) * (1 + getRateMarkupFinal)</f>
        <v>#VALUE!</v>
      </c>
      <c r="GR413" s="30" t="e">
        <f>(CatTemplate[[#This Row],[CO2]]+CatTemplate[[#This Row],[CS2]]) * (1+ getRateOHFinal) * (1 + getRateMarkupFinal)</f>
        <v>#VALUE!</v>
      </c>
      <c r="GS413" s="30" t="e">
        <f>(CatTemplate[[#This Row],[CO3]]+CatTemplate[[#This Row],[CS3]]) * (1+ getRateOHFinal) * (1 + getRateMarkupFinal)</f>
        <v>#VALUE!</v>
      </c>
      <c r="GT413" s="30" t="e">
        <f>(CatTemplate[[#This Row],[CO4]]+CatTemplate[[#This Row],[CS4]]) * (1+ getRateOHFinal) * (1 + getRateMarkupFinal)</f>
        <v>#VALUE!</v>
      </c>
      <c r="GU413" s="30" t="e">
        <f>(CatTemplate[[#This Row],[CO5]]+CatTemplate[[#This Row],[CS5]]) * (1+ getRateOHFinal) * (1 + getRateMarkupFinal)</f>
        <v>#VALUE!</v>
      </c>
      <c r="GV413" s="30" t="e">
        <f>(CatTemplate[[#This Row],[CO6]]+CatTemplate[[#This Row],[CS6]]) * (1+ getRateOHFinal) * (1 + getRateMarkupFinal)</f>
        <v>#VALUE!</v>
      </c>
      <c r="GW413" s="30" t="e">
        <f>(CatTemplate[[#This Row],[CO7]]+CatTemplate[[#This Row],[CS7]]) * (1+ getRateOHFinal) * (1 + getRateMarkupFinal)</f>
        <v>#VALUE!</v>
      </c>
      <c r="GX413" s="30" t="e">
        <f>(CatTemplate[[#This Row],[CO8]]+CatTemplate[[#This Row],[CS8]]) * (1+ getRateOHFinal) * (1 + getRateMarkupFinal)</f>
        <v>#VALUE!</v>
      </c>
      <c r="GY413" s="30" t="e">
        <f>(CatTemplate[[#This Row],[CO9]]+CatTemplate[[#This Row],[CS9]]) * (1+ getRateOHFinal) * (1 + getRateMarkupFinal)</f>
        <v>#VALUE!</v>
      </c>
      <c r="GZ413" s="30" t="e">
        <f>(CatTemplate[[#This Row],[CO10]]+CatTemplate[[#This Row],[CS10]]) * (1+ getRateOHFinal) * (1 + getRateMarkupFinal)</f>
        <v>#VALUE!</v>
      </c>
      <c r="HA413" s="30" t="e">
        <f>(CatTemplate[[#This Row],[CO11]]+CatTemplate[[#This Row],[CS11]]) * (1+ getRateOHFinal) * (1 + getRateMarkupFinal)</f>
        <v>#VALUE!</v>
      </c>
      <c r="HB413" s="30" t="e">
        <f>(CatTemplate[[#This Row],[CO12]]+CatTemplate[[#This Row],[CS12]]) * (1+ getRateOHFinal) * (1 + getRateMarkupFinal)</f>
        <v>#VALUE!</v>
      </c>
      <c r="HC413" s="30" t="e">
        <f>(CatTemplate[[#This Row],[CO13]]+CatTemplate[[#This Row],[CS13]]) * (1+ getRateOHFinal) * (1 + getRateMarkupFinal)</f>
        <v>#VALUE!</v>
      </c>
      <c r="HD413" s="30" t="e">
        <f>(CatTemplate[[#This Row],[CO14]]+CatTemplate[[#This Row],[CS14]]) * (1+ getRateOHFinal) * (1 + getRateMarkupFinal)</f>
        <v>#VALUE!</v>
      </c>
      <c r="HE413" s="30" t="e">
        <f>(CatTemplate[[#This Row],[CO15]]+CatTemplate[[#This Row],[CS15]]) * (1+ getRateOHFinal) * (1 + getRateMarkupFinal)</f>
        <v>#VALUE!</v>
      </c>
      <c r="HF413" s="30" t="e">
        <f>(CatTemplate[[#This Row],[CO16]]+CatTemplate[[#This Row],[CS16]]) * (1+ getRateOHFinal) * (1 + getRateMarkupFinal)</f>
        <v>#VALUE!</v>
      </c>
      <c r="HG413" s="30" t="e">
        <f>(CatTemplate[[#This Row],[CO17]]+CatTemplate[[#This Row],[CS17]]) * (1+ getRateOHFinal) * (1 + getRateMarkupFinal)</f>
        <v>#VALUE!</v>
      </c>
      <c r="HH413" s="30" t="e">
        <f>(CatTemplate[[#This Row],[CO18]]+CatTemplate[[#This Row],[CS18]]) * (1+ getRateOHFinal) * (1 + getRateMarkupFinal)</f>
        <v>#VALUE!</v>
      </c>
      <c r="HI413" s="30" t="e">
        <f>(CatTemplate[[#This Row],[CO19]]+CatTemplate[[#This Row],[CS19]]) * (1+ getRateOHFinal) * (1 + getRateMarkupFinal)</f>
        <v>#VALUE!</v>
      </c>
      <c r="HJ413" s="30" t="e">
        <f>(CatTemplate[[#This Row],[CO20]]+CatTemplate[[#This Row],[CS20]]) * (1+ getRateOHFinal) * (1 + getRateMarkupFinal)</f>
        <v>#VALUE!</v>
      </c>
      <c r="HK413" s="39" t="e">
        <f>CatTemplate[[#This Row],[Total cost]]+CatTemplate[[#This Row],[OH Amount]]+CatTemplate[[#This Row],[Markup]]</f>
        <v>#VALUE!</v>
      </c>
      <c r="HL413" s="63">
        <f>IF(CatTemplate[[#This Row],[Units]]="Days",CatTemplate[[#This Row],[Project quantity]]*CatTemplate[[#This Row],[St. unit effort]],CatTemplate[[#This Row],[Project quantity]])</f>
        <v>0</v>
      </c>
      <c r="HM413" s="287">
        <f>IFERROR(CatTemplate[[#This Row],[Total Price]]/(CatTemplate[[#This Row],[Final Quantity]]),0)</f>
        <v>0</v>
      </c>
      <c r="HN413" s="261"/>
    </row>
    <row r="414" spans="2:222" ht="25.5" x14ac:dyDescent="0.2">
      <c r="B414" s="9" t="s">
        <v>990</v>
      </c>
      <c r="C414" s="23">
        <v>12</v>
      </c>
      <c r="D414" s="10" t="s">
        <v>989</v>
      </c>
      <c r="E414" s="25">
        <v>1</v>
      </c>
      <c r="F414" s="19" t="s">
        <v>992</v>
      </c>
      <c r="G414" s="27">
        <v>2</v>
      </c>
      <c r="H414" s="19" t="s">
        <v>995</v>
      </c>
      <c r="I414" s="19" t="s">
        <v>996</v>
      </c>
      <c r="J414" s="16" t="s">
        <v>849</v>
      </c>
      <c r="K414" s="16"/>
      <c r="L414" s="16" t="s">
        <v>140</v>
      </c>
      <c r="M414" s="16" t="s">
        <v>206</v>
      </c>
      <c r="N414" s="16" t="s">
        <v>857</v>
      </c>
      <c r="O414" s="320"/>
      <c r="P414" s="71"/>
      <c r="Q414" s="108"/>
      <c r="R414" s="73"/>
      <c r="S414" s="97"/>
      <c r="T414" s="100">
        <f>getEqUnitCost</f>
        <v>0</v>
      </c>
      <c r="U414" s="73">
        <f>getEqUnitEffort</f>
        <v>0</v>
      </c>
      <c r="V414" s="101">
        <f>getEqQuantity</f>
        <v>0</v>
      </c>
      <c r="W414" s="320"/>
      <c r="X414" s="100">
        <f>getConsUnitCost</f>
        <v>0</v>
      </c>
      <c r="Y414" s="73">
        <f>getConsUnitEffort</f>
        <v>0</v>
      </c>
      <c r="Z414" s="14">
        <f>getConsQuantity</f>
        <v>0</v>
      </c>
      <c r="AA414" s="320"/>
      <c r="AB414" s="72"/>
      <c r="AC414" s="112"/>
      <c r="AD414" s="14">
        <f>getOthQuantity</f>
        <v>0</v>
      </c>
      <c r="AE414" s="320"/>
      <c r="AF414" s="28" t="str">
        <f>IF(ISBLANK(CatTemplate[[#This Row],[Resource type]]),"",CatTemplate[[#This Row],[Resource type]])</f>
        <v>Communication Officer</v>
      </c>
      <c r="AG414" s="242">
        <f>getStaffUnitCost</f>
        <v>391.62183647807444</v>
      </c>
      <c r="AH414" s="113">
        <f>getStaffUnitEffort</f>
        <v>0</v>
      </c>
      <c r="AI414" s="40">
        <f>getStaffQuantity</f>
        <v>0</v>
      </c>
      <c r="AJ414" s="41">
        <f>CatTemplate[[#This Row],[St. quantity]]*8/ParRatePM</f>
        <v>0</v>
      </c>
      <c r="AK414" s="320"/>
      <c r="AL414" s="53" t="str">
        <f>CatTemplate[[#This Row],[Item type]]</f>
        <v>Days</v>
      </c>
      <c r="AM414" s="12">
        <f>SUM(CatTemplate[[#This Row],[Year1]:[Year20]])</f>
        <v>0</v>
      </c>
      <c r="AN414" s="52"/>
      <c r="AO414" s="52"/>
      <c r="AP414" s="52"/>
      <c r="AQ414" s="8"/>
      <c r="AR414" s="8"/>
      <c r="AS414" s="8"/>
      <c r="AT414" s="8"/>
      <c r="AU414" s="8"/>
      <c r="AV414" s="8"/>
      <c r="AW414" s="8"/>
      <c r="AX414" s="8"/>
      <c r="AY414" s="8"/>
      <c r="AZ414" s="8"/>
      <c r="BA414" s="8"/>
      <c r="BB414" s="8"/>
      <c r="BC414" s="8"/>
      <c r="BD414" s="8"/>
      <c r="BE414" s="8"/>
      <c r="BF414" s="8"/>
      <c r="BG414" s="36"/>
      <c r="BH414" s="320"/>
      <c r="BI414" s="37" t="str">
        <f>getCostCategory</f>
        <v>01 Staff costs</v>
      </c>
      <c r="BJ414" s="37" t="str">
        <f>getSection</f>
        <v>12 Communication</v>
      </c>
      <c r="BK414" s="32" t="str">
        <f>getObject</f>
        <v>Communication Officer</v>
      </c>
      <c r="BL414" s="30">
        <f>IFERROR(getUnitCost * IF(CatTemplate[[#This Row],[Cost Category Comp.]]="01 Staff costs", 1,1),0)</f>
        <v>391.62183647807444</v>
      </c>
      <c r="BM414" s="29">
        <f>IF(AND(ISBLANK(CatTemplate[[#This Row],[Eq. unit cost]]),ISBLANK(CatTemplate[[#This Row],[Cons. unit cost]]),ISBLANK(CatTemplate[[#This Row],[Oth. unit cost]])), 0, IF(getUnitEffort =0,1,getUnitEffort) * CatTemplate[[#This Row],[Year1]])</f>
        <v>0</v>
      </c>
      <c r="BN414" s="29">
        <f>IF(AND(ISBLANK(CatTemplate[[#This Row],[Eq. unit cost]]),ISBLANK(CatTemplate[[#This Row],[Cons. unit cost]]),ISBLANK(CatTemplate[[#This Row],[Oth. unit cost]])), 0, IF(getUnitEffort =0,1,getUnitEffort) * CatTemplate[[#This Row],[Year2]])</f>
        <v>0</v>
      </c>
      <c r="BO414" s="29">
        <f>IF(AND(ISBLANK(CatTemplate[[#This Row],[Eq. unit cost]]),ISBLANK(CatTemplate[[#This Row],[Cons. unit cost]]),ISBLANK(CatTemplate[[#This Row],[Oth. unit cost]])), 0, IF(getUnitEffort =0,1,getUnitEffort) * CatTemplate[[#This Row],[Year3]])</f>
        <v>0</v>
      </c>
      <c r="BP414" s="29">
        <f>IF(AND(ISBLANK(CatTemplate[[#This Row],[Eq. unit cost]]),ISBLANK(CatTemplate[[#This Row],[Cons. unit cost]]),ISBLANK(CatTemplate[[#This Row],[Oth. unit cost]])), 0, IF(getUnitEffort =0,1,getUnitEffort) * CatTemplate[[#This Row],[Year4]])</f>
        <v>0</v>
      </c>
      <c r="BQ414" s="29">
        <f>IF(AND(ISBLANK(CatTemplate[[#This Row],[Eq. unit cost]]),ISBLANK(CatTemplate[[#This Row],[Cons. unit cost]]),ISBLANK(CatTemplate[[#This Row],[Oth. unit cost]])), 0, IF(getUnitEffort =0,1,getUnitEffort) * CatTemplate[[#This Row],[Year5]])</f>
        <v>0</v>
      </c>
      <c r="BR414" s="29">
        <f>IF(AND(ISBLANK(CatTemplate[[#This Row],[Eq. unit cost]]),ISBLANK(CatTemplate[[#This Row],[Cons. unit cost]]),ISBLANK(CatTemplate[[#This Row],[Oth. unit cost]])), 0, IF(getUnitEffort =0,1,getUnitEffort) * CatTemplate[[#This Row],[Year6]])</f>
        <v>0</v>
      </c>
      <c r="BS414" s="29">
        <f>IF(AND(ISBLANK(CatTemplate[[#This Row],[Eq. unit cost]]),ISBLANK(CatTemplate[[#This Row],[Cons. unit cost]]),ISBLANK(CatTemplate[[#This Row],[Oth. unit cost]])), 0, IF(getUnitEffort =0,1,getUnitEffort) * CatTemplate[[#This Row],[Year7]])</f>
        <v>0</v>
      </c>
      <c r="BT414" s="29">
        <f>IF(AND(ISBLANK(CatTemplate[[#This Row],[Eq. unit cost]]),ISBLANK(CatTemplate[[#This Row],[Cons. unit cost]]),ISBLANK(CatTemplate[[#This Row],[Oth. unit cost]])), 0, IF(getUnitEffort =0,1,getUnitEffort) * CatTemplate[[#This Row],[Year8]])</f>
        <v>0</v>
      </c>
      <c r="BU414" s="29">
        <f>IF(AND(ISBLANK(CatTemplate[[#This Row],[Eq. unit cost]]),ISBLANK(CatTemplate[[#This Row],[Cons. unit cost]]),ISBLANK(CatTemplate[[#This Row],[Oth. unit cost]])), 0, IF(getUnitEffort =0,1,getUnitEffort) * CatTemplate[[#This Row],[Year9]])</f>
        <v>0</v>
      </c>
      <c r="BV414" s="29">
        <f>IF(AND(ISBLANK(CatTemplate[[#This Row],[Eq. unit cost]]),ISBLANK(CatTemplate[[#This Row],[Cons. unit cost]]),ISBLANK(CatTemplate[[#This Row],[Oth. unit cost]])), 0, IF(getUnitEffort =0,1,getUnitEffort) * CatTemplate[[#This Row],[Year10]])</f>
        <v>0</v>
      </c>
      <c r="BW414" s="29">
        <f>IF(AND(ISBLANK(CatTemplate[[#This Row],[Eq. unit cost]]),ISBLANK(CatTemplate[[#This Row],[Cons. unit cost]]),ISBLANK(CatTemplate[[#This Row],[Oth. unit cost]])), 0, IF(getUnitEffort =0,1,getUnitEffort) * CatTemplate[[#This Row],[Year11]])</f>
        <v>0</v>
      </c>
      <c r="BX414" s="29">
        <f>IF(AND(ISBLANK(CatTemplate[[#This Row],[Eq. unit cost]]),ISBLANK(CatTemplate[[#This Row],[Cons. unit cost]]),ISBLANK(CatTemplate[[#This Row],[Oth. unit cost]])), 0, IF(getUnitEffort =0,1,getUnitEffort) * CatTemplate[[#This Row],[Year12]])</f>
        <v>0</v>
      </c>
      <c r="BY414" s="29">
        <f>IF(AND(ISBLANK(CatTemplate[[#This Row],[Eq. unit cost]]),ISBLANK(CatTemplate[[#This Row],[Cons. unit cost]]),ISBLANK(CatTemplate[[#This Row],[Oth. unit cost]])), 0, IF(getUnitEffort =0,1,getUnitEffort) * CatTemplate[[#This Row],[Year13]])</f>
        <v>0</v>
      </c>
      <c r="BZ414" s="29">
        <f>IF(AND(ISBLANK(CatTemplate[[#This Row],[Eq. unit cost]]),ISBLANK(CatTemplate[[#This Row],[Cons. unit cost]]),ISBLANK(CatTemplate[[#This Row],[Oth. unit cost]])), 0, IF(getUnitEffort =0,1,getUnitEffort) * CatTemplate[[#This Row],[Year14]])</f>
        <v>0</v>
      </c>
      <c r="CA414" s="29">
        <f>IF(AND(ISBLANK(CatTemplate[[#This Row],[Eq. unit cost]]),ISBLANK(CatTemplate[[#This Row],[Cons. unit cost]]),ISBLANK(CatTemplate[[#This Row],[Oth. unit cost]])), 0, IF(getUnitEffort =0,1,getUnitEffort) * CatTemplate[[#This Row],[Year15]])</f>
        <v>0</v>
      </c>
      <c r="CB414" s="29">
        <f>IF(AND(ISBLANK(CatTemplate[[#This Row],[Eq. unit cost]]),ISBLANK(CatTemplate[[#This Row],[Cons. unit cost]]),ISBLANK(CatTemplate[[#This Row],[Oth. unit cost]])), 0, IF(getUnitEffort =0,1,getUnitEffort) * CatTemplate[[#This Row],[Year16]])</f>
        <v>0</v>
      </c>
      <c r="CC414" s="29">
        <f>IF(AND(ISBLANK(CatTemplate[[#This Row],[Eq. unit cost]]),ISBLANK(CatTemplate[[#This Row],[Cons. unit cost]]),ISBLANK(CatTemplate[[#This Row],[Oth. unit cost]])), 0, IF(getUnitEffort =0,1,getUnitEffort) * CatTemplate[[#This Row],[Year17]])</f>
        <v>0</v>
      </c>
      <c r="CD414" s="29">
        <f>IF(AND(ISBLANK(CatTemplate[[#This Row],[Eq. unit cost]]),ISBLANK(CatTemplate[[#This Row],[Cons. unit cost]]),ISBLANK(CatTemplate[[#This Row],[Oth. unit cost]])), 0, IF(getUnitEffort =0,1,getUnitEffort) * CatTemplate[[#This Row],[Year18]])</f>
        <v>0</v>
      </c>
      <c r="CE414" s="29">
        <f>IF(AND(ISBLANK(CatTemplate[[#This Row],[Eq. unit cost]]),ISBLANK(CatTemplate[[#This Row],[Cons. unit cost]]),ISBLANK(CatTemplate[[#This Row],[Oth. unit cost]])), 0, IF(getUnitEffort =0,1,getUnitEffort) * CatTemplate[[#This Row],[Year19]])</f>
        <v>0</v>
      </c>
      <c r="CF414" s="29">
        <f>IF(AND(ISBLANK(CatTemplate[[#This Row],[Eq. unit cost]]),ISBLANK(CatTemplate[[#This Row],[Cons. unit cost]]),ISBLANK(CatTemplate[[#This Row],[Oth. unit cost]])), 0, IF(getUnitEffort =0,1,getUnitEffort) * CatTemplate[[#This Row],[Year20]])</f>
        <v>0</v>
      </c>
      <c r="CG414" s="45">
        <f>SUM(CatTemplate[[#This Row],[Q1]:[Q20]])</f>
        <v>0</v>
      </c>
      <c r="CH414" s="29">
        <f>IF(ISBLANK(CatTemplate[[#This Row],[St. unit effort]]),0,(CatTemplate[[#This Row],[St. unit effort]] * CatTemplate[[#This Row],[Year1]]))</f>
        <v>0</v>
      </c>
      <c r="CI414" s="29">
        <f>IF(ISBLANK(CatTemplate[[#This Row],[St. unit effort]]),0,(CatTemplate[[#This Row],[St. unit effort]] * CatTemplate[[#This Row],[Year2]]))</f>
        <v>0</v>
      </c>
      <c r="CJ414" s="29">
        <f>IF(ISBLANK(CatTemplate[[#This Row],[St. unit effort]]),0,(CatTemplate[[#This Row],[St. unit effort]] * CatTemplate[[#This Row],[Year3]]))</f>
        <v>0</v>
      </c>
      <c r="CK414" s="29">
        <f>IF(ISBLANK(CatTemplate[[#This Row],[St. unit effort]]),0,(CatTemplate[[#This Row],[St. unit effort]] * CatTemplate[[#This Row],[Year4]]))</f>
        <v>0</v>
      </c>
      <c r="CL414" s="29">
        <f>IF(ISBLANK(CatTemplate[[#This Row],[St. unit effort]]),0,(CatTemplate[[#This Row],[St. unit effort]] * CatTemplate[[#This Row],[Year5]]))</f>
        <v>0</v>
      </c>
      <c r="CM414" s="29">
        <f>IF(ISBLANK(CatTemplate[[#This Row],[St. unit effort]]),0,(CatTemplate[[#This Row],[St. unit effort]] * CatTemplate[[#This Row],[Year6]]))</f>
        <v>0</v>
      </c>
      <c r="CN414" s="29">
        <f>IF(ISBLANK(CatTemplate[[#This Row],[St. unit effort]]),0,(CatTemplate[[#This Row],[St. unit effort]] * CatTemplate[[#This Row],[Year7]]))</f>
        <v>0</v>
      </c>
      <c r="CO414" s="29">
        <f>IF(ISBLANK(CatTemplate[[#This Row],[St. unit effort]]),0,(CatTemplate[[#This Row],[St. unit effort]] * CatTemplate[[#This Row],[Year8]]))</f>
        <v>0</v>
      </c>
      <c r="CP414" s="29">
        <f>IF(ISBLANK(CatTemplate[[#This Row],[St. unit effort]]),0,(CatTemplate[[#This Row],[St. unit effort]] * CatTemplate[[#This Row],[Year9]]))</f>
        <v>0</v>
      </c>
      <c r="CQ414" s="29">
        <f>IF(ISBLANK(CatTemplate[[#This Row],[St. unit effort]]),0,(CatTemplate[[#This Row],[St. unit effort]] * CatTemplate[[#This Row],[Year10]]))</f>
        <v>0</v>
      </c>
      <c r="CR414" s="29">
        <f>IF(ISBLANK(CatTemplate[[#This Row],[St. unit effort]]),0,(CatTemplate[[#This Row],[St. unit effort]] * CatTemplate[[#This Row],[Year11]]))</f>
        <v>0</v>
      </c>
      <c r="CS414" s="29">
        <f>IF(ISBLANK(CatTemplate[[#This Row],[St. unit effort]]),0,(CatTemplate[[#This Row],[St. unit effort]] * CatTemplate[[#This Row],[Year12]]))</f>
        <v>0</v>
      </c>
      <c r="CT414" s="29">
        <f>IF(ISBLANK(CatTemplate[[#This Row],[St. unit effort]]),0,(CatTemplate[[#This Row],[St. unit effort]] * CatTemplate[[#This Row],[Year13]]))</f>
        <v>0</v>
      </c>
      <c r="CU414" s="29">
        <f>IF(ISBLANK(CatTemplate[[#This Row],[St. unit effort]]),0,(CatTemplate[[#This Row],[St. unit effort]] * CatTemplate[[#This Row],[Year14]]))</f>
        <v>0</v>
      </c>
      <c r="CV414" s="29">
        <f>IF(ISBLANK(CatTemplate[[#This Row],[St. unit effort]]),0,(CatTemplate[[#This Row],[St. unit effort]] * CatTemplate[[#This Row],[Year15]]))</f>
        <v>0</v>
      </c>
      <c r="CW414" s="29">
        <f>IF(ISBLANK(CatTemplate[[#This Row],[St. unit effort]]),0,(CatTemplate[[#This Row],[St. unit effort]] * CatTemplate[[#This Row],[Year16]]))</f>
        <v>0</v>
      </c>
      <c r="CX414" s="29">
        <f>IF(ISBLANK(CatTemplate[[#This Row],[St. unit effort]]),0,(CatTemplate[[#This Row],[St. unit effort]] * CatTemplate[[#This Row],[Year17]]))</f>
        <v>0</v>
      </c>
      <c r="CY414" s="29">
        <f>IF(ISBLANK(CatTemplate[[#This Row],[St. unit effort]]),0,(CatTemplate[[#This Row],[St. unit effort]] * CatTemplate[[#This Row],[Year18]]))</f>
        <v>0</v>
      </c>
      <c r="CZ414" s="29">
        <f>IF(ISBLANK(CatTemplate[[#This Row],[St. unit effort]]),0,(CatTemplate[[#This Row],[St. unit effort]] * CatTemplate[[#This Row],[Year19]]))</f>
        <v>0</v>
      </c>
      <c r="DA414" s="29">
        <f>IF(ISBLANK(CatTemplate[[#This Row],[St. unit effort]]),0,(CatTemplate[[#This Row],[St. unit effort]] * CatTemplate[[#This Row],[Year20]]))</f>
        <v>0</v>
      </c>
      <c r="DB414" s="57">
        <f>IF(ISBLANK(CatTemplate[[#This Row],[St. unit effort]]),0,(CatTemplate[[#This Row],[St. unit effort]] * CatTemplate[[#This Row],[Year1]])*8/ParRatePM)</f>
        <v>0</v>
      </c>
      <c r="DC414" s="57">
        <f>IF(ISBLANK(CatTemplate[[#This Row],[St. unit effort]]),0,(CatTemplate[[#This Row],[St. unit effort]] * CatTemplate[[#This Row],[Year2]])*8/ParRatePM)</f>
        <v>0</v>
      </c>
      <c r="DD414" s="57">
        <f>IF(ISBLANK(CatTemplate[[#This Row],[St. unit effort]]),0,(CatTemplate[[#This Row],[St. unit effort]] * CatTemplate[[#This Row],[Year3]])*8/ParRatePM)</f>
        <v>0</v>
      </c>
      <c r="DE414" s="57">
        <f>IF(ISBLANK(CatTemplate[[#This Row],[St. unit effort]]),0,(CatTemplate[[#This Row],[St. unit effort]] * CatTemplate[[#This Row],[Year4]])*8/ParRatePM)</f>
        <v>0</v>
      </c>
      <c r="DF414" s="57">
        <f>IF(ISBLANK(CatTemplate[[#This Row],[St. unit effort]]),0,(CatTemplate[[#This Row],[St. unit effort]] * CatTemplate[[#This Row],[Year5]])*8/ParRatePM)</f>
        <v>0</v>
      </c>
      <c r="DG414" s="57">
        <f>IF(ISBLANK(CatTemplate[[#This Row],[St. unit effort]]),0,(CatTemplate[[#This Row],[St. unit effort]] * CatTemplate[[#This Row],[Year6]])*8/ParRatePM)</f>
        <v>0</v>
      </c>
      <c r="DH414" s="57">
        <f>IF(ISBLANK(CatTemplate[[#This Row],[St. unit effort]]),0,(CatTemplate[[#This Row],[St. unit effort]] * CatTemplate[[#This Row],[Year7]])*8/ParRatePM)</f>
        <v>0</v>
      </c>
      <c r="DI414" s="57">
        <f>IF(ISBLANK(CatTemplate[[#This Row],[St. unit effort]]),0,(CatTemplate[[#This Row],[St. unit effort]] * CatTemplate[[#This Row],[Year8]])*8/ParRatePM)</f>
        <v>0</v>
      </c>
      <c r="DJ414" s="57">
        <f>IF(ISBLANK(CatTemplate[[#This Row],[St. unit effort]]),0,(CatTemplate[[#This Row],[St. unit effort]] * CatTemplate[[#This Row],[Year9]])*8/ParRatePM)</f>
        <v>0</v>
      </c>
      <c r="DK414" s="57">
        <f>IF(ISBLANK(CatTemplate[[#This Row],[St. unit effort]]),0,(CatTemplate[[#This Row],[St. unit effort]] * CatTemplate[[#This Row],[Year10]])*8/ParRatePM)</f>
        <v>0</v>
      </c>
      <c r="DL414" s="57">
        <f>IF(ISBLANK(CatTemplate[[#This Row],[St. unit effort]]),0,(CatTemplate[[#This Row],[St. unit effort]] * CatTemplate[[#This Row],[Year11]])*8/ParRatePM)</f>
        <v>0</v>
      </c>
      <c r="DM414" s="57">
        <f>IF(ISBLANK(CatTemplate[[#This Row],[St. unit effort]]),0,(CatTemplate[[#This Row],[St. unit effort]] * CatTemplate[[#This Row],[Year12]])*8/ParRatePM)</f>
        <v>0</v>
      </c>
      <c r="DN414" s="57">
        <f>IF(ISBLANK(CatTemplate[[#This Row],[St. unit effort]]),0,(CatTemplate[[#This Row],[St. unit effort]] * CatTemplate[[#This Row],[Year13]])*8/ParRatePM)</f>
        <v>0</v>
      </c>
      <c r="DO414" s="57">
        <f>IF(ISBLANK(CatTemplate[[#This Row],[St. unit effort]]),0,(CatTemplate[[#This Row],[St. unit effort]] * CatTemplate[[#This Row],[Year14]])*8/ParRatePM)</f>
        <v>0</v>
      </c>
      <c r="DP414" s="57">
        <f>IF(ISBLANK(CatTemplate[[#This Row],[St. unit effort]]),0,(CatTemplate[[#This Row],[St. unit effort]] * CatTemplate[[#This Row],[Year15]])*8/ParRatePM)</f>
        <v>0</v>
      </c>
      <c r="DQ414" s="57">
        <f>IF(ISBLANK(CatTemplate[[#This Row],[St. unit effort]]),0,(CatTemplate[[#This Row],[St. unit effort]] * CatTemplate[[#This Row],[Year16]])*8/ParRatePM)</f>
        <v>0</v>
      </c>
      <c r="DR414" s="57">
        <f>IF(ISBLANK(CatTemplate[[#This Row],[St. unit effort]]),0,(CatTemplate[[#This Row],[St. unit effort]] * CatTemplate[[#This Row],[Year17]])*8/ParRatePM)</f>
        <v>0</v>
      </c>
      <c r="DS414" s="57">
        <f>IF(ISBLANK(CatTemplate[[#This Row],[St. unit effort]]),0,(CatTemplate[[#This Row],[St. unit effort]] * CatTemplate[[#This Row],[Year18]])*8/ParRatePM)</f>
        <v>0</v>
      </c>
      <c r="DT414" s="57">
        <f>IF(ISBLANK(CatTemplate[[#This Row],[St. unit effort]]),0,(CatTemplate[[#This Row],[St. unit effort]] * CatTemplate[[#This Row],[Year19]])*8/ParRatePM)</f>
        <v>0</v>
      </c>
      <c r="DU414" s="57">
        <f>IF(ISBLANK(CatTemplate[[#This Row],[St. unit effort]]),0,(CatTemplate[[#This Row],[St. unit effort]] * CatTemplate[[#This Row],[Year20]])*8/ParRatePM)</f>
        <v>0</v>
      </c>
      <c r="DV414" s="54">
        <f>SUM(CatTemplate[[#This Row],[PM1]:[PM20]])</f>
        <v>0</v>
      </c>
      <c r="DW414" s="56">
        <f t="shared" si="143"/>
        <v>0</v>
      </c>
      <c r="DX414" s="56">
        <f t="shared" si="143"/>
        <v>0</v>
      </c>
      <c r="DY414" s="56">
        <f t="shared" si="143"/>
        <v>0</v>
      </c>
      <c r="DZ414" s="56">
        <f t="shared" si="143"/>
        <v>0</v>
      </c>
      <c r="EA414" s="56">
        <f t="shared" si="143"/>
        <v>0</v>
      </c>
      <c r="EB414" s="56">
        <f t="shared" si="143"/>
        <v>0</v>
      </c>
      <c r="EC414" s="56">
        <f t="shared" si="143"/>
        <v>0</v>
      </c>
      <c r="ED414" s="56">
        <f t="shared" si="143"/>
        <v>0</v>
      </c>
      <c r="EE414" s="56">
        <f t="shared" si="143"/>
        <v>0</v>
      </c>
      <c r="EF414" s="56">
        <f t="shared" si="143"/>
        <v>0</v>
      </c>
      <c r="EG414" s="56">
        <f t="shared" si="143"/>
        <v>0</v>
      </c>
      <c r="EH414" s="56">
        <f t="shared" si="143"/>
        <v>0</v>
      </c>
      <c r="EI414" s="56">
        <f t="shared" si="143"/>
        <v>0</v>
      </c>
      <c r="EJ414" s="56">
        <f t="shared" si="143"/>
        <v>0</v>
      </c>
      <c r="EK414" s="56">
        <f t="shared" si="143"/>
        <v>0</v>
      </c>
      <c r="EL414" s="56">
        <f t="shared" si="145"/>
        <v>0</v>
      </c>
      <c r="EM414" s="56">
        <f t="shared" si="145"/>
        <v>0</v>
      </c>
      <c r="EN414" s="56">
        <f t="shared" si="145"/>
        <v>0</v>
      </c>
      <c r="EO414" s="56">
        <f t="shared" si="145"/>
        <v>0</v>
      </c>
      <c r="EP414" s="56">
        <f t="shared" si="145"/>
        <v>0</v>
      </c>
      <c r="EQ414" s="30">
        <f>CatTemplate[[#This Row],[Eq. unit cost]] * CatTemplate[[#This Row],[Eq. quantity]]</f>
        <v>0</v>
      </c>
      <c r="ER414" s="30">
        <f>CatTemplate[[#This Row],[Cons. unit cost]] *CatTemplate[[#This Row],[Cons. quantity]]</f>
        <v>0</v>
      </c>
      <c r="ES414" s="30">
        <f>CatTemplate[[#This Row],[Oth. unit cost]] *CatTemplate[[#This Row],[Oth. quantity]]</f>
        <v>0</v>
      </c>
      <c r="ET414" s="55">
        <f>SUM(CatTemplate[[#This Row],[CO1]:[CO20]])</f>
        <v>0</v>
      </c>
      <c r="EU414" s="56">
        <f t="shared" si="144"/>
        <v>0</v>
      </c>
      <c r="EV414" s="56">
        <f t="shared" si="144"/>
        <v>0</v>
      </c>
      <c r="EW414" s="56">
        <f t="shared" si="144"/>
        <v>0</v>
      </c>
      <c r="EX414" s="56">
        <f t="shared" si="144"/>
        <v>0</v>
      </c>
      <c r="EY414" s="56">
        <f t="shared" si="144"/>
        <v>0</v>
      </c>
      <c r="EZ414" s="56">
        <f t="shared" si="144"/>
        <v>0</v>
      </c>
      <c r="FA414" s="56">
        <f t="shared" si="144"/>
        <v>0</v>
      </c>
      <c r="FB414" s="56">
        <f t="shared" si="144"/>
        <v>0</v>
      </c>
      <c r="FC414" s="56">
        <f t="shared" si="144"/>
        <v>0</v>
      </c>
      <c r="FD414" s="56">
        <f t="shared" si="144"/>
        <v>0</v>
      </c>
      <c r="FE414" s="56">
        <f t="shared" si="144"/>
        <v>0</v>
      </c>
      <c r="FF414" s="56">
        <f t="shared" si="144"/>
        <v>0</v>
      </c>
      <c r="FG414" s="56">
        <f t="shared" si="144"/>
        <v>0</v>
      </c>
      <c r="FH414" s="56">
        <f t="shared" si="144"/>
        <v>0</v>
      </c>
      <c r="FI414" s="56">
        <f t="shared" si="144"/>
        <v>0</v>
      </c>
      <c r="FJ414" s="56">
        <f t="shared" si="146"/>
        <v>0</v>
      </c>
      <c r="FK414" s="56">
        <f t="shared" si="146"/>
        <v>0</v>
      </c>
      <c r="FL414" s="56">
        <f t="shared" si="146"/>
        <v>0</v>
      </c>
      <c r="FM414" s="56">
        <f t="shared" si="146"/>
        <v>0</v>
      </c>
      <c r="FN414" s="56">
        <f t="shared" si="146"/>
        <v>0</v>
      </c>
      <c r="FO414" s="58">
        <f>SUM(CatTemplate[[#This Row],[CS1]:[CS20]])</f>
        <v>0</v>
      </c>
      <c r="FP414" s="59">
        <f>CatTemplate[[#This Row],[Total Oth. cost]]+CatTemplate[[#This Row],[Total St. Cost]]</f>
        <v>0</v>
      </c>
      <c r="FQ414" s="33" t="e">
        <f t="shared" si="137"/>
        <v>#VALUE!</v>
      </c>
      <c r="FR414" s="33" t="e">
        <f t="shared" si="138"/>
        <v>#VALUE!</v>
      </c>
      <c r="FS414" s="30" t="e">
        <f>(CatTemplate[[#This Row],[CO1]] + CatTemplate[[#This Row],[CS1]]) * (1 + getRateOHFinal) * getRateMarkupFinal</f>
        <v>#VALUE!</v>
      </c>
      <c r="FT414" s="30" t="e">
        <f>(CatTemplate[[#This Row],[CO2]] + CatTemplate[[#This Row],[CS2]]) * (1 + getRateOHFinal) * getRateMarkupFinal</f>
        <v>#VALUE!</v>
      </c>
      <c r="FU414" s="30" t="e">
        <f>(CatTemplate[[#This Row],[CO3]] + CatTemplate[[#This Row],[CS3]]) * (1 + getRateOHFinal) * getRateMarkupFinal</f>
        <v>#VALUE!</v>
      </c>
      <c r="FV414" s="30" t="e">
        <f>(CatTemplate[[#This Row],[CO4]] + CatTemplate[[#This Row],[CS4]]) * (1 + getRateOHFinal) * getRateMarkupFinal</f>
        <v>#VALUE!</v>
      </c>
      <c r="FW414" s="30" t="e">
        <f>(CatTemplate[[#This Row],[CO5]] + CatTemplate[[#This Row],[CS5]]) * (1 + getRateOHFinal) * getRateMarkupFinal</f>
        <v>#VALUE!</v>
      </c>
      <c r="FX414" s="30" t="e">
        <f>(CatTemplate[[#This Row],[CO6]] + CatTemplate[[#This Row],[CS6]]) * (1 + getRateOHFinal) * getRateMarkupFinal</f>
        <v>#VALUE!</v>
      </c>
      <c r="FY414" s="30" t="e">
        <f>(CatTemplate[[#This Row],[CO7]] + CatTemplate[[#This Row],[CS7]]) * (1 + getRateOHFinal) * getRateMarkupFinal</f>
        <v>#VALUE!</v>
      </c>
      <c r="FZ414" s="30" t="e">
        <f>(CatTemplate[[#This Row],[CO8]] + CatTemplate[[#This Row],[CS8]]) * (1 + getRateOHFinal) * getRateMarkupFinal</f>
        <v>#VALUE!</v>
      </c>
      <c r="GA414" s="30" t="e">
        <f>(CatTemplate[[#This Row],[CO9]] + CatTemplate[[#This Row],[CS9]]) * (1 + getRateOHFinal) * getRateMarkupFinal</f>
        <v>#VALUE!</v>
      </c>
      <c r="GB414" s="30" t="e">
        <f>(CatTemplate[[#This Row],[CO10]] + CatTemplate[[#This Row],[CS10]]) * (1 + getRateOHFinal) * getRateMarkupFinal</f>
        <v>#VALUE!</v>
      </c>
      <c r="GC414" s="30" t="e">
        <f>(CatTemplate[[#This Row],[CO11]] + CatTemplate[[#This Row],[CS11]]) * (1 + getRateOHFinal) * getRateMarkupFinal</f>
        <v>#VALUE!</v>
      </c>
      <c r="GD414" s="30" t="e">
        <f>(CatTemplate[[#This Row],[CO12]] + CatTemplate[[#This Row],[CS12]]) * (1 + getRateOHFinal) * getRateMarkupFinal</f>
        <v>#VALUE!</v>
      </c>
      <c r="GE414" s="30" t="e">
        <f>(CatTemplate[[#This Row],[CO13]] + CatTemplate[[#This Row],[CS13]]) * (1 + getRateOHFinal) * getRateMarkupFinal</f>
        <v>#VALUE!</v>
      </c>
      <c r="GF414" s="30" t="e">
        <f>(CatTemplate[[#This Row],[CO14]] + CatTemplate[[#This Row],[CS14]]) * (1 + getRateOHFinal) * getRateMarkupFinal</f>
        <v>#VALUE!</v>
      </c>
      <c r="GG414" s="30" t="e">
        <f>(CatTemplate[[#This Row],[CO15]] + CatTemplate[[#This Row],[CS15]]) * (1 + getRateOHFinal) * getRateMarkupFinal</f>
        <v>#VALUE!</v>
      </c>
      <c r="GH414" s="30" t="e">
        <f>(CatTemplate[[#This Row],[CO16]] + CatTemplate[[#This Row],[CS16]]) * (1 + getRateOHFinal) * getRateMarkupFinal</f>
        <v>#VALUE!</v>
      </c>
      <c r="GI414" s="30" t="e">
        <f>(CatTemplate[[#This Row],[CO17]] + CatTemplate[[#This Row],[CS17]]) * (1 + getRateOHFinal) * getRateMarkupFinal</f>
        <v>#VALUE!</v>
      </c>
      <c r="GJ414" s="30" t="e">
        <f>(CatTemplate[[#This Row],[CO18]] + CatTemplate[[#This Row],[CS18]]) * (1 + getRateOHFinal) * getRateMarkupFinal</f>
        <v>#VALUE!</v>
      </c>
      <c r="GK414" s="30" t="e">
        <f>(CatTemplate[[#This Row],[CO19]] + CatTemplate[[#This Row],[CS19]]) * (1 + getRateOHFinal) * getRateMarkupFinal</f>
        <v>#VALUE!</v>
      </c>
      <c r="GL414" s="30" t="e">
        <f>(CatTemplate[[#This Row],[CO20]] + CatTemplate[[#This Row],[CS20]]) * (1 + getRateOHFinal) * getRateMarkupFinal</f>
        <v>#VALUE!</v>
      </c>
      <c r="GM414" s="30" t="e">
        <f t="shared" si="139"/>
        <v>#VALUE!</v>
      </c>
      <c r="GN414" s="30" t="e">
        <f t="shared" si="140"/>
        <v>#VALUE!</v>
      </c>
      <c r="GO414" s="30" t="e">
        <f t="shared" si="141"/>
        <v>#VALUE!</v>
      </c>
      <c r="GP414" s="30" t="e">
        <f t="shared" si="142"/>
        <v>#VALUE!</v>
      </c>
      <c r="GQ414" s="30" t="e">
        <f>(CatTemplate[[#This Row],[CO1]]+CatTemplate[[#This Row],[CS1]]) * (1+ getRateOHFinal) * (1 + getRateMarkupFinal)</f>
        <v>#VALUE!</v>
      </c>
      <c r="GR414" s="30" t="e">
        <f>(CatTemplate[[#This Row],[CO2]]+CatTemplate[[#This Row],[CS2]]) * (1+ getRateOHFinal) * (1 + getRateMarkupFinal)</f>
        <v>#VALUE!</v>
      </c>
      <c r="GS414" s="30" t="e">
        <f>(CatTemplate[[#This Row],[CO3]]+CatTemplate[[#This Row],[CS3]]) * (1+ getRateOHFinal) * (1 + getRateMarkupFinal)</f>
        <v>#VALUE!</v>
      </c>
      <c r="GT414" s="30" t="e">
        <f>(CatTemplate[[#This Row],[CO4]]+CatTemplate[[#This Row],[CS4]]) * (1+ getRateOHFinal) * (1 + getRateMarkupFinal)</f>
        <v>#VALUE!</v>
      </c>
      <c r="GU414" s="30" t="e">
        <f>(CatTemplate[[#This Row],[CO5]]+CatTemplate[[#This Row],[CS5]]) * (1+ getRateOHFinal) * (1 + getRateMarkupFinal)</f>
        <v>#VALUE!</v>
      </c>
      <c r="GV414" s="30" t="e">
        <f>(CatTemplate[[#This Row],[CO6]]+CatTemplate[[#This Row],[CS6]]) * (1+ getRateOHFinal) * (1 + getRateMarkupFinal)</f>
        <v>#VALUE!</v>
      </c>
      <c r="GW414" s="30" t="e">
        <f>(CatTemplate[[#This Row],[CO7]]+CatTemplate[[#This Row],[CS7]]) * (1+ getRateOHFinal) * (1 + getRateMarkupFinal)</f>
        <v>#VALUE!</v>
      </c>
      <c r="GX414" s="30" t="e">
        <f>(CatTemplate[[#This Row],[CO8]]+CatTemplate[[#This Row],[CS8]]) * (1+ getRateOHFinal) * (1 + getRateMarkupFinal)</f>
        <v>#VALUE!</v>
      </c>
      <c r="GY414" s="30" t="e">
        <f>(CatTemplate[[#This Row],[CO9]]+CatTemplate[[#This Row],[CS9]]) * (1+ getRateOHFinal) * (1 + getRateMarkupFinal)</f>
        <v>#VALUE!</v>
      </c>
      <c r="GZ414" s="30" t="e">
        <f>(CatTemplate[[#This Row],[CO10]]+CatTemplate[[#This Row],[CS10]]) * (1+ getRateOHFinal) * (1 + getRateMarkupFinal)</f>
        <v>#VALUE!</v>
      </c>
      <c r="HA414" s="30" t="e">
        <f>(CatTemplate[[#This Row],[CO11]]+CatTemplate[[#This Row],[CS11]]) * (1+ getRateOHFinal) * (1 + getRateMarkupFinal)</f>
        <v>#VALUE!</v>
      </c>
      <c r="HB414" s="30" t="e">
        <f>(CatTemplate[[#This Row],[CO12]]+CatTemplate[[#This Row],[CS12]]) * (1+ getRateOHFinal) * (1 + getRateMarkupFinal)</f>
        <v>#VALUE!</v>
      </c>
      <c r="HC414" s="30" t="e">
        <f>(CatTemplate[[#This Row],[CO13]]+CatTemplate[[#This Row],[CS13]]) * (1+ getRateOHFinal) * (1 + getRateMarkupFinal)</f>
        <v>#VALUE!</v>
      </c>
      <c r="HD414" s="30" t="e">
        <f>(CatTemplate[[#This Row],[CO14]]+CatTemplate[[#This Row],[CS14]]) * (1+ getRateOHFinal) * (1 + getRateMarkupFinal)</f>
        <v>#VALUE!</v>
      </c>
      <c r="HE414" s="30" t="e">
        <f>(CatTemplate[[#This Row],[CO15]]+CatTemplate[[#This Row],[CS15]]) * (1+ getRateOHFinal) * (1 + getRateMarkupFinal)</f>
        <v>#VALUE!</v>
      </c>
      <c r="HF414" s="30" t="e">
        <f>(CatTemplate[[#This Row],[CO16]]+CatTemplate[[#This Row],[CS16]]) * (1+ getRateOHFinal) * (1 + getRateMarkupFinal)</f>
        <v>#VALUE!</v>
      </c>
      <c r="HG414" s="30" t="e">
        <f>(CatTemplate[[#This Row],[CO17]]+CatTemplate[[#This Row],[CS17]]) * (1+ getRateOHFinal) * (1 + getRateMarkupFinal)</f>
        <v>#VALUE!</v>
      </c>
      <c r="HH414" s="30" t="e">
        <f>(CatTemplate[[#This Row],[CO18]]+CatTemplate[[#This Row],[CS18]]) * (1+ getRateOHFinal) * (1 + getRateMarkupFinal)</f>
        <v>#VALUE!</v>
      </c>
      <c r="HI414" s="30" t="e">
        <f>(CatTemplate[[#This Row],[CO19]]+CatTemplate[[#This Row],[CS19]]) * (1+ getRateOHFinal) * (1 + getRateMarkupFinal)</f>
        <v>#VALUE!</v>
      </c>
      <c r="HJ414" s="30" t="e">
        <f>(CatTemplate[[#This Row],[CO20]]+CatTemplate[[#This Row],[CS20]]) * (1+ getRateOHFinal) * (1 + getRateMarkupFinal)</f>
        <v>#VALUE!</v>
      </c>
      <c r="HK414" s="39" t="e">
        <f>CatTemplate[[#This Row],[Total cost]]+CatTemplate[[#This Row],[OH Amount]]+CatTemplate[[#This Row],[Markup]]</f>
        <v>#VALUE!</v>
      </c>
      <c r="HL414" s="63">
        <f>IF(CatTemplate[[#This Row],[Units]]="Days",CatTemplate[[#This Row],[Project quantity]]*CatTemplate[[#This Row],[St. unit effort]],CatTemplate[[#This Row],[Project quantity]])</f>
        <v>0</v>
      </c>
      <c r="HM414" s="287">
        <f>IFERROR(CatTemplate[[#This Row],[Total Price]]/(CatTemplate[[#This Row],[Final Quantity]]),0)</f>
        <v>0</v>
      </c>
      <c r="HN414" s="261"/>
    </row>
    <row r="415" spans="2:222" ht="25.5" x14ac:dyDescent="0.2">
      <c r="B415" s="9" t="s">
        <v>990</v>
      </c>
      <c r="C415" s="23">
        <v>12</v>
      </c>
      <c r="D415" s="10" t="s">
        <v>989</v>
      </c>
      <c r="E415" s="25">
        <v>1</v>
      </c>
      <c r="F415" s="19" t="s">
        <v>992</v>
      </c>
      <c r="G415" s="27">
        <v>3</v>
      </c>
      <c r="H415" s="19" t="s">
        <v>997</v>
      </c>
      <c r="I415" s="19" t="s">
        <v>998</v>
      </c>
      <c r="J415" s="16" t="s">
        <v>849</v>
      </c>
      <c r="K415" s="16"/>
      <c r="L415" s="16" t="s">
        <v>140</v>
      </c>
      <c r="M415" s="16" t="s">
        <v>206</v>
      </c>
      <c r="N415" s="16" t="s">
        <v>857</v>
      </c>
      <c r="O415" s="320"/>
      <c r="P415" s="71"/>
      <c r="Q415" s="108"/>
      <c r="R415" s="73"/>
      <c r="S415" s="97"/>
      <c r="T415" s="100">
        <f>getEqUnitCost</f>
        <v>0</v>
      </c>
      <c r="U415" s="73">
        <f>getEqUnitEffort</f>
        <v>0</v>
      </c>
      <c r="V415" s="101">
        <f>getEqQuantity</f>
        <v>0</v>
      </c>
      <c r="W415" s="320"/>
      <c r="X415" s="100">
        <f>getConsUnitCost</f>
        <v>0</v>
      </c>
      <c r="Y415" s="73">
        <f>getConsUnitEffort</f>
        <v>0</v>
      </c>
      <c r="Z415" s="14">
        <f>getConsQuantity</f>
        <v>0</v>
      </c>
      <c r="AA415" s="320"/>
      <c r="AB415" s="72"/>
      <c r="AC415" s="112"/>
      <c r="AD415" s="14">
        <f>getOthQuantity</f>
        <v>0</v>
      </c>
      <c r="AE415" s="320"/>
      <c r="AF415" s="28" t="str">
        <f>IF(ISBLANK(CatTemplate[[#This Row],[Resource type]]),"",CatTemplate[[#This Row],[Resource type]])</f>
        <v>Communication Officer</v>
      </c>
      <c r="AG415" s="242">
        <f>getStaffUnitCost</f>
        <v>391.62183647807444</v>
      </c>
      <c r="AH415" s="113">
        <f>getStaffUnitEffort</f>
        <v>0</v>
      </c>
      <c r="AI415" s="40">
        <f>getStaffQuantity</f>
        <v>0</v>
      </c>
      <c r="AJ415" s="41">
        <f>CatTemplate[[#This Row],[St. quantity]]*8/ParRatePM</f>
        <v>0</v>
      </c>
      <c r="AK415" s="320"/>
      <c r="AL415" s="53" t="str">
        <f>CatTemplate[[#This Row],[Item type]]</f>
        <v>Days</v>
      </c>
      <c r="AM415" s="12">
        <f>SUM(CatTemplate[[#This Row],[Year1]:[Year20]])</f>
        <v>0</v>
      </c>
      <c r="AN415" s="52"/>
      <c r="AO415" s="52"/>
      <c r="AP415" s="52"/>
      <c r="AQ415" s="8"/>
      <c r="AR415" s="8"/>
      <c r="AS415" s="8"/>
      <c r="AT415" s="8"/>
      <c r="AU415" s="8"/>
      <c r="AV415" s="8"/>
      <c r="AW415" s="8"/>
      <c r="AX415" s="8"/>
      <c r="AY415" s="8"/>
      <c r="AZ415" s="8"/>
      <c r="BA415" s="8"/>
      <c r="BB415" s="8"/>
      <c r="BC415" s="8"/>
      <c r="BD415" s="8"/>
      <c r="BE415" s="8"/>
      <c r="BF415" s="8"/>
      <c r="BG415" s="36"/>
      <c r="BH415" s="320"/>
      <c r="BI415" s="37" t="str">
        <f>getCostCategory</f>
        <v>01 Staff costs</v>
      </c>
      <c r="BJ415" s="37" t="str">
        <f>getSection</f>
        <v>12 Communication</v>
      </c>
      <c r="BK415" s="32" t="str">
        <f>getObject</f>
        <v>Communication Officer</v>
      </c>
      <c r="BL415" s="30">
        <f>IFERROR(getUnitCost * IF(CatTemplate[[#This Row],[Cost Category Comp.]]="01 Staff costs", 1,1),0)</f>
        <v>391.62183647807444</v>
      </c>
      <c r="BM415" s="29">
        <f>IF(AND(ISBLANK(CatTemplate[[#This Row],[Eq. unit cost]]),ISBLANK(CatTemplate[[#This Row],[Cons. unit cost]]),ISBLANK(CatTemplate[[#This Row],[Oth. unit cost]])), 0, IF(getUnitEffort =0,1,getUnitEffort) * CatTemplate[[#This Row],[Year1]])</f>
        <v>0</v>
      </c>
      <c r="BN415" s="29">
        <f>IF(AND(ISBLANK(CatTemplate[[#This Row],[Eq. unit cost]]),ISBLANK(CatTemplate[[#This Row],[Cons. unit cost]]),ISBLANK(CatTemplate[[#This Row],[Oth. unit cost]])), 0, IF(getUnitEffort =0,1,getUnitEffort) * CatTemplate[[#This Row],[Year2]])</f>
        <v>0</v>
      </c>
      <c r="BO415" s="29">
        <f>IF(AND(ISBLANK(CatTemplate[[#This Row],[Eq. unit cost]]),ISBLANK(CatTemplate[[#This Row],[Cons. unit cost]]),ISBLANK(CatTemplate[[#This Row],[Oth. unit cost]])), 0, IF(getUnitEffort =0,1,getUnitEffort) * CatTemplate[[#This Row],[Year3]])</f>
        <v>0</v>
      </c>
      <c r="BP415" s="29">
        <f>IF(AND(ISBLANK(CatTemplate[[#This Row],[Eq. unit cost]]),ISBLANK(CatTemplate[[#This Row],[Cons. unit cost]]),ISBLANK(CatTemplate[[#This Row],[Oth. unit cost]])), 0, IF(getUnitEffort =0,1,getUnitEffort) * CatTemplate[[#This Row],[Year4]])</f>
        <v>0</v>
      </c>
      <c r="BQ415" s="29">
        <f>IF(AND(ISBLANK(CatTemplate[[#This Row],[Eq. unit cost]]),ISBLANK(CatTemplate[[#This Row],[Cons. unit cost]]),ISBLANK(CatTemplate[[#This Row],[Oth. unit cost]])), 0, IF(getUnitEffort =0,1,getUnitEffort) * CatTemplate[[#This Row],[Year5]])</f>
        <v>0</v>
      </c>
      <c r="BR415" s="29">
        <f>IF(AND(ISBLANK(CatTemplate[[#This Row],[Eq. unit cost]]),ISBLANK(CatTemplate[[#This Row],[Cons. unit cost]]),ISBLANK(CatTemplate[[#This Row],[Oth. unit cost]])), 0, IF(getUnitEffort =0,1,getUnitEffort) * CatTemplate[[#This Row],[Year6]])</f>
        <v>0</v>
      </c>
      <c r="BS415" s="29">
        <f>IF(AND(ISBLANK(CatTemplate[[#This Row],[Eq. unit cost]]),ISBLANK(CatTemplate[[#This Row],[Cons. unit cost]]),ISBLANK(CatTemplate[[#This Row],[Oth. unit cost]])), 0, IF(getUnitEffort =0,1,getUnitEffort) * CatTemplate[[#This Row],[Year7]])</f>
        <v>0</v>
      </c>
      <c r="BT415" s="29">
        <f>IF(AND(ISBLANK(CatTemplate[[#This Row],[Eq. unit cost]]),ISBLANK(CatTemplate[[#This Row],[Cons. unit cost]]),ISBLANK(CatTemplate[[#This Row],[Oth. unit cost]])), 0, IF(getUnitEffort =0,1,getUnitEffort) * CatTemplate[[#This Row],[Year8]])</f>
        <v>0</v>
      </c>
      <c r="BU415" s="29">
        <f>IF(AND(ISBLANK(CatTemplate[[#This Row],[Eq. unit cost]]),ISBLANK(CatTemplate[[#This Row],[Cons. unit cost]]),ISBLANK(CatTemplate[[#This Row],[Oth. unit cost]])), 0, IF(getUnitEffort =0,1,getUnitEffort) * CatTemplate[[#This Row],[Year9]])</f>
        <v>0</v>
      </c>
      <c r="BV415" s="29">
        <f>IF(AND(ISBLANK(CatTemplate[[#This Row],[Eq. unit cost]]),ISBLANK(CatTemplate[[#This Row],[Cons. unit cost]]),ISBLANK(CatTemplate[[#This Row],[Oth. unit cost]])), 0, IF(getUnitEffort =0,1,getUnitEffort) * CatTemplate[[#This Row],[Year10]])</f>
        <v>0</v>
      </c>
      <c r="BW415" s="29">
        <f>IF(AND(ISBLANK(CatTemplate[[#This Row],[Eq. unit cost]]),ISBLANK(CatTemplate[[#This Row],[Cons. unit cost]]),ISBLANK(CatTemplate[[#This Row],[Oth. unit cost]])), 0, IF(getUnitEffort =0,1,getUnitEffort) * CatTemplate[[#This Row],[Year11]])</f>
        <v>0</v>
      </c>
      <c r="BX415" s="29">
        <f>IF(AND(ISBLANK(CatTemplate[[#This Row],[Eq. unit cost]]),ISBLANK(CatTemplate[[#This Row],[Cons. unit cost]]),ISBLANK(CatTemplate[[#This Row],[Oth. unit cost]])), 0, IF(getUnitEffort =0,1,getUnitEffort) * CatTemplate[[#This Row],[Year12]])</f>
        <v>0</v>
      </c>
      <c r="BY415" s="29">
        <f>IF(AND(ISBLANK(CatTemplate[[#This Row],[Eq. unit cost]]),ISBLANK(CatTemplate[[#This Row],[Cons. unit cost]]),ISBLANK(CatTemplate[[#This Row],[Oth. unit cost]])), 0, IF(getUnitEffort =0,1,getUnitEffort) * CatTemplate[[#This Row],[Year13]])</f>
        <v>0</v>
      </c>
      <c r="BZ415" s="29">
        <f>IF(AND(ISBLANK(CatTemplate[[#This Row],[Eq. unit cost]]),ISBLANK(CatTemplate[[#This Row],[Cons. unit cost]]),ISBLANK(CatTemplate[[#This Row],[Oth. unit cost]])), 0, IF(getUnitEffort =0,1,getUnitEffort) * CatTemplate[[#This Row],[Year14]])</f>
        <v>0</v>
      </c>
      <c r="CA415" s="29">
        <f>IF(AND(ISBLANK(CatTemplate[[#This Row],[Eq. unit cost]]),ISBLANK(CatTemplate[[#This Row],[Cons. unit cost]]),ISBLANK(CatTemplate[[#This Row],[Oth. unit cost]])), 0, IF(getUnitEffort =0,1,getUnitEffort) * CatTemplate[[#This Row],[Year15]])</f>
        <v>0</v>
      </c>
      <c r="CB415" s="29">
        <f>IF(AND(ISBLANK(CatTemplate[[#This Row],[Eq. unit cost]]),ISBLANK(CatTemplate[[#This Row],[Cons. unit cost]]),ISBLANK(CatTemplate[[#This Row],[Oth. unit cost]])), 0, IF(getUnitEffort =0,1,getUnitEffort) * CatTemplate[[#This Row],[Year16]])</f>
        <v>0</v>
      </c>
      <c r="CC415" s="29">
        <f>IF(AND(ISBLANK(CatTemplate[[#This Row],[Eq. unit cost]]),ISBLANK(CatTemplate[[#This Row],[Cons. unit cost]]),ISBLANK(CatTemplate[[#This Row],[Oth. unit cost]])), 0, IF(getUnitEffort =0,1,getUnitEffort) * CatTemplate[[#This Row],[Year17]])</f>
        <v>0</v>
      </c>
      <c r="CD415" s="29">
        <f>IF(AND(ISBLANK(CatTemplate[[#This Row],[Eq. unit cost]]),ISBLANK(CatTemplate[[#This Row],[Cons. unit cost]]),ISBLANK(CatTemplate[[#This Row],[Oth. unit cost]])), 0, IF(getUnitEffort =0,1,getUnitEffort) * CatTemplate[[#This Row],[Year18]])</f>
        <v>0</v>
      </c>
      <c r="CE415" s="29">
        <f>IF(AND(ISBLANK(CatTemplate[[#This Row],[Eq. unit cost]]),ISBLANK(CatTemplate[[#This Row],[Cons. unit cost]]),ISBLANK(CatTemplate[[#This Row],[Oth. unit cost]])), 0, IF(getUnitEffort =0,1,getUnitEffort) * CatTemplate[[#This Row],[Year19]])</f>
        <v>0</v>
      </c>
      <c r="CF415" s="29">
        <f>IF(AND(ISBLANK(CatTemplate[[#This Row],[Eq. unit cost]]),ISBLANK(CatTemplate[[#This Row],[Cons. unit cost]]),ISBLANK(CatTemplate[[#This Row],[Oth. unit cost]])), 0, IF(getUnitEffort =0,1,getUnitEffort) * CatTemplate[[#This Row],[Year20]])</f>
        <v>0</v>
      </c>
      <c r="CG415" s="45">
        <f>SUM(CatTemplate[[#This Row],[Q1]:[Q20]])</f>
        <v>0</v>
      </c>
      <c r="CH415" s="29">
        <f>IF(ISBLANK(CatTemplate[[#This Row],[St. unit effort]]),0,(CatTemplate[[#This Row],[St. unit effort]] * CatTemplate[[#This Row],[Year1]]))</f>
        <v>0</v>
      </c>
      <c r="CI415" s="29">
        <f>IF(ISBLANK(CatTemplate[[#This Row],[St. unit effort]]),0,(CatTemplate[[#This Row],[St. unit effort]] * CatTemplate[[#This Row],[Year2]]))</f>
        <v>0</v>
      </c>
      <c r="CJ415" s="29">
        <f>IF(ISBLANK(CatTemplate[[#This Row],[St. unit effort]]),0,(CatTemplate[[#This Row],[St. unit effort]] * CatTemplate[[#This Row],[Year3]]))</f>
        <v>0</v>
      </c>
      <c r="CK415" s="29">
        <f>IF(ISBLANK(CatTemplate[[#This Row],[St. unit effort]]),0,(CatTemplate[[#This Row],[St. unit effort]] * CatTemplate[[#This Row],[Year4]]))</f>
        <v>0</v>
      </c>
      <c r="CL415" s="29">
        <f>IF(ISBLANK(CatTemplate[[#This Row],[St. unit effort]]),0,(CatTemplate[[#This Row],[St. unit effort]] * CatTemplate[[#This Row],[Year5]]))</f>
        <v>0</v>
      </c>
      <c r="CM415" s="29">
        <f>IF(ISBLANK(CatTemplate[[#This Row],[St. unit effort]]),0,(CatTemplate[[#This Row],[St. unit effort]] * CatTemplate[[#This Row],[Year6]]))</f>
        <v>0</v>
      </c>
      <c r="CN415" s="29">
        <f>IF(ISBLANK(CatTemplate[[#This Row],[St. unit effort]]),0,(CatTemplate[[#This Row],[St. unit effort]] * CatTemplate[[#This Row],[Year7]]))</f>
        <v>0</v>
      </c>
      <c r="CO415" s="29">
        <f>IF(ISBLANK(CatTemplate[[#This Row],[St. unit effort]]),0,(CatTemplate[[#This Row],[St. unit effort]] * CatTemplate[[#This Row],[Year8]]))</f>
        <v>0</v>
      </c>
      <c r="CP415" s="29">
        <f>IF(ISBLANK(CatTemplate[[#This Row],[St. unit effort]]),0,(CatTemplate[[#This Row],[St. unit effort]] * CatTemplate[[#This Row],[Year9]]))</f>
        <v>0</v>
      </c>
      <c r="CQ415" s="29">
        <f>IF(ISBLANK(CatTemplate[[#This Row],[St. unit effort]]),0,(CatTemplate[[#This Row],[St. unit effort]] * CatTemplate[[#This Row],[Year10]]))</f>
        <v>0</v>
      </c>
      <c r="CR415" s="29">
        <f>IF(ISBLANK(CatTemplate[[#This Row],[St. unit effort]]),0,(CatTemplate[[#This Row],[St. unit effort]] * CatTemplate[[#This Row],[Year11]]))</f>
        <v>0</v>
      </c>
      <c r="CS415" s="29">
        <f>IF(ISBLANK(CatTemplate[[#This Row],[St. unit effort]]),0,(CatTemplate[[#This Row],[St. unit effort]] * CatTemplate[[#This Row],[Year12]]))</f>
        <v>0</v>
      </c>
      <c r="CT415" s="29">
        <f>IF(ISBLANK(CatTemplate[[#This Row],[St. unit effort]]),0,(CatTemplate[[#This Row],[St. unit effort]] * CatTemplate[[#This Row],[Year13]]))</f>
        <v>0</v>
      </c>
      <c r="CU415" s="29">
        <f>IF(ISBLANK(CatTemplate[[#This Row],[St. unit effort]]),0,(CatTemplate[[#This Row],[St. unit effort]] * CatTemplate[[#This Row],[Year14]]))</f>
        <v>0</v>
      </c>
      <c r="CV415" s="29">
        <f>IF(ISBLANK(CatTemplate[[#This Row],[St. unit effort]]),0,(CatTemplate[[#This Row],[St. unit effort]] * CatTemplate[[#This Row],[Year15]]))</f>
        <v>0</v>
      </c>
      <c r="CW415" s="29">
        <f>IF(ISBLANK(CatTemplate[[#This Row],[St. unit effort]]),0,(CatTemplate[[#This Row],[St. unit effort]] * CatTemplate[[#This Row],[Year16]]))</f>
        <v>0</v>
      </c>
      <c r="CX415" s="29">
        <f>IF(ISBLANK(CatTemplate[[#This Row],[St. unit effort]]),0,(CatTemplate[[#This Row],[St. unit effort]] * CatTemplate[[#This Row],[Year17]]))</f>
        <v>0</v>
      </c>
      <c r="CY415" s="29">
        <f>IF(ISBLANK(CatTemplate[[#This Row],[St. unit effort]]),0,(CatTemplate[[#This Row],[St. unit effort]] * CatTemplate[[#This Row],[Year18]]))</f>
        <v>0</v>
      </c>
      <c r="CZ415" s="29">
        <f>IF(ISBLANK(CatTemplate[[#This Row],[St. unit effort]]),0,(CatTemplate[[#This Row],[St. unit effort]] * CatTemplate[[#This Row],[Year19]]))</f>
        <v>0</v>
      </c>
      <c r="DA415" s="29">
        <f>IF(ISBLANK(CatTemplate[[#This Row],[St. unit effort]]),0,(CatTemplate[[#This Row],[St. unit effort]] * CatTemplate[[#This Row],[Year20]]))</f>
        <v>0</v>
      </c>
      <c r="DB415" s="57">
        <f>IF(ISBLANK(CatTemplate[[#This Row],[St. unit effort]]),0,(CatTemplate[[#This Row],[St. unit effort]] * CatTemplate[[#This Row],[Year1]])*8/ParRatePM)</f>
        <v>0</v>
      </c>
      <c r="DC415" s="57">
        <f>IF(ISBLANK(CatTemplate[[#This Row],[St. unit effort]]),0,(CatTemplate[[#This Row],[St. unit effort]] * CatTemplate[[#This Row],[Year2]])*8/ParRatePM)</f>
        <v>0</v>
      </c>
      <c r="DD415" s="57">
        <f>IF(ISBLANK(CatTemplate[[#This Row],[St. unit effort]]),0,(CatTemplate[[#This Row],[St. unit effort]] * CatTemplate[[#This Row],[Year3]])*8/ParRatePM)</f>
        <v>0</v>
      </c>
      <c r="DE415" s="57">
        <f>IF(ISBLANK(CatTemplate[[#This Row],[St. unit effort]]),0,(CatTemplate[[#This Row],[St. unit effort]] * CatTemplate[[#This Row],[Year4]])*8/ParRatePM)</f>
        <v>0</v>
      </c>
      <c r="DF415" s="57">
        <f>IF(ISBLANK(CatTemplate[[#This Row],[St. unit effort]]),0,(CatTemplate[[#This Row],[St. unit effort]] * CatTemplate[[#This Row],[Year5]])*8/ParRatePM)</f>
        <v>0</v>
      </c>
      <c r="DG415" s="57">
        <f>IF(ISBLANK(CatTemplate[[#This Row],[St. unit effort]]),0,(CatTemplate[[#This Row],[St. unit effort]] * CatTemplate[[#This Row],[Year6]])*8/ParRatePM)</f>
        <v>0</v>
      </c>
      <c r="DH415" s="57">
        <f>IF(ISBLANK(CatTemplate[[#This Row],[St. unit effort]]),0,(CatTemplate[[#This Row],[St. unit effort]] * CatTemplate[[#This Row],[Year7]])*8/ParRatePM)</f>
        <v>0</v>
      </c>
      <c r="DI415" s="57">
        <f>IF(ISBLANK(CatTemplate[[#This Row],[St. unit effort]]),0,(CatTemplate[[#This Row],[St. unit effort]] * CatTemplate[[#This Row],[Year8]])*8/ParRatePM)</f>
        <v>0</v>
      </c>
      <c r="DJ415" s="57">
        <f>IF(ISBLANK(CatTemplate[[#This Row],[St. unit effort]]),0,(CatTemplate[[#This Row],[St. unit effort]] * CatTemplate[[#This Row],[Year9]])*8/ParRatePM)</f>
        <v>0</v>
      </c>
      <c r="DK415" s="57">
        <f>IF(ISBLANK(CatTemplate[[#This Row],[St. unit effort]]),0,(CatTemplate[[#This Row],[St. unit effort]] * CatTemplate[[#This Row],[Year10]])*8/ParRatePM)</f>
        <v>0</v>
      </c>
      <c r="DL415" s="57">
        <f>IF(ISBLANK(CatTemplate[[#This Row],[St. unit effort]]),0,(CatTemplate[[#This Row],[St. unit effort]] * CatTemplate[[#This Row],[Year11]])*8/ParRatePM)</f>
        <v>0</v>
      </c>
      <c r="DM415" s="57">
        <f>IF(ISBLANK(CatTemplate[[#This Row],[St. unit effort]]),0,(CatTemplate[[#This Row],[St. unit effort]] * CatTemplate[[#This Row],[Year12]])*8/ParRatePM)</f>
        <v>0</v>
      </c>
      <c r="DN415" s="57">
        <f>IF(ISBLANK(CatTemplate[[#This Row],[St. unit effort]]),0,(CatTemplate[[#This Row],[St. unit effort]] * CatTemplate[[#This Row],[Year13]])*8/ParRatePM)</f>
        <v>0</v>
      </c>
      <c r="DO415" s="57">
        <f>IF(ISBLANK(CatTemplate[[#This Row],[St. unit effort]]),0,(CatTemplate[[#This Row],[St. unit effort]] * CatTemplate[[#This Row],[Year14]])*8/ParRatePM)</f>
        <v>0</v>
      </c>
      <c r="DP415" s="57">
        <f>IF(ISBLANK(CatTemplate[[#This Row],[St. unit effort]]),0,(CatTemplate[[#This Row],[St. unit effort]] * CatTemplate[[#This Row],[Year15]])*8/ParRatePM)</f>
        <v>0</v>
      </c>
      <c r="DQ415" s="57">
        <f>IF(ISBLANK(CatTemplate[[#This Row],[St. unit effort]]),0,(CatTemplate[[#This Row],[St. unit effort]] * CatTemplate[[#This Row],[Year16]])*8/ParRatePM)</f>
        <v>0</v>
      </c>
      <c r="DR415" s="57">
        <f>IF(ISBLANK(CatTemplate[[#This Row],[St. unit effort]]),0,(CatTemplate[[#This Row],[St. unit effort]] * CatTemplate[[#This Row],[Year17]])*8/ParRatePM)</f>
        <v>0</v>
      </c>
      <c r="DS415" s="57">
        <f>IF(ISBLANK(CatTemplate[[#This Row],[St. unit effort]]),0,(CatTemplate[[#This Row],[St. unit effort]] * CatTemplate[[#This Row],[Year18]])*8/ParRatePM)</f>
        <v>0</v>
      </c>
      <c r="DT415" s="57">
        <f>IF(ISBLANK(CatTemplate[[#This Row],[St. unit effort]]),0,(CatTemplate[[#This Row],[St. unit effort]] * CatTemplate[[#This Row],[Year19]])*8/ParRatePM)</f>
        <v>0</v>
      </c>
      <c r="DU415" s="57">
        <f>IF(ISBLANK(CatTemplate[[#This Row],[St. unit effort]]),0,(CatTemplate[[#This Row],[St. unit effort]] * CatTemplate[[#This Row],[Year20]])*8/ParRatePM)</f>
        <v>0</v>
      </c>
      <c r="DV415" s="54">
        <f>SUM(CatTemplate[[#This Row],[PM1]:[PM20]])</f>
        <v>0</v>
      </c>
      <c r="DW415" s="56">
        <f t="shared" si="143"/>
        <v>0</v>
      </c>
      <c r="DX415" s="56">
        <f t="shared" si="143"/>
        <v>0</v>
      </c>
      <c r="DY415" s="56">
        <f t="shared" si="143"/>
        <v>0</v>
      </c>
      <c r="DZ415" s="56">
        <f t="shared" si="143"/>
        <v>0</v>
      </c>
      <c r="EA415" s="56">
        <f t="shared" si="143"/>
        <v>0</v>
      </c>
      <c r="EB415" s="56">
        <f t="shared" si="143"/>
        <v>0</v>
      </c>
      <c r="EC415" s="56">
        <f t="shared" si="143"/>
        <v>0</v>
      </c>
      <c r="ED415" s="56">
        <f t="shared" si="143"/>
        <v>0</v>
      </c>
      <c r="EE415" s="56">
        <f t="shared" si="143"/>
        <v>0</v>
      </c>
      <c r="EF415" s="56">
        <f t="shared" si="143"/>
        <v>0</v>
      </c>
      <c r="EG415" s="56">
        <f t="shared" si="143"/>
        <v>0</v>
      </c>
      <c r="EH415" s="56">
        <f t="shared" si="143"/>
        <v>0</v>
      </c>
      <c r="EI415" s="56">
        <f t="shared" si="143"/>
        <v>0</v>
      </c>
      <c r="EJ415" s="56">
        <f t="shared" si="143"/>
        <v>0</v>
      </c>
      <c r="EK415" s="56">
        <f t="shared" si="143"/>
        <v>0</v>
      </c>
      <c r="EL415" s="56">
        <f t="shared" si="145"/>
        <v>0</v>
      </c>
      <c r="EM415" s="56">
        <f t="shared" si="145"/>
        <v>0</v>
      </c>
      <c r="EN415" s="56">
        <f t="shared" si="145"/>
        <v>0</v>
      </c>
      <c r="EO415" s="56">
        <f t="shared" si="145"/>
        <v>0</v>
      </c>
      <c r="EP415" s="56">
        <f t="shared" si="145"/>
        <v>0</v>
      </c>
      <c r="EQ415" s="30">
        <f>CatTemplate[[#This Row],[Eq. unit cost]] * CatTemplate[[#This Row],[Eq. quantity]]</f>
        <v>0</v>
      </c>
      <c r="ER415" s="30">
        <f>CatTemplate[[#This Row],[Cons. unit cost]] *CatTemplate[[#This Row],[Cons. quantity]]</f>
        <v>0</v>
      </c>
      <c r="ES415" s="30">
        <f>CatTemplate[[#This Row],[Oth. unit cost]] *CatTemplate[[#This Row],[Oth. quantity]]</f>
        <v>0</v>
      </c>
      <c r="ET415" s="55">
        <f>SUM(CatTemplate[[#This Row],[CO1]:[CO20]])</f>
        <v>0</v>
      </c>
      <c r="EU415" s="56">
        <f t="shared" si="144"/>
        <v>0</v>
      </c>
      <c r="EV415" s="56">
        <f t="shared" si="144"/>
        <v>0</v>
      </c>
      <c r="EW415" s="56">
        <f t="shared" si="144"/>
        <v>0</v>
      </c>
      <c r="EX415" s="56">
        <f t="shared" si="144"/>
        <v>0</v>
      </c>
      <c r="EY415" s="56">
        <f t="shared" si="144"/>
        <v>0</v>
      </c>
      <c r="EZ415" s="56">
        <f t="shared" si="144"/>
        <v>0</v>
      </c>
      <c r="FA415" s="56">
        <f t="shared" si="144"/>
        <v>0</v>
      </c>
      <c r="FB415" s="56">
        <f t="shared" si="144"/>
        <v>0</v>
      </c>
      <c r="FC415" s="56">
        <f t="shared" si="144"/>
        <v>0</v>
      </c>
      <c r="FD415" s="56">
        <f t="shared" si="144"/>
        <v>0</v>
      </c>
      <c r="FE415" s="56">
        <f t="shared" si="144"/>
        <v>0</v>
      </c>
      <c r="FF415" s="56">
        <f t="shared" si="144"/>
        <v>0</v>
      </c>
      <c r="FG415" s="56">
        <f t="shared" si="144"/>
        <v>0</v>
      </c>
      <c r="FH415" s="56">
        <f t="shared" si="144"/>
        <v>0</v>
      </c>
      <c r="FI415" s="56">
        <f t="shared" si="144"/>
        <v>0</v>
      </c>
      <c r="FJ415" s="56">
        <f t="shared" si="146"/>
        <v>0</v>
      </c>
      <c r="FK415" s="56">
        <f t="shared" si="146"/>
        <v>0</v>
      </c>
      <c r="FL415" s="56">
        <f t="shared" si="146"/>
        <v>0</v>
      </c>
      <c r="FM415" s="56">
        <f t="shared" si="146"/>
        <v>0</v>
      </c>
      <c r="FN415" s="56">
        <f t="shared" si="146"/>
        <v>0</v>
      </c>
      <c r="FO415" s="58">
        <f>SUM(CatTemplate[[#This Row],[CS1]:[CS20]])</f>
        <v>0</v>
      </c>
      <c r="FP415" s="59">
        <f>CatTemplate[[#This Row],[Total Oth. cost]]+CatTemplate[[#This Row],[Total St. Cost]]</f>
        <v>0</v>
      </c>
      <c r="FQ415" s="33" t="e">
        <f t="shared" si="137"/>
        <v>#VALUE!</v>
      </c>
      <c r="FR415" s="33" t="e">
        <f t="shared" si="138"/>
        <v>#VALUE!</v>
      </c>
      <c r="FS415" s="30" t="e">
        <f>(CatTemplate[[#This Row],[CO1]] + CatTemplate[[#This Row],[CS1]]) * (1 + getRateOHFinal) * getRateMarkupFinal</f>
        <v>#VALUE!</v>
      </c>
      <c r="FT415" s="30" t="e">
        <f>(CatTemplate[[#This Row],[CO2]] + CatTemplate[[#This Row],[CS2]]) * (1 + getRateOHFinal) * getRateMarkupFinal</f>
        <v>#VALUE!</v>
      </c>
      <c r="FU415" s="30" t="e">
        <f>(CatTemplate[[#This Row],[CO3]] + CatTemplate[[#This Row],[CS3]]) * (1 + getRateOHFinal) * getRateMarkupFinal</f>
        <v>#VALUE!</v>
      </c>
      <c r="FV415" s="30" t="e">
        <f>(CatTemplate[[#This Row],[CO4]] + CatTemplate[[#This Row],[CS4]]) * (1 + getRateOHFinal) * getRateMarkupFinal</f>
        <v>#VALUE!</v>
      </c>
      <c r="FW415" s="30" t="e">
        <f>(CatTemplate[[#This Row],[CO5]] + CatTemplate[[#This Row],[CS5]]) * (1 + getRateOHFinal) * getRateMarkupFinal</f>
        <v>#VALUE!</v>
      </c>
      <c r="FX415" s="30" t="e">
        <f>(CatTemplate[[#This Row],[CO6]] + CatTemplate[[#This Row],[CS6]]) * (1 + getRateOHFinal) * getRateMarkupFinal</f>
        <v>#VALUE!</v>
      </c>
      <c r="FY415" s="30" t="e">
        <f>(CatTemplate[[#This Row],[CO7]] + CatTemplate[[#This Row],[CS7]]) * (1 + getRateOHFinal) * getRateMarkupFinal</f>
        <v>#VALUE!</v>
      </c>
      <c r="FZ415" s="30" t="e">
        <f>(CatTemplate[[#This Row],[CO8]] + CatTemplate[[#This Row],[CS8]]) * (1 + getRateOHFinal) * getRateMarkupFinal</f>
        <v>#VALUE!</v>
      </c>
      <c r="GA415" s="30" t="e">
        <f>(CatTemplate[[#This Row],[CO9]] + CatTemplate[[#This Row],[CS9]]) * (1 + getRateOHFinal) * getRateMarkupFinal</f>
        <v>#VALUE!</v>
      </c>
      <c r="GB415" s="30" t="e">
        <f>(CatTemplate[[#This Row],[CO10]] + CatTemplate[[#This Row],[CS10]]) * (1 + getRateOHFinal) * getRateMarkupFinal</f>
        <v>#VALUE!</v>
      </c>
      <c r="GC415" s="30" t="e">
        <f>(CatTemplate[[#This Row],[CO11]] + CatTemplate[[#This Row],[CS11]]) * (1 + getRateOHFinal) * getRateMarkupFinal</f>
        <v>#VALUE!</v>
      </c>
      <c r="GD415" s="30" t="e">
        <f>(CatTemplate[[#This Row],[CO12]] + CatTemplate[[#This Row],[CS12]]) * (1 + getRateOHFinal) * getRateMarkupFinal</f>
        <v>#VALUE!</v>
      </c>
      <c r="GE415" s="30" t="e">
        <f>(CatTemplate[[#This Row],[CO13]] + CatTemplate[[#This Row],[CS13]]) * (1 + getRateOHFinal) * getRateMarkupFinal</f>
        <v>#VALUE!</v>
      </c>
      <c r="GF415" s="30" t="e">
        <f>(CatTemplate[[#This Row],[CO14]] + CatTemplate[[#This Row],[CS14]]) * (1 + getRateOHFinal) * getRateMarkupFinal</f>
        <v>#VALUE!</v>
      </c>
      <c r="GG415" s="30" t="e">
        <f>(CatTemplate[[#This Row],[CO15]] + CatTemplate[[#This Row],[CS15]]) * (1 + getRateOHFinal) * getRateMarkupFinal</f>
        <v>#VALUE!</v>
      </c>
      <c r="GH415" s="30" t="e">
        <f>(CatTemplate[[#This Row],[CO16]] + CatTemplate[[#This Row],[CS16]]) * (1 + getRateOHFinal) * getRateMarkupFinal</f>
        <v>#VALUE!</v>
      </c>
      <c r="GI415" s="30" t="e">
        <f>(CatTemplate[[#This Row],[CO17]] + CatTemplate[[#This Row],[CS17]]) * (1 + getRateOHFinal) * getRateMarkupFinal</f>
        <v>#VALUE!</v>
      </c>
      <c r="GJ415" s="30" t="e">
        <f>(CatTemplate[[#This Row],[CO18]] + CatTemplate[[#This Row],[CS18]]) * (1 + getRateOHFinal) * getRateMarkupFinal</f>
        <v>#VALUE!</v>
      </c>
      <c r="GK415" s="30" t="e">
        <f>(CatTemplate[[#This Row],[CO19]] + CatTemplate[[#This Row],[CS19]]) * (1 + getRateOHFinal) * getRateMarkupFinal</f>
        <v>#VALUE!</v>
      </c>
      <c r="GL415" s="30" t="e">
        <f>(CatTemplate[[#This Row],[CO20]] + CatTemplate[[#This Row],[CS20]]) * (1 + getRateOHFinal) * getRateMarkupFinal</f>
        <v>#VALUE!</v>
      </c>
      <c r="GM415" s="30" t="e">
        <f t="shared" si="139"/>
        <v>#VALUE!</v>
      </c>
      <c r="GN415" s="30" t="e">
        <f t="shared" si="140"/>
        <v>#VALUE!</v>
      </c>
      <c r="GO415" s="30" t="e">
        <f t="shared" si="141"/>
        <v>#VALUE!</v>
      </c>
      <c r="GP415" s="30" t="e">
        <f t="shared" si="142"/>
        <v>#VALUE!</v>
      </c>
      <c r="GQ415" s="30" t="e">
        <f>(CatTemplate[[#This Row],[CO1]]+CatTemplate[[#This Row],[CS1]]) * (1+ getRateOHFinal) * (1 + getRateMarkupFinal)</f>
        <v>#VALUE!</v>
      </c>
      <c r="GR415" s="30" t="e">
        <f>(CatTemplate[[#This Row],[CO2]]+CatTemplate[[#This Row],[CS2]]) * (1+ getRateOHFinal) * (1 + getRateMarkupFinal)</f>
        <v>#VALUE!</v>
      </c>
      <c r="GS415" s="30" t="e">
        <f>(CatTemplate[[#This Row],[CO3]]+CatTemplate[[#This Row],[CS3]]) * (1+ getRateOHFinal) * (1 + getRateMarkupFinal)</f>
        <v>#VALUE!</v>
      </c>
      <c r="GT415" s="30" t="e">
        <f>(CatTemplate[[#This Row],[CO4]]+CatTemplate[[#This Row],[CS4]]) * (1+ getRateOHFinal) * (1 + getRateMarkupFinal)</f>
        <v>#VALUE!</v>
      </c>
      <c r="GU415" s="30" t="e">
        <f>(CatTemplate[[#This Row],[CO5]]+CatTemplate[[#This Row],[CS5]]) * (1+ getRateOHFinal) * (1 + getRateMarkupFinal)</f>
        <v>#VALUE!</v>
      </c>
      <c r="GV415" s="30" t="e">
        <f>(CatTemplate[[#This Row],[CO6]]+CatTemplate[[#This Row],[CS6]]) * (1+ getRateOHFinal) * (1 + getRateMarkupFinal)</f>
        <v>#VALUE!</v>
      </c>
      <c r="GW415" s="30" t="e">
        <f>(CatTemplate[[#This Row],[CO7]]+CatTemplate[[#This Row],[CS7]]) * (1+ getRateOHFinal) * (1 + getRateMarkupFinal)</f>
        <v>#VALUE!</v>
      </c>
      <c r="GX415" s="30" t="e">
        <f>(CatTemplate[[#This Row],[CO8]]+CatTemplate[[#This Row],[CS8]]) * (1+ getRateOHFinal) * (1 + getRateMarkupFinal)</f>
        <v>#VALUE!</v>
      </c>
      <c r="GY415" s="30" t="e">
        <f>(CatTemplate[[#This Row],[CO9]]+CatTemplate[[#This Row],[CS9]]) * (1+ getRateOHFinal) * (1 + getRateMarkupFinal)</f>
        <v>#VALUE!</v>
      </c>
      <c r="GZ415" s="30" t="e">
        <f>(CatTemplate[[#This Row],[CO10]]+CatTemplate[[#This Row],[CS10]]) * (1+ getRateOHFinal) * (1 + getRateMarkupFinal)</f>
        <v>#VALUE!</v>
      </c>
      <c r="HA415" s="30" t="e">
        <f>(CatTemplate[[#This Row],[CO11]]+CatTemplate[[#This Row],[CS11]]) * (1+ getRateOHFinal) * (1 + getRateMarkupFinal)</f>
        <v>#VALUE!</v>
      </c>
      <c r="HB415" s="30" t="e">
        <f>(CatTemplate[[#This Row],[CO12]]+CatTemplate[[#This Row],[CS12]]) * (1+ getRateOHFinal) * (1 + getRateMarkupFinal)</f>
        <v>#VALUE!</v>
      </c>
      <c r="HC415" s="30" t="e">
        <f>(CatTemplate[[#This Row],[CO13]]+CatTemplate[[#This Row],[CS13]]) * (1+ getRateOHFinal) * (1 + getRateMarkupFinal)</f>
        <v>#VALUE!</v>
      </c>
      <c r="HD415" s="30" t="e">
        <f>(CatTemplate[[#This Row],[CO14]]+CatTemplate[[#This Row],[CS14]]) * (1+ getRateOHFinal) * (1 + getRateMarkupFinal)</f>
        <v>#VALUE!</v>
      </c>
      <c r="HE415" s="30" t="e">
        <f>(CatTemplate[[#This Row],[CO15]]+CatTemplate[[#This Row],[CS15]]) * (1+ getRateOHFinal) * (1 + getRateMarkupFinal)</f>
        <v>#VALUE!</v>
      </c>
      <c r="HF415" s="30" t="e">
        <f>(CatTemplate[[#This Row],[CO16]]+CatTemplate[[#This Row],[CS16]]) * (1+ getRateOHFinal) * (1 + getRateMarkupFinal)</f>
        <v>#VALUE!</v>
      </c>
      <c r="HG415" s="30" t="e">
        <f>(CatTemplate[[#This Row],[CO17]]+CatTemplate[[#This Row],[CS17]]) * (1+ getRateOHFinal) * (1 + getRateMarkupFinal)</f>
        <v>#VALUE!</v>
      </c>
      <c r="HH415" s="30" t="e">
        <f>(CatTemplate[[#This Row],[CO18]]+CatTemplate[[#This Row],[CS18]]) * (1+ getRateOHFinal) * (1 + getRateMarkupFinal)</f>
        <v>#VALUE!</v>
      </c>
      <c r="HI415" s="30" t="e">
        <f>(CatTemplate[[#This Row],[CO19]]+CatTemplate[[#This Row],[CS19]]) * (1+ getRateOHFinal) * (1 + getRateMarkupFinal)</f>
        <v>#VALUE!</v>
      </c>
      <c r="HJ415" s="30" t="e">
        <f>(CatTemplate[[#This Row],[CO20]]+CatTemplate[[#This Row],[CS20]]) * (1+ getRateOHFinal) * (1 + getRateMarkupFinal)</f>
        <v>#VALUE!</v>
      </c>
      <c r="HK415" s="39" t="e">
        <f>CatTemplate[[#This Row],[Total cost]]+CatTemplate[[#This Row],[OH Amount]]+CatTemplate[[#This Row],[Markup]]</f>
        <v>#VALUE!</v>
      </c>
      <c r="HL415" s="63">
        <f>IF(CatTemplate[[#This Row],[Units]]="Days",CatTemplate[[#This Row],[Project quantity]]*CatTemplate[[#This Row],[St. unit effort]],CatTemplate[[#This Row],[Project quantity]])</f>
        <v>0</v>
      </c>
      <c r="HM415" s="287">
        <f>IFERROR(CatTemplate[[#This Row],[Total Price]]/(CatTemplate[[#This Row],[Final Quantity]]),0)</f>
        <v>0</v>
      </c>
      <c r="HN415" s="261"/>
    </row>
    <row r="416" spans="2:222" ht="25.5" x14ac:dyDescent="0.2">
      <c r="B416" s="9" t="s">
        <v>990</v>
      </c>
      <c r="C416" s="23">
        <v>12</v>
      </c>
      <c r="D416" s="10" t="s">
        <v>989</v>
      </c>
      <c r="E416" s="25">
        <v>1</v>
      </c>
      <c r="F416" s="19" t="s">
        <v>992</v>
      </c>
      <c r="G416" s="27">
        <v>4</v>
      </c>
      <c r="H416" s="19" t="s">
        <v>999</v>
      </c>
      <c r="I416" s="19" t="s">
        <v>1000</v>
      </c>
      <c r="J416" s="16" t="s">
        <v>849</v>
      </c>
      <c r="K416" s="16"/>
      <c r="L416" s="16" t="s">
        <v>140</v>
      </c>
      <c r="M416" s="16" t="s">
        <v>206</v>
      </c>
      <c r="N416" s="16" t="s">
        <v>857</v>
      </c>
      <c r="O416" s="320"/>
      <c r="P416" s="71"/>
      <c r="Q416" s="108"/>
      <c r="R416" s="73"/>
      <c r="S416" s="97"/>
      <c r="T416" s="100">
        <f>getEqUnitCost</f>
        <v>0</v>
      </c>
      <c r="U416" s="73">
        <f>getEqUnitEffort</f>
        <v>0</v>
      </c>
      <c r="V416" s="101">
        <f>getEqQuantity</f>
        <v>0</v>
      </c>
      <c r="W416" s="320"/>
      <c r="X416" s="100">
        <f>getConsUnitCost</f>
        <v>0</v>
      </c>
      <c r="Y416" s="73">
        <f>getConsUnitEffort</f>
        <v>0</v>
      </c>
      <c r="Z416" s="14">
        <f>getConsQuantity</f>
        <v>0</v>
      </c>
      <c r="AA416" s="320"/>
      <c r="AB416" s="72"/>
      <c r="AC416" s="112"/>
      <c r="AD416" s="14">
        <f>getOthQuantity</f>
        <v>0</v>
      </c>
      <c r="AE416" s="320"/>
      <c r="AF416" s="28" t="str">
        <f>IF(ISBLANK(CatTemplate[[#This Row],[Resource type]]),"",CatTemplate[[#This Row],[Resource type]])</f>
        <v>Communication Officer</v>
      </c>
      <c r="AG416" s="242">
        <f>getStaffUnitCost</f>
        <v>391.62183647807444</v>
      </c>
      <c r="AH416" s="113">
        <f>getStaffUnitEffort</f>
        <v>0</v>
      </c>
      <c r="AI416" s="40">
        <f>getStaffQuantity</f>
        <v>0</v>
      </c>
      <c r="AJ416" s="41">
        <f>CatTemplate[[#This Row],[St. quantity]]*8/ParRatePM</f>
        <v>0</v>
      </c>
      <c r="AK416" s="320"/>
      <c r="AL416" s="53" t="str">
        <f>CatTemplate[[#This Row],[Item type]]</f>
        <v>Days</v>
      </c>
      <c r="AM416" s="12">
        <f>SUM(CatTemplate[[#This Row],[Year1]:[Year20]])</f>
        <v>0</v>
      </c>
      <c r="AN416" s="52"/>
      <c r="AO416" s="52"/>
      <c r="AP416" s="52"/>
      <c r="AQ416" s="8"/>
      <c r="AR416" s="8"/>
      <c r="AS416" s="8"/>
      <c r="AT416" s="8"/>
      <c r="AU416" s="8"/>
      <c r="AV416" s="8"/>
      <c r="AW416" s="8"/>
      <c r="AX416" s="8"/>
      <c r="AY416" s="8"/>
      <c r="AZ416" s="8"/>
      <c r="BA416" s="8"/>
      <c r="BB416" s="8"/>
      <c r="BC416" s="8"/>
      <c r="BD416" s="8"/>
      <c r="BE416" s="8"/>
      <c r="BF416" s="8"/>
      <c r="BG416" s="36"/>
      <c r="BH416" s="320"/>
      <c r="BI416" s="37" t="str">
        <f>getCostCategory</f>
        <v>01 Staff costs</v>
      </c>
      <c r="BJ416" s="37" t="str">
        <f>getSection</f>
        <v>12 Communication</v>
      </c>
      <c r="BK416" s="32" t="str">
        <f>getObject</f>
        <v>Communication Officer</v>
      </c>
      <c r="BL416" s="30">
        <f>IFERROR(getUnitCost * IF(CatTemplate[[#This Row],[Cost Category Comp.]]="01 Staff costs", 1,1),0)</f>
        <v>391.62183647807444</v>
      </c>
      <c r="BM416" s="29">
        <f>IF(AND(ISBLANK(CatTemplate[[#This Row],[Eq. unit cost]]),ISBLANK(CatTemplate[[#This Row],[Cons. unit cost]]),ISBLANK(CatTemplate[[#This Row],[Oth. unit cost]])), 0, IF(getUnitEffort =0,1,getUnitEffort) * CatTemplate[[#This Row],[Year1]])</f>
        <v>0</v>
      </c>
      <c r="BN416" s="29">
        <f>IF(AND(ISBLANK(CatTemplate[[#This Row],[Eq. unit cost]]),ISBLANK(CatTemplate[[#This Row],[Cons. unit cost]]),ISBLANK(CatTemplate[[#This Row],[Oth. unit cost]])), 0, IF(getUnitEffort =0,1,getUnitEffort) * CatTemplate[[#This Row],[Year2]])</f>
        <v>0</v>
      </c>
      <c r="BO416" s="29">
        <f>IF(AND(ISBLANK(CatTemplate[[#This Row],[Eq. unit cost]]),ISBLANK(CatTemplate[[#This Row],[Cons. unit cost]]),ISBLANK(CatTemplate[[#This Row],[Oth. unit cost]])), 0, IF(getUnitEffort =0,1,getUnitEffort) * CatTemplate[[#This Row],[Year3]])</f>
        <v>0</v>
      </c>
      <c r="BP416" s="29">
        <f>IF(AND(ISBLANK(CatTemplate[[#This Row],[Eq. unit cost]]),ISBLANK(CatTemplate[[#This Row],[Cons. unit cost]]),ISBLANK(CatTemplate[[#This Row],[Oth. unit cost]])), 0, IF(getUnitEffort =0,1,getUnitEffort) * CatTemplate[[#This Row],[Year4]])</f>
        <v>0</v>
      </c>
      <c r="BQ416" s="29">
        <f>IF(AND(ISBLANK(CatTemplate[[#This Row],[Eq. unit cost]]),ISBLANK(CatTemplate[[#This Row],[Cons. unit cost]]),ISBLANK(CatTemplate[[#This Row],[Oth. unit cost]])), 0, IF(getUnitEffort =0,1,getUnitEffort) * CatTemplate[[#This Row],[Year5]])</f>
        <v>0</v>
      </c>
      <c r="BR416" s="29">
        <f>IF(AND(ISBLANK(CatTemplate[[#This Row],[Eq. unit cost]]),ISBLANK(CatTemplate[[#This Row],[Cons. unit cost]]),ISBLANK(CatTemplate[[#This Row],[Oth. unit cost]])), 0, IF(getUnitEffort =0,1,getUnitEffort) * CatTemplate[[#This Row],[Year6]])</f>
        <v>0</v>
      </c>
      <c r="BS416" s="29">
        <f>IF(AND(ISBLANK(CatTemplate[[#This Row],[Eq. unit cost]]),ISBLANK(CatTemplate[[#This Row],[Cons. unit cost]]),ISBLANK(CatTemplate[[#This Row],[Oth. unit cost]])), 0, IF(getUnitEffort =0,1,getUnitEffort) * CatTemplate[[#This Row],[Year7]])</f>
        <v>0</v>
      </c>
      <c r="BT416" s="29">
        <f>IF(AND(ISBLANK(CatTemplate[[#This Row],[Eq. unit cost]]),ISBLANK(CatTemplate[[#This Row],[Cons. unit cost]]),ISBLANK(CatTemplate[[#This Row],[Oth. unit cost]])), 0, IF(getUnitEffort =0,1,getUnitEffort) * CatTemplate[[#This Row],[Year8]])</f>
        <v>0</v>
      </c>
      <c r="BU416" s="29">
        <f>IF(AND(ISBLANK(CatTemplate[[#This Row],[Eq. unit cost]]),ISBLANK(CatTemplate[[#This Row],[Cons. unit cost]]),ISBLANK(CatTemplate[[#This Row],[Oth. unit cost]])), 0, IF(getUnitEffort =0,1,getUnitEffort) * CatTemplate[[#This Row],[Year9]])</f>
        <v>0</v>
      </c>
      <c r="BV416" s="29">
        <f>IF(AND(ISBLANK(CatTemplate[[#This Row],[Eq. unit cost]]),ISBLANK(CatTemplate[[#This Row],[Cons. unit cost]]),ISBLANK(CatTemplate[[#This Row],[Oth. unit cost]])), 0, IF(getUnitEffort =0,1,getUnitEffort) * CatTemplate[[#This Row],[Year10]])</f>
        <v>0</v>
      </c>
      <c r="BW416" s="29">
        <f>IF(AND(ISBLANK(CatTemplate[[#This Row],[Eq. unit cost]]),ISBLANK(CatTemplate[[#This Row],[Cons. unit cost]]),ISBLANK(CatTemplate[[#This Row],[Oth. unit cost]])), 0, IF(getUnitEffort =0,1,getUnitEffort) * CatTemplate[[#This Row],[Year11]])</f>
        <v>0</v>
      </c>
      <c r="BX416" s="29">
        <f>IF(AND(ISBLANK(CatTemplate[[#This Row],[Eq. unit cost]]),ISBLANK(CatTemplate[[#This Row],[Cons. unit cost]]),ISBLANK(CatTemplate[[#This Row],[Oth. unit cost]])), 0, IF(getUnitEffort =0,1,getUnitEffort) * CatTemplate[[#This Row],[Year12]])</f>
        <v>0</v>
      </c>
      <c r="BY416" s="29">
        <f>IF(AND(ISBLANK(CatTemplate[[#This Row],[Eq. unit cost]]),ISBLANK(CatTemplate[[#This Row],[Cons. unit cost]]),ISBLANK(CatTemplate[[#This Row],[Oth. unit cost]])), 0, IF(getUnitEffort =0,1,getUnitEffort) * CatTemplate[[#This Row],[Year13]])</f>
        <v>0</v>
      </c>
      <c r="BZ416" s="29">
        <f>IF(AND(ISBLANK(CatTemplate[[#This Row],[Eq. unit cost]]),ISBLANK(CatTemplate[[#This Row],[Cons. unit cost]]),ISBLANK(CatTemplate[[#This Row],[Oth. unit cost]])), 0, IF(getUnitEffort =0,1,getUnitEffort) * CatTemplate[[#This Row],[Year14]])</f>
        <v>0</v>
      </c>
      <c r="CA416" s="29">
        <f>IF(AND(ISBLANK(CatTemplate[[#This Row],[Eq. unit cost]]),ISBLANK(CatTemplate[[#This Row],[Cons. unit cost]]),ISBLANK(CatTemplate[[#This Row],[Oth. unit cost]])), 0, IF(getUnitEffort =0,1,getUnitEffort) * CatTemplate[[#This Row],[Year15]])</f>
        <v>0</v>
      </c>
      <c r="CB416" s="29">
        <f>IF(AND(ISBLANK(CatTemplate[[#This Row],[Eq. unit cost]]),ISBLANK(CatTemplate[[#This Row],[Cons. unit cost]]),ISBLANK(CatTemplate[[#This Row],[Oth. unit cost]])), 0, IF(getUnitEffort =0,1,getUnitEffort) * CatTemplate[[#This Row],[Year16]])</f>
        <v>0</v>
      </c>
      <c r="CC416" s="29">
        <f>IF(AND(ISBLANK(CatTemplate[[#This Row],[Eq. unit cost]]),ISBLANK(CatTemplate[[#This Row],[Cons. unit cost]]),ISBLANK(CatTemplate[[#This Row],[Oth. unit cost]])), 0, IF(getUnitEffort =0,1,getUnitEffort) * CatTemplate[[#This Row],[Year17]])</f>
        <v>0</v>
      </c>
      <c r="CD416" s="29">
        <f>IF(AND(ISBLANK(CatTemplate[[#This Row],[Eq. unit cost]]),ISBLANK(CatTemplate[[#This Row],[Cons. unit cost]]),ISBLANK(CatTemplate[[#This Row],[Oth. unit cost]])), 0, IF(getUnitEffort =0,1,getUnitEffort) * CatTemplate[[#This Row],[Year18]])</f>
        <v>0</v>
      </c>
      <c r="CE416" s="29">
        <f>IF(AND(ISBLANK(CatTemplate[[#This Row],[Eq. unit cost]]),ISBLANK(CatTemplate[[#This Row],[Cons. unit cost]]),ISBLANK(CatTemplate[[#This Row],[Oth. unit cost]])), 0, IF(getUnitEffort =0,1,getUnitEffort) * CatTemplate[[#This Row],[Year19]])</f>
        <v>0</v>
      </c>
      <c r="CF416" s="29">
        <f>IF(AND(ISBLANK(CatTemplate[[#This Row],[Eq. unit cost]]),ISBLANK(CatTemplate[[#This Row],[Cons. unit cost]]),ISBLANK(CatTemplate[[#This Row],[Oth. unit cost]])), 0, IF(getUnitEffort =0,1,getUnitEffort) * CatTemplate[[#This Row],[Year20]])</f>
        <v>0</v>
      </c>
      <c r="CG416" s="45">
        <f>SUM(CatTemplate[[#This Row],[Q1]:[Q20]])</f>
        <v>0</v>
      </c>
      <c r="CH416" s="29">
        <f>IF(ISBLANK(CatTemplate[[#This Row],[St. unit effort]]),0,(CatTemplate[[#This Row],[St. unit effort]] * CatTemplate[[#This Row],[Year1]]))</f>
        <v>0</v>
      </c>
      <c r="CI416" s="29">
        <f>IF(ISBLANK(CatTemplate[[#This Row],[St. unit effort]]),0,(CatTemplate[[#This Row],[St. unit effort]] * CatTemplate[[#This Row],[Year2]]))</f>
        <v>0</v>
      </c>
      <c r="CJ416" s="29">
        <f>IF(ISBLANK(CatTemplate[[#This Row],[St. unit effort]]),0,(CatTemplate[[#This Row],[St. unit effort]] * CatTemplate[[#This Row],[Year3]]))</f>
        <v>0</v>
      </c>
      <c r="CK416" s="29">
        <f>IF(ISBLANK(CatTemplate[[#This Row],[St. unit effort]]),0,(CatTemplate[[#This Row],[St. unit effort]] * CatTemplate[[#This Row],[Year4]]))</f>
        <v>0</v>
      </c>
      <c r="CL416" s="29">
        <f>IF(ISBLANK(CatTemplate[[#This Row],[St. unit effort]]),0,(CatTemplate[[#This Row],[St. unit effort]] * CatTemplate[[#This Row],[Year5]]))</f>
        <v>0</v>
      </c>
      <c r="CM416" s="29">
        <f>IF(ISBLANK(CatTemplate[[#This Row],[St. unit effort]]),0,(CatTemplate[[#This Row],[St. unit effort]] * CatTemplate[[#This Row],[Year6]]))</f>
        <v>0</v>
      </c>
      <c r="CN416" s="29">
        <f>IF(ISBLANK(CatTemplate[[#This Row],[St. unit effort]]),0,(CatTemplate[[#This Row],[St. unit effort]] * CatTemplate[[#This Row],[Year7]]))</f>
        <v>0</v>
      </c>
      <c r="CO416" s="29">
        <f>IF(ISBLANK(CatTemplate[[#This Row],[St. unit effort]]),0,(CatTemplate[[#This Row],[St. unit effort]] * CatTemplate[[#This Row],[Year8]]))</f>
        <v>0</v>
      </c>
      <c r="CP416" s="29">
        <f>IF(ISBLANK(CatTemplate[[#This Row],[St. unit effort]]),0,(CatTemplate[[#This Row],[St. unit effort]] * CatTemplate[[#This Row],[Year9]]))</f>
        <v>0</v>
      </c>
      <c r="CQ416" s="29">
        <f>IF(ISBLANK(CatTemplate[[#This Row],[St. unit effort]]),0,(CatTemplate[[#This Row],[St. unit effort]] * CatTemplate[[#This Row],[Year10]]))</f>
        <v>0</v>
      </c>
      <c r="CR416" s="29">
        <f>IF(ISBLANK(CatTemplate[[#This Row],[St. unit effort]]),0,(CatTemplate[[#This Row],[St. unit effort]] * CatTemplate[[#This Row],[Year11]]))</f>
        <v>0</v>
      </c>
      <c r="CS416" s="29">
        <f>IF(ISBLANK(CatTemplate[[#This Row],[St. unit effort]]),0,(CatTemplate[[#This Row],[St. unit effort]] * CatTemplate[[#This Row],[Year12]]))</f>
        <v>0</v>
      </c>
      <c r="CT416" s="29">
        <f>IF(ISBLANK(CatTemplate[[#This Row],[St. unit effort]]),0,(CatTemplate[[#This Row],[St. unit effort]] * CatTemplate[[#This Row],[Year13]]))</f>
        <v>0</v>
      </c>
      <c r="CU416" s="29">
        <f>IF(ISBLANK(CatTemplate[[#This Row],[St. unit effort]]),0,(CatTemplate[[#This Row],[St. unit effort]] * CatTemplate[[#This Row],[Year14]]))</f>
        <v>0</v>
      </c>
      <c r="CV416" s="29">
        <f>IF(ISBLANK(CatTemplate[[#This Row],[St. unit effort]]),0,(CatTemplate[[#This Row],[St. unit effort]] * CatTemplate[[#This Row],[Year15]]))</f>
        <v>0</v>
      </c>
      <c r="CW416" s="29">
        <f>IF(ISBLANK(CatTemplate[[#This Row],[St. unit effort]]),0,(CatTemplate[[#This Row],[St. unit effort]] * CatTemplate[[#This Row],[Year16]]))</f>
        <v>0</v>
      </c>
      <c r="CX416" s="29">
        <f>IF(ISBLANK(CatTemplate[[#This Row],[St. unit effort]]),0,(CatTemplate[[#This Row],[St. unit effort]] * CatTemplate[[#This Row],[Year17]]))</f>
        <v>0</v>
      </c>
      <c r="CY416" s="29">
        <f>IF(ISBLANK(CatTemplate[[#This Row],[St. unit effort]]),0,(CatTemplate[[#This Row],[St. unit effort]] * CatTemplate[[#This Row],[Year18]]))</f>
        <v>0</v>
      </c>
      <c r="CZ416" s="29">
        <f>IF(ISBLANK(CatTemplate[[#This Row],[St. unit effort]]),0,(CatTemplate[[#This Row],[St. unit effort]] * CatTemplate[[#This Row],[Year19]]))</f>
        <v>0</v>
      </c>
      <c r="DA416" s="29">
        <f>IF(ISBLANK(CatTemplate[[#This Row],[St. unit effort]]),0,(CatTemplate[[#This Row],[St. unit effort]] * CatTemplate[[#This Row],[Year20]]))</f>
        <v>0</v>
      </c>
      <c r="DB416" s="57">
        <f>IF(ISBLANK(CatTemplate[[#This Row],[St. unit effort]]),0,(CatTemplate[[#This Row],[St. unit effort]] * CatTemplate[[#This Row],[Year1]])*8/ParRatePM)</f>
        <v>0</v>
      </c>
      <c r="DC416" s="57">
        <f>IF(ISBLANK(CatTemplate[[#This Row],[St. unit effort]]),0,(CatTemplate[[#This Row],[St. unit effort]] * CatTemplate[[#This Row],[Year2]])*8/ParRatePM)</f>
        <v>0</v>
      </c>
      <c r="DD416" s="57">
        <f>IF(ISBLANK(CatTemplate[[#This Row],[St. unit effort]]),0,(CatTemplate[[#This Row],[St. unit effort]] * CatTemplate[[#This Row],[Year3]])*8/ParRatePM)</f>
        <v>0</v>
      </c>
      <c r="DE416" s="57">
        <f>IF(ISBLANK(CatTemplate[[#This Row],[St. unit effort]]),0,(CatTemplate[[#This Row],[St. unit effort]] * CatTemplate[[#This Row],[Year4]])*8/ParRatePM)</f>
        <v>0</v>
      </c>
      <c r="DF416" s="57">
        <f>IF(ISBLANK(CatTemplate[[#This Row],[St. unit effort]]),0,(CatTemplate[[#This Row],[St. unit effort]] * CatTemplate[[#This Row],[Year5]])*8/ParRatePM)</f>
        <v>0</v>
      </c>
      <c r="DG416" s="57">
        <f>IF(ISBLANK(CatTemplate[[#This Row],[St. unit effort]]),0,(CatTemplate[[#This Row],[St. unit effort]] * CatTemplate[[#This Row],[Year6]])*8/ParRatePM)</f>
        <v>0</v>
      </c>
      <c r="DH416" s="57">
        <f>IF(ISBLANK(CatTemplate[[#This Row],[St. unit effort]]),0,(CatTemplate[[#This Row],[St. unit effort]] * CatTemplate[[#This Row],[Year7]])*8/ParRatePM)</f>
        <v>0</v>
      </c>
      <c r="DI416" s="57">
        <f>IF(ISBLANK(CatTemplate[[#This Row],[St. unit effort]]),0,(CatTemplate[[#This Row],[St. unit effort]] * CatTemplate[[#This Row],[Year8]])*8/ParRatePM)</f>
        <v>0</v>
      </c>
      <c r="DJ416" s="57">
        <f>IF(ISBLANK(CatTemplate[[#This Row],[St. unit effort]]),0,(CatTemplate[[#This Row],[St. unit effort]] * CatTemplate[[#This Row],[Year9]])*8/ParRatePM)</f>
        <v>0</v>
      </c>
      <c r="DK416" s="57">
        <f>IF(ISBLANK(CatTemplate[[#This Row],[St. unit effort]]),0,(CatTemplate[[#This Row],[St. unit effort]] * CatTemplate[[#This Row],[Year10]])*8/ParRatePM)</f>
        <v>0</v>
      </c>
      <c r="DL416" s="57">
        <f>IF(ISBLANK(CatTemplate[[#This Row],[St. unit effort]]),0,(CatTemplate[[#This Row],[St. unit effort]] * CatTemplate[[#This Row],[Year11]])*8/ParRatePM)</f>
        <v>0</v>
      </c>
      <c r="DM416" s="57">
        <f>IF(ISBLANK(CatTemplate[[#This Row],[St. unit effort]]),0,(CatTemplate[[#This Row],[St. unit effort]] * CatTemplate[[#This Row],[Year12]])*8/ParRatePM)</f>
        <v>0</v>
      </c>
      <c r="DN416" s="57">
        <f>IF(ISBLANK(CatTemplate[[#This Row],[St. unit effort]]),0,(CatTemplate[[#This Row],[St. unit effort]] * CatTemplate[[#This Row],[Year13]])*8/ParRatePM)</f>
        <v>0</v>
      </c>
      <c r="DO416" s="57">
        <f>IF(ISBLANK(CatTemplate[[#This Row],[St. unit effort]]),0,(CatTemplate[[#This Row],[St. unit effort]] * CatTemplate[[#This Row],[Year14]])*8/ParRatePM)</f>
        <v>0</v>
      </c>
      <c r="DP416" s="57">
        <f>IF(ISBLANK(CatTemplate[[#This Row],[St. unit effort]]),0,(CatTemplate[[#This Row],[St. unit effort]] * CatTemplate[[#This Row],[Year15]])*8/ParRatePM)</f>
        <v>0</v>
      </c>
      <c r="DQ416" s="57">
        <f>IF(ISBLANK(CatTemplate[[#This Row],[St. unit effort]]),0,(CatTemplate[[#This Row],[St. unit effort]] * CatTemplate[[#This Row],[Year16]])*8/ParRatePM)</f>
        <v>0</v>
      </c>
      <c r="DR416" s="57">
        <f>IF(ISBLANK(CatTemplate[[#This Row],[St. unit effort]]),0,(CatTemplate[[#This Row],[St. unit effort]] * CatTemplate[[#This Row],[Year17]])*8/ParRatePM)</f>
        <v>0</v>
      </c>
      <c r="DS416" s="57">
        <f>IF(ISBLANK(CatTemplate[[#This Row],[St. unit effort]]),0,(CatTemplate[[#This Row],[St. unit effort]] * CatTemplate[[#This Row],[Year18]])*8/ParRatePM)</f>
        <v>0</v>
      </c>
      <c r="DT416" s="57">
        <f>IF(ISBLANK(CatTemplate[[#This Row],[St. unit effort]]),0,(CatTemplate[[#This Row],[St. unit effort]] * CatTemplate[[#This Row],[Year19]])*8/ParRatePM)</f>
        <v>0</v>
      </c>
      <c r="DU416" s="57">
        <f>IF(ISBLANK(CatTemplate[[#This Row],[St. unit effort]]),0,(CatTemplate[[#This Row],[St. unit effort]] * CatTemplate[[#This Row],[Year20]])*8/ParRatePM)</f>
        <v>0</v>
      </c>
      <c r="DV416" s="54">
        <f>SUM(CatTemplate[[#This Row],[PM1]:[PM20]])</f>
        <v>0</v>
      </c>
      <c r="DW416" s="56">
        <f t="shared" si="143"/>
        <v>0</v>
      </c>
      <c r="DX416" s="56">
        <f t="shared" si="143"/>
        <v>0</v>
      </c>
      <c r="DY416" s="56">
        <f t="shared" si="143"/>
        <v>0</v>
      </c>
      <c r="DZ416" s="56">
        <f t="shared" si="143"/>
        <v>0</v>
      </c>
      <c r="EA416" s="56">
        <f t="shared" si="143"/>
        <v>0</v>
      </c>
      <c r="EB416" s="56">
        <f t="shared" si="143"/>
        <v>0</v>
      </c>
      <c r="EC416" s="56">
        <f t="shared" si="143"/>
        <v>0</v>
      </c>
      <c r="ED416" s="56">
        <f t="shared" si="143"/>
        <v>0</v>
      </c>
      <c r="EE416" s="56">
        <f t="shared" si="143"/>
        <v>0</v>
      </c>
      <c r="EF416" s="56">
        <f t="shared" si="143"/>
        <v>0</v>
      </c>
      <c r="EG416" s="56">
        <f t="shared" si="143"/>
        <v>0</v>
      </c>
      <c r="EH416" s="56">
        <f t="shared" si="143"/>
        <v>0</v>
      </c>
      <c r="EI416" s="56">
        <f t="shared" si="143"/>
        <v>0</v>
      </c>
      <c r="EJ416" s="56">
        <f t="shared" si="143"/>
        <v>0</v>
      </c>
      <c r="EK416" s="56">
        <f t="shared" si="143"/>
        <v>0</v>
      </c>
      <c r="EL416" s="56">
        <f t="shared" si="145"/>
        <v>0</v>
      </c>
      <c r="EM416" s="56">
        <f t="shared" si="145"/>
        <v>0</v>
      </c>
      <c r="EN416" s="56">
        <f t="shared" si="145"/>
        <v>0</v>
      </c>
      <c r="EO416" s="56">
        <f t="shared" si="145"/>
        <v>0</v>
      </c>
      <c r="EP416" s="56">
        <f t="shared" si="145"/>
        <v>0</v>
      </c>
      <c r="EQ416" s="30">
        <f>CatTemplate[[#This Row],[Eq. unit cost]] * CatTemplate[[#This Row],[Eq. quantity]]</f>
        <v>0</v>
      </c>
      <c r="ER416" s="30">
        <f>CatTemplate[[#This Row],[Cons. unit cost]] *CatTemplate[[#This Row],[Cons. quantity]]</f>
        <v>0</v>
      </c>
      <c r="ES416" s="30">
        <f>CatTemplate[[#This Row],[Oth. unit cost]] *CatTemplate[[#This Row],[Oth. quantity]]</f>
        <v>0</v>
      </c>
      <c r="ET416" s="55">
        <f>SUM(CatTemplate[[#This Row],[CO1]:[CO20]])</f>
        <v>0</v>
      </c>
      <c r="EU416" s="56">
        <f t="shared" si="144"/>
        <v>0</v>
      </c>
      <c r="EV416" s="56">
        <f t="shared" si="144"/>
        <v>0</v>
      </c>
      <c r="EW416" s="56">
        <f t="shared" si="144"/>
        <v>0</v>
      </c>
      <c r="EX416" s="56">
        <f t="shared" si="144"/>
        <v>0</v>
      </c>
      <c r="EY416" s="56">
        <f t="shared" si="144"/>
        <v>0</v>
      </c>
      <c r="EZ416" s="56">
        <f t="shared" si="144"/>
        <v>0</v>
      </c>
      <c r="FA416" s="56">
        <f t="shared" si="144"/>
        <v>0</v>
      </c>
      <c r="FB416" s="56">
        <f t="shared" si="144"/>
        <v>0</v>
      </c>
      <c r="FC416" s="56">
        <f t="shared" si="144"/>
        <v>0</v>
      </c>
      <c r="FD416" s="56">
        <f t="shared" si="144"/>
        <v>0</v>
      </c>
      <c r="FE416" s="56">
        <f t="shared" si="144"/>
        <v>0</v>
      </c>
      <c r="FF416" s="56">
        <f t="shared" si="144"/>
        <v>0</v>
      </c>
      <c r="FG416" s="56">
        <f t="shared" si="144"/>
        <v>0</v>
      </c>
      <c r="FH416" s="56">
        <f t="shared" si="144"/>
        <v>0</v>
      </c>
      <c r="FI416" s="56">
        <f t="shared" si="144"/>
        <v>0</v>
      </c>
      <c r="FJ416" s="56">
        <f t="shared" si="146"/>
        <v>0</v>
      </c>
      <c r="FK416" s="56">
        <f t="shared" si="146"/>
        <v>0</v>
      </c>
      <c r="FL416" s="56">
        <f t="shared" si="146"/>
        <v>0</v>
      </c>
      <c r="FM416" s="56">
        <f t="shared" si="146"/>
        <v>0</v>
      </c>
      <c r="FN416" s="56">
        <f t="shared" si="146"/>
        <v>0</v>
      </c>
      <c r="FO416" s="58">
        <f>SUM(CatTemplate[[#This Row],[CS1]:[CS20]])</f>
        <v>0</v>
      </c>
      <c r="FP416" s="59">
        <f>CatTemplate[[#This Row],[Total Oth. cost]]+CatTemplate[[#This Row],[Total St. Cost]]</f>
        <v>0</v>
      </c>
      <c r="FQ416" s="33" t="e">
        <f t="shared" si="137"/>
        <v>#VALUE!</v>
      </c>
      <c r="FR416" s="33" t="e">
        <f t="shared" si="138"/>
        <v>#VALUE!</v>
      </c>
      <c r="FS416" s="30" t="e">
        <f>(CatTemplate[[#This Row],[CO1]] + CatTemplate[[#This Row],[CS1]]) * (1 + getRateOHFinal) * getRateMarkupFinal</f>
        <v>#VALUE!</v>
      </c>
      <c r="FT416" s="30" t="e">
        <f>(CatTemplate[[#This Row],[CO2]] + CatTemplate[[#This Row],[CS2]]) * (1 + getRateOHFinal) * getRateMarkupFinal</f>
        <v>#VALUE!</v>
      </c>
      <c r="FU416" s="30" t="e">
        <f>(CatTemplate[[#This Row],[CO3]] + CatTemplate[[#This Row],[CS3]]) * (1 + getRateOHFinal) * getRateMarkupFinal</f>
        <v>#VALUE!</v>
      </c>
      <c r="FV416" s="30" t="e">
        <f>(CatTemplate[[#This Row],[CO4]] + CatTemplate[[#This Row],[CS4]]) * (1 + getRateOHFinal) * getRateMarkupFinal</f>
        <v>#VALUE!</v>
      </c>
      <c r="FW416" s="30" t="e">
        <f>(CatTemplate[[#This Row],[CO5]] + CatTemplate[[#This Row],[CS5]]) * (1 + getRateOHFinal) * getRateMarkupFinal</f>
        <v>#VALUE!</v>
      </c>
      <c r="FX416" s="30" t="e">
        <f>(CatTemplate[[#This Row],[CO6]] + CatTemplate[[#This Row],[CS6]]) * (1 + getRateOHFinal) * getRateMarkupFinal</f>
        <v>#VALUE!</v>
      </c>
      <c r="FY416" s="30" t="e">
        <f>(CatTemplate[[#This Row],[CO7]] + CatTemplate[[#This Row],[CS7]]) * (1 + getRateOHFinal) * getRateMarkupFinal</f>
        <v>#VALUE!</v>
      </c>
      <c r="FZ416" s="30" t="e">
        <f>(CatTemplate[[#This Row],[CO8]] + CatTemplate[[#This Row],[CS8]]) * (1 + getRateOHFinal) * getRateMarkupFinal</f>
        <v>#VALUE!</v>
      </c>
      <c r="GA416" s="30" t="e">
        <f>(CatTemplate[[#This Row],[CO9]] + CatTemplate[[#This Row],[CS9]]) * (1 + getRateOHFinal) * getRateMarkupFinal</f>
        <v>#VALUE!</v>
      </c>
      <c r="GB416" s="30" t="e">
        <f>(CatTemplate[[#This Row],[CO10]] + CatTemplate[[#This Row],[CS10]]) * (1 + getRateOHFinal) * getRateMarkupFinal</f>
        <v>#VALUE!</v>
      </c>
      <c r="GC416" s="30" t="e">
        <f>(CatTemplate[[#This Row],[CO11]] + CatTemplate[[#This Row],[CS11]]) * (1 + getRateOHFinal) * getRateMarkupFinal</f>
        <v>#VALUE!</v>
      </c>
      <c r="GD416" s="30" t="e">
        <f>(CatTemplate[[#This Row],[CO12]] + CatTemplate[[#This Row],[CS12]]) * (1 + getRateOHFinal) * getRateMarkupFinal</f>
        <v>#VALUE!</v>
      </c>
      <c r="GE416" s="30" t="e">
        <f>(CatTemplate[[#This Row],[CO13]] + CatTemplate[[#This Row],[CS13]]) * (1 + getRateOHFinal) * getRateMarkupFinal</f>
        <v>#VALUE!</v>
      </c>
      <c r="GF416" s="30" t="e">
        <f>(CatTemplate[[#This Row],[CO14]] + CatTemplate[[#This Row],[CS14]]) * (1 + getRateOHFinal) * getRateMarkupFinal</f>
        <v>#VALUE!</v>
      </c>
      <c r="GG416" s="30" t="e">
        <f>(CatTemplate[[#This Row],[CO15]] + CatTemplate[[#This Row],[CS15]]) * (1 + getRateOHFinal) * getRateMarkupFinal</f>
        <v>#VALUE!</v>
      </c>
      <c r="GH416" s="30" t="e">
        <f>(CatTemplate[[#This Row],[CO16]] + CatTemplate[[#This Row],[CS16]]) * (1 + getRateOHFinal) * getRateMarkupFinal</f>
        <v>#VALUE!</v>
      </c>
      <c r="GI416" s="30" t="e">
        <f>(CatTemplate[[#This Row],[CO17]] + CatTemplate[[#This Row],[CS17]]) * (1 + getRateOHFinal) * getRateMarkupFinal</f>
        <v>#VALUE!</v>
      </c>
      <c r="GJ416" s="30" t="e">
        <f>(CatTemplate[[#This Row],[CO18]] + CatTemplate[[#This Row],[CS18]]) * (1 + getRateOHFinal) * getRateMarkupFinal</f>
        <v>#VALUE!</v>
      </c>
      <c r="GK416" s="30" t="e">
        <f>(CatTemplate[[#This Row],[CO19]] + CatTemplate[[#This Row],[CS19]]) * (1 + getRateOHFinal) * getRateMarkupFinal</f>
        <v>#VALUE!</v>
      </c>
      <c r="GL416" s="30" t="e">
        <f>(CatTemplate[[#This Row],[CO20]] + CatTemplate[[#This Row],[CS20]]) * (1 + getRateOHFinal) * getRateMarkupFinal</f>
        <v>#VALUE!</v>
      </c>
      <c r="GM416" s="30" t="e">
        <f t="shared" si="139"/>
        <v>#VALUE!</v>
      </c>
      <c r="GN416" s="30" t="e">
        <f t="shared" si="140"/>
        <v>#VALUE!</v>
      </c>
      <c r="GO416" s="30" t="e">
        <f t="shared" si="141"/>
        <v>#VALUE!</v>
      </c>
      <c r="GP416" s="30" t="e">
        <f t="shared" si="142"/>
        <v>#VALUE!</v>
      </c>
      <c r="GQ416" s="30" t="e">
        <f>(CatTemplate[[#This Row],[CO1]]+CatTemplate[[#This Row],[CS1]]) * (1+ getRateOHFinal) * (1 + getRateMarkupFinal)</f>
        <v>#VALUE!</v>
      </c>
      <c r="GR416" s="30" t="e">
        <f>(CatTemplate[[#This Row],[CO2]]+CatTemplate[[#This Row],[CS2]]) * (1+ getRateOHFinal) * (1 + getRateMarkupFinal)</f>
        <v>#VALUE!</v>
      </c>
      <c r="GS416" s="30" t="e">
        <f>(CatTemplate[[#This Row],[CO3]]+CatTemplate[[#This Row],[CS3]]) * (1+ getRateOHFinal) * (1 + getRateMarkupFinal)</f>
        <v>#VALUE!</v>
      </c>
      <c r="GT416" s="30" t="e">
        <f>(CatTemplate[[#This Row],[CO4]]+CatTemplate[[#This Row],[CS4]]) * (1+ getRateOHFinal) * (1 + getRateMarkupFinal)</f>
        <v>#VALUE!</v>
      </c>
      <c r="GU416" s="30" t="e">
        <f>(CatTemplate[[#This Row],[CO5]]+CatTemplate[[#This Row],[CS5]]) * (1+ getRateOHFinal) * (1 + getRateMarkupFinal)</f>
        <v>#VALUE!</v>
      </c>
      <c r="GV416" s="30" t="e">
        <f>(CatTemplate[[#This Row],[CO6]]+CatTemplate[[#This Row],[CS6]]) * (1+ getRateOHFinal) * (1 + getRateMarkupFinal)</f>
        <v>#VALUE!</v>
      </c>
      <c r="GW416" s="30" t="e">
        <f>(CatTemplate[[#This Row],[CO7]]+CatTemplate[[#This Row],[CS7]]) * (1+ getRateOHFinal) * (1 + getRateMarkupFinal)</f>
        <v>#VALUE!</v>
      </c>
      <c r="GX416" s="30" t="e">
        <f>(CatTemplate[[#This Row],[CO8]]+CatTemplate[[#This Row],[CS8]]) * (1+ getRateOHFinal) * (1 + getRateMarkupFinal)</f>
        <v>#VALUE!</v>
      </c>
      <c r="GY416" s="30" t="e">
        <f>(CatTemplate[[#This Row],[CO9]]+CatTemplate[[#This Row],[CS9]]) * (1+ getRateOHFinal) * (1 + getRateMarkupFinal)</f>
        <v>#VALUE!</v>
      </c>
      <c r="GZ416" s="30" t="e">
        <f>(CatTemplate[[#This Row],[CO10]]+CatTemplate[[#This Row],[CS10]]) * (1+ getRateOHFinal) * (1 + getRateMarkupFinal)</f>
        <v>#VALUE!</v>
      </c>
      <c r="HA416" s="30" t="e">
        <f>(CatTemplate[[#This Row],[CO11]]+CatTemplate[[#This Row],[CS11]]) * (1+ getRateOHFinal) * (1 + getRateMarkupFinal)</f>
        <v>#VALUE!</v>
      </c>
      <c r="HB416" s="30" t="e">
        <f>(CatTemplate[[#This Row],[CO12]]+CatTemplate[[#This Row],[CS12]]) * (1+ getRateOHFinal) * (1 + getRateMarkupFinal)</f>
        <v>#VALUE!</v>
      </c>
      <c r="HC416" s="30" t="e">
        <f>(CatTemplate[[#This Row],[CO13]]+CatTemplate[[#This Row],[CS13]]) * (1+ getRateOHFinal) * (1 + getRateMarkupFinal)</f>
        <v>#VALUE!</v>
      </c>
      <c r="HD416" s="30" t="e">
        <f>(CatTemplate[[#This Row],[CO14]]+CatTemplate[[#This Row],[CS14]]) * (1+ getRateOHFinal) * (1 + getRateMarkupFinal)</f>
        <v>#VALUE!</v>
      </c>
      <c r="HE416" s="30" t="e">
        <f>(CatTemplate[[#This Row],[CO15]]+CatTemplate[[#This Row],[CS15]]) * (1+ getRateOHFinal) * (1 + getRateMarkupFinal)</f>
        <v>#VALUE!</v>
      </c>
      <c r="HF416" s="30" t="e">
        <f>(CatTemplate[[#This Row],[CO16]]+CatTemplate[[#This Row],[CS16]]) * (1+ getRateOHFinal) * (1 + getRateMarkupFinal)</f>
        <v>#VALUE!</v>
      </c>
      <c r="HG416" s="30" t="e">
        <f>(CatTemplate[[#This Row],[CO17]]+CatTemplate[[#This Row],[CS17]]) * (1+ getRateOHFinal) * (1 + getRateMarkupFinal)</f>
        <v>#VALUE!</v>
      </c>
      <c r="HH416" s="30" t="e">
        <f>(CatTemplate[[#This Row],[CO18]]+CatTemplate[[#This Row],[CS18]]) * (1+ getRateOHFinal) * (1 + getRateMarkupFinal)</f>
        <v>#VALUE!</v>
      </c>
      <c r="HI416" s="30" t="e">
        <f>(CatTemplate[[#This Row],[CO19]]+CatTemplate[[#This Row],[CS19]]) * (1+ getRateOHFinal) * (1 + getRateMarkupFinal)</f>
        <v>#VALUE!</v>
      </c>
      <c r="HJ416" s="30" t="e">
        <f>(CatTemplate[[#This Row],[CO20]]+CatTemplate[[#This Row],[CS20]]) * (1+ getRateOHFinal) * (1 + getRateMarkupFinal)</f>
        <v>#VALUE!</v>
      </c>
      <c r="HK416" s="39" t="e">
        <f>CatTemplate[[#This Row],[Total cost]]+CatTemplate[[#This Row],[OH Amount]]+CatTemplate[[#This Row],[Markup]]</f>
        <v>#VALUE!</v>
      </c>
      <c r="HL416" s="63">
        <f>IF(CatTemplate[[#This Row],[Units]]="Days",CatTemplate[[#This Row],[Project quantity]]*CatTemplate[[#This Row],[St. unit effort]],CatTemplate[[#This Row],[Project quantity]])</f>
        <v>0</v>
      </c>
      <c r="HM416" s="287">
        <f>IFERROR(CatTemplate[[#This Row],[Total Price]]/(CatTemplate[[#This Row],[Final Quantity]]),0)</f>
        <v>0</v>
      </c>
      <c r="HN416" s="261"/>
    </row>
    <row r="417" spans="2:222" ht="25.5" x14ac:dyDescent="0.2">
      <c r="B417" s="9" t="s">
        <v>990</v>
      </c>
      <c r="C417" s="23">
        <v>12</v>
      </c>
      <c r="D417" s="10" t="s">
        <v>989</v>
      </c>
      <c r="E417" s="25">
        <v>1</v>
      </c>
      <c r="F417" s="19" t="s">
        <v>992</v>
      </c>
      <c r="G417" s="27">
        <v>5</v>
      </c>
      <c r="H417" s="19" t="s">
        <v>1001</v>
      </c>
      <c r="I417" s="19" t="s">
        <v>1002</v>
      </c>
      <c r="J417" s="16"/>
      <c r="K417" s="16"/>
      <c r="L417" s="16" t="s">
        <v>422</v>
      </c>
      <c r="M417" s="16" t="s">
        <v>890</v>
      </c>
      <c r="N417" s="16" t="s">
        <v>857</v>
      </c>
      <c r="O417" s="320"/>
      <c r="P417" s="71"/>
      <c r="Q417" s="108"/>
      <c r="R417" s="73"/>
      <c r="S417" s="97"/>
      <c r="T417" s="100">
        <f>getEqUnitCost</f>
        <v>0</v>
      </c>
      <c r="U417" s="73">
        <f>getEqUnitEffort</f>
        <v>0</v>
      </c>
      <c r="V417" s="101">
        <f>getEqQuantity</f>
        <v>0</v>
      </c>
      <c r="W417" s="320"/>
      <c r="X417" s="100">
        <f>getConsUnitCost</f>
        <v>0</v>
      </c>
      <c r="Y417" s="73">
        <f>getConsUnitEffort</f>
        <v>0</v>
      </c>
      <c r="Z417" s="14">
        <f>getConsQuantity</f>
        <v>0</v>
      </c>
      <c r="AA417" s="320"/>
      <c r="AB417" s="72"/>
      <c r="AC417" s="112"/>
      <c r="AD417" s="14">
        <f>getOthQuantity</f>
        <v>0</v>
      </c>
      <c r="AE417" s="320"/>
      <c r="AF417" s="28" t="str">
        <f>IF(ISBLANK(CatTemplate[[#This Row],[Resource type]]),"",CatTemplate[[#This Row],[Resource type]])</f>
        <v/>
      </c>
      <c r="AG417" s="242">
        <f>getStaffUnitCost</f>
        <v>0</v>
      </c>
      <c r="AH417" s="113">
        <f>getStaffUnitEffort</f>
        <v>0</v>
      </c>
      <c r="AI417" s="40">
        <f>getStaffQuantity</f>
        <v>0</v>
      </c>
      <c r="AJ417" s="41">
        <f>CatTemplate[[#This Row],[St. quantity]]*8/ParRatePM</f>
        <v>0</v>
      </c>
      <c r="AK417" s="320"/>
      <c r="AL417" s="53" t="str">
        <f>CatTemplate[[#This Row],[Item type]]</f>
        <v>Items</v>
      </c>
      <c r="AM417" s="12">
        <f>SUM(CatTemplate[[#This Row],[Year1]:[Year20]])</f>
        <v>0</v>
      </c>
      <c r="AN417" s="52"/>
      <c r="AO417" s="52"/>
      <c r="AP417" s="52"/>
      <c r="AQ417" s="8"/>
      <c r="AR417" s="8"/>
      <c r="AS417" s="8"/>
      <c r="AT417" s="8"/>
      <c r="AU417" s="8"/>
      <c r="AV417" s="8"/>
      <c r="AW417" s="8"/>
      <c r="AX417" s="8"/>
      <c r="AY417" s="8"/>
      <c r="AZ417" s="8"/>
      <c r="BA417" s="8"/>
      <c r="BB417" s="8"/>
      <c r="BC417" s="8"/>
      <c r="BD417" s="8"/>
      <c r="BE417" s="8"/>
      <c r="BF417" s="8"/>
      <c r="BG417" s="36"/>
      <c r="BH417" s="320"/>
      <c r="BI417" s="37" t="str">
        <f>getCostCategory</f>
        <v>07 Other costs</v>
      </c>
      <c r="BJ417" s="37" t="str">
        <f>getSection</f>
        <v>12 Communication</v>
      </c>
      <c r="BK417" s="32" t="str">
        <f>getObject</f>
        <v>Communication</v>
      </c>
      <c r="BL417" s="30">
        <f>IFERROR(getUnitCost * IF(CatTemplate[[#This Row],[Cost Category Comp.]]="01 Staff costs", 1,1),0)</f>
        <v>0</v>
      </c>
      <c r="BM417" s="29">
        <f>IF(AND(ISBLANK(CatTemplate[[#This Row],[Eq. unit cost]]),ISBLANK(CatTemplate[[#This Row],[Cons. unit cost]]),ISBLANK(CatTemplate[[#This Row],[Oth. unit cost]])), 0, IF(getUnitEffort =0,1,getUnitEffort) * CatTemplate[[#This Row],[Year1]])</f>
        <v>0</v>
      </c>
      <c r="BN417" s="29">
        <f>IF(AND(ISBLANK(CatTemplate[[#This Row],[Eq. unit cost]]),ISBLANK(CatTemplate[[#This Row],[Cons. unit cost]]),ISBLANK(CatTemplate[[#This Row],[Oth. unit cost]])), 0, IF(getUnitEffort =0,1,getUnitEffort) * CatTemplate[[#This Row],[Year2]])</f>
        <v>0</v>
      </c>
      <c r="BO417" s="29">
        <f>IF(AND(ISBLANK(CatTemplate[[#This Row],[Eq. unit cost]]),ISBLANK(CatTemplate[[#This Row],[Cons. unit cost]]),ISBLANK(CatTemplate[[#This Row],[Oth. unit cost]])), 0, IF(getUnitEffort =0,1,getUnitEffort) * CatTemplate[[#This Row],[Year3]])</f>
        <v>0</v>
      </c>
      <c r="BP417" s="29">
        <f>IF(AND(ISBLANK(CatTemplate[[#This Row],[Eq. unit cost]]),ISBLANK(CatTemplate[[#This Row],[Cons. unit cost]]),ISBLANK(CatTemplate[[#This Row],[Oth. unit cost]])), 0, IF(getUnitEffort =0,1,getUnitEffort) * CatTemplate[[#This Row],[Year4]])</f>
        <v>0</v>
      </c>
      <c r="BQ417" s="29">
        <f>IF(AND(ISBLANK(CatTemplate[[#This Row],[Eq. unit cost]]),ISBLANK(CatTemplate[[#This Row],[Cons. unit cost]]),ISBLANK(CatTemplate[[#This Row],[Oth. unit cost]])), 0, IF(getUnitEffort =0,1,getUnitEffort) * CatTemplate[[#This Row],[Year5]])</f>
        <v>0</v>
      </c>
      <c r="BR417" s="29">
        <f>IF(AND(ISBLANK(CatTemplate[[#This Row],[Eq. unit cost]]),ISBLANK(CatTemplate[[#This Row],[Cons. unit cost]]),ISBLANK(CatTemplate[[#This Row],[Oth. unit cost]])), 0, IF(getUnitEffort =0,1,getUnitEffort) * CatTemplate[[#This Row],[Year6]])</f>
        <v>0</v>
      </c>
      <c r="BS417" s="29">
        <f>IF(AND(ISBLANK(CatTemplate[[#This Row],[Eq. unit cost]]),ISBLANK(CatTemplate[[#This Row],[Cons. unit cost]]),ISBLANK(CatTemplate[[#This Row],[Oth. unit cost]])), 0, IF(getUnitEffort =0,1,getUnitEffort) * CatTemplate[[#This Row],[Year7]])</f>
        <v>0</v>
      </c>
      <c r="BT417" s="29">
        <f>IF(AND(ISBLANK(CatTemplate[[#This Row],[Eq. unit cost]]),ISBLANK(CatTemplate[[#This Row],[Cons. unit cost]]),ISBLANK(CatTemplate[[#This Row],[Oth. unit cost]])), 0, IF(getUnitEffort =0,1,getUnitEffort) * CatTemplate[[#This Row],[Year8]])</f>
        <v>0</v>
      </c>
      <c r="BU417" s="29">
        <f>IF(AND(ISBLANK(CatTemplate[[#This Row],[Eq. unit cost]]),ISBLANK(CatTemplate[[#This Row],[Cons. unit cost]]),ISBLANK(CatTemplate[[#This Row],[Oth. unit cost]])), 0, IF(getUnitEffort =0,1,getUnitEffort) * CatTemplate[[#This Row],[Year9]])</f>
        <v>0</v>
      </c>
      <c r="BV417" s="29">
        <f>IF(AND(ISBLANK(CatTemplate[[#This Row],[Eq. unit cost]]),ISBLANK(CatTemplate[[#This Row],[Cons. unit cost]]),ISBLANK(CatTemplate[[#This Row],[Oth. unit cost]])), 0, IF(getUnitEffort =0,1,getUnitEffort) * CatTemplate[[#This Row],[Year10]])</f>
        <v>0</v>
      </c>
      <c r="BW417" s="29">
        <f>IF(AND(ISBLANK(CatTemplate[[#This Row],[Eq. unit cost]]),ISBLANK(CatTemplate[[#This Row],[Cons. unit cost]]),ISBLANK(CatTemplate[[#This Row],[Oth. unit cost]])), 0, IF(getUnitEffort =0,1,getUnitEffort) * CatTemplate[[#This Row],[Year11]])</f>
        <v>0</v>
      </c>
      <c r="BX417" s="29">
        <f>IF(AND(ISBLANK(CatTemplate[[#This Row],[Eq. unit cost]]),ISBLANK(CatTemplate[[#This Row],[Cons. unit cost]]),ISBLANK(CatTemplate[[#This Row],[Oth. unit cost]])), 0, IF(getUnitEffort =0,1,getUnitEffort) * CatTemplate[[#This Row],[Year12]])</f>
        <v>0</v>
      </c>
      <c r="BY417" s="29">
        <f>IF(AND(ISBLANK(CatTemplate[[#This Row],[Eq. unit cost]]),ISBLANK(CatTemplate[[#This Row],[Cons. unit cost]]),ISBLANK(CatTemplate[[#This Row],[Oth. unit cost]])), 0, IF(getUnitEffort =0,1,getUnitEffort) * CatTemplate[[#This Row],[Year13]])</f>
        <v>0</v>
      </c>
      <c r="BZ417" s="29">
        <f>IF(AND(ISBLANK(CatTemplate[[#This Row],[Eq. unit cost]]),ISBLANK(CatTemplate[[#This Row],[Cons. unit cost]]),ISBLANK(CatTemplate[[#This Row],[Oth. unit cost]])), 0, IF(getUnitEffort =0,1,getUnitEffort) * CatTemplate[[#This Row],[Year14]])</f>
        <v>0</v>
      </c>
      <c r="CA417" s="29">
        <f>IF(AND(ISBLANK(CatTemplate[[#This Row],[Eq. unit cost]]),ISBLANK(CatTemplate[[#This Row],[Cons. unit cost]]),ISBLANK(CatTemplate[[#This Row],[Oth. unit cost]])), 0, IF(getUnitEffort =0,1,getUnitEffort) * CatTemplate[[#This Row],[Year15]])</f>
        <v>0</v>
      </c>
      <c r="CB417" s="29">
        <f>IF(AND(ISBLANK(CatTemplate[[#This Row],[Eq. unit cost]]),ISBLANK(CatTemplate[[#This Row],[Cons. unit cost]]),ISBLANK(CatTemplate[[#This Row],[Oth. unit cost]])), 0, IF(getUnitEffort =0,1,getUnitEffort) * CatTemplate[[#This Row],[Year16]])</f>
        <v>0</v>
      </c>
      <c r="CC417" s="29">
        <f>IF(AND(ISBLANK(CatTemplate[[#This Row],[Eq. unit cost]]),ISBLANK(CatTemplate[[#This Row],[Cons. unit cost]]),ISBLANK(CatTemplate[[#This Row],[Oth. unit cost]])), 0, IF(getUnitEffort =0,1,getUnitEffort) * CatTemplate[[#This Row],[Year17]])</f>
        <v>0</v>
      </c>
      <c r="CD417" s="29">
        <f>IF(AND(ISBLANK(CatTemplate[[#This Row],[Eq. unit cost]]),ISBLANK(CatTemplate[[#This Row],[Cons. unit cost]]),ISBLANK(CatTemplate[[#This Row],[Oth. unit cost]])), 0, IF(getUnitEffort =0,1,getUnitEffort) * CatTemplate[[#This Row],[Year18]])</f>
        <v>0</v>
      </c>
      <c r="CE417" s="29">
        <f>IF(AND(ISBLANK(CatTemplate[[#This Row],[Eq. unit cost]]),ISBLANK(CatTemplate[[#This Row],[Cons. unit cost]]),ISBLANK(CatTemplate[[#This Row],[Oth. unit cost]])), 0, IF(getUnitEffort =0,1,getUnitEffort) * CatTemplate[[#This Row],[Year19]])</f>
        <v>0</v>
      </c>
      <c r="CF417" s="29">
        <f>IF(AND(ISBLANK(CatTemplate[[#This Row],[Eq. unit cost]]),ISBLANK(CatTemplate[[#This Row],[Cons. unit cost]]),ISBLANK(CatTemplate[[#This Row],[Oth. unit cost]])), 0, IF(getUnitEffort =0,1,getUnitEffort) * CatTemplate[[#This Row],[Year20]])</f>
        <v>0</v>
      </c>
      <c r="CG417" s="45">
        <f>SUM(CatTemplate[[#This Row],[Q1]:[Q20]])</f>
        <v>0</v>
      </c>
      <c r="CH417" s="29">
        <f>IF(ISBLANK(CatTemplate[[#This Row],[St. unit effort]]),0,(CatTemplate[[#This Row],[St. unit effort]] * CatTemplate[[#This Row],[Year1]]))</f>
        <v>0</v>
      </c>
      <c r="CI417" s="29">
        <f>IF(ISBLANK(CatTemplate[[#This Row],[St. unit effort]]),0,(CatTemplate[[#This Row],[St. unit effort]] * CatTemplate[[#This Row],[Year2]]))</f>
        <v>0</v>
      </c>
      <c r="CJ417" s="29">
        <f>IF(ISBLANK(CatTemplate[[#This Row],[St. unit effort]]),0,(CatTemplate[[#This Row],[St. unit effort]] * CatTemplate[[#This Row],[Year3]]))</f>
        <v>0</v>
      </c>
      <c r="CK417" s="29">
        <f>IF(ISBLANK(CatTemplate[[#This Row],[St. unit effort]]),0,(CatTemplate[[#This Row],[St. unit effort]] * CatTemplate[[#This Row],[Year4]]))</f>
        <v>0</v>
      </c>
      <c r="CL417" s="29">
        <f>IF(ISBLANK(CatTemplate[[#This Row],[St. unit effort]]),0,(CatTemplate[[#This Row],[St. unit effort]] * CatTemplate[[#This Row],[Year5]]))</f>
        <v>0</v>
      </c>
      <c r="CM417" s="29">
        <f>IF(ISBLANK(CatTemplate[[#This Row],[St. unit effort]]),0,(CatTemplate[[#This Row],[St. unit effort]] * CatTemplate[[#This Row],[Year6]]))</f>
        <v>0</v>
      </c>
      <c r="CN417" s="29">
        <f>IF(ISBLANK(CatTemplate[[#This Row],[St. unit effort]]),0,(CatTemplate[[#This Row],[St. unit effort]] * CatTemplate[[#This Row],[Year7]]))</f>
        <v>0</v>
      </c>
      <c r="CO417" s="29">
        <f>IF(ISBLANK(CatTemplate[[#This Row],[St. unit effort]]),0,(CatTemplate[[#This Row],[St. unit effort]] * CatTemplate[[#This Row],[Year8]]))</f>
        <v>0</v>
      </c>
      <c r="CP417" s="29">
        <f>IF(ISBLANK(CatTemplate[[#This Row],[St. unit effort]]),0,(CatTemplate[[#This Row],[St. unit effort]] * CatTemplate[[#This Row],[Year9]]))</f>
        <v>0</v>
      </c>
      <c r="CQ417" s="29">
        <f>IF(ISBLANK(CatTemplate[[#This Row],[St. unit effort]]),0,(CatTemplate[[#This Row],[St. unit effort]] * CatTemplate[[#This Row],[Year10]]))</f>
        <v>0</v>
      </c>
      <c r="CR417" s="29">
        <f>IF(ISBLANK(CatTemplate[[#This Row],[St. unit effort]]),0,(CatTemplate[[#This Row],[St. unit effort]] * CatTemplate[[#This Row],[Year11]]))</f>
        <v>0</v>
      </c>
      <c r="CS417" s="29">
        <f>IF(ISBLANK(CatTemplate[[#This Row],[St. unit effort]]),0,(CatTemplate[[#This Row],[St. unit effort]] * CatTemplate[[#This Row],[Year12]]))</f>
        <v>0</v>
      </c>
      <c r="CT417" s="29">
        <f>IF(ISBLANK(CatTemplate[[#This Row],[St. unit effort]]),0,(CatTemplate[[#This Row],[St. unit effort]] * CatTemplate[[#This Row],[Year13]]))</f>
        <v>0</v>
      </c>
      <c r="CU417" s="29">
        <f>IF(ISBLANK(CatTemplate[[#This Row],[St. unit effort]]),0,(CatTemplate[[#This Row],[St. unit effort]] * CatTemplate[[#This Row],[Year14]]))</f>
        <v>0</v>
      </c>
      <c r="CV417" s="29">
        <f>IF(ISBLANK(CatTemplate[[#This Row],[St. unit effort]]),0,(CatTemplate[[#This Row],[St. unit effort]] * CatTemplate[[#This Row],[Year15]]))</f>
        <v>0</v>
      </c>
      <c r="CW417" s="29">
        <f>IF(ISBLANK(CatTemplate[[#This Row],[St. unit effort]]),0,(CatTemplate[[#This Row],[St. unit effort]] * CatTemplate[[#This Row],[Year16]]))</f>
        <v>0</v>
      </c>
      <c r="CX417" s="29">
        <f>IF(ISBLANK(CatTemplate[[#This Row],[St. unit effort]]),0,(CatTemplate[[#This Row],[St. unit effort]] * CatTemplate[[#This Row],[Year17]]))</f>
        <v>0</v>
      </c>
      <c r="CY417" s="29">
        <f>IF(ISBLANK(CatTemplate[[#This Row],[St. unit effort]]),0,(CatTemplate[[#This Row],[St. unit effort]] * CatTemplate[[#This Row],[Year18]]))</f>
        <v>0</v>
      </c>
      <c r="CZ417" s="29">
        <f>IF(ISBLANK(CatTemplate[[#This Row],[St. unit effort]]),0,(CatTemplate[[#This Row],[St. unit effort]] * CatTemplate[[#This Row],[Year19]]))</f>
        <v>0</v>
      </c>
      <c r="DA417" s="29">
        <f>IF(ISBLANK(CatTemplate[[#This Row],[St. unit effort]]),0,(CatTemplate[[#This Row],[St. unit effort]] * CatTemplate[[#This Row],[Year20]]))</f>
        <v>0</v>
      </c>
      <c r="DB417" s="57">
        <f>IF(ISBLANK(CatTemplate[[#This Row],[St. unit effort]]),0,(CatTemplate[[#This Row],[St. unit effort]] * CatTemplate[[#This Row],[Year1]])*8/ParRatePM)</f>
        <v>0</v>
      </c>
      <c r="DC417" s="57">
        <f>IF(ISBLANK(CatTemplate[[#This Row],[St. unit effort]]),0,(CatTemplate[[#This Row],[St. unit effort]] * CatTemplate[[#This Row],[Year2]])*8/ParRatePM)</f>
        <v>0</v>
      </c>
      <c r="DD417" s="57">
        <f>IF(ISBLANK(CatTemplate[[#This Row],[St. unit effort]]),0,(CatTemplate[[#This Row],[St. unit effort]] * CatTemplate[[#This Row],[Year3]])*8/ParRatePM)</f>
        <v>0</v>
      </c>
      <c r="DE417" s="57">
        <f>IF(ISBLANK(CatTemplate[[#This Row],[St. unit effort]]),0,(CatTemplate[[#This Row],[St. unit effort]] * CatTemplate[[#This Row],[Year4]])*8/ParRatePM)</f>
        <v>0</v>
      </c>
      <c r="DF417" s="57">
        <f>IF(ISBLANK(CatTemplate[[#This Row],[St. unit effort]]),0,(CatTemplate[[#This Row],[St. unit effort]] * CatTemplate[[#This Row],[Year5]])*8/ParRatePM)</f>
        <v>0</v>
      </c>
      <c r="DG417" s="57">
        <f>IF(ISBLANK(CatTemplate[[#This Row],[St. unit effort]]),0,(CatTemplate[[#This Row],[St. unit effort]] * CatTemplate[[#This Row],[Year6]])*8/ParRatePM)</f>
        <v>0</v>
      </c>
      <c r="DH417" s="57">
        <f>IF(ISBLANK(CatTemplate[[#This Row],[St. unit effort]]),0,(CatTemplate[[#This Row],[St. unit effort]] * CatTemplate[[#This Row],[Year7]])*8/ParRatePM)</f>
        <v>0</v>
      </c>
      <c r="DI417" s="57">
        <f>IF(ISBLANK(CatTemplate[[#This Row],[St. unit effort]]),0,(CatTemplate[[#This Row],[St. unit effort]] * CatTemplate[[#This Row],[Year8]])*8/ParRatePM)</f>
        <v>0</v>
      </c>
      <c r="DJ417" s="57">
        <f>IF(ISBLANK(CatTemplate[[#This Row],[St. unit effort]]),0,(CatTemplate[[#This Row],[St. unit effort]] * CatTemplate[[#This Row],[Year9]])*8/ParRatePM)</f>
        <v>0</v>
      </c>
      <c r="DK417" s="57">
        <f>IF(ISBLANK(CatTemplate[[#This Row],[St. unit effort]]),0,(CatTemplate[[#This Row],[St. unit effort]] * CatTemplate[[#This Row],[Year10]])*8/ParRatePM)</f>
        <v>0</v>
      </c>
      <c r="DL417" s="57">
        <f>IF(ISBLANK(CatTemplate[[#This Row],[St. unit effort]]),0,(CatTemplate[[#This Row],[St. unit effort]] * CatTemplate[[#This Row],[Year11]])*8/ParRatePM)</f>
        <v>0</v>
      </c>
      <c r="DM417" s="57">
        <f>IF(ISBLANK(CatTemplate[[#This Row],[St. unit effort]]),0,(CatTemplate[[#This Row],[St. unit effort]] * CatTemplate[[#This Row],[Year12]])*8/ParRatePM)</f>
        <v>0</v>
      </c>
      <c r="DN417" s="57">
        <f>IF(ISBLANK(CatTemplate[[#This Row],[St. unit effort]]),0,(CatTemplate[[#This Row],[St. unit effort]] * CatTemplate[[#This Row],[Year13]])*8/ParRatePM)</f>
        <v>0</v>
      </c>
      <c r="DO417" s="57">
        <f>IF(ISBLANK(CatTemplate[[#This Row],[St. unit effort]]),0,(CatTemplate[[#This Row],[St. unit effort]] * CatTemplate[[#This Row],[Year14]])*8/ParRatePM)</f>
        <v>0</v>
      </c>
      <c r="DP417" s="57">
        <f>IF(ISBLANK(CatTemplate[[#This Row],[St. unit effort]]),0,(CatTemplate[[#This Row],[St. unit effort]] * CatTemplate[[#This Row],[Year15]])*8/ParRatePM)</f>
        <v>0</v>
      </c>
      <c r="DQ417" s="57">
        <f>IF(ISBLANK(CatTemplate[[#This Row],[St. unit effort]]),0,(CatTemplate[[#This Row],[St. unit effort]] * CatTemplate[[#This Row],[Year16]])*8/ParRatePM)</f>
        <v>0</v>
      </c>
      <c r="DR417" s="57">
        <f>IF(ISBLANK(CatTemplate[[#This Row],[St. unit effort]]),0,(CatTemplate[[#This Row],[St. unit effort]] * CatTemplate[[#This Row],[Year17]])*8/ParRatePM)</f>
        <v>0</v>
      </c>
      <c r="DS417" s="57">
        <f>IF(ISBLANK(CatTemplate[[#This Row],[St. unit effort]]),0,(CatTemplate[[#This Row],[St. unit effort]] * CatTemplate[[#This Row],[Year18]])*8/ParRatePM)</f>
        <v>0</v>
      </c>
      <c r="DT417" s="57">
        <f>IF(ISBLANK(CatTemplate[[#This Row],[St. unit effort]]),0,(CatTemplate[[#This Row],[St. unit effort]] * CatTemplate[[#This Row],[Year19]])*8/ParRatePM)</f>
        <v>0</v>
      </c>
      <c r="DU417" s="57">
        <f>IF(ISBLANK(CatTemplate[[#This Row],[St. unit effort]]),0,(CatTemplate[[#This Row],[St. unit effort]] * CatTemplate[[#This Row],[Year20]])*8/ParRatePM)</f>
        <v>0</v>
      </c>
      <c r="DV417" s="54">
        <f>SUM(CatTemplate[[#This Row],[PM1]:[PM20]])</f>
        <v>0</v>
      </c>
      <c r="DW417" s="56">
        <f t="shared" si="143"/>
        <v>0</v>
      </c>
      <c r="DX417" s="56">
        <f t="shared" si="143"/>
        <v>0</v>
      </c>
      <c r="DY417" s="56">
        <f t="shared" si="143"/>
        <v>0</v>
      </c>
      <c r="DZ417" s="56">
        <f t="shared" si="143"/>
        <v>0</v>
      </c>
      <c r="EA417" s="56">
        <f t="shared" si="143"/>
        <v>0</v>
      </c>
      <c r="EB417" s="56">
        <f t="shared" si="143"/>
        <v>0</v>
      </c>
      <c r="EC417" s="56">
        <f t="shared" si="143"/>
        <v>0</v>
      </c>
      <c r="ED417" s="56">
        <f t="shared" si="143"/>
        <v>0</v>
      </c>
      <c r="EE417" s="56">
        <f t="shared" si="143"/>
        <v>0</v>
      </c>
      <c r="EF417" s="56">
        <f t="shared" si="143"/>
        <v>0</v>
      </c>
      <c r="EG417" s="56">
        <f t="shared" si="143"/>
        <v>0</v>
      </c>
      <c r="EH417" s="56">
        <f t="shared" si="143"/>
        <v>0</v>
      </c>
      <c r="EI417" s="56">
        <f t="shared" si="143"/>
        <v>0</v>
      </c>
      <c r="EJ417" s="56">
        <f t="shared" si="143"/>
        <v>0</v>
      </c>
      <c r="EK417" s="56">
        <f t="shared" si="143"/>
        <v>0</v>
      </c>
      <c r="EL417" s="56">
        <f t="shared" si="145"/>
        <v>0</v>
      </c>
      <c r="EM417" s="56">
        <f t="shared" si="145"/>
        <v>0</v>
      </c>
      <c r="EN417" s="56">
        <f t="shared" si="145"/>
        <v>0</v>
      </c>
      <c r="EO417" s="56">
        <f t="shared" si="145"/>
        <v>0</v>
      </c>
      <c r="EP417" s="56">
        <f t="shared" si="145"/>
        <v>0</v>
      </c>
      <c r="EQ417" s="30">
        <f>CatTemplate[[#This Row],[Eq. unit cost]] * CatTemplate[[#This Row],[Eq. quantity]]</f>
        <v>0</v>
      </c>
      <c r="ER417" s="30">
        <f>CatTemplate[[#This Row],[Cons. unit cost]] *CatTemplate[[#This Row],[Cons. quantity]]</f>
        <v>0</v>
      </c>
      <c r="ES417" s="30">
        <f>CatTemplate[[#This Row],[Oth. unit cost]] *CatTemplate[[#This Row],[Oth. quantity]]</f>
        <v>0</v>
      </c>
      <c r="ET417" s="55">
        <f>SUM(CatTemplate[[#This Row],[CO1]:[CO20]])</f>
        <v>0</v>
      </c>
      <c r="EU417" s="56">
        <f t="shared" si="144"/>
        <v>0</v>
      </c>
      <c r="EV417" s="56">
        <f t="shared" si="144"/>
        <v>0</v>
      </c>
      <c r="EW417" s="56">
        <f t="shared" si="144"/>
        <v>0</v>
      </c>
      <c r="EX417" s="56">
        <f t="shared" si="144"/>
        <v>0</v>
      </c>
      <c r="EY417" s="56">
        <f t="shared" si="144"/>
        <v>0</v>
      </c>
      <c r="EZ417" s="56">
        <f t="shared" si="144"/>
        <v>0</v>
      </c>
      <c r="FA417" s="56">
        <f t="shared" si="144"/>
        <v>0</v>
      </c>
      <c r="FB417" s="56">
        <f t="shared" si="144"/>
        <v>0</v>
      </c>
      <c r="FC417" s="56">
        <f t="shared" si="144"/>
        <v>0</v>
      </c>
      <c r="FD417" s="56">
        <f t="shared" si="144"/>
        <v>0</v>
      </c>
      <c r="FE417" s="56">
        <f t="shared" si="144"/>
        <v>0</v>
      </c>
      <c r="FF417" s="56">
        <f t="shared" si="144"/>
        <v>0</v>
      </c>
      <c r="FG417" s="56">
        <f t="shared" si="144"/>
        <v>0</v>
      </c>
      <c r="FH417" s="56">
        <f t="shared" si="144"/>
        <v>0</v>
      </c>
      <c r="FI417" s="56">
        <f t="shared" si="144"/>
        <v>0</v>
      </c>
      <c r="FJ417" s="56">
        <f t="shared" si="146"/>
        <v>0</v>
      </c>
      <c r="FK417" s="56">
        <f t="shared" si="146"/>
        <v>0</v>
      </c>
      <c r="FL417" s="56">
        <f t="shared" si="146"/>
        <v>0</v>
      </c>
      <c r="FM417" s="56">
        <f t="shared" si="146"/>
        <v>0</v>
      </c>
      <c r="FN417" s="56">
        <f t="shared" si="146"/>
        <v>0</v>
      </c>
      <c r="FO417" s="58">
        <f>SUM(CatTemplate[[#This Row],[CS1]:[CS20]])</f>
        <v>0</v>
      </c>
      <c r="FP417" s="59">
        <f>CatTemplate[[#This Row],[Total Oth. cost]]+CatTemplate[[#This Row],[Total St. Cost]]</f>
        <v>0</v>
      </c>
      <c r="FQ417" s="33" t="e">
        <f t="shared" si="137"/>
        <v>#VALUE!</v>
      </c>
      <c r="FR417" s="33" t="e">
        <f t="shared" si="138"/>
        <v>#VALUE!</v>
      </c>
      <c r="FS417" s="30" t="e">
        <f>(CatTemplate[[#This Row],[CO1]] + CatTemplate[[#This Row],[CS1]]) * (1 + getRateOHFinal) * getRateMarkupFinal</f>
        <v>#VALUE!</v>
      </c>
      <c r="FT417" s="30" t="e">
        <f>(CatTemplate[[#This Row],[CO2]] + CatTemplate[[#This Row],[CS2]]) * (1 + getRateOHFinal) * getRateMarkupFinal</f>
        <v>#VALUE!</v>
      </c>
      <c r="FU417" s="30" t="e">
        <f>(CatTemplate[[#This Row],[CO3]] + CatTemplate[[#This Row],[CS3]]) * (1 + getRateOHFinal) * getRateMarkupFinal</f>
        <v>#VALUE!</v>
      </c>
      <c r="FV417" s="30" t="e">
        <f>(CatTemplate[[#This Row],[CO4]] + CatTemplate[[#This Row],[CS4]]) * (1 + getRateOHFinal) * getRateMarkupFinal</f>
        <v>#VALUE!</v>
      </c>
      <c r="FW417" s="30" t="e">
        <f>(CatTemplate[[#This Row],[CO5]] + CatTemplate[[#This Row],[CS5]]) * (1 + getRateOHFinal) * getRateMarkupFinal</f>
        <v>#VALUE!</v>
      </c>
      <c r="FX417" s="30" t="e">
        <f>(CatTemplate[[#This Row],[CO6]] + CatTemplate[[#This Row],[CS6]]) * (1 + getRateOHFinal) * getRateMarkupFinal</f>
        <v>#VALUE!</v>
      </c>
      <c r="FY417" s="30" t="e">
        <f>(CatTemplate[[#This Row],[CO7]] + CatTemplate[[#This Row],[CS7]]) * (1 + getRateOHFinal) * getRateMarkupFinal</f>
        <v>#VALUE!</v>
      </c>
      <c r="FZ417" s="30" t="e">
        <f>(CatTemplate[[#This Row],[CO8]] + CatTemplate[[#This Row],[CS8]]) * (1 + getRateOHFinal) * getRateMarkupFinal</f>
        <v>#VALUE!</v>
      </c>
      <c r="GA417" s="30" t="e">
        <f>(CatTemplate[[#This Row],[CO9]] + CatTemplate[[#This Row],[CS9]]) * (1 + getRateOHFinal) * getRateMarkupFinal</f>
        <v>#VALUE!</v>
      </c>
      <c r="GB417" s="30" t="e">
        <f>(CatTemplate[[#This Row],[CO10]] + CatTemplate[[#This Row],[CS10]]) * (1 + getRateOHFinal) * getRateMarkupFinal</f>
        <v>#VALUE!</v>
      </c>
      <c r="GC417" s="30" t="e">
        <f>(CatTemplate[[#This Row],[CO11]] + CatTemplate[[#This Row],[CS11]]) * (1 + getRateOHFinal) * getRateMarkupFinal</f>
        <v>#VALUE!</v>
      </c>
      <c r="GD417" s="30" t="e">
        <f>(CatTemplate[[#This Row],[CO12]] + CatTemplate[[#This Row],[CS12]]) * (1 + getRateOHFinal) * getRateMarkupFinal</f>
        <v>#VALUE!</v>
      </c>
      <c r="GE417" s="30" t="e">
        <f>(CatTemplate[[#This Row],[CO13]] + CatTemplate[[#This Row],[CS13]]) * (1 + getRateOHFinal) * getRateMarkupFinal</f>
        <v>#VALUE!</v>
      </c>
      <c r="GF417" s="30" t="e">
        <f>(CatTemplate[[#This Row],[CO14]] + CatTemplate[[#This Row],[CS14]]) * (1 + getRateOHFinal) * getRateMarkupFinal</f>
        <v>#VALUE!</v>
      </c>
      <c r="GG417" s="30" t="e">
        <f>(CatTemplate[[#This Row],[CO15]] + CatTemplate[[#This Row],[CS15]]) * (1 + getRateOHFinal) * getRateMarkupFinal</f>
        <v>#VALUE!</v>
      </c>
      <c r="GH417" s="30" t="e">
        <f>(CatTemplate[[#This Row],[CO16]] + CatTemplate[[#This Row],[CS16]]) * (1 + getRateOHFinal) * getRateMarkupFinal</f>
        <v>#VALUE!</v>
      </c>
      <c r="GI417" s="30" t="e">
        <f>(CatTemplate[[#This Row],[CO17]] + CatTemplate[[#This Row],[CS17]]) * (1 + getRateOHFinal) * getRateMarkupFinal</f>
        <v>#VALUE!</v>
      </c>
      <c r="GJ417" s="30" t="e">
        <f>(CatTemplate[[#This Row],[CO18]] + CatTemplate[[#This Row],[CS18]]) * (1 + getRateOHFinal) * getRateMarkupFinal</f>
        <v>#VALUE!</v>
      </c>
      <c r="GK417" s="30" t="e">
        <f>(CatTemplate[[#This Row],[CO19]] + CatTemplate[[#This Row],[CS19]]) * (1 + getRateOHFinal) * getRateMarkupFinal</f>
        <v>#VALUE!</v>
      </c>
      <c r="GL417" s="30" t="e">
        <f>(CatTemplate[[#This Row],[CO20]] + CatTemplate[[#This Row],[CS20]]) * (1 + getRateOHFinal) * getRateMarkupFinal</f>
        <v>#VALUE!</v>
      </c>
      <c r="GM417" s="30" t="e">
        <f t="shared" si="139"/>
        <v>#VALUE!</v>
      </c>
      <c r="GN417" s="30" t="e">
        <f t="shared" si="140"/>
        <v>#VALUE!</v>
      </c>
      <c r="GO417" s="30" t="e">
        <f t="shared" si="141"/>
        <v>#VALUE!</v>
      </c>
      <c r="GP417" s="30" t="e">
        <f t="shared" si="142"/>
        <v>#VALUE!</v>
      </c>
      <c r="GQ417" s="30" t="e">
        <f>(CatTemplate[[#This Row],[CO1]]+CatTemplate[[#This Row],[CS1]]) * (1+ getRateOHFinal) * (1 + getRateMarkupFinal)</f>
        <v>#VALUE!</v>
      </c>
      <c r="GR417" s="30" t="e">
        <f>(CatTemplate[[#This Row],[CO2]]+CatTemplate[[#This Row],[CS2]]) * (1+ getRateOHFinal) * (1 + getRateMarkupFinal)</f>
        <v>#VALUE!</v>
      </c>
      <c r="GS417" s="30" t="e">
        <f>(CatTemplate[[#This Row],[CO3]]+CatTemplate[[#This Row],[CS3]]) * (1+ getRateOHFinal) * (1 + getRateMarkupFinal)</f>
        <v>#VALUE!</v>
      </c>
      <c r="GT417" s="30" t="e">
        <f>(CatTemplate[[#This Row],[CO4]]+CatTemplate[[#This Row],[CS4]]) * (1+ getRateOHFinal) * (1 + getRateMarkupFinal)</f>
        <v>#VALUE!</v>
      </c>
      <c r="GU417" s="30" t="e">
        <f>(CatTemplate[[#This Row],[CO5]]+CatTemplate[[#This Row],[CS5]]) * (1+ getRateOHFinal) * (1 + getRateMarkupFinal)</f>
        <v>#VALUE!</v>
      </c>
      <c r="GV417" s="30" t="e">
        <f>(CatTemplate[[#This Row],[CO6]]+CatTemplate[[#This Row],[CS6]]) * (1+ getRateOHFinal) * (1 + getRateMarkupFinal)</f>
        <v>#VALUE!</v>
      </c>
      <c r="GW417" s="30" t="e">
        <f>(CatTemplate[[#This Row],[CO7]]+CatTemplate[[#This Row],[CS7]]) * (1+ getRateOHFinal) * (1 + getRateMarkupFinal)</f>
        <v>#VALUE!</v>
      </c>
      <c r="GX417" s="30" t="e">
        <f>(CatTemplate[[#This Row],[CO8]]+CatTemplate[[#This Row],[CS8]]) * (1+ getRateOHFinal) * (1 + getRateMarkupFinal)</f>
        <v>#VALUE!</v>
      </c>
      <c r="GY417" s="30" t="e">
        <f>(CatTemplate[[#This Row],[CO9]]+CatTemplate[[#This Row],[CS9]]) * (1+ getRateOHFinal) * (1 + getRateMarkupFinal)</f>
        <v>#VALUE!</v>
      </c>
      <c r="GZ417" s="30" t="e">
        <f>(CatTemplate[[#This Row],[CO10]]+CatTemplate[[#This Row],[CS10]]) * (1+ getRateOHFinal) * (1 + getRateMarkupFinal)</f>
        <v>#VALUE!</v>
      </c>
      <c r="HA417" s="30" t="e">
        <f>(CatTemplate[[#This Row],[CO11]]+CatTemplate[[#This Row],[CS11]]) * (1+ getRateOHFinal) * (1 + getRateMarkupFinal)</f>
        <v>#VALUE!</v>
      </c>
      <c r="HB417" s="30" t="e">
        <f>(CatTemplate[[#This Row],[CO12]]+CatTemplate[[#This Row],[CS12]]) * (1+ getRateOHFinal) * (1 + getRateMarkupFinal)</f>
        <v>#VALUE!</v>
      </c>
      <c r="HC417" s="30" t="e">
        <f>(CatTemplate[[#This Row],[CO13]]+CatTemplate[[#This Row],[CS13]]) * (1+ getRateOHFinal) * (1 + getRateMarkupFinal)</f>
        <v>#VALUE!</v>
      </c>
      <c r="HD417" s="30" t="e">
        <f>(CatTemplate[[#This Row],[CO14]]+CatTemplate[[#This Row],[CS14]]) * (1+ getRateOHFinal) * (1 + getRateMarkupFinal)</f>
        <v>#VALUE!</v>
      </c>
      <c r="HE417" s="30" t="e">
        <f>(CatTemplate[[#This Row],[CO15]]+CatTemplate[[#This Row],[CS15]]) * (1+ getRateOHFinal) * (1 + getRateMarkupFinal)</f>
        <v>#VALUE!</v>
      </c>
      <c r="HF417" s="30" t="e">
        <f>(CatTemplate[[#This Row],[CO16]]+CatTemplate[[#This Row],[CS16]]) * (1+ getRateOHFinal) * (1 + getRateMarkupFinal)</f>
        <v>#VALUE!</v>
      </c>
      <c r="HG417" s="30" t="e">
        <f>(CatTemplate[[#This Row],[CO17]]+CatTemplate[[#This Row],[CS17]]) * (1+ getRateOHFinal) * (1 + getRateMarkupFinal)</f>
        <v>#VALUE!</v>
      </c>
      <c r="HH417" s="30" t="e">
        <f>(CatTemplate[[#This Row],[CO18]]+CatTemplate[[#This Row],[CS18]]) * (1+ getRateOHFinal) * (1 + getRateMarkupFinal)</f>
        <v>#VALUE!</v>
      </c>
      <c r="HI417" s="30" t="e">
        <f>(CatTemplate[[#This Row],[CO19]]+CatTemplate[[#This Row],[CS19]]) * (1+ getRateOHFinal) * (1 + getRateMarkupFinal)</f>
        <v>#VALUE!</v>
      </c>
      <c r="HJ417" s="30" t="e">
        <f>(CatTemplate[[#This Row],[CO20]]+CatTemplate[[#This Row],[CS20]]) * (1+ getRateOHFinal) * (1 + getRateMarkupFinal)</f>
        <v>#VALUE!</v>
      </c>
      <c r="HK417" s="39" t="e">
        <f>CatTemplate[[#This Row],[Total cost]]+CatTemplate[[#This Row],[OH Amount]]+CatTemplate[[#This Row],[Markup]]</f>
        <v>#VALUE!</v>
      </c>
      <c r="HL417" s="63">
        <f>IF(CatTemplate[[#This Row],[Units]]="Days",CatTemplate[[#This Row],[Project quantity]]*CatTemplate[[#This Row],[St. unit effort]],CatTemplate[[#This Row],[Project quantity]])</f>
        <v>0</v>
      </c>
      <c r="HM417" s="287">
        <f>IFERROR(CatTemplate[[#This Row],[Total Price]]/(CatTemplate[[#This Row],[Final Quantity]]),0)</f>
        <v>0</v>
      </c>
      <c r="HN417" s="261"/>
    </row>
    <row r="418" spans="2:222" ht="191.25" x14ac:dyDescent="0.2">
      <c r="B418" s="9" t="s">
        <v>990</v>
      </c>
      <c r="C418" s="23">
        <v>12</v>
      </c>
      <c r="D418" s="10" t="s">
        <v>989</v>
      </c>
      <c r="E418" s="25">
        <v>2</v>
      </c>
      <c r="F418" s="19" t="s">
        <v>1003</v>
      </c>
      <c r="G418" s="27">
        <v>1</v>
      </c>
      <c r="H418" s="19" t="s">
        <v>1004</v>
      </c>
      <c r="I418" s="19" t="s">
        <v>1005</v>
      </c>
      <c r="J418" s="16" t="s">
        <v>849</v>
      </c>
      <c r="K418" s="16"/>
      <c r="L418" s="16" t="s">
        <v>140</v>
      </c>
      <c r="M418" s="16" t="s">
        <v>206</v>
      </c>
      <c r="N418" s="16" t="s">
        <v>857</v>
      </c>
      <c r="O418" s="320"/>
      <c r="P418" s="71"/>
      <c r="Q418" s="108"/>
      <c r="R418" s="73"/>
      <c r="S418" s="97"/>
      <c r="T418" s="100">
        <f>getEqUnitCost</f>
        <v>0</v>
      </c>
      <c r="U418" s="73">
        <f>getEqUnitEffort</f>
        <v>0</v>
      </c>
      <c r="V418" s="101">
        <f>getEqQuantity</f>
        <v>0</v>
      </c>
      <c r="W418" s="320"/>
      <c r="X418" s="100">
        <f>getConsUnitCost</f>
        <v>0</v>
      </c>
      <c r="Y418" s="73">
        <f>getConsUnitEffort</f>
        <v>0</v>
      </c>
      <c r="Z418" s="14">
        <f>getConsQuantity</f>
        <v>0</v>
      </c>
      <c r="AA418" s="320"/>
      <c r="AB418" s="72"/>
      <c r="AC418" s="112"/>
      <c r="AD418" s="14">
        <f>getOthQuantity</f>
        <v>0</v>
      </c>
      <c r="AE418" s="320"/>
      <c r="AF418" s="28" t="str">
        <f>IF(ISBLANK(CatTemplate[[#This Row],[Resource type]]),"",CatTemplate[[#This Row],[Resource type]])</f>
        <v>Communication Officer</v>
      </c>
      <c r="AG418" s="242">
        <f>getStaffUnitCost</f>
        <v>391.62183647807444</v>
      </c>
      <c r="AH418" s="113">
        <f>getStaffUnitEffort</f>
        <v>0</v>
      </c>
      <c r="AI418" s="40">
        <f>getStaffQuantity</f>
        <v>0</v>
      </c>
      <c r="AJ418" s="41">
        <f>CatTemplate[[#This Row],[St. quantity]]*8/ParRatePM</f>
        <v>0</v>
      </c>
      <c r="AK418" s="320"/>
      <c r="AL418" s="53" t="str">
        <f>CatTemplate[[#This Row],[Item type]]</f>
        <v>Days</v>
      </c>
      <c r="AM418" s="12">
        <f>SUM(CatTemplate[[#This Row],[Year1]:[Year20]])</f>
        <v>0</v>
      </c>
      <c r="AN418" s="52"/>
      <c r="AO418" s="52"/>
      <c r="AP418" s="52"/>
      <c r="AQ418" s="8"/>
      <c r="AR418" s="8"/>
      <c r="AS418" s="8"/>
      <c r="AT418" s="8"/>
      <c r="AU418" s="8"/>
      <c r="AV418" s="8"/>
      <c r="AW418" s="8"/>
      <c r="AX418" s="8"/>
      <c r="AY418" s="8"/>
      <c r="AZ418" s="8"/>
      <c r="BA418" s="8"/>
      <c r="BB418" s="8"/>
      <c r="BC418" s="8"/>
      <c r="BD418" s="8"/>
      <c r="BE418" s="8"/>
      <c r="BF418" s="8"/>
      <c r="BG418" s="36"/>
      <c r="BH418" s="320"/>
      <c r="BI418" s="37" t="str">
        <f>getCostCategory</f>
        <v>01 Staff costs</v>
      </c>
      <c r="BJ418" s="37" t="str">
        <f>getSection</f>
        <v>12 Communication</v>
      </c>
      <c r="BK418" s="32" t="str">
        <f>getObject</f>
        <v>Communication Officer</v>
      </c>
      <c r="BL418" s="30">
        <f>IFERROR(getUnitCost * IF(CatTemplate[[#This Row],[Cost Category Comp.]]="01 Staff costs", 1,1),0)</f>
        <v>391.62183647807444</v>
      </c>
      <c r="BM418" s="29">
        <f>IF(AND(ISBLANK(CatTemplate[[#This Row],[Eq. unit cost]]),ISBLANK(CatTemplate[[#This Row],[Cons. unit cost]]),ISBLANK(CatTemplate[[#This Row],[Oth. unit cost]])), 0, IF(getUnitEffort =0,1,getUnitEffort) * CatTemplate[[#This Row],[Year1]])</f>
        <v>0</v>
      </c>
      <c r="BN418" s="29">
        <f>IF(AND(ISBLANK(CatTemplate[[#This Row],[Eq. unit cost]]),ISBLANK(CatTemplate[[#This Row],[Cons. unit cost]]),ISBLANK(CatTemplate[[#This Row],[Oth. unit cost]])), 0, IF(getUnitEffort =0,1,getUnitEffort) * CatTemplate[[#This Row],[Year2]])</f>
        <v>0</v>
      </c>
      <c r="BO418" s="29">
        <f>IF(AND(ISBLANK(CatTemplate[[#This Row],[Eq. unit cost]]),ISBLANK(CatTemplate[[#This Row],[Cons. unit cost]]),ISBLANK(CatTemplate[[#This Row],[Oth. unit cost]])), 0, IF(getUnitEffort =0,1,getUnitEffort) * CatTemplate[[#This Row],[Year3]])</f>
        <v>0</v>
      </c>
      <c r="BP418" s="29">
        <f>IF(AND(ISBLANK(CatTemplate[[#This Row],[Eq. unit cost]]),ISBLANK(CatTemplate[[#This Row],[Cons. unit cost]]),ISBLANK(CatTemplate[[#This Row],[Oth. unit cost]])), 0, IF(getUnitEffort =0,1,getUnitEffort) * CatTemplate[[#This Row],[Year4]])</f>
        <v>0</v>
      </c>
      <c r="BQ418" s="29">
        <f>IF(AND(ISBLANK(CatTemplate[[#This Row],[Eq. unit cost]]),ISBLANK(CatTemplate[[#This Row],[Cons. unit cost]]),ISBLANK(CatTemplate[[#This Row],[Oth. unit cost]])), 0, IF(getUnitEffort =0,1,getUnitEffort) * CatTemplate[[#This Row],[Year5]])</f>
        <v>0</v>
      </c>
      <c r="BR418" s="29">
        <f>IF(AND(ISBLANK(CatTemplate[[#This Row],[Eq. unit cost]]),ISBLANK(CatTemplate[[#This Row],[Cons. unit cost]]),ISBLANK(CatTemplate[[#This Row],[Oth. unit cost]])), 0, IF(getUnitEffort =0,1,getUnitEffort) * CatTemplate[[#This Row],[Year6]])</f>
        <v>0</v>
      </c>
      <c r="BS418" s="29">
        <f>IF(AND(ISBLANK(CatTemplate[[#This Row],[Eq. unit cost]]),ISBLANK(CatTemplate[[#This Row],[Cons. unit cost]]),ISBLANK(CatTemplate[[#This Row],[Oth. unit cost]])), 0, IF(getUnitEffort =0,1,getUnitEffort) * CatTemplate[[#This Row],[Year7]])</f>
        <v>0</v>
      </c>
      <c r="BT418" s="29">
        <f>IF(AND(ISBLANK(CatTemplate[[#This Row],[Eq. unit cost]]),ISBLANK(CatTemplate[[#This Row],[Cons. unit cost]]),ISBLANK(CatTemplate[[#This Row],[Oth. unit cost]])), 0, IF(getUnitEffort =0,1,getUnitEffort) * CatTemplate[[#This Row],[Year8]])</f>
        <v>0</v>
      </c>
      <c r="BU418" s="29">
        <f>IF(AND(ISBLANK(CatTemplate[[#This Row],[Eq. unit cost]]),ISBLANK(CatTemplate[[#This Row],[Cons. unit cost]]),ISBLANK(CatTemplate[[#This Row],[Oth. unit cost]])), 0, IF(getUnitEffort =0,1,getUnitEffort) * CatTemplate[[#This Row],[Year9]])</f>
        <v>0</v>
      </c>
      <c r="BV418" s="29">
        <f>IF(AND(ISBLANK(CatTemplate[[#This Row],[Eq. unit cost]]),ISBLANK(CatTemplate[[#This Row],[Cons. unit cost]]),ISBLANK(CatTemplate[[#This Row],[Oth. unit cost]])), 0, IF(getUnitEffort =0,1,getUnitEffort) * CatTemplate[[#This Row],[Year10]])</f>
        <v>0</v>
      </c>
      <c r="BW418" s="29">
        <f>IF(AND(ISBLANK(CatTemplate[[#This Row],[Eq. unit cost]]),ISBLANK(CatTemplate[[#This Row],[Cons. unit cost]]),ISBLANK(CatTemplate[[#This Row],[Oth. unit cost]])), 0, IF(getUnitEffort =0,1,getUnitEffort) * CatTemplate[[#This Row],[Year11]])</f>
        <v>0</v>
      </c>
      <c r="BX418" s="29">
        <f>IF(AND(ISBLANK(CatTemplate[[#This Row],[Eq. unit cost]]),ISBLANK(CatTemplate[[#This Row],[Cons. unit cost]]),ISBLANK(CatTemplate[[#This Row],[Oth. unit cost]])), 0, IF(getUnitEffort =0,1,getUnitEffort) * CatTemplate[[#This Row],[Year12]])</f>
        <v>0</v>
      </c>
      <c r="BY418" s="29">
        <f>IF(AND(ISBLANK(CatTemplate[[#This Row],[Eq. unit cost]]),ISBLANK(CatTemplate[[#This Row],[Cons. unit cost]]),ISBLANK(CatTemplate[[#This Row],[Oth. unit cost]])), 0, IF(getUnitEffort =0,1,getUnitEffort) * CatTemplate[[#This Row],[Year13]])</f>
        <v>0</v>
      </c>
      <c r="BZ418" s="29">
        <f>IF(AND(ISBLANK(CatTemplate[[#This Row],[Eq. unit cost]]),ISBLANK(CatTemplate[[#This Row],[Cons. unit cost]]),ISBLANK(CatTemplate[[#This Row],[Oth. unit cost]])), 0, IF(getUnitEffort =0,1,getUnitEffort) * CatTemplate[[#This Row],[Year14]])</f>
        <v>0</v>
      </c>
      <c r="CA418" s="29">
        <f>IF(AND(ISBLANK(CatTemplate[[#This Row],[Eq. unit cost]]),ISBLANK(CatTemplate[[#This Row],[Cons. unit cost]]),ISBLANK(CatTemplate[[#This Row],[Oth. unit cost]])), 0, IF(getUnitEffort =0,1,getUnitEffort) * CatTemplate[[#This Row],[Year15]])</f>
        <v>0</v>
      </c>
      <c r="CB418" s="29">
        <f>IF(AND(ISBLANK(CatTemplate[[#This Row],[Eq. unit cost]]),ISBLANK(CatTemplate[[#This Row],[Cons. unit cost]]),ISBLANK(CatTemplate[[#This Row],[Oth. unit cost]])), 0, IF(getUnitEffort =0,1,getUnitEffort) * CatTemplate[[#This Row],[Year16]])</f>
        <v>0</v>
      </c>
      <c r="CC418" s="29">
        <f>IF(AND(ISBLANK(CatTemplate[[#This Row],[Eq. unit cost]]),ISBLANK(CatTemplate[[#This Row],[Cons. unit cost]]),ISBLANK(CatTemplate[[#This Row],[Oth. unit cost]])), 0, IF(getUnitEffort =0,1,getUnitEffort) * CatTemplate[[#This Row],[Year17]])</f>
        <v>0</v>
      </c>
      <c r="CD418" s="29">
        <f>IF(AND(ISBLANK(CatTemplate[[#This Row],[Eq. unit cost]]),ISBLANK(CatTemplate[[#This Row],[Cons. unit cost]]),ISBLANK(CatTemplate[[#This Row],[Oth. unit cost]])), 0, IF(getUnitEffort =0,1,getUnitEffort) * CatTemplate[[#This Row],[Year18]])</f>
        <v>0</v>
      </c>
      <c r="CE418" s="29">
        <f>IF(AND(ISBLANK(CatTemplate[[#This Row],[Eq. unit cost]]),ISBLANK(CatTemplate[[#This Row],[Cons. unit cost]]),ISBLANK(CatTemplate[[#This Row],[Oth. unit cost]])), 0, IF(getUnitEffort =0,1,getUnitEffort) * CatTemplate[[#This Row],[Year19]])</f>
        <v>0</v>
      </c>
      <c r="CF418" s="29">
        <f>IF(AND(ISBLANK(CatTemplate[[#This Row],[Eq. unit cost]]),ISBLANK(CatTemplate[[#This Row],[Cons. unit cost]]),ISBLANK(CatTemplate[[#This Row],[Oth. unit cost]])), 0, IF(getUnitEffort =0,1,getUnitEffort) * CatTemplate[[#This Row],[Year20]])</f>
        <v>0</v>
      </c>
      <c r="CG418" s="45">
        <f>SUM(CatTemplate[[#This Row],[Q1]:[Q20]])</f>
        <v>0</v>
      </c>
      <c r="CH418" s="29">
        <f>IF(ISBLANK(CatTemplate[[#This Row],[St. unit effort]]),0,(CatTemplate[[#This Row],[St. unit effort]] * CatTemplate[[#This Row],[Year1]]))</f>
        <v>0</v>
      </c>
      <c r="CI418" s="29">
        <f>IF(ISBLANK(CatTemplate[[#This Row],[St. unit effort]]),0,(CatTemplate[[#This Row],[St. unit effort]] * CatTemplate[[#This Row],[Year2]]))</f>
        <v>0</v>
      </c>
      <c r="CJ418" s="29">
        <f>IF(ISBLANK(CatTemplate[[#This Row],[St. unit effort]]),0,(CatTemplate[[#This Row],[St. unit effort]] * CatTemplate[[#This Row],[Year3]]))</f>
        <v>0</v>
      </c>
      <c r="CK418" s="29">
        <f>IF(ISBLANK(CatTemplate[[#This Row],[St. unit effort]]),0,(CatTemplate[[#This Row],[St. unit effort]] * CatTemplate[[#This Row],[Year4]]))</f>
        <v>0</v>
      </c>
      <c r="CL418" s="29">
        <f>IF(ISBLANK(CatTemplate[[#This Row],[St. unit effort]]),0,(CatTemplate[[#This Row],[St. unit effort]] * CatTemplate[[#This Row],[Year5]]))</f>
        <v>0</v>
      </c>
      <c r="CM418" s="29">
        <f>IF(ISBLANK(CatTemplate[[#This Row],[St. unit effort]]),0,(CatTemplate[[#This Row],[St. unit effort]] * CatTemplate[[#This Row],[Year6]]))</f>
        <v>0</v>
      </c>
      <c r="CN418" s="29">
        <f>IF(ISBLANK(CatTemplate[[#This Row],[St. unit effort]]),0,(CatTemplate[[#This Row],[St. unit effort]] * CatTemplate[[#This Row],[Year7]]))</f>
        <v>0</v>
      </c>
      <c r="CO418" s="29">
        <f>IF(ISBLANK(CatTemplate[[#This Row],[St. unit effort]]),0,(CatTemplate[[#This Row],[St. unit effort]] * CatTemplate[[#This Row],[Year8]]))</f>
        <v>0</v>
      </c>
      <c r="CP418" s="29">
        <f>IF(ISBLANK(CatTemplate[[#This Row],[St. unit effort]]),0,(CatTemplate[[#This Row],[St. unit effort]] * CatTemplate[[#This Row],[Year9]]))</f>
        <v>0</v>
      </c>
      <c r="CQ418" s="29">
        <f>IF(ISBLANK(CatTemplate[[#This Row],[St. unit effort]]),0,(CatTemplate[[#This Row],[St. unit effort]] * CatTemplate[[#This Row],[Year10]]))</f>
        <v>0</v>
      </c>
      <c r="CR418" s="29">
        <f>IF(ISBLANK(CatTemplate[[#This Row],[St. unit effort]]),0,(CatTemplate[[#This Row],[St. unit effort]] * CatTemplate[[#This Row],[Year11]]))</f>
        <v>0</v>
      </c>
      <c r="CS418" s="29">
        <f>IF(ISBLANK(CatTemplate[[#This Row],[St. unit effort]]),0,(CatTemplate[[#This Row],[St. unit effort]] * CatTemplate[[#This Row],[Year12]]))</f>
        <v>0</v>
      </c>
      <c r="CT418" s="29">
        <f>IF(ISBLANK(CatTemplate[[#This Row],[St. unit effort]]),0,(CatTemplate[[#This Row],[St. unit effort]] * CatTemplate[[#This Row],[Year13]]))</f>
        <v>0</v>
      </c>
      <c r="CU418" s="29">
        <f>IF(ISBLANK(CatTemplate[[#This Row],[St. unit effort]]),0,(CatTemplate[[#This Row],[St. unit effort]] * CatTemplate[[#This Row],[Year14]]))</f>
        <v>0</v>
      </c>
      <c r="CV418" s="29">
        <f>IF(ISBLANK(CatTemplate[[#This Row],[St. unit effort]]),0,(CatTemplate[[#This Row],[St. unit effort]] * CatTemplate[[#This Row],[Year15]]))</f>
        <v>0</v>
      </c>
      <c r="CW418" s="29">
        <f>IF(ISBLANK(CatTemplate[[#This Row],[St. unit effort]]),0,(CatTemplate[[#This Row],[St. unit effort]] * CatTemplate[[#This Row],[Year16]]))</f>
        <v>0</v>
      </c>
      <c r="CX418" s="29">
        <f>IF(ISBLANK(CatTemplate[[#This Row],[St. unit effort]]),0,(CatTemplate[[#This Row],[St. unit effort]] * CatTemplate[[#This Row],[Year17]]))</f>
        <v>0</v>
      </c>
      <c r="CY418" s="29">
        <f>IF(ISBLANK(CatTemplate[[#This Row],[St. unit effort]]),0,(CatTemplate[[#This Row],[St. unit effort]] * CatTemplate[[#This Row],[Year18]]))</f>
        <v>0</v>
      </c>
      <c r="CZ418" s="29">
        <f>IF(ISBLANK(CatTemplate[[#This Row],[St. unit effort]]),0,(CatTemplate[[#This Row],[St. unit effort]] * CatTemplate[[#This Row],[Year19]]))</f>
        <v>0</v>
      </c>
      <c r="DA418" s="29">
        <f>IF(ISBLANK(CatTemplate[[#This Row],[St. unit effort]]),0,(CatTemplate[[#This Row],[St. unit effort]] * CatTemplate[[#This Row],[Year20]]))</f>
        <v>0</v>
      </c>
      <c r="DB418" s="57">
        <f>IF(ISBLANK(CatTemplate[[#This Row],[St. unit effort]]),0,(CatTemplate[[#This Row],[St. unit effort]] * CatTemplate[[#This Row],[Year1]])*8/ParRatePM)</f>
        <v>0</v>
      </c>
      <c r="DC418" s="57">
        <f>IF(ISBLANK(CatTemplate[[#This Row],[St. unit effort]]),0,(CatTemplate[[#This Row],[St. unit effort]] * CatTemplate[[#This Row],[Year2]])*8/ParRatePM)</f>
        <v>0</v>
      </c>
      <c r="DD418" s="57">
        <f>IF(ISBLANK(CatTemplate[[#This Row],[St. unit effort]]),0,(CatTemplate[[#This Row],[St. unit effort]] * CatTemplate[[#This Row],[Year3]])*8/ParRatePM)</f>
        <v>0</v>
      </c>
      <c r="DE418" s="57">
        <f>IF(ISBLANK(CatTemplate[[#This Row],[St. unit effort]]),0,(CatTemplate[[#This Row],[St. unit effort]] * CatTemplate[[#This Row],[Year4]])*8/ParRatePM)</f>
        <v>0</v>
      </c>
      <c r="DF418" s="57">
        <f>IF(ISBLANK(CatTemplate[[#This Row],[St. unit effort]]),0,(CatTemplate[[#This Row],[St. unit effort]] * CatTemplate[[#This Row],[Year5]])*8/ParRatePM)</f>
        <v>0</v>
      </c>
      <c r="DG418" s="57">
        <f>IF(ISBLANK(CatTemplate[[#This Row],[St. unit effort]]),0,(CatTemplate[[#This Row],[St. unit effort]] * CatTemplate[[#This Row],[Year6]])*8/ParRatePM)</f>
        <v>0</v>
      </c>
      <c r="DH418" s="57">
        <f>IF(ISBLANK(CatTemplate[[#This Row],[St. unit effort]]),0,(CatTemplate[[#This Row],[St. unit effort]] * CatTemplate[[#This Row],[Year7]])*8/ParRatePM)</f>
        <v>0</v>
      </c>
      <c r="DI418" s="57">
        <f>IF(ISBLANK(CatTemplate[[#This Row],[St. unit effort]]),0,(CatTemplate[[#This Row],[St. unit effort]] * CatTemplate[[#This Row],[Year8]])*8/ParRatePM)</f>
        <v>0</v>
      </c>
      <c r="DJ418" s="57">
        <f>IF(ISBLANK(CatTemplate[[#This Row],[St. unit effort]]),0,(CatTemplate[[#This Row],[St. unit effort]] * CatTemplate[[#This Row],[Year9]])*8/ParRatePM)</f>
        <v>0</v>
      </c>
      <c r="DK418" s="57">
        <f>IF(ISBLANK(CatTemplate[[#This Row],[St. unit effort]]),0,(CatTemplate[[#This Row],[St. unit effort]] * CatTemplate[[#This Row],[Year10]])*8/ParRatePM)</f>
        <v>0</v>
      </c>
      <c r="DL418" s="57">
        <f>IF(ISBLANK(CatTemplate[[#This Row],[St. unit effort]]),0,(CatTemplate[[#This Row],[St. unit effort]] * CatTemplate[[#This Row],[Year11]])*8/ParRatePM)</f>
        <v>0</v>
      </c>
      <c r="DM418" s="57">
        <f>IF(ISBLANK(CatTemplate[[#This Row],[St. unit effort]]),0,(CatTemplate[[#This Row],[St. unit effort]] * CatTemplate[[#This Row],[Year12]])*8/ParRatePM)</f>
        <v>0</v>
      </c>
      <c r="DN418" s="57">
        <f>IF(ISBLANK(CatTemplate[[#This Row],[St. unit effort]]),0,(CatTemplate[[#This Row],[St. unit effort]] * CatTemplate[[#This Row],[Year13]])*8/ParRatePM)</f>
        <v>0</v>
      </c>
      <c r="DO418" s="57">
        <f>IF(ISBLANK(CatTemplate[[#This Row],[St. unit effort]]),0,(CatTemplate[[#This Row],[St. unit effort]] * CatTemplate[[#This Row],[Year14]])*8/ParRatePM)</f>
        <v>0</v>
      </c>
      <c r="DP418" s="57">
        <f>IF(ISBLANK(CatTemplate[[#This Row],[St. unit effort]]),0,(CatTemplate[[#This Row],[St. unit effort]] * CatTemplate[[#This Row],[Year15]])*8/ParRatePM)</f>
        <v>0</v>
      </c>
      <c r="DQ418" s="57">
        <f>IF(ISBLANK(CatTemplate[[#This Row],[St. unit effort]]),0,(CatTemplate[[#This Row],[St. unit effort]] * CatTemplate[[#This Row],[Year16]])*8/ParRatePM)</f>
        <v>0</v>
      </c>
      <c r="DR418" s="57">
        <f>IF(ISBLANK(CatTemplate[[#This Row],[St. unit effort]]),0,(CatTemplate[[#This Row],[St. unit effort]] * CatTemplate[[#This Row],[Year17]])*8/ParRatePM)</f>
        <v>0</v>
      </c>
      <c r="DS418" s="57">
        <f>IF(ISBLANK(CatTemplate[[#This Row],[St. unit effort]]),0,(CatTemplate[[#This Row],[St. unit effort]] * CatTemplate[[#This Row],[Year18]])*8/ParRatePM)</f>
        <v>0</v>
      </c>
      <c r="DT418" s="57">
        <f>IF(ISBLANK(CatTemplate[[#This Row],[St. unit effort]]),0,(CatTemplate[[#This Row],[St. unit effort]] * CatTemplate[[#This Row],[Year19]])*8/ParRatePM)</f>
        <v>0</v>
      </c>
      <c r="DU418" s="57">
        <f>IF(ISBLANK(CatTemplate[[#This Row],[St. unit effort]]),0,(CatTemplate[[#This Row],[St. unit effort]] * CatTemplate[[#This Row],[Year20]])*8/ParRatePM)</f>
        <v>0</v>
      </c>
      <c r="DV418" s="54">
        <f>SUM(CatTemplate[[#This Row],[PM1]:[PM20]])</f>
        <v>0</v>
      </c>
      <c r="DW418" s="56">
        <f t="shared" si="143"/>
        <v>0</v>
      </c>
      <c r="DX418" s="56">
        <f t="shared" si="143"/>
        <v>0</v>
      </c>
      <c r="DY418" s="56">
        <f t="shared" si="143"/>
        <v>0</v>
      </c>
      <c r="DZ418" s="56">
        <f t="shared" si="143"/>
        <v>0</v>
      </c>
      <c r="EA418" s="56">
        <f t="shared" si="143"/>
        <v>0</v>
      </c>
      <c r="EB418" s="56">
        <f t="shared" si="143"/>
        <v>0</v>
      </c>
      <c r="EC418" s="56">
        <f t="shared" si="143"/>
        <v>0</v>
      </c>
      <c r="ED418" s="56">
        <f t="shared" si="143"/>
        <v>0</v>
      </c>
      <c r="EE418" s="56">
        <f t="shared" si="143"/>
        <v>0</v>
      </c>
      <c r="EF418" s="56">
        <f t="shared" si="143"/>
        <v>0</v>
      </c>
      <c r="EG418" s="56">
        <f t="shared" si="143"/>
        <v>0</v>
      </c>
      <c r="EH418" s="56">
        <f t="shared" si="143"/>
        <v>0</v>
      </c>
      <c r="EI418" s="56">
        <f t="shared" si="143"/>
        <v>0</v>
      </c>
      <c r="EJ418" s="56">
        <f t="shared" si="143"/>
        <v>0</v>
      </c>
      <c r="EK418" s="56">
        <f t="shared" si="143"/>
        <v>0</v>
      </c>
      <c r="EL418" s="56">
        <f t="shared" si="145"/>
        <v>0</v>
      </c>
      <c r="EM418" s="56">
        <f t="shared" si="145"/>
        <v>0</v>
      </c>
      <c r="EN418" s="56">
        <f t="shared" si="145"/>
        <v>0</v>
      </c>
      <c r="EO418" s="56">
        <f t="shared" si="145"/>
        <v>0</v>
      </c>
      <c r="EP418" s="56">
        <f t="shared" si="145"/>
        <v>0</v>
      </c>
      <c r="EQ418" s="30">
        <f>CatTemplate[[#This Row],[Eq. unit cost]] * CatTemplate[[#This Row],[Eq. quantity]]</f>
        <v>0</v>
      </c>
      <c r="ER418" s="30">
        <f>CatTemplate[[#This Row],[Cons. unit cost]] *CatTemplate[[#This Row],[Cons. quantity]]</f>
        <v>0</v>
      </c>
      <c r="ES418" s="30">
        <f>CatTemplate[[#This Row],[Oth. unit cost]] *CatTemplate[[#This Row],[Oth. quantity]]</f>
        <v>0</v>
      </c>
      <c r="ET418" s="55">
        <f>SUM(CatTemplate[[#This Row],[CO1]:[CO20]])</f>
        <v>0</v>
      </c>
      <c r="EU418" s="56">
        <f t="shared" si="144"/>
        <v>0</v>
      </c>
      <c r="EV418" s="56">
        <f t="shared" si="144"/>
        <v>0</v>
      </c>
      <c r="EW418" s="56">
        <f t="shared" si="144"/>
        <v>0</v>
      </c>
      <c r="EX418" s="56">
        <f t="shared" si="144"/>
        <v>0</v>
      </c>
      <c r="EY418" s="56">
        <f t="shared" si="144"/>
        <v>0</v>
      </c>
      <c r="EZ418" s="56">
        <f t="shared" si="144"/>
        <v>0</v>
      </c>
      <c r="FA418" s="56">
        <f t="shared" si="144"/>
        <v>0</v>
      </c>
      <c r="FB418" s="56">
        <f t="shared" si="144"/>
        <v>0</v>
      </c>
      <c r="FC418" s="56">
        <f t="shared" si="144"/>
        <v>0</v>
      </c>
      <c r="FD418" s="56">
        <f t="shared" si="144"/>
        <v>0</v>
      </c>
      <c r="FE418" s="56">
        <f t="shared" si="144"/>
        <v>0</v>
      </c>
      <c r="FF418" s="56">
        <f t="shared" si="144"/>
        <v>0</v>
      </c>
      <c r="FG418" s="56">
        <f t="shared" si="144"/>
        <v>0</v>
      </c>
      <c r="FH418" s="56">
        <f t="shared" si="144"/>
        <v>0</v>
      </c>
      <c r="FI418" s="56">
        <f t="shared" si="144"/>
        <v>0</v>
      </c>
      <c r="FJ418" s="56">
        <f t="shared" si="146"/>
        <v>0</v>
      </c>
      <c r="FK418" s="56">
        <f t="shared" si="146"/>
        <v>0</v>
      </c>
      <c r="FL418" s="56">
        <f t="shared" si="146"/>
        <v>0</v>
      </c>
      <c r="FM418" s="56">
        <f t="shared" si="146"/>
        <v>0</v>
      </c>
      <c r="FN418" s="56">
        <f t="shared" si="146"/>
        <v>0</v>
      </c>
      <c r="FO418" s="58">
        <f>SUM(CatTemplate[[#This Row],[CS1]:[CS20]])</f>
        <v>0</v>
      </c>
      <c r="FP418" s="59">
        <f>CatTemplate[[#This Row],[Total Oth. cost]]+CatTemplate[[#This Row],[Total St. Cost]]</f>
        <v>0</v>
      </c>
      <c r="FQ418" s="33" t="e">
        <f t="shared" si="137"/>
        <v>#VALUE!</v>
      </c>
      <c r="FR418" s="33" t="e">
        <f t="shared" si="138"/>
        <v>#VALUE!</v>
      </c>
      <c r="FS418" s="30" t="e">
        <f>(CatTemplate[[#This Row],[CO1]] + CatTemplate[[#This Row],[CS1]]) * (1 + getRateOHFinal) * getRateMarkupFinal</f>
        <v>#VALUE!</v>
      </c>
      <c r="FT418" s="30" t="e">
        <f>(CatTemplate[[#This Row],[CO2]] + CatTemplate[[#This Row],[CS2]]) * (1 + getRateOHFinal) * getRateMarkupFinal</f>
        <v>#VALUE!</v>
      </c>
      <c r="FU418" s="30" t="e">
        <f>(CatTemplate[[#This Row],[CO3]] + CatTemplate[[#This Row],[CS3]]) * (1 + getRateOHFinal) * getRateMarkupFinal</f>
        <v>#VALUE!</v>
      </c>
      <c r="FV418" s="30" t="e">
        <f>(CatTemplate[[#This Row],[CO4]] + CatTemplate[[#This Row],[CS4]]) * (1 + getRateOHFinal) * getRateMarkupFinal</f>
        <v>#VALUE!</v>
      </c>
      <c r="FW418" s="30" t="e">
        <f>(CatTemplate[[#This Row],[CO5]] + CatTemplate[[#This Row],[CS5]]) * (1 + getRateOHFinal) * getRateMarkupFinal</f>
        <v>#VALUE!</v>
      </c>
      <c r="FX418" s="30" t="e">
        <f>(CatTemplate[[#This Row],[CO6]] + CatTemplate[[#This Row],[CS6]]) * (1 + getRateOHFinal) * getRateMarkupFinal</f>
        <v>#VALUE!</v>
      </c>
      <c r="FY418" s="30" t="e">
        <f>(CatTemplate[[#This Row],[CO7]] + CatTemplate[[#This Row],[CS7]]) * (1 + getRateOHFinal) * getRateMarkupFinal</f>
        <v>#VALUE!</v>
      </c>
      <c r="FZ418" s="30" t="e">
        <f>(CatTemplate[[#This Row],[CO8]] + CatTemplate[[#This Row],[CS8]]) * (1 + getRateOHFinal) * getRateMarkupFinal</f>
        <v>#VALUE!</v>
      </c>
      <c r="GA418" s="30" t="e">
        <f>(CatTemplate[[#This Row],[CO9]] + CatTemplate[[#This Row],[CS9]]) * (1 + getRateOHFinal) * getRateMarkupFinal</f>
        <v>#VALUE!</v>
      </c>
      <c r="GB418" s="30" t="e">
        <f>(CatTemplate[[#This Row],[CO10]] + CatTemplate[[#This Row],[CS10]]) * (1 + getRateOHFinal) * getRateMarkupFinal</f>
        <v>#VALUE!</v>
      </c>
      <c r="GC418" s="30" t="e">
        <f>(CatTemplate[[#This Row],[CO11]] + CatTemplate[[#This Row],[CS11]]) * (1 + getRateOHFinal) * getRateMarkupFinal</f>
        <v>#VALUE!</v>
      </c>
      <c r="GD418" s="30" t="e">
        <f>(CatTemplate[[#This Row],[CO12]] + CatTemplate[[#This Row],[CS12]]) * (1 + getRateOHFinal) * getRateMarkupFinal</f>
        <v>#VALUE!</v>
      </c>
      <c r="GE418" s="30" t="e">
        <f>(CatTemplate[[#This Row],[CO13]] + CatTemplate[[#This Row],[CS13]]) * (1 + getRateOHFinal) * getRateMarkupFinal</f>
        <v>#VALUE!</v>
      </c>
      <c r="GF418" s="30" t="e">
        <f>(CatTemplate[[#This Row],[CO14]] + CatTemplate[[#This Row],[CS14]]) * (1 + getRateOHFinal) * getRateMarkupFinal</f>
        <v>#VALUE!</v>
      </c>
      <c r="GG418" s="30" t="e">
        <f>(CatTemplate[[#This Row],[CO15]] + CatTemplate[[#This Row],[CS15]]) * (1 + getRateOHFinal) * getRateMarkupFinal</f>
        <v>#VALUE!</v>
      </c>
      <c r="GH418" s="30" t="e">
        <f>(CatTemplate[[#This Row],[CO16]] + CatTemplate[[#This Row],[CS16]]) * (1 + getRateOHFinal) * getRateMarkupFinal</f>
        <v>#VALUE!</v>
      </c>
      <c r="GI418" s="30" t="e">
        <f>(CatTemplate[[#This Row],[CO17]] + CatTemplate[[#This Row],[CS17]]) * (1 + getRateOHFinal) * getRateMarkupFinal</f>
        <v>#VALUE!</v>
      </c>
      <c r="GJ418" s="30" t="e">
        <f>(CatTemplate[[#This Row],[CO18]] + CatTemplate[[#This Row],[CS18]]) * (1 + getRateOHFinal) * getRateMarkupFinal</f>
        <v>#VALUE!</v>
      </c>
      <c r="GK418" s="30" t="e">
        <f>(CatTemplate[[#This Row],[CO19]] + CatTemplate[[#This Row],[CS19]]) * (1 + getRateOHFinal) * getRateMarkupFinal</f>
        <v>#VALUE!</v>
      </c>
      <c r="GL418" s="30" t="e">
        <f>(CatTemplate[[#This Row],[CO20]] + CatTemplate[[#This Row],[CS20]]) * (1 + getRateOHFinal) * getRateMarkupFinal</f>
        <v>#VALUE!</v>
      </c>
      <c r="GM418" s="30" t="e">
        <f t="shared" si="139"/>
        <v>#VALUE!</v>
      </c>
      <c r="GN418" s="30" t="e">
        <f t="shared" si="140"/>
        <v>#VALUE!</v>
      </c>
      <c r="GO418" s="30" t="e">
        <f t="shared" si="141"/>
        <v>#VALUE!</v>
      </c>
      <c r="GP418" s="30" t="e">
        <f t="shared" si="142"/>
        <v>#VALUE!</v>
      </c>
      <c r="GQ418" s="30" t="e">
        <f>(CatTemplate[[#This Row],[CO1]]+CatTemplate[[#This Row],[CS1]]) * (1+ getRateOHFinal) * (1 + getRateMarkupFinal)</f>
        <v>#VALUE!</v>
      </c>
      <c r="GR418" s="30" t="e">
        <f>(CatTemplate[[#This Row],[CO2]]+CatTemplate[[#This Row],[CS2]]) * (1+ getRateOHFinal) * (1 + getRateMarkupFinal)</f>
        <v>#VALUE!</v>
      </c>
      <c r="GS418" s="30" t="e">
        <f>(CatTemplate[[#This Row],[CO3]]+CatTemplate[[#This Row],[CS3]]) * (1+ getRateOHFinal) * (1 + getRateMarkupFinal)</f>
        <v>#VALUE!</v>
      </c>
      <c r="GT418" s="30" t="e">
        <f>(CatTemplate[[#This Row],[CO4]]+CatTemplate[[#This Row],[CS4]]) * (1+ getRateOHFinal) * (1 + getRateMarkupFinal)</f>
        <v>#VALUE!</v>
      </c>
      <c r="GU418" s="30" t="e">
        <f>(CatTemplate[[#This Row],[CO5]]+CatTemplate[[#This Row],[CS5]]) * (1+ getRateOHFinal) * (1 + getRateMarkupFinal)</f>
        <v>#VALUE!</v>
      </c>
      <c r="GV418" s="30" t="e">
        <f>(CatTemplate[[#This Row],[CO6]]+CatTemplate[[#This Row],[CS6]]) * (1+ getRateOHFinal) * (1 + getRateMarkupFinal)</f>
        <v>#VALUE!</v>
      </c>
      <c r="GW418" s="30" t="e">
        <f>(CatTemplate[[#This Row],[CO7]]+CatTemplate[[#This Row],[CS7]]) * (1+ getRateOHFinal) * (1 + getRateMarkupFinal)</f>
        <v>#VALUE!</v>
      </c>
      <c r="GX418" s="30" t="e">
        <f>(CatTemplate[[#This Row],[CO8]]+CatTemplate[[#This Row],[CS8]]) * (1+ getRateOHFinal) * (1 + getRateMarkupFinal)</f>
        <v>#VALUE!</v>
      </c>
      <c r="GY418" s="30" t="e">
        <f>(CatTemplate[[#This Row],[CO9]]+CatTemplate[[#This Row],[CS9]]) * (1+ getRateOHFinal) * (1 + getRateMarkupFinal)</f>
        <v>#VALUE!</v>
      </c>
      <c r="GZ418" s="30" t="e">
        <f>(CatTemplate[[#This Row],[CO10]]+CatTemplate[[#This Row],[CS10]]) * (1+ getRateOHFinal) * (1 + getRateMarkupFinal)</f>
        <v>#VALUE!</v>
      </c>
      <c r="HA418" s="30" t="e">
        <f>(CatTemplate[[#This Row],[CO11]]+CatTemplate[[#This Row],[CS11]]) * (1+ getRateOHFinal) * (1 + getRateMarkupFinal)</f>
        <v>#VALUE!</v>
      </c>
      <c r="HB418" s="30" t="e">
        <f>(CatTemplate[[#This Row],[CO12]]+CatTemplate[[#This Row],[CS12]]) * (1+ getRateOHFinal) * (1 + getRateMarkupFinal)</f>
        <v>#VALUE!</v>
      </c>
      <c r="HC418" s="30" t="e">
        <f>(CatTemplate[[#This Row],[CO13]]+CatTemplate[[#This Row],[CS13]]) * (1+ getRateOHFinal) * (1 + getRateMarkupFinal)</f>
        <v>#VALUE!</v>
      </c>
      <c r="HD418" s="30" t="e">
        <f>(CatTemplate[[#This Row],[CO14]]+CatTemplate[[#This Row],[CS14]]) * (1+ getRateOHFinal) * (1 + getRateMarkupFinal)</f>
        <v>#VALUE!</v>
      </c>
      <c r="HE418" s="30" t="e">
        <f>(CatTemplate[[#This Row],[CO15]]+CatTemplate[[#This Row],[CS15]]) * (1+ getRateOHFinal) * (1 + getRateMarkupFinal)</f>
        <v>#VALUE!</v>
      </c>
      <c r="HF418" s="30" t="e">
        <f>(CatTemplate[[#This Row],[CO16]]+CatTemplate[[#This Row],[CS16]]) * (1+ getRateOHFinal) * (1 + getRateMarkupFinal)</f>
        <v>#VALUE!</v>
      </c>
      <c r="HG418" s="30" t="e">
        <f>(CatTemplate[[#This Row],[CO17]]+CatTemplate[[#This Row],[CS17]]) * (1+ getRateOHFinal) * (1 + getRateMarkupFinal)</f>
        <v>#VALUE!</v>
      </c>
      <c r="HH418" s="30" t="e">
        <f>(CatTemplate[[#This Row],[CO18]]+CatTemplate[[#This Row],[CS18]]) * (1+ getRateOHFinal) * (1 + getRateMarkupFinal)</f>
        <v>#VALUE!</v>
      </c>
      <c r="HI418" s="30" t="e">
        <f>(CatTemplate[[#This Row],[CO19]]+CatTemplate[[#This Row],[CS19]]) * (1+ getRateOHFinal) * (1 + getRateMarkupFinal)</f>
        <v>#VALUE!</v>
      </c>
      <c r="HJ418" s="30" t="e">
        <f>(CatTemplate[[#This Row],[CO20]]+CatTemplate[[#This Row],[CS20]]) * (1+ getRateOHFinal) * (1 + getRateMarkupFinal)</f>
        <v>#VALUE!</v>
      </c>
      <c r="HK418" s="39" t="e">
        <f>CatTemplate[[#This Row],[Total cost]]+CatTemplate[[#This Row],[OH Amount]]+CatTemplate[[#This Row],[Markup]]</f>
        <v>#VALUE!</v>
      </c>
      <c r="HL418" s="63">
        <f>IF(CatTemplate[[#This Row],[Units]]="Days",CatTemplate[[#This Row],[Project quantity]]*CatTemplate[[#This Row],[St. unit effort]],CatTemplate[[#This Row],[Project quantity]])</f>
        <v>0</v>
      </c>
      <c r="HM418" s="287">
        <f>IFERROR(CatTemplate[[#This Row],[Total Price]]/(CatTemplate[[#This Row],[Final Quantity]]),0)</f>
        <v>0</v>
      </c>
      <c r="HN418" s="261"/>
    </row>
    <row r="419" spans="2:222" ht="25.5" x14ac:dyDescent="0.2">
      <c r="B419" s="9" t="s">
        <v>990</v>
      </c>
      <c r="C419" s="23">
        <v>12</v>
      </c>
      <c r="D419" s="10" t="s">
        <v>989</v>
      </c>
      <c r="E419" s="25">
        <v>2</v>
      </c>
      <c r="F419" s="19" t="s">
        <v>1003</v>
      </c>
      <c r="G419" s="27">
        <v>2</v>
      </c>
      <c r="H419" s="19" t="s">
        <v>995</v>
      </c>
      <c r="I419" s="19" t="s">
        <v>996</v>
      </c>
      <c r="J419" s="16" t="s">
        <v>849</v>
      </c>
      <c r="K419" s="16"/>
      <c r="L419" s="16" t="s">
        <v>140</v>
      </c>
      <c r="M419" s="16" t="s">
        <v>206</v>
      </c>
      <c r="N419" s="16" t="s">
        <v>857</v>
      </c>
      <c r="O419" s="320"/>
      <c r="P419" s="71"/>
      <c r="Q419" s="108"/>
      <c r="R419" s="73"/>
      <c r="S419" s="97"/>
      <c r="T419" s="100">
        <f>getEqUnitCost</f>
        <v>0</v>
      </c>
      <c r="U419" s="73">
        <f>getEqUnitEffort</f>
        <v>0</v>
      </c>
      <c r="V419" s="101">
        <f>getEqQuantity</f>
        <v>0</v>
      </c>
      <c r="W419" s="320"/>
      <c r="X419" s="100">
        <f>getConsUnitCost</f>
        <v>0</v>
      </c>
      <c r="Y419" s="73">
        <f>getConsUnitEffort</f>
        <v>0</v>
      </c>
      <c r="Z419" s="14">
        <f>getConsQuantity</f>
        <v>0</v>
      </c>
      <c r="AA419" s="320"/>
      <c r="AB419" s="72"/>
      <c r="AC419" s="112"/>
      <c r="AD419" s="14">
        <f>getOthQuantity</f>
        <v>0</v>
      </c>
      <c r="AE419" s="320"/>
      <c r="AF419" s="28" t="str">
        <f>IF(ISBLANK(CatTemplate[[#This Row],[Resource type]]),"",CatTemplate[[#This Row],[Resource type]])</f>
        <v>Communication Officer</v>
      </c>
      <c r="AG419" s="242">
        <f>getStaffUnitCost</f>
        <v>391.62183647807444</v>
      </c>
      <c r="AH419" s="113">
        <f>getStaffUnitEffort</f>
        <v>0</v>
      </c>
      <c r="AI419" s="40">
        <f>getStaffQuantity</f>
        <v>0</v>
      </c>
      <c r="AJ419" s="41">
        <f>CatTemplate[[#This Row],[St. quantity]]*8/ParRatePM</f>
        <v>0</v>
      </c>
      <c r="AK419" s="320"/>
      <c r="AL419" s="53" t="str">
        <f>CatTemplate[[#This Row],[Item type]]</f>
        <v>Days</v>
      </c>
      <c r="AM419" s="12">
        <f>SUM(CatTemplate[[#This Row],[Year1]:[Year20]])</f>
        <v>0</v>
      </c>
      <c r="AN419" s="52"/>
      <c r="AO419" s="52"/>
      <c r="AP419" s="52"/>
      <c r="AQ419" s="8"/>
      <c r="AR419" s="8"/>
      <c r="AS419" s="8"/>
      <c r="AT419" s="8"/>
      <c r="AU419" s="8"/>
      <c r="AV419" s="8"/>
      <c r="AW419" s="8"/>
      <c r="AX419" s="8"/>
      <c r="AY419" s="8"/>
      <c r="AZ419" s="8"/>
      <c r="BA419" s="8"/>
      <c r="BB419" s="8"/>
      <c r="BC419" s="8"/>
      <c r="BD419" s="8"/>
      <c r="BE419" s="8"/>
      <c r="BF419" s="8"/>
      <c r="BG419" s="36"/>
      <c r="BH419" s="320"/>
      <c r="BI419" s="37" t="str">
        <f>getCostCategory</f>
        <v>01 Staff costs</v>
      </c>
      <c r="BJ419" s="37" t="str">
        <f>getSection</f>
        <v>12 Communication</v>
      </c>
      <c r="BK419" s="32" t="str">
        <f>getObject</f>
        <v>Communication Officer</v>
      </c>
      <c r="BL419" s="30">
        <f>IFERROR(getUnitCost * IF(CatTemplate[[#This Row],[Cost Category Comp.]]="01 Staff costs", 1,1),0)</f>
        <v>391.62183647807444</v>
      </c>
      <c r="BM419" s="29">
        <f>IF(AND(ISBLANK(CatTemplate[[#This Row],[Eq. unit cost]]),ISBLANK(CatTemplate[[#This Row],[Cons. unit cost]]),ISBLANK(CatTemplate[[#This Row],[Oth. unit cost]])), 0, IF(getUnitEffort =0,1,getUnitEffort) * CatTemplate[[#This Row],[Year1]])</f>
        <v>0</v>
      </c>
      <c r="BN419" s="29">
        <f>IF(AND(ISBLANK(CatTemplate[[#This Row],[Eq. unit cost]]),ISBLANK(CatTemplate[[#This Row],[Cons. unit cost]]),ISBLANK(CatTemplate[[#This Row],[Oth. unit cost]])), 0, IF(getUnitEffort =0,1,getUnitEffort) * CatTemplate[[#This Row],[Year2]])</f>
        <v>0</v>
      </c>
      <c r="BO419" s="29">
        <f>IF(AND(ISBLANK(CatTemplate[[#This Row],[Eq. unit cost]]),ISBLANK(CatTemplate[[#This Row],[Cons. unit cost]]),ISBLANK(CatTemplate[[#This Row],[Oth. unit cost]])), 0, IF(getUnitEffort =0,1,getUnitEffort) * CatTemplate[[#This Row],[Year3]])</f>
        <v>0</v>
      </c>
      <c r="BP419" s="29">
        <f>IF(AND(ISBLANK(CatTemplate[[#This Row],[Eq. unit cost]]),ISBLANK(CatTemplate[[#This Row],[Cons. unit cost]]),ISBLANK(CatTemplate[[#This Row],[Oth. unit cost]])), 0, IF(getUnitEffort =0,1,getUnitEffort) * CatTemplate[[#This Row],[Year4]])</f>
        <v>0</v>
      </c>
      <c r="BQ419" s="29">
        <f>IF(AND(ISBLANK(CatTemplate[[#This Row],[Eq. unit cost]]),ISBLANK(CatTemplate[[#This Row],[Cons. unit cost]]),ISBLANK(CatTemplate[[#This Row],[Oth. unit cost]])), 0, IF(getUnitEffort =0,1,getUnitEffort) * CatTemplate[[#This Row],[Year5]])</f>
        <v>0</v>
      </c>
      <c r="BR419" s="29">
        <f>IF(AND(ISBLANK(CatTemplate[[#This Row],[Eq. unit cost]]),ISBLANK(CatTemplate[[#This Row],[Cons. unit cost]]),ISBLANK(CatTemplate[[#This Row],[Oth. unit cost]])), 0, IF(getUnitEffort =0,1,getUnitEffort) * CatTemplate[[#This Row],[Year6]])</f>
        <v>0</v>
      </c>
      <c r="BS419" s="29">
        <f>IF(AND(ISBLANK(CatTemplate[[#This Row],[Eq. unit cost]]),ISBLANK(CatTemplate[[#This Row],[Cons. unit cost]]),ISBLANK(CatTemplate[[#This Row],[Oth. unit cost]])), 0, IF(getUnitEffort =0,1,getUnitEffort) * CatTemplate[[#This Row],[Year7]])</f>
        <v>0</v>
      </c>
      <c r="BT419" s="29">
        <f>IF(AND(ISBLANK(CatTemplate[[#This Row],[Eq. unit cost]]),ISBLANK(CatTemplate[[#This Row],[Cons. unit cost]]),ISBLANK(CatTemplate[[#This Row],[Oth. unit cost]])), 0, IF(getUnitEffort =0,1,getUnitEffort) * CatTemplate[[#This Row],[Year8]])</f>
        <v>0</v>
      </c>
      <c r="BU419" s="29">
        <f>IF(AND(ISBLANK(CatTemplate[[#This Row],[Eq. unit cost]]),ISBLANK(CatTemplate[[#This Row],[Cons. unit cost]]),ISBLANK(CatTemplate[[#This Row],[Oth. unit cost]])), 0, IF(getUnitEffort =0,1,getUnitEffort) * CatTemplate[[#This Row],[Year9]])</f>
        <v>0</v>
      </c>
      <c r="BV419" s="29">
        <f>IF(AND(ISBLANK(CatTemplate[[#This Row],[Eq. unit cost]]),ISBLANK(CatTemplate[[#This Row],[Cons. unit cost]]),ISBLANK(CatTemplate[[#This Row],[Oth. unit cost]])), 0, IF(getUnitEffort =0,1,getUnitEffort) * CatTemplate[[#This Row],[Year10]])</f>
        <v>0</v>
      </c>
      <c r="BW419" s="29">
        <f>IF(AND(ISBLANK(CatTemplate[[#This Row],[Eq. unit cost]]),ISBLANK(CatTemplate[[#This Row],[Cons. unit cost]]),ISBLANK(CatTemplate[[#This Row],[Oth. unit cost]])), 0, IF(getUnitEffort =0,1,getUnitEffort) * CatTemplate[[#This Row],[Year11]])</f>
        <v>0</v>
      </c>
      <c r="BX419" s="29">
        <f>IF(AND(ISBLANK(CatTemplate[[#This Row],[Eq. unit cost]]),ISBLANK(CatTemplate[[#This Row],[Cons. unit cost]]),ISBLANK(CatTemplate[[#This Row],[Oth. unit cost]])), 0, IF(getUnitEffort =0,1,getUnitEffort) * CatTemplate[[#This Row],[Year12]])</f>
        <v>0</v>
      </c>
      <c r="BY419" s="29">
        <f>IF(AND(ISBLANK(CatTemplate[[#This Row],[Eq. unit cost]]),ISBLANK(CatTemplate[[#This Row],[Cons. unit cost]]),ISBLANK(CatTemplate[[#This Row],[Oth. unit cost]])), 0, IF(getUnitEffort =0,1,getUnitEffort) * CatTemplate[[#This Row],[Year13]])</f>
        <v>0</v>
      </c>
      <c r="BZ419" s="29">
        <f>IF(AND(ISBLANK(CatTemplate[[#This Row],[Eq. unit cost]]),ISBLANK(CatTemplate[[#This Row],[Cons. unit cost]]),ISBLANK(CatTemplate[[#This Row],[Oth. unit cost]])), 0, IF(getUnitEffort =0,1,getUnitEffort) * CatTemplate[[#This Row],[Year14]])</f>
        <v>0</v>
      </c>
      <c r="CA419" s="29">
        <f>IF(AND(ISBLANK(CatTemplate[[#This Row],[Eq. unit cost]]),ISBLANK(CatTemplate[[#This Row],[Cons. unit cost]]),ISBLANK(CatTemplate[[#This Row],[Oth. unit cost]])), 0, IF(getUnitEffort =0,1,getUnitEffort) * CatTemplate[[#This Row],[Year15]])</f>
        <v>0</v>
      </c>
      <c r="CB419" s="29">
        <f>IF(AND(ISBLANK(CatTemplate[[#This Row],[Eq. unit cost]]),ISBLANK(CatTemplate[[#This Row],[Cons. unit cost]]),ISBLANK(CatTemplate[[#This Row],[Oth. unit cost]])), 0, IF(getUnitEffort =0,1,getUnitEffort) * CatTemplate[[#This Row],[Year16]])</f>
        <v>0</v>
      </c>
      <c r="CC419" s="29">
        <f>IF(AND(ISBLANK(CatTemplate[[#This Row],[Eq. unit cost]]),ISBLANK(CatTemplate[[#This Row],[Cons. unit cost]]),ISBLANK(CatTemplate[[#This Row],[Oth. unit cost]])), 0, IF(getUnitEffort =0,1,getUnitEffort) * CatTemplate[[#This Row],[Year17]])</f>
        <v>0</v>
      </c>
      <c r="CD419" s="29">
        <f>IF(AND(ISBLANK(CatTemplate[[#This Row],[Eq. unit cost]]),ISBLANK(CatTemplate[[#This Row],[Cons. unit cost]]),ISBLANK(CatTemplate[[#This Row],[Oth. unit cost]])), 0, IF(getUnitEffort =0,1,getUnitEffort) * CatTemplate[[#This Row],[Year18]])</f>
        <v>0</v>
      </c>
      <c r="CE419" s="29">
        <f>IF(AND(ISBLANK(CatTemplate[[#This Row],[Eq. unit cost]]),ISBLANK(CatTemplate[[#This Row],[Cons. unit cost]]),ISBLANK(CatTemplate[[#This Row],[Oth. unit cost]])), 0, IF(getUnitEffort =0,1,getUnitEffort) * CatTemplate[[#This Row],[Year19]])</f>
        <v>0</v>
      </c>
      <c r="CF419" s="29">
        <f>IF(AND(ISBLANK(CatTemplate[[#This Row],[Eq. unit cost]]),ISBLANK(CatTemplate[[#This Row],[Cons. unit cost]]),ISBLANK(CatTemplate[[#This Row],[Oth. unit cost]])), 0, IF(getUnitEffort =0,1,getUnitEffort) * CatTemplate[[#This Row],[Year20]])</f>
        <v>0</v>
      </c>
      <c r="CG419" s="45">
        <f>SUM(CatTemplate[[#This Row],[Q1]:[Q20]])</f>
        <v>0</v>
      </c>
      <c r="CH419" s="29">
        <f>IF(ISBLANK(CatTemplate[[#This Row],[St. unit effort]]),0,(CatTemplate[[#This Row],[St. unit effort]] * CatTemplate[[#This Row],[Year1]]))</f>
        <v>0</v>
      </c>
      <c r="CI419" s="29">
        <f>IF(ISBLANK(CatTemplate[[#This Row],[St. unit effort]]),0,(CatTemplate[[#This Row],[St. unit effort]] * CatTemplate[[#This Row],[Year2]]))</f>
        <v>0</v>
      </c>
      <c r="CJ419" s="29">
        <f>IF(ISBLANK(CatTemplate[[#This Row],[St. unit effort]]),0,(CatTemplate[[#This Row],[St. unit effort]] * CatTemplate[[#This Row],[Year3]]))</f>
        <v>0</v>
      </c>
      <c r="CK419" s="29">
        <f>IF(ISBLANK(CatTemplate[[#This Row],[St. unit effort]]),0,(CatTemplate[[#This Row],[St. unit effort]] * CatTemplate[[#This Row],[Year4]]))</f>
        <v>0</v>
      </c>
      <c r="CL419" s="29">
        <f>IF(ISBLANK(CatTemplate[[#This Row],[St. unit effort]]),0,(CatTemplate[[#This Row],[St. unit effort]] * CatTemplate[[#This Row],[Year5]]))</f>
        <v>0</v>
      </c>
      <c r="CM419" s="29">
        <f>IF(ISBLANK(CatTemplate[[#This Row],[St. unit effort]]),0,(CatTemplate[[#This Row],[St. unit effort]] * CatTemplate[[#This Row],[Year6]]))</f>
        <v>0</v>
      </c>
      <c r="CN419" s="29">
        <f>IF(ISBLANK(CatTemplate[[#This Row],[St. unit effort]]),0,(CatTemplate[[#This Row],[St. unit effort]] * CatTemplate[[#This Row],[Year7]]))</f>
        <v>0</v>
      </c>
      <c r="CO419" s="29">
        <f>IF(ISBLANK(CatTemplate[[#This Row],[St. unit effort]]),0,(CatTemplate[[#This Row],[St. unit effort]] * CatTemplate[[#This Row],[Year8]]))</f>
        <v>0</v>
      </c>
      <c r="CP419" s="29">
        <f>IF(ISBLANK(CatTemplate[[#This Row],[St. unit effort]]),0,(CatTemplate[[#This Row],[St. unit effort]] * CatTemplate[[#This Row],[Year9]]))</f>
        <v>0</v>
      </c>
      <c r="CQ419" s="29">
        <f>IF(ISBLANK(CatTemplate[[#This Row],[St. unit effort]]),0,(CatTemplate[[#This Row],[St. unit effort]] * CatTemplate[[#This Row],[Year10]]))</f>
        <v>0</v>
      </c>
      <c r="CR419" s="29">
        <f>IF(ISBLANK(CatTemplate[[#This Row],[St. unit effort]]),0,(CatTemplate[[#This Row],[St. unit effort]] * CatTemplate[[#This Row],[Year11]]))</f>
        <v>0</v>
      </c>
      <c r="CS419" s="29">
        <f>IF(ISBLANK(CatTemplate[[#This Row],[St. unit effort]]),0,(CatTemplate[[#This Row],[St. unit effort]] * CatTemplate[[#This Row],[Year12]]))</f>
        <v>0</v>
      </c>
      <c r="CT419" s="29">
        <f>IF(ISBLANK(CatTemplate[[#This Row],[St. unit effort]]),0,(CatTemplate[[#This Row],[St. unit effort]] * CatTemplate[[#This Row],[Year13]]))</f>
        <v>0</v>
      </c>
      <c r="CU419" s="29">
        <f>IF(ISBLANK(CatTemplate[[#This Row],[St. unit effort]]),0,(CatTemplate[[#This Row],[St. unit effort]] * CatTemplate[[#This Row],[Year14]]))</f>
        <v>0</v>
      </c>
      <c r="CV419" s="29">
        <f>IF(ISBLANK(CatTemplate[[#This Row],[St. unit effort]]),0,(CatTemplate[[#This Row],[St. unit effort]] * CatTemplate[[#This Row],[Year15]]))</f>
        <v>0</v>
      </c>
      <c r="CW419" s="29">
        <f>IF(ISBLANK(CatTemplate[[#This Row],[St. unit effort]]),0,(CatTemplate[[#This Row],[St. unit effort]] * CatTemplate[[#This Row],[Year16]]))</f>
        <v>0</v>
      </c>
      <c r="CX419" s="29">
        <f>IF(ISBLANK(CatTemplate[[#This Row],[St. unit effort]]),0,(CatTemplate[[#This Row],[St. unit effort]] * CatTemplate[[#This Row],[Year17]]))</f>
        <v>0</v>
      </c>
      <c r="CY419" s="29">
        <f>IF(ISBLANK(CatTemplate[[#This Row],[St. unit effort]]),0,(CatTemplate[[#This Row],[St. unit effort]] * CatTemplate[[#This Row],[Year18]]))</f>
        <v>0</v>
      </c>
      <c r="CZ419" s="29">
        <f>IF(ISBLANK(CatTemplate[[#This Row],[St. unit effort]]),0,(CatTemplate[[#This Row],[St. unit effort]] * CatTemplate[[#This Row],[Year19]]))</f>
        <v>0</v>
      </c>
      <c r="DA419" s="29">
        <f>IF(ISBLANK(CatTemplate[[#This Row],[St. unit effort]]),0,(CatTemplate[[#This Row],[St. unit effort]] * CatTemplate[[#This Row],[Year20]]))</f>
        <v>0</v>
      </c>
      <c r="DB419" s="57">
        <f>IF(ISBLANK(CatTemplate[[#This Row],[St. unit effort]]),0,(CatTemplate[[#This Row],[St. unit effort]] * CatTemplate[[#This Row],[Year1]])*8/ParRatePM)</f>
        <v>0</v>
      </c>
      <c r="DC419" s="57">
        <f>IF(ISBLANK(CatTemplate[[#This Row],[St. unit effort]]),0,(CatTemplate[[#This Row],[St. unit effort]] * CatTemplate[[#This Row],[Year2]])*8/ParRatePM)</f>
        <v>0</v>
      </c>
      <c r="DD419" s="57">
        <f>IF(ISBLANK(CatTemplate[[#This Row],[St. unit effort]]),0,(CatTemplate[[#This Row],[St. unit effort]] * CatTemplate[[#This Row],[Year3]])*8/ParRatePM)</f>
        <v>0</v>
      </c>
      <c r="DE419" s="57">
        <f>IF(ISBLANK(CatTemplate[[#This Row],[St. unit effort]]),0,(CatTemplate[[#This Row],[St. unit effort]] * CatTemplate[[#This Row],[Year4]])*8/ParRatePM)</f>
        <v>0</v>
      </c>
      <c r="DF419" s="57">
        <f>IF(ISBLANK(CatTemplate[[#This Row],[St. unit effort]]),0,(CatTemplate[[#This Row],[St. unit effort]] * CatTemplate[[#This Row],[Year5]])*8/ParRatePM)</f>
        <v>0</v>
      </c>
      <c r="DG419" s="57">
        <f>IF(ISBLANK(CatTemplate[[#This Row],[St. unit effort]]),0,(CatTemplate[[#This Row],[St. unit effort]] * CatTemplate[[#This Row],[Year6]])*8/ParRatePM)</f>
        <v>0</v>
      </c>
      <c r="DH419" s="57">
        <f>IF(ISBLANK(CatTemplate[[#This Row],[St. unit effort]]),0,(CatTemplate[[#This Row],[St. unit effort]] * CatTemplate[[#This Row],[Year7]])*8/ParRatePM)</f>
        <v>0</v>
      </c>
      <c r="DI419" s="57">
        <f>IF(ISBLANK(CatTemplate[[#This Row],[St. unit effort]]),0,(CatTemplate[[#This Row],[St. unit effort]] * CatTemplate[[#This Row],[Year8]])*8/ParRatePM)</f>
        <v>0</v>
      </c>
      <c r="DJ419" s="57">
        <f>IF(ISBLANK(CatTemplate[[#This Row],[St. unit effort]]),0,(CatTemplate[[#This Row],[St. unit effort]] * CatTemplate[[#This Row],[Year9]])*8/ParRatePM)</f>
        <v>0</v>
      </c>
      <c r="DK419" s="57">
        <f>IF(ISBLANK(CatTemplate[[#This Row],[St. unit effort]]),0,(CatTemplate[[#This Row],[St. unit effort]] * CatTemplate[[#This Row],[Year10]])*8/ParRatePM)</f>
        <v>0</v>
      </c>
      <c r="DL419" s="57">
        <f>IF(ISBLANK(CatTemplate[[#This Row],[St. unit effort]]),0,(CatTemplate[[#This Row],[St. unit effort]] * CatTemplate[[#This Row],[Year11]])*8/ParRatePM)</f>
        <v>0</v>
      </c>
      <c r="DM419" s="57">
        <f>IF(ISBLANK(CatTemplate[[#This Row],[St. unit effort]]),0,(CatTemplate[[#This Row],[St. unit effort]] * CatTemplate[[#This Row],[Year12]])*8/ParRatePM)</f>
        <v>0</v>
      </c>
      <c r="DN419" s="57">
        <f>IF(ISBLANK(CatTemplate[[#This Row],[St. unit effort]]),0,(CatTemplate[[#This Row],[St. unit effort]] * CatTemplate[[#This Row],[Year13]])*8/ParRatePM)</f>
        <v>0</v>
      </c>
      <c r="DO419" s="57">
        <f>IF(ISBLANK(CatTemplate[[#This Row],[St. unit effort]]),0,(CatTemplate[[#This Row],[St. unit effort]] * CatTemplate[[#This Row],[Year14]])*8/ParRatePM)</f>
        <v>0</v>
      </c>
      <c r="DP419" s="57">
        <f>IF(ISBLANK(CatTemplate[[#This Row],[St. unit effort]]),0,(CatTemplate[[#This Row],[St. unit effort]] * CatTemplate[[#This Row],[Year15]])*8/ParRatePM)</f>
        <v>0</v>
      </c>
      <c r="DQ419" s="57">
        <f>IF(ISBLANK(CatTemplate[[#This Row],[St. unit effort]]),0,(CatTemplate[[#This Row],[St. unit effort]] * CatTemplate[[#This Row],[Year16]])*8/ParRatePM)</f>
        <v>0</v>
      </c>
      <c r="DR419" s="57">
        <f>IF(ISBLANK(CatTemplate[[#This Row],[St. unit effort]]),0,(CatTemplate[[#This Row],[St. unit effort]] * CatTemplate[[#This Row],[Year17]])*8/ParRatePM)</f>
        <v>0</v>
      </c>
      <c r="DS419" s="57">
        <f>IF(ISBLANK(CatTemplate[[#This Row],[St. unit effort]]),0,(CatTemplate[[#This Row],[St. unit effort]] * CatTemplate[[#This Row],[Year18]])*8/ParRatePM)</f>
        <v>0</v>
      </c>
      <c r="DT419" s="57">
        <f>IF(ISBLANK(CatTemplate[[#This Row],[St. unit effort]]),0,(CatTemplate[[#This Row],[St. unit effort]] * CatTemplate[[#This Row],[Year19]])*8/ParRatePM)</f>
        <v>0</v>
      </c>
      <c r="DU419" s="57">
        <f>IF(ISBLANK(CatTemplate[[#This Row],[St. unit effort]]),0,(CatTemplate[[#This Row],[St. unit effort]] * CatTemplate[[#This Row],[Year20]])*8/ParRatePM)</f>
        <v>0</v>
      </c>
      <c r="DV419" s="54">
        <f>SUM(CatTemplate[[#This Row],[PM1]:[PM20]])</f>
        <v>0</v>
      </c>
      <c r="DW419" s="56">
        <f t="shared" si="143"/>
        <v>0</v>
      </c>
      <c r="DX419" s="56">
        <f t="shared" si="143"/>
        <v>0</v>
      </c>
      <c r="DY419" s="56">
        <f t="shared" si="143"/>
        <v>0</v>
      </c>
      <c r="DZ419" s="56">
        <f t="shared" si="143"/>
        <v>0</v>
      </c>
      <c r="EA419" s="56">
        <f t="shared" si="143"/>
        <v>0</v>
      </c>
      <c r="EB419" s="56">
        <f t="shared" si="143"/>
        <v>0</v>
      </c>
      <c r="EC419" s="56">
        <f t="shared" si="143"/>
        <v>0</v>
      </c>
      <c r="ED419" s="56">
        <f t="shared" si="143"/>
        <v>0</v>
      </c>
      <c r="EE419" s="56">
        <f t="shared" si="143"/>
        <v>0</v>
      </c>
      <c r="EF419" s="56">
        <f t="shared" si="143"/>
        <v>0</v>
      </c>
      <c r="EG419" s="56">
        <f t="shared" si="143"/>
        <v>0</v>
      </c>
      <c r="EH419" s="56">
        <f t="shared" si="143"/>
        <v>0</v>
      </c>
      <c r="EI419" s="56">
        <f t="shared" si="143"/>
        <v>0</v>
      </c>
      <c r="EJ419" s="56">
        <f t="shared" si="143"/>
        <v>0</v>
      </c>
      <c r="EK419" s="56">
        <f t="shared" si="143"/>
        <v>0</v>
      </c>
      <c r="EL419" s="56">
        <f t="shared" si="145"/>
        <v>0</v>
      </c>
      <c r="EM419" s="56">
        <f t="shared" si="145"/>
        <v>0</v>
      </c>
      <c r="EN419" s="56">
        <f t="shared" si="145"/>
        <v>0</v>
      </c>
      <c r="EO419" s="56">
        <f t="shared" si="145"/>
        <v>0</v>
      </c>
      <c r="EP419" s="56">
        <f t="shared" si="145"/>
        <v>0</v>
      </c>
      <c r="EQ419" s="30">
        <f>CatTemplate[[#This Row],[Eq. unit cost]] * CatTemplate[[#This Row],[Eq. quantity]]</f>
        <v>0</v>
      </c>
      <c r="ER419" s="30">
        <f>CatTemplate[[#This Row],[Cons. unit cost]] *CatTemplate[[#This Row],[Cons. quantity]]</f>
        <v>0</v>
      </c>
      <c r="ES419" s="30">
        <f>CatTemplate[[#This Row],[Oth. unit cost]] *CatTemplate[[#This Row],[Oth. quantity]]</f>
        <v>0</v>
      </c>
      <c r="ET419" s="55">
        <f>SUM(CatTemplate[[#This Row],[CO1]:[CO20]])</f>
        <v>0</v>
      </c>
      <c r="EU419" s="56">
        <f t="shared" si="144"/>
        <v>0</v>
      </c>
      <c r="EV419" s="56">
        <f t="shared" si="144"/>
        <v>0</v>
      </c>
      <c r="EW419" s="56">
        <f t="shared" si="144"/>
        <v>0</v>
      </c>
      <c r="EX419" s="56">
        <f t="shared" si="144"/>
        <v>0</v>
      </c>
      <c r="EY419" s="56">
        <f t="shared" si="144"/>
        <v>0</v>
      </c>
      <c r="EZ419" s="56">
        <f t="shared" si="144"/>
        <v>0</v>
      </c>
      <c r="FA419" s="56">
        <f t="shared" si="144"/>
        <v>0</v>
      </c>
      <c r="FB419" s="56">
        <f t="shared" si="144"/>
        <v>0</v>
      </c>
      <c r="FC419" s="56">
        <f t="shared" si="144"/>
        <v>0</v>
      </c>
      <c r="FD419" s="56">
        <f t="shared" si="144"/>
        <v>0</v>
      </c>
      <c r="FE419" s="56">
        <f t="shared" si="144"/>
        <v>0</v>
      </c>
      <c r="FF419" s="56">
        <f t="shared" si="144"/>
        <v>0</v>
      </c>
      <c r="FG419" s="56">
        <f t="shared" si="144"/>
        <v>0</v>
      </c>
      <c r="FH419" s="56">
        <f t="shared" si="144"/>
        <v>0</v>
      </c>
      <c r="FI419" s="56">
        <f t="shared" si="144"/>
        <v>0</v>
      </c>
      <c r="FJ419" s="56">
        <f t="shared" si="146"/>
        <v>0</v>
      </c>
      <c r="FK419" s="56">
        <f t="shared" si="146"/>
        <v>0</v>
      </c>
      <c r="FL419" s="56">
        <f t="shared" si="146"/>
        <v>0</v>
      </c>
      <c r="FM419" s="56">
        <f t="shared" si="146"/>
        <v>0</v>
      </c>
      <c r="FN419" s="56">
        <f t="shared" si="146"/>
        <v>0</v>
      </c>
      <c r="FO419" s="58">
        <f>SUM(CatTemplate[[#This Row],[CS1]:[CS20]])</f>
        <v>0</v>
      </c>
      <c r="FP419" s="59">
        <f>CatTemplate[[#This Row],[Total Oth. cost]]+CatTemplate[[#This Row],[Total St. Cost]]</f>
        <v>0</v>
      </c>
      <c r="FQ419" s="33" t="e">
        <f t="shared" si="137"/>
        <v>#VALUE!</v>
      </c>
      <c r="FR419" s="33" t="e">
        <f t="shared" si="138"/>
        <v>#VALUE!</v>
      </c>
      <c r="FS419" s="30" t="e">
        <f>(CatTemplate[[#This Row],[CO1]] + CatTemplate[[#This Row],[CS1]]) * (1 + getRateOHFinal) * getRateMarkupFinal</f>
        <v>#VALUE!</v>
      </c>
      <c r="FT419" s="30" t="e">
        <f>(CatTemplate[[#This Row],[CO2]] + CatTemplate[[#This Row],[CS2]]) * (1 + getRateOHFinal) * getRateMarkupFinal</f>
        <v>#VALUE!</v>
      </c>
      <c r="FU419" s="30" t="e">
        <f>(CatTemplate[[#This Row],[CO3]] + CatTemplate[[#This Row],[CS3]]) * (1 + getRateOHFinal) * getRateMarkupFinal</f>
        <v>#VALUE!</v>
      </c>
      <c r="FV419" s="30" t="e">
        <f>(CatTemplate[[#This Row],[CO4]] + CatTemplate[[#This Row],[CS4]]) * (1 + getRateOHFinal) * getRateMarkupFinal</f>
        <v>#VALUE!</v>
      </c>
      <c r="FW419" s="30" t="e">
        <f>(CatTemplate[[#This Row],[CO5]] + CatTemplate[[#This Row],[CS5]]) * (1 + getRateOHFinal) * getRateMarkupFinal</f>
        <v>#VALUE!</v>
      </c>
      <c r="FX419" s="30" t="e">
        <f>(CatTemplate[[#This Row],[CO6]] + CatTemplate[[#This Row],[CS6]]) * (1 + getRateOHFinal) * getRateMarkupFinal</f>
        <v>#VALUE!</v>
      </c>
      <c r="FY419" s="30" t="e">
        <f>(CatTemplate[[#This Row],[CO7]] + CatTemplate[[#This Row],[CS7]]) * (1 + getRateOHFinal) * getRateMarkupFinal</f>
        <v>#VALUE!</v>
      </c>
      <c r="FZ419" s="30" t="e">
        <f>(CatTemplate[[#This Row],[CO8]] + CatTemplate[[#This Row],[CS8]]) * (1 + getRateOHFinal) * getRateMarkupFinal</f>
        <v>#VALUE!</v>
      </c>
      <c r="GA419" s="30" t="e">
        <f>(CatTemplate[[#This Row],[CO9]] + CatTemplate[[#This Row],[CS9]]) * (1 + getRateOHFinal) * getRateMarkupFinal</f>
        <v>#VALUE!</v>
      </c>
      <c r="GB419" s="30" t="e">
        <f>(CatTemplate[[#This Row],[CO10]] + CatTemplate[[#This Row],[CS10]]) * (1 + getRateOHFinal) * getRateMarkupFinal</f>
        <v>#VALUE!</v>
      </c>
      <c r="GC419" s="30" t="e">
        <f>(CatTemplate[[#This Row],[CO11]] + CatTemplate[[#This Row],[CS11]]) * (1 + getRateOHFinal) * getRateMarkupFinal</f>
        <v>#VALUE!</v>
      </c>
      <c r="GD419" s="30" t="e">
        <f>(CatTemplate[[#This Row],[CO12]] + CatTemplate[[#This Row],[CS12]]) * (1 + getRateOHFinal) * getRateMarkupFinal</f>
        <v>#VALUE!</v>
      </c>
      <c r="GE419" s="30" t="e">
        <f>(CatTemplate[[#This Row],[CO13]] + CatTemplate[[#This Row],[CS13]]) * (1 + getRateOHFinal) * getRateMarkupFinal</f>
        <v>#VALUE!</v>
      </c>
      <c r="GF419" s="30" t="e">
        <f>(CatTemplate[[#This Row],[CO14]] + CatTemplate[[#This Row],[CS14]]) * (1 + getRateOHFinal) * getRateMarkupFinal</f>
        <v>#VALUE!</v>
      </c>
      <c r="GG419" s="30" t="e">
        <f>(CatTemplate[[#This Row],[CO15]] + CatTemplate[[#This Row],[CS15]]) * (1 + getRateOHFinal) * getRateMarkupFinal</f>
        <v>#VALUE!</v>
      </c>
      <c r="GH419" s="30" t="e">
        <f>(CatTemplate[[#This Row],[CO16]] + CatTemplate[[#This Row],[CS16]]) * (1 + getRateOHFinal) * getRateMarkupFinal</f>
        <v>#VALUE!</v>
      </c>
      <c r="GI419" s="30" t="e">
        <f>(CatTemplate[[#This Row],[CO17]] + CatTemplate[[#This Row],[CS17]]) * (1 + getRateOHFinal) * getRateMarkupFinal</f>
        <v>#VALUE!</v>
      </c>
      <c r="GJ419" s="30" t="e">
        <f>(CatTemplate[[#This Row],[CO18]] + CatTemplate[[#This Row],[CS18]]) * (1 + getRateOHFinal) * getRateMarkupFinal</f>
        <v>#VALUE!</v>
      </c>
      <c r="GK419" s="30" t="e">
        <f>(CatTemplate[[#This Row],[CO19]] + CatTemplate[[#This Row],[CS19]]) * (1 + getRateOHFinal) * getRateMarkupFinal</f>
        <v>#VALUE!</v>
      </c>
      <c r="GL419" s="30" t="e">
        <f>(CatTemplate[[#This Row],[CO20]] + CatTemplate[[#This Row],[CS20]]) * (1 + getRateOHFinal) * getRateMarkupFinal</f>
        <v>#VALUE!</v>
      </c>
      <c r="GM419" s="30" t="e">
        <f t="shared" si="139"/>
        <v>#VALUE!</v>
      </c>
      <c r="GN419" s="30" t="e">
        <f t="shared" si="140"/>
        <v>#VALUE!</v>
      </c>
      <c r="GO419" s="30" t="e">
        <f t="shared" si="141"/>
        <v>#VALUE!</v>
      </c>
      <c r="GP419" s="30" t="e">
        <f t="shared" si="142"/>
        <v>#VALUE!</v>
      </c>
      <c r="GQ419" s="30" t="e">
        <f>(CatTemplate[[#This Row],[CO1]]+CatTemplate[[#This Row],[CS1]]) * (1+ getRateOHFinal) * (1 + getRateMarkupFinal)</f>
        <v>#VALUE!</v>
      </c>
      <c r="GR419" s="30" t="e">
        <f>(CatTemplate[[#This Row],[CO2]]+CatTemplate[[#This Row],[CS2]]) * (1+ getRateOHFinal) * (1 + getRateMarkupFinal)</f>
        <v>#VALUE!</v>
      </c>
      <c r="GS419" s="30" t="e">
        <f>(CatTemplate[[#This Row],[CO3]]+CatTemplate[[#This Row],[CS3]]) * (1+ getRateOHFinal) * (1 + getRateMarkupFinal)</f>
        <v>#VALUE!</v>
      </c>
      <c r="GT419" s="30" t="e">
        <f>(CatTemplate[[#This Row],[CO4]]+CatTemplate[[#This Row],[CS4]]) * (1+ getRateOHFinal) * (1 + getRateMarkupFinal)</f>
        <v>#VALUE!</v>
      </c>
      <c r="GU419" s="30" t="e">
        <f>(CatTemplate[[#This Row],[CO5]]+CatTemplate[[#This Row],[CS5]]) * (1+ getRateOHFinal) * (1 + getRateMarkupFinal)</f>
        <v>#VALUE!</v>
      </c>
      <c r="GV419" s="30" t="e">
        <f>(CatTemplate[[#This Row],[CO6]]+CatTemplate[[#This Row],[CS6]]) * (1+ getRateOHFinal) * (1 + getRateMarkupFinal)</f>
        <v>#VALUE!</v>
      </c>
      <c r="GW419" s="30" t="e">
        <f>(CatTemplate[[#This Row],[CO7]]+CatTemplate[[#This Row],[CS7]]) * (1+ getRateOHFinal) * (1 + getRateMarkupFinal)</f>
        <v>#VALUE!</v>
      </c>
      <c r="GX419" s="30" t="e">
        <f>(CatTemplate[[#This Row],[CO8]]+CatTemplate[[#This Row],[CS8]]) * (1+ getRateOHFinal) * (1 + getRateMarkupFinal)</f>
        <v>#VALUE!</v>
      </c>
      <c r="GY419" s="30" t="e">
        <f>(CatTemplate[[#This Row],[CO9]]+CatTemplate[[#This Row],[CS9]]) * (1+ getRateOHFinal) * (1 + getRateMarkupFinal)</f>
        <v>#VALUE!</v>
      </c>
      <c r="GZ419" s="30" t="e">
        <f>(CatTemplate[[#This Row],[CO10]]+CatTemplate[[#This Row],[CS10]]) * (1+ getRateOHFinal) * (1 + getRateMarkupFinal)</f>
        <v>#VALUE!</v>
      </c>
      <c r="HA419" s="30" t="e">
        <f>(CatTemplate[[#This Row],[CO11]]+CatTemplate[[#This Row],[CS11]]) * (1+ getRateOHFinal) * (1 + getRateMarkupFinal)</f>
        <v>#VALUE!</v>
      </c>
      <c r="HB419" s="30" t="e">
        <f>(CatTemplate[[#This Row],[CO12]]+CatTemplate[[#This Row],[CS12]]) * (1+ getRateOHFinal) * (1 + getRateMarkupFinal)</f>
        <v>#VALUE!</v>
      </c>
      <c r="HC419" s="30" t="e">
        <f>(CatTemplate[[#This Row],[CO13]]+CatTemplate[[#This Row],[CS13]]) * (1+ getRateOHFinal) * (1 + getRateMarkupFinal)</f>
        <v>#VALUE!</v>
      </c>
      <c r="HD419" s="30" t="e">
        <f>(CatTemplate[[#This Row],[CO14]]+CatTemplate[[#This Row],[CS14]]) * (1+ getRateOHFinal) * (1 + getRateMarkupFinal)</f>
        <v>#VALUE!</v>
      </c>
      <c r="HE419" s="30" t="e">
        <f>(CatTemplate[[#This Row],[CO15]]+CatTemplate[[#This Row],[CS15]]) * (1+ getRateOHFinal) * (1 + getRateMarkupFinal)</f>
        <v>#VALUE!</v>
      </c>
      <c r="HF419" s="30" t="e">
        <f>(CatTemplate[[#This Row],[CO16]]+CatTemplate[[#This Row],[CS16]]) * (1+ getRateOHFinal) * (1 + getRateMarkupFinal)</f>
        <v>#VALUE!</v>
      </c>
      <c r="HG419" s="30" t="e">
        <f>(CatTemplate[[#This Row],[CO17]]+CatTemplate[[#This Row],[CS17]]) * (1+ getRateOHFinal) * (1 + getRateMarkupFinal)</f>
        <v>#VALUE!</v>
      </c>
      <c r="HH419" s="30" t="e">
        <f>(CatTemplate[[#This Row],[CO18]]+CatTemplate[[#This Row],[CS18]]) * (1+ getRateOHFinal) * (1 + getRateMarkupFinal)</f>
        <v>#VALUE!</v>
      </c>
      <c r="HI419" s="30" t="e">
        <f>(CatTemplate[[#This Row],[CO19]]+CatTemplate[[#This Row],[CS19]]) * (1+ getRateOHFinal) * (1 + getRateMarkupFinal)</f>
        <v>#VALUE!</v>
      </c>
      <c r="HJ419" s="30" t="e">
        <f>(CatTemplate[[#This Row],[CO20]]+CatTemplate[[#This Row],[CS20]]) * (1+ getRateOHFinal) * (1 + getRateMarkupFinal)</f>
        <v>#VALUE!</v>
      </c>
      <c r="HK419" s="39" t="e">
        <f>CatTemplate[[#This Row],[Total cost]]+CatTemplate[[#This Row],[OH Amount]]+CatTemplate[[#This Row],[Markup]]</f>
        <v>#VALUE!</v>
      </c>
      <c r="HL419" s="63">
        <f>IF(CatTemplate[[#This Row],[Units]]="Days",CatTemplate[[#This Row],[Project quantity]]*CatTemplate[[#This Row],[St. unit effort]],CatTemplate[[#This Row],[Project quantity]])</f>
        <v>0</v>
      </c>
      <c r="HM419" s="287">
        <f>IFERROR(CatTemplate[[#This Row],[Total Price]]/(CatTemplate[[#This Row],[Final Quantity]]),0)</f>
        <v>0</v>
      </c>
      <c r="HN419" s="261"/>
    </row>
    <row r="420" spans="2:222" ht="25.5" x14ac:dyDescent="0.2">
      <c r="B420" s="9" t="s">
        <v>990</v>
      </c>
      <c r="C420" s="23">
        <v>12</v>
      </c>
      <c r="D420" s="10" t="s">
        <v>989</v>
      </c>
      <c r="E420" s="25">
        <v>2</v>
      </c>
      <c r="F420" s="19" t="s">
        <v>1003</v>
      </c>
      <c r="G420" s="27">
        <v>3</v>
      </c>
      <c r="H420" s="19" t="s">
        <v>997</v>
      </c>
      <c r="I420" s="19" t="s">
        <v>998</v>
      </c>
      <c r="J420" s="16" t="s">
        <v>849</v>
      </c>
      <c r="K420" s="16"/>
      <c r="L420" s="16" t="s">
        <v>140</v>
      </c>
      <c r="M420" s="16" t="s">
        <v>206</v>
      </c>
      <c r="N420" s="16" t="s">
        <v>857</v>
      </c>
      <c r="O420" s="320"/>
      <c r="P420" s="71"/>
      <c r="Q420" s="108"/>
      <c r="R420" s="73"/>
      <c r="S420" s="97"/>
      <c r="T420" s="100">
        <f>getEqUnitCost</f>
        <v>0</v>
      </c>
      <c r="U420" s="73">
        <f>getEqUnitEffort</f>
        <v>0</v>
      </c>
      <c r="V420" s="101">
        <f>getEqQuantity</f>
        <v>0</v>
      </c>
      <c r="W420" s="320"/>
      <c r="X420" s="100">
        <f>getConsUnitCost</f>
        <v>0</v>
      </c>
      <c r="Y420" s="73">
        <f>getConsUnitEffort</f>
        <v>0</v>
      </c>
      <c r="Z420" s="14">
        <f>getConsQuantity</f>
        <v>0</v>
      </c>
      <c r="AA420" s="320"/>
      <c r="AB420" s="72"/>
      <c r="AC420" s="112"/>
      <c r="AD420" s="14">
        <f>getOthQuantity</f>
        <v>0</v>
      </c>
      <c r="AE420" s="320"/>
      <c r="AF420" s="28" t="str">
        <f>IF(ISBLANK(CatTemplate[[#This Row],[Resource type]]),"",CatTemplate[[#This Row],[Resource type]])</f>
        <v>Communication Officer</v>
      </c>
      <c r="AG420" s="242">
        <f>getStaffUnitCost</f>
        <v>391.62183647807444</v>
      </c>
      <c r="AH420" s="113">
        <f>getStaffUnitEffort</f>
        <v>0</v>
      </c>
      <c r="AI420" s="40">
        <f>getStaffQuantity</f>
        <v>0</v>
      </c>
      <c r="AJ420" s="41">
        <f>CatTemplate[[#This Row],[St. quantity]]*8/ParRatePM</f>
        <v>0</v>
      </c>
      <c r="AK420" s="320"/>
      <c r="AL420" s="53" t="str">
        <f>CatTemplate[[#This Row],[Item type]]</f>
        <v>Days</v>
      </c>
      <c r="AM420" s="12">
        <f>SUM(CatTemplate[[#This Row],[Year1]:[Year20]])</f>
        <v>0</v>
      </c>
      <c r="AN420" s="52"/>
      <c r="AO420" s="52"/>
      <c r="AP420" s="52"/>
      <c r="AQ420" s="8"/>
      <c r="AR420" s="8"/>
      <c r="AS420" s="8"/>
      <c r="AT420" s="8"/>
      <c r="AU420" s="8"/>
      <c r="AV420" s="8"/>
      <c r="AW420" s="8"/>
      <c r="AX420" s="8"/>
      <c r="AY420" s="8"/>
      <c r="AZ420" s="8"/>
      <c r="BA420" s="8"/>
      <c r="BB420" s="8"/>
      <c r="BC420" s="8"/>
      <c r="BD420" s="8"/>
      <c r="BE420" s="8"/>
      <c r="BF420" s="8"/>
      <c r="BG420" s="36"/>
      <c r="BH420" s="320"/>
      <c r="BI420" s="37" t="str">
        <f>getCostCategory</f>
        <v>01 Staff costs</v>
      </c>
      <c r="BJ420" s="37" t="str">
        <f>getSection</f>
        <v>12 Communication</v>
      </c>
      <c r="BK420" s="32" t="str">
        <f>getObject</f>
        <v>Communication Officer</v>
      </c>
      <c r="BL420" s="30">
        <f>IFERROR(getUnitCost * IF(CatTemplate[[#This Row],[Cost Category Comp.]]="01 Staff costs", 1,1),0)</f>
        <v>391.62183647807444</v>
      </c>
      <c r="BM420" s="29">
        <f>IF(AND(ISBLANK(CatTemplate[[#This Row],[Eq. unit cost]]),ISBLANK(CatTemplate[[#This Row],[Cons. unit cost]]),ISBLANK(CatTemplate[[#This Row],[Oth. unit cost]])), 0, IF(getUnitEffort =0,1,getUnitEffort) * CatTemplate[[#This Row],[Year1]])</f>
        <v>0</v>
      </c>
      <c r="BN420" s="29">
        <f>IF(AND(ISBLANK(CatTemplate[[#This Row],[Eq. unit cost]]),ISBLANK(CatTemplate[[#This Row],[Cons. unit cost]]),ISBLANK(CatTemplate[[#This Row],[Oth. unit cost]])), 0, IF(getUnitEffort =0,1,getUnitEffort) * CatTemplate[[#This Row],[Year2]])</f>
        <v>0</v>
      </c>
      <c r="BO420" s="29">
        <f>IF(AND(ISBLANK(CatTemplate[[#This Row],[Eq. unit cost]]),ISBLANK(CatTemplate[[#This Row],[Cons. unit cost]]),ISBLANK(CatTemplate[[#This Row],[Oth. unit cost]])), 0, IF(getUnitEffort =0,1,getUnitEffort) * CatTemplate[[#This Row],[Year3]])</f>
        <v>0</v>
      </c>
      <c r="BP420" s="29">
        <f>IF(AND(ISBLANK(CatTemplate[[#This Row],[Eq. unit cost]]),ISBLANK(CatTemplate[[#This Row],[Cons. unit cost]]),ISBLANK(CatTemplate[[#This Row],[Oth. unit cost]])), 0, IF(getUnitEffort =0,1,getUnitEffort) * CatTemplate[[#This Row],[Year4]])</f>
        <v>0</v>
      </c>
      <c r="BQ420" s="29">
        <f>IF(AND(ISBLANK(CatTemplate[[#This Row],[Eq. unit cost]]),ISBLANK(CatTemplate[[#This Row],[Cons. unit cost]]),ISBLANK(CatTemplate[[#This Row],[Oth. unit cost]])), 0, IF(getUnitEffort =0,1,getUnitEffort) * CatTemplate[[#This Row],[Year5]])</f>
        <v>0</v>
      </c>
      <c r="BR420" s="29">
        <f>IF(AND(ISBLANK(CatTemplate[[#This Row],[Eq. unit cost]]),ISBLANK(CatTemplate[[#This Row],[Cons. unit cost]]),ISBLANK(CatTemplate[[#This Row],[Oth. unit cost]])), 0, IF(getUnitEffort =0,1,getUnitEffort) * CatTemplate[[#This Row],[Year6]])</f>
        <v>0</v>
      </c>
      <c r="BS420" s="29">
        <f>IF(AND(ISBLANK(CatTemplate[[#This Row],[Eq. unit cost]]),ISBLANK(CatTemplate[[#This Row],[Cons. unit cost]]),ISBLANK(CatTemplate[[#This Row],[Oth. unit cost]])), 0, IF(getUnitEffort =0,1,getUnitEffort) * CatTemplate[[#This Row],[Year7]])</f>
        <v>0</v>
      </c>
      <c r="BT420" s="29">
        <f>IF(AND(ISBLANK(CatTemplate[[#This Row],[Eq. unit cost]]),ISBLANK(CatTemplate[[#This Row],[Cons. unit cost]]),ISBLANK(CatTemplate[[#This Row],[Oth. unit cost]])), 0, IF(getUnitEffort =0,1,getUnitEffort) * CatTemplate[[#This Row],[Year8]])</f>
        <v>0</v>
      </c>
      <c r="BU420" s="29">
        <f>IF(AND(ISBLANK(CatTemplate[[#This Row],[Eq. unit cost]]),ISBLANK(CatTemplate[[#This Row],[Cons. unit cost]]),ISBLANK(CatTemplate[[#This Row],[Oth. unit cost]])), 0, IF(getUnitEffort =0,1,getUnitEffort) * CatTemplate[[#This Row],[Year9]])</f>
        <v>0</v>
      </c>
      <c r="BV420" s="29">
        <f>IF(AND(ISBLANK(CatTemplate[[#This Row],[Eq. unit cost]]),ISBLANK(CatTemplate[[#This Row],[Cons. unit cost]]),ISBLANK(CatTemplate[[#This Row],[Oth. unit cost]])), 0, IF(getUnitEffort =0,1,getUnitEffort) * CatTemplate[[#This Row],[Year10]])</f>
        <v>0</v>
      </c>
      <c r="BW420" s="29">
        <f>IF(AND(ISBLANK(CatTemplate[[#This Row],[Eq. unit cost]]),ISBLANK(CatTemplate[[#This Row],[Cons. unit cost]]),ISBLANK(CatTemplate[[#This Row],[Oth. unit cost]])), 0, IF(getUnitEffort =0,1,getUnitEffort) * CatTemplate[[#This Row],[Year11]])</f>
        <v>0</v>
      </c>
      <c r="BX420" s="29">
        <f>IF(AND(ISBLANK(CatTemplate[[#This Row],[Eq. unit cost]]),ISBLANK(CatTemplate[[#This Row],[Cons. unit cost]]),ISBLANK(CatTemplate[[#This Row],[Oth. unit cost]])), 0, IF(getUnitEffort =0,1,getUnitEffort) * CatTemplate[[#This Row],[Year12]])</f>
        <v>0</v>
      </c>
      <c r="BY420" s="29">
        <f>IF(AND(ISBLANK(CatTemplate[[#This Row],[Eq. unit cost]]),ISBLANK(CatTemplate[[#This Row],[Cons. unit cost]]),ISBLANK(CatTemplate[[#This Row],[Oth. unit cost]])), 0, IF(getUnitEffort =0,1,getUnitEffort) * CatTemplate[[#This Row],[Year13]])</f>
        <v>0</v>
      </c>
      <c r="BZ420" s="29">
        <f>IF(AND(ISBLANK(CatTemplate[[#This Row],[Eq. unit cost]]),ISBLANK(CatTemplate[[#This Row],[Cons. unit cost]]),ISBLANK(CatTemplate[[#This Row],[Oth. unit cost]])), 0, IF(getUnitEffort =0,1,getUnitEffort) * CatTemplate[[#This Row],[Year14]])</f>
        <v>0</v>
      </c>
      <c r="CA420" s="29">
        <f>IF(AND(ISBLANK(CatTemplate[[#This Row],[Eq. unit cost]]),ISBLANK(CatTemplate[[#This Row],[Cons. unit cost]]),ISBLANK(CatTemplate[[#This Row],[Oth. unit cost]])), 0, IF(getUnitEffort =0,1,getUnitEffort) * CatTemplate[[#This Row],[Year15]])</f>
        <v>0</v>
      </c>
      <c r="CB420" s="29">
        <f>IF(AND(ISBLANK(CatTemplate[[#This Row],[Eq. unit cost]]),ISBLANK(CatTemplate[[#This Row],[Cons. unit cost]]),ISBLANK(CatTemplate[[#This Row],[Oth. unit cost]])), 0, IF(getUnitEffort =0,1,getUnitEffort) * CatTemplate[[#This Row],[Year16]])</f>
        <v>0</v>
      </c>
      <c r="CC420" s="29">
        <f>IF(AND(ISBLANK(CatTemplate[[#This Row],[Eq. unit cost]]),ISBLANK(CatTemplate[[#This Row],[Cons. unit cost]]),ISBLANK(CatTemplate[[#This Row],[Oth. unit cost]])), 0, IF(getUnitEffort =0,1,getUnitEffort) * CatTemplate[[#This Row],[Year17]])</f>
        <v>0</v>
      </c>
      <c r="CD420" s="29">
        <f>IF(AND(ISBLANK(CatTemplate[[#This Row],[Eq. unit cost]]),ISBLANK(CatTemplate[[#This Row],[Cons. unit cost]]),ISBLANK(CatTemplate[[#This Row],[Oth. unit cost]])), 0, IF(getUnitEffort =0,1,getUnitEffort) * CatTemplate[[#This Row],[Year18]])</f>
        <v>0</v>
      </c>
      <c r="CE420" s="29">
        <f>IF(AND(ISBLANK(CatTemplate[[#This Row],[Eq. unit cost]]),ISBLANK(CatTemplate[[#This Row],[Cons. unit cost]]),ISBLANK(CatTemplate[[#This Row],[Oth. unit cost]])), 0, IF(getUnitEffort =0,1,getUnitEffort) * CatTemplate[[#This Row],[Year19]])</f>
        <v>0</v>
      </c>
      <c r="CF420" s="29">
        <f>IF(AND(ISBLANK(CatTemplate[[#This Row],[Eq. unit cost]]),ISBLANK(CatTemplate[[#This Row],[Cons. unit cost]]),ISBLANK(CatTemplate[[#This Row],[Oth. unit cost]])), 0, IF(getUnitEffort =0,1,getUnitEffort) * CatTemplate[[#This Row],[Year20]])</f>
        <v>0</v>
      </c>
      <c r="CG420" s="45">
        <f>SUM(CatTemplate[[#This Row],[Q1]:[Q20]])</f>
        <v>0</v>
      </c>
      <c r="CH420" s="29">
        <f>IF(ISBLANK(CatTemplate[[#This Row],[St. unit effort]]),0,(CatTemplate[[#This Row],[St. unit effort]] * CatTemplate[[#This Row],[Year1]]))</f>
        <v>0</v>
      </c>
      <c r="CI420" s="29">
        <f>IF(ISBLANK(CatTemplate[[#This Row],[St. unit effort]]),0,(CatTemplate[[#This Row],[St. unit effort]] * CatTemplate[[#This Row],[Year2]]))</f>
        <v>0</v>
      </c>
      <c r="CJ420" s="29">
        <f>IF(ISBLANK(CatTemplate[[#This Row],[St. unit effort]]),0,(CatTemplate[[#This Row],[St. unit effort]] * CatTemplate[[#This Row],[Year3]]))</f>
        <v>0</v>
      </c>
      <c r="CK420" s="29">
        <f>IF(ISBLANK(CatTemplate[[#This Row],[St. unit effort]]),0,(CatTemplate[[#This Row],[St. unit effort]] * CatTemplate[[#This Row],[Year4]]))</f>
        <v>0</v>
      </c>
      <c r="CL420" s="29">
        <f>IF(ISBLANK(CatTemplate[[#This Row],[St. unit effort]]),0,(CatTemplate[[#This Row],[St. unit effort]] * CatTemplate[[#This Row],[Year5]]))</f>
        <v>0</v>
      </c>
      <c r="CM420" s="29">
        <f>IF(ISBLANK(CatTemplate[[#This Row],[St. unit effort]]),0,(CatTemplate[[#This Row],[St. unit effort]] * CatTemplate[[#This Row],[Year6]]))</f>
        <v>0</v>
      </c>
      <c r="CN420" s="29">
        <f>IF(ISBLANK(CatTemplate[[#This Row],[St. unit effort]]),0,(CatTemplate[[#This Row],[St. unit effort]] * CatTemplate[[#This Row],[Year7]]))</f>
        <v>0</v>
      </c>
      <c r="CO420" s="29">
        <f>IF(ISBLANK(CatTemplate[[#This Row],[St. unit effort]]),0,(CatTemplate[[#This Row],[St. unit effort]] * CatTemplate[[#This Row],[Year8]]))</f>
        <v>0</v>
      </c>
      <c r="CP420" s="29">
        <f>IF(ISBLANK(CatTemplate[[#This Row],[St. unit effort]]),0,(CatTemplate[[#This Row],[St. unit effort]] * CatTemplate[[#This Row],[Year9]]))</f>
        <v>0</v>
      </c>
      <c r="CQ420" s="29">
        <f>IF(ISBLANK(CatTemplate[[#This Row],[St. unit effort]]),0,(CatTemplate[[#This Row],[St. unit effort]] * CatTemplate[[#This Row],[Year10]]))</f>
        <v>0</v>
      </c>
      <c r="CR420" s="29">
        <f>IF(ISBLANK(CatTemplate[[#This Row],[St. unit effort]]),0,(CatTemplate[[#This Row],[St. unit effort]] * CatTemplate[[#This Row],[Year11]]))</f>
        <v>0</v>
      </c>
      <c r="CS420" s="29">
        <f>IF(ISBLANK(CatTemplate[[#This Row],[St. unit effort]]),0,(CatTemplate[[#This Row],[St. unit effort]] * CatTemplate[[#This Row],[Year12]]))</f>
        <v>0</v>
      </c>
      <c r="CT420" s="29">
        <f>IF(ISBLANK(CatTemplate[[#This Row],[St. unit effort]]),0,(CatTemplate[[#This Row],[St. unit effort]] * CatTemplate[[#This Row],[Year13]]))</f>
        <v>0</v>
      </c>
      <c r="CU420" s="29">
        <f>IF(ISBLANK(CatTemplate[[#This Row],[St. unit effort]]),0,(CatTemplate[[#This Row],[St. unit effort]] * CatTemplate[[#This Row],[Year14]]))</f>
        <v>0</v>
      </c>
      <c r="CV420" s="29">
        <f>IF(ISBLANK(CatTemplate[[#This Row],[St. unit effort]]),0,(CatTemplate[[#This Row],[St. unit effort]] * CatTemplate[[#This Row],[Year15]]))</f>
        <v>0</v>
      </c>
      <c r="CW420" s="29">
        <f>IF(ISBLANK(CatTemplate[[#This Row],[St. unit effort]]),0,(CatTemplate[[#This Row],[St. unit effort]] * CatTemplate[[#This Row],[Year16]]))</f>
        <v>0</v>
      </c>
      <c r="CX420" s="29">
        <f>IF(ISBLANK(CatTemplate[[#This Row],[St. unit effort]]),0,(CatTemplate[[#This Row],[St. unit effort]] * CatTemplate[[#This Row],[Year17]]))</f>
        <v>0</v>
      </c>
      <c r="CY420" s="29">
        <f>IF(ISBLANK(CatTemplate[[#This Row],[St. unit effort]]),0,(CatTemplate[[#This Row],[St. unit effort]] * CatTemplate[[#This Row],[Year18]]))</f>
        <v>0</v>
      </c>
      <c r="CZ420" s="29">
        <f>IF(ISBLANK(CatTemplate[[#This Row],[St. unit effort]]),0,(CatTemplate[[#This Row],[St. unit effort]] * CatTemplate[[#This Row],[Year19]]))</f>
        <v>0</v>
      </c>
      <c r="DA420" s="29">
        <f>IF(ISBLANK(CatTemplate[[#This Row],[St. unit effort]]),0,(CatTemplate[[#This Row],[St. unit effort]] * CatTemplate[[#This Row],[Year20]]))</f>
        <v>0</v>
      </c>
      <c r="DB420" s="57">
        <f>IF(ISBLANK(CatTemplate[[#This Row],[St. unit effort]]),0,(CatTemplate[[#This Row],[St. unit effort]] * CatTemplate[[#This Row],[Year1]])*8/ParRatePM)</f>
        <v>0</v>
      </c>
      <c r="DC420" s="57">
        <f>IF(ISBLANK(CatTemplate[[#This Row],[St. unit effort]]),0,(CatTemplate[[#This Row],[St. unit effort]] * CatTemplate[[#This Row],[Year2]])*8/ParRatePM)</f>
        <v>0</v>
      </c>
      <c r="DD420" s="57">
        <f>IF(ISBLANK(CatTemplate[[#This Row],[St. unit effort]]),0,(CatTemplate[[#This Row],[St. unit effort]] * CatTemplate[[#This Row],[Year3]])*8/ParRatePM)</f>
        <v>0</v>
      </c>
      <c r="DE420" s="57">
        <f>IF(ISBLANK(CatTemplate[[#This Row],[St. unit effort]]),0,(CatTemplate[[#This Row],[St. unit effort]] * CatTemplate[[#This Row],[Year4]])*8/ParRatePM)</f>
        <v>0</v>
      </c>
      <c r="DF420" s="57">
        <f>IF(ISBLANK(CatTemplate[[#This Row],[St. unit effort]]),0,(CatTemplate[[#This Row],[St. unit effort]] * CatTemplate[[#This Row],[Year5]])*8/ParRatePM)</f>
        <v>0</v>
      </c>
      <c r="DG420" s="57">
        <f>IF(ISBLANK(CatTemplate[[#This Row],[St. unit effort]]),0,(CatTemplate[[#This Row],[St. unit effort]] * CatTemplate[[#This Row],[Year6]])*8/ParRatePM)</f>
        <v>0</v>
      </c>
      <c r="DH420" s="57">
        <f>IF(ISBLANK(CatTemplate[[#This Row],[St. unit effort]]),0,(CatTemplate[[#This Row],[St. unit effort]] * CatTemplate[[#This Row],[Year7]])*8/ParRatePM)</f>
        <v>0</v>
      </c>
      <c r="DI420" s="57">
        <f>IF(ISBLANK(CatTemplate[[#This Row],[St. unit effort]]),0,(CatTemplate[[#This Row],[St. unit effort]] * CatTemplate[[#This Row],[Year8]])*8/ParRatePM)</f>
        <v>0</v>
      </c>
      <c r="DJ420" s="57">
        <f>IF(ISBLANK(CatTemplate[[#This Row],[St. unit effort]]),0,(CatTemplate[[#This Row],[St. unit effort]] * CatTemplate[[#This Row],[Year9]])*8/ParRatePM)</f>
        <v>0</v>
      </c>
      <c r="DK420" s="57">
        <f>IF(ISBLANK(CatTemplate[[#This Row],[St. unit effort]]),0,(CatTemplate[[#This Row],[St. unit effort]] * CatTemplate[[#This Row],[Year10]])*8/ParRatePM)</f>
        <v>0</v>
      </c>
      <c r="DL420" s="57">
        <f>IF(ISBLANK(CatTemplate[[#This Row],[St. unit effort]]),0,(CatTemplate[[#This Row],[St. unit effort]] * CatTemplate[[#This Row],[Year11]])*8/ParRatePM)</f>
        <v>0</v>
      </c>
      <c r="DM420" s="57">
        <f>IF(ISBLANK(CatTemplate[[#This Row],[St. unit effort]]),0,(CatTemplate[[#This Row],[St. unit effort]] * CatTemplate[[#This Row],[Year12]])*8/ParRatePM)</f>
        <v>0</v>
      </c>
      <c r="DN420" s="57">
        <f>IF(ISBLANK(CatTemplate[[#This Row],[St. unit effort]]),0,(CatTemplate[[#This Row],[St. unit effort]] * CatTemplate[[#This Row],[Year13]])*8/ParRatePM)</f>
        <v>0</v>
      </c>
      <c r="DO420" s="57">
        <f>IF(ISBLANK(CatTemplate[[#This Row],[St. unit effort]]),0,(CatTemplate[[#This Row],[St. unit effort]] * CatTemplate[[#This Row],[Year14]])*8/ParRatePM)</f>
        <v>0</v>
      </c>
      <c r="DP420" s="57">
        <f>IF(ISBLANK(CatTemplate[[#This Row],[St. unit effort]]),0,(CatTemplate[[#This Row],[St. unit effort]] * CatTemplate[[#This Row],[Year15]])*8/ParRatePM)</f>
        <v>0</v>
      </c>
      <c r="DQ420" s="57">
        <f>IF(ISBLANK(CatTemplate[[#This Row],[St. unit effort]]),0,(CatTemplate[[#This Row],[St. unit effort]] * CatTemplate[[#This Row],[Year16]])*8/ParRatePM)</f>
        <v>0</v>
      </c>
      <c r="DR420" s="57">
        <f>IF(ISBLANK(CatTemplate[[#This Row],[St. unit effort]]),0,(CatTemplate[[#This Row],[St. unit effort]] * CatTemplate[[#This Row],[Year17]])*8/ParRatePM)</f>
        <v>0</v>
      </c>
      <c r="DS420" s="57">
        <f>IF(ISBLANK(CatTemplate[[#This Row],[St. unit effort]]),0,(CatTemplate[[#This Row],[St. unit effort]] * CatTemplate[[#This Row],[Year18]])*8/ParRatePM)</f>
        <v>0</v>
      </c>
      <c r="DT420" s="57">
        <f>IF(ISBLANK(CatTemplate[[#This Row],[St. unit effort]]),0,(CatTemplate[[#This Row],[St. unit effort]] * CatTemplate[[#This Row],[Year19]])*8/ParRatePM)</f>
        <v>0</v>
      </c>
      <c r="DU420" s="57">
        <f>IF(ISBLANK(CatTemplate[[#This Row],[St. unit effort]]),0,(CatTemplate[[#This Row],[St. unit effort]] * CatTemplate[[#This Row],[Year20]])*8/ParRatePM)</f>
        <v>0</v>
      </c>
      <c r="DV420" s="54">
        <f>SUM(CatTemplate[[#This Row],[PM1]:[PM20]])</f>
        <v>0</v>
      </c>
      <c r="DW420" s="56">
        <f t="shared" ref="DW420:EL434" si="147">getCost(COLUMN(), ROW(), "Other")</f>
        <v>0</v>
      </c>
      <c r="DX420" s="56">
        <f t="shared" si="147"/>
        <v>0</v>
      </c>
      <c r="DY420" s="56">
        <f t="shared" si="147"/>
        <v>0</v>
      </c>
      <c r="DZ420" s="56">
        <f t="shared" si="147"/>
        <v>0</v>
      </c>
      <c r="EA420" s="56">
        <f t="shared" si="147"/>
        <v>0</v>
      </c>
      <c r="EB420" s="56">
        <f t="shared" si="147"/>
        <v>0</v>
      </c>
      <c r="EC420" s="56">
        <f t="shared" si="147"/>
        <v>0</v>
      </c>
      <c r="ED420" s="56">
        <f t="shared" si="147"/>
        <v>0</v>
      </c>
      <c r="EE420" s="56">
        <f t="shared" si="147"/>
        <v>0</v>
      </c>
      <c r="EF420" s="56">
        <f t="shared" si="147"/>
        <v>0</v>
      </c>
      <c r="EG420" s="56">
        <f t="shared" si="147"/>
        <v>0</v>
      </c>
      <c r="EH420" s="56">
        <f t="shared" si="147"/>
        <v>0</v>
      </c>
      <c r="EI420" s="56">
        <f t="shared" si="147"/>
        <v>0</v>
      </c>
      <c r="EJ420" s="56">
        <f t="shared" si="147"/>
        <v>0</v>
      </c>
      <c r="EK420" s="56">
        <f t="shared" si="147"/>
        <v>0</v>
      </c>
      <c r="EL420" s="56">
        <f t="shared" si="145"/>
        <v>0</v>
      </c>
      <c r="EM420" s="56">
        <f t="shared" si="145"/>
        <v>0</v>
      </c>
      <c r="EN420" s="56">
        <f t="shared" si="145"/>
        <v>0</v>
      </c>
      <c r="EO420" s="56">
        <f t="shared" si="145"/>
        <v>0</v>
      </c>
      <c r="EP420" s="56">
        <f t="shared" si="145"/>
        <v>0</v>
      </c>
      <c r="EQ420" s="30">
        <f>CatTemplate[[#This Row],[Eq. unit cost]] * CatTemplate[[#This Row],[Eq. quantity]]</f>
        <v>0</v>
      </c>
      <c r="ER420" s="30">
        <f>CatTemplate[[#This Row],[Cons. unit cost]] *CatTemplate[[#This Row],[Cons. quantity]]</f>
        <v>0</v>
      </c>
      <c r="ES420" s="30">
        <f>CatTemplate[[#This Row],[Oth. unit cost]] *CatTemplate[[#This Row],[Oth. quantity]]</f>
        <v>0</v>
      </c>
      <c r="ET420" s="55">
        <f>SUM(CatTemplate[[#This Row],[CO1]:[CO20]])</f>
        <v>0</v>
      </c>
      <c r="EU420" s="56">
        <f t="shared" ref="EU420:FJ434" si="148">getCost(COLUMN(), ROW(), "Staff")</f>
        <v>0</v>
      </c>
      <c r="EV420" s="56">
        <f t="shared" si="148"/>
        <v>0</v>
      </c>
      <c r="EW420" s="56">
        <f t="shared" si="148"/>
        <v>0</v>
      </c>
      <c r="EX420" s="56">
        <f t="shared" si="148"/>
        <v>0</v>
      </c>
      <c r="EY420" s="56">
        <f t="shared" si="148"/>
        <v>0</v>
      </c>
      <c r="EZ420" s="56">
        <f t="shared" si="148"/>
        <v>0</v>
      </c>
      <c r="FA420" s="56">
        <f t="shared" si="148"/>
        <v>0</v>
      </c>
      <c r="FB420" s="56">
        <f t="shared" si="148"/>
        <v>0</v>
      </c>
      <c r="FC420" s="56">
        <f t="shared" si="148"/>
        <v>0</v>
      </c>
      <c r="FD420" s="56">
        <f t="shared" si="148"/>
        <v>0</v>
      </c>
      <c r="FE420" s="56">
        <f t="shared" si="148"/>
        <v>0</v>
      </c>
      <c r="FF420" s="56">
        <f t="shared" si="148"/>
        <v>0</v>
      </c>
      <c r="FG420" s="56">
        <f t="shared" si="148"/>
        <v>0</v>
      </c>
      <c r="FH420" s="56">
        <f t="shared" si="148"/>
        <v>0</v>
      </c>
      <c r="FI420" s="56">
        <f t="shared" si="148"/>
        <v>0</v>
      </c>
      <c r="FJ420" s="56">
        <f t="shared" si="146"/>
        <v>0</v>
      </c>
      <c r="FK420" s="56">
        <f t="shared" si="146"/>
        <v>0</v>
      </c>
      <c r="FL420" s="56">
        <f t="shared" si="146"/>
        <v>0</v>
      </c>
      <c r="FM420" s="56">
        <f t="shared" si="146"/>
        <v>0</v>
      </c>
      <c r="FN420" s="56">
        <f t="shared" si="146"/>
        <v>0</v>
      </c>
      <c r="FO420" s="58">
        <f>SUM(CatTemplate[[#This Row],[CS1]:[CS20]])</f>
        <v>0</v>
      </c>
      <c r="FP420" s="59">
        <f>CatTemplate[[#This Row],[Total Oth. cost]]+CatTemplate[[#This Row],[Total St. Cost]]</f>
        <v>0</v>
      </c>
      <c r="FQ420" s="33" t="e">
        <f t="shared" si="137"/>
        <v>#VALUE!</v>
      </c>
      <c r="FR420" s="33" t="e">
        <f t="shared" si="138"/>
        <v>#VALUE!</v>
      </c>
      <c r="FS420" s="30" t="e">
        <f>(CatTemplate[[#This Row],[CO1]] + CatTemplate[[#This Row],[CS1]]) * (1 + getRateOHFinal) * getRateMarkupFinal</f>
        <v>#VALUE!</v>
      </c>
      <c r="FT420" s="30" t="e">
        <f>(CatTemplate[[#This Row],[CO2]] + CatTemplate[[#This Row],[CS2]]) * (1 + getRateOHFinal) * getRateMarkupFinal</f>
        <v>#VALUE!</v>
      </c>
      <c r="FU420" s="30" t="e">
        <f>(CatTemplate[[#This Row],[CO3]] + CatTemplate[[#This Row],[CS3]]) * (1 + getRateOHFinal) * getRateMarkupFinal</f>
        <v>#VALUE!</v>
      </c>
      <c r="FV420" s="30" t="e">
        <f>(CatTemplate[[#This Row],[CO4]] + CatTemplate[[#This Row],[CS4]]) * (1 + getRateOHFinal) * getRateMarkupFinal</f>
        <v>#VALUE!</v>
      </c>
      <c r="FW420" s="30" t="e">
        <f>(CatTemplate[[#This Row],[CO5]] + CatTemplate[[#This Row],[CS5]]) * (1 + getRateOHFinal) * getRateMarkupFinal</f>
        <v>#VALUE!</v>
      </c>
      <c r="FX420" s="30" t="e">
        <f>(CatTemplate[[#This Row],[CO6]] + CatTemplate[[#This Row],[CS6]]) * (1 + getRateOHFinal) * getRateMarkupFinal</f>
        <v>#VALUE!</v>
      </c>
      <c r="FY420" s="30" t="e">
        <f>(CatTemplate[[#This Row],[CO7]] + CatTemplate[[#This Row],[CS7]]) * (1 + getRateOHFinal) * getRateMarkupFinal</f>
        <v>#VALUE!</v>
      </c>
      <c r="FZ420" s="30" t="e">
        <f>(CatTemplate[[#This Row],[CO8]] + CatTemplate[[#This Row],[CS8]]) * (1 + getRateOHFinal) * getRateMarkupFinal</f>
        <v>#VALUE!</v>
      </c>
      <c r="GA420" s="30" t="e">
        <f>(CatTemplate[[#This Row],[CO9]] + CatTemplate[[#This Row],[CS9]]) * (1 + getRateOHFinal) * getRateMarkupFinal</f>
        <v>#VALUE!</v>
      </c>
      <c r="GB420" s="30" t="e">
        <f>(CatTemplate[[#This Row],[CO10]] + CatTemplate[[#This Row],[CS10]]) * (1 + getRateOHFinal) * getRateMarkupFinal</f>
        <v>#VALUE!</v>
      </c>
      <c r="GC420" s="30" t="e">
        <f>(CatTemplate[[#This Row],[CO11]] + CatTemplate[[#This Row],[CS11]]) * (1 + getRateOHFinal) * getRateMarkupFinal</f>
        <v>#VALUE!</v>
      </c>
      <c r="GD420" s="30" t="e">
        <f>(CatTemplate[[#This Row],[CO12]] + CatTemplate[[#This Row],[CS12]]) * (1 + getRateOHFinal) * getRateMarkupFinal</f>
        <v>#VALUE!</v>
      </c>
      <c r="GE420" s="30" t="e">
        <f>(CatTemplate[[#This Row],[CO13]] + CatTemplate[[#This Row],[CS13]]) * (1 + getRateOHFinal) * getRateMarkupFinal</f>
        <v>#VALUE!</v>
      </c>
      <c r="GF420" s="30" t="e">
        <f>(CatTemplate[[#This Row],[CO14]] + CatTemplate[[#This Row],[CS14]]) * (1 + getRateOHFinal) * getRateMarkupFinal</f>
        <v>#VALUE!</v>
      </c>
      <c r="GG420" s="30" t="e">
        <f>(CatTemplate[[#This Row],[CO15]] + CatTemplate[[#This Row],[CS15]]) * (1 + getRateOHFinal) * getRateMarkupFinal</f>
        <v>#VALUE!</v>
      </c>
      <c r="GH420" s="30" t="e">
        <f>(CatTemplate[[#This Row],[CO16]] + CatTemplate[[#This Row],[CS16]]) * (1 + getRateOHFinal) * getRateMarkupFinal</f>
        <v>#VALUE!</v>
      </c>
      <c r="GI420" s="30" t="e">
        <f>(CatTemplate[[#This Row],[CO17]] + CatTemplate[[#This Row],[CS17]]) * (1 + getRateOHFinal) * getRateMarkupFinal</f>
        <v>#VALUE!</v>
      </c>
      <c r="GJ420" s="30" t="e">
        <f>(CatTemplate[[#This Row],[CO18]] + CatTemplate[[#This Row],[CS18]]) * (1 + getRateOHFinal) * getRateMarkupFinal</f>
        <v>#VALUE!</v>
      </c>
      <c r="GK420" s="30" t="e">
        <f>(CatTemplate[[#This Row],[CO19]] + CatTemplate[[#This Row],[CS19]]) * (1 + getRateOHFinal) * getRateMarkupFinal</f>
        <v>#VALUE!</v>
      </c>
      <c r="GL420" s="30" t="e">
        <f>(CatTemplate[[#This Row],[CO20]] + CatTemplate[[#This Row],[CS20]]) * (1 + getRateOHFinal) * getRateMarkupFinal</f>
        <v>#VALUE!</v>
      </c>
      <c r="GM420" s="30" t="e">
        <f t="shared" si="139"/>
        <v>#VALUE!</v>
      </c>
      <c r="GN420" s="30" t="e">
        <f t="shared" si="140"/>
        <v>#VALUE!</v>
      </c>
      <c r="GO420" s="30" t="e">
        <f t="shared" si="141"/>
        <v>#VALUE!</v>
      </c>
      <c r="GP420" s="30" t="e">
        <f t="shared" si="142"/>
        <v>#VALUE!</v>
      </c>
      <c r="GQ420" s="30" t="e">
        <f>(CatTemplate[[#This Row],[CO1]]+CatTemplate[[#This Row],[CS1]]) * (1+ getRateOHFinal) * (1 + getRateMarkupFinal)</f>
        <v>#VALUE!</v>
      </c>
      <c r="GR420" s="30" t="e">
        <f>(CatTemplate[[#This Row],[CO2]]+CatTemplate[[#This Row],[CS2]]) * (1+ getRateOHFinal) * (1 + getRateMarkupFinal)</f>
        <v>#VALUE!</v>
      </c>
      <c r="GS420" s="30" t="e">
        <f>(CatTemplate[[#This Row],[CO3]]+CatTemplate[[#This Row],[CS3]]) * (1+ getRateOHFinal) * (1 + getRateMarkupFinal)</f>
        <v>#VALUE!</v>
      </c>
      <c r="GT420" s="30" t="e">
        <f>(CatTemplate[[#This Row],[CO4]]+CatTemplate[[#This Row],[CS4]]) * (1+ getRateOHFinal) * (1 + getRateMarkupFinal)</f>
        <v>#VALUE!</v>
      </c>
      <c r="GU420" s="30" t="e">
        <f>(CatTemplate[[#This Row],[CO5]]+CatTemplate[[#This Row],[CS5]]) * (1+ getRateOHFinal) * (1 + getRateMarkupFinal)</f>
        <v>#VALUE!</v>
      </c>
      <c r="GV420" s="30" t="e">
        <f>(CatTemplate[[#This Row],[CO6]]+CatTemplate[[#This Row],[CS6]]) * (1+ getRateOHFinal) * (1 + getRateMarkupFinal)</f>
        <v>#VALUE!</v>
      </c>
      <c r="GW420" s="30" t="e">
        <f>(CatTemplate[[#This Row],[CO7]]+CatTemplate[[#This Row],[CS7]]) * (1+ getRateOHFinal) * (1 + getRateMarkupFinal)</f>
        <v>#VALUE!</v>
      </c>
      <c r="GX420" s="30" t="e">
        <f>(CatTemplate[[#This Row],[CO8]]+CatTemplate[[#This Row],[CS8]]) * (1+ getRateOHFinal) * (1 + getRateMarkupFinal)</f>
        <v>#VALUE!</v>
      </c>
      <c r="GY420" s="30" t="e">
        <f>(CatTemplate[[#This Row],[CO9]]+CatTemplate[[#This Row],[CS9]]) * (1+ getRateOHFinal) * (1 + getRateMarkupFinal)</f>
        <v>#VALUE!</v>
      </c>
      <c r="GZ420" s="30" t="e">
        <f>(CatTemplate[[#This Row],[CO10]]+CatTemplate[[#This Row],[CS10]]) * (1+ getRateOHFinal) * (1 + getRateMarkupFinal)</f>
        <v>#VALUE!</v>
      </c>
      <c r="HA420" s="30" t="e">
        <f>(CatTemplate[[#This Row],[CO11]]+CatTemplate[[#This Row],[CS11]]) * (1+ getRateOHFinal) * (1 + getRateMarkupFinal)</f>
        <v>#VALUE!</v>
      </c>
      <c r="HB420" s="30" t="e">
        <f>(CatTemplate[[#This Row],[CO12]]+CatTemplate[[#This Row],[CS12]]) * (1+ getRateOHFinal) * (1 + getRateMarkupFinal)</f>
        <v>#VALUE!</v>
      </c>
      <c r="HC420" s="30" t="e">
        <f>(CatTemplate[[#This Row],[CO13]]+CatTemplate[[#This Row],[CS13]]) * (1+ getRateOHFinal) * (1 + getRateMarkupFinal)</f>
        <v>#VALUE!</v>
      </c>
      <c r="HD420" s="30" t="e">
        <f>(CatTemplate[[#This Row],[CO14]]+CatTemplate[[#This Row],[CS14]]) * (1+ getRateOHFinal) * (1 + getRateMarkupFinal)</f>
        <v>#VALUE!</v>
      </c>
      <c r="HE420" s="30" t="e">
        <f>(CatTemplate[[#This Row],[CO15]]+CatTemplate[[#This Row],[CS15]]) * (1+ getRateOHFinal) * (1 + getRateMarkupFinal)</f>
        <v>#VALUE!</v>
      </c>
      <c r="HF420" s="30" t="e">
        <f>(CatTemplate[[#This Row],[CO16]]+CatTemplate[[#This Row],[CS16]]) * (1+ getRateOHFinal) * (1 + getRateMarkupFinal)</f>
        <v>#VALUE!</v>
      </c>
      <c r="HG420" s="30" t="e">
        <f>(CatTemplate[[#This Row],[CO17]]+CatTemplate[[#This Row],[CS17]]) * (1+ getRateOHFinal) * (1 + getRateMarkupFinal)</f>
        <v>#VALUE!</v>
      </c>
      <c r="HH420" s="30" t="e">
        <f>(CatTemplate[[#This Row],[CO18]]+CatTemplate[[#This Row],[CS18]]) * (1+ getRateOHFinal) * (1 + getRateMarkupFinal)</f>
        <v>#VALUE!</v>
      </c>
      <c r="HI420" s="30" t="e">
        <f>(CatTemplate[[#This Row],[CO19]]+CatTemplate[[#This Row],[CS19]]) * (1+ getRateOHFinal) * (1 + getRateMarkupFinal)</f>
        <v>#VALUE!</v>
      </c>
      <c r="HJ420" s="30" t="e">
        <f>(CatTemplate[[#This Row],[CO20]]+CatTemplate[[#This Row],[CS20]]) * (1+ getRateOHFinal) * (1 + getRateMarkupFinal)</f>
        <v>#VALUE!</v>
      </c>
      <c r="HK420" s="39" t="e">
        <f>CatTemplate[[#This Row],[Total cost]]+CatTemplate[[#This Row],[OH Amount]]+CatTemplate[[#This Row],[Markup]]</f>
        <v>#VALUE!</v>
      </c>
      <c r="HL420" s="63">
        <f>IF(CatTemplate[[#This Row],[Units]]="Days",CatTemplate[[#This Row],[Project quantity]]*CatTemplate[[#This Row],[St. unit effort]],CatTemplate[[#This Row],[Project quantity]])</f>
        <v>0</v>
      </c>
      <c r="HM420" s="287">
        <f>IFERROR(CatTemplate[[#This Row],[Total Price]]/(CatTemplate[[#This Row],[Final Quantity]]),0)</f>
        <v>0</v>
      </c>
      <c r="HN420" s="261"/>
    </row>
    <row r="421" spans="2:222" ht="25.5" x14ac:dyDescent="0.2">
      <c r="B421" s="9" t="s">
        <v>990</v>
      </c>
      <c r="C421" s="23">
        <v>12</v>
      </c>
      <c r="D421" s="10" t="s">
        <v>989</v>
      </c>
      <c r="E421" s="25">
        <v>2</v>
      </c>
      <c r="F421" s="19" t="s">
        <v>1003</v>
      </c>
      <c r="G421" s="27">
        <v>4</v>
      </c>
      <c r="H421" s="19" t="s">
        <v>999</v>
      </c>
      <c r="I421" s="19" t="s">
        <v>1000</v>
      </c>
      <c r="J421" s="16" t="s">
        <v>849</v>
      </c>
      <c r="K421" s="16"/>
      <c r="L421" s="16" t="s">
        <v>140</v>
      </c>
      <c r="M421" s="16" t="s">
        <v>206</v>
      </c>
      <c r="N421" s="16" t="s">
        <v>857</v>
      </c>
      <c r="O421" s="320"/>
      <c r="P421" s="71"/>
      <c r="Q421" s="108"/>
      <c r="R421" s="73"/>
      <c r="S421" s="97"/>
      <c r="T421" s="100">
        <f>getEqUnitCost</f>
        <v>0</v>
      </c>
      <c r="U421" s="73">
        <f>getEqUnitEffort</f>
        <v>0</v>
      </c>
      <c r="V421" s="101">
        <f>getEqQuantity</f>
        <v>0</v>
      </c>
      <c r="W421" s="320"/>
      <c r="X421" s="100">
        <f>getConsUnitCost</f>
        <v>0</v>
      </c>
      <c r="Y421" s="73">
        <f>getConsUnitEffort</f>
        <v>0</v>
      </c>
      <c r="Z421" s="14">
        <f>getConsQuantity</f>
        <v>0</v>
      </c>
      <c r="AA421" s="320"/>
      <c r="AB421" s="72"/>
      <c r="AC421" s="112"/>
      <c r="AD421" s="14">
        <f>getOthQuantity</f>
        <v>0</v>
      </c>
      <c r="AE421" s="320"/>
      <c r="AF421" s="28" t="str">
        <f>IF(ISBLANK(CatTemplate[[#This Row],[Resource type]]),"",CatTemplate[[#This Row],[Resource type]])</f>
        <v>Communication Officer</v>
      </c>
      <c r="AG421" s="242">
        <f>getStaffUnitCost</f>
        <v>391.62183647807444</v>
      </c>
      <c r="AH421" s="113">
        <f>getStaffUnitEffort</f>
        <v>0</v>
      </c>
      <c r="AI421" s="40">
        <f>getStaffQuantity</f>
        <v>0</v>
      </c>
      <c r="AJ421" s="41">
        <f>CatTemplate[[#This Row],[St. quantity]]*8/ParRatePM</f>
        <v>0</v>
      </c>
      <c r="AK421" s="320"/>
      <c r="AL421" s="53" t="str">
        <f>CatTemplate[[#This Row],[Item type]]</f>
        <v>Days</v>
      </c>
      <c r="AM421" s="12">
        <f>SUM(CatTemplate[[#This Row],[Year1]:[Year20]])</f>
        <v>0</v>
      </c>
      <c r="AN421" s="52"/>
      <c r="AO421" s="52"/>
      <c r="AP421" s="52"/>
      <c r="AQ421" s="8"/>
      <c r="AR421" s="8"/>
      <c r="AS421" s="8"/>
      <c r="AT421" s="8"/>
      <c r="AU421" s="8"/>
      <c r="AV421" s="8"/>
      <c r="AW421" s="8"/>
      <c r="AX421" s="8"/>
      <c r="AY421" s="8"/>
      <c r="AZ421" s="8"/>
      <c r="BA421" s="8"/>
      <c r="BB421" s="8"/>
      <c r="BC421" s="8"/>
      <c r="BD421" s="8"/>
      <c r="BE421" s="8"/>
      <c r="BF421" s="8"/>
      <c r="BG421" s="36"/>
      <c r="BH421" s="320"/>
      <c r="BI421" s="37" t="str">
        <f>getCostCategory</f>
        <v>01 Staff costs</v>
      </c>
      <c r="BJ421" s="37" t="str">
        <f>getSection</f>
        <v>12 Communication</v>
      </c>
      <c r="BK421" s="32" t="str">
        <f>getObject</f>
        <v>Communication Officer</v>
      </c>
      <c r="BL421" s="30">
        <f>IFERROR(getUnitCost * IF(CatTemplate[[#This Row],[Cost Category Comp.]]="01 Staff costs", 1,1),0)</f>
        <v>391.62183647807444</v>
      </c>
      <c r="BM421" s="29">
        <f>IF(AND(ISBLANK(CatTemplate[[#This Row],[Eq. unit cost]]),ISBLANK(CatTemplate[[#This Row],[Cons. unit cost]]),ISBLANK(CatTemplate[[#This Row],[Oth. unit cost]])), 0, IF(getUnitEffort =0,1,getUnitEffort) * CatTemplate[[#This Row],[Year1]])</f>
        <v>0</v>
      </c>
      <c r="BN421" s="29">
        <f>IF(AND(ISBLANK(CatTemplate[[#This Row],[Eq. unit cost]]),ISBLANK(CatTemplate[[#This Row],[Cons. unit cost]]),ISBLANK(CatTemplate[[#This Row],[Oth. unit cost]])), 0, IF(getUnitEffort =0,1,getUnitEffort) * CatTemplate[[#This Row],[Year2]])</f>
        <v>0</v>
      </c>
      <c r="BO421" s="29">
        <f>IF(AND(ISBLANK(CatTemplate[[#This Row],[Eq. unit cost]]),ISBLANK(CatTemplate[[#This Row],[Cons. unit cost]]),ISBLANK(CatTemplate[[#This Row],[Oth. unit cost]])), 0, IF(getUnitEffort =0,1,getUnitEffort) * CatTemplate[[#This Row],[Year3]])</f>
        <v>0</v>
      </c>
      <c r="BP421" s="29">
        <f>IF(AND(ISBLANK(CatTemplate[[#This Row],[Eq. unit cost]]),ISBLANK(CatTemplate[[#This Row],[Cons. unit cost]]),ISBLANK(CatTemplate[[#This Row],[Oth. unit cost]])), 0, IF(getUnitEffort =0,1,getUnitEffort) * CatTemplate[[#This Row],[Year4]])</f>
        <v>0</v>
      </c>
      <c r="BQ421" s="29">
        <f>IF(AND(ISBLANK(CatTemplate[[#This Row],[Eq. unit cost]]),ISBLANK(CatTemplate[[#This Row],[Cons. unit cost]]),ISBLANK(CatTemplate[[#This Row],[Oth. unit cost]])), 0, IF(getUnitEffort =0,1,getUnitEffort) * CatTemplate[[#This Row],[Year5]])</f>
        <v>0</v>
      </c>
      <c r="BR421" s="29">
        <f>IF(AND(ISBLANK(CatTemplate[[#This Row],[Eq. unit cost]]),ISBLANK(CatTemplate[[#This Row],[Cons. unit cost]]),ISBLANK(CatTemplate[[#This Row],[Oth. unit cost]])), 0, IF(getUnitEffort =0,1,getUnitEffort) * CatTemplate[[#This Row],[Year6]])</f>
        <v>0</v>
      </c>
      <c r="BS421" s="29">
        <f>IF(AND(ISBLANK(CatTemplate[[#This Row],[Eq. unit cost]]),ISBLANK(CatTemplate[[#This Row],[Cons. unit cost]]),ISBLANK(CatTemplate[[#This Row],[Oth. unit cost]])), 0, IF(getUnitEffort =0,1,getUnitEffort) * CatTemplate[[#This Row],[Year7]])</f>
        <v>0</v>
      </c>
      <c r="BT421" s="29">
        <f>IF(AND(ISBLANK(CatTemplate[[#This Row],[Eq. unit cost]]),ISBLANK(CatTemplate[[#This Row],[Cons. unit cost]]),ISBLANK(CatTemplate[[#This Row],[Oth. unit cost]])), 0, IF(getUnitEffort =0,1,getUnitEffort) * CatTemplate[[#This Row],[Year8]])</f>
        <v>0</v>
      </c>
      <c r="BU421" s="29">
        <f>IF(AND(ISBLANK(CatTemplate[[#This Row],[Eq. unit cost]]),ISBLANK(CatTemplate[[#This Row],[Cons. unit cost]]),ISBLANK(CatTemplate[[#This Row],[Oth. unit cost]])), 0, IF(getUnitEffort =0,1,getUnitEffort) * CatTemplate[[#This Row],[Year9]])</f>
        <v>0</v>
      </c>
      <c r="BV421" s="29">
        <f>IF(AND(ISBLANK(CatTemplate[[#This Row],[Eq. unit cost]]),ISBLANK(CatTemplate[[#This Row],[Cons. unit cost]]),ISBLANK(CatTemplate[[#This Row],[Oth. unit cost]])), 0, IF(getUnitEffort =0,1,getUnitEffort) * CatTemplate[[#This Row],[Year10]])</f>
        <v>0</v>
      </c>
      <c r="BW421" s="29">
        <f>IF(AND(ISBLANK(CatTemplate[[#This Row],[Eq. unit cost]]),ISBLANK(CatTemplate[[#This Row],[Cons. unit cost]]),ISBLANK(CatTemplate[[#This Row],[Oth. unit cost]])), 0, IF(getUnitEffort =0,1,getUnitEffort) * CatTemplate[[#This Row],[Year11]])</f>
        <v>0</v>
      </c>
      <c r="BX421" s="29">
        <f>IF(AND(ISBLANK(CatTemplate[[#This Row],[Eq. unit cost]]),ISBLANK(CatTemplate[[#This Row],[Cons. unit cost]]),ISBLANK(CatTemplate[[#This Row],[Oth. unit cost]])), 0, IF(getUnitEffort =0,1,getUnitEffort) * CatTemplate[[#This Row],[Year12]])</f>
        <v>0</v>
      </c>
      <c r="BY421" s="29">
        <f>IF(AND(ISBLANK(CatTemplate[[#This Row],[Eq. unit cost]]),ISBLANK(CatTemplate[[#This Row],[Cons. unit cost]]),ISBLANK(CatTemplate[[#This Row],[Oth. unit cost]])), 0, IF(getUnitEffort =0,1,getUnitEffort) * CatTemplate[[#This Row],[Year13]])</f>
        <v>0</v>
      </c>
      <c r="BZ421" s="29">
        <f>IF(AND(ISBLANK(CatTemplate[[#This Row],[Eq. unit cost]]),ISBLANK(CatTemplate[[#This Row],[Cons. unit cost]]),ISBLANK(CatTemplate[[#This Row],[Oth. unit cost]])), 0, IF(getUnitEffort =0,1,getUnitEffort) * CatTemplate[[#This Row],[Year14]])</f>
        <v>0</v>
      </c>
      <c r="CA421" s="29">
        <f>IF(AND(ISBLANK(CatTemplate[[#This Row],[Eq. unit cost]]),ISBLANK(CatTemplate[[#This Row],[Cons. unit cost]]),ISBLANK(CatTemplate[[#This Row],[Oth. unit cost]])), 0, IF(getUnitEffort =0,1,getUnitEffort) * CatTemplate[[#This Row],[Year15]])</f>
        <v>0</v>
      </c>
      <c r="CB421" s="29">
        <f>IF(AND(ISBLANK(CatTemplate[[#This Row],[Eq. unit cost]]),ISBLANK(CatTemplate[[#This Row],[Cons. unit cost]]),ISBLANK(CatTemplate[[#This Row],[Oth. unit cost]])), 0, IF(getUnitEffort =0,1,getUnitEffort) * CatTemplate[[#This Row],[Year16]])</f>
        <v>0</v>
      </c>
      <c r="CC421" s="29">
        <f>IF(AND(ISBLANK(CatTemplate[[#This Row],[Eq. unit cost]]),ISBLANK(CatTemplate[[#This Row],[Cons. unit cost]]),ISBLANK(CatTemplate[[#This Row],[Oth. unit cost]])), 0, IF(getUnitEffort =0,1,getUnitEffort) * CatTemplate[[#This Row],[Year17]])</f>
        <v>0</v>
      </c>
      <c r="CD421" s="29">
        <f>IF(AND(ISBLANK(CatTemplate[[#This Row],[Eq. unit cost]]),ISBLANK(CatTemplate[[#This Row],[Cons. unit cost]]),ISBLANK(CatTemplate[[#This Row],[Oth. unit cost]])), 0, IF(getUnitEffort =0,1,getUnitEffort) * CatTemplate[[#This Row],[Year18]])</f>
        <v>0</v>
      </c>
      <c r="CE421" s="29">
        <f>IF(AND(ISBLANK(CatTemplate[[#This Row],[Eq. unit cost]]),ISBLANK(CatTemplate[[#This Row],[Cons. unit cost]]),ISBLANK(CatTemplate[[#This Row],[Oth. unit cost]])), 0, IF(getUnitEffort =0,1,getUnitEffort) * CatTemplate[[#This Row],[Year19]])</f>
        <v>0</v>
      </c>
      <c r="CF421" s="29">
        <f>IF(AND(ISBLANK(CatTemplate[[#This Row],[Eq. unit cost]]),ISBLANK(CatTemplate[[#This Row],[Cons. unit cost]]),ISBLANK(CatTemplate[[#This Row],[Oth. unit cost]])), 0, IF(getUnitEffort =0,1,getUnitEffort) * CatTemplate[[#This Row],[Year20]])</f>
        <v>0</v>
      </c>
      <c r="CG421" s="45">
        <f>SUM(CatTemplate[[#This Row],[Q1]:[Q20]])</f>
        <v>0</v>
      </c>
      <c r="CH421" s="29">
        <f>IF(ISBLANK(CatTemplate[[#This Row],[St. unit effort]]),0,(CatTemplate[[#This Row],[St. unit effort]] * CatTemplate[[#This Row],[Year1]]))</f>
        <v>0</v>
      </c>
      <c r="CI421" s="29">
        <f>IF(ISBLANK(CatTemplate[[#This Row],[St. unit effort]]),0,(CatTemplate[[#This Row],[St. unit effort]] * CatTemplate[[#This Row],[Year2]]))</f>
        <v>0</v>
      </c>
      <c r="CJ421" s="29">
        <f>IF(ISBLANK(CatTemplate[[#This Row],[St. unit effort]]),0,(CatTemplate[[#This Row],[St. unit effort]] * CatTemplate[[#This Row],[Year3]]))</f>
        <v>0</v>
      </c>
      <c r="CK421" s="29">
        <f>IF(ISBLANK(CatTemplate[[#This Row],[St. unit effort]]),0,(CatTemplate[[#This Row],[St. unit effort]] * CatTemplate[[#This Row],[Year4]]))</f>
        <v>0</v>
      </c>
      <c r="CL421" s="29">
        <f>IF(ISBLANK(CatTemplate[[#This Row],[St. unit effort]]),0,(CatTemplate[[#This Row],[St. unit effort]] * CatTemplate[[#This Row],[Year5]]))</f>
        <v>0</v>
      </c>
      <c r="CM421" s="29">
        <f>IF(ISBLANK(CatTemplate[[#This Row],[St. unit effort]]),0,(CatTemplate[[#This Row],[St. unit effort]] * CatTemplate[[#This Row],[Year6]]))</f>
        <v>0</v>
      </c>
      <c r="CN421" s="29">
        <f>IF(ISBLANK(CatTemplate[[#This Row],[St. unit effort]]),0,(CatTemplate[[#This Row],[St. unit effort]] * CatTemplate[[#This Row],[Year7]]))</f>
        <v>0</v>
      </c>
      <c r="CO421" s="29">
        <f>IF(ISBLANK(CatTemplate[[#This Row],[St. unit effort]]),0,(CatTemplate[[#This Row],[St. unit effort]] * CatTemplate[[#This Row],[Year8]]))</f>
        <v>0</v>
      </c>
      <c r="CP421" s="29">
        <f>IF(ISBLANK(CatTemplate[[#This Row],[St. unit effort]]),0,(CatTemplate[[#This Row],[St. unit effort]] * CatTemplate[[#This Row],[Year9]]))</f>
        <v>0</v>
      </c>
      <c r="CQ421" s="29">
        <f>IF(ISBLANK(CatTemplate[[#This Row],[St. unit effort]]),0,(CatTemplate[[#This Row],[St. unit effort]] * CatTemplate[[#This Row],[Year10]]))</f>
        <v>0</v>
      </c>
      <c r="CR421" s="29">
        <f>IF(ISBLANK(CatTemplate[[#This Row],[St. unit effort]]),0,(CatTemplate[[#This Row],[St. unit effort]] * CatTemplate[[#This Row],[Year11]]))</f>
        <v>0</v>
      </c>
      <c r="CS421" s="29">
        <f>IF(ISBLANK(CatTemplate[[#This Row],[St. unit effort]]),0,(CatTemplate[[#This Row],[St. unit effort]] * CatTemplate[[#This Row],[Year12]]))</f>
        <v>0</v>
      </c>
      <c r="CT421" s="29">
        <f>IF(ISBLANK(CatTemplate[[#This Row],[St. unit effort]]),0,(CatTemplate[[#This Row],[St. unit effort]] * CatTemplate[[#This Row],[Year13]]))</f>
        <v>0</v>
      </c>
      <c r="CU421" s="29">
        <f>IF(ISBLANK(CatTemplate[[#This Row],[St. unit effort]]),0,(CatTemplate[[#This Row],[St. unit effort]] * CatTemplate[[#This Row],[Year14]]))</f>
        <v>0</v>
      </c>
      <c r="CV421" s="29">
        <f>IF(ISBLANK(CatTemplate[[#This Row],[St. unit effort]]),0,(CatTemplate[[#This Row],[St. unit effort]] * CatTemplate[[#This Row],[Year15]]))</f>
        <v>0</v>
      </c>
      <c r="CW421" s="29">
        <f>IF(ISBLANK(CatTemplate[[#This Row],[St. unit effort]]),0,(CatTemplate[[#This Row],[St. unit effort]] * CatTemplate[[#This Row],[Year16]]))</f>
        <v>0</v>
      </c>
      <c r="CX421" s="29">
        <f>IF(ISBLANK(CatTemplate[[#This Row],[St. unit effort]]),0,(CatTemplate[[#This Row],[St. unit effort]] * CatTemplate[[#This Row],[Year17]]))</f>
        <v>0</v>
      </c>
      <c r="CY421" s="29">
        <f>IF(ISBLANK(CatTemplate[[#This Row],[St. unit effort]]),0,(CatTemplate[[#This Row],[St. unit effort]] * CatTemplate[[#This Row],[Year18]]))</f>
        <v>0</v>
      </c>
      <c r="CZ421" s="29">
        <f>IF(ISBLANK(CatTemplate[[#This Row],[St. unit effort]]),0,(CatTemplate[[#This Row],[St. unit effort]] * CatTemplate[[#This Row],[Year19]]))</f>
        <v>0</v>
      </c>
      <c r="DA421" s="29">
        <f>IF(ISBLANK(CatTemplate[[#This Row],[St. unit effort]]),0,(CatTemplate[[#This Row],[St. unit effort]] * CatTemplate[[#This Row],[Year20]]))</f>
        <v>0</v>
      </c>
      <c r="DB421" s="57">
        <f>IF(ISBLANK(CatTemplate[[#This Row],[St. unit effort]]),0,(CatTemplate[[#This Row],[St. unit effort]] * CatTemplate[[#This Row],[Year1]])*8/ParRatePM)</f>
        <v>0</v>
      </c>
      <c r="DC421" s="57">
        <f>IF(ISBLANK(CatTemplate[[#This Row],[St. unit effort]]),0,(CatTemplate[[#This Row],[St. unit effort]] * CatTemplate[[#This Row],[Year2]])*8/ParRatePM)</f>
        <v>0</v>
      </c>
      <c r="DD421" s="57">
        <f>IF(ISBLANK(CatTemplate[[#This Row],[St. unit effort]]),0,(CatTemplate[[#This Row],[St. unit effort]] * CatTemplate[[#This Row],[Year3]])*8/ParRatePM)</f>
        <v>0</v>
      </c>
      <c r="DE421" s="57">
        <f>IF(ISBLANK(CatTemplate[[#This Row],[St. unit effort]]),0,(CatTemplate[[#This Row],[St. unit effort]] * CatTemplate[[#This Row],[Year4]])*8/ParRatePM)</f>
        <v>0</v>
      </c>
      <c r="DF421" s="57">
        <f>IF(ISBLANK(CatTemplate[[#This Row],[St. unit effort]]),0,(CatTemplate[[#This Row],[St. unit effort]] * CatTemplate[[#This Row],[Year5]])*8/ParRatePM)</f>
        <v>0</v>
      </c>
      <c r="DG421" s="57">
        <f>IF(ISBLANK(CatTemplate[[#This Row],[St. unit effort]]),0,(CatTemplate[[#This Row],[St. unit effort]] * CatTemplate[[#This Row],[Year6]])*8/ParRatePM)</f>
        <v>0</v>
      </c>
      <c r="DH421" s="57">
        <f>IF(ISBLANK(CatTemplate[[#This Row],[St. unit effort]]),0,(CatTemplate[[#This Row],[St. unit effort]] * CatTemplate[[#This Row],[Year7]])*8/ParRatePM)</f>
        <v>0</v>
      </c>
      <c r="DI421" s="57">
        <f>IF(ISBLANK(CatTemplate[[#This Row],[St. unit effort]]),0,(CatTemplate[[#This Row],[St. unit effort]] * CatTemplate[[#This Row],[Year8]])*8/ParRatePM)</f>
        <v>0</v>
      </c>
      <c r="DJ421" s="57">
        <f>IF(ISBLANK(CatTemplate[[#This Row],[St. unit effort]]),0,(CatTemplate[[#This Row],[St. unit effort]] * CatTemplate[[#This Row],[Year9]])*8/ParRatePM)</f>
        <v>0</v>
      </c>
      <c r="DK421" s="57">
        <f>IF(ISBLANK(CatTemplate[[#This Row],[St. unit effort]]),0,(CatTemplate[[#This Row],[St. unit effort]] * CatTemplate[[#This Row],[Year10]])*8/ParRatePM)</f>
        <v>0</v>
      </c>
      <c r="DL421" s="57">
        <f>IF(ISBLANK(CatTemplate[[#This Row],[St. unit effort]]),0,(CatTemplate[[#This Row],[St. unit effort]] * CatTemplate[[#This Row],[Year11]])*8/ParRatePM)</f>
        <v>0</v>
      </c>
      <c r="DM421" s="57">
        <f>IF(ISBLANK(CatTemplate[[#This Row],[St. unit effort]]),0,(CatTemplate[[#This Row],[St. unit effort]] * CatTemplate[[#This Row],[Year12]])*8/ParRatePM)</f>
        <v>0</v>
      </c>
      <c r="DN421" s="57">
        <f>IF(ISBLANK(CatTemplate[[#This Row],[St. unit effort]]),0,(CatTemplate[[#This Row],[St. unit effort]] * CatTemplate[[#This Row],[Year13]])*8/ParRatePM)</f>
        <v>0</v>
      </c>
      <c r="DO421" s="57">
        <f>IF(ISBLANK(CatTemplate[[#This Row],[St. unit effort]]),0,(CatTemplate[[#This Row],[St. unit effort]] * CatTemplate[[#This Row],[Year14]])*8/ParRatePM)</f>
        <v>0</v>
      </c>
      <c r="DP421" s="57">
        <f>IF(ISBLANK(CatTemplate[[#This Row],[St. unit effort]]),0,(CatTemplate[[#This Row],[St. unit effort]] * CatTemplate[[#This Row],[Year15]])*8/ParRatePM)</f>
        <v>0</v>
      </c>
      <c r="DQ421" s="57">
        <f>IF(ISBLANK(CatTemplate[[#This Row],[St. unit effort]]),0,(CatTemplate[[#This Row],[St. unit effort]] * CatTemplate[[#This Row],[Year16]])*8/ParRatePM)</f>
        <v>0</v>
      </c>
      <c r="DR421" s="57">
        <f>IF(ISBLANK(CatTemplate[[#This Row],[St. unit effort]]),0,(CatTemplate[[#This Row],[St. unit effort]] * CatTemplate[[#This Row],[Year17]])*8/ParRatePM)</f>
        <v>0</v>
      </c>
      <c r="DS421" s="57">
        <f>IF(ISBLANK(CatTemplate[[#This Row],[St. unit effort]]),0,(CatTemplate[[#This Row],[St. unit effort]] * CatTemplate[[#This Row],[Year18]])*8/ParRatePM)</f>
        <v>0</v>
      </c>
      <c r="DT421" s="57">
        <f>IF(ISBLANK(CatTemplate[[#This Row],[St. unit effort]]),0,(CatTemplate[[#This Row],[St. unit effort]] * CatTemplate[[#This Row],[Year19]])*8/ParRatePM)</f>
        <v>0</v>
      </c>
      <c r="DU421" s="57">
        <f>IF(ISBLANK(CatTemplate[[#This Row],[St. unit effort]]),0,(CatTemplate[[#This Row],[St. unit effort]] * CatTemplate[[#This Row],[Year20]])*8/ParRatePM)</f>
        <v>0</v>
      </c>
      <c r="DV421" s="54">
        <f>SUM(CatTemplate[[#This Row],[PM1]:[PM20]])</f>
        <v>0</v>
      </c>
      <c r="DW421" s="56">
        <f t="shared" si="147"/>
        <v>0</v>
      </c>
      <c r="DX421" s="56">
        <f t="shared" si="147"/>
        <v>0</v>
      </c>
      <c r="DY421" s="56">
        <f t="shared" si="147"/>
        <v>0</v>
      </c>
      <c r="DZ421" s="56">
        <f t="shared" si="147"/>
        <v>0</v>
      </c>
      <c r="EA421" s="56">
        <f t="shared" si="147"/>
        <v>0</v>
      </c>
      <c r="EB421" s="56">
        <f t="shared" si="147"/>
        <v>0</v>
      </c>
      <c r="EC421" s="56">
        <f t="shared" si="147"/>
        <v>0</v>
      </c>
      <c r="ED421" s="56">
        <f t="shared" si="147"/>
        <v>0</v>
      </c>
      <c r="EE421" s="56">
        <f t="shared" si="147"/>
        <v>0</v>
      </c>
      <c r="EF421" s="56">
        <f t="shared" si="147"/>
        <v>0</v>
      </c>
      <c r="EG421" s="56">
        <f t="shared" si="147"/>
        <v>0</v>
      </c>
      <c r="EH421" s="56">
        <f t="shared" si="147"/>
        <v>0</v>
      </c>
      <c r="EI421" s="56">
        <f t="shared" si="147"/>
        <v>0</v>
      </c>
      <c r="EJ421" s="56">
        <f t="shared" si="147"/>
        <v>0</v>
      </c>
      <c r="EK421" s="56">
        <f t="shared" si="147"/>
        <v>0</v>
      </c>
      <c r="EL421" s="56">
        <f t="shared" si="145"/>
        <v>0</v>
      </c>
      <c r="EM421" s="56">
        <f t="shared" si="145"/>
        <v>0</v>
      </c>
      <c r="EN421" s="56">
        <f t="shared" si="145"/>
        <v>0</v>
      </c>
      <c r="EO421" s="56">
        <f t="shared" si="145"/>
        <v>0</v>
      </c>
      <c r="EP421" s="56">
        <f t="shared" si="145"/>
        <v>0</v>
      </c>
      <c r="EQ421" s="30">
        <f>CatTemplate[[#This Row],[Eq. unit cost]] * CatTemplate[[#This Row],[Eq. quantity]]</f>
        <v>0</v>
      </c>
      <c r="ER421" s="30">
        <f>CatTemplate[[#This Row],[Cons. unit cost]] *CatTemplate[[#This Row],[Cons. quantity]]</f>
        <v>0</v>
      </c>
      <c r="ES421" s="30">
        <f>CatTemplate[[#This Row],[Oth. unit cost]] *CatTemplate[[#This Row],[Oth. quantity]]</f>
        <v>0</v>
      </c>
      <c r="ET421" s="55">
        <f>SUM(CatTemplate[[#This Row],[CO1]:[CO20]])</f>
        <v>0</v>
      </c>
      <c r="EU421" s="56">
        <f t="shared" si="148"/>
        <v>0</v>
      </c>
      <c r="EV421" s="56">
        <f t="shared" si="148"/>
        <v>0</v>
      </c>
      <c r="EW421" s="56">
        <f t="shared" si="148"/>
        <v>0</v>
      </c>
      <c r="EX421" s="56">
        <f t="shared" si="148"/>
        <v>0</v>
      </c>
      <c r="EY421" s="56">
        <f t="shared" si="148"/>
        <v>0</v>
      </c>
      <c r="EZ421" s="56">
        <f t="shared" si="148"/>
        <v>0</v>
      </c>
      <c r="FA421" s="56">
        <f t="shared" si="148"/>
        <v>0</v>
      </c>
      <c r="FB421" s="56">
        <f t="shared" si="148"/>
        <v>0</v>
      </c>
      <c r="FC421" s="56">
        <f t="shared" si="148"/>
        <v>0</v>
      </c>
      <c r="FD421" s="56">
        <f t="shared" si="148"/>
        <v>0</v>
      </c>
      <c r="FE421" s="56">
        <f t="shared" si="148"/>
        <v>0</v>
      </c>
      <c r="FF421" s="56">
        <f t="shared" si="148"/>
        <v>0</v>
      </c>
      <c r="FG421" s="56">
        <f t="shared" si="148"/>
        <v>0</v>
      </c>
      <c r="FH421" s="56">
        <f t="shared" si="148"/>
        <v>0</v>
      </c>
      <c r="FI421" s="56">
        <f t="shared" si="148"/>
        <v>0</v>
      </c>
      <c r="FJ421" s="56">
        <f t="shared" si="146"/>
        <v>0</v>
      </c>
      <c r="FK421" s="56">
        <f t="shared" si="146"/>
        <v>0</v>
      </c>
      <c r="FL421" s="56">
        <f t="shared" si="146"/>
        <v>0</v>
      </c>
      <c r="FM421" s="56">
        <f t="shared" si="146"/>
        <v>0</v>
      </c>
      <c r="FN421" s="56">
        <f t="shared" si="146"/>
        <v>0</v>
      </c>
      <c r="FO421" s="58">
        <f>SUM(CatTemplate[[#This Row],[CS1]:[CS20]])</f>
        <v>0</v>
      </c>
      <c r="FP421" s="59">
        <f>CatTemplate[[#This Row],[Total Oth. cost]]+CatTemplate[[#This Row],[Total St. Cost]]</f>
        <v>0</v>
      </c>
      <c r="FQ421" s="33" t="e">
        <f t="shared" si="137"/>
        <v>#VALUE!</v>
      </c>
      <c r="FR421" s="33" t="e">
        <f t="shared" si="138"/>
        <v>#VALUE!</v>
      </c>
      <c r="FS421" s="30" t="e">
        <f>(CatTemplate[[#This Row],[CO1]] + CatTemplate[[#This Row],[CS1]]) * (1 + getRateOHFinal) * getRateMarkupFinal</f>
        <v>#VALUE!</v>
      </c>
      <c r="FT421" s="30" t="e">
        <f>(CatTemplate[[#This Row],[CO2]] + CatTemplate[[#This Row],[CS2]]) * (1 + getRateOHFinal) * getRateMarkupFinal</f>
        <v>#VALUE!</v>
      </c>
      <c r="FU421" s="30" t="e">
        <f>(CatTemplate[[#This Row],[CO3]] + CatTemplate[[#This Row],[CS3]]) * (1 + getRateOHFinal) * getRateMarkupFinal</f>
        <v>#VALUE!</v>
      </c>
      <c r="FV421" s="30" t="e">
        <f>(CatTemplate[[#This Row],[CO4]] + CatTemplate[[#This Row],[CS4]]) * (1 + getRateOHFinal) * getRateMarkupFinal</f>
        <v>#VALUE!</v>
      </c>
      <c r="FW421" s="30" t="e">
        <f>(CatTemplate[[#This Row],[CO5]] + CatTemplate[[#This Row],[CS5]]) * (1 + getRateOHFinal) * getRateMarkupFinal</f>
        <v>#VALUE!</v>
      </c>
      <c r="FX421" s="30" t="e">
        <f>(CatTemplate[[#This Row],[CO6]] + CatTemplate[[#This Row],[CS6]]) * (1 + getRateOHFinal) * getRateMarkupFinal</f>
        <v>#VALUE!</v>
      </c>
      <c r="FY421" s="30" t="e">
        <f>(CatTemplate[[#This Row],[CO7]] + CatTemplate[[#This Row],[CS7]]) * (1 + getRateOHFinal) * getRateMarkupFinal</f>
        <v>#VALUE!</v>
      </c>
      <c r="FZ421" s="30" t="e">
        <f>(CatTemplate[[#This Row],[CO8]] + CatTemplate[[#This Row],[CS8]]) * (1 + getRateOHFinal) * getRateMarkupFinal</f>
        <v>#VALUE!</v>
      </c>
      <c r="GA421" s="30" t="e">
        <f>(CatTemplate[[#This Row],[CO9]] + CatTemplate[[#This Row],[CS9]]) * (1 + getRateOHFinal) * getRateMarkupFinal</f>
        <v>#VALUE!</v>
      </c>
      <c r="GB421" s="30" t="e">
        <f>(CatTemplate[[#This Row],[CO10]] + CatTemplate[[#This Row],[CS10]]) * (1 + getRateOHFinal) * getRateMarkupFinal</f>
        <v>#VALUE!</v>
      </c>
      <c r="GC421" s="30" t="e">
        <f>(CatTemplate[[#This Row],[CO11]] + CatTemplate[[#This Row],[CS11]]) * (1 + getRateOHFinal) * getRateMarkupFinal</f>
        <v>#VALUE!</v>
      </c>
      <c r="GD421" s="30" t="e">
        <f>(CatTemplate[[#This Row],[CO12]] + CatTemplate[[#This Row],[CS12]]) * (1 + getRateOHFinal) * getRateMarkupFinal</f>
        <v>#VALUE!</v>
      </c>
      <c r="GE421" s="30" t="e">
        <f>(CatTemplate[[#This Row],[CO13]] + CatTemplate[[#This Row],[CS13]]) * (1 + getRateOHFinal) * getRateMarkupFinal</f>
        <v>#VALUE!</v>
      </c>
      <c r="GF421" s="30" t="e">
        <f>(CatTemplate[[#This Row],[CO14]] + CatTemplate[[#This Row],[CS14]]) * (1 + getRateOHFinal) * getRateMarkupFinal</f>
        <v>#VALUE!</v>
      </c>
      <c r="GG421" s="30" t="e">
        <f>(CatTemplate[[#This Row],[CO15]] + CatTemplate[[#This Row],[CS15]]) * (1 + getRateOHFinal) * getRateMarkupFinal</f>
        <v>#VALUE!</v>
      </c>
      <c r="GH421" s="30" t="e">
        <f>(CatTemplate[[#This Row],[CO16]] + CatTemplate[[#This Row],[CS16]]) * (1 + getRateOHFinal) * getRateMarkupFinal</f>
        <v>#VALUE!</v>
      </c>
      <c r="GI421" s="30" t="e">
        <f>(CatTemplate[[#This Row],[CO17]] + CatTemplate[[#This Row],[CS17]]) * (1 + getRateOHFinal) * getRateMarkupFinal</f>
        <v>#VALUE!</v>
      </c>
      <c r="GJ421" s="30" t="e">
        <f>(CatTemplate[[#This Row],[CO18]] + CatTemplate[[#This Row],[CS18]]) * (1 + getRateOHFinal) * getRateMarkupFinal</f>
        <v>#VALUE!</v>
      </c>
      <c r="GK421" s="30" t="e">
        <f>(CatTemplate[[#This Row],[CO19]] + CatTemplate[[#This Row],[CS19]]) * (1 + getRateOHFinal) * getRateMarkupFinal</f>
        <v>#VALUE!</v>
      </c>
      <c r="GL421" s="30" t="e">
        <f>(CatTemplate[[#This Row],[CO20]] + CatTemplate[[#This Row],[CS20]]) * (1 + getRateOHFinal) * getRateMarkupFinal</f>
        <v>#VALUE!</v>
      </c>
      <c r="GM421" s="30" t="e">
        <f t="shared" si="139"/>
        <v>#VALUE!</v>
      </c>
      <c r="GN421" s="30" t="e">
        <f t="shared" si="140"/>
        <v>#VALUE!</v>
      </c>
      <c r="GO421" s="30" t="e">
        <f t="shared" si="141"/>
        <v>#VALUE!</v>
      </c>
      <c r="GP421" s="30" t="e">
        <f t="shared" si="142"/>
        <v>#VALUE!</v>
      </c>
      <c r="GQ421" s="30" t="e">
        <f>(CatTemplate[[#This Row],[CO1]]+CatTemplate[[#This Row],[CS1]]) * (1+ getRateOHFinal) * (1 + getRateMarkupFinal)</f>
        <v>#VALUE!</v>
      </c>
      <c r="GR421" s="30" t="e">
        <f>(CatTemplate[[#This Row],[CO2]]+CatTemplate[[#This Row],[CS2]]) * (1+ getRateOHFinal) * (1 + getRateMarkupFinal)</f>
        <v>#VALUE!</v>
      </c>
      <c r="GS421" s="30" t="e">
        <f>(CatTemplate[[#This Row],[CO3]]+CatTemplate[[#This Row],[CS3]]) * (1+ getRateOHFinal) * (1 + getRateMarkupFinal)</f>
        <v>#VALUE!</v>
      </c>
      <c r="GT421" s="30" t="e">
        <f>(CatTemplate[[#This Row],[CO4]]+CatTemplate[[#This Row],[CS4]]) * (1+ getRateOHFinal) * (1 + getRateMarkupFinal)</f>
        <v>#VALUE!</v>
      </c>
      <c r="GU421" s="30" t="e">
        <f>(CatTemplate[[#This Row],[CO5]]+CatTemplate[[#This Row],[CS5]]) * (1+ getRateOHFinal) * (1 + getRateMarkupFinal)</f>
        <v>#VALUE!</v>
      </c>
      <c r="GV421" s="30" t="e">
        <f>(CatTemplate[[#This Row],[CO6]]+CatTemplate[[#This Row],[CS6]]) * (1+ getRateOHFinal) * (1 + getRateMarkupFinal)</f>
        <v>#VALUE!</v>
      </c>
      <c r="GW421" s="30" t="e">
        <f>(CatTemplate[[#This Row],[CO7]]+CatTemplate[[#This Row],[CS7]]) * (1+ getRateOHFinal) * (1 + getRateMarkupFinal)</f>
        <v>#VALUE!</v>
      </c>
      <c r="GX421" s="30" t="e">
        <f>(CatTemplate[[#This Row],[CO8]]+CatTemplate[[#This Row],[CS8]]) * (1+ getRateOHFinal) * (1 + getRateMarkupFinal)</f>
        <v>#VALUE!</v>
      </c>
      <c r="GY421" s="30" t="e">
        <f>(CatTemplate[[#This Row],[CO9]]+CatTemplate[[#This Row],[CS9]]) * (1+ getRateOHFinal) * (1 + getRateMarkupFinal)</f>
        <v>#VALUE!</v>
      </c>
      <c r="GZ421" s="30" t="e">
        <f>(CatTemplate[[#This Row],[CO10]]+CatTemplate[[#This Row],[CS10]]) * (1+ getRateOHFinal) * (1 + getRateMarkupFinal)</f>
        <v>#VALUE!</v>
      </c>
      <c r="HA421" s="30" t="e">
        <f>(CatTemplate[[#This Row],[CO11]]+CatTemplate[[#This Row],[CS11]]) * (1+ getRateOHFinal) * (1 + getRateMarkupFinal)</f>
        <v>#VALUE!</v>
      </c>
      <c r="HB421" s="30" t="e">
        <f>(CatTemplate[[#This Row],[CO12]]+CatTemplate[[#This Row],[CS12]]) * (1+ getRateOHFinal) * (1 + getRateMarkupFinal)</f>
        <v>#VALUE!</v>
      </c>
      <c r="HC421" s="30" t="e">
        <f>(CatTemplate[[#This Row],[CO13]]+CatTemplate[[#This Row],[CS13]]) * (1+ getRateOHFinal) * (1 + getRateMarkupFinal)</f>
        <v>#VALUE!</v>
      </c>
      <c r="HD421" s="30" t="e">
        <f>(CatTemplate[[#This Row],[CO14]]+CatTemplate[[#This Row],[CS14]]) * (1+ getRateOHFinal) * (1 + getRateMarkupFinal)</f>
        <v>#VALUE!</v>
      </c>
      <c r="HE421" s="30" t="e">
        <f>(CatTemplate[[#This Row],[CO15]]+CatTemplate[[#This Row],[CS15]]) * (1+ getRateOHFinal) * (1 + getRateMarkupFinal)</f>
        <v>#VALUE!</v>
      </c>
      <c r="HF421" s="30" t="e">
        <f>(CatTemplate[[#This Row],[CO16]]+CatTemplate[[#This Row],[CS16]]) * (1+ getRateOHFinal) * (1 + getRateMarkupFinal)</f>
        <v>#VALUE!</v>
      </c>
      <c r="HG421" s="30" t="e">
        <f>(CatTemplate[[#This Row],[CO17]]+CatTemplate[[#This Row],[CS17]]) * (1+ getRateOHFinal) * (1 + getRateMarkupFinal)</f>
        <v>#VALUE!</v>
      </c>
      <c r="HH421" s="30" t="e">
        <f>(CatTemplate[[#This Row],[CO18]]+CatTemplate[[#This Row],[CS18]]) * (1+ getRateOHFinal) * (1 + getRateMarkupFinal)</f>
        <v>#VALUE!</v>
      </c>
      <c r="HI421" s="30" t="e">
        <f>(CatTemplate[[#This Row],[CO19]]+CatTemplate[[#This Row],[CS19]]) * (1+ getRateOHFinal) * (1 + getRateMarkupFinal)</f>
        <v>#VALUE!</v>
      </c>
      <c r="HJ421" s="30" t="e">
        <f>(CatTemplate[[#This Row],[CO20]]+CatTemplate[[#This Row],[CS20]]) * (1+ getRateOHFinal) * (1 + getRateMarkupFinal)</f>
        <v>#VALUE!</v>
      </c>
      <c r="HK421" s="39" t="e">
        <f>CatTemplate[[#This Row],[Total cost]]+CatTemplate[[#This Row],[OH Amount]]+CatTemplate[[#This Row],[Markup]]</f>
        <v>#VALUE!</v>
      </c>
      <c r="HL421" s="63">
        <f>IF(CatTemplate[[#This Row],[Units]]="Days",CatTemplate[[#This Row],[Project quantity]]*CatTemplate[[#This Row],[St. unit effort]],CatTemplate[[#This Row],[Project quantity]])</f>
        <v>0</v>
      </c>
      <c r="HM421" s="287">
        <f>IFERROR(CatTemplate[[#This Row],[Total Price]]/(CatTemplate[[#This Row],[Final Quantity]]),0)</f>
        <v>0</v>
      </c>
      <c r="HN421" s="261"/>
    </row>
    <row r="422" spans="2:222" ht="25.5" x14ac:dyDescent="0.2">
      <c r="B422" s="9" t="s">
        <v>990</v>
      </c>
      <c r="C422" s="23">
        <v>12</v>
      </c>
      <c r="D422" s="10" t="s">
        <v>989</v>
      </c>
      <c r="E422" s="25">
        <v>2</v>
      </c>
      <c r="F422" s="19" t="s">
        <v>1003</v>
      </c>
      <c r="G422" s="27">
        <v>5</v>
      </c>
      <c r="H422" s="19" t="s">
        <v>1001</v>
      </c>
      <c r="I422" s="19" t="s">
        <v>1002</v>
      </c>
      <c r="J422" s="16"/>
      <c r="K422" s="16"/>
      <c r="L422" s="16" t="s">
        <v>422</v>
      </c>
      <c r="M422" s="16" t="s">
        <v>890</v>
      </c>
      <c r="N422" s="16" t="s">
        <v>857</v>
      </c>
      <c r="O422" s="320"/>
      <c r="P422" s="71"/>
      <c r="Q422" s="108"/>
      <c r="R422" s="73"/>
      <c r="S422" s="97"/>
      <c r="T422" s="100">
        <f>getEqUnitCost</f>
        <v>0</v>
      </c>
      <c r="U422" s="73">
        <f>getEqUnitEffort</f>
        <v>0</v>
      </c>
      <c r="V422" s="101">
        <f>getEqQuantity</f>
        <v>0</v>
      </c>
      <c r="W422" s="320"/>
      <c r="X422" s="100">
        <f>getConsUnitCost</f>
        <v>0</v>
      </c>
      <c r="Y422" s="73">
        <f>getConsUnitEffort</f>
        <v>0</v>
      </c>
      <c r="Z422" s="14">
        <f>getConsQuantity</f>
        <v>0</v>
      </c>
      <c r="AA422" s="320"/>
      <c r="AB422" s="72"/>
      <c r="AC422" s="112"/>
      <c r="AD422" s="14">
        <f>getOthQuantity</f>
        <v>0</v>
      </c>
      <c r="AE422" s="320"/>
      <c r="AF422" s="28" t="str">
        <f>IF(ISBLANK(CatTemplate[[#This Row],[Resource type]]),"",CatTemplate[[#This Row],[Resource type]])</f>
        <v/>
      </c>
      <c r="AG422" s="242">
        <f>getStaffUnitCost</f>
        <v>0</v>
      </c>
      <c r="AH422" s="113">
        <f>getStaffUnitEffort</f>
        <v>0</v>
      </c>
      <c r="AI422" s="40">
        <f>getStaffQuantity</f>
        <v>0</v>
      </c>
      <c r="AJ422" s="41">
        <f>CatTemplate[[#This Row],[St. quantity]]*8/ParRatePM</f>
        <v>0</v>
      </c>
      <c r="AK422" s="320"/>
      <c r="AL422" s="53" t="str">
        <f>CatTemplate[[#This Row],[Item type]]</f>
        <v>Items</v>
      </c>
      <c r="AM422" s="12">
        <f>SUM(CatTemplate[[#This Row],[Year1]:[Year20]])</f>
        <v>0</v>
      </c>
      <c r="AN422" s="52"/>
      <c r="AO422" s="52"/>
      <c r="AP422" s="52"/>
      <c r="AQ422" s="8"/>
      <c r="AR422" s="8"/>
      <c r="AS422" s="8"/>
      <c r="AT422" s="8"/>
      <c r="AU422" s="8"/>
      <c r="AV422" s="8"/>
      <c r="AW422" s="8"/>
      <c r="AX422" s="8"/>
      <c r="AY422" s="8"/>
      <c r="AZ422" s="8"/>
      <c r="BA422" s="8"/>
      <c r="BB422" s="8"/>
      <c r="BC422" s="8"/>
      <c r="BD422" s="8"/>
      <c r="BE422" s="8"/>
      <c r="BF422" s="8"/>
      <c r="BG422" s="36"/>
      <c r="BH422" s="320"/>
      <c r="BI422" s="37" t="str">
        <f>getCostCategory</f>
        <v>07 Other costs</v>
      </c>
      <c r="BJ422" s="37" t="str">
        <f>getSection</f>
        <v>12 Communication</v>
      </c>
      <c r="BK422" s="32" t="str">
        <f>getObject</f>
        <v>Communication</v>
      </c>
      <c r="BL422" s="30">
        <f>IFERROR(getUnitCost * IF(CatTemplate[[#This Row],[Cost Category Comp.]]="01 Staff costs", 1,1),0)</f>
        <v>0</v>
      </c>
      <c r="BM422" s="29">
        <f>IF(AND(ISBLANK(CatTemplate[[#This Row],[Eq. unit cost]]),ISBLANK(CatTemplate[[#This Row],[Cons. unit cost]]),ISBLANK(CatTemplate[[#This Row],[Oth. unit cost]])), 0, IF(getUnitEffort =0,1,getUnitEffort) * CatTemplate[[#This Row],[Year1]])</f>
        <v>0</v>
      </c>
      <c r="BN422" s="29">
        <f>IF(AND(ISBLANK(CatTemplate[[#This Row],[Eq. unit cost]]),ISBLANK(CatTemplate[[#This Row],[Cons. unit cost]]),ISBLANK(CatTemplate[[#This Row],[Oth. unit cost]])), 0, IF(getUnitEffort =0,1,getUnitEffort) * CatTemplate[[#This Row],[Year2]])</f>
        <v>0</v>
      </c>
      <c r="BO422" s="29">
        <f>IF(AND(ISBLANK(CatTemplate[[#This Row],[Eq. unit cost]]),ISBLANK(CatTemplate[[#This Row],[Cons. unit cost]]),ISBLANK(CatTemplate[[#This Row],[Oth. unit cost]])), 0, IF(getUnitEffort =0,1,getUnitEffort) * CatTemplate[[#This Row],[Year3]])</f>
        <v>0</v>
      </c>
      <c r="BP422" s="29">
        <f>IF(AND(ISBLANK(CatTemplate[[#This Row],[Eq. unit cost]]),ISBLANK(CatTemplate[[#This Row],[Cons. unit cost]]),ISBLANK(CatTemplate[[#This Row],[Oth. unit cost]])), 0, IF(getUnitEffort =0,1,getUnitEffort) * CatTemplate[[#This Row],[Year4]])</f>
        <v>0</v>
      </c>
      <c r="BQ422" s="29">
        <f>IF(AND(ISBLANK(CatTemplate[[#This Row],[Eq. unit cost]]),ISBLANK(CatTemplate[[#This Row],[Cons. unit cost]]),ISBLANK(CatTemplate[[#This Row],[Oth. unit cost]])), 0, IF(getUnitEffort =0,1,getUnitEffort) * CatTemplate[[#This Row],[Year5]])</f>
        <v>0</v>
      </c>
      <c r="BR422" s="29">
        <f>IF(AND(ISBLANK(CatTemplate[[#This Row],[Eq. unit cost]]),ISBLANK(CatTemplate[[#This Row],[Cons. unit cost]]),ISBLANK(CatTemplate[[#This Row],[Oth. unit cost]])), 0, IF(getUnitEffort =0,1,getUnitEffort) * CatTemplate[[#This Row],[Year6]])</f>
        <v>0</v>
      </c>
      <c r="BS422" s="29">
        <f>IF(AND(ISBLANK(CatTemplate[[#This Row],[Eq. unit cost]]),ISBLANK(CatTemplate[[#This Row],[Cons. unit cost]]),ISBLANK(CatTemplate[[#This Row],[Oth. unit cost]])), 0, IF(getUnitEffort =0,1,getUnitEffort) * CatTemplate[[#This Row],[Year7]])</f>
        <v>0</v>
      </c>
      <c r="BT422" s="29">
        <f>IF(AND(ISBLANK(CatTemplate[[#This Row],[Eq. unit cost]]),ISBLANK(CatTemplate[[#This Row],[Cons. unit cost]]),ISBLANK(CatTemplate[[#This Row],[Oth. unit cost]])), 0, IF(getUnitEffort =0,1,getUnitEffort) * CatTemplate[[#This Row],[Year8]])</f>
        <v>0</v>
      </c>
      <c r="BU422" s="29">
        <f>IF(AND(ISBLANK(CatTemplate[[#This Row],[Eq. unit cost]]),ISBLANK(CatTemplate[[#This Row],[Cons. unit cost]]),ISBLANK(CatTemplate[[#This Row],[Oth. unit cost]])), 0, IF(getUnitEffort =0,1,getUnitEffort) * CatTemplate[[#This Row],[Year9]])</f>
        <v>0</v>
      </c>
      <c r="BV422" s="29">
        <f>IF(AND(ISBLANK(CatTemplate[[#This Row],[Eq. unit cost]]),ISBLANK(CatTemplate[[#This Row],[Cons. unit cost]]),ISBLANK(CatTemplate[[#This Row],[Oth. unit cost]])), 0, IF(getUnitEffort =0,1,getUnitEffort) * CatTemplate[[#This Row],[Year10]])</f>
        <v>0</v>
      </c>
      <c r="BW422" s="29">
        <f>IF(AND(ISBLANK(CatTemplate[[#This Row],[Eq. unit cost]]),ISBLANK(CatTemplate[[#This Row],[Cons. unit cost]]),ISBLANK(CatTemplate[[#This Row],[Oth. unit cost]])), 0, IF(getUnitEffort =0,1,getUnitEffort) * CatTemplate[[#This Row],[Year11]])</f>
        <v>0</v>
      </c>
      <c r="BX422" s="29">
        <f>IF(AND(ISBLANK(CatTemplate[[#This Row],[Eq. unit cost]]),ISBLANK(CatTemplate[[#This Row],[Cons. unit cost]]),ISBLANK(CatTemplate[[#This Row],[Oth. unit cost]])), 0, IF(getUnitEffort =0,1,getUnitEffort) * CatTemplate[[#This Row],[Year12]])</f>
        <v>0</v>
      </c>
      <c r="BY422" s="29">
        <f>IF(AND(ISBLANK(CatTemplate[[#This Row],[Eq. unit cost]]),ISBLANK(CatTemplate[[#This Row],[Cons. unit cost]]),ISBLANK(CatTemplate[[#This Row],[Oth. unit cost]])), 0, IF(getUnitEffort =0,1,getUnitEffort) * CatTemplate[[#This Row],[Year13]])</f>
        <v>0</v>
      </c>
      <c r="BZ422" s="29">
        <f>IF(AND(ISBLANK(CatTemplate[[#This Row],[Eq. unit cost]]),ISBLANK(CatTemplate[[#This Row],[Cons. unit cost]]),ISBLANK(CatTemplate[[#This Row],[Oth. unit cost]])), 0, IF(getUnitEffort =0,1,getUnitEffort) * CatTemplate[[#This Row],[Year14]])</f>
        <v>0</v>
      </c>
      <c r="CA422" s="29">
        <f>IF(AND(ISBLANK(CatTemplate[[#This Row],[Eq. unit cost]]),ISBLANK(CatTemplate[[#This Row],[Cons. unit cost]]),ISBLANK(CatTemplate[[#This Row],[Oth. unit cost]])), 0, IF(getUnitEffort =0,1,getUnitEffort) * CatTemplate[[#This Row],[Year15]])</f>
        <v>0</v>
      </c>
      <c r="CB422" s="29">
        <f>IF(AND(ISBLANK(CatTemplate[[#This Row],[Eq. unit cost]]),ISBLANK(CatTemplate[[#This Row],[Cons. unit cost]]),ISBLANK(CatTemplate[[#This Row],[Oth. unit cost]])), 0, IF(getUnitEffort =0,1,getUnitEffort) * CatTemplate[[#This Row],[Year16]])</f>
        <v>0</v>
      </c>
      <c r="CC422" s="29">
        <f>IF(AND(ISBLANK(CatTemplate[[#This Row],[Eq. unit cost]]),ISBLANK(CatTemplate[[#This Row],[Cons. unit cost]]),ISBLANK(CatTemplate[[#This Row],[Oth. unit cost]])), 0, IF(getUnitEffort =0,1,getUnitEffort) * CatTemplate[[#This Row],[Year17]])</f>
        <v>0</v>
      </c>
      <c r="CD422" s="29">
        <f>IF(AND(ISBLANK(CatTemplate[[#This Row],[Eq. unit cost]]),ISBLANK(CatTemplate[[#This Row],[Cons. unit cost]]),ISBLANK(CatTemplate[[#This Row],[Oth. unit cost]])), 0, IF(getUnitEffort =0,1,getUnitEffort) * CatTemplate[[#This Row],[Year18]])</f>
        <v>0</v>
      </c>
      <c r="CE422" s="29">
        <f>IF(AND(ISBLANK(CatTemplate[[#This Row],[Eq. unit cost]]),ISBLANK(CatTemplate[[#This Row],[Cons. unit cost]]),ISBLANK(CatTemplate[[#This Row],[Oth. unit cost]])), 0, IF(getUnitEffort =0,1,getUnitEffort) * CatTemplate[[#This Row],[Year19]])</f>
        <v>0</v>
      </c>
      <c r="CF422" s="29">
        <f>IF(AND(ISBLANK(CatTemplate[[#This Row],[Eq. unit cost]]),ISBLANK(CatTemplate[[#This Row],[Cons. unit cost]]),ISBLANK(CatTemplate[[#This Row],[Oth. unit cost]])), 0, IF(getUnitEffort =0,1,getUnitEffort) * CatTemplate[[#This Row],[Year20]])</f>
        <v>0</v>
      </c>
      <c r="CG422" s="45">
        <f>SUM(CatTemplate[[#This Row],[Q1]:[Q20]])</f>
        <v>0</v>
      </c>
      <c r="CH422" s="29">
        <f>IF(ISBLANK(CatTemplate[[#This Row],[St. unit effort]]),0,(CatTemplate[[#This Row],[St. unit effort]] * CatTemplate[[#This Row],[Year1]]))</f>
        <v>0</v>
      </c>
      <c r="CI422" s="29">
        <f>IF(ISBLANK(CatTemplate[[#This Row],[St. unit effort]]),0,(CatTemplate[[#This Row],[St. unit effort]] * CatTemplate[[#This Row],[Year2]]))</f>
        <v>0</v>
      </c>
      <c r="CJ422" s="29">
        <f>IF(ISBLANK(CatTemplate[[#This Row],[St. unit effort]]),0,(CatTemplate[[#This Row],[St. unit effort]] * CatTemplate[[#This Row],[Year3]]))</f>
        <v>0</v>
      </c>
      <c r="CK422" s="29">
        <f>IF(ISBLANK(CatTemplate[[#This Row],[St. unit effort]]),0,(CatTemplate[[#This Row],[St. unit effort]] * CatTemplate[[#This Row],[Year4]]))</f>
        <v>0</v>
      </c>
      <c r="CL422" s="29">
        <f>IF(ISBLANK(CatTemplate[[#This Row],[St. unit effort]]),0,(CatTemplate[[#This Row],[St. unit effort]] * CatTemplate[[#This Row],[Year5]]))</f>
        <v>0</v>
      </c>
      <c r="CM422" s="29">
        <f>IF(ISBLANK(CatTemplate[[#This Row],[St. unit effort]]),0,(CatTemplate[[#This Row],[St. unit effort]] * CatTemplate[[#This Row],[Year6]]))</f>
        <v>0</v>
      </c>
      <c r="CN422" s="29">
        <f>IF(ISBLANK(CatTemplate[[#This Row],[St. unit effort]]),0,(CatTemplate[[#This Row],[St. unit effort]] * CatTemplate[[#This Row],[Year7]]))</f>
        <v>0</v>
      </c>
      <c r="CO422" s="29">
        <f>IF(ISBLANK(CatTemplate[[#This Row],[St. unit effort]]),0,(CatTemplate[[#This Row],[St. unit effort]] * CatTemplate[[#This Row],[Year8]]))</f>
        <v>0</v>
      </c>
      <c r="CP422" s="29">
        <f>IF(ISBLANK(CatTemplate[[#This Row],[St. unit effort]]),0,(CatTemplate[[#This Row],[St. unit effort]] * CatTemplate[[#This Row],[Year9]]))</f>
        <v>0</v>
      </c>
      <c r="CQ422" s="29">
        <f>IF(ISBLANK(CatTemplate[[#This Row],[St. unit effort]]),0,(CatTemplate[[#This Row],[St. unit effort]] * CatTemplate[[#This Row],[Year10]]))</f>
        <v>0</v>
      </c>
      <c r="CR422" s="29">
        <f>IF(ISBLANK(CatTemplate[[#This Row],[St. unit effort]]),0,(CatTemplate[[#This Row],[St. unit effort]] * CatTemplate[[#This Row],[Year11]]))</f>
        <v>0</v>
      </c>
      <c r="CS422" s="29">
        <f>IF(ISBLANK(CatTemplate[[#This Row],[St. unit effort]]),0,(CatTemplate[[#This Row],[St. unit effort]] * CatTemplate[[#This Row],[Year12]]))</f>
        <v>0</v>
      </c>
      <c r="CT422" s="29">
        <f>IF(ISBLANK(CatTemplate[[#This Row],[St. unit effort]]),0,(CatTemplate[[#This Row],[St. unit effort]] * CatTemplate[[#This Row],[Year13]]))</f>
        <v>0</v>
      </c>
      <c r="CU422" s="29">
        <f>IF(ISBLANK(CatTemplate[[#This Row],[St. unit effort]]),0,(CatTemplate[[#This Row],[St. unit effort]] * CatTemplate[[#This Row],[Year14]]))</f>
        <v>0</v>
      </c>
      <c r="CV422" s="29">
        <f>IF(ISBLANK(CatTemplate[[#This Row],[St. unit effort]]),0,(CatTemplate[[#This Row],[St. unit effort]] * CatTemplate[[#This Row],[Year15]]))</f>
        <v>0</v>
      </c>
      <c r="CW422" s="29">
        <f>IF(ISBLANK(CatTemplate[[#This Row],[St. unit effort]]),0,(CatTemplate[[#This Row],[St. unit effort]] * CatTemplate[[#This Row],[Year16]]))</f>
        <v>0</v>
      </c>
      <c r="CX422" s="29">
        <f>IF(ISBLANK(CatTemplate[[#This Row],[St. unit effort]]),0,(CatTemplate[[#This Row],[St. unit effort]] * CatTemplate[[#This Row],[Year17]]))</f>
        <v>0</v>
      </c>
      <c r="CY422" s="29">
        <f>IF(ISBLANK(CatTemplate[[#This Row],[St. unit effort]]),0,(CatTemplate[[#This Row],[St. unit effort]] * CatTemplate[[#This Row],[Year18]]))</f>
        <v>0</v>
      </c>
      <c r="CZ422" s="29">
        <f>IF(ISBLANK(CatTemplate[[#This Row],[St. unit effort]]),0,(CatTemplate[[#This Row],[St. unit effort]] * CatTemplate[[#This Row],[Year19]]))</f>
        <v>0</v>
      </c>
      <c r="DA422" s="29">
        <f>IF(ISBLANK(CatTemplate[[#This Row],[St. unit effort]]),0,(CatTemplate[[#This Row],[St. unit effort]] * CatTemplate[[#This Row],[Year20]]))</f>
        <v>0</v>
      </c>
      <c r="DB422" s="57">
        <f>IF(ISBLANK(CatTemplate[[#This Row],[St. unit effort]]),0,(CatTemplate[[#This Row],[St. unit effort]] * CatTemplate[[#This Row],[Year1]])*8/ParRatePM)</f>
        <v>0</v>
      </c>
      <c r="DC422" s="57">
        <f>IF(ISBLANK(CatTemplate[[#This Row],[St. unit effort]]),0,(CatTemplate[[#This Row],[St. unit effort]] * CatTemplate[[#This Row],[Year2]])*8/ParRatePM)</f>
        <v>0</v>
      </c>
      <c r="DD422" s="57">
        <f>IF(ISBLANK(CatTemplate[[#This Row],[St. unit effort]]),0,(CatTemplate[[#This Row],[St. unit effort]] * CatTemplate[[#This Row],[Year3]])*8/ParRatePM)</f>
        <v>0</v>
      </c>
      <c r="DE422" s="57">
        <f>IF(ISBLANK(CatTemplate[[#This Row],[St. unit effort]]),0,(CatTemplate[[#This Row],[St. unit effort]] * CatTemplate[[#This Row],[Year4]])*8/ParRatePM)</f>
        <v>0</v>
      </c>
      <c r="DF422" s="57">
        <f>IF(ISBLANK(CatTemplate[[#This Row],[St. unit effort]]),0,(CatTemplate[[#This Row],[St. unit effort]] * CatTemplate[[#This Row],[Year5]])*8/ParRatePM)</f>
        <v>0</v>
      </c>
      <c r="DG422" s="57">
        <f>IF(ISBLANK(CatTemplate[[#This Row],[St. unit effort]]),0,(CatTemplate[[#This Row],[St. unit effort]] * CatTemplate[[#This Row],[Year6]])*8/ParRatePM)</f>
        <v>0</v>
      </c>
      <c r="DH422" s="57">
        <f>IF(ISBLANK(CatTemplate[[#This Row],[St. unit effort]]),0,(CatTemplate[[#This Row],[St. unit effort]] * CatTemplate[[#This Row],[Year7]])*8/ParRatePM)</f>
        <v>0</v>
      </c>
      <c r="DI422" s="57">
        <f>IF(ISBLANK(CatTemplate[[#This Row],[St. unit effort]]),0,(CatTemplate[[#This Row],[St. unit effort]] * CatTemplate[[#This Row],[Year8]])*8/ParRatePM)</f>
        <v>0</v>
      </c>
      <c r="DJ422" s="57">
        <f>IF(ISBLANK(CatTemplate[[#This Row],[St. unit effort]]),0,(CatTemplate[[#This Row],[St. unit effort]] * CatTemplate[[#This Row],[Year9]])*8/ParRatePM)</f>
        <v>0</v>
      </c>
      <c r="DK422" s="57">
        <f>IF(ISBLANK(CatTemplate[[#This Row],[St. unit effort]]),0,(CatTemplate[[#This Row],[St. unit effort]] * CatTemplate[[#This Row],[Year10]])*8/ParRatePM)</f>
        <v>0</v>
      </c>
      <c r="DL422" s="57">
        <f>IF(ISBLANK(CatTemplate[[#This Row],[St. unit effort]]),0,(CatTemplate[[#This Row],[St. unit effort]] * CatTemplate[[#This Row],[Year11]])*8/ParRatePM)</f>
        <v>0</v>
      </c>
      <c r="DM422" s="57">
        <f>IF(ISBLANK(CatTemplate[[#This Row],[St. unit effort]]),0,(CatTemplate[[#This Row],[St. unit effort]] * CatTemplate[[#This Row],[Year12]])*8/ParRatePM)</f>
        <v>0</v>
      </c>
      <c r="DN422" s="57">
        <f>IF(ISBLANK(CatTemplate[[#This Row],[St. unit effort]]),0,(CatTemplate[[#This Row],[St. unit effort]] * CatTemplate[[#This Row],[Year13]])*8/ParRatePM)</f>
        <v>0</v>
      </c>
      <c r="DO422" s="57">
        <f>IF(ISBLANK(CatTemplate[[#This Row],[St. unit effort]]),0,(CatTemplate[[#This Row],[St. unit effort]] * CatTemplate[[#This Row],[Year14]])*8/ParRatePM)</f>
        <v>0</v>
      </c>
      <c r="DP422" s="57">
        <f>IF(ISBLANK(CatTemplate[[#This Row],[St. unit effort]]),0,(CatTemplate[[#This Row],[St. unit effort]] * CatTemplate[[#This Row],[Year15]])*8/ParRatePM)</f>
        <v>0</v>
      </c>
      <c r="DQ422" s="57">
        <f>IF(ISBLANK(CatTemplate[[#This Row],[St. unit effort]]),0,(CatTemplate[[#This Row],[St. unit effort]] * CatTemplate[[#This Row],[Year16]])*8/ParRatePM)</f>
        <v>0</v>
      </c>
      <c r="DR422" s="57">
        <f>IF(ISBLANK(CatTemplate[[#This Row],[St. unit effort]]),0,(CatTemplate[[#This Row],[St. unit effort]] * CatTemplate[[#This Row],[Year17]])*8/ParRatePM)</f>
        <v>0</v>
      </c>
      <c r="DS422" s="57">
        <f>IF(ISBLANK(CatTemplate[[#This Row],[St. unit effort]]),0,(CatTemplate[[#This Row],[St. unit effort]] * CatTemplate[[#This Row],[Year18]])*8/ParRatePM)</f>
        <v>0</v>
      </c>
      <c r="DT422" s="57">
        <f>IF(ISBLANK(CatTemplate[[#This Row],[St. unit effort]]),0,(CatTemplate[[#This Row],[St. unit effort]] * CatTemplate[[#This Row],[Year19]])*8/ParRatePM)</f>
        <v>0</v>
      </c>
      <c r="DU422" s="57">
        <f>IF(ISBLANK(CatTemplate[[#This Row],[St. unit effort]]),0,(CatTemplate[[#This Row],[St. unit effort]] * CatTemplate[[#This Row],[Year20]])*8/ParRatePM)</f>
        <v>0</v>
      </c>
      <c r="DV422" s="54">
        <f>SUM(CatTemplate[[#This Row],[PM1]:[PM20]])</f>
        <v>0</v>
      </c>
      <c r="DW422" s="56">
        <f t="shared" si="147"/>
        <v>0</v>
      </c>
      <c r="DX422" s="56">
        <f t="shared" si="147"/>
        <v>0</v>
      </c>
      <c r="DY422" s="56">
        <f t="shared" si="147"/>
        <v>0</v>
      </c>
      <c r="DZ422" s="56">
        <f t="shared" si="147"/>
        <v>0</v>
      </c>
      <c r="EA422" s="56">
        <f t="shared" si="147"/>
        <v>0</v>
      </c>
      <c r="EB422" s="56">
        <f t="shared" si="147"/>
        <v>0</v>
      </c>
      <c r="EC422" s="56">
        <f t="shared" si="147"/>
        <v>0</v>
      </c>
      <c r="ED422" s="56">
        <f t="shared" si="147"/>
        <v>0</v>
      </c>
      <c r="EE422" s="56">
        <f t="shared" si="147"/>
        <v>0</v>
      </c>
      <c r="EF422" s="56">
        <f t="shared" si="147"/>
        <v>0</v>
      </c>
      <c r="EG422" s="56">
        <f t="shared" si="147"/>
        <v>0</v>
      </c>
      <c r="EH422" s="56">
        <f t="shared" si="147"/>
        <v>0</v>
      </c>
      <c r="EI422" s="56">
        <f t="shared" si="147"/>
        <v>0</v>
      </c>
      <c r="EJ422" s="56">
        <f t="shared" si="147"/>
        <v>0</v>
      </c>
      <c r="EK422" s="56">
        <f t="shared" si="147"/>
        <v>0</v>
      </c>
      <c r="EL422" s="56">
        <f t="shared" si="147"/>
        <v>0</v>
      </c>
      <c r="EM422" s="56">
        <f t="shared" ref="EM422:EP437" si="149">getCost(COLUMN(), ROW(), "Other")</f>
        <v>0</v>
      </c>
      <c r="EN422" s="56">
        <f t="shared" si="149"/>
        <v>0</v>
      </c>
      <c r="EO422" s="56">
        <f t="shared" si="149"/>
        <v>0</v>
      </c>
      <c r="EP422" s="56">
        <f t="shared" si="149"/>
        <v>0</v>
      </c>
      <c r="EQ422" s="30">
        <f>CatTemplate[[#This Row],[Eq. unit cost]] * CatTemplate[[#This Row],[Eq. quantity]]</f>
        <v>0</v>
      </c>
      <c r="ER422" s="30">
        <f>CatTemplate[[#This Row],[Cons. unit cost]] *CatTemplate[[#This Row],[Cons. quantity]]</f>
        <v>0</v>
      </c>
      <c r="ES422" s="30">
        <f>CatTemplate[[#This Row],[Oth. unit cost]] *CatTemplate[[#This Row],[Oth. quantity]]</f>
        <v>0</v>
      </c>
      <c r="ET422" s="55">
        <f>SUM(CatTemplate[[#This Row],[CO1]:[CO20]])</f>
        <v>0</v>
      </c>
      <c r="EU422" s="56">
        <f t="shared" si="148"/>
        <v>0</v>
      </c>
      <c r="EV422" s="56">
        <f t="shared" si="148"/>
        <v>0</v>
      </c>
      <c r="EW422" s="56">
        <f t="shared" si="148"/>
        <v>0</v>
      </c>
      <c r="EX422" s="56">
        <f t="shared" si="148"/>
        <v>0</v>
      </c>
      <c r="EY422" s="56">
        <f t="shared" si="148"/>
        <v>0</v>
      </c>
      <c r="EZ422" s="56">
        <f t="shared" si="148"/>
        <v>0</v>
      </c>
      <c r="FA422" s="56">
        <f t="shared" si="148"/>
        <v>0</v>
      </c>
      <c r="FB422" s="56">
        <f t="shared" si="148"/>
        <v>0</v>
      </c>
      <c r="FC422" s="56">
        <f t="shared" si="148"/>
        <v>0</v>
      </c>
      <c r="FD422" s="56">
        <f t="shared" si="148"/>
        <v>0</v>
      </c>
      <c r="FE422" s="56">
        <f t="shared" si="148"/>
        <v>0</v>
      </c>
      <c r="FF422" s="56">
        <f t="shared" si="148"/>
        <v>0</v>
      </c>
      <c r="FG422" s="56">
        <f t="shared" si="148"/>
        <v>0</v>
      </c>
      <c r="FH422" s="56">
        <f t="shared" si="148"/>
        <v>0</v>
      </c>
      <c r="FI422" s="56">
        <f t="shared" si="148"/>
        <v>0</v>
      </c>
      <c r="FJ422" s="56">
        <f t="shared" si="148"/>
        <v>0</v>
      </c>
      <c r="FK422" s="56">
        <f t="shared" ref="FK422:FN437" si="150">getCost(COLUMN(), ROW(), "Staff")</f>
        <v>0</v>
      </c>
      <c r="FL422" s="56">
        <f t="shared" si="150"/>
        <v>0</v>
      </c>
      <c r="FM422" s="56">
        <f t="shared" si="150"/>
        <v>0</v>
      </c>
      <c r="FN422" s="56">
        <f t="shared" si="150"/>
        <v>0</v>
      </c>
      <c r="FO422" s="58">
        <f>SUM(CatTemplate[[#This Row],[CS1]:[CS20]])</f>
        <v>0</v>
      </c>
      <c r="FP422" s="59">
        <f>CatTemplate[[#This Row],[Total Oth. cost]]+CatTemplate[[#This Row],[Total St. Cost]]</f>
        <v>0</v>
      </c>
      <c r="FQ422" s="33" t="e">
        <f t="shared" si="137"/>
        <v>#VALUE!</v>
      </c>
      <c r="FR422" s="33" t="e">
        <f t="shared" si="138"/>
        <v>#VALUE!</v>
      </c>
      <c r="FS422" s="30" t="e">
        <f>(CatTemplate[[#This Row],[CO1]] + CatTemplate[[#This Row],[CS1]]) * (1 + getRateOHFinal) * getRateMarkupFinal</f>
        <v>#VALUE!</v>
      </c>
      <c r="FT422" s="30" t="e">
        <f>(CatTemplate[[#This Row],[CO2]] + CatTemplate[[#This Row],[CS2]]) * (1 + getRateOHFinal) * getRateMarkupFinal</f>
        <v>#VALUE!</v>
      </c>
      <c r="FU422" s="30" t="e">
        <f>(CatTemplate[[#This Row],[CO3]] + CatTemplate[[#This Row],[CS3]]) * (1 + getRateOHFinal) * getRateMarkupFinal</f>
        <v>#VALUE!</v>
      </c>
      <c r="FV422" s="30" t="e">
        <f>(CatTemplate[[#This Row],[CO4]] + CatTemplate[[#This Row],[CS4]]) * (1 + getRateOHFinal) * getRateMarkupFinal</f>
        <v>#VALUE!</v>
      </c>
      <c r="FW422" s="30" t="e">
        <f>(CatTemplate[[#This Row],[CO5]] + CatTemplate[[#This Row],[CS5]]) * (1 + getRateOHFinal) * getRateMarkupFinal</f>
        <v>#VALUE!</v>
      </c>
      <c r="FX422" s="30" t="e">
        <f>(CatTemplate[[#This Row],[CO6]] + CatTemplate[[#This Row],[CS6]]) * (1 + getRateOHFinal) * getRateMarkupFinal</f>
        <v>#VALUE!</v>
      </c>
      <c r="FY422" s="30" t="e">
        <f>(CatTemplate[[#This Row],[CO7]] + CatTemplate[[#This Row],[CS7]]) * (1 + getRateOHFinal) * getRateMarkupFinal</f>
        <v>#VALUE!</v>
      </c>
      <c r="FZ422" s="30" t="e">
        <f>(CatTemplate[[#This Row],[CO8]] + CatTemplate[[#This Row],[CS8]]) * (1 + getRateOHFinal) * getRateMarkupFinal</f>
        <v>#VALUE!</v>
      </c>
      <c r="GA422" s="30" t="e">
        <f>(CatTemplate[[#This Row],[CO9]] + CatTemplate[[#This Row],[CS9]]) * (1 + getRateOHFinal) * getRateMarkupFinal</f>
        <v>#VALUE!</v>
      </c>
      <c r="GB422" s="30" t="e">
        <f>(CatTemplate[[#This Row],[CO10]] + CatTemplate[[#This Row],[CS10]]) * (1 + getRateOHFinal) * getRateMarkupFinal</f>
        <v>#VALUE!</v>
      </c>
      <c r="GC422" s="30" t="e">
        <f>(CatTemplate[[#This Row],[CO11]] + CatTemplate[[#This Row],[CS11]]) * (1 + getRateOHFinal) * getRateMarkupFinal</f>
        <v>#VALUE!</v>
      </c>
      <c r="GD422" s="30" t="e">
        <f>(CatTemplate[[#This Row],[CO12]] + CatTemplate[[#This Row],[CS12]]) * (1 + getRateOHFinal) * getRateMarkupFinal</f>
        <v>#VALUE!</v>
      </c>
      <c r="GE422" s="30" t="e">
        <f>(CatTemplate[[#This Row],[CO13]] + CatTemplate[[#This Row],[CS13]]) * (1 + getRateOHFinal) * getRateMarkupFinal</f>
        <v>#VALUE!</v>
      </c>
      <c r="GF422" s="30" t="e">
        <f>(CatTemplate[[#This Row],[CO14]] + CatTemplate[[#This Row],[CS14]]) * (1 + getRateOHFinal) * getRateMarkupFinal</f>
        <v>#VALUE!</v>
      </c>
      <c r="GG422" s="30" t="e">
        <f>(CatTemplate[[#This Row],[CO15]] + CatTemplate[[#This Row],[CS15]]) * (1 + getRateOHFinal) * getRateMarkupFinal</f>
        <v>#VALUE!</v>
      </c>
      <c r="GH422" s="30" t="e">
        <f>(CatTemplate[[#This Row],[CO16]] + CatTemplate[[#This Row],[CS16]]) * (1 + getRateOHFinal) * getRateMarkupFinal</f>
        <v>#VALUE!</v>
      </c>
      <c r="GI422" s="30" t="e">
        <f>(CatTemplate[[#This Row],[CO17]] + CatTemplate[[#This Row],[CS17]]) * (1 + getRateOHFinal) * getRateMarkupFinal</f>
        <v>#VALUE!</v>
      </c>
      <c r="GJ422" s="30" t="e">
        <f>(CatTemplate[[#This Row],[CO18]] + CatTemplate[[#This Row],[CS18]]) * (1 + getRateOHFinal) * getRateMarkupFinal</f>
        <v>#VALUE!</v>
      </c>
      <c r="GK422" s="30" t="e">
        <f>(CatTemplate[[#This Row],[CO19]] + CatTemplate[[#This Row],[CS19]]) * (1 + getRateOHFinal) * getRateMarkupFinal</f>
        <v>#VALUE!</v>
      </c>
      <c r="GL422" s="30" t="e">
        <f>(CatTemplate[[#This Row],[CO20]] + CatTemplate[[#This Row],[CS20]]) * (1 + getRateOHFinal) * getRateMarkupFinal</f>
        <v>#VALUE!</v>
      </c>
      <c r="GM422" s="30" t="e">
        <f t="shared" si="139"/>
        <v>#VALUE!</v>
      </c>
      <c r="GN422" s="30" t="e">
        <f t="shared" si="140"/>
        <v>#VALUE!</v>
      </c>
      <c r="GO422" s="30" t="e">
        <f t="shared" si="141"/>
        <v>#VALUE!</v>
      </c>
      <c r="GP422" s="30" t="e">
        <f t="shared" si="142"/>
        <v>#VALUE!</v>
      </c>
      <c r="GQ422" s="30" t="e">
        <f>(CatTemplate[[#This Row],[CO1]]+CatTemplate[[#This Row],[CS1]]) * (1+ getRateOHFinal) * (1 + getRateMarkupFinal)</f>
        <v>#VALUE!</v>
      </c>
      <c r="GR422" s="30" t="e">
        <f>(CatTemplate[[#This Row],[CO2]]+CatTemplate[[#This Row],[CS2]]) * (1+ getRateOHFinal) * (1 + getRateMarkupFinal)</f>
        <v>#VALUE!</v>
      </c>
      <c r="GS422" s="30" t="e">
        <f>(CatTemplate[[#This Row],[CO3]]+CatTemplate[[#This Row],[CS3]]) * (1+ getRateOHFinal) * (1 + getRateMarkupFinal)</f>
        <v>#VALUE!</v>
      </c>
      <c r="GT422" s="30" t="e">
        <f>(CatTemplate[[#This Row],[CO4]]+CatTemplate[[#This Row],[CS4]]) * (1+ getRateOHFinal) * (1 + getRateMarkupFinal)</f>
        <v>#VALUE!</v>
      </c>
      <c r="GU422" s="30" t="e">
        <f>(CatTemplate[[#This Row],[CO5]]+CatTemplate[[#This Row],[CS5]]) * (1+ getRateOHFinal) * (1 + getRateMarkupFinal)</f>
        <v>#VALUE!</v>
      </c>
      <c r="GV422" s="30" t="e">
        <f>(CatTemplate[[#This Row],[CO6]]+CatTemplate[[#This Row],[CS6]]) * (1+ getRateOHFinal) * (1 + getRateMarkupFinal)</f>
        <v>#VALUE!</v>
      </c>
      <c r="GW422" s="30" t="e">
        <f>(CatTemplate[[#This Row],[CO7]]+CatTemplate[[#This Row],[CS7]]) * (1+ getRateOHFinal) * (1 + getRateMarkupFinal)</f>
        <v>#VALUE!</v>
      </c>
      <c r="GX422" s="30" t="e">
        <f>(CatTemplate[[#This Row],[CO8]]+CatTemplate[[#This Row],[CS8]]) * (1+ getRateOHFinal) * (1 + getRateMarkupFinal)</f>
        <v>#VALUE!</v>
      </c>
      <c r="GY422" s="30" t="e">
        <f>(CatTemplate[[#This Row],[CO9]]+CatTemplate[[#This Row],[CS9]]) * (1+ getRateOHFinal) * (1 + getRateMarkupFinal)</f>
        <v>#VALUE!</v>
      </c>
      <c r="GZ422" s="30" t="e">
        <f>(CatTemplate[[#This Row],[CO10]]+CatTemplate[[#This Row],[CS10]]) * (1+ getRateOHFinal) * (1 + getRateMarkupFinal)</f>
        <v>#VALUE!</v>
      </c>
      <c r="HA422" s="30" t="e">
        <f>(CatTemplate[[#This Row],[CO11]]+CatTemplate[[#This Row],[CS11]]) * (1+ getRateOHFinal) * (1 + getRateMarkupFinal)</f>
        <v>#VALUE!</v>
      </c>
      <c r="HB422" s="30" t="e">
        <f>(CatTemplate[[#This Row],[CO12]]+CatTemplate[[#This Row],[CS12]]) * (1+ getRateOHFinal) * (1 + getRateMarkupFinal)</f>
        <v>#VALUE!</v>
      </c>
      <c r="HC422" s="30" t="e">
        <f>(CatTemplate[[#This Row],[CO13]]+CatTemplate[[#This Row],[CS13]]) * (1+ getRateOHFinal) * (1 + getRateMarkupFinal)</f>
        <v>#VALUE!</v>
      </c>
      <c r="HD422" s="30" t="e">
        <f>(CatTemplate[[#This Row],[CO14]]+CatTemplate[[#This Row],[CS14]]) * (1+ getRateOHFinal) * (1 + getRateMarkupFinal)</f>
        <v>#VALUE!</v>
      </c>
      <c r="HE422" s="30" t="e">
        <f>(CatTemplate[[#This Row],[CO15]]+CatTemplate[[#This Row],[CS15]]) * (1+ getRateOHFinal) * (1 + getRateMarkupFinal)</f>
        <v>#VALUE!</v>
      </c>
      <c r="HF422" s="30" t="e">
        <f>(CatTemplate[[#This Row],[CO16]]+CatTemplate[[#This Row],[CS16]]) * (1+ getRateOHFinal) * (1 + getRateMarkupFinal)</f>
        <v>#VALUE!</v>
      </c>
      <c r="HG422" s="30" t="e">
        <f>(CatTemplate[[#This Row],[CO17]]+CatTemplate[[#This Row],[CS17]]) * (1+ getRateOHFinal) * (1 + getRateMarkupFinal)</f>
        <v>#VALUE!</v>
      </c>
      <c r="HH422" s="30" t="e">
        <f>(CatTemplate[[#This Row],[CO18]]+CatTemplate[[#This Row],[CS18]]) * (1+ getRateOHFinal) * (1 + getRateMarkupFinal)</f>
        <v>#VALUE!</v>
      </c>
      <c r="HI422" s="30" t="e">
        <f>(CatTemplate[[#This Row],[CO19]]+CatTemplate[[#This Row],[CS19]]) * (1+ getRateOHFinal) * (1 + getRateMarkupFinal)</f>
        <v>#VALUE!</v>
      </c>
      <c r="HJ422" s="30" t="e">
        <f>(CatTemplate[[#This Row],[CO20]]+CatTemplate[[#This Row],[CS20]]) * (1+ getRateOHFinal) * (1 + getRateMarkupFinal)</f>
        <v>#VALUE!</v>
      </c>
      <c r="HK422" s="39" t="e">
        <f>CatTemplate[[#This Row],[Total cost]]+CatTemplate[[#This Row],[OH Amount]]+CatTemplate[[#This Row],[Markup]]</f>
        <v>#VALUE!</v>
      </c>
      <c r="HL422" s="63">
        <f>IF(CatTemplate[[#This Row],[Units]]="Days",CatTemplate[[#This Row],[Project quantity]]*CatTemplate[[#This Row],[St. unit effort]],CatTemplate[[#This Row],[Project quantity]])</f>
        <v>0</v>
      </c>
      <c r="HM422" s="287">
        <f>IFERROR(CatTemplate[[#This Row],[Total Price]]/(CatTemplate[[#This Row],[Final Quantity]]),0)</f>
        <v>0</v>
      </c>
      <c r="HN422" s="261"/>
    </row>
    <row r="423" spans="2:222" x14ac:dyDescent="0.2">
      <c r="B423" s="9" t="s">
        <v>974</v>
      </c>
      <c r="C423" s="23">
        <v>13</v>
      </c>
      <c r="D423" s="10" t="s">
        <v>974</v>
      </c>
      <c r="E423" s="25">
        <v>1</v>
      </c>
      <c r="F423" s="19" t="s">
        <v>885</v>
      </c>
      <c r="G423" s="27"/>
      <c r="H423" s="19"/>
      <c r="I423" s="19"/>
      <c r="J423" s="16" t="s">
        <v>1119</v>
      </c>
      <c r="K423" s="16"/>
      <c r="L423" s="16" t="s">
        <v>140</v>
      </c>
      <c r="M423" s="16" t="s">
        <v>206</v>
      </c>
      <c r="N423" s="16" t="s">
        <v>857</v>
      </c>
      <c r="O423" s="320"/>
      <c r="P423" s="71"/>
      <c r="Q423" s="108"/>
      <c r="R423" s="73"/>
      <c r="S423" s="97"/>
      <c r="T423" s="100">
        <f>getEqUnitCost</f>
        <v>0</v>
      </c>
      <c r="U423" s="73">
        <f>getEqUnitEffort</f>
        <v>0</v>
      </c>
      <c r="V423" s="101">
        <f>getEqQuantity</f>
        <v>0</v>
      </c>
      <c r="W423" s="320"/>
      <c r="X423" s="100">
        <f>getConsUnitCost</f>
        <v>0</v>
      </c>
      <c r="Y423" s="73">
        <f>getConsUnitEffort</f>
        <v>0</v>
      </c>
      <c r="Z423" s="14">
        <f>getConsQuantity</f>
        <v>0</v>
      </c>
      <c r="AA423" s="320"/>
      <c r="AB423" s="72"/>
      <c r="AC423" s="112"/>
      <c r="AD423" s="14">
        <f>getOthQuantity</f>
        <v>0</v>
      </c>
      <c r="AE423" s="320"/>
      <c r="AF423" s="28" t="str">
        <f>IF(ISBLANK(CatTemplate[[#This Row],[Resource type]]),"",CatTemplate[[#This Row],[Resource type]])</f>
        <v>NCP Research Engineer</v>
      </c>
      <c r="AG423" s="242">
        <f>getStaffUnitCost</f>
        <v>474.64050210150702</v>
      </c>
      <c r="AH423" s="113">
        <f>getStaffUnitEffort</f>
        <v>0</v>
      </c>
      <c r="AI423" s="40">
        <f>getStaffQuantity</f>
        <v>0</v>
      </c>
      <c r="AJ423" s="41">
        <f>CatTemplate[[#This Row],[St. quantity]]*8/ParRatePM</f>
        <v>0</v>
      </c>
      <c r="AK423" s="320"/>
      <c r="AL423" s="53" t="str">
        <f>CatTemplate[[#This Row],[Item type]]</f>
        <v>Days</v>
      </c>
      <c r="AM423" s="12">
        <f>SUM(CatTemplate[[#This Row],[Year1]:[Year20]])</f>
        <v>0</v>
      </c>
      <c r="AN423" s="52"/>
      <c r="AO423" s="52"/>
      <c r="AP423" s="52"/>
      <c r="AQ423" s="8"/>
      <c r="AR423" s="8"/>
      <c r="AS423" s="8"/>
      <c r="AT423" s="8"/>
      <c r="AU423" s="8"/>
      <c r="AV423" s="8"/>
      <c r="AW423" s="8"/>
      <c r="AX423" s="8"/>
      <c r="AY423" s="8"/>
      <c r="AZ423" s="8"/>
      <c r="BA423" s="8"/>
      <c r="BB423" s="8"/>
      <c r="BC423" s="8"/>
      <c r="BD423" s="8"/>
      <c r="BE423" s="8"/>
      <c r="BF423" s="8"/>
      <c r="BG423" s="36"/>
      <c r="BH423" s="320"/>
      <c r="BI423" s="37" t="str">
        <f>getCostCategory</f>
        <v>01 Staff costs</v>
      </c>
      <c r="BJ423" s="37" t="str">
        <f>getSection</f>
        <v>13 NCP</v>
      </c>
      <c r="BK423" s="32" t="str">
        <f>getObject</f>
        <v>NCP Research Engineer</v>
      </c>
      <c r="BL423" s="30">
        <f>IFERROR(getUnitCost * IF(CatTemplate[[#This Row],[Cost Category Comp.]]="01 Staff costs", 1,1),0)</f>
        <v>474.64050210150702</v>
      </c>
      <c r="BM423" s="29">
        <f>IF(AND(ISBLANK(CatTemplate[[#This Row],[Eq. unit cost]]),ISBLANK(CatTemplate[[#This Row],[Cons. unit cost]]),ISBLANK(CatTemplate[[#This Row],[Oth. unit cost]])), 0, IF(getUnitEffort =0,1,getUnitEffort) * CatTemplate[[#This Row],[Year1]])</f>
        <v>0</v>
      </c>
      <c r="BN423" s="29">
        <f>IF(AND(ISBLANK(CatTemplate[[#This Row],[Eq. unit cost]]),ISBLANK(CatTemplate[[#This Row],[Cons. unit cost]]),ISBLANK(CatTemplate[[#This Row],[Oth. unit cost]])), 0, IF(getUnitEffort =0,1,getUnitEffort) * CatTemplate[[#This Row],[Year2]])</f>
        <v>0</v>
      </c>
      <c r="BO423" s="29">
        <f>IF(AND(ISBLANK(CatTemplate[[#This Row],[Eq. unit cost]]),ISBLANK(CatTemplate[[#This Row],[Cons. unit cost]]),ISBLANK(CatTemplate[[#This Row],[Oth. unit cost]])), 0, IF(getUnitEffort =0,1,getUnitEffort) * CatTemplate[[#This Row],[Year3]])</f>
        <v>0</v>
      </c>
      <c r="BP423" s="29">
        <f>IF(AND(ISBLANK(CatTemplate[[#This Row],[Eq. unit cost]]),ISBLANK(CatTemplate[[#This Row],[Cons. unit cost]]),ISBLANK(CatTemplate[[#This Row],[Oth. unit cost]])), 0, IF(getUnitEffort =0,1,getUnitEffort) * CatTemplate[[#This Row],[Year4]])</f>
        <v>0</v>
      </c>
      <c r="BQ423" s="29">
        <f>IF(AND(ISBLANK(CatTemplate[[#This Row],[Eq. unit cost]]),ISBLANK(CatTemplate[[#This Row],[Cons. unit cost]]),ISBLANK(CatTemplate[[#This Row],[Oth. unit cost]])), 0, IF(getUnitEffort =0,1,getUnitEffort) * CatTemplate[[#This Row],[Year5]])</f>
        <v>0</v>
      </c>
      <c r="BR423" s="29">
        <f>IF(AND(ISBLANK(CatTemplate[[#This Row],[Eq. unit cost]]),ISBLANK(CatTemplate[[#This Row],[Cons. unit cost]]),ISBLANK(CatTemplate[[#This Row],[Oth. unit cost]])), 0, IF(getUnitEffort =0,1,getUnitEffort) * CatTemplate[[#This Row],[Year6]])</f>
        <v>0</v>
      </c>
      <c r="BS423" s="29">
        <f>IF(AND(ISBLANK(CatTemplate[[#This Row],[Eq. unit cost]]),ISBLANK(CatTemplate[[#This Row],[Cons. unit cost]]),ISBLANK(CatTemplate[[#This Row],[Oth. unit cost]])), 0, IF(getUnitEffort =0,1,getUnitEffort) * CatTemplate[[#This Row],[Year7]])</f>
        <v>0</v>
      </c>
      <c r="BT423" s="29">
        <f>IF(AND(ISBLANK(CatTemplate[[#This Row],[Eq. unit cost]]),ISBLANK(CatTemplate[[#This Row],[Cons. unit cost]]),ISBLANK(CatTemplate[[#This Row],[Oth. unit cost]])), 0, IF(getUnitEffort =0,1,getUnitEffort) * CatTemplate[[#This Row],[Year8]])</f>
        <v>0</v>
      </c>
      <c r="BU423" s="29">
        <f>IF(AND(ISBLANK(CatTemplate[[#This Row],[Eq. unit cost]]),ISBLANK(CatTemplate[[#This Row],[Cons. unit cost]]),ISBLANK(CatTemplate[[#This Row],[Oth. unit cost]])), 0, IF(getUnitEffort =0,1,getUnitEffort) * CatTemplate[[#This Row],[Year9]])</f>
        <v>0</v>
      </c>
      <c r="BV423" s="29">
        <f>IF(AND(ISBLANK(CatTemplate[[#This Row],[Eq. unit cost]]),ISBLANK(CatTemplate[[#This Row],[Cons. unit cost]]),ISBLANK(CatTemplate[[#This Row],[Oth. unit cost]])), 0, IF(getUnitEffort =0,1,getUnitEffort) * CatTemplate[[#This Row],[Year10]])</f>
        <v>0</v>
      </c>
      <c r="BW423" s="29">
        <f>IF(AND(ISBLANK(CatTemplate[[#This Row],[Eq. unit cost]]),ISBLANK(CatTemplate[[#This Row],[Cons. unit cost]]),ISBLANK(CatTemplate[[#This Row],[Oth. unit cost]])), 0, IF(getUnitEffort =0,1,getUnitEffort) * CatTemplate[[#This Row],[Year11]])</f>
        <v>0</v>
      </c>
      <c r="BX423" s="29">
        <f>IF(AND(ISBLANK(CatTemplate[[#This Row],[Eq. unit cost]]),ISBLANK(CatTemplate[[#This Row],[Cons. unit cost]]),ISBLANK(CatTemplate[[#This Row],[Oth. unit cost]])), 0, IF(getUnitEffort =0,1,getUnitEffort) * CatTemplate[[#This Row],[Year12]])</f>
        <v>0</v>
      </c>
      <c r="BY423" s="29">
        <f>IF(AND(ISBLANK(CatTemplate[[#This Row],[Eq. unit cost]]),ISBLANK(CatTemplate[[#This Row],[Cons. unit cost]]),ISBLANK(CatTemplate[[#This Row],[Oth. unit cost]])), 0, IF(getUnitEffort =0,1,getUnitEffort) * CatTemplate[[#This Row],[Year13]])</f>
        <v>0</v>
      </c>
      <c r="BZ423" s="29">
        <f>IF(AND(ISBLANK(CatTemplate[[#This Row],[Eq. unit cost]]),ISBLANK(CatTemplate[[#This Row],[Cons. unit cost]]),ISBLANK(CatTemplate[[#This Row],[Oth. unit cost]])), 0, IF(getUnitEffort =0,1,getUnitEffort) * CatTemplate[[#This Row],[Year14]])</f>
        <v>0</v>
      </c>
      <c r="CA423" s="29">
        <f>IF(AND(ISBLANK(CatTemplate[[#This Row],[Eq. unit cost]]),ISBLANK(CatTemplate[[#This Row],[Cons. unit cost]]),ISBLANK(CatTemplate[[#This Row],[Oth. unit cost]])), 0, IF(getUnitEffort =0,1,getUnitEffort) * CatTemplate[[#This Row],[Year15]])</f>
        <v>0</v>
      </c>
      <c r="CB423" s="29">
        <f>IF(AND(ISBLANK(CatTemplate[[#This Row],[Eq. unit cost]]),ISBLANK(CatTemplate[[#This Row],[Cons. unit cost]]),ISBLANK(CatTemplate[[#This Row],[Oth. unit cost]])), 0, IF(getUnitEffort =0,1,getUnitEffort) * CatTemplate[[#This Row],[Year16]])</f>
        <v>0</v>
      </c>
      <c r="CC423" s="29">
        <f>IF(AND(ISBLANK(CatTemplate[[#This Row],[Eq. unit cost]]),ISBLANK(CatTemplate[[#This Row],[Cons. unit cost]]),ISBLANK(CatTemplate[[#This Row],[Oth. unit cost]])), 0, IF(getUnitEffort =0,1,getUnitEffort) * CatTemplate[[#This Row],[Year17]])</f>
        <v>0</v>
      </c>
      <c r="CD423" s="29">
        <f>IF(AND(ISBLANK(CatTemplate[[#This Row],[Eq. unit cost]]),ISBLANK(CatTemplate[[#This Row],[Cons. unit cost]]),ISBLANK(CatTemplate[[#This Row],[Oth. unit cost]])), 0, IF(getUnitEffort =0,1,getUnitEffort) * CatTemplate[[#This Row],[Year18]])</f>
        <v>0</v>
      </c>
      <c r="CE423" s="29">
        <f>IF(AND(ISBLANK(CatTemplate[[#This Row],[Eq. unit cost]]),ISBLANK(CatTemplate[[#This Row],[Cons. unit cost]]),ISBLANK(CatTemplate[[#This Row],[Oth. unit cost]])), 0, IF(getUnitEffort =0,1,getUnitEffort) * CatTemplate[[#This Row],[Year19]])</f>
        <v>0</v>
      </c>
      <c r="CF423" s="29">
        <f>IF(AND(ISBLANK(CatTemplate[[#This Row],[Eq. unit cost]]),ISBLANK(CatTemplate[[#This Row],[Cons. unit cost]]),ISBLANK(CatTemplate[[#This Row],[Oth. unit cost]])), 0, IF(getUnitEffort =0,1,getUnitEffort) * CatTemplate[[#This Row],[Year20]])</f>
        <v>0</v>
      </c>
      <c r="CG423" s="45">
        <f>SUM(CatTemplate[[#This Row],[Q1]:[Q20]])</f>
        <v>0</v>
      </c>
      <c r="CH423" s="29">
        <f>IF(ISBLANK(CatTemplate[[#This Row],[St. unit effort]]),0,(CatTemplate[[#This Row],[St. unit effort]] * CatTemplate[[#This Row],[Year1]]))</f>
        <v>0</v>
      </c>
      <c r="CI423" s="29">
        <f>IF(ISBLANK(CatTemplate[[#This Row],[St. unit effort]]),0,(CatTemplate[[#This Row],[St. unit effort]] * CatTemplate[[#This Row],[Year2]]))</f>
        <v>0</v>
      </c>
      <c r="CJ423" s="29">
        <f>IF(ISBLANK(CatTemplate[[#This Row],[St. unit effort]]),0,(CatTemplate[[#This Row],[St. unit effort]] * CatTemplate[[#This Row],[Year3]]))</f>
        <v>0</v>
      </c>
      <c r="CK423" s="29">
        <f>IF(ISBLANK(CatTemplate[[#This Row],[St. unit effort]]),0,(CatTemplate[[#This Row],[St. unit effort]] * CatTemplate[[#This Row],[Year4]]))</f>
        <v>0</v>
      </c>
      <c r="CL423" s="29">
        <f>IF(ISBLANK(CatTemplate[[#This Row],[St. unit effort]]),0,(CatTemplate[[#This Row],[St. unit effort]] * CatTemplate[[#This Row],[Year5]]))</f>
        <v>0</v>
      </c>
      <c r="CM423" s="29">
        <f>IF(ISBLANK(CatTemplate[[#This Row],[St. unit effort]]),0,(CatTemplate[[#This Row],[St. unit effort]] * CatTemplate[[#This Row],[Year6]]))</f>
        <v>0</v>
      </c>
      <c r="CN423" s="29">
        <f>IF(ISBLANK(CatTemplate[[#This Row],[St. unit effort]]),0,(CatTemplate[[#This Row],[St. unit effort]] * CatTemplate[[#This Row],[Year7]]))</f>
        <v>0</v>
      </c>
      <c r="CO423" s="29">
        <f>IF(ISBLANK(CatTemplate[[#This Row],[St. unit effort]]),0,(CatTemplate[[#This Row],[St. unit effort]] * CatTemplate[[#This Row],[Year8]]))</f>
        <v>0</v>
      </c>
      <c r="CP423" s="29">
        <f>IF(ISBLANK(CatTemplate[[#This Row],[St. unit effort]]),0,(CatTemplate[[#This Row],[St. unit effort]] * CatTemplate[[#This Row],[Year9]]))</f>
        <v>0</v>
      </c>
      <c r="CQ423" s="29">
        <f>IF(ISBLANK(CatTemplate[[#This Row],[St. unit effort]]),0,(CatTemplate[[#This Row],[St. unit effort]] * CatTemplate[[#This Row],[Year10]]))</f>
        <v>0</v>
      </c>
      <c r="CR423" s="29">
        <f>IF(ISBLANK(CatTemplate[[#This Row],[St. unit effort]]),0,(CatTemplate[[#This Row],[St. unit effort]] * CatTemplate[[#This Row],[Year11]]))</f>
        <v>0</v>
      </c>
      <c r="CS423" s="29">
        <f>IF(ISBLANK(CatTemplate[[#This Row],[St. unit effort]]),0,(CatTemplate[[#This Row],[St. unit effort]] * CatTemplate[[#This Row],[Year12]]))</f>
        <v>0</v>
      </c>
      <c r="CT423" s="29">
        <f>IF(ISBLANK(CatTemplate[[#This Row],[St. unit effort]]),0,(CatTemplate[[#This Row],[St. unit effort]] * CatTemplate[[#This Row],[Year13]]))</f>
        <v>0</v>
      </c>
      <c r="CU423" s="29">
        <f>IF(ISBLANK(CatTemplate[[#This Row],[St. unit effort]]),0,(CatTemplate[[#This Row],[St. unit effort]] * CatTemplate[[#This Row],[Year14]]))</f>
        <v>0</v>
      </c>
      <c r="CV423" s="29">
        <f>IF(ISBLANK(CatTemplate[[#This Row],[St. unit effort]]),0,(CatTemplate[[#This Row],[St. unit effort]] * CatTemplate[[#This Row],[Year15]]))</f>
        <v>0</v>
      </c>
      <c r="CW423" s="29">
        <f>IF(ISBLANK(CatTemplate[[#This Row],[St. unit effort]]),0,(CatTemplate[[#This Row],[St. unit effort]] * CatTemplate[[#This Row],[Year16]]))</f>
        <v>0</v>
      </c>
      <c r="CX423" s="29">
        <f>IF(ISBLANK(CatTemplate[[#This Row],[St. unit effort]]),0,(CatTemplate[[#This Row],[St. unit effort]] * CatTemplate[[#This Row],[Year17]]))</f>
        <v>0</v>
      </c>
      <c r="CY423" s="29">
        <f>IF(ISBLANK(CatTemplate[[#This Row],[St. unit effort]]),0,(CatTemplate[[#This Row],[St. unit effort]] * CatTemplate[[#This Row],[Year18]]))</f>
        <v>0</v>
      </c>
      <c r="CZ423" s="29">
        <f>IF(ISBLANK(CatTemplate[[#This Row],[St. unit effort]]),0,(CatTemplate[[#This Row],[St. unit effort]] * CatTemplate[[#This Row],[Year19]]))</f>
        <v>0</v>
      </c>
      <c r="DA423" s="29">
        <f>IF(ISBLANK(CatTemplate[[#This Row],[St. unit effort]]),0,(CatTemplate[[#This Row],[St. unit effort]] * CatTemplate[[#This Row],[Year20]]))</f>
        <v>0</v>
      </c>
      <c r="DB423" s="57">
        <f>IF(ISBLANK(CatTemplate[[#This Row],[St. unit effort]]),0,(CatTemplate[[#This Row],[St. unit effort]] * CatTemplate[[#This Row],[Year1]])*8/ParRatePM)</f>
        <v>0</v>
      </c>
      <c r="DC423" s="57">
        <f>IF(ISBLANK(CatTemplate[[#This Row],[St. unit effort]]),0,(CatTemplate[[#This Row],[St. unit effort]] * CatTemplate[[#This Row],[Year2]])*8/ParRatePM)</f>
        <v>0</v>
      </c>
      <c r="DD423" s="57">
        <f>IF(ISBLANK(CatTemplate[[#This Row],[St. unit effort]]),0,(CatTemplate[[#This Row],[St. unit effort]] * CatTemplate[[#This Row],[Year3]])*8/ParRatePM)</f>
        <v>0</v>
      </c>
      <c r="DE423" s="57">
        <f>IF(ISBLANK(CatTemplate[[#This Row],[St. unit effort]]),0,(CatTemplate[[#This Row],[St. unit effort]] * CatTemplate[[#This Row],[Year4]])*8/ParRatePM)</f>
        <v>0</v>
      </c>
      <c r="DF423" s="57">
        <f>IF(ISBLANK(CatTemplate[[#This Row],[St. unit effort]]),0,(CatTemplate[[#This Row],[St. unit effort]] * CatTemplate[[#This Row],[Year5]])*8/ParRatePM)</f>
        <v>0</v>
      </c>
      <c r="DG423" s="57">
        <f>IF(ISBLANK(CatTemplate[[#This Row],[St. unit effort]]),0,(CatTemplate[[#This Row],[St. unit effort]] * CatTemplate[[#This Row],[Year6]])*8/ParRatePM)</f>
        <v>0</v>
      </c>
      <c r="DH423" s="57">
        <f>IF(ISBLANK(CatTemplate[[#This Row],[St. unit effort]]),0,(CatTemplate[[#This Row],[St. unit effort]] * CatTemplate[[#This Row],[Year7]])*8/ParRatePM)</f>
        <v>0</v>
      </c>
      <c r="DI423" s="57">
        <f>IF(ISBLANK(CatTemplate[[#This Row],[St. unit effort]]),0,(CatTemplate[[#This Row],[St. unit effort]] * CatTemplate[[#This Row],[Year8]])*8/ParRatePM)</f>
        <v>0</v>
      </c>
      <c r="DJ423" s="57">
        <f>IF(ISBLANK(CatTemplate[[#This Row],[St. unit effort]]),0,(CatTemplate[[#This Row],[St. unit effort]] * CatTemplate[[#This Row],[Year9]])*8/ParRatePM)</f>
        <v>0</v>
      </c>
      <c r="DK423" s="57">
        <f>IF(ISBLANK(CatTemplate[[#This Row],[St. unit effort]]),0,(CatTemplate[[#This Row],[St. unit effort]] * CatTemplate[[#This Row],[Year10]])*8/ParRatePM)</f>
        <v>0</v>
      </c>
      <c r="DL423" s="57">
        <f>IF(ISBLANK(CatTemplate[[#This Row],[St. unit effort]]),0,(CatTemplate[[#This Row],[St. unit effort]] * CatTemplate[[#This Row],[Year11]])*8/ParRatePM)</f>
        <v>0</v>
      </c>
      <c r="DM423" s="57">
        <f>IF(ISBLANK(CatTemplate[[#This Row],[St. unit effort]]),0,(CatTemplate[[#This Row],[St. unit effort]] * CatTemplate[[#This Row],[Year12]])*8/ParRatePM)</f>
        <v>0</v>
      </c>
      <c r="DN423" s="57">
        <f>IF(ISBLANK(CatTemplate[[#This Row],[St. unit effort]]),0,(CatTemplate[[#This Row],[St. unit effort]] * CatTemplate[[#This Row],[Year13]])*8/ParRatePM)</f>
        <v>0</v>
      </c>
      <c r="DO423" s="57">
        <f>IF(ISBLANK(CatTemplate[[#This Row],[St. unit effort]]),0,(CatTemplate[[#This Row],[St. unit effort]] * CatTemplate[[#This Row],[Year14]])*8/ParRatePM)</f>
        <v>0</v>
      </c>
      <c r="DP423" s="57">
        <f>IF(ISBLANK(CatTemplate[[#This Row],[St. unit effort]]),0,(CatTemplate[[#This Row],[St. unit effort]] * CatTemplate[[#This Row],[Year15]])*8/ParRatePM)</f>
        <v>0</v>
      </c>
      <c r="DQ423" s="57">
        <f>IF(ISBLANK(CatTemplate[[#This Row],[St. unit effort]]),0,(CatTemplate[[#This Row],[St. unit effort]] * CatTemplate[[#This Row],[Year16]])*8/ParRatePM)</f>
        <v>0</v>
      </c>
      <c r="DR423" s="57">
        <f>IF(ISBLANK(CatTemplate[[#This Row],[St. unit effort]]),0,(CatTemplate[[#This Row],[St. unit effort]] * CatTemplate[[#This Row],[Year17]])*8/ParRatePM)</f>
        <v>0</v>
      </c>
      <c r="DS423" s="57">
        <f>IF(ISBLANK(CatTemplate[[#This Row],[St. unit effort]]),0,(CatTemplate[[#This Row],[St. unit effort]] * CatTemplate[[#This Row],[Year18]])*8/ParRatePM)</f>
        <v>0</v>
      </c>
      <c r="DT423" s="57">
        <f>IF(ISBLANK(CatTemplate[[#This Row],[St. unit effort]]),0,(CatTemplate[[#This Row],[St. unit effort]] * CatTemplate[[#This Row],[Year19]])*8/ParRatePM)</f>
        <v>0</v>
      </c>
      <c r="DU423" s="57">
        <f>IF(ISBLANK(CatTemplate[[#This Row],[St. unit effort]]),0,(CatTemplate[[#This Row],[St. unit effort]] * CatTemplate[[#This Row],[Year20]])*8/ParRatePM)</f>
        <v>0</v>
      </c>
      <c r="DV423" s="54">
        <f>SUM(CatTemplate[[#This Row],[PM1]:[PM20]])</f>
        <v>0</v>
      </c>
      <c r="DW423" s="56">
        <f t="shared" si="147"/>
        <v>0</v>
      </c>
      <c r="DX423" s="56">
        <f t="shared" si="147"/>
        <v>0</v>
      </c>
      <c r="DY423" s="56">
        <f t="shared" si="147"/>
        <v>0</v>
      </c>
      <c r="DZ423" s="56">
        <f t="shared" si="147"/>
        <v>0</v>
      </c>
      <c r="EA423" s="56">
        <f t="shared" si="147"/>
        <v>0</v>
      </c>
      <c r="EB423" s="56">
        <f t="shared" si="147"/>
        <v>0</v>
      </c>
      <c r="EC423" s="56">
        <f t="shared" si="147"/>
        <v>0</v>
      </c>
      <c r="ED423" s="56">
        <f t="shared" si="147"/>
        <v>0</v>
      </c>
      <c r="EE423" s="56">
        <f t="shared" si="147"/>
        <v>0</v>
      </c>
      <c r="EF423" s="56">
        <f t="shared" si="147"/>
        <v>0</v>
      </c>
      <c r="EG423" s="56">
        <f t="shared" si="147"/>
        <v>0</v>
      </c>
      <c r="EH423" s="56">
        <f t="shared" si="147"/>
        <v>0</v>
      </c>
      <c r="EI423" s="56">
        <f t="shared" si="147"/>
        <v>0</v>
      </c>
      <c r="EJ423" s="56">
        <f t="shared" si="147"/>
        <v>0</v>
      </c>
      <c r="EK423" s="56">
        <f t="shared" si="147"/>
        <v>0</v>
      </c>
      <c r="EL423" s="56">
        <f t="shared" si="147"/>
        <v>0</v>
      </c>
      <c r="EM423" s="56">
        <f t="shared" si="149"/>
        <v>0</v>
      </c>
      <c r="EN423" s="56">
        <f t="shared" si="149"/>
        <v>0</v>
      </c>
      <c r="EO423" s="56">
        <f t="shared" si="149"/>
        <v>0</v>
      </c>
      <c r="EP423" s="56">
        <f t="shared" si="149"/>
        <v>0</v>
      </c>
      <c r="EQ423" s="30">
        <f>CatTemplate[[#This Row],[Eq. unit cost]] * CatTemplate[[#This Row],[Eq. quantity]]</f>
        <v>0</v>
      </c>
      <c r="ER423" s="30">
        <f>CatTemplate[[#This Row],[Cons. unit cost]] *CatTemplate[[#This Row],[Cons. quantity]]</f>
        <v>0</v>
      </c>
      <c r="ES423" s="30">
        <f>CatTemplate[[#This Row],[Oth. unit cost]] *CatTemplate[[#This Row],[Oth. quantity]]</f>
        <v>0</v>
      </c>
      <c r="ET423" s="55">
        <f>SUM(CatTemplate[[#This Row],[CO1]:[CO20]])</f>
        <v>0</v>
      </c>
      <c r="EU423" s="56">
        <f t="shared" si="148"/>
        <v>0</v>
      </c>
      <c r="EV423" s="56">
        <f t="shared" si="148"/>
        <v>0</v>
      </c>
      <c r="EW423" s="56">
        <f t="shared" si="148"/>
        <v>0</v>
      </c>
      <c r="EX423" s="56">
        <f t="shared" si="148"/>
        <v>0</v>
      </c>
      <c r="EY423" s="56">
        <f t="shared" si="148"/>
        <v>0</v>
      </c>
      <c r="EZ423" s="56">
        <f t="shared" si="148"/>
        <v>0</v>
      </c>
      <c r="FA423" s="56">
        <f t="shared" si="148"/>
        <v>0</v>
      </c>
      <c r="FB423" s="56">
        <f t="shared" si="148"/>
        <v>0</v>
      </c>
      <c r="FC423" s="56">
        <f t="shared" si="148"/>
        <v>0</v>
      </c>
      <c r="FD423" s="56">
        <f t="shared" si="148"/>
        <v>0</v>
      </c>
      <c r="FE423" s="56">
        <f t="shared" si="148"/>
        <v>0</v>
      </c>
      <c r="FF423" s="56">
        <f t="shared" si="148"/>
        <v>0</v>
      </c>
      <c r="FG423" s="56">
        <f t="shared" si="148"/>
        <v>0</v>
      </c>
      <c r="FH423" s="56">
        <f t="shared" si="148"/>
        <v>0</v>
      </c>
      <c r="FI423" s="56">
        <f t="shared" si="148"/>
        <v>0</v>
      </c>
      <c r="FJ423" s="56">
        <f t="shared" si="148"/>
        <v>0</v>
      </c>
      <c r="FK423" s="56">
        <f t="shared" si="150"/>
        <v>0</v>
      </c>
      <c r="FL423" s="56">
        <f t="shared" si="150"/>
        <v>0</v>
      </c>
      <c r="FM423" s="56">
        <f t="shared" si="150"/>
        <v>0</v>
      </c>
      <c r="FN423" s="56">
        <f t="shared" si="150"/>
        <v>0</v>
      </c>
      <c r="FO423" s="58">
        <f>SUM(CatTemplate[[#This Row],[CS1]:[CS20]])</f>
        <v>0</v>
      </c>
      <c r="FP423" s="59">
        <f>CatTemplate[[#This Row],[Total Oth. cost]]+CatTemplate[[#This Row],[Total St. Cost]]</f>
        <v>0</v>
      </c>
      <c r="FQ423" s="33" t="e">
        <f t="shared" si="137"/>
        <v>#VALUE!</v>
      </c>
      <c r="FR423" s="33" t="e">
        <f t="shared" si="138"/>
        <v>#VALUE!</v>
      </c>
      <c r="FS423" s="30" t="e">
        <f>(CatTemplate[[#This Row],[CO1]] + CatTemplate[[#This Row],[CS1]]) * (1 + getRateOHFinal) * getRateMarkupFinal</f>
        <v>#VALUE!</v>
      </c>
      <c r="FT423" s="30" t="e">
        <f>(CatTemplate[[#This Row],[CO2]] + CatTemplate[[#This Row],[CS2]]) * (1 + getRateOHFinal) * getRateMarkupFinal</f>
        <v>#VALUE!</v>
      </c>
      <c r="FU423" s="30" t="e">
        <f>(CatTemplate[[#This Row],[CO3]] + CatTemplate[[#This Row],[CS3]]) * (1 + getRateOHFinal) * getRateMarkupFinal</f>
        <v>#VALUE!</v>
      </c>
      <c r="FV423" s="30" t="e">
        <f>(CatTemplate[[#This Row],[CO4]] + CatTemplate[[#This Row],[CS4]]) * (1 + getRateOHFinal) * getRateMarkupFinal</f>
        <v>#VALUE!</v>
      </c>
      <c r="FW423" s="30" t="e">
        <f>(CatTemplate[[#This Row],[CO5]] + CatTemplate[[#This Row],[CS5]]) * (1 + getRateOHFinal) * getRateMarkupFinal</f>
        <v>#VALUE!</v>
      </c>
      <c r="FX423" s="30" t="e">
        <f>(CatTemplate[[#This Row],[CO6]] + CatTemplate[[#This Row],[CS6]]) * (1 + getRateOHFinal) * getRateMarkupFinal</f>
        <v>#VALUE!</v>
      </c>
      <c r="FY423" s="30" t="e">
        <f>(CatTemplate[[#This Row],[CO7]] + CatTemplate[[#This Row],[CS7]]) * (1 + getRateOHFinal) * getRateMarkupFinal</f>
        <v>#VALUE!</v>
      </c>
      <c r="FZ423" s="30" t="e">
        <f>(CatTemplate[[#This Row],[CO8]] + CatTemplate[[#This Row],[CS8]]) * (1 + getRateOHFinal) * getRateMarkupFinal</f>
        <v>#VALUE!</v>
      </c>
      <c r="GA423" s="30" t="e">
        <f>(CatTemplate[[#This Row],[CO9]] + CatTemplate[[#This Row],[CS9]]) * (1 + getRateOHFinal) * getRateMarkupFinal</f>
        <v>#VALUE!</v>
      </c>
      <c r="GB423" s="30" t="e">
        <f>(CatTemplate[[#This Row],[CO10]] + CatTemplate[[#This Row],[CS10]]) * (1 + getRateOHFinal) * getRateMarkupFinal</f>
        <v>#VALUE!</v>
      </c>
      <c r="GC423" s="30" t="e">
        <f>(CatTemplate[[#This Row],[CO11]] + CatTemplate[[#This Row],[CS11]]) * (1 + getRateOHFinal) * getRateMarkupFinal</f>
        <v>#VALUE!</v>
      </c>
      <c r="GD423" s="30" t="e">
        <f>(CatTemplate[[#This Row],[CO12]] + CatTemplate[[#This Row],[CS12]]) * (1 + getRateOHFinal) * getRateMarkupFinal</f>
        <v>#VALUE!</v>
      </c>
      <c r="GE423" s="30" t="e">
        <f>(CatTemplate[[#This Row],[CO13]] + CatTemplate[[#This Row],[CS13]]) * (1 + getRateOHFinal) * getRateMarkupFinal</f>
        <v>#VALUE!</v>
      </c>
      <c r="GF423" s="30" t="e">
        <f>(CatTemplate[[#This Row],[CO14]] + CatTemplate[[#This Row],[CS14]]) * (1 + getRateOHFinal) * getRateMarkupFinal</f>
        <v>#VALUE!</v>
      </c>
      <c r="GG423" s="30" t="e">
        <f>(CatTemplate[[#This Row],[CO15]] + CatTemplate[[#This Row],[CS15]]) * (1 + getRateOHFinal) * getRateMarkupFinal</f>
        <v>#VALUE!</v>
      </c>
      <c r="GH423" s="30" t="e">
        <f>(CatTemplate[[#This Row],[CO16]] + CatTemplate[[#This Row],[CS16]]) * (1 + getRateOHFinal) * getRateMarkupFinal</f>
        <v>#VALUE!</v>
      </c>
      <c r="GI423" s="30" t="e">
        <f>(CatTemplate[[#This Row],[CO17]] + CatTemplate[[#This Row],[CS17]]) * (1 + getRateOHFinal) * getRateMarkupFinal</f>
        <v>#VALUE!</v>
      </c>
      <c r="GJ423" s="30" t="e">
        <f>(CatTemplate[[#This Row],[CO18]] + CatTemplate[[#This Row],[CS18]]) * (1 + getRateOHFinal) * getRateMarkupFinal</f>
        <v>#VALUE!</v>
      </c>
      <c r="GK423" s="30" t="e">
        <f>(CatTemplate[[#This Row],[CO19]] + CatTemplate[[#This Row],[CS19]]) * (1 + getRateOHFinal) * getRateMarkupFinal</f>
        <v>#VALUE!</v>
      </c>
      <c r="GL423" s="30" t="e">
        <f>(CatTemplate[[#This Row],[CO20]] + CatTemplate[[#This Row],[CS20]]) * (1 + getRateOHFinal) * getRateMarkupFinal</f>
        <v>#VALUE!</v>
      </c>
      <c r="GM423" s="30" t="e">
        <f t="shared" si="139"/>
        <v>#VALUE!</v>
      </c>
      <c r="GN423" s="30" t="e">
        <f t="shared" si="140"/>
        <v>#VALUE!</v>
      </c>
      <c r="GO423" s="30" t="e">
        <f t="shared" si="141"/>
        <v>#VALUE!</v>
      </c>
      <c r="GP423" s="30" t="e">
        <f t="shared" si="142"/>
        <v>#VALUE!</v>
      </c>
      <c r="GQ423" s="30" t="e">
        <f>(CatTemplate[[#This Row],[CO1]]+CatTemplate[[#This Row],[CS1]]) * (1+ getRateOHFinal) * (1 + getRateMarkupFinal)</f>
        <v>#VALUE!</v>
      </c>
      <c r="GR423" s="30" t="e">
        <f>(CatTemplate[[#This Row],[CO2]]+CatTemplate[[#This Row],[CS2]]) * (1+ getRateOHFinal) * (1 + getRateMarkupFinal)</f>
        <v>#VALUE!</v>
      </c>
      <c r="GS423" s="30" t="e">
        <f>(CatTemplate[[#This Row],[CO3]]+CatTemplate[[#This Row],[CS3]]) * (1+ getRateOHFinal) * (1 + getRateMarkupFinal)</f>
        <v>#VALUE!</v>
      </c>
      <c r="GT423" s="30" t="e">
        <f>(CatTemplate[[#This Row],[CO4]]+CatTemplate[[#This Row],[CS4]]) * (1+ getRateOHFinal) * (1 + getRateMarkupFinal)</f>
        <v>#VALUE!</v>
      </c>
      <c r="GU423" s="30" t="e">
        <f>(CatTemplate[[#This Row],[CO5]]+CatTemplate[[#This Row],[CS5]]) * (1+ getRateOHFinal) * (1 + getRateMarkupFinal)</f>
        <v>#VALUE!</v>
      </c>
      <c r="GV423" s="30" t="e">
        <f>(CatTemplate[[#This Row],[CO6]]+CatTemplate[[#This Row],[CS6]]) * (1+ getRateOHFinal) * (1 + getRateMarkupFinal)</f>
        <v>#VALUE!</v>
      </c>
      <c r="GW423" s="30" t="e">
        <f>(CatTemplate[[#This Row],[CO7]]+CatTemplate[[#This Row],[CS7]]) * (1+ getRateOHFinal) * (1 + getRateMarkupFinal)</f>
        <v>#VALUE!</v>
      </c>
      <c r="GX423" s="30" t="e">
        <f>(CatTemplate[[#This Row],[CO8]]+CatTemplate[[#This Row],[CS8]]) * (1+ getRateOHFinal) * (1 + getRateMarkupFinal)</f>
        <v>#VALUE!</v>
      </c>
      <c r="GY423" s="30" t="e">
        <f>(CatTemplate[[#This Row],[CO9]]+CatTemplate[[#This Row],[CS9]]) * (1+ getRateOHFinal) * (1 + getRateMarkupFinal)</f>
        <v>#VALUE!</v>
      </c>
      <c r="GZ423" s="30" t="e">
        <f>(CatTemplate[[#This Row],[CO10]]+CatTemplate[[#This Row],[CS10]]) * (1+ getRateOHFinal) * (1 + getRateMarkupFinal)</f>
        <v>#VALUE!</v>
      </c>
      <c r="HA423" s="30" t="e">
        <f>(CatTemplate[[#This Row],[CO11]]+CatTemplate[[#This Row],[CS11]]) * (1+ getRateOHFinal) * (1 + getRateMarkupFinal)</f>
        <v>#VALUE!</v>
      </c>
      <c r="HB423" s="30" t="e">
        <f>(CatTemplate[[#This Row],[CO12]]+CatTemplate[[#This Row],[CS12]]) * (1+ getRateOHFinal) * (1 + getRateMarkupFinal)</f>
        <v>#VALUE!</v>
      </c>
      <c r="HC423" s="30" t="e">
        <f>(CatTemplate[[#This Row],[CO13]]+CatTemplate[[#This Row],[CS13]]) * (1+ getRateOHFinal) * (1 + getRateMarkupFinal)</f>
        <v>#VALUE!</v>
      </c>
      <c r="HD423" s="30" t="e">
        <f>(CatTemplate[[#This Row],[CO14]]+CatTemplate[[#This Row],[CS14]]) * (1+ getRateOHFinal) * (1 + getRateMarkupFinal)</f>
        <v>#VALUE!</v>
      </c>
      <c r="HE423" s="30" t="e">
        <f>(CatTemplate[[#This Row],[CO15]]+CatTemplate[[#This Row],[CS15]]) * (1+ getRateOHFinal) * (1 + getRateMarkupFinal)</f>
        <v>#VALUE!</v>
      </c>
      <c r="HF423" s="30" t="e">
        <f>(CatTemplate[[#This Row],[CO16]]+CatTemplate[[#This Row],[CS16]]) * (1+ getRateOHFinal) * (1 + getRateMarkupFinal)</f>
        <v>#VALUE!</v>
      </c>
      <c r="HG423" s="30" t="e">
        <f>(CatTemplate[[#This Row],[CO17]]+CatTemplate[[#This Row],[CS17]]) * (1+ getRateOHFinal) * (1 + getRateMarkupFinal)</f>
        <v>#VALUE!</v>
      </c>
      <c r="HH423" s="30" t="e">
        <f>(CatTemplate[[#This Row],[CO18]]+CatTemplate[[#This Row],[CS18]]) * (1+ getRateOHFinal) * (1 + getRateMarkupFinal)</f>
        <v>#VALUE!</v>
      </c>
      <c r="HI423" s="30" t="e">
        <f>(CatTemplate[[#This Row],[CO19]]+CatTemplate[[#This Row],[CS19]]) * (1+ getRateOHFinal) * (1 + getRateMarkupFinal)</f>
        <v>#VALUE!</v>
      </c>
      <c r="HJ423" s="30" t="e">
        <f>(CatTemplate[[#This Row],[CO20]]+CatTemplate[[#This Row],[CS20]]) * (1+ getRateOHFinal) * (1 + getRateMarkupFinal)</f>
        <v>#VALUE!</v>
      </c>
      <c r="HK423" s="39" t="e">
        <f>CatTemplate[[#This Row],[Total cost]]+CatTemplate[[#This Row],[OH Amount]]+CatTemplate[[#This Row],[Markup]]</f>
        <v>#VALUE!</v>
      </c>
      <c r="HL423" s="63">
        <f>IF(CatTemplate[[#This Row],[Units]]="Days",CatTemplate[[#This Row],[Project quantity]]*CatTemplate[[#This Row],[St. unit effort]],CatTemplate[[#This Row],[Project quantity]])</f>
        <v>0</v>
      </c>
      <c r="HM423" s="287">
        <f>IFERROR(CatTemplate[[#This Row],[Total Price]]/(CatTemplate[[#This Row],[Final Quantity]]),0)</f>
        <v>0</v>
      </c>
      <c r="HN423" s="261"/>
    </row>
    <row r="424" spans="2:222" x14ac:dyDescent="0.2">
      <c r="B424" s="9" t="s">
        <v>974</v>
      </c>
      <c r="C424" s="23">
        <v>13</v>
      </c>
      <c r="D424" s="10" t="s">
        <v>974</v>
      </c>
      <c r="E424" s="25">
        <v>2</v>
      </c>
      <c r="F424" s="19" t="s">
        <v>103</v>
      </c>
      <c r="G424" s="27"/>
      <c r="H424" s="19"/>
      <c r="I424" s="19"/>
      <c r="J424" s="16" t="s">
        <v>1119</v>
      </c>
      <c r="K424" s="16"/>
      <c r="L424" s="16" t="s">
        <v>140</v>
      </c>
      <c r="M424" s="16" t="s">
        <v>207</v>
      </c>
      <c r="N424" s="16" t="s">
        <v>858</v>
      </c>
      <c r="O424" s="320"/>
      <c r="P424" s="71"/>
      <c r="Q424" s="108"/>
      <c r="R424" s="73"/>
      <c r="S424" s="97"/>
      <c r="T424" s="100">
        <f>getEqUnitCost</f>
        <v>0</v>
      </c>
      <c r="U424" s="73">
        <f>getEqUnitEffort</f>
        <v>0</v>
      </c>
      <c r="V424" s="101">
        <f>getEqQuantity</f>
        <v>0</v>
      </c>
      <c r="W424" s="320"/>
      <c r="X424" s="100">
        <f>getConsUnitCost</f>
        <v>0</v>
      </c>
      <c r="Y424" s="73">
        <f>getConsUnitEffort</f>
        <v>0</v>
      </c>
      <c r="Z424" s="14">
        <f>getConsQuantity</f>
        <v>0</v>
      </c>
      <c r="AA424" s="320"/>
      <c r="AB424" s="72"/>
      <c r="AC424" s="112"/>
      <c r="AD424" s="14">
        <f>getOthQuantity</f>
        <v>0</v>
      </c>
      <c r="AE424" s="320"/>
      <c r="AF424" s="28" t="str">
        <f>IF(ISBLANK(CatTemplate[[#This Row],[Resource type]]),"",CatTemplate[[#This Row],[Resource type]])</f>
        <v>NCP Research Engineer</v>
      </c>
      <c r="AG424" s="242">
        <f>getStaffUnitCost</f>
        <v>474.64050210150702</v>
      </c>
      <c r="AH424" s="113">
        <f>getStaffUnitEffort</f>
        <v>0</v>
      </c>
      <c r="AI424" s="40">
        <f>getStaffQuantity</f>
        <v>0</v>
      </c>
      <c r="AJ424" s="41">
        <f>CatTemplate[[#This Row],[St. quantity]]*8/ParRatePM</f>
        <v>0</v>
      </c>
      <c r="AK424" s="320"/>
      <c r="AL424" s="53" t="str">
        <f>CatTemplate[[#This Row],[Item type]]</f>
        <v>Days</v>
      </c>
      <c r="AM424" s="12">
        <f>SUM(CatTemplate[[#This Row],[Year1]:[Year20]])</f>
        <v>0</v>
      </c>
      <c r="AN424" s="52"/>
      <c r="AO424" s="52"/>
      <c r="AP424" s="52"/>
      <c r="AQ424" s="8"/>
      <c r="AR424" s="8"/>
      <c r="AS424" s="8"/>
      <c r="AT424" s="8"/>
      <c r="AU424" s="8"/>
      <c r="AV424" s="8"/>
      <c r="AW424" s="8"/>
      <c r="AX424" s="8"/>
      <c r="AY424" s="8"/>
      <c r="AZ424" s="8"/>
      <c r="BA424" s="8"/>
      <c r="BB424" s="8"/>
      <c r="BC424" s="8"/>
      <c r="BD424" s="8"/>
      <c r="BE424" s="8"/>
      <c r="BF424" s="8"/>
      <c r="BG424" s="36"/>
      <c r="BH424" s="320"/>
      <c r="BI424" s="37" t="str">
        <f>getCostCategory</f>
        <v>06 Operating costs</v>
      </c>
      <c r="BJ424" s="37" t="str">
        <f>getSection</f>
        <v>13 NCP</v>
      </c>
      <c r="BK424" s="32" t="str">
        <f>getObject</f>
        <v>NCP</v>
      </c>
      <c r="BL424" s="30">
        <f>IFERROR(getUnitCost * IF(CatTemplate[[#This Row],[Cost Category Comp.]]="01 Staff costs", 1,1),0)</f>
        <v>474.64050210150702</v>
      </c>
      <c r="BM424" s="29">
        <f>IF(AND(ISBLANK(CatTemplate[[#This Row],[Eq. unit cost]]),ISBLANK(CatTemplate[[#This Row],[Cons. unit cost]]),ISBLANK(CatTemplate[[#This Row],[Oth. unit cost]])), 0, IF(getUnitEffort =0,1,getUnitEffort) * CatTemplate[[#This Row],[Year1]])</f>
        <v>0</v>
      </c>
      <c r="BN424" s="29">
        <f>IF(AND(ISBLANK(CatTemplate[[#This Row],[Eq. unit cost]]),ISBLANK(CatTemplate[[#This Row],[Cons. unit cost]]),ISBLANK(CatTemplate[[#This Row],[Oth. unit cost]])), 0, IF(getUnitEffort =0,1,getUnitEffort) * CatTemplate[[#This Row],[Year2]])</f>
        <v>0</v>
      </c>
      <c r="BO424" s="29">
        <f>IF(AND(ISBLANK(CatTemplate[[#This Row],[Eq. unit cost]]),ISBLANK(CatTemplate[[#This Row],[Cons. unit cost]]),ISBLANK(CatTemplate[[#This Row],[Oth. unit cost]])), 0, IF(getUnitEffort =0,1,getUnitEffort) * CatTemplate[[#This Row],[Year3]])</f>
        <v>0</v>
      </c>
      <c r="BP424" s="29">
        <f>IF(AND(ISBLANK(CatTemplate[[#This Row],[Eq. unit cost]]),ISBLANK(CatTemplate[[#This Row],[Cons. unit cost]]),ISBLANK(CatTemplate[[#This Row],[Oth. unit cost]])), 0, IF(getUnitEffort =0,1,getUnitEffort) * CatTemplate[[#This Row],[Year4]])</f>
        <v>0</v>
      </c>
      <c r="BQ424" s="29">
        <f>IF(AND(ISBLANK(CatTemplate[[#This Row],[Eq. unit cost]]),ISBLANK(CatTemplate[[#This Row],[Cons. unit cost]]),ISBLANK(CatTemplate[[#This Row],[Oth. unit cost]])), 0, IF(getUnitEffort =0,1,getUnitEffort) * CatTemplate[[#This Row],[Year5]])</f>
        <v>0</v>
      </c>
      <c r="BR424" s="29">
        <f>IF(AND(ISBLANK(CatTemplate[[#This Row],[Eq. unit cost]]),ISBLANK(CatTemplate[[#This Row],[Cons. unit cost]]),ISBLANK(CatTemplate[[#This Row],[Oth. unit cost]])), 0, IF(getUnitEffort =0,1,getUnitEffort) * CatTemplate[[#This Row],[Year6]])</f>
        <v>0</v>
      </c>
      <c r="BS424" s="29">
        <f>IF(AND(ISBLANK(CatTemplate[[#This Row],[Eq. unit cost]]),ISBLANK(CatTemplate[[#This Row],[Cons. unit cost]]),ISBLANK(CatTemplate[[#This Row],[Oth. unit cost]])), 0, IF(getUnitEffort =0,1,getUnitEffort) * CatTemplate[[#This Row],[Year7]])</f>
        <v>0</v>
      </c>
      <c r="BT424" s="29">
        <f>IF(AND(ISBLANK(CatTemplate[[#This Row],[Eq. unit cost]]),ISBLANK(CatTemplate[[#This Row],[Cons. unit cost]]),ISBLANK(CatTemplate[[#This Row],[Oth. unit cost]])), 0, IF(getUnitEffort =0,1,getUnitEffort) * CatTemplate[[#This Row],[Year8]])</f>
        <v>0</v>
      </c>
      <c r="BU424" s="29">
        <f>IF(AND(ISBLANK(CatTemplate[[#This Row],[Eq. unit cost]]),ISBLANK(CatTemplate[[#This Row],[Cons. unit cost]]),ISBLANK(CatTemplate[[#This Row],[Oth. unit cost]])), 0, IF(getUnitEffort =0,1,getUnitEffort) * CatTemplate[[#This Row],[Year9]])</f>
        <v>0</v>
      </c>
      <c r="BV424" s="29">
        <f>IF(AND(ISBLANK(CatTemplate[[#This Row],[Eq. unit cost]]),ISBLANK(CatTemplate[[#This Row],[Cons. unit cost]]),ISBLANK(CatTemplate[[#This Row],[Oth. unit cost]])), 0, IF(getUnitEffort =0,1,getUnitEffort) * CatTemplate[[#This Row],[Year10]])</f>
        <v>0</v>
      </c>
      <c r="BW424" s="29">
        <f>IF(AND(ISBLANK(CatTemplate[[#This Row],[Eq. unit cost]]),ISBLANK(CatTemplate[[#This Row],[Cons. unit cost]]),ISBLANK(CatTemplate[[#This Row],[Oth. unit cost]])), 0, IF(getUnitEffort =0,1,getUnitEffort) * CatTemplate[[#This Row],[Year11]])</f>
        <v>0</v>
      </c>
      <c r="BX424" s="29">
        <f>IF(AND(ISBLANK(CatTemplate[[#This Row],[Eq. unit cost]]),ISBLANK(CatTemplate[[#This Row],[Cons. unit cost]]),ISBLANK(CatTemplate[[#This Row],[Oth. unit cost]])), 0, IF(getUnitEffort =0,1,getUnitEffort) * CatTemplate[[#This Row],[Year12]])</f>
        <v>0</v>
      </c>
      <c r="BY424" s="29">
        <f>IF(AND(ISBLANK(CatTemplate[[#This Row],[Eq. unit cost]]),ISBLANK(CatTemplate[[#This Row],[Cons. unit cost]]),ISBLANK(CatTemplate[[#This Row],[Oth. unit cost]])), 0, IF(getUnitEffort =0,1,getUnitEffort) * CatTemplate[[#This Row],[Year13]])</f>
        <v>0</v>
      </c>
      <c r="BZ424" s="29">
        <f>IF(AND(ISBLANK(CatTemplate[[#This Row],[Eq. unit cost]]),ISBLANK(CatTemplate[[#This Row],[Cons. unit cost]]),ISBLANK(CatTemplate[[#This Row],[Oth. unit cost]])), 0, IF(getUnitEffort =0,1,getUnitEffort) * CatTemplate[[#This Row],[Year14]])</f>
        <v>0</v>
      </c>
      <c r="CA424" s="29">
        <f>IF(AND(ISBLANK(CatTemplate[[#This Row],[Eq. unit cost]]),ISBLANK(CatTemplate[[#This Row],[Cons. unit cost]]),ISBLANK(CatTemplate[[#This Row],[Oth. unit cost]])), 0, IF(getUnitEffort =0,1,getUnitEffort) * CatTemplate[[#This Row],[Year15]])</f>
        <v>0</v>
      </c>
      <c r="CB424" s="29">
        <f>IF(AND(ISBLANK(CatTemplate[[#This Row],[Eq. unit cost]]),ISBLANK(CatTemplate[[#This Row],[Cons. unit cost]]),ISBLANK(CatTemplate[[#This Row],[Oth. unit cost]])), 0, IF(getUnitEffort =0,1,getUnitEffort) * CatTemplate[[#This Row],[Year16]])</f>
        <v>0</v>
      </c>
      <c r="CC424" s="29">
        <f>IF(AND(ISBLANK(CatTemplate[[#This Row],[Eq. unit cost]]),ISBLANK(CatTemplate[[#This Row],[Cons. unit cost]]),ISBLANK(CatTemplate[[#This Row],[Oth. unit cost]])), 0, IF(getUnitEffort =0,1,getUnitEffort) * CatTemplate[[#This Row],[Year17]])</f>
        <v>0</v>
      </c>
      <c r="CD424" s="29">
        <f>IF(AND(ISBLANK(CatTemplate[[#This Row],[Eq. unit cost]]),ISBLANK(CatTemplate[[#This Row],[Cons. unit cost]]),ISBLANK(CatTemplate[[#This Row],[Oth. unit cost]])), 0, IF(getUnitEffort =0,1,getUnitEffort) * CatTemplate[[#This Row],[Year18]])</f>
        <v>0</v>
      </c>
      <c r="CE424" s="29">
        <f>IF(AND(ISBLANK(CatTemplate[[#This Row],[Eq. unit cost]]),ISBLANK(CatTemplate[[#This Row],[Cons. unit cost]]),ISBLANK(CatTemplate[[#This Row],[Oth. unit cost]])), 0, IF(getUnitEffort =0,1,getUnitEffort) * CatTemplate[[#This Row],[Year19]])</f>
        <v>0</v>
      </c>
      <c r="CF424" s="29">
        <f>IF(AND(ISBLANK(CatTemplate[[#This Row],[Eq. unit cost]]),ISBLANK(CatTemplate[[#This Row],[Cons. unit cost]]),ISBLANK(CatTemplate[[#This Row],[Oth. unit cost]])), 0, IF(getUnitEffort =0,1,getUnitEffort) * CatTemplate[[#This Row],[Year20]])</f>
        <v>0</v>
      </c>
      <c r="CG424" s="45">
        <f>SUM(CatTemplate[[#This Row],[Q1]:[Q20]])</f>
        <v>0</v>
      </c>
      <c r="CH424" s="29">
        <f>IF(ISBLANK(CatTemplate[[#This Row],[St. unit effort]]),0,(CatTemplate[[#This Row],[St. unit effort]] * CatTemplate[[#This Row],[Year1]]))</f>
        <v>0</v>
      </c>
      <c r="CI424" s="29">
        <f>IF(ISBLANK(CatTemplate[[#This Row],[St. unit effort]]),0,(CatTemplate[[#This Row],[St. unit effort]] * CatTemplate[[#This Row],[Year2]]))</f>
        <v>0</v>
      </c>
      <c r="CJ424" s="29">
        <f>IF(ISBLANK(CatTemplate[[#This Row],[St. unit effort]]),0,(CatTemplate[[#This Row],[St. unit effort]] * CatTemplate[[#This Row],[Year3]]))</f>
        <v>0</v>
      </c>
      <c r="CK424" s="29">
        <f>IF(ISBLANK(CatTemplate[[#This Row],[St. unit effort]]),0,(CatTemplate[[#This Row],[St. unit effort]] * CatTemplate[[#This Row],[Year4]]))</f>
        <v>0</v>
      </c>
      <c r="CL424" s="29">
        <f>IF(ISBLANK(CatTemplate[[#This Row],[St. unit effort]]),0,(CatTemplate[[#This Row],[St. unit effort]] * CatTemplate[[#This Row],[Year5]]))</f>
        <v>0</v>
      </c>
      <c r="CM424" s="29">
        <f>IF(ISBLANK(CatTemplate[[#This Row],[St. unit effort]]),0,(CatTemplate[[#This Row],[St. unit effort]] * CatTemplate[[#This Row],[Year6]]))</f>
        <v>0</v>
      </c>
      <c r="CN424" s="29">
        <f>IF(ISBLANK(CatTemplate[[#This Row],[St. unit effort]]),0,(CatTemplate[[#This Row],[St. unit effort]] * CatTemplate[[#This Row],[Year7]]))</f>
        <v>0</v>
      </c>
      <c r="CO424" s="29">
        <f>IF(ISBLANK(CatTemplate[[#This Row],[St. unit effort]]),0,(CatTemplate[[#This Row],[St. unit effort]] * CatTemplate[[#This Row],[Year8]]))</f>
        <v>0</v>
      </c>
      <c r="CP424" s="29">
        <f>IF(ISBLANK(CatTemplate[[#This Row],[St. unit effort]]),0,(CatTemplate[[#This Row],[St. unit effort]] * CatTemplate[[#This Row],[Year9]]))</f>
        <v>0</v>
      </c>
      <c r="CQ424" s="29">
        <f>IF(ISBLANK(CatTemplate[[#This Row],[St. unit effort]]),0,(CatTemplate[[#This Row],[St. unit effort]] * CatTemplate[[#This Row],[Year10]]))</f>
        <v>0</v>
      </c>
      <c r="CR424" s="29">
        <f>IF(ISBLANK(CatTemplate[[#This Row],[St. unit effort]]),0,(CatTemplate[[#This Row],[St. unit effort]] * CatTemplate[[#This Row],[Year11]]))</f>
        <v>0</v>
      </c>
      <c r="CS424" s="29">
        <f>IF(ISBLANK(CatTemplate[[#This Row],[St. unit effort]]),0,(CatTemplate[[#This Row],[St. unit effort]] * CatTemplate[[#This Row],[Year12]]))</f>
        <v>0</v>
      </c>
      <c r="CT424" s="29">
        <f>IF(ISBLANK(CatTemplate[[#This Row],[St. unit effort]]),0,(CatTemplate[[#This Row],[St. unit effort]] * CatTemplate[[#This Row],[Year13]]))</f>
        <v>0</v>
      </c>
      <c r="CU424" s="29">
        <f>IF(ISBLANK(CatTemplate[[#This Row],[St. unit effort]]),0,(CatTemplate[[#This Row],[St. unit effort]] * CatTemplate[[#This Row],[Year14]]))</f>
        <v>0</v>
      </c>
      <c r="CV424" s="29">
        <f>IF(ISBLANK(CatTemplate[[#This Row],[St. unit effort]]),0,(CatTemplate[[#This Row],[St. unit effort]] * CatTemplate[[#This Row],[Year15]]))</f>
        <v>0</v>
      </c>
      <c r="CW424" s="29">
        <f>IF(ISBLANK(CatTemplate[[#This Row],[St. unit effort]]),0,(CatTemplate[[#This Row],[St. unit effort]] * CatTemplate[[#This Row],[Year16]]))</f>
        <v>0</v>
      </c>
      <c r="CX424" s="29">
        <f>IF(ISBLANK(CatTemplate[[#This Row],[St. unit effort]]),0,(CatTemplate[[#This Row],[St. unit effort]] * CatTemplate[[#This Row],[Year17]]))</f>
        <v>0</v>
      </c>
      <c r="CY424" s="29">
        <f>IF(ISBLANK(CatTemplate[[#This Row],[St. unit effort]]),0,(CatTemplate[[#This Row],[St. unit effort]] * CatTemplate[[#This Row],[Year18]]))</f>
        <v>0</v>
      </c>
      <c r="CZ424" s="29">
        <f>IF(ISBLANK(CatTemplate[[#This Row],[St. unit effort]]),0,(CatTemplate[[#This Row],[St. unit effort]] * CatTemplate[[#This Row],[Year19]]))</f>
        <v>0</v>
      </c>
      <c r="DA424" s="29">
        <f>IF(ISBLANK(CatTemplate[[#This Row],[St. unit effort]]),0,(CatTemplate[[#This Row],[St. unit effort]] * CatTemplate[[#This Row],[Year20]]))</f>
        <v>0</v>
      </c>
      <c r="DB424" s="57">
        <f>IF(ISBLANK(CatTemplate[[#This Row],[St. unit effort]]),0,(CatTemplate[[#This Row],[St. unit effort]] * CatTemplate[[#This Row],[Year1]])*8/ParRatePM)</f>
        <v>0</v>
      </c>
      <c r="DC424" s="57">
        <f>IF(ISBLANK(CatTemplate[[#This Row],[St. unit effort]]),0,(CatTemplate[[#This Row],[St. unit effort]] * CatTemplate[[#This Row],[Year2]])*8/ParRatePM)</f>
        <v>0</v>
      </c>
      <c r="DD424" s="57">
        <f>IF(ISBLANK(CatTemplate[[#This Row],[St. unit effort]]),0,(CatTemplate[[#This Row],[St. unit effort]] * CatTemplate[[#This Row],[Year3]])*8/ParRatePM)</f>
        <v>0</v>
      </c>
      <c r="DE424" s="57">
        <f>IF(ISBLANK(CatTemplate[[#This Row],[St. unit effort]]),0,(CatTemplate[[#This Row],[St. unit effort]] * CatTemplate[[#This Row],[Year4]])*8/ParRatePM)</f>
        <v>0</v>
      </c>
      <c r="DF424" s="57">
        <f>IF(ISBLANK(CatTemplate[[#This Row],[St. unit effort]]),0,(CatTemplate[[#This Row],[St. unit effort]] * CatTemplate[[#This Row],[Year5]])*8/ParRatePM)</f>
        <v>0</v>
      </c>
      <c r="DG424" s="57">
        <f>IF(ISBLANK(CatTemplate[[#This Row],[St. unit effort]]),0,(CatTemplate[[#This Row],[St. unit effort]] * CatTemplate[[#This Row],[Year6]])*8/ParRatePM)</f>
        <v>0</v>
      </c>
      <c r="DH424" s="57">
        <f>IF(ISBLANK(CatTemplate[[#This Row],[St. unit effort]]),0,(CatTemplate[[#This Row],[St. unit effort]] * CatTemplate[[#This Row],[Year7]])*8/ParRatePM)</f>
        <v>0</v>
      </c>
      <c r="DI424" s="57">
        <f>IF(ISBLANK(CatTemplate[[#This Row],[St. unit effort]]),0,(CatTemplate[[#This Row],[St. unit effort]] * CatTemplate[[#This Row],[Year8]])*8/ParRatePM)</f>
        <v>0</v>
      </c>
      <c r="DJ424" s="57">
        <f>IF(ISBLANK(CatTemplate[[#This Row],[St. unit effort]]),0,(CatTemplate[[#This Row],[St. unit effort]] * CatTemplate[[#This Row],[Year9]])*8/ParRatePM)</f>
        <v>0</v>
      </c>
      <c r="DK424" s="57">
        <f>IF(ISBLANK(CatTemplate[[#This Row],[St. unit effort]]),0,(CatTemplate[[#This Row],[St. unit effort]] * CatTemplate[[#This Row],[Year10]])*8/ParRatePM)</f>
        <v>0</v>
      </c>
      <c r="DL424" s="57">
        <f>IF(ISBLANK(CatTemplate[[#This Row],[St. unit effort]]),0,(CatTemplate[[#This Row],[St. unit effort]] * CatTemplate[[#This Row],[Year11]])*8/ParRatePM)</f>
        <v>0</v>
      </c>
      <c r="DM424" s="57">
        <f>IF(ISBLANK(CatTemplate[[#This Row],[St. unit effort]]),0,(CatTemplate[[#This Row],[St. unit effort]] * CatTemplate[[#This Row],[Year12]])*8/ParRatePM)</f>
        <v>0</v>
      </c>
      <c r="DN424" s="57">
        <f>IF(ISBLANK(CatTemplate[[#This Row],[St. unit effort]]),0,(CatTemplate[[#This Row],[St. unit effort]] * CatTemplate[[#This Row],[Year13]])*8/ParRatePM)</f>
        <v>0</v>
      </c>
      <c r="DO424" s="57">
        <f>IF(ISBLANK(CatTemplate[[#This Row],[St. unit effort]]),0,(CatTemplate[[#This Row],[St. unit effort]] * CatTemplate[[#This Row],[Year14]])*8/ParRatePM)</f>
        <v>0</v>
      </c>
      <c r="DP424" s="57">
        <f>IF(ISBLANK(CatTemplate[[#This Row],[St. unit effort]]),0,(CatTemplate[[#This Row],[St. unit effort]] * CatTemplate[[#This Row],[Year15]])*8/ParRatePM)</f>
        <v>0</v>
      </c>
      <c r="DQ424" s="57">
        <f>IF(ISBLANK(CatTemplate[[#This Row],[St. unit effort]]),0,(CatTemplate[[#This Row],[St. unit effort]] * CatTemplate[[#This Row],[Year16]])*8/ParRatePM)</f>
        <v>0</v>
      </c>
      <c r="DR424" s="57">
        <f>IF(ISBLANK(CatTemplate[[#This Row],[St. unit effort]]),0,(CatTemplate[[#This Row],[St. unit effort]] * CatTemplate[[#This Row],[Year17]])*8/ParRatePM)</f>
        <v>0</v>
      </c>
      <c r="DS424" s="57">
        <f>IF(ISBLANK(CatTemplate[[#This Row],[St. unit effort]]),0,(CatTemplate[[#This Row],[St. unit effort]] * CatTemplate[[#This Row],[Year18]])*8/ParRatePM)</f>
        <v>0</v>
      </c>
      <c r="DT424" s="57">
        <f>IF(ISBLANK(CatTemplate[[#This Row],[St. unit effort]]),0,(CatTemplate[[#This Row],[St. unit effort]] * CatTemplate[[#This Row],[Year19]])*8/ParRatePM)</f>
        <v>0</v>
      </c>
      <c r="DU424" s="57">
        <f>IF(ISBLANK(CatTemplate[[#This Row],[St. unit effort]]),0,(CatTemplate[[#This Row],[St. unit effort]] * CatTemplate[[#This Row],[Year20]])*8/ParRatePM)</f>
        <v>0</v>
      </c>
      <c r="DV424" s="54">
        <f>SUM(CatTemplate[[#This Row],[PM1]:[PM20]])</f>
        <v>0</v>
      </c>
      <c r="DW424" s="56">
        <f t="shared" si="147"/>
        <v>0</v>
      </c>
      <c r="DX424" s="56">
        <f t="shared" si="147"/>
        <v>0</v>
      </c>
      <c r="DY424" s="56">
        <f t="shared" si="147"/>
        <v>0</v>
      </c>
      <c r="DZ424" s="56">
        <f t="shared" si="147"/>
        <v>0</v>
      </c>
      <c r="EA424" s="56">
        <f t="shared" si="147"/>
        <v>0</v>
      </c>
      <c r="EB424" s="56">
        <f t="shared" si="147"/>
        <v>0</v>
      </c>
      <c r="EC424" s="56">
        <f t="shared" si="147"/>
        <v>0</v>
      </c>
      <c r="ED424" s="56">
        <f t="shared" si="147"/>
        <v>0</v>
      </c>
      <c r="EE424" s="56">
        <f t="shared" si="147"/>
        <v>0</v>
      </c>
      <c r="EF424" s="56">
        <f t="shared" si="147"/>
        <v>0</v>
      </c>
      <c r="EG424" s="56">
        <f t="shared" si="147"/>
        <v>0</v>
      </c>
      <c r="EH424" s="56">
        <f t="shared" si="147"/>
        <v>0</v>
      </c>
      <c r="EI424" s="56">
        <f t="shared" si="147"/>
        <v>0</v>
      </c>
      <c r="EJ424" s="56">
        <f t="shared" si="147"/>
        <v>0</v>
      </c>
      <c r="EK424" s="56">
        <f t="shared" si="147"/>
        <v>0</v>
      </c>
      <c r="EL424" s="56">
        <f t="shared" si="147"/>
        <v>0</v>
      </c>
      <c r="EM424" s="56">
        <f t="shared" si="149"/>
        <v>0</v>
      </c>
      <c r="EN424" s="56">
        <f t="shared" si="149"/>
        <v>0</v>
      </c>
      <c r="EO424" s="56">
        <f t="shared" si="149"/>
        <v>0</v>
      </c>
      <c r="EP424" s="56">
        <f t="shared" si="149"/>
        <v>0</v>
      </c>
      <c r="EQ424" s="30">
        <f>CatTemplate[[#This Row],[Eq. unit cost]] * CatTemplate[[#This Row],[Eq. quantity]]</f>
        <v>0</v>
      </c>
      <c r="ER424" s="30">
        <f>CatTemplate[[#This Row],[Cons. unit cost]] *CatTemplate[[#This Row],[Cons. quantity]]</f>
        <v>0</v>
      </c>
      <c r="ES424" s="30">
        <f>CatTemplate[[#This Row],[Oth. unit cost]] *CatTemplate[[#This Row],[Oth. quantity]]</f>
        <v>0</v>
      </c>
      <c r="ET424" s="55">
        <f>SUM(CatTemplate[[#This Row],[CO1]:[CO20]])</f>
        <v>0</v>
      </c>
      <c r="EU424" s="56">
        <f t="shared" si="148"/>
        <v>0</v>
      </c>
      <c r="EV424" s="56">
        <f t="shared" si="148"/>
        <v>0</v>
      </c>
      <c r="EW424" s="56">
        <f t="shared" si="148"/>
        <v>0</v>
      </c>
      <c r="EX424" s="56">
        <f t="shared" si="148"/>
        <v>0</v>
      </c>
      <c r="EY424" s="56">
        <f t="shared" si="148"/>
        <v>0</v>
      </c>
      <c r="EZ424" s="56">
        <f t="shared" si="148"/>
        <v>0</v>
      </c>
      <c r="FA424" s="56">
        <f t="shared" si="148"/>
        <v>0</v>
      </c>
      <c r="FB424" s="56">
        <f t="shared" si="148"/>
        <v>0</v>
      </c>
      <c r="FC424" s="56">
        <f t="shared" si="148"/>
        <v>0</v>
      </c>
      <c r="FD424" s="56">
        <f t="shared" si="148"/>
        <v>0</v>
      </c>
      <c r="FE424" s="56">
        <f t="shared" si="148"/>
        <v>0</v>
      </c>
      <c r="FF424" s="56">
        <f t="shared" si="148"/>
        <v>0</v>
      </c>
      <c r="FG424" s="56">
        <f t="shared" si="148"/>
        <v>0</v>
      </c>
      <c r="FH424" s="56">
        <f t="shared" si="148"/>
        <v>0</v>
      </c>
      <c r="FI424" s="56">
        <f t="shared" si="148"/>
        <v>0</v>
      </c>
      <c r="FJ424" s="56">
        <f t="shared" si="148"/>
        <v>0</v>
      </c>
      <c r="FK424" s="56">
        <f t="shared" si="150"/>
        <v>0</v>
      </c>
      <c r="FL424" s="56">
        <f t="shared" si="150"/>
        <v>0</v>
      </c>
      <c r="FM424" s="56">
        <f t="shared" si="150"/>
        <v>0</v>
      </c>
      <c r="FN424" s="56">
        <f t="shared" si="150"/>
        <v>0</v>
      </c>
      <c r="FO424" s="58">
        <f>SUM(CatTemplate[[#This Row],[CS1]:[CS20]])</f>
        <v>0</v>
      </c>
      <c r="FP424" s="59">
        <f>CatTemplate[[#This Row],[Total Oth. cost]]+CatTemplate[[#This Row],[Total St. Cost]]</f>
        <v>0</v>
      </c>
      <c r="FQ424" s="33" t="e">
        <f t="shared" si="137"/>
        <v>#VALUE!</v>
      </c>
      <c r="FR424" s="33" t="e">
        <f t="shared" si="138"/>
        <v>#VALUE!</v>
      </c>
      <c r="FS424" s="30" t="e">
        <f>(CatTemplate[[#This Row],[CO1]] + CatTemplate[[#This Row],[CS1]]) * (1 + getRateOHFinal) * getRateMarkupFinal</f>
        <v>#VALUE!</v>
      </c>
      <c r="FT424" s="30" t="e">
        <f>(CatTemplate[[#This Row],[CO2]] + CatTemplate[[#This Row],[CS2]]) * (1 + getRateOHFinal) * getRateMarkupFinal</f>
        <v>#VALUE!</v>
      </c>
      <c r="FU424" s="30" t="e">
        <f>(CatTemplate[[#This Row],[CO3]] + CatTemplate[[#This Row],[CS3]]) * (1 + getRateOHFinal) * getRateMarkupFinal</f>
        <v>#VALUE!</v>
      </c>
      <c r="FV424" s="30" t="e">
        <f>(CatTemplate[[#This Row],[CO4]] + CatTemplate[[#This Row],[CS4]]) * (1 + getRateOHFinal) * getRateMarkupFinal</f>
        <v>#VALUE!</v>
      </c>
      <c r="FW424" s="30" t="e">
        <f>(CatTemplate[[#This Row],[CO5]] + CatTemplate[[#This Row],[CS5]]) * (1 + getRateOHFinal) * getRateMarkupFinal</f>
        <v>#VALUE!</v>
      </c>
      <c r="FX424" s="30" t="e">
        <f>(CatTemplate[[#This Row],[CO6]] + CatTemplate[[#This Row],[CS6]]) * (1 + getRateOHFinal) * getRateMarkupFinal</f>
        <v>#VALUE!</v>
      </c>
      <c r="FY424" s="30" t="e">
        <f>(CatTemplate[[#This Row],[CO7]] + CatTemplate[[#This Row],[CS7]]) * (1 + getRateOHFinal) * getRateMarkupFinal</f>
        <v>#VALUE!</v>
      </c>
      <c r="FZ424" s="30" t="e">
        <f>(CatTemplate[[#This Row],[CO8]] + CatTemplate[[#This Row],[CS8]]) * (1 + getRateOHFinal) * getRateMarkupFinal</f>
        <v>#VALUE!</v>
      </c>
      <c r="GA424" s="30" t="e">
        <f>(CatTemplate[[#This Row],[CO9]] + CatTemplate[[#This Row],[CS9]]) * (1 + getRateOHFinal) * getRateMarkupFinal</f>
        <v>#VALUE!</v>
      </c>
      <c r="GB424" s="30" t="e">
        <f>(CatTemplate[[#This Row],[CO10]] + CatTemplate[[#This Row],[CS10]]) * (1 + getRateOHFinal) * getRateMarkupFinal</f>
        <v>#VALUE!</v>
      </c>
      <c r="GC424" s="30" t="e">
        <f>(CatTemplate[[#This Row],[CO11]] + CatTemplate[[#This Row],[CS11]]) * (1 + getRateOHFinal) * getRateMarkupFinal</f>
        <v>#VALUE!</v>
      </c>
      <c r="GD424" s="30" t="e">
        <f>(CatTemplate[[#This Row],[CO12]] + CatTemplate[[#This Row],[CS12]]) * (1 + getRateOHFinal) * getRateMarkupFinal</f>
        <v>#VALUE!</v>
      </c>
      <c r="GE424" s="30" t="e">
        <f>(CatTemplate[[#This Row],[CO13]] + CatTemplate[[#This Row],[CS13]]) * (1 + getRateOHFinal) * getRateMarkupFinal</f>
        <v>#VALUE!</v>
      </c>
      <c r="GF424" s="30" t="e">
        <f>(CatTemplate[[#This Row],[CO14]] + CatTemplate[[#This Row],[CS14]]) * (1 + getRateOHFinal) * getRateMarkupFinal</f>
        <v>#VALUE!</v>
      </c>
      <c r="GG424" s="30" t="e">
        <f>(CatTemplate[[#This Row],[CO15]] + CatTemplate[[#This Row],[CS15]]) * (1 + getRateOHFinal) * getRateMarkupFinal</f>
        <v>#VALUE!</v>
      </c>
      <c r="GH424" s="30" t="e">
        <f>(CatTemplate[[#This Row],[CO16]] + CatTemplate[[#This Row],[CS16]]) * (1 + getRateOHFinal) * getRateMarkupFinal</f>
        <v>#VALUE!</v>
      </c>
      <c r="GI424" s="30" t="e">
        <f>(CatTemplate[[#This Row],[CO17]] + CatTemplate[[#This Row],[CS17]]) * (1 + getRateOHFinal) * getRateMarkupFinal</f>
        <v>#VALUE!</v>
      </c>
      <c r="GJ424" s="30" t="e">
        <f>(CatTemplate[[#This Row],[CO18]] + CatTemplate[[#This Row],[CS18]]) * (1 + getRateOHFinal) * getRateMarkupFinal</f>
        <v>#VALUE!</v>
      </c>
      <c r="GK424" s="30" t="e">
        <f>(CatTemplate[[#This Row],[CO19]] + CatTemplate[[#This Row],[CS19]]) * (1 + getRateOHFinal) * getRateMarkupFinal</f>
        <v>#VALUE!</v>
      </c>
      <c r="GL424" s="30" t="e">
        <f>(CatTemplate[[#This Row],[CO20]] + CatTemplate[[#This Row],[CS20]]) * (1 + getRateOHFinal) * getRateMarkupFinal</f>
        <v>#VALUE!</v>
      </c>
      <c r="GM424" s="30" t="e">
        <f t="shared" si="139"/>
        <v>#VALUE!</v>
      </c>
      <c r="GN424" s="30" t="e">
        <f t="shared" si="140"/>
        <v>#VALUE!</v>
      </c>
      <c r="GO424" s="30" t="e">
        <f t="shared" si="141"/>
        <v>#VALUE!</v>
      </c>
      <c r="GP424" s="30" t="e">
        <f t="shared" si="142"/>
        <v>#VALUE!</v>
      </c>
      <c r="GQ424" s="30" t="e">
        <f>(CatTemplate[[#This Row],[CO1]]+CatTemplate[[#This Row],[CS1]]) * (1+ getRateOHFinal) * (1 + getRateMarkupFinal)</f>
        <v>#VALUE!</v>
      </c>
      <c r="GR424" s="30" t="e">
        <f>(CatTemplate[[#This Row],[CO2]]+CatTemplate[[#This Row],[CS2]]) * (1+ getRateOHFinal) * (1 + getRateMarkupFinal)</f>
        <v>#VALUE!</v>
      </c>
      <c r="GS424" s="30" t="e">
        <f>(CatTemplate[[#This Row],[CO3]]+CatTemplate[[#This Row],[CS3]]) * (1+ getRateOHFinal) * (1 + getRateMarkupFinal)</f>
        <v>#VALUE!</v>
      </c>
      <c r="GT424" s="30" t="e">
        <f>(CatTemplate[[#This Row],[CO4]]+CatTemplate[[#This Row],[CS4]]) * (1+ getRateOHFinal) * (1 + getRateMarkupFinal)</f>
        <v>#VALUE!</v>
      </c>
      <c r="GU424" s="30" t="e">
        <f>(CatTemplate[[#This Row],[CO5]]+CatTemplate[[#This Row],[CS5]]) * (1+ getRateOHFinal) * (1 + getRateMarkupFinal)</f>
        <v>#VALUE!</v>
      </c>
      <c r="GV424" s="30" t="e">
        <f>(CatTemplate[[#This Row],[CO6]]+CatTemplate[[#This Row],[CS6]]) * (1+ getRateOHFinal) * (1 + getRateMarkupFinal)</f>
        <v>#VALUE!</v>
      </c>
      <c r="GW424" s="30" t="e">
        <f>(CatTemplate[[#This Row],[CO7]]+CatTemplate[[#This Row],[CS7]]) * (1+ getRateOHFinal) * (1 + getRateMarkupFinal)</f>
        <v>#VALUE!</v>
      </c>
      <c r="GX424" s="30" t="e">
        <f>(CatTemplate[[#This Row],[CO8]]+CatTemplate[[#This Row],[CS8]]) * (1+ getRateOHFinal) * (1 + getRateMarkupFinal)</f>
        <v>#VALUE!</v>
      </c>
      <c r="GY424" s="30" t="e">
        <f>(CatTemplate[[#This Row],[CO9]]+CatTemplate[[#This Row],[CS9]]) * (1+ getRateOHFinal) * (1 + getRateMarkupFinal)</f>
        <v>#VALUE!</v>
      </c>
      <c r="GZ424" s="30" t="e">
        <f>(CatTemplate[[#This Row],[CO10]]+CatTemplate[[#This Row],[CS10]]) * (1+ getRateOHFinal) * (1 + getRateMarkupFinal)</f>
        <v>#VALUE!</v>
      </c>
      <c r="HA424" s="30" t="e">
        <f>(CatTemplate[[#This Row],[CO11]]+CatTemplate[[#This Row],[CS11]]) * (1+ getRateOHFinal) * (1 + getRateMarkupFinal)</f>
        <v>#VALUE!</v>
      </c>
      <c r="HB424" s="30" t="e">
        <f>(CatTemplate[[#This Row],[CO12]]+CatTemplate[[#This Row],[CS12]]) * (1+ getRateOHFinal) * (1 + getRateMarkupFinal)</f>
        <v>#VALUE!</v>
      </c>
      <c r="HC424" s="30" t="e">
        <f>(CatTemplate[[#This Row],[CO13]]+CatTemplate[[#This Row],[CS13]]) * (1+ getRateOHFinal) * (1 + getRateMarkupFinal)</f>
        <v>#VALUE!</v>
      </c>
      <c r="HD424" s="30" t="e">
        <f>(CatTemplate[[#This Row],[CO14]]+CatTemplate[[#This Row],[CS14]]) * (1+ getRateOHFinal) * (1 + getRateMarkupFinal)</f>
        <v>#VALUE!</v>
      </c>
      <c r="HE424" s="30" t="e">
        <f>(CatTemplate[[#This Row],[CO15]]+CatTemplate[[#This Row],[CS15]]) * (1+ getRateOHFinal) * (1 + getRateMarkupFinal)</f>
        <v>#VALUE!</v>
      </c>
      <c r="HF424" s="30" t="e">
        <f>(CatTemplate[[#This Row],[CO16]]+CatTemplate[[#This Row],[CS16]]) * (1+ getRateOHFinal) * (1 + getRateMarkupFinal)</f>
        <v>#VALUE!</v>
      </c>
      <c r="HG424" s="30" t="e">
        <f>(CatTemplate[[#This Row],[CO17]]+CatTemplate[[#This Row],[CS17]]) * (1+ getRateOHFinal) * (1 + getRateMarkupFinal)</f>
        <v>#VALUE!</v>
      </c>
      <c r="HH424" s="30" t="e">
        <f>(CatTemplate[[#This Row],[CO18]]+CatTemplate[[#This Row],[CS18]]) * (1+ getRateOHFinal) * (1 + getRateMarkupFinal)</f>
        <v>#VALUE!</v>
      </c>
      <c r="HI424" s="30" t="e">
        <f>(CatTemplate[[#This Row],[CO19]]+CatTemplate[[#This Row],[CS19]]) * (1+ getRateOHFinal) * (1 + getRateMarkupFinal)</f>
        <v>#VALUE!</v>
      </c>
      <c r="HJ424" s="30" t="e">
        <f>(CatTemplate[[#This Row],[CO20]]+CatTemplate[[#This Row],[CS20]]) * (1+ getRateOHFinal) * (1 + getRateMarkupFinal)</f>
        <v>#VALUE!</v>
      </c>
      <c r="HK424" s="39" t="e">
        <f>CatTemplate[[#This Row],[Total cost]]+CatTemplate[[#This Row],[OH Amount]]+CatTemplate[[#This Row],[Markup]]</f>
        <v>#VALUE!</v>
      </c>
      <c r="HL424" s="63">
        <f>IF(CatTemplate[[#This Row],[Units]]="Days",CatTemplate[[#This Row],[Project quantity]]*CatTemplate[[#This Row],[St. unit effort]],CatTemplate[[#This Row],[Project quantity]])</f>
        <v>0</v>
      </c>
      <c r="HM424" s="287">
        <f>IFERROR(CatTemplate[[#This Row],[Total Price]]/(CatTemplate[[#This Row],[Final Quantity]]),0)</f>
        <v>0</v>
      </c>
      <c r="HN424" s="261"/>
    </row>
    <row r="425" spans="2:222" x14ac:dyDescent="0.2">
      <c r="B425" s="9" t="s">
        <v>974</v>
      </c>
      <c r="C425" s="23">
        <v>13</v>
      </c>
      <c r="D425" s="10" t="s">
        <v>974</v>
      </c>
      <c r="E425" s="25">
        <v>3</v>
      </c>
      <c r="F425" s="19" t="s">
        <v>103</v>
      </c>
      <c r="G425" s="27"/>
      <c r="H425" s="19"/>
      <c r="I425" s="19"/>
      <c r="J425" s="16" t="s">
        <v>1119</v>
      </c>
      <c r="K425" s="16"/>
      <c r="L425" s="16" t="s">
        <v>140</v>
      </c>
      <c r="M425" s="16" t="s">
        <v>207</v>
      </c>
      <c r="N425" s="16" t="s">
        <v>858</v>
      </c>
      <c r="O425" s="320"/>
      <c r="P425" s="71"/>
      <c r="Q425" s="108"/>
      <c r="R425" s="73"/>
      <c r="S425" s="97"/>
      <c r="T425" s="100">
        <f>getEqUnitCost</f>
        <v>0</v>
      </c>
      <c r="U425" s="73">
        <f>getEqUnitEffort</f>
        <v>0</v>
      </c>
      <c r="V425" s="101">
        <f>getEqQuantity</f>
        <v>0</v>
      </c>
      <c r="W425" s="320"/>
      <c r="X425" s="100">
        <f>getConsUnitCost</f>
        <v>0</v>
      </c>
      <c r="Y425" s="73">
        <f>getConsUnitEffort</f>
        <v>0</v>
      </c>
      <c r="Z425" s="14">
        <f>getConsQuantity</f>
        <v>0</v>
      </c>
      <c r="AA425" s="320"/>
      <c r="AB425" s="72"/>
      <c r="AC425" s="112"/>
      <c r="AD425" s="14">
        <f>getOthQuantity</f>
        <v>0</v>
      </c>
      <c r="AE425" s="320"/>
      <c r="AF425" s="28" t="str">
        <f>IF(ISBLANK(CatTemplate[[#This Row],[Resource type]]),"",CatTemplate[[#This Row],[Resource type]])</f>
        <v>NCP Research Engineer</v>
      </c>
      <c r="AG425" s="242">
        <f>getStaffUnitCost</f>
        <v>474.64050210150702</v>
      </c>
      <c r="AH425" s="113">
        <f>getStaffUnitEffort</f>
        <v>0</v>
      </c>
      <c r="AI425" s="40">
        <f>getStaffQuantity</f>
        <v>0</v>
      </c>
      <c r="AJ425" s="41">
        <f>CatTemplate[[#This Row],[St. quantity]]*8/ParRatePM</f>
        <v>0</v>
      </c>
      <c r="AK425" s="320"/>
      <c r="AL425" s="53" t="str">
        <f>CatTemplate[[#This Row],[Item type]]</f>
        <v>Days</v>
      </c>
      <c r="AM425" s="12">
        <f>SUM(CatTemplate[[#This Row],[Year1]:[Year20]])</f>
        <v>0</v>
      </c>
      <c r="AN425" s="52"/>
      <c r="AO425" s="52"/>
      <c r="AP425" s="52"/>
      <c r="AQ425" s="8"/>
      <c r="AR425" s="8"/>
      <c r="AS425" s="8"/>
      <c r="AT425" s="8"/>
      <c r="AU425" s="8"/>
      <c r="AV425" s="8"/>
      <c r="AW425" s="8"/>
      <c r="AX425" s="8"/>
      <c r="AY425" s="8"/>
      <c r="AZ425" s="8"/>
      <c r="BA425" s="8"/>
      <c r="BB425" s="8"/>
      <c r="BC425" s="8"/>
      <c r="BD425" s="8"/>
      <c r="BE425" s="8"/>
      <c r="BF425" s="8"/>
      <c r="BG425" s="36"/>
      <c r="BH425" s="320"/>
      <c r="BI425" s="37" t="str">
        <f>getCostCategory</f>
        <v>06 Operating costs</v>
      </c>
      <c r="BJ425" s="37" t="str">
        <f>getSection</f>
        <v>13 NCP</v>
      </c>
      <c r="BK425" s="32" t="str">
        <f>getObject</f>
        <v>NCP</v>
      </c>
      <c r="BL425" s="30">
        <f>IFERROR(getUnitCost * IF(CatTemplate[[#This Row],[Cost Category Comp.]]="01 Staff costs", 1,1),0)</f>
        <v>474.64050210150702</v>
      </c>
      <c r="BM425" s="29">
        <f>IF(AND(ISBLANK(CatTemplate[[#This Row],[Eq. unit cost]]),ISBLANK(CatTemplate[[#This Row],[Cons. unit cost]]),ISBLANK(CatTemplate[[#This Row],[Oth. unit cost]])), 0, IF(getUnitEffort =0,1,getUnitEffort) * CatTemplate[[#This Row],[Year1]])</f>
        <v>0</v>
      </c>
      <c r="BN425" s="29">
        <f>IF(AND(ISBLANK(CatTemplate[[#This Row],[Eq. unit cost]]),ISBLANK(CatTemplate[[#This Row],[Cons. unit cost]]),ISBLANK(CatTemplate[[#This Row],[Oth. unit cost]])), 0, IF(getUnitEffort =0,1,getUnitEffort) * CatTemplate[[#This Row],[Year2]])</f>
        <v>0</v>
      </c>
      <c r="BO425" s="29">
        <f>IF(AND(ISBLANK(CatTemplate[[#This Row],[Eq. unit cost]]),ISBLANK(CatTemplate[[#This Row],[Cons. unit cost]]),ISBLANK(CatTemplate[[#This Row],[Oth. unit cost]])), 0, IF(getUnitEffort =0,1,getUnitEffort) * CatTemplate[[#This Row],[Year3]])</f>
        <v>0</v>
      </c>
      <c r="BP425" s="29">
        <f>IF(AND(ISBLANK(CatTemplate[[#This Row],[Eq. unit cost]]),ISBLANK(CatTemplate[[#This Row],[Cons. unit cost]]),ISBLANK(CatTemplate[[#This Row],[Oth. unit cost]])), 0, IF(getUnitEffort =0,1,getUnitEffort) * CatTemplate[[#This Row],[Year4]])</f>
        <v>0</v>
      </c>
      <c r="BQ425" s="29">
        <f>IF(AND(ISBLANK(CatTemplate[[#This Row],[Eq. unit cost]]),ISBLANK(CatTemplate[[#This Row],[Cons. unit cost]]),ISBLANK(CatTemplate[[#This Row],[Oth. unit cost]])), 0, IF(getUnitEffort =0,1,getUnitEffort) * CatTemplate[[#This Row],[Year5]])</f>
        <v>0</v>
      </c>
      <c r="BR425" s="29">
        <f>IF(AND(ISBLANK(CatTemplate[[#This Row],[Eq. unit cost]]),ISBLANK(CatTemplate[[#This Row],[Cons. unit cost]]),ISBLANK(CatTemplate[[#This Row],[Oth. unit cost]])), 0, IF(getUnitEffort =0,1,getUnitEffort) * CatTemplate[[#This Row],[Year6]])</f>
        <v>0</v>
      </c>
      <c r="BS425" s="29">
        <f>IF(AND(ISBLANK(CatTemplate[[#This Row],[Eq. unit cost]]),ISBLANK(CatTemplate[[#This Row],[Cons. unit cost]]),ISBLANK(CatTemplate[[#This Row],[Oth. unit cost]])), 0, IF(getUnitEffort =0,1,getUnitEffort) * CatTemplate[[#This Row],[Year7]])</f>
        <v>0</v>
      </c>
      <c r="BT425" s="29">
        <f>IF(AND(ISBLANK(CatTemplate[[#This Row],[Eq. unit cost]]),ISBLANK(CatTemplate[[#This Row],[Cons. unit cost]]),ISBLANK(CatTemplate[[#This Row],[Oth. unit cost]])), 0, IF(getUnitEffort =0,1,getUnitEffort) * CatTemplate[[#This Row],[Year8]])</f>
        <v>0</v>
      </c>
      <c r="BU425" s="29">
        <f>IF(AND(ISBLANK(CatTemplate[[#This Row],[Eq. unit cost]]),ISBLANK(CatTemplate[[#This Row],[Cons. unit cost]]),ISBLANK(CatTemplate[[#This Row],[Oth. unit cost]])), 0, IF(getUnitEffort =0,1,getUnitEffort) * CatTemplate[[#This Row],[Year9]])</f>
        <v>0</v>
      </c>
      <c r="BV425" s="29">
        <f>IF(AND(ISBLANK(CatTemplate[[#This Row],[Eq. unit cost]]),ISBLANK(CatTemplate[[#This Row],[Cons. unit cost]]),ISBLANK(CatTemplate[[#This Row],[Oth. unit cost]])), 0, IF(getUnitEffort =0,1,getUnitEffort) * CatTemplate[[#This Row],[Year10]])</f>
        <v>0</v>
      </c>
      <c r="BW425" s="29">
        <f>IF(AND(ISBLANK(CatTemplate[[#This Row],[Eq. unit cost]]),ISBLANK(CatTemplate[[#This Row],[Cons. unit cost]]),ISBLANK(CatTemplate[[#This Row],[Oth. unit cost]])), 0, IF(getUnitEffort =0,1,getUnitEffort) * CatTemplate[[#This Row],[Year11]])</f>
        <v>0</v>
      </c>
      <c r="BX425" s="29">
        <f>IF(AND(ISBLANK(CatTemplate[[#This Row],[Eq. unit cost]]),ISBLANK(CatTemplate[[#This Row],[Cons. unit cost]]),ISBLANK(CatTemplate[[#This Row],[Oth. unit cost]])), 0, IF(getUnitEffort =0,1,getUnitEffort) * CatTemplate[[#This Row],[Year12]])</f>
        <v>0</v>
      </c>
      <c r="BY425" s="29">
        <f>IF(AND(ISBLANK(CatTemplate[[#This Row],[Eq. unit cost]]),ISBLANK(CatTemplate[[#This Row],[Cons. unit cost]]),ISBLANK(CatTemplate[[#This Row],[Oth. unit cost]])), 0, IF(getUnitEffort =0,1,getUnitEffort) * CatTemplate[[#This Row],[Year13]])</f>
        <v>0</v>
      </c>
      <c r="BZ425" s="29">
        <f>IF(AND(ISBLANK(CatTemplate[[#This Row],[Eq. unit cost]]),ISBLANK(CatTemplate[[#This Row],[Cons. unit cost]]),ISBLANK(CatTemplate[[#This Row],[Oth. unit cost]])), 0, IF(getUnitEffort =0,1,getUnitEffort) * CatTemplate[[#This Row],[Year14]])</f>
        <v>0</v>
      </c>
      <c r="CA425" s="29">
        <f>IF(AND(ISBLANK(CatTemplate[[#This Row],[Eq. unit cost]]),ISBLANK(CatTemplate[[#This Row],[Cons. unit cost]]),ISBLANK(CatTemplate[[#This Row],[Oth. unit cost]])), 0, IF(getUnitEffort =0,1,getUnitEffort) * CatTemplate[[#This Row],[Year15]])</f>
        <v>0</v>
      </c>
      <c r="CB425" s="29">
        <f>IF(AND(ISBLANK(CatTemplate[[#This Row],[Eq. unit cost]]),ISBLANK(CatTemplate[[#This Row],[Cons. unit cost]]),ISBLANK(CatTemplate[[#This Row],[Oth. unit cost]])), 0, IF(getUnitEffort =0,1,getUnitEffort) * CatTemplate[[#This Row],[Year16]])</f>
        <v>0</v>
      </c>
      <c r="CC425" s="29">
        <f>IF(AND(ISBLANK(CatTemplate[[#This Row],[Eq. unit cost]]),ISBLANK(CatTemplate[[#This Row],[Cons. unit cost]]),ISBLANK(CatTemplate[[#This Row],[Oth. unit cost]])), 0, IF(getUnitEffort =0,1,getUnitEffort) * CatTemplate[[#This Row],[Year17]])</f>
        <v>0</v>
      </c>
      <c r="CD425" s="29">
        <f>IF(AND(ISBLANK(CatTemplate[[#This Row],[Eq. unit cost]]),ISBLANK(CatTemplate[[#This Row],[Cons. unit cost]]),ISBLANK(CatTemplate[[#This Row],[Oth. unit cost]])), 0, IF(getUnitEffort =0,1,getUnitEffort) * CatTemplate[[#This Row],[Year18]])</f>
        <v>0</v>
      </c>
      <c r="CE425" s="29">
        <f>IF(AND(ISBLANK(CatTemplate[[#This Row],[Eq. unit cost]]),ISBLANK(CatTemplate[[#This Row],[Cons. unit cost]]),ISBLANK(CatTemplate[[#This Row],[Oth. unit cost]])), 0, IF(getUnitEffort =0,1,getUnitEffort) * CatTemplate[[#This Row],[Year19]])</f>
        <v>0</v>
      </c>
      <c r="CF425" s="29">
        <f>IF(AND(ISBLANK(CatTemplate[[#This Row],[Eq. unit cost]]),ISBLANK(CatTemplate[[#This Row],[Cons. unit cost]]),ISBLANK(CatTemplate[[#This Row],[Oth. unit cost]])), 0, IF(getUnitEffort =0,1,getUnitEffort) * CatTemplate[[#This Row],[Year20]])</f>
        <v>0</v>
      </c>
      <c r="CG425" s="45">
        <f>SUM(CatTemplate[[#This Row],[Q1]:[Q20]])</f>
        <v>0</v>
      </c>
      <c r="CH425" s="29">
        <f>IF(ISBLANK(CatTemplate[[#This Row],[St. unit effort]]),0,(CatTemplate[[#This Row],[St. unit effort]] * CatTemplate[[#This Row],[Year1]]))</f>
        <v>0</v>
      </c>
      <c r="CI425" s="29">
        <f>IF(ISBLANK(CatTemplate[[#This Row],[St. unit effort]]),0,(CatTemplate[[#This Row],[St. unit effort]] * CatTemplate[[#This Row],[Year2]]))</f>
        <v>0</v>
      </c>
      <c r="CJ425" s="29">
        <f>IF(ISBLANK(CatTemplate[[#This Row],[St. unit effort]]),0,(CatTemplate[[#This Row],[St. unit effort]] * CatTemplate[[#This Row],[Year3]]))</f>
        <v>0</v>
      </c>
      <c r="CK425" s="29">
        <f>IF(ISBLANK(CatTemplate[[#This Row],[St. unit effort]]),0,(CatTemplate[[#This Row],[St. unit effort]] * CatTemplate[[#This Row],[Year4]]))</f>
        <v>0</v>
      </c>
      <c r="CL425" s="29">
        <f>IF(ISBLANK(CatTemplate[[#This Row],[St. unit effort]]),0,(CatTemplate[[#This Row],[St. unit effort]] * CatTemplate[[#This Row],[Year5]]))</f>
        <v>0</v>
      </c>
      <c r="CM425" s="29">
        <f>IF(ISBLANK(CatTemplate[[#This Row],[St. unit effort]]),0,(CatTemplate[[#This Row],[St. unit effort]] * CatTemplate[[#This Row],[Year6]]))</f>
        <v>0</v>
      </c>
      <c r="CN425" s="29">
        <f>IF(ISBLANK(CatTemplate[[#This Row],[St. unit effort]]),0,(CatTemplate[[#This Row],[St. unit effort]] * CatTemplate[[#This Row],[Year7]]))</f>
        <v>0</v>
      </c>
      <c r="CO425" s="29">
        <f>IF(ISBLANK(CatTemplate[[#This Row],[St. unit effort]]),0,(CatTemplate[[#This Row],[St. unit effort]] * CatTemplate[[#This Row],[Year8]]))</f>
        <v>0</v>
      </c>
      <c r="CP425" s="29">
        <f>IF(ISBLANK(CatTemplate[[#This Row],[St. unit effort]]),0,(CatTemplate[[#This Row],[St. unit effort]] * CatTemplate[[#This Row],[Year9]]))</f>
        <v>0</v>
      </c>
      <c r="CQ425" s="29">
        <f>IF(ISBLANK(CatTemplate[[#This Row],[St. unit effort]]),0,(CatTemplate[[#This Row],[St. unit effort]] * CatTemplate[[#This Row],[Year10]]))</f>
        <v>0</v>
      </c>
      <c r="CR425" s="29">
        <f>IF(ISBLANK(CatTemplate[[#This Row],[St. unit effort]]),0,(CatTemplate[[#This Row],[St. unit effort]] * CatTemplate[[#This Row],[Year11]]))</f>
        <v>0</v>
      </c>
      <c r="CS425" s="29">
        <f>IF(ISBLANK(CatTemplate[[#This Row],[St. unit effort]]),0,(CatTemplate[[#This Row],[St. unit effort]] * CatTemplate[[#This Row],[Year12]]))</f>
        <v>0</v>
      </c>
      <c r="CT425" s="29">
        <f>IF(ISBLANK(CatTemplate[[#This Row],[St. unit effort]]),0,(CatTemplate[[#This Row],[St. unit effort]] * CatTemplate[[#This Row],[Year13]]))</f>
        <v>0</v>
      </c>
      <c r="CU425" s="29">
        <f>IF(ISBLANK(CatTemplate[[#This Row],[St. unit effort]]),0,(CatTemplate[[#This Row],[St. unit effort]] * CatTemplate[[#This Row],[Year14]]))</f>
        <v>0</v>
      </c>
      <c r="CV425" s="29">
        <f>IF(ISBLANK(CatTemplate[[#This Row],[St. unit effort]]),0,(CatTemplate[[#This Row],[St. unit effort]] * CatTemplate[[#This Row],[Year15]]))</f>
        <v>0</v>
      </c>
      <c r="CW425" s="29">
        <f>IF(ISBLANK(CatTemplate[[#This Row],[St. unit effort]]),0,(CatTemplate[[#This Row],[St. unit effort]] * CatTemplate[[#This Row],[Year16]]))</f>
        <v>0</v>
      </c>
      <c r="CX425" s="29">
        <f>IF(ISBLANK(CatTemplate[[#This Row],[St. unit effort]]),0,(CatTemplate[[#This Row],[St. unit effort]] * CatTemplate[[#This Row],[Year17]]))</f>
        <v>0</v>
      </c>
      <c r="CY425" s="29">
        <f>IF(ISBLANK(CatTemplate[[#This Row],[St. unit effort]]),0,(CatTemplate[[#This Row],[St. unit effort]] * CatTemplate[[#This Row],[Year18]]))</f>
        <v>0</v>
      </c>
      <c r="CZ425" s="29">
        <f>IF(ISBLANK(CatTemplate[[#This Row],[St. unit effort]]),0,(CatTemplate[[#This Row],[St. unit effort]] * CatTemplate[[#This Row],[Year19]]))</f>
        <v>0</v>
      </c>
      <c r="DA425" s="29">
        <f>IF(ISBLANK(CatTemplate[[#This Row],[St. unit effort]]),0,(CatTemplate[[#This Row],[St. unit effort]] * CatTemplate[[#This Row],[Year20]]))</f>
        <v>0</v>
      </c>
      <c r="DB425" s="57">
        <f>IF(ISBLANK(CatTemplate[[#This Row],[St. unit effort]]),0,(CatTemplate[[#This Row],[St. unit effort]] * CatTemplate[[#This Row],[Year1]])*8/ParRatePM)</f>
        <v>0</v>
      </c>
      <c r="DC425" s="57">
        <f>IF(ISBLANK(CatTemplate[[#This Row],[St. unit effort]]),0,(CatTemplate[[#This Row],[St. unit effort]] * CatTemplate[[#This Row],[Year2]])*8/ParRatePM)</f>
        <v>0</v>
      </c>
      <c r="DD425" s="57">
        <f>IF(ISBLANK(CatTemplate[[#This Row],[St. unit effort]]),0,(CatTemplate[[#This Row],[St. unit effort]] * CatTemplate[[#This Row],[Year3]])*8/ParRatePM)</f>
        <v>0</v>
      </c>
      <c r="DE425" s="57">
        <f>IF(ISBLANK(CatTemplate[[#This Row],[St. unit effort]]),0,(CatTemplate[[#This Row],[St. unit effort]] * CatTemplate[[#This Row],[Year4]])*8/ParRatePM)</f>
        <v>0</v>
      </c>
      <c r="DF425" s="57">
        <f>IF(ISBLANK(CatTemplate[[#This Row],[St. unit effort]]),0,(CatTemplate[[#This Row],[St. unit effort]] * CatTemplate[[#This Row],[Year5]])*8/ParRatePM)</f>
        <v>0</v>
      </c>
      <c r="DG425" s="57">
        <f>IF(ISBLANK(CatTemplate[[#This Row],[St. unit effort]]),0,(CatTemplate[[#This Row],[St. unit effort]] * CatTemplate[[#This Row],[Year6]])*8/ParRatePM)</f>
        <v>0</v>
      </c>
      <c r="DH425" s="57">
        <f>IF(ISBLANK(CatTemplate[[#This Row],[St. unit effort]]),0,(CatTemplate[[#This Row],[St. unit effort]] * CatTemplate[[#This Row],[Year7]])*8/ParRatePM)</f>
        <v>0</v>
      </c>
      <c r="DI425" s="57">
        <f>IF(ISBLANK(CatTemplate[[#This Row],[St. unit effort]]),0,(CatTemplate[[#This Row],[St. unit effort]] * CatTemplate[[#This Row],[Year8]])*8/ParRatePM)</f>
        <v>0</v>
      </c>
      <c r="DJ425" s="57">
        <f>IF(ISBLANK(CatTemplate[[#This Row],[St. unit effort]]),0,(CatTemplate[[#This Row],[St. unit effort]] * CatTemplate[[#This Row],[Year9]])*8/ParRatePM)</f>
        <v>0</v>
      </c>
      <c r="DK425" s="57">
        <f>IF(ISBLANK(CatTemplate[[#This Row],[St. unit effort]]),0,(CatTemplate[[#This Row],[St. unit effort]] * CatTemplate[[#This Row],[Year10]])*8/ParRatePM)</f>
        <v>0</v>
      </c>
      <c r="DL425" s="57">
        <f>IF(ISBLANK(CatTemplate[[#This Row],[St. unit effort]]),0,(CatTemplate[[#This Row],[St. unit effort]] * CatTemplate[[#This Row],[Year11]])*8/ParRatePM)</f>
        <v>0</v>
      </c>
      <c r="DM425" s="57">
        <f>IF(ISBLANK(CatTemplate[[#This Row],[St. unit effort]]),0,(CatTemplate[[#This Row],[St. unit effort]] * CatTemplate[[#This Row],[Year12]])*8/ParRatePM)</f>
        <v>0</v>
      </c>
      <c r="DN425" s="57">
        <f>IF(ISBLANK(CatTemplate[[#This Row],[St. unit effort]]),0,(CatTemplate[[#This Row],[St. unit effort]] * CatTemplate[[#This Row],[Year13]])*8/ParRatePM)</f>
        <v>0</v>
      </c>
      <c r="DO425" s="57">
        <f>IF(ISBLANK(CatTemplate[[#This Row],[St. unit effort]]),0,(CatTemplate[[#This Row],[St. unit effort]] * CatTemplate[[#This Row],[Year14]])*8/ParRatePM)</f>
        <v>0</v>
      </c>
      <c r="DP425" s="57">
        <f>IF(ISBLANK(CatTemplate[[#This Row],[St. unit effort]]),0,(CatTemplate[[#This Row],[St. unit effort]] * CatTemplate[[#This Row],[Year15]])*8/ParRatePM)</f>
        <v>0</v>
      </c>
      <c r="DQ425" s="57">
        <f>IF(ISBLANK(CatTemplate[[#This Row],[St. unit effort]]),0,(CatTemplate[[#This Row],[St. unit effort]] * CatTemplate[[#This Row],[Year16]])*8/ParRatePM)</f>
        <v>0</v>
      </c>
      <c r="DR425" s="57">
        <f>IF(ISBLANK(CatTemplate[[#This Row],[St. unit effort]]),0,(CatTemplate[[#This Row],[St. unit effort]] * CatTemplate[[#This Row],[Year17]])*8/ParRatePM)</f>
        <v>0</v>
      </c>
      <c r="DS425" s="57">
        <f>IF(ISBLANK(CatTemplate[[#This Row],[St. unit effort]]),0,(CatTemplate[[#This Row],[St. unit effort]] * CatTemplate[[#This Row],[Year18]])*8/ParRatePM)</f>
        <v>0</v>
      </c>
      <c r="DT425" s="57">
        <f>IF(ISBLANK(CatTemplate[[#This Row],[St. unit effort]]),0,(CatTemplate[[#This Row],[St. unit effort]] * CatTemplate[[#This Row],[Year19]])*8/ParRatePM)</f>
        <v>0</v>
      </c>
      <c r="DU425" s="57">
        <f>IF(ISBLANK(CatTemplate[[#This Row],[St. unit effort]]),0,(CatTemplate[[#This Row],[St. unit effort]] * CatTemplate[[#This Row],[Year20]])*8/ParRatePM)</f>
        <v>0</v>
      </c>
      <c r="DV425" s="54">
        <f>SUM(CatTemplate[[#This Row],[PM1]:[PM20]])</f>
        <v>0</v>
      </c>
      <c r="DW425" s="56">
        <f t="shared" si="147"/>
        <v>0</v>
      </c>
      <c r="DX425" s="56">
        <f t="shared" si="147"/>
        <v>0</v>
      </c>
      <c r="DY425" s="56">
        <f t="shared" si="147"/>
        <v>0</v>
      </c>
      <c r="DZ425" s="56">
        <f t="shared" si="147"/>
        <v>0</v>
      </c>
      <c r="EA425" s="56">
        <f t="shared" si="147"/>
        <v>0</v>
      </c>
      <c r="EB425" s="56">
        <f t="shared" si="147"/>
        <v>0</v>
      </c>
      <c r="EC425" s="56">
        <f t="shared" si="147"/>
        <v>0</v>
      </c>
      <c r="ED425" s="56">
        <f t="shared" si="147"/>
        <v>0</v>
      </c>
      <c r="EE425" s="56">
        <f t="shared" si="147"/>
        <v>0</v>
      </c>
      <c r="EF425" s="56">
        <f t="shared" si="147"/>
        <v>0</v>
      </c>
      <c r="EG425" s="56">
        <f t="shared" si="147"/>
        <v>0</v>
      </c>
      <c r="EH425" s="56">
        <f t="shared" si="147"/>
        <v>0</v>
      </c>
      <c r="EI425" s="56">
        <f t="shared" si="147"/>
        <v>0</v>
      </c>
      <c r="EJ425" s="56">
        <f t="shared" si="147"/>
        <v>0</v>
      </c>
      <c r="EK425" s="56">
        <f t="shared" si="147"/>
        <v>0</v>
      </c>
      <c r="EL425" s="56">
        <f t="shared" si="147"/>
        <v>0</v>
      </c>
      <c r="EM425" s="56">
        <f t="shared" si="149"/>
        <v>0</v>
      </c>
      <c r="EN425" s="56">
        <f t="shared" si="149"/>
        <v>0</v>
      </c>
      <c r="EO425" s="56">
        <f t="shared" si="149"/>
        <v>0</v>
      </c>
      <c r="EP425" s="56">
        <f t="shared" si="149"/>
        <v>0</v>
      </c>
      <c r="EQ425" s="30">
        <f>CatTemplate[[#This Row],[Eq. unit cost]] * CatTemplate[[#This Row],[Eq. quantity]]</f>
        <v>0</v>
      </c>
      <c r="ER425" s="30">
        <f>CatTemplate[[#This Row],[Cons. unit cost]] *CatTemplate[[#This Row],[Cons. quantity]]</f>
        <v>0</v>
      </c>
      <c r="ES425" s="30">
        <f>CatTemplate[[#This Row],[Oth. unit cost]] *CatTemplate[[#This Row],[Oth. quantity]]</f>
        <v>0</v>
      </c>
      <c r="ET425" s="55">
        <f>SUM(CatTemplate[[#This Row],[CO1]:[CO20]])</f>
        <v>0</v>
      </c>
      <c r="EU425" s="56">
        <f t="shared" si="148"/>
        <v>0</v>
      </c>
      <c r="EV425" s="56">
        <f t="shared" si="148"/>
        <v>0</v>
      </c>
      <c r="EW425" s="56">
        <f t="shared" si="148"/>
        <v>0</v>
      </c>
      <c r="EX425" s="56">
        <f t="shared" si="148"/>
        <v>0</v>
      </c>
      <c r="EY425" s="56">
        <f t="shared" si="148"/>
        <v>0</v>
      </c>
      <c r="EZ425" s="56">
        <f t="shared" si="148"/>
        <v>0</v>
      </c>
      <c r="FA425" s="56">
        <f t="shared" si="148"/>
        <v>0</v>
      </c>
      <c r="FB425" s="56">
        <f t="shared" si="148"/>
        <v>0</v>
      </c>
      <c r="FC425" s="56">
        <f t="shared" si="148"/>
        <v>0</v>
      </c>
      <c r="FD425" s="56">
        <f t="shared" si="148"/>
        <v>0</v>
      </c>
      <c r="FE425" s="56">
        <f t="shared" si="148"/>
        <v>0</v>
      </c>
      <c r="FF425" s="56">
        <f t="shared" si="148"/>
        <v>0</v>
      </c>
      <c r="FG425" s="56">
        <f t="shared" si="148"/>
        <v>0</v>
      </c>
      <c r="FH425" s="56">
        <f t="shared" si="148"/>
        <v>0</v>
      </c>
      <c r="FI425" s="56">
        <f t="shared" si="148"/>
        <v>0</v>
      </c>
      <c r="FJ425" s="56">
        <f t="shared" si="148"/>
        <v>0</v>
      </c>
      <c r="FK425" s="56">
        <f t="shared" si="150"/>
        <v>0</v>
      </c>
      <c r="FL425" s="56">
        <f t="shared" si="150"/>
        <v>0</v>
      </c>
      <c r="FM425" s="56">
        <f t="shared" si="150"/>
        <v>0</v>
      </c>
      <c r="FN425" s="56">
        <f t="shared" si="150"/>
        <v>0</v>
      </c>
      <c r="FO425" s="58">
        <f>SUM(CatTemplate[[#This Row],[CS1]:[CS20]])</f>
        <v>0</v>
      </c>
      <c r="FP425" s="59">
        <f>CatTemplate[[#This Row],[Total Oth. cost]]+CatTemplate[[#This Row],[Total St. Cost]]</f>
        <v>0</v>
      </c>
      <c r="FQ425" s="33" t="e">
        <f t="shared" si="137"/>
        <v>#VALUE!</v>
      </c>
      <c r="FR425" s="33" t="e">
        <f t="shared" si="138"/>
        <v>#VALUE!</v>
      </c>
      <c r="FS425" s="30" t="e">
        <f>(CatTemplate[[#This Row],[CO1]] + CatTemplate[[#This Row],[CS1]]) * (1 + getRateOHFinal) * getRateMarkupFinal</f>
        <v>#VALUE!</v>
      </c>
      <c r="FT425" s="30" t="e">
        <f>(CatTemplate[[#This Row],[CO2]] + CatTemplate[[#This Row],[CS2]]) * (1 + getRateOHFinal) * getRateMarkupFinal</f>
        <v>#VALUE!</v>
      </c>
      <c r="FU425" s="30" t="e">
        <f>(CatTemplate[[#This Row],[CO3]] + CatTemplate[[#This Row],[CS3]]) * (1 + getRateOHFinal) * getRateMarkupFinal</f>
        <v>#VALUE!</v>
      </c>
      <c r="FV425" s="30" t="e">
        <f>(CatTemplate[[#This Row],[CO4]] + CatTemplate[[#This Row],[CS4]]) * (1 + getRateOHFinal) * getRateMarkupFinal</f>
        <v>#VALUE!</v>
      </c>
      <c r="FW425" s="30" t="e">
        <f>(CatTemplate[[#This Row],[CO5]] + CatTemplate[[#This Row],[CS5]]) * (1 + getRateOHFinal) * getRateMarkupFinal</f>
        <v>#VALUE!</v>
      </c>
      <c r="FX425" s="30" t="e">
        <f>(CatTemplate[[#This Row],[CO6]] + CatTemplate[[#This Row],[CS6]]) * (1 + getRateOHFinal) * getRateMarkupFinal</f>
        <v>#VALUE!</v>
      </c>
      <c r="FY425" s="30" t="e">
        <f>(CatTemplate[[#This Row],[CO7]] + CatTemplate[[#This Row],[CS7]]) * (1 + getRateOHFinal) * getRateMarkupFinal</f>
        <v>#VALUE!</v>
      </c>
      <c r="FZ425" s="30" t="e">
        <f>(CatTemplate[[#This Row],[CO8]] + CatTemplate[[#This Row],[CS8]]) * (1 + getRateOHFinal) * getRateMarkupFinal</f>
        <v>#VALUE!</v>
      </c>
      <c r="GA425" s="30" t="e">
        <f>(CatTemplate[[#This Row],[CO9]] + CatTemplate[[#This Row],[CS9]]) * (1 + getRateOHFinal) * getRateMarkupFinal</f>
        <v>#VALUE!</v>
      </c>
      <c r="GB425" s="30" t="e">
        <f>(CatTemplate[[#This Row],[CO10]] + CatTemplate[[#This Row],[CS10]]) * (1 + getRateOHFinal) * getRateMarkupFinal</f>
        <v>#VALUE!</v>
      </c>
      <c r="GC425" s="30" t="e">
        <f>(CatTemplate[[#This Row],[CO11]] + CatTemplate[[#This Row],[CS11]]) * (1 + getRateOHFinal) * getRateMarkupFinal</f>
        <v>#VALUE!</v>
      </c>
      <c r="GD425" s="30" t="e">
        <f>(CatTemplate[[#This Row],[CO12]] + CatTemplate[[#This Row],[CS12]]) * (1 + getRateOHFinal) * getRateMarkupFinal</f>
        <v>#VALUE!</v>
      </c>
      <c r="GE425" s="30" t="e">
        <f>(CatTemplate[[#This Row],[CO13]] + CatTemplate[[#This Row],[CS13]]) * (1 + getRateOHFinal) * getRateMarkupFinal</f>
        <v>#VALUE!</v>
      </c>
      <c r="GF425" s="30" t="e">
        <f>(CatTemplate[[#This Row],[CO14]] + CatTemplate[[#This Row],[CS14]]) * (1 + getRateOHFinal) * getRateMarkupFinal</f>
        <v>#VALUE!</v>
      </c>
      <c r="GG425" s="30" t="e">
        <f>(CatTemplate[[#This Row],[CO15]] + CatTemplate[[#This Row],[CS15]]) * (1 + getRateOHFinal) * getRateMarkupFinal</f>
        <v>#VALUE!</v>
      </c>
      <c r="GH425" s="30" t="e">
        <f>(CatTemplate[[#This Row],[CO16]] + CatTemplate[[#This Row],[CS16]]) * (1 + getRateOHFinal) * getRateMarkupFinal</f>
        <v>#VALUE!</v>
      </c>
      <c r="GI425" s="30" t="e">
        <f>(CatTemplate[[#This Row],[CO17]] + CatTemplate[[#This Row],[CS17]]) * (1 + getRateOHFinal) * getRateMarkupFinal</f>
        <v>#VALUE!</v>
      </c>
      <c r="GJ425" s="30" t="e">
        <f>(CatTemplate[[#This Row],[CO18]] + CatTemplate[[#This Row],[CS18]]) * (1 + getRateOHFinal) * getRateMarkupFinal</f>
        <v>#VALUE!</v>
      </c>
      <c r="GK425" s="30" t="e">
        <f>(CatTemplate[[#This Row],[CO19]] + CatTemplate[[#This Row],[CS19]]) * (1 + getRateOHFinal) * getRateMarkupFinal</f>
        <v>#VALUE!</v>
      </c>
      <c r="GL425" s="30" t="e">
        <f>(CatTemplate[[#This Row],[CO20]] + CatTemplate[[#This Row],[CS20]]) * (1 + getRateOHFinal) * getRateMarkupFinal</f>
        <v>#VALUE!</v>
      </c>
      <c r="GM425" s="30" t="e">
        <f t="shared" si="139"/>
        <v>#VALUE!</v>
      </c>
      <c r="GN425" s="30" t="e">
        <f t="shared" si="140"/>
        <v>#VALUE!</v>
      </c>
      <c r="GO425" s="30" t="e">
        <f t="shared" si="141"/>
        <v>#VALUE!</v>
      </c>
      <c r="GP425" s="30" t="e">
        <f t="shared" si="142"/>
        <v>#VALUE!</v>
      </c>
      <c r="GQ425" s="30" t="e">
        <f>(CatTemplate[[#This Row],[CO1]]+CatTemplate[[#This Row],[CS1]]) * (1+ getRateOHFinal) * (1 + getRateMarkupFinal)</f>
        <v>#VALUE!</v>
      </c>
      <c r="GR425" s="30" t="e">
        <f>(CatTemplate[[#This Row],[CO2]]+CatTemplate[[#This Row],[CS2]]) * (1+ getRateOHFinal) * (1 + getRateMarkupFinal)</f>
        <v>#VALUE!</v>
      </c>
      <c r="GS425" s="30" t="e">
        <f>(CatTemplate[[#This Row],[CO3]]+CatTemplate[[#This Row],[CS3]]) * (1+ getRateOHFinal) * (1 + getRateMarkupFinal)</f>
        <v>#VALUE!</v>
      </c>
      <c r="GT425" s="30" t="e">
        <f>(CatTemplate[[#This Row],[CO4]]+CatTemplate[[#This Row],[CS4]]) * (1+ getRateOHFinal) * (1 + getRateMarkupFinal)</f>
        <v>#VALUE!</v>
      </c>
      <c r="GU425" s="30" t="e">
        <f>(CatTemplate[[#This Row],[CO5]]+CatTemplate[[#This Row],[CS5]]) * (1+ getRateOHFinal) * (1 + getRateMarkupFinal)</f>
        <v>#VALUE!</v>
      </c>
      <c r="GV425" s="30" t="e">
        <f>(CatTemplate[[#This Row],[CO6]]+CatTemplate[[#This Row],[CS6]]) * (1+ getRateOHFinal) * (1 + getRateMarkupFinal)</f>
        <v>#VALUE!</v>
      </c>
      <c r="GW425" s="30" t="e">
        <f>(CatTemplate[[#This Row],[CO7]]+CatTemplate[[#This Row],[CS7]]) * (1+ getRateOHFinal) * (1 + getRateMarkupFinal)</f>
        <v>#VALUE!</v>
      </c>
      <c r="GX425" s="30" t="e">
        <f>(CatTemplate[[#This Row],[CO8]]+CatTemplate[[#This Row],[CS8]]) * (1+ getRateOHFinal) * (1 + getRateMarkupFinal)</f>
        <v>#VALUE!</v>
      </c>
      <c r="GY425" s="30" t="e">
        <f>(CatTemplate[[#This Row],[CO9]]+CatTemplate[[#This Row],[CS9]]) * (1+ getRateOHFinal) * (1 + getRateMarkupFinal)</f>
        <v>#VALUE!</v>
      </c>
      <c r="GZ425" s="30" t="e">
        <f>(CatTemplate[[#This Row],[CO10]]+CatTemplate[[#This Row],[CS10]]) * (1+ getRateOHFinal) * (1 + getRateMarkupFinal)</f>
        <v>#VALUE!</v>
      </c>
      <c r="HA425" s="30" t="e">
        <f>(CatTemplate[[#This Row],[CO11]]+CatTemplate[[#This Row],[CS11]]) * (1+ getRateOHFinal) * (1 + getRateMarkupFinal)</f>
        <v>#VALUE!</v>
      </c>
      <c r="HB425" s="30" t="e">
        <f>(CatTemplate[[#This Row],[CO12]]+CatTemplate[[#This Row],[CS12]]) * (1+ getRateOHFinal) * (1 + getRateMarkupFinal)</f>
        <v>#VALUE!</v>
      </c>
      <c r="HC425" s="30" t="e">
        <f>(CatTemplate[[#This Row],[CO13]]+CatTemplate[[#This Row],[CS13]]) * (1+ getRateOHFinal) * (1 + getRateMarkupFinal)</f>
        <v>#VALUE!</v>
      </c>
      <c r="HD425" s="30" t="e">
        <f>(CatTemplate[[#This Row],[CO14]]+CatTemplate[[#This Row],[CS14]]) * (1+ getRateOHFinal) * (1 + getRateMarkupFinal)</f>
        <v>#VALUE!</v>
      </c>
      <c r="HE425" s="30" t="e">
        <f>(CatTemplate[[#This Row],[CO15]]+CatTemplate[[#This Row],[CS15]]) * (1+ getRateOHFinal) * (1 + getRateMarkupFinal)</f>
        <v>#VALUE!</v>
      </c>
      <c r="HF425" s="30" t="e">
        <f>(CatTemplate[[#This Row],[CO16]]+CatTemplate[[#This Row],[CS16]]) * (1+ getRateOHFinal) * (1 + getRateMarkupFinal)</f>
        <v>#VALUE!</v>
      </c>
      <c r="HG425" s="30" t="e">
        <f>(CatTemplate[[#This Row],[CO17]]+CatTemplate[[#This Row],[CS17]]) * (1+ getRateOHFinal) * (1 + getRateMarkupFinal)</f>
        <v>#VALUE!</v>
      </c>
      <c r="HH425" s="30" t="e">
        <f>(CatTemplate[[#This Row],[CO18]]+CatTemplate[[#This Row],[CS18]]) * (1+ getRateOHFinal) * (1 + getRateMarkupFinal)</f>
        <v>#VALUE!</v>
      </c>
      <c r="HI425" s="30" t="e">
        <f>(CatTemplate[[#This Row],[CO19]]+CatTemplate[[#This Row],[CS19]]) * (1+ getRateOHFinal) * (1 + getRateMarkupFinal)</f>
        <v>#VALUE!</v>
      </c>
      <c r="HJ425" s="30" t="e">
        <f>(CatTemplate[[#This Row],[CO20]]+CatTemplate[[#This Row],[CS20]]) * (1+ getRateOHFinal) * (1 + getRateMarkupFinal)</f>
        <v>#VALUE!</v>
      </c>
      <c r="HK425" s="39" t="e">
        <f>CatTemplate[[#This Row],[Total cost]]+CatTemplate[[#This Row],[OH Amount]]+CatTemplate[[#This Row],[Markup]]</f>
        <v>#VALUE!</v>
      </c>
      <c r="HL425" s="63">
        <f>IF(CatTemplate[[#This Row],[Units]]="Days",CatTemplate[[#This Row],[Project quantity]]*CatTemplate[[#This Row],[St. unit effort]],CatTemplate[[#This Row],[Project quantity]])</f>
        <v>0</v>
      </c>
      <c r="HM425" s="287">
        <f>IFERROR(CatTemplate[[#This Row],[Total Price]]/(CatTemplate[[#This Row],[Final Quantity]]),0)</f>
        <v>0</v>
      </c>
      <c r="HN425" s="261"/>
    </row>
    <row r="426" spans="2:222" x14ac:dyDescent="0.2">
      <c r="B426" s="9" t="s">
        <v>974</v>
      </c>
      <c r="C426" s="23">
        <v>13</v>
      </c>
      <c r="D426" s="10" t="s">
        <v>974</v>
      </c>
      <c r="E426" s="25">
        <v>4</v>
      </c>
      <c r="F426" s="19" t="s">
        <v>103</v>
      </c>
      <c r="G426" s="27"/>
      <c r="H426" s="19"/>
      <c r="I426" s="19"/>
      <c r="J426" s="16" t="s">
        <v>1119</v>
      </c>
      <c r="K426" s="16"/>
      <c r="L426" s="16" t="s">
        <v>140</v>
      </c>
      <c r="M426" s="16" t="s">
        <v>207</v>
      </c>
      <c r="N426" s="16" t="s">
        <v>858</v>
      </c>
      <c r="O426" s="320"/>
      <c r="P426" s="71"/>
      <c r="Q426" s="108"/>
      <c r="R426" s="73"/>
      <c r="S426" s="97"/>
      <c r="T426" s="100">
        <f>getEqUnitCost</f>
        <v>0</v>
      </c>
      <c r="U426" s="73">
        <f>getEqUnitEffort</f>
        <v>0</v>
      </c>
      <c r="V426" s="101">
        <f>getEqQuantity</f>
        <v>0</v>
      </c>
      <c r="W426" s="320"/>
      <c r="X426" s="100">
        <f>getConsUnitCost</f>
        <v>0</v>
      </c>
      <c r="Y426" s="73">
        <f>getConsUnitEffort</f>
        <v>0</v>
      </c>
      <c r="Z426" s="14">
        <f>getConsQuantity</f>
        <v>0</v>
      </c>
      <c r="AA426" s="320"/>
      <c r="AB426" s="72"/>
      <c r="AC426" s="112"/>
      <c r="AD426" s="14">
        <f>getOthQuantity</f>
        <v>0</v>
      </c>
      <c r="AE426" s="320"/>
      <c r="AF426" s="28" t="str">
        <f>IF(ISBLANK(CatTemplate[[#This Row],[Resource type]]),"",CatTemplate[[#This Row],[Resource type]])</f>
        <v>NCP Research Engineer</v>
      </c>
      <c r="AG426" s="242">
        <f>getStaffUnitCost</f>
        <v>474.64050210150702</v>
      </c>
      <c r="AH426" s="113">
        <f>getStaffUnitEffort</f>
        <v>0</v>
      </c>
      <c r="AI426" s="40">
        <f>getStaffQuantity</f>
        <v>0</v>
      </c>
      <c r="AJ426" s="41">
        <f>CatTemplate[[#This Row],[St. quantity]]*8/ParRatePM</f>
        <v>0</v>
      </c>
      <c r="AK426" s="320"/>
      <c r="AL426" s="53" t="str">
        <f>CatTemplate[[#This Row],[Item type]]</f>
        <v>Days</v>
      </c>
      <c r="AM426" s="12">
        <f>SUM(CatTemplate[[#This Row],[Year1]:[Year20]])</f>
        <v>0</v>
      </c>
      <c r="AN426" s="52"/>
      <c r="AO426" s="52"/>
      <c r="AP426" s="52"/>
      <c r="AQ426" s="8"/>
      <c r="AR426" s="8"/>
      <c r="AS426" s="8"/>
      <c r="AT426" s="8"/>
      <c r="AU426" s="8"/>
      <c r="AV426" s="8"/>
      <c r="AW426" s="8"/>
      <c r="AX426" s="8"/>
      <c r="AY426" s="8"/>
      <c r="AZ426" s="8"/>
      <c r="BA426" s="8"/>
      <c r="BB426" s="8"/>
      <c r="BC426" s="8"/>
      <c r="BD426" s="8"/>
      <c r="BE426" s="8"/>
      <c r="BF426" s="8"/>
      <c r="BG426" s="36"/>
      <c r="BH426" s="320"/>
      <c r="BI426" s="37" t="str">
        <f>getCostCategory</f>
        <v>06 Operating costs</v>
      </c>
      <c r="BJ426" s="37" t="str">
        <f>getSection</f>
        <v>13 NCP</v>
      </c>
      <c r="BK426" s="32" t="str">
        <f>getObject</f>
        <v>NCP</v>
      </c>
      <c r="BL426" s="30">
        <f>IFERROR(getUnitCost * IF(CatTemplate[[#This Row],[Cost Category Comp.]]="01 Staff costs", 1,1),0)</f>
        <v>474.64050210150702</v>
      </c>
      <c r="BM426" s="29">
        <f>IF(AND(ISBLANK(CatTemplate[[#This Row],[Eq. unit cost]]),ISBLANK(CatTemplate[[#This Row],[Cons. unit cost]]),ISBLANK(CatTemplate[[#This Row],[Oth. unit cost]])), 0, IF(getUnitEffort =0,1,getUnitEffort) * CatTemplate[[#This Row],[Year1]])</f>
        <v>0</v>
      </c>
      <c r="BN426" s="29">
        <f>IF(AND(ISBLANK(CatTemplate[[#This Row],[Eq. unit cost]]),ISBLANK(CatTemplate[[#This Row],[Cons. unit cost]]),ISBLANK(CatTemplate[[#This Row],[Oth. unit cost]])), 0, IF(getUnitEffort =0,1,getUnitEffort) * CatTemplate[[#This Row],[Year2]])</f>
        <v>0</v>
      </c>
      <c r="BO426" s="29">
        <f>IF(AND(ISBLANK(CatTemplate[[#This Row],[Eq. unit cost]]),ISBLANK(CatTemplate[[#This Row],[Cons. unit cost]]),ISBLANK(CatTemplate[[#This Row],[Oth. unit cost]])), 0, IF(getUnitEffort =0,1,getUnitEffort) * CatTemplate[[#This Row],[Year3]])</f>
        <v>0</v>
      </c>
      <c r="BP426" s="29">
        <f>IF(AND(ISBLANK(CatTemplate[[#This Row],[Eq. unit cost]]),ISBLANK(CatTemplate[[#This Row],[Cons. unit cost]]),ISBLANK(CatTemplate[[#This Row],[Oth. unit cost]])), 0, IF(getUnitEffort =0,1,getUnitEffort) * CatTemplate[[#This Row],[Year4]])</f>
        <v>0</v>
      </c>
      <c r="BQ426" s="29">
        <f>IF(AND(ISBLANK(CatTemplate[[#This Row],[Eq. unit cost]]),ISBLANK(CatTemplate[[#This Row],[Cons. unit cost]]),ISBLANK(CatTemplate[[#This Row],[Oth. unit cost]])), 0, IF(getUnitEffort =0,1,getUnitEffort) * CatTemplate[[#This Row],[Year5]])</f>
        <v>0</v>
      </c>
      <c r="BR426" s="29">
        <f>IF(AND(ISBLANK(CatTemplate[[#This Row],[Eq. unit cost]]),ISBLANK(CatTemplate[[#This Row],[Cons. unit cost]]),ISBLANK(CatTemplate[[#This Row],[Oth. unit cost]])), 0, IF(getUnitEffort =0,1,getUnitEffort) * CatTemplate[[#This Row],[Year6]])</f>
        <v>0</v>
      </c>
      <c r="BS426" s="29">
        <f>IF(AND(ISBLANK(CatTemplate[[#This Row],[Eq. unit cost]]),ISBLANK(CatTemplate[[#This Row],[Cons. unit cost]]),ISBLANK(CatTemplate[[#This Row],[Oth. unit cost]])), 0, IF(getUnitEffort =0,1,getUnitEffort) * CatTemplate[[#This Row],[Year7]])</f>
        <v>0</v>
      </c>
      <c r="BT426" s="29">
        <f>IF(AND(ISBLANK(CatTemplate[[#This Row],[Eq. unit cost]]),ISBLANK(CatTemplate[[#This Row],[Cons. unit cost]]),ISBLANK(CatTemplate[[#This Row],[Oth. unit cost]])), 0, IF(getUnitEffort =0,1,getUnitEffort) * CatTemplate[[#This Row],[Year8]])</f>
        <v>0</v>
      </c>
      <c r="BU426" s="29">
        <f>IF(AND(ISBLANK(CatTemplate[[#This Row],[Eq. unit cost]]),ISBLANK(CatTemplate[[#This Row],[Cons. unit cost]]),ISBLANK(CatTemplate[[#This Row],[Oth. unit cost]])), 0, IF(getUnitEffort =0,1,getUnitEffort) * CatTemplate[[#This Row],[Year9]])</f>
        <v>0</v>
      </c>
      <c r="BV426" s="29">
        <f>IF(AND(ISBLANK(CatTemplate[[#This Row],[Eq. unit cost]]),ISBLANK(CatTemplate[[#This Row],[Cons. unit cost]]),ISBLANK(CatTemplate[[#This Row],[Oth. unit cost]])), 0, IF(getUnitEffort =0,1,getUnitEffort) * CatTemplate[[#This Row],[Year10]])</f>
        <v>0</v>
      </c>
      <c r="BW426" s="29">
        <f>IF(AND(ISBLANK(CatTemplate[[#This Row],[Eq. unit cost]]),ISBLANK(CatTemplate[[#This Row],[Cons. unit cost]]),ISBLANK(CatTemplate[[#This Row],[Oth. unit cost]])), 0, IF(getUnitEffort =0,1,getUnitEffort) * CatTemplate[[#This Row],[Year11]])</f>
        <v>0</v>
      </c>
      <c r="BX426" s="29">
        <f>IF(AND(ISBLANK(CatTemplate[[#This Row],[Eq. unit cost]]),ISBLANK(CatTemplate[[#This Row],[Cons. unit cost]]),ISBLANK(CatTemplate[[#This Row],[Oth. unit cost]])), 0, IF(getUnitEffort =0,1,getUnitEffort) * CatTemplate[[#This Row],[Year12]])</f>
        <v>0</v>
      </c>
      <c r="BY426" s="29">
        <f>IF(AND(ISBLANK(CatTemplate[[#This Row],[Eq. unit cost]]),ISBLANK(CatTemplate[[#This Row],[Cons. unit cost]]),ISBLANK(CatTemplate[[#This Row],[Oth. unit cost]])), 0, IF(getUnitEffort =0,1,getUnitEffort) * CatTemplate[[#This Row],[Year13]])</f>
        <v>0</v>
      </c>
      <c r="BZ426" s="29">
        <f>IF(AND(ISBLANK(CatTemplate[[#This Row],[Eq. unit cost]]),ISBLANK(CatTemplate[[#This Row],[Cons. unit cost]]),ISBLANK(CatTemplate[[#This Row],[Oth. unit cost]])), 0, IF(getUnitEffort =0,1,getUnitEffort) * CatTemplate[[#This Row],[Year14]])</f>
        <v>0</v>
      </c>
      <c r="CA426" s="29">
        <f>IF(AND(ISBLANK(CatTemplate[[#This Row],[Eq. unit cost]]),ISBLANK(CatTemplate[[#This Row],[Cons. unit cost]]),ISBLANK(CatTemplate[[#This Row],[Oth. unit cost]])), 0, IF(getUnitEffort =0,1,getUnitEffort) * CatTemplate[[#This Row],[Year15]])</f>
        <v>0</v>
      </c>
      <c r="CB426" s="29">
        <f>IF(AND(ISBLANK(CatTemplate[[#This Row],[Eq. unit cost]]),ISBLANK(CatTemplate[[#This Row],[Cons. unit cost]]),ISBLANK(CatTemplate[[#This Row],[Oth. unit cost]])), 0, IF(getUnitEffort =0,1,getUnitEffort) * CatTemplate[[#This Row],[Year16]])</f>
        <v>0</v>
      </c>
      <c r="CC426" s="29">
        <f>IF(AND(ISBLANK(CatTemplate[[#This Row],[Eq. unit cost]]),ISBLANK(CatTemplate[[#This Row],[Cons. unit cost]]),ISBLANK(CatTemplate[[#This Row],[Oth. unit cost]])), 0, IF(getUnitEffort =0,1,getUnitEffort) * CatTemplate[[#This Row],[Year17]])</f>
        <v>0</v>
      </c>
      <c r="CD426" s="29">
        <f>IF(AND(ISBLANK(CatTemplate[[#This Row],[Eq. unit cost]]),ISBLANK(CatTemplate[[#This Row],[Cons. unit cost]]),ISBLANK(CatTemplate[[#This Row],[Oth. unit cost]])), 0, IF(getUnitEffort =0,1,getUnitEffort) * CatTemplate[[#This Row],[Year18]])</f>
        <v>0</v>
      </c>
      <c r="CE426" s="29">
        <f>IF(AND(ISBLANK(CatTemplate[[#This Row],[Eq. unit cost]]),ISBLANK(CatTemplate[[#This Row],[Cons. unit cost]]),ISBLANK(CatTemplate[[#This Row],[Oth. unit cost]])), 0, IF(getUnitEffort =0,1,getUnitEffort) * CatTemplate[[#This Row],[Year19]])</f>
        <v>0</v>
      </c>
      <c r="CF426" s="29">
        <f>IF(AND(ISBLANK(CatTemplate[[#This Row],[Eq. unit cost]]),ISBLANK(CatTemplate[[#This Row],[Cons. unit cost]]),ISBLANK(CatTemplate[[#This Row],[Oth. unit cost]])), 0, IF(getUnitEffort =0,1,getUnitEffort) * CatTemplate[[#This Row],[Year20]])</f>
        <v>0</v>
      </c>
      <c r="CG426" s="45">
        <f>SUM(CatTemplate[[#This Row],[Q1]:[Q20]])</f>
        <v>0</v>
      </c>
      <c r="CH426" s="29">
        <f>IF(ISBLANK(CatTemplate[[#This Row],[St. unit effort]]),0,(CatTemplate[[#This Row],[St. unit effort]] * CatTemplate[[#This Row],[Year1]]))</f>
        <v>0</v>
      </c>
      <c r="CI426" s="29">
        <f>IF(ISBLANK(CatTemplate[[#This Row],[St. unit effort]]),0,(CatTemplate[[#This Row],[St. unit effort]] * CatTemplate[[#This Row],[Year2]]))</f>
        <v>0</v>
      </c>
      <c r="CJ426" s="29">
        <f>IF(ISBLANK(CatTemplate[[#This Row],[St. unit effort]]),0,(CatTemplate[[#This Row],[St. unit effort]] * CatTemplate[[#This Row],[Year3]]))</f>
        <v>0</v>
      </c>
      <c r="CK426" s="29">
        <f>IF(ISBLANK(CatTemplate[[#This Row],[St. unit effort]]),0,(CatTemplate[[#This Row],[St. unit effort]] * CatTemplate[[#This Row],[Year4]]))</f>
        <v>0</v>
      </c>
      <c r="CL426" s="29">
        <f>IF(ISBLANK(CatTemplate[[#This Row],[St. unit effort]]),0,(CatTemplate[[#This Row],[St. unit effort]] * CatTemplate[[#This Row],[Year5]]))</f>
        <v>0</v>
      </c>
      <c r="CM426" s="29">
        <f>IF(ISBLANK(CatTemplate[[#This Row],[St. unit effort]]),0,(CatTemplate[[#This Row],[St. unit effort]] * CatTemplate[[#This Row],[Year6]]))</f>
        <v>0</v>
      </c>
      <c r="CN426" s="29">
        <f>IF(ISBLANK(CatTemplate[[#This Row],[St. unit effort]]),0,(CatTemplate[[#This Row],[St. unit effort]] * CatTemplate[[#This Row],[Year7]]))</f>
        <v>0</v>
      </c>
      <c r="CO426" s="29">
        <f>IF(ISBLANK(CatTemplate[[#This Row],[St. unit effort]]),0,(CatTemplate[[#This Row],[St. unit effort]] * CatTemplate[[#This Row],[Year8]]))</f>
        <v>0</v>
      </c>
      <c r="CP426" s="29">
        <f>IF(ISBLANK(CatTemplate[[#This Row],[St. unit effort]]),0,(CatTemplate[[#This Row],[St. unit effort]] * CatTemplate[[#This Row],[Year9]]))</f>
        <v>0</v>
      </c>
      <c r="CQ426" s="29">
        <f>IF(ISBLANK(CatTemplate[[#This Row],[St. unit effort]]),0,(CatTemplate[[#This Row],[St. unit effort]] * CatTemplate[[#This Row],[Year10]]))</f>
        <v>0</v>
      </c>
      <c r="CR426" s="29">
        <f>IF(ISBLANK(CatTemplate[[#This Row],[St. unit effort]]),0,(CatTemplate[[#This Row],[St. unit effort]] * CatTemplate[[#This Row],[Year11]]))</f>
        <v>0</v>
      </c>
      <c r="CS426" s="29">
        <f>IF(ISBLANK(CatTemplate[[#This Row],[St. unit effort]]),0,(CatTemplate[[#This Row],[St. unit effort]] * CatTemplate[[#This Row],[Year12]]))</f>
        <v>0</v>
      </c>
      <c r="CT426" s="29">
        <f>IF(ISBLANK(CatTemplate[[#This Row],[St. unit effort]]),0,(CatTemplate[[#This Row],[St. unit effort]] * CatTemplate[[#This Row],[Year13]]))</f>
        <v>0</v>
      </c>
      <c r="CU426" s="29">
        <f>IF(ISBLANK(CatTemplate[[#This Row],[St. unit effort]]),0,(CatTemplate[[#This Row],[St. unit effort]] * CatTemplate[[#This Row],[Year14]]))</f>
        <v>0</v>
      </c>
      <c r="CV426" s="29">
        <f>IF(ISBLANK(CatTemplate[[#This Row],[St. unit effort]]),0,(CatTemplate[[#This Row],[St. unit effort]] * CatTemplate[[#This Row],[Year15]]))</f>
        <v>0</v>
      </c>
      <c r="CW426" s="29">
        <f>IF(ISBLANK(CatTemplate[[#This Row],[St. unit effort]]),0,(CatTemplate[[#This Row],[St. unit effort]] * CatTemplate[[#This Row],[Year16]]))</f>
        <v>0</v>
      </c>
      <c r="CX426" s="29">
        <f>IF(ISBLANK(CatTemplate[[#This Row],[St. unit effort]]),0,(CatTemplate[[#This Row],[St. unit effort]] * CatTemplate[[#This Row],[Year17]]))</f>
        <v>0</v>
      </c>
      <c r="CY426" s="29">
        <f>IF(ISBLANK(CatTemplate[[#This Row],[St. unit effort]]),0,(CatTemplate[[#This Row],[St. unit effort]] * CatTemplate[[#This Row],[Year18]]))</f>
        <v>0</v>
      </c>
      <c r="CZ426" s="29">
        <f>IF(ISBLANK(CatTemplate[[#This Row],[St. unit effort]]),0,(CatTemplate[[#This Row],[St. unit effort]] * CatTemplate[[#This Row],[Year19]]))</f>
        <v>0</v>
      </c>
      <c r="DA426" s="29">
        <f>IF(ISBLANK(CatTemplate[[#This Row],[St. unit effort]]),0,(CatTemplate[[#This Row],[St. unit effort]] * CatTemplate[[#This Row],[Year20]]))</f>
        <v>0</v>
      </c>
      <c r="DB426" s="57">
        <f>IF(ISBLANK(CatTemplate[[#This Row],[St. unit effort]]),0,(CatTemplate[[#This Row],[St. unit effort]] * CatTemplate[[#This Row],[Year1]])*8/ParRatePM)</f>
        <v>0</v>
      </c>
      <c r="DC426" s="57">
        <f>IF(ISBLANK(CatTemplate[[#This Row],[St. unit effort]]),0,(CatTemplate[[#This Row],[St. unit effort]] * CatTemplate[[#This Row],[Year2]])*8/ParRatePM)</f>
        <v>0</v>
      </c>
      <c r="DD426" s="57">
        <f>IF(ISBLANK(CatTemplate[[#This Row],[St. unit effort]]),0,(CatTemplate[[#This Row],[St. unit effort]] * CatTemplate[[#This Row],[Year3]])*8/ParRatePM)</f>
        <v>0</v>
      </c>
      <c r="DE426" s="57">
        <f>IF(ISBLANK(CatTemplate[[#This Row],[St. unit effort]]),0,(CatTemplate[[#This Row],[St. unit effort]] * CatTemplate[[#This Row],[Year4]])*8/ParRatePM)</f>
        <v>0</v>
      </c>
      <c r="DF426" s="57">
        <f>IF(ISBLANK(CatTemplate[[#This Row],[St. unit effort]]),0,(CatTemplate[[#This Row],[St. unit effort]] * CatTemplate[[#This Row],[Year5]])*8/ParRatePM)</f>
        <v>0</v>
      </c>
      <c r="DG426" s="57">
        <f>IF(ISBLANK(CatTemplate[[#This Row],[St. unit effort]]),0,(CatTemplate[[#This Row],[St. unit effort]] * CatTemplate[[#This Row],[Year6]])*8/ParRatePM)</f>
        <v>0</v>
      </c>
      <c r="DH426" s="57">
        <f>IF(ISBLANK(CatTemplate[[#This Row],[St. unit effort]]),0,(CatTemplate[[#This Row],[St. unit effort]] * CatTemplate[[#This Row],[Year7]])*8/ParRatePM)</f>
        <v>0</v>
      </c>
      <c r="DI426" s="57">
        <f>IF(ISBLANK(CatTemplate[[#This Row],[St. unit effort]]),0,(CatTemplate[[#This Row],[St. unit effort]] * CatTemplate[[#This Row],[Year8]])*8/ParRatePM)</f>
        <v>0</v>
      </c>
      <c r="DJ426" s="57">
        <f>IF(ISBLANK(CatTemplate[[#This Row],[St. unit effort]]),0,(CatTemplate[[#This Row],[St. unit effort]] * CatTemplate[[#This Row],[Year9]])*8/ParRatePM)</f>
        <v>0</v>
      </c>
      <c r="DK426" s="57">
        <f>IF(ISBLANK(CatTemplate[[#This Row],[St. unit effort]]),0,(CatTemplate[[#This Row],[St. unit effort]] * CatTemplate[[#This Row],[Year10]])*8/ParRatePM)</f>
        <v>0</v>
      </c>
      <c r="DL426" s="57">
        <f>IF(ISBLANK(CatTemplate[[#This Row],[St. unit effort]]),0,(CatTemplate[[#This Row],[St. unit effort]] * CatTemplate[[#This Row],[Year11]])*8/ParRatePM)</f>
        <v>0</v>
      </c>
      <c r="DM426" s="57">
        <f>IF(ISBLANK(CatTemplate[[#This Row],[St. unit effort]]),0,(CatTemplate[[#This Row],[St. unit effort]] * CatTemplate[[#This Row],[Year12]])*8/ParRatePM)</f>
        <v>0</v>
      </c>
      <c r="DN426" s="57">
        <f>IF(ISBLANK(CatTemplate[[#This Row],[St. unit effort]]),0,(CatTemplate[[#This Row],[St. unit effort]] * CatTemplate[[#This Row],[Year13]])*8/ParRatePM)</f>
        <v>0</v>
      </c>
      <c r="DO426" s="57">
        <f>IF(ISBLANK(CatTemplate[[#This Row],[St. unit effort]]),0,(CatTemplate[[#This Row],[St. unit effort]] * CatTemplate[[#This Row],[Year14]])*8/ParRatePM)</f>
        <v>0</v>
      </c>
      <c r="DP426" s="57">
        <f>IF(ISBLANK(CatTemplate[[#This Row],[St. unit effort]]),0,(CatTemplate[[#This Row],[St. unit effort]] * CatTemplate[[#This Row],[Year15]])*8/ParRatePM)</f>
        <v>0</v>
      </c>
      <c r="DQ426" s="57">
        <f>IF(ISBLANK(CatTemplate[[#This Row],[St. unit effort]]),0,(CatTemplate[[#This Row],[St. unit effort]] * CatTemplate[[#This Row],[Year16]])*8/ParRatePM)</f>
        <v>0</v>
      </c>
      <c r="DR426" s="57">
        <f>IF(ISBLANK(CatTemplate[[#This Row],[St. unit effort]]),0,(CatTemplate[[#This Row],[St. unit effort]] * CatTemplate[[#This Row],[Year17]])*8/ParRatePM)</f>
        <v>0</v>
      </c>
      <c r="DS426" s="57">
        <f>IF(ISBLANK(CatTemplate[[#This Row],[St. unit effort]]),0,(CatTemplate[[#This Row],[St. unit effort]] * CatTemplate[[#This Row],[Year18]])*8/ParRatePM)</f>
        <v>0</v>
      </c>
      <c r="DT426" s="57">
        <f>IF(ISBLANK(CatTemplate[[#This Row],[St. unit effort]]),0,(CatTemplate[[#This Row],[St. unit effort]] * CatTemplate[[#This Row],[Year19]])*8/ParRatePM)</f>
        <v>0</v>
      </c>
      <c r="DU426" s="57">
        <f>IF(ISBLANK(CatTemplate[[#This Row],[St. unit effort]]),0,(CatTemplate[[#This Row],[St. unit effort]] * CatTemplate[[#This Row],[Year20]])*8/ParRatePM)</f>
        <v>0</v>
      </c>
      <c r="DV426" s="54">
        <f>SUM(CatTemplate[[#This Row],[PM1]:[PM20]])</f>
        <v>0</v>
      </c>
      <c r="DW426" s="56">
        <f t="shared" si="147"/>
        <v>0</v>
      </c>
      <c r="DX426" s="56">
        <f t="shared" si="147"/>
        <v>0</v>
      </c>
      <c r="DY426" s="56">
        <f t="shared" si="147"/>
        <v>0</v>
      </c>
      <c r="DZ426" s="56">
        <f t="shared" si="147"/>
        <v>0</v>
      </c>
      <c r="EA426" s="56">
        <f t="shared" si="147"/>
        <v>0</v>
      </c>
      <c r="EB426" s="56">
        <f t="shared" si="147"/>
        <v>0</v>
      </c>
      <c r="EC426" s="56">
        <f t="shared" si="147"/>
        <v>0</v>
      </c>
      <c r="ED426" s="56">
        <f t="shared" si="147"/>
        <v>0</v>
      </c>
      <c r="EE426" s="56">
        <f t="shared" si="147"/>
        <v>0</v>
      </c>
      <c r="EF426" s="56">
        <f t="shared" si="147"/>
        <v>0</v>
      </c>
      <c r="EG426" s="56">
        <f t="shared" si="147"/>
        <v>0</v>
      </c>
      <c r="EH426" s="56">
        <f t="shared" si="147"/>
        <v>0</v>
      </c>
      <c r="EI426" s="56">
        <f t="shared" si="147"/>
        <v>0</v>
      </c>
      <c r="EJ426" s="56">
        <f t="shared" si="147"/>
        <v>0</v>
      </c>
      <c r="EK426" s="56">
        <f t="shared" si="147"/>
        <v>0</v>
      </c>
      <c r="EL426" s="56">
        <f t="shared" si="147"/>
        <v>0</v>
      </c>
      <c r="EM426" s="56">
        <f t="shared" si="149"/>
        <v>0</v>
      </c>
      <c r="EN426" s="56">
        <f t="shared" si="149"/>
        <v>0</v>
      </c>
      <c r="EO426" s="56">
        <f t="shared" si="149"/>
        <v>0</v>
      </c>
      <c r="EP426" s="56">
        <f t="shared" si="149"/>
        <v>0</v>
      </c>
      <c r="EQ426" s="30">
        <f>CatTemplate[[#This Row],[Eq. unit cost]] * CatTemplate[[#This Row],[Eq. quantity]]</f>
        <v>0</v>
      </c>
      <c r="ER426" s="30">
        <f>CatTemplate[[#This Row],[Cons. unit cost]] *CatTemplate[[#This Row],[Cons. quantity]]</f>
        <v>0</v>
      </c>
      <c r="ES426" s="30">
        <f>CatTemplate[[#This Row],[Oth. unit cost]] *CatTemplate[[#This Row],[Oth. quantity]]</f>
        <v>0</v>
      </c>
      <c r="ET426" s="55">
        <f>SUM(CatTemplate[[#This Row],[CO1]:[CO20]])</f>
        <v>0</v>
      </c>
      <c r="EU426" s="56">
        <f t="shared" si="148"/>
        <v>0</v>
      </c>
      <c r="EV426" s="56">
        <f t="shared" si="148"/>
        <v>0</v>
      </c>
      <c r="EW426" s="56">
        <f t="shared" si="148"/>
        <v>0</v>
      </c>
      <c r="EX426" s="56">
        <f t="shared" si="148"/>
        <v>0</v>
      </c>
      <c r="EY426" s="56">
        <f t="shared" si="148"/>
        <v>0</v>
      </c>
      <c r="EZ426" s="56">
        <f t="shared" si="148"/>
        <v>0</v>
      </c>
      <c r="FA426" s="56">
        <f t="shared" si="148"/>
        <v>0</v>
      </c>
      <c r="FB426" s="56">
        <f t="shared" si="148"/>
        <v>0</v>
      </c>
      <c r="FC426" s="56">
        <f t="shared" si="148"/>
        <v>0</v>
      </c>
      <c r="FD426" s="56">
        <f t="shared" si="148"/>
        <v>0</v>
      </c>
      <c r="FE426" s="56">
        <f t="shared" si="148"/>
        <v>0</v>
      </c>
      <c r="FF426" s="56">
        <f t="shared" si="148"/>
        <v>0</v>
      </c>
      <c r="FG426" s="56">
        <f t="shared" si="148"/>
        <v>0</v>
      </c>
      <c r="FH426" s="56">
        <f t="shared" si="148"/>
        <v>0</v>
      </c>
      <c r="FI426" s="56">
        <f t="shared" si="148"/>
        <v>0</v>
      </c>
      <c r="FJ426" s="56">
        <f t="shared" si="148"/>
        <v>0</v>
      </c>
      <c r="FK426" s="56">
        <f t="shared" si="150"/>
        <v>0</v>
      </c>
      <c r="FL426" s="56">
        <f t="shared" si="150"/>
        <v>0</v>
      </c>
      <c r="FM426" s="56">
        <f t="shared" si="150"/>
        <v>0</v>
      </c>
      <c r="FN426" s="56">
        <f t="shared" si="150"/>
        <v>0</v>
      </c>
      <c r="FO426" s="58">
        <f>SUM(CatTemplate[[#This Row],[CS1]:[CS20]])</f>
        <v>0</v>
      </c>
      <c r="FP426" s="59">
        <f>CatTemplate[[#This Row],[Total Oth. cost]]+CatTemplate[[#This Row],[Total St. Cost]]</f>
        <v>0</v>
      </c>
      <c r="FQ426" s="33" t="e">
        <f t="shared" si="137"/>
        <v>#VALUE!</v>
      </c>
      <c r="FR426" s="33" t="e">
        <f t="shared" si="138"/>
        <v>#VALUE!</v>
      </c>
      <c r="FS426" s="30" t="e">
        <f>(CatTemplate[[#This Row],[CO1]] + CatTemplate[[#This Row],[CS1]]) * (1 + getRateOHFinal) * getRateMarkupFinal</f>
        <v>#VALUE!</v>
      </c>
      <c r="FT426" s="30" t="e">
        <f>(CatTemplate[[#This Row],[CO2]] + CatTemplate[[#This Row],[CS2]]) * (1 + getRateOHFinal) * getRateMarkupFinal</f>
        <v>#VALUE!</v>
      </c>
      <c r="FU426" s="30" t="e">
        <f>(CatTemplate[[#This Row],[CO3]] + CatTemplate[[#This Row],[CS3]]) * (1 + getRateOHFinal) * getRateMarkupFinal</f>
        <v>#VALUE!</v>
      </c>
      <c r="FV426" s="30" t="e">
        <f>(CatTemplate[[#This Row],[CO4]] + CatTemplate[[#This Row],[CS4]]) * (1 + getRateOHFinal) * getRateMarkupFinal</f>
        <v>#VALUE!</v>
      </c>
      <c r="FW426" s="30" t="e">
        <f>(CatTemplate[[#This Row],[CO5]] + CatTemplate[[#This Row],[CS5]]) * (1 + getRateOHFinal) * getRateMarkupFinal</f>
        <v>#VALUE!</v>
      </c>
      <c r="FX426" s="30" t="e">
        <f>(CatTemplate[[#This Row],[CO6]] + CatTemplate[[#This Row],[CS6]]) * (1 + getRateOHFinal) * getRateMarkupFinal</f>
        <v>#VALUE!</v>
      </c>
      <c r="FY426" s="30" t="e">
        <f>(CatTemplate[[#This Row],[CO7]] + CatTemplate[[#This Row],[CS7]]) * (1 + getRateOHFinal) * getRateMarkupFinal</f>
        <v>#VALUE!</v>
      </c>
      <c r="FZ426" s="30" t="e">
        <f>(CatTemplate[[#This Row],[CO8]] + CatTemplate[[#This Row],[CS8]]) * (1 + getRateOHFinal) * getRateMarkupFinal</f>
        <v>#VALUE!</v>
      </c>
      <c r="GA426" s="30" t="e">
        <f>(CatTemplate[[#This Row],[CO9]] + CatTemplate[[#This Row],[CS9]]) * (1 + getRateOHFinal) * getRateMarkupFinal</f>
        <v>#VALUE!</v>
      </c>
      <c r="GB426" s="30" t="e">
        <f>(CatTemplate[[#This Row],[CO10]] + CatTemplate[[#This Row],[CS10]]) * (1 + getRateOHFinal) * getRateMarkupFinal</f>
        <v>#VALUE!</v>
      </c>
      <c r="GC426" s="30" t="e">
        <f>(CatTemplate[[#This Row],[CO11]] + CatTemplate[[#This Row],[CS11]]) * (1 + getRateOHFinal) * getRateMarkupFinal</f>
        <v>#VALUE!</v>
      </c>
      <c r="GD426" s="30" t="e">
        <f>(CatTemplate[[#This Row],[CO12]] + CatTemplate[[#This Row],[CS12]]) * (1 + getRateOHFinal) * getRateMarkupFinal</f>
        <v>#VALUE!</v>
      </c>
      <c r="GE426" s="30" t="e">
        <f>(CatTemplate[[#This Row],[CO13]] + CatTemplate[[#This Row],[CS13]]) * (1 + getRateOHFinal) * getRateMarkupFinal</f>
        <v>#VALUE!</v>
      </c>
      <c r="GF426" s="30" t="e">
        <f>(CatTemplate[[#This Row],[CO14]] + CatTemplate[[#This Row],[CS14]]) * (1 + getRateOHFinal) * getRateMarkupFinal</f>
        <v>#VALUE!</v>
      </c>
      <c r="GG426" s="30" t="e">
        <f>(CatTemplate[[#This Row],[CO15]] + CatTemplate[[#This Row],[CS15]]) * (1 + getRateOHFinal) * getRateMarkupFinal</f>
        <v>#VALUE!</v>
      </c>
      <c r="GH426" s="30" t="e">
        <f>(CatTemplate[[#This Row],[CO16]] + CatTemplate[[#This Row],[CS16]]) * (1 + getRateOHFinal) * getRateMarkupFinal</f>
        <v>#VALUE!</v>
      </c>
      <c r="GI426" s="30" t="e">
        <f>(CatTemplate[[#This Row],[CO17]] + CatTemplate[[#This Row],[CS17]]) * (1 + getRateOHFinal) * getRateMarkupFinal</f>
        <v>#VALUE!</v>
      </c>
      <c r="GJ426" s="30" t="e">
        <f>(CatTemplate[[#This Row],[CO18]] + CatTemplate[[#This Row],[CS18]]) * (1 + getRateOHFinal) * getRateMarkupFinal</f>
        <v>#VALUE!</v>
      </c>
      <c r="GK426" s="30" t="e">
        <f>(CatTemplate[[#This Row],[CO19]] + CatTemplate[[#This Row],[CS19]]) * (1 + getRateOHFinal) * getRateMarkupFinal</f>
        <v>#VALUE!</v>
      </c>
      <c r="GL426" s="30" t="e">
        <f>(CatTemplate[[#This Row],[CO20]] + CatTemplate[[#This Row],[CS20]]) * (1 + getRateOHFinal) * getRateMarkupFinal</f>
        <v>#VALUE!</v>
      </c>
      <c r="GM426" s="30" t="e">
        <f t="shared" si="139"/>
        <v>#VALUE!</v>
      </c>
      <c r="GN426" s="30" t="e">
        <f t="shared" si="140"/>
        <v>#VALUE!</v>
      </c>
      <c r="GO426" s="30" t="e">
        <f t="shared" si="141"/>
        <v>#VALUE!</v>
      </c>
      <c r="GP426" s="30" t="e">
        <f t="shared" si="142"/>
        <v>#VALUE!</v>
      </c>
      <c r="GQ426" s="30" t="e">
        <f>(CatTemplate[[#This Row],[CO1]]+CatTemplate[[#This Row],[CS1]]) * (1+ getRateOHFinal) * (1 + getRateMarkupFinal)</f>
        <v>#VALUE!</v>
      </c>
      <c r="GR426" s="30" t="e">
        <f>(CatTemplate[[#This Row],[CO2]]+CatTemplate[[#This Row],[CS2]]) * (1+ getRateOHFinal) * (1 + getRateMarkupFinal)</f>
        <v>#VALUE!</v>
      </c>
      <c r="GS426" s="30" t="e">
        <f>(CatTemplate[[#This Row],[CO3]]+CatTemplate[[#This Row],[CS3]]) * (1+ getRateOHFinal) * (1 + getRateMarkupFinal)</f>
        <v>#VALUE!</v>
      </c>
      <c r="GT426" s="30" t="e">
        <f>(CatTemplate[[#This Row],[CO4]]+CatTemplate[[#This Row],[CS4]]) * (1+ getRateOHFinal) * (1 + getRateMarkupFinal)</f>
        <v>#VALUE!</v>
      </c>
      <c r="GU426" s="30" t="e">
        <f>(CatTemplate[[#This Row],[CO5]]+CatTemplate[[#This Row],[CS5]]) * (1+ getRateOHFinal) * (1 + getRateMarkupFinal)</f>
        <v>#VALUE!</v>
      </c>
      <c r="GV426" s="30" t="e">
        <f>(CatTemplate[[#This Row],[CO6]]+CatTemplate[[#This Row],[CS6]]) * (1+ getRateOHFinal) * (1 + getRateMarkupFinal)</f>
        <v>#VALUE!</v>
      </c>
      <c r="GW426" s="30" t="e">
        <f>(CatTemplate[[#This Row],[CO7]]+CatTemplate[[#This Row],[CS7]]) * (1+ getRateOHFinal) * (1 + getRateMarkupFinal)</f>
        <v>#VALUE!</v>
      </c>
      <c r="GX426" s="30" t="e">
        <f>(CatTemplate[[#This Row],[CO8]]+CatTemplate[[#This Row],[CS8]]) * (1+ getRateOHFinal) * (1 + getRateMarkupFinal)</f>
        <v>#VALUE!</v>
      </c>
      <c r="GY426" s="30" t="e">
        <f>(CatTemplate[[#This Row],[CO9]]+CatTemplate[[#This Row],[CS9]]) * (1+ getRateOHFinal) * (1 + getRateMarkupFinal)</f>
        <v>#VALUE!</v>
      </c>
      <c r="GZ426" s="30" t="e">
        <f>(CatTemplate[[#This Row],[CO10]]+CatTemplate[[#This Row],[CS10]]) * (1+ getRateOHFinal) * (1 + getRateMarkupFinal)</f>
        <v>#VALUE!</v>
      </c>
      <c r="HA426" s="30" t="e">
        <f>(CatTemplate[[#This Row],[CO11]]+CatTemplate[[#This Row],[CS11]]) * (1+ getRateOHFinal) * (1 + getRateMarkupFinal)</f>
        <v>#VALUE!</v>
      </c>
      <c r="HB426" s="30" t="e">
        <f>(CatTemplate[[#This Row],[CO12]]+CatTemplate[[#This Row],[CS12]]) * (1+ getRateOHFinal) * (1 + getRateMarkupFinal)</f>
        <v>#VALUE!</v>
      </c>
      <c r="HC426" s="30" t="e">
        <f>(CatTemplate[[#This Row],[CO13]]+CatTemplate[[#This Row],[CS13]]) * (1+ getRateOHFinal) * (1 + getRateMarkupFinal)</f>
        <v>#VALUE!</v>
      </c>
      <c r="HD426" s="30" t="e">
        <f>(CatTemplate[[#This Row],[CO14]]+CatTemplate[[#This Row],[CS14]]) * (1+ getRateOHFinal) * (1 + getRateMarkupFinal)</f>
        <v>#VALUE!</v>
      </c>
      <c r="HE426" s="30" t="e">
        <f>(CatTemplate[[#This Row],[CO15]]+CatTemplate[[#This Row],[CS15]]) * (1+ getRateOHFinal) * (1 + getRateMarkupFinal)</f>
        <v>#VALUE!</v>
      </c>
      <c r="HF426" s="30" t="e">
        <f>(CatTemplate[[#This Row],[CO16]]+CatTemplate[[#This Row],[CS16]]) * (1+ getRateOHFinal) * (1 + getRateMarkupFinal)</f>
        <v>#VALUE!</v>
      </c>
      <c r="HG426" s="30" t="e">
        <f>(CatTemplate[[#This Row],[CO17]]+CatTemplate[[#This Row],[CS17]]) * (1+ getRateOHFinal) * (1 + getRateMarkupFinal)</f>
        <v>#VALUE!</v>
      </c>
      <c r="HH426" s="30" t="e">
        <f>(CatTemplate[[#This Row],[CO18]]+CatTemplate[[#This Row],[CS18]]) * (1+ getRateOHFinal) * (1 + getRateMarkupFinal)</f>
        <v>#VALUE!</v>
      </c>
      <c r="HI426" s="30" t="e">
        <f>(CatTemplate[[#This Row],[CO19]]+CatTemplate[[#This Row],[CS19]]) * (1+ getRateOHFinal) * (1 + getRateMarkupFinal)</f>
        <v>#VALUE!</v>
      </c>
      <c r="HJ426" s="30" t="e">
        <f>(CatTemplate[[#This Row],[CO20]]+CatTemplate[[#This Row],[CS20]]) * (1+ getRateOHFinal) * (1 + getRateMarkupFinal)</f>
        <v>#VALUE!</v>
      </c>
      <c r="HK426" s="39" t="e">
        <f>CatTemplate[[#This Row],[Total cost]]+CatTemplate[[#This Row],[OH Amount]]+CatTemplate[[#This Row],[Markup]]</f>
        <v>#VALUE!</v>
      </c>
      <c r="HL426" s="63">
        <f>IF(CatTemplate[[#This Row],[Units]]="Days",CatTemplate[[#This Row],[Project quantity]]*CatTemplate[[#This Row],[St. unit effort]],CatTemplate[[#This Row],[Project quantity]])</f>
        <v>0</v>
      </c>
      <c r="HM426" s="287">
        <f>IFERROR(CatTemplate[[#This Row],[Total Price]]/(CatTemplate[[#This Row],[Final Quantity]]),0)</f>
        <v>0</v>
      </c>
      <c r="HN426" s="261"/>
    </row>
    <row r="427" spans="2:222" x14ac:dyDescent="0.2">
      <c r="B427" s="9" t="s">
        <v>974</v>
      </c>
      <c r="C427" s="23">
        <v>13</v>
      </c>
      <c r="D427" s="10" t="s">
        <v>974</v>
      </c>
      <c r="E427" s="25">
        <v>5</v>
      </c>
      <c r="F427" s="19" t="s">
        <v>103</v>
      </c>
      <c r="G427" s="27"/>
      <c r="H427" s="19"/>
      <c r="I427" s="19"/>
      <c r="J427" s="16" t="s">
        <v>1119</v>
      </c>
      <c r="K427" s="16"/>
      <c r="L427" s="16" t="s">
        <v>140</v>
      </c>
      <c r="M427" s="16" t="s">
        <v>207</v>
      </c>
      <c r="N427" s="16" t="s">
        <v>858</v>
      </c>
      <c r="O427" s="320"/>
      <c r="P427" s="71"/>
      <c r="Q427" s="108"/>
      <c r="R427" s="73"/>
      <c r="S427" s="97"/>
      <c r="T427" s="100">
        <f>getEqUnitCost</f>
        <v>0</v>
      </c>
      <c r="U427" s="73">
        <f>getEqUnitEffort</f>
        <v>0</v>
      </c>
      <c r="V427" s="101">
        <f>getEqQuantity</f>
        <v>0</v>
      </c>
      <c r="W427" s="320"/>
      <c r="X427" s="100">
        <f>getConsUnitCost</f>
        <v>0</v>
      </c>
      <c r="Y427" s="73">
        <f>getConsUnitEffort</f>
        <v>0</v>
      </c>
      <c r="Z427" s="14">
        <f>getConsQuantity</f>
        <v>0</v>
      </c>
      <c r="AA427" s="320"/>
      <c r="AB427" s="72"/>
      <c r="AC427" s="112"/>
      <c r="AD427" s="14">
        <f>getOthQuantity</f>
        <v>0</v>
      </c>
      <c r="AE427" s="320"/>
      <c r="AF427" s="28" t="str">
        <f>IF(ISBLANK(CatTemplate[[#This Row],[Resource type]]),"",CatTemplate[[#This Row],[Resource type]])</f>
        <v>NCP Research Engineer</v>
      </c>
      <c r="AG427" s="242">
        <f>getStaffUnitCost</f>
        <v>474.64050210150702</v>
      </c>
      <c r="AH427" s="113">
        <f>getStaffUnitEffort</f>
        <v>0</v>
      </c>
      <c r="AI427" s="40">
        <f>getStaffQuantity</f>
        <v>0</v>
      </c>
      <c r="AJ427" s="41">
        <f>CatTemplate[[#This Row],[St. quantity]]*8/ParRatePM</f>
        <v>0</v>
      </c>
      <c r="AK427" s="320"/>
      <c r="AL427" s="53" t="str">
        <f>CatTemplate[[#This Row],[Item type]]</f>
        <v>Days</v>
      </c>
      <c r="AM427" s="12">
        <f>SUM(CatTemplate[[#This Row],[Year1]:[Year20]])</f>
        <v>0</v>
      </c>
      <c r="AN427" s="52"/>
      <c r="AO427" s="52"/>
      <c r="AP427" s="52"/>
      <c r="AQ427" s="8"/>
      <c r="AR427" s="8"/>
      <c r="AS427" s="8"/>
      <c r="AT427" s="8"/>
      <c r="AU427" s="8"/>
      <c r="AV427" s="8"/>
      <c r="AW427" s="8"/>
      <c r="AX427" s="8"/>
      <c r="AY427" s="8"/>
      <c r="AZ427" s="8"/>
      <c r="BA427" s="8"/>
      <c r="BB427" s="8"/>
      <c r="BC427" s="8"/>
      <c r="BD427" s="8"/>
      <c r="BE427" s="8"/>
      <c r="BF427" s="8"/>
      <c r="BG427" s="36"/>
      <c r="BH427" s="320"/>
      <c r="BI427" s="37" t="str">
        <f>getCostCategory</f>
        <v>06 Operating costs</v>
      </c>
      <c r="BJ427" s="37" t="str">
        <f>getSection</f>
        <v>13 NCP</v>
      </c>
      <c r="BK427" s="32" t="str">
        <f>getObject</f>
        <v>NCP</v>
      </c>
      <c r="BL427" s="30">
        <f>IFERROR(getUnitCost * IF(CatTemplate[[#This Row],[Cost Category Comp.]]="01 Staff costs", 1,1),0)</f>
        <v>474.64050210150702</v>
      </c>
      <c r="BM427" s="29">
        <f>IF(AND(ISBLANK(CatTemplate[[#This Row],[Eq. unit cost]]),ISBLANK(CatTemplate[[#This Row],[Cons. unit cost]]),ISBLANK(CatTemplate[[#This Row],[Oth. unit cost]])), 0, IF(getUnitEffort =0,1,getUnitEffort) * CatTemplate[[#This Row],[Year1]])</f>
        <v>0</v>
      </c>
      <c r="BN427" s="29">
        <f>IF(AND(ISBLANK(CatTemplate[[#This Row],[Eq. unit cost]]),ISBLANK(CatTemplate[[#This Row],[Cons. unit cost]]),ISBLANK(CatTemplate[[#This Row],[Oth. unit cost]])), 0, IF(getUnitEffort =0,1,getUnitEffort) * CatTemplate[[#This Row],[Year2]])</f>
        <v>0</v>
      </c>
      <c r="BO427" s="29">
        <f>IF(AND(ISBLANK(CatTemplate[[#This Row],[Eq. unit cost]]),ISBLANK(CatTemplate[[#This Row],[Cons. unit cost]]),ISBLANK(CatTemplate[[#This Row],[Oth. unit cost]])), 0, IF(getUnitEffort =0,1,getUnitEffort) * CatTemplate[[#This Row],[Year3]])</f>
        <v>0</v>
      </c>
      <c r="BP427" s="29">
        <f>IF(AND(ISBLANK(CatTemplate[[#This Row],[Eq. unit cost]]),ISBLANK(CatTemplate[[#This Row],[Cons. unit cost]]),ISBLANK(CatTemplate[[#This Row],[Oth. unit cost]])), 0, IF(getUnitEffort =0,1,getUnitEffort) * CatTemplate[[#This Row],[Year4]])</f>
        <v>0</v>
      </c>
      <c r="BQ427" s="29">
        <f>IF(AND(ISBLANK(CatTemplate[[#This Row],[Eq. unit cost]]),ISBLANK(CatTemplate[[#This Row],[Cons. unit cost]]),ISBLANK(CatTemplate[[#This Row],[Oth. unit cost]])), 0, IF(getUnitEffort =0,1,getUnitEffort) * CatTemplate[[#This Row],[Year5]])</f>
        <v>0</v>
      </c>
      <c r="BR427" s="29">
        <f>IF(AND(ISBLANK(CatTemplate[[#This Row],[Eq. unit cost]]),ISBLANK(CatTemplate[[#This Row],[Cons. unit cost]]),ISBLANK(CatTemplate[[#This Row],[Oth. unit cost]])), 0, IF(getUnitEffort =0,1,getUnitEffort) * CatTemplate[[#This Row],[Year6]])</f>
        <v>0</v>
      </c>
      <c r="BS427" s="29">
        <f>IF(AND(ISBLANK(CatTemplate[[#This Row],[Eq. unit cost]]),ISBLANK(CatTemplate[[#This Row],[Cons. unit cost]]),ISBLANK(CatTemplate[[#This Row],[Oth. unit cost]])), 0, IF(getUnitEffort =0,1,getUnitEffort) * CatTemplate[[#This Row],[Year7]])</f>
        <v>0</v>
      </c>
      <c r="BT427" s="29">
        <f>IF(AND(ISBLANK(CatTemplate[[#This Row],[Eq. unit cost]]),ISBLANK(CatTemplate[[#This Row],[Cons. unit cost]]),ISBLANK(CatTemplate[[#This Row],[Oth. unit cost]])), 0, IF(getUnitEffort =0,1,getUnitEffort) * CatTemplate[[#This Row],[Year8]])</f>
        <v>0</v>
      </c>
      <c r="BU427" s="29">
        <f>IF(AND(ISBLANK(CatTemplate[[#This Row],[Eq. unit cost]]),ISBLANK(CatTemplate[[#This Row],[Cons. unit cost]]),ISBLANK(CatTemplate[[#This Row],[Oth. unit cost]])), 0, IF(getUnitEffort =0,1,getUnitEffort) * CatTemplate[[#This Row],[Year9]])</f>
        <v>0</v>
      </c>
      <c r="BV427" s="29">
        <f>IF(AND(ISBLANK(CatTemplate[[#This Row],[Eq. unit cost]]),ISBLANK(CatTemplate[[#This Row],[Cons. unit cost]]),ISBLANK(CatTemplate[[#This Row],[Oth. unit cost]])), 0, IF(getUnitEffort =0,1,getUnitEffort) * CatTemplate[[#This Row],[Year10]])</f>
        <v>0</v>
      </c>
      <c r="BW427" s="29">
        <f>IF(AND(ISBLANK(CatTemplate[[#This Row],[Eq. unit cost]]),ISBLANK(CatTemplate[[#This Row],[Cons. unit cost]]),ISBLANK(CatTemplate[[#This Row],[Oth. unit cost]])), 0, IF(getUnitEffort =0,1,getUnitEffort) * CatTemplate[[#This Row],[Year11]])</f>
        <v>0</v>
      </c>
      <c r="BX427" s="29">
        <f>IF(AND(ISBLANK(CatTemplate[[#This Row],[Eq. unit cost]]),ISBLANK(CatTemplate[[#This Row],[Cons. unit cost]]),ISBLANK(CatTemplate[[#This Row],[Oth. unit cost]])), 0, IF(getUnitEffort =0,1,getUnitEffort) * CatTemplate[[#This Row],[Year12]])</f>
        <v>0</v>
      </c>
      <c r="BY427" s="29">
        <f>IF(AND(ISBLANK(CatTemplate[[#This Row],[Eq. unit cost]]),ISBLANK(CatTemplate[[#This Row],[Cons. unit cost]]),ISBLANK(CatTemplate[[#This Row],[Oth. unit cost]])), 0, IF(getUnitEffort =0,1,getUnitEffort) * CatTemplate[[#This Row],[Year13]])</f>
        <v>0</v>
      </c>
      <c r="BZ427" s="29">
        <f>IF(AND(ISBLANK(CatTemplate[[#This Row],[Eq. unit cost]]),ISBLANK(CatTemplate[[#This Row],[Cons. unit cost]]),ISBLANK(CatTemplate[[#This Row],[Oth. unit cost]])), 0, IF(getUnitEffort =0,1,getUnitEffort) * CatTemplate[[#This Row],[Year14]])</f>
        <v>0</v>
      </c>
      <c r="CA427" s="29">
        <f>IF(AND(ISBLANK(CatTemplate[[#This Row],[Eq. unit cost]]),ISBLANK(CatTemplate[[#This Row],[Cons. unit cost]]),ISBLANK(CatTemplate[[#This Row],[Oth. unit cost]])), 0, IF(getUnitEffort =0,1,getUnitEffort) * CatTemplate[[#This Row],[Year15]])</f>
        <v>0</v>
      </c>
      <c r="CB427" s="29">
        <f>IF(AND(ISBLANK(CatTemplate[[#This Row],[Eq. unit cost]]),ISBLANK(CatTemplate[[#This Row],[Cons. unit cost]]),ISBLANK(CatTemplate[[#This Row],[Oth. unit cost]])), 0, IF(getUnitEffort =0,1,getUnitEffort) * CatTemplate[[#This Row],[Year16]])</f>
        <v>0</v>
      </c>
      <c r="CC427" s="29">
        <f>IF(AND(ISBLANK(CatTemplate[[#This Row],[Eq. unit cost]]),ISBLANK(CatTemplate[[#This Row],[Cons. unit cost]]),ISBLANK(CatTemplate[[#This Row],[Oth. unit cost]])), 0, IF(getUnitEffort =0,1,getUnitEffort) * CatTemplate[[#This Row],[Year17]])</f>
        <v>0</v>
      </c>
      <c r="CD427" s="29">
        <f>IF(AND(ISBLANK(CatTemplate[[#This Row],[Eq. unit cost]]),ISBLANK(CatTemplate[[#This Row],[Cons. unit cost]]),ISBLANK(CatTemplate[[#This Row],[Oth. unit cost]])), 0, IF(getUnitEffort =0,1,getUnitEffort) * CatTemplate[[#This Row],[Year18]])</f>
        <v>0</v>
      </c>
      <c r="CE427" s="29">
        <f>IF(AND(ISBLANK(CatTemplate[[#This Row],[Eq. unit cost]]),ISBLANK(CatTemplate[[#This Row],[Cons. unit cost]]),ISBLANK(CatTemplate[[#This Row],[Oth. unit cost]])), 0, IF(getUnitEffort =0,1,getUnitEffort) * CatTemplate[[#This Row],[Year19]])</f>
        <v>0</v>
      </c>
      <c r="CF427" s="29">
        <f>IF(AND(ISBLANK(CatTemplate[[#This Row],[Eq. unit cost]]),ISBLANK(CatTemplate[[#This Row],[Cons. unit cost]]),ISBLANK(CatTemplate[[#This Row],[Oth. unit cost]])), 0, IF(getUnitEffort =0,1,getUnitEffort) * CatTemplate[[#This Row],[Year20]])</f>
        <v>0</v>
      </c>
      <c r="CG427" s="45">
        <f>SUM(CatTemplate[[#This Row],[Q1]:[Q20]])</f>
        <v>0</v>
      </c>
      <c r="CH427" s="29">
        <f>IF(ISBLANK(CatTemplate[[#This Row],[St. unit effort]]),0,(CatTemplate[[#This Row],[St. unit effort]] * CatTemplate[[#This Row],[Year1]]))</f>
        <v>0</v>
      </c>
      <c r="CI427" s="29">
        <f>IF(ISBLANK(CatTemplate[[#This Row],[St. unit effort]]),0,(CatTemplate[[#This Row],[St. unit effort]] * CatTemplate[[#This Row],[Year2]]))</f>
        <v>0</v>
      </c>
      <c r="CJ427" s="29">
        <f>IF(ISBLANK(CatTemplate[[#This Row],[St. unit effort]]),0,(CatTemplate[[#This Row],[St. unit effort]] * CatTemplate[[#This Row],[Year3]]))</f>
        <v>0</v>
      </c>
      <c r="CK427" s="29">
        <f>IF(ISBLANK(CatTemplate[[#This Row],[St. unit effort]]),0,(CatTemplate[[#This Row],[St. unit effort]] * CatTemplate[[#This Row],[Year4]]))</f>
        <v>0</v>
      </c>
      <c r="CL427" s="29">
        <f>IF(ISBLANK(CatTemplate[[#This Row],[St. unit effort]]),0,(CatTemplate[[#This Row],[St. unit effort]] * CatTemplate[[#This Row],[Year5]]))</f>
        <v>0</v>
      </c>
      <c r="CM427" s="29">
        <f>IF(ISBLANK(CatTemplate[[#This Row],[St. unit effort]]),0,(CatTemplate[[#This Row],[St. unit effort]] * CatTemplate[[#This Row],[Year6]]))</f>
        <v>0</v>
      </c>
      <c r="CN427" s="29">
        <f>IF(ISBLANK(CatTemplate[[#This Row],[St. unit effort]]),0,(CatTemplate[[#This Row],[St. unit effort]] * CatTemplate[[#This Row],[Year7]]))</f>
        <v>0</v>
      </c>
      <c r="CO427" s="29">
        <f>IF(ISBLANK(CatTemplate[[#This Row],[St. unit effort]]),0,(CatTemplate[[#This Row],[St. unit effort]] * CatTemplate[[#This Row],[Year8]]))</f>
        <v>0</v>
      </c>
      <c r="CP427" s="29">
        <f>IF(ISBLANK(CatTemplate[[#This Row],[St. unit effort]]),0,(CatTemplate[[#This Row],[St. unit effort]] * CatTemplate[[#This Row],[Year9]]))</f>
        <v>0</v>
      </c>
      <c r="CQ427" s="29">
        <f>IF(ISBLANK(CatTemplate[[#This Row],[St. unit effort]]),0,(CatTemplate[[#This Row],[St. unit effort]] * CatTemplate[[#This Row],[Year10]]))</f>
        <v>0</v>
      </c>
      <c r="CR427" s="29">
        <f>IF(ISBLANK(CatTemplate[[#This Row],[St. unit effort]]),0,(CatTemplate[[#This Row],[St. unit effort]] * CatTemplate[[#This Row],[Year11]]))</f>
        <v>0</v>
      </c>
      <c r="CS427" s="29">
        <f>IF(ISBLANK(CatTemplate[[#This Row],[St. unit effort]]),0,(CatTemplate[[#This Row],[St. unit effort]] * CatTemplate[[#This Row],[Year12]]))</f>
        <v>0</v>
      </c>
      <c r="CT427" s="29">
        <f>IF(ISBLANK(CatTemplate[[#This Row],[St. unit effort]]),0,(CatTemplate[[#This Row],[St. unit effort]] * CatTemplate[[#This Row],[Year13]]))</f>
        <v>0</v>
      </c>
      <c r="CU427" s="29">
        <f>IF(ISBLANK(CatTemplate[[#This Row],[St. unit effort]]),0,(CatTemplate[[#This Row],[St. unit effort]] * CatTemplate[[#This Row],[Year14]]))</f>
        <v>0</v>
      </c>
      <c r="CV427" s="29">
        <f>IF(ISBLANK(CatTemplate[[#This Row],[St. unit effort]]),0,(CatTemplate[[#This Row],[St. unit effort]] * CatTemplate[[#This Row],[Year15]]))</f>
        <v>0</v>
      </c>
      <c r="CW427" s="29">
        <f>IF(ISBLANK(CatTemplate[[#This Row],[St. unit effort]]),0,(CatTemplate[[#This Row],[St. unit effort]] * CatTemplate[[#This Row],[Year16]]))</f>
        <v>0</v>
      </c>
      <c r="CX427" s="29">
        <f>IF(ISBLANK(CatTemplate[[#This Row],[St. unit effort]]),0,(CatTemplate[[#This Row],[St. unit effort]] * CatTemplate[[#This Row],[Year17]]))</f>
        <v>0</v>
      </c>
      <c r="CY427" s="29">
        <f>IF(ISBLANK(CatTemplate[[#This Row],[St. unit effort]]),0,(CatTemplate[[#This Row],[St. unit effort]] * CatTemplate[[#This Row],[Year18]]))</f>
        <v>0</v>
      </c>
      <c r="CZ427" s="29">
        <f>IF(ISBLANK(CatTemplate[[#This Row],[St. unit effort]]),0,(CatTemplate[[#This Row],[St. unit effort]] * CatTemplate[[#This Row],[Year19]]))</f>
        <v>0</v>
      </c>
      <c r="DA427" s="29">
        <f>IF(ISBLANK(CatTemplate[[#This Row],[St. unit effort]]),0,(CatTemplate[[#This Row],[St. unit effort]] * CatTemplate[[#This Row],[Year20]]))</f>
        <v>0</v>
      </c>
      <c r="DB427" s="57">
        <f>IF(ISBLANK(CatTemplate[[#This Row],[St. unit effort]]),0,(CatTemplate[[#This Row],[St. unit effort]] * CatTemplate[[#This Row],[Year1]])*8/ParRatePM)</f>
        <v>0</v>
      </c>
      <c r="DC427" s="57">
        <f>IF(ISBLANK(CatTemplate[[#This Row],[St. unit effort]]),0,(CatTemplate[[#This Row],[St. unit effort]] * CatTemplate[[#This Row],[Year2]])*8/ParRatePM)</f>
        <v>0</v>
      </c>
      <c r="DD427" s="57">
        <f>IF(ISBLANK(CatTemplate[[#This Row],[St. unit effort]]),0,(CatTemplate[[#This Row],[St. unit effort]] * CatTemplate[[#This Row],[Year3]])*8/ParRatePM)</f>
        <v>0</v>
      </c>
      <c r="DE427" s="57">
        <f>IF(ISBLANK(CatTemplate[[#This Row],[St. unit effort]]),0,(CatTemplate[[#This Row],[St. unit effort]] * CatTemplate[[#This Row],[Year4]])*8/ParRatePM)</f>
        <v>0</v>
      </c>
      <c r="DF427" s="57">
        <f>IF(ISBLANK(CatTemplate[[#This Row],[St. unit effort]]),0,(CatTemplate[[#This Row],[St. unit effort]] * CatTemplate[[#This Row],[Year5]])*8/ParRatePM)</f>
        <v>0</v>
      </c>
      <c r="DG427" s="57">
        <f>IF(ISBLANK(CatTemplate[[#This Row],[St. unit effort]]),0,(CatTemplate[[#This Row],[St. unit effort]] * CatTemplate[[#This Row],[Year6]])*8/ParRatePM)</f>
        <v>0</v>
      </c>
      <c r="DH427" s="57">
        <f>IF(ISBLANK(CatTemplate[[#This Row],[St. unit effort]]),0,(CatTemplate[[#This Row],[St. unit effort]] * CatTemplate[[#This Row],[Year7]])*8/ParRatePM)</f>
        <v>0</v>
      </c>
      <c r="DI427" s="57">
        <f>IF(ISBLANK(CatTemplate[[#This Row],[St. unit effort]]),0,(CatTemplate[[#This Row],[St. unit effort]] * CatTemplate[[#This Row],[Year8]])*8/ParRatePM)</f>
        <v>0</v>
      </c>
      <c r="DJ427" s="57">
        <f>IF(ISBLANK(CatTemplate[[#This Row],[St. unit effort]]),0,(CatTemplate[[#This Row],[St. unit effort]] * CatTemplate[[#This Row],[Year9]])*8/ParRatePM)</f>
        <v>0</v>
      </c>
      <c r="DK427" s="57">
        <f>IF(ISBLANK(CatTemplate[[#This Row],[St. unit effort]]),0,(CatTemplate[[#This Row],[St. unit effort]] * CatTemplate[[#This Row],[Year10]])*8/ParRatePM)</f>
        <v>0</v>
      </c>
      <c r="DL427" s="57">
        <f>IF(ISBLANK(CatTemplate[[#This Row],[St. unit effort]]),0,(CatTemplate[[#This Row],[St. unit effort]] * CatTemplate[[#This Row],[Year11]])*8/ParRatePM)</f>
        <v>0</v>
      </c>
      <c r="DM427" s="57">
        <f>IF(ISBLANK(CatTemplate[[#This Row],[St. unit effort]]),0,(CatTemplate[[#This Row],[St. unit effort]] * CatTemplate[[#This Row],[Year12]])*8/ParRatePM)</f>
        <v>0</v>
      </c>
      <c r="DN427" s="57">
        <f>IF(ISBLANK(CatTemplate[[#This Row],[St. unit effort]]),0,(CatTemplate[[#This Row],[St. unit effort]] * CatTemplate[[#This Row],[Year13]])*8/ParRatePM)</f>
        <v>0</v>
      </c>
      <c r="DO427" s="57">
        <f>IF(ISBLANK(CatTemplate[[#This Row],[St. unit effort]]),0,(CatTemplate[[#This Row],[St. unit effort]] * CatTemplate[[#This Row],[Year14]])*8/ParRatePM)</f>
        <v>0</v>
      </c>
      <c r="DP427" s="57">
        <f>IF(ISBLANK(CatTemplate[[#This Row],[St. unit effort]]),0,(CatTemplate[[#This Row],[St. unit effort]] * CatTemplate[[#This Row],[Year15]])*8/ParRatePM)</f>
        <v>0</v>
      </c>
      <c r="DQ427" s="57">
        <f>IF(ISBLANK(CatTemplate[[#This Row],[St. unit effort]]),0,(CatTemplate[[#This Row],[St. unit effort]] * CatTemplate[[#This Row],[Year16]])*8/ParRatePM)</f>
        <v>0</v>
      </c>
      <c r="DR427" s="57">
        <f>IF(ISBLANK(CatTemplate[[#This Row],[St. unit effort]]),0,(CatTemplate[[#This Row],[St. unit effort]] * CatTemplate[[#This Row],[Year17]])*8/ParRatePM)</f>
        <v>0</v>
      </c>
      <c r="DS427" s="57">
        <f>IF(ISBLANK(CatTemplate[[#This Row],[St. unit effort]]),0,(CatTemplate[[#This Row],[St. unit effort]] * CatTemplate[[#This Row],[Year18]])*8/ParRatePM)</f>
        <v>0</v>
      </c>
      <c r="DT427" s="57">
        <f>IF(ISBLANK(CatTemplate[[#This Row],[St. unit effort]]),0,(CatTemplate[[#This Row],[St. unit effort]] * CatTemplate[[#This Row],[Year19]])*8/ParRatePM)</f>
        <v>0</v>
      </c>
      <c r="DU427" s="57">
        <f>IF(ISBLANK(CatTemplate[[#This Row],[St. unit effort]]),0,(CatTemplate[[#This Row],[St. unit effort]] * CatTemplate[[#This Row],[Year20]])*8/ParRatePM)</f>
        <v>0</v>
      </c>
      <c r="DV427" s="54">
        <f>SUM(CatTemplate[[#This Row],[PM1]:[PM20]])</f>
        <v>0</v>
      </c>
      <c r="DW427" s="56">
        <f t="shared" si="147"/>
        <v>0</v>
      </c>
      <c r="DX427" s="56">
        <f t="shared" si="147"/>
        <v>0</v>
      </c>
      <c r="DY427" s="56">
        <f t="shared" si="147"/>
        <v>0</v>
      </c>
      <c r="DZ427" s="56">
        <f t="shared" si="147"/>
        <v>0</v>
      </c>
      <c r="EA427" s="56">
        <f t="shared" si="147"/>
        <v>0</v>
      </c>
      <c r="EB427" s="56">
        <f t="shared" si="147"/>
        <v>0</v>
      </c>
      <c r="EC427" s="56">
        <f t="shared" si="147"/>
        <v>0</v>
      </c>
      <c r="ED427" s="56">
        <f t="shared" si="147"/>
        <v>0</v>
      </c>
      <c r="EE427" s="56">
        <f t="shared" si="147"/>
        <v>0</v>
      </c>
      <c r="EF427" s="56">
        <f t="shared" si="147"/>
        <v>0</v>
      </c>
      <c r="EG427" s="56">
        <f t="shared" si="147"/>
        <v>0</v>
      </c>
      <c r="EH427" s="56">
        <f t="shared" si="147"/>
        <v>0</v>
      </c>
      <c r="EI427" s="56">
        <f t="shared" si="147"/>
        <v>0</v>
      </c>
      <c r="EJ427" s="56">
        <f t="shared" si="147"/>
        <v>0</v>
      </c>
      <c r="EK427" s="56">
        <f t="shared" si="147"/>
        <v>0</v>
      </c>
      <c r="EL427" s="56">
        <f t="shared" si="147"/>
        <v>0</v>
      </c>
      <c r="EM427" s="56">
        <f t="shared" si="149"/>
        <v>0</v>
      </c>
      <c r="EN427" s="56">
        <f t="shared" si="149"/>
        <v>0</v>
      </c>
      <c r="EO427" s="56">
        <f t="shared" si="149"/>
        <v>0</v>
      </c>
      <c r="EP427" s="56">
        <f t="shared" si="149"/>
        <v>0</v>
      </c>
      <c r="EQ427" s="30">
        <f>CatTemplate[[#This Row],[Eq. unit cost]] * CatTemplate[[#This Row],[Eq. quantity]]</f>
        <v>0</v>
      </c>
      <c r="ER427" s="30">
        <f>CatTemplate[[#This Row],[Cons. unit cost]] *CatTemplate[[#This Row],[Cons. quantity]]</f>
        <v>0</v>
      </c>
      <c r="ES427" s="30">
        <f>CatTemplate[[#This Row],[Oth. unit cost]] *CatTemplate[[#This Row],[Oth. quantity]]</f>
        <v>0</v>
      </c>
      <c r="ET427" s="55">
        <f>SUM(CatTemplate[[#This Row],[CO1]:[CO20]])</f>
        <v>0</v>
      </c>
      <c r="EU427" s="56">
        <f t="shared" si="148"/>
        <v>0</v>
      </c>
      <c r="EV427" s="56">
        <f t="shared" si="148"/>
        <v>0</v>
      </c>
      <c r="EW427" s="56">
        <f t="shared" si="148"/>
        <v>0</v>
      </c>
      <c r="EX427" s="56">
        <f t="shared" si="148"/>
        <v>0</v>
      </c>
      <c r="EY427" s="56">
        <f t="shared" si="148"/>
        <v>0</v>
      </c>
      <c r="EZ427" s="56">
        <f t="shared" si="148"/>
        <v>0</v>
      </c>
      <c r="FA427" s="56">
        <f t="shared" si="148"/>
        <v>0</v>
      </c>
      <c r="FB427" s="56">
        <f t="shared" si="148"/>
        <v>0</v>
      </c>
      <c r="FC427" s="56">
        <f t="shared" si="148"/>
        <v>0</v>
      </c>
      <c r="FD427" s="56">
        <f t="shared" si="148"/>
        <v>0</v>
      </c>
      <c r="FE427" s="56">
        <f t="shared" si="148"/>
        <v>0</v>
      </c>
      <c r="FF427" s="56">
        <f t="shared" si="148"/>
        <v>0</v>
      </c>
      <c r="FG427" s="56">
        <f t="shared" si="148"/>
        <v>0</v>
      </c>
      <c r="FH427" s="56">
        <f t="shared" si="148"/>
        <v>0</v>
      </c>
      <c r="FI427" s="56">
        <f t="shared" si="148"/>
        <v>0</v>
      </c>
      <c r="FJ427" s="56">
        <f t="shared" si="148"/>
        <v>0</v>
      </c>
      <c r="FK427" s="56">
        <f t="shared" si="150"/>
        <v>0</v>
      </c>
      <c r="FL427" s="56">
        <f t="shared" si="150"/>
        <v>0</v>
      </c>
      <c r="FM427" s="56">
        <f t="shared" si="150"/>
        <v>0</v>
      </c>
      <c r="FN427" s="56">
        <f t="shared" si="150"/>
        <v>0</v>
      </c>
      <c r="FO427" s="58">
        <f>SUM(CatTemplate[[#This Row],[CS1]:[CS20]])</f>
        <v>0</v>
      </c>
      <c r="FP427" s="59">
        <f>CatTemplate[[#This Row],[Total Oth. cost]]+CatTemplate[[#This Row],[Total St. Cost]]</f>
        <v>0</v>
      </c>
      <c r="FQ427" s="33" t="e">
        <f t="shared" si="137"/>
        <v>#VALUE!</v>
      </c>
      <c r="FR427" s="33" t="e">
        <f t="shared" si="138"/>
        <v>#VALUE!</v>
      </c>
      <c r="FS427" s="30" t="e">
        <f>(CatTemplate[[#This Row],[CO1]] + CatTemplate[[#This Row],[CS1]]) * (1 + getRateOHFinal) * getRateMarkupFinal</f>
        <v>#VALUE!</v>
      </c>
      <c r="FT427" s="30" t="e">
        <f>(CatTemplate[[#This Row],[CO2]] + CatTemplate[[#This Row],[CS2]]) * (1 + getRateOHFinal) * getRateMarkupFinal</f>
        <v>#VALUE!</v>
      </c>
      <c r="FU427" s="30" t="e">
        <f>(CatTemplate[[#This Row],[CO3]] + CatTemplate[[#This Row],[CS3]]) * (1 + getRateOHFinal) * getRateMarkupFinal</f>
        <v>#VALUE!</v>
      </c>
      <c r="FV427" s="30" t="e">
        <f>(CatTemplate[[#This Row],[CO4]] + CatTemplate[[#This Row],[CS4]]) * (1 + getRateOHFinal) * getRateMarkupFinal</f>
        <v>#VALUE!</v>
      </c>
      <c r="FW427" s="30" t="e">
        <f>(CatTemplate[[#This Row],[CO5]] + CatTemplate[[#This Row],[CS5]]) * (1 + getRateOHFinal) * getRateMarkupFinal</f>
        <v>#VALUE!</v>
      </c>
      <c r="FX427" s="30" t="e">
        <f>(CatTemplate[[#This Row],[CO6]] + CatTemplate[[#This Row],[CS6]]) * (1 + getRateOHFinal) * getRateMarkupFinal</f>
        <v>#VALUE!</v>
      </c>
      <c r="FY427" s="30" t="e">
        <f>(CatTemplate[[#This Row],[CO7]] + CatTemplate[[#This Row],[CS7]]) * (1 + getRateOHFinal) * getRateMarkupFinal</f>
        <v>#VALUE!</v>
      </c>
      <c r="FZ427" s="30" t="e">
        <f>(CatTemplate[[#This Row],[CO8]] + CatTemplate[[#This Row],[CS8]]) * (1 + getRateOHFinal) * getRateMarkupFinal</f>
        <v>#VALUE!</v>
      </c>
      <c r="GA427" s="30" t="e">
        <f>(CatTemplate[[#This Row],[CO9]] + CatTemplate[[#This Row],[CS9]]) * (1 + getRateOHFinal) * getRateMarkupFinal</f>
        <v>#VALUE!</v>
      </c>
      <c r="GB427" s="30" t="e">
        <f>(CatTemplate[[#This Row],[CO10]] + CatTemplate[[#This Row],[CS10]]) * (1 + getRateOHFinal) * getRateMarkupFinal</f>
        <v>#VALUE!</v>
      </c>
      <c r="GC427" s="30" t="e">
        <f>(CatTemplate[[#This Row],[CO11]] + CatTemplate[[#This Row],[CS11]]) * (1 + getRateOHFinal) * getRateMarkupFinal</f>
        <v>#VALUE!</v>
      </c>
      <c r="GD427" s="30" t="e">
        <f>(CatTemplate[[#This Row],[CO12]] + CatTemplate[[#This Row],[CS12]]) * (1 + getRateOHFinal) * getRateMarkupFinal</f>
        <v>#VALUE!</v>
      </c>
      <c r="GE427" s="30" t="e">
        <f>(CatTemplate[[#This Row],[CO13]] + CatTemplate[[#This Row],[CS13]]) * (1 + getRateOHFinal) * getRateMarkupFinal</f>
        <v>#VALUE!</v>
      </c>
      <c r="GF427" s="30" t="e">
        <f>(CatTemplate[[#This Row],[CO14]] + CatTemplate[[#This Row],[CS14]]) * (1 + getRateOHFinal) * getRateMarkupFinal</f>
        <v>#VALUE!</v>
      </c>
      <c r="GG427" s="30" t="e">
        <f>(CatTemplate[[#This Row],[CO15]] + CatTemplate[[#This Row],[CS15]]) * (1 + getRateOHFinal) * getRateMarkupFinal</f>
        <v>#VALUE!</v>
      </c>
      <c r="GH427" s="30" t="e">
        <f>(CatTemplate[[#This Row],[CO16]] + CatTemplate[[#This Row],[CS16]]) * (1 + getRateOHFinal) * getRateMarkupFinal</f>
        <v>#VALUE!</v>
      </c>
      <c r="GI427" s="30" t="e">
        <f>(CatTemplate[[#This Row],[CO17]] + CatTemplate[[#This Row],[CS17]]) * (1 + getRateOHFinal) * getRateMarkupFinal</f>
        <v>#VALUE!</v>
      </c>
      <c r="GJ427" s="30" t="e">
        <f>(CatTemplate[[#This Row],[CO18]] + CatTemplate[[#This Row],[CS18]]) * (1 + getRateOHFinal) * getRateMarkupFinal</f>
        <v>#VALUE!</v>
      </c>
      <c r="GK427" s="30" t="e">
        <f>(CatTemplate[[#This Row],[CO19]] + CatTemplate[[#This Row],[CS19]]) * (1 + getRateOHFinal) * getRateMarkupFinal</f>
        <v>#VALUE!</v>
      </c>
      <c r="GL427" s="30" t="e">
        <f>(CatTemplate[[#This Row],[CO20]] + CatTemplate[[#This Row],[CS20]]) * (1 + getRateOHFinal) * getRateMarkupFinal</f>
        <v>#VALUE!</v>
      </c>
      <c r="GM427" s="30" t="e">
        <f t="shared" si="139"/>
        <v>#VALUE!</v>
      </c>
      <c r="GN427" s="30" t="e">
        <f t="shared" si="140"/>
        <v>#VALUE!</v>
      </c>
      <c r="GO427" s="30" t="e">
        <f t="shared" si="141"/>
        <v>#VALUE!</v>
      </c>
      <c r="GP427" s="30" t="e">
        <f t="shared" si="142"/>
        <v>#VALUE!</v>
      </c>
      <c r="GQ427" s="30" t="e">
        <f>(CatTemplate[[#This Row],[CO1]]+CatTemplate[[#This Row],[CS1]]) * (1+ getRateOHFinal) * (1 + getRateMarkupFinal)</f>
        <v>#VALUE!</v>
      </c>
      <c r="GR427" s="30" t="e">
        <f>(CatTemplate[[#This Row],[CO2]]+CatTemplate[[#This Row],[CS2]]) * (1+ getRateOHFinal) * (1 + getRateMarkupFinal)</f>
        <v>#VALUE!</v>
      </c>
      <c r="GS427" s="30" t="e">
        <f>(CatTemplate[[#This Row],[CO3]]+CatTemplate[[#This Row],[CS3]]) * (1+ getRateOHFinal) * (1 + getRateMarkupFinal)</f>
        <v>#VALUE!</v>
      </c>
      <c r="GT427" s="30" t="e">
        <f>(CatTemplate[[#This Row],[CO4]]+CatTemplate[[#This Row],[CS4]]) * (1+ getRateOHFinal) * (1 + getRateMarkupFinal)</f>
        <v>#VALUE!</v>
      </c>
      <c r="GU427" s="30" t="e">
        <f>(CatTemplate[[#This Row],[CO5]]+CatTemplate[[#This Row],[CS5]]) * (1+ getRateOHFinal) * (1 + getRateMarkupFinal)</f>
        <v>#VALUE!</v>
      </c>
      <c r="GV427" s="30" t="e">
        <f>(CatTemplate[[#This Row],[CO6]]+CatTemplate[[#This Row],[CS6]]) * (1+ getRateOHFinal) * (1 + getRateMarkupFinal)</f>
        <v>#VALUE!</v>
      </c>
      <c r="GW427" s="30" t="e">
        <f>(CatTemplate[[#This Row],[CO7]]+CatTemplate[[#This Row],[CS7]]) * (1+ getRateOHFinal) * (1 + getRateMarkupFinal)</f>
        <v>#VALUE!</v>
      </c>
      <c r="GX427" s="30" t="e">
        <f>(CatTemplate[[#This Row],[CO8]]+CatTemplate[[#This Row],[CS8]]) * (1+ getRateOHFinal) * (1 + getRateMarkupFinal)</f>
        <v>#VALUE!</v>
      </c>
      <c r="GY427" s="30" t="e">
        <f>(CatTemplate[[#This Row],[CO9]]+CatTemplate[[#This Row],[CS9]]) * (1+ getRateOHFinal) * (1 + getRateMarkupFinal)</f>
        <v>#VALUE!</v>
      </c>
      <c r="GZ427" s="30" t="e">
        <f>(CatTemplate[[#This Row],[CO10]]+CatTemplate[[#This Row],[CS10]]) * (1+ getRateOHFinal) * (1 + getRateMarkupFinal)</f>
        <v>#VALUE!</v>
      </c>
      <c r="HA427" s="30" t="e">
        <f>(CatTemplate[[#This Row],[CO11]]+CatTemplate[[#This Row],[CS11]]) * (1+ getRateOHFinal) * (1 + getRateMarkupFinal)</f>
        <v>#VALUE!</v>
      </c>
      <c r="HB427" s="30" t="e">
        <f>(CatTemplate[[#This Row],[CO12]]+CatTemplate[[#This Row],[CS12]]) * (1+ getRateOHFinal) * (1 + getRateMarkupFinal)</f>
        <v>#VALUE!</v>
      </c>
      <c r="HC427" s="30" t="e">
        <f>(CatTemplate[[#This Row],[CO13]]+CatTemplate[[#This Row],[CS13]]) * (1+ getRateOHFinal) * (1 + getRateMarkupFinal)</f>
        <v>#VALUE!</v>
      </c>
      <c r="HD427" s="30" t="e">
        <f>(CatTemplate[[#This Row],[CO14]]+CatTemplate[[#This Row],[CS14]]) * (1+ getRateOHFinal) * (1 + getRateMarkupFinal)</f>
        <v>#VALUE!</v>
      </c>
      <c r="HE427" s="30" t="e">
        <f>(CatTemplate[[#This Row],[CO15]]+CatTemplate[[#This Row],[CS15]]) * (1+ getRateOHFinal) * (1 + getRateMarkupFinal)</f>
        <v>#VALUE!</v>
      </c>
      <c r="HF427" s="30" t="e">
        <f>(CatTemplate[[#This Row],[CO16]]+CatTemplate[[#This Row],[CS16]]) * (1+ getRateOHFinal) * (1 + getRateMarkupFinal)</f>
        <v>#VALUE!</v>
      </c>
      <c r="HG427" s="30" t="e">
        <f>(CatTemplate[[#This Row],[CO17]]+CatTemplate[[#This Row],[CS17]]) * (1+ getRateOHFinal) * (1 + getRateMarkupFinal)</f>
        <v>#VALUE!</v>
      </c>
      <c r="HH427" s="30" t="e">
        <f>(CatTemplate[[#This Row],[CO18]]+CatTemplate[[#This Row],[CS18]]) * (1+ getRateOHFinal) * (1 + getRateMarkupFinal)</f>
        <v>#VALUE!</v>
      </c>
      <c r="HI427" s="30" t="e">
        <f>(CatTemplate[[#This Row],[CO19]]+CatTemplate[[#This Row],[CS19]]) * (1+ getRateOHFinal) * (1 + getRateMarkupFinal)</f>
        <v>#VALUE!</v>
      </c>
      <c r="HJ427" s="30" t="e">
        <f>(CatTemplate[[#This Row],[CO20]]+CatTemplate[[#This Row],[CS20]]) * (1+ getRateOHFinal) * (1 + getRateMarkupFinal)</f>
        <v>#VALUE!</v>
      </c>
      <c r="HK427" s="39" t="e">
        <f>CatTemplate[[#This Row],[Total cost]]+CatTemplate[[#This Row],[OH Amount]]+CatTemplate[[#This Row],[Markup]]</f>
        <v>#VALUE!</v>
      </c>
      <c r="HL427" s="63">
        <f>IF(CatTemplate[[#This Row],[Units]]="Days",CatTemplate[[#This Row],[Project quantity]]*CatTemplate[[#This Row],[St. unit effort]],CatTemplate[[#This Row],[Project quantity]])</f>
        <v>0</v>
      </c>
      <c r="HM427" s="287">
        <f>IFERROR(CatTemplate[[#This Row],[Total Price]]/(CatTemplate[[#This Row],[Final Quantity]]),0)</f>
        <v>0</v>
      </c>
      <c r="HN427" s="261"/>
    </row>
    <row r="428" spans="2:222" x14ac:dyDescent="0.2">
      <c r="B428" s="9" t="s">
        <v>974</v>
      </c>
      <c r="C428" s="23">
        <v>13</v>
      </c>
      <c r="D428" s="10" t="s">
        <v>974</v>
      </c>
      <c r="E428" s="25">
        <v>6</v>
      </c>
      <c r="F428" s="19" t="s">
        <v>103</v>
      </c>
      <c r="G428" s="27"/>
      <c r="H428" s="19"/>
      <c r="I428" s="19"/>
      <c r="J428" s="16" t="s">
        <v>1119</v>
      </c>
      <c r="K428" s="16"/>
      <c r="L428" s="16" t="s">
        <v>140</v>
      </c>
      <c r="M428" s="16" t="s">
        <v>207</v>
      </c>
      <c r="N428" s="16" t="s">
        <v>858</v>
      </c>
      <c r="O428" s="320"/>
      <c r="P428" s="71"/>
      <c r="Q428" s="108"/>
      <c r="R428" s="73"/>
      <c r="S428" s="97"/>
      <c r="T428" s="100">
        <f>getEqUnitCost</f>
        <v>0</v>
      </c>
      <c r="U428" s="73">
        <f>getEqUnitEffort</f>
        <v>0</v>
      </c>
      <c r="V428" s="101">
        <f>getEqQuantity</f>
        <v>0</v>
      </c>
      <c r="W428" s="320"/>
      <c r="X428" s="100">
        <f>getConsUnitCost</f>
        <v>0</v>
      </c>
      <c r="Y428" s="73">
        <f>getConsUnitEffort</f>
        <v>0</v>
      </c>
      <c r="Z428" s="14">
        <f>getConsQuantity</f>
        <v>0</v>
      </c>
      <c r="AA428" s="320"/>
      <c r="AB428" s="72"/>
      <c r="AC428" s="112"/>
      <c r="AD428" s="14">
        <f>getOthQuantity</f>
        <v>0</v>
      </c>
      <c r="AE428" s="320"/>
      <c r="AF428" s="28" t="str">
        <f>IF(ISBLANK(CatTemplate[[#This Row],[Resource type]]),"",CatTemplate[[#This Row],[Resource type]])</f>
        <v>NCP Research Engineer</v>
      </c>
      <c r="AG428" s="242">
        <f>getStaffUnitCost</f>
        <v>474.64050210150702</v>
      </c>
      <c r="AH428" s="113">
        <f>getStaffUnitEffort</f>
        <v>0</v>
      </c>
      <c r="AI428" s="40">
        <f>getStaffQuantity</f>
        <v>0</v>
      </c>
      <c r="AJ428" s="41">
        <f>CatTemplate[[#This Row],[St. quantity]]*8/ParRatePM</f>
        <v>0</v>
      </c>
      <c r="AK428" s="320"/>
      <c r="AL428" s="53" t="str">
        <f>CatTemplate[[#This Row],[Item type]]</f>
        <v>Days</v>
      </c>
      <c r="AM428" s="12">
        <f>SUM(CatTemplate[[#This Row],[Year1]:[Year20]])</f>
        <v>0</v>
      </c>
      <c r="AN428" s="52"/>
      <c r="AO428" s="52"/>
      <c r="AP428" s="52"/>
      <c r="AQ428" s="8"/>
      <c r="AR428" s="8"/>
      <c r="AS428" s="8"/>
      <c r="AT428" s="8"/>
      <c r="AU428" s="8"/>
      <c r="AV428" s="8"/>
      <c r="AW428" s="8"/>
      <c r="AX428" s="8"/>
      <c r="AY428" s="8"/>
      <c r="AZ428" s="8"/>
      <c r="BA428" s="8"/>
      <c r="BB428" s="8"/>
      <c r="BC428" s="8"/>
      <c r="BD428" s="8"/>
      <c r="BE428" s="8"/>
      <c r="BF428" s="8"/>
      <c r="BG428" s="36"/>
      <c r="BH428" s="320"/>
      <c r="BI428" s="37" t="str">
        <f>getCostCategory</f>
        <v>06 Operating costs</v>
      </c>
      <c r="BJ428" s="37" t="str">
        <f>getSection</f>
        <v>13 NCP</v>
      </c>
      <c r="BK428" s="32" t="str">
        <f>getObject</f>
        <v>NCP</v>
      </c>
      <c r="BL428" s="30">
        <f>IFERROR(getUnitCost * IF(CatTemplate[[#This Row],[Cost Category Comp.]]="01 Staff costs", 1,1),0)</f>
        <v>474.64050210150702</v>
      </c>
      <c r="BM428" s="29">
        <f>IF(AND(ISBLANK(CatTemplate[[#This Row],[Eq. unit cost]]),ISBLANK(CatTemplate[[#This Row],[Cons. unit cost]]),ISBLANK(CatTemplate[[#This Row],[Oth. unit cost]])), 0, IF(getUnitEffort =0,1,getUnitEffort) * CatTemplate[[#This Row],[Year1]])</f>
        <v>0</v>
      </c>
      <c r="BN428" s="29">
        <f>IF(AND(ISBLANK(CatTemplate[[#This Row],[Eq. unit cost]]),ISBLANK(CatTemplate[[#This Row],[Cons. unit cost]]),ISBLANK(CatTemplate[[#This Row],[Oth. unit cost]])), 0, IF(getUnitEffort =0,1,getUnitEffort) * CatTemplate[[#This Row],[Year2]])</f>
        <v>0</v>
      </c>
      <c r="BO428" s="29">
        <f>IF(AND(ISBLANK(CatTemplate[[#This Row],[Eq. unit cost]]),ISBLANK(CatTemplate[[#This Row],[Cons. unit cost]]),ISBLANK(CatTemplate[[#This Row],[Oth. unit cost]])), 0, IF(getUnitEffort =0,1,getUnitEffort) * CatTemplate[[#This Row],[Year3]])</f>
        <v>0</v>
      </c>
      <c r="BP428" s="29">
        <f>IF(AND(ISBLANK(CatTemplate[[#This Row],[Eq. unit cost]]),ISBLANK(CatTemplate[[#This Row],[Cons. unit cost]]),ISBLANK(CatTemplate[[#This Row],[Oth. unit cost]])), 0, IF(getUnitEffort =0,1,getUnitEffort) * CatTemplate[[#This Row],[Year4]])</f>
        <v>0</v>
      </c>
      <c r="BQ428" s="29">
        <f>IF(AND(ISBLANK(CatTemplate[[#This Row],[Eq. unit cost]]),ISBLANK(CatTemplate[[#This Row],[Cons. unit cost]]),ISBLANK(CatTemplate[[#This Row],[Oth. unit cost]])), 0, IF(getUnitEffort =0,1,getUnitEffort) * CatTemplate[[#This Row],[Year5]])</f>
        <v>0</v>
      </c>
      <c r="BR428" s="29">
        <f>IF(AND(ISBLANK(CatTemplate[[#This Row],[Eq. unit cost]]),ISBLANK(CatTemplate[[#This Row],[Cons. unit cost]]),ISBLANK(CatTemplate[[#This Row],[Oth. unit cost]])), 0, IF(getUnitEffort =0,1,getUnitEffort) * CatTemplate[[#This Row],[Year6]])</f>
        <v>0</v>
      </c>
      <c r="BS428" s="29">
        <f>IF(AND(ISBLANK(CatTemplate[[#This Row],[Eq. unit cost]]),ISBLANK(CatTemplate[[#This Row],[Cons. unit cost]]),ISBLANK(CatTemplate[[#This Row],[Oth. unit cost]])), 0, IF(getUnitEffort =0,1,getUnitEffort) * CatTemplate[[#This Row],[Year7]])</f>
        <v>0</v>
      </c>
      <c r="BT428" s="29">
        <f>IF(AND(ISBLANK(CatTemplate[[#This Row],[Eq. unit cost]]),ISBLANK(CatTemplate[[#This Row],[Cons. unit cost]]),ISBLANK(CatTemplate[[#This Row],[Oth. unit cost]])), 0, IF(getUnitEffort =0,1,getUnitEffort) * CatTemplate[[#This Row],[Year8]])</f>
        <v>0</v>
      </c>
      <c r="BU428" s="29">
        <f>IF(AND(ISBLANK(CatTemplate[[#This Row],[Eq. unit cost]]),ISBLANK(CatTemplate[[#This Row],[Cons. unit cost]]),ISBLANK(CatTemplate[[#This Row],[Oth. unit cost]])), 0, IF(getUnitEffort =0,1,getUnitEffort) * CatTemplate[[#This Row],[Year9]])</f>
        <v>0</v>
      </c>
      <c r="BV428" s="29">
        <f>IF(AND(ISBLANK(CatTemplate[[#This Row],[Eq. unit cost]]),ISBLANK(CatTemplate[[#This Row],[Cons. unit cost]]),ISBLANK(CatTemplate[[#This Row],[Oth. unit cost]])), 0, IF(getUnitEffort =0,1,getUnitEffort) * CatTemplate[[#This Row],[Year10]])</f>
        <v>0</v>
      </c>
      <c r="BW428" s="29">
        <f>IF(AND(ISBLANK(CatTemplate[[#This Row],[Eq. unit cost]]),ISBLANK(CatTemplate[[#This Row],[Cons. unit cost]]),ISBLANK(CatTemplate[[#This Row],[Oth. unit cost]])), 0, IF(getUnitEffort =0,1,getUnitEffort) * CatTemplate[[#This Row],[Year11]])</f>
        <v>0</v>
      </c>
      <c r="BX428" s="29">
        <f>IF(AND(ISBLANK(CatTemplate[[#This Row],[Eq. unit cost]]),ISBLANK(CatTemplate[[#This Row],[Cons. unit cost]]),ISBLANK(CatTemplate[[#This Row],[Oth. unit cost]])), 0, IF(getUnitEffort =0,1,getUnitEffort) * CatTemplate[[#This Row],[Year12]])</f>
        <v>0</v>
      </c>
      <c r="BY428" s="29">
        <f>IF(AND(ISBLANK(CatTemplate[[#This Row],[Eq. unit cost]]),ISBLANK(CatTemplate[[#This Row],[Cons. unit cost]]),ISBLANK(CatTemplate[[#This Row],[Oth. unit cost]])), 0, IF(getUnitEffort =0,1,getUnitEffort) * CatTemplate[[#This Row],[Year13]])</f>
        <v>0</v>
      </c>
      <c r="BZ428" s="29">
        <f>IF(AND(ISBLANK(CatTemplate[[#This Row],[Eq. unit cost]]),ISBLANK(CatTemplate[[#This Row],[Cons. unit cost]]),ISBLANK(CatTemplate[[#This Row],[Oth. unit cost]])), 0, IF(getUnitEffort =0,1,getUnitEffort) * CatTemplate[[#This Row],[Year14]])</f>
        <v>0</v>
      </c>
      <c r="CA428" s="29">
        <f>IF(AND(ISBLANK(CatTemplate[[#This Row],[Eq. unit cost]]),ISBLANK(CatTemplate[[#This Row],[Cons. unit cost]]),ISBLANK(CatTemplate[[#This Row],[Oth. unit cost]])), 0, IF(getUnitEffort =0,1,getUnitEffort) * CatTemplate[[#This Row],[Year15]])</f>
        <v>0</v>
      </c>
      <c r="CB428" s="29">
        <f>IF(AND(ISBLANK(CatTemplate[[#This Row],[Eq. unit cost]]),ISBLANK(CatTemplate[[#This Row],[Cons. unit cost]]),ISBLANK(CatTemplate[[#This Row],[Oth. unit cost]])), 0, IF(getUnitEffort =0,1,getUnitEffort) * CatTemplate[[#This Row],[Year16]])</f>
        <v>0</v>
      </c>
      <c r="CC428" s="29">
        <f>IF(AND(ISBLANK(CatTemplate[[#This Row],[Eq. unit cost]]),ISBLANK(CatTemplate[[#This Row],[Cons. unit cost]]),ISBLANK(CatTemplate[[#This Row],[Oth. unit cost]])), 0, IF(getUnitEffort =0,1,getUnitEffort) * CatTemplate[[#This Row],[Year17]])</f>
        <v>0</v>
      </c>
      <c r="CD428" s="29">
        <f>IF(AND(ISBLANK(CatTemplate[[#This Row],[Eq. unit cost]]),ISBLANK(CatTemplate[[#This Row],[Cons. unit cost]]),ISBLANK(CatTemplate[[#This Row],[Oth. unit cost]])), 0, IF(getUnitEffort =0,1,getUnitEffort) * CatTemplate[[#This Row],[Year18]])</f>
        <v>0</v>
      </c>
      <c r="CE428" s="29">
        <f>IF(AND(ISBLANK(CatTemplate[[#This Row],[Eq. unit cost]]),ISBLANK(CatTemplate[[#This Row],[Cons. unit cost]]),ISBLANK(CatTemplate[[#This Row],[Oth. unit cost]])), 0, IF(getUnitEffort =0,1,getUnitEffort) * CatTemplate[[#This Row],[Year19]])</f>
        <v>0</v>
      </c>
      <c r="CF428" s="29">
        <f>IF(AND(ISBLANK(CatTemplate[[#This Row],[Eq. unit cost]]),ISBLANK(CatTemplate[[#This Row],[Cons. unit cost]]),ISBLANK(CatTemplate[[#This Row],[Oth. unit cost]])), 0, IF(getUnitEffort =0,1,getUnitEffort) * CatTemplate[[#This Row],[Year20]])</f>
        <v>0</v>
      </c>
      <c r="CG428" s="45">
        <f>SUM(CatTemplate[[#This Row],[Q1]:[Q20]])</f>
        <v>0</v>
      </c>
      <c r="CH428" s="29">
        <f>IF(ISBLANK(CatTemplate[[#This Row],[St. unit effort]]),0,(CatTemplate[[#This Row],[St. unit effort]] * CatTemplate[[#This Row],[Year1]]))</f>
        <v>0</v>
      </c>
      <c r="CI428" s="29">
        <f>IF(ISBLANK(CatTemplate[[#This Row],[St. unit effort]]),0,(CatTemplate[[#This Row],[St. unit effort]] * CatTemplate[[#This Row],[Year2]]))</f>
        <v>0</v>
      </c>
      <c r="CJ428" s="29">
        <f>IF(ISBLANK(CatTemplate[[#This Row],[St. unit effort]]),0,(CatTemplate[[#This Row],[St. unit effort]] * CatTemplate[[#This Row],[Year3]]))</f>
        <v>0</v>
      </c>
      <c r="CK428" s="29">
        <f>IF(ISBLANK(CatTemplate[[#This Row],[St. unit effort]]),0,(CatTemplate[[#This Row],[St. unit effort]] * CatTemplate[[#This Row],[Year4]]))</f>
        <v>0</v>
      </c>
      <c r="CL428" s="29">
        <f>IF(ISBLANK(CatTemplate[[#This Row],[St. unit effort]]),0,(CatTemplate[[#This Row],[St. unit effort]] * CatTemplate[[#This Row],[Year5]]))</f>
        <v>0</v>
      </c>
      <c r="CM428" s="29">
        <f>IF(ISBLANK(CatTemplate[[#This Row],[St. unit effort]]),0,(CatTemplate[[#This Row],[St. unit effort]] * CatTemplate[[#This Row],[Year6]]))</f>
        <v>0</v>
      </c>
      <c r="CN428" s="29">
        <f>IF(ISBLANK(CatTemplate[[#This Row],[St. unit effort]]),0,(CatTemplate[[#This Row],[St. unit effort]] * CatTemplate[[#This Row],[Year7]]))</f>
        <v>0</v>
      </c>
      <c r="CO428" s="29">
        <f>IF(ISBLANK(CatTemplate[[#This Row],[St. unit effort]]),0,(CatTemplate[[#This Row],[St. unit effort]] * CatTemplate[[#This Row],[Year8]]))</f>
        <v>0</v>
      </c>
      <c r="CP428" s="29">
        <f>IF(ISBLANK(CatTemplate[[#This Row],[St. unit effort]]),0,(CatTemplate[[#This Row],[St. unit effort]] * CatTemplate[[#This Row],[Year9]]))</f>
        <v>0</v>
      </c>
      <c r="CQ428" s="29">
        <f>IF(ISBLANK(CatTemplate[[#This Row],[St. unit effort]]),0,(CatTemplate[[#This Row],[St. unit effort]] * CatTemplate[[#This Row],[Year10]]))</f>
        <v>0</v>
      </c>
      <c r="CR428" s="29">
        <f>IF(ISBLANK(CatTemplate[[#This Row],[St. unit effort]]),0,(CatTemplate[[#This Row],[St. unit effort]] * CatTemplate[[#This Row],[Year11]]))</f>
        <v>0</v>
      </c>
      <c r="CS428" s="29">
        <f>IF(ISBLANK(CatTemplate[[#This Row],[St. unit effort]]),0,(CatTemplate[[#This Row],[St. unit effort]] * CatTemplate[[#This Row],[Year12]]))</f>
        <v>0</v>
      </c>
      <c r="CT428" s="29">
        <f>IF(ISBLANK(CatTemplate[[#This Row],[St. unit effort]]),0,(CatTemplate[[#This Row],[St. unit effort]] * CatTemplate[[#This Row],[Year13]]))</f>
        <v>0</v>
      </c>
      <c r="CU428" s="29">
        <f>IF(ISBLANK(CatTemplate[[#This Row],[St. unit effort]]),0,(CatTemplate[[#This Row],[St. unit effort]] * CatTemplate[[#This Row],[Year14]]))</f>
        <v>0</v>
      </c>
      <c r="CV428" s="29">
        <f>IF(ISBLANK(CatTemplate[[#This Row],[St. unit effort]]),0,(CatTemplate[[#This Row],[St. unit effort]] * CatTemplate[[#This Row],[Year15]]))</f>
        <v>0</v>
      </c>
      <c r="CW428" s="29">
        <f>IF(ISBLANK(CatTemplate[[#This Row],[St. unit effort]]),0,(CatTemplate[[#This Row],[St. unit effort]] * CatTemplate[[#This Row],[Year16]]))</f>
        <v>0</v>
      </c>
      <c r="CX428" s="29">
        <f>IF(ISBLANK(CatTemplate[[#This Row],[St. unit effort]]),0,(CatTemplate[[#This Row],[St. unit effort]] * CatTemplate[[#This Row],[Year17]]))</f>
        <v>0</v>
      </c>
      <c r="CY428" s="29">
        <f>IF(ISBLANK(CatTemplate[[#This Row],[St. unit effort]]),0,(CatTemplate[[#This Row],[St. unit effort]] * CatTemplate[[#This Row],[Year18]]))</f>
        <v>0</v>
      </c>
      <c r="CZ428" s="29">
        <f>IF(ISBLANK(CatTemplate[[#This Row],[St. unit effort]]),0,(CatTemplate[[#This Row],[St. unit effort]] * CatTemplate[[#This Row],[Year19]]))</f>
        <v>0</v>
      </c>
      <c r="DA428" s="29">
        <f>IF(ISBLANK(CatTemplate[[#This Row],[St. unit effort]]),0,(CatTemplate[[#This Row],[St. unit effort]] * CatTemplate[[#This Row],[Year20]]))</f>
        <v>0</v>
      </c>
      <c r="DB428" s="57">
        <f>IF(ISBLANK(CatTemplate[[#This Row],[St. unit effort]]),0,(CatTemplate[[#This Row],[St. unit effort]] * CatTemplate[[#This Row],[Year1]])*8/ParRatePM)</f>
        <v>0</v>
      </c>
      <c r="DC428" s="57">
        <f>IF(ISBLANK(CatTemplate[[#This Row],[St. unit effort]]),0,(CatTemplate[[#This Row],[St. unit effort]] * CatTemplate[[#This Row],[Year2]])*8/ParRatePM)</f>
        <v>0</v>
      </c>
      <c r="DD428" s="57">
        <f>IF(ISBLANK(CatTemplate[[#This Row],[St. unit effort]]),0,(CatTemplate[[#This Row],[St. unit effort]] * CatTemplate[[#This Row],[Year3]])*8/ParRatePM)</f>
        <v>0</v>
      </c>
      <c r="DE428" s="57">
        <f>IF(ISBLANK(CatTemplate[[#This Row],[St. unit effort]]),0,(CatTemplate[[#This Row],[St. unit effort]] * CatTemplate[[#This Row],[Year4]])*8/ParRatePM)</f>
        <v>0</v>
      </c>
      <c r="DF428" s="57">
        <f>IF(ISBLANK(CatTemplate[[#This Row],[St. unit effort]]),0,(CatTemplate[[#This Row],[St. unit effort]] * CatTemplate[[#This Row],[Year5]])*8/ParRatePM)</f>
        <v>0</v>
      </c>
      <c r="DG428" s="57">
        <f>IF(ISBLANK(CatTemplate[[#This Row],[St. unit effort]]),0,(CatTemplate[[#This Row],[St. unit effort]] * CatTemplate[[#This Row],[Year6]])*8/ParRatePM)</f>
        <v>0</v>
      </c>
      <c r="DH428" s="57">
        <f>IF(ISBLANK(CatTemplate[[#This Row],[St. unit effort]]),0,(CatTemplate[[#This Row],[St. unit effort]] * CatTemplate[[#This Row],[Year7]])*8/ParRatePM)</f>
        <v>0</v>
      </c>
      <c r="DI428" s="57">
        <f>IF(ISBLANK(CatTemplate[[#This Row],[St. unit effort]]),0,(CatTemplate[[#This Row],[St. unit effort]] * CatTemplate[[#This Row],[Year8]])*8/ParRatePM)</f>
        <v>0</v>
      </c>
      <c r="DJ428" s="57">
        <f>IF(ISBLANK(CatTemplate[[#This Row],[St. unit effort]]),0,(CatTemplate[[#This Row],[St. unit effort]] * CatTemplate[[#This Row],[Year9]])*8/ParRatePM)</f>
        <v>0</v>
      </c>
      <c r="DK428" s="57">
        <f>IF(ISBLANK(CatTemplate[[#This Row],[St. unit effort]]),0,(CatTemplate[[#This Row],[St. unit effort]] * CatTemplate[[#This Row],[Year10]])*8/ParRatePM)</f>
        <v>0</v>
      </c>
      <c r="DL428" s="57">
        <f>IF(ISBLANK(CatTemplate[[#This Row],[St. unit effort]]),0,(CatTemplate[[#This Row],[St. unit effort]] * CatTemplate[[#This Row],[Year11]])*8/ParRatePM)</f>
        <v>0</v>
      </c>
      <c r="DM428" s="57">
        <f>IF(ISBLANK(CatTemplate[[#This Row],[St. unit effort]]),0,(CatTemplate[[#This Row],[St. unit effort]] * CatTemplate[[#This Row],[Year12]])*8/ParRatePM)</f>
        <v>0</v>
      </c>
      <c r="DN428" s="57">
        <f>IF(ISBLANK(CatTemplate[[#This Row],[St. unit effort]]),0,(CatTemplate[[#This Row],[St. unit effort]] * CatTemplate[[#This Row],[Year13]])*8/ParRatePM)</f>
        <v>0</v>
      </c>
      <c r="DO428" s="57">
        <f>IF(ISBLANK(CatTemplate[[#This Row],[St. unit effort]]),0,(CatTemplate[[#This Row],[St. unit effort]] * CatTemplate[[#This Row],[Year14]])*8/ParRatePM)</f>
        <v>0</v>
      </c>
      <c r="DP428" s="57">
        <f>IF(ISBLANK(CatTemplate[[#This Row],[St. unit effort]]),0,(CatTemplate[[#This Row],[St. unit effort]] * CatTemplate[[#This Row],[Year15]])*8/ParRatePM)</f>
        <v>0</v>
      </c>
      <c r="DQ428" s="57">
        <f>IF(ISBLANK(CatTemplate[[#This Row],[St. unit effort]]),0,(CatTemplate[[#This Row],[St. unit effort]] * CatTemplate[[#This Row],[Year16]])*8/ParRatePM)</f>
        <v>0</v>
      </c>
      <c r="DR428" s="57">
        <f>IF(ISBLANK(CatTemplate[[#This Row],[St. unit effort]]),0,(CatTemplate[[#This Row],[St. unit effort]] * CatTemplate[[#This Row],[Year17]])*8/ParRatePM)</f>
        <v>0</v>
      </c>
      <c r="DS428" s="57">
        <f>IF(ISBLANK(CatTemplate[[#This Row],[St. unit effort]]),0,(CatTemplate[[#This Row],[St. unit effort]] * CatTemplate[[#This Row],[Year18]])*8/ParRatePM)</f>
        <v>0</v>
      </c>
      <c r="DT428" s="57">
        <f>IF(ISBLANK(CatTemplate[[#This Row],[St. unit effort]]),0,(CatTemplate[[#This Row],[St. unit effort]] * CatTemplate[[#This Row],[Year19]])*8/ParRatePM)</f>
        <v>0</v>
      </c>
      <c r="DU428" s="57">
        <f>IF(ISBLANK(CatTemplate[[#This Row],[St. unit effort]]),0,(CatTemplate[[#This Row],[St. unit effort]] * CatTemplate[[#This Row],[Year20]])*8/ParRatePM)</f>
        <v>0</v>
      </c>
      <c r="DV428" s="54">
        <f>SUM(CatTemplate[[#This Row],[PM1]:[PM20]])</f>
        <v>0</v>
      </c>
      <c r="DW428" s="56">
        <f t="shared" si="147"/>
        <v>0</v>
      </c>
      <c r="DX428" s="56">
        <f t="shared" si="147"/>
        <v>0</v>
      </c>
      <c r="DY428" s="56">
        <f t="shared" si="147"/>
        <v>0</v>
      </c>
      <c r="DZ428" s="56">
        <f t="shared" si="147"/>
        <v>0</v>
      </c>
      <c r="EA428" s="56">
        <f t="shared" si="147"/>
        <v>0</v>
      </c>
      <c r="EB428" s="56">
        <f t="shared" si="147"/>
        <v>0</v>
      </c>
      <c r="EC428" s="56">
        <f t="shared" si="147"/>
        <v>0</v>
      </c>
      <c r="ED428" s="56">
        <f t="shared" si="147"/>
        <v>0</v>
      </c>
      <c r="EE428" s="56">
        <f t="shared" si="147"/>
        <v>0</v>
      </c>
      <c r="EF428" s="56">
        <f t="shared" si="147"/>
        <v>0</v>
      </c>
      <c r="EG428" s="56">
        <f t="shared" si="147"/>
        <v>0</v>
      </c>
      <c r="EH428" s="56">
        <f t="shared" si="147"/>
        <v>0</v>
      </c>
      <c r="EI428" s="56">
        <f t="shared" si="147"/>
        <v>0</v>
      </c>
      <c r="EJ428" s="56">
        <f t="shared" si="147"/>
        <v>0</v>
      </c>
      <c r="EK428" s="56">
        <f t="shared" si="147"/>
        <v>0</v>
      </c>
      <c r="EL428" s="56">
        <f t="shared" si="147"/>
        <v>0</v>
      </c>
      <c r="EM428" s="56">
        <f t="shared" si="149"/>
        <v>0</v>
      </c>
      <c r="EN428" s="56">
        <f t="shared" si="149"/>
        <v>0</v>
      </c>
      <c r="EO428" s="56">
        <f t="shared" si="149"/>
        <v>0</v>
      </c>
      <c r="EP428" s="56">
        <f t="shared" si="149"/>
        <v>0</v>
      </c>
      <c r="EQ428" s="30">
        <f>CatTemplate[[#This Row],[Eq. unit cost]] * CatTemplate[[#This Row],[Eq. quantity]]</f>
        <v>0</v>
      </c>
      <c r="ER428" s="30">
        <f>CatTemplate[[#This Row],[Cons. unit cost]] *CatTemplate[[#This Row],[Cons. quantity]]</f>
        <v>0</v>
      </c>
      <c r="ES428" s="30">
        <f>CatTemplate[[#This Row],[Oth. unit cost]] *CatTemplate[[#This Row],[Oth. quantity]]</f>
        <v>0</v>
      </c>
      <c r="ET428" s="55">
        <f>SUM(CatTemplate[[#This Row],[CO1]:[CO20]])</f>
        <v>0</v>
      </c>
      <c r="EU428" s="56">
        <f t="shared" si="148"/>
        <v>0</v>
      </c>
      <c r="EV428" s="56">
        <f t="shared" si="148"/>
        <v>0</v>
      </c>
      <c r="EW428" s="56">
        <f t="shared" si="148"/>
        <v>0</v>
      </c>
      <c r="EX428" s="56">
        <f t="shared" si="148"/>
        <v>0</v>
      </c>
      <c r="EY428" s="56">
        <f t="shared" si="148"/>
        <v>0</v>
      </c>
      <c r="EZ428" s="56">
        <f t="shared" si="148"/>
        <v>0</v>
      </c>
      <c r="FA428" s="56">
        <f t="shared" si="148"/>
        <v>0</v>
      </c>
      <c r="FB428" s="56">
        <f t="shared" si="148"/>
        <v>0</v>
      </c>
      <c r="FC428" s="56">
        <f t="shared" si="148"/>
        <v>0</v>
      </c>
      <c r="FD428" s="56">
        <f t="shared" si="148"/>
        <v>0</v>
      </c>
      <c r="FE428" s="56">
        <f t="shared" si="148"/>
        <v>0</v>
      </c>
      <c r="FF428" s="56">
        <f t="shared" si="148"/>
        <v>0</v>
      </c>
      <c r="FG428" s="56">
        <f t="shared" si="148"/>
        <v>0</v>
      </c>
      <c r="FH428" s="56">
        <f t="shared" si="148"/>
        <v>0</v>
      </c>
      <c r="FI428" s="56">
        <f t="shared" si="148"/>
        <v>0</v>
      </c>
      <c r="FJ428" s="56">
        <f t="shared" si="148"/>
        <v>0</v>
      </c>
      <c r="FK428" s="56">
        <f t="shared" si="150"/>
        <v>0</v>
      </c>
      <c r="FL428" s="56">
        <f t="shared" si="150"/>
        <v>0</v>
      </c>
      <c r="FM428" s="56">
        <f t="shared" si="150"/>
        <v>0</v>
      </c>
      <c r="FN428" s="56">
        <f t="shared" si="150"/>
        <v>0</v>
      </c>
      <c r="FO428" s="58">
        <f>SUM(CatTemplate[[#This Row],[CS1]:[CS20]])</f>
        <v>0</v>
      </c>
      <c r="FP428" s="59">
        <f>CatTemplate[[#This Row],[Total Oth. cost]]+CatTemplate[[#This Row],[Total St. Cost]]</f>
        <v>0</v>
      </c>
      <c r="FQ428" s="33" t="e">
        <f t="shared" si="137"/>
        <v>#VALUE!</v>
      </c>
      <c r="FR428" s="33" t="e">
        <f t="shared" si="138"/>
        <v>#VALUE!</v>
      </c>
      <c r="FS428" s="30" t="e">
        <f>(CatTemplate[[#This Row],[CO1]] + CatTemplate[[#This Row],[CS1]]) * (1 + getRateOHFinal) * getRateMarkupFinal</f>
        <v>#VALUE!</v>
      </c>
      <c r="FT428" s="30" t="e">
        <f>(CatTemplate[[#This Row],[CO2]] + CatTemplate[[#This Row],[CS2]]) * (1 + getRateOHFinal) * getRateMarkupFinal</f>
        <v>#VALUE!</v>
      </c>
      <c r="FU428" s="30" t="e">
        <f>(CatTemplate[[#This Row],[CO3]] + CatTemplate[[#This Row],[CS3]]) * (1 + getRateOHFinal) * getRateMarkupFinal</f>
        <v>#VALUE!</v>
      </c>
      <c r="FV428" s="30" t="e">
        <f>(CatTemplate[[#This Row],[CO4]] + CatTemplate[[#This Row],[CS4]]) * (1 + getRateOHFinal) * getRateMarkupFinal</f>
        <v>#VALUE!</v>
      </c>
      <c r="FW428" s="30" t="e">
        <f>(CatTemplate[[#This Row],[CO5]] + CatTemplate[[#This Row],[CS5]]) * (1 + getRateOHFinal) * getRateMarkupFinal</f>
        <v>#VALUE!</v>
      </c>
      <c r="FX428" s="30" t="e">
        <f>(CatTemplate[[#This Row],[CO6]] + CatTemplate[[#This Row],[CS6]]) * (1 + getRateOHFinal) * getRateMarkupFinal</f>
        <v>#VALUE!</v>
      </c>
      <c r="FY428" s="30" t="e">
        <f>(CatTemplate[[#This Row],[CO7]] + CatTemplate[[#This Row],[CS7]]) * (1 + getRateOHFinal) * getRateMarkupFinal</f>
        <v>#VALUE!</v>
      </c>
      <c r="FZ428" s="30" t="e">
        <f>(CatTemplate[[#This Row],[CO8]] + CatTemplate[[#This Row],[CS8]]) * (1 + getRateOHFinal) * getRateMarkupFinal</f>
        <v>#VALUE!</v>
      </c>
      <c r="GA428" s="30" t="e">
        <f>(CatTemplate[[#This Row],[CO9]] + CatTemplate[[#This Row],[CS9]]) * (1 + getRateOHFinal) * getRateMarkupFinal</f>
        <v>#VALUE!</v>
      </c>
      <c r="GB428" s="30" t="e">
        <f>(CatTemplate[[#This Row],[CO10]] + CatTemplate[[#This Row],[CS10]]) * (1 + getRateOHFinal) * getRateMarkupFinal</f>
        <v>#VALUE!</v>
      </c>
      <c r="GC428" s="30" t="e">
        <f>(CatTemplate[[#This Row],[CO11]] + CatTemplate[[#This Row],[CS11]]) * (1 + getRateOHFinal) * getRateMarkupFinal</f>
        <v>#VALUE!</v>
      </c>
      <c r="GD428" s="30" t="e">
        <f>(CatTemplate[[#This Row],[CO12]] + CatTemplate[[#This Row],[CS12]]) * (1 + getRateOHFinal) * getRateMarkupFinal</f>
        <v>#VALUE!</v>
      </c>
      <c r="GE428" s="30" t="e">
        <f>(CatTemplate[[#This Row],[CO13]] + CatTemplate[[#This Row],[CS13]]) * (1 + getRateOHFinal) * getRateMarkupFinal</f>
        <v>#VALUE!</v>
      </c>
      <c r="GF428" s="30" t="e">
        <f>(CatTemplate[[#This Row],[CO14]] + CatTemplate[[#This Row],[CS14]]) * (1 + getRateOHFinal) * getRateMarkupFinal</f>
        <v>#VALUE!</v>
      </c>
      <c r="GG428" s="30" t="e">
        <f>(CatTemplate[[#This Row],[CO15]] + CatTemplate[[#This Row],[CS15]]) * (1 + getRateOHFinal) * getRateMarkupFinal</f>
        <v>#VALUE!</v>
      </c>
      <c r="GH428" s="30" t="e">
        <f>(CatTemplate[[#This Row],[CO16]] + CatTemplate[[#This Row],[CS16]]) * (1 + getRateOHFinal) * getRateMarkupFinal</f>
        <v>#VALUE!</v>
      </c>
      <c r="GI428" s="30" t="e">
        <f>(CatTemplate[[#This Row],[CO17]] + CatTemplate[[#This Row],[CS17]]) * (1 + getRateOHFinal) * getRateMarkupFinal</f>
        <v>#VALUE!</v>
      </c>
      <c r="GJ428" s="30" t="e">
        <f>(CatTemplate[[#This Row],[CO18]] + CatTemplate[[#This Row],[CS18]]) * (1 + getRateOHFinal) * getRateMarkupFinal</f>
        <v>#VALUE!</v>
      </c>
      <c r="GK428" s="30" t="e">
        <f>(CatTemplate[[#This Row],[CO19]] + CatTemplate[[#This Row],[CS19]]) * (1 + getRateOHFinal) * getRateMarkupFinal</f>
        <v>#VALUE!</v>
      </c>
      <c r="GL428" s="30" t="e">
        <f>(CatTemplate[[#This Row],[CO20]] + CatTemplate[[#This Row],[CS20]]) * (1 + getRateOHFinal) * getRateMarkupFinal</f>
        <v>#VALUE!</v>
      </c>
      <c r="GM428" s="30" t="e">
        <f t="shared" si="139"/>
        <v>#VALUE!</v>
      </c>
      <c r="GN428" s="30" t="e">
        <f t="shared" si="140"/>
        <v>#VALUE!</v>
      </c>
      <c r="GO428" s="30" t="e">
        <f t="shared" si="141"/>
        <v>#VALUE!</v>
      </c>
      <c r="GP428" s="30" t="e">
        <f t="shared" si="142"/>
        <v>#VALUE!</v>
      </c>
      <c r="GQ428" s="30" t="e">
        <f>(CatTemplate[[#This Row],[CO1]]+CatTemplate[[#This Row],[CS1]]) * (1+ getRateOHFinal) * (1 + getRateMarkupFinal)</f>
        <v>#VALUE!</v>
      </c>
      <c r="GR428" s="30" t="e">
        <f>(CatTemplate[[#This Row],[CO2]]+CatTemplate[[#This Row],[CS2]]) * (1+ getRateOHFinal) * (1 + getRateMarkupFinal)</f>
        <v>#VALUE!</v>
      </c>
      <c r="GS428" s="30" t="e">
        <f>(CatTemplate[[#This Row],[CO3]]+CatTemplate[[#This Row],[CS3]]) * (1+ getRateOHFinal) * (1 + getRateMarkupFinal)</f>
        <v>#VALUE!</v>
      </c>
      <c r="GT428" s="30" t="e">
        <f>(CatTemplate[[#This Row],[CO4]]+CatTemplate[[#This Row],[CS4]]) * (1+ getRateOHFinal) * (1 + getRateMarkupFinal)</f>
        <v>#VALUE!</v>
      </c>
      <c r="GU428" s="30" t="e">
        <f>(CatTemplate[[#This Row],[CO5]]+CatTemplate[[#This Row],[CS5]]) * (1+ getRateOHFinal) * (1 + getRateMarkupFinal)</f>
        <v>#VALUE!</v>
      </c>
      <c r="GV428" s="30" t="e">
        <f>(CatTemplate[[#This Row],[CO6]]+CatTemplate[[#This Row],[CS6]]) * (1+ getRateOHFinal) * (1 + getRateMarkupFinal)</f>
        <v>#VALUE!</v>
      </c>
      <c r="GW428" s="30" t="e">
        <f>(CatTemplate[[#This Row],[CO7]]+CatTemplate[[#This Row],[CS7]]) * (1+ getRateOHFinal) * (1 + getRateMarkupFinal)</f>
        <v>#VALUE!</v>
      </c>
      <c r="GX428" s="30" t="e">
        <f>(CatTemplate[[#This Row],[CO8]]+CatTemplate[[#This Row],[CS8]]) * (1+ getRateOHFinal) * (1 + getRateMarkupFinal)</f>
        <v>#VALUE!</v>
      </c>
      <c r="GY428" s="30" t="e">
        <f>(CatTemplate[[#This Row],[CO9]]+CatTemplate[[#This Row],[CS9]]) * (1+ getRateOHFinal) * (1 + getRateMarkupFinal)</f>
        <v>#VALUE!</v>
      </c>
      <c r="GZ428" s="30" t="e">
        <f>(CatTemplate[[#This Row],[CO10]]+CatTemplate[[#This Row],[CS10]]) * (1+ getRateOHFinal) * (1 + getRateMarkupFinal)</f>
        <v>#VALUE!</v>
      </c>
      <c r="HA428" s="30" t="e">
        <f>(CatTemplate[[#This Row],[CO11]]+CatTemplate[[#This Row],[CS11]]) * (1+ getRateOHFinal) * (1 + getRateMarkupFinal)</f>
        <v>#VALUE!</v>
      </c>
      <c r="HB428" s="30" t="e">
        <f>(CatTemplate[[#This Row],[CO12]]+CatTemplate[[#This Row],[CS12]]) * (1+ getRateOHFinal) * (1 + getRateMarkupFinal)</f>
        <v>#VALUE!</v>
      </c>
      <c r="HC428" s="30" t="e">
        <f>(CatTemplate[[#This Row],[CO13]]+CatTemplate[[#This Row],[CS13]]) * (1+ getRateOHFinal) * (1 + getRateMarkupFinal)</f>
        <v>#VALUE!</v>
      </c>
      <c r="HD428" s="30" t="e">
        <f>(CatTemplate[[#This Row],[CO14]]+CatTemplate[[#This Row],[CS14]]) * (1+ getRateOHFinal) * (1 + getRateMarkupFinal)</f>
        <v>#VALUE!</v>
      </c>
      <c r="HE428" s="30" t="e">
        <f>(CatTemplate[[#This Row],[CO15]]+CatTemplate[[#This Row],[CS15]]) * (1+ getRateOHFinal) * (1 + getRateMarkupFinal)</f>
        <v>#VALUE!</v>
      </c>
      <c r="HF428" s="30" t="e">
        <f>(CatTemplate[[#This Row],[CO16]]+CatTemplate[[#This Row],[CS16]]) * (1+ getRateOHFinal) * (1 + getRateMarkupFinal)</f>
        <v>#VALUE!</v>
      </c>
      <c r="HG428" s="30" t="e">
        <f>(CatTemplate[[#This Row],[CO17]]+CatTemplate[[#This Row],[CS17]]) * (1+ getRateOHFinal) * (1 + getRateMarkupFinal)</f>
        <v>#VALUE!</v>
      </c>
      <c r="HH428" s="30" t="e">
        <f>(CatTemplate[[#This Row],[CO18]]+CatTemplate[[#This Row],[CS18]]) * (1+ getRateOHFinal) * (1 + getRateMarkupFinal)</f>
        <v>#VALUE!</v>
      </c>
      <c r="HI428" s="30" t="e">
        <f>(CatTemplate[[#This Row],[CO19]]+CatTemplate[[#This Row],[CS19]]) * (1+ getRateOHFinal) * (1 + getRateMarkupFinal)</f>
        <v>#VALUE!</v>
      </c>
      <c r="HJ428" s="30" t="e">
        <f>(CatTemplate[[#This Row],[CO20]]+CatTemplate[[#This Row],[CS20]]) * (1+ getRateOHFinal) * (1 + getRateMarkupFinal)</f>
        <v>#VALUE!</v>
      </c>
      <c r="HK428" s="39" t="e">
        <f>CatTemplate[[#This Row],[Total cost]]+CatTemplate[[#This Row],[OH Amount]]+CatTemplate[[#This Row],[Markup]]</f>
        <v>#VALUE!</v>
      </c>
      <c r="HL428" s="63">
        <f>IF(CatTemplate[[#This Row],[Units]]="Days",CatTemplate[[#This Row],[Project quantity]]*CatTemplate[[#This Row],[St. unit effort]],CatTemplate[[#This Row],[Project quantity]])</f>
        <v>0</v>
      </c>
      <c r="HM428" s="287">
        <f>IFERROR(CatTemplate[[#This Row],[Total Price]]/(CatTemplate[[#This Row],[Final Quantity]]),0)</f>
        <v>0</v>
      </c>
      <c r="HN428" s="261"/>
    </row>
    <row r="429" spans="2:222" ht="25.5" x14ac:dyDescent="0.2">
      <c r="B429" s="9" t="s">
        <v>108</v>
      </c>
      <c r="C429" s="23">
        <v>14</v>
      </c>
      <c r="D429" s="10" t="s">
        <v>108</v>
      </c>
      <c r="E429" s="25">
        <v>1</v>
      </c>
      <c r="F429" s="19" t="s">
        <v>1056</v>
      </c>
      <c r="G429" s="27">
        <v>1</v>
      </c>
      <c r="H429" s="19" t="s">
        <v>1057</v>
      </c>
      <c r="I429" s="19" t="s">
        <v>1069</v>
      </c>
      <c r="J429" s="16" t="s">
        <v>972</v>
      </c>
      <c r="K429" s="16"/>
      <c r="L429" s="16" t="s">
        <v>422</v>
      </c>
      <c r="M429" s="16" t="s">
        <v>207</v>
      </c>
      <c r="N429" s="16" t="s">
        <v>858</v>
      </c>
      <c r="O429" s="320"/>
      <c r="P429" s="71"/>
      <c r="Q429" s="108"/>
      <c r="R429" s="73"/>
      <c r="S429" s="97"/>
      <c r="T429" s="100">
        <v>0.04</v>
      </c>
      <c r="U429" s="73">
        <f>getEqUnitEffort</f>
        <v>1</v>
      </c>
      <c r="V429" s="101">
        <f>getEqQuantity</f>
        <v>1</v>
      </c>
      <c r="W429" s="320"/>
      <c r="X429" s="100">
        <f>getConsUnitCost</f>
        <v>0</v>
      </c>
      <c r="Y429" s="73">
        <f>getConsUnitEffort</f>
        <v>0</v>
      </c>
      <c r="Z429" s="14">
        <f>getConsQuantity</f>
        <v>0</v>
      </c>
      <c r="AA429" s="320"/>
      <c r="AB429" s="72"/>
      <c r="AC429" s="112"/>
      <c r="AD429" s="14">
        <f>getOthQuantity</f>
        <v>0</v>
      </c>
      <c r="AE429" s="320"/>
      <c r="AF429" s="28" t="str">
        <f>IF(ISBLANK(CatTemplate[[#This Row],[Resource type]]),"",CatTemplate[[#This Row],[Resource type]])</f>
        <v>PATH Assistant</v>
      </c>
      <c r="AG429" s="242">
        <f>getStaffUnitCost</f>
        <v>353.63338714994063</v>
      </c>
      <c r="AH429" s="113">
        <v>0.04</v>
      </c>
      <c r="AI429" s="40">
        <f>getStaffQuantity</f>
        <v>0</v>
      </c>
      <c r="AJ429" s="41">
        <f>CatTemplate[[#This Row],[St. quantity]]*8/ParRatePM</f>
        <v>0</v>
      </c>
      <c r="AK429" s="320"/>
      <c r="AL429" s="53" t="str">
        <f>CatTemplate[[#This Row],[Item type]]</f>
        <v>Items</v>
      </c>
      <c r="AM429" s="12">
        <f>SUM(CatTemplate[[#This Row],[Year1]:[Year20]])</f>
        <v>0</v>
      </c>
      <c r="AN429" s="52"/>
      <c r="AO429" s="52"/>
      <c r="AP429" s="52"/>
      <c r="AQ429" s="8"/>
      <c r="AR429" s="8"/>
      <c r="AS429" s="8"/>
      <c r="AT429" s="8"/>
      <c r="AU429" s="8"/>
      <c r="AV429" s="8"/>
      <c r="AW429" s="8"/>
      <c r="AX429" s="8"/>
      <c r="AY429" s="8"/>
      <c r="AZ429" s="8"/>
      <c r="BA429" s="8"/>
      <c r="BB429" s="8"/>
      <c r="BC429" s="8"/>
      <c r="BD429" s="8"/>
      <c r="BE429" s="8"/>
      <c r="BF429" s="8"/>
      <c r="BG429" s="36"/>
      <c r="BH429" s="320"/>
      <c r="BI429" s="37" t="str">
        <f>getCostCategory</f>
        <v>06 Operating costs</v>
      </c>
      <c r="BJ429" s="37" t="str">
        <f>getSection</f>
        <v>14 Pathology</v>
      </c>
      <c r="BK429" s="32" t="str">
        <f>getObject</f>
        <v>Pathology</v>
      </c>
      <c r="BL429" s="30">
        <f>IFERROR(getUnitCost * IF(CatTemplate[[#This Row],[Cost Category Comp.]]="01 Staff costs", 1,1),0)</f>
        <v>353.67338714994065</v>
      </c>
      <c r="BM429" s="29">
        <f>IF(AND(ISBLANK(CatTemplate[[#This Row],[Eq. unit cost]]),ISBLANK(CatTemplate[[#This Row],[Cons. unit cost]]),ISBLANK(CatTemplate[[#This Row],[Oth. unit cost]])), 0, IF(getUnitEffort =0,1,getUnitEffort) * CatTemplate[[#This Row],[Year1]])</f>
        <v>0</v>
      </c>
      <c r="BN429" s="29">
        <f>IF(AND(ISBLANK(CatTemplate[[#This Row],[Eq. unit cost]]),ISBLANK(CatTemplate[[#This Row],[Cons. unit cost]]),ISBLANK(CatTemplate[[#This Row],[Oth. unit cost]])), 0, IF(getUnitEffort =0,1,getUnitEffort) * CatTemplate[[#This Row],[Year2]])</f>
        <v>0</v>
      </c>
      <c r="BO429" s="29">
        <f>IF(AND(ISBLANK(CatTemplate[[#This Row],[Eq. unit cost]]),ISBLANK(CatTemplate[[#This Row],[Cons. unit cost]]),ISBLANK(CatTemplate[[#This Row],[Oth. unit cost]])), 0, IF(getUnitEffort =0,1,getUnitEffort) * CatTemplate[[#This Row],[Year3]])</f>
        <v>0</v>
      </c>
      <c r="BP429" s="29">
        <f>IF(AND(ISBLANK(CatTemplate[[#This Row],[Eq. unit cost]]),ISBLANK(CatTemplate[[#This Row],[Cons. unit cost]]),ISBLANK(CatTemplate[[#This Row],[Oth. unit cost]])), 0, IF(getUnitEffort =0,1,getUnitEffort) * CatTemplate[[#This Row],[Year4]])</f>
        <v>0</v>
      </c>
      <c r="BQ429" s="29">
        <f>IF(AND(ISBLANK(CatTemplate[[#This Row],[Eq. unit cost]]),ISBLANK(CatTemplate[[#This Row],[Cons. unit cost]]),ISBLANK(CatTemplate[[#This Row],[Oth. unit cost]])), 0, IF(getUnitEffort =0,1,getUnitEffort) * CatTemplate[[#This Row],[Year5]])</f>
        <v>0</v>
      </c>
      <c r="BR429" s="29">
        <f>IF(AND(ISBLANK(CatTemplate[[#This Row],[Eq. unit cost]]),ISBLANK(CatTemplate[[#This Row],[Cons. unit cost]]),ISBLANK(CatTemplate[[#This Row],[Oth. unit cost]])), 0, IF(getUnitEffort =0,1,getUnitEffort) * CatTemplate[[#This Row],[Year6]])</f>
        <v>0</v>
      </c>
      <c r="BS429" s="29">
        <f>IF(AND(ISBLANK(CatTemplate[[#This Row],[Eq. unit cost]]),ISBLANK(CatTemplate[[#This Row],[Cons. unit cost]]),ISBLANK(CatTemplate[[#This Row],[Oth. unit cost]])), 0, IF(getUnitEffort =0,1,getUnitEffort) * CatTemplate[[#This Row],[Year7]])</f>
        <v>0</v>
      </c>
      <c r="BT429" s="29">
        <f>IF(AND(ISBLANK(CatTemplate[[#This Row],[Eq. unit cost]]),ISBLANK(CatTemplate[[#This Row],[Cons. unit cost]]),ISBLANK(CatTemplate[[#This Row],[Oth. unit cost]])), 0, IF(getUnitEffort =0,1,getUnitEffort) * CatTemplate[[#This Row],[Year8]])</f>
        <v>0</v>
      </c>
      <c r="BU429" s="29">
        <f>IF(AND(ISBLANK(CatTemplate[[#This Row],[Eq. unit cost]]),ISBLANK(CatTemplate[[#This Row],[Cons. unit cost]]),ISBLANK(CatTemplate[[#This Row],[Oth. unit cost]])), 0, IF(getUnitEffort =0,1,getUnitEffort) * CatTemplate[[#This Row],[Year9]])</f>
        <v>0</v>
      </c>
      <c r="BV429" s="29">
        <f>IF(AND(ISBLANK(CatTemplate[[#This Row],[Eq. unit cost]]),ISBLANK(CatTemplate[[#This Row],[Cons. unit cost]]),ISBLANK(CatTemplate[[#This Row],[Oth. unit cost]])), 0, IF(getUnitEffort =0,1,getUnitEffort) * CatTemplate[[#This Row],[Year10]])</f>
        <v>0</v>
      </c>
      <c r="BW429" s="29">
        <f>IF(AND(ISBLANK(CatTemplate[[#This Row],[Eq. unit cost]]),ISBLANK(CatTemplate[[#This Row],[Cons. unit cost]]),ISBLANK(CatTemplate[[#This Row],[Oth. unit cost]])), 0, IF(getUnitEffort =0,1,getUnitEffort) * CatTemplate[[#This Row],[Year11]])</f>
        <v>0</v>
      </c>
      <c r="BX429" s="29">
        <f>IF(AND(ISBLANK(CatTemplate[[#This Row],[Eq. unit cost]]),ISBLANK(CatTemplate[[#This Row],[Cons. unit cost]]),ISBLANK(CatTemplate[[#This Row],[Oth. unit cost]])), 0, IF(getUnitEffort =0,1,getUnitEffort) * CatTemplate[[#This Row],[Year12]])</f>
        <v>0</v>
      </c>
      <c r="BY429" s="29">
        <f>IF(AND(ISBLANK(CatTemplate[[#This Row],[Eq. unit cost]]),ISBLANK(CatTemplate[[#This Row],[Cons. unit cost]]),ISBLANK(CatTemplate[[#This Row],[Oth. unit cost]])), 0, IF(getUnitEffort =0,1,getUnitEffort) * CatTemplate[[#This Row],[Year13]])</f>
        <v>0</v>
      </c>
      <c r="BZ429" s="29">
        <f>IF(AND(ISBLANK(CatTemplate[[#This Row],[Eq. unit cost]]),ISBLANK(CatTemplate[[#This Row],[Cons. unit cost]]),ISBLANK(CatTemplate[[#This Row],[Oth. unit cost]])), 0, IF(getUnitEffort =0,1,getUnitEffort) * CatTemplate[[#This Row],[Year14]])</f>
        <v>0</v>
      </c>
      <c r="CA429" s="29">
        <f>IF(AND(ISBLANK(CatTemplate[[#This Row],[Eq. unit cost]]),ISBLANK(CatTemplate[[#This Row],[Cons. unit cost]]),ISBLANK(CatTemplate[[#This Row],[Oth. unit cost]])), 0, IF(getUnitEffort =0,1,getUnitEffort) * CatTemplate[[#This Row],[Year15]])</f>
        <v>0</v>
      </c>
      <c r="CB429" s="29">
        <f>IF(AND(ISBLANK(CatTemplate[[#This Row],[Eq. unit cost]]),ISBLANK(CatTemplate[[#This Row],[Cons. unit cost]]),ISBLANK(CatTemplate[[#This Row],[Oth. unit cost]])), 0, IF(getUnitEffort =0,1,getUnitEffort) * CatTemplate[[#This Row],[Year16]])</f>
        <v>0</v>
      </c>
      <c r="CC429" s="29">
        <f>IF(AND(ISBLANK(CatTemplate[[#This Row],[Eq. unit cost]]),ISBLANK(CatTemplate[[#This Row],[Cons. unit cost]]),ISBLANK(CatTemplate[[#This Row],[Oth. unit cost]])), 0, IF(getUnitEffort =0,1,getUnitEffort) * CatTemplate[[#This Row],[Year17]])</f>
        <v>0</v>
      </c>
      <c r="CD429" s="29">
        <f>IF(AND(ISBLANK(CatTemplate[[#This Row],[Eq. unit cost]]),ISBLANK(CatTemplate[[#This Row],[Cons. unit cost]]),ISBLANK(CatTemplate[[#This Row],[Oth. unit cost]])), 0, IF(getUnitEffort =0,1,getUnitEffort) * CatTemplate[[#This Row],[Year18]])</f>
        <v>0</v>
      </c>
      <c r="CE429" s="29">
        <f>IF(AND(ISBLANK(CatTemplate[[#This Row],[Eq. unit cost]]),ISBLANK(CatTemplate[[#This Row],[Cons. unit cost]]),ISBLANK(CatTemplate[[#This Row],[Oth. unit cost]])), 0, IF(getUnitEffort =0,1,getUnitEffort) * CatTemplate[[#This Row],[Year19]])</f>
        <v>0</v>
      </c>
      <c r="CF429" s="29">
        <f>IF(AND(ISBLANK(CatTemplate[[#This Row],[Eq. unit cost]]),ISBLANK(CatTemplate[[#This Row],[Cons. unit cost]]),ISBLANK(CatTemplate[[#This Row],[Oth. unit cost]])), 0, IF(getUnitEffort =0,1,getUnitEffort) * CatTemplate[[#This Row],[Year20]])</f>
        <v>0</v>
      </c>
      <c r="CG429" s="45">
        <f>SUM(CatTemplate[[#This Row],[Q1]:[Q20]])</f>
        <v>0</v>
      </c>
      <c r="CH429" s="29">
        <f>IF(ISBLANK(CatTemplate[[#This Row],[St. unit effort]]),0,(CatTemplate[[#This Row],[St. unit effort]] * CatTemplate[[#This Row],[Year1]]))</f>
        <v>0</v>
      </c>
      <c r="CI429" s="29">
        <f>IF(ISBLANK(CatTemplate[[#This Row],[St. unit effort]]),0,(CatTemplate[[#This Row],[St. unit effort]] * CatTemplate[[#This Row],[Year2]]))</f>
        <v>0</v>
      </c>
      <c r="CJ429" s="29">
        <f>IF(ISBLANK(CatTemplate[[#This Row],[St. unit effort]]),0,(CatTemplate[[#This Row],[St. unit effort]] * CatTemplate[[#This Row],[Year3]]))</f>
        <v>0</v>
      </c>
      <c r="CK429" s="29">
        <f>IF(ISBLANK(CatTemplate[[#This Row],[St. unit effort]]),0,(CatTemplate[[#This Row],[St. unit effort]] * CatTemplate[[#This Row],[Year4]]))</f>
        <v>0</v>
      </c>
      <c r="CL429" s="29">
        <f>IF(ISBLANK(CatTemplate[[#This Row],[St. unit effort]]),0,(CatTemplate[[#This Row],[St. unit effort]] * CatTemplate[[#This Row],[Year5]]))</f>
        <v>0</v>
      </c>
      <c r="CM429" s="29">
        <f>IF(ISBLANK(CatTemplate[[#This Row],[St. unit effort]]),0,(CatTemplate[[#This Row],[St. unit effort]] * CatTemplate[[#This Row],[Year6]]))</f>
        <v>0</v>
      </c>
      <c r="CN429" s="29">
        <f>IF(ISBLANK(CatTemplate[[#This Row],[St. unit effort]]),0,(CatTemplate[[#This Row],[St. unit effort]] * CatTemplate[[#This Row],[Year7]]))</f>
        <v>0</v>
      </c>
      <c r="CO429" s="29">
        <f>IF(ISBLANK(CatTemplate[[#This Row],[St. unit effort]]),0,(CatTemplate[[#This Row],[St. unit effort]] * CatTemplate[[#This Row],[Year8]]))</f>
        <v>0</v>
      </c>
      <c r="CP429" s="29">
        <f>IF(ISBLANK(CatTemplate[[#This Row],[St. unit effort]]),0,(CatTemplate[[#This Row],[St. unit effort]] * CatTemplate[[#This Row],[Year9]]))</f>
        <v>0</v>
      </c>
      <c r="CQ429" s="29">
        <f>IF(ISBLANK(CatTemplate[[#This Row],[St. unit effort]]),0,(CatTemplate[[#This Row],[St. unit effort]] * CatTemplate[[#This Row],[Year10]]))</f>
        <v>0</v>
      </c>
      <c r="CR429" s="29">
        <f>IF(ISBLANK(CatTemplate[[#This Row],[St. unit effort]]),0,(CatTemplate[[#This Row],[St. unit effort]] * CatTemplate[[#This Row],[Year11]]))</f>
        <v>0</v>
      </c>
      <c r="CS429" s="29">
        <f>IF(ISBLANK(CatTemplate[[#This Row],[St. unit effort]]),0,(CatTemplate[[#This Row],[St. unit effort]] * CatTemplate[[#This Row],[Year12]]))</f>
        <v>0</v>
      </c>
      <c r="CT429" s="29">
        <f>IF(ISBLANK(CatTemplate[[#This Row],[St. unit effort]]),0,(CatTemplate[[#This Row],[St. unit effort]] * CatTemplate[[#This Row],[Year13]]))</f>
        <v>0</v>
      </c>
      <c r="CU429" s="29">
        <f>IF(ISBLANK(CatTemplate[[#This Row],[St. unit effort]]),0,(CatTemplate[[#This Row],[St. unit effort]] * CatTemplate[[#This Row],[Year14]]))</f>
        <v>0</v>
      </c>
      <c r="CV429" s="29">
        <f>IF(ISBLANK(CatTemplate[[#This Row],[St. unit effort]]),0,(CatTemplate[[#This Row],[St. unit effort]] * CatTemplate[[#This Row],[Year15]]))</f>
        <v>0</v>
      </c>
      <c r="CW429" s="29">
        <f>IF(ISBLANK(CatTemplate[[#This Row],[St. unit effort]]),0,(CatTemplate[[#This Row],[St. unit effort]] * CatTemplate[[#This Row],[Year16]]))</f>
        <v>0</v>
      </c>
      <c r="CX429" s="29">
        <f>IF(ISBLANK(CatTemplate[[#This Row],[St. unit effort]]),0,(CatTemplate[[#This Row],[St. unit effort]] * CatTemplate[[#This Row],[Year17]]))</f>
        <v>0</v>
      </c>
      <c r="CY429" s="29">
        <f>IF(ISBLANK(CatTemplate[[#This Row],[St. unit effort]]),0,(CatTemplate[[#This Row],[St. unit effort]] * CatTemplate[[#This Row],[Year18]]))</f>
        <v>0</v>
      </c>
      <c r="CZ429" s="29">
        <f>IF(ISBLANK(CatTemplate[[#This Row],[St. unit effort]]),0,(CatTemplate[[#This Row],[St. unit effort]] * CatTemplate[[#This Row],[Year19]]))</f>
        <v>0</v>
      </c>
      <c r="DA429" s="29">
        <f>IF(ISBLANK(CatTemplate[[#This Row],[St. unit effort]]),0,(CatTemplate[[#This Row],[St. unit effort]] * CatTemplate[[#This Row],[Year20]]))</f>
        <v>0</v>
      </c>
      <c r="DB429" s="57">
        <f>IF(ISBLANK(CatTemplate[[#This Row],[St. unit effort]]),0,(CatTemplate[[#This Row],[St. unit effort]] * CatTemplate[[#This Row],[Year1]])*8/ParRatePM)</f>
        <v>0</v>
      </c>
      <c r="DC429" s="57">
        <f>IF(ISBLANK(CatTemplate[[#This Row],[St. unit effort]]),0,(CatTemplate[[#This Row],[St. unit effort]] * CatTemplate[[#This Row],[Year2]])*8/ParRatePM)</f>
        <v>0</v>
      </c>
      <c r="DD429" s="57">
        <f>IF(ISBLANK(CatTemplate[[#This Row],[St. unit effort]]),0,(CatTemplate[[#This Row],[St. unit effort]] * CatTemplate[[#This Row],[Year3]])*8/ParRatePM)</f>
        <v>0</v>
      </c>
      <c r="DE429" s="57">
        <f>IF(ISBLANK(CatTemplate[[#This Row],[St. unit effort]]),0,(CatTemplate[[#This Row],[St. unit effort]] * CatTemplate[[#This Row],[Year4]])*8/ParRatePM)</f>
        <v>0</v>
      </c>
      <c r="DF429" s="57">
        <f>IF(ISBLANK(CatTemplate[[#This Row],[St. unit effort]]),0,(CatTemplate[[#This Row],[St. unit effort]] * CatTemplate[[#This Row],[Year5]])*8/ParRatePM)</f>
        <v>0</v>
      </c>
      <c r="DG429" s="57">
        <f>IF(ISBLANK(CatTemplate[[#This Row],[St. unit effort]]),0,(CatTemplate[[#This Row],[St. unit effort]] * CatTemplate[[#This Row],[Year6]])*8/ParRatePM)</f>
        <v>0</v>
      </c>
      <c r="DH429" s="57">
        <f>IF(ISBLANK(CatTemplate[[#This Row],[St. unit effort]]),0,(CatTemplate[[#This Row],[St. unit effort]] * CatTemplate[[#This Row],[Year7]])*8/ParRatePM)</f>
        <v>0</v>
      </c>
      <c r="DI429" s="57">
        <f>IF(ISBLANK(CatTemplate[[#This Row],[St. unit effort]]),0,(CatTemplate[[#This Row],[St. unit effort]] * CatTemplate[[#This Row],[Year8]])*8/ParRatePM)</f>
        <v>0</v>
      </c>
      <c r="DJ429" s="57">
        <f>IF(ISBLANK(CatTemplate[[#This Row],[St. unit effort]]),0,(CatTemplate[[#This Row],[St. unit effort]] * CatTemplate[[#This Row],[Year9]])*8/ParRatePM)</f>
        <v>0</v>
      </c>
      <c r="DK429" s="57">
        <f>IF(ISBLANK(CatTemplate[[#This Row],[St. unit effort]]),0,(CatTemplate[[#This Row],[St. unit effort]] * CatTemplate[[#This Row],[Year10]])*8/ParRatePM)</f>
        <v>0</v>
      </c>
      <c r="DL429" s="57">
        <f>IF(ISBLANK(CatTemplate[[#This Row],[St. unit effort]]),0,(CatTemplate[[#This Row],[St. unit effort]] * CatTemplate[[#This Row],[Year11]])*8/ParRatePM)</f>
        <v>0</v>
      </c>
      <c r="DM429" s="57">
        <f>IF(ISBLANK(CatTemplate[[#This Row],[St. unit effort]]),0,(CatTemplate[[#This Row],[St. unit effort]] * CatTemplate[[#This Row],[Year12]])*8/ParRatePM)</f>
        <v>0</v>
      </c>
      <c r="DN429" s="57">
        <f>IF(ISBLANK(CatTemplate[[#This Row],[St. unit effort]]),0,(CatTemplate[[#This Row],[St. unit effort]] * CatTemplate[[#This Row],[Year13]])*8/ParRatePM)</f>
        <v>0</v>
      </c>
      <c r="DO429" s="57">
        <f>IF(ISBLANK(CatTemplate[[#This Row],[St. unit effort]]),0,(CatTemplate[[#This Row],[St. unit effort]] * CatTemplate[[#This Row],[Year14]])*8/ParRatePM)</f>
        <v>0</v>
      </c>
      <c r="DP429" s="57">
        <f>IF(ISBLANK(CatTemplate[[#This Row],[St. unit effort]]),0,(CatTemplate[[#This Row],[St. unit effort]] * CatTemplate[[#This Row],[Year15]])*8/ParRatePM)</f>
        <v>0</v>
      </c>
      <c r="DQ429" s="57">
        <f>IF(ISBLANK(CatTemplate[[#This Row],[St. unit effort]]),0,(CatTemplate[[#This Row],[St. unit effort]] * CatTemplate[[#This Row],[Year16]])*8/ParRatePM)</f>
        <v>0</v>
      </c>
      <c r="DR429" s="57">
        <f>IF(ISBLANK(CatTemplate[[#This Row],[St. unit effort]]),0,(CatTemplate[[#This Row],[St. unit effort]] * CatTemplate[[#This Row],[Year17]])*8/ParRatePM)</f>
        <v>0</v>
      </c>
      <c r="DS429" s="57">
        <f>IF(ISBLANK(CatTemplate[[#This Row],[St. unit effort]]),0,(CatTemplate[[#This Row],[St. unit effort]] * CatTemplate[[#This Row],[Year18]])*8/ParRatePM)</f>
        <v>0</v>
      </c>
      <c r="DT429" s="57">
        <f>IF(ISBLANK(CatTemplate[[#This Row],[St. unit effort]]),0,(CatTemplate[[#This Row],[St. unit effort]] * CatTemplate[[#This Row],[Year19]])*8/ParRatePM)</f>
        <v>0</v>
      </c>
      <c r="DU429" s="57">
        <f>IF(ISBLANK(CatTemplate[[#This Row],[St. unit effort]]),0,(CatTemplate[[#This Row],[St. unit effort]] * CatTemplate[[#This Row],[Year20]])*8/ParRatePM)</f>
        <v>0</v>
      </c>
      <c r="DV429" s="54">
        <f>SUM(CatTemplate[[#This Row],[PM1]:[PM20]])</f>
        <v>0</v>
      </c>
      <c r="DW429" s="56">
        <f t="shared" si="147"/>
        <v>0</v>
      </c>
      <c r="DX429" s="56">
        <f t="shared" si="147"/>
        <v>0</v>
      </c>
      <c r="DY429" s="56">
        <f t="shared" si="147"/>
        <v>0</v>
      </c>
      <c r="DZ429" s="56">
        <f t="shared" si="147"/>
        <v>0</v>
      </c>
      <c r="EA429" s="56">
        <f t="shared" si="147"/>
        <v>0</v>
      </c>
      <c r="EB429" s="56">
        <f t="shared" si="147"/>
        <v>0</v>
      </c>
      <c r="EC429" s="56">
        <f t="shared" si="147"/>
        <v>0</v>
      </c>
      <c r="ED429" s="56">
        <f t="shared" si="147"/>
        <v>0</v>
      </c>
      <c r="EE429" s="56">
        <f t="shared" si="147"/>
        <v>0</v>
      </c>
      <c r="EF429" s="56">
        <f t="shared" si="147"/>
        <v>0</v>
      </c>
      <c r="EG429" s="56">
        <f t="shared" si="147"/>
        <v>0</v>
      </c>
      <c r="EH429" s="56">
        <f t="shared" si="147"/>
        <v>0</v>
      </c>
      <c r="EI429" s="56">
        <f t="shared" si="147"/>
        <v>0</v>
      </c>
      <c r="EJ429" s="56">
        <f t="shared" si="147"/>
        <v>0</v>
      </c>
      <c r="EK429" s="56">
        <f t="shared" si="147"/>
        <v>0</v>
      </c>
      <c r="EL429" s="56">
        <f t="shared" si="147"/>
        <v>0</v>
      </c>
      <c r="EM429" s="56">
        <f t="shared" si="149"/>
        <v>0</v>
      </c>
      <c r="EN429" s="56">
        <f t="shared" si="149"/>
        <v>0</v>
      </c>
      <c r="EO429" s="56">
        <f t="shared" si="149"/>
        <v>0</v>
      </c>
      <c r="EP429" s="56">
        <f t="shared" si="149"/>
        <v>0</v>
      </c>
      <c r="EQ429" s="30">
        <f>CatTemplate[[#This Row],[Eq. unit cost]] * CatTemplate[[#This Row],[Eq. quantity]]</f>
        <v>0.04</v>
      </c>
      <c r="ER429" s="30">
        <f>CatTemplate[[#This Row],[Cons. unit cost]] *CatTemplate[[#This Row],[Cons. quantity]]</f>
        <v>0</v>
      </c>
      <c r="ES429" s="30">
        <f>CatTemplate[[#This Row],[Oth. unit cost]] *CatTemplate[[#This Row],[Oth. quantity]]</f>
        <v>0</v>
      </c>
      <c r="ET429" s="55">
        <f>SUM(CatTemplate[[#This Row],[CO1]:[CO20]])</f>
        <v>0</v>
      </c>
      <c r="EU429" s="56">
        <f t="shared" si="148"/>
        <v>0</v>
      </c>
      <c r="EV429" s="56">
        <f t="shared" si="148"/>
        <v>0</v>
      </c>
      <c r="EW429" s="56">
        <f t="shared" si="148"/>
        <v>0</v>
      </c>
      <c r="EX429" s="56">
        <f t="shared" si="148"/>
        <v>0</v>
      </c>
      <c r="EY429" s="56">
        <f t="shared" si="148"/>
        <v>0</v>
      </c>
      <c r="EZ429" s="56">
        <f t="shared" si="148"/>
        <v>0</v>
      </c>
      <c r="FA429" s="56">
        <f t="shared" si="148"/>
        <v>0</v>
      </c>
      <c r="FB429" s="56">
        <f t="shared" si="148"/>
        <v>0</v>
      </c>
      <c r="FC429" s="56">
        <f t="shared" si="148"/>
        <v>0</v>
      </c>
      <c r="FD429" s="56">
        <f t="shared" si="148"/>
        <v>0</v>
      </c>
      <c r="FE429" s="56">
        <f t="shared" si="148"/>
        <v>0</v>
      </c>
      <c r="FF429" s="56">
        <f t="shared" si="148"/>
        <v>0</v>
      </c>
      <c r="FG429" s="56">
        <f t="shared" si="148"/>
        <v>0</v>
      </c>
      <c r="FH429" s="56">
        <f t="shared" si="148"/>
        <v>0</v>
      </c>
      <c r="FI429" s="56">
        <f t="shared" si="148"/>
        <v>0</v>
      </c>
      <c r="FJ429" s="56">
        <f t="shared" si="148"/>
        <v>0</v>
      </c>
      <c r="FK429" s="56">
        <f t="shared" si="150"/>
        <v>0</v>
      </c>
      <c r="FL429" s="56">
        <f t="shared" si="150"/>
        <v>0</v>
      </c>
      <c r="FM429" s="56">
        <f t="shared" si="150"/>
        <v>0</v>
      </c>
      <c r="FN429" s="56">
        <f t="shared" si="150"/>
        <v>0</v>
      </c>
      <c r="FO429" s="58">
        <f>SUM(CatTemplate[[#This Row],[CS1]:[CS20]])</f>
        <v>0</v>
      </c>
      <c r="FP429" s="59">
        <f>CatTemplate[[#This Row],[Total Oth. cost]]+CatTemplate[[#This Row],[Total St. Cost]]</f>
        <v>0</v>
      </c>
      <c r="FQ429" s="33" t="e">
        <f t="shared" si="137"/>
        <v>#VALUE!</v>
      </c>
      <c r="FR429" s="33" t="e">
        <f t="shared" si="138"/>
        <v>#VALUE!</v>
      </c>
      <c r="FS429" s="30" t="e">
        <f>(CatTemplate[[#This Row],[CO1]] + CatTemplate[[#This Row],[CS1]]) * (1 + getRateOHFinal) * getRateMarkupFinal</f>
        <v>#VALUE!</v>
      </c>
      <c r="FT429" s="30" t="e">
        <f>(CatTemplate[[#This Row],[CO2]] + CatTemplate[[#This Row],[CS2]]) * (1 + getRateOHFinal) * getRateMarkupFinal</f>
        <v>#VALUE!</v>
      </c>
      <c r="FU429" s="30" t="e">
        <f>(CatTemplate[[#This Row],[CO3]] + CatTemplate[[#This Row],[CS3]]) * (1 + getRateOHFinal) * getRateMarkupFinal</f>
        <v>#VALUE!</v>
      </c>
      <c r="FV429" s="30" t="e">
        <f>(CatTemplate[[#This Row],[CO4]] + CatTemplate[[#This Row],[CS4]]) * (1 + getRateOHFinal) * getRateMarkupFinal</f>
        <v>#VALUE!</v>
      </c>
      <c r="FW429" s="30" t="e">
        <f>(CatTemplate[[#This Row],[CO5]] + CatTemplate[[#This Row],[CS5]]) * (1 + getRateOHFinal) * getRateMarkupFinal</f>
        <v>#VALUE!</v>
      </c>
      <c r="FX429" s="30" t="e">
        <f>(CatTemplate[[#This Row],[CO6]] + CatTemplate[[#This Row],[CS6]]) * (1 + getRateOHFinal) * getRateMarkupFinal</f>
        <v>#VALUE!</v>
      </c>
      <c r="FY429" s="30" t="e">
        <f>(CatTemplate[[#This Row],[CO7]] + CatTemplate[[#This Row],[CS7]]) * (1 + getRateOHFinal) * getRateMarkupFinal</f>
        <v>#VALUE!</v>
      </c>
      <c r="FZ429" s="30" t="e">
        <f>(CatTemplate[[#This Row],[CO8]] + CatTemplate[[#This Row],[CS8]]) * (1 + getRateOHFinal) * getRateMarkupFinal</f>
        <v>#VALUE!</v>
      </c>
      <c r="GA429" s="30" t="e">
        <f>(CatTemplate[[#This Row],[CO9]] + CatTemplate[[#This Row],[CS9]]) * (1 + getRateOHFinal) * getRateMarkupFinal</f>
        <v>#VALUE!</v>
      </c>
      <c r="GB429" s="30" t="e">
        <f>(CatTemplate[[#This Row],[CO10]] + CatTemplate[[#This Row],[CS10]]) * (1 + getRateOHFinal) * getRateMarkupFinal</f>
        <v>#VALUE!</v>
      </c>
      <c r="GC429" s="30" t="e">
        <f>(CatTemplate[[#This Row],[CO11]] + CatTemplate[[#This Row],[CS11]]) * (1 + getRateOHFinal) * getRateMarkupFinal</f>
        <v>#VALUE!</v>
      </c>
      <c r="GD429" s="30" t="e">
        <f>(CatTemplate[[#This Row],[CO12]] + CatTemplate[[#This Row],[CS12]]) * (1 + getRateOHFinal) * getRateMarkupFinal</f>
        <v>#VALUE!</v>
      </c>
      <c r="GE429" s="30" t="e">
        <f>(CatTemplate[[#This Row],[CO13]] + CatTemplate[[#This Row],[CS13]]) * (1 + getRateOHFinal) * getRateMarkupFinal</f>
        <v>#VALUE!</v>
      </c>
      <c r="GF429" s="30" t="e">
        <f>(CatTemplate[[#This Row],[CO14]] + CatTemplate[[#This Row],[CS14]]) * (1 + getRateOHFinal) * getRateMarkupFinal</f>
        <v>#VALUE!</v>
      </c>
      <c r="GG429" s="30" t="e">
        <f>(CatTemplate[[#This Row],[CO15]] + CatTemplate[[#This Row],[CS15]]) * (1 + getRateOHFinal) * getRateMarkupFinal</f>
        <v>#VALUE!</v>
      </c>
      <c r="GH429" s="30" t="e">
        <f>(CatTemplate[[#This Row],[CO16]] + CatTemplate[[#This Row],[CS16]]) * (1 + getRateOHFinal) * getRateMarkupFinal</f>
        <v>#VALUE!</v>
      </c>
      <c r="GI429" s="30" t="e">
        <f>(CatTemplate[[#This Row],[CO17]] + CatTemplate[[#This Row],[CS17]]) * (1 + getRateOHFinal) * getRateMarkupFinal</f>
        <v>#VALUE!</v>
      </c>
      <c r="GJ429" s="30" t="e">
        <f>(CatTemplate[[#This Row],[CO18]] + CatTemplate[[#This Row],[CS18]]) * (1 + getRateOHFinal) * getRateMarkupFinal</f>
        <v>#VALUE!</v>
      </c>
      <c r="GK429" s="30" t="e">
        <f>(CatTemplate[[#This Row],[CO19]] + CatTemplate[[#This Row],[CS19]]) * (1 + getRateOHFinal) * getRateMarkupFinal</f>
        <v>#VALUE!</v>
      </c>
      <c r="GL429" s="30" t="e">
        <f>(CatTemplate[[#This Row],[CO20]] + CatTemplate[[#This Row],[CS20]]) * (1 + getRateOHFinal) * getRateMarkupFinal</f>
        <v>#VALUE!</v>
      </c>
      <c r="GM429" s="30" t="e">
        <f t="shared" si="139"/>
        <v>#VALUE!</v>
      </c>
      <c r="GN429" s="30" t="e">
        <f t="shared" si="140"/>
        <v>#VALUE!</v>
      </c>
      <c r="GO429" s="30" t="e">
        <f t="shared" si="141"/>
        <v>#VALUE!</v>
      </c>
      <c r="GP429" s="30" t="e">
        <f t="shared" si="142"/>
        <v>#VALUE!</v>
      </c>
      <c r="GQ429" s="30" t="e">
        <f>(CatTemplate[[#This Row],[CO1]]+CatTemplate[[#This Row],[CS1]]) * (1+ getRateOHFinal) * (1 + getRateMarkupFinal)</f>
        <v>#VALUE!</v>
      </c>
      <c r="GR429" s="30" t="e">
        <f>(CatTemplate[[#This Row],[CO2]]+CatTemplate[[#This Row],[CS2]]) * (1+ getRateOHFinal) * (1 + getRateMarkupFinal)</f>
        <v>#VALUE!</v>
      </c>
      <c r="GS429" s="30" t="e">
        <f>(CatTemplate[[#This Row],[CO3]]+CatTemplate[[#This Row],[CS3]]) * (1+ getRateOHFinal) * (1 + getRateMarkupFinal)</f>
        <v>#VALUE!</v>
      </c>
      <c r="GT429" s="30" t="e">
        <f>(CatTemplate[[#This Row],[CO4]]+CatTemplate[[#This Row],[CS4]]) * (1+ getRateOHFinal) * (1 + getRateMarkupFinal)</f>
        <v>#VALUE!</v>
      </c>
      <c r="GU429" s="30" t="e">
        <f>(CatTemplate[[#This Row],[CO5]]+CatTemplate[[#This Row],[CS5]]) * (1+ getRateOHFinal) * (1 + getRateMarkupFinal)</f>
        <v>#VALUE!</v>
      </c>
      <c r="GV429" s="30" t="e">
        <f>(CatTemplate[[#This Row],[CO6]]+CatTemplate[[#This Row],[CS6]]) * (1+ getRateOHFinal) * (1 + getRateMarkupFinal)</f>
        <v>#VALUE!</v>
      </c>
      <c r="GW429" s="30" t="e">
        <f>(CatTemplate[[#This Row],[CO7]]+CatTemplate[[#This Row],[CS7]]) * (1+ getRateOHFinal) * (1 + getRateMarkupFinal)</f>
        <v>#VALUE!</v>
      </c>
      <c r="GX429" s="30" t="e">
        <f>(CatTemplate[[#This Row],[CO8]]+CatTemplate[[#This Row],[CS8]]) * (1+ getRateOHFinal) * (1 + getRateMarkupFinal)</f>
        <v>#VALUE!</v>
      </c>
      <c r="GY429" s="30" t="e">
        <f>(CatTemplate[[#This Row],[CO9]]+CatTemplate[[#This Row],[CS9]]) * (1+ getRateOHFinal) * (1 + getRateMarkupFinal)</f>
        <v>#VALUE!</v>
      </c>
      <c r="GZ429" s="30" t="e">
        <f>(CatTemplate[[#This Row],[CO10]]+CatTemplate[[#This Row],[CS10]]) * (1+ getRateOHFinal) * (1 + getRateMarkupFinal)</f>
        <v>#VALUE!</v>
      </c>
      <c r="HA429" s="30" t="e">
        <f>(CatTemplate[[#This Row],[CO11]]+CatTemplate[[#This Row],[CS11]]) * (1+ getRateOHFinal) * (1 + getRateMarkupFinal)</f>
        <v>#VALUE!</v>
      </c>
      <c r="HB429" s="30" t="e">
        <f>(CatTemplate[[#This Row],[CO12]]+CatTemplate[[#This Row],[CS12]]) * (1+ getRateOHFinal) * (1 + getRateMarkupFinal)</f>
        <v>#VALUE!</v>
      </c>
      <c r="HC429" s="30" t="e">
        <f>(CatTemplate[[#This Row],[CO13]]+CatTemplate[[#This Row],[CS13]]) * (1+ getRateOHFinal) * (1 + getRateMarkupFinal)</f>
        <v>#VALUE!</v>
      </c>
      <c r="HD429" s="30" t="e">
        <f>(CatTemplate[[#This Row],[CO14]]+CatTemplate[[#This Row],[CS14]]) * (1+ getRateOHFinal) * (1 + getRateMarkupFinal)</f>
        <v>#VALUE!</v>
      </c>
      <c r="HE429" s="30" t="e">
        <f>(CatTemplate[[#This Row],[CO15]]+CatTemplate[[#This Row],[CS15]]) * (1+ getRateOHFinal) * (1 + getRateMarkupFinal)</f>
        <v>#VALUE!</v>
      </c>
      <c r="HF429" s="30" t="e">
        <f>(CatTemplate[[#This Row],[CO16]]+CatTemplate[[#This Row],[CS16]]) * (1+ getRateOHFinal) * (1 + getRateMarkupFinal)</f>
        <v>#VALUE!</v>
      </c>
      <c r="HG429" s="30" t="e">
        <f>(CatTemplate[[#This Row],[CO17]]+CatTemplate[[#This Row],[CS17]]) * (1+ getRateOHFinal) * (1 + getRateMarkupFinal)</f>
        <v>#VALUE!</v>
      </c>
      <c r="HH429" s="30" t="e">
        <f>(CatTemplate[[#This Row],[CO18]]+CatTemplate[[#This Row],[CS18]]) * (1+ getRateOHFinal) * (1 + getRateMarkupFinal)</f>
        <v>#VALUE!</v>
      </c>
      <c r="HI429" s="30" t="e">
        <f>(CatTemplate[[#This Row],[CO19]]+CatTemplate[[#This Row],[CS19]]) * (1+ getRateOHFinal) * (1 + getRateMarkupFinal)</f>
        <v>#VALUE!</v>
      </c>
      <c r="HJ429" s="30" t="e">
        <f>(CatTemplate[[#This Row],[CO20]]+CatTemplate[[#This Row],[CS20]]) * (1+ getRateOHFinal) * (1 + getRateMarkupFinal)</f>
        <v>#VALUE!</v>
      </c>
      <c r="HK429" s="39" t="e">
        <f>CatTemplate[[#This Row],[Total cost]]+CatTemplate[[#This Row],[OH Amount]]+CatTemplate[[#This Row],[Markup]]</f>
        <v>#VALUE!</v>
      </c>
      <c r="HL429" s="63">
        <f>IF(CatTemplate[[#This Row],[Units]]="Days",CatTemplate[[#This Row],[Project quantity]]*CatTemplate[[#This Row],[St. unit effort]],CatTemplate[[#This Row],[Project quantity]])</f>
        <v>0</v>
      </c>
      <c r="HM429" s="287">
        <f>IFERROR(CatTemplate[[#This Row],[Total Price]]/(CatTemplate[[#This Row],[Final Quantity]]),0)</f>
        <v>0</v>
      </c>
      <c r="HN429" s="261"/>
    </row>
    <row r="430" spans="2:222" x14ac:dyDescent="0.2">
      <c r="B430" s="9" t="s">
        <v>108</v>
      </c>
      <c r="C430" s="23">
        <v>14</v>
      </c>
      <c r="D430" s="10" t="s">
        <v>108</v>
      </c>
      <c r="E430" s="25">
        <v>1</v>
      </c>
      <c r="F430" s="19" t="s">
        <v>1056</v>
      </c>
      <c r="G430" s="27">
        <v>2</v>
      </c>
      <c r="H430" s="19" t="s">
        <v>1058</v>
      </c>
      <c r="I430" s="19"/>
      <c r="J430" s="16" t="s">
        <v>972</v>
      </c>
      <c r="K430" s="16"/>
      <c r="L430" s="16" t="s">
        <v>422</v>
      </c>
      <c r="M430" s="16" t="s">
        <v>207</v>
      </c>
      <c r="N430" s="16" t="s">
        <v>858</v>
      </c>
      <c r="O430" s="320"/>
      <c r="P430" s="71"/>
      <c r="Q430" s="108"/>
      <c r="R430" s="73"/>
      <c r="S430" s="97"/>
      <c r="T430" s="100">
        <v>0.27</v>
      </c>
      <c r="U430" s="73">
        <f>getEqUnitEffort</f>
        <v>1</v>
      </c>
      <c r="V430" s="101">
        <f>getEqQuantity</f>
        <v>1</v>
      </c>
      <c r="W430" s="320"/>
      <c r="X430" s="100">
        <v>12.39</v>
      </c>
      <c r="Y430" s="73">
        <f>getConsUnitEffort</f>
        <v>1</v>
      </c>
      <c r="Z430" s="14">
        <f>getConsQuantity</f>
        <v>1</v>
      </c>
      <c r="AA430" s="320"/>
      <c r="AB430" s="72"/>
      <c r="AC430" s="112"/>
      <c r="AD430" s="14">
        <f>getOthQuantity</f>
        <v>0</v>
      </c>
      <c r="AE430" s="320"/>
      <c r="AF430" s="28" t="str">
        <f>IF(ISBLANK(CatTemplate[[#This Row],[Resource type]]),"",CatTemplate[[#This Row],[Resource type]])</f>
        <v>PATH Assistant</v>
      </c>
      <c r="AG430" s="242">
        <f>getStaffUnitCost</f>
        <v>353.63338714994063</v>
      </c>
      <c r="AH430" s="113">
        <v>2.5000000000000001E-2</v>
      </c>
      <c r="AI430" s="40">
        <f>getStaffQuantity</f>
        <v>0</v>
      </c>
      <c r="AJ430" s="41">
        <f>CatTemplate[[#This Row],[St. quantity]]*8/ParRatePM</f>
        <v>0</v>
      </c>
      <c r="AK430" s="320"/>
      <c r="AL430" s="53" t="str">
        <f>CatTemplate[[#This Row],[Item type]]</f>
        <v>Items</v>
      </c>
      <c r="AM430" s="12">
        <f>SUM(CatTemplate[[#This Row],[Year1]:[Year20]])</f>
        <v>0</v>
      </c>
      <c r="AN430" s="52"/>
      <c r="AO430" s="52"/>
      <c r="AP430" s="52"/>
      <c r="AQ430" s="8"/>
      <c r="AR430" s="8"/>
      <c r="AS430" s="8"/>
      <c r="AT430" s="8"/>
      <c r="AU430" s="8"/>
      <c r="AV430" s="8"/>
      <c r="AW430" s="8"/>
      <c r="AX430" s="8"/>
      <c r="AY430" s="8"/>
      <c r="AZ430" s="8"/>
      <c r="BA430" s="8"/>
      <c r="BB430" s="8"/>
      <c r="BC430" s="8"/>
      <c r="BD430" s="8"/>
      <c r="BE430" s="8"/>
      <c r="BF430" s="8"/>
      <c r="BG430" s="36"/>
      <c r="BH430" s="320"/>
      <c r="BI430" s="37" t="str">
        <f>getCostCategory</f>
        <v>06 Operating costs</v>
      </c>
      <c r="BJ430" s="37" t="str">
        <f>getSection</f>
        <v>14 Pathology</v>
      </c>
      <c r="BK430" s="32" t="str">
        <f>getObject</f>
        <v>Pathology</v>
      </c>
      <c r="BL430" s="30">
        <f>IFERROR(getUnitCost * IF(CatTemplate[[#This Row],[Cost Category Comp.]]="01 Staff costs", 1,1),0)</f>
        <v>366.29338714994066</v>
      </c>
      <c r="BM430" s="29">
        <f>IF(AND(ISBLANK(CatTemplate[[#This Row],[Eq. unit cost]]),ISBLANK(CatTemplate[[#This Row],[Cons. unit cost]]),ISBLANK(CatTemplate[[#This Row],[Oth. unit cost]])), 0, IF(getUnitEffort =0,1,getUnitEffort) * CatTemplate[[#This Row],[Year1]])</f>
        <v>0</v>
      </c>
      <c r="BN430" s="29">
        <f>IF(AND(ISBLANK(CatTemplate[[#This Row],[Eq. unit cost]]),ISBLANK(CatTemplate[[#This Row],[Cons. unit cost]]),ISBLANK(CatTemplate[[#This Row],[Oth. unit cost]])), 0, IF(getUnitEffort =0,1,getUnitEffort) * CatTemplate[[#This Row],[Year2]])</f>
        <v>0</v>
      </c>
      <c r="BO430" s="29">
        <f>IF(AND(ISBLANK(CatTemplate[[#This Row],[Eq. unit cost]]),ISBLANK(CatTemplate[[#This Row],[Cons. unit cost]]),ISBLANK(CatTemplate[[#This Row],[Oth. unit cost]])), 0, IF(getUnitEffort =0,1,getUnitEffort) * CatTemplate[[#This Row],[Year3]])</f>
        <v>0</v>
      </c>
      <c r="BP430" s="29">
        <f>IF(AND(ISBLANK(CatTemplate[[#This Row],[Eq. unit cost]]),ISBLANK(CatTemplate[[#This Row],[Cons. unit cost]]),ISBLANK(CatTemplate[[#This Row],[Oth. unit cost]])), 0, IF(getUnitEffort =0,1,getUnitEffort) * CatTemplate[[#This Row],[Year4]])</f>
        <v>0</v>
      </c>
      <c r="BQ430" s="29">
        <f>IF(AND(ISBLANK(CatTemplate[[#This Row],[Eq. unit cost]]),ISBLANK(CatTemplate[[#This Row],[Cons. unit cost]]),ISBLANK(CatTemplate[[#This Row],[Oth. unit cost]])), 0, IF(getUnitEffort =0,1,getUnitEffort) * CatTemplate[[#This Row],[Year5]])</f>
        <v>0</v>
      </c>
      <c r="BR430" s="29">
        <f>IF(AND(ISBLANK(CatTemplate[[#This Row],[Eq. unit cost]]),ISBLANK(CatTemplate[[#This Row],[Cons. unit cost]]),ISBLANK(CatTemplate[[#This Row],[Oth. unit cost]])), 0, IF(getUnitEffort =0,1,getUnitEffort) * CatTemplate[[#This Row],[Year6]])</f>
        <v>0</v>
      </c>
      <c r="BS430" s="29">
        <f>IF(AND(ISBLANK(CatTemplate[[#This Row],[Eq. unit cost]]),ISBLANK(CatTemplate[[#This Row],[Cons. unit cost]]),ISBLANK(CatTemplate[[#This Row],[Oth. unit cost]])), 0, IF(getUnitEffort =0,1,getUnitEffort) * CatTemplate[[#This Row],[Year7]])</f>
        <v>0</v>
      </c>
      <c r="BT430" s="29">
        <f>IF(AND(ISBLANK(CatTemplate[[#This Row],[Eq. unit cost]]),ISBLANK(CatTemplate[[#This Row],[Cons. unit cost]]),ISBLANK(CatTemplate[[#This Row],[Oth. unit cost]])), 0, IF(getUnitEffort =0,1,getUnitEffort) * CatTemplate[[#This Row],[Year8]])</f>
        <v>0</v>
      </c>
      <c r="BU430" s="29">
        <f>IF(AND(ISBLANK(CatTemplate[[#This Row],[Eq. unit cost]]),ISBLANK(CatTemplate[[#This Row],[Cons. unit cost]]),ISBLANK(CatTemplate[[#This Row],[Oth. unit cost]])), 0, IF(getUnitEffort =0,1,getUnitEffort) * CatTemplate[[#This Row],[Year9]])</f>
        <v>0</v>
      </c>
      <c r="BV430" s="29">
        <f>IF(AND(ISBLANK(CatTemplate[[#This Row],[Eq. unit cost]]),ISBLANK(CatTemplate[[#This Row],[Cons. unit cost]]),ISBLANK(CatTemplate[[#This Row],[Oth. unit cost]])), 0, IF(getUnitEffort =0,1,getUnitEffort) * CatTemplate[[#This Row],[Year10]])</f>
        <v>0</v>
      </c>
      <c r="BW430" s="29">
        <f>IF(AND(ISBLANK(CatTemplate[[#This Row],[Eq. unit cost]]),ISBLANK(CatTemplate[[#This Row],[Cons. unit cost]]),ISBLANK(CatTemplate[[#This Row],[Oth. unit cost]])), 0, IF(getUnitEffort =0,1,getUnitEffort) * CatTemplate[[#This Row],[Year11]])</f>
        <v>0</v>
      </c>
      <c r="BX430" s="29">
        <f>IF(AND(ISBLANK(CatTemplate[[#This Row],[Eq. unit cost]]),ISBLANK(CatTemplate[[#This Row],[Cons. unit cost]]),ISBLANK(CatTemplate[[#This Row],[Oth. unit cost]])), 0, IF(getUnitEffort =0,1,getUnitEffort) * CatTemplate[[#This Row],[Year12]])</f>
        <v>0</v>
      </c>
      <c r="BY430" s="29">
        <f>IF(AND(ISBLANK(CatTemplate[[#This Row],[Eq. unit cost]]),ISBLANK(CatTemplate[[#This Row],[Cons. unit cost]]),ISBLANK(CatTemplate[[#This Row],[Oth. unit cost]])), 0, IF(getUnitEffort =0,1,getUnitEffort) * CatTemplate[[#This Row],[Year13]])</f>
        <v>0</v>
      </c>
      <c r="BZ430" s="29">
        <f>IF(AND(ISBLANK(CatTemplate[[#This Row],[Eq. unit cost]]),ISBLANK(CatTemplate[[#This Row],[Cons. unit cost]]),ISBLANK(CatTemplate[[#This Row],[Oth. unit cost]])), 0, IF(getUnitEffort =0,1,getUnitEffort) * CatTemplate[[#This Row],[Year14]])</f>
        <v>0</v>
      </c>
      <c r="CA430" s="29">
        <f>IF(AND(ISBLANK(CatTemplate[[#This Row],[Eq. unit cost]]),ISBLANK(CatTemplate[[#This Row],[Cons. unit cost]]),ISBLANK(CatTemplate[[#This Row],[Oth. unit cost]])), 0, IF(getUnitEffort =0,1,getUnitEffort) * CatTemplate[[#This Row],[Year15]])</f>
        <v>0</v>
      </c>
      <c r="CB430" s="29">
        <f>IF(AND(ISBLANK(CatTemplate[[#This Row],[Eq. unit cost]]),ISBLANK(CatTemplate[[#This Row],[Cons. unit cost]]),ISBLANK(CatTemplate[[#This Row],[Oth. unit cost]])), 0, IF(getUnitEffort =0,1,getUnitEffort) * CatTemplate[[#This Row],[Year16]])</f>
        <v>0</v>
      </c>
      <c r="CC430" s="29">
        <f>IF(AND(ISBLANK(CatTemplate[[#This Row],[Eq. unit cost]]),ISBLANK(CatTemplate[[#This Row],[Cons. unit cost]]),ISBLANK(CatTemplate[[#This Row],[Oth. unit cost]])), 0, IF(getUnitEffort =0,1,getUnitEffort) * CatTemplate[[#This Row],[Year17]])</f>
        <v>0</v>
      </c>
      <c r="CD430" s="29">
        <f>IF(AND(ISBLANK(CatTemplate[[#This Row],[Eq. unit cost]]),ISBLANK(CatTemplate[[#This Row],[Cons. unit cost]]),ISBLANK(CatTemplate[[#This Row],[Oth. unit cost]])), 0, IF(getUnitEffort =0,1,getUnitEffort) * CatTemplate[[#This Row],[Year18]])</f>
        <v>0</v>
      </c>
      <c r="CE430" s="29">
        <f>IF(AND(ISBLANK(CatTemplate[[#This Row],[Eq. unit cost]]),ISBLANK(CatTemplate[[#This Row],[Cons. unit cost]]),ISBLANK(CatTemplate[[#This Row],[Oth. unit cost]])), 0, IF(getUnitEffort =0,1,getUnitEffort) * CatTemplate[[#This Row],[Year19]])</f>
        <v>0</v>
      </c>
      <c r="CF430" s="29">
        <f>IF(AND(ISBLANK(CatTemplate[[#This Row],[Eq. unit cost]]),ISBLANK(CatTemplate[[#This Row],[Cons. unit cost]]),ISBLANK(CatTemplate[[#This Row],[Oth. unit cost]])), 0, IF(getUnitEffort =0,1,getUnitEffort) * CatTemplate[[#This Row],[Year20]])</f>
        <v>0</v>
      </c>
      <c r="CG430" s="45">
        <f>SUM(CatTemplate[[#This Row],[Q1]:[Q20]])</f>
        <v>0</v>
      </c>
      <c r="CH430" s="29">
        <f>IF(ISBLANK(CatTemplate[[#This Row],[St. unit effort]]),0,(CatTemplate[[#This Row],[St. unit effort]] * CatTemplate[[#This Row],[Year1]]))</f>
        <v>0</v>
      </c>
      <c r="CI430" s="29">
        <f>IF(ISBLANK(CatTemplate[[#This Row],[St. unit effort]]),0,(CatTemplate[[#This Row],[St. unit effort]] * CatTemplate[[#This Row],[Year2]]))</f>
        <v>0</v>
      </c>
      <c r="CJ430" s="29">
        <f>IF(ISBLANK(CatTemplate[[#This Row],[St. unit effort]]),0,(CatTemplate[[#This Row],[St. unit effort]] * CatTemplate[[#This Row],[Year3]]))</f>
        <v>0</v>
      </c>
      <c r="CK430" s="29">
        <f>IF(ISBLANK(CatTemplate[[#This Row],[St. unit effort]]),0,(CatTemplate[[#This Row],[St. unit effort]] * CatTemplate[[#This Row],[Year4]]))</f>
        <v>0</v>
      </c>
      <c r="CL430" s="29">
        <f>IF(ISBLANK(CatTemplate[[#This Row],[St. unit effort]]),0,(CatTemplate[[#This Row],[St. unit effort]] * CatTemplate[[#This Row],[Year5]]))</f>
        <v>0</v>
      </c>
      <c r="CM430" s="29">
        <f>IF(ISBLANK(CatTemplate[[#This Row],[St. unit effort]]),0,(CatTemplate[[#This Row],[St. unit effort]] * CatTemplate[[#This Row],[Year6]]))</f>
        <v>0</v>
      </c>
      <c r="CN430" s="29">
        <f>IF(ISBLANK(CatTemplate[[#This Row],[St. unit effort]]),0,(CatTemplate[[#This Row],[St. unit effort]] * CatTemplate[[#This Row],[Year7]]))</f>
        <v>0</v>
      </c>
      <c r="CO430" s="29">
        <f>IF(ISBLANK(CatTemplate[[#This Row],[St. unit effort]]),0,(CatTemplate[[#This Row],[St. unit effort]] * CatTemplate[[#This Row],[Year8]]))</f>
        <v>0</v>
      </c>
      <c r="CP430" s="29">
        <f>IF(ISBLANK(CatTemplate[[#This Row],[St. unit effort]]),0,(CatTemplate[[#This Row],[St. unit effort]] * CatTemplate[[#This Row],[Year9]]))</f>
        <v>0</v>
      </c>
      <c r="CQ430" s="29">
        <f>IF(ISBLANK(CatTemplate[[#This Row],[St. unit effort]]),0,(CatTemplate[[#This Row],[St. unit effort]] * CatTemplate[[#This Row],[Year10]]))</f>
        <v>0</v>
      </c>
      <c r="CR430" s="29">
        <f>IF(ISBLANK(CatTemplate[[#This Row],[St. unit effort]]),0,(CatTemplate[[#This Row],[St. unit effort]] * CatTemplate[[#This Row],[Year11]]))</f>
        <v>0</v>
      </c>
      <c r="CS430" s="29">
        <f>IF(ISBLANK(CatTemplate[[#This Row],[St. unit effort]]),0,(CatTemplate[[#This Row],[St. unit effort]] * CatTemplate[[#This Row],[Year12]]))</f>
        <v>0</v>
      </c>
      <c r="CT430" s="29">
        <f>IF(ISBLANK(CatTemplate[[#This Row],[St. unit effort]]),0,(CatTemplate[[#This Row],[St. unit effort]] * CatTemplate[[#This Row],[Year13]]))</f>
        <v>0</v>
      </c>
      <c r="CU430" s="29">
        <f>IF(ISBLANK(CatTemplate[[#This Row],[St. unit effort]]),0,(CatTemplate[[#This Row],[St. unit effort]] * CatTemplate[[#This Row],[Year14]]))</f>
        <v>0</v>
      </c>
      <c r="CV430" s="29">
        <f>IF(ISBLANK(CatTemplate[[#This Row],[St. unit effort]]),0,(CatTemplate[[#This Row],[St. unit effort]] * CatTemplate[[#This Row],[Year15]]))</f>
        <v>0</v>
      </c>
      <c r="CW430" s="29">
        <f>IF(ISBLANK(CatTemplate[[#This Row],[St. unit effort]]),0,(CatTemplate[[#This Row],[St. unit effort]] * CatTemplate[[#This Row],[Year16]]))</f>
        <v>0</v>
      </c>
      <c r="CX430" s="29">
        <f>IF(ISBLANK(CatTemplate[[#This Row],[St. unit effort]]),0,(CatTemplate[[#This Row],[St. unit effort]] * CatTemplate[[#This Row],[Year17]]))</f>
        <v>0</v>
      </c>
      <c r="CY430" s="29">
        <f>IF(ISBLANK(CatTemplate[[#This Row],[St. unit effort]]),0,(CatTemplate[[#This Row],[St. unit effort]] * CatTemplate[[#This Row],[Year18]]))</f>
        <v>0</v>
      </c>
      <c r="CZ430" s="29">
        <f>IF(ISBLANK(CatTemplate[[#This Row],[St. unit effort]]),0,(CatTemplate[[#This Row],[St. unit effort]] * CatTemplate[[#This Row],[Year19]]))</f>
        <v>0</v>
      </c>
      <c r="DA430" s="29">
        <f>IF(ISBLANK(CatTemplate[[#This Row],[St. unit effort]]),0,(CatTemplate[[#This Row],[St. unit effort]] * CatTemplate[[#This Row],[Year20]]))</f>
        <v>0</v>
      </c>
      <c r="DB430" s="57">
        <f>IF(ISBLANK(CatTemplate[[#This Row],[St. unit effort]]),0,(CatTemplate[[#This Row],[St. unit effort]] * CatTemplate[[#This Row],[Year1]])*8/ParRatePM)</f>
        <v>0</v>
      </c>
      <c r="DC430" s="57">
        <f>IF(ISBLANK(CatTemplate[[#This Row],[St. unit effort]]),0,(CatTemplate[[#This Row],[St. unit effort]] * CatTemplate[[#This Row],[Year2]])*8/ParRatePM)</f>
        <v>0</v>
      </c>
      <c r="DD430" s="57">
        <f>IF(ISBLANK(CatTemplate[[#This Row],[St. unit effort]]),0,(CatTemplate[[#This Row],[St. unit effort]] * CatTemplate[[#This Row],[Year3]])*8/ParRatePM)</f>
        <v>0</v>
      </c>
      <c r="DE430" s="57">
        <f>IF(ISBLANK(CatTemplate[[#This Row],[St. unit effort]]),0,(CatTemplate[[#This Row],[St. unit effort]] * CatTemplate[[#This Row],[Year4]])*8/ParRatePM)</f>
        <v>0</v>
      </c>
      <c r="DF430" s="57">
        <f>IF(ISBLANK(CatTemplate[[#This Row],[St. unit effort]]),0,(CatTemplate[[#This Row],[St. unit effort]] * CatTemplate[[#This Row],[Year5]])*8/ParRatePM)</f>
        <v>0</v>
      </c>
      <c r="DG430" s="57">
        <f>IF(ISBLANK(CatTemplate[[#This Row],[St. unit effort]]),0,(CatTemplate[[#This Row],[St. unit effort]] * CatTemplate[[#This Row],[Year6]])*8/ParRatePM)</f>
        <v>0</v>
      </c>
      <c r="DH430" s="57">
        <f>IF(ISBLANK(CatTemplate[[#This Row],[St. unit effort]]),0,(CatTemplate[[#This Row],[St. unit effort]] * CatTemplate[[#This Row],[Year7]])*8/ParRatePM)</f>
        <v>0</v>
      </c>
      <c r="DI430" s="57">
        <f>IF(ISBLANK(CatTemplate[[#This Row],[St. unit effort]]),0,(CatTemplate[[#This Row],[St. unit effort]] * CatTemplate[[#This Row],[Year8]])*8/ParRatePM)</f>
        <v>0</v>
      </c>
      <c r="DJ430" s="57">
        <f>IF(ISBLANK(CatTemplate[[#This Row],[St. unit effort]]),0,(CatTemplate[[#This Row],[St. unit effort]] * CatTemplate[[#This Row],[Year9]])*8/ParRatePM)</f>
        <v>0</v>
      </c>
      <c r="DK430" s="57">
        <f>IF(ISBLANK(CatTemplate[[#This Row],[St. unit effort]]),0,(CatTemplate[[#This Row],[St. unit effort]] * CatTemplate[[#This Row],[Year10]])*8/ParRatePM)</f>
        <v>0</v>
      </c>
      <c r="DL430" s="57">
        <f>IF(ISBLANK(CatTemplate[[#This Row],[St. unit effort]]),0,(CatTemplate[[#This Row],[St. unit effort]] * CatTemplate[[#This Row],[Year11]])*8/ParRatePM)</f>
        <v>0</v>
      </c>
      <c r="DM430" s="57">
        <f>IF(ISBLANK(CatTemplate[[#This Row],[St. unit effort]]),0,(CatTemplate[[#This Row],[St. unit effort]] * CatTemplate[[#This Row],[Year12]])*8/ParRatePM)</f>
        <v>0</v>
      </c>
      <c r="DN430" s="57">
        <f>IF(ISBLANK(CatTemplate[[#This Row],[St. unit effort]]),0,(CatTemplate[[#This Row],[St. unit effort]] * CatTemplate[[#This Row],[Year13]])*8/ParRatePM)</f>
        <v>0</v>
      </c>
      <c r="DO430" s="57">
        <f>IF(ISBLANK(CatTemplate[[#This Row],[St. unit effort]]),0,(CatTemplate[[#This Row],[St. unit effort]] * CatTemplate[[#This Row],[Year14]])*8/ParRatePM)</f>
        <v>0</v>
      </c>
      <c r="DP430" s="57">
        <f>IF(ISBLANK(CatTemplate[[#This Row],[St. unit effort]]),0,(CatTemplate[[#This Row],[St. unit effort]] * CatTemplate[[#This Row],[Year15]])*8/ParRatePM)</f>
        <v>0</v>
      </c>
      <c r="DQ430" s="57">
        <f>IF(ISBLANK(CatTemplate[[#This Row],[St. unit effort]]),0,(CatTemplate[[#This Row],[St. unit effort]] * CatTemplate[[#This Row],[Year16]])*8/ParRatePM)</f>
        <v>0</v>
      </c>
      <c r="DR430" s="57">
        <f>IF(ISBLANK(CatTemplate[[#This Row],[St. unit effort]]),0,(CatTemplate[[#This Row],[St. unit effort]] * CatTemplate[[#This Row],[Year17]])*8/ParRatePM)</f>
        <v>0</v>
      </c>
      <c r="DS430" s="57">
        <f>IF(ISBLANK(CatTemplate[[#This Row],[St. unit effort]]),0,(CatTemplate[[#This Row],[St. unit effort]] * CatTemplate[[#This Row],[Year18]])*8/ParRatePM)</f>
        <v>0</v>
      </c>
      <c r="DT430" s="57">
        <f>IF(ISBLANK(CatTemplate[[#This Row],[St. unit effort]]),0,(CatTemplate[[#This Row],[St. unit effort]] * CatTemplate[[#This Row],[Year19]])*8/ParRatePM)</f>
        <v>0</v>
      </c>
      <c r="DU430" s="57">
        <f>IF(ISBLANK(CatTemplate[[#This Row],[St. unit effort]]),0,(CatTemplate[[#This Row],[St. unit effort]] * CatTemplate[[#This Row],[Year20]])*8/ParRatePM)</f>
        <v>0</v>
      </c>
      <c r="DV430" s="54">
        <f>SUM(CatTemplate[[#This Row],[PM1]:[PM20]])</f>
        <v>0</v>
      </c>
      <c r="DW430" s="56">
        <f t="shared" si="147"/>
        <v>0</v>
      </c>
      <c r="DX430" s="56">
        <f t="shared" si="147"/>
        <v>0</v>
      </c>
      <c r="DY430" s="56">
        <f t="shared" si="147"/>
        <v>0</v>
      </c>
      <c r="DZ430" s="56">
        <f t="shared" si="147"/>
        <v>0</v>
      </c>
      <c r="EA430" s="56">
        <f t="shared" si="147"/>
        <v>0</v>
      </c>
      <c r="EB430" s="56">
        <f t="shared" si="147"/>
        <v>0</v>
      </c>
      <c r="EC430" s="56">
        <f t="shared" si="147"/>
        <v>0</v>
      </c>
      <c r="ED430" s="56">
        <f t="shared" si="147"/>
        <v>0</v>
      </c>
      <c r="EE430" s="56">
        <f t="shared" si="147"/>
        <v>0</v>
      </c>
      <c r="EF430" s="56">
        <f t="shared" si="147"/>
        <v>0</v>
      </c>
      <c r="EG430" s="56">
        <f t="shared" si="147"/>
        <v>0</v>
      </c>
      <c r="EH430" s="56">
        <f t="shared" si="147"/>
        <v>0</v>
      </c>
      <c r="EI430" s="56">
        <f t="shared" si="147"/>
        <v>0</v>
      </c>
      <c r="EJ430" s="56">
        <f t="shared" si="147"/>
        <v>0</v>
      </c>
      <c r="EK430" s="56">
        <f t="shared" si="147"/>
        <v>0</v>
      </c>
      <c r="EL430" s="56">
        <f t="shared" si="147"/>
        <v>0</v>
      </c>
      <c r="EM430" s="56">
        <f t="shared" si="149"/>
        <v>0</v>
      </c>
      <c r="EN430" s="56">
        <f t="shared" si="149"/>
        <v>0</v>
      </c>
      <c r="EO430" s="56">
        <f t="shared" si="149"/>
        <v>0</v>
      </c>
      <c r="EP430" s="56">
        <f t="shared" si="149"/>
        <v>0</v>
      </c>
      <c r="EQ430" s="30">
        <f>CatTemplate[[#This Row],[Eq. unit cost]] * CatTemplate[[#This Row],[Eq. quantity]]</f>
        <v>0.27</v>
      </c>
      <c r="ER430" s="30">
        <f>CatTemplate[[#This Row],[Cons. unit cost]] *CatTemplate[[#This Row],[Cons. quantity]]</f>
        <v>12.39</v>
      </c>
      <c r="ES430" s="30">
        <f>CatTemplate[[#This Row],[Oth. unit cost]] *CatTemplate[[#This Row],[Oth. quantity]]</f>
        <v>0</v>
      </c>
      <c r="ET430" s="55">
        <f>SUM(CatTemplate[[#This Row],[CO1]:[CO20]])</f>
        <v>0</v>
      </c>
      <c r="EU430" s="56">
        <f t="shared" si="148"/>
        <v>0</v>
      </c>
      <c r="EV430" s="56">
        <f t="shared" si="148"/>
        <v>0</v>
      </c>
      <c r="EW430" s="56">
        <f t="shared" si="148"/>
        <v>0</v>
      </c>
      <c r="EX430" s="56">
        <f t="shared" si="148"/>
        <v>0</v>
      </c>
      <c r="EY430" s="56">
        <f t="shared" si="148"/>
        <v>0</v>
      </c>
      <c r="EZ430" s="56">
        <f t="shared" si="148"/>
        <v>0</v>
      </c>
      <c r="FA430" s="56">
        <f t="shared" si="148"/>
        <v>0</v>
      </c>
      <c r="FB430" s="56">
        <f t="shared" si="148"/>
        <v>0</v>
      </c>
      <c r="FC430" s="56">
        <f t="shared" si="148"/>
        <v>0</v>
      </c>
      <c r="FD430" s="56">
        <f t="shared" si="148"/>
        <v>0</v>
      </c>
      <c r="FE430" s="56">
        <f t="shared" si="148"/>
        <v>0</v>
      </c>
      <c r="FF430" s="56">
        <f t="shared" si="148"/>
        <v>0</v>
      </c>
      <c r="FG430" s="56">
        <f t="shared" si="148"/>
        <v>0</v>
      </c>
      <c r="FH430" s="56">
        <f t="shared" si="148"/>
        <v>0</v>
      </c>
      <c r="FI430" s="56">
        <f t="shared" si="148"/>
        <v>0</v>
      </c>
      <c r="FJ430" s="56">
        <f t="shared" si="148"/>
        <v>0</v>
      </c>
      <c r="FK430" s="56">
        <f t="shared" si="150"/>
        <v>0</v>
      </c>
      <c r="FL430" s="56">
        <f t="shared" si="150"/>
        <v>0</v>
      </c>
      <c r="FM430" s="56">
        <f t="shared" si="150"/>
        <v>0</v>
      </c>
      <c r="FN430" s="56">
        <f t="shared" si="150"/>
        <v>0</v>
      </c>
      <c r="FO430" s="58">
        <f>SUM(CatTemplate[[#This Row],[CS1]:[CS20]])</f>
        <v>0</v>
      </c>
      <c r="FP430" s="59">
        <f>CatTemplate[[#This Row],[Total Oth. cost]]+CatTemplate[[#This Row],[Total St. Cost]]</f>
        <v>0</v>
      </c>
      <c r="FQ430" s="33" t="e">
        <f t="shared" si="137"/>
        <v>#VALUE!</v>
      </c>
      <c r="FR430" s="33" t="e">
        <f t="shared" si="138"/>
        <v>#VALUE!</v>
      </c>
      <c r="FS430" s="30" t="e">
        <f>(CatTemplate[[#This Row],[CO1]] + CatTemplate[[#This Row],[CS1]]) * (1 + getRateOHFinal) * getRateMarkupFinal</f>
        <v>#VALUE!</v>
      </c>
      <c r="FT430" s="30" t="e">
        <f>(CatTemplate[[#This Row],[CO2]] + CatTemplate[[#This Row],[CS2]]) * (1 + getRateOHFinal) * getRateMarkupFinal</f>
        <v>#VALUE!</v>
      </c>
      <c r="FU430" s="30" t="e">
        <f>(CatTemplate[[#This Row],[CO3]] + CatTemplate[[#This Row],[CS3]]) * (1 + getRateOHFinal) * getRateMarkupFinal</f>
        <v>#VALUE!</v>
      </c>
      <c r="FV430" s="30" t="e">
        <f>(CatTemplate[[#This Row],[CO4]] + CatTemplate[[#This Row],[CS4]]) * (1 + getRateOHFinal) * getRateMarkupFinal</f>
        <v>#VALUE!</v>
      </c>
      <c r="FW430" s="30" t="e">
        <f>(CatTemplate[[#This Row],[CO5]] + CatTemplate[[#This Row],[CS5]]) * (1 + getRateOHFinal) * getRateMarkupFinal</f>
        <v>#VALUE!</v>
      </c>
      <c r="FX430" s="30" t="e">
        <f>(CatTemplate[[#This Row],[CO6]] + CatTemplate[[#This Row],[CS6]]) * (1 + getRateOHFinal) * getRateMarkupFinal</f>
        <v>#VALUE!</v>
      </c>
      <c r="FY430" s="30" t="e">
        <f>(CatTemplate[[#This Row],[CO7]] + CatTemplate[[#This Row],[CS7]]) * (1 + getRateOHFinal) * getRateMarkupFinal</f>
        <v>#VALUE!</v>
      </c>
      <c r="FZ430" s="30" t="e">
        <f>(CatTemplate[[#This Row],[CO8]] + CatTemplate[[#This Row],[CS8]]) * (1 + getRateOHFinal) * getRateMarkupFinal</f>
        <v>#VALUE!</v>
      </c>
      <c r="GA430" s="30" t="e">
        <f>(CatTemplate[[#This Row],[CO9]] + CatTemplate[[#This Row],[CS9]]) * (1 + getRateOHFinal) * getRateMarkupFinal</f>
        <v>#VALUE!</v>
      </c>
      <c r="GB430" s="30" t="e">
        <f>(CatTemplate[[#This Row],[CO10]] + CatTemplate[[#This Row],[CS10]]) * (1 + getRateOHFinal) * getRateMarkupFinal</f>
        <v>#VALUE!</v>
      </c>
      <c r="GC430" s="30" t="e">
        <f>(CatTemplate[[#This Row],[CO11]] + CatTemplate[[#This Row],[CS11]]) * (1 + getRateOHFinal) * getRateMarkupFinal</f>
        <v>#VALUE!</v>
      </c>
      <c r="GD430" s="30" t="e">
        <f>(CatTemplate[[#This Row],[CO12]] + CatTemplate[[#This Row],[CS12]]) * (1 + getRateOHFinal) * getRateMarkupFinal</f>
        <v>#VALUE!</v>
      </c>
      <c r="GE430" s="30" t="e">
        <f>(CatTemplate[[#This Row],[CO13]] + CatTemplate[[#This Row],[CS13]]) * (1 + getRateOHFinal) * getRateMarkupFinal</f>
        <v>#VALUE!</v>
      </c>
      <c r="GF430" s="30" t="e">
        <f>(CatTemplate[[#This Row],[CO14]] + CatTemplate[[#This Row],[CS14]]) * (1 + getRateOHFinal) * getRateMarkupFinal</f>
        <v>#VALUE!</v>
      </c>
      <c r="GG430" s="30" t="e">
        <f>(CatTemplate[[#This Row],[CO15]] + CatTemplate[[#This Row],[CS15]]) * (1 + getRateOHFinal) * getRateMarkupFinal</f>
        <v>#VALUE!</v>
      </c>
      <c r="GH430" s="30" t="e">
        <f>(CatTemplate[[#This Row],[CO16]] + CatTemplate[[#This Row],[CS16]]) * (1 + getRateOHFinal) * getRateMarkupFinal</f>
        <v>#VALUE!</v>
      </c>
      <c r="GI430" s="30" t="e">
        <f>(CatTemplate[[#This Row],[CO17]] + CatTemplate[[#This Row],[CS17]]) * (1 + getRateOHFinal) * getRateMarkupFinal</f>
        <v>#VALUE!</v>
      </c>
      <c r="GJ430" s="30" t="e">
        <f>(CatTemplate[[#This Row],[CO18]] + CatTemplate[[#This Row],[CS18]]) * (1 + getRateOHFinal) * getRateMarkupFinal</f>
        <v>#VALUE!</v>
      </c>
      <c r="GK430" s="30" t="e">
        <f>(CatTemplate[[#This Row],[CO19]] + CatTemplate[[#This Row],[CS19]]) * (1 + getRateOHFinal) * getRateMarkupFinal</f>
        <v>#VALUE!</v>
      </c>
      <c r="GL430" s="30" t="e">
        <f>(CatTemplate[[#This Row],[CO20]] + CatTemplate[[#This Row],[CS20]]) * (1 + getRateOHFinal) * getRateMarkupFinal</f>
        <v>#VALUE!</v>
      </c>
      <c r="GM430" s="30" t="e">
        <f t="shared" si="139"/>
        <v>#VALUE!</v>
      </c>
      <c r="GN430" s="30" t="e">
        <f t="shared" si="140"/>
        <v>#VALUE!</v>
      </c>
      <c r="GO430" s="30" t="e">
        <f t="shared" si="141"/>
        <v>#VALUE!</v>
      </c>
      <c r="GP430" s="30" t="e">
        <f t="shared" si="142"/>
        <v>#VALUE!</v>
      </c>
      <c r="GQ430" s="30" t="e">
        <f>(CatTemplate[[#This Row],[CO1]]+CatTemplate[[#This Row],[CS1]]) * (1+ getRateOHFinal) * (1 + getRateMarkupFinal)</f>
        <v>#VALUE!</v>
      </c>
      <c r="GR430" s="30" t="e">
        <f>(CatTemplate[[#This Row],[CO2]]+CatTemplate[[#This Row],[CS2]]) * (1+ getRateOHFinal) * (1 + getRateMarkupFinal)</f>
        <v>#VALUE!</v>
      </c>
      <c r="GS430" s="30" t="e">
        <f>(CatTemplate[[#This Row],[CO3]]+CatTemplate[[#This Row],[CS3]]) * (1+ getRateOHFinal) * (1 + getRateMarkupFinal)</f>
        <v>#VALUE!</v>
      </c>
      <c r="GT430" s="30" t="e">
        <f>(CatTemplate[[#This Row],[CO4]]+CatTemplate[[#This Row],[CS4]]) * (1+ getRateOHFinal) * (1 + getRateMarkupFinal)</f>
        <v>#VALUE!</v>
      </c>
      <c r="GU430" s="30" t="e">
        <f>(CatTemplate[[#This Row],[CO5]]+CatTemplate[[#This Row],[CS5]]) * (1+ getRateOHFinal) * (1 + getRateMarkupFinal)</f>
        <v>#VALUE!</v>
      </c>
      <c r="GV430" s="30" t="e">
        <f>(CatTemplate[[#This Row],[CO6]]+CatTemplate[[#This Row],[CS6]]) * (1+ getRateOHFinal) * (1 + getRateMarkupFinal)</f>
        <v>#VALUE!</v>
      </c>
      <c r="GW430" s="30" t="e">
        <f>(CatTemplate[[#This Row],[CO7]]+CatTemplate[[#This Row],[CS7]]) * (1+ getRateOHFinal) * (1 + getRateMarkupFinal)</f>
        <v>#VALUE!</v>
      </c>
      <c r="GX430" s="30" t="e">
        <f>(CatTemplate[[#This Row],[CO8]]+CatTemplate[[#This Row],[CS8]]) * (1+ getRateOHFinal) * (1 + getRateMarkupFinal)</f>
        <v>#VALUE!</v>
      </c>
      <c r="GY430" s="30" t="e">
        <f>(CatTemplate[[#This Row],[CO9]]+CatTemplate[[#This Row],[CS9]]) * (1+ getRateOHFinal) * (1 + getRateMarkupFinal)</f>
        <v>#VALUE!</v>
      </c>
      <c r="GZ430" s="30" t="e">
        <f>(CatTemplate[[#This Row],[CO10]]+CatTemplate[[#This Row],[CS10]]) * (1+ getRateOHFinal) * (1 + getRateMarkupFinal)</f>
        <v>#VALUE!</v>
      </c>
      <c r="HA430" s="30" t="e">
        <f>(CatTemplate[[#This Row],[CO11]]+CatTemplate[[#This Row],[CS11]]) * (1+ getRateOHFinal) * (1 + getRateMarkupFinal)</f>
        <v>#VALUE!</v>
      </c>
      <c r="HB430" s="30" t="e">
        <f>(CatTemplate[[#This Row],[CO12]]+CatTemplate[[#This Row],[CS12]]) * (1+ getRateOHFinal) * (1 + getRateMarkupFinal)</f>
        <v>#VALUE!</v>
      </c>
      <c r="HC430" s="30" t="e">
        <f>(CatTemplate[[#This Row],[CO13]]+CatTemplate[[#This Row],[CS13]]) * (1+ getRateOHFinal) * (1 + getRateMarkupFinal)</f>
        <v>#VALUE!</v>
      </c>
      <c r="HD430" s="30" t="e">
        <f>(CatTemplate[[#This Row],[CO14]]+CatTemplate[[#This Row],[CS14]]) * (1+ getRateOHFinal) * (1 + getRateMarkupFinal)</f>
        <v>#VALUE!</v>
      </c>
      <c r="HE430" s="30" t="e">
        <f>(CatTemplate[[#This Row],[CO15]]+CatTemplate[[#This Row],[CS15]]) * (1+ getRateOHFinal) * (1 + getRateMarkupFinal)</f>
        <v>#VALUE!</v>
      </c>
      <c r="HF430" s="30" t="e">
        <f>(CatTemplate[[#This Row],[CO16]]+CatTemplate[[#This Row],[CS16]]) * (1+ getRateOHFinal) * (1 + getRateMarkupFinal)</f>
        <v>#VALUE!</v>
      </c>
      <c r="HG430" s="30" t="e">
        <f>(CatTemplate[[#This Row],[CO17]]+CatTemplate[[#This Row],[CS17]]) * (1+ getRateOHFinal) * (1 + getRateMarkupFinal)</f>
        <v>#VALUE!</v>
      </c>
      <c r="HH430" s="30" t="e">
        <f>(CatTemplate[[#This Row],[CO18]]+CatTemplate[[#This Row],[CS18]]) * (1+ getRateOHFinal) * (1 + getRateMarkupFinal)</f>
        <v>#VALUE!</v>
      </c>
      <c r="HI430" s="30" t="e">
        <f>(CatTemplate[[#This Row],[CO19]]+CatTemplate[[#This Row],[CS19]]) * (1+ getRateOHFinal) * (1 + getRateMarkupFinal)</f>
        <v>#VALUE!</v>
      </c>
      <c r="HJ430" s="30" t="e">
        <f>(CatTemplate[[#This Row],[CO20]]+CatTemplate[[#This Row],[CS20]]) * (1+ getRateOHFinal) * (1 + getRateMarkupFinal)</f>
        <v>#VALUE!</v>
      </c>
      <c r="HK430" s="39" t="e">
        <f>CatTemplate[[#This Row],[Total cost]]+CatTemplate[[#This Row],[OH Amount]]+CatTemplate[[#This Row],[Markup]]</f>
        <v>#VALUE!</v>
      </c>
      <c r="HL430" s="63">
        <f>IF(CatTemplate[[#This Row],[Units]]="Days",CatTemplate[[#This Row],[Project quantity]]*CatTemplate[[#This Row],[St. unit effort]],CatTemplate[[#This Row],[Project quantity]])</f>
        <v>0</v>
      </c>
      <c r="HM430" s="287">
        <f>IFERROR(CatTemplate[[#This Row],[Total Price]]/(CatTemplate[[#This Row],[Final Quantity]]),0)</f>
        <v>0</v>
      </c>
      <c r="HN430" s="261"/>
    </row>
    <row r="431" spans="2:222" x14ac:dyDescent="0.2">
      <c r="B431" s="9" t="s">
        <v>108</v>
      </c>
      <c r="C431" s="23">
        <v>14</v>
      </c>
      <c r="D431" s="10" t="s">
        <v>108</v>
      </c>
      <c r="E431" s="25">
        <v>1</v>
      </c>
      <c r="F431" s="19" t="s">
        <v>1056</v>
      </c>
      <c r="G431" s="27">
        <v>3</v>
      </c>
      <c r="H431" s="19" t="s">
        <v>1059</v>
      </c>
      <c r="I431" s="19"/>
      <c r="J431" s="16" t="s">
        <v>972</v>
      </c>
      <c r="K431" s="16"/>
      <c r="L431" s="16" t="s">
        <v>422</v>
      </c>
      <c r="M431" s="16" t="s">
        <v>207</v>
      </c>
      <c r="N431" s="16" t="s">
        <v>858</v>
      </c>
      <c r="O431" s="320"/>
      <c r="P431" s="71"/>
      <c r="Q431" s="108"/>
      <c r="R431" s="73"/>
      <c r="S431" s="97"/>
      <c r="T431" s="100">
        <f>getEqUnitCost</f>
        <v>0</v>
      </c>
      <c r="U431" s="73">
        <f>getEqUnitEffort</f>
        <v>0</v>
      </c>
      <c r="V431" s="101">
        <f>getEqQuantity</f>
        <v>0</v>
      </c>
      <c r="W431" s="320"/>
      <c r="X431" s="100">
        <f>getConsUnitCost</f>
        <v>0</v>
      </c>
      <c r="Y431" s="73">
        <f>getConsUnitEffort</f>
        <v>0</v>
      </c>
      <c r="Z431" s="14">
        <f>getConsQuantity</f>
        <v>0</v>
      </c>
      <c r="AA431" s="320"/>
      <c r="AB431" s="72"/>
      <c r="AC431" s="112"/>
      <c r="AD431" s="14">
        <f>getOthQuantity</f>
        <v>0</v>
      </c>
      <c r="AE431" s="320"/>
      <c r="AF431" s="28" t="str">
        <f>IF(ISBLANK(CatTemplate[[#This Row],[Resource type]]),"",CatTemplate[[#This Row],[Resource type]])</f>
        <v>PATH Assistant</v>
      </c>
      <c r="AG431" s="242">
        <f>getStaffUnitCost</f>
        <v>353.63338714994063</v>
      </c>
      <c r="AH431" s="113">
        <v>0.5</v>
      </c>
      <c r="AI431" s="40">
        <f>getStaffQuantity</f>
        <v>0</v>
      </c>
      <c r="AJ431" s="41">
        <f>CatTemplate[[#This Row],[St. quantity]]*8/ParRatePM</f>
        <v>0</v>
      </c>
      <c r="AK431" s="320"/>
      <c r="AL431" s="53" t="str">
        <f>CatTemplate[[#This Row],[Item type]]</f>
        <v>Items</v>
      </c>
      <c r="AM431" s="12">
        <f>SUM(CatTemplate[[#This Row],[Year1]:[Year20]])</f>
        <v>0</v>
      </c>
      <c r="AN431" s="52"/>
      <c r="AO431" s="52"/>
      <c r="AP431" s="52"/>
      <c r="AQ431" s="8"/>
      <c r="AR431" s="8"/>
      <c r="AS431" s="8"/>
      <c r="AT431" s="8"/>
      <c r="AU431" s="8"/>
      <c r="AV431" s="8"/>
      <c r="AW431" s="8"/>
      <c r="AX431" s="8"/>
      <c r="AY431" s="8"/>
      <c r="AZ431" s="8"/>
      <c r="BA431" s="8"/>
      <c r="BB431" s="8"/>
      <c r="BC431" s="8"/>
      <c r="BD431" s="8"/>
      <c r="BE431" s="8"/>
      <c r="BF431" s="8"/>
      <c r="BG431" s="36"/>
      <c r="BH431" s="320"/>
      <c r="BI431" s="37" t="str">
        <f>getCostCategory</f>
        <v>06 Operating costs</v>
      </c>
      <c r="BJ431" s="37" t="str">
        <f>getSection</f>
        <v>14 Pathology</v>
      </c>
      <c r="BK431" s="32" t="str">
        <f>getObject</f>
        <v>Pathology</v>
      </c>
      <c r="BL431" s="30">
        <f>IFERROR(getUnitCost * IF(CatTemplate[[#This Row],[Cost Category Comp.]]="01 Staff costs", 1,1),0)</f>
        <v>353.63338714994063</v>
      </c>
      <c r="BM431" s="29">
        <f>IF(AND(ISBLANK(CatTemplate[[#This Row],[Eq. unit cost]]),ISBLANK(CatTemplate[[#This Row],[Cons. unit cost]]),ISBLANK(CatTemplate[[#This Row],[Oth. unit cost]])), 0, IF(getUnitEffort =0,1,getUnitEffort) * CatTemplate[[#This Row],[Year1]])</f>
        <v>0</v>
      </c>
      <c r="BN431" s="29">
        <f>IF(AND(ISBLANK(CatTemplate[[#This Row],[Eq. unit cost]]),ISBLANK(CatTemplate[[#This Row],[Cons. unit cost]]),ISBLANK(CatTemplate[[#This Row],[Oth. unit cost]])), 0, IF(getUnitEffort =0,1,getUnitEffort) * CatTemplate[[#This Row],[Year2]])</f>
        <v>0</v>
      </c>
      <c r="BO431" s="29">
        <f>IF(AND(ISBLANK(CatTemplate[[#This Row],[Eq. unit cost]]),ISBLANK(CatTemplate[[#This Row],[Cons. unit cost]]),ISBLANK(CatTemplate[[#This Row],[Oth. unit cost]])), 0, IF(getUnitEffort =0,1,getUnitEffort) * CatTemplate[[#This Row],[Year3]])</f>
        <v>0</v>
      </c>
      <c r="BP431" s="29">
        <f>IF(AND(ISBLANK(CatTemplate[[#This Row],[Eq. unit cost]]),ISBLANK(CatTemplate[[#This Row],[Cons. unit cost]]),ISBLANK(CatTemplate[[#This Row],[Oth. unit cost]])), 0, IF(getUnitEffort =0,1,getUnitEffort) * CatTemplate[[#This Row],[Year4]])</f>
        <v>0</v>
      </c>
      <c r="BQ431" s="29">
        <f>IF(AND(ISBLANK(CatTemplate[[#This Row],[Eq. unit cost]]),ISBLANK(CatTemplate[[#This Row],[Cons. unit cost]]),ISBLANK(CatTemplate[[#This Row],[Oth. unit cost]])), 0, IF(getUnitEffort =0,1,getUnitEffort) * CatTemplate[[#This Row],[Year5]])</f>
        <v>0</v>
      </c>
      <c r="BR431" s="29">
        <f>IF(AND(ISBLANK(CatTemplate[[#This Row],[Eq. unit cost]]),ISBLANK(CatTemplate[[#This Row],[Cons. unit cost]]),ISBLANK(CatTemplate[[#This Row],[Oth. unit cost]])), 0, IF(getUnitEffort =0,1,getUnitEffort) * CatTemplate[[#This Row],[Year6]])</f>
        <v>0</v>
      </c>
      <c r="BS431" s="29">
        <f>IF(AND(ISBLANK(CatTemplate[[#This Row],[Eq. unit cost]]),ISBLANK(CatTemplate[[#This Row],[Cons. unit cost]]),ISBLANK(CatTemplate[[#This Row],[Oth. unit cost]])), 0, IF(getUnitEffort =0,1,getUnitEffort) * CatTemplate[[#This Row],[Year7]])</f>
        <v>0</v>
      </c>
      <c r="BT431" s="29">
        <f>IF(AND(ISBLANK(CatTemplate[[#This Row],[Eq. unit cost]]),ISBLANK(CatTemplate[[#This Row],[Cons. unit cost]]),ISBLANK(CatTemplate[[#This Row],[Oth. unit cost]])), 0, IF(getUnitEffort =0,1,getUnitEffort) * CatTemplate[[#This Row],[Year8]])</f>
        <v>0</v>
      </c>
      <c r="BU431" s="29">
        <f>IF(AND(ISBLANK(CatTemplate[[#This Row],[Eq. unit cost]]),ISBLANK(CatTemplate[[#This Row],[Cons. unit cost]]),ISBLANK(CatTemplate[[#This Row],[Oth. unit cost]])), 0, IF(getUnitEffort =0,1,getUnitEffort) * CatTemplate[[#This Row],[Year9]])</f>
        <v>0</v>
      </c>
      <c r="BV431" s="29">
        <f>IF(AND(ISBLANK(CatTemplate[[#This Row],[Eq. unit cost]]),ISBLANK(CatTemplate[[#This Row],[Cons. unit cost]]),ISBLANK(CatTemplate[[#This Row],[Oth. unit cost]])), 0, IF(getUnitEffort =0,1,getUnitEffort) * CatTemplate[[#This Row],[Year10]])</f>
        <v>0</v>
      </c>
      <c r="BW431" s="29">
        <f>IF(AND(ISBLANK(CatTemplate[[#This Row],[Eq. unit cost]]),ISBLANK(CatTemplate[[#This Row],[Cons. unit cost]]),ISBLANK(CatTemplate[[#This Row],[Oth. unit cost]])), 0, IF(getUnitEffort =0,1,getUnitEffort) * CatTemplate[[#This Row],[Year11]])</f>
        <v>0</v>
      </c>
      <c r="BX431" s="29">
        <f>IF(AND(ISBLANK(CatTemplate[[#This Row],[Eq. unit cost]]),ISBLANK(CatTemplate[[#This Row],[Cons. unit cost]]),ISBLANK(CatTemplate[[#This Row],[Oth. unit cost]])), 0, IF(getUnitEffort =0,1,getUnitEffort) * CatTemplate[[#This Row],[Year12]])</f>
        <v>0</v>
      </c>
      <c r="BY431" s="29">
        <f>IF(AND(ISBLANK(CatTemplate[[#This Row],[Eq. unit cost]]),ISBLANK(CatTemplate[[#This Row],[Cons. unit cost]]),ISBLANK(CatTemplate[[#This Row],[Oth. unit cost]])), 0, IF(getUnitEffort =0,1,getUnitEffort) * CatTemplate[[#This Row],[Year13]])</f>
        <v>0</v>
      </c>
      <c r="BZ431" s="29">
        <f>IF(AND(ISBLANK(CatTemplate[[#This Row],[Eq. unit cost]]),ISBLANK(CatTemplate[[#This Row],[Cons. unit cost]]),ISBLANK(CatTemplate[[#This Row],[Oth. unit cost]])), 0, IF(getUnitEffort =0,1,getUnitEffort) * CatTemplate[[#This Row],[Year14]])</f>
        <v>0</v>
      </c>
      <c r="CA431" s="29">
        <f>IF(AND(ISBLANK(CatTemplate[[#This Row],[Eq. unit cost]]),ISBLANK(CatTemplate[[#This Row],[Cons. unit cost]]),ISBLANK(CatTemplate[[#This Row],[Oth. unit cost]])), 0, IF(getUnitEffort =0,1,getUnitEffort) * CatTemplate[[#This Row],[Year15]])</f>
        <v>0</v>
      </c>
      <c r="CB431" s="29">
        <f>IF(AND(ISBLANK(CatTemplate[[#This Row],[Eq. unit cost]]),ISBLANK(CatTemplate[[#This Row],[Cons. unit cost]]),ISBLANK(CatTemplate[[#This Row],[Oth. unit cost]])), 0, IF(getUnitEffort =0,1,getUnitEffort) * CatTemplate[[#This Row],[Year16]])</f>
        <v>0</v>
      </c>
      <c r="CC431" s="29">
        <f>IF(AND(ISBLANK(CatTemplate[[#This Row],[Eq. unit cost]]),ISBLANK(CatTemplate[[#This Row],[Cons. unit cost]]),ISBLANK(CatTemplate[[#This Row],[Oth. unit cost]])), 0, IF(getUnitEffort =0,1,getUnitEffort) * CatTemplate[[#This Row],[Year17]])</f>
        <v>0</v>
      </c>
      <c r="CD431" s="29">
        <f>IF(AND(ISBLANK(CatTemplate[[#This Row],[Eq. unit cost]]),ISBLANK(CatTemplate[[#This Row],[Cons. unit cost]]),ISBLANK(CatTemplate[[#This Row],[Oth. unit cost]])), 0, IF(getUnitEffort =0,1,getUnitEffort) * CatTemplate[[#This Row],[Year18]])</f>
        <v>0</v>
      </c>
      <c r="CE431" s="29">
        <f>IF(AND(ISBLANK(CatTemplate[[#This Row],[Eq. unit cost]]),ISBLANK(CatTemplate[[#This Row],[Cons. unit cost]]),ISBLANK(CatTemplate[[#This Row],[Oth. unit cost]])), 0, IF(getUnitEffort =0,1,getUnitEffort) * CatTemplate[[#This Row],[Year19]])</f>
        <v>0</v>
      </c>
      <c r="CF431" s="29">
        <f>IF(AND(ISBLANK(CatTemplate[[#This Row],[Eq. unit cost]]),ISBLANK(CatTemplate[[#This Row],[Cons. unit cost]]),ISBLANK(CatTemplate[[#This Row],[Oth. unit cost]])), 0, IF(getUnitEffort =0,1,getUnitEffort) * CatTemplate[[#This Row],[Year20]])</f>
        <v>0</v>
      </c>
      <c r="CG431" s="45">
        <f>SUM(CatTemplate[[#This Row],[Q1]:[Q20]])</f>
        <v>0</v>
      </c>
      <c r="CH431" s="29">
        <f>IF(ISBLANK(CatTemplate[[#This Row],[St. unit effort]]),0,(CatTemplate[[#This Row],[St. unit effort]] * CatTemplate[[#This Row],[Year1]]))</f>
        <v>0</v>
      </c>
      <c r="CI431" s="29">
        <f>IF(ISBLANK(CatTemplate[[#This Row],[St. unit effort]]),0,(CatTemplate[[#This Row],[St. unit effort]] * CatTemplate[[#This Row],[Year2]]))</f>
        <v>0</v>
      </c>
      <c r="CJ431" s="29">
        <f>IF(ISBLANK(CatTemplate[[#This Row],[St. unit effort]]),0,(CatTemplate[[#This Row],[St. unit effort]] * CatTemplate[[#This Row],[Year3]]))</f>
        <v>0</v>
      </c>
      <c r="CK431" s="29">
        <f>IF(ISBLANK(CatTemplate[[#This Row],[St. unit effort]]),0,(CatTemplate[[#This Row],[St. unit effort]] * CatTemplate[[#This Row],[Year4]]))</f>
        <v>0</v>
      </c>
      <c r="CL431" s="29">
        <f>IF(ISBLANK(CatTemplate[[#This Row],[St. unit effort]]),0,(CatTemplate[[#This Row],[St. unit effort]] * CatTemplate[[#This Row],[Year5]]))</f>
        <v>0</v>
      </c>
      <c r="CM431" s="29">
        <f>IF(ISBLANK(CatTemplate[[#This Row],[St. unit effort]]),0,(CatTemplate[[#This Row],[St. unit effort]] * CatTemplate[[#This Row],[Year6]]))</f>
        <v>0</v>
      </c>
      <c r="CN431" s="29">
        <f>IF(ISBLANK(CatTemplate[[#This Row],[St. unit effort]]),0,(CatTemplate[[#This Row],[St. unit effort]] * CatTemplate[[#This Row],[Year7]]))</f>
        <v>0</v>
      </c>
      <c r="CO431" s="29">
        <f>IF(ISBLANK(CatTemplate[[#This Row],[St. unit effort]]),0,(CatTemplate[[#This Row],[St. unit effort]] * CatTemplate[[#This Row],[Year8]]))</f>
        <v>0</v>
      </c>
      <c r="CP431" s="29">
        <f>IF(ISBLANK(CatTemplate[[#This Row],[St. unit effort]]),0,(CatTemplate[[#This Row],[St. unit effort]] * CatTemplate[[#This Row],[Year9]]))</f>
        <v>0</v>
      </c>
      <c r="CQ431" s="29">
        <f>IF(ISBLANK(CatTemplate[[#This Row],[St. unit effort]]),0,(CatTemplate[[#This Row],[St. unit effort]] * CatTemplate[[#This Row],[Year10]]))</f>
        <v>0</v>
      </c>
      <c r="CR431" s="29">
        <f>IF(ISBLANK(CatTemplate[[#This Row],[St. unit effort]]),0,(CatTemplate[[#This Row],[St. unit effort]] * CatTemplate[[#This Row],[Year11]]))</f>
        <v>0</v>
      </c>
      <c r="CS431" s="29">
        <f>IF(ISBLANK(CatTemplate[[#This Row],[St. unit effort]]),0,(CatTemplate[[#This Row],[St. unit effort]] * CatTemplate[[#This Row],[Year12]]))</f>
        <v>0</v>
      </c>
      <c r="CT431" s="29">
        <f>IF(ISBLANK(CatTemplate[[#This Row],[St. unit effort]]),0,(CatTemplate[[#This Row],[St. unit effort]] * CatTemplate[[#This Row],[Year13]]))</f>
        <v>0</v>
      </c>
      <c r="CU431" s="29">
        <f>IF(ISBLANK(CatTemplate[[#This Row],[St. unit effort]]),0,(CatTemplate[[#This Row],[St. unit effort]] * CatTemplate[[#This Row],[Year14]]))</f>
        <v>0</v>
      </c>
      <c r="CV431" s="29">
        <f>IF(ISBLANK(CatTemplate[[#This Row],[St. unit effort]]),0,(CatTemplate[[#This Row],[St. unit effort]] * CatTemplate[[#This Row],[Year15]]))</f>
        <v>0</v>
      </c>
      <c r="CW431" s="29">
        <f>IF(ISBLANK(CatTemplate[[#This Row],[St. unit effort]]),0,(CatTemplate[[#This Row],[St. unit effort]] * CatTemplate[[#This Row],[Year16]]))</f>
        <v>0</v>
      </c>
      <c r="CX431" s="29">
        <f>IF(ISBLANK(CatTemplate[[#This Row],[St. unit effort]]),0,(CatTemplate[[#This Row],[St. unit effort]] * CatTemplate[[#This Row],[Year17]]))</f>
        <v>0</v>
      </c>
      <c r="CY431" s="29">
        <f>IF(ISBLANK(CatTemplate[[#This Row],[St. unit effort]]),0,(CatTemplate[[#This Row],[St. unit effort]] * CatTemplate[[#This Row],[Year18]]))</f>
        <v>0</v>
      </c>
      <c r="CZ431" s="29">
        <f>IF(ISBLANK(CatTemplate[[#This Row],[St. unit effort]]),0,(CatTemplate[[#This Row],[St. unit effort]] * CatTemplate[[#This Row],[Year19]]))</f>
        <v>0</v>
      </c>
      <c r="DA431" s="29">
        <f>IF(ISBLANK(CatTemplate[[#This Row],[St. unit effort]]),0,(CatTemplate[[#This Row],[St. unit effort]] * CatTemplate[[#This Row],[Year20]]))</f>
        <v>0</v>
      </c>
      <c r="DB431" s="57">
        <f>IF(ISBLANK(CatTemplate[[#This Row],[St. unit effort]]),0,(CatTemplate[[#This Row],[St. unit effort]] * CatTemplate[[#This Row],[Year1]])*8/ParRatePM)</f>
        <v>0</v>
      </c>
      <c r="DC431" s="57">
        <f>IF(ISBLANK(CatTemplate[[#This Row],[St. unit effort]]),0,(CatTemplate[[#This Row],[St. unit effort]] * CatTemplate[[#This Row],[Year2]])*8/ParRatePM)</f>
        <v>0</v>
      </c>
      <c r="DD431" s="57">
        <f>IF(ISBLANK(CatTemplate[[#This Row],[St. unit effort]]),0,(CatTemplate[[#This Row],[St. unit effort]] * CatTemplate[[#This Row],[Year3]])*8/ParRatePM)</f>
        <v>0</v>
      </c>
      <c r="DE431" s="57">
        <f>IF(ISBLANK(CatTemplate[[#This Row],[St. unit effort]]),0,(CatTemplate[[#This Row],[St. unit effort]] * CatTemplate[[#This Row],[Year4]])*8/ParRatePM)</f>
        <v>0</v>
      </c>
      <c r="DF431" s="57">
        <f>IF(ISBLANK(CatTemplate[[#This Row],[St. unit effort]]),0,(CatTemplate[[#This Row],[St. unit effort]] * CatTemplate[[#This Row],[Year5]])*8/ParRatePM)</f>
        <v>0</v>
      </c>
      <c r="DG431" s="57">
        <f>IF(ISBLANK(CatTemplate[[#This Row],[St. unit effort]]),0,(CatTemplate[[#This Row],[St. unit effort]] * CatTemplate[[#This Row],[Year6]])*8/ParRatePM)</f>
        <v>0</v>
      </c>
      <c r="DH431" s="57">
        <f>IF(ISBLANK(CatTemplate[[#This Row],[St. unit effort]]),0,(CatTemplate[[#This Row],[St. unit effort]] * CatTemplate[[#This Row],[Year7]])*8/ParRatePM)</f>
        <v>0</v>
      </c>
      <c r="DI431" s="57">
        <f>IF(ISBLANK(CatTemplate[[#This Row],[St. unit effort]]),0,(CatTemplate[[#This Row],[St. unit effort]] * CatTemplate[[#This Row],[Year8]])*8/ParRatePM)</f>
        <v>0</v>
      </c>
      <c r="DJ431" s="57">
        <f>IF(ISBLANK(CatTemplate[[#This Row],[St. unit effort]]),0,(CatTemplate[[#This Row],[St. unit effort]] * CatTemplate[[#This Row],[Year9]])*8/ParRatePM)</f>
        <v>0</v>
      </c>
      <c r="DK431" s="57">
        <f>IF(ISBLANK(CatTemplate[[#This Row],[St. unit effort]]),0,(CatTemplate[[#This Row],[St. unit effort]] * CatTemplate[[#This Row],[Year10]])*8/ParRatePM)</f>
        <v>0</v>
      </c>
      <c r="DL431" s="57">
        <f>IF(ISBLANK(CatTemplate[[#This Row],[St. unit effort]]),0,(CatTemplate[[#This Row],[St. unit effort]] * CatTemplate[[#This Row],[Year11]])*8/ParRatePM)</f>
        <v>0</v>
      </c>
      <c r="DM431" s="57">
        <f>IF(ISBLANK(CatTemplate[[#This Row],[St. unit effort]]),0,(CatTemplate[[#This Row],[St. unit effort]] * CatTemplate[[#This Row],[Year12]])*8/ParRatePM)</f>
        <v>0</v>
      </c>
      <c r="DN431" s="57">
        <f>IF(ISBLANK(CatTemplate[[#This Row],[St. unit effort]]),0,(CatTemplate[[#This Row],[St. unit effort]] * CatTemplate[[#This Row],[Year13]])*8/ParRatePM)</f>
        <v>0</v>
      </c>
      <c r="DO431" s="57">
        <f>IF(ISBLANK(CatTemplate[[#This Row],[St. unit effort]]),0,(CatTemplate[[#This Row],[St. unit effort]] * CatTemplate[[#This Row],[Year14]])*8/ParRatePM)</f>
        <v>0</v>
      </c>
      <c r="DP431" s="57">
        <f>IF(ISBLANK(CatTemplate[[#This Row],[St. unit effort]]),0,(CatTemplate[[#This Row],[St. unit effort]] * CatTemplate[[#This Row],[Year15]])*8/ParRatePM)</f>
        <v>0</v>
      </c>
      <c r="DQ431" s="57">
        <f>IF(ISBLANK(CatTemplate[[#This Row],[St. unit effort]]),0,(CatTemplate[[#This Row],[St. unit effort]] * CatTemplate[[#This Row],[Year16]])*8/ParRatePM)</f>
        <v>0</v>
      </c>
      <c r="DR431" s="57">
        <f>IF(ISBLANK(CatTemplate[[#This Row],[St. unit effort]]),0,(CatTemplate[[#This Row],[St. unit effort]] * CatTemplate[[#This Row],[Year17]])*8/ParRatePM)</f>
        <v>0</v>
      </c>
      <c r="DS431" s="57">
        <f>IF(ISBLANK(CatTemplate[[#This Row],[St. unit effort]]),0,(CatTemplate[[#This Row],[St. unit effort]] * CatTemplate[[#This Row],[Year18]])*8/ParRatePM)</f>
        <v>0</v>
      </c>
      <c r="DT431" s="57">
        <f>IF(ISBLANK(CatTemplate[[#This Row],[St. unit effort]]),0,(CatTemplate[[#This Row],[St. unit effort]] * CatTemplate[[#This Row],[Year19]])*8/ParRatePM)</f>
        <v>0</v>
      </c>
      <c r="DU431" s="57">
        <f>IF(ISBLANK(CatTemplate[[#This Row],[St. unit effort]]),0,(CatTemplate[[#This Row],[St. unit effort]] * CatTemplate[[#This Row],[Year20]])*8/ParRatePM)</f>
        <v>0</v>
      </c>
      <c r="DV431" s="54">
        <f>SUM(CatTemplate[[#This Row],[PM1]:[PM20]])</f>
        <v>0</v>
      </c>
      <c r="DW431" s="56">
        <f t="shared" si="147"/>
        <v>0</v>
      </c>
      <c r="DX431" s="56">
        <f t="shared" si="147"/>
        <v>0</v>
      </c>
      <c r="DY431" s="56">
        <f t="shared" si="147"/>
        <v>0</v>
      </c>
      <c r="DZ431" s="56">
        <f t="shared" si="147"/>
        <v>0</v>
      </c>
      <c r="EA431" s="56">
        <f t="shared" si="147"/>
        <v>0</v>
      </c>
      <c r="EB431" s="56">
        <f t="shared" si="147"/>
        <v>0</v>
      </c>
      <c r="EC431" s="56">
        <f t="shared" si="147"/>
        <v>0</v>
      </c>
      <c r="ED431" s="56">
        <f t="shared" si="147"/>
        <v>0</v>
      </c>
      <c r="EE431" s="56">
        <f t="shared" si="147"/>
        <v>0</v>
      </c>
      <c r="EF431" s="56">
        <f t="shared" si="147"/>
        <v>0</v>
      </c>
      <c r="EG431" s="56">
        <f t="shared" si="147"/>
        <v>0</v>
      </c>
      <c r="EH431" s="56">
        <f t="shared" si="147"/>
        <v>0</v>
      </c>
      <c r="EI431" s="56">
        <f t="shared" si="147"/>
        <v>0</v>
      </c>
      <c r="EJ431" s="56">
        <f t="shared" si="147"/>
        <v>0</v>
      </c>
      <c r="EK431" s="56">
        <f t="shared" si="147"/>
        <v>0</v>
      </c>
      <c r="EL431" s="56">
        <f t="shared" si="147"/>
        <v>0</v>
      </c>
      <c r="EM431" s="56">
        <f t="shared" si="149"/>
        <v>0</v>
      </c>
      <c r="EN431" s="56">
        <f t="shared" si="149"/>
        <v>0</v>
      </c>
      <c r="EO431" s="56">
        <f t="shared" si="149"/>
        <v>0</v>
      </c>
      <c r="EP431" s="56">
        <f t="shared" si="149"/>
        <v>0</v>
      </c>
      <c r="EQ431" s="30">
        <f>CatTemplate[[#This Row],[Eq. unit cost]] * CatTemplate[[#This Row],[Eq. quantity]]</f>
        <v>0</v>
      </c>
      <c r="ER431" s="30">
        <f>CatTemplate[[#This Row],[Cons. unit cost]] *CatTemplate[[#This Row],[Cons. quantity]]</f>
        <v>0</v>
      </c>
      <c r="ES431" s="30">
        <f>CatTemplate[[#This Row],[Oth. unit cost]] *CatTemplate[[#This Row],[Oth. quantity]]</f>
        <v>0</v>
      </c>
      <c r="ET431" s="55">
        <f>SUM(CatTemplate[[#This Row],[CO1]:[CO20]])</f>
        <v>0</v>
      </c>
      <c r="EU431" s="56">
        <f t="shared" si="148"/>
        <v>0</v>
      </c>
      <c r="EV431" s="56">
        <f t="shared" si="148"/>
        <v>0</v>
      </c>
      <c r="EW431" s="56">
        <f t="shared" si="148"/>
        <v>0</v>
      </c>
      <c r="EX431" s="56">
        <f t="shared" si="148"/>
        <v>0</v>
      </c>
      <c r="EY431" s="56">
        <f t="shared" si="148"/>
        <v>0</v>
      </c>
      <c r="EZ431" s="56">
        <f t="shared" si="148"/>
        <v>0</v>
      </c>
      <c r="FA431" s="56">
        <f t="shared" si="148"/>
        <v>0</v>
      </c>
      <c r="FB431" s="56">
        <f t="shared" si="148"/>
        <v>0</v>
      </c>
      <c r="FC431" s="56">
        <f t="shared" si="148"/>
        <v>0</v>
      </c>
      <c r="FD431" s="56">
        <f t="shared" si="148"/>
        <v>0</v>
      </c>
      <c r="FE431" s="56">
        <f t="shared" si="148"/>
        <v>0</v>
      </c>
      <c r="FF431" s="56">
        <f t="shared" si="148"/>
        <v>0</v>
      </c>
      <c r="FG431" s="56">
        <f t="shared" si="148"/>
        <v>0</v>
      </c>
      <c r="FH431" s="56">
        <f t="shared" si="148"/>
        <v>0</v>
      </c>
      <c r="FI431" s="56">
        <f t="shared" si="148"/>
        <v>0</v>
      </c>
      <c r="FJ431" s="56">
        <f t="shared" si="148"/>
        <v>0</v>
      </c>
      <c r="FK431" s="56">
        <f t="shared" si="150"/>
        <v>0</v>
      </c>
      <c r="FL431" s="56">
        <f t="shared" si="150"/>
        <v>0</v>
      </c>
      <c r="FM431" s="56">
        <f t="shared" si="150"/>
        <v>0</v>
      </c>
      <c r="FN431" s="56">
        <f t="shared" si="150"/>
        <v>0</v>
      </c>
      <c r="FO431" s="58">
        <f>SUM(CatTemplate[[#This Row],[CS1]:[CS20]])</f>
        <v>0</v>
      </c>
      <c r="FP431" s="59">
        <f>CatTemplate[[#This Row],[Total Oth. cost]]+CatTemplate[[#This Row],[Total St. Cost]]</f>
        <v>0</v>
      </c>
      <c r="FQ431" s="33" t="e">
        <f t="shared" si="137"/>
        <v>#VALUE!</v>
      </c>
      <c r="FR431" s="33" t="e">
        <f t="shared" si="138"/>
        <v>#VALUE!</v>
      </c>
      <c r="FS431" s="30" t="e">
        <f>(CatTemplate[[#This Row],[CO1]] + CatTemplate[[#This Row],[CS1]]) * (1 + getRateOHFinal) * getRateMarkupFinal</f>
        <v>#VALUE!</v>
      </c>
      <c r="FT431" s="30" t="e">
        <f>(CatTemplate[[#This Row],[CO2]] + CatTemplate[[#This Row],[CS2]]) * (1 + getRateOHFinal) * getRateMarkupFinal</f>
        <v>#VALUE!</v>
      </c>
      <c r="FU431" s="30" t="e">
        <f>(CatTemplate[[#This Row],[CO3]] + CatTemplate[[#This Row],[CS3]]) * (1 + getRateOHFinal) * getRateMarkupFinal</f>
        <v>#VALUE!</v>
      </c>
      <c r="FV431" s="30" t="e">
        <f>(CatTemplate[[#This Row],[CO4]] + CatTemplate[[#This Row],[CS4]]) * (1 + getRateOHFinal) * getRateMarkupFinal</f>
        <v>#VALUE!</v>
      </c>
      <c r="FW431" s="30" t="e">
        <f>(CatTemplate[[#This Row],[CO5]] + CatTemplate[[#This Row],[CS5]]) * (1 + getRateOHFinal) * getRateMarkupFinal</f>
        <v>#VALUE!</v>
      </c>
      <c r="FX431" s="30" t="e">
        <f>(CatTemplate[[#This Row],[CO6]] + CatTemplate[[#This Row],[CS6]]) * (1 + getRateOHFinal) * getRateMarkupFinal</f>
        <v>#VALUE!</v>
      </c>
      <c r="FY431" s="30" t="e">
        <f>(CatTemplate[[#This Row],[CO7]] + CatTemplate[[#This Row],[CS7]]) * (1 + getRateOHFinal) * getRateMarkupFinal</f>
        <v>#VALUE!</v>
      </c>
      <c r="FZ431" s="30" t="e">
        <f>(CatTemplate[[#This Row],[CO8]] + CatTemplate[[#This Row],[CS8]]) * (1 + getRateOHFinal) * getRateMarkupFinal</f>
        <v>#VALUE!</v>
      </c>
      <c r="GA431" s="30" t="e">
        <f>(CatTemplate[[#This Row],[CO9]] + CatTemplate[[#This Row],[CS9]]) * (1 + getRateOHFinal) * getRateMarkupFinal</f>
        <v>#VALUE!</v>
      </c>
      <c r="GB431" s="30" t="e">
        <f>(CatTemplate[[#This Row],[CO10]] + CatTemplate[[#This Row],[CS10]]) * (1 + getRateOHFinal) * getRateMarkupFinal</f>
        <v>#VALUE!</v>
      </c>
      <c r="GC431" s="30" t="e">
        <f>(CatTemplate[[#This Row],[CO11]] + CatTemplate[[#This Row],[CS11]]) * (1 + getRateOHFinal) * getRateMarkupFinal</f>
        <v>#VALUE!</v>
      </c>
      <c r="GD431" s="30" t="e">
        <f>(CatTemplate[[#This Row],[CO12]] + CatTemplate[[#This Row],[CS12]]) * (1 + getRateOHFinal) * getRateMarkupFinal</f>
        <v>#VALUE!</v>
      </c>
      <c r="GE431" s="30" t="e">
        <f>(CatTemplate[[#This Row],[CO13]] + CatTemplate[[#This Row],[CS13]]) * (1 + getRateOHFinal) * getRateMarkupFinal</f>
        <v>#VALUE!</v>
      </c>
      <c r="GF431" s="30" t="e">
        <f>(CatTemplate[[#This Row],[CO14]] + CatTemplate[[#This Row],[CS14]]) * (1 + getRateOHFinal) * getRateMarkupFinal</f>
        <v>#VALUE!</v>
      </c>
      <c r="GG431" s="30" t="e">
        <f>(CatTemplate[[#This Row],[CO15]] + CatTemplate[[#This Row],[CS15]]) * (1 + getRateOHFinal) * getRateMarkupFinal</f>
        <v>#VALUE!</v>
      </c>
      <c r="GH431" s="30" t="e">
        <f>(CatTemplate[[#This Row],[CO16]] + CatTemplate[[#This Row],[CS16]]) * (1 + getRateOHFinal) * getRateMarkupFinal</f>
        <v>#VALUE!</v>
      </c>
      <c r="GI431" s="30" t="e">
        <f>(CatTemplate[[#This Row],[CO17]] + CatTemplate[[#This Row],[CS17]]) * (1 + getRateOHFinal) * getRateMarkupFinal</f>
        <v>#VALUE!</v>
      </c>
      <c r="GJ431" s="30" t="e">
        <f>(CatTemplate[[#This Row],[CO18]] + CatTemplate[[#This Row],[CS18]]) * (1 + getRateOHFinal) * getRateMarkupFinal</f>
        <v>#VALUE!</v>
      </c>
      <c r="GK431" s="30" t="e">
        <f>(CatTemplate[[#This Row],[CO19]] + CatTemplate[[#This Row],[CS19]]) * (1 + getRateOHFinal) * getRateMarkupFinal</f>
        <v>#VALUE!</v>
      </c>
      <c r="GL431" s="30" t="e">
        <f>(CatTemplate[[#This Row],[CO20]] + CatTemplate[[#This Row],[CS20]]) * (1 + getRateOHFinal) * getRateMarkupFinal</f>
        <v>#VALUE!</v>
      </c>
      <c r="GM431" s="30" t="e">
        <f t="shared" si="139"/>
        <v>#VALUE!</v>
      </c>
      <c r="GN431" s="30" t="e">
        <f t="shared" si="140"/>
        <v>#VALUE!</v>
      </c>
      <c r="GO431" s="30" t="e">
        <f t="shared" si="141"/>
        <v>#VALUE!</v>
      </c>
      <c r="GP431" s="30" t="e">
        <f t="shared" si="142"/>
        <v>#VALUE!</v>
      </c>
      <c r="GQ431" s="30" t="e">
        <f>(CatTemplate[[#This Row],[CO1]]+CatTemplate[[#This Row],[CS1]]) * (1+ getRateOHFinal) * (1 + getRateMarkupFinal)</f>
        <v>#VALUE!</v>
      </c>
      <c r="GR431" s="30" t="e">
        <f>(CatTemplate[[#This Row],[CO2]]+CatTemplate[[#This Row],[CS2]]) * (1+ getRateOHFinal) * (1 + getRateMarkupFinal)</f>
        <v>#VALUE!</v>
      </c>
      <c r="GS431" s="30" t="e">
        <f>(CatTemplate[[#This Row],[CO3]]+CatTemplate[[#This Row],[CS3]]) * (1+ getRateOHFinal) * (1 + getRateMarkupFinal)</f>
        <v>#VALUE!</v>
      </c>
      <c r="GT431" s="30" t="e">
        <f>(CatTemplate[[#This Row],[CO4]]+CatTemplate[[#This Row],[CS4]]) * (1+ getRateOHFinal) * (1 + getRateMarkupFinal)</f>
        <v>#VALUE!</v>
      </c>
      <c r="GU431" s="30" t="e">
        <f>(CatTemplate[[#This Row],[CO5]]+CatTemplate[[#This Row],[CS5]]) * (1+ getRateOHFinal) * (1 + getRateMarkupFinal)</f>
        <v>#VALUE!</v>
      </c>
      <c r="GV431" s="30" t="e">
        <f>(CatTemplate[[#This Row],[CO6]]+CatTemplate[[#This Row],[CS6]]) * (1+ getRateOHFinal) * (1 + getRateMarkupFinal)</f>
        <v>#VALUE!</v>
      </c>
      <c r="GW431" s="30" t="e">
        <f>(CatTemplate[[#This Row],[CO7]]+CatTemplate[[#This Row],[CS7]]) * (1+ getRateOHFinal) * (1 + getRateMarkupFinal)</f>
        <v>#VALUE!</v>
      </c>
      <c r="GX431" s="30" t="e">
        <f>(CatTemplate[[#This Row],[CO8]]+CatTemplate[[#This Row],[CS8]]) * (1+ getRateOHFinal) * (1 + getRateMarkupFinal)</f>
        <v>#VALUE!</v>
      </c>
      <c r="GY431" s="30" t="e">
        <f>(CatTemplate[[#This Row],[CO9]]+CatTemplate[[#This Row],[CS9]]) * (1+ getRateOHFinal) * (1 + getRateMarkupFinal)</f>
        <v>#VALUE!</v>
      </c>
      <c r="GZ431" s="30" t="e">
        <f>(CatTemplate[[#This Row],[CO10]]+CatTemplate[[#This Row],[CS10]]) * (1+ getRateOHFinal) * (1 + getRateMarkupFinal)</f>
        <v>#VALUE!</v>
      </c>
      <c r="HA431" s="30" t="e">
        <f>(CatTemplate[[#This Row],[CO11]]+CatTemplate[[#This Row],[CS11]]) * (1+ getRateOHFinal) * (1 + getRateMarkupFinal)</f>
        <v>#VALUE!</v>
      </c>
      <c r="HB431" s="30" t="e">
        <f>(CatTemplate[[#This Row],[CO12]]+CatTemplate[[#This Row],[CS12]]) * (1+ getRateOHFinal) * (1 + getRateMarkupFinal)</f>
        <v>#VALUE!</v>
      </c>
      <c r="HC431" s="30" t="e">
        <f>(CatTemplate[[#This Row],[CO13]]+CatTemplate[[#This Row],[CS13]]) * (1+ getRateOHFinal) * (1 + getRateMarkupFinal)</f>
        <v>#VALUE!</v>
      </c>
      <c r="HD431" s="30" t="e">
        <f>(CatTemplate[[#This Row],[CO14]]+CatTemplate[[#This Row],[CS14]]) * (1+ getRateOHFinal) * (1 + getRateMarkupFinal)</f>
        <v>#VALUE!</v>
      </c>
      <c r="HE431" s="30" t="e">
        <f>(CatTemplate[[#This Row],[CO15]]+CatTemplate[[#This Row],[CS15]]) * (1+ getRateOHFinal) * (1 + getRateMarkupFinal)</f>
        <v>#VALUE!</v>
      </c>
      <c r="HF431" s="30" t="e">
        <f>(CatTemplate[[#This Row],[CO16]]+CatTemplate[[#This Row],[CS16]]) * (1+ getRateOHFinal) * (1 + getRateMarkupFinal)</f>
        <v>#VALUE!</v>
      </c>
      <c r="HG431" s="30" t="e">
        <f>(CatTemplate[[#This Row],[CO17]]+CatTemplate[[#This Row],[CS17]]) * (1+ getRateOHFinal) * (1 + getRateMarkupFinal)</f>
        <v>#VALUE!</v>
      </c>
      <c r="HH431" s="30" t="e">
        <f>(CatTemplate[[#This Row],[CO18]]+CatTemplate[[#This Row],[CS18]]) * (1+ getRateOHFinal) * (1 + getRateMarkupFinal)</f>
        <v>#VALUE!</v>
      </c>
      <c r="HI431" s="30" t="e">
        <f>(CatTemplate[[#This Row],[CO19]]+CatTemplate[[#This Row],[CS19]]) * (1+ getRateOHFinal) * (1 + getRateMarkupFinal)</f>
        <v>#VALUE!</v>
      </c>
      <c r="HJ431" s="30" t="e">
        <f>(CatTemplate[[#This Row],[CO20]]+CatTemplate[[#This Row],[CS20]]) * (1+ getRateOHFinal) * (1 + getRateMarkupFinal)</f>
        <v>#VALUE!</v>
      </c>
      <c r="HK431" s="39" t="e">
        <f>CatTemplate[[#This Row],[Total cost]]+CatTemplate[[#This Row],[OH Amount]]+CatTemplate[[#This Row],[Markup]]</f>
        <v>#VALUE!</v>
      </c>
      <c r="HL431" s="63">
        <f>IF(CatTemplate[[#This Row],[Units]]="Days",CatTemplate[[#This Row],[Project quantity]]*CatTemplate[[#This Row],[St. unit effort]],CatTemplate[[#This Row],[Project quantity]])</f>
        <v>0</v>
      </c>
      <c r="HM431" s="287">
        <f>IFERROR(CatTemplate[[#This Row],[Total Price]]/(CatTemplate[[#This Row],[Final Quantity]]),0)</f>
        <v>0</v>
      </c>
      <c r="HN431" s="261"/>
    </row>
    <row r="432" spans="2:222" x14ac:dyDescent="0.2">
      <c r="B432" s="9" t="s">
        <v>108</v>
      </c>
      <c r="C432" s="23">
        <v>14</v>
      </c>
      <c r="D432" s="10" t="s">
        <v>108</v>
      </c>
      <c r="E432" s="25">
        <v>1</v>
      </c>
      <c r="F432" s="19" t="s">
        <v>1056</v>
      </c>
      <c r="G432" s="27">
        <v>4</v>
      </c>
      <c r="H432" s="19" t="s">
        <v>1060</v>
      </c>
      <c r="I432" s="19"/>
      <c r="J432" s="16" t="s">
        <v>972</v>
      </c>
      <c r="K432" s="16"/>
      <c r="L432" s="16" t="s">
        <v>422</v>
      </c>
      <c r="M432" s="16" t="s">
        <v>207</v>
      </c>
      <c r="N432" s="16" t="s">
        <v>858</v>
      </c>
      <c r="O432" s="320"/>
      <c r="P432" s="71"/>
      <c r="Q432" s="108"/>
      <c r="R432" s="73"/>
      <c r="S432" s="97"/>
      <c r="T432" s="100">
        <f>getEqUnitCost</f>
        <v>0</v>
      </c>
      <c r="U432" s="73">
        <f>getEqUnitEffort</f>
        <v>0</v>
      </c>
      <c r="V432" s="101">
        <f>getEqQuantity</f>
        <v>0</v>
      </c>
      <c r="W432" s="320"/>
      <c r="X432" s="100">
        <f>getConsUnitCost</f>
        <v>0</v>
      </c>
      <c r="Y432" s="73">
        <f>getConsUnitEffort</f>
        <v>0</v>
      </c>
      <c r="Z432" s="14">
        <f>getConsQuantity</f>
        <v>0</v>
      </c>
      <c r="AA432" s="320"/>
      <c r="AB432" s="72"/>
      <c r="AC432" s="112"/>
      <c r="AD432" s="14">
        <f>getOthQuantity</f>
        <v>0</v>
      </c>
      <c r="AE432" s="320"/>
      <c r="AF432" s="28" t="str">
        <f>IF(ISBLANK(CatTemplate[[#This Row],[Resource type]]),"",CatTemplate[[#This Row],[Resource type]])</f>
        <v>PATH Assistant</v>
      </c>
      <c r="AG432" s="242">
        <f>getStaffUnitCost</f>
        <v>353.63338714994063</v>
      </c>
      <c r="AH432" s="113">
        <v>0</v>
      </c>
      <c r="AI432" s="40">
        <f>getStaffQuantity</f>
        <v>0</v>
      </c>
      <c r="AJ432" s="41">
        <f>CatTemplate[[#This Row],[St. quantity]]*8/ParRatePM</f>
        <v>0</v>
      </c>
      <c r="AK432" s="320"/>
      <c r="AL432" s="53" t="str">
        <f>CatTemplate[[#This Row],[Item type]]</f>
        <v>Items</v>
      </c>
      <c r="AM432" s="12">
        <f>SUM(CatTemplate[[#This Row],[Year1]:[Year20]])</f>
        <v>0</v>
      </c>
      <c r="AN432" s="52"/>
      <c r="AO432" s="52"/>
      <c r="AP432" s="52"/>
      <c r="AQ432" s="8"/>
      <c r="AR432" s="8"/>
      <c r="AS432" s="8"/>
      <c r="AT432" s="8"/>
      <c r="AU432" s="8"/>
      <c r="AV432" s="8"/>
      <c r="AW432" s="8"/>
      <c r="AX432" s="8"/>
      <c r="AY432" s="8"/>
      <c r="AZ432" s="8"/>
      <c r="BA432" s="8"/>
      <c r="BB432" s="8"/>
      <c r="BC432" s="8"/>
      <c r="BD432" s="8"/>
      <c r="BE432" s="8"/>
      <c r="BF432" s="8"/>
      <c r="BG432" s="36"/>
      <c r="BH432" s="320"/>
      <c r="BI432" s="37" t="str">
        <f>getCostCategory</f>
        <v>06 Operating costs</v>
      </c>
      <c r="BJ432" s="37" t="str">
        <f>getSection</f>
        <v>14 Pathology</v>
      </c>
      <c r="BK432" s="32" t="str">
        <f>getObject</f>
        <v>Pathology</v>
      </c>
      <c r="BL432" s="30">
        <f>IFERROR(getUnitCost * IF(CatTemplate[[#This Row],[Cost Category Comp.]]="01 Staff costs", 1,1),0)</f>
        <v>353.63338714994063</v>
      </c>
      <c r="BM432" s="29">
        <f>IF(AND(ISBLANK(CatTemplate[[#This Row],[Eq. unit cost]]),ISBLANK(CatTemplate[[#This Row],[Cons. unit cost]]),ISBLANK(CatTemplate[[#This Row],[Oth. unit cost]])), 0, IF(getUnitEffort =0,1,getUnitEffort) * CatTemplate[[#This Row],[Year1]])</f>
        <v>0</v>
      </c>
      <c r="BN432" s="29">
        <f>IF(AND(ISBLANK(CatTemplate[[#This Row],[Eq. unit cost]]),ISBLANK(CatTemplate[[#This Row],[Cons. unit cost]]),ISBLANK(CatTemplate[[#This Row],[Oth. unit cost]])), 0, IF(getUnitEffort =0,1,getUnitEffort) * CatTemplate[[#This Row],[Year2]])</f>
        <v>0</v>
      </c>
      <c r="BO432" s="29">
        <f>IF(AND(ISBLANK(CatTemplate[[#This Row],[Eq. unit cost]]),ISBLANK(CatTemplate[[#This Row],[Cons. unit cost]]),ISBLANK(CatTemplate[[#This Row],[Oth. unit cost]])), 0, IF(getUnitEffort =0,1,getUnitEffort) * CatTemplate[[#This Row],[Year3]])</f>
        <v>0</v>
      </c>
      <c r="BP432" s="29">
        <f>IF(AND(ISBLANK(CatTemplate[[#This Row],[Eq. unit cost]]),ISBLANK(CatTemplate[[#This Row],[Cons. unit cost]]),ISBLANK(CatTemplate[[#This Row],[Oth. unit cost]])), 0, IF(getUnitEffort =0,1,getUnitEffort) * CatTemplate[[#This Row],[Year4]])</f>
        <v>0</v>
      </c>
      <c r="BQ432" s="29">
        <f>IF(AND(ISBLANK(CatTemplate[[#This Row],[Eq. unit cost]]),ISBLANK(CatTemplate[[#This Row],[Cons. unit cost]]),ISBLANK(CatTemplate[[#This Row],[Oth. unit cost]])), 0, IF(getUnitEffort =0,1,getUnitEffort) * CatTemplate[[#This Row],[Year5]])</f>
        <v>0</v>
      </c>
      <c r="BR432" s="29">
        <f>IF(AND(ISBLANK(CatTemplate[[#This Row],[Eq. unit cost]]),ISBLANK(CatTemplate[[#This Row],[Cons. unit cost]]),ISBLANK(CatTemplate[[#This Row],[Oth. unit cost]])), 0, IF(getUnitEffort =0,1,getUnitEffort) * CatTemplate[[#This Row],[Year6]])</f>
        <v>0</v>
      </c>
      <c r="BS432" s="29">
        <f>IF(AND(ISBLANK(CatTemplate[[#This Row],[Eq. unit cost]]),ISBLANK(CatTemplate[[#This Row],[Cons. unit cost]]),ISBLANK(CatTemplate[[#This Row],[Oth. unit cost]])), 0, IF(getUnitEffort =0,1,getUnitEffort) * CatTemplate[[#This Row],[Year7]])</f>
        <v>0</v>
      </c>
      <c r="BT432" s="29">
        <f>IF(AND(ISBLANK(CatTemplate[[#This Row],[Eq. unit cost]]),ISBLANK(CatTemplate[[#This Row],[Cons. unit cost]]),ISBLANK(CatTemplate[[#This Row],[Oth. unit cost]])), 0, IF(getUnitEffort =0,1,getUnitEffort) * CatTemplate[[#This Row],[Year8]])</f>
        <v>0</v>
      </c>
      <c r="BU432" s="29">
        <f>IF(AND(ISBLANK(CatTemplate[[#This Row],[Eq. unit cost]]),ISBLANK(CatTemplate[[#This Row],[Cons. unit cost]]),ISBLANK(CatTemplate[[#This Row],[Oth. unit cost]])), 0, IF(getUnitEffort =0,1,getUnitEffort) * CatTemplate[[#This Row],[Year9]])</f>
        <v>0</v>
      </c>
      <c r="BV432" s="29">
        <f>IF(AND(ISBLANK(CatTemplate[[#This Row],[Eq. unit cost]]),ISBLANK(CatTemplate[[#This Row],[Cons. unit cost]]),ISBLANK(CatTemplate[[#This Row],[Oth. unit cost]])), 0, IF(getUnitEffort =0,1,getUnitEffort) * CatTemplate[[#This Row],[Year10]])</f>
        <v>0</v>
      </c>
      <c r="BW432" s="29">
        <f>IF(AND(ISBLANK(CatTemplate[[#This Row],[Eq. unit cost]]),ISBLANK(CatTemplate[[#This Row],[Cons. unit cost]]),ISBLANK(CatTemplate[[#This Row],[Oth. unit cost]])), 0, IF(getUnitEffort =0,1,getUnitEffort) * CatTemplate[[#This Row],[Year11]])</f>
        <v>0</v>
      </c>
      <c r="BX432" s="29">
        <f>IF(AND(ISBLANK(CatTemplate[[#This Row],[Eq. unit cost]]),ISBLANK(CatTemplate[[#This Row],[Cons. unit cost]]),ISBLANK(CatTemplate[[#This Row],[Oth. unit cost]])), 0, IF(getUnitEffort =0,1,getUnitEffort) * CatTemplate[[#This Row],[Year12]])</f>
        <v>0</v>
      </c>
      <c r="BY432" s="29">
        <f>IF(AND(ISBLANK(CatTemplate[[#This Row],[Eq. unit cost]]),ISBLANK(CatTemplate[[#This Row],[Cons. unit cost]]),ISBLANK(CatTemplate[[#This Row],[Oth. unit cost]])), 0, IF(getUnitEffort =0,1,getUnitEffort) * CatTemplate[[#This Row],[Year13]])</f>
        <v>0</v>
      </c>
      <c r="BZ432" s="29">
        <f>IF(AND(ISBLANK(CatTemplate[[#This Row],[Eq. unit cost]]),ISBLANK(CatTemplate[[#This Row],[Cons. unit cost]]),ISBLANK(CatTemplate[[#This Row],[Oth. unit cost]])), 0, IF(getUnitEffort =0,1,getUnitEffort) * CatTemplate[[#This Row],[Year14]])</f>
        <v>0</v>
      </c>
      <c r="CA432" s="29">
        <f>IF(AND(ISBLANK(CatTemplate[[#This Row],[Eq. unit cost]]),ISBLANK(CatTemplate[[#This Row],[Cons. unit cost]]),ISBLANK(CatTemplate[[#This Row],[Oth. unit cost]])), 0, IF(getUnitEffort =0,1,getUnitEffort) * CatTemplate[[#This Row],[Year15]])</f>
        <v>0</v>
      </c>
      <c r="CB432" s="29">
        <f>IF(AND(ISBLANK(CatTemplate[[#This Row],[Eq. unit cost]]),ISBLANK(CatTemplate[[#This Row],[Cons. unit cost]]),ISBLANK(CatTemplate[[#This Row],[Oth. unit cost]])), 0, IF(getUnitEffort =0,1,getUnitEffort) * CatTemplate[[#This Row],[Year16]])</f>
        <v>0</v>
      </c>
      <c r="CC432" s="29">
        <f>IF(AND(ISBLANK(CatTemplate[[#This Row],[Eq. unit cost]]),ISBLANK(CatTemplate[[#This Row],[Cons. unit cost]]),ISBLANK(CatTemplate[[#This Row],[Oth. unit cost]])), 0, IF(getUnitEffort =0,1,getUnitEffort) * CatTemplate[[#This Row],[Year17]])</f>
        <v>0</v>
      </c>
      <c r="CD432" s="29">
        <f>IF(AND(ISBLANK(CatTemplate[[#This Row],[Eq. unit cost]]),ISBLANK(CatTemplate[[#This Row],[Cons. unit cost]]),ISBLANK(CatTemplate[[#This Row],[Oth. unit cost]])), 0, IF(getUnitEffort =0,1,getUnitEffort) * CatTemplate[[#This Row],[Year18]])</f>
        <v>0</v>
      </c>
      <c r="CE432" s="29">
        <f>IF(AND(ISBLANK(CatTemplate[[#This Row],[Eq. unit cost]]),ISBLANK(CatTemplate[[#This Row],[Cons. unit cost]]),ISBLANK(CatTemplate[[#This Row],[Oth. unit cost]])), 0, IF(getUnitEffort =0,1,getUnitEffort) * CatTemplate[[#This Row],[Year19]])</f>
        <v>0</v>
      </c>
      <c r="CF432" s="29">
        <f>IF(AND(ISBLANK(CatTemplate[[#This Row],[Eq. unit cost]]),ISBLANK(CatTemplate[[#This Row],[Cons. unit cost]]),ISBLANK(CatTemplate[[#This Row],[Oth. unit cost]])), 0, IF(getUnitEffort =0,1,getUnitEffort) * CatTemplate[[#This Row],[Year20]])</f>
        <v>0</v>
      </c>
      <c r="CG432" s="45">
        <f>SUM(CatTemplate[[#This Row],[Q1]:[Q20]])</f>
        <v>0</v>
      </c>
      <c r="CH432" s="29">
        <f>IF(ISBLANK(CatTemplate[[#This Row],[St. unit effort]]),0,(CatTemplate[[#This Row],[St. unit effort]] * CatTemplate[[#This Row],[Year1]]))</f>
        <v>0</v>
      </c>
      <c r="CI432" s="29">
        <f>IF(ISBLANK(CatTemplate[[#This Row],[St. unit effort]]),0,(CatTemplate[[#This Row],[St. unit effort]] * CatTemplate[[#This Row],[Year2]]))</f>
        <v>0</v>
      </c>
      <c r="CJ432" s="29">
        <f>IF(ISBLANK(CatTemplate[[#This Row],[St. unit effort]]),0,(CatTemplate[[#This Row],[St. unit effort]] * CatTemplate[[#This Row],[Year3]]))</f>
        <v>0</v>
      </c>
      <c r="CK432" s="29">
        <f>IF(ISBLANK(CatTemplate[[#This Row],[St. unit effort]]),0,(CatTemplate[[#This Row],[St. unit effort]] * CatTemplate[[#This Row],[Year4]]))</f>
        <v>0</v>
      </c>
      <c r="CL432" s="29">
        <f>IF(ISBLANK(CatTemplate[[#This Row],[St. unit effort]]),0,(CatTemplate[[#This Row],[St. unit effort]] * CatTemplate[[#This Row],[Year5]]))</f>
        <v>0</v>
      </c>
      <c r="CM432" s="29">
        <f>IF(ISBLANK(CatTemplate[[#This Row],[St. unit effort]]),0,(CatTemplate[[#This Row],[St. unit effort]] * CatTemplate[[#This Row],[Year6]]))</f>
        <v>0</v>
      </c>
      <c r="CN432" s="29">
        <f>IF(ISBLANK(CatTemplate[[#This Row],[St. unit effort]]),0,(CatTemplate[[#This Row],[St. unit effort]] * CatTemplate[[#This Row],[Year7]]))</f>
        <v>0</v>
      </c>
      <c r="CO432" s="29">
        <f>IF(ISBLANK(CatTemplate[[#This Row],[St. unit effort]]),0,(CatTemplate[[#This Row],[St. unit effort]] * CatTemplate[[#This Row],[Year8]]))</f>
        <v>0</v>
      </c>
      <c r="CP432" s="29">
        <f>IF(ISBLANK(CatTemplate[[#This Row],[St. unit effort]]),0,(CatTemplate[[#This Row],[St. unit effort]] * CatTemplate[[#This Row],[Year9]]))</f>
        <v>0</v>
      </c>
      <c r="CQ432" s="29">
        <f>IF(ISBLANK(CatTemplate[[#This Row],[St. unit effort]]),0,(CatTemplate[[#This Row],[St. unit effort]] * CatTemplate[[#This Row],[Year10]]))</f>
        <v>0</v>
      </c>
      <c r="CR432" s="29">
        <f>IF(ISBLANK(CatTemplate[[#This Row],[St. unit effort]]),0,(CatTemplate[[#This Row],[St. unit effort]] * CatTemplate[[#This Row],[Year11]]))</f>
        <v>0</v>
      </c>
      <c r="CS432" s="29">
        <f>IF(ISBLANK(CatTemplate[[#This Row],[St. unit effort]]),0,(CatTemplate[[#This Row],[St. unit effort]] * CatTemplate[[#This Row],[Year12]]))</f>
        <v>0</v>
      </c>
      <c r="CT432" s="29">
        <f>IF(ISBLANK(CatTemplate[[#This Row],[St. unit effort]]),0,(CatTemplate[[#This Row],[St. unit effort]] * CatTemplate[[#This Row],[Year13]]))</f>
        <v>0</v>
      </c>
      <c r="CU432" s="29">
        <f>IF(ISBLANK(CatTemplate[[#This Row],[St. unit effort]]),0,(CatTemplate[[#This Row],[St. unit effort]] * CatTemplate[[#This Row],[Year14]]))</f>
        <v>0</v>
      </c>
      <c r="CV432" s="29">
        <f>IF(ISBLANK(CatTemplate[[#This Row],[St. unit effort]]),0,(CatTemplate[[#This Row],[St. unit effort]] * CatTemplate[[#This Row],[Year15]]))</f>
        <v>0</v>
      </c>
      <c r="CW432" s="29">
        <f>IF(ISBLANK(CatTemplate[[#This Row],[St. unit effort]]),0,(CatTemplate[[#This Row],[St. unit effort]] * CatTemplate[[#This Row],[Year16]]))</f>
        <v>0</v>
      </c>
      <c r="CX432" s="29">
        <f>IF(ISBLANK(CatTemplate[[#This Row],[St. unit effort]]),0,(CatTemplate[[#This Row],[St. unit effort]] * CatTemplate[[#This Row],[Year17]]))</f>
        <v>0</v>
      </c>
      <c r="CY432" s="29">
        <f>IF(ISBLANK(CatTemplate[[#This Row],[St. unit effort]]),0,(CatTemplate[[#This Row],[St. unit effort]] * CatTemplate[[#This Row],[Year18]]))</f>
        <v>0</v>
      </c>
      <c r="CZ432" s="29">
        <f>IF(ISBLANK(CatTemplate[[#This Row],[St. unit effort]]),0,(CatTemplate[[#This Row],[St. unit effort]] * CatTemplate[[#This Row],[Year19]]))</f>
        <v>0</v>
      </c>
      <c r="DA432" s="29">
        <f>IF(ISBLANK(CatTemplate[[#This Row],[St. unit effort]]),0,(CatTemplate[[#This Row],[St. unit effort]] * CatTemplate[[#This Row],[Year20]]))</f>
        <v>0</v>
      </c>
      <c r="DB432" s="57">
        <f>IF(ISBLANK(CatTemplate[[#This Row],[St. unit effort]]),0,(CatTemplate[[#This Row],[St. unit effort]] * CatTemplate[[#This Row],[Year1]])*8/ParRatePM)</f>
        <v>0</v>
      </c>
      <c r="DC432" s="57">
        <f>IF(ISBLANK(CatTemplate[[#This Row],[St. unit effort]]),0,(CatTemplate[[#This Row],[St. unit effort]] * CatTemplate[[#This Row],[Year2]])*8/ParRatePM)</f>
        <v>0</v>
      </c>
      <c r="DD432" s="57">
        <f>IF(ISBLANK(CatTemplate[[#This Row],[St. unit effort]]),0,(CatTemplate[[#This Row],[St. unit effort]] * CatTemplate[[#This Row],[Year3]])*8/ParRatePM)</f>
        <v>0</v>
      </c>
      <c r="DE432" s="57">
        <f>IF(ISBLANK(CatTemplate[[#This Row],[St. unit effort]]),0,(CatTemplate[[#This Row],[St. unit effort]] * CatTemplate[[#This Row],[Year4]])*8/ParRatePM)</f>
        <v>0</v>
      </c>
      <c r="DF432" s="57">
        <f>IF(ISBLANK(CatTemplate[[#This Row],[St. unit effort]]),0,(CatTemplate[[#This Row],[St. unit effort]] * CatTemplate[[#This Row],[Year5]])*8/ParRatePM)</f>
        <v>0</v>
      </c>
      <c r="DG432" s="57">
        <f>IF(ISBLANK(CatTemplate[[#This Row],[St. unit effort]]),0,(CatTemplate[[#This Row],[St. unit effort]] * CatTemplate[[#This Row],[Year6]])*8/ParRatePM)</f>
        <v>0</v>
      </c>
      <c r="DH432" s="57">
        <f>IF(ISBLANK(CatTemplate[[#This Row],[St. unit effort]]),0,(CatTemplate[[#This Row],[St. unit effort]] * CatTemplate[[#This Row],[Year7]])*8/ParRatePM)</f>
        <v>0</v>
      </c>
      <c r="DI432" s="57">
        <f>IF(ISBLANK(CatTemplate[[#This Row],[St. unit effort]]),0,(CatTemplate[[#This Row],[St. unit effort]] * CatTemplate[[#This Row],[Year8]])*8/ParRatePM)</f>
        <v>0</v>
      </c>
      <c r="DJ432" s="57">
        <f>IF(ISBLANK(CatTemplate[[#This Row],[St. unit effort]]),0,(CatTemplate[[#This Row],[St. unit effort]] * CatTemplate[[#This Row],[Year9]])*8/ParRatePM)</f>
        <v>0</v>
      </c>
      <c r="DK432" s="57">
        <f>IF(ISBLANK(CatTemplate[[#This Row],[St. unit effort]]),0,(CatTemplate[[#This Row],[St. unit effort]] * CatTemplate[[#This Row],[Year10]])*8/ParRatePM)</f>
        <v>0</v>
      </c>
      <c r="DL432" s="57">
        <f>IF(ISBLANK(CatTemplate[[#This Row],[St. unit effort]]),0,(CatTemplate[[#This Row],[St. unit effort]] * CatTemplate[[#This Row],[Year11]])*8/ParRatePM)</f>
        <v>0</v>
      </c>
      <c r="DM432" s="57">
        <f>IF(ISBLANK(CatTemplate[[#This Row],[St. unit effort]]),0,(CatTemplate[[#This Row],[St. unit effort]] * CatTemplate[[#This Row],[Year12]])*8/ParRatePM)</f>
        <v>0</v>
      </c>
      <c r="DN432" s="57">
        <f>IF(ISBLANK(CatTemplate[[#This Row],[St. unit effort]]),0,(CatTemplate[[#This Row],[St. unit effort]] * CatTemplate[[#This Row],[Year13]])*8/ParRatePM)</f>
        <v>0</v>
      </c>
      <c r="DO432" s="57">
        <f>IF(ISBLANK(CatTemplate[[#This Row],[St. unit effort]]),0,(CatTemplate[[#This Row],[St. unit effort]] * CatTemplate[[#This Row],[Year14]])*8/ParRatePM)</f>
        <v>0</v>
      </c>
      <c r="DP432" s="57">
        <f>IF(ISBLANK(CatTemplate[[#This Row],[St. unit effort]]),0,(CatTemplate[[#This Row],[St. unit effort]] * CatTemplate[[#This Row],[Year15]])*8/ParRatePM)</f>
        <v>0</v>
      </c>
      <c r="DQ432" s="57">
        <f>IF(ISBLANK(CatTemplate[[#This Row],[St. unit effort]]),0,(CatTemplate[[#This Row],[St. unit effort]] * CatTemplate[[#This Row],[Year16]])*8/ParRatePM)</f>
        <v>0</v>
      </c>
      <c r="DR432" s="57">
        <f>IF(ISBLANK(CatTemplate[[#This Row],[St. unit effort]]),0,(CatTemplate[[#This Row],[St. unit effort]] * CatTemplate[[#This Row],[Year17]])*8/ParRatePM)</f>
        <v>0</v>
      </c>
      <c r="DS432" s="57">
        <f>IF(ISBLANK(CatTemplate[[#This Row],[St. unit effort]]),0,(CatTemplate[[#This Row],[St. unit effort]] * CatTemplate[[#This Row],[Year18]])*8/ParRatePM)</f>
        <v>0</v>
      </c>
      <c r="DT432" s="57">
        <f>IF(ISBLANK(CatTemplate[[#This Row],[St. unit effort]]),0,(CatTemplate[[#This Row],[St. unit effort]] * CatTemplate[[#This Row],[Year19]])*8/ParRatePM)</f>
        <v>0</v>
      </c>
      <c r="DU432" s="57">
        <f>IF(ISBLANK(CatTemplate[[#This Row],[St. unit effort]]),0,(CatTemplate[[#This Row],[St. unit effort]] * CatTemplate[[#This Row],[Year20]])*8/ParRatePM)</f>
        <v>0</v>
      </c>
      <c r="DV432" s="54">
        <f>SUM(CatTemplate[[#This Row],[PM1]:[PM20]])</f>
        <v>0</v>
      </c>
      <c r="DW432" s="56">
        <f t="shared" si="147"/>
        <v>0</v>
      </c>
      <c r="DX432" s="56">
        <f t="shared" si="147"/>
        <v>0</v>
      </c>
      <c r="DY432" s="56">
        <f t="shared" si="147"/>
        <v>0</v>
      </c>
      <c r="DZ432" s="56">
        <f t="shared" si="147"/>
        <v>0</v>
      </c>
      <c r="EA432" s="56">
        <f t="shared" si="147"/>
        <v>0</v>
      </c>
      <c r="EB432" s="56">
        <f t="shared" si="147"/>
        <v>0</v>
      </c>
      <c r="EC432" s="56">
        <f t="shared" si="147"/>
        <v>0</v>
      </c>
      <c r="ED432" s="56">
        <f t="shared" si="147"/>
        <v>0</v>
      </c>
      <c r="EE432" s="56">
        <f t="shared" si="147"/>
        <v>0</v>
      </c>
      <c r="EF432" s="56">
        <f t="shared" si="147"/>
        <v>0</v>
      </c>
      <c r="EG432" s="56">
        <f t="shared" si="147"/>
        <v>0</v>
      </c>
      <c r="EH432" s="56">
        <f t="shared" si="147"/>
        <v>0</v>
      </c>
      <c r="EI432" s="56">
        <f t="shared" si="147"/>
        <v>0</v>
      </c>
      <c r="EJ432" s="56">
        <f t="shared" si="147"/>
        <v>0</v>
      </c>
      <c r="EK432" s="56">
        <f t="shared" si="147"/>
        <v>0</v>
      </c>
      <c r="EL432" s="56">
        <f t="shared" si="147"/>
        <v>0</v>
      </c>
      <c r="EM432" s="56">
        <f t="shared" si="149"/>
        <v>0</v>
      </c>
      <c r="EN432" s="56">
        <f t="shared" si="149"/>
        <v>0</v>
      </c>
      <c r="EO432" s="56">
        <f t="shared" si="149"/>
        <v>0</v>
      </c>
      <c r="EP432" s="56">
        <f t="shared" si="149"/>
        <v>0</v>
      </c>
      <c r="EQ432" s="30">
        <f>CatTemplate[[#This Row],[Eq. unit cost]] * CatTemplate[[#This Row],[Eq. quantity]]</f>
        <v>0</v>
      </c>
      <c r="ER432" s="30">
        <f>CatTemplate[[#This Row],[Cons. unit cost]] *CatTemplate[[#This Row],[Cons. quantity]]</f>
        <v>0</v>
      </c>
      <c r="ES432" s="30">
        <f>CatTemplate[[#This Row],[Oth. unit cost]] *CatTemplate[[#This Row],[Oth. quantity]]</f>
        <v>0</v>
      </c>
      <c r="ET432" s="55">
        <f>SUM(CatTemplate[[#This Row],[CO1]:[CO20]])</f>
        <v>0</v>
      </c>
      <c r="EU432" s="56">
        <f t="shared" si="148"/>
        <v>0</v>
      </c>
      <c r="EV432" s="56">
        <f t="shared" si="148"/>
        <v>0</v>
      </c>
      <c r="EW432" s="56">
        <f t="shared" si="148"/>
        <v>0</v>
      </c>
      <c r="EX432" s="56">
        <f t="shared" si="148"/>
        <v>0</v>
      </c>
      <c r="EY432" s="56">
        <f t="shared" si="148"/>
        <v>0</v>
      </c>
      <c r="EZ432" s="56">
        <f t="shared" si="148"/>
        <v>0</v>
      </c>
      <c r="FA432" s="56">
        <f t="shared" si="148"/>
        <v>0</v>
      </c>
      <c r="FB432" s="56">
        <f t="shared" si="148"/>
        <v>0</v>
      </c>
      <c r="FC432" s="56">
        <f t="shared" si="148"/>
        <v>0</v>
      </c>
      <c r="FD432" s="56">
        <f t="shared" si="148"/>
        <v>0</v>
      </c>
      <c r="FE432" s="56">
        <f t="shared" si="148"/>
        <v>0</v>
      </c>
      <c r="FF432" s="56">
        <f t="shared" si="148"/>
        <v>0</v>
      </c>
      <c r="FG432" s="56">
        <f t="shared" si="148"/>
        <v>0</v>
      </c>
      <c r="FH432" s="56">
        <f t="shared" si="148"/>
        <v>0</v>
      </c>
      <c r="FI432" s="56">
        <f t="shared" si="148"/>
        <v>0</v>
      </c>
      <c r="FJ432" s="56">
        <f t="shared" si="148"/>
        <v>0</v>
      </c>
      <c r="FK432" s="56">
        <f t="shared" si="150"/>
        <v>0</v>
      </c>
      <c r="FL432" s="56">
        <f t="shared" si="150"/>
        <v>0</v>
      </c>
      <c r="FM432" s="56">
        <f t="shared" si="150"/>
        <v>0</v>
      </c>
      <c r="FN432" s="56">
        <f t="shared" si="150"/>
        <v>0</v>
      </c>
      <c r="FO432" s="58">
        <f>SUM(CatTemplate[[#This Row],[CS1]:[CS20]])</f>
        <v>0</v>
      </c>
      <c r="FP432" s="59">
        <f>CatTemplate[[#This Row],[Total Oth. cost]]+CatTemplate[[#This Row],[Total St. Cost]]</f>
        <v>0</v>
      </c>
      <c r="FQ432" s="33" t="e">
        <f t="shared" si="137"/>
        <v>#VALUE!</v>
      </c>
      <c r="FR432" s="33" t="e">
        <f t="shared" si="138"/>
        <v>#VALUE!</v>
      </c>
      <c r="FS432" s="30" t="e">
        <f>(CatTemplate[[#This Row],[CO1]] + CatTemplate[[#This Row],[CS1]]) * (1 + getRateOHFinal) * getRateMarkupFinal</f>
        <v>#VALUE!</v>
      </c>
      <c r="FT432" s="30" t="e">
        <f>(CatTemplate[[#This Row],[CO2]] + CatTemplate[[#This Row],[CS2]]) * (1 + getRateOHFinal) * getRateMarkupFinal</f>
        <v>#VALUE!</v>
      </c>
      <c r="FU432" s="30" t="e">
        <f>(CatTemplate[[#This Row],[CO3]] + CatTemplate[[#This Row],[CS3]]) * (1 + getRateOHFinal) * getRateMarkupFinal</f>
        <v>#VALUE!</v>
      </c>
      <c r="FV432" s="30" t="e">
        <f>(CatTemplate[[#This Row],[CO4]] + CatTemplate[[#This Row],[CS4]]) * (1 + getRateOHFinal) * getRateMarkupFinal</f>
        <v>#VALUE!</v>
      </c>
      <c r="FW432" s="30" t="e">
        <f>(CatTemplate[[#This Row],[CO5]] + CatTemplate[[#This Row],[CS5]]) * (1 + getRateOHFinal) * getRateMarkupFinal</f>
        <v>#VALUE!</v>
      </c>
      <c r="FX432" s="30" t="e">
        <f>(CatTemplate[[#This Row],[CO6]] + CatTemplate[[#This Row],[CS6]]) * (1 + getRateOHFinal) * getRateMarkupFinal</f>
        <v>#VALUE!</v>
      </c>
      <c r="FY432" s="30" t="e">
        <f>(CatTemplate[[#This Row],[CO7]] + CatTemplate[[#This Row],[CS7]]) * (1 + getRateOHFinal) * getRateMarkupFinal</f>
        <v>#VALUE!</v>
      </c>
      <c r="FZ432" s="30" t="e">
        <f>(CatTemplate[[#This Row],[CO8]] + CatTemplate[[#This Row],[CS8]]) * (1 + getRateOHFinal) * getRateMarkupFinal</f>
        <v>#VALUE!</v>
      </c>
      <c r="GA432" s="30" t="e">
        <f>(CatTemplate[[#This Row],[CO9]] + CatTemplate[[#This Row],[CS9]]) * (1 + getRateOHFinal) * getRateMarkupFinal</f>
        <v>#VALUE!</v>
      </c>
      <c r="GB432" s="30" t="e">
        <f>(CatTemplate[[#This Row],[CO10]] + CatTemplate[[#This Row],[CS10]]) * (1 + getRateOHFinal) * getRateMarkupFinal</f>
        <v>#VALUE!</v>
      </c>
      <c r="GC432" s="30" t="e">
        <f>(CatTemplate[[#This Row],[CO11]] + CatTemplate[[#This Row],[CS11]]) * (1 + getRateOHFinal) * getRateMarkupFinal</f>
        <v>#VALUE!</v>
      </c>
      <c r="GD432" s="30" t="e">
        <f>(CatTemplate[[#This Row],[CO12]] + CatTemplate[[#This Row],[CS12]]) * (1 + getRateOHFinal) * getRateMarkupFinal</f>
        <v>#VALUE!</v>
      </c>
      <c r="GE432" s="30" t="e">
        <f>(CatTemplate[[#This Row],[CO13]] + CatTemplate[[#This Row],[CS13]]) * (1 + getRateOHFinal) * getRateMarkupFinal</f>
        <v>#VALUE!</v>
      </c>
      <c r="GF432" s="30" t="e">
        <f>(CatTemplate[[#This Row],[CO14]] + CatTemplate[[#This Row],[CS14]]) * (1 + getRateOHFinal) * getRateMarkupFinal</f>
        <v>#VALUE!</v>
      </c>
      <c r="GG432" s="30" t="e">
        <f>(CatTemplate[[#This Row],[CO15]] + CatTemplate[[#This Row],[CS15]]) * (1 + getRateOHFinal) * getRateMarkupFinal</f>
        <v>#VALUE!</v>
      </c>
      <c r="GH432" s="30" t="e">
        <f>(CatTemplate[[#This Row],[CO16]] + CatTemplate[[#This Row],[CS16]]) * (1 + getRateOHFinal) * getRateMarkupFinal</f>
        <v>#VALUE!</v>
      </c>
      <c r="GI432" s="30" t="e">
        <f>(CatTemplate[[#This Row],[CO17]] + CatTemplate[[#This Row],[CS17]]) * (1 + getRateOHFinal) * getRateMarkupFinal</f>
        <v>#VALUE!</v>
      </c>
      <c r="GJ432" s="30" t="e">
        <f>(CatTemplate[[#This Row],[CO18]] + CatTemplate[[#This Row],[CS18]]) * (1 + getRateOHFinal) * getRateMarkupFinal</f>
        <v>#VALUE!</v>
      </c>
      <c r="GK432" s="30" t="e">
        <f>(CatTemplate[[#This Row],[CO19]] + CatTemplate[[#This Row],[CS19]]) * (1 + getRateOHFinal) * getRateMarkupFinal</f>
        <v>#VALUE!</v>
      </c>
      <c r="GL432" s="30" t="e">
        <f>(CatTemplate[[#This Row],[CO20]] + CatTemplate[[#This Row],[CS20]]) * (1 + getRateOHFinal) * getRateMarkupFinal</f>
        <v>#VALUE!</v>
      </c>
      <c r="GM432" s="30" t="e">
        <f t="shared" si="139"/>
        <v>#VALUE!</v>
      </c>
      <c r="GN432" s="30" t="e">
        <f t="shared" si="140"/>
        <v>#VALUE!</v>
      </c>
      <c r="GO432" s="30" t="e">
        <f t="shared" si="141"/>
        <v>#VALUE!</v>
      </c>
      <c r="GP432" s="30" t="e">
        <f t="shared" si="142"/>
        <v>#VALUE!</v>
      </c>
      <c r="GQ432" s="30" t="e">
        <f>(CatTemplate[[#This Row],[CO1]]+CatTemplate[[#This Row],[CS1]]) * (1+ getRateOHFinal) * (1 + getRateMarkupFinal)</f>
        <v>#VALUE!</v>
      </c>
      <c r="GR432" s="30" t="e">
        <f>(CatTemplate[[#This Row],[CO2]]+CatTemplate[[#This Row],[CS2]]) * (1+ getRateOHFinal) * (1 + getRateMarkupFinal)</f>
        <v>#VALUE!</v>
      </c>
      <c r="GS432" s="30" t="e">
        <f>(CatTemplate[[#This Row],[CO3]]+CatTemplate[[#This Row],[CS3]]) * (1+ getRateOHFinal) * (1 + getRateMarkupFinal)</f>
        <v>#VALUE!</v>
      </c>
      <c r="GT432" s="30" t="e">
        <f>(CatTemplate[[#This Row],[CO4]]+CatTemplate[[#This Row],[CS4]]) * (1+ getRateOHFinal) * (1 + getRateMarkupFinal)</f>
        <v>#VALUE!</v>
      </c>
      <c r="GU432" s="30" t="e">
        <f>(CatTemplate[[#This Row],[CO5]]+CatTemplate[[#This Row],[CS5]]) * (1+ getRateOHFinal) * (1 + getRateMarkupFinal)</f>
        <v>#VALUE!</v>
      </c>
      <c r="GV432" s="30" t="e">
        <f>(CatTemplate[[#This Row],[CO6]]+CatTemplate[[#This Row],[CS6]]) * (1+ getRateOHFinal) * (1 + getRateMarkupFinal)</f>
        <v>#VALUE!</v>
      </c>
      <c r="GW432" s="30" t="e">
        <f>(CatTemplate[[#This Row],[CO7]]+CatTemplate[[#This Row],[CS7]]) * (1+ getRateOHFinal) * (1 + getRateMarkupFinal)</f>
        <v>#VALUE!</v>
      </c>
      <c r="GX432" s="30" t="e">
        <f>(CatTemplate[[#This Row],[CO8]]+CatTemplate[[#This Row],[CS8]]) * (1+ getRateOHFinal) * (1 + getRateMarkupFinal)</f>
        <v>#VALUE!</v>
      </c>
      <c r="GY432" s="30" t="e">
        <f>(CatTemplate[[#This Row],[CO9]]+CatTemplate[[#This Row],[CS9]]) * (1+ getRateOHFinal) * (1 + getRateMarkupFinal)</f>
        <v>#VALUE!</v>
      </c>
      <c r="GZ432" s="30" t="e">
        <f>(CatTemplate[[#This Row],[CO10]]+CatTemplate[[#This Row],[CS10]]) * (1+ getRateOHFinal) * (1 + getRateMarkupFinal)</f>
        <v>#VALUE!</v>
      </c>
      <c r="HA432" s="30" t="e">
        <f>(CatTemplate[[#This Row],[CO11]]+CatTemplate[[#This Row],[CS11]]) * (1+ getRateOHFinal) * (1 + getRateMarkupFinal)</f>
        <v>#VALUE!</v>
      </c>
      <c r="HB432" s="30" t="e">
        <f>(CatTemplate[[#This Row],[CO12]]+CatTemplate[[#This Row],[CS12]]) * (1+ getRateOHFinal) * (1 + getRateMarkupFinal)</f>
        <v>#VALUE!</v>
      </c>
      <c r="HC432" s="30" t="e">
        <f>(CatTemplate[[#This Row],[CO13]]+CatTemplate[[#This Row],[CS13]]) * (1+ getRateOHFinal) * (1 + getRateMarkupFinal)</f>
        <v>#VALUE!</v>
      </c>
      <c r="HD432" s="30" t="e">
        <f>(CatTemplate[[#This Row],[CO14]]+CatTemplate[[#This Row],[CS14]]) * (1+ getRateOHFinal) * (1 + getRateMarkupFinal)</f>
        <v>#VALUE!</v>
      </c>
      <c r="HE432" s="30" t="e">
        <f>(CatTemplate[[#This Row],[CO15]]+CatTemplate[[#This Row],[CS15]]) * (1+ getRateOHFinal) * (1 + getRateMarkupFinal)</f>
        <v>#VALUE!</v>
      </c>
      <c r="HF432" s="30" t="e">
        <f>(CatTemplate[[#This Row],[CO16]]+CatTemplate[[#This Row],[CS16]]) * (1+ getRateOHFinal) * (1 + getRateMarkupFinal)</f>
        <v>#VALUE!</v>
      </c>
      <c r="HG432" s="30" t="e">
        <f>(CatTemplate[[#This Row],[CO17]]+CatTemplate[[#This Row],[CS17]]) * (1+ getRateOHFinal) * (1 + getRateMarkupFinal)</f>
        <v>#VALUE!</v>
      </c>
      <c r="HH432" s="30" t="e">
        <f>(CatTemplate[[#This Row],[CO18]]+CatTemplate[[#This Row],[CS18]]) * (1+ getRateOHFinal) * (1 + getRateMarkupFinal)</f>
        <v>#VALUE!</v>
      </c>
      <c r="HI432" s="30" t="e">
        <f>(CatTemplate[[#This Row],[CO19]]+CatTemplate[[#This Row],[CS19]]) * (1+ getRateOHFinal) * (1 + getRateMarkupFinal)</f>
        <v>#VALUE!</v>
      </c>
      <c r="HJ432" s="30" t="e">
        <f>(CatTemplate[[#This Row],[CO20]]+CatTemplate[[#This Row],[CS20]]) * (1+ getRateOHFinal) * (1 + getRateMarkupFinal)</f>
        <v>#VALUE!</v>
      </c>
      <c r="HK432" s="39" t="e">
        <f>CatTemplate[[#This Row],[Total cost]]+CatTemplate[[#This Row],[OH Amount]]+CatTemplate[[#This Row],[Markup]]</f>
        <v>#VALUE!</v>
      </c>
      <c r="HL432" s="63">
        <f>IF(CatTemplate[[#This Row],[Units]]="Days",CatTemplate[[#This Row],[Project quantity]]*CatTemplate[[#This Row],[St. unit effort]],CatTemplate[[#This Row],[Project quantity]])</f>
        <v>0</v>
      </c>
      <c r="HM432" s="287">
        <f>IFERROR(CatTemplate[[#This Row],[Total Price]]/(CatTemplate[[#This Row],[Final Quantity]]),0)</f>
        <v>0</v>
      </c>
      <c r="HN432" s="261"/>
    </row>
    <row r="433" spans="2:222" x14ac:dyDescent="0.2">
      <c r="B433" s="9" t="s">
        <v>108</v>
      </c>
      <c r="C433" s="23">
        <v>14</v>
      </c>
      <c r="D433" s="10" t="s">
        <v>108</v>
      </c>
      <c r="E433" s="25">
        <v>1</v>
      </c>
      <c r="F433" s="19" t="s">
        <v>1056</v>
      </c>
      <c r="G433" s="27">
        <v>5</v>
      </c>
      <c r="H433" s="19" t="s">
        <v>1061</v>
      </c>
      <c r="I433" s="19"/>
      <c r="J433" s="16" t="s">
        <v>972</v>
      </c>
      <c r="K433" s="16"/>
      <c r="L433" s="16" t="s">
        <v>422</v>
      </c>
      <c r="M433" s="16" t="s">
        <v>207</v>
      </c>
      <c r="N433" s="16" t="s">
        <v>858</v>
      </c>
      <c r="O433" s="320"/>
      <c r="P433" s="71"/>
      <c r="Q433" s="108"/>
      <c r="R433" s="73"/>
      <c r="S433" s="97"/>
      <c r="T433" s="100">
        <v>8.83</v>
      </c>
      <c r="U433" s="73">
        <f>getEqUnitEffort</f>
        <v>1</v>
      </c>
      <c r="V433" s="101">
        <f>getEqQuantity</f>
        <v>1</v>
      </c>
      <c r="W433" s="320"/>
      <c r="X433" s="100">
        <v>75</v>
      </c>
      <c r="Y433" s="73">
        <f>getConsUnitEffort</f>
        <v>1</v>
      </c>
      <c r="Z433" s="14">
        <f>getConsQuantity</f>
        <v>1</v>
      </c>
      <c r="AA433" s="320"/>
      <c r="AB433" s="72"/>
      <c r="AC433" s="112"/>
      <c r="AD433" s="14">
        <f>getOthQuantity</f>
        <v>0</v>
      </c>
      <c r="AE433" s="320"/>
      <c r="AF433" s="28" t="str">
        <f>IF(ISBLANK(CatTemplate[[#This Row],[Resource type]]),"",CatTemplate[[#This Row],[Resource type]])</f>
        <v>PATH Assistant</v>
      </c>
      <c r="AG433" s="242">
        <f>getStaffUnitCost</f>
        <v>353.63338714994063</v>
      </c>
      <c r="AH433" s="113">
        <v>0.1075</v>
      </c>
      <c r="AI433" s="40">
        <f>getStaffQuantity</f>
        <v>0</v>
      </c>
      <c r="AJ433" s="41">
        <f>CatTemplate[[#This Row],[St. quantity]]*8/ParRatePM</f>
        <v>0</v>
      </c>
      <c r="AK433" s="320"/>
      <c r="AL433" s="53" t="str">
        <f>CatTemplate[[#This Row],[Item type]]</f>
        <v>Items</v>
      </c>
      <c r="AM433" s="12">
        <f>SUM(CatTemplate[[#This Row],[Year1]:[Year20]])</f>
        <v>0</v>
      </c>
      <c r="AN433" s="52"/>
      <c r="AO433" s="52"/>
      <c r="AP433" s="52"/>
      <c r="AQ433" s="8"/>
      <c r="AR433" s="8"/>
      <c r="AS433" s="8"/>
      <c r="AT433" s="8"/>
      <c r="AU433" s="8"/>
      <c r="AV433" s="8"/>
      <c r="AW433" s="8"/>
      <c r="AX433" s="8"/>
      <c r="AY433" s="8"/>
      <c r="AZ433" s="8"/>
      <c r="BA433" s="8"/>
      <c r="BB433" s="8"/>
      <c r="BC433" s="8"/>
      <c r="BD433" s="8"/>
      <c r="BE433" s="8"/>
      <c r="BF433" s="8"/>
      <c r="BG433" s="36"/>
      <c r="BH433" s="320"/>
      <c r="BI433" s="37" t="str">
        <f>getCostCategory</f>
        <v>06 Operating costs</v>
      </c>
      <c r="BJ433" s="37" t="str">
        <f>getSection</f>
        <v>14 Pathology</v>
      </c>
      <c r="BK433" s="32" t="str">
        <f>getObject</f>
        <v>Pathology</v>
      </c>
      <c r="BL433" s="30">
        <f>IFERROR(getUnitCost * IF(CatTemplate[[#This Row],[Cost Category Comp.]]="01 Staff costs", 1,1),0)</f>
        <v>437.46338714994062</v>
      </c>
      <c r="BM433" s="29">
        <f>IF(AND(ISBLANK(CatTemplate[[#This Row],[Eq. unit cost]]),ISBLANK(CatTemplate[[#This Row],[Cons. unit cost]]),ISBLANK(CatTemplate[[#This Row],[Oth. unit cost]])), 0, IF(getUnitEffort =0,1,getUnitEffort) * CatTemplate[[#This Row],[Year1]])</f>
        <v>0</v>
      </c>
      <c r="BN433" s="29">
        <f>IF(AND(ISBLANK(CatTemplate[[#This Row],[Eq. unit cost]]),ISBLANK(CatTemplate[[#This Row],[Cons. unit cost]]),ISBLANK(CatTemplate[[#This Row],[Oth. unit cost]])), 0, IF(getUnitEffort =0,1,getUnitEffort) * CatTemplate[[#This Row],[Year2]])</f>
        <v>0</v>
      </c>
      <c r="BO433" s="29">
        <f>IF(AND(ISBLANK(CatTemplate[[#This Row],[Eq. unit cost]]),ISBLANK(CatTemplate[[#This Row],[Cons. unit cost]]),ISBLANK(CatTemplate[[#This Row],[Oth. unit cost]])), 0, IF(getUnitEffort =0,1,getUnitEffort) * CatTemplate[[#This Row],[Year3]])</f>
        <v>0</v>
      </c>
      <c r="BP433" s="29">
        <f>IF(AND(ISBLANK(CatTemplate[[#This Row],[Eq. unit cost]]),ISBLANK(CatTemplate[[#This Row],[Cons. unit cost]]),ISBLANK(CatTemplate[[#This Row],[Oth. unit cost]])), 0, IF(getUnitEffort =0,1,getUnitEffort) * CatTemplate[[#This Row],[Year4]])</f>
        <v>0</v>
      </c>
      <c r="BQ433" s="29">
        <f>IF(AND(ISBLANK(CatTemplate[[#This Row],[Eq. unit cost]]),ISBLANK(CatTemplate[[#This Row],[Cons. unit cost]]),ISBLANK(CatTemplate[[#This Row],[Oth. unit cost]])), 0, IF(getUnitEffort =0,1,getUnitEffort) * CatTemplate[[#This Row],[Year5]])</f>
        <v>0</v>
      </c>
      <c r="BR433" s="29">
        <f>IF(AND(ISBLANK(CatTemplate[[#This Row],[Eq. unit cost]]),ISBLANK(CatTemplate[[#This Row],[Cons. unit cost]]),ISBLANK(CatTemplate[[#This Row],[Oth. unit cost]])), 0, IF(getUnitEffort =0,1,getUnitEffort) * CatTemplate[[#This Row],[Year6]])</f>
        <v>0</v>
      </c>
      <c r="BS433" s="29">
        <f>IF(AND(ISBLANK(CatTemplate[[#This Row],[Eq. unit cost]]),ISBLANK(CatTemplate[[#This Row],[Cons. unit cost]]),ISBLANK(CatTemplate[[#This Row],[Oth. unit cost]])), 0, IF(getUnitEffort =0,1,getUnitEffort) * CatTemplate[[#This Row],[Year7]])</f>
        <v>0</v>
      </c>
      <c r="BT433" s="29">
        <f>IF(AND(ISBLANK(CatTemplate[[#This Row],[Eq. unit cost]]),ISBLANK(CatTemplate[[#This Row],[Cons. unit cost]]),ISBLANK(CatTemplate[[#This Row],[Oth. unit cost]])), 0, IF(getUnitEffort =0,1,getUnitEffort) * CatTemplate[[#This Row],[Year8]])</f>
        <v>0</v>
      </c>
      <c r="BU433" s="29">
        <f>IF(AND(ISBLANK(CatTemplate[[#This Row],[Eq. unit cost]]),ISBLANK(CatTemplate[[#This Row],[Cons. unit cost]]),ISBLANK(CatTemplate[[#This Row],[Oth. unit cost]])), 0, IF(getUnitEffort =0,1,getUnitEffort) * CatTemplate[[#This Row],[Year9]])</f>
        <v>0</v>
      </c>
      <c r="BV433" s="29">
        <f>IF(AND(ISBLANK(CatTemplate[[#This Row],[Eq. unit cost]]),ISBLANK(CatTemplate[[#This Row],[Cons. unit cost]]),ISBLANK(CatTemplate[[#This Row],[Oth. unit cost]])), 0, IF(getUnitEffort =0,1,getUnitEffort) * CatTemplate[[#This Row],[Year10]])</f>
        <v>0</v>
      </c>
      <c r="BW433" s="29">
        <f>IF(AND(ISBLANK(CatTemplate[[#This Row],[Eq. unit cost]]),ISBLANK(CatTemplate[[#This Row],[Cons. unit cost]]),ISBLANK(CatTemplate[[#This Row],[Oth. unit cost]])), 0, IF(getUnitEffort =0,1,getUnitEffort) * CatTemplate[[#This Row],[Year11]])</f>
        <v>0</v>
      </c>
      <c r="BX433" s="29">
        <f>IF(AND(ISBLANK(CatTemplate[[#This Row],[Eq. unit cost]]),ISBLANK(CatTemplate[[#This Row],[Cons. unit cost]]),ISBLANK(CatTemplate[[#This Row],[Oth. unit cost]])), 0, IF(getUnitEffort =0,1,getUnitEffort) * CatTemplate[[#This Row],[Year12]])</f>
        <v>0</v>
      </c>
      <c r="BY433" s="29">
        <f>IF(AND(ISBLANK(CatTemplate[[#This Row],[Eq. unit cost]]),ISBLANK(CatTemplate[[#This Row],[Cons. unit cost]]),ISBLANK(CatTemplate[[#This Row],[Oth. unit cost]])), 0, IF(getUnitEffort =0,1,getUnitEffort) * CatTemplate[[#This Row],[Year13]])</f>
        <v>0</v>
      </c>
      <c r="BZ433" s="29">
        <f>IF(AND(ISBLANK(CatTemplate[[#This Row],[Eq. unit cost]]),ISBLANK(CatTemplate[[#This Row],[Cons. unit cost]]),ISBLANK(CatTemplate[[#This Row],[Oth. unit cost]])), 0, IF(getUnitEffort =0,1,getUnitEffort) * CatTemplate[[#This Row],[Year14]])</f>
        <v>0</v>
      </c>
      <c r="CA433" s="29">
        <f>IF(AND(ISBLANK(CatTemplate[[#This Row],[Eq. unit cost]]),ISBLANK(CatTemplate[[#This Row],[Cons. unit cost]]),ISBLANK(CatTemplate[[#This Row],[Oth. unit cost]])), 0, IF(getUnitEffort =0,1,getUnitEffort) * CatTemplate[[#This Row],[Year15]])</f>
        <v>0</v>
      </c>
      <c r="CB433" s="29">
        <f>IF(AND(ISBLANK(CatTemplate[[#This Row],[Eq. unit cost]]),ISBLANK(CatTemplate[[#This Row],[Cons. unit cost]]),ISBLANK(CatTemplate[[#This Row],[Oth. unit cost]])), 0, IF(getUnitEffort =0,1,getUnitEffort) * CatTemplate[[#This Row],[Year16]])</f>
        <v>0</v>
      </c>
      <c r="CC433" s="29">
        <f>IF(AND(ISBLANK(CatTemplate[[#This Row],[Eq. unit cost]]),ISBLANK(CatTemplate[[#This Row],[Cons. unit cost]]),ISBLANK(CatTemplate[[#This Row],[Oth. unit cost]])), 0, IF(getUnitEffort =0,1,getUnitEffort) * CatTemplate[[#This Row],[Year17]])</f>
        <v>0</v>
      </c>
      <c r="CD433" s="29">
        <f>IF(AND(ISBLANK(CatTemplate[[#This Row],[Eq. unit cost]]),ISBLANK(CatTemplate[[#This Row],[Cons. unit cost]]),ISBLANK(CatTemplate[[#This Row],[Oth. unit cost]])), 0, IF(getUnitEffort =0,1,getUnitEffort) * CatTemplate[[#This Row],[Year18]])</f>
        <v>0</v>
      </c>
      <c r="CE433" s="29">
        <f>IF(AND(ISBLANK(CatTemplate[[#This Row],[Eq. unit cost]]),ISBLANK(CatTemplate[[#This Row],[Cons. unit cost]]),ISBLANK(CatTemplate[[#This Row],[Oth. unit cost]])), 0, IF(getUnitEffort =0,1,getUnitEffort) * CatTemplate[[#This Row],[Year19]])</f>
        <v>0</v>
      </c>
      <c r="CF433" s="29">
        <f>IF(AND(ISBLANK(CatTemplate[[#This Row],[Eq. unit cost]]),ISBLANK(CatTemplate[[#This Row],[Cons. unit cost]]),ISBLANK(CatTemplate[[#This Row],[Oth. unit cost]])), 0, IF(getUnitEffort =0,1,getUnitEffort) * CatTemplate[[#This Row],[Year20]])</f>
        <v>0</v>
      </c>
      <c r="CG433" s="45">
        <f>SUM(CatTemplate[[#This Row],[Q1]:[Q20]])</f>
        <v>0</v>
      </c>
      <c r="CH433" s="29">
        <f>IF(ISBLANK(CatTemplate[[#This Row],[St. unit effort]]),0,(CatTemplate[[#This Row],[St. unit effort]] * CatTemplate[[#This Row],[Year1]]))</f>
        <v>0</v>
      </c>
      <c r="CI433" s="29">
        <f>IF(ISBLANK(CatTemplate[[#This Row],[St. unit effort]]),0,(CatTemplate[[#This Row],[St. unit effort]] * CatTemplate[[#This Row],[Year2]]))</f>
        <v>0</v>
      </c>
      <c r="CJ433" s="29">
        <f>IF(ISBLANK(CatTemplate[[#This Row],[St. unit effort]]),0,(CatTemplate[[#This Row],[St. unit effort]] * CatTemplate[[#This Row],[Year3]]))</f>
        <v>0</v>
      </c>
      <c r="CK433" s="29">
        <f>IF(ISBLANK(CatTemplate[[#This Row],[St. unit effort]]),0,(CatTemplate[[#This Row],[St. unit effort]] * CatTemplate[[#This Row],[Year4]]))</f>
        <v>0</v>
      </c>
      <c r="CL433" s="29">
        <f>IF(ISBLANK(CatTemplate[[#This Row],[St. unit effort]]),0,(CatTemplate[[#This Row],[St. unit effort]] * CatTemplate[[#This Row],[Year5]]))</f>
        <v>0</v>
      </c>
      <c r="CM433" s="29">
        <f>IF(ISBLANK(CatTemplate[[#This Row],[St. unit effort]]),0,(CatTemplate[[#This Row],[St. unit effort]] * CatTemplate[[#This Row],[Year6]]))</f>
        <v>0</v>
      </c>
      <c r="CN433" s="29">
        <f>IF(ISBLANK(CatTemplate[[#This Row],[St. unit effort]]),0,(CatTemplate[[#This Row],[St. unit effort]] * CatTemplate[[#This Row],[Year7]]))</f>
        <v>0</v>
      </c>
      <c r="CO433" s="29">
        <f>IF(ISBLANK(CatTemplate[[#This Row],[St. unit effort]]),0,(CatTemplate[[#This Row],[St. unit effort]] * CatTemplate[[#This Row],[Year8]]))</f>
        <v>0</v>
      </c>
      <c r="CP433" s="29">
        <f>IF(ISBLANK(CatTemplate[[#This Row],[St. unit effort]]),0,(CatTemplate[[#This Row],[St. unit effort]] * CatTemplate[[#This Row],[Year9]]))</f>
        <v>0</v>
      </c>
      <c r="CQ433" s="29">
        <f>IF(ISBLANK(CatTemplate[[#This Row],[St. unit effort]]),0,(CatTemplate[[#This Row],[St. unit effort]] * CatTemplate[[#This Row],[Year10]]))</f>
        <v>0</v>
      </c>
      <c r="CR433" s="29">
        <f>IF(ISBLANK(CatTemplate[[#This Row],[St. unit effort]]),0,(CatTemplate[[#This Row],[St. unit effort]] * CatTemplate[[#This Row],[Year11]]))</f>
        <v>0</v>
      </c>
      <c r="CS433" s="29">
        <f>IF(ISBLANK(CatTemplate[[#This Row],[St. unit effort]]),0,(CatTemplate[[#This Row],[St. unit effort]] * CatTemplate[[#This Row],[Year12]]))</f>
        <v>0</v>
      </c>
      <c r="CT433" s="29">
        <f>IF(ISBLANK(CatTemplate[[#This Row],[St. unit effort]]),0,(CatTemplate[[#This Row],[St. unit effort]] * CatTemplate[[#This Row],[Year13]]))</f>
        <v>0</v>
      </c>
      <c r="CU433" s="29">
        <f>IF(ISBLANK(CatTemplate[[#This Row],[St. unit effort]]),0,(CatTemplate[[#This Row],[St. unit effort]] * CatTemplate[[#This Row],[Year14]]))</f>
        <v>0</v>
      </c>
      <c r="CV433" s="29">
        <f>IF(ISBLANK(CatTemplate[[#This Row],[St. unit effort]]),0,(CatTemplate[[#This Row],[St. unit effort]] * CatTemplate[[#This Row],[Year15]]))</f>
        <v>0</v>
      </c>
      <c r="CW433" s="29">
        <f>IF(ISBLANK(CatTemplate[[#This Row],[St. unit effort]]),0,(CatTemplate[[#This Row],[St. unit effort]] * CatTemplate[[#This Row],[Year16]]))</f>
        <v>0</v>
      </c>
      <c r="CX433" s="29">
        <f>IF(ISBLANK(CatTemplate[[#This Row],[St. unit effort]]),0,(CatTemplate[[#This Row],[St. unit effort]] * CatTemplate[[#This Row],[Year17]]))</f>
        <v>0</v>
      </c>
      <c r="CY433" s="29">
        <f>IF(ISBLANK(CatTemplate[[#This Row],[St. unit effort]]),0,(CatTemplate[[#This Row],[St. unit effort]] * CatTemplate[[#This Row],[Year18]]))</f>
        <v>0</v>
      </c>
      <c r="CZ433" s="29">
        <f>IF(ISBLANK(CatTemplate[[#This Row],[St. unit effort]]),0,(CatTemplate[[#This Row],[St. unit effort]] * CatTemplate[[#This Row],[Year19]]))</f>
        <v>0</v>
      </c>
      <c r="DA433" s="29">
        <f>IF(ISBLANK(CatTemplate[[#This Row],[St. unit effort]]),0,(CatTemplate[[#This Row],[St. unit effort]] * CatTemplate[[#This Row],[Year20]]))</f>
        <v>0</v>
      </c>
      <c r="DB433" s="57">
        <f>IF(ISBLANK(CatTemplate[[#This Row],[St. unit effort]]),0,(CatTemplate[[#This Row],[St. unit effort]] * CatTemplate[[#This Row],[Year1]])*8/ParRatePM)</f>
        <v>0</v>
      </c>
      <c r="DC433" s="57">
        <f>IF(ISBLANK(CatTemplate[[#This Row],[St. unit effort]]),0,(CatTemplate[[#This Row],[St. unit effort]] * CatTemplate[[#This Row],[Year2]])*8/ParRatePM)</f>
        <v>0</v>
      </c>
      <c r="DD433" s="57">
        <f>IF(ISBLANK(CatTemplate[[#This Row],[St. unit effort]]),0,(CatTemplate[[#This Row],[St. unit effort]] * CatTemplate[[#This Row],[Year3]])*8/ParRatePM)</f>
        <v>0</v>
      </c>
      <c r="DE433" s="57">
        <f>IF(ISBLANK(CatTemplate[[#This Row],[St. unit effort]]),0,(CatTemplate[[#This Row],[St. unit effort]] * CatTemplate[[#This Row],[Year4]])*8/ParRatePM)</f>
        <v>0</v>
      </c>
      <c r="DF433" s="57">
        <f>IF(ISBLANK(CatTemplate[[#This Row],[St. unit effort]]),0,(CatTemplate[[#This Row],[St. unit effort]] * CatTemplate[[#This Row],[Year5]])*8/ParRatePM)</f>
        <v>0</v>
      </c>
      <c r="DG433" s="57">
        <f>IF(ISBLANK(CatTemplate[[#This Row],[St. unit effort]]),0,(CatTemplate[[#This Row],[St. unit effort]] * CatTemplate[[#This Row],[Year6]])*8/ParRatePM)</f>
        <v>0</v>
      </c>
      <c r="DH433" s="57">
        <f>IF(ISBLANK(CatTemplate[[#This Row],[St. unit effort]]),0,(CatTemplate[[#This Row],[St. unit effort]] * CatTemplate[[#This Row],[Year7]])*8/ParRatePM)</f>
        <v>0</v>
      </c>
      <c r="DI433" s="57">
        <f>IF(ISBLANK(CatTemplate[[#This Row],[St. unit effort]]),0,(CatTemplate[[#This Row],[St. unit effort]] * CatTemplate[[#This Row],[Year8]])*8/ParRatePM)</f>
        <v>0</v>
      </c>
      <c r="DJ433" s="57">
        <f>IF(ISBLANK(CatTemplate[[#This Row],[St. unit effort]]),0,(CatTemplate[[#This Row],[St. unit effort]] * CatTemplate[[#This Row],[Year9]])*8/ParRatePM)</f>
        <v>0</v>
      </c>
      <c r="DK433" s="57">
        <f>IF(ISBLANK(CatTemplate[[#This Row],[St. unit effort]]),0,(CatTemplate[[#This Row],[St. unit effort]] * CatTemplate[[#This Row],[Year10]])*8/ParRatePM)</f>
        <v>0</v>
      </c>
      <c r="DL433" s="57">
        <f>IF(ISBLANK(CatTemplate[[#This Row],[St. unit effort]]),0,(CatTemplate[[#This Row],[St. unit effort]] * CatTemplate[[#This Row],[Year11]])*8/ParRatePM)</f>
        <v>0</v>
      </c>
      <c r="DM433" s="57">
        <f>IF(ISBLANK(CatTemplate[[#This Row],[St. unit effort]]),0,(CatTemplate[[#This Row],[St. unit effort]] * CatTemplate[[#This Row],[Year12]])*8/ParRatePM)</f>
        <v>0</v>
      </c>
      <c r="DN433" s="57">
        <f>IF(ISBLANK(CatTemplate[[#This Row],[St. unit effort]]),0,(CatTemplate[[#This Row],[St. unit effort]] * CatTemplate[[#This Row],[Year13]])*8/ParRatePM)</f>
        <v>0</v>
      </c>
      <c r="DO433" s="57">
        <f>IF(ISBLANK(CatTemplate[[#This Row],[St. unit effort]]),0,(CatTemplate[[#This Row],[St. unit effort]] * CatTemplate[[#This Row],[Year14]])*8/ParRatePM)</f>
        <v>0</v>
      </c>
      <c r="DP433" s="57">
        <f>IF(ISBLANK(CatTemplate[[#This Row],[St. unit effort]]),0,(CatTemplate[[#This Row],[St. unit effort]] * CatTemplate[[#This Row],[Year15]])*8/ParRatePM)</f>
        <v>0</v>
      </c>
      <c r="DQ433" s="57">
        <f>IF(ISBLANK(CatTemplate[[#This Row],[St. unit effort]]),0,(CatTemplate[[#This Row],[St. unit effort]] * CatTemplate[[#This Row],[Year16]])*8/ParRatePM)</f>
        <v>0</v>
      </c>
      <c r="DR433" s="57">
        <f>IF(ISBLANK(CatTemplate[[#This Row],[St. unit effort]]),0,(CatTemplate[[#This Row],[St. unit effort]] * CatTemplate[[#This Row],[Year17]])*8/ParRatePM)</f>
        <v>0</v>
      </c>
      <c r="DS433" s="57">
        <f>IF(ISBLANK(CatTemplate[[#This Row],[St. unit effort]]),0,(CatTemplate[[#This Row],[St. unit effort]] * CatTemplate[[#This Row],[Year18]])*8/ParRatePM)</f>
        <v>0</v>
      </c>
      <c r="DT433" s="57">
        <f>IF(ISBLANK(CatTemplate[[#This Row],[St. unit effort]]),0,(CatTemplate[[#This Row],[St. unit effort]] * CatTemplate[[#This Row],[Year19]])*8/ParRatePM)</f>
        <v>0</v>
      </c>
      <c r="DU433" s="57">
        <f>IF(ISBLANK(CatTemplate[[#This Row],[St. unit effort]]),0,(CatTemplate[[#This Row],[St. unit effort]] * CatTemplate[[#This Row],[Year20]])*8/ParRatePM)</f>
        <v>0</v>
      </c>
      <c r="DV433" s="54">
        <f>SUM(CatTemplate[[#This Row],[PM1]:[PM20]])</f>
        <v>0</v>
      </c>
      <c r="DW433" s="56">
        <f t="shared" si="147"/>
        <v>0</v>
      </c>
      <c r="DX433" s="56">
        <f t="shared" si="147"/>
        <v>0</v>
      </c>
      <c r="DY433" s="56">
        <f t="shared" si="147"/>
        <v>0</v>
      </c>
      <c r="DZ433" s="56">
        <f t="shared" si="147"/>
        <v>0</v>
      </c>
      <c r="EA433" s="56">
        <f t="shared" si="147"/>
        <v>0</v>
      </c>
      <c r="EB433" s="56">
        <f t="shared" si="147"/>
        <v>0</v>
      </c>
      <c r="EC433" s="56">
        <f t="shared" si="147"/>
        <v>0</v>
      </c>
      <c r="ED433" s="56">
        <f t="shared" si="147"/>
        <v>0</v>
      </c>
      <c r="EE433" s="56">
        <f t="shared" si="147"/>
        <v>0</v>
      </c>
      <c r="EF433" s="56">
        <f t="shared" si="147"/>
        <v>0</v>
      </c>
      <c r="EG433" s="56">
        <f t="shared" si="147"/>
        <v>0</v>
      </c>
      <c r="EH433" s="56">
        <f t="shared" si="147"/>
        <v>0</v>
      </c>
      <c r="EI433" s="56">
        <f t="shared" si="147"/>
        <v>0</v>
      </c>
      <c r="EJ433" s="56">
        <f t="shared" si="147"/>
        <v>0</v>
      </c>
      <c r="EK433" s="56">
        <f t="shared" si="147"/>
        <v>0</v>
      </c>
      <c r="EL433" s="56">
        <f t="shared" si="147"/>
        <v>0</v>
      </c>
      <c r="EM433" s="56">
        <f t="shared" si="149"/>
        <v>0</v>
      </c>
      <c r="EN433" s="56">
        <f t="shared" si="149"/>
        <v>0</v>
      </c>
      <c r="EO433" s="56">
        <f t="shared" si="149"/>
        <v>0</v>
      </c>
      <c r="EP433" s="56">
        <f t="shared" si="149"/>
        <v>0</v>
      </c>
      <c r="EQ433" s="30">
        <f>CatTemplate[[#This Row],[Eq. unit cost]] * CatTemplate[[#This Row],[Eq. quantity]]</f>
        <v>8.83</v>
      </c>
      <c r="ER433" s="30">
        <f>CatTemplate[[#This Row],[Cons. unit cost]] *CatTemplate[[#This Row],[Cons. quantity]]</f>
        <v>75</v>
      </c>
      <c r="ES433" s="30">
        <f>CatTemplate[[#This Row],[Oth. unit cost]] *CatTemplate[[#This Row],[Oth. quantity]]</f>
        <v>0</v>
      </c>
      <c r="ET433" s="55">
        <f>SUM(CatTemplate[[#This Row],[CO1]:[CO20]])</f>
        <v>0</v>
      </c>
      <c r="EU433" s="56">
        <f t="shared" si="148"/>
        <v>0</v>
      </c>
      <c r="EV433" s="56">
        <f t="shared" si="148"/>
        <v>0</v>
      </c>
      <c r="EW433" s="56">
        <f t="shared" si="148"/>
        <v>0</v>
      </c>
      <c r="EX433" s="56">
        <f t="shared" si="148"/>
        <v>0</v>
      </c>
      <c r="EY433" s="56">
        <f t="shared" si="148"/>
        <v>0</v>
      </c>
      <c r="EZ433" s="56">
        <f t="shared" si="148"/>
        <v>0</v>
      </c>
      <c r="FA433" s="56">
        <f t="shared" si="148"/>
        <v>0</v>
      </c>
      <c r="FB433" s="56">
        <f t="shared" si="148"/>
        <v>0</v>
      </c>
      <c r="FC433" s="56">
        <f t="shared" si="148"/>
        <v>0</v>
      </c>
      <c r="FD433" s="56">
        <f t="shared" si="148"/>
        <v>0</v>
      </c>
      <c r="FE433" s="56">
        <f t="shared" si="148"/>
        <v>0</v>
      </c>
      <c r="FF433" s="56">
        <f t="shared" si="148"/>
        <v>0</v>
      </c>
      <c r="FG433" s="56">
        <f t="shared" si="148"/>
        <v>0</v>
      </c>
      <c r="FH433" s="56">
        <f t="shared" si="148"/>
        <v>0</v>
      </c>
      <c r="FI433" s="56">
        <f t="shared" si="148"/>
        <v>0</v>
      </c>
      <c r="FJ433" s="56">
        <f t="shared" si="148"/>
        <v>0</v>
      </c>
      <c r="FK433" s="56">
        <f t="shared" si="150"/>
        <v>0</v>
      </c>
      <c r="FL433" s="56">
        <f t="shared" si="150"/>
        <v>0</v>
      </c>
      <c r="FM433" s="56">
        <f t="shared" si="150"/>
        <v>0</v>
      </c>
      <c r="FN433" s="56">
        <f t="shared" si="150"/>
        <v>0</v>
      </c>
      <c r="FO433" s="58">
        <f>SUM(CatTemplate[[#This Row],[CS1]:[CS20]])</f>
        <v>0</v>
      </c>
      <c r="FP433" s="59">
        <f>CatTemplate[[#This Row],[Total Oth. cost]]+CatTemplate[[#This Row],[Total St. Cost]]</f>
        <v>0</v>
      </c>
      <c r="FQ433" s="33" t="e">
        <f t="shared" si="137"/>
        <v>#VALUE!</v>
      </c>
      <c r="FR433" s="33" t="e">
        <f t="shared" si="138"/>
        <v>#VALUE!</v>
      </c>
      <c r="FS433" s="30" t="e">
        <f>(CatTemplate[[#This Row],[CO1]] + CatTemplate[[#This Row],[CS1]]) * (1 + getRateOHFinal) * getRateMarkupFinal</f>
        <v>#VALUE!</v>
      </c>
      <c r="FT433" s="30" t="e">
        <f>(CatTemplate[[#This Row],[CO2]] + CatTemplate[[#This Row],[CS2]]) * (1 + getRateOHFinal) * getRateMarkupFinal</f>
        <v>#VALUE!</v>
      </c>
      <c r="FU433" s="30" t="e">
        <f>(CatTemplate[[#This Row],[CO3]] + CatTemplate[[#This Row],[CS3]]) * (1 + getRateOHFinal) * getRateMarkupFinal</f>
        <v>#VALUE!</v>
      </c>
      <c r="FV433" s="30" t="e">
        <f>(CatTemplate[[#This Row],[CO4]] + CatTemplate[[#This Row],[CS4]]) * (1 + getRateOHFinal) * getRateMarkupFinal</f>
        <v>#VALUE!</v>
      </c>
      <c r="FW433" s="30" t="e">
        <f>(CatTemplate[[#This Row],[CO5]] + CatTemplate[[#This Row],[CS5]]) * (1 + getRateOHFinal) * getRateMarkupFinal</f>
        <v>#VALUE!</v>
      </c>
      <c r="FX433" s="30" t="e">
        <f>(CatTemplate[[#This Row],[CO6]] + CatTemplate[[#This Row],[CS6]]) * (1 + getRateOHFinal) * getRateMarkupFinal</f>
        <v>#VALUE!</v>
      </c>
      <c r="FY433" s="30" t="e">
        <f>(CatTemplate[[#This Row],[CO7]] + CatTemplate[[#This Row],[CS7]]) * (1 + getRateOHFinal) * getRateMarkupFinal</f>
        <v>#VALUE!</v>
      </c>
      <c r="FZ433" s="30" t="e">
        <f>(CatTemplate[[#This Row],[CO8]] + CatTemplate[[#This Row],[CS8]]) * (1 + getRateOHFinal) * getRateMarkupFinal</f>
        <v>#VALUE!</v>
      </c>
      <c r="GA433" s="30" t="e">
        <f>(CatTemplate[[#This Row],[CO9]] + CatTemplate[[#This Row],[CS9]]) * (1 + getRateOHFinal) * getRateMarkupFinal</f>
        <v>#VALUE!</v>
      </c>
      <c r="GB433" s="30" t="e">
        <f>(CatTemplate[[#This Row],[CO10]] + CatTemplate[[#This Row],[CS10]]) * (1 + getRateOHFinal) * getRateMarkupFinal</f>
        <v>#VALUE!</v>
      </c>
      <c r="GC433" s="30" t="e">
        <f>(CatTemplate[[#This Row],[CO11]] + CatTemplate[[#This Row],[CS11]]) * (1 + getRateOHFinal) * getRateMarkupFinal</f>
        <v>#VALUE!</v>
      </c>
      <c r="GD433" s="30" t="e">
        <f>(CatTemplate[[#This Row],[CO12]] + CatTemplate[[#This Row],[CS12]]) * (1 + getRateOHFinal) * getRateMarkupFinal</f>
        <v>#VALUE!</v>
      </c>
      <c r="GE433" s="30" t="e">
        <f>(CatTemplate[[#This Row],[CO13]] + CatTemplate[[#This Row],[CS13]]) * (1 + getRateOHFinal) * getRateMarkupFinal</f>
        <v>#VALUE!</v>
      </c>
      <c r="GF433" s="30" t="e">
        <f>(CatTemplate[[#This Row],[CO14]] + CatTemplate[[#This Row],[CS14]]) * (1 + getRateOHFinal) * getRateMarkupFinal</f>
        <v>#VALUE!</v>
      </c>
      <c r="GG433" s="30" t="e">
        <f>(CatTemplate[[#This Row],[CO15]] + CatTemplate[[#This Row],[CS15]]) * (1 + getRateOHFinal) * getRateMarkupFinal</f>
        <v>#VALUE!</v>
      </c>
      <c r="GH433" s="30" t="e">
        <f>(CatTemplate[[#This Row],[CO16]] + CatTemplate[[#This Row],[CS16]]) * (1 + getRateOHFinal) * getRateMarkupFinal</f>
        <v>#VALUE!</v>
      </c>
      <c r="GI433" s="30" t="e">
        <f>(CatTemplate[[#This Row],[CO17]] + CatTemplate[[#This Row],[CS17]]) * (1 + getRateOHFinal) * getRateMarkupFinal</f>
        <v>#VALUE!</v>
      </c>
      <c r="GJ433" s="30" t="e">
        <f>(CatTemplate[[#This Row],[CO18]] + CatTemplate[[#This Row],[CS18]]) * (1 + getRateOHFinal) * getRateMarkupFinal</f>
        <v>#VALUE!</v>
      </c>
      <c r="GK433" s="30" t="e">
        <f>(CatTemplate[[#This Row],[CO19]] + CatTemplate[[#This Row],[CS19]]) * (1 + getRateOHFinal) * getRateMarkupFinal</f>
        <v>#VALUE!</v>
      </c>
      <c r="GL433" s="30" t="e">
        <f>(CatTemplate[[#This Row],[CO20]] + CatTemplate[[#This Row],[CS20]]) * (1 + getRateOHFinal) * getRateMarkupFinal</f>
        <v>#VALUE!</v>
      </c>
      <c r="GM433" s="30" t="e">
        <f t="shared" si="139"/>
        <v>#VALUE!</v>
      </c>
      <c r="GN433" s="30" t="e">
        <f t="shared" si="140"/>
        <v>#VALUE!</v>
      </c>
      <c r="GO433" s="30" t="e">
        <f t="shared" si="141"/>
        <v>#VALUE!</v>
      </c>
      <c r="GP433" s="30" t="e">
        <f t="shared" si="142"/>
        <v>#VALUE!</v>
      </c>
      <c r="GQ433" s="30" t="e">
        <f>(CatTemplate[[#This Row],[CO1]]+CatTemplate[[#This Row],[CS1]]) * (1+ getRateOHFinal) * (1 + getRateMarkupFinal)</f>
        <v>#VALUE!</v>
      </c>
      <c r="GR433" s="30" t="e">
        <f>(CatTemplate[[#This Row],[CO2]]+CatTemplate[[#This Row],[CS2]]) * (1+ getRateOHFinal) * (1 + getRateMarkupFinal)</f>
        <v>#VALUE!</v>
      </c>
      <c r="GS433" s="30" t="e">
        <f>(CatTemplate[[#This Row],[CO3]]+CatTemplate[[#This Row],[CS3]]) * (1+ getRateOHFinal) * (1 + getRateMarkupFinal)</f>
        <v>#VALUE!</v>
      </c>
      <c r="GT433" s="30" t="e">
        <f>(CatTemplate[[#This Row],[CO4]]+CatTemplate[[#This Row],[CS4]]) * (1+ getRateOHFinal) * (1 + getRateMarkupFinal)</f>
        <v>#VALUE!</v>
      </c>
      <c r="GU433" s="30" t="e">
        <f>(CatTemplate[[#This Row],[CO5]]+CatTemplate[[#This Row],[CS5]]) * (1+ getRateOHFinal) * (1 + getRateMarkupFinal)</f>
        <v>#VALUE!</v>
      </c>
      <c r="GV433" s="30" t="e">
        <f>(CatTemplate[[#This Row],[CO6]]+CatTemplate[[#This Row],[CS6]]) * (1+ getRateOHFinal) * (1 + getRateMarkupFinal)</f>
        <v>#VALUE!</v>
      </c>
      <c r="GW433" s="30" t="e">
        <f>(CatTemplate[[#This Row],[CO7]]+CatTemplate[[#This Row],[CS7]]) * (1+ getRateOHFinal) * (1 + getRateMarkupFinal)</f>
        <v>#VALUE!</v>
      </c>
      <c r="GX433" s="30" t="e">
        <f>(CatTemplate[[#This Row],[CO8]]+CatTemplate[[#This Row],[CS8]]) * (1+ getRateOHFinal) * (1 + getRateMarkupFinal)</f>
        <v>#VALUE!</v>
      </c>
      <c r="GY433" s="30" t="e">
        <f>(CatTemplate[[#This Row],[CO9]]+CatTemplate[[#This Row],[CS9]]) * (1+ getRateOHFinal) * (1 + getRateMarkupFinal)</f>
        <v>#VALUE!</v>
      </c>
      <c r="GZ433" s="30" t="e">
        <f>(CatTemplate[[#This Row],[CO10]]+CatTemplate[[#This Row],[CS10]]) * (1+ getRateOHFinal) * (1 + getRateMarkupFinal)</f>
        <v>#VALUE!</v>
      </c>
      <c r="HA433" s="30" t="e">
        <f>(CatTemplate[[#This Row],[CO11]]+CatTemplate[[#This Row],[CS11]]) * (1+ getRateOHFinal) * (1 + getRateMarkupFinal)</f>
        <v>#VALUE!</v>
      </c>
      <c r="HB433" s="30" t="e">
        <f>(CatTemplate[[#This Row],[CO12]]+CatTemplate[[#This Row],[CS12]]) * (1+ getRateOHFinal) * (1 + getRateMarkupFinal)</f>
        <v>#VALUE!</v>
      </c>
      <c r="HC433" s="30" t="e">
        <f>(CatTemplate[[#This Row],[CO13]]+CatTemplate[[#This Row],[CS13]]) * (1+ getRateOHFinal) * (1 + getRateMarkupFinal)</f>
        <v>#VALUE!</v>
      </c>
      <c r="HD433" s="30" t="e">
        <f>(CatTemplate[[#This Row],[CO14]]+CatTemplate[[#This Row],[CS14]]) * (1+ getRateOHFinal) * (1 + getRateMarkupFinal)</f>
        <v>#VALUE!</v>
      </c>
      <c r="HE433" s="30" t="e">
        <f>(CatTemplate[[#This Row],[CO15]]+CatTemplate[[#This Row],[CS15]]) * (1+ getRateOHFinal) * (1 + getRateMarkupFinal)</f>
        <v>#VALUE!</v>
      </c>
      <c r="HF433" s="30" t="e">
        <f>(CatTemplate[[#This Row],[CO16]]+CatTemplate[[#This Row],[CS16]]) * (1+ getRateOHFinal) * (1 + getRateMarkupFinal)</f>
        <v>#VALUE!</v>
      </c>
      <c r="HG433" s="30" t="e">
        <f>(CatTemplate[[#This Row],[CO17]]+CatTemplate[[#This Row],[CS17]]) * (1+ getRateOHFinal) * (1 + getRateMarkupFinal)</f>
        <v>#VALUE!</v>
      </c>
      <c r="HH433" s="30" t="e">
        <f>(CatTemplate[[#This Row],[CO18]]+CatTemplate[[#This Row],[CS18]]) * (1+ getRateOHFinal) * (1 + getRateMarkupFinal)</f>
        <v>#VALUE!</v>
      </c>
      <c r="HI433" s="30" t="e">
        <f>(CatTemplate[[#This Row],[CO19]]+CatTemplate[[#This Row],[CS19]]) * (1+ getRateOHFinal) * (1 + getRateMarkupFinal)</f>
        <v>#VALUE!</v>
      </c>
      <c r="HJ433" s="30" t="e">
        <f>(CatTemplate[[#This Row],[CO20]]+CatTemplate[[#This Row],[CS20]]) * (1+ getRateOHFinal) * (1 + getRateMarkupFinal)</f>
        <v>#VALUE!</v>
      </c>
      <c r="HK433" s="39" t="e">
        <f>CatTemplate[[#This Row],[Total cost]]+CatTemplate[[#This Row],[OH Amount]]+CatTemplate[[#This Row],[Markup]]</f>
        <v>#VALUE!</v>
      </c>
      <c r="HL433" s="63">
        <f>IF(CatTemplate[[#This Row],[Units]]="Days",CatTemplate[[#This Row],[Project quantity]]*CatTemplate[[#This Row],[St. unit effort]],CatTemplate[[#This Row],[Project quantity]])</f>
        <v>0</v>
      </c>
      <c r="HM433" s="287">
        <f>IFERROR(CatTemplate[[#This Row],[Total Price]]/(CatTemplate[[#This Row],[Final Quantity]]),0)</f>
        <v>0</v>
      </c>
      <c r="HN433" s="261"/>
    </row>
    <row r="434" spans="2:222" x14ac:dyDescent="0.2">
      <c r="B434" s="9" t="s">
        <v>108</v>
      </c>
      <c r="C434" s="23">
        <v>14</v>
      </c>
      <c r="D434" s="10" t="s">
        <v>108</v>
      </c>
      <c r="E434" s="25">
        <v>1</v>
      </c>
      <c r="F434" s="19" t="s">
        <v>1056</v>
      </c>
      <c r="G434" s="27">
        <v>6</v>
      </c>
      <c r="H434" s="19" t="s">
        <v>1062</v>
      </c>
      <c r="I434" s="19"/>
      <c r="J434" s="16" t="s">
        <v>972</v>
      </c>
      <c r="K434" s="16"/>
      <c r="L434" s="16" t="s">
        <v>422</v>
      </c>
      <c r="M434" s="16" t="s">
        <v>207</v>
      </c>
      <c r="N434" s="16" t="s">
        <v>858</v>
      </c>
      <c r="O434" s="320"/>
      <c r="P434" s="71"/>
      <c r="Q434" s="108"/>
      <c r="R434" s="73"/>
      <c r="S434" s="97"/>
      <c r="T434" s="100">
        <v>0.01</v>
      </c>
      <c r="U434" s="73">
        <f>getEqUnitEffort</f>
        <v>1</v>
      </c>
      <c r="V434" s="101">
        <f>getEqQuantity</f>
        <v>1</v>
      </c>
      <c r="W434" s="320"/>
      <c r="X434" s="100">
        <v>1.8</v>
      </c>
      <c r="Y434" s="73">
        <f>getConsUnitEffort</f>
        <v>1</v>
      </c>
      <c r="Z434" s="14">
        <f>getConsQuantity</f>
        <v>1</v>
      </c>
      <c r="AA434" s="320"/>
      <c r="AB434" s="72"/>
      <c r="AC434" s="112"/>
      <c r="AD434" s="14">
        <f>getOthQuantity</f>
        <v>0</v>
      </c>
      <c r="AE434" s="320"/>
      <c r="AF434" s="28" t="str">
        <f>IF(ISBLANK(CatTemplate[[#This Row],[Resource type]]),"",CatTemplate[[#This Row],[Resource type]])</f>
        <v>PATH Assistant</v>
      </c>
      <c r="AG434" s="242">
        <f>getStaffUnitCost</f>
        <v>353.63338714994063</v>
      </c>
      <c r="AH434" s="113">
        <v>1.8749999999999999E-2</v>
      </c>
      <c r="AI434" s="40">
        <f>getStaffQuantity</f>
        <v>0</v>
      </c>
      <c r="AJ434" s="41">
        <f>CatTemplate[[#This Row],[St. quantity]]*8/ParRatePM</f>
        <v>0</v>
      </c>
      <c r="AK434" s="320"/>
      <c r="AL434" s="53" t="str">
        <f>CatTemplate[[#This Row],[Item type]]</f>
        <v>Items</v>
      </c>
      <c r="AM434" s="12">
        <f>SUM(CatTemplate[[#This Row],[Year1]:[Year20]])</f>
        <v>0</v>
      </c>
      <c r="AN434" s="52"/>
      <c r="AO434" s="52"/>
      <c r="AP434" s="52"/>
      <c r="AQ434" s="8"/>
      <c r="AR434" s="8"/>
      <c r="AS434" s="8"/>
      <c r="AT434" s="8"/>
      <c r="AU434" s="8"/>
      <c r="AV434" s="8"/>
      <c r="AW434" s="8"/>
      <c r="AX434" s="8"/>
      <c r="AY434" s="8"/>
      <c r="AZ434" s="8"/>
      <c r="BA434" s="8"/>
      <c r="BB434" s="8"/>
      <c r="BC434" s="8"/>
      <c r="BD434" s="8"/>
      <c r="BE434" s="8"/>
      <c r="BF434" s="8"/>
      <c r="BG434" s="36"/>
      <c r="BH434" s="320"/>
      <c r="BI434" s="37" t="str">
        <f>getCostCategory</f>
        <v>06 Operating costs</v>
      </c>
      <c r="BJ434" s="37" t="str">
        <f>getSection</f>
        <v>14 Pathology</v>
      </c>
      <c r="BK434" s="32" t="str">
        <f>getObject</f>
        <v>Pathology</v>
      </c>
      <c r="BL434" s="30">
        <f>IFERROR(getUnitCost * IF(CatTemplate[[#This Row],[Cost Category Comp.]]="01 Staff costs", 1,1),0)</f>
        <v>355.44338714994063</v>
      </c>
      <c r="BM434" s="29">
        <f>IF(AND(ISBLANK(CatTemplate[[#This Row],[Eq. unit cost]]),ISBLANK(CatTemplate[[#This Row],[Cons. unit cost]]),ISBLANK(CatTemplate[[#This Row],[Oth. unit cost]])), 0, IF(getUnitEffort =0,1,getUnitEffort) * CatTemplate[[#This Row],[Year1]])</f>
        <v>0</v>
      </c>
      <c r="BN434" s="29">
        <f>IF(AND(ISBLANK(CatTemplate[[#This Row],[Eq. unit cost]]),ISBLANK(CatTemplate[[#This Row],[Cons. unit cost]]),ISBLANK(CatTemplate[[#This Row],[Oth. unit cost]])), 0, IF(getUnitEffort =0,1,getUnitEffort) * CatTemplate[[#This Row],[Year2]])</f>
        <v>0</v>
      </c>
      <c r="BO434" s="29">
        <f>IF(AND(ISBLANK(CatTemplate[[#This Row],[Eq. unit cost]]),ISBLANK(CatTemplate[[#This Row],[Cons. unit cost]]),ISBLANK(CatTemplate[[#This Row],[Oth. unit cost]])), 0, IF(getUnitEffort =0,1,getUnitEffort) * CatTemplate[[#This Row],[Year3]])</f>
        <v>0</v>
      </c>
      <c r="BP434" s="29">
        <f>IF(AND(ISBLANK(CatTemplate[[#This Row],[Eq. unit cost]]),ISBLANK(CatTemplate[[#This Row],[Cons. unit cost]]),ISBLANK(CatTemplate[[#This Row],[Oth. unit cost]])), 0, IF(getUnitEffort =0,1,getUnitEffort) * CatTemplate[[#This Row],[Year4]])</f>
        <v>0</v>
      </c>
      <c r="BQ434" s="29">
        <f>IF(AND(ISBLANK(CatTemplate[[#This Row],[Eq. unit cost]]),ISBLANK(CatTemplate[[#This Row],[Cons. unit cost]]),ISBLANK(CatTemplate[[#This Row],[Oth. unit cost]])), 0, IF(getUnitEffort =0,1,getUnitEffort) * CatTemplate[[#This Row],[Year5]])</f>
        <v>0</v>
      </c>
      <c r="BR434" s="29">
        <f>IF(AND(ISBLANK(CatTemplate[[#This Row],[Eq. unit cost]]),ISBLANK(CatTemplate[[#This Row],[Cons. unit cost]]),ISBLANK(CatTemplate[[#This Row],[Oth. unit cost]])), 0, IF(getUnitEffort =0,1,getUnitEffort) * CatTemplate[[#This Row],[Year6]])</f>
        <v>0</v>
      </c>
      <c r="BS434" s="29">
        <f>IF(AND(ISBLANK(CatTemplate[[#This Row],[Eq. unit cost]]),ISBLANK(CatTemplate[[#This Row],[Cons. unit cost]]),ISBLANK(CatTemplate[[#This Row],[Oth. unit cost]])), 0, IF(getUnitEffort =0,1,getUnitEffort) * CatTemplate[[#This Row],[Year7]])</f>
        <v>0</v>
      </c>
      <c r="BT434" s="29">
        <f>IF(AND(ISBLANK(CatTemplate[[#This Row],[Eq. unit cost]]),ISBLANK(CatTemplate[[#This Row],[Cons. unit cost]]),ISBLANK(CatTemplate[[#This Row],[Oth. unit cost]])), 0, IF(getUnitEffort =0,1,getUnitEffort) * CatTemplate[[#This Row],[Year8]])</f>
        <v>0</v>
      </c>
      <c r="BU434" s="29">
        <f>IF(AND(ISBLANK(CatTemplate[[#This Row],[Eq. unit cost]]),ISBLANK(CatTemplate[[#This Row],[Cons. unit cost]]),ISBLANK(CatTemplate[[#This Row],[Oth. unit cost]])), 0, IF(getUnitEffort =0,1,getUnitEffort) * CatTemplate[[#This Row],[Year9]])</f>
        <v>0</v>
      </c>
      <c r="BV434" s="29">
        <f>IF(AND(ISBLANK(CatTemplate[[#This Row],[Eq. unit cost]]),ISBLANK(CatTemplate[[#This Row],[Cons. unit cost]]),ISBLANK(CatTemplate[[#This Row],[Oth. unit cost]])), 0, IF(getUnitEffort =0,1,getUnitEffort) * CatTemplate[[#This Row],[Year10]])</f>
        <v>0</v>
      </c>
      <c r="BW434" s="29">
        <f>IF(AND(ISBLANK(CatTemplate[[#This Row],[Eq. unit cost]]),ISBLANK(CatTemplate[[#This Row],[Cons. unit cost]]),ISBLANK(CatTemplate[[#This Row],[Oth. unit cost]])), 0, IF(getUnitEffort =0,1,getUnitEffort) * CatTemplate[[#This Row],[Year11]])</f>
        <v>0</v>
      </c>
      <c r="BX434" s="29">
        <f>IF(AND(ISBLANK(CatTemplate[[#This Row],[Eq. unit cost]]),ISBLANK(CatTemplate[[#This Row],[Cons. unit cost]]),ISBLANK(CatTemplate[[#This Row],[Oth. unit cost]])), 0, IF(getUnitEffort =0,1,getUnitEffort) * CatTemplate[[#This Row],[Year12]])</f>
        <v>0</v>
      </c>
      <c r="BY434" s="29">
        <f>IF(AND(ISBLANK(CatTemplate[[#This Row],[Eq. unit cost]]),ISBLANK(CatTemplate[[#This Row],[Cons. unit cost]]),ISBLANK(CatTemplate[[#This Row],[Oth. unit cost]])), 0, IF(getUnitEffort =0,1,getUnitEffort) * CatTemplate[[#This Row],[Year13]])</f>
        <v>0</v>
      </c>
      <c r="BZ434" s="29">
        <f>IF(AND(ISBLANK(CatTemplate[[#This Row],[Eq. unit cost]]),ISBLANK(CatTemplate[[#This Row],[Cons. unit cost]]),ISBLANK(CatTemplate[[#This Row],[Oth. unit cost]])), 0, IF(getUnitEffort =0,1,getUnitEffort) * CatTemplate[[#This Row],[Year14]])</f>
        <v>0</v>
      </c>
      <c r="CA434" s="29">
        <f>IF(AND(ISBLANK(CatTemplate[[#This Row],[Eq. unit cost]]),ISBLANK(CatTemplate[[#This Row],[Cons. unit cost]]),ISBLANK(CatTemplate[[#This Row],[Oth. unit cost]])), 0, IF(getUnitEffort =0,1,getUnitEffort) * CatTemplate[[#This Row],[Year15]])</f>
        <v>0</v>
      </c>
      <c r="CB434" s="29">
        <f>IF(AND(ISBLANK(CatTemplate[[#This Row],[Eq. unit cost]]),ISBLANK(CatTemplate[[#This Row],[Cons. unit cost]]),ISBLANK(CatTemplate[[#This Row],[Oth. unit cost]])), 0, IF(getUnitEffort =0,1,getUnitEffort) * CatTemplate[[#This Row],[Year16]])</f>
        <v>0</v>
      </c>
      <c r="CC434" s="29">
        <f>IF(AND(ISBLANK(CatTemplate[[#This Row],[Eq. unit cost]]),ISBLANK(CatTemplate[[#This Row],[Cons. unit cost]]),ISBLANK(CatTemplate[[#This Row],[Oth. unit cost]])), 0, IF(getUnitEffort =0,1,getUnitEffort) * CatTemplate[[#This Row],[Year17]])</f>
        <v>0</v>
      </c>
      <c r="CD434" s="29">
        <f>IF(AND(ISBLANK(CatTemplate[[#This Row],[Eq. unit cost]]),ISBLANK(CatTemplate[[#This Row],[Cons. unit cost]]),ISBLANK(CatTemplate[[#This Row],[Oth. unit cost]])), 0, IF(getUnitEffort =0,1,getUnitEffort) * CatTemplate[[#This Row],[Year18]])</f>
        <v>0</v>
      </c>
      <c r="CE434" s="29">
        <f>IF(AND(ISBLANK(CatTemplate[[#This Row],[Eq. unit cost]]),ISBLANK(CatTemplate[[#This Row],[Cons. unit cost]]),ISBLANK(CatTemplate[[#This Row],[Oth. unit cost]])), 0, IF(getUnitEffort =0,1,getUnitEffort) * CatTemplate[[#This Row],[Year19]])</f>
        <v>0</v>
      </c>
      <c r="CF434" s="29">
        <f>IF(AND(ISBLANK(CatTemplate[[#This Row],[Eq. unit cost]]),ISBLANK(CatTemplate[[#This Row],[Cons. unit cost]]),ISBLANK(CatTemplate[[#This Row],[Oth. unit cost]])), 0, IF(getUnitEffort =0,1,getUnitEffort) * CatTemplate[[#This Row],[Year20]])</f>
        <v>0</v>
      </c>
      <c r="CG434" s="45">
        <f>SUM(CatTemplate[[#This Row],[Q1]:[Q20]])</f>
        <v>0</v>
      </c>
      <c r="CH434" s="29">
        <f>IF(ISBLANK(CatTemplate[[#This Row],[St. unit effort]]),0,(CatTemplate[[#This Row],[St. unit effort]] * CatTemplate[[#This Row],[Year1]]))</f>
        <v>0</v>
      </c>
      <c r="CI434" s="29">
        <f>IF(ISBLANK(CatTemplate[[#This Row],[St. unit effort]]),0,(CatTemplate[[#This Row],[St. unit effort]] * CatTemplate[[#This Row],[Year2]]))</f>
        <v>0</v>
      </c>
      <c r="CJ434" s="29">
        <f>IF(ISBLANK(CatTemplate[[#This Row],[St. unit effort]]),0,(CatTemplate[[#This Row],[St. unit effort]] * CatTemplate[[#This Row],[Year3]]))</f>
        <v>0</v>
      </c>
      <c r="CK434" s="29">
        <f>IF(ISBLANK(CatTemplate[[#This Row],[St. unit effort]]),0,(CatTemplate[[#This Row],[St. unit effort]] * CatTemplate[[#This Row],[Year4]]))</f>
        <v>0</v>
      </c>
      <c r="CL434" s="29">
        <f>IF(ISBLANK(CatTemplate[[#This Row],[St. unit effort]]),0,(CatTemplate[[#This Row],[St. unit effort]] * CatTemplate[[#This Row],[Year5]]))</f>
        <v>0</v>
      </c>
      <c r="CM434" s="29">
        <f>IF(ISBLANK(CatTemplate[[#This Row],[St. unit effort]]),0,(CatTemplate[[#This Row],[St. unit effort]] * CatTemplate[[#This Row],[Year6]]))</f>
        <v>0</v>
      </c>
      <c r="CN434" s="29">
        <f>IF(ISBLANK(CatTemplate[[#This Row],[St. unit effort]]),0,(CatTemplate[[#This Row],[St. unit effort]] * CatTemplate[[#This Row],[Year7]]))</f>
        <v>0</v>
      </c>
      <c r="CO434" s="29">
        <f>IF(ISBLANK(CatTemplate[[#This Row],[St. unit effort]]),0,(CatTemplate[[#This Row],[St. unit effort]] * CatTemplate[[#This Row],[Year8]]))</f>
        <v>0</v>
      </c>
      <c r="CP434" s="29">
        <f>IF(ISBLANK(CatTemplate[[#This Row],[St. unit effort]]),0,(CatTemplate[[#This Row],[St. unit effort]] * CatTemplate[[#This Row],[Year9]]))</f>
        <v>0</v>
      </c>
      <c r="CQ434" s="29">
        <f>IF(ISBLANK(CatTemplate[[#This Row],[St. unit effort]]),0,(CatTemplate[[#This Row],[St. unit effort]] * CatTemplate[[#This Row],[Year10]]))</f>
        <v>0</v>
      </c>
      <c r="CR434" s="29">
        <f>IF(ISBLANK(CatTemplate[[#This Row],[St. unit effort]]),0,(CatTemplate[[#This Row],[St. unit effort]] * CatTemplate[[#This Row],[Year11]]))</f>
        <v>0</v>
      </c>
      <c r="CS434" s="29">
        <f>IF(ISBLANK(CatTemplate[[#This Row],[St. unit effort]]),0,(CatTemplate[[#This Row],[St. unit effort]] * CatTemplate[[#This Row],[Year12]]))</f>
        <v>0</v>
      </c>
      <c r="CT434" s="29">
        <f>IF(ISBLANK(CatTemplate[[#This Row],[St. unit effort]]),0,(CatTemplate[[#This Row],[St. unit effort]] * CatTemplate[[#This Row],[Year13]]))</f>
        <v>0</v>
      </c>
      <c r="CU434" s="29">
        <f>IF(ISBLANK(CatTemplate[[#This Row],[St. unit effort]]),0,(CatTemplate[[#This Row],[St. unit effort]] * CatTemplate[[#This Row],[Year14]]))</f>
        <v>0</v>
      </c>
      <c r="CV434" s="29">
        <f>IF(ISBLANK(CatTemplate[[#This Row],[St. unit effort]]),0,(CatTemplate[[#This Row],[St. unit effort]] * CatTemplate[[#This Row],[Year15]]))</f>
        <v>0</v>
      </c>
      <c r="CW434" s="29">
        <f>IF(ISBLANK(CatTemplate[[#This Row],[St. unit effort]]),0,(CatTemplate[[#This Row],[St. unit effort]] * CatTemplate[[#This Row],[Year16]]))</f>
        <v>0</v>
      </c>
      <c r="CX434" s="29">
        <f>IF(ISBLANK(CatTemplate[[#This Row],[St. unit effort]]),0,(CatTemplate[[#This Row],[St. unit effort]] * CatTemplate[[#This Row],[Year17]]))</f>
        <v>0</v>
      </c>
      <c r="CY434" s="29">
        <f>IF(ISBLANK(CatTemplate[[#This Row],[St. unit effort]]),0,(CatTemplate[[#This Row],[St. unit effort]] * CatTemplate[[#This Row],[Year18]]))</f>
        <v>0</v>
      </c>
      <c r="CZ434" s="29">
        <f>IF(ISBLANK(CatTemplate[[#This Row],[St. unit effort]]),0,(CatTemplate[[#This Row],[St. unit effort]] * CatTemplate[[#This Row],[Year19]]))</f>
        <v>0</v>
      </c>
      <c r="DA434" s="29">
        <f>IF(ISBLANK(CatTemplate[[#This Row],[St. unit effort]]),0,(CatTemplate[[#This Row],[St. unit effort]] * CatTemplate[[#This Row],[Year20]]))</f>
        <v>0</v>
      </c>
      <c r="DB434" s="57">
        <f>IF(ISBLANK(CatTemplate[[#This Row],[St. unit effort]]),0,(CatTemplate[[#This Row],[St. unit effort]] * CatTemplate[[#This Row],[Year1]])*8/ParRatePM)</f>
        <v>0</v>
      </c>
      <c r="DC434" s="57">
        <f>IF(ISBLANK(CatTemplate[[#This Row],[St. unit effort]]),0,(CatTemplate[[#This Row],[St. unit effort]] * CatTemplate[[#This Row],[Year2]])*8/ParRatePM)</f>
        <v>0</v>
      </c>
      <c r="DD434" s="57">
        <f>IF(ISBLANK(CatTemplate[[#This Row],[St. unit effort]]),0,(CatTemplate[[#This Row],[St. unit effort]] * CatTemplate[[#This Row],[Year3]])*8/ParRatePM)</f>
        <v>0</v>
      </c>
      <c r="DE434" s="57">
        <f>IF(ISBLANK(CatTemplate[[#This Row],[St. unit effort]]),0,(CatTemplate[[#This Row],[St. unit effort]] * CatTemplate[[#This Row],[Year4]])*8/ParRatePM)</f>
        <v>0</v>
      </c>
      <c r="DF434" s="57">
        <f>IF(ISBLANK(CatTemplate[[#This Row],[St. unit effort]]),0,(CatTemplate[[#This Row],[St. unit effort]] * CatTemplate[[#This Row],[Year5]])*8/ParRatePM)</f>
        <v>0</v>
      </c>
      <c r="DG434" s="57">
        <f>IF(ISBLANK(CatTemplate[[#This Row],[St. unit effort]]),0,(CatTemplate[[#This Row],[St. unit effort]] * CatTemplate[[#This Row],[Year6]])*8/ParRatePM)</f>
        <v>0</v>
      </c>
      <c r="DH434" s="57">
        <f>IF(ISBLANK(CatTemplate[[#This Row],[St. unit effort]]),0,(CatTemplate[[#This Row],[St. unit effort]] * CatTemplate[[#This Row],[Year7]])*8/ParRatePM)</f>
        <v>0</v>
      </c>
      <c r="DI434" s="57">
        <f>IF(ISBLANK(CatTemplate[[#This Row],[St. unit effort]]),0,(CatTemplate[[#This Row],[St. unit effort]] * CatTemplate[[#This Row],[Year8]])*8/ParRatePM)</f>
        <v>0</v>
      </c>
      <c r="DJ434" s="57">
        <f>IF(ISBLANK(CatTemplate[[#This Row],[St. unit effort]]),0,(CatTemplate[[#This Row],[St. unit effort]] * CatTemplate[[#This Row],[Year9]])*8/ParRatePM)</f>
        <v>0</v>
      </c>
      <c r="DK434" s="57">
        <f>IF(ISBLANK(CatTemplate[[#This Row],[St. unit effort]]),0,(CatTemplate[[#This Row],[St. unit effort]] * CatTemplate[[#This Row],[Year10]])*8/ParRatePM)</f>
        <v>0</v>
      </c>
      <c r="DL434" s="57">
        <f>IF(ISBLANK(CatTemplate[[#This Row],[St. unit effort]]),0,(CatTemplate[[#This Row],[St. unit effort]] * CatTemplate[[#This Row],[Year11]])*8/ParRatePM)</f>
        <v>0</v>
      </c>
      <c r="DM434" s="57">
        <f>IF(ISBLANK(CatTemplate[[#This Row],[St. unit effort]]),0,(CatTemplate[[#This Row],[St. unit effort]] * CatTemplate[[#This Row],[Year12]])*8/ParRatePM)</f>
        <v>0</v>
      </c>
      <c r="DN434" s="57">
        <f>IF(ISBLANK(CatTemplate[[#This Row],[St. unit effort]]),0,(CatTemplate[[#This Row],[St. unit effort]] * CatTemplate[[#This Row],[Year13]])*8/ParRatePM)</f>
        <v>0</v>
      </c>
      <c r="DO434" s="57">
        <f>IF(ISBLANK(CatTemplate[[#This Row],[St. unit effort]]),0,(CatTemplate[[#This Row],[St. unit effort]] * CatTemplate[[#This Row],[Year14]])*8/ParRatePM)</f>
        <v>0</v>
      </c>
      <c r="DP434" s="57">
        <f>IF(ISBLANK(CatTemplate[[#This Row],[St. unit effort]]),0,(CatTemplate[[#This Row],[St. unit effort]] * CatTemplate[[#This Row],[Year15]])*8/ParRatePM)</f>
        <v>0</v>
      </c>
      <c r="DQ434" s="57">
        <f>IF(ISBLANK(CatTemplate[[#This Row],[St. unit effort]]),0,(CatTemplate[[#This Row],[St. unit effort]] * CatTemplate[[#This Row],[Year16]])*8/ParRatePM)</f>
        <v>0</v>
      </c>
      <c r="DR434" s="57">
        <f>IF(ISBLANK(CatTemplate[[#This Row],[St. unit effort]]),0,(CatTemplate[[#This Row],[St. unit effort]] * CatTemplate[[#This Row],[Year17]])*8/ParRatePM)</f>
        <v>0</v>
      </c>
      <c r="DS434" s="57">
        <f>IF(ISBLANK(CatTemplate[[#This Row],[St. unit effort]]),0,(CatTemplate[[#This Row],[St. unit effort]] * CatTemplate[[#This Row],[Year18]])*8/ParRatePM)</f>
        <v>0</v>
      </c>
      <c r="DT434" s="57">
        <f>IF(ISBLANK(CatTemplate[[#This Row],[St. unit effort]]),0,(CatTemplate[[#This Row],[St. unit effort]] * CatTemplate[[#This Row],[Year19]])*8/ParRatePM)</f>
        <v>0</v>
      </c>
      <c r="DU434" s="57">
        <f>IF(ISBLANK(CatTemplate[[#This Row],[St. unit effort]]),0,(CatTemplate[[#This Row],[St. unit effort]] * CatTemplate[[#This Row],[Year20]])*8/ParRatePM)</f>
        <v>0</v>
      </c>
      <c r="DV434" s="54">
        <f>SUM(CatTemplate[[#This Row],[PM1]:[PM20]])</f>
        <v>0</v>
      </c>
      <c r="DW434" s="56">
        <f t="shared" si="147"/>
        <v>0</v>
      </c>
      <c r="DX434" s="56">
        <f t="shared" si="147"/>
        <v>0</v>
      </c>
      <c r="DY434" s="56">
        <f t="shared" si="147"/>
        <v>0</v>
      </c>
      <c r="DZ434" s="56">
        <f t="shared" ref="DW434:EL440" si="151">getCost(COLUMN(), ROW(), "Other")</f>
        <v>0</v>
      </c>
      <c r="EA434" s="56">
        <f t="shared" si="151"/>
        <v>0</v>
      </c>
      <c r="EB434" s="56">
        <f t="shared" si="151"/>
        <v>0</v>
      </c>
      <c r="EC434" s="56">
        <f t="shared" si="151"/>
        <v>0</v>
      </c>
      <c r="ED434" s="56">
        <f t="shared" si="151"/>
        <v>0</v>
      </c>
      <c r="EE434" s="56">
        <f t="shared" si="151"/>
        <v>0</v>
      </c>
      <c r="EF434" s="56">
        <f t="shared" si="151"/>
        <v>0</v>
      </c>
      <c r="EG434" s="56">
        <f t="shared" si="151"/>
        <v>0</v>
      </c>
      <c r="EH434" s="56">
        <f t="shared" si="151"/>
        <v>0</v>
      </c>
      <c r="EI434" s="56">
        <f t="shared" si="151"/>
        <v>0</v>
      </c>
      <c r="EJ434" s="56">
        <f t="shared" si="151"/>
        <v>0</v>
      </c>
      <c r="EK434" s="56">
        <f t="shared" si="151"/>
        <v>0</v>
      </c>
      <c r="EL434" s="56">
        <f t="shared" si="151"/>
        <v>0</v>
      </c>
      <c r="EM434" s="56">
        <f t="shared" si="149"/>
        <v>0</v>
      </c>
      <c r="EN434" s="56">
        <f t="shared" si="149"/>
        <v>0</v>
      </c>
      <c r="EO434" s="56">
        <f t="shared" si="149"/>
        <v>0</v>
      </c>
      <c r="EP434" s="56">
        <f t="shared" si="149"/>
        <v>0</v>
      </c>
      <c r="EQ434" s="30">
        <f>CatTemplate[[#This Row],[Eq. unit cost]] * CatTemplate[[#This Row],[Eq. quantity]]</f>
        <v>0.01</v>
      </c>
      <c r="ER434" s="30">
        <f>CatTemplate[[#This Row],[Cons. unit cost]] *CatTemplate[[#This Row],[Cons. quantity]]</f>
        <v>1.8</v>
      </c>
      <c r="ES434" s="30">
        <f>CatTemplate[[#This Row],[Oth. unit cost]] *CatTemplate[[#This Row],[Oth. quantity]]</f>
        <v>0</v>
      </c>
      <c r="ET434" s="55">
        <f>SUM(CatTemplate[[#This Row],[CO1]:[CO20]])</f>
        <v>0</v>
      </c>
      <c r="EU434" s="56">
        <f t="shared" si="148"/>
        <v>0</v>
      </c>
      <c r="EV434" s="56">
        <f t="shared" si="148"/>
        <v>0</v>
      </c>
      <c r="EW434" s="56">
        <f t="shared" si="148"/>
        <v>0</v>
      </c>
      <c r="EX434" s="56">
        <f t="shared" ref="EU434:FJ440" si="152">getCost(COLUMN(), ROW(), "Staff")</f>
        <v>0</v>
      </c>
      <c r="EY434" s="56">
        <f t="shared" si="152"/>
        <v>0</v>
      </c>
      <c r="EZ434" s="56">
        <f t="shared" si="152"/>
        <v>0</v>
      </c>
      <c r="FA434" s="56">
        <f t="shared" si="152"/>
        <v>0</v>
      </c>
      <c r="FB434" s="56">
        <f t="shared" si="152"/>
        <v>0</v>
      </c>
      <c r="FC434" s="56">
        <f t="shared" si="152"/>
        <v>0</v>
      </c>
      <c r="FD434" s="56">
        <f t="shared" si="152"/>
        <v>0</v>
      </c>
      <c r="FE434" s="56">
        <f t="shared" si="152"/>
        <v>0</v>
      </c>
      <c r="FF434" s="56">
        <f t="shared" si="152"/>
        <v>0</v>
      </c>
      <c r="FG434" s="56">
        <f t="shared" si="152"/>
        <v>0</v>
      </c>
      <c r="FH434" s="56">
        <f t="shared" si="152"/>
        <v>0</v>
      </c>
      <c r="FI434" s="56">
        <f t="shared" si="152"/>
        <v>0</v>
      </c>
      <c r="FJ434" s="56">
        <f t="shared" si="152"/>
        <v>0</v>
      </c>
      <c r="FK434" s="56">
        <f t="shared" si="150"/>
        <v>0</v>
      </c>
      <c r="FL434" s="56">
        <f t="shared" si="150"/>
        <v>0</v>
      </c>
      <c r="FM434" s="56">
        <f t="shared" si="150"/>
        <v>0</v>
      </c>
      <c r="FN434" s="56">
        <f t="shared" si="150"/>
        <v>0</v>
      </c>
      <c r="FO434" s="58">
        <f>SUM(CatTemplate[[#This Row],[CS1]:[CS20]])</f>
        <v>0</v>
      </c>
      <c r="FP434" s="59">
        <f>CatTemplate[[#This Row],[Total Oth. cost]]+CatTemplate[[#This Row],[Total St. Cost]]</f>
        <v>0</v>
      </c>
      <c r="FQ434" s="33" t="e">
        <f t="shared" si="137"/>
        <v>#VALUE!</v>
      </c>
      <c r="FR434" s="33" t="e">
        <f t="shared" si="138"/>
        <v>#VALUE!</v>
      </c>
      <c r="FS434" s="30" t="e">
        <f>(CatTemplate[[#This Row],[CO1]] + CatTemplate[[#This Row],[CS1]]) * (1 + getRateOHFinal) * getRateMarkupFinal</f>
        <v>#VALUE!</v>
      </c>
      <c r="FT434" s="30" t="e">
        <f>(CatTemplate[[#This Row],[CO2]] + CatTemplate[[#This Row],[CS2]]) * (1 + getRateOHFinal) * getRateMarkupFinal</f>
        <v>#VALUE!</v>
      </c>
      <c r="FU434" s="30" t="e">
        <f>(CatTemplate[[#This Row],[CO3]] + CatTemplate[[#This Row],[CS3]]) * (1 + getRateOHFinal) * getRateMarkupFinal</f>
        <v>#VALUE!</v>
      </c>
      <c r="FV434" s="30" t="e">
        <f>(CatTemplate[[#This Row],[CO4]] + CatTemplate[[#This Row],[CS4]]) * (1 + getRateOHFinal) * getRateMarkupFinal</f>
        <v>#VALUE!</v>
      </c>
      <c r="FW434" s="30" t="e">
        <f>(CatTemplate[[#This Row],[CO5]] + CatTemplate[[#This Row],[CS5]]) * (1 + getRateOHFinal) * getRateMarkupFinal</f>
        <v>#VALUE!</v>
      </c>
      <c r="FX434" s="30" t="e">
        <f>(CatTemplate[[#This Row],[CO6]] + CatTemplate[[#This Row],[CS6]]) * (1 + getRateOHFinal) * getRateMarkupFinal</f>
        <v>#VALUE!</v>
      </c>
      <c r="FY434" s="30" t="e">
        <f>(CatTemplate[[#This Row],[CO7]] + CatTemplate[[#This Row],[CS7]]) * (1 + getRateOHFinal) * getRateMarkupFinal</f>
        <v>#VALUE!</v>
      </c>
      <c r="FZ434" s="30" t="e">
        <f>(CatTemplate[[#This Row],[CO8]] + CatTemplate[[#This Row],[CS8]]) * (1 + getRateOHFinal) * getRateMarkupFinal</f>
        <v>#VALUE!</v>
      </c>
      <c r="GA434" s="30" t="e">
        <f>(CatTemplate[[#This Row],[CO9]] + CatTemplate[[#This Row],[CS9]]) * (1 + getRateOHFinal) * getRateMarkupFinal</f>
        <v>#VALUE!</v>
      </c>
      <c r="GB434" s="30" t="e">
        <f>(CatTemplate[[#This Row],[CO10]] + CatTemplate[[#This Row],[CS10]]) * (1 + getRateOHFinal) * getRateMarkupFinal</f>
        <v>#VALUE!</v>
      </c>
      <c r="GC434" s="30" t="e">
        <f>(CatTemplate[[#This Row],[CO11]] + CatTemplate[[#This Row],[CS11]]) * (1 + getRateOHFinal) * getRateMarkupFinal</f>
        <v>#VALUE!</v>
      </c>
      <c r="GD434" s="30" t="e">
        <f>(CatTemplate[[#This Row],[CO12]] + CatTemplate[[#This Row],[CS12]]) * (1 + getRateOHFinal) * getRateMarkupFinal</f>
        <v>#VALUE!</v>
      </c>
      <c r="GE434" s="30" t="e">
        <f>(CatTemplate[[#This Row],[CO13]] + CatTemplate[[#This Row],[CS13]]) * (1 + getRateOHFinal) * getRateMarkupFinal</f>
        <v>#VALUE!</v>
      </c>
      <c r="GF434" s="30" t="e">
        <f>(CatTemplate[[#This Row],[CO14]] + CatTemplate[[#This Row],[CS14]]) * (1 + getRateOHFinal) * getRateMarkupFinal</f>
        <v>#VALUE!</v>
      </c>
      <c r="GG434" s="30" t="e">
        <f>(CatTemplate[[#This Row],[CO15]] + CatTemplate[[#This Row],[CS15]]) * (1 + getRateOHFinal) * getRateMarkupFinal</f>
        <v>#VALUE!</v>
      </c>
      <c r="GH434" s="30" t="e">
        <f>(CatTemplate[[#This Row],[CO16]] + CatTemplate[[#This Row],[CS16]]) * (1 + getRateOHFinal) * getRateMarkupFinal</f>
        <v>#VALUE!</v>
      </c>
      <c r="GI434" s="30" t="e">
        <f>(CatTemplate[[#This Row],[CO17]] + CatTemplate[[#This Row],[CS17]]) * (1 + getRateOHFinal) * getRateMarkupFinal</f>
        <v>#VALUE!</v>
      </c>
      <c r="GJ434" s="30" t="e">
        <f>(CatTemplate[[#This Row],[CO18]] + CatTemplate[[#This Row],[CS18]]) * (1 + getRateOHFinal) * getRateMarkupFinal</f>
        <v>#VALUE!</v>
      </c>
      <c r="GK434" s="30" t="e">
        <f>(CatTemplate[[#This Row],[CO19]] + CatTemplate[[#This Row],[CS19]]) * (1 + getRateOHFinal) * getRateMarkupFinal</f>
        <v>#VALUE!</v>
      </c>
      <c r="GL434" s="30" t="e">
        <f>(CatTemplate[[#This Row],[CO20]] + CatTemplate[[#This Row],[CS20]]) * (1 + getRateOHFinal) * getRateMarkupFinal</f>
        <v>#VALUE!</v>
      </c>
      <c r="GM434" s="30" t="e">
        <f t="shared" si="139"/>
        <v>#VALUE!</v>
      </c>
      <c r="GN434" s="30" t="e">
        <f t="shared" si="140"/>
        <v>#VALUE!</v>
      </c>
      <c r="GO434" s="30" t="e">
        <f t="shared" si="141"/>
        <v>#VALUE!</v>
      </c>
      <c r="GP434" s="30" t="e">
        <f t="shared" si="142"/>
        <v>#VALUE!</v>
      </c>
      <c r="GQ434" s="30" t="e">
        <f>(CatTemplate[[#This Row],[CO1]]+CatTemplate[[#This Row],[CS1]]) * (1+ getRateOHFinal) * (1 + getRateMarkupFinal)</f>
        <v>#VALUE!</v>
      </c>
      <c r="GR434" s="30" t="e">
        <f>(CatTemplate[[#This Row],[CO2]]+CatTemplate[[#This Row],[CS2]]) * (1+ getRateOHFinal) * (1 + getRateMarkupFinal)</f>
        <v>#VALUE!</v>
      </c>
      <c r="GS434" s="30" t="e">
        <f>(CatTemplate[[#This Row],[CO3]]+CatTemplate[[#This Row],[CS3]]) * (1+ getRateOHFinal) * (1 + getRateMarkupFinal)</f>
        <v>#VALUE!</v>
      </c>
      <c r="GT434" s="30" t="e">
        <f>(CatTemplate[[#This Row],[CO4]]+CatTemplate[[#This Row],[CS4]]) * (1+ getRateOHFinal) * (1 + getRateMarkupFinal)</f>
        <v>#VALUE!</v>
      </c>
      <c r="GU434" s="30" t="e">
        <f>(CatTemplate[[#This Row],[CO5]]+CatTemplate[[#This Row],[CS5]]) * (1+ getRateOHFinal) * (1 + getRateMarkupFinal)</f>
        <v>#VALUE!</v>
      </c>
      <c r="GV434" s="30" t="e">
        <f>(CatTemplate[[#This Row],[CO6]]+CatTemplate[[#This Row],[CS6]]) * (1+ getRateOHFinal) * (1 + getRateMarkupFinal)</f>
        <v>#VALUE!</v>
      </c>
      <c r="GW434" s="30" t="e">
        <f>(CatTemplate[[#This Row],[CO7]]+CatTemplate[[#This Row],[CS7]]) * (1+ getRateOHFinal) * (1 + getRateMarkupFinal)</f>
        <v>#VALUE!</v>
      </c>
      <c r="GX434" s="30" t="e">
        <f>(CatTemplate[[#This Row],[CO8]]+CatTemplate[[#This Row],[CS8]]) * (1+ getRateOHFinal) * (1 + getRateMarkupFinal)</f>
        <v>#VALUE!</v>
      </c>
      <c r="GY434" s="30" t="e">
        <f>(CatTemplate[[#This Row],[CO9]]+CatTemplate[[#This Row],[CS9]]) * (1+ getRateOHFinal) * (1 + getRateMarkupFinal)</f>
        <v>#VALUE!</v>
      </c>
      <c r="GZ434" s="30" t="e">
        <f>(CatTemplate[[#This Row],[CO10]]+CatTemplate[[#This Row],[CS10]]) * (1+ getRateOHFinal) * (1 + getRateMarkupFinal)</f>
        <v>#VALUE!</v>
      </c>
      <c r="HA434" s="30" t="e">
        <f>(CatTemplate[[#This Row],[CO11]]+CatTemplate[[#This Row],[CS11]]) * (1+ getRateOHFinal) * (1 + getRateMarkupFinal)</f>
        <v>#VALUE!</v>
      </c>
      <c r="HB434" s="30" t="e">
        <f>(CatTemplate[[#This Row],[CO12]]+CatTemplate[[#This Row],[CS12]]) * (1+ getRateOHFinal) * (1 + getRateMarkupFinal)</f>
        <v>#VALUE!</v>
      </c>
      <c r="HC434" s="30" t="e">
        <f>(CatTemplate[[#This Row],[CO13]]+CatTemplate[[#This Row],[CS13]]) * (1+ getRateOHFinal) * (1 + getRateMarkupFinal)</f>
        <v>#VALUE!</v>
      </c>
      <c r="HD434" s="30" t="e">
        <f>(CatTemplate[[#This Row],[CO14]]+CatTemplate[[#This Row],[CS14]]) * (1+ getRateOHFinal) * (1 + getRateMarkupFinal)</f>
        <v>#VALUE!</v>
      </c>
      <c r="HE434" s="30" t="e">
        <f>(CatTemplate[[#This Row],[CO15]]+CatTemplate[[#This Row],[CS15]]) * (1+ getRateOHFinal) * (1 + getRateMarkupFinal)</f>
        <v>#VALUE!</v>
      </c>
      <c r="HF434" s="30" t="e">
        <f>(CatTemplate[[#This Row],[CO16]]+CatTemplate[[#This Row],[CS16]]) * (1+ getRateOHFinal) * (1 + getRateMarkupFinal)</f>
        <v>#VALUE!</v>
      </c>
      <c r="HG434" s="30" t="e">
        <f>(CatTemplate[[#This Row],[CO17]]+CatTemplate[[#This Row],[CS17]]) * (1+ getRateOHFinal) * (1 + getRateMarkupFinal)</f>
        <v>#VALUE!</v>
      </c>
      <c r="HH434" s="30" t="e">
        <f>(CatTemplate[[#This Row],[CO18]]+CatTemplate[[#This Row],[CS18]]) * (1+ getRateOHFinal) * (1 + getRateMarkupFinal)</f>
        <v>#VALUE!</v>
      </c>
      <c r="HI434" s="30" t="e">
        <f>(CatTemplate[[#This Row],[CO19]]+CatTemplate[[#This Row],[CS19]]) * (1+ getRateOHFinal) * (1 + getRateMarkupFinal)</f>
        <v>#VALUE!</v>
      </c>
      <c r="HJ434" s="30" t="e">
        <f>(CatTemplate[[#This Row],[CO20]]+CatTemplate[[#This Row],[CS20]]) * (1+ getRateOHFinal) * (1 + getRateMarkupFinal)</f>
        <v>#VALUE!</v>
      </c>
      <c r="HK434" s="39" t="e">
        <f>CatTemplate[[#This Row],[Total cost]]+CatTemplate[[#This Row],[OH Amount]]+CatTemplate[[#This Row],[Markup]]</f>
        <v>#VALUE!</v>
      </c>
      <c r="HL434" s="63">
        <f>IF(CatTemplate[[#This Row],[Units]]="Days",CatTemplate[[#This Row],[Project quantity]]*CatTemplate[[#This Row],[St. unit effort]],CatTemplate[[#This Row],[Project quantity]])</f>
        <v>0</v>
      </c>
      <c r="HM434" s="287">
        <f>IFERROR(CatTemplate[[#This Row],[Total Price]]/(CatTemplate[[#This Row],[Final Quantity]]),0)</f>
        <v>0</v>
      </c>
      <c r="HN434" s="261"/>
    </row>
    <row r="435" spans="2:222" x14ac:dyDescent="0.2">
      <c r="B435" s="9" t="s">
        <v>108</v>
      </c>
      <c r="C435" s="23">
        <v>14</v>
      </c>
      <c r="D435" s="10" t="s">
        <v>108</v>
      </c>
      <c r="E435" s="25">
        <v>1</v>
      </c>
      <c r="F435" s="19" t="s">
        <v>1056</v>
      </c>
      <c r="G435" s="27">
        <v>7</v>
      </c>
      <c r="H435" s="19" t="s">
        <v>1063</v>
      </c>
      <c r="I435" s="19"/>
      <c r="J435" s="16" t="s">
        <v>972</v>
      </c>
      <c r="K435" s="16"/>
      <c r="L435" s="16" t="s">
        <v>422</v>
      </c>
      <c r="M435" s="16" t="s">
        <v>207</v>
      </c>
      <c r="N435" s="16" t="s">
        <v>858</v>
      </c>
      <c r="O435" s="320"/>
      <c r="P435" s="71"/>
      <c r="Q435" s="108"/>
      <c r="R435" s="73"/>
      <c r="S435" s="97"/>
      <c r="T435" s="100">
        <v>0.01</v>
      </c>
      <c r="U435" s="73">
        <f>getEqUnitEffort</f>
        <v>1</v>
      </c>
      <c r="V435" s="101">
        <f>getEqQuantity</f>
        <v>1</v>
      </c>
      <c r="W435" s="320"/>
      <c r="X435" s="100">
        <v>2.4</v>
      </c>
      <c r="Y435" s="73">
        <f>getConsUnitEffort</f>
        <v>1</v>
      </c>
      <c r="Z435" s="14">
        <f>getConsQuantity</f>
        <v>1</v>
      </c>
      <c r="AA435" s="320"/>
      <c r="AB435" s="72"/>
      <c r="AC435" s="112"/>
      <c r="AD435" s="14">
        <f>getOthQuantity</f>
        <v>0</v>
      </c>
      <c r="AE435" s="320"/>
      <c r="AF435" s="28" t="str">
        <f>IF(ISBLANK(CatTemplate[[#This Row],[Resource type]]),"",CatTemplate[[#This Row],[Resource type]])</f>
        <v>PATH Assistant</v>
      </c>
      <c r="AG435" s="242">
        <f>getStaffUnitCost</f>
        <v>353.63338714994063</v>
      </c>
      <c r="AH435" s="113">
        <v>1.8749999999999999E-2</v>
      </c>
      <c r="AI435" s="40">
        <f>getStaffQuantity</f>
        <v>0</v>
      </c>
      <c r="AJ435" s="41">
        <f>CatTemplate[[#This Row],[St. quantity]]*8/ParRatePM</f>
        <v>0</v>
      </c>
      <c r="AK435" s="320"/>
      <c r="AL435" s="53" t="str">
        <f>CatTemplate[[#This Row],[Item type]]</f>
        <v>Items</v>
      </c>
      <c r="AM435" s="12">
        <f>SUM(CatTemplate[[#This Row],[Year1]:[Year20]])</f>
        <v>0</v>
      </c>
      <c r="AN435" s="52"/>
      <c r="AO435" s="52"/>
      <c r="AP435" s="52"/>
      <c r="AQ435" s="8"/>
      <c r="AR435" s="8"/>
      <c r="AS435" s="8"/>
      <c r="AT435" s="8"/>
      <c r="AU435" s="8"/>
      <c r="AV435" s="8"/>
      <c r="AW435" s="8"/>
      <c r="AX435" s="8"/>
      <c r="AY435" s="8"/>
      <c r="AZ435" s="8"/>
      <c r="BA435" s="8"/>
      <c r="BB435" s="8"/>
      <c r="BC435" s="8"/>
      <c r="BD435" s="8"/>
      <c r="BE435" s="8"/>
      <c r="BF435" s="8"/>
      <c r="BG435" s="36"/>
      <c r="BH435" s="320"/>
      <c r="BI435" s="37" t="str">
        <f>getCostCategory</f>
        <v>06 Operating costs</v>
      </c>
      <c r="BJ435" s="37" t="str">
        <f>getSection</f>
        <v>14 Pathology</v>
      </c>
      <c r="BK435" s="32" t="str">
        <f>getObject</f>
        <v>Pathology</v>
      </c>
      <c r="BL435" s="30">
        <f>IFERROR(getUnitCost * IF(CatTemplate[[#This Row],[Cost Category Comp.]]="01 Staff costs", 1,1),0)</f>
        <v>356.04338714994066</v>
      </c>
      <c r="BM435" s="29">
        <f>IF(AND(ISBLANK(CatTemplate[[#This Row],[Eq. unit cost]]),ISBLANK(CatTemplate[[#This Row],[Cons. unit cost]]),ISBLANK(CatTemplate[[#This Row],[Oth. unit cost]])), 0, IF(getUnitEffort =0,1,getUnitEffort) * CatTemplate[[#This Row],[Year1]])</f>
        <v>0</v>
      </c>
      <c r="BN435" s="29">
        <f>IF(AND(ISBLANK(CatTemplate[[#This Row],[Eq. unit cost]]),ISBLANK(CatTemplate[[#This Row],[Cons. unit cost]]),ISBLANK(CatTemplate[[#This Row],[Oth. unit cost]])), 0, IF(getUnitEffort =0,1,getUnitEffort) * CatTemplate[[#This Row],[Year2]])</f>
        <v>0</v>
      </c>
      <c r="BO435" s="29">
        <f>IF(AND(ISBLANK(CatTemplate[[#This Row],[Eq. unit cost]]),ISBLANK(CatTemplate[[#This Row],[Cons. unit cost]]),ISBLANK(CatTemplate[[#This Row],[Oth. unit cost]])), 0, IF(getUnitEffort =0,1,getUnitEffort) * CatTemplate[[#This Row],[Year3]])</f>
        <v>0</v>
      </c>
      <c r="BP435" s="29">
        <f>IF(AND(ISBLANK(CatTemplate[[#This Row],[Eq. unit cost]]),ISBLANK(CatTemplate[[#This Row],[Cons. unit cost]]),ISBLANK(CatTemplate[[#This Row],[Oth. unit cost]])), 0, IF(getUnitEffort =0,1,getUnitEffort) * CatTemplate[[#This Row],[Year4]])</f>
        <v>0</v>
      </c>
      <c r="BQ435" s="29">
        <f>IF(AND(ISBLANK(CatTemplate[[#This Row],[Eq. unit cost]]),ISBLANK(CatTemplate[[#This Row],[Cons. unit cost]]),ISBLANK(CatTemplate[[#This Row],[Oth. unit cost]])), 0, IF(getUnitEffort =0,1,getUnitEffort) * CatTemplate[[#This Row],[Year5]])</f>
        <v>0</v>
      </c>
      <c r="BR435" s="29">
        <f>IF(AND(ISBLANK(CatTemplate[[#This Row],[Eq. unit cost]]),ISBLANK(CatTemplate[[#This Row],[Cons. unit cost]]),ISBLANK(CatTemplate[[#This Row],[Oth. unit cost]])), 0, IF(getUnitEffort =0,1,getUnitEffort) * CatTemplate[[#This Row],[Year6]])</f>
        <v>0</v>
      </c>
      <c r="BS435" s="29">
        <f>IF(AND(ISBLANK(CatTemplate[[#This Row],[Eq. unit cost]]),ISBLANK(CatTemplate[[#This Row],[Cons. unit cost]]),ISBLANK(CatTemplate[[#This Row],[Oth. unit cost]])), 0, IF(getUnitEffort =0,1,getUnitEffort) * CatTemplate[[#This Row],[Year7]])</f>
        <v>0</v>
      </c>
      <c r="BT435" s="29">
        <f>IF(AND(ISBLANK(CatTemplate[[#This Row],[Eq. unit cost]]),ISBLANK(CatTemplate[[#This Row],[Cons. unit cost]]),ISBLANK(CatTemplate[[#This Row],[Oth. unit cost]])), 0, IF(getUnitEffort =0,1,getUnitEffort) * CatTemplate[[#This Row],[Year8]])</f>
        <v>0</v>
      </c>
      <c r="BU435" s="29">
        <f>IF(AND(ISBLANK(CatTemplate[[#This Row],[Eq. unit cost]]),ISBLANK(CatTemplate[[#This Row],[Cons. unit cost]]),ISBLANK(CatTemplate[[#This Row],[Oth. unit cost]])), 0, IF(getUnitEffort =0,1,getUnitEffort) * CatTemplate[[#This Row],[Year9]])</f>
        <v>0</v>
      </c>
      <c r="BV435" s="29">
        <f>IF(AND(ISBLANK(CatTemplate[[#This Row],[Eq. unit cost]]),ISBLANK(CatTemplate[[#This Row],[Cons. unit cost]]),ISBLANK(CatTemplate[[#This Row],[Oth. unit cost]])), 0, IF(getUnitEffort =0,1,getUnitEffort) * CatTemplate[[#This Row],[Year10]])</f>
        <v>0</v>
      </c>
      <c r="BW435" s="29">
        <f>IF(AND(ISBLANK(CatTemplate[[#This Row],[Eq. unit cost]]),ISBLANK(CatTemplate[[#This Row],[Cons. unit cost]]),ISBLANK(CatTemplate[[#This Row],[Oth. unit cost]])), 0, IF(getUnitEffort =0,1,getUnitEffort) * CatTemplate[[#This Row],[Year11]])</f>
        <v>0</v>
      </c>
      <c r="BX435" s="29">
        <f>IF(AND(ISBLANK(CatTemplate[[#This Row],[Eq. unit cost]]),ISBLANK(CatTemplate[[#This Row],[Cons. unit cost]]),ISBLANK(CatTemplate[[#This Row],[Oth. unit cost]])), 0, IF(getUnitEffort =0,1,getUnitEffort) * CatTemplate[[#This Row],[Year12]])</f>
        <v>0</v>
      </c>
      <c r="BY435" s="29">
        <f>IF(AND(ISBLANK(CatTemplate[[#This Row],[Eq. unit cost]]),ISBLANK(CatTemplate[[#This Row],[Cons. unit cost]]),ISBLANK(CatTemplate[[#This Row],[Oth. unit cost]])), 0, IF(getUnitEffort =0,1,getUnitEffort) * CatTemplate[[#This Row],[Year13]])</f>
        <v>0</v>
      </c>
      <c r="BZ435" s="29">
        <f>IF(AND(ISBLANK(CatTemplate[[#This Row],[Eq. unit cost]]),ISBLANK(CatTemplate[[#This Row],[Cons. unit cost]]),ISBLANK(CatTemplate[[#This Row],[Oth. unit cost]])), 0, IF(getUnitEffort =0,1,getUnitEffort) * CatTemplate[[#This Row],[Year14]])</f>
        <v>0</v>
      </c>
      <c r="CA435" s="29">
        <f>IF(AND(ISBLANK(CatTemplate[[#This Row],[Eq. unit cost]]),ISBLANK(CatTemplate[[#This Row],[Cons. unit cost]]),ISBLANK(CatTemplate[[#This Row],[Oth. unit cost]])), 0, IF(getUnitEffort =0,1,getUnitEffort) * CatTemplate[[#This Row],[Year15]])</f>
        <v>0</v>
      </c>
      <c r="CB435" s="29">
        <f>IF(AND(ISBLANK(CatTemplate[[#This Row],[Eq. unit cost]]),ISBLANK(CatTemplate[[#This Row],[Cons. unit cost]]),ISBLANK(CatTemplate[[#This Row],[Oth. unit cost]])), 0, IF(getUnitEffort =0,1,getUnitEffort) * CatTemplate[[#This Row],[Year16]])</f>
        <v>0</v>
      </c>
      <c r="CC435" s="29">
        <f>IF(AND(ISBLANK(CatTemplate[[#This Row],[Eq. unit cost]]),ISBLANK(CatTemplate[[#This Row],[Cons. unit cost]]),ISBLANK(CatTemplate[[#This Row],[Oth. unit cost]])), 0, IF(getUnitEffort =0,1,getUnitEffort) * CatTemplate[[#This Row],[Year17]])</f>
        <v>0</v>
      </c>
      <c r="CD435" s="29">
        <f>IF(AND(ISBLANK(CatTemplate[[#This Row],[Eq. unit cost]]),ISBLANK(CatTemplate[[#This Row],[Cons. unit cost]]),ISBLANK(CatTemplate[[#This Row],[Oth. unit cost]])), 0, IF(getUnitEffort =0,1,getUnitEffort) * CatTemplate[[#This Row],[Year18]])</f>
        <v>0</v>
      </c>
      <c r="CE435" s="29">
        <f>IF(AND(ISBLANK(CatTemplate[[#This Row],[Eq. unit cost]]),ISBLANK(CatTemplate[[#This Row],[Cons. unit cost]]),ISBLANK(CatTemplate[[#This Row],[Oth. unit cost]])), 0, IF(getUnitEffort =0,1,getUnitEffort) * CatTemplate[[#This Row],[Year19]])</f>
        <v>0</v>
      </c>
      <c r="CF435" s="29">
        <f>IF(AND(ISBLANK(CatTemplate[[#This Row],[Eq. unit cost]]),ISBLANK(CatTemplate[[#This Row],[Cons. unit cost]]),ISBLANK(CatTemplate[[#This Row],[Oth. unit cost]])), 0, IF(getUnitEffort =0,1,getUnitEffort) * CatTemplate[[#This Row],[Year20]])</f>
        <v>0</v>
      </c>
      <c r="CG435" s="45">
        <f>SUM(CatTemplate[[#This Row],[Q1]:[Q20]])</f>
        <v>0</v>
      </c>
      <c r="CH435" s="29">
        <f>IF(ISBLANK(CatTemplate[[#This Row],[St. unit effort]]),0,(CatTemplate[[#This Row],[St. unit effort]] * CatTemplate[[#This Row],[Year1]]))</f>
        <v>0</v>
      </c>
      <c r="CI435" s="29">
        <f>IF(ISBLANK(CatTemplate[[#This Row],[St. unit effort]]),0,(CatTemplate[[#This Row],[St. unit effort]] * CatTemplate[[#This Row],[Year2]]))</f>
        <v>0</v>
      </c>
      <c r="CJ435" s="29">
        <f>IF(ISBLANK(CatTemplate[[#This Row],[St. unit effort]]),0,(CatTemplate[[#This Row],[St. unit effort]] * CatTemplate[[#This Row],[Year3]]))</f>
        <v>0</v>
      </c>
      <c r="CK435" s="29">
        <f>IF(ISBLANK(CatTemplate[[#This Row],[St. unit effort]]),0,(CatTemplate[[#This Row],[St. unit effort]] * CatTemplate[[#This Row],[Year4]]))</f>
        <v>0</v>
      </c>
      <c r="CL435" s="29">
        <f>IF(ISBLANK(CatTemplate[[#This Row],[St. unit effort]]),0,(CatTemplate[[#This Row],[St. unit effort]] * CatTemplate[[#This Row],[Year5]]))</f>
        <v>0</v>
      </c>
      <c r="CM435" s="29">
        <f>IF(ISBLANK(CatTemplate[[#This Row],[St. unit effort]]),0,(CatTemplate[[#This Row],[St. unit effort]] * CatTemplate[[#This Row],[Year6]]))</f>
        <v>0</v>
      </c>
      <c r="CN435" s="29">
        <f>IF(ISBLANK(CatTemplate[[#This Row],[St. unit effort]]),0,(CatTemplate[[#This Row],[St. unit effort]] * CatTemplate[[#This Row],[Year7]]))</f>
        <v>0</v>
      </c>
      <c r="CO435" s="29">
        <f>IF(ISBLANK(CatTemplate[[#This Row],[St. unit effort]]),0,(CatTemplate[[#This Row],[St. unit effort]] * CatTemplate[[#This Row],[Year8]]))</f>
        <v>0</v>
      </c>
      <c r="CP435" s="29">
        <f>IF(ISBLANK(CatTemplate[[#This Row],[St. unit effort]]),0,(CatTemplate[[#This Row],[St. unit effort]] * CatTemplate[[#This Row],[Year9]]))</f>
        <v>0</v>
      </c>
      <c r="CQ435" s="29">
        <f>IF(ISBLANK(CatTemplate[[#This Row],[St. unit effort]]),0,(CatTemplate[[#This Row],[St. unit effort]] * CatTemplate[[#This Row],[Year10]]))</f>
        <v>0</v>
      </c>
      <c r="CR435" s="29">
        <f>IF(ISBLANK(CatTemplate[[#This Row],[St. unit effort]]),0,(CatTemplate[[#This Row],[St. unit effort]] * CatTemplate[[#This Row],[Year11]]))</f>
        <v>0</v>
      </c>
      <c r="CS435" s="29">
        <f>IF(ISBLANK(CatTemplate[[#This Row],[St. unit effort]]),0,(CatTemplate[[#This Row],[St. unit effort]] * CatTemplate[[#This Row],[Year12]]))</f>
        <v>0</v>
      </c>
      <c r="CT435" s="29">
        <f>IF(ISBLANK(CatTemplate[[#This Row],[St. unit effort]]),0,(CatTemplate[[#This Row],[St. unit effort]] * CatTemplate[[#This Row],[Year13]]))</f>
        <v>0</v>
      </c>
      <c r="CU435" s="29">
        <f>IF(ISBLANK(CatTemplate[[#This Row],[St. unit effort]]),0,(CatTemplate[[#This Row],[St. unit effort]] * CatTemplate[[#This Row],[Year14]]))</f>
        <v>0</v>
      </c>
      <c r="CV435" s="29">
        <f>IF(ISBLANK(CatTemplate[[#This Row],[St. unit effort]]),0,(CatTemplate[[#This Row],[St. unit effort]] * CatTemplate[[#This Row],[Year15]]))</f>
        <v>0</v>
      </c>
      <c r="CW435" s="29">
        <f>IF(ISBLANK(CatTemplate[[#This Row],[St. unit effort]]),0,(CatTemplate[[#This Row],[St. unit effort]] * CatTemplate[[#This Row],[Year16]]))</f>
        <v>0</v>
      </c>
      <c r="CX435" s="29">
        <f>IF(ISBLANK(CatTemplate[[#This Row],[St. unit effort]]),0,(CatTemplate[[#This Row],[St. unit effort]] * CatTemplate[[#This Row],[Year17]]))</f>
        <v>0</v>
      </c>
      <c r="CY435" s="29">
        <f>IF(ISBLANK(CatTemplate[[#This Row],[St. unit effort]]),0,(CatTemplate[[#This Row],[St. unit effort]] * CatTemplate[[#This Row],[Year18]]))</f>
        <v>0</v>
      </c>
      <c r="CZ435" s="29">
        <f>IF(ISBLANK(CatTemplate[[#This Row],[St. unit effort]]),0,(CatTemplate[[#This Row],[St. unit effort]] * CatTemplate[[#This Row],[Year19]]))</f>
        <v>0</v>
      </c>
      <c r="DA435" s="29">
        <f>IF(ISBLANK(CatTemplate[[#This Row],[St. unit effort]]),0,(CatTemplate[[#This Row],[St. unit effort]] * CatTemplate[[#This Row],[Year20]]))</f>
        <v>0</v>
      </c>
      <c r="DB435" s="57">
        <f>IF(ISBLANK(CatTemplate[[#This Row],[St. unit effort]]),0,(CatTemplate[[#This Row],[St. unit effort]] * CatTemplate[[#This Row],[Year1]])*8/ParRatePM)</f>
        <v>0</v>
      </c>
      <c r="DC435" s="57">
        <f>IF(ISBLANK(CatTemplate[[#This Row],[St. unit effort]]),0,(CatTemplate[[#This Row],[St. unit effort]] * CatTemplate[[#This Row],[Year2]])*8/ParRatePM)</f>
        <v>0</v>
      </c>
      <c r="DD435" s="57">
        <f>IF(ISBLANK(CatTemplate[[#This Row],[St. unit effort]]),0,(CatTemplate[[#This Row],[St. unit effort]] * CatTemplate[[#This Row],[Year3]])*8/ParRatePM)</f>
        <v>0</v>
      </c>
      <c r="DE435" s="57">
        <f>IF(ISBLANK(CatTemplate[[#This Row],[St. unit effort]]),0,(CatTemplate[[#This Row],[St. unit effort]] * CatTemplate[[#This Row],[Year4]])*8/ParRatePM)</f>
        <v>0</v>
      </c>
      <c r="DF435" s="57">
        <f>IF(ISBLANK(CatTemplate[[#This Row],[St. unit effort]]),0,(CatTemplate[[#This Row],[St. unit effort]] * CatTemplate[[#This Row],[Year5]])*8/ParRatePM)</f>
        <v>0</v>
      </c>
      <c r="DG435" s="57">
        <f>IF(ISBLANK(CatTemplate[[#This Row],[St. unit effort]]),0,(CatTemplate[[#This Row],[St. unit effort]] * CatTemplate[[#This Row],[Year6]])*8/ParRatePM)</f>
        <v>0</v>
      </c>
      <c r="DH435" s="57">
        <f>IF(ISBLANK(CatTemplate[[#This Row],[St. unit effort]]),0,(CatTemplate[[#This Row],[St. unit effort]] * CatTemplate[[#This Row],[Year7]])*8/ParRatePM)</f>
        <v>0</v>
      </c>
      <c r="DI435" s="57">
        <f>IF(ISBLANK(CatTemplate[[#This Row],[St. unit effort]]),0,(CatTemplate[[#This Row],[St. unit effort]] * CatTemplate[[#This Row],[Year8]])*8/ParRatePM)</f>
        <v>0</v>
      </c>
      <c r="DJ435" s="57">
        <f>IF(ISBLANK(CatTemplate[[#This Row],[St. unit effort]]),0,(CatTemplate[[#This Row],[St. unit effort]] * CatTemplate[[#This Row],[Year9]])*8/ParRatePM)</f>
        <v>0</v>
      </c>
      <c r="DK435" s="57">
        <f>IF(ISBLANK(CatTemplate[[#This Row],[St. unit effort]]),0,(CatTemplate[[#This Row],[St. unit effort]] * CatTemplate[[#This Row],[Year10]])*8/ParRatePM)</f>
        <v>0</v>
      </c>
      <c r="DL435" s="57">
        <f>IF(ISBLANK(CatTemplate[[#This Row],[St. unit effort]]),0,(CatTemplate[[#This Row],[St. unit effort]] * CatTemplate[[#This Row],[Year11]])*8/ParRatePM)</f>
        <v>0</v>
      </c>
      <c r="DM435" s="57">
        <f>IF(ISBLANK(CatTemplate[[#This Row],[St. unit effort]]),0,(CatTemplate[[#This Row],[St. unit effort]] * CatTemplate[[#This Row],[Year12]])*8/ParRatePM)</f>
        <v>0</v>
      </c>
      <c r="DN435" s="57">
        <f>IF(ISBLANK(CatTemplate[[#This Row],[St. unit effort]]),0,(CatTemplate[[#This Row],[St. unit effort]] * CatTemplate[[#This Row],[Year13]])*8/ParRatePM)</f>
        <v>0</v>
      </c>
      <c r="DO435" s="57">
        <f>IF(ISBLANK(CatTemplate[[#This Row],[St. unit effort]]),0,(CatTemplate[[#This Row],[St. unit effort]] * CatTemplate[[#This Row],[Year14]])*8/ParRatePM)</f>
        <v>0</v>
      </c>
      <c r="DP435" s="57">
        <f>IF(ISBLANK(CatTemplate[[#This Row],[St. unit effort]]),0,(CatTemplate[[#This Row],[St. unit effort]] * CatTemplate[[#This Row],[Year15]])*8/ParRatePM)</f>
        <v>0</v>
      </c>
      <c r="DQ435" s="57">
        <f>IF(ISBLANK(CatTemplate[[#This Row],[St. unit effort]]),0,(CatTemplate[[#This Row],[St. unit effort]] * CatTemplate[[#This Row],[Year16]])*8/ParRatePM)</f>
        <v>0</v>
      </c>
      <c r="DR435" s="57">
        <f>IF(ISBLANK(CatTemplate[[#This Row],[St. unit effort]]),0,(CatTemplate[[#This Row],[St. unit effort]] * CatTemplate[[#This Row],[Year17]])*8/ParRatePM)</f>
        <v>0</v>
      </c>
      <c r="DS435" s="57">
        <f>IF(ISBLANK(CatTemplate[[#This Row],[St. unit effort]]),0,(CatTemplate[[#This Row],[St. unit effort]] * CatTemplate[[#This Row],[Year18]])*8/ParRatePM)</f>
        <v>0</v>
      </c>
      <c r="DT435" s="57">
        <f>IF(ISBLANK(CatTemplate[[#This Row],[St. unit effort]]),0,(CatTemplate[[#This Row],[St. unit effort]] * CatTemplate[[#This Row],[Year19]])*8/ParRatePM)</f>
        <v>0</v>
      </c>
      <c r="DU435" s="57">
        <f>IF(ISBLANK(CatTemplate[[#This Row],[St. unit effort]]),0,(CatTemplate[[#This Row],[St. unit effort]] * CatTemplate[[#This Row],[Year20]])*8/ParRatePM)</f>
        <v>0</v>
      </c>
      <c r="DV435" s="54">
        <f>SUM(CatTemplate[[#This Row],[PM1]:[PM20]])</f>
        <v>0</v>
      </c>
      <c r="DW435" s="56">
        <f t="shared" si="151"/>
        <v>0</v>
      </c>
      <c r="DX435" s="56">
        <f t="shared" si="151"/>
        <v>0</v>
      </c>
      <c r="DY435" s="56">
        <f t="shared" si="151"/>
        <v>0</v>
      </c>
      <c r="DZ435" s="56">
        <f t="shared" si="151"/>
        <v>0</v>
      </c>
      <c r="EA435" s="56">
        <f t="shared" si="151"/>
        <v>0</v>
      </c>
      <c r="EB435" s="56">
        <f t="shared" si="151"/>
        <v>0</v>
      </c>
      <c r="EC435" s="56">
        <f t="shared" si="151"/>
        <v>0</v>
      </c>
      <c r="ED435" s="56">
        <f t="shared" si="151"/>
        <v>0</v>
      </c>
      <c r="EE435" s="56">
        <f t="shared" si="151"/>
        <v>0</v>
      </c>
      <c r="EF435" s="56">
        <f t="shared" si="151"/>
        <v>0</v>
      </c>
      <c r="EG435" s="56">
        <f t="shared" si="151"/>
        <v>0</v>
      </c>
      <c r="EH435" s="56">
        <f t="shared" si="151"/>
        <v>0</v>
      </c>
      <c r="EI435" s="56">
        <f t="shared" si="151"/>
        <v>0</v>
      </c>
      <c r="EJ435" s="56">
        <f t="shared" si="151"/>
        <v>0</v>
      </c>
      <c r="EK435" s="56">
        <f t="shared" si="151"/>
        <v>0</v>
      </c>
      <c r="EL435" s="56">
        <f t="shared" si="151"/>
        <v>0</v>
      </c>
      <c r="EM435" s="56">
        <f t="shared" si="149"/>
        <v>0</v>
      </c>
      <c r="EN435" s="56">
        <f t="shared" si="149"/>
        <v>0</v>
      </c>
      <c r="EO435" s="56">
        <f t="shared" si="149"/>
        <v>0</v>
      </c>
      <c r="EP435" s="56">
        <f t="shared" si="149"/>
        <v>0</v>
      </c>
      <c r="EQ435" s="30">
        <f>CatTemplate[[#This Row],[Eq. unit cost]] * CatTemplate[[#This Row],[Eq. quantity]]</f>
        <v>0.01</v>
      </c>
      <c r="ER435" s="30">
        <f>CatTemplate[[#This Row],[Cons. unit cost]] *CatTemplate[[#This Row],[Cons. quantity]]</f>
        <v>2.4</v>
      </c>
      <c r="ES435" s="30">
        <f>CatTemplate[[#This Row],[Oth. unit cost]] *CatTemplate[[#This Row],[Oth. quantity]]</f>
        <v>0</v>
      </c>
      <c r="ET435" s="55">
        <f>SUM(CatTemplate[[#This Row],[CO1]:[CO20]])</f>
        <v>0</v>
      </c>
      <c r="EU435" s="56">
        <f t="shared" si="152"/>
        <v>0</v>
      </c>
      <c r="EV435" s="56">
        <f t="shared" si="152"/>
        <v>0</v>
      </c>
      <c r="EW435" s="56">
        <f t="shared" si="152"/>
        <v>0</v>
      </c>
      <c r="EX435" s="56">
        <f t="shared" si="152"/>
        <v>0</v>
      </c>
      <c r="EY435" s="56">
        <f t="shared" si="152"/>
        <v>0</v>
      </c>
      <c r="EZ435" s="56">
        <f t="shared" si="152"/>
        <v>0</v>
      </c>
      <c r="FA435" s="56">
        <f t="shared" si="152"/>
        <v>0</v>
      </c>
      <c r="FB435" s="56">
        <f t="shared" si="152"/>
        <v>0</v>
      </c>
      <c r="FC435" s="56">
        <f t="shared" si="152"/>
        <v>0</v>
      </c>
      <c r="FD435" s="56">
        <f t="shared" si="152"/>
        <v>0</v>
      </c>
      <c r="FE435" s="56">
        <f t="shared" si="152"/>
        <v>0</v>
      </c>
      <c r="FF435" s="56">
        <f t="shared" si="152"/>
        <v>0</v>
      </c>
      <c r="FG435" s="56">
        <f t="shared" si="152"/>
        <v>0</v>
      </c>
      <c r="FH435" s="56">
        <f t="shared" si="152"/>
        <v>0</v>
      </c>
      <c r="FI435" s="56">
        <f t="shared" si="152"/>
        <v>0</v>
      </c>
      <c r="FJ435" s="56">
        <f t="shared" si="152"/>
        <v>0</v>
      </c>
      <c r="FK435" s="56">
        <f t="shared" si="150"/>
        <v>0</v>
      </c>
      <c r="FL435" s="56">
        <f t="shared" si="150"/>
        <v>0</v>
      </c>
      <c r="FM435" s="56">
        <f t="shared" si="150"/>
        <v>0</v>
      </c>
      <c r="FN435" s="56">
        <f t="shared" si="150"/>
        <v>0</v>
      </c>
      <c r="FO435" s="58">
        <f>SUM(CatTemplate[[#This Row],[CS1]:[CS20]])</f>
        <v>0</v>
      </c>
      <c r="FP435" s="59">
        <f>CatTemplate[[#This Row],[Total Oth. cost]]+CatTemplate[[#This Row],[Total St. Cost]]</f>
        <v>0</v>
      </c>
      <c r="FQ435" s="33" t="e">
        <f t="shared" si="137"/>
        <v>#VALUE!</v>
      </c>
      <c r="FR435" s="33" t="e">
        <f t="shared" si="138"/>
        <v>#VALUE!</v>
      </c>
      <c r="FS435" s="30" t="e">
        <f>(CatTemplate[[#This Row],[CO1]] + CatTemplate[[#This Row],[CS1]]) * (1 + getRateOHFinal) * getRateMarkupFinal</f>
        <v>#VALUE!</v>
      </c>
      <c r="FT435" s="30" t="e">
        <f>(CatTemplate[[#This Row],[CO2]] + CatTemplate[[#This Row],[CS2]]) * (1 + getRateOHFinal) * getRateMarkupFinal</f>
        <v>#VALUE!</v>
      </c>
      <c r="FU435" s="30" t="e">
        <f>(CatTemplate[[#This Row],[CO3]] + CatTemplate[[#This Row],[CS3]]) * (1 + getRateOHFinal) * getRateMarkupFinal</f>
        <v>#VALUE!</v>
      </c>
      <c r="FV435" s="30" t="e">
        <f>(CatTemplate[[#This Row],[CO4]] + CatTemplate[[#This Row],[CS4]]) * (1 + getRateOHFinal) * getRateMarkupFinal</f>
        <v>#VALUE!</v>
      </c>
      <c r="FW435" s="30" t="e">
        <f>(CatTemplate[[#This Row],[CO5]] + CatTemplate[[#This Row],[CS5]]) * (1 + getRateOHFinal) * getRateMarkupFinal</f>
        <v>#VALUE!</v>
      </c>
      <c r="FX435" s="30" t="e">
        <f>(CatTemplate[[#This Row],[CO6]] + CatTemplate[[#This Row],[CS6]]) * (1 + getRateOHFinal) * getRateMarkupFinal</f>
        <v>#VALUE!</v>
      </c>
      <c r="FY435" s="30" t="e">
        <f>(CatTemplate[[#This Row],[CO7]] + CatTemplate[[#This Row],[CS7]]) * (1 + getRateOHFinal) * getRateMarkupFinal</f>
        <v>#VALUE!</v>
      </c>
      <c r="FZ435" s="30" t="e">
        <f>(CatTemplate[[#This Row],[CO8]] + CatTemplate[[#This Row],[CS8]]) * (1 + getRateOHFinal) * getRateMarkupFinal</f>
        <v>#VALUE!</v>
      </c>
      <c r="GA435" s="30" t="e">
        <f>(CatTemplate[[#This Row],[CO9]] + CatTemplate[[#This Row],[CS9]]) * (1 + getRateOHFinal) * getRateMarkupFinal</f>
        <v>#VALUE!</v>
      </c>
      <c r="GB435" s="30" t="e">
        <f>(CatTemplate[[#This Row],[CO10]] + CatTemplate[[#This Row],[CS10]]) * (1 + getRateOHFinal) * getRateMarkupFinal</f>
        <v>#VALUE!</v>
      </c>
      <c r="GC435" s="30" t="e">
        <f>(CatTemplate[[#This Row],[CO11]] + CatTemplate[[#This Row],[CS11]]) * (1 + getRateOHFinal) * getRateMarkupFinal</f>
        <v>#VALUE!</v>
      </c>
      <c r="GD435" s="30" t="e">
        <f>(CatTemplate[[#This Row],[CO12]] + CatTemplate[[#This Row],[CS12]]) * (1 + getRateOHFinal) * getRateMarkupFinal</f>
        <v>#VALUE!</v>
      </c>
      <c r="GE435" s="30" t="e">
        <f>(CatTemplate[[#This Row],[CO13]] + CatTemplate[[#This Row],[CS13]]) * (1 + getRateOHFinal) * getRateMarkupFinal</f>
        <v>#VALUE!</v>
      </c>
      <c r="GF435" s="30" t="e">
        <f>(CatTemplate[[#This Row],[CO14]] + CatTemplate[[#This Row],[CS14]]) * (1 + getRateOHFinal) * getRateMarkupFinal</f>
        <v>#VALUE!</v>
      </c>
      <c r="GG435" s="30" t="e">
        <f>(CatTemplate[[#This Row],[CO15]] + CatTemplate[[#This Row],[CS15]]) * (1 + getRateOHFinal) * getRateMarkupFinal</f>
        <v>#VALUE!</v>
      </c>
      <c r="GH435" s="30" t="e">
        <f>(CatTemplate[[#This Row],[CO16]] + CatTemplate[[#This Row],[CS16]]) * (1 + getRateOHFinal) * getRateMarkupFinal</f>
        <v>#VALUE!</v>
      </c>
      <c r="GI435" s="30" t="e">
        <f>(CatTemplate[[#This Row],[CO17]] + CatTemplate[[#This Row],[CS17]]) * (1 + getRateOHFinal) * getRateMarkupFinal</f>
        <v>#VALUE!</v>
      </c>
      <c r="GJ435" s="30" t="e">
        <f>(CatTemplate[[#This Row],[CO18]] + CatTemplate[[#This Row],[CS18]]) * (1 + getRateOHFinal) * getRateMarkupFinal</f>
        <v>#VALUE!</v>
      </c>
      <c r="GK435" s="30" t="e">
        <f>(CatTemplate[[#This Row],[CO19]] + CatTemplate[[#This Row],[CS19]]) * (1 + getRateOHFinal) * getRateMarkupFinal</f>
        <v>#VALUE!</v>
      </c>
      <c r="GL435" s="30" t="e">
        <f>(CatTemplate[[#This Row],[CO20]] + CatTemplate[[#This Row],[CS20]]) * (1 + getRateOHFinal) * getRateMarkupFinal</f>
        <v>#VALUE!</v>
      </c>
      <c r="GM435" s="30" t="e">
        <f t="shared" si="139"/>
        <v>#VALUE!</v>
      </c>
      <c r="GN435" s="30" t="e">
        <f t="shared" si="140"/>
        <v>#VALUE!</v>
      </c>
      <c r="GO435" s="30" t="e">
        <f t="shared" si="141"/>
        <v>#VALUE!</v>
      </c>
      <c r="GP435" s="30" t="e">
        <f t="shared" si="142"/>
        <v>#VALUE!</v>
      </c>
      <c r="GQ435" s="30" t="e">
        <f>(CatTemplate[[#This Row],[CO1]]+CatTemplate[[#This Row],[CS1]]) * (1+ getRateOHFinal) * (1 + getRateMarkupFinal)</f>
        <v>#VALUE!</v>
      </c>
      <c r="GR435" s="30" t="e">
        <f>(CatTemplate[[#This Row],[CO2]]+CatTemplate[[#This Row],[CS2]]) * (1+ getRateOHFinal) * (1 + getRateMarkupFinal)</f>
        <v>#VALUE!</v>
      </c>
      <c r="GS435" s="30" t="e">
        <f>(CatTemplate[[#This Row],[CO3]]+CatTemplate[[#This Row],[CS3]]) * (1+ getRateOHFinal) * (1 + getRateMarkupFinal)</f>
        <v>#VALUE!</v>
      </c>
      <c r="GT435" s="30" t="e">
        <f>(CatTemplate[[#This Row],[CO4]]+CatTemplate[[#This Row],[CS4]]) * (1+ getRateOHFinal) * (1 + getRateMarkupFinal)</f>
        <v>#VALUE!</v>
      </c>
      <c r="GU435" s="30" t="e">
        <f>(CatTemplate[[#This Row],[CO5]]+CatTemplate[[#This Row],[CS5]]) * (1+ getRateOHFinal) * (1 + getRateMarkupFinal)</f>
        <v>#VALUE!</v>
      </c>
      <c r="GV435" s="30" t="e">
        <f>(CatTemplate[[#This Row],[CO6]]+CatTemplate[[#This Row],[CS6]]) * (1+ getRateOHFinal) * (1 + getRateMarkupFinal)</f>
        <v>#VALUE!</v>
      </c>
      <c r="GW435" s="30" t="e">
        <f>(CatTemplate[[#This Row],[CO7]]+CatTemplate[[#This Row],[CS7]]) * (1+ getRateOHFinal) * (1 + getRateMarkupFinal)</f>
        <v>#VALUE!</v>
      </c>
      <c r="GX435" s="30" t="e">
        <f>(CatTemplate[[#This Row],[CO8]]+CatTemplate[[#This Row],[CS8]]) * (1+ getRateOHFinal) * (1 + getRateMarkupFinal)</f>
        <v>#VALUE!</v>
      </c>
      <c r="GY435" s="30" t="e">
        <f>(CatTemplate[[#This Row],[CO9]]+CatTemplate[[#This Row],[CS9]]) * (1+ getRateOHFinal) * (1 + getRateMarkupFinal)</f>
        <v>#VALUE!</v>
      </c>
      <c r="GZ435" s="30" t="e">
        <f>(CatTemplate[[#This Row],[CO10]]+CatTemplate[[#This Row],[CS10]]) * (1+ getRateOHFinal) * (1 + getRateMarkupFinal)</f>
        <v>#VALUE!</v>
      </c>
      <c r="HA435" s="30" t="e">
        <f>(CatTemplate[[#This Row],[CO11]]+CatTemplate[[#This Row],[CS11]]) * (1+ getRateOHFinal) * (1 + getRateMarkupFinal)</f>
        <v>#VALUE!</v>
      </c>
      <c r="HB435" s="30" t="e">
        <f>(CatTemplate[[#This Row],[CO12]]+CatTemplate[[#This Row],[CS12]]) * (1+ getRateOHFinal) * (1 + getRateMarkupFinal)</f>
        <v>#VALUE!</v>
      </c>
      <c r="HC435" s="30" t="e">
        <f>(CatTemplate[[#This Row],[CO13]]+CatTemplate[[#This Row],[CS13]]) * (1+ getRateOHFinal) * (1 + getRateMarkupFinal)</f>
        <v>#VALUE!</v>
      </c>
      <c r="HD435" s="30" t="e">
        <f>(CatTemplate[[#This Row],[CO14]]+CatTemplate[[#This Row],[CS14]]) * (1+ getRateOHFinal) * (1 + getRateMarkupFinal)</f>
        <v>#VALUE!</v>
      </c>
      <c r="HE435" s="30" t="e">
        <f>(CatTemplate[[#This Row],[CO15]]+CatTemplate[[#This Row],[CS15]]) * (1+ getRateOHFinal) * (1 + getRateMarkupFinal)</f>
        <v>#VALUE!</v>
      </c>
      <c r="HF435" s="30" t="e">
        <f>(CatTemplate[[#This Row],[CO16]]+CatTemplate[[#This Row],[CS16]]) * (1+ getRateOHFinal) * (1 + getRateMarkupFinal)</f>
        <v>#VALUE!</v>
      </c>
      <c r="HG435" s="30" t="e">
        <f>(CatTemplate[[#This Row],[CO17]]+CatTemplate[[#This Row],[CS17]]) * (1+ getRateOHFinal) * (1 + getRateMarkupFinal)</f>
        <v>#VALUE!</v>
      </c>
      <c r="HH435" s="30" t="e">
        <f>(CatTemplate[[#This Row],[CO18]]+CatTemplate[[#This Row],[CS18]]) * (1+ getRateOHFinal) * (1 + getRateMarkupFinal)</f>
        <v>#VALUE!</v>
      </c>
      <c r="HI435" s="30" t="e">
        <f>(CatTemplate[[#This Row],[CO19]]+CatTemplate[[#This Row],[CS19]]) * (1+ getRateOHFinal) * (1 + getRateMarkupFinal)</f>
        <v>#VALUE!</v>
      </c>
      <c r="HJ435" s="30" t="e">
        <f>(CatTemplate[[#This Row],[CO20]]+CatTemplate[[#This Row],[CS20]]) * (1+ getRateOHFinal) * (1 + getRateMarkupFinal)</f>
        <v>#VALUE!</v>
      </c>
      <c r="HK435" s="39" t="e">
        <f>CatTemplate[[#This Row],[Total cost]]+CatTemplate[[#This Row],[OH Amount]]+CatTemplate[[#This Row],[Markup]]</f>
        <v>#VALUE!</v>
      </c>
      <c r="HL435" s="63">
        <f>IF(CatTemplate[[#This Row],[Units]]="Days",CatTemplate[[#This Row],[Project quantity]]*CatTemplate[[#This Row],[St. unit effort]],CatTemplate[[#This Row],[Project quantity]])</f>
        <v>0</v>
      </c>
      <c r="HM435" s="287">
        <f>IFERROR(CatTemplate[[#This Row],[Total Price]]/(CatTemplate[[#This Row],[Final Quantity]]),0)</f>
        <v>0</v>
      </c>
      <c r="HN435" s="261"/>
    </row>
    <row r="436" spans="2:222" x14ac:dyDescent="0.2">
      <c r="B436" s="9" t="s">
        <v>108</v>
      </c>
      <c r="C436" s="23">
        <v>14</v>
      </c>
      <c r="D436" s="10" t="s">
        <v>108</v>
      </c>
      <c r="E436" s="25">
        <v>1</v>
      </c>
      <c r="F436" s="19" t="s">
        <v>1056</v>
      </c>
      <c r="G436" s="27">
        <v>8</v>
      </c>
      <c r="H436" s="19" t="s">
        <v>1064</v>
      </c>
      <c r="I436" s="19"/>
      <c r="J436" s="16" t="s">
        <v>972</v>
      </c>
      <c r="K436" s="16"/>
      <c r="L436" s="16" t="s">
        <v>422</v>
      </c>
      <c r="M436" s="16" t="s">
        <v>207</v>
      </c>
      <c r="N436" s="16" t="s">
        <v>858</v>
      </c>
      <c r="O436" s="320"/>
      <c r="P436" s="71"/>
      <c r="Q436" s="108"/>
      <c r="R436" s="73"/>
      <c r="S436" s="97"/>
      <c r="T436" s="100">
        <v>0.19</v>
      </c>
      <c r="U436" s="73">
        <f>getEqUnitEffort</f>
        <v>1</v>
      </c>
      <c r="V436" s="101">
        <f>getEqQuantity</f>
        <v>1</v>
      </c>
      <c r="W436" s="320"/>
      <c r="X436" s="100">
        <f>getConsUnitCost</f>
        <v>0</v>
      </c>
      <c r="Y436" s="73">
        <f>getConsUnitEffort</f>
        <v>0</v>
      </c>
      <c r="Z436" s="14">
        <f>getConsQuantity</f>
        <v>0</v>
      </c>
      <c r="AA436" s="320"/>
      <c r="AB436" s="72"/>
      <c r="AC436" s="112"/>
      <c r="AD436" s="14">
        <f>getOthQuantity</f>
        <v>0</v>
      </c>
      <c r="AE436" s="320"/>
      <c r="AF436" s="28" t="str">
        <f>IF(ISBLANK(CatTemplate[[#This Row],[Resource type]]),"",CatTemplate[[#This Row],[Resource type]])</f>
        <v>PATH Assistant</v>
      </c>
      <c r="AG436" s="242">
        <f>getStaffUnitCost</f>
        <v>353.63338714994063</v>
      </c>
      <c r="AH436" s="113">
        <v>7.4999999999999997E-3</v>
      </c>
      <c r="AI436" s="40">
        <f>getStaffQuantity</f>
        <v>0</v>
      </c>
      <c r="AJ436" s="41">
        <f>CatTemplate[[#This Row],[St. quantity]]*8/ParRatePM</f>
        <v>0</v>
      </c>
      <c r="AK436" s="320"/>
      <c r="AL436" s="53" t="str">
        <f>CatTemplate[[#This Row],[Item type]]</f>
        <v>Items</v>
      </c>
      <c r="AM436" s="12">
        <f>SUM(CatTemplate[[#This Row],[Year1]:[Year20]])</f>
        <v>0</v>
      </c>
      <c r="AN436" s="52"/>
      <c r="AO436" s="52"/>
      <c r="AP436" s="52"/>
      <c r="AQ436" s="8"/>
      <c r="AR436" s="8"/>
      <c r="AS436" s="8"/>
      <c r="AT436" s="8"/>
      <c r="AU436" s="8"/>
      <c r="AV436" s="8"/>
      <c r="AW436" s="8"/>
      <c r="AX436" s="8"/>
      <c r="AY436" s="8"/>
      <c r="AZ436" s="8"/>
      <c r="BA436" s="8"/>
      <c r="BB436" s="8"/>
      <c r="BC436" s="8"/>
      <c r="BD436" s="8"/>
      <c r="BE436" s="8"/>
      <c r="BF436" s="8"/>
      <c r="BG436" s="36"/>
      <c r="BH436" s="320"/>
      <c r="BI436" s="37" t="str">
        <f>getCostCategory</f>
        <v>06 Operating costs</v>
      </c>
      <c r="BJ436" s="37" t="str">
        <f>getSection</f>
        <v>14 Pathology</v>
      </c>
      <c r="BK436" s="32" t="str">
        <f>getObject</f>
        <v>Pathology</v>
      </c>
      <c r="BL436" s="30">
        <f>IFERROR(getUnitCost * IF(CatTemplate[[#This Row],[Cost Category Comp.]]="01 Staff costs", 1,1),0)</f>
        <v>353.82338714994063</v>
      </c>
      <c r="BM436" s="29">
        <f>IF(AND(ISBLANK(CatTemplate[[#This Row],[Eq. unit cost]]),ISBLANK(CatTemplate[[#This Row],[Cons. unit cost]]),ISBLANK(CatTemplate[[#This Row],[Oth. unit cost]])), 0, IF(getUnitEffort =0,1,getUnitEffort) * CatTemplate[[#This Row],[Year1]])</f>
        <v>0</v>
      </c>
      <c r="BN436" s="29">
        <f>IF(AND(ISBLANK(CatTemplate[[#This Row],[Eq. unit cost]]),ISBLANK(CatTemplate[[#This Row],[Cons. unit cost]]),ISBLANK(CatTemplate[[#This Row],[Oth. unit cost]])), 0, IF(getUnitEffort =0,1,getUnitEffort) * CatTemplate[[#This Row],[Year2]])</f>
        <v>0</v>
      </c>
      <c r="BO436" s="29">
        <f>IF(AND(ISBLANK(CatTemplate[[#This Row],[Eq. unit cost]]),ISBLANK(CatTemplate[[#This Row],[Cons. unit cost]]),ISBLANK(CatTemplate[[#This Row],[Oth. unit cost]])), 0, IF(getUnitEffort =0,1,getUnitEffort) * CatTemplate[[#This Row],[Year3]])</f>
        <v>0</v>
      </c>
      <c r="BP436" s="29">
        <f>IF(AND(ISBLANK(CatTemplate[[#This Row],[Eq. unit cost]]),ISBLANK(CatTemplate[[#This Row],[Cons. unit cost]]),ISBLANK(CatTemplate[[#This Row],[Oth. unit cost]])), 0, IF(getUnitEffort =0,1,getUnitEffort) * CatTemplate[[#This Row],[Year4]])</f>
        <v>0</v>
      </c>
      <c r="BQ436" s="29">
        <f>IF(AND(ISBLANK(CatTemplate[[#This Row],[Eq. unit cost]]),ISBLANK(CatTemplate[[#This Row],[Cons. unit cost]]),ISBLANK(CatTemplate[[#This Row],[Oth. unit cost]])), 0, IF(getUnitEffort =0,1,getUnitEffort) * CatTemplate[[#This Row],[Year5]])</f>
        <v>0</v>
      </c>
      <c r="BR436" s="29">
        <f>IF(AND(ISBLANK(CatTemplate[[#This Row],[Eq. unit cost]]),ISBLANK(CatTemplate[[#This Row],[Cons. unit cost]]),ISBLANK(CatTemplate[[#This Row],[Oth. unit cost]])), 0, IF(getUnitEffort =0,1,getUnitEffort) * CatTemplate[[#This Row],[Year6]])</f>
        <v>0</v>
      </c>
      <c r="BS436" s="29">
        <f>IF(AND(ISBLANK(CatTemplate[[#This Row],[Eq. unit cost]]),ISBLANK(CatTemplate[[#This Row],[Cons. unit cost]]),ISBLANK(CatTemplate[[#This Row],[Oth. unit cost]])), 0, IF(getUnitEffort =0,1,getUnitEffort) * CatTemplate[[#This Row],[Year7]])</f>
        <v>0</v>
      </c>
      <c r="BT436" s="29">
        <f>IF(AND(ISBLANK(CatTemplate[[#This Row],[Eq. unit cost]]),ISBLANK(CatTemplate[[#This Row],[Cons. unit cost]]),ISBLANK(CatTemplate[[#This Row],[Oth. unit cost]])), 0, IF(getUnitEffort =0,1,getUnitEffort) * CatTemplate[[#This Row],[Year8]])</f>
        <v>0</v>
      </c>
      <c r="BU436" s="29">
        <f>IF(AND(ISBLANK(CatTemplate[[#This Row],[Eq. unit cost]]),ISBLANK(CatTemplate[[#This Row],[Cons. unit cost]]),ISBLANK(CatTemplate[[#This Row],[Oth. unit cost]])), 0, IF(getUnitEffort =0,1,getUnitEffort) * CatTemplate[[#This Row],[Year9]])</f>
        <v>0</v>
      </c>
      <c r="BV436" s="29">
        <f>IF(AND(ISBLANK(CatTemplate[[#This Row],[Eq. unit cost]]),ISBLANK(CatTemplate[[#This Row],[Cons. unit cost]]),ISBLANK(CatTemplate[[#This Row],[Oth. unit cost]])), 0, IF(getUnitEffort =0,1,getUnitEffort) * CatTemplate[[#This Row],[Year10]])</f>
        <v>0</v>
      </c>
      <c r="BW436" s="29">
        <f>IF(AND(ISBLANK(CatTemplate[[#This Row],[Eq. unit cost]]),ISBLANK(CatTemplate[[#This Row],[Cons. unit cost]]),ISBLANK(CatTemplate[[#This Row],[Oth. unit cost]])), 0, IF(getUnitEffort =0,1,getUnitEffort) * CatTemplate[[#This Row],[Year11]])</f>
        <v>0</v>
      </c>
      <c r="BX436" s="29">
        <f>IF(AND(ISBLANK(CatTemplate[[#This Row],[Eq. unit cost]]),ISBLANK(CatTemplate[[#This Row],[Cons. unit cost]]),ISBLANK(CatTemplate[[#This Row],[Oth. unit cost]])), 0, IF(getUnitEffort =0,1,getUnitEffort) * CatTemplate[[#This Row],[Year12]])</f>
        <v>0</v>
      </c>
      <c r="BY436" s="29">
        <f>IF(AND(ISBLANK(CatTemplate[[#This Row],[Eq. unit cost]]),ISBLANK(CatTemplate[[#This Row],[Cons. unit cost]]),ISBLANK(CatTemplate[[#This Row],[Oth. unit cost]])), 0, IF(getUnitEffort =0,1,getUnitEffort) * CatTemplate[[#This Row],[Year13]])</f>
        <v>0</v>
      </c>
      <c r="BZ436" s="29">
        <f>IF(AND(ISBLANK(CatTemplate[[#This Row],[Eq. unit cost]]),ISBLANK(CatTemplate[[#This Row],[Cons. unit cost]]),ISBLANK(CatTemplate[[#This Row],[Oth. unit cost]])), 0, IF(getUnitEffort =0,1,getUnitEffort) * CatTemplate[[#This Row],[Year14]])</f>
        <v>0</v>
      </c>
      <c r="CA436" s="29">
        <f>IF(AND(ISBLANK(CatTemplate[[#This Row],[Eq. unit cost]]),ISBLANK(CatTemplate[[#This Row],[Cons. unit cost]]),ISBLANK(CatTemplate[[#This Row],[Oth. unit cost]])), 0, IF(getUnitEffort =0,1,getUnitEffort) * CatTemplate[[#This Row],[Year15]])</f>
        <v>0</v>
      </c>
      <c r="CB436" s="29">
        <f>IF(AND(ISBLANK(CatTemplate[[#This Row],[Eq. unit cost]]),ISBLANK(CatTemplate[[#This Row],[Cons. unit cost]]),ISBLANK(CatTemplate[[#This Row],[Oth. unit cost]])), 0, IF(getUnitEffort =0,1,getUnitEffort) * CatTemplate[[#This Row],[Year16]])</f>
        <v>0</v>
      </c>
      <c r="CC436" s="29">
        <f>IF(AND(ISBLANK(CatTemplate[[#This Row],[Eq. unit cost]]),ISBLANK(CatTemplate[[#This Row],[Cons. unit cost]]),ISBLANK(CatTemplate[[#This Row],[Oth. unit cost]])), 0, IF(getUnitEffort =0,1,getUnitEffort) * CatTemplate[[#This Row],[Year17]])</f>
        <v>0</v>
      </c>
      <c r="CD436" s="29">
        <f>IF(AND(ISBLANK(CatTemplate[[#This Row],[Eq. unit cost]]),ISBLANK(CatTemplate[[#This Row],[Cons. unit cost]]),ISBLANK(CatTemplate[[#This Row],[Oth. unit cost]])), 0, IF(getUnitEffort =0,1,getUnitEffort) * CatTemplate[[#This Row],[Year18]])</f>
        <v>0</v>
      </c>
      <c r="CE436" s="29">
        <f>IF(AND(ISBLANK(CatTemplate[[#This Row],[Eq. unit cost]]),ISBLANK(CatTemplate[[#This Row],[Cons. unit cost]]),ISBLANK(CatTemplate[[#This Row],[Oth. unit cost]])), 0, IF(getUnitEffort =0,1,getUnitEffort) * CatTemplate[[#This Row],[Year19]])</f>
        <v>0</v>
      </c>
      <c r="CF436" s="29">
        <f>IF(AND(ISBLANK(CatTemplate[[#This Row],[Eq. unit cost]]),ISBLANK(CatTemplate[[#This Row],[Cons. unit cost]]),ISBLANK(CatTemplate[[#This Row],[Oth. unit cost]])), 0, IF(getUnitEffort =0,1,getUnitEffort) * CatTemplate[[#This Row],[Year20]])</f>
        <v>0</v>
      </c>
      <c r="CG436" s="45">
        <f>SUM(CatTemplate[[#This Row],[Q1]:[Q20]])</f>
        <v>0</v>
      </c>
      <c r="CH436" s="29">
        <f>IF(ISBLANK(CatTemplate[[#This Row],[St. unit effort]]),0,(CatTemplate[[#This Row],[St. unit effort]] * CatTemplate[[#This Row],[Year1]]))</f>
        <v>0</v>
      </c>
      <c r="CI436" s="29">
        <f>IF(ISBLANK(CatTemplate[[#This Row],[St. unit effort]]),0,(CatTemplate[[#This Row],[St. unit effort]] * CatTemplate[[#This Row],[Year2]]))</f>
        <v>0</v>
      </c>
      <c r="CJ436" s="29">
        <f>IF(ISBLANK(CatTemplate[[#This Row],[St. unit effort]]),0,(CatTemplate[[#This Row],[St. unit effort]] * CatTemplate[[#This Row],[Year3]]))</f>
        <v>0</v>
      </c>
      <c r="CK436" s="29">
        <f>IF(ISBLANK(CatTemplate[[#This Row],[St. unit effort]]),0,(CatTemplate[[#This Row],[St. unit effort]] * CatTemplate[[#This Row],[Year4]]))</f>
        <v>0</v>
      </c>
      <c r="CL436" s="29">
        <f>IF(ISBLANK(CatTemplate[[#This Row],[St. unit effort]]),0,(CatTemplate[[#This Row],[St. unit effort]] * CatTemplate[[#This Row],[Year5]]))</f>
        <v>0</v>
      </c>
      <c r="CM436" s="29">
        <f>IF(ISBLANK(CatTemplate[[#This Row],[St. unit effort]]),0,(CatTemplate[[#This Row],[St. unit effort]] * CatTemplate[[#This Row],[Year6]]))</f>
        <v>0</v>
      </c>
      <c r="CN436" s="29">
        <f>IF(ISBLANK(CatTemplate[[#This Row],[St. unit effort]]),0,(CatTemplate[[#This Row],[St. unit effort]] * CatTemplate[[#This Row],[Year7]]))</f>
        <v>0</v>
      </c>
      <c r="CO436" s="29">
        <f>IF(ISBLANK(CatTemplate[[#This Row],[St. unit effort]]),0,(CatTemplate[[#This Row],[St. unit effort]] * CatTemplate[[#This Row],[Year8]]))</f>
        <v>0</v>
      </c>
      <c r="CP436" s="29">
        <f>IF(ISBLANK(CatTemplate[[#This Row],[St. unit effort]]),0,(CatTemplate[[#This Row],[St. unit effort]] * CatTemplate[[#This Row],[Year9]]))</f>
        <v>0</v>
      </c>
      <c r="CQ436" s="29">
        <f>IF(ISBLANK(CatTemplate[[#This Row],[St. unit effort]]),0,(CatTemplate[[#This Row],[St. unit effort]] * CatTemplate[[#This Row],[Year10]]))</f>
        <v>0</v>
      </c>
      <c r="CR436" s="29">
        <f>IF(ISBLANK(CatTemplate[[#This Row],[St. unit effort]]),0,(CatTemplate[[#This Row],[St. unit effort]] * CatTemplate[[#This Row],[Year11]]))</f>
        <v>0</v>
      </c>
      <c r="CS436" s="29">
        <f>IF(ISBLANK(CatTemplate[[#This Row],[St. unit effort]]),0,(CatTemplate[[#This Row],[St. unit effort]] * CatTemplate[[#This Row],[Year12]]))</f>
        <v>0</v>
      </c>
      <c r="CT436" s="29">
        <f>IF(ISBLANK(CatTemplate[[#This Row],[St. unit effort]]),0,(CatTemplate[[#This Row],[St. unit effort]] * CatTemplate[[#This Row],[Year13]]))</f>
        <v>0</v>
      </c>
      <c r="CU436" s="29">
        <f>IF(ISBLANK(CatTemplate[[#This Row],[St. unit effort]]),0,(CatTemplate[[#This Row],[St. unit effort]] * CatTemplate[[#This Row],[Year14]]))</f>
        <v>0</v>
      </c>
      <c r="CV436" s="29">
        <f>IF(ISBLANK(CatTemplate[[#This Row],[St. unit effort]]),0,(CatTemplate[[#This Row],[St. unit effort]] * CatTemplate[[#This Row],[Year15]]))</f>
        <v>0</v>
      </c>
      <c r="CW436" s="29">
        <f>IF(ISBLANK(CatTemplate[[#This Row],[St. unit effort]]),0,(CatTemplate[[#This Row],[St. unit effort]] * CatTemplate[[#This Row],[Year16]]))</f>
        <v>0</v>
      </c>
      <c r="CX436" s="29">
        <f>IF(ISBLANK(CatTemplate[[#This Row],[St. unit effort]]),0,(CatTemplate[[#This Row],[St. unit effort]] * CatTemplate[[#This Row],[Year17]]))</f>
        <v>0</v>
      </c>
      <c r="CY436" s="29">
        <f>IF(ISBLANK(CatTemplate[[#This Row],[St. unit effort]]),0,(CatTemplate[[#This Row],[St. unit effort]] * CatTemplate[[#This Row],[Year18]]))</f>
        <v>0</v>
      </c>
      <c r="CZ436" s="29">
        <f>IF(ISBLANK(CatTemplate[[#This Row],[St. unit effort]]),0,(CatTemplate[[#This Row],[St. unit effort]] * CatTemplate[[#This Row],[Year19]]))</f>
        <v>0</v>
      </c>
      <c r="DA436" s="29">
        <f>IF(ISBLANK(CatTemplate[[#This Row],[St. unit effort]]),0,(CatTemplate[[#This Row],[St. unit effort]] * CatTemplate[[#This Row],[Year20]]))</f>
        <v>0</v>
      </c>
      <c r="DB436" s="57">
        <f>IF(ISBLANK(CatTemplate[[#This Row],[St. unit effort]]),0,(CatTemplate[[#This Row],[St. unit effort]] * CatTemplate[[#This Row],[Year1]])*8/ParRatePM)</f>
        <v>0</v>
      </c>
      <c r="DC436" s="57">
        <f>IF(ISBLANK(CatTemplate[[#This Row],[St. unit effort]]),0,(CatTemplate[[#This Row],[St. unit effort]] * CatTemplate[[#This Row],[Year2]])*8/ParRatePM)</f>
        <v>0</v>
      </c>
      <c r="DD436" s="57">
        <f>IF(ISBLANK(CatTemplate[[#This Row],[St. unit effort]]),0,(CatTemplate[[#This Row],[St. unit effort]] * CatTemplate[[#This Row],[Year3]])*8/ParRatePM)</f>
        <v>0</v>
      </c>
      <c r="DE436" s="57">
        <f>IF(ISBLANK(CatTemplate[[#This Row],[St. unit effort]]),0,(CatTemplate[[#This Row],[St. unit effort]] * CatTemplate[[#This Row],[Year4]])*8/ParRatePM)</f>
        <v>0</v>
      </c>
      <c r="DF436" s="57">
        <f>IF(ISBLANK(CatTemplate[[#This Row],[St. unit effort]]),0,(CatTemplate[[#This Row],[St. unit effort]] * CatTemplate[[#This Row],[Year5]])*8/ParRatePM)</f>
        <v>0</v>
      </c>
      <c r="DG436" s="57">
        <f>IF(ISBLANK(CatTemplate[[#This Row],[St. unit effort]]),0,(CatTemplate[[#This Row],[St. unit effort]] * CatTemplate[[#This Row],[Year6]])*8/ParRatePM)</f>
        <v>0</v>
      </c>
      <c r="DH436" s="57">
        <f>IF(ISBLANK(CatTemplate[[#This Row],[St. unit effort]]),0,(CatTemplate[[#This Row],[St. unit effort]] * CatTemplate[[#This Row],[Year7]])*8/ParRatePM)</f>
        <v>0</v>
      </c>
      <c r="DI436" s="57">
        <f>IF(ISBLANK(CatTemplate[[#This Row],[St. unit effort]]),0,(CatTemplate[[#This Row],[St. unit effort]] * CatTemplate[[#This Row],[Year8]])*8/ParRatePM)</f>
        <v>0</v>
      </c>
      <c r="DJ436" s="57">
        <f>IF(ISBLANK(CatTemplate[[#This Row],[St. unit effort]]),0,(CatTemplate[[#This Row],[St. unit effort]] * CatTemplate[[#This Row],[Year9]])*8/ParRatePM)</f>
        <v>0</v>
      </c>
      <c r="DK436" s="57">
        <f>IF(ISBLANK(CatTemplate[[#This Row],[St. unit effort]]),0,(CatTemplate[[#This Row],[St. unit effort]] * CatTemplate[[#This Row],[Year10]])*8/ParRatePM)</f>
        <v>0</v>
      </c>
      <c r="DL436" s="57">
        <f>IF(ISBLANK(CatTemplate[[#This Row],[St. unit effort]]),0,(CatTemplate[[#This Row],[St. unit effort]] * CatTemplate[[#This Row],[Year11]])*8/ParRatePM)</f>
        <v>0</v>
      </c>
      <c r="DM436" s="57">
        <f>IF(ISBLANK(CatTemplate[[#This Row],[St. unit effort]]),0,(CatTemplate[[#This Row],[St. unit effort]] * CatTemplate[[#This Row],[Year12]])*8/ParRatePM)</f>
        <v>0</v>
      </c>
      <c r="DN436" s="57">
        <f>IF(ISBLANK(CatTemplate[[#This Row],[St. unit effort]]),0,(CatTemplate[[#This Row],[St. unit effort]] * CatTemplate[[#This Row],[Year13]])*8/ParRatePM)</f>
        <v>0</v>
      </c>
      <c r="DO436" s="57">
        <f>IF(ISBLANK(CatTemplate[[#This Row],[St. unit effort]]),0,(CatTemplate[[#This Row],[St. unit effort]] * CatTemplate[[#This Row],[Year14]])*8/ParRatePM)</f>
        <v>0</v>
      </c>
      <c r="DP436" s="57">
        <f>IF(ISBLANK(CatTemplate[[#This Row],[St. unit effort]]),0,(CatTemplate[[#This Row],[St. unit effort]] * CatTemplate[[#This Row],[Year15]])*8/ParRatePM)</f>
        <v>0</v>
      </c>
      <c r="DQ436" s="57">
        <f>IF(ISBLANK(CatTemplate[[#This Row],[St. unit effort]]),0,(CatTemplate[[#This Row],[St. unit effort]] * CatTemplate[[#This Row],[Year16]])*8/ParRatePM)</f>
        <v>0</v>
      </c>
      <c r="DR436" s="57">
        <f>IF(ISBLANK(CatTemplate[[#This Row],[St. unit effort]]),0,(CatTemplate[[#This Row],[St. unit effort]] * CatTemplate[[#This Row],[Year17]])*8/ParRatePM)</f>
        <v>0</v>
      </c>
      <c r="DS436" s="57">
        <f>IF(ISBLANK(CatTemplate[[#This Row],[St. unit effort]]),0,(CatTemplate[[#This Row],[St. unit effort]] * CatTemplate[[#This Row],[Year18]])*8/ParRatePM)</f>
        <v>0</v>
      </c>
      <c r="DT436" s="57">
        <f>IF(ISBLANK(CatTemplate[[#This Row],[St. unit effort]]),0,(CatTemplate[[#This Row],[St. unit effort]] * CatTemplate[[#This Row],[Year19]])*8/ParRatePM)</f>
        <v>0</v>
      </c>
      <c r="DU436" s="57">
        <f>IF(ISBLANK(CatTemplate[[#This Row],[St. unit effort]]),0,(CatTemplate[[#This Row],[St. unit effort]] * CatTemplate[[#This Row],[Year20]])*8/ParRatePM)</f>
        <v>0</v>
      </c>
      <c r="DV436" s="54">
        <f>SUM(CatTemplate[[#This Row],[PM1]:[PM20]])</f>
        <v>0</v>
      </c>
      <c r="DW436" s="56">
        <f t="shared" si="151"/>
        <v>0</v>
      </c>
      <c r="DX436" s="56">
        <f t="shared" si="151"/>
        <v>0</v>
      </c>
      <c r="DY436" s="56">
        <f t="shared" si="151"/>
        <v>0</v>
      </c>
      <c r="DZ436" s="56">
        <f t="shared" si="151"/>
        <v>0</v>
      </c>
      <c r="EA436" s="56">
        <f t="shared" si="151"/>
        <v>0</v>
      </c>
      <c r="EB436" s="56">
        <f t="shared" si="151"/>
        <v>0</v>
      </c>
      <c r="EC436" s="56">
        <f t="shared" si="151"/>
        <v>0</v>
      </c>
      <c r="ED436" s="56">
        <f t="shared" si="151"/>
        <v>0</v>
      </c>
      <c r="EE436" s="56">
        <f t="shared" si="151"/>
        <v>0</v>
      </c>
      <c r="EF436" s="56">
        <f t="shared" si="151"/>
        <v>0</v>
      </c>
      <c r="EG436" s="56">
        <f t="shared" si="151"/>
        <v>0</v>
      </c>
      <c r="EH436" s="56">
        <f t="shared" si="151"/>
        <v>0</v>
      </c>
      <c r="EI436" s="56">
        <f t="shared" si="151"/>
        <v>0</v>
      </c>
      <c r="EJ436" s="56">
        <f t="shared" si="151"/>
        <v>0</v>
      </c>
      <c r="EK436" s="56">
        <f t="shared" si="151"/>
        <v>0</v>
      </c>
      <c r="EL436" s="56">
        <f t="shared" si="151"/>
        <v>0</v>
      </c>
      <c r="EM436" s="56">
        <f t="shared" si="149"/>
        <v>0</v>
      </c>
      <c r="EN436" s="56">
        <f t="shared" si="149"/>
        <v>0</v>
      </c>
      <c r="EO436" s="56">
        <f t="shared" si="149"/>
        <v>0</v>
      </c>
      <c r="EP436" s="56">
        <f t="shared" si="149"/>
        <v>0</v>
      </c>
      <c r="EQ436" s="30">
        <f>CatTemplate[[#This Row],[Eq. unit cost]] * CatTemplate[[#This Row],[Eq. quantity]]</f>
        <v>0.19</v>
      </c>
      <c r="ER436" s="30">
        <f>CatTemplate[[#This Row],[Cons. unit cost]] *CatTemplate[[#This Row],[Cons. quantity]]</f>
        <v>0</v>
      </c>
      <c r="ES436" s="30">
        <f>CatTemplate[[#This Row],[Oth. unit cost]] *CatTemplate[[#This Row],[Oth. quantity]]</f>
        <v>0</v>
      </c>
      <c r="ET436" s="55">
        <f>SUM(CatTemplate[[#This Row],[CO1]:[CO20]])</f>
        <v>0</v>
      </c>
      <c r="EU436" s="56">
        <f t="shared" si="152"/>
        <v>0</v>
      </c>
      <c r="EV436" s="56">
        <f t="shared" si="152"/>
        <v>0</v>
      </c>
      <c r="EW436" s="56">
        <f t="shared" si="152"/>
        <v>0</v>
      </c>
      <c r="EX436" s="56">
        <f t="shared" si="152"/>
        <v>0</v>
      </c>
      <c r="EY436" s="56">
        <f t="shared" si="152"/>
        <v>0</v>
      </c>
      <c r="EZ436" s="56">
        <f t="shared" si="152"/>
        <v>0</v>
      </c>
      <c r="FA436" s="56">
        <f t="shared" si="152"/>
        <v>0</v>
      </c>
      <c r="FB436" s="56">
        <f t="shared" si="152"/>
        <v>0</v>
      </c>
      <c r="FC436" s="56">
        <f t="shared" si="152"/>
        <v>0</v>
      </c>
      <c r="FD436" s="56">
        <f t="shared" si="152"/>
        <v>0</v>
      </c>
      <c r="FE436" s="56">
        <f t="shared" si="152"/>
        <v>0</v>
      </c>
      <c r="FF436" s="56">
        <f t="shared" si="152"/>
        <v>0</v>
      </c>
      <c r="FG436" s="56">
        <f t="shared" si="152"/>
        <v>0</v>
      </c>
      <c r="FH436" s="56">
        <f t="shared" si="152"/>
        <v>0</v>
      </c>
      <c r="FI436" s="56">
        <f t="shared" si="152"/>
        <v>0</v>
      </c>
      <c r="FJ436" s="56">
        <f t="shared" si="152"/>
        <v>0</v>
      </c>
      <c r="FK436" s="56">
        <f t="shared" si="150"/>
        <v>0</v>
      </c>
      <c r="FL436" s="56">
        <f t="shared" si="150"/>
        <v>0</v>
      </c>
      <c r="FM436" s="56">
        <f t="shared" si="150"/>
        <v>0</v>
      </c>
      <c r="FN436" s="56">
        <f t="shared" si="150"/>
        <v>0</v>
      </c>
      <c r="FO436" s="58">
        <f>SUM(CatTemplate[[#This Row],[CS1]:[CS20]])</f>
        <v>0</v>
      </c>
      <c r="FP436" s="59">
        <f>CatTemplate[[#This Row],[Total Oth. cost]]+CatTemplate[[#This Row],[Total St. Cost]]</f>
        <v>0</v>
      </c>
      <c r="FQ436" s="33" t="e">
        <f t="shared" si="137"/>
        <v>#VALUE!</v>
      </c>
      <c r="FR436" s="33" t="e">
        <f t="shared" si="138"/>
        <v>#VALUE!</v>
      </c>
      <c r="FS436" s="30" t="e">
        <f>(CatTemplate[[#This Row],[CO1]] + CatTemplate[[#This Row],[CS1]]) * (1 + getRateOHFinal) * getRateMarkupFinal</f>
        <v>#VALUE!</v>
      </c>
      <c r="FT436" s="30" t="e">
        <f>(CatTemplate[[#This Row],[CO2]] + CatTemplate[[#This Row],[CS2]]) * (1 + getRateOHFinal) * getRateMarkupFinal</f>
        <v>#VALUE!</v>
      </c>
      <c r="FU436" s="30" t="e">
        <f>(CatTemplate[[#This Row],[CO3]] + CatTemplate[[#This Row],[CS3]]) * (1 + getRateOHFinal) * getRateMarkupFinal</f>
        <v>#VALUE!</v>
      </c>
      <c r="FV436" s="30" t="e">
        <f>(CatTemplate[[#This Row],[CO4]] + CatTemplate[[#This Row],[CS4]]) * (1 + getRateOHFinal) * getRateMarkupFinal</f>
        <v>#VALUE!</v>
      </c>
      <c r="FW436" s="30" t="e">
        <f>(CatTemplate[[#This Row],[CO5]] + CatTemplate[[#This Row],[CS5]]) * (1 + getRateOHFinal) * getRateMarkupFinal</f>
        <v>#VALUE!</v>
      </c>
      <c r="FX436" s="30" t="e">
        <f>(CatTemplate[[#This Row],[CO6]] + CatTemplate[[#This Row],[CS6]]) * (1 + getRateOHFinal) * getRateMarkupFinal</f>
        <v>#VALUE!</v>
      </c>
      <c r="FY436" s="30" t="e">
        <f>(CatTemplate[[#This Row],[CO7]] + CatTemplate[[#This Row],[CS7]]) * (1 + getRateOHFinal) * getRateMarkupFinal</f>
        <v>#VALUE!</v>
      </c>
      <c r="FZ436" s="30" t="e">
        <f>(CatTemplate[[#This Row],[CO8]] + CatTemplate[[#This Row],[CS8]]) * (1 + getRateOHFinal) * getRateMarkupFinal</f>
        <v>#VALUE!</v>
      </c>
      <c r="GA436" s="30" t="e">
        <f>(CatTemplate[[#This Row],[CO9]] + CatTemplate[[#This Row],[CS9]]) * (1 + getRateOHFinal) * getRateMarkupFinal</f>
        <v>#VALUE!</v>
      </c>
      <c r="GB436" s="30" t="e">
        <f>(CatTemplate[[#This Row],[CO10]] + CatTemplate[[#This Row],[CS10]]) * (1 + getRateOHFinal) * getRateMarkupFinal</f>
        <v>#VALUE!</v>
      </c>
      <c r="GC436" s="30" t="e">
        <f>(CatTemplate[[#This Row],[CO11]] + CatTemplate[[#This Row],[CS11]]) * (1 + getRateOHFinal) * getRateMarkupFinal</f>
        <v>#VALUE!</v>
      </c>
      <c r="GD436" s="30" t="e">
        <f>(CatTemplate[[#This Row],[CO12]] + CatTemplate[[#This Row],[CS12]]) * (1 + getRateOHFinal) * getRateMarkupFinal</f>
        <v>#VALUE!</v>
      </c>
      <c r="GE436" s="30" t="e">
        <f>(CatTemplate[[#This Row],[CO13]] + CatTemplate[[#This Row],[CS13]]) * (1 + getRateOHFinal) * getRateMarkupFinal</f>
        <v>#VALUE!</v>
      </c>
      <c r="GF436" s="30" t="e">
        <f>(CatTemplate[[#This Row],[CO14]] + CatTemplate[[#This Row],[CS14]]) * (1 + getRateOHFinal) * getRateMarkupFinal</f>
        <v>#VALUE!</v>
      </c>
      <c r="GG436" s="30" t="e">
        <f>(CatTemplate[[#This Row],[CO15]] + CatTemplate[[#This Row],[CS15]]) * (1 + getRateOHFinal) * getRateMarkupFinal</f>
        <v>#VALUE!</v>
      </c>
      <c r="GH436" s="30" t="e">
        <f>(CatTemplate[[#This Row],[CO16]] + CatTemplate[[#This Row],[CS16]]) * (1 + getRateOHFinal) * getRateMarkupFinal</f>
        <v>#VALUE!</v>
      </c>
      <c r="GI436" s="30" t="e">
        <f>(CatTemplate[[#This Row],[CO17]] + CatTemplate[[#This Row],[CS17]]) * (1 + getRateOHFinal) * getRateMarkupFinal</f>
        <v>#VALUE!</v>
      </c>
      <c r="GJ436" s="30" t="e">
        <f>(CatTemplate[[#This Row],[CO18]] + CatTemplate[[#This Row],[CS18]]) * (1 + getRateOHFinal) * getRateMarkupFinal</f>
        <v>#VALUE!</v>
      </c>
      <c r="GK436" s="30" t="e">
        <f>(CatTemplate[[#This Row],[CO19]] + CatTemplate[[#This Row],[CS19]]) * (1 + getRateOHFinal) * getRateMarkupFinal</f>
        <v>#VALUE!</v>
      </c>
      <c r="GL436" s="30" t="e">
        <f>(CatTemplate[[#This Row],[CO20]] + CatTemplate[[#This Row],[CS20]]) * (1 + getRateOHFinal) * getRateMarkupFinal</f>
        <v>#VALUE!</v>
      </c>
      <c r="GM436" s="30" t="e">
        <f t="shared" si="139"/>
        <v>#VALUE!</v>
      </c>
      <c r="GN436" s="30" t="e">
        <f t="shared" si="140"/>
        <v>#VALUE!</v>
      </c>
      <c r="GO436" s="30" t="e">
        <f t="shared" si="141"/>
        <v>#VALUE!</v>
      </c>
      <c r="GP436" s="30" t="e">
        <f t="shared" si="142"/>
        <v>#VALUE!</v>
      </c>
      <c r="GQ436" s="30" t="e">
        <f>(CatTemplate[[#This Row],[CO1]]+CatTemplate[[#This Row],[CS1]]) * (1+ getRateOHFinal) * (1 + getRateMarkupFinal)</f>
        <v>#VALUE!</v>
      </c>
      <c r="GR436" s="30" t="e">
        <f>(CatTemplate[[#This Row],[CO2]]+CatTemplate[[#This Row],[CS2]]) * (1+ getRateOHFinal) * (1 + getRateMarkupFinal)</f>
        <v>#VALUE!</v>
      </c>
      <c r="GS436" s="30" t="e">
        <f>(CatTemplate[[#This Row],[CO3]]+CatTemplate[[#This Row],[CS3]]) * (1+ getRateOHFinal) * (1 + getRateMarkupFinal)</f>
        <v>#VALUE!</v>
      </c>
      <c r="GT436" s="30" t="e">
        <f>(CatTemplate[[#This Row],[CO4]]+CatTemplate[[#This Row],[CS4]]) * (1+ getRateOHFinal) * (1 + getRateMarkupFinal)</f>
        <v>#VALUE!</v>
      </c>
      <c r="GU436" s="30" t="e">
        <f>(CatTemplate[[#This Row],[CO5]]+CatTemplate[[#This Row],[CS5]]) * (1+ getRateOHFinal) * (1 + getRateMarkupFinal)</f>
        <v>#VALUE!</v>
      </c>
      <c r="GV436" s="30" t="e">
        <f>(CatTemplate[[#This Row],[CO6]]+CatTemplate[[#This Row],[CS6]]) * (1+ getRateOHFinal) * (1 + getRateMarkupFinal)</f>
        <v>#VALUE!</v>
      </c>
      <c r="GW436" s="30" t="e">
        <f>(CatTemplate[[#This Row],[CO7]]+CatTemplate[[#This Row],[CS7]]) * (1+ getRateOHFinal) * (1 + getRateMarkupFinal)</f>
        <v>#VALUE!</v>
      </c>
      <c r="GX436" s="30" t="e">
        <f>(CatTemplate[[#This Row],[CO8]]+CatTemplate[[#This Row],[CS8]]) * (1+ getRateOHFinal) * (1 + getRateMarkupFinal)</f>
        <v>#VALUE!</v>
      </c>
      <c r="GY436" s="30" t="e">
        <f>(CatTemplate[[#This Row],[CO9]]+CatTemplate[[#This Row],[CS9]]) * (1+ getRateOHFinal) * (1 + getRateMarkupFinal)</f>
        <v>#VALUE!</v>
      </c>
      <c r="GZ436" s="30" t="e">
        <f>(CatTemplate[[#This Row],[CO10]]+CatTemplate[[#This Row],[CS10]]) * (1+ getRateOHFinal) * (1 + getRateMarkupFinal)</f>
        <v>#VALUE!</v>
      </c>
      <c r="HA436" s="30" t="e">
        <f>(CatTemplate[[#This Row],[CO11]]+CatTemplate[[#This Row],[CS11]]) * (1+ getRateOHFinal) * (1 + getRateMarkupFinal)</f>
        <v>#VALUE!</v>
      </c>
      <c r="HB436" s="30" t="e">
        <f>(CatTemplate[[#This Row],[CO12]]+CatTemplate[[#This Row],[CS12]]) * (1+ getRateOHFinal) * (1 + getRateMarkupFinal)</f>
        <v>#VALUE!</v>
      </c>
      <c r="HC436" s="30" t="e">
        <f>(CatTemplate[[#This Row],[CO13]]+CatTemplate[[#This Row],[CS13]]) * (1+ getRateOHFinal) * (1 + getRateMarkupFinal)</f>
        <v>#VALUE!</v>
      </c>
      <c r="HD436" s="30" t="e">
        <f>(CatTemplate[[#This Row],[CO14]]+CatTemplate[[#This Row],[CS14]]) * (1+ getRateOHFinal) * (1 + getRateMarkupFinal)</f>
        <v>#VALUE!</v>
      </c>
      <c r="HE436" s="30" t="e">
        <f>(CatTemplate[[#This Row],[CO15]]+CatTemplate[[#This Row],[CS15]]) * (1+ getRateOHFinal) * (1 + getRateMarkupFinal)</f>
        <v>#VALUE!</v>
      </c>
      <c r="HF436" s="30" t="e">
        <f>(CatTemplate[[#This Row],[CO16]]+CatTemplate[[#This Row],[CS16]]) * (1+ getRateOHFinal) * (1 + getRateMarkupFinal)</f>
        <v>#VALUE!</v>
      </c>
      <c r="HG436" s="30" t="e">
        <f>(CatTemplate[[#This Row],[CO17]]+CatTemplate[[#This Row],[CS17]]) * (1+ getRateOHFinal) * (1 + getRateMarkupFinal)</f>
        <v>#VALUE!</v>
      </c>
      <c r="HH436" s="30" t="e">
        <f>(CatTemplate[[#This Row],[CO18]]+CatTemplate[[#This Row],[CS18]]) * (1+ getRateOHFinal) * (1 + getRateMarkupFinal)</f>
        <v>#VALUE!</v>
      </c>
      <c r="HI436" s="30" t="e">
        <f>(CatTemplate[[#This Row],[CO19]]+CatTemplate[[#This Row],[CS19]]) * (1+ getRateOHFinal) * (1 + getRateMarkupFinal)</f>
        <v>#VALUE!</v>
      </c>
      <c r="HJ436" s="30" t="e">
        <f>(CatTemplate[[#This Row],[CO20]]+CatTemplate[[#This Row],[CS20]]) * (1+ getRateOHFinal) * (1 + getRateMarkupFinal)</f>
        <v>#VALUE!</v>
      </c>
      <c r="HK436" s="39" t="e">
        <f>CatTemplate[[#This Row],[Total cost]]+CatTemplate[[#This Row],[OH Amount]]+CatTemplate[[#This Row],[Markup]]</f>
        <v>#VALUE!</v>
      </c>
      <c r="HL436" s="63">
        <f>IF(CatTemplate[[#This Row],[Units]]="Days",CatTemplate[[#This Row],[Project quantity]]*CatTemplate[[#This Row],[St. unit effort]],CatTemplate[[#This Row],[Project quantity]])</f>
        <v>0</v>
      </c>
      <c r="HM436" s="287">
        <f>IFERROR(CatTemplate[[#This Row],[Total Price]]/(CatTemplate[[#This Row],[Final Quantity]]),0)</f>
        <v>0</v>
      </c>
      <c r="HN436" s="261"/>
    </row>
    <row r="437" spans="2:222" x14ac:dyDescent="0.2">
      <c r="B437" s="9" t="s">
        <v>108</v>
      </c>
      <c r="C437" s="23">
        <v>14</v>
      </c>
      <c r="D437" s="10" t="s">
        <v>108</v>
      </c>
      <c r="E437" s="25">
        <v>1</v>
      </c>
      <c r="F437" s="19" t="s">
        <v>1056</v>
      </c>
      <c r="G437" s="27">
        <v>9</v>
      </c>
      <c r="H437" s="19" t="s">
        <v>1065</v>
      </c>
      <c r="I437" s="19"/>
      <c r="J437" s="16" t="s">
        <v>972</v>
      </c>
      <c r="K437" s="16"/>
      <c r="L437" s="16" t="s">
        <v>422</v>
      </c>
      <c r="M437" s="16" t="s">
        <v>207</v>
      </c>
      <c r="N437" s="16" t="s">
        <v>858</v>
      </c>
      <c r="O437" s="320"/>
      <c r="P437" s="71"/>
      <c r="Q437" s="108"/>
      <c r="R437" s="73"/>
      <c r="S437" s="97"/>
      <c r="T437" s="100">
        <f>getEqUnitCost</f>
        <v>0</v>
      </c>
      <c r="U437" s="73">
        <f>getEqUnitEffort</f>
        <v>0</v>
      </c>
      <c r="V437" s="101">
        <f>getEqQuantity</f>
        <v>0</v>
      </c>
      <c r="W437" s="320"/>
      <c r="X437" s="100">
        <f>getConsUnitCost</f>
        <v>0</v>
      </c>
      <c r="Y437" s="73">
        <f>getConsUnitEffort</f>
        <v>0</v>
      </c>
      <c r="Z437" s="14">
        <f>getConsQuantity</f>
        <v>0</v>
      </c>
      <c r="AA437" s="320"/>
      <c r="AB437" s="72"/>
      <c r="AC437" s="112"/>
      <c r="AD437" s="14">
        <f>getOthQuantity</f>
        <v>0</v>
      </c>
      <c r="AE437" s="320"/>
      <c r="AF437" s="28" t="str">
        <f>IF(ISBLANK(CatTemplate[[#This Row],[Resource type]]),"",CatTemplate[[#This Row],[Resource type]])</f>
        <v>PATH Assistant</v>
      </c>
      <c r="AG437" s="242">
        <f>getStaffUnitCost</f>
        <v>353.63338714994063</v>
      </c>
      <c r="AH437" s="113">
        <v>1.125E-2</v>
      </c>
      <c r="AI437" s="40">
        <f>getStaffQuantity</f>
        <v>0</v>
      </c>
      <c r="AJ437" s="41">
        <f>CatTemplate[[#This Row],[St. quantity]]*8/ParRatePM</f>
        <v>0</v>
      </c>
      <c r="AK437" s="320"/>
      <c r="AL437" s="53" t="str">
        <f>CatTemplate[[#This Row],[Item type]]</f>
        <v>Items</v>
      </c>
      <c r="AM437" s="12">
        <f>SUM(CatTemplate[[#This Row],[Year1]:[Year20]])</f>
        <v>0</v>
      </c>
      <c r="AN437" s="52"/>
      <c r="AO437" s="52"/>
      <c r="AP437" s="52"/>
      <c r="AQ437" s="8"/>
      <c r="AR437" s="8"/>
      <c r="AS437" s="8"/>
      <c r="AT437" s="8"/>
      <c r="AU437" s="8"/>
      <c r="AV437" s="8"/>
      <c r="AW437" s="8"/>
      <c r="AX437" s="8"/>
      <c r="AY437" s="8"/>
      <c r="AZ437" s="8"/>
      <c r="BA437" s="8"/>
      <c r="BB437" s="8"/>
      <c r="BC437" s="8"/>
      <c r="BD437" s="8"/>
      <c r="BE437" s="8"/>
      <c r="BF437" s="8"/>
      <c r="BG437" s="36"/>
      <c r="BH437" s="320"/>
      <c r="BI437" s="37" t="str">
        <f>getCostCategory</f>
        <v>06 Operating costs</v>
      </c>
      <c r="BJ437" s="37" t="str">
        <f>getSection</f>
        <v>14 Pathology</v>
      </c>
      <c r="BK437" s="32" t="str">
        <f>getObject</f>
        <v>Pathology</v>
      </c>
      <c r="BL437" s="30">
        <f>IFERROR(getUnitCost * IF(CatTemplate[[#This Row],[Cost Category Comp.]]="01 Staff costs", 1,1),0)</f>
        <v>353.63338714994063</v>
      </c>
      <c r="BM437" s="29">
        <f>IF(AND(ISBLANK(CatTemplate[[#This Row],[Eq. unit cost]]),ISBLANK(CatTemplate[[#This Row],[Cons. unit cost]]),ISBLANK(CatTemplate[[#This Row],[Oth. unit cost]])), 0, IF(getUnitEffort =0,1,getUnitEffort) * CatTemplate[[#This Row],[Year1]])</f>
        <v>0</v>
      </c>
      <c r="BN437" s="29">
        <f>IF(AND(ISBLANK(CatTemplate[[#This Row],[Eq. unit cost]]),ISBLANK(CatTemplate[[#This Row],[Cons. unit cost]]),ISBLANK(CatTemplate[[#This Row],[Oth. unit cost]])), 0, IF(getUnitEffort =0,1,getUnitEffort) * CatTemplate[[#This Row],[Year2]])</f>
        <v>0</v>
      </c>
      <c r="BO437" s="29">
        <f>IF(AND(ISBLANK(CatTemplate[[#This Row],[Eq. unit cost]]),ISBLANK(CatTemplate[[#This Row],[Cons. unit cost]]),ISBLANK(CatTemplate[[#This Row],[Oth. unit cost]])), 0, IF(getUnitEffort =0,1,getUnitEffort) * CatTemplate[[#This Row],[Year3]])</f>
        <v>0</v>
      </c>
      <c r="BP437" s="29">
        <f>IF(AND(ISBLANK(CatTemplate[[#This Row],[Eq. unit cost]]),ISBLANK(CatTemplate[[#This Row],[Cons. unit cost]]),ISBLANK(CatTemplate[[#This Row],[Oth. unit cost]])), 0, IF(getUnitEffort =0,1,getUnitEffort) * CatTemplate[[#This Row],[Year4]])</f>
        <v>0</v>
      </c>
      <c r="BQ437" s="29">
        <f>IF(AND(ISBLANK(CatTemplate[[#This Row],[Eq. unit cost]]),ISBLANK(CatTemplate[[#This Row],[Cons. unit cost]]),ISBLANK(CatTemplate[[#This Row],[Oth. unit cost]])), 0, IF(getUnitEffort =0,1,getUnitEffort) * CatTemplate[[#This Row],[Year5]])</f>
        <v>0</v>
      </c>
      <c r="BR437" s="29">
        <f>IF(AND(ISBLANK(CatTemplate[[#This Row],[Eq. unit cost]]),ISBLANK(CatTemplate[[#This Row],[Cons. unit cost]]),ISBLANK(CatTemplate[[#This Row],[Oth. unit cost]])), 0, IF(getUnitEffort =0,1,getUnitEffort) * CatTemplate[[#This Row],[Year6]])</f>
        <v>0</v>
      </c>
      <c r="BS437" s="29">
        <f>IF(AND(ISBLANK(CatTemplate[[#This Row],[Eq. unit cost]]),ISBLANK(CatTemplate[[#This Row],[Cons. unit cost]]),ISBLANK(CatTemplate[[#This Row],[Oth. unit cost]])), 0, IF(getUnitEffort =0,1,getUnitEffort) * CatTemplate[[#This Row],[Year7]])</f>
        <v>0</v>
      </c>
      <c r="BT437" s="29">
        <f>IF(AND(ISBLANK(CatTemplate[[#This Row],[Eq. unit cost]]),ISBLANK(CatTemplate[[#This Row],[Cons. unit cost]]),ISBLANK(CatTemplate[[#This Row],[Oth. unit cost]])), 0, IF(getUnitEffort =0,1,getUnitEffort) * CatTemplate[[#This Row],[Year8]])</f>
        <v>0</v>
      </c>
      <c r="BU437" s="29">
        <f>IF(AND(ISBLANK(CatTemplate[[#This Row],[Eq. unit cost]]),ISBLANK(CatTemplate[[#This Row],[Cons. unit cost]]),ISBLANK(CatTemplate[[#This Row],[Oth. unit cost]])), 0, IF(getUnitEffort =0,1,getUnitEffort) * CatTemplate[[#This Row],[Year9]])</f>
        <v>0</v>
      </c>
      <c r="BV437" s="29">
        <f>IF(AND(ISBLANK(CatTemplate[[#This Row],[Eq. unit cost]]),ISBLANK(CatTemplate[[#This Row],[Cons. unit cost]]),ISBLANK(CatTemplate[[#This Row],[Oth. unit cost]])), 0, IF(getUnitEffort =0,1,getUnitEffort) * CatTemplate[[#This Row],[Year10]])</f>
        <v>0</v>
      </c>
      <c r="BW437" s="29">
        <f>IF(AND(ISBLANK(CatTemplate[[#This Row],[Eq. unit cost]]),ISBLANK(CatTemplate[[#This Row],[Cons. unit cost]]),ISBLANK(CatTemplate[[#This Row],[Oth. unit cost]])), 0, IF(getUnitEffort =0,1,getUnitEffort) * CatTemplate[[#This Row],[Year11]])</f>
        <v>0</v>
      </c>
      <c r="BX437" s="29">
        <f>IF(AND(ISBLANK(CatTemplate[[#This Row],[Eq. unit cost]]),ISBLANK(CatTemplate[[#This Row],[Cons. unit cost]]),ISBLANK(CatTemplate[[#This Row],[Oth. unit cost]])), 0, IF(getUnitEffort =0,1,getUnitEffort) * CatTemplate[[#This Row],[Year12]])</f>
        <v>0</v>
      </c>
      <c r="BY437" s="29">
        <f>IF(AND(ISBLANK(CatTemplate[[#This Row],[Eq. unit cost]]),ISBLANK(CatTemplate[[#This Row],[Cons. unit cost]]),ISBLANK(CatTemplate[[#This Row],[Oth. unit cost]])), 0, IF(getUnitEffort =0,1,getUnitEffort) * CatTemplate[[#This Row],[Year13]])</f>
        <v>0</v>
      </c>
      <c r="BZ437" s="29">
        <f>IF(AND(ISBLANK(CatTemplate[[#This Row],[Eq. unit cost]]),ISBLANK(CatTemplate[[#This Row],[Cons. unit cost]]),ISBLANK(CatTemplate[[#This Row],[Oth. unit cost]])), 0, IF(getUnitEffort =0,1,getUnitEffort) * CatTemplate[[#This Row],[Year14]])</f>
        <v>0</v>
      </c>
      <c r="CA437" s="29">
        <f>IF(AND(ISBLANK(CatTemplate[[#This Row],[Eq. unit cost]]),ISBLANK(CatTemplate[[#This Row],[Cons. unit cost]]),ISBLANK(CatTemplate[[#This Row],[Oth. unit cost]])), 0, IF(getUnitEffort =0,1,getUnitEffort) * CatTemplate[[#This Row],[Year15]])</f>
        <v>0</v>
      </c>
      <c r="CB437" s="29">
        <f>IF(AND(ISBLANK(CatTemplate[[#This Row],[Eq. unit cost]]),ISBLANK(CatTemplate[[#This Row],[Cons. unit cost]]),ISBLANK(CatTemplate[[#This Row],[Oth. unit cost]])), 0, IF(getUnitEffort =0,1,getUnitEffort) * CatTemplate[[#This Row],[Year16]])</f>
        <v>0</v>
      </c>
      <c r="CC437" s="29">
        <f>IF(AND(ISBLANK(CatTemplate[[#This Row],[Eq. unit cost]]),ISBLANK(CatTemplate[[#This Row],[Cons. unit cost]]),ISBLANK(CatTemplate[[#This Row],[Oth. unit cost]])), 0, IF(getUnitEffort =0,1,getUnitEffort) * CatTemplate[[#This Row],[Year17]])</f>
        <v>0</v>
      </c>
      <c r="CD437" s="29">
        <f>IF(AND(ISBLANK(CatTemplate[[#This Row],[Eq. unit cost]]),ISBLANK(CatTemplate[[#This Row],[Cons. unit cost]]),ISBLANK(CatTemplate[[#This Row],[Oth. unit cost]])), 0, IF(getUnitEffort =0,1,getUnitEffort) * CatTemplate[[#This Row],[Year18]])</f>
        <v>0</v>
      </c>
      <c r="CE437" s="29">
        <f>IF(AND(ISBLANK(CatTemplate[[#This Row],[Eq. unit cost]]),ISBLANK(CatTemplate[[#This Row],[Cons. unit cost]]),ISBLANK(CatTemplate[[#This Row],[Oth. unit cost]])), 0, IF(getUnitEffort =0,1,getUnitEffort) * CatTemplate[[#This Row],[Year19]])</f>
        <v>0</v>
      </c>
      <c r="CF437" s="29">
        <f>IF(AND(ISBLANK(CatTemplate[[#This Row],[Eq. unit cost]]),ISBLANK(CatTemplate[[#This Row],[Cons. unit cost]]),ISBLANK(CatTemplate[[#This Row],[Oth. unit cost]])), 0, IF(getUnitEffort =0,1,getUnitEffort) * CatTemplate[[#This Row],[Year20]])</f>
        <v>0</v>
      </c>
      <c r="CG437" s="45">
        <f>SUM(CatTemplate[[#This Row],[Q1]:[Q20]])</f>
        <v>0</v>
      </c>
      <c r="CH437" s="29">
        <f>IF(ISBLANK(CatTemplate[[#This Row],[St. unit effort]]),0,(CatTemplate[[#This Row],[St. unit effort]] * CatTemplate[[#This Row],[Year1]]))</f>
        <v>0</v>
      </c>
      <c r="CI437" s="29">
        <f>IF(ISBLANK(CatTemplate[[#This Row],[St. unit effort]]),0,(CatTemplate[[#This Row],[St. unit effort]] * CatTemplate[[#This Row],[Year2]]))</f>
        <v>0</v>
      </c>
      <c r="CJ437" s="29">
        <f>IF(ISBLANK(CatTemplate[[#This Row],[St. unit effort]]),0,(CatTemplate[[#This Row],[St. unit effort]] * CatTemplate[[#This Row],[Year3]]))</f>
        <v>0</v>
      </c>
      <c r="CK437" s="29">
        <f>IF(ISBLANK(CatTemplate[[#This Row],[St. unit effort]]),0,(CatTemplate[[#This Row],[St. unit effort]] * CatTemplate[[#This Row],[Year4]]))</f>
        <v>0</v>
      </c>
      <c r="CL437" s="29">
        <f>IF(ISBLANK(CatTemplate[[#This Row],[St. unit effort]]),0,(CatTemplate[[#This Row],[St. unit effort]] * CatTemplate[[#This Row],[Year5]]))</f>
        <v>0</v>
      </c>
      <c r="CM437" s="29">
        <f>IF(ISBLANK(CatTemplate[[#This Row],[St. unit effort]]),0,(CatTemplate[[#This Row],[St. unit effort]] * CatTemplate[[#This Row],[Year6]]))</f>
        <v>0</v>
      </c>
      <c r="CN437" s="29">
        <f>IF(ISBLANK(CatTemplate[[#This Row],[St. unit effort]]),0,(CatTemplate[[#This Row],[St. unit effort]] * CatTemplate[[#This Row],[Year7]]))</f>
        <v>0</v>
      </c>
      <c r="CO437" s="29">
        <f>IF(ISBLANK(CatTemplate[[#This Row],[St. unit effort]]),0,(CatTemplate[[#This Row],[St. unit effort]] * CatTemplate[[#This Row],[Year8]]))</f>
        <v>0</v>
      </c>
      <c r="CP437" s="29">
        <f>IF(ISBLANK(CatTemplate[[#This Row],[St. unit effort]]),0,(CatTemplate[[#This Row],[St. unit effort]] * CatTemplate[[#This Row],[Year9]]))</f>
        <v>0</v>
      </c>
      <c r="CQ437" s="29">
        <f>IF(ISBLANK(CatTemplate[[#This Row],[St. unit effort]]),0,(CatTemplate[[#This Row],[St. unit effort]] * CatTemplate[[#This Row],[Year10]]))</f>
        <v>0</v>
      </c>
      <c r="CR437" s="29">
        <f>IF(ISBLANK(CatTemplate[[#This Row],[St. unit effort]]),0,(CatTemplate[[#This Row],[St. unit effort]] * CatTemplate[[#This Row],[Year11]]))</f>
        <v>0</v>
      </c>
      <c r="CS437" s="29">
        <f>IF(ISBLANK(CatTemplate[[#This Row],[St. unit effort]]),0,(CatTemplate[[#This Row],[St. unit effort]] * CatTemplate[[#This Row],[Year12]]))</f>
        <v>0</v>
      </c>
      <c r="CT437" s="29">
        <f>IF(ISBLANK(CatTemplate[[#This Row],[St. unit effort]]),0,(CatTemplate[[#This Row],[St. unit effort]] * CatTemplate[[#This Row],[Year13]]))</f>
        <v>0</v>
      </c>
      <c r="CU437" s="29">
        <f>IF(ISBLANK(CatTemplate[[#This Row],[St. unit effort]]),0,(CatTemplate[[#This Row],[St. unit effort]] * CatTemplate[[#This Row],[Year14]]))</f>
        <v>0</v>
      </c>
      <c r="CV437" s="29">
        <f>IF(ISBLANK(CatTemplate[[#This Row],[St. unit effort]]),0,(CatTemplate[[#This Row],[St. unit effort]] * CatTemplate[[#This Row],[Year15]]))</f>
        <v>0</v>
      </c>
      <c r="CW437" s="29">
        <f>IF(ISBLANK(CatTemplate[[#This Row],[St. unit effort]]),0,(CatTemplate[[#This Row],[St. unit effort]] * CatTemplate[[#This Row],[Year16]]))</f>
        <v>0</v>
      </c>
      <c r="CX437" s="29">
        <f>IF(ISBLANK(CatTemplate[[#This Row],[St. unit effort]]),0,(CatTemplate[[#This Row],[St. unit effort]] * CatTemplate[[#This Row],[Year17]]))</f>
        <v>0</v>
      </c>
      <c r="CY437" s="29">
        <f>IF(ISBLANK(CatTemplate[[#This Row],[St. unit effort]]),0,(CatTemplate[[#This Row],[St. unit effort]] * CatTemplate[[#This Row],[Year18]]))</f>
        <v>0</v>
      </c>
      <c r="CZ437" s="29">
        <f>IF(ISBLANK(CatTemplate[[#This Row],[St. unit effort]]),0,(CatTemplate[[#This Row],[St. unit effort]] * CatTemplate[[#This Row],[Year19]]))</f>
        <v>0</v>
      </c>
      <c r="DA437" s="29">
        <f>IF(ISBLANK(CatTemplate[[#This Row],[St. unit effort]]),0,(CatTemplate[[#This Row],[St. unit effort]] * CatTemplate[[#This Row],[Year20]]))</f>
        <v>0</v>
      </c>
      <c r="DB437" s="57">
        <f>IF(ISBLANK(CatTemplate[[#This Row],[St. unit effort]]),0,(CatTemplate[[#This Row],[St. unit effort]] * CatTemplate[[#This Row],[Year1]])*8/ParRatePM)</f>
        <v>0</v>
      </c>
      <c r="DC437" s="57">
        <f>IF(ISBLANK(CatTemplate[[#This Row],[St. unit effort]]),0,(CatTemplate[[#This Row],[St. unit effort]] * CatTemplate[[#This Row],[Year2]])*8/ParRatePM)</f>
        <v>0</v>
      </c>
      <c r="DD437" s="57">
        <f>IF(ISBLANK(CatTemplate[[#This Row],[St. unit effort]]),0,(CatTemplate[[#This Row],[St. unit effort]] * CatTemplate[[#This Row],[Year3]])*8/ParRatePM)</f>
        <v>0</v>
      </c>
      <c r="DE437" s="57">
        <f>IF(ISBLANK(CatTemplate[[#This Row],[St. unit effort]]),0,(CatTemplate[[#This Row],[St. unit effort]] * CatTemplate[[#This Row],[Year4]])*8/ParRatePM)</f>
        <v>0</v>
      </c>
      <c r="DF437" s="57">
        <f>IF(ISBLANK(CatTemplate[[#This Row],[St. unit effort]]),0,(CatTemplate[[#This Row],[St. unit effort]] * CatTemplate[[#This Row],[Year5]])*8/ParRatePM)</f>
        <v>0</v>
      </c>
      <c r="DG437" s="57">
        <f>IF(ISBLANK(CatTemplate[[#This Row],[St. unit effort]]),0,(CatTemplate[[#This Row],[St. unit effort]] * CatTemplate[[#This Row],[Year6]])*8/ParRatePM)</f>
        <v>0</v>
      </c>
      <c r="DH437" s="57">
        <f>IF(ISBLANK(CatTemplate[[#This Row],[St. unit effort]]),0,(CatTemplate[[#This Row],[St. unit effort]] * CatTemplate[[#This Row],[Year7]])*8/ParRatePM)</f>
        <v>0</v>
      </c>
      <c r="DI437" s="57">
        <f>IF(ISBLANK(CatTemplate[[#This Row],[St. unit effort]]),0,(CatTemplate[[#This Row],[St. unit effort]] * CatTemplate[[#This Row],[Year8]])*8/ParRatePM)</f>
        <v>0</v>
      </c>
      <c r="DJ437" s="57">
        <f>IF(ISBLANK(CatTemplate[[#This Row],[St. unit effort]]),0,(CatTemplate[[#This Row],[St. unit effort]] * CatTemplate[[#This Row],[Year9]])*8/ParRatePM)</f>
        <v>0</v>
      </c>
      <c r="DK437" s="57">
        <f>IF(ISBLANK(CatTemplate[[#This Row],[St. unit effort]]),0,(CatTemplate[[#This Row],[St. unit effort]] * CatTemplate[[#This Row],[Year10]])*8/ParRatePM)</f>
        <v>0</v>
      </c>
      <c r="DL437" s="57">
        <f>IF(ISBLANK(CatTemplate[[#This Row],[St. unit effort]]),0,(CatTemplate[[#This Row],[St. unit effort]] * CatTemplate[[#This Row],[Year11]])*8/ParRatePM)</f>
        <v>0</v>
      </c>
      <c r="DM437" s="57">
        <f>IF(ISBLANK(CatTemplate[[#This Row],[St. unit effort]]),0,(CatTemplate[[#This Row],[St. unit effort]] * CatTemplate[[#This Row],[Year12]])*8/ParRatePM)</f>
        <v>0</v>
      </c>
      <c r="DN437" s="57">
        <f>IF(ISBLANK(CatTemplate[[#This Row],[St. unit effort]]),0,(CatTemplate[[#This Row],[St. unit effort]] * CatTemplate[[#This Row],[Year13]])*8/ParRatePM)</f>
        <v>0</v>
      </c>
      <c r="DO437" s="57">
        <f>IF(ISBLANK(CatTemplate[[#This Row],[St. unit effort]]),0,(CatTemplate[[#This Row],[St. unit effort]] * CatTemplate[[#This Row],[Year14]])*8/ParRatePM)</f>
        <v>0</v>
      </c>
      <c r="DP437" s="57">
        <f>IF(ISBLANK(CatTemplate[[#This Row],[St. unit effort]]),0,(CatTemplate[[#This Row],[St. unit effort]] * CatTemplate[[#This Row],[Year15]])*8/ParRatePM)</f>
        <v>0</v>
      </c>
      <c r="DQ437" s="57">
        <f>IF(ISBLANK(CatTemplate[[#This Row],[St. unit effort]]),0,(CatTemplate[[#This Row],[St. unit effort]] * CatTemplate[[#This Row],[Year16]])*8/ParRatePM)</f>
        <v>0</v>
      </c>
      <c r="DR437" s="57">
        <f>IF(ISBLANK(CatTemplate[[#This Row],[St. unit effort]]),0,(CatTemplate[[#This Row],[St. unit effort]] * CatTemplate[[#This Row],[Year17]])*8/ParRatePM)</f>
        <v>0</v>
      </c>
      <c r="DS437" s="57">
        <f>IF(ISBLANK(CatTemplate[[#This Row],[St. unit effort]]),0,(CatTemplate[[#This Row],[St. unit effort]] * CatTemplate[[#This Row],[Year18]])*8/ParRatePM)</f>
        <v>0</v>
      </c>
      <c r="DT437" s="57">
        <f>IF(ISBLANK(CatTemplate[[#This Row],[St. unit effort]]),0,(CatTemplate[[#This Row],[St. unit effort]] * CatTemplate[[#This Row],[Year19]])*8/ParRatePM)</f>
        <v>0</v>
      </c>
      <c r="DU437" s="57">
        <f>IF(ISBLANK(CatTemplate[[#This Row],[St. unit effort]]),0,(CatTemplate[[#This Row],[St. unit effort]] * CatTemplate[[#This Row],[Year20]])*8/ParRatePM)</f>
        <v>0</v>
      </c>
      <c r="DV437" s="54">
        <f>SUM(CatTemplate[[#This Row],[PM1]:[PM20]])</f>
        <v>0</v>
      </c>
      <c r="DW437" s="56">
        <f t="shared" si="151"/>
        <v>0</v>
      </c>
      <c r="DX437" s="56">
        <f t="shared" si="151"/>
        <v>0</v>
      </c>
      <c r="DY437" s="56">
        <f t="shared" si="151"/>
        <v>0</v>
      </c>
      <c r="DZ437" s="56">
        <f t="shared" si="151"/>
        <v>0</v>
      </c>
      <c r="EA437" s="56">
        <f t="shared" si="151"/>
        <v>0</v>
      </c>
      <c r="EB437" s="56">
        <f t="shared" si="151"/>
        <v>0</v>
      </c>
      <c r="EC437" s="56">
        <f t="shared" si="151"/>
        <v>0</v>
      </c>
      <c r="ED437" s="56">
        <f t="shared" si="151"/>
        <v>0</v>
      </c>
      <c r="EE437" s="56">
        <f t="shared" si="151"/>
        <v>0</v>
      </c>
      <c r="EF437" s="56">
        <f t="shared" si="151"/>
        <v>0</v>
      </c>
      <c r="EG437" s="56">
        <f t="shared" si="151"/>
        <v>0</v>
      </c>
      <c r="EH437" s="56">
        <f t="shared" si="151"/>
        <v>0</v>
      </c>
      <c r="EI437" s="56">
        <f t="shared" si="151"/>
        <v>0</v>
      </c>
      <c r="EJ437" s="56">
        <f t="shared" si="151"/>
        <v>0</v>
      </c>
      <c r="EK437" s="56">
        <f t="shared" si="151"/>
        <v>0</v>
      </c>
      <c r="EL437" s="56">
        <f t="shared" si="151"/>
        <v>0</v>
      </c>
      <c r="EM437" s="56">
        <f t="shared" si="149"/>
        <v>0</v>
      </c>
      <c r="EN437" s="56">
        <f t="shared" si="149"/>
        <v>0</v>
      </c>
      <c r="EO437" s="56">
        <f t="shared" si="149"/>
        <v>0</v>
      </c>
      <c r="EP437" s="56">
        <f t="shared" si="149"/>
        <v>0</v>
      </c>
      <c r="EQ437" s="30">
        <f>CatTemplate[[#This Row],[Eq. unit cost]] * CatTemplate[[#This Row],[Eq. quantity]]</f>
        <v>0</v>
      </c>
      <c r="ER437" s="30">
        <f>CatTemplate[[#This Row],[Cons. unit cost]] *CatTemplate[[#This Row],[Cons. quantity]]</f>
        <v>0</v>
      </c>
      <c r="ES437" s="30">
        <f>CatTemplate[[#This Row],[Oth. unit cost]] *CatTemplate[[#This Row],[Oth. quantity]]</f>
        <v>0</v>
      </c>
      <c r="ET437" s="55">
        <f>SUM(CatTemplate[[#This Row],[CO1]:[CO20]])</f>
        <v>0</v>
      </c>
      <c r="EU437" s="56">
        <f t="shared" si="152"/>
        <v>0</v>
      </c>
      <c r="EV437" s="56">
        <f t="shared" si="152"/>
        <v>0</v>
      </c>
      <c r="EW437" s="56">
        <f t="shared" si="152"/>
        <v>0</v>
      </c>
      <c r="EX437" s="56">
        <f t="shared" si="152"/>
        <v>0</v>
      </c>
      <c r="EY437" s="56">
        <f t="shared" si="152"/>
        <v>0</v>
      </c>
      <c r="EZ437" s="56">
        <f t="shared" si="152"/>
        <v>0</v>
      </c>
      <c r="FA437" s="56">
        <f t="shared" si="152"/>
        <v>0</v>
      </c>
      <c r="FB437" s="56">
        <f t="shared" si="152"/>
        <v>0</v>
      </c>
      <c r="FC437" s="56">
        <f t="shared" si="152"/>
        <v>0</v>
      </c>
      <c r="FD437" s="56">
        <f t="shared" si="152"/>
        <v>0</v>
      </c>
      <c r="FE437" s="56">
        <f t="shared" si="152"/>
        <v>0</v>
      </c>
      <c r="FF437" s="56">
        <f t="shared" si="152"/>
        <v>0</v>
      </c>
      <c r="FG437" s="56">
        <f t="shared" si="152"/>
        <v>0</v>
      </c>
      <c r="FH437" s="56">
        <f t="shared" si="152"/>
        <v>0</v>
      </c>
      <c r="FI437" s="56">
        <f t="shared" si="152"/>
        <v>0</v>
      </c>
      <c r="FJ437" s="56">
        <f t="shared" si="152"/>
        <v>0</v>
      </c>
      <c r="FK437" s="56">
        <f t="shared" si="150"/>
        <v>0</v>
      </c>
      <c r="FL437" s="56">
        <f t="shared" si="150"/>
        <v>0</v>
      </c>
      <c r="FM437" s="56">
        <f t="shared" si="150"/>
        <v>0</v>
      </c>
      <c r="FN437" s="56">
        <f t="shared" si="150"/>
        <v>0</v>
      </c>
      <c r="FO437" s="58">
        <f>SUM(CatTemplate[[#This Row],[CS1]:[CS20]])</f>
        <v>0</v>
      </c>
      <c r="FP437" s="59">
        <f>CatTemplate[[#This Row],[Total Oth. cost]]+CatTemplate[[#This Row],[Total St. Cost]]</f>
        <v>0</v>
      </c>
      <c r="FQ437" s="33" t="e">
        <f t="shared" si="137"/>
        <v>#VALUE!</v>
      </c>
      <c r="FR437" s="33" t="e">
        <f t="shared" si="138"/>
        <v>#VALUE!</v>
      </c>
      <c r="FS437" s="30" t="e">
        <f>(CatTemplate[[#This Row],[CO1]] + CatTemplate[[#This Row],[CS1]]) * (1 + getRateOHFinal) * getRateMarkupFinal</f>
        <v>#VALUE!</v>
      </c>
      <c r="FT437" s="30" t="e">
        <f>(CatTemplate[[#This Row],[CO2]] + CatTemplate[[#This Row],[CS2]]) * (1 + getRateOHFinal) * getRateMarkupFinal</f>
        <v>#VALUE!</v>
      </c>
      <c r="FU437" s="30" t="e">
        <f>(CatTemplate[[#This Row],[CO3]] + CatTemplate[[#This Row],[CS3]]) * (1 + getRateOHFinal) * getRateMarkupFinal</f>
        <v>#VALUE!</v>
      </c>
      <c r="FV437" s="30" t="e">
        <f>(CatTemplate[[#This Row],[CO4]] + CatTemplate[[#This Row],[CS4]]) * (1 + getRateOHFinal) * getRateMarkupFinal</f>
        <v>#VALUE!</v>
      </c>
      <c r="FW437" s="30" t="e">
        <f>(CatTemplate[[#This Row],[CO5]] + CatTemplate[[#This Row],[CS5]]) * (1 + getRateOHFinal) * getRateMarkupFinal</f>
        <v>#VALUE!</v>
      </c>
      <c r="FX437" s="30" t="e">
        <f>(CatTemplate[[#This Row],[CO6]] + CatTemplate[[#This Row],[CS6]]) * (1 + getRateOHFinal) * getRateMarkupFinal</f>
        <v>#VALUE!</v>
      </c>
      <c r="FY437" s="30" t="e">
        <f>(CatTemplate[[#This Row],[CO7]] + CatTemplate[[#This Row],[CS7]]) * (1 + getRateOHFinal) * getRateMarkupFinal</f>
        <v>#VALUE!</v>
      </c>
      <c r="FZ437" s="30" t="e">
        <f>(CatTemplate[[#This Row],[CO8]] + CatTemplate[[#This Row],[CS8]]) * (1 + getRateOHFinal) * getRateMarkupFinal</f>
        <v>#VALUE!</v>
      </c>
      <c r="GA437" s="30" t="e">
        <f>(CatTemplate[[#This Row],[CO9]] + CatTemplate[[#This Row],[CS9]]) * (1 + getRateOHFinal) * getRateMarkupFinal</f>
        <v>#VALUE!</v>
      </c>
      <c r="GB437" s="30" t="e">
        <f>(CatTemplate[[#This Row],[CO10]] + CatTemplate[[#This Row],[CS10]]) * (1 + getRateOHFinal) * getRateMarkupFinal</f>
        <v>#VALUE!</v>
      </c>
      <c r="GC437" s="30" t="e">
        <f>(CatTemplate[[#This Row],[CO11]] + CatTemplate[[#This Row],[CS11]]) * (1 + getRateOHFinal) * getRateMarkupFinal</f>
        <v>#VALUE!</v>
      </c>
      <c r="GD437" s="30" t="e">
        <f>(CatTemplate[[#This Row],[CO12]] + CatTemplate[[#This Row],[CS12]]) * (1 + getRateOHFinal) * getRateMarkupFinal</f>
        <v>#VALUE!</v>
      </c>
      <c r="GE437" s="30" t="e">
        <f>(CatTemplate[[#This Row],[CO13]] + CatTemplate[[#This Row],[CS13]]) * (1 + getRateOHFinal) * getRateMarkupFinal</f>
        <v>#VALUE!</v>
      </c>
      <c r="GF437" s="30" t="e">
        <f>(CatTemplate[[#This Row],[CO14]] + CatTemplate[[#This Row],[CS14]]) * (1 + getRateOHFinal) * getRateMarkupFinal</f>
        <v>#VALUE!</v>
      </c>
      <c r="GG437" s="30" t="e">
        <f>(CatTemplate[[#This Row],[CO15]] + CatTemplate[[#This Row],[CS15]]) * (1 + getRateOHFinal) * getRateMarkupFinal</f>
        <v>#VALUE!</v>
      </c>
      <c r="GH437" s="30" t="e">
        <f>(CatTemplate[[#This Row],[CO16]] + CatTemplate[[#This Row],[CS16]]) * (1 + getRateOHFinal) * getRateMarkupFinal</f>
        <v>#VALUE!</v>
      </c>
      <c r="GI437" s="30" t="e">
        <f>(CatTemplate[[#This Row],[CO17]] + CatTemplate[[#This Row],[CS17]]) * (1 + getRateOHFinal) * getRateMarkupFinal</f>
        <v>#VALUE!</v>
      </c>
      <c r="GJ437" s="30" t="e">
        <f>(CatTemplate[[#This Row],[CO18]] + CatTemplate[[#This Row],[CS18]]) * (1 + getRateOHFinal) * getRateMarkupFinal</f>
        <v>#VALUE!</v>
      </c>
      <c r="GK437" s="30" t="e">
        <f>(CatTemplate[[#This Row],[CO19]] + CatTemplate[[#This Row],[CS19]]) * (1 + getRateOHFinal) * getRateMarkupFinal</f>
        <v>#VALUE!</v>
      </c>
      <c r="GL437" s="30" t="e">
        <f>(CatTemplate[[#This Row],[CO20]] + CatTemplate[[#This Row],[CS20]]) * (1 + getRateOHFinal) * getRateMarkupFinal</f>
        <v>#VALUE!</v>
      </c>
      <c r="GM437" s="30" t="e">
        <f t="shared" si="139"/>
        <v>#VALUE!</v>
      </c>
      <c r="GN437" s="30" t="e">
        <f t="shared" si="140"/>
        <v>#VALUE!</v>
      </c>
      <c r="GO437" s="30" t="e">
        <f t="shared" si="141"/>
        <v>#VALUE!</v>
      </c>
      <c r="GP437" s="30" t="e">
        <f t="shared" si="142"/>
        <v>#VALUE!</v>
      </c>
      <c r="GQ437" s="30" t="e">
        <f>(CatTemplate[[#This Row],[CO1]]+CatTemplate[[#This Row],[CS1]]) * (1+ getRateOHFinal) * (1 + getRateMarkupFinal)</f>
        <v>#VALUE!</v>
      </c>
      <c r="GR437" s="30" t="e">
        <f>(CatTemplate[[#This Row],[CO2]]+CatTemplate[[#This Row],[CS2]]) * (1+ getRateOHFinal) * (1 + getRateMarkupFinal)</f>
        <v>#VALUE!</v>
      </c>
      <c r="GS437" s="30" t="e">
        <f>(CatTemplate[[#This Row],[CO3]]+CatTemplate[[#This Row],[CS3]]) * (1+ getRateOHFinal) * (1 + getRateMarkupFinal)</f>
        <v>#VALUE!</v>
      </c>
      <c r="GT437" s="30" t="e">
        <f>(CatTemplate[[#This Row],[CO4]]+CatTemplate[[#This Row],[CS4]]) * (1+ getRateOHFinal) * (1 + getRateMarkupFinal)</f>
        <v>#VALUE!</v>
      </c>
      <c r="GU437" s="30" t="e">
        <f>(CatTemplate[[#This Row],[CO5]]+CatTemplate[[#This Row],[CS5]]) * (1+ getRateOHFinal) * (1 + getRateMarkupFinal)</f>
        <v>#VALUE!</v>
      </c>
      <c r="GV437" s="30" t="e">
        <f>(CatTemplate[[#This Row],[CO6]]+CatTemplate[[#This Row],[CS6]]) * (1+ getRateOHFinal) * (1 + getRateMarkupFinal)</f>
        <v>#VALUE!</v>
      </c>
      <c r="GW437" s="30" t="e">
        <f>(CatTemplate[[#This Row],[CO7]]+CatTemplate[[#This Row],[CS7]]) * (1+ getRateOHFinal) * (1 + getRateMarkupFinal)</f>
        <v>#VALUE!</v>
      </c>
      <c r="GX437" s="30" t="e">
        <f>(CatTemplate[[#This Row],[CO8]]+CatTemplate[[#This Row],[CS8]]) * (1+ getRateOHFinal) * (1 + getRateMarkupFinal)</f>
        <v>#VALUE!</v>
      </c>
      <c r="GY437" s="30" t="e">
        <f>(CatTemplate[[#This Row],[CO9]]+CatTemplate[[#This Row],[CS9]]) * (1+ getRateOHFinal) * (1 + getRateMarkupFinal)</f>
        <v>#VALUE!</v>
      </c>
      <c r="GZ437" s="30" t="e">
        <f>(CatTemplate[[#This Row],[CO10]]+CatTemplate[[#This Row],[CS10]]) * (1+ getRateOHFinal) * (1 + getRateMarkupFinal)</f>
        <v>#VALUE!</v>
      </c>
      <c r="HA437" s="30" t="e">
        <f>(CatTemplate[[#This Row],[CO11]]+CatTemplate[[#This Row],[CS11]]) * (1+ getRateOHFinal) * (1 + getRateMarkupFinal)</f>
        <v>#VALUE!</v>
      </c>
      <c r="HB437" s="30" t="e">
        <f>(CatTemplate[[#This Row],[CO12]]+CatTemplate[[#This Row],[CS12]]) * (1+ getRateOHFinal) * (1 + getRateMarkupFinal)</f>
        <v>#VALUE!</v>
      </c>
      <c r="HC437" s="30" t="e">
        <f>(CatTemplate[[#This Row],[CO13]]+CatTemplate[[#This Row],[CS13]]) * (1+ getRateOHFinal) * (1 + getRateMarkupFinal)</f>
        <v>#VALUE!</v>
      </c>
      <c r="HD437" s="30" t="e">
        <f>(CatTemplate[[#This Row],[CO14]]+CatTemplate[[#This Row],[CS14]]) * (1+ getRateOHFinal) * (1 + getRateMarkupFinal)</f>
        <v>#VALUE!</v>
      </c>
      <c r="HE437" s="30" t="e">
        <f>(CatTemplate[[#This Row],[CO15]]+CatTemplate[[#This Row],[CS15]]) * (1+ getRateOHFinal) * (1 + getRateMarkupFinal)</f>
        <v>#VALUE!</v>
      </c>
      <c r="HF437" s="30" t="e">
        <f>(CatTemplate[[#This Row],[CO16]]+CatTemplate[[#This Row],[CS16]]) * (1+ getRateOHFinal) * (1 + getRateMarkupFinal)</f>
        <v>#VALUE!</v>
      </c>
      <c r="HG437" s="30" t="e">
        <f>(CatTemplate[[#This Row],[CO17]]+CatTemplate[[#This Row],[CS17]]) * (1+ getRateOHFinal) * (1 + getRateMarkupFinal)</f>
        <v>#VALUE!</v>
      </c>
      <c r="HH437" s="30" t="e">
        <f>(CatTemplate[[#This Row],[CO18]]+CatTemplate[[#This Row],[CS18]]) * (1+ getRateOHFinal) * (1 + getRateMarkupFinal)</f>
        <v>#VALUE!</v>
      </c>
      <c r="HI437" s="30" t="e">
        <f>(CatTemplate[[#This Row],[CO19]]+CatTemplate[[#This Row],[CS19]]) * (1+ getRateOHFinal) * (1 + getRateMarkupFinal)</f>
        <v>#VALUE!</v>
      </c>
      <c r="HJ437" s="30" t="e">
        <f>(CatTemplate[[#This Row],[CO20]]+CatTemplate[[#This Row],[CS20]]) * (1+ getRateOHFinal) * (1 + getRateMarkupFinal)</f>
        <v>#VALUE!</v>
      </c>
      <c r="HK437" s="39" t="e">
        <f>CatTemplate[[#This Row],[Total cost]]+CatTemplate[[#This Row],[OH Amount]]+CatTemplate[[#This Row],[Markup]]</f>
        <v>#VALUE!</v>
      </c>
      <c r="HL437" s="63">
        <f>IF(CatTemplate[[#This Row],[Units]]="Days",CatTemplate[[#This Row],[Project quantity]]*CatTemplate[[#This Row],[St. unit effort]],CatTemplate[[#This Row],[Project quantity]])</f>
        <v>0</v>
      </c>
      <c r="HM437" s="287">
        <f>IFERROR(CatTemplate[[#This Row],[Total Price]]/(CatTemplate[[#This Row],[Final Quantity]]),0)</f>
        <v>0</v>
      </c>
      <c r="HN437" s="261"/>
    </row>
    <row r="438" spans="2:222" x14ac:dyDescent="0.2">
      <c r="B438" s="9" t="s">
        <v>108</v>
      </c>
      <c r="C438" s="23">
        <v>14</v>
      </c>
      <c r="D438" s="10" t="s">
        <v>108</v>
      </c>
      <c r="E438" s="25">
        <v>1</v>
      </c>
      <c r="F438" s="19" t="s">
        <v>1056</v>
      </c>
      <c r="G438" s="27">
        <v>10</v>
      </c>
      <c r="H438" s="19" t="s">
        <v>1066</v>
      </c>
      <c r="I438" s="19"/>
      <c r="J438" s="16" t="s">
        <v>972</v>
      </c>
      <c r="K438" s="16"/>
      <c r="L438" s="16" t="s">
        <v>422</v>
      </c>
      <c r="M438" s="16" t="s">
        <v>207</v>
      </c>
      <c r="N438" s="16" t="s">
        <v>858</v>
      </c>
      <c r="O438" s="320"/>
      <c r="P438" s="71"/>
      <c r="Q438" s="108"/>
      <c r="R438" s="73"/>
      <c r="S438" s="97"/>
      <c r="T438" s="100">
        <v>10.51</v>
      </c>
      <c r="U438" s="73">
        <f>getEqUnitEffort</f>
        <v>1</v>
      </c>
      <c r="V438" s="101">
        <f>getEqQuantity</f>
        <v>1</v>
      </c>
      <c r="W438" s="320"/>
      <c r="X438" s="100">
        <f>getConsUnitCost</f>
        <v>0</v>
      </c>
      <c r="Y438" s="73">
        <f>getConsUnitEffort</f>
        <v>0</v>
      </c>
      <c r="Z438" s="14">
        <f>getConsQuantity</f>
        <v>0</v>
      </c>
      <c r="AA438" s="320"/>
      <c r="AB438" s="72"/>
      <c r="AC438" s="112"/>
      <c r="AD438" s="14">
        <f>getOthQuantity</f>
        <v>0</v>
      </c>
      <c r="AE438" s="320"/>
      <c r="AF438" s="28" t="str">
        <f>IF(ISBLANK(CatTemplate[[#This Row],[Resource type]]),"",CatTemplate[[#This Row],[Resource type]])</f>
        <v>PATH Assistant</v>
      </c>
      <c r="AG438" s="242">
        <f>getStaffUnitCost</f>
        <v>353.63338714994063</v>
      </c>
      <c r="AH438" s="113">
        <v>2</v>
      </c>
      <c r="AI438" s="40">
        <f>getStaffQuantity</f>
        <v>0</v>
      </c>
      <c r="AJ438" s="41">
        <f>CatTemplate[[#This Row],[St. quantity]]*8/ParRatePM</f>
        <v>0</v>
      </c>
      <c r="AK438" s="320"/>
      <c r="AL438" s="53" t="str">
        <f>CatTemplate[[#This Row],[Item type]]</f>
        <v>Items</v>
      </c>
      <c r="AM438" s="12">
        <f>SUM(CatTemplate[[#This Row],[Year1]:[Year20]])</f>
        <v>0</v>
      </c>
      <c r="AN438" s="52"/>
      <c r="AO438" s="52"/>
      <c r="AP438" s="52"/>
      <c r="AQ438" s="8"/>
      <c r="AR438" s="8"/>
      <c r="AS438" s="8"/>
      <c r="AT438" s="8"/>
      <c r="AU438" s="8"/>
      <c r="AV438" s="8"/>
      <c r="AW438" s="8"/>
      <c r="AX438" s="8"/>
      <c r="AY438" s="8"/>
      <c r="AZ438" s="8"/>
      <c r="BA438" s="8"/>
      <c r="BB438" s="8"/>
      <c r="BC438" s="8"/>
      <c r="BD438" s="8"/>
      <c r="BE438" s="8"/>
      <c r="BF438" s="8"/>
      <c r="BG438" s="36"/>
      <c r="BH438" s="320"/>
      <c r="BI438" s="37" t="str">
        <f>getCostCategory</f>
        <v>06 Operating costs</v>
      </c>
      <c r="BJ438" s="37" t="str">
        <f>getSection</f>
        <v>14 Pathology</v>
      </c>
      <c r="BK438" s="32" t="str">
        <f>getObject</f>
        <v>Pathology</v>
      </c>
      <c r="BL438" s="30">
        <f>IFERROR(getUnitCost * IF(CatTemplate[[#This Row],[Cost Category Comp.]]="01 Staff costs", 1,1),0)</f>
        <v>364.14338714994062</v>
      </c>
      <c r="BM438" s="29">
        <f>IF(AND(ISBLANK(CatTemplate[[#This Row],[Eq. unit cost]]),ISBLANK(CatTemplate[[#This Row],[Cons. unit cost]]),ISBLANK(CatTemplate[[#This Row],[Oth. unit cost]])), 0, IF(getUnitEffort =0,1,getUnitEffort) * CatTemplate[[#This Row],[Year1]])</f>
        <v>0</v>
      </c>
      <c r="BN438" s="29">
        <f>IF(AND(ISBLANK(CatTemplate[[#This Row],[Eq. unit cost]]),ISBLANK(CatTemplate[[#This Row],[Cons. unit cost]]),ISBLANK(CatTemplate[[#This Row],[Oth. unit cost]])), 0, IF(getUnitEffort =0,1,getUnitEffort) * CatTemplate[[#This Row],[Year2]])</f>
        <v>0</v>
      </c>
      <c r="BO438" s="29">
        <f>IF(AND(ISBLANK(CatTemplate[[#This Row],[Eq. unit cost]]),ISBLANK(CatTemplate[[#This Row],[Cons. unit cost]]),ISBLANK(CatTemplate[[#This Row],[Oth. unit cost]])), 0, IF(getUnitEffort =0,1,getUnitEffort) * CatTemplate[[#This Row],[Year3]])</f>
        <v>0</v>
      </c>
      <c r="BP438" s="29">
        <f>IF(AND(ISBLANK(CatTemplate[[#This Row],[Eq. unit cost]]),ISBLANK(CatTemplate[[#This Row],[Cons. unit cost]]),ISBLANK(CatTemplate[[#This Row],[Oth. unit cost]])), 0, IF(getUnitEffort =0,1,getUnitEffort) * CatTemplate[[#This Row],[Year4]])</f>
        <v>0</v>
      </c>
      <c r="BQ438" s="29">
        <f>IF(AND(ISBLANK(CatTemplate[[#This Row],[Eq. unit cost]]),ISBLANK(CatTemplate[[#This Row],[Cons. unit cost]]),ISBLANK(CatTemplate[[#This Row],[Oth. unit cost]])), 0, IF(getUnitEffort =0,1,getUnitEffort) * CatTemplate[[#This Row],[Year5]])</f>
        <v>0</v>
      </c>
      <c r="BR438" s="29">
        <f>IF(AND(ISBLANK(CatTemplate[[#This Row],[Eq. unit cost]]),ISBLANK(CatTemplate[[#This Row],[Cons. unit cost]]),ISBLANK(CatTemplate[[#This Row],[Oth. unit cost]])), 0, IF(getUnitEffort =0,1,getUnitEffort) * CatTemplate[[#This Row],[Year6]])</f>
        <v>0</v>
      </c>
      <c r="BS438" s="29">
        <f>IF(AND(ISBLANK(CatTemplate[[#This Row],[Eq. unit cost]]),ISBLANK(CatTemplate[[#This Row],[Cons. unit cost]]),ISBLANK(CatTemplate[[#This Row],[Oth. unit cost]])), 0, IF(getUnitEffort =0,1,getUnitEffort) * CatTemplate[[#This Row],[Year7]])</f>
        <v>0</v>
      </c>
      <c r="BT438" s="29">
        <f>IF(AND(ISBLANK(CatTemplate[[#This Row],[Eq. unit cost]]),ISBLANK(CatTemplate[[#This Row],[Cons. unit cost]]),ISBLANK(CatTemplate[[#This Row],[Oth. unit cost]])), 0, IF(getUnitEffort =0,1,getUnitEffort) * CatTemplate[[#This Row],[Year8]])</f>
        <v>0</v>
      </c>
      <c r="BU438" s="29">
        <f>IF(AND(ISBLANK(CatTemplate[[#This Row],[Eq. unit cost]]),ISBLANK(CatTemplate[[#This Row],[Cons. unit cost]]),ISBLANK(CatTemplate[[#This Row],[Oth. unit cost]])), 0, IF(getUnitEffort =0,1,getUnitEffort) * CatTemplate[[#This Row],[Year9]])</f>
        <v>0</v>
      </c>
      <c r="BV438" s="29">
        <f>IF(AND(ISBLANK(CatTemplate[[#This Row],[Eq. unit cost]]),ISBLANK(CatTemplate[[#This Row],[Cons. unit cost]]),ISBLANK(CatTemplate[[#This Row],[Oth. unit cost]])), 0, IF(getUnitEffort =0,1,getUnitEffort) * CatTemplate[[#This Row],[Year10]])</f>
        <v>0</v>
      </c>
      <c r="BW438" s="29">
        <f>IF(AND(ISBLANK(CatTemplate[[#This Row],[Eq. unit cost]]),ISBLANK(CatTemplate[[#This Row],[Cons. unit cost]]),ISBLANK(CatTemplate[[#This Row],[Oth. unit cost]])), 0, IF(getUnitEffort =0,1,getUnitEffort) * CatTemplate[[#This Row],[Year11]])</f>
        <v>0</v>
      </c>
      <c r="BX438" s="29">
        <f>IF(AND(ISBLANK(CatTemplate[[#This Row],[Eq. unit cost]]),ISBLANK(CatTemplate[[#This Row],[Cons. unit cost]]),ISBLANK(CatTemplate[[#This Row],[Oth. unit cost]])), 0, IF(getUnitEffort =0,1,getUnitEffort) * CatTemplate[[#This Row],[Year12]])</f>
        <v>0</v>
      </c>
      <c r="BY438" s="29">
        <f>IF(AND(ISBLANK(CatTemplate[[#This Row],[Eq. unit cost]]),ISBLANK(CatTemplate[[#This Row],[Cons. unit cost]]),ISBLANK(CatTemplate[[#This Row],[Oth. unit cost]])), 0, IF(getUnitEffort =0,1,getUnitEffort) * CatTemplate[[#This Row],[Year13]])</f>
        <v>0</v>
      </c>
      <c r="BZ438" s="29">
        <f>IF(AND(ISBLANK(CatTemplate[[#This Row],[Eq. unit cost]]),ISBLANK(CatTemplate[[#This Row],[Cons. unit cost]]),ISBLANK(CatTemplate[[#This Row],[Oth. unit cost]])), 0, IF(getUnitEffort =0,1,getUnitEffort) * CatTemplate[[#This Row],[Year14]])</f>
        <v>0</v>
      </c>
      <c r="CA438" s="29">
        <f>IF(AND(ISBLANK(CatTemplate[[#This Row],[Eq. unit cost]]),ISBLANK(CatTemplate[[#This Row],[Cons. unit cost]]),ISBLANK(CatTemplate[[#This Row],[Oth. unit cost]])), 0, IF(getUnitEffort =0,1,getUnitEffort) * CatTemplate[[#This Row],[Year15]])</f>
        <v>0</v>
      </c>
      <c r="CB438" s="29">
        <f>IF(AND(ISBLANK(CatTemplate[[#This Row],[Eq. unit cost]]),ISBLANK(CatTemplate[[#This Row],[Cons. unit cost]]),ISBLANK(CatTemplate[[#This Row],[Oth. unit cost]])), 0, IF(getUnitEffort =0,1,getUnitEffort) * CatTemplate[[#This Row],[Year16]])</f>
        <v>0</v>
      </c>
      <c r="CC438" s="29">
        <f>IF(AND(ISBLANK(CatTemplate[[#This Row],[Eq. unit cost]]),ISBLANK(CatTemplate[[#This Row],[Cons. unit cost]]),ISBLANK(CatTemplate[[#This Row],[Oth. unit cost]])), 0, IF(getUnitEffort =0,1,getUnitEffort) * CatTemplate[[#This Row],[Year17]])</f>
        <v>0</v>
      </c>
      <c r="CD438" s="29">
        <f>IF(AND(ISBLANK(CatTemplate[[#This Row],[Eq. unit cost]]),ISBLANK(CatTemplate[[#This Row],[Cons. unit cost]]),ISBLANK(CatTemplate[[#This Row],[Oth. unit cost]])), 0, IF(getUnitEffort =0,1,getUnitEffort) * CatTemplate[[#This Row],[Year18]])</f>
        <v>0</v>
      </c>
      <c r="CE438" s="29">
        <f>IF(AND(ISBLANK(CatTemplate[[#This Row],[Eq. unit cost]]),ISBLANK(CatTemplate[[#This Row],[Cons. unit cost]]),ISBLANK(CatTemplate[[#This Row],[Oth. unit cost]])), 0, IF(getUnitEffort =0,1,getUnitEffort) * CatTemplate[[#This Row],[Year19]])</f>
        <v>0</v>
      </c>
      <c r="CF438" s="29">
        <f>IF(AND(ISBLANK(CatTemplate[[#This Row],[Eq. unit cost]]),ISBLANK(CatTemplate[[#This Row],[Cons. unit cost]]),ISBLANK(CatTemplate[[#This Row],[Oth. unit cost]])), 0, IF(getUnitEffort =0,1,getUnitEffort) * CatTemplate[[#This Row],[Year20]])</f>
        <v>0</v>
      </c>
      <c r="CG438" s="45">
        <f>SUM(CatTemplate[[#This Row],[Q1]:[Q20]])</f>
        <v>0</v>
      </c>
      <c r="CH438" s="29">
        <f>IF(ISBLANK(CatTemplate[[#This Row],[St. unit effort]]),0,(CatTemplate[[#This Row],[St. unit effort]] * CatTemplate[[#This Row],[Year1]]))</f>
        <v>0</v>
      </c>
      <c r="CI438" s="29">
        <f>IF(ISBLANK(CatTemplate[[#This Row],[St. unit effort]]),0,(CatTemplate[[#This Row],[St. unit effort]] * CatTemplate[[#This Row],[Year2]]))</f>
        <v>0</v>
      </c>
      <c r="CJ438" s="29">
        <f>IF(ISBLANK(CatTemplate[[#This Row],[St. unit effort]]),0,(CatTemplate[[#This Row],[St. unit effort]] * CatTemplate[[#This Row],[Year3]]))</f>
        <v>0</v>
      </c>
      <c r="CK438" s="29">
        <f>IF(ISBLANK(CatTemplate[[#This Row],[St. unit effort]]),0,(CatTemplate[[#This Row],[St. unit effort]] * CatTemplate[[#This Row],[Year4]]))</f>
        <v>0</v>
      </c>
      <c r="CL438" s="29">
        <f>IF(ISBLANK(CatTemplate[[#This Row],[St. unit effort]]),0,(CatTemplate[[#This Row],[St. unit effort]] * CatTemplate[[#This Row],[Year5]]))</f>
        <v>0</v>
      </c>
      <c r="CM438" s="29">
        <f>IF(ISBLANK(CatTemplate[[#This Row],[St. unit effort]]),0,(CatTemplate[[#This Row],[St. unit effort]] * CatTemplate[[#This Row],[Year6]]))</f>
        <v>0</v>
      </c>
      <c r="CN438" s="29">
        <f>IF(ISBLANK(CatTemplate[[#This Row],[St. unit effort]]),0,(CatTemplate[[#This Row],[St. unit effort]] * CatTemplate[[#This Row],[Year7]]))</f>
        <v>0</v>
      </c>
      <c r="CO438" s="29">
        <f>IF(ISBLANK(CatTemplate[[#This Row],[St. unit effort]]),0,(CatTemplate[[#This Row],[St. unit effort]] * CatTemplate[[#This Row],[Year8]]))</f>
        <v>0</v>
      </c>
      <c r="CP438" s="29">
        <f>IF(ISBLANK(CatTemplate[[#This Row],[St. unit effort]]),0,(CatTemplate[[#This Row],[St. unit effort]] * CatTemplate[[#This Row],[Year9]]))</f>
        <v>0</v>
      </c>
      <c r="CQ438" s="29">
        <f>IF(ISBLANK(CatTemplate[[#This Row],[St. unit effort]]),0,(CatTemplate[[#This Row],[St. unit effort]] * CatTemplate[[#This Row],[Year10]]))</f>
        <v>0</v>
      </c>
      <c r="CR438" s="29">
        <f>IF(ISBLANK(CatTemplate[[#This Row],[St. unit effort]]),0,(CatTemplate[[#This Row],[St. unit effort]] * CatTemplate[[#This Row],[Year11]]))</f>
        <v>0</v>
      </c>
      <c r="CS438" s="29">
        <f>IF(ISBLANK(CatTemplate[[#This Row],[St. unit effort]]),0,(CatTemplate[[#This Row],[St. unit effort]] * CatTemplate[[#This Row],[Year12]]))</f>
        <v>0</v>
      </c>
      <c r="CT438" s="29">
        <f>IF(ISBLANK(CatTemplate[[#This Row],[St. unit effort]]),0,(CatTemplate[[#This Row],[St. unit effort]] * CatTemplate[[#This Row],[Year13]]))</f>
        <v>0</v>
      </c>
      <c r="CU438" s="29">
        <f>IF(ISBLANK(CatTemplate[[#This Row],[St. unit effort]]),0,(CatTemplate[[#This Row],[St. unit effort]] * CatTemplate[[#This Row],[Year14]]))</f>
        <v>0</v>
      </c>
      <c r="CV438" s="29">
        <f>IF(ISBLANK(CatTemplate[[#This Row],[St. unit effort]]),0,(CatTemplate[[#This Row],[St. unit effort]] * CatTemplate[[#This Row],[Year15]]))</f>
        <v>0</v>
      </c>
      <c r="CW438" s="29">
        <f>IF(ISBLANK(CatTemplate[[#This Row],[St. unit effort]]),0,(CatTemplate[[#This Row],[St. unit effort]] * CatTemplate[[#This Row],[Year16]]))</f>
        <v>0</v>
      </c>
      <c r="CX438" s="29">
        <f>IF(ISBLANK(CatTemplate[[#This Row],[St. unit effort]]),0,(CatTemplate[[#This Row],[St. unit effort]] * CatTemplate[[#This Row],[Year17]]))</f>
        <v>0</v>
      </c>
      <c r="CY438" s="29">
        <f>IF(ISBLANK(CatTemplate[[#This Row],[St. unit effort]]),0,(CatTemplate[[#This Row],[St. unit effort]] * CatTemplate[[#This Row],[Year18]]))</f>
        <v>0</v>
      </c>
      <c r="CZ438" s="29">
        <f>IF(ISBLANK(CatTemplate[[#This Row],[St. unit effort]]),0,(CatTemplate[[#This Row],[St. unit effort]] * CatTemplate[[#This Row],[Year19]]))</f>
        <v>0</v>
      </c>
      <c r="DA438" s="29">
        <f>IF(ISBLANK(CatTemplate[[#This Row],[St. unit effort]]),0,(CatTemplate[[#This Row],[St. unit effort]] * CatTemplate[[#This Row],[Year20]]))</f>
        <v>0</v>
      </c>
      <c r="DB438" s="57">
        <f>IF(ISBLANK(CatTemplate[[#This Row],[St. unit effort]]),0,(CatTemplate[[#This Row],[St. unit effort]] * CatTemplate[[#This Row],[Year1]])*8/ParRatePM)</f>
        <v>0</v>
      </c>
      <c r="DC438" s="57">
        <f>IF(ISBLANK(CatTemplate[[#This Row],[St. unit effort]]),0,(CatTemplate[[#This Row],[St. unit effort]] * CatTemplate[[#This Row],[Year2]])*8/ParRatePM)</f>
        <v>0</v>
      </c>
      <c r="DD438" s="57">
        <f>IF(ISBLANK(CatTemplate[[#This Row],[St. unit effort]]),0,(CatTemplate[[#This Row],[St. unit effort]] * CatTemplate[[#This Row],[Year3]])*8/ParRatePM)</f>
        <v>0</v>
      </c>
      <c r="DE438" s="57">
        <f>IF(ISBLANK(CatTemplate[[#This Row],[St. unit effort]]),0,(CatTemplate[[#This Row],[St. unit effort]] * CatTemplate[[#This Row],[Year4]])*8/ParRatePM)</f>
        <v>0</v>
      </c>
      <c r="DF438" s="57">
        <f>IF(ISBLANK(CatTemplate[[#This Row],[St. unit effort]]),0,(CatTemplate[[#This Row],[St. unit effort]] * CatTemplate[[#This Row],[Year5]])*8/ParRatePM)</f>
        <v>0</v>
      </c>
      <c r="DG438" s="57">
        <f>IF(ISBLANK(CatTemplate[[#This Row],[St. unit effort]]),0,(CatTemplate[[#This Row],[St. unit effort]] * CatTemplate[[#This Row],[Year6]])*8/ParRatePM)</f>
        <v>0</v>
      </c>
      <c r="DH438" s="57">
        <f>IF(ISBLANK(CatTemplate[[#This Row],[St. unit effort]]),0,(CatTemplate[[#This Row],[St. unit effort]] * CatTemplate[[#This Row],[Year7]])*8/ParRatePM)</f>
        <v>0</v>
      </c>
      <c r="DI438" s="57">
        <f>IF(ISBLANK(CatTemplate[[#This Row],[St. unit effort]]),0,(CatTemplate[[#This Row],[St. unit effort]] * CatTemplate[[#This Row],[Year8]])*8/ParRatePM)</f>
        <v>0</v>
      </c>
      <c r="DJ438" s="57">
        <f>IF(ISBLANK(CatTemplate[[#This Row],[St. unit effort]]),0,(CatTemplate[[#This Row],[St. unit effort]] * CatTemplate[[#This Row],[Year9]])*8/ParRatePM)</f>
        <v>0</v>
      </c>
      <c r="DK438" s="57">
        <f>IF(ISBLANK(CatTemplate[[#This Row],[St. unit effort]]),0,(CatTemplate[[#This Row],[St. unit effort]] * CatTemplate[[#This Row],[Year10]])*8/ParRatePM)</f>
        <v>0</v>
      </c>
      <c r="DL438" s="57">
        <f>IF(ISBLANK(CatTemplate[[#This Row],[St. unit effort]]),0,(CatTemplate[[#This Row],[St. unit effort]] * CatTemplate[[#This Row],[Year11]])*8/ParRatePM)</f>
        <v>0</v>
      </c>
      <c r="DM438" s="57">
        <f>IF(ISBLANK(CatTemplate[[#This Row],[St. unit effort]]),0,(CatTemplate[[#This Row],[St. unit effort]] * CatTemplate[[#This Row],[Year12]])*8/ParRatePM)</f>
        <v>0</v>
      </c>
      <c r="DN438" s="57">
        <f>IF(ISBLANK(CatTemplate[[#This Row],[St. unit effort]]),0,(CatTemplate[[#This Row],[St. unit effort]] * CatTemplate[[#This Row],[Year13]])*8/ParRatePM)</f>
        <v>0</v>
      </c>
      <c r="DO438" s="57">
        <f>IF(ISBLANK(CatTemplate[[#This Row],[St. unit effort]]),0,(CatTemplate[[#This Row],[St. unit effort]] * CatTemplate[[#This Row],[Year14]])*8/ParRatePM)</f>
        <v>0</v>
      </c>
      <c r="DP438" s="57">
        <f>IF(ISBLANK(CatTemplate[[#This Row],[St. unit effort]]),0,(CatTemplate[[#This Row],[St. unit effort]] * CatTemplate[[#This Row],[Year15]])*8/ParRatePM)</f>
        <v>0</v>
      </c>
      <c r="DQ438" s="57">
        <f>IF(ISBLANK(CatTemplate[[#This Row],[St. unit effort]]),0,(CatTemplate[[#This Row],[St. unit effort]] * CatTemplate[[#This Row],[Year16]])*8/ParRatePM)</f>
        <v>0</v>
      </c>
      <c r="DR438" s="57">
        <f>IF(ISBLANK(CatTemplate[[#This Row],[St. unit effort]]),0,(CatTemplate[[#This Row],[St. unit effort]] * CatTemplate[[#This Row],[Year17]])*8/ParRatePM)</f>
        <v>0</v>
      </c>
      <c r="DS438" s="57">
        <f>IF(ISBLANK(CatTemplate[[#This Row],[St. unit effort]]),0,(CatTemplate[[#This Row],[St. unit effort]] * CatTemplate[[#This Row],[Year18]])*8/ParRatePM)</f>
        <v>0</v>
      </c>
      <c r="DT438" s="57">
        <f>IF(ISBLANK(CatTemplate[[#This Row],[St. unit effort]]),0,(CatTemplate[[#This Row],[St. unit effort]] * CatTemplate[[#This Row],[Year19]])*8/ParRatePM)</f>
        <v>0</v>
      </c>
      <c r="DU438" s="57">
        <f>IF(ISBLANK(CatTemplate[[#This Row],[St. unit effort]]),0,(CatTemplate[[#This Row],[St. unit effort]] * CatTemplate[[#This Row],[Year20]])*8/ParRatePM)</f>
        <v>0</v>
      </c>
      <c r="DV438" s="54">
        <f>SUM(CatTemplate[[#This Row],[PM1]:[PM20]])</f>
        <v>0</v>
      </c>
      <c r="DW438" s="56">
        <f t="shared" si="151"/>
        <v>0</v>
      </c>
      <c r="DX438" s="56">
        <f t="shared" si="151"/>
        <v>0</v>
      </c>
      <c r="DY438" s="56">
        <f t="shared" si="151"/>
        <v>0</v>
      </c>
      <c r="DZ438" s="56">
        <f t="shared" si="151"/>
        <v>0</v>
      </c>
      <c r="EA438" s="56">
        <f t="shared" si="151"/>
        <v>0</v>
      </c>
      <c r="EB438" s="56">
        <f t="shared" si="151"/>
        <v>0</v>
      </c>
      <c r="EC438" s="56">
        <f t="shared" si="151"/>
        <v>0</v>
      </c>
      <c r="ED438" s="56">
        <f t="shared" si="151"/>
        <v>0</v>
      </c>
      <c r="EE438" s="56">
        <f t="shared" si="151"/>
        <v>0</v>
      </c>
      <c r="EF438" s="56">
        <f t="shared" si="151"/>
        <v>0</v>
      </c>
      <c r="EG438" s="56">
        <f t="shared" si="151"/>
        <v>0</v>
      </c>
      <c r="EH438" s="56">
        <f t="shared" si="151"/>
        <v>0</v>
      </c>
      <c r="EI438" s="56">
        <f t="shared" si="151"/>
        <v>0</v>
      </c>
      <c r="EJ438" s="56">
        <f t="shared" si="151"/>
        <v>0</v>
      </c>
      <c r="EK438" s="56">
        <f t="shared" si="151"/>
        <v>0</v>
      </c>
      <c r="EL438" s="56">
        <f t="shared" si="151"/>
        <v>0</v>
      </c>
      <c r="EM438" s="56">
        <f t="shared" ref="EM438:EP440" si="153">getCost(COLUMN(), ROW(), "Other")</f>
        <v>0</v>
      </c>
      <c r="EN438" s="56">
        <f t="shared" si="153"/>
        <v>0</v>
      </c>
      <c r="EO438" s="56">
        <f t="shared" si="153"/>
        <v>0</v>
      </c>
      <c r="EP438" s="56">
        <f t="shared" si="153"/>
        <v>0</v>
      </c>
      <c r="EQ438" s="30">
        <f>CatTemplate[[#This Row],[Eq. unit cost]] * CatTemplate[[#This Row],[Eq. quantity]]</f>
        <v>10.51</v>
      </c>
      <c r="ER438" s="30">
        <f>CatTemplate[[#This Row],[Cons. unit cost]] *CatTemplate[[#This Row],[Cons. quantity]]</f>
        <v>0</v>
      </c>
      <c r="ES438" s="30">
        <f>CatTemplate[[#This Row],[Oth. unit cost]] *CatTemplate[[#This Row],[Oth. quantity]]</f>
        <v>0</v>
      </c>
      <c r="ET438" s="55">
        <f>SUM(CatTemplate[[#This Row],[CO1]:[CO20]])</f>
        <v>0</v>
      </c>
      <c r="EU438" s="56">
        <f t="shared" si="152"/>
        <v>0</v>
      </c>
      <c r="EV438" s="56">
        <f t="shared" si="152"/>
        <v>0</v>
      </c>
      <c r="EW438" s="56">
        <f t="shared" si="152"/>
        <v>0</v>
      </c>
      <c r="EX438" s="56">
        <f t="shared" si="152"/>
        <v>0</v>
      </c>
      <c r="EY438" s="56">
        <f t="shared" si="152"/>
        <v>0</v>
      </c>
      <c r="EZ438" s="56">
        <f t="shared" si="152"/>
        <v>0</v>
      </c>
      <c r="FA438" s="56">
        <f t="shared" si="152"/>
        <v>0</v>
      </c>
      <c r="FB438" s="56">
        <f t="shared" si="152"/>
        <v>0</v>
      </c>
      <c r="FC438" s="56">
        <f t="shared" si="152"/>
        <v>0</v>
      </c>
      <c r="FD438" s="56">
        <f t="shared" si="152"/>
        <v>0</v>
      </c>
      <c r="FE438" s="56">
        <f t="shared" si="152"/>
        <v>0</v>
      </c>
      <c r="FF438" s="56">
        <f t="shared" si="152"/>
        <v>0</v>
      </c>
      <c r="FG438" s="56">
        <f t="shared" si="152"/>
        <v>0</v>
      </c>
      <c r="FH438" s="56">
        <f t="shared" si="152"/>
        <v>0</v>
      </c>
      <c r="FI438" s="56">
        <f t="shared" si="152"/>
        <v>0</v>
      </c>
      <c r="FJ438" s="56">
        <f t="shared" si="152"/>
        <v>0</v>
      </c>
      <c r="FK438" s="56">
        <f t="shared" ref="FK438:FN440" si="154">getCost(COLUMN(), ROW(), "Staff")</f>
        <v>0</v>
      </c>
      <c r="FL438" s="56">
        <f t="shared" si="154"/>
        <v>0</v>
      </c>
      <c r="FM438" s="56">
        <f t="shared" si="154"/>
        <v>0</v>
      </c>
      <c r="FN438" s="56">
        <f t="shared" si="154"/>
        <v>0</v>
      </c>
      <c r="FO438" s="58">
        <f>SUM(CatTemplate[[#This Row],[CS1]:[CS20]])</f>
        <v>0</v>
      </c>
      <c r="FP438" s="59">
        <f>CatTemplate[[#This Row],[Total Oth. cost]]+CatTemplate[[#This Row],[Total St. Cost]]</f>
        <v>0</v>
      </c>
      <c r="FQ438" s="33" t="e">
        <f t="shared" si="137"/>
        <v>#VALUE!</v>
      </c>
      <c r="FR438" s="33" t="e">
        <f t="shared" si="138"/>
        <v>#VALUE!</v>
      </c>
      <c r="FS438" s="30" t="e">
        <f>(CatTemplate[[#This Row],[CO1]] + CatTemplate[[#This Row],[CS1]]) * (1 + getRateOHFinal) * getRateMarkupFinal</f>
        <v>#VALUE!</v>
      </c>
      <c r="FT438" s="30" t="e">
        <f>(CatTemplate[[#This Row],[CO2]] + CatTemplate[[#This Row],[CS2]]) * (1 + getRateOHFinal) * getRateMarkupFinal</f>
        <v>#VALUE!</v>
      </c>
      <c r="FU438" s="30" t="e">
        <f>(CatTemplate[[#This Row],[CO3]] + CatTemplate[[#This Row],[CS3]]) * (1 + getRateOHFinal) * getRateMarkupFinal</f>
        <v>#VALUE!</v>
      </c>
      <c r="FV438" s="30" t="e">
        <f>(CatTemplate[[#This Row],[CO4]] + CatTemplate[[#This Row],[CS4]]) * (1 + getRateOHFinal) * getRateMarkupFinal</f>
        <v>#VALUE!</v>
      </c>
      <c r="FW438" s="30" t="e">
        <f>(CatTemplate[[#This Row],[CO5]] + CatTemplate[[#This Row],[CS5]]) * (1 + getRateOHFinal) * getRateMarkupFinal</f>
        <v>#VALUE!</v>
      </c>
      <c r="FX438" s="30" t="e">
        <f>(CatTemplate[[#This Row],[CO6]] + CatTemplate[[#This Row],[CS6]]) * (1 + getRateOHFinal) * getRateMarkupFinal</f>
        <v>#VALUE!</v>
      </c>
      <c r="FY438" s="30" t="e">
        <f>(CatTemplate[[#This Row],[CO7]] + CatTemplate[[#This Row],[CS7]]) * (1 + getRateOHFinal) * getRateMarkupFinal</f>
        <v>#VALUE!</v>
      </c>
      <c r="FZ438" s="30" t="e">
        <f>(CatTemplate[[#This Row],[CO8]] + CatTemplate[[#This Row],[CS8]]) * (1 + getRateOHFinal) * getRateMarkupFinal</f>
        <v>#VALUE!</v>
      </c>
      <c r="GA438" s="30" t="e">
        <f>(CatTemplate[[#This Row],[CO9]] + CatTemplate[[#This Row],[CS9]]) * (1 + getRateOHFinal) * getRateMarkupFinal</f>
        <v>#VALUE!</v>
      </c>
      <c r="GB438" s="30" t="e">
        <f>(CatTemplate[[#This Row],[CO10]] + CatTemplate[[#This Row],[CS10]]) * (1 + getRateOHFinal) * getRateMarkupFinal</f>
        <v>#VALUE!</v>
      </c>
      <c r="GC438" s="30" t="e">
        <f>(CatTemplate[[#This Row],[CO11]] + CatTemplate[[#This Row],[CS11]]) * (1 + getRateOHFinal) * getRateMarkupFinal</f>
        <v>#VALUE!</v>
      </c>
      <c r="GD438" s="30" t="e">
        <f>(CatTemplate[[#This Row],[CO12]] + CatTemplate[[#This Row],[CS12]]) * (1 + getRateOHFinal) * getRateMarkupFinal</f>
        <v>#VALUE!</v>
      </c>
      <c r="GE438" s="30" t="e">
        <f>(CatTemplate[[#This Row],[CO13]] + CatTemplate[[#This Row],[CS13]]) * (1 + getRateOHFinal) * getRateMarkupFinal</f>
        <v>#VALUE!</v>
      </c>
      <c r="GF438" s="30" t="e">
        <f>(CatTemplate[[#This Row],[CO14]] + CatTemplate[[#This Row],[CS14]]) * (1 + getRateOHFinal) * getRateMarkupFinal</f>
        <v>#VALUE!</v>
      </c>
      <c r="GG438" s="30" t="e">
        <f>(CatTemplate[[#This Row],[CO15]] + CatTemplate[[#This Row],[CS15]]) * (1 + getRateOHFinal) * getRateMarkupFinal</f>
        <v>#VALUE!</v>
      </c>
      <c r="GH438" s="30" t="e">
        <f>(CatTemplate[[#This Row],[CO16]] + CatTemplate[[#This Row],[CS16]]) * (1 + getRateOHFinal) * getRateMarkupFinal</f>
        <v>#VALUE!</v>
      </c>
      <c r="GI438" s="30" t="e">
        <f>(CatTemplate[[#This Row],[CO17]] + CatTemplate[[#This Row],[CS17]]) * (1 + getRateOHFinal) * getRateMarkupFinal</f>
        <v>#VALUE!</v>
      </c>
      <c r="GJ438" s="30" t="e">
        <f>(CatTemplate[[#This Row],[CO18]] + CatTemplate[[#This Row],[CS18]]) * (1 + getRateOHFinal) * getRateMarkupFinal</f>
        <v>#VALUE!</v>
      </c>
      <c r="GK438" s="30" t="e">
        <f>(CatTemplate[[#This Row],[CO19]] + CatTemplate[[#This Row],[CS19]]) * (1 + getRateOHFinal) * getRateMarkupFinal</f>
        <v>#VALUE!</v>
      </c>
      <c r="GL438" s="30" t="e">
        <f>(CatTemplate[[#This Row],[CO20]] + CatTemplate[[#This Row],[CS20]]) * (1 + getRateOHFinal) * getRateMarkupFinal</f>
        <v>#VALUE!</v>
      </c>
      <c r="GM438" s="30" t="e">
        <f t="shared" si="139"/>
        <v>#VALUE!</v>
      </c>
      <c r="GN438" s="30" t="e">
        <f t="shared" si="140"/>
        <v>#VALUE!</v>
      </c>
      <c r="GO438" s="30" t="e">
        <f t="shared" si="141"/>
        <v>#VALUE!</v>
      </c>
      <c r="GP438" s="30" t="e">
        <f t="shared" si="142"/>
        <v>#VALUE!</v>
      </c>
      <c r="GQ438" s="30" t="e">
        <f>(CatTemplate[[#This Row],[CO1]]+CatTemplate[[#This Row],[CS1]]) * (1+ getRateOHFinal) * (1 + getRateMarkupFinal)</f>
        <v>#VALUE!</v>
      </c>
      <c r="GR438" s="30" t="e">
        <f>(CatTemplate[[#This Row],[CO2]]+CatTemplate[[#This Row],[CS2]]) * (1+ getRateOHFinal) * (1 + getRateMarkupFinal)</f>
        <v>#VALUE!</v>
      </c>
      <c r="GS438" s="30" t="e">
        <f>(CatTemplate[[#This Row],[CO3]]+CatTemplate[[#This Row],[CS3]]) * (1+ getRateOHFinal) * (1 + getRateMarkupFinal)</f>
        <v>#VALUE!</v>
      </c>
      <c r="GT438" s="30" t="e">
        <f>(CatTemplate[[#This Row],[CO4]]+CatTemplate[[#This Row],[CS4]]) * (1+ getRateOHFinal) * (1 + getRateMarkupFinal)</f>
        <v>#VALUE!</v>
      </c>
      <c r="GU438" s="30" t="e">
        <f>(CatTemplate[[#This Row],[CO5]]+CatTemplate[[#This Row],[CS5]]) * (1+ getRateOHFinal) * (1 + getRateMarkupFinal)</f>
        <v>#VALUE!</v>
      </c>
      <c r="GV438" s="30" t="e">
        <f>(CatTemplate[[#This Row],[CO6]]+CatTemplate[[#This Row],[CS6]]) * (1+ getRateOHFinal) * (1 + getRateMarkupFinal)</f>
        <v>#VALUE!</v>
      </c>
      <c r="GW438" s="30" t="e">
        <f>(CatTemplate[[#This Row],[CO7]]+CatTemplate[[#This Row],[CS7]]) * (1+ getRateOHFinal) * (1 + getRateMarkupFinal)</f>
        <v>#VALUE!</v>
      </c>
      <c r="GX438" s="30" t="e">
        <f>(CatTemplate[[#This Row],[CO8]]+CatTemplate[[#This Row],[CS8]]) * (1+ getRateOHFinal) * (1 + getRateMarkupFinal)</f>
        <v>#VALUE!</v>
      </c>
      <c r="GY438" s="30" t="e">
        <f>(CatTemplate[[#This Row],[CO9]]+CatTemplate[[#This Row],[CS9]]) * (1+ getRateOHFinal) * (1 + getRateMarkupFinal)</f>
        <v>#VALUE!</v>
      </c>
      <c r="GZ438" s="30" t="e">
        <f>(CatTemplate[[#This Row],[CO10]]+CatTemplate[[#This Row],[CS10]]) * (1+ getRateOHFinal) * (1 + getRateMarkupFinal)</f>
        <v>#VALUE!</v>
      </c>
      <c r="HA438" s="30" t="e">
        <f>(CatTemplate[[#This Row],[CO11]]+CatTemplate[[#This Row],[CS11]]) * (1+ getRateOHFinal) * (1 + getRateMarkupFinal)</f>
        <v>#VALUE!</v>
      </c>
      <c r="HB438" s="30" t="e">
        <f>(CatTemplate[[#This Row],[CO12]]+CatTemplate[[#This Row],[CS12]]) * (1+ getRateOHFinal) * (1 + getRateMarkupFinal)</f>
        <v>#VALUE!</v>
      </c>
      <c r="HC438" s="30" t="e">
        <f>(CatTemplate[[#This Row],[CO13]]+CatTemplate[[#This Row],[CS13]]) * (1+ getRateOHFinal) * (1 + getRateMarkupFinal)</f>
        <v>#VALUE!</v>
      </c>
      <c r="HD438" s="30" t="e">
        <f>(CatTemplate[[#This Row],[CO14]]+CatTemplate[[#This Row],[CS14]]) * (1+ getRateOHFinal) * (1 + getRateMarkupFinal)</f>
        <v>#VALUE!</v>
      </c>
      <c r="HE438" s="30" t="e">
        <f>(CatTemplate[[#This Row],[CO15]]+CatTemplate[[#This Row],[CS15]]) * (1+ getRateOHFinal) * (1 + getRateMarkupFinal)</f>
        <v>#VALUE!</v>
      </c>
      <c r="HF438" s="30" t="e">
        <f>(CatTemplate[[#This Row],[CO16]]+CatTemplate[[#This Row],[CS16]]) * (1+ getRateOHFinal) * (1 + getRateMarkupFinal)</f>
        <v>#VALUE!</v>
      </c>
      <c r="HG438" s="30" t="e">
        <f>(CatTemplate[[#This Row],[CO17]]+CatTemplate[[#This Row],[CS17]]) * (1+ getRateOHFinal) * (1 + getRateMarkupFinal)</f>
        <v>#VALUE!</v>
      </c>
      <c r="HH438" s="30" t="e">
        <f>(CatTemplate[[#This Row],[CO18]]+CatTemplate[[#This Row],[CS18]]) * (1+ getRateOHFinal) * (1 + getRateMarkupFinal)</f>
        <v>#VALUE!</v>
      </c>
      <c r="HI438" s="30" t="e">
        <f>(CatTemplate[[#This Row],[CO19]]+CatTemplate[[#This Row],[CS19]]) * (1+ getRateOHFinal) * (1 + getRateMarkupFinal)</f>
        <v>#VALUE!</v>
      </c>
      <c r="HJ438" s="30" t="e">
        <f>(CatTemplate[[#This Row],[CO20]]+CatTemplate[[#This Row],[CS20]]) * (1+ getRateOHFinal) * (1 + getRateMarkupFinal)</f>
        <v>#VALUE!</v>
      </c>
      <c r="HK438" s="39" t="e">
        <f>CatTemplate[[#This Row],[Total cost]]+CatTemplate[[#This Row],[OH Amount]]+CatTemplate[[#This Row],[Markup]]</f>
        <v>#VALUE!</v>
      </c>
      <c r="HL438" s="63">
        <f>IF(CatTemplate[[#This Row],[Units]]="Days",CatTemplate[[#This Row],[Project quantity]]*CatTemplate[[#This Row],[St. unit effort]],CatTemplate[[#This Row],[Project quantity]])</f>
        <v>0</v>
      </c>
      <c r="HM438" s="287">
        <f>IFERROR(CatTemplate[[#This Row],[Total Price]]/(CatTemplate[[#This Row],[Final Quantity]]),0)</f>
        <v>0</v>
      </c>
      <c r="HN438" s="261"/>
    </row>
    <row r="439" spans="2:222" x14ac:dyDescent="0.2">
      <c r="B439" s="9" t="s">
        <v>108</v>
      </c>
      <c r="C439" s="23">
        <v>14</v>
      </c>
      <c r="D439" s="10" t="s">
        <v>108</v>
      </c>
      <c r="E439" s="25">
        <v>1</v>
      </c>
      <c r="F439" s="19" t="s">
        <v>1056</v>
      </c>
      <c r="G439" s="27">
        <v>11</v>
      </c>
      <c r="H439" s="19" t="s">
        <v>1067</v>
      </c>
      <c r="I439" s="19"/>
      <c r="J439" s="16" t="s">
        <v>972</v>
      </c>
      <c r="K439" s="16"/>
      <c r="L439" s="16" t="s">
        <v>422</v>
      </c>
      <c r="M439" s="16" t="s">
        <v>207</v>
      </c>
      <c r="N439" s="16" t="s">
        <v>858</v>
      </c>
      <c r="O439" s="320"/>
      <c r="P439" s="71"/>
      <c r="Q439" s="108"/>
      <c r="R439" s="73"/>
      <c r="S439" s="97"/>
      <c r="T439" s="100">
        <f>getEqUnitCost</f>
        <v>0</v>
      </c>
      <c r="U439" s="73">
        <f>getEqUnitEffort</f>
        <v>0</v>
      </c>
      <c r="V439" s="101">
        <f>getEqQuantity</f>
        <v>0</v>
      </c>
      <c r="W439" s="320"/>
      <c r="X439" s="100">
        <f>getConsUnitCost</f>
        <v>0</v>
      </c>
      <c r="Y439" s="73">
        <f>getConsUnitEffort</f>
        <v>0</v>
      </c>
      <c r="Z439" s="14">
        <f>getConsQuantity</f>
        <v>0</v>
      </c>
      <c r="AA439" s="320"/>
      <c r="AB439" s="72"/>
      <c r="AC439" s="112"/>
      <c r="AD439" s="14">
        <f>getOthQuantity</f>
        <v>0</v>
      </c>
      <c r="AE439" s="320"/>
      <c r="AF439" s="28" t="str">
        <f>IF(ISBLANK(CatTemplate[[#This Row],[Resource type]]),"",CatTemplate[[#This Row],[Resource type]])</f>
        <v>PATH Assistant</v>
      </c>
      <c r="AG439" s="242">
        <f>getStaffUnitCost</f>
        <v>353.63338714994063</v>
      </c>
      <c r="AH439" s="113">
        <f>getStaffUnitEffort</f>
        <v>0</v>
      </c>
      <c r="AI439" s="40">
        <f>getStaffQuantity</f>
        <v>0</v>
      </c>
      <c r="AJ439" s="41">
        <f>CatTemplate[[#This Row],[St. quantity]]*8/ParRatePM</f>
        <v>0</v>
      </c>
      <c r="AK439" s="320"/>
      <c r="AL439" s="53" t="str">
        <f>CatTemplate[[#This Row],[Item type]]</f>
        <v>Items</v>
      </c>
      <c r="AM439" s="12">
        <f>SUM(CatTemplate[[#This Row],[Year1]:[Year20]])</f>
        <v>0</v>
      </c>
      <c r="AN439" s="52"/>
      <c r="AO439" s="52"/>
      <c r="AP439" s="52"/>
      <c r="AQ439" s="8"/>
      <c r="AR439" s="8"/>
      <c r="AS439" s="8"/>
      <c r="AT439" s="8"/>
      <c r="AU439" s="8"/>
      <c r="AV439" s="8"/>
      <c r="AW439" s="8"/>
      <c r="AX439" s="8"/>
      <c r="AY439" s="8"/>
      <c r="AZ439" s="8"/>
      <c r="BA439" s="8"/>
      <c r="BB439" s="8"/>
      <c r="BC439" s="8"/>
      <c r="BD439" s="8"/>
      <c r="BE439" s="8"/>
      <c r="BF439" s="8"/>
      <c r="BG439" s="36"/>
      <c r="BH439" s="320"/>
      <c r="BI439" s="37" t="str">
        <f>getCostCategory</f>
        <v>06 Operating costs</v>
      </c>
      <c r="BJ439" s="37" t="str">
        <f>getSection</f>
        <v>14 Pathology</v>
      </c>
      <c r="BK439" s="32" t="str">
        <f>getObject</f>
        <v>Pathology</v>
      </c>
      <c r="BL439" s="30">
        <f>IFERROR(getUnitCost * IF(CatTemplate[[#This Row],[Cost Category Comp.]]="01 Staff costs", 1,1),0)</f>
        <v>353.63338714994063</v>
      </c>
      <c r="BM439" s="29">
        <f>IF(AND(ISBLANK(CatTemplate[[#This Row],[Eq. unit cost]]),ISBLANK(CatTemplate[[#This Row],[Cons. unit cost]]),ISBLANK(CatTemplate[[#This Row],[Oth. unit cost]])), 0, IF(getUnitEffort =0,1,getUnitEffort) * CatTemplate[[#This Row],[Year1]])</f>
        <v>0</v>
      </c>
      <c r="BN439" s="29">
        <f>IF(AND(ISBLANK(CatTemplate[[#This Row],[Eq. unit cost]]),ISBLANK(CatTemplate[[#This Row],[Cons. unit cost]]),ISBLANK(CatTemplate[[#This Row],[Oth. unit cost]])), 0, IF(getUnitEffort =0,1,getUnitEffort) * CatTemplate[[#This Row],[Year2]])</f>
        <v>0</v>
      </c>
      <c r="BO439" s="29">
        <f>IF(AND(ISBLANK(CatTemplate[[#This Row],[Eq. unit cost]]),ISBLANK(CatTemplate[[#This Row],[Cons. unit cost]]),ISBLANK(CatTemplate[[#This Row],[Oth. unit cost]])), 0, IF(getUnitEffort =0,1,getUnitEffort) * CatTemplate[[#This Row],[Year3]])</f>
        <v>0</v>
      </c>
      <c r="BP439" s="29">
        <f>IF(AND(ISBLANK(CatTemplate[[#This Row],[Eq. unit cost]]),ISBLANK(CatTemplate[[#This Row],[Cons. unit cost]]),ISBLANK(CatTemplate[[#This Row],[Oth. unit cost]])), 0, IF(getUnitEffort =0,1,getUnitEffort) * CatTemplate[[#This Row],[Year4]])</f>
        <v>0</v>
      </c>
      <c r="BQ439" s="29">
        <f>IF(AND(ISBLANK(CatTemplate[[#This Row],[Eq. unit cost]]),ISBLANK(CatTemplate[[#This Row],[Cons. unit cost]]),ISBLANK(CatTemplate[[#This Row],[Oth. unit cost]])), 0, IF(getUnitEffort =0,1,getUnitEffort) * CatTemplate[[#This Row],[Year5]])</f>
        <v>0</v>
      </c>
      <c r="BR439" s="29">
        <f>IF(AND(ISBLANK(CatTemplate[[#This Row],[Eq. unit cost]]),ISBLANK(CatTemplate[[#This Row],[Cons. unit cost]]),ISBLANK(CatTemplate[[#This Row],[Oth. unit cost]])), 0, IF(getUnitEffort =0,1,getUnitEffort) * CatTemplate[[#This Row],[Year6]])</f>
        <v>0</v>
      </c>
      <c r="BS439" s="29">
        <f>IF(AND(ISBLANK(CatTemplate[[#This Row],[Eq. unit cost]]),ISBLANK(CatTemplate[[#This Row],[Cons. unit cost]]),ISBLANK(CatTemplate[[#This Row],[Oth. unit cost]])), 0, IF(getUnitEffort =0,1,getUnitEffort) * CatTemplate[[#This Row],[Year7]])</f>
        <v>0</v>
      </c>
      <c r="BT439" s="29">
        <f>IF(AND(ISBLANK(CatTemplate[[#This Row],[Eq. unit cost]]),ISBLANK(CatTemplate[[#This Row],[Cons. unit cost]]),ISBLANK(CatTemplate[[#This Row],[Oth. unit cost]])), 0, IF(getUnitEffort =0,1,getUnitEffort) * CatTemplate[[#This Row],[Year8]])</f>
        <v>0</v>
      </c>
      <c r="BU439" s="29">
        <f>IF(AND(ISBLANK(CatTemplate[[#This Row],[Eq. unit cost]]),ISBLANK(CatTemplate[[#This Row],[Cons. unit cost]]),ISBLANK(CatTemplate[[#This Row],[Oth. unit cost]])), 0, IF(getUnitEffort =0,1,getUnitEffort) * CatTemplate[[#This Row],[Year9]])</f>
        <v>0</v>
      </c>
      <c r="BV439" s="29">
        <f>IF(AND(ISBLANK(CatTemplate[[#This Row],[Eq. unit cost]]),ISBLANK(CatTemplate[[#This Row],[Cons. unit cost]]),ISBLANK(CatTemplate[[#This Row],[Oth. unit cost]])), 0, IF(getUnitEffort =0,1,getUnitEffort) * CatTemplate[[#This Row],[Year10]])</f>
        <v>0</v>
      </c>
      <c r="BW439" s="29">
        <f>IF(AND(ISBLANK(CatTemplate[[#This Row],[Eq. unit cost]]),ISBLANK(CatTemplate[[#This Row],[Cons. unit cost]]),ISBLANK(CatTemplate[[#This Row],[Oth. unit cost]])), 0, IF(getUnitEffort =0,1,getUnitEffort) * CatTemplate[[#This Row],[Year11]])</f>
        <v>0</v>
      </c>
      <c r="BX439" s="29">
        <f>IF(AND(ISBLANK(CatTemplate[[#This Row],[Eq. unit cost]]),ISBLANK(CatTemplate[[#This Row],[Cons. unit cost]]),ISBLANK(CatTemplate[[#This Row],[Oth. unit cost]])), 0, IF(getUnitEffort =0,1,getUnitEffort) * CatTemplate[[#This Row],[Year12]])</f>
        <v>0</v>
      </c>
      <c r="BY439" s="29">
        <f>IF(AND(ISBLANK(CatTemplate[[#This Row],[Eq. unit cost]]),ISBLANK(CatTemplate[[#This Row],[Cons. unit cost]]),ISBLANK(CatTemplate[[#This Row],[Oth. unit cost]])), 0, IF(getUnitEffort =0,1,getUnitEffort) * CatTemplate[[#This Row],[Year13]])</f>
        <v>0</v>
      </c>
      <c r="BZ439" s="29">
        <f>IF(AND(ISBLANK(CatTemplate[[#This Row],[Eq. unit cost]]),ISBLANK(CatTemplate[[#This Row],[Cons. unit cost]]),ISBLANK(CatTemplate[[#This Row],[Oth. unit cost]])), 0, IF(getUnitEffort =0,1,getUnitEffort) * CatTemplate[[#This Row],[Year14]])</f>
        <v>0</v>
      </c>
      <c r="CA439" s="29">
        <f>IF(AND(ISBLANK(CatTemplate[[#This Row],[Eq. unit cost]]),ISBLANK(CatTemplate[[#This Row],[Cons. unit cost]]),ISBLANK(CatTemplate[[#This Row],[Oth. unit cost]])), 0, IF(getUnitEffort =0,1,getUnitEffort) * CatTemplate[[#This Row],[Year15]])</f>
        <v>0</v>
      </c>
      <c r="CB439" s="29">
        <f>IF(AND(ISBLANK(CatTemplate[[#This Row],[Eq. unit cost]]),ISBLANK(CatTemplate[[#This Row],[Cons. unit cost]]),ISBLANK(CatTemplate[[#This Row],[Oth. unit cost]])), 0, IF(getUnitEffort =0,1,getUnitEffort) * CatTemplate[[#This Row],[Year16]])</f>
        <v>0</v>
      </c>
      <c r="CC439" s="29">
        <f>IF(AND(ISBLANK(CatTemplate[[#This Row],[Eq. unit cost]]),ISBLANK(CatTemplate[[#This Row],[Cons. unit cost]]),ISBLANK(CatTemplate[[#This Row],[Oth. unit cost]])), 0, IF(getUnitEffort =0,1,getUnitEffort) * CatTemplate[[#This Row],[Year17]])</f>
        <v>0</v>
      </c>
      <c r="CD439" s="29">
        <f>IF(AND(ISBLANK(CatTemplate[[#This Row],[Eq. unit cost]]),ISBLANK(CatTemplate[[#This Row],[Cons. unit cost]]),ISBLANK(CatTemplate[[#This Row],[Oth. unit cost]])), 0, IF(getUnitEffort =0,1,getUnitEffort) * CatTemplate[[#This Row],[Year18]])</f>
        <v>0</v>
      </c>
      <c r="CE439" s="29">
        <f>IF(AND(ISBLANK(CatTemplate[[#This Row],[Eq. unit cost]]),ISBLANK(CatTemplate[[#This Row],[Cons. unit cost]]),ISBLANK(CatTemplate[[#This Row],[Oth. unit cost]])), 0, IF(getUnitEffort =0,1,getUnitEffort) * CatTemplate[[#This Row],[Year19]])</f>
        <v>0</v>
      </c>
      <c r="CF439" s="29">
        <f>IF(AND(ISBLANK(CatTemplate[[#This Row],[Eq. unit cost]]),ISBLANK(CatTemplate[[#This Row],[Cons. unit cost]]),ISBLANK(CatTemplate[[#This Row],[Oth. unit cost]])), 0, IF(getUnitEffort =0,1,getUnitEffort) * CatTemplate[[#This Row],[Year20]])</f>
        <v>0</v>
      </c>
      <c r="CG439" s="45">
        <f>SUM(CatTemplate[[#This Row],[Q1]:[Q20]])</f>
        <v>0</v>
      </c>
      <c r="CH439" s="29">
        <f>IF(ISBLANK(CatTemplate[[#This Row],[St. unit effort]]),0,(CatTemplate[[#This Row],[St. unit effort]] * CatTemplate[[#This Row],[Year1]]))</f>
        <v>0</v>
      </c>
      <c r="CI439" s="29">
        <f>IF(ISBLANK(CatTemplate[[#This Row],[St. unit effort]]),0,(CatTemplate[[#This Row],[St. unit effort]] * CatTemplate[[#This Row],[Year2]]))</f>
        <v>0</v>
      </c>
      <c r="CJ439" s="29">
        <f>IF(ISBLANK(CatTemplate[[#This Row],[St. unit effort]]),0,(CatTemplate[[#This Row],[St. unit effort]] * CatTemplate[[#This Row],[Year3]]))</f>
        <v>0</v>
      </c>
      <c r="CK439" s="29">
        <f>IF(ISBLANK(CatTemplate[[#This Row],[St. unit effort]]),0,(CatTemplate[[#This Row],[St. unit effort]] * CatTemplate[[#This Row],[Year4]]))</f>
        <v>0</v>
      </c>
      <c r="CL439" s="29">
        <f>IF(ISBLANK(CatTemplate[[#This Row],[St. unit effort]]),0,(CatTemplate[[#This Row],[St. unit effort]] * CatTemplate[[#This Row],[Year5]]))</f>
        <v>0</v>
      </c>
      <c r="CM439" s="29">
        <f>IF(ISBLANK(CatTemplate[[#This Row],[St. unit effort]]),0,(CatTemplate[[#This Row],[St. unit effort]] * CatTemplate[[#This Row],[Year6]]))</f>
        <v>0</v>
      </c>
      <c r="CN439" s="29">
        <f>IF(ISBLANK(CatTemplate[[#This Row],[St. unit effort]]),0,(CatTemplate[[#This Row],[St. unit effort]] * CatTemplate[[#This Row],[Year7]]))</f>
        <v>0</v>
      </c>
      <c r="CO439" s="29">
        <f>IF(ISBLANK(CatTemplate[[#This Row],[St. unit effort]]),0,(CatTemplate[[#This Row],[St. unit effort]] * CatTemplate[[#This Row],[Year8]]))</f>
        <v>0</v>
      </c>
      <c r="CP439" s="29">
        <f>IF(ISBLANK(CatTemplate[[#This Row],[St. unit effort]]),0,(CatTemplate[[#This Row],[St. unit effort]] * CatTemplate[[#This Row],[Year9]]))</f>
        <v>0</v>
      </c>
      <c r="CQ439" s="29">
        <f>IF(ISBLANK(CatTemplate[[#This Row],[St. unit effort]]),0,(CatTemplate[[#This Row],[St. unit effort]] * CatTemplate[[#This Row],[Year10]]))</f>
        <v>0</v>
      </c>
      <c r="CR439" s="29">
        <f>IF(ISBLANK(CatTemplate[[#This Row],[St. unit effort]]),0,(CatTemplate[[#This Row],[St. unit effort]] * CatTemplate[[#This Row],[Year11]]))</f>
        <v>0</v>
      </c>
      <c r="CS439" s="29">
        <f>IF(ISBLANK(CatTemplate[[#This Row],[St. unit effort]]),0,(CatTemplate[[#This Row],[St. unit effort]] * CatTemplate[[#This Row],[Year12]]))</f>
        <v>0</v>
      </c>
      <c r="CT439" s="29">
        <f>IF(ISBLANK(CatTemplate[[#This Row],[St. unit effort]]),0,(CatTemplate[[#This Row],[St. unit effort]] * CatTemplate[[#This Row],[Year13]]))</f>
        <v>0</v>
      </c>
      <c r="CU439" s="29">
        <f>IF(ISBLANK(CatTemplate[[#This Row],[St. unit effort]]),0,(CatTemplate[[#This Row],[St. unit effort]] * CatTemplate[[#This Row],[Year14]]))</f>
        <v>0</v>
      </c>
      <c r="CV439" s="29">
        <f>IF(ISBLANK(CatTemplate[[#This Row],[St. unit effort]]),0,(CatTemplate[[#This Row],[St. unit effort]] * CatTemplate[[#This Row],[Year15]]))</f>
        <v>0</v>
      </c>
      <c r="CW439" s="29">
        <f>IF(ISBLANK(CatTemplate[[#This Row],[St. unit effort]]),0,(CatTemplate[[#This Row],[St. unit effort]] * CatTemplate[[#This Row],[Year16]]))</f>
        <v>0</v>
      </c>
      <c r="CX439" s="29">
        <f>IF(ISBLANK(CatTemplate[[#This Row],[St. unit effort]]),0,(CatTemplate[[#This Row],[St. unit effort]] * CatTemplate[[#This Row],[Year17]]))</f>
        <v>0</v>
      </c>
      <c r="CY439" s="29">
        <f>IF(ISBLANK(CatTemplate[[#This Row],[St. unit effort]]),0,(CatTemplate[[#This Row],[St. unit effort]] * CatTemplate[[#This Row],[Year18]]))</f>
        <v>0</v>
      </c>
      <c r="CZ439" s="29">
        <f>IF(ISBLANK(CatTemplate[[#This Row],[St. unit effort]]),0,(CatTemplate[[#This Row],[St. unit effort]] * CatTemplate[[#This Row],[Year19]]))</f>
        <v>0</v>
      </c>
      <c r="DA439" s="29">
        <f>IF(ISBLANK(CatTemplate[[#This Row],[St. unit effort]]),0,(CatTemplate[[#This Row],[St. unit effort]] * CatTemplate[[#This Row],[Year20]]))</f>
        <v>0</v>
      </c>
      <c r="DB439" s="57">
        <f>IF(ISBLANK(CatTemplate[[#This Row],[St. unit effort]]),0,(CatTemplate[[#This Row],[St. unit effort]] * CatTemplate[[#This Row],[Year1]])*8/ParRatePM)</f>
        <v>0</v>
      </c>
      <c r="DC439" s="57">
        <f>IF(ISBLANK(CatTemplate[[#This Row],[St. unit effort]]),0,(CatTemplate[[#This Row],[St. unit effort]] * CatTemplate[[#This Row],[Year2]])*8/ParRatePM)</f>
        <v>0</v>
      </c>
      <c r="DD439" s="57">
        <f>IF(ISBLANK(CatTemplate[[#This Row],[St. unit effort]]),0,(CatTemplate[[#This Row],[St. unit effort]] * CatTemplate[[#This Row],[Year3]])*8/ParRatePM)</f>
        <v>0</v>
      </c>
      <c r="DE439" s="57">
        <f>IF(ISBLANK(CatTemplate[[#This Row],[St. unit effort]]),0,(CatTemplate[[#This Row],[St. unit effort]] * CatTemplate[[#This Row],[Year4]])*8/ParRatePM)</f>
        <v>0</v>
      </c>
      <c r="DF439" s="57">
        <f>IF(ISBLANK(CatTemplate[[#This Row],[St. unit effort]]),0,(CatTemplate[[#This Row],[St. unit effort]] * CatTemplate[[#This Row],[Year5]])*8/ParRatePM)</f>
        <v>0</v>
      </c>
      <c r="DG439" s="57">
        <f>IF(ISBLANK(CatTemplate[[#This Row],[St. unit effort]]),0,(CatTemplate[[#This Row],[St. unit effort]] * CatTemplate[[#This Row],[Year6]])*8/ParRatePM)</f>
        <v>0</v>
      </c>
      <c r="DH439" s="57">
        <f>IF(ISBLANK(CatTemplate[[#This Row],[St. unit effort]]),0,(CatTemplate[[#This Row],[St. unit effort]] * CatTemplate[[#This Row],[Year7]])*8/ParRatePM)</f>
        <v>0</v>
      </c>
      <c r="DI439" s="57">
        <f>IF(ISBLANK(CatTemplate[[#This Row],[St. unit effort]]),0,(CatTemplate[[#This Row],[St. unit effort]] * CatTemplate[[#This Row],[Year8]])*8/ParRatePM)</f>
        <v>0</v>
      </c>
      <c r="DJ439" s="57">
        <f>IF(ISBLANK(CatTemplate[[#This Row],[St. unit effort]]),0,(CatTemplate[[#This Row],[St. unit effort]] * CatTemplate[[#This Row],[Year9]])*8/ParRatePM)</f>
        <v>0</v>
      </c>
      <c r="DK439" s="57">
        <f>IF(ISBLANK(CatTemplate[[#This Row],[St. unit effort]]),0,(CatTemplate[[#This Row],[St. unit effort]] * CatTemplate[[#This Row],[Year10]])*8/ParRatePM)</f>
        <v>0</v>
      </c>
      <c r="DL439" s="57">
        <f>IF(ISBLANK(CatTemplate[[#This Row],[St. unit effort]]),0,(CatTemplate[[#This Row],[St. unit effort]] * CatTemplate[[#This Row],[Year11]])*8/ParRatePM)</f>
        <v>0</v>
      </c>
      <c r="DM439" s="57">
        <f>IF(ISBLANK(CatTemplate[[#This Row],[St. unit effort]]),0,(CatTemplate[[#This Row],[St. unit effort]] * CatTemplate[[#This Row],[Year12]])*8/ParRatePM)</f>
        <v>0</v>
      </c>
      <c r="DN439" s="57">
        <f>IF(ISBLANK(CatTemplate[[#This Row],[St. unit effort]]),0,(CatTemplate[[#This Row],[St. unit effort]] * CatTemplate[[#This Row],[Year13]])*8/ParRatePM)</f>
        <v>0</v>
      </c>
      <c r="DO439" s="57">
        <f>IF(ISBLANK(CatTemplate[[#This Row],[St. unit effort]]),0,(CatTemplate[[#This Row],[St. unit effort]] * CatTemplate[[#This Row],[Year14]])*8/ParRatePM)</f>
        <v>0</v>
      </c>
      <c r="DP439" s="57">
        <f>IF(ISBLANK(CatTemplate[[#This Row],[St. unit effort]]),0,(CatTemplate[[#This Row],[St. unit effort]] * CatTemplate[[#This Row],[Year15]])*8/ParRatePM)</f>
        <v>0</v>
      </c>
      <c r="DQ439" s="57">
        <f>IF(ISBLANK(CatTemplate[[#This Row],[St. unit effort]]),0,(CatTemplate[[#This Row],[St. unit effort]] * CatTemplate[[#This Row],[Year16]])*8/ParRatePM)</f>
        <v>0</v>
      </c>
      <c r="DR439" s="57">
        <f>IF(ISBLANK(CatTemplate[[#This Row],[St. unit effort]]),0,(CatTemplate[[#This Row],[St. unit effort]] * CatTemplate[[#This Row],[Year17]])*8/ParRatePM)</f>
        <v>0</v>
      </c>
      <c r="DS439" s="57">
        <f>IF(ISBLANK(CatTemplate[[#This Row],[St. unit effort]]),0,(CatTemplate[[#This Row],[St. unit effort]] * CatTemplate[[#This Row],[Year18]])*8/ParRatePM)</f>
        <v>0</v>
      </c>
      <c r="DT439" s="57">
        <f>IF(ISBLANK(CatTemplate[[#This Row],[St. unit effort]]),0,(CatTemplate[[#This Row],[St. unit effort]] * CatTemplate[[#This Row],[Year19]])*8/ParRatePM)</f>
        <v>0</v>
      </c>
      <c r="DU439" s="57">
        <f>IF(ISBLANK(CatTemplate[[#This Row],[St. unit effort]]),0,(CatTemplate[[#This Row],[St. unit effort]] * CatTemplate[[#This Row],[Year20]])*8/ParRatePM)</f>
        <v>0</v>
      </c>
      <c r="DV439" s="54">
        <f>SUM(CatTemplate[[#This Row],[PM1]:[PM20]])</f>
        <v>0</v>
      </c>
      <c r="DW439" s="56">
        <f t="shared" si="151"/>
        <v>0</v>
      </c>
      <c r="DX439" s="56">
        <f t="shared" si="151"/>
        <v>0</v>
      </c>
      <c r="DY439" s="56">
        <f t="shared" si="151"/>
        <v>0</v>
      </c>
      <c r="DZ439" s="56">
        <f t="shared" si="151"/>
        <v>0</v>
      </c>
      <c r="EA439" s="56">
        <f t="shared" si="151"/>
        <v>0</v>
      </c>
      <c r="EB439" s="56">
        <f t="shared" si="151"/>
        <v>0</v>
      </c>
      <c r="EC439" s="56">
        <f t="shared" si="151"/>
        <v>0</v>
      </c>
      <c r="ED439" s="56">
        <f t="shared" si="151"/>
        <v>0</v>
      </c>
      <c r="EE439" s="56">
        <f t="shared" si="151"/>
        <v>0</v>
      </c>
      <c r="EF439" s="56">
        <f t="shared" si="151"/>
        <v>0</v>
      </c>
      <c r="EG439" s="56">
        <f t="shared" si="151"/>
        <v>0</v>
      </c>
      <c r="EH439" s="56">
        <f t="shared" si="151"/>
        <v>0</v>
      </c>
      <c r="EI439" s="56">
        <f t="shared" si="151"/>
        <v>0</v>
      </c>
      <c r="EJ439" s="56">
        <f t="shared" si="151"/>
        <v>0</v>
      </c>
      <c r="EK439" s="56">
        <f t="shared" si="151"/>
        <v>0</v>
      </c>
      <c r="EL439" s="56">
        <f t="shared" si="151"/>
        <v>0</v>
      </c>
      <c r="EM439" s="56">
        <f t="shared" si="153"/>
        <v>0</v>
      </c>
      <c r="EN439" s="56">
        <f t="shared" si="153"/>
        <v>0</v>
      </c>
      <c r="EO439" s="56">
        <f t="shared" si="153"/>
        <v>0</v>
      </c>
      <c r="EP439" s="56">
        <f t="shared" si="153"/>
        <v>0</v>
      </c>
      <c r="EQ439" s="30">
        <f>CatTemplate[[#This Row],[Eq. unit cost]] * CatTemplate[[#This Row],[Eq. quantity]]</f>
        <v>0</v>
      </c>
      <c r="ER439" s="30">
        <f>CatTemplate[[#This Row],[Cons. unit cost]] *CatTemplate[[#This Row],[Cons. quantity]]</f>
        <v>0</v>
      </c>
      <c r="ES439" s="30">
        <f>CatTemplate[[#This Row],[Oth. unit cost]] *CatTemplate[[#This Row],[Oth. quantity]]</f>
        <v>0</v>
      </c>
      <c r="ET439" s="55">
        <f>SUM(CatTemplate[[#This Row],[CO1]:[CO20]])</f>
        <v>0</v>
      </c>
      <c r="EU439" s="56">
        <f t="shared" si="152"/>
        <v>0</v>
      </c>
      <c r="EV439" s="56">
        <f t="shared" si="152"/>
        <v>0</v>
      </c>
      <c r="EW439" s="56">
        <f t="shared" si="152"/>
        <v>0</v>
      </c>
      <c r="EX439" s="56">
        <f t="shared" si="152"/>
        <v>0</v>
      </c>
      <c r="EY439" s="56">
        <f t="shared" si="152"/>
        <v>0</v>
      </c>
      <c r="EZ439" s="56">
        <f t="shared" si="152"/>
        <v>0</v>
      </c>
      <c r="FA439" s="56">
        <f t="shared" si="152"/>
        <v>0</v>
      </c>
      <c r="FB439" s="56">
        <f t="shared" si="152"/>
        <v>0</v>
      </c>
      <c r="FC439" s="56">
        <f t="shared" si="152"/>
        <v>0</v>
      </c>
      <c r="FD439" s="56">
        <f t="shared" si="152"/>
        <v>0</v>
      </c>
      <c r="FE439" s="56">
        <f t="shared" si="152"/>
        <v>0</v>
      </c>
      <c r="FF439" s="56">
        <f t="shared" si="152"/>
        <v>0</v>
      </c>
      <c r="FG439" s="56">
        <f t="shared" si="152"/>
        <v>0</v>
      </c>
      <c r="FH439" s="56">
        <f t="shared" si="152"/>
        <v>0</v>
      </c>
      <c r="FI439" s="56">
        <f t="shared" si="152"/>
        <v>0</v>
      </c>
      <c r="FJ439" s="56">
        <f t="shared" si="152"/>
        <v>0</v>
      </c>
      <c r="FK439" s="56">
        <f t="shared" si="154"/>
        <v>0</v>
      </c>
      <c r="FL439" s="56">
        <f t="shared" si="154"/>
        <v>0</v>
      </c>
      <c r="FM439" s="56">
        <f t="shared" si="154"/>
        <v>0</v>
      </c>
      <c r="FN439" s="56">
        <f t="shared" si="154"/>
        <v>0</v>
      </c>
      <c r="FO439" s="58">
        <f>SUM(CatTemplate[[#This Row],[CS1]:[CS20]])</f>
        <v>0</v>
      </c>
      <c r="FP439" s="59">
        <f>CatTemplate[[#This Row],[Total Oth. cost]]+CatTemplate[[#This Row],[Total St. Cost]]</f>
        <v>0</v>
      </c>
      <c r="FQ439" s="33" t="e">
        <f t="shared" si="137"/>
        <v>#VALUE!</v>
      </c>
      <c r="FR439" s="33" t="e">
        <f t="shared" si="138"/>
        <v>#VALUE!</v>
      </c>
      <c r="FS439" s="30" t="e">
        <f>(CatTemplate[[#This Row],[CO1]] + CatTemplate[[#This Row],[CS1]]) * (1 + getRateOHFinal) * getRateMarkupFinal</f>
        <v>#VALUE!</v>
      </c>
      <c r="FT439" s="30" t="e">
        <f>(CatTemplate[[#This Row],[CO2]] + CatTemplate[[#This Row],[CS2]]) * (1 + getRateOHFinal) * getRateMarkupFinal</f>
        <v>#VALUE!</v>
      </c>
      <c r="FU439" s="30" t="e">
        <f>(CatTemplate[[#This Row],[CO3]] + CatTemplate[[#This Row],[CS3]]) * (1 + getRateOHFinal) * getRateMarkupFinal</f>
        <v>#VALUE!</v>
      </c>
      <c r="FV439" s="30" t="e">
        <f>(CatTemplate[[#This Row],[CO4]] + CatTemplate[[#This Row],[CS4]]) * (1 + getRateOHFinal) * getRateMarkupFinal</f>
        <v>#VALUE!</v>
      </c>
      <c r="FW439" s="30" t="e">
        <f>(CatTemplate[[#This Row],[CO5]] + CatTemplate[[#This Row],[CS5]]) * (1 + getRateOHFinal) * getRateMarkupFinal</f>
        <v>#VALUE!</v>
      </c>
      <c r="FX439" s="30" t="e">
        <f>(CatTemplate[[#This Row],[CO6]] + CatTemplate[[#This Row],[CS6]]) * (1 + getRateOHFinal) * getRateMarkupFinal</f>
        <v>#VALUE!</v>
      </c>
      <c r="FY439" s="30" t="e">
        <f>(CatTemplate[[#This Row],[CO7]] + CatTemplate[[#This Row],[CS7]]) * (1 + getRateOHFinal) * getRateMarkupFinal</f>
        <v>#VALUE!</v>
      </c>
      <c r="FZ439" s="30" t="e">
        <f>(CatTemplate[[#This Row],[CO8]] + CatTemplate[[#This Row],[CS8]]) * (1 + getRateOHFinal) * getRateMarkupFinal</f>
        <v>#VALUE!</v>
      </c>
      <c r="GA439" s="30" t="e">
        <f>(CatTemplate[[#This Row],[CO9]] + CatTemplate[[#This Row],[CS9]]) * (1 + getRateOHFinal) * getRateMarkupFinal</f>
        <v>#VALUE!</v>
      </c>
      <c r="GB439" s="30" t="e">
        <f>(CatTemplate[[#This Row],[CO10]] + CatTemplate[[#This Row],[CS10]]) * (1 + getRateOHFinal) * getRateMarkupFinal</f>
        <v>#VALUE!</v>
      </c>
      <c r="GC439" s="30" t="e">
        <f>(CatTemplate[[#This Row],[CO11]] + CatTemplate[[#This Row],[CS11]]) * (1 + getRateOHFinal) * getRateMarkupFinal</f>
        <v>#VALUE!</v>
      </c>
      <c r="GD439" s="30" t="e">
        <f>(CatTemplate[[#This Row],[CO12]] + CatTemplate[[#This Row],[CS12]]) * (1 + getRateOHFinal) * getRateMarkupFinal</f>
        <v>#VALUE!</v>
      </c>
      <c r="GE439" s="30" t="e">
        <f>(CatTemplate[[#This Row],[CO13]] + CatTemplate[[#This Row],[CS13]]) * (1 + getRateOHFinal) * getRateMarkupFinal</f>
        <v>#VALUE!</v>
      </c>
      <c r="GF439" s="30" t="e">
        <f>(CatTemplate[[#This Row],[CO14]] + CatTemplate[[#This Row],[CS14]]) * (1 + getRateOHFinal) * getRateMarkupFinal</f>
        <v>#VALUE!</v>
      </c>
      <c r="GG439" s="30" t="e">
        <f>(CatTemplate[[#This Row],[CO15]] + CatTemplate[[#This Row],[CS15]]) * (1 + getRateOHFinal) * getRateMarkupFinal</f>
        <v>#VALUE!</v>
      </c>
      <c r="GH439" s="30" t="e">
        <f>(CatTemplate[[#This Row],[CO16]] + CatTemplate[[#This Row],[CS16]]) * (1 + getRateOHFinal) * getRateMarkupFinal</f>
        <v>#VALUE!</v>
      </c>
      <c r="GI439" s="30" t="e">
        <f>(CatTemplate[[#This Row],[CO17]] + CatTemplate[[#This Row],[CS17]]) * (1 + getRateOHFinal) * getRateMarkupFinal</f>
        <v>#VALUE!</v>
      </c>
      <c r="GJ439" s="30" t="e">
        <f>(CatTemplate[[#This Row],[CO18]] + CatTemplate[[#This Row],[CS18]]) * (1 + getRateOHFinal) * getRateMarkupFinal</f>
        <v>#VALUE!</v>
      </c>
      <c r="GK439" s="30" t="e">
        <f>(CatTemplate[[#This Row],[CO19]] + CatTemplate[[#This Row],[CS19]]) * (1 + getRateOHFinal) * getRateMarkupFinal</f>
        <v>#VALUE!</v>
      </c>
      <c r="GL439" s="30" t="e">
        <f>(CatTemplate[[#This Row],[CO20]] + CatTemplate[[#This Row],[CS20]]) * (1 + getRateOHFinal) * getRateMarkupFinal</f>
        <v>#VALUE!</v>
      </c>
      <c r="GM439" s="30" t="e">
        <f t="shared" si="139"/>
        <v>#VALUE!</v>
      </c>
      <c r="GN439" s="30" t="e">
        <f t="shared" si="140"/>
        <v>#VALUE!</v>
      </c>
      <c r="GO439" s="30" t="e">
        <f t="shared" si="141"/>
        <v>#VALUE!</v>
      </c>
      <c r="GP439" s="30" t="e">
        <f t="shared" si="142"/>
        <v>#VALUE!</v>
      </c>
      <c r="GQ439" s="30" t="e">
        <f>(CatTemplate[[#This Row],[CO1]]+CatTemplate[[#This Row],[CS1]]) * (1+ getRateOHFinal) * (1 + getRateMarkupFinal)</f>
        <v>#VALUE!</v>
      </c>
      <c r="GR439" s="30" t="e">
        <f>(CatTemplate[[#This Row],[CO2]]+CatTemplate[[#This Row],[CS2]]) * (1+ getRateOHFinal) * (1 + getRateMarkupFinal)</f>
        <v>#VALUE!</v>
      </c>
      <c r="GS439" s="30" t="e">
        <f>(CatTemplate[[#This Row],[CO3]]+CatTemplate[[#This Row],[CS3]]) * (1+ getRateOHFinal) * (1 + getRateMarkupFinal)</f>
        <v>#VALUE!</v>
      </c>
      <c r="GT439" s="30" t="e">
        <f>(CatTemplate[[#This Row],[CO4]]+CatTemplate[[#This Row],[CS4]]) * (1+ getRateOHFinal) * (1 + getRateMarkupFinal)</f>
        <v>#VALUE!</v>
      </c>
      <c r="GU439" s="30" t="e">
        <f>(CatTemplate[[#This Row],[CO5]]+CatTemplate[[#This Row],[CS5]]) * (1+ getRateOHFinal) * (1 + getRateMarkupFinal)</f>
        <v>#VALUE!</v>
      </c>
      <c r="GV439" s="30" t="e">
        <f>(CatTemplate[[#This Row],[CO6]]+CatTemplate[[#This Row],[CS6]]) * (1+ getRateOHFinal) * (1 + getRateMarkupFinal)</f>
        <v>#VALUE!</v>
      </c>
      <c r="GW439" s="30" t="e">
        <f>(CatTemplate[[#This Row],[CO7]]+CatTemplate[[#This Row],[CS7]]) * (1+ getRateOHFinal) * (1 + getRateMarkupFinal)</f>
        <v>#VALUE!</v>
      </c>
      <c r="GX439" s="30" t="e">
        <f>(CatTemplate[[#This Row],[CO8]]+CatTemplate[[#This Row],[CS8]]) * (1+ getRateOHFinal) * (1 + getRateMarkupFinal)</f>
        <v>#VALUE!</v>
      </c>
      <c r="GY439" s="30" t="e">
        <f>(CatTemplate[[#This Row],[CO9]]+CatTemplate[[#This Row],[CS9]]) * (1+ getRateOHFinal) * (1 + getRateMarkupFinal)</f>
        <v>#VALUE!</v>
      </c>
      <c r="GZ439" s="30" t="e">
        <f>(CatTemplate[[#This Row],[CO10]]+CatTemplate[[#This Row],[CS10]]) * (1+ getRateOHFinal) * (1 + getRateMarkupFinal)</f>
        <v>#VALUE!</v>
      </c>
      <c r="HA439" s="30" t="e">
        <f>(CatTemplate[[#This Row],[CO11]]+CatTemplate[[#This Row],[CS11]]) * (1+ getRateOHFinal) * (1 + getRateMarkupFinal)</f>
        <v>#VALUE!</v>
      </c>
      <c r="HB439" s="30" t="e">
        <f>(CatTemplate[[#This Row],[CO12]]+CatTemplate[[#This Row],[CS12]]) * (1+ getRateOHFinal) * (1 + getRateMarkupFinal)</f>
        <v>#VALUE!</v>
      </c>
      <c r="HC439" s="30" t="e">
        <f>(CatTemplate[[#This Row],[CO13]]+CatTemplate[[#This Row],[CS13]]) * (1+ getRateOHFinal) * (1 + getRateMarkupFinal)</f>
        <v>#VALUE!</v>
      </c>
      <c r="HD439" s="30" t="e">
        <f>(CatTemplate[[#This Row],[CO14]]+CatTemplate[[#This Row],[CS14]]) * (1+ getRateOHFinal) * (1 + getRateMarkupFinal)</f>
        <v>#VALUE!</v>
      </c>
      <c r="HE439" s="30" t="e">
        <f>(CatTemplate[[#This Row],[CO15]]+CatTemplate[[#This Row],[CS15]]) * (1+ getRateOHFinal) * (1 + getRateMarkupFinal)</f>
        <v>#VALUE!</v>
      </c>
      <c r="HF439" s="30" t="e">
        <f>(CatTemplate[[#This Row],[CO16]]+CatTemplate[[#This Row],[CS16]]) * (1+ getRateOHFinal) * (1 + getRateMarkupFinal)</f>
        <v>#VALUE!</v>
      </c>
      <c r="HG439" s="30" t="e">
        <f>(CatTemplate[[#This Row],[CO17]]+CatTemplate[[#This Row],[CS17]]) * (1+ getRateOHFinal) * (1 + getRateMarkupFinal)</f>
        <v>#VALUE!</v>
      </c>
      <c r="HH439" s="30" t="e">
        <f>(CatTemplate[[#This Row],[CO18]]+CatTemplate[[#This Row],[CS18]]) * (1+ getRateOHFinal) * (1 + getRateMarkupFinal)</f>
        <v>#VALUE!</v>
      </c>
      <c r="HI439" s="30" t="e">
        <f>(CatTemplate[[#This Row],[CO19]]+CatTemplate[[#This Row],[CS19]]) * (1+ getRateOHFinal) * (1 + getRateMarkupFinal)</f>
        <v>#VALUE!</v>
      </c>
      <c r="HJ439" s="30" t="e">
        <f>(CatTemplate[[#This Row],[CO20]]+CatTemplate[[#This Row],[CS20]]) * (1+ getRateOHFinal) * (1 + getRateMarkupFinal)</f>
        <v>#VALUE!</v>
      </c>
      <c r="HK439" s="39" t="e">
        <f>CatTemplate[[#This Row],[Total cost]]+CatTemplate[[#This Row],[OH Amount]]+CatTemplate[[#This Row],[Markup]]</f>
        <v>#VALUE!</v>
      </c>
      <c r="HL439" s="63">
        <f>IF(CatTemplate[[#This Row],[Units]]="Days",CatTemplate[[#This Row],[Project quantity]]*CatTemplate[[#This Row],[St. unit effort]],CatTemplate[[#This Row],[Project quantity]])</f>
        <v>0</v>
      </c>
      <c r="HM439" s="287">
        <f>IFERROR(CatTemplate[[#This Row],[Total Price]]/(CatTemplate[[#This Row],[Final Quantity]]),0)</f>
        <v>0</v>
      </c>
      <c r="HN439" s="261"/>
    </row>
    <row r="440" spans="2:222" x14ac:dyDescent="0.2">
      <c r="B440" s="9" t="s">
        <v>108</v>
      </c>
      <c r="C440" s="23">
        <v>14</v>
      </c>
      <c r="D440" s="10" t="s">
        <v>108</v>
      </c>
      <c r="E440" s="25">
        <v>1</v>
      </c>
      <c r="F440" s="19" t="s">
        <v>1056</v>
      </c>
      <c r="G440" s="27">
        <v>12</v>
      </c>
      <c r="H440" s="19" t="s">
        <v>1083</v>
      </c>
      <c r="I440" s="19"/>
      <c r="J440" s="16"/>
      <c r="K440" s="16"/>
      <c r="L440" s="16" t="s">
        <v>422</v>
      </c>
      <c r="M440" s="16" t="s">
        <v>251</v>
      </c>
      <c r="N440" s="16" t="s">
        <v>857</v>
      </c>
      <c r="O440" s="320"/>
      <c r="P440" s="71"/>
      <c r="Q440" s="108"/>
      <c r="R440" s="73"/>
      <c r="S440" s="97"/>
      <c r="T440" s="100">
        <f>getEqUnitCost</f>
        <v>0</v>
      </c>
      <c r="U440" s="73">
        <f>getEqUnitEffort</f>
        <v>0</v>
      </c>
      <c r="V440" s="101">
        <f>getEqQuantity</f>
        <v>0</v>
      </c>
      <c r="W440" s="320"/>
      <c r="X440" s="100">
        <f>getConsUnitCost</f>
        <v>0</v>
      </c>
      <c r="Y440" s="73">
        <f>getConsUnitEffort</f>
        <v>0</v>
      </c>
      <c r="Z440" s="14">
        <f>getConsQuantity</f>
        <v>0</v>
      </c>
      <c r="AA440" s="320"/>
      <c r="AB440" s="72"/>
      <c r="AC440" s="112"/>
      <c r="AD440" s="14">
        <f>getOthQuantity</f>
        <v>0</v>
      </c>
      <c r="AE440" s="320"/>
      <c r="AF440" s="28" t="str">
        <f>IF(ISBLANK(CatTemplate[[#This Row],[Resource type]]),"",CatTemplate[[#This Row],[Resource type]])</f>
        <v/>
      </c>
      <c r="AG440" s="242">
        <f>getStaffUnitCost</f>
        <v>0</v>
      </c>
      <c r="AH440" s="113">
        <f>getStaffUnitEffort</f>
        <v>0</v>
      </c>
      <c r="AI440" s="40">
        <f>getStaffQuantity</f>
        <v>0</v>
      </c>
      <c r="AJ440" s="41">
        <f>CatTemplate[[#This Row],[St. quantity]]*8/ParRatePM</f>
        <v>0</v>
      </c>
      <c r="AK440" s="320"/>
      <c r="AL440" s="53" t="str">
        <f>CatTemplate[[#This Row],[Item type]]</f>
        <v>Items</v>
      </c>
      <c r="AM440" s="12">
        <f>SUM(CatTemplate[[#This Row],[Year1]:[Year20]])</f>
        <v>0</v>
      </c>
      <c r="AN440" s="52"/>
      <c r="AO440" s="52"/>
      <c r="AP440" s="52"/>
      <c r="AQ440" s="8"/>
      <c r="AR440" s="8"/>
      <c r="AS440" s="8"/>
      <c r="AT440" s="8"/>
      <c r="AU440" s="8"/>
      <c r="AV440" s="8"/>
      <c r="AW440" s="8"/>
      <c r="AX440" s="8"/>
      <c r="AY440" s="8"/>
      <c r="AZ440" s="8"/>
      <c r="BA440" s="8"/>
      <c r="BB440" s="8"/>
      <c r="BC440" s="8"/>
      <c r="BD440" s="8"/>
      <c r="BE440" s="8"/>
      <c r="BF440" s="8"/>
      <c r="BG440" s="36"/>
      <c r="BH440" s="320"/>
      <c r="BI440" s="37" t="str">
        <f>getCostCategory</f>
        <v>03 Subcontracting costs</v>
      </c>
      <c r="BJ440" s="37" t="str">
        <f>getSection</f>
        <v>14 Pathology</v>
      </c>
      <c r="BK440" s="32" t="str">
        <f>getObject</f>
        <v>Pathology</v>
      </c>
      <c r="BL440" s="30">
        <f>IFERROR(getUnitCost * IF(CatTemplate[[#This Row],[Cost Category Comp.]]="01 Staff costs", 1,1),0)</f>
        <v>0</v>
      </c>
      <c r="BM440" s="29">
        <f>IF(AND(ISBLANK(CatTemplate[[#This Row],[Eq. unit cost]]),ISBLANK(CatTemplate[[#This Row],[Cons. unit cost]]),ISBLANK(CatTemplate[[#This Row],[Oth. unit cost]])), 0, IF(getUnitEffort =0,1,getUnitEffort) * CatTemplate[[#This Row],[Year1]])</f>
        <v>0</v>
      </c>
      <c r="BN440" s="29">
        <f>IF(AND(ISBLANK(CatTemplate[[#This Row],[Eq. unit cost]]),ISBLANK(CatTemplate[[#This Row],[Cons. unit cost]]),ISBLANK(CatTemplate[[#This Row],[Oth. unit cost]])), 0, IF(getUnitEffort =0,1,getUnitEffort) * CatTemplate[[#This Row],[Year2]])</f>
        <v>0</v>
      </c>
      <c r="BO440" s="29">
        <f>IF(AND(ISBLANK(CatTemplate[[#This Row],[Eq. unit cost]]),ISBLANK(CatTemplate[[#This Row],[Cons. unit cost]]),ISBLANK(CatTemplate[[#This Row],[Oth. unit cost]])), 0, IF(getUnitEffort =0,1,getUnitEffort) * CatTemplate[[#This Row],[Year3]])</f>
        <v>0</v>
      </c>
      <c r="BP440" s="29">
        <f>IF(AND(ISBLANK(CatTemplate[[#This Row],[Eq. unit cost]]),ISBLANK(CatTemplate[[#This Row],[Cons. unit cost]]),ISBLANK(CatTemplate[[#This Row],[Oth. unit cost]])), 0, IF(getUnitEffort =0,1,getUnitEffort) * CatTemplate[[#This Row],[Year4]])</f>
        <v>0</v>
      </c>
      <c r="BQ440" s="29">
        <f>IF(AND(ISBLANK(CatTemplate[[#This Row],[Eq. unit cost]]),ISBLANK(CatTemplate[[#This Row],[Cons. unit cost]]),ISBLANK(CatTemplate[[#This Row],[Oth. unit cost]])), 0, IF(getUnitEffort =0,1,getUnitEffort) * CatTemplate[[#This Row],[Year5]])</f>
        <v>0</v>
      </c>
      <c r="BR440" s="29">
        <f>IF(AND(ISBLANK(CatTemplate[[#This Row],[Eq. unit cost]]),ISBLANK(CatTemplate[[#This Row],[Cons. unit cost]]),ISBLANK(CatTemplate[[#This Row],[Oth. unit cost]])), 0, IF(getUnitEffort =0,1,getUnitEffort) * CatTemplate[[#This Row],[Year6]])</f>
        <v>0</v>
      </c>
      <c r="BS440" s="29">
        <f>IF(AND(ISBLANK(CatTemplate[[#This Row],[Eq. unit cost]]),ISBLANK(CatTemplate[[#This Row],[Cons. unit cost]]),ISBLANK(CatTemplate[[#This Row],[Oth. unit cost]])), 0, IF(getUnitEffort =0,1,getUnitEffort) * CatTemplate[[#This Row],[Year7]])</f>
        <v>0</v>
      </c>
      <c r="BT440" s="29">
        <f>IF(AND(ISBLANK(CatTemplate[[#This Row],[Eq. unit cost]]),ISBLANK(CatTemplate[[#This Row],[Cons. unit cost]]),ISBLANK(CatTemplate[[#This Row],[Oth. unit cost]])), 0, IF(getUnitEffort =0,1,getUnitEffort) * CatTemplate[[#This Row],[Year8]])</f>
        <v>0</v>
      </c>
      <c r="BU440" s="29">
        <f>IF(AND(ISBLANK(CatTemplate[[#This Row],[Eq. unit cost]]),ISBLANK(CatTemplate[[#This Row],[Cons. unit cost]]),ISBLANK(CatTemplate[[#This Row],[Oth. unit cost]])), 0, IF(getUnitEffort =0,1,getUnitEffort) * CatTemplate[[#This Row],[Year9]])</f>
        <v>0</v>
      </c>
      <c r="BV440" s="29">
        <f>IF(AND(ISBLANK(CatTemplate[[#This Row],[Eq. unit cost]]),ISBLANK(CatTemplate[[#This Row],[Cons. unit cost]]),ISBLANK(CatTemplate[[#This Row],[Oth. unit cost]])), 0, IF(getUnitEffort =0,1,getUnitEffort) * CatTemplate[[#This Row],[Year10]])</f>
        <v>0</v>
      </c>
      <c r="BW440" s="29">
        <f>IF(AND(ISBLANK(CatTemplate[[#This Row],[Eq. unit cost]]),ISBLANK(CatTemplate[[#This Row],[Cons. unit cost]]),ISBLANK(CatTemplate[[#This Row],[Oth. unit cost]])), 0, IF(getUnitEffort =0,1,getUnitEffort) * CatTemplate[[#This Row],[Year11]])</f>
        <v>0</v>
      </c>
      <c r="BX440" s="29">
        <f>IF(AND(ISBLANK(CatTemplate[[#This Row],[Eq. unit cost]]),ISBLANK(CatTemplate[[#This Row],[Cons. unit cost]]),ISBLANK(CatTemplate[[#This Row],[Oth. unit cost]])), 0, IF(getUnitEffort =0,1,getUnitEffort) * CatTemplate[[#This Row],[Year12]])</f>
        <v>0</v>
      </c>
      <c r="BY440" s="29">
        <f>IF(AND(ISBLANK(CatTemplate[[#This Row],[Eq. unit cost]]),ISBLANK(CatTemplate[[#This Row],[Cons. unit cost]]),ISBLANK(CatTemplate[[#This Row],[Oth. unit cost]])), 0, IF(getUnitEffort =0,1,getUnitEffort) * CatTemplate[[#This Row],[Year13]])</f>
        <v>0</v>
      </c>
      <c r="BZ440" s="29">
        <f>IF(AND(ISBLANK(CatTemplate[[#This Row],[Eq. unit cost]]),ISBLANK(CatTemplate[[#This Row],[Cons. unit cost]]),ISBLANK(CatTemplate[[#This Row],[Oth. unit cost]])), 0, IF(getUnitEffort =0,1,getUnitEffort) * CatTemplate[[#This Row],[Year14]])</f>
        <v>0</v>
      </c>
      <c r="CA440" s="29">
        <f>IF(AND(ISBLANK(CatTemplate[[#This Row],[Eq. unit cost]]),ISBLANK(CatTemplate[[#This Row],[Cons. unit cost]]),ISBLANK(CatTemplate[[#This Row],[Oth. unit cost]])), 0, IF(getUnitEffort =0,1,getUnitEffort) * CatTemplate[[#This Row],[Year15]])</f>
        <v>0</v>
      </c>
      <c r="CB440" s="29">
        <f>IF(AND(ISBLANK(CatTemplate[[#This Row],[Eq. unit cost]]),ISBLANK(CatTemplate[[#This Row],[Cons. unit cost]]),ISBLANK(CatTemplate[[#This Row],[Oth. unit cost]])), 0, IF(getUnitEffort =0,1,getUnitEffort) * CatTemplate[[#This Row],[Year16]])</f>
        <v>0</v>
      </c>
      <c r="CC440" s="29">
        <f>IF(AND(ISBLANK(CatTemplate[[#This Row],[Eq. unit cost]]),ISBLANK(CatTemplate[[#This Row],[Cons. unit cost]]),ISBLANK(CatTemplate[[#This Row],[Oth. unit cost]])), 0, IF(getUnitEffort =0,1,getUnitEffort) * CatTemplate[[#This Row],[Year17]])</f>
        <v>0</v>
      </c>
      <c r="CD440" s="29">
        <f>IF(AND(ISBLANK(CatTemplate[[#This Row],[Eq. unit cost]]),ISBLANK(CatTemplate[[#This Row],[Cons. unit cost]]),ISBLANK(CatTemplate[[#This Row],[Oth. unit cost]])), 0, IF(getUnitEffort =0,1,getUnitEffort) * CatTemplate[[#This Row],[Year18]])</f>
        <v>0</v>
      </c>
      <c r="CE440" s="29">
        <f>IF(AND(ISBLANK(CatTemplate[[#This Row],[Eq. unit cost]]),ISBLANK(CatTemplate[[#This Row],[Cons. unit cost]]),ISBLANK(CatTemplate[[#This Row],[Oth. unit cost]])), 0, IF(getUnitEffort =0,1,getUnitEffort) * CatTemplate[[#This Row],[Year19]])</f>
        <v>0</v>
      </c>
      <c r="CF440" s="29">
        <f>IF(AND(ISBLANK(CatTemplate[[#This Row],[Eq. unit cost]]),ISBLANK(CatTemplate[[#This Row],[Cons. unit cost]]),ISBLANK(CatTemplate[[#This Row],[Oth. unit cost]])), 0, IF(getUnitEffort =0,1,getUnitEffort) * CatTemplate[[#This Row],[Year20]])</f>
        <v>0</v>
      </c>
      <c r="CG440" s="45">
        <f>SUM(CatTemplate[[#This Row],[Q1]:[Q20]])</f>
        <v>0</v>
      </c>
      <c r="CH440" s="29">
        <f>IF(ISBLANK(CatTemplate[[#This Row],[St. unit effort]]),0,(CatTemplate[[#This Row],[St. unit effort]] * CatTemplate[[#This Row],[Year1]]))</f>
        <v>0</v>
      </c>
      <c r="CI440" s="29">
        <f>IF(ISBLANK(CatTemplate[[#This Row],[St. unit effort]]),0,(CatTemplate[[#This Row],[St. unit effort]] * CatTemplate[[#This Row],[Year2]]))</f>
        <v>0</v>
      </c>
      <c r="CJ440" s="29">
        <f>IF(ISBLANK(CatTemplate[[#This Row],[St. unit effort]]),0,(CatTemplate[[#This Row],[St. unit effort]] * CatTemplate[[#This Row],[Year3]]))</f>
        <v>0</v>
      </c>
      <c r="CK440" s="29">
        <f>IF(ISBLANK(CatTemplate[[#This Row],[St. unit effort]]),0,(CatTemplate[[#This Row],[St. unit effort]] * CatTemplate[[#This Row],[Year4]]))</f>
        <v>0</v>
      </c>
      <c r="CL440" s="29">
        <f>IF(ISBLANK(CatTemplate[[#This Row],[St. unit effort]]),0,(CatTemplate[[#This Row],[St. unit effort]] * CatTemplate[[#This Row],[Year5]]))</f>
        <v>0</v>
      </c>
      <c r="CM440" s="29">
        <f>IF(ISBLANK(CatTemplate[[#This Row],[St. unit effort]]),0,(CatTemplate[[#This Row],[St. unit effort]] * CatTemplate[[#This Row],[Year6]]))</f>
        <v>0</v>
      </c>
      <c r="CN440" s="29">
        <f>IF(ISBLANK(CatTemplate[[#This Row],[St. unit effort]]),0,(CatTemplate[[#This Row],[St. unit effort]] * CatTemplate[[#This Row],[Year7]]))</f>
        <v>0</v>
      </c>
      <c r="CO440" s="29">
        <f>IF(ISBLANK(CatTemplate[[#This Row],[St. unit effort]]),0,(CatTemplate[[#This Row],[St. unit effort]] * CatTemplate[[#This Row],[Year8]]))</f>
        <v>0</v>
      </c>
      <c r="CP440" s="29">
        <f>IF(ISBLANK(CatTemplate[[#This Row],[St. unit effort]]),0,(CatTemplate[[#This Row],[St. unit effort]] * CatTemplate[[#This Row],[Year9]]))</f>
        <v>0</v>
      </c>
      <c r="CQ440" s="29">
        <f>IF(ISBLANK(CatTemplate[[#This Row],[St. unit effort]]),0,(CatTemplate[[#This Row],[St. unit effort]] * CatTemplate[[#This Row],[Year10]]))</f>
        <v>0</v>
      </c>
      <c r="CR440" s="29">
        <f>IF(ISBLANK(CatTemplate[[#This Row],[St. unit effort]]),0,(CatTemplate[[#This Row],[St. unit effort]] * CatTemplate[[#This Row],[Year11]]))</f>
        <v>0</v>
      </c>
      <c r="CS440" s="29">
        <f>IF(ISBLANK(CatTemplate[[#This Row],[St. unit effort]]),0,(CatTemplate[[#This Row],[St. unit effort]] * CatTemplate[[#This Row],[Year12]]))</f>
        <v>0</v>
      </c>
      <c r="CT440" s="29">
        <f>IF(ISBLANK(CatTemplate[[#This Row],[St. unit effort]]),0,(CatTemplate[[#This Row],[St. unit effort]] * CatTemplate[[#This Row],[Year13]]))</f>
        <v>0</v>
      </c>
      <c r="CU440" s="29">
        <f>IF(ISBLANK(CatTemplate[[#This Row],[St. unit effort]]),0,(CatTemplate[[#This Row],[St. unit effort]] * CatTemplate[[#This Row],[Year14]]))</f>
        <v>0</v>
      </c>
      <c r="CV440" s="29">
        <f>IF(ISBLANK(CatTemplate[[#This Row],[St. unit effort]]),0,(CatTemplate[[#This Row],[St. unit effort]] * CatTemplate[[#This Row],[Year15]]))</f>
        <v>0</v>
      </c>
      <c r="CW440" s="29">
        <f>IF(ISBLANK(CatTemplate[[#This Row],[St. unit effort]]),0,(CatTemplate[[#This Row],[St. unit effort]] * CatTemplate[[#This Row],[Year16]]))</f>
        <v>0</v>
      </c>
      <c r="CX440" s="29">
        <f>IF(ISBLANK(CatTemplate[[#This Row],[St. unit effort]]),0,(CatTemplate[[#This Row],[St. unit effort]] * CatTemplate[[#This Row],[Year17]]))</f>
        <v>0</v>
      </c>
      <c r="CY440" s="29">
        <f>IF(ISBLANK(CatTemplate[[#This Row],[St. unit effort]]),0,(CatTemplate[[#This Row],[St. unit effort]] * CatTemplate[[#This Row],[Year18]]))</f>
        <v>0</v>
      </c>
      <c r="CZ440" s="29">
        <f>IF(ISBLANK(CatTemplate[[#This Row],[St. unit effort]]),0,(CatTemplate[[#This Row],[St. unit effort]] * CatTemplate[[#This Row],[Year19]]))</f>
        <v>0</v>
      </c>
      <c r="DA440" s="29">
        <f>IF(ISBLANK(CatTemplate[[#This Row],[St. unit effort]]),0,(CatTemplate[[#This Row],[St. unit effort]] * CatTemplate[[#This Row],[Year20]]))</f>
        <v>0</v>
      </c>
      <c r="DB440" s="57">
        <f>IF(ISBLANK(CatTemplate[[#This Row],[St. unit effort]]),0,(CatTemplate[[#This Row],[St. unit effort]] * CatTemplate[[#This Row],[Year1]])*8/ParRatePM)</f>
        <v>0</v>
      </c>
      <c r="DC440" s="57">
        <f>IF(ISBLANK(CatTemplate[[#This Row],[St. unit effort]]),0,(CatTemplate[[#This Row],[St. unit effort]] * CatTemplate[[#This Row],[Year2]])*8/ParRatePM)</f>
        <v>0</v>
      </c>
      <c r="DD440" s="57">
        <f>IF(ISBLANK(CatTemplate[[#This Row],[St. unit effort]]),0,(CatTemplate[[#This Row],[St. unit effort]] * CatTemplate[[#This Row],[Year3]])*8/ParRatePM)</f>
        <v>0</v>
      </c>
      <c r="DE440" s="57">
        <f>IF(ISBLANK(CatTemplate[[#This Row],[St. unit effort]]),0,(CatTemplate[[#This Row],[St. unit effort]] * CatTemplate[[#This Row],[Year4]])*8/ParRatePM)</f>
        <v>0</v>
      </c>
      <c r="DF440" s="57">
        <f>IF(ISBLANK(CatTemplate[[#This Row],[St. unit effort]]),0,(CatTemplate[[#This Row],[St. unit effort]] * CatTemplate[[#This Row],[Year5]])*8/ParRatePM)</f>
        <v>0</v>
      </c>
      <c r="DG440" s="57">
        <f>IF(ISBLANK(CatTemplate[[#This Row],[St. unit effort]]),0,(CatTemplate[[#This Row],[St. unit effort]] * CatTemplate[[#This Row],[Year6]])*8/ParRatePM)</f>
        <v>0</v>
      </c>
      <c r="DH440" s="57">
        <f>IF(ISBLANK(CatTemplate[[#This Row],[St. unit effort]]),0,(CatTemplate[[#This Row],[St. unit effort]] * CatTemplate[[#This Row],[Year7]])*8/ParRatePM)</f>
        <v>0</v>
      </c>
      <c r="DI440" s="57">
        <f>IF(ISBLANK(CatTemplate[[#This Row],[St. unit effort]]),0,(CatTemplate[[#This Row],[St. unit effort]] * CatTemplate[[#This Row],[Year8]])*8/ParRatePM)</f>
        <v>0</v>
      </c>
      <c r="DJ440" s="57">
        <f>IF(ISBLANK(CatTemplate[[#This Row],[St. unit effort]]),0,(CatTemplate[[#This Row],[St. unit effort]] * CatTemplate[[#This Row],[Year9]])*8/ParRatePM)</f>
        <v>0</v>
      </c>
      <c r="DK440" s="57">
        <f>IF(ISBLANK(CatTemplate[[#This Row],[St. unit effort]]),0,(CatTemplate[[#This Row],[St. unit effort]] * CatTemplate[[#This Row],[Year10]])*8/ParRatePM)</f>
        <v>0</v>
      </c>
      <c r="DL440" s="57">
        <f>IF(ISBLANK(CatTemplate[[#This Row],[St. unit effort]]),0,(CatTemplate[[#This Row],[St. unit effort]] * CatTemplate[[#This Row],[Year11]])*8/ParRatePM)</f>
        <v>0</v>
      </c>
      <c r="DM440" s="57">
        <f>IF(ISBLANK(CatTemplate[[#This Row],[St. unit effort]]),0,(CatTemplate[[#This Row],[St. unit effort]] * CatTemplate[[#This Row],[Year12]])*8/ParRatePM)</f>
        <v>0</v>
      </c>
      <c r="DN440" s="57">
        <f>IF(ISBLANK(CatTemplate[[#This Row],[St. unit effort]]),0,(CatTemplate[[#This Row],[St. unit effort]] * CatTemplate[[#This Row],[Year13]])*8/ParRatePM)</f>
        <v>0</v>
      </c>
      <c r="DO440" s="57">
        <f>IF(ISBLANK(CatTemplate[[#This Row],[St. unit effort]]),0,(CatTemplate[[#This Row],[St. unit effort]] * CatTemplate[[#This Row],[Year14]])*8/ParRatePM)</f>
        <v>0</v>
      </c>
      <c r="DP440" s="57">
        <f>IF(ISBLANK(CatTemplate[[#This Row],[St. unit effort]]),0,(CatTemplate[[#This Row],[St. unit effort]] * CatTemplate[[#This Row],[Year15]])*8/ParRatePM)</f>
        <v>0</v>
      </c>
      <c r="DQ440" s="57">
        <f>IF(ISBLANK(CatTemplate[[#This Row],[St. unit effort]]),0,(CatTemplate[[#This Row],[St. unit effort]] * CatTemplate[[#This Row],[Year16]])*8/ParRatePM)</f>
        <v>0</v>
      </c>
      <c r="DR440" s="57">
        <f>IF(ISBLANK(CatTemplate[[#This Row],[St. unit effort]]),0,(CatTemplate[[#This Row],[St. unit effort]] * CatTemplate[[#This Row],[Year17]])*8/ParRatePM)</f>
        <v>0</v>
      </c>
      <c r="DS440" s="57">
        <f>IF(ISBLANK(CatTemplate[[#This Row],[St. unit effort]]),0,(CatTemplate[[#This Row],[St. unit effort]] * CatTemplate[[#This Row],[Year18]])*8/ParRatePM)</f>
        <v>0</v>
      </c>
      <c r="DT440" s="57">
        <f>IF(ISBLANK(CatTemplate[[#This Row],[St. unit effort]]),0,(CatTemplate[[#This Row],[St. unit effort]] * CatTemplate[[#This Row],[Year19]])*8/ParRatePM)</f>
        <v>0</v>
      </c>
      <c r="DU440" s="57">
        <f>IF(ISBLANK(CatTemplate[[#This Row],[St. unit effort]]),0,(CatTemplate[[#This Row],[St. unit effort]] * CatTemplate[[#This Row],[Year20]])*8/ParRatePM)</f>
        <v>0</v>
      </c>
      <c r="DV440" s="54">
        <f>SUM(CatTemplate[[#This Row],[PM1]:[PM20]])</f>
        <v>0</v>
      </c>
      <c r="DW440" s="56">
        <f t="shared" si="151"/>
        <v>0</v>
      </c>
      <c r="DX440" s="56">
        <f t="shared" si="151"/>
        <v>0</v>
      </c>
      <c r="DY440" s="56">
        <f t="shared" si="151"/>
        <v>0</v>
      </c>
      <c r="DZ440" s="56">
        <f t="shared" si="151"/>
        <v>0</v>
      </c>
      <c r="EA440" s="56">
        <f t="shared" si="151"/>
        <v>0</v>
      </c>
      <c r="EB440" s="56">
        <f t="shared" si="151"/>
        <v>0</v>
      </c>
      <c r="EC440" s="56">
        <f t="shared" si="151"/>
        <v>0</v>
      </c>
      <c r="ED440" s="56">
        <f t="shared" si="151"/>
        <v>0</v>
      </c>
      <c r="EE440" s="56">
        <f t="shared" si="151"/>
        <v>0</v>
      </c>
      <c r="EF440" s="56">
        <f t="shared" si="151"/>
        <v>0</v>
      </c>
      <c r="EG440" s="56">
        <f t="shared" si="151"/>
        <v>0</v>
      </c>
      <c r="EH440" s="56">
        <f t="shared" si="151"/>
        <v>0</v>
      </c>
      <c r="EI440" s="56">
        <f t="shared" si="151"/>
        <v>0</v>
      </c>
      <c r="EJ440" s="56">
        <f t="shared" si="151"/>
        <v>0</v>
      </c>
      <c r="EK440" s="56">
        <f t="shared" si="151"/>
        <v>0</v>
      </c>
      <c r="EL440" s="56">
        <f t="shared" si="151"/>
        <v>0</v>
      </c>
      <c r="EM440" s="56">
        <f t="shared" si="153"/>
        <v>0</v>
      </c>
      <c r="EN440" s="56">
        <f t="shared" si="153"/>
        <v>0</v>
      </c>
      <c r="EO440" s="56">
        <f t="shared" si="153"/>
        <v>0</v>
      </c>
      <c r="EP440" s="56">
        <f t="shared" si="153"/>
        <v>0</v>
      </c>
      <c r="EQ440" s="30">
        <f>CatTemplate[[#This Row],[Eq. unit cost]] * CatTemplate[[#This Row],[Eq. quantity]]</f>
        <v>0</v>
      </c>
      <c r="ER440" s="30">
        <f>CatTemplate[[#This Row],[Cons. unit cost]] *CatTemplate[[#This Row],[Cons. quantity]]</f>
        <v>0</v>
      </c>
      <c r="ES440" s="30">
        <f>CatTemplate[[#This Row],[Oth. unit cost]] *CatTemplate[[#This Row],[Oth. quantity]]</f>
        <v>0</v>
      </c>
      <c r="ET440" s="55">
        <f>SUM(CatTemplate[[#This Row],[CO1]:[CO20]])</f>
        <v>0</v>
      </c>
      <c r="EU440" s="56">
        <f t="shared" si="152"/>
        <v>0</v>
      </c>
      <c r="EV440" s="56">
        <f t="shared" si="152"/>
        <v>0</v>
      </c>
      <c r="EW440" s="56">
        <f t="shared" si="152"/>
        <v>0</v>
      </c>
      <c r="EX440" s="56">
        <f t="shared" si="152"/>
        <v>0</v>
      </c>
      <c r="EY440" s="56">
        <f t="shared" si="152"/>
        <v>0</v>
      </c>
      <c r="EZ440" s="56">
        <f t="shared" si="152"/>
        <v>0</v>
      </c>
      <c r="FA440" s="56">
        <f t="shared" si="152"/>
        <v>0</v>
      </c>
      <c r="FB440" s="56">
        <f t="shared" si="152"/>
        <v>0</v>
      </c>
      <c r="FC440" s="56">
        <f t="shared" si="152"/>
        <v>0</v>
      </c>
      <c r="FD440" s="56">
        <f t="shared" si="152"/>
        <v>0</v>
      </c>
      <c r="FE440" s="56">
        <f t="shared" si="152"/>
        <v>0</v>
      </c>
      <c r="FF440" s="56">
        <f t="shared" si="152"/>
        <v>0</v>
      </c>
      <c r="FG440" s="56">
        <f t="shared" si="152"/>
        <v>0</v>
      </c>
      <c r="FH440" s="56">
        <f t="shared" si="152"/>
        <v>0</v>
      </c>
      <c r="FI440" s="56">
        <f t="shared" si="152"/>
        <v>0</v>
      </c>
      <c r="FJ440" s="56">
        <f t="shared" si="152"/>
        <v>0</v>
      </c>
      <c r="FK440" s="56">
        <f t="shared" si="154"/>
        <v>0</v>
      </c>
      <c r="FL440" s="56">
        <f t="shared" si="154"/>
        <v>0</v>
      </c>
      <c r="FM440" s="56">
        <f t="shared" si="154"/>
        <v>0</v>
      </c>
      <c r="FN440" s="56">
        <f t="shared" si="154"/>
        <v>0</v>
      </c>
      <c r="FO440" s="58">
        <f>SUM(CatTemplate[[#This Row],[CS1]:[CS20]])</f>
        <v>0</v>
      </c>
      <c r="FP440" s="59">
        <f>CatTemplate[[#This Row],[Total Oth. cost]]+CatTemplate[[#This Row],[Total St. Cost]]</f>
        <v>0</v>
      </c>
      <c r="FQ440" s="33">
        <f t="shared" si="137"/>
        <v>0</v>
      </c>
      <c r="FR440" s="33">
        <f t="shared" si="138"/>
        <v>0</v>
      </c>
      <c r="FS440" s="30">
        <f>(CatTemplate[[#This Row],[CO1]] + CatTemplate[[#This Row],[CS1]]) * (1 + getRateOHFinal) * getRateMarkupFinal</f>
        <v>0</v>
      </c>
      <c r="FT440" s="30">
        <f>(CatTemplate[[#This Row],[CO2]] + CatTemplate[[#This Row],[CS2]]) * (1 + getRateOHFinal) * getRateMarkupFinal</f>
        <v>0</v>
      </c>
      <c r="FU440" s="30">
        <f>(CatTemplate[[#This Row],[CO3]] + CatTemplate[[#This Row],[CS3]]) * (1 + getRateOHFinal) * getRateMarkupFinal</f>
        <v>0</v>
      </c>
      <c r="FV440" s="30">
        <f>(CatTemplate[[#This Row],[CO4]] + CatTemplate[[#This Row],[CS4]]) * (1 + getRateOHFinal) * getRateMarkupFinal</f>
        <v>0</v>
      </c>
      <c r="FW440" s="30">
        <f>(CatTemplate[[#This Row],[CO5]] + CatTemplate[[#This Row],[CS5]]) * (1 + getRateOHFinal) * getRateMarkupFinal</f>
        <v>0</v>
      </c>
      <c r="FX440" s="30">
        <f>(CatTemplate[[#This Row],[CO6]] + CatTemplate[[#This Row],[CS6]]) * (1 + getRateOHFinal) * getRateMarkupFinal</f>
        <v>0</v>
      </c>
      <c r="FY440" s="30">
        <f>(CatTemplate[[#This Row],[CO7]] + CatTemplate[[#This Row],[CS7]]) * (1 + getRateOHFinal) * getRateMarkupFinal</f>
        <v>0</v>
      </c>
      <c r="FZ440" s="30">
        <f>(CatTemplate[[#This Row],[CO8]] + CatTemplate[[#This Row],[CS8]]) * (1 + getRateOHFinal) * getRateMarkupFinal</f>
        <v>0</v>
      </c>
      <c r="GA440" s="30">
        <f>(CatTemplate[[#This Row],[CO9]] + CatTemplate[[#This Row],[CS9]]) * (1 + getRateOHFinal) * getRateMarkupFinal</f>
        <v>0</v>
      </c>
      <c r="GB440" s="30">
        <f>(CatTemplate[[#This Row],[CO10]] + CatTemplate[[#This Row],[CS10]]) * (1 + getRateOHFinal) * getRateMarkupFinal</f>
        <v>0</v>
      </c>
      <c r="GC440" s="30">
        <f>(CatTemplate[[#This Row],[CO11]] + CatTemplate[[#This Row],[CS11]]) * (1 + getRateOHFinal) * getRateMarkupFinal</f>
        <v>0</v>
      </c>
      <c r="GD440" s="30">
        <f>(CatTemplate[[#This Row],[CO12]] + CatTemplate[[#This Row],[CS12]]) * (1 + getRateOHFinal) * getRateMarkupFinal</f>
        <v>0</v>
      </c>
      <c r="GE440" s="30">
        <f>(CatTemplate[[#This Row],[CO13]] + CatTemplate[[#This Row],[CS13]]) * (1 + getRateOHFinal) * getRateMarkupFinal</f>
        <v>0</v>
      </c>
      <c r="GF440" s="30">
        <f>(CatTemplate[[#This Row],[CO14]] + CatTemplate[[#This Row],[CS14]]) * (1 + getRateOHFinal) * getRateMarkupFinal</f>
        <v>0</v>
      </c>
      <c r="GG440" s="30">
        <f>(CatTemplate[[#This Row],[CO15]] + CatTemplate[[#This Row],[CS15]]) * (1 + getRateOHFinal) * getRateMarkupFinal</f>
        <v>0</v>
      </c>
      <c r="GH440" s="30">
        <f>(CatTemplate[[#This Row],[CO16]] + CatTemplate[[#This Row],[CS16]]) * (1 + getRateOHFinal) * getRateMarkupFinal</f>
        <v>0</v>
      </c>
      <c r="GI440" s="30">
        <f>(CatTemplate[[#This Row],[CO17]] + CatTemplate[[#This Row],[CS17]]) * (1 + getRateOHFinal) * getRateMarkupFinal</f>
        <v>0</v>
      </c>
      <c r="GJ440" s="30">
        <f>(CatTemplate[[#This Row],[CO18]] + CatTemplate[[#This Row],[CS18]]) * (1 + getRateOHFinal) * getRateMarkupFinal</f>
        <v>0</v>
      </c>
      <c r="GK440" s="30">
        <f>(CatTemplate[[#This Row],[CO19]] + CatTemplate[[#This Row],[CS19]]) * (1 + getRateOHFinal) * getRateMarkupFinal</f>
        <v>0</v>
      </c>
      <c r="GL440" s="30">
        <f>(CatTemplate[[#This Row],[CO20]] + CatTemplate[[#This Row],[CS20]]) * (1 + getRateOHFinal) * getRateMarkupFinal</f>
        <v>0</v>
      </c>
      <c r="GM440" s="30" t="e">
        <f t="shared" si="139"/>
        <v>#VALUE!</v>
      </c>
      <c r="GN440" s="30">
        <f t="shared" si="140"/>
        <v>0</v>
      </c>
      <c r="GO440" s="30">
        <f t="shared" si="141"/>
        <v>0</v>
      </c>
      <c r="GP440" s="30">
        <f t="shared" si="142"/>
        <v>0</v>
      </c>
      <c r="GQ440" s="30">
        <f>(CatTemplate[[#This Row],[CO1]]+CatTemplate[[#This Row],[CS1]]) * (1+ getRateOHFinal) * (1 + getRateMarkupFinal)</f>
        <v>0</v>
      </c>
      <c r="GR440" s="30">
        <f>(CatTemplate[[#This Row],[CO2]]+CatTemplate[[#This Row],[CS2]]) * (1+ getRateOHFinal) * (1 + getRateMarkupFinal)</f>
        <v>0</v>
      </c>
      <c r="GS440" s="30">
        <f>(CatTemplate[[#This Row],[CO3]]+CatTemplate[[#This Row],[CS3]]) * (1+ getRateOHFinal) * (1 + getRateMarkupFinal)</f>
        <v>0</v>
      </c>
      <c r="GT440" s="30">
        <f>(CatTemplate[[#This Row],[CO4]]+CatTemplate[[#This Row],[CS4]]) * (1+ getRateOHFinal) * (1 + getRateMarkupFinal)</f>
        <v>0</v>
      </c>
      <c r="GU440" s="30">
        <f>(CatTemplate[[#This Row],[CO5]]+CatTemplate[[#This Row],[CS5]]) * (1+ getRateOHFinal) * (1 + getRateMarkupFinal)</f>
        <v>0</v>
      </c>
      <c r="GV440" s="30">
        <f>(CatTemplate[[#This Row],[CO6]]+CatTemplate[[#This Row],[CS6]]) * (1+ getRateOHFinal) * (1 + getRateMarkupFinal)</f>
        <v>0</v>
      </c>
      <c r="GW440" s="30">
        <f>(CatTemplate[[#This Row],[CO7]]+CatTemplate[[#This Row],[CS7]]) * (1+ getRateOHFinal) * (1 + getRateMarkupFinal)</f>
        <v>0</v>
      </c>
      <c r="GX440" s="30">
        <f>(CatTemplate[[#This Row],[CO8]]+CatTemplate[[#This Row],[CS8]]) * (1+ getRateOHFinal) * (1 + getRateMarkupFinal)</f>
        <v>0</v>
      </c>
      <c r="GY440" s="30">
        <f>(CatTemplate[[#This Row],[CO9]]+CatTemplate[[#This Row],[CS9]]) * (1+ getRateOHFinal) * (1 + getRateMarkupFinal)</f>
        <v>0</v>
      </c>
      <c r="GZ440" s="30">
        <f>(CatTemplate[[#This Row],[CO10]]+CatTemplate[[#This Row],[CS10]]) * (1+ getRateOHFinal) * (1 + getRateMarkupFinal)</f>
        <v>0</v>
      </c>
      <c r="HA440" s="30">
        <f>(CatTemplate[[#This Row],[CO11]]+CatTemplate[[#This Row],[CS11]]) * (1+ getRateOHFinal) * (1 + getRateMarkupFinal)</f>
        <v>0</v>
      </c>
      <c r="HB440" s="30">
        <f>(CatTemplate[[#This Row],[CO12]]+CatTemplate[[#This Row],[CS12]]) * (1+ getRateOHFinal) * (1 + getRateMarkupFinal)</f>
        <v>0</v>
      </c>
      <c r="HC440" s="30">
        <f>(CatTemplate[[#This Row],[CO13]]+CatTemplate[[#This Row],[CS13]]) * (1+ getRateOHFinal) * (1 + getRateMarkupFinal)</f>
        <v>0</v>
      </c>
      <c r="HD440" s="30">
        <f>(CatTemplate[[#This Row],[CO14]]+CatTemplate[[#This Row],[CS14]]) * (1+ getRateOHFinal) * (1 + getRateMarkupFinal)</f>
        <v>0</v>
      </c>
      <c r="HE440" s="30">
        <f>(CatTemplate[[#This Row],[CO15]]+CatTemplate[[#This Row],[CS15]]) * (1+ getRateOHFinal) * (1 + getRateMarkupFinal)</f>
        <v>0</v>
      </c>
      <c r="HF440" s="30">
        <f>(CatTemplate[[#This Row],[CO16]]+CatTemplate[[#This Row],[CS16]]) * (1+ getRateOHFinal) * (1 + getRateMarkupFinal)</f>
        <v>0</v>
      </c>
      <c r="HG440" s="30">
        <f>(CatTemplate[[#This Row],[CO17]]+CatTemplate[[#This Row],[CS17]]) * (1+ getRateOHFinal) * (1 + getRateMarkupFinal)</f>
        <v>0</v>
      </c>
      <c r="HH440" s="30">
        <f>(CatTemplate[[#This Row],[CO18]]+CatTemplate[[#This Row],[CS18]]) * (1+ getRateOHFinal) * (1 + getRateMarkupFinal)</f>
        <v>0</v>
      </c>
      <c r="HI440" s="30">
        <f>(CatTemplate[[#This Row],[CO19]]+CatTemplate[[#This Row],[CS19]]) * (1+ getRateOHFinal) * (1 + getRateMarkupFinal)</f>
        <v>0</v>
      </c>
      <c r="HJ440" s="30">
        <f>(CatTemplate[[#This Row],[CO20]]+CatTemplate[[#This Row],[CS20]]) * (1+ getRateOHFinal) * (1 + getRateMarkupFinal)</f>
        <v>0</v>
      </c>
      <c r="HK440" s="39">
        <f>CatTemplate[[#This Row],[Total cost]]+CatTemplate[[#This Row],[OH Amount]]+CatTemplate[[#This Row],[Markup]]</f>
        <v>0</v>
      </c>
      <c r="HL440" s="63">
        <f>IF(CatTemplate[[#This Row],[Units]]="Days",CatTemplate[[#This Row],[Project quantity]]*CatTemplate[[#This Row],[St. unit effort]],CatTemplate[[#This Row],[Project quantity]])</f>
        <v>0</v>
      </c>
      <c r="HM440" s="287">
        <f>IFERROR(CatTemplate[[#This Row],[Total Price]]/(CatTemplate[[#This Row],[Final Quantity]]),0)</f>
        <v>0</v>
      </c>
      <c r="HN440" s="261"/>
    </row>
  </sheetData>
  <sheetProtection sheet="1" autoFilter="0" pivotTables="0"/>
  <mergeCells count="13">
    <mergeCell ref="F5:G6"/>
    <mergeCell ref="HN1:HN7"/>
    <mergeCell ref="BH1:BH7"/>
    <mergeCell ref="AE1:AE7"/>
    <mergeCell ref="CG1:CG5"/>
    <mergeCell ref="DV1:DV5"/>
    <mergeCell ref="ET1:ET5"/>
    <mergeCell ref="FO1:FO5"/>
    <mergeCell ref="O1:O7"/>
    <mergeCell ref="AK1:AK7"/>
    <mergeCell ref="S1:S7"/>
    <mergeCell ref="W1:W7"/>
    <mergeCell ref="AA1:AA7"/>
  </mergeCells>
  <conditionalFormatting sqref="B9:H440">
    <cfRule type="expression" dxfId="546" priority="43">
      <formula>(B9=B8)</formula>
    </cfRule>
  </conditionalFormatting>
  <conditionalFormatting sqref="AN3:BG3">
    <cfRule type="cellIs" dxfId="545" priority="42" operator="greaterThan">
      <formula>0</formula>
    </cfRule>
  </conditionalFormatting>
  <conditionalFormatting sqref="AI10:HO440 B10:T440 W10:AG440">
    <cfRule type="expression" dxfId="544" priority="10">
      <formula>ROW()=CurrentRow</formula>
    </cfRule>
  </conditionalFormatting>
  <conditionalFormatting sqref="AN3:BG440">
    <cfRule type="expression" dxfId="543" priority="11">
      <formula>AN$3=0</formula>
    </cfRule>
  </conditionalFormatting>
  <dataValidations count="4">
    <dataValidation type="decimal" operator="greaterThanOrEqual" allowBlank="1" showInputMessage="1" showErrorMessage="1" errorTitle="Wrong value entered" error="It must be numeric" sqref="T414 AB9:AC440 AO79:AP106 AO109:AP115 AN12:AN106 AQ79:AR115 AN9:AN10 X9:X392 T9:T398 X399 Y9:Y440 AO9:AR78 T409:T412 AN4:BG5 T400:T406 AS9:BG440 AN109:AN440 X401:X440 AG9:AH440 AO116:AR440 U9:U440">
      <formula1>0</formula1>
    </dataValidation>
    <dataValidation allowBlank="1" showInputMessage="1" showErrorMessage="1" promptTitle="Help" prompt="Please enter &quot;x&quot; to select that activity" sqref="P9:P440"/>
    <dataValidation allowBlank="1" showInputMessage="1" showErrorMessage="1" promptTitle="Help" prompt="Enter &quot;x&quot; to declare this activity as Sub-contracting" sqref="Q9:Q440"/>
    <dataValidation allowBlank="1" showInputMessage="1" showErrorMessage="1" promptTitle="Help" prompt="Document your assumptions used here" sqref="R9:R440"/>
  </dataValidations>
  <pageMargins left="0.7" right="0.7" top="0.75" bottom="0.75" header="0.3" footer="0.3"/>
  <pageSetup paperSize="9" orientation="portrait" r:id="rId1"/>
  <headerFooter>
    <oddFooter>&amp;LPrinted On - 13-juil-2022 12:58</oddFooter>
  </headerFooter>
  <ignoredErrors>
    <ignoredError sqref="AN5:BG5 T9 AO4:BG4 T10:T233 X9 X10:X346 U9:U402 Y9:Y401 T235:T346 U405:U408 U410" unlockedFormula="1"/>
  </ignoredErrors>
  <drawing r:id="rId2"/>
  <legacyDrawing r:id="rId3"/>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pageSetUpPr fitToPage="1"/>
  </sheetPr>
  <dimension ref="A1:AE65"/>
  <sheetViews>
    <sheetView showGridLines="0" zoomScaleNormal="100" workbookViewId="0">
      <pane xSplit="7" ySplit="9" topLeftCell="K11" activePane="bottomRight" state="frozen"/>
      <selection pane="topRight" activeCell="H1" sqref="H1"/>
      <selection pane="bottomLeft" activeCell="A9" sqref="A9"/>
      <selection pane="bottomRight" activeCell="D40" sqref="D39:D40"/>
    </sheetView>
  </sheetViews>
  <sheetFormatPr defaultColWidth="0" defaultRowHeight="15.75" outlineLevelCol="2" x14ac:dyDescent="0.25"/>
  <cols>
    <col min="1" max="1" width="3.85546875" customWidth="1"/>
    <col min="2" max="2" width="3.42578125" style="225" customWidth="1"/>
    <col min="3" max="3" width="3.28515625" style="211" customWidth="1"/>
    <col min="4" max="4" width="46" style="254" customWidth="1"/>
    <col min="5" max="5" width="14.7109375" customWidth="1"/>
    <col min="6" max="6" width="11" customWidth="1"/>
    <col min="7" max="7" width="14.7109375" customWidth="1"/>
    <col min="8" max="8" width="12.85546875" hidden="1" customWidth="1" outlineLevel="2"/>
    <col min="9" max="9" width="16.5703125" hidden="1" customWidth="1" outlineLevel="2"/>
    <col min="10" max="10" width="18.5703125" hidden="1" customWidth="1" outlineLevel="2"/>
    <col min="11" max="11" width="18.42578125" customWidth="1" outlineLevel="1" collapsed="1"/>
    <col min="12" max="12" width="15.140625" hidden="1" customWidth="1" outlineLevel="2"/>
    <col min="13" max="13" width="14.7109375" hidden="1" customWidth="1" outlineLevel="2"/>
    <col min="14" max="14" width="17.5703125" hidden="1" customWidth="1" outlineLevel="2"/>
    <col min="15" max="15" width="17.28515625" customWidth="1" outlineLevel="1" collapsed="1"/>
    <col min="16" max="16" width="14.140625" hidden="1" customWidth="1" outlineLevel="2"/>
    <col min="17" max="17" width="14.5703125" hidden="1" customWidth="1" outlineLevel="2"/>
    <col min="18" max="18" width="22.28515625" hidden="1" customWidth="1" outlineLevel="2"/>
    <col min="19" max="19" width="16.140625" customWidth="1" outlineLevel="1" collapsed="1"/>
    <col min="20" max="20" width="23.28515625" customWidth="1" outlineLevel="1"/>
    <col min="21" max="21" width="14.7109375" hidden="1" customWidth="1" outlineLevel="2"/>
    <col min="22" max="22" width="14.7109375" style="110" hidden="1" customWidth="1" outlineLevel="2"/>
    <col min="23" max="23" width="14.7109375" style="339" hidden="1" customWidth="1" outlineLevel="2"/>
    <col min="24" max="24" width="15.7109375" style="61" hidden="1" customWidth="1" outlineLevel="2"/>
    <col min="25" max="25" width="15.7109375" style="61" customWidth="1" outlineLevel="1" collapsed="1"/>
    <col min="26" max="26" width="19.7109375" style="61" customWidth="1"/>
    <col min="27" max="28" width="15.7109375" style="61" customWidth="1"/>
    <col min="29" max="29" width="20.7109375" style="61" customWidth="1"/>
    <col min="30" max="30" width="9.140625" customWidth="1"/>
    <col min="31" max="31" width="0" hidden="1" customWidth="1"/>
    <col min="32" max="16384" width="9.140625" hidden="1"/>
  </cols>
  <sheetData>
    <row r="1" spans="1:30" s="158" customFormat="1" ht="32.25" customHeight="1" x14ac:dyDescent="0.2">
      <c r="A1" s="420"/>
      <c r="B1" s="421" t="s">
        <v>469</v>
      </c>
      <c r="C1" s="422"/>
      <c r="D1" s="423"/>
      <c r="E1" s="424"/>
      <c r="F1" s="424"/>
      <c r="G1" s="420"/>
      <c r="H1" s="420"/>
      <c r="I1" s="420"/>
      <c r="J1" s="420"/>
      <c r="K1" s="483"/>
      <c r="L1" s="420"/>
      <c r="M1" s="420"/>
      <c r="N1" s="420"/>
      <c r="O1" s="483"/>
      <c r="P1" s="420"/>
      <c r="Q1" s="420"/>
      <c r="R1" s="420"/>
      <c r="S1" s="484"/>
      <c r="T1" s="420"/>
      <c r="U1" s="420"/>
      <c r="V1" s="426"/>
      <c r="W1" s="427"/>
      <c r="X1" s="428"/>
      <c r="Y1" s="429"/>
      <c r="Z1" s="482" t="s">
        <v>1110</v>
      </c>
      <c r="AA1" s="429"/>
      <c r="AB1" s="429"/>
      <c r="AC1" s="429"/>
      <c r="AD1" s="430"/>
    </row>
    <row r="2" spans="1:30" s="130" customFormat="1" x14ac:dyDescent="0.2">
      <c r="A2" s="158"/>
      <c r="B2" s="199"/>
      <c r="C2" s="209"/>
      <c r="D2" s="251"/>
      <c r="E2" s="159"/>
      <c r="F2" s="159"/>
      <c r="G2" s="158"/>
      <c r="H2" s="420"/>
      <c r="I2" s="420"/>
      <c r="J2" s="405"/>
      <c r="K2" s="483"/>
      <c r="L2" s="405"/>
      <c r="M2" s="405"/>
      <c r="N2" s="405"/>
      <c r="O2" s="483"/>
      <c r="P2" s="405"/>
      <c r="Q2" s="405"/>
      <c r="R2" s="405"/>
      <c r="S2" s="484"/>
      <c r="T2" s="425"/>
      <c r="V2" s="331"/>
      <c r="W2" s="335"/>
      <c r="X2" s="341"/>
      <c r="Y2" s="340"/>
      <c r="Z2" s="482"/>
      <c r="AA2" s="340"/>
      <c r="AB2" s="340"/>
      <c r="AC2" s="340"/>
      <c r="AD2" s="161"/>
    </row>
    <row r="3" spans="1:30" s="130" customFormat="1" ht="22.5" customHeight="1" x14ac:dyDescent="0.2">
      <c r="A3" s="158"/>
      <c r="B3" s="199"/>
      <c r="C3" s="209"/>
      <c r="D3" s="251"/>
      <c r="E3" s="159"/>
      <c r="F3" s="159"/>
      <c r="G3" s="158"/>
      <c r="H3" s="420"/>
      <c r="I3" s="420"/>
      <c r="J3" s="405"/>
      <c r="K3" s="483"/>
      <c r="L3" s="405"/>
      <c r="M3" s="405"/>
      <c r="N3" s="405"/>
      <c r="O3" s="483"/>
      <c r="P3" s="405"/>
      <c r="Q3" s="405"/>
      <c r="R3" s="405"/>
      <c r="S3" s="484"/>
      <c r="T3" s="425"/>
      <c r="V3" s="331"/>
      <c r="W3" s="335"/>
      <c r="X3" s="341"/>
      <c r="Y3" s="340"/>
      <c r="Z3" s="482"/>
      <c r="AA3" s="340"/>
      <c r="AB3" s="340"/>
      <c r="AC3" s="393"/>
      <c r="AD3" s="161"/>
    </row>
    <row r="4" spans="1:30" s="201" customFormat="1" x14ac:dyDescent="0.25">
      <c r="B4" s="202"/>
      <c r="C4" s="210"/>
      <c r="D4" s="252"/>
      <c r="E4" s="203"/>
      <c r="F4" s="203"/>
      <c r="H4" s="204"/>
      <c r="I4" s="205"/>
      <c r="J4" s="206" t="s">
        <v>412</v>
      </c>
      <c r="K4" s="207" t="s">
        <v>285</v>
      </c>
      <c r="L4" s="204"/>
      <c r="M4" s="205"/>
      <c r="N4" s="206" t="s">
        <v>390</v>
      </c>
      <c r="O4" s="207" t="s">
        <v>286</v>
      </c>
      <c r="P4" s="204"/>
      <c r="Q4" s="205"/>
      <c r="R4" s="205" t="s">
        <v>391</v>
      </c>
      <c r="S4" s="207" t="s">
        <v>287</v>
      </c>
      <c r="T4" s="208" t="s">
        <v>427</v>
      </c>
      <c r="U4" s="204"/>
      <c r="V4" s="332"/>
      <c r="W4" s="336"/>
      <c r="X4" s="342" t="s">
        <v>429</v>
      </c>
      <c r="Y4" s="343" t="s">
        <v>288</v>
      </c>
      <c r="Z4" s="343" t="s">
        <v>388</v>
      </c>
      <c r="AA4" s="344" t="s">
        <v>413</v>
      </c>
      <c r="AB4" s="344" t="s">
        <v>414</v>
      </c>
      <c r="AC4" s="343" t="s">
        <v>389</v>
      </c>
    </row>
    <row r="5" spans="1:30" ht="22.5" customHeight="1" x14ac:dyDescent="0.2">
      <c r="A5" s="158"/>
      <c r="B5" s="199"/>
      <c r="C5" s="209"/>
      <c r="D5" s="251"/>
      <c r="E5" s="159"/>
      <c r="F5" s="159"/>
      <c r="G5" s="158"/>
      <c r="H5" s="160"/>
      <c r="I5" s="161" t="s">
        <v>428</v>
      </c>
      <c r="J5" s="162" t="e">
        <f>GETPIVOTDATA("Sum of Eq. Cost",$B$9)</f>
        <v>#REF!</v>
      </c>
      <c r="K5" s="163">
        <f>IFERROR(GETPIVOTDATA("Sum of Eq. Price",$B$9),0)</f>
        <v>0</v>
      </c>
      <c r="L5" s="157"/>
      <c r="M5" s="161" t="s">
        <v>428</v>
      </c>
      <c r="N5" s="162" t="e">
        <f>GETPIVOTDATA("Sum of Cons. Cost",$B$9)</f>
        <v>#REF!</v>
      </c>
      <c r="O5" s="163">
        <f>IFERROR(GETPIVOTDATA("Sum of Cons. Price",$B$9),0)</f>
        <v>0</v>
      </c>
      <c r="P5" s="161"/>
      <c r="Q5" s="161" t="s">
        <v>428</v>
      </c>
      <c r="R5" s="162" t="e">
        <f>GETPIVOTDATA("Sum of Oth. Cost",$B$9)</f>
        <v>#REF!</v>
      </c>
      <c r="S5" s="163">
        <f>IFERROR(GETPIVOTDATA("Sum of Oth. Price",$B$9),0)</f>
        <v>0</v>
      </c>
      <c r="T5" s="163">
        <f>IFERROR(GETPIVOTDATA("Sum of Total Oth. cost",$B$9),0)</f>
        <v>0</v>
      </c>
      <c r="U5" s="161"/>
      <c r="V5" s="333"/>
      <c r="W5" s="337" t="s">
        <v>428</v>
      </c>
      <c r="X5" s="345">
        <f>IFERROR(GETPIVOTDATA("Sum of Total St. Cost",$B$9),0)</f>
        <v>0</v>
      </c>
      <c r="Y5" s="346">
        <f>IFERROR(GETPIVOTDATA("Sum of St. Price",$B$9),0)</f>
        <v>0</v>
      </c>
      <c r="Z5" s="347">
        <f>IFERROR(GETPIVOTDATA("Sum of Total cost",$B$9),0)</f>
        <v>0</v>
      </c>
      <c r="AA5" s="348">
        <f>IFERROR(GETPIVOTDATA("Sum of OH Amount",$B$9),0)</f>
        <v>0</v>
      </c>
      <c r="AB5" s="348">
        <f>IFERROR(GETPIVOTDATA("Sum of Markup",$B$9),0)</f>
        <v>0</v>
      </c>
      <c r="AC5" s="347">
        <f>IFERROR(GETPIVOTDATA("Sum of Total Price",$B$9),0)</f>
        <v>0</v>
      </c>
      <c r="AD5" s="161"/>
    </row>
    <row r="6" spans="1:30" s="150" customFormat="1" ht="9" customHeight="1" x14ac:dyDescent="0.2">
      <c r="A6" s="219"/>
      <c r="B6" s="221"/>
      <c r="C6" s="222"/>
      <c r="D6" s="253"/>
      <c r="E6" s="223"/>
      <c r="F6" s="223"/>
      <c r="G6" s="219"/>
      <c r="H6" s="219"/>
      <c r="I6" s="161"/>
      <c r="J6" s="220"/>
      <c r="K6" s="224"/>
      <c r="L6" s="157"/>
      <c r="M6" s="161"/>
      <c r="N6" s="220"/>
      <c r="O6" s="224"/>
      <c r="P6" s="161"/>
      <c r="Q6" s="161"/>
      <c r="R6" s="220"/>
      <c r="S6" s="224"/>
      <c r="T6" s="224"/>
      <c r="U6" s="161"/>
      <c r="V6" s="333"/>
      <c r="W6" s="337"/>
      <c r="X6" s="349"/>
      <c r="Y6" s="350"/>
      <c r="Z6" s="350"/>
      <c r="AA6" s="351"/>
      <c r="AB6" s="351"/>
      <c r="AC6" s="352"/>
      <c r="AD6" s="161"/>
    </row>
    <row r="7" spans="1:30" x14ac:dyDescent="0.25">
      <c r="AC7" s="392" t="str">
        <f>CheckPrice</f>
        <v/>
      </c>
    </row>
    <row r="8" spans="1:30" s="181" customFormat="1" ht="28.5" x14ac:dyDescent="0.2">
      <c r="A8" s="227"/>
      <c r="B8" s="323" t="s">
        <v>442</v>
      </c>
      <c r="C8" s="324"/>
      <c r="D8" s="325"/>
      <c r="E8" s="326" t="s">
        <v>445</v>
      </c>
      <c r="F8" s="326" t="s">
        <v>443</v>
      </c>
      <c r="G8" s="323" t="s">
        <v>448</v>
      </c>
      <c r="H8" s="323" t="s">
        <v>444</v>
      </c>
      <c r="I8" s="323" t="s">
        <v>445</v>
      </c>
      <c r="J8" s="323" t="s">
        <v>450</v>
      </c>
      <c r="K8" s="323" t="s">
        <v>451</v>
      </c>
      <c r="L8" s="323" t="s">
        <v>449</v>
      </c>
      <c r="M8" s="323" t="s">
        <v>445</v>
      </c>
      <c r="N8" s="323" t="s">
        <v>450</v>
      </c>
      <c r="O8" s="323" t="s">
        <v>451</v>
      </c>
      <c r="P8" s="323" t="s">
        <v>449</v>
      </c>
      <c r="Q8" s="323" t="s">
        <v>445</v>
      </c>
      <c r="R8" s="323" t="s">
        <v>450</v>
      </c>
      <c r="S8" s="323" t="s">
        <v>451</v>
      </c>
      <c r="T8" s="323" t="s">
        <v>452</v>
      </c>
      <c r="U8" s="323" t="s">
        <v>444</v>
      </c>
      <c r="V8" s="334" t="s">
        <v>453</v>
      </c>
      <c r="W8" s="338" t="s">
        <v>454</v>
      </c>
      <c r="X8" s="353" t="s">
        <v>450</v>
      </c>
      <c r="Y8" s="353" t="s">
        <v>451</v>
      </c>
      <c r="Z8" s="353" t="s">
        <v>388</v>
      </c>
      <c r="AA8" s="353" t="s">
        <v>455</v>
      </c>
      <c r="AB8" s="353" t="s">
        <v>440</v>
      </c>
      <c r="AC8" s="353" t="s">
        <v>389</v>
      </c>
      <c r="AD8" s="180"/>
    </row>
    <row r="9" spans="1:30" ht="12.75" hidden="1" x14ac:dyDescent="0.2">
      <c r="B9" s="327" t="s">
        <v>65</v>
      </c>
      <c r="C9" s="327" t="s">
        <v>201</v>
      </c>
      <c r="D9" s="327" t="s">
        <v>23</v>
      </c>
      <c r="E9" s="327" t="s">
        <v>418</v>
      </c>
      <c r="F9" s="327" t="s">
        <v>226</v>
      </c>
      <c r="G9" s="328"/>
      <c r="V9"/>
      <c r="W9"/>
      <c r="X9"/>
      <c r="Y9"/>
      <c r="Z9"/>
      <c r="AA9"/>
      <c r="AB9"/>
      <c r="AC9"/>
    </row>
    <row r="10" spans="1:30" ht="12.75" x14ac:dyDescent="0.2">
      <c r="B10"/>
      <c r="C10"/>
      <c r="D10"/>
      <c r="V10"/>
      <c r="W10"/>
      <c r="X10"/>
      <c r="Y10"/>
      <c r="Z10"/>
      <c r="AA10"/>
      <c r="AB10"/>
      <c r="AC10"/>
    </row>
    <row r="11" spans="1:30" ht="12.75" x14ac:dyDescent="0.2">
      <c r="B11"/>
      <c r="C11"/>
      <c r="D11"/>
      <c r="V11"/>
      <c r="W11"/>
      <c r="X11"/>
      <c r="Y11"/>
      <c r="Z11"/>
      <c r="AA11"/>
      <c r="AB11"/>
      <c r="AC11"/>
    </row>
    <row r="12" spans="1:30" ht="12.75" x14ac:dyDescent="0.2">
      <c r="B12"/>
      <c r="C12"/>
      <c r="D12"/>
      <c r="V12"/>
      <c r="W12"/>
      <c r="X12"/>
      <c r="Y12"/>
      <c r="Z12"/>
      <c r="AA12"/>
      <c r="AB12"/>
      <c r="AC12"/>
    </row>
    <row r="13" spans="1:30" ht="12.75" x14ac:dyDescent="0.2">
      <c r="B13"/>
      <c r="C13"/>
      <c r="D13"/>
      <c r="V13"/>
      <c r="W13"/>
      <c r="X13"/>
      <c r="Y13"/>
      <c r="Z13"/>
      <c r="AA13"/>
      <c r="AB13"/>
      <c r="AC13"/>
    </row>
    <row r="14" spans="1:30" ht="12.75" x14ac:dyDescent="0.2">
      <c r="B14"/>
      <c r="C14"/>
      <c r="D14"/>
      <c r="V14"/>
      <c r="W14"/>
      <c r="X14"/>
      <c r="Y14"/>
      <c r="Z14"/>
      <c r="AA14"/>
      <c r="AB14"/>
      <c r="AC14"/>
    </row>
    <row r="15" spans="1:30" ht="12.75" x14ac:dyDescent="0.2">
      <c r="B15"/>
      <c r="C15"/>
      <c r="D15"/>
      <c r="V15"/>
      <c r="W15"/>
      <c r="X15"/>
      <c r="Y15"/>
      <c r="Z15"/>
      <c r="AA15"/>
      <c r="AB15"/>
      <c r="AC15"/>
    </row>
    <row r="16" spans="1:30" ht="12.75" x14ac:dyDescent="0.2">
      <c r="B16"/>
      <c r="C16"/>
      <c r="D16"/>
      <c r="V16"/>
      <c r="W16"/>
      <c r="X16"/>
      <c r="Y16"/>
      <c r="Z16"/>
      <c r="AA16"/>
      <c r="AB16"/>
      <c r="AC16"/>
    </row>
    <row r="17" spans="2:29" ht="12.75" x14ac:dyDescent="0.2">
      <c r="B17"/>
      <c r="C17"/>
      <c r="D17"/>
      <c r="V17"/>
      <c r="W17"/>
      <c r="X17"/>
      <c r="Y17"/>
      <c r="Z17"/>
      <c r="AA17"/>
      <c r="AB17"/>
      <c r="AC17"/>
    </row>
    <row r="18" spans="2:29" ht="12.75" x14ac:dyDescent="0.2">
      <c r="B18"/>
      <c r="C18"/>
      <c r="D18"/>
      <c r="V18"/>
      <c r="W18"/>
      <c r="X18"/>
      <c r="Y18"/>
      <c r="Z18"/>
      <c r="AA18"/>
      <c r="AB18"/>
      <c r="AC18"/>
    </row>
    <row r="19" spans="2:29" ht="12.75" x14ac:dyDescent="0.2">
      <c r="B19"/>
      <c r="C19"/>
      <c r="D19"/>
      <c r="V19"/>
      <c r="W19"/>
      <c r="X19"/>
      <c r="Y19"/>
      <c r="Z19"/>
      <c r="AA19"/>
      <c r="AB19"/>
      <c r="AC19"/>
    </row>
    <row r="20" spans="2:29" ht="12.75" x14ac:dyDescent="0.2">
      <c r="B20"/>
      <c r="C20"/>
      <c r="D20"/>
      <c r="V20"/>
      <c r="W20"/>
      <c r="X20"/>
      <c r="Y20"/>
      <c r="Z20"/>
      <c r="AA20"/>
      <c r="AB20"/>
      <c r="AC20"/>
    </row>
    <row r="21" spans="2:29" ht="12.75" x14ac:dyDescent="0.2">
      <c r="B21"/>
      <c r="C21"/>
      <c r="D21"/>
      <c r="V21"/>
      <c r="W21"/>
      <c r="X21"/>
      <c r="Y21"/>
      <c r="Z21"/>
      <c r="AA21"/>
      <c r="AB21"/>
      <c r="AC21"/>
    </row>
    <row r="22" spans="2:29" ht="12.75" x14ac:dyDescent="0.2">
      <c r="B22"/>
      <c r="C22"/>
      <c r="D22"/>
      <c r="V22"/>
      <c r="W22"/>
      <c r="X22"/>
      <c r="Y22"/>
      <c r="Z22"/>
      <c r="AA22"/>
      <c r="AB22"/>
      <c r="AC22"/>
    </row>
    <row r="23" spans="2:29" ht="12.75" x14ac:dyDescent="0.2">
      <c r="B23"/>
      <c r="C23"/>
      <c r="D23"/>
      <c r="V23"/>
      <c r="W23"/>
      <c r="X23"/>
      <c r="Y23"/>
      <c r="Z23"/>
      <c r="AA23"/>
      <c r="AB23"/>
      <c r="AC23"/>
    </row>
    <row r="24" spans="2:29" ht="12.75" x14ac:dyDescent="0.2">
      <c r="B24"/>
      <c r="C24"/>
      <c r="D24"/>
      <c r="V24"/>
      <c r="W24"/>
      <c r="X24"/>
      <c r="Y24"/>
      <c r="Z24"/>
      <c r="AA24"/>
      <c r="AB24"/>
      <c r="AC24"/>
    </row>
    <row r="25" spans="2:29" ht="12.75" x14ac:dyDescent="0.2">
      <c r="B25"/>
      <c r="C25"/>
      <c r="D25"/>
      <c r="V25"/>
      <c r="W25"/>
      <c r="X25"/>
      <c r="Y25"/>
      <c r="Z25"/>
      <c r="AA25"/>
      <c r="AB25"/>
      <c r="AC25"/>
    </row>
    <row r="26" spans="2:29" ht="12.75" x14ac:dyDescent="0.2">
      <c r="B26"/>
      <c r="C26"/>
      <c r="D26"/>
      <c r="V26"/>
      <c r="W26"/>
      <c r="X26"/>
      <c r="Y26"/>
      <c r="Z26"/>
      <c r="AA26"/>
      <c r="AB26"/>
      <c r="AC26"/>
    </row>
    <row r="27" spans="2:29" ht="12.75" x14ac:dyDescent="0.2">
      <c r="B27"/>
      <c r="C27"/>
      <c r="D27"/>
      <c r="V27"/>
      <c r="W27"/>
      <c r="X27"/>
      <c r="Y27"/>
      <c r="Z27"/>
      <c r="AA27"/>
      <c r="AB27"/>
      <c r="AC27"/>
    </row>
    <row r="28" spans="2:29" ht="12.75" x14ac:dyDescent="0.2">
      <c r="B28"/>
      <c r="C28"/>
      <c r="D28"/>
      <c r="V28"/>
      <c r="W28"/>
      <c r="X28"/>
      <c r="Y28"/>
      <c r="Z28"/>
      <c r="AA28"/>
      <c r="AB28"/>
      <c r="AC28"/>
    </row>
    <row r="29" spans="2:29" ht="12.75" x14ac:dyDescent="0.2">
      <c r="B29"/>
      <c r="C29"/>
      <c r="D29"/>
      <c r="V29"/>
      <c r="W29"/>
      <c r="X29"/>
      <c r="Y29"/>
      <c r="Z29"/>
      <c r="AA29"/>
      <c r="AB29"/>
      <c r="AC29"/>
    </row>
    <row r="30" spans="2:29" ht="12.75" x14ac:dyDescent="0.2">
      <c r="B30"/>
      <c r="C30"/>
      <c r="D30"/>
      <c r="V30"/>
      <c r="W30"/>
      <c r="X30"/>
      <c r="Y30"/>
      <c r="Z30"/>
      <c r="AA30"/>
      <c r="AB30"/>
      <c r="AC30"/>
    </row>
    <row r="31" spans="2:29" ht="12.75" x14ac:dyDescent="0.2">
      <c r="B31"/>
      <c r="C31"/>
      <c r="D31"/>
      <c r="V31"/>
      <c r="W31"/>
      <c r="X31"/>
      <c r="Y31"/>
      <c r="Z31"/>
      <c r="AA31"/>
      <c r="AB31"/>
      <c r="AC31"/>
    </row>
    <row r="32" spans="2:29" ht="12.75" x14ac:dyDescent="0.2">
      <c r="B32"/>
      <c r="C32"/>
      <c r="D32"/>
      <c r="V32"/>
      <c r="W32"/>
      <c r="X32"/>
      <c r="Y32"/>
      <c r="Z32"/>
      <c r="AA32"/>
      <c r="AB32"/>
      <c r="AC32"/>
    </row>
    <row r="33" spans="2:29" ht="12.75" x14ac:dyDescent="0.2">
      <c r="B33"/>
      <c r="C33"/>
      <c r="D33"/>
      <c r="V33"/>
      <c r="W33"/>
      <c r="X33"/>
      <c r="Y33"/>
      <c r="Z33"/>
      <c r="AA33"/>
      <c r="AB33"/>
      <c r="AC33"/>
    </row>
    <row r="34" spans="2:29" ht="12.75" x14ac:dyDescent="0.2">
      <c r="B34"/>
      <c r="C34"/>
      <c r="D34"/>
      <c r="V34"/>
      <c r="W34"/>
      <c r="X34"/>
      <c r="Y34"/>
      <c r="Z34"/>
      <c r="AA34"/>
      <c r="AB34"/>
      <c r="AC34"/>
    </row>
    <row r="35" spans="2:29" ht="12.75" x14ac:dyDescent="0.2">
      <c r="B35"/>
      <c r="C35"/>
      <c r="D35"/>
      <c r="V35"/>
      <c r="W35"/>
      <c r="X35"/>
      <c r="Y35"/>
      <c r="Z35"/>
      <c r="AA35"/>
      <c r="AB35"/>
      <c r="AC35"/>
    </row>
    <row r="36" spans="2:29" ht="12.75" x14ac:dyDescent="0.2">
      <c r="B36"/>
      <c r="C36"/>
      <c r="D36"/>
      <c r="V36"/>
      <c r="W36"/>
      <c r="X36"/>
      <c r="Y36"/>
      <c r="Z36"/>
      <c r="AA36"/>
      <c r="AB36"/>
      <c r="AC36"/>
    </row>
    <row r="37" spans="2:29" ht="12.75" x14ac:dyDescent="0.2">
      <c r="B37"/>
      <c r="C37"/>
      <c r="D37"/>
      <c r="V37"/>
      <c r="W37"/>
      <c r="X37"/>
      <c r="Y37"/>
      <c r="Z37"/>
      <c r="AA37"/>
      <c r="AB37"/>
      <c r="AC37"/>
    </row>
    <row r="38" spans="2:29" ht="12.75" x14ac:dyDescent="0.2">
      <c r="B38"/>
      <c r="C38"/>
      <c r="D38"/>
      <c r="V38"/>
      <c r="W38"/>
      <c r="X38"/>
      <c r="Y38"/>
      <c r="Z38"/>
      <c r="AA38"/>
      <c r="AB38"/>
      <c r="AC38"/>
    </row>
    <row r="39" spans="2:29" ht="12.75" x14ac:dyDescent="0.2">
      <c r="B39"/>
      <c r="C39"/>
      <c r="D39"/>
      <c r="V39"/>
      <c r="W39"/>
      <c r="X39"/>
      <c r="Y39"/>
      <c r="Z39"/>
      <c r="AA39"/>
      <c r="AB39"/>
      <c r="AC39"/>
    </row>
    <row r="40" spans="2:29" ht="12.75" x14ac:dyDescent="0.2">
      <c r="B40"/>
      <c r="C40"/>
      <c r="D40"/>
      <c r="V40"/>
      <c r="W40"/>
      <c r="X40"/>
      <c r="Y40"/>
      <c r="Z40"/>
      <c r="AA40"/>
      <c r="AB40"/>
      <c r="AC40"/>
    </row>
    <row r="41" spans="2:29" ht="12.75" x14ac:dyDescent="0.2">
      <c r="B41"/>
      <c r="C41"/>
      <c r="D41"/>
      <c r="V41"/>
      <c r="W41"/>
      <c r="X41"/>
      <c r="Y41"/>
      <c r="Z41"/>
      <c r="AA41"/>
      <c r="AB41"/>
      <c r="AC41"/>
    </row>
    <row r="42" spans="2:29" ht="12.75" x14ac:dyDescent="0.2">
      <c r="B42"/>
      <c r="C42"/>
      <c r="D42"/>
      <c r="V42"/>
      <c r="W42"/>
      <c r="X42"/>
      <c r="Y42"/>
      <c r="Z42"/>
      <c r="AA42"/>
      <c r="AB42"/>
      <c r="AC42"/>
    </row>
    <row r="43" spans="2:29" ht="12.75" x14ac:dyDescent="0.2">
      <c r="B43"/>
      <c r="C43"/>
      <c r="D43"/>
      <c r="V43"/>
      <c r="W43"/>
      <c r="X43"/>
      <c r="Y43"/>
      <c r="Z43"/>
      <c r="AA43"/>
      <c r="AB43"/>
      <c r="AC43"/>
    </row>
    <row r="44" spans="2:29" ht="12.75" x14ac:dyDescent="0.2">
      <c r="B44"/>
      <c r="C44"/>
      <c r="D44"/>
      <c r="V44"/>
      <c r="W44"/>
      <c r="X44"/>
      <c r="Y44"/>
      <c r="Z44"/>
      <c r="AA44"/>
      <c r="AB44"/>
      <c r="AC44"/>
    </row>
    <row r="45" spans="2:29" ht="12.75" x14ac:dyDescent="0.2">
      <c r="B45"/>
      <c r="C45"/>
      <c r="D45"/>
      <c r="V45"/>
      <c r="W45"/>
      <c r="X45"/>
      <c r="Y45"/>
      <c r="Z45"/>
      <c r="AA45"/>
      <c r="AB45"/>
      <c r="AC45"/>
    </row>
    <row r="46" spans="2:29" ht="12.75" x14ac:dyDescent="0.2">
      <c r="B46"/>
      <c r="C46"/>
      <c r="D46"/>
      <c r="V46"/>
      <c r="W46"/>
      <c r="X46"/>
      <c r="Y46"/>
      <c r="Z46"/>
      <c r="AA46"/>
      <c r="AB46"/>
      <c r="AC46"/>
    </row>
    <row r="47" spans="2:29" ht="12.75" x14ac:dyDescent="0.2">
      <c r="B47"/>
      <c r="C47"/>
      <c r="D47"/>
      <c r="V47"/>
      <c r="W47"/>
      <c r="X47"/>
      <c r="Y47"/>
      <c r="Z47"/>
      <c r="AA47"/>
      <c r="AB47"/>
      <c r="AC47"/>
    </row>
    <row r="48" spans="2:29" ht="12.75" x14ac:dyDescent="0.2">
      <c r="B48"/>
      <c r="C48"/>
      <c r="D48"/>
      <c r="V48"/>
      <c r="W48"/>
      <c r="X48"/>
      <c r="Y48"/>
      <c r="Z48"/>
      <c r="AA48"/>
      <c r="AB48"/>
      <c r="AC48"/>
    </row>
    <row r="49" spans="2:29" ht="12.75" x14ac:dyDescent="0.2">
      <c r="B49"/>
      <c r="C49"/>
      <c r="D49"/>
      <c r="V49"/>
      <c r="W49"/>
      <c r="X49"/>
      <c r="Y49"/>
      <c r="Z49"/>
      <c r="AA49"/>
      <c r="AB49"/>
      <c r="AC49"/>
    </row>
    <row r="50" spans="2:29" ht="12.75" x14ac:dyDescent="0.2">
      <c r="B50"/>
      <c r="C50"/>
      <c r="D50"/>
      <c r="V50"/>
      <c r="W50"/>
      <c r="X50"/>
      <c r="Y50"/>
      <c r="Z50"/>
      <c r="AA50"/>
      <c r="AB50"/>
      <c r="AC50"/>
    </row>
    <row r="51" spans="2:29" ht="12.75" x14ac:dyDescent="0.2">
      <c r="B51"/>
      <c r="C51"/>
      <c r="D51"/>
      <c r="V51"/>
      <c r="W51"/>
      <c r="X51"/>
      <c r="Y51"/>
      <c r="Z51"/>
      <c r="AA51"/>
      <c r="AB51"/>
      <c r="AC51"/>
    </row>
    <row r="52" spans="2:29" ht="12.75" x14ac:dyDescent="0.2">
      <c r="B52"/>
      <c r="C52"/>
      <c r="D52"/>
      <c r="V52"/>
      <c r="W52"/>
      <c r="X52"/>
      <c r="Y52"/>
      <c r="Z52"/>
      <c r="AA52"/>
      <c r="AB52"/>
      <c r="AC52"/>
    </row>
    <row r="53" spans="2:29" ht="12.75" x14ac:dyDescent="0.2">
      <c r="B53"/>
      <c r="C53"/>
      <c r="D53"/>
      <c r="V53"/>
      <c r="W53"/>
      <c r="X53"/>
      <c r="Y53"/>
      <c r="Z53"/>
      <c r="AA53"/>
      <c r="AB53"/>
      <c r="AC53"/>
    </row>
    <row r="54" spans="2:29" ht="12.75" x14ac:dyDescent="0.2">
      <c r="B54"/>
      <c r="C54"/>
      <c r="D54"/>
      <c r="V54"/>
      <c r="W54"/>
      <c r="X54"/>
      <c r="Y54"/>
      <c r="Z54"/>
      <c r="AA54"/>
      <c r="AB54"/>
      <c r="AC54"/>
    </row>
    <row r="55" spans="2:29" ht="12.75" x14ac:dyDescent="0.2">
      <c r="B55"/>
      <c r="C55"/>
      <c r="D55"/>
      <c r="V55"/>
      <c r="W55"/>
      <c r="X55"/>
      <c r="Y55"/>
      <c r="Z55"/>
      <c r="AA55"/>
      <c r="AB55"/>
      <c r="AC55"/>
    </row>
    <row r="56" spans="2:29" ht="12.75" x14ac:dyDescent="0.2">
      <c r="B56"/>
      <c r="C56"/>
      <c r="D56"/>
      <c r="V56"/>
      <c r="W56"/>
      <c r="X56"/>
      <c r="Y56"/>
      <c r="Z56"/>
      <c r="AA56"/>
      <c r="AB56"/>
      <c r="AC56"/>
    </row>
    <row r="57" spans="2:29" ht="12.75" x14ac:dyDescent="0.2">
      <c r="B57"/>
      <c r="C57"/>
      <c r="D57"/>
      <c r="V57"/>
      <c r="W57"/>
      <c r="X57"/>
      <c r="Y57"/>
      <c r="Z57"/>
      <c r="AA57"/>
      <c r="AB57"/>
      <c r="AC57"/>
    </row>
    <row r="58" spans="2:29" ht="12.75" x14ac:dyDescent="0.2">
      <c r="B58"/>
      <c r="C58"/>
      <c r="D58"/>
      <c r="V58"/>
      <c r="W58"/>
      <c r="X58"/>
      <c r="Y58"/>
      <c r="Z58"/>
      <c r="AA58"/>
      <c r="AB58"/>
      <c r="AC58"/>
    </row>
    <row r="59" spans="2:29" ht="12.75" x14ac:dyDescent="0.2">
      <c r="B59"/>
      <c r="C59"/>
      <c r="D59"/>
      <c r="V59"/>
      <c r="W59"/>
      <c r="X59"/>
      <c r="Y59"/>
      <c r="Z59"/>
      <c r="AA59"/>
      <c r="AB59"/>
      <c r="AC59"/>
    </row>
    <row r="60" spans="2:29" ht="12.75" x14ac:dyDescent="0.2">
      <c r="B60"/>
      <c r="C60"/>
      <c r="D60"/>
      <c r="V60"/>
      <c r="W60"/>
      <c r="X60"/>
      <c r="Y60"/>
      <c r="Z60"/>
      <c r="AA60"/>
      <c r="AB60"/>
      <c r="AC60"/>
    </row>
    <row r="61" spans="2:29" ht="12.75" x14ac:dyDescent="0.2">
      <c r="B61"/>
      <c r="C61"/>
      <c r="D61"/>
      <c r="V61"/>
      <c r="W61"/>
      <c r="X61"/>
      <c r="Y61"/>
      <c r="Z61"/>
      <c r="AA61"/>
      <c r="AB61"/>
      <c r="AC61"/>
    </row>
    <row r="62" spans="2:29" ht="12.75" x14ac:dyDescent="0.2">
      <c r="B62"/>
      <c r="C62"/>
      <c r="D62"/>
      <c r="V62"/>
      <c r="W62"/>
      <c r="X62"/>
      <c r="Y62"/>
      <c r="Z62"/>
      <c r="AA62"/>
      <c r="AB62"/>
      <c r="AC62"/>
    </row>
    <row r="63" spans="2:29" ht="12.75" x14ac:dyDescent="0.2">
      <c r="B63"/>
      <c r="C63"/>
      <c r="D63"/>
      <c r="V63"/>
      <c r="W63"/>
      <c r="X63"/>
      <c r="Y63"/>
      <c r="Z63"/>
      <c r="AA63"/>
      <c r="AB63"/>
      <c r="AC63"/>
    </row>
    <row r="64" spans="2:29" ht="12.75" x14ac:dyDescent="0.2">
      <c r="B64"/>
      <c r="C64"/>
      <c r="D64"/>
      <c r="V64"/>
      <c r="W64"/>
      <c r="X64"/>
      <c r="Y64"/>
      <c r="Z64"/>
      <c r="AA64"/>
      <c r="AB64"/>
      <c r="AC64"/>
    </row>
    <row r="65" spans="2:29" ht="12.75" x14ac:dyDescent="0.2">
      <c r="B65"/>
      <c r="C65"/>
      <c r="D65"/>
      <c r="V65"/>
      <c r="W65"/>
      <c r="X65"/>
      <c r="Y65"/>
      <c r="Z65"/>
      <c r="AA65"/>
      <c r="AB65"/>
      <c r="AC65"/>
    </row>
  </sheetData>
  <sheetProtection sheet="1" autoFilter="0" pivotTables="0"/>
  <dataConsolidate/>
  <mergeCells count="4">
    <mergeCell ref="Z1:Z3"/>
    <mergeCell ref="K1:K3"/>
    <mergeCell ref="O1:O3"/>
    <mergeCell ref="S1:S3"/>
  </mergeCells>
  <pageMargins left="0.15748031496062992" right="0.15748031496062992" top="0.38" bottom="0.32" header="0.24" footer="0.2"/>
  <pageSetup paperSize="9" scale="34" orientation="landscape" r:id="rId2"/>
  <headerFooter>
    <oddFooter>&amp;LPrinted On - 13-juil-2022 12:58</oddFooter>
  </headerFooter>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59999389629810485"/>
    <pageSetUpPr fitToPage="1"/>
  </sheetPr>
  <dimension ref="A1:CY294"/>
  <sheetViews>
    <sheetView showGridLines="0" zoomScaleNormal="100" workbookViewId="0">
      <selection activeCell="F3" sqref="F3"/>
    </sheetView>
  </sheetViews>
  <sheetFormatPr defaultColWidth="9.140625" defaultRowHeight="12.75" outlineLevelCol="1" x14ac:dyDescent="0.2"/>
  <cols>
    <col min="1" max="1" width="1.85546875" style="20" customWidth="1"/>
    <col min="2" max="2" width="4" style="20" customWidth="1"/>
    <col min="3" max="3" width="4" style="67" customWidth="1"/>
    <col min="4" max="4" width="3.5703125" style="20" customWidth="1"/>
    <col min="5" max="5" width="5" style="65" customWidth="1"/>
    <col min="6" max="6" width="48.28515625" style="68" customWidth="1"/>
    <col min="7" max="7" width="17.7109375" style="109" customWidth="1"/>
    <col min="8" max="8" width="8" style="20" customWidth="1"/>
    <col min="9" max="9" width="14.7109375" style="66" hidden="1" customWidth="1" outlineLevel="1"/>
    <col min="10" max="10" width="14.7109375" style="94" hidden="1" customWidth="1" outlineLevel="1"/>
    <col min="11" max="11" width="14.7109375" style="66" hidden="1" customWidth="1" outlineLevel="1"/>
    <col min="12" max="12" width="14.7109375" style="94" hidden="1" customWidth="1" outlineLevel="1"/>
    <col min="13" max="13" width="14.7109375" style="66" hidden="1" customWidth="1" outlineLevel="1"/>
    <col min="14" max="14" width="14.7109375" style="94" hidden="1" customWidth="1" outlineLevel="1"/>
    <col min="15" max="15" width="14.7109375" style="66" hidden="1" customWidth="1" outlineLevel="1"/>
    <col min="16" max="16" width="14.7109375" style="94" hidden="1" customWidth="1" outlineLevel="1"/>
    <col min="17" max="17" width="14.7109375" style="66" hidden="1" customWidth="1" outlineLevel="1"/>
    <col min="18" max="18" width="14.7109375" style="94" hidden="1" customWidth="1" outlineLevel="1"/>
    <col min="19" max="19" width="14.7109375" style="66" hidden="1" customWidth="1" outlineLevel="1"/>
    <col min="20" max="20" width="14.7109375" style="94" hidden="1" customWidth="1" outlineLevel="1"/>
    <col min="21" max="21" width="14.7109375" style="66" hidden="1" customWidth="1" outlineLevel="1"/>
    <col min="22" max="22" width="14.7109375" style="94" hidden="1" customWidth="1" outlineLevel="1"/>
    <col min="23" max="23" width="14.7109375" style="66" hidden="1" customWidth="1" outlineLevel="1"/>
    <col min="24" max="24" width="14.7109375" style="94" hidden="1" customWidth="1" outlineLevel="1"/>
    <col min="25" max="25" width="14.7109375" style="66" hidden="1" customWidth="1" outlineLevel="1"/>
    <col min="26" max="26" width="14.7109375" style="94" hidden="1" customWidth="1" outlineLevel="1"/>
    <col min="27" max="27" width="14.7109375" style="66" hidden="1" customWidth="1" outlineLevel="1"/>
    <col min="28" max="28" width="14.7109375" style="94" hidden="1" customWidth="1" outlineLevel="1"/>
    <col min="29" max="29" width="14.7109375" style="66" customWidth="1" collapsed="1"/>
    <col min="30" max="30" width="14.7109375" style="94" hidden="1" customWidth="1" outlineLevel="1"/>
    <col min="31" max="31" width="14.7109375" style="66" hidden="1" customWidth="1" outlineLevel="1"/>
    <col min="32" max="32" width="14.7109375" style="94" hidden="1" customWidth="1" outlineLevel="1"/>
    <col min="33" max="33" width="14.7109375" style="66" hidden="1" customWidth="1" outlineLevel="1"/>
    <col min="34" max="34" width="14.7109375" style="94" hidden="1" customWidth="1" outlineLevel="1"/>
    <col min="35" max="35" width="14.7109375" style="66" hidden="1" customWidth="1" outlineLevel="1"/>
    <col min="36" max="36" width="14.7109375" style="94" hidden="1" customWidth="1" outlineLevel="1"/>
    <col min="37" max="37" width="14.7109375" style="66" hidden="1" customWidth="1" outlineLevel="1"/>
    <col min="38" max="38" width="14.7109375" style="94" hidden="1" customWidth="1" outlineLevel="1"/>
    <col min="39" max="39" width="14.7109375" style="66" hidden="1" customWidth="1" outlineLevel="1"/>
    <col min="40" max="40" width="14.7109375" style="94" hidden="1" customWidth="1" outlineLevel="1"/>
    <col min="41" max="41" width="14.7109375" style="66" hidden="1" customWidth="1" outlineLevel="1"/>
    <col min="42" max="42" width="14.7109375" style="94" hidden="1" customWidth="1" outlineLevel="1"/>
    <col min="43" max="43" width="14.7109375" style="66" hidden="1" customWidth="1" outlineLevel="1"/>
    <col min="44" max="44" width="14.7109375" style="94" hidden="1" customWidth="1" outlineLevel="1"/>
    <col min="45" max="45" width="14.7109375" style="66" hidden="1" customWidth="1" outlineLevel="1"/>
    <col min="46" max="46" width="14.7109375" style="94" hidden="1" customWidth="1" outlineLevel="1"/>
    <col min="47" max="47" width="14.7109375" style="66" hidden="1" customWidth="1" outlineLevel="1"/>
    <col min="48" max="48" width="14.7109375" style="94" hidden="1" customWidth="1" outlineLevel="1"/>
    <col min="49" max="49" width="10.85546875" style="66" hidden="1" customWidth="1" outlineLevel="1"/>
    <col min="50" max="50" width="14.7109375" style="94" customWidth="1" collapsed="1"/>
    <col min="51" max="70" width="17.7109375" style="94" hidden="1" customWidth="1" outlineLevel="1"/>
    <col min="71" max="71" width="17.7109375" style="94" customWidth="1" collapsed="1"/>
    <col min="72" max="72" width="2.7109375" style="20" customWidth="1"/>
    <col min="73" max="74" width="2.7109375" customWidth="1"/>
    <col min="75" max="75" width="26.42578125" customWidth="1"/>
    <col min="76" max="95" width="17.7109375" hidden="1" customWidth="1" outlineLevel="1"/>
    <col min="96" max="96" width="17.7109375" customWidth="1" collapsed="1"/>
    <col min="97" max="97" width="1.5703125" customWidth="1"/>
    <col min="98" max="98" width="20.140625" customWidth="1"/>
    <col min="99" max="99" width="14.7109375" customWidth="1"/>
    <col min="100" max="100" width="17.7109375" customWidth="1"/>
    <col min="101" max="101" width="14.7109375" customWidth="1"/>
    <col min="102" max="102" width="15.140625" hidden="1" customWidth="1"/>
    <col min="103" max="103" width="2.85546875" customWidth="1"/>
    <col min="104" max="104" width="4.140625" style="384" customWidth="1"/>
    <col min="105" max="16384" width="9.140625" style="384"/>
  </cols>
  <sheetData>
    <row r="1" spans="1:103" ht="29.25" customHeight="1" x14ac:dyDescent="0.2">
      <c r="A1" s="433"/>
      <c r="B1" s="431" t="s">
        <v>470</v>
      </c>
      <c r="C1" s="432"/>
      <c r="D1" s="433"/>
      <c r="E1" s="434"/>
      <c r="F1" s="432"/>
      <c r="G1" s="435"/>
      <c r="H1" s="433"/>
      <c r="I1" s="436"/>
      <c r="J1" s="437"/>
      <c r="K1" s="436"/>
      <c r="L1" s="437"/>
      <c r="M1" s="436"/>
      <c r="N1" s="437"/>
      <c r="O1" s="436"/>
      <c r="P1" s="437"/>
      <c r="Q1" s="436"/>
      <c r="R1" s="437"/>
      <c r="S1" s="436"/>
      <c r="T1" s="437"/>
      <c r="U1" s="436"/>
      <c r="V1" s="437"/>
      <c r="W1" s="436"/>
      <c r="X1" s="437"/>
      <c r="Y1" s="436"/>
      <c r="Z1" s="437"/>
      <c r="AA1" s="436"/>
      <c r="AB1" s="437"/>
      <c r="AC1" s="489" t="s">
        <v>942</v>
      </c>
      <c r="AD1" s="437"/>
      <c r="AE1" s="436"/>
      <c r="AF1" s="437"/>
      <c r="AG1" s="436"/>
      <c r="AH1" s="437"/>
      <c r="AI1" s="436"/>
      <c r="AJ1" s="437"/>
      <c r="AK1" s="436"/>
      <c r="AL1" s="437"/>
      <c r="AM1" s="436"/>
      <c r="AN1" s="437"/>
      <c r="AO1" s="436"/>
      <c r="AP1" s="437"/>
      <c r="AQ1" s="436"/>
      <c r="AR1" s="437"/>
      <c r="AS1" s="436"/>
      <c r="AT1" s="437"/>
      <c r="AU1" s="436"/>
      <c r="AV1" s="437"/>
      <c r="AW1" s="433"/>
      <c r="AX1" s="489" t="s">
        <v>941</v>
      </c>
      <c r="AY1" s="438"/>
      <c r="AZ1" s="438"/>
      <c r="BA1" s="438"/>
      <c r="BB1" s="438"/>
      <c r="BC1" s="438"/>
      <c r="BD1" s="438"/>
      <c r="BE1" s="438"/>
      <c r="BF1" s="438"/>
      <c r="BG1" s="438"/>
      <c r="BH1" s="438"/>
      <c r="BI1" s="438"/>
      <c r="BJ1" s="438"/>
      <c r="BK1" s="438"/>
      <c r="BL1" s="438"/>
      <c r="BM1" s="438"/>
      <c r="BN1" s="438"/>
      <c r="BO1" s="438"/>
      <c r="BP1" s="438"/>
      <c r="BQ1" s="438"/>
      <c r="BR1" s="433"/>
      <c r="BS1" s="490" t="s">
        <v>933</v>
      </c>
      <c r="BT1" s="433"/>
      <c r="BU1" s="433"/>
      <c r="BV1" s="433"/>
      <c r="BW1" s="433"/>
      <c r="BX1" s="433"/>
      <c r="BY1" s="433"/>
      <c r="BZ1" s="433"/>
      <c r="CA1" s="433"/>
      <c r="CB1" s="433"/>
      <c r="CC1" s="433"/>
      <c r="CD1" s="433"/>
      <c r="CE1" s="433"/>
      <c r="CF1" s="433"/>
      <c r="CG1" s="433"/>
      <c r="CH1" s="433"/>
      <c r="CI1" s="433"/>
      <c r="CJ1" s="433"/>
      <c r="CK1" s="433"/>
      <c r="CL1" s="433"/>
      <c r="CM1" s="433"/>
      <c r="CN1" s="433"/>
      <c r="CO1" s="433"/>
      <c r="CP1" s="433"/>
      <c r="CQ1" s="433"/>
      <c r="CR1" s="486" t="s">
        <v>415</v>
      </c>
      <c r="CS1" s="433"/>
      <c r="CT1" s="433"/>
      <c r="CU1" s="433"/>
      <c r="CV1" s="433"/>
      <c r="CW1" s="433"/>
      <c r="CX1" s="165"/>
      <c r="CY1" s="433"/>
    </row>
    <row r="2" spans="1:103" ht="31.5" customHeight="1" x14ac:dyDescent="0.2">
      <c r="A2" s="165"/>
      <c r="B2" s="485" t="s">
        <v>416</v>
      </c>
      <c r="C2" s="485"/>
      <c r="D2" s="485"/>
      <c r="E2" s="487" t="str">
        <f>ParFundingScheme &amp; " - " &amp; ParFundingType</f>
        <v xml:space="preserve"> - </v>
      </c>
      <c r="F2" s="487"/>
      <c r="G2" s="165"/>
      <c r="H2" s="165"/>
      <c r="I2" s="167"/>
      <c r="J2" s="168"/>
      <c r="K2" s="167"/>
      <c r="L2" s="168"/>
      <c r="M2" s="167"/>
      <c r="N2" s="168"/>
      <c r="O2" s="167"/>
      <c r="P2" s="168"/>
      <c r="Q2" s="167"/>
      <c r="R2" s="168"/>
      <c r="S2" s="167"/>
      <c r="T2" s="168"/>
      <c r="U2" s="167"/>
      <c r="V2" s="168"/>
      <c r="W2" s="167"/>
      <c r="X2" s="168"/>
      <c r="Y2" s="167"/>
      <c r="Z2" s="168"/>
      <c r="AA2" s="167"/>
      <c r="AB2" s="168"/>
      <c r="AC2" s="489"/>
      <c r="AD2" s="168"/>
      <c r="AE2" s="167"/>
      <c r="AF2" s="168"/>
      <c r="AG2" s="167"/>
      <c r="AH2" s="168"/>
      <c r="AI2" s="167"/>
      <c r="AJ2" s="168"/>
      <c r="AK2" s="167"/>
      <c r="AL2" s="168"/>
      <c r="AM2" s="167"/>
      <c r="AN2" s="168"/>
      <c r="AO2" s="167"/>
      <c r="AP2" s="168"/>
      <c r="AQ2" s="167"/>
      <c r="AR2" s="168"/>
      <c r="AS2" s="167"/>
      <c r="AT2" s="168"/>
      <c r="AU2" s="167"/>
      <c r="AV2" s="168"/>
      <c r="AW2" s="165"/>
      <c r="AX2" s="489"/>
      <c r="AY2" s="373"/>
      <c r="AZ2" s="373"/>
      <c r="BA2" s="373"/>
      <c r="BB2" s="373"/>
      <c r="BC2" s="373"/>
      <c r="BD2" s="373"/>
      <c r="BE2" s="373"/>
      <c r="BF2" s="373"/>
      <c r="BG2" s="373"/>
      <c r="BH2" s="373"/>
      <c r="BI2" s="373"/>
      <c r="BJ2" s="373"/>
      <c r="BK2" s="373"/>
      <c r="BL2" s="373"/>
      <c r="BM2" s="373"/>
      <c r="BN2" s="373"/>
      <c r="BO2" s="373"/>
      <c r="BP2" s="373"/>
      <c r="BQ2" s="373"/>
      <c r="BR2" s="165"/>
      <c r="BS2" s="490"/>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486"/>
      <c r="CS2" s="165"/>
      <c r="CT2" s="165"/>
      <c r="CU2" s="165"/>
      <c r="CV2" s="165"/>
      <c r="CW2" s="165"/>
      <c r="CX2" s="165"/>
      <c r="CY2" s="165"/>
    </row>
    <row r="3" spans="1:103" ht="25.5" customHeight="1" x14ac:dyDescent="0.2">
      <c r="A3" s="165"/>
      <c r="B3" s="165"/>
      <c r="C3" s="169"/>
      <c r="D3" s="165"/>
      <c r="E3" s="170"/>
      <c r="F3" s="171"/>
      <c r="G3" s="166"/>
      <c r="H3" s="165"/>
      <c r="I3" s="167"/>
      <c r="J3" s="168"/>
      <c r="K3" s="167"/>
      <c r="L3" s="168"/>
      <c r="M3" s="167"/>
      <c r="N3" s="168"/>
      <c r="O3" s="167"/>
      <c r="P3" s="168"/>
      <c r="Q3" s="167"/>
      <c r="R3" s="168"/>
      <c r="S3" s="167"/>
      <c r="T3" s="168"/>
      <c r="U3" s="167"/>
      <c r="V3" s="168"/>
      <c r="W3" s="167"/>
      <c r="X3" s="168"/>
      <c r="Y3" s="167"/>
      <c r="Z3" s="168"/>
      <c r="AA3" s="167"/>
      <c r="AB3" s="168"/>
      <c r="AC3" s="489"/>
      <c r="AD3" s="168"/>
      <c r="AE3" s="167"/>
      <c r="AF3" s="168"/>
      <c r="AG3" s="167"/>
      <c r="AH3" s="168"/>
      <c r="AI3" s="167"/>
      <c r="AJ3" s="168"/>
      <c r="AK3" s="167"/>
      <c r="AL3" s="168"/>
      <c r="AM3" s="167"/>
      <c r="AN3" s="168"/>
      <c r="AO3" s="167"/>
      <c r="AP3" s="168"/>
      <c r="AQ3" s="167"/>
      <c r="AR3" s="168"/>
      <c r="AS3" s="167"/>
      <c r="AT3" s="168"/>
      <c r="AU3" s="167"/>
      <c r="AV3" s="168"/>
      <c r="AW3" s="165"/>
      <c r="AX3" s="489"/>
      <c r="AY3" s="373"/>
      <c r="AZ3" s="373"/>
      <c r="BA3" s="373"/>
      <c r="BB3" s="373"/>
      <c r="BC3" s="373"/>
      <c r="BD3" s="373"/>
      <c r="BE3" s="373"/>
      <c r="BF3" s="373"/>
      <c r="BG3" s="373"/>
      <c r="BH3" s="373"/>
      <c r="BI3" s="373"/>
      <c r="BJ3" s="373"/>
      <c r="BK3" s="373"/>
      <c r="BL3" s="373"/>
      <c r="BM3" s="373"/>
      <c r="BN3" s="373"/>
      <c r="BO3" s="373"/>
      <c r="BP3" s="373"/>
      <c r="BQ3" s="373"/>
      <c r="BR3" s="165"/>
      <c r="BS3" s="490"/>
      <c r="BT3" s="165"/>
      <c r="BU3" s="173"/>
      <c r="BV3" s="165"/>
      <c r="BW3" s="165"/>
      <c r="BX3" s="165"/>
      <c r="BY3" s="379"/>
      <c r="BZ3" s="165"/>
      <c r="CA3" s="165"/>
      <c r="CB3" s="165"/>
      <c r="CC3" s="165"/>
      <c r="CD3" s="165"/>
      <c r="CE3" s="165"/>
      <c r="CF3" s="165"/>
      <c r="CG3" s="165"/>
      <c r="CH3" s="165"/>
      <c r="CI3" s="165"/>
      <c r="CJ3" s="165"/>
      <c r="CK3" s="165"/>
      <c r="CL3" s="165"/>
      <c r="CM3" s="165"/>
      <c r="CN3" s="165"/>
      <c r="CO3" s="165"/>
      <c r="CP3" s="165"/>
      <c r="CQ3" s="165"/>
      <c r="CR3" s="486"/>
      <c r="CS3" s="165"/>
      <c r="CT3" s="165"/>
      <c r="CU3" s="165"/>
      <c r="CV3" s="165"/>
      <c r="CW3" s="165"/>
      <c r="CX3" s="165"/>
      <c r="CY3" s="165"/>
    </row>
    <row r="4" spans="1:103" ht="17.25" customHeight="1" x14ac:dyDescent="0.25">
      <c r="A4" s="182"/>
      <c r="B4" s="183" t="s">
        <v>940</v>
      </c>
      <c r="C4" s="184"/>
      <c r="D4" s="182"/>
      <c r="E4" s="185"/>
      <c r="F4" s="186"/>
      <c r="G4" s="187"/>
      <c r="H4" s="182"/>
      <c r="I4" s="491" t="s">
        <v>934</v>
      </c>
      <c r="J4" s="492"/>
      <c r="K4" s="492"/>
      <c r="L4" s="492"/>
      <c r="M4" s="492"/>
      <c r="N4" s="492"/>
      <c r="O4" s="488"/>
      <c r="P4" s="488"/>
      <c r="Q4" s="488"/>
      <c r="R4" s="488"/>
      <c r="S4" s="488"/>
      <c r="T4" s="488"/>
      <c r="U4" s="488"/>
      <c r="V4" s="488"/>
      <c r="W4" s="488"/>
      <c r="X4" s="488"/>
      <c r="Y4" s="488"/>
      <c r="Z4" s="488"/>
      <c r="AA4" s="488"/>
      <c r="AB4" s="488"/>
      <c r="AC4" s="182"/>
      <c r="AD4" s="382" t="s">
        <v>936</v>
      </c>
      <c r="AE4" s="378"/>
      <c r="AF4" s="378"/>
      <c r="AG4" s="378"/>
      <c r="AH4" s="378"/>
      <c r="AI4" s="372"/>
      <c r="AJ4" s="372"/>
      <c r="AK4" s="372"/>
      <c r="AL4" s="372"/>
      <c r="AM4" s="372"/>
      <c r="AN4" s="372"/>
      <c r="AO4" s="372"/>
      <c r="AP4" s="372"/>
      <c r="AQ4" s="372"/>
      <c r="AR4" s="372"/>
      <c r="AS4" s="372"/>
      <c r="AT4" s="372"/>
      <c r="AU4" s="372"/>
      <c r="AV4" s="372"/>
      <c r="AW4" s="369"/>
      <c r="AX4" s="182"/>
      <c r="AY4" s="381" t="s">
        <v>935</v>
      </c>
      <c r="AZ4" s="369"/>
      <c r="BA4" s="488">
        <f>Configuration!AZ$3</f>
        <v>0</v>
      </c>
      <c r="BB4" s="488"/>
      <c r="BC4" s="488">
        <f>Configuration!BA$3</f>
        <v>0</v>
      </c>
      <c r="BD4" s="488"/>
      <c r="BE4" s="488">
        <f>Configuration!BB$3</f>
        <v>0</v>
      </c>
      <c r="BF4" s="488"/>
      <c r="BG4" s="488">
        <f>Configuration!BC$3</f>
        <v>0</v>
      </c>
      <c r="BH4" s="488"/>
      <c r="BI4" s="488">
        <f>Configuration!BD$3</f>
        <v>0</v>
      </c>
      <c r="BJ4" s="488"/>
      <c r="BK4" s="488">
        <f>Configuration!BE$3</f>
        <v>0</v>
      </c>
      <c r="BL4" s="488"/>
      <c r="BM4" s="488">
        <f>Configuration!BF$3</f>
        <v>0</v>
      </c>
      <c r="BN4" s="488"/>
      <c r="BO4" s="488">
        <f>Configuration!BG$3</f>
        <v>0</v>
      </c>
      <c r="BP4" s="488"/>
      <c r="BQ4" s="232"/>
      <c r="BR4" s="370"/>
      <c r="BS4" s="370"/>
      <c r="BT4" s="370"/>
      <c r="BU4" s="173"/>
      <c r="BV4" s="370"/>
      <c r="BW4" s="183" t="s">
        <v>930</v>
      </c>
      <c r="BX4" s="383" t="s">
        <v>938</v>
      </c>
      <c r="BY4" s="370"/>
      <c r="BZ4" s="370"/>
      <c r="CA4" s="370"/>
      <c r="CB4" s="370"/>
      <c r="CC4" s="370"/>
      <c r="CD4" s="370"/>
      <c r="CE4" s="370"/>
      <c r="CF4" s="370"/>
      <c r="CG4" s="370"/>
      <c r="CH4" s="370"/>
      <c r="CI4" s="370"/>
      <c r="CJ4" s="370"/>
      <c r="CK4" s="370"/>
      <c r="CL4" s="370"/>
      <c r="CM4" s="370"/>
      <c r="CN4" s="182"/>
      <c r="CO4" s="380"/>
      <c r="CP4" s="182"/>
      <c r="CQ4" s="182"/>
      <c r="CR4" s="183"/>
      <c r="CS4" s="182"/>
      <c r="CT4" s="377" t="s">
        <v>929</v>
      </c>
      <c r="CU4" s="182"/>
      <c r="CV4" s="182"/>
      <c r="CW4" s="182"/>
      <c r="CX4" s="182"/>
      <c r="CY4" s="182"/>
    </row>
    <row r="5" spans="1:103" ht="29.25" thickBot="1" x14ac:dyDescent="0.5">
      <c r="A5" s="228"/>
      <c r="B5" s="226" t="s">
        <v>456</v>
      </c>
      <c r="C5" s="229"/>
      <c r="D5" s="229"/>
      <c r="E5" s="230"/>
      <c r="F5" s="230"/>
      <c r="G5" s="231" t="s">
        <v>444</v>
      </c>
      <c r="H5" s="234" t="s">
        <v>931</v>
      </c>
      <c r="I5" s="367">
        <f>Configuration!AN$3</f>
        <v>0</v>
      </c>
      <c r="J5" s="367">
        <f>Configuration!AO$3</f>
        <v>0</v>
      </c>
      <c r="K5" s="367">
        <f>Configuration!AP$3</f>
        <v>0</v>
      </c>
      <c r="L5" s="367">
        <f>Configuration!AQ$3</f>
        <v>0</v>
      </c>
      <c r="M5" s="367">
        <f>Configuration!AR$3</f>
        <v>0</v>
      </c>
      <c r="N5" s="367">
        <f>Configuration!AS$3</f>
        <v>0</v>
      </c>
      <c r="O5" s="367">
        <f>Configuration!AT$3</f>
        <v>0</v>
      </c>
      <c r="P5" s="367">
        <f>Configuration!AU$3</f>
        <v>0</v>
      </c>
      <c r="Q5" s="367">
        <f>Configuration!AV$3</f>
        <v>0</v>
      </c>
      <c r="R5" s="367">
        <f>Configuration!AW$3</f>
        <v>0</v>
      </c>
      <c r="S5" s="367">
        <f>Configuration!AX$3</f>
        <v>0</v>
      </c>
      <c r="T5" s="367">
        <f>Configuration!AY$3</f>
        <v>0</v>
      </c>
      <c r="U5" s="367">
        <f>Configuration!AZ$3</f>
        <v>0</v>
      </c>
      <c r="V5" s="367">
        <f>Configuration!BA$3</f>
        <v>0</v>
      </c>
      <c r="W5" s="367">
        <f>Configuration!BB$3</f>
        <v>0</v>
      </c>
      <c r="X5" s="367">
        <f>Configuration!BC$3</f>
        <v>0</v>
      </c>
      <c r="Y5" s="367">
        <f>Configuration!BD$3</f>
        <v>0</v>
      </c>
      <c r="Z5" s="367">
        <f>Configuration!BE$3</f>
        <v>0</v>
      </c>
      <c r="AA5" s="367">
        <f>Configuration!BF$3</f>
        <v>0</v>
      </c>
      <c r="AB5" s="367">
        <f>Configuration!BG$3</f>
        <v>0</v>
      </c>
      <c r="AC5" s="368" t="s">
        <v>457</v>
      </c>
      <c r="AD5" s="367">
        <f>Configuration!AN$3</f>
        <v>0</v>
      </c>
      <c r="AE5" s="367">
        <f>Configuration!AO$3</f>
        <v>0</v>
      </c>
      <c r="AF5" s="367">
        <f>Configuration!AP$3</f>
        <v>0</v>
      </c>
      <c r="AG5" s="367">
        <f>Configuration!AQ$3</f>
        <v>0</v>
      </c>
      <c r="AH5" s="367">
        <f>Configuration!AR$3</f>
        <v>0</v>
      </c>
      <c r="AI5" s="367">
        <f>Configuration!AS$3</f>
        <v>0</v>
      </c>
      <c r="AJ5" s="367">
        <f>Configuration!AT$3</f>
        <v>0</v>
      </c>
      <c r="AK5" s="367">
        <f>Configuration!AU$3</f>
        <v>0</v>
      </c>
      <c r="AL5" s="367">
        <f>Configuration!AV$3</f>
        <v>0</v>
      </c>
      <c r="AM5" s="367">
        <f>Configuration!AW$3</f>
        <v>0</v>
      </c>
      <c r="AN5" s="367">
        <f>Configuration!AX$3</f>
        <v>0</v>
      </c>
      <c r="AO5" s="367">
        <f>Configuration!AY$3</f>
        <v>0</v>
      </c>
      <c r="AP5" s="367">
        <f>Configuration!AZ$3</f>
        <v>0</v>
      </c>
      <c r="AQ5" s="367">
        <f>Configuration!BA$3</f>
        <v>0</v>
      </c>
      <c r="AR5" s="367">
        <f>Configuration!BB$3</f>
        <v>0</v>
      </c>
      <c r="AS5" s="367">
        <f>Configuration!BC$3</f>
        <v>0</v>
      </c>
      <c r="AT5" s="367">
        <f>Configuration!BD$3</f>
        <v>0</v>
      </c>
      <c r="AU5" s="367">
        <f>Configuration!BE$3</f>
        <v>0</v>
      </c>
      <c r="AV5" s="367">
        <f>Configuration!BF$3</f>
        <v>0</v>
      </c>
      <c r="AW5" s="367">
        <f>Configuration!BG$3</f>
        <v>0</v>
      </c>
      <c r="AX5" s="368" t="s">
        <v>932</v>
      </c>
      <c r="AY5" s="367">
        <f>Configuration!AN$3</f>
        <v>0</v>
      </c>
      <c r="AZ5" s="367">
        <f>Configuration!AO$3</f>
        <v>0</v>
      </c>
      <c r="BA5" s="367">
        <f>Configuration!AP$3</f>
        <v>0</v>
      </c>
      <c r="BB5" s="367">
        <f>Configuration!AQ$3</f>
        <v>0</v>
      </c>
      <c r="BC5" s="367">
        <f>Configuration!AR$3</f>
        <v>0</v>
      </c>
      <c r="BD5" s="367">
        <f>Configuration!AS$3</f>
        <v>0</v>
      </c>
      <c r="BE5" s="367">
        <f>Configuration!AT$3</f>
        <v>0</v>
      </c>
      <c r="BF5" s="367">
        <f>Configuration!AU$3</f>
        <v>0</v>
      </c>
      <c r="BG5" s="367">
        <f>Configuration!AV$3</f>
        <v>0</v>
      </c>
      <c r="BH5" s="367">
        <f>Configuration!AW$3</f>
        <v>0</v>
      </c>
      <c r="BI5" s="367">
        <f>Configuration!AX$3</f>
        <v>0</v>
      </c>
      <c r="BJ5" s="367">
        <f>Configuration!AY$3</f>
        <v>0</v>
      </c>
      <c r="BK5" s="367">
        <f>Configuration!AZ$3</f>
        <v>0</v>
      </c>
      <c r="BL5" s="367">
        <f>Configuration!BA$3</f>
        <v>0</v>
      </c>
      <c r="BM5" s="367">
        <f>Configuration!BB$3</f>
        <v>0</v>
      </c>
      <c r="BN5" s="367">
        <f>Configuration!BC$3</f>
        <v>0</v>
      </c>
      <c r="BO5" s="367">
        <f>Configuration!BD$3</f>
        <v>0</v>
      </c>
      <c r="BP5" s="367">
        <f>Configuration!BE$3</f>
        <v>0</v>
      </c>
      <c r="BQ5" s="367">
        <f>Configuration!BF$3</f>
        <v>0</v>
      </c>
      <c r="BR5" s="367">
        <f>Configuration!BG$3</f>
        <v>0</v>
      </c>
      <c r="BS5" s="367" t="s">
        <v>939</v>
      </c>
      <c r="BT5" s="172"/>
      <c r="BU5" s="173"/>
      <c r="BV5" s="174"/>
      <c r="BW5" s="226" t="s">
        <v>471</v>
      </c>
      <c r="BX5" s="233">
        <f>Configuration!AN$3</f>
        <v>0</v>
      </c>
      <c r="BY5" s="233">
        <f>Configuration!AO$3</f>
        <v>0</v>
      </c>
      <c r="BZ5" s="233">
        <f>Configuration!AP$3</f>
        <v>0</v>
      </c>
      <c r="CA5" s="233">
        <f>Configuration!AQ$3</f>
        <v>0</v>
      </c>
      <c r="CB5" s="233">
        <f>Configuration!AR$3</f>
        <v>0</v>
      </c>
      <c r="CC5" s="233">
        <f>Configuration!AS$3</f>
        <v>0</v>
      </c>
      <c r="CD5" s="233">
        <f>Configuration!AT$3</f>
        <v>0</v>
      </c>
      <c r="CE5" s="233">
        <f>Configuration!AU$3</f>
        <v>0</v>
      </c>
      <c r="CF5" s="233">
        <f>Configuration!AV$3</f>
        <v>0</v>
      </c>
      <c r="CG5" s="233">
        <f>Configuration!AW$3</f>
        <v>0</v>
      </c>
      <c r="CH5" s="233">
        <f>Configuration!AX$3</f>
        <v>0</v>
      </c>
      <c r="CI5" s="233">
        <f>Configuration!AY$3</f>
        <v>0</v>
      </c>
      <c r="CJ5" s="233">
        <f>Configuration!AZ$3</f>
        <v>0</v>
      </c>
      <c r="CK5" s="233">
        <f>Configuration!BA$3</f>
        <v>0</v>
      </c>
      <c r="CL5" s="233">
        <f>Configuration!BB$3</f>
        <v>0</v>
      </c>
      <c r="CM5" s="233">
        <f>Configuration!BC$3</f>
        <v>0</v>
      </c>
      <c r="CN5" s="233">
        <f>Configuration!BD$3</f>
        <v>0</v>
      </c>
      <c r="CO5" s="233">
        <f>Configuration!BE$3</f>
        <v>0</v>
      </c>
      <c r="CP5" s="233">
        <f>Configuration!BF$3</f>
        <v>0</v>
      </c>
      <c r="CQ5" s="233">
        <f>Configuration!BG$3</f>
        <v>0</v>
      </c>
      <c r="CR5" s="234" t="s">
        <v>388</v>
      </c>
      <c r="CS5" s="235"/>
      <c r="CT5" s="234" t="s">
        <v>458</v>
      </c>
      <c r="CU5" s="234" t="s">
        <v>268</v>
      </c>
      <c r="CV5" s="234" t="s">
        <v>459</v>
      </c>
      <c r="CW5" s="234" t="s">
        <v>460</v>
      </c>
      <c r="CX5" s="281" t="s">
        <v>853</v>
      </c>
      <c r="CY5" s="129"/>
    </row>
    <row r="6" spans="1:103" ht="13.5" hidden="1" thickTop="1" x14ac:dyDescent="0.2">
      <c r="A6"/>
      <c r="B6" s="21" t="s">
        <v>205</v>
      </c>
      <c r="C6" s="21" t="s">
        <v>101</v>
      </c>
      <c r="D6" s="21" t="s">
        <v>65</v>
      </c>
      <c r="E6" s="21" t="s">
        <v>201</v>
      </c>
      <c r="F6" s="21" t="s">
        <v>23</v>
      </c>
      <c r="G6" s="21" t="s">
        <v>426</v>
      </c>
      <c r="H6" s="21" t="s">
        <v>226</v>
      </c>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s="140"/>
      <c r="BV6" s="17"/>
      <c r="BW6" s="21" t="s">
        <v>205</v>
      </c>
      <c r="CS6" s="17"/>
      <c r="CT6" s="17"/>
      <c r="CU6" s="17"/>
      <c r="CV6" s="17"/>
      <c r="CW6" s="17"/>
      <c r="CX6" s="17"/>
      <c r="CY6" s="17"/>
    </row>
    <row r="7" spans="1:103" ht="13.5" thickTop="1" x14ac:dyDescent="0.2">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s="140"/>
      <c r="BV7" s="17"/>
      <c r="CS7" s="17"/>
      <c r="CT7" s="175">
        <f>IFERROR(CR7-CV7,"")</f>
        <v>0</v>
      </c>
      <c r="CU7" s="176" t="str">
        <f>IFERROR(CT7/CR7,"")</f>
        <v/>
      </c>
      <c r="CV7" s="285">
        <f>getExternalFunding</f>
        <v>0</v>
      </c>
      <c r="CW7" s="176" t="str">
        <f>IFERROR(CV7/CR7,"")</f>
        <v/>
      </c>
      <c r="CX7" s="284">
        <f>CV7</f>
        <v>0</v>
      </c>
      <c r="CY7" s="280"/>
    </row>
    <row r="8" spans="1:103" x14ac:dyDescent="0.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s="140"/>
      <c r="BV8" s="17"/>
      <c r="CS8" s="17"/>
      <c r="CT8" s="175">
        <f t="shared" ref="CT8:CT9" si="0">IFERROR(CR8-CV8,"")</f>
        <v>0</v>
      </c>
      <c r="CU8" s="176" t="str">
        <f t="shared" ref="CU8:CU9" si="1">IFERROR(CT8/CR8,"")</f>
        <v/>
      </c>
      <c r="CV8" s="285">
        <f>getExternalFunding</f>
        <v>0</v>
      </c>
      <c r="CW8" s="176" t="str">
        <f t="shared" ref="CW8:CW9" si="2">IFERROR(CV8/CR8,"")</f>
        <v/>
      </c>
      <c r="CX8" s="284">
        <f>IF(LEFT('Fin Quot'!$BW8,11)&lt;&gt;"Grand Total",CX7+CV8,CX7)</f>
        <v>0</v>
      </c>
      <c r="CY8" s="280"/>
    </row>
    <row r="9" spans="1:103" x14ac:dyDescent="0.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s="140"/>
      <c r="BV9" s="17"/>
      <c r="CS9" s="17"/>
      <c r="CT9" s="175">
        <f t="shared" si="0"/>
        <v>0</v>
      </c>
      <c r="CU9" s="176" t="str">
        <f t="shared" si="1"/>
        <v/>
      </c>
      <c r="CV9" s="285">
        <f>getExternalFunding</f>
        <v>0</v>
      </c>
      <c r="CW9" s="176" t="str">
        <f t="shared" si="2"/>
        <v/>
      </c>
      <c r="CX9" s="284">
        <f>IF(LEFT('Fin Quot'!$BW9,11)&lt;&gt;"Grand Total",CX8+CV9,CX8)</f>
        <v>0</v>
      </c>
      <c r="CY9" s="280"/>
    </row>
    <row r="10" spans="1:103" x14ac:dyDescent="0.2">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s="140"/>
      <c r="BV10" s="17"/>
      <c r="CS10" s="17"/>
      <c r="CT10" s="175">
        <f t="shared" ref="CT10:CT14" si="3">IFERROR(CR10-CV10,"")</f>
        <v>0</v>
      </c>
      <c r="CU10" s="176" t="str">
        <f t="shared" ref="CU10:CU14" si="4">IFERROR(CT10/CR10,"")</f>
        <v/>
      </c>
      <c r="CV10" s="285">
        <f>getExternalFunding</f>
        <v>0</v>
      </c>
      <c r="CW10" s="176" t="str">
        <f t="shared" ref="CW10:CW14" si="5">IFERROR(CV10/CR10,"")</f>
        <v/>
      </c>
      <c r="CX10" s="284">
        <f>IF(LEFT('Fin Quot'!$BW10,11)&lt;&gt;"Grand Total",CX9+CV10,CX9)</f>
        <v>0</v>
      </c>
      <c r="CY10" s="280"/>
    </row>
    <row r="11" spans="1:103" x14ac:dyDescent="0.2">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s="140"/>
      <c r="BV11" s="17"/>
      <c r="CS11" s="17"/>
      <c r="CT11" s="175">
        <f t="shared" si="3"/>
        <v>0</v>
      </c>
      <c r="CU11" s="176" t="str">
        <f t="shared" si="4"/>
        <v/>
      </c>
      <c r="CV11" s="285">
        <f>getExternalFunding</f>
        <v>0</v>
      </c>
      <c r="CW11" s="176" t="str">
        <f t="shared" si="5"/>
        <v/>
      </c>
      <c r="CX11" s="284">
        <f>IF(LEFT('Fin Quot'!$BW11,11)&lt;&gt;"Grand Total",CX10+CV11,CX10)</f>
        <v>0</v>
      </c>
      <c r="CY11" s="280"/>
    </row>
    <row r="12" spans="1:103" x14ac:dyDescent="0.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s="140"/>
      <c r="BV12" s="17"/>
      <c r="BW12" s="374"/>
      <c r="BX12" s="374"/>
      <c r="BY12" s="374"/>
      <c r="BZ12" s="374"/>
      <c r="CA12" s="374"/>
      <c r="CB12" s="374"/>
      <c r="CC12" s="374"/>
      <c r="CD12" s="374"/>
      <c r="CE12" s="374"/>
      <c r="CF12" s="374"/>
      <c r="CG12" s="374"/>
      <c r="CH12" s="374"/>
      <c r="CI12" s="374"/>
      <c r="CJ12" s="374"/>
      <c r="CK12" s="374"/>
      <c r="CL12" s="374"/>
      <c r="CM12" s="374"/>
      <c r="CN12" s="374"/>
      <c r="CO12" s="374"/>
      <c r="CP12" s="374"/>
      <c r="CQ12" s="374"/>
      <c r="CS12" s="17"/>
      <c r="CT12" s="175">
        <f t="shared" si="3"/>
        <v>0</v>
      </c>
      <c r="CU12" s="176" t="str">
        <f t="shared" si="4"/>
        <v/>
      </c>
      <c r="CV12" s="285">
        <f>getExternalFunding</f>
        <v>0</v>
      </c>
      <c r="CW12" s="176" t="str">
        <f t="shared" si="5"/>
        <v/>
      </c>
      <c r="CX12" s="284">
        <f>IF(LEFT('Fin Quot'!$BW12,11)&lt;&gt;"Grand Total",CX11+CV12,CX11)</f>
        <v>0</v>
      </c>
      <c r="CY12" s="280"/>
    </row>
    <row r="13" spans="1:103" x14ac:dyDescent="0.2">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s="140"/>
      <c r="BV13" s="17"/>
      <c r="BW13" s="374"/>
      <c r="BX13" s="374"/>
      <c r="BY13" s="374"/>
      <c r="BZ13" s="374"/>
      <c r="CA13" s="374"/>
      <c r="CB13" s="374"/>
      <c r="CC13" s="374"/>
      <c r="CD13" s="374"/>
      <c r="CE13" s="374"/>
      <c r="CF13" s="374"/>
      <c r="CG13" s="374"/>
      <c r="CH13" s="374"/>
      <c r="CI13" s="374"/>
      <c r="CJ13" s="374"/>
      <c r="CK13" s="374"/>
      <c r="CL13" s="374"/>
      <c r="CM13" s="374"/>
      <c r="CN13" s="374"/>
      <c r="CO13" s="374"/>
      <c r="CP13" s="374"/>
      <c r="CQ13" s="374"/>
      <c r="CS13" s="17"/>
      <c r="CT13" s="175">
        <f t="shared" si="3"/>
        <v>0</v>
      </c>
      <c r="CU13" s="176" t="str">
        <f t="shared" si="4"/>
        <v/>
      </c>
      <c r="CV13" s="285">
        <f>getExternalFunding</f>
        <v>0</v>
      </c>
      <c r="CW13" s="176" t="str">
        <f t="shared" si="5"/>
        <v/>
      </c>
      <c r="CX13" s="284">
        <f>IF(LEFT('Fin Quot'!$BW13,11)&lt;&gt;"Grand Total",CX12+CV13,CX12)</f>
        <v>0</v>
      </c>
      <c r="CY13" s="280"/>
    </row>
    <row r="14" spans="1:103" x14ac:dyDescent="0.2">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s="140"/>
      <c r="BV14" s="17"/>
      <c r="BW14" s="374"/>
      <c r="BX14" s="374"/>
      <c r="BY14" s="374"/>
      <c r="BZ14" s="374"/>
      <c r="CA14" s="374"/>
      <c r="CB14" s="374"/>
      <c r="CC14" s="374"/>
      <c r="CD14" s="374"/>
      <c r="CE14" s="374"/>
      <c r="CF14" s="374"/>
      <c r="CG14" s="374"/>
      <c r="CH14" s="374"/>
      <c r="CI14" s="374"/>
      <c r="CJ14" s="374"/>
      <c r="CK14" s="374"/>
      <c r="CL14" s="374"/>
      <c r="CM14" s="374"/>
      <c r="CN14" s="374"/>
      <c r="CO14" s="374"/>
      <c r="CP14" s="374"/>
      <c r="CQ14" s="374"/>
      <c r="CS14" s="17"/>
      <c r="CT14" s="175">
        <f t="shared" si="3"/>
        <v>0</v>
      </c>
      <c r="CU14" s="176" t="str">
        <f t="shared" si="4"/>
        <v/>
      </c>
      <c r="CV14" s="285">
        <f>getExternalFunding</f>
        <v>0</v>
      </c>
      <c r="CW14" s="176" t="str">
        <f t="shared" si="5"/>
        <v/>
      </c>
      <c r="CX14" s="284">
        <f>IF(LEFT('Fin Quot'!$BW14,11)&lt;&gt;"Grand Total",CX13+CV14,CX13)</f>
        <v>0</v>
      </c>
      <c r="CY14" s="280"/>
    </row>
    <row r="15" spans="1:103" x14ac:dyDescent="0.2">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s="140"/>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V15" s="285">
        <f>getExternalFunding</f>
        <v>0</v>
      </c>
      <c r="CX15" s="284">
        <f>IF(LEFT('Fin Quot'!$BW15,11)&lt;&gt;"Grand Total",CX14+CV15,CX14)</f>
        <v>0</v>
      </c>
      <c r="CY15" s="280"/>
    </row>
    <row r="16" spans="1:103" ht="18.75" x14ac:dyDescent="0.25">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s="140"/>
      <c r="BV16" s="20"/>
      <c r="BW16" s="183" t="s">
        <v>269</v>
      </c>
      <c r="BX16" s="383" t="s">
        <v>937</v>
      </c>
      <c r="BY16" s="189"/>
      <c r="BZ16" s="189"/>
      <c r="CA16" s="189"/>
      <c r="CB16" s="189"/>
      <c r="CC16" s="189"/>
      <c r="CD16" s="189"/>
      <c r="CE16" s="189"/>
      <c r="CF16" s="189"/>
      <c r="CG16" s="189"/>
      <c r="CH16" s="189"/>
      <c r="CI16" s="189"/>
      <c r="CJ16" s="189"/>
      <c r="CK16" s="189"/>
      <c r="CL16" s="189"/>
      <c r="CM16" s="189"/>
      <c r="CN16" s="189"/>
      <c r="CO16" s="189"/>
      <c r="CP16" s="189"/>
      <c r="CQ16" s="189"/>
      <c r="CR16" s="20"/>
      <c r="CS16" s="20"/>
      <c r="CT16" s="377" t="s">
        <v>929</v>
      </c>
      <c r="CU16" s="20"/>
      <c r="CV16" s="20"/>
      <c r="CW16" s="20"/>
      <c r="CX16" s="20"/>
      <c r="CY16" s="20"/>
    </row>
    <row r="17" spans="2:103" ht="21.75" thickBot="1" x14ac:dyDescent="0.4">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s="140"/>
      <c r="BV17" s="218"/>
      <c r="BW17" s="226" t="s">
        <v>471</v>
      </c>
      <c r="BX17" s="233">
        <f>Configuration!AN$3</f>
        <v>0</v>
      </c>
      <c r="BY17" s="233">
        <f>Configuration!AO$3</f>
        <v>0</v>
      </c>
      <c r="BZ17" s="233">
        <f>Configuration!AP$3</f>
        <v>0</v>
      </c>
      <c r="CA17" s="233">
        <f>Configuration!AQ$3</f>
        <v>0</v>
      </c>
      <c r="CB17" s="233">
        <f>Configuration!AR$3</f>
        <v>0</v>
      </c>
      <c r="CC17" s="233">
        <f>Configuration!AS$3</f>
        <v>0</v>
      </c>
      <c r="CD17" s="233">
        <f>Configuration!AT$3</f>
        <v>0</v>
      </c>
      <c r="CE17" s="233">
        <f>Configuration!AU$3</f>
        <v>0</v>
      </c>
      <c r="CF17" s="233">
        <f>Configuration!AV$3</f>
        <v>0</v>
      </c>
      <c r="CG17" s="233">
        <f>Configuration!AW$3</f>
        <v>0</v>
      </c>
      <c r="CH17" s="233">
        <f>Configuration!AX$3</f>
        <v>0</v>
      </c>
      <c r="CI17" s="233">
        <f>Configuration!AY$3</f>
        <v>0</v>
      </c>
      <c r="CJ17" s="233">
        <f>Configuration!AZ$3</f>
        <v>0</v>
      </c>
      <c r="CK17" s="233">
        <f>Configuration!BA$3</f>
        <v>0</v>
      </c>
      <c r="CL17" s="233">
        <f>Configuration!BB$3</f>
        <v>0</v>
      </c>
      <c r="CM17" s="233">
        <f>Configuration!BC$3</f>
        <v>0</v>
      </c>
      <c r="CN17" s="233">
        <f>Configuration!BD$3</f>
        <v>0</v>
      </c>
      <c r="CO17" s="233">
        <f>Configuration!BE$3</f>
        <v>0</v>
      </c>
      <c r="CP17" s="233">
        <f>Configuration!BF$3</f>
        <v>0</v>
      </c>
      <c r="CQ17" s="233">
        <f>Configuration!BG$3</f>
        <v>0</v>
      </c>
      <c r="CR17" s="234" t="s">
        <v>388</v>
      </c>
      <c r="CS17" s="237"/>
      <c r="CT17" s="234" t="s">
        <v>458</v>
      </c>
      <c r="CU17" s="234" t="s">
        <v>268</v>
      </c>
      <c r="CV17" s="234" t="s">
        <v>459</v>
      </c>
      <c r="CW17" s="234" t="s">
        <v>460</v>
      </c>
      <c r="CX17" s="281"/>
      <c r="CY17" s="17"/>
    </row>
    <row r="18" spans="2:103" ht="13.5" thickTop="1" x14ac:dyDescent="0.2">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s="140"/>
      <c r="BV18" s="17"/>
      <c r="BW18" s="17" t="s">
        <v>196</v>
      </c>
      <c r="BX18" s="46" t="e">
        <f>GETPIVOTDATA("Sum of CY1",$BW$6,"Cost category","01 Staff costs")</f>
        <v>#REF!</v>
      </c>
      <c r="BY18" s="46" t="e">
        <f>GETPIVOTDATA("Sum of CY2",$BW$6,"Cost category","01 Staff costs")</f>
        <v>#REF!</v>
      </c>
      <c r="BZ18" s="46" t="e">
        <f>GETPIVOTDATA("Sum of CY3",$BW$6,"Cost category","01 Staff costs")</f>
        <v>#REF!</v>
      </c>
      <c r="CA18" s="46" t="e">
        <f>GETPIVOTDATA("Sum of CY4",$BW$6,"Cost category","01 Staff costs")</f>
        <v>#REF!</v>
      </c>
      <c r="CB18" s="46" t="e">
        <f>GETPIVOTDATA("Sum of CY5",$BW$6,"Cost category","01 Staff costs")</f>
        <v>#REF!</v>
      </c>
      <c r="CC18" s="46" t="e">
        <f>GETPIVOTDATA("Sum of CY6",$BW$6,"Cost category","01 Staff costs")</f>
        <v>#REF!</v>
      </c>
      <c r="CD18" s="46" t="e">
        <f>GETPIVOTDATA("Sum of CY7",$BW$6,"Cost category","01 Staff costs")</f>
        <v>#REF!</v>
      </c>
      <c r="CE18" s="46" t="e">
        <f>GETPIVOTDATA("Sum of CY8",$BW$6,"Cost category","01 Staff costs")</f>
        <v>#REF!</v>
      </c>
      <c r="CF18" s="46" t="e">
        <f>GETPIVOTDATA("Sum of CY9",$BW$6,"Cost category","01 Staff costs")</f>
        <v>#REF!</v>
      </c>
      <c r="CG18" s="46" t="e">
        <f>GETPIVOTDATA("Sum of CY10",$BW$6,"Cost category","01 Staff costs")</f>
        <v>#REF!</v>
      </c>
      <c r="CH18" s="46" t="e">
        <f>GETPIVOTDATA("Sum of CY11",$BW$6,"Cost category","01 Staff costs")</f>
        <v>#REF!</v>
      </c>
      <c r="CI18" s="46" t="e">
        <f>GETPIVOTDATA("Sum of CY12",$BW$6,"Cost category","01 Staff costs")</f>
        <v>#REF!</v>
      </c>
      <c r="CJ18" s="46" t="e">
        <f>GETPIVOTDATA("Sum of CY13",$BW$6,"Cost category","01 Staff costs")</f>
        <v>#REF!</v>
      </c>
      <c r="CK18" s="46" t="e">
        <f>GETPIVOTDATA("Sum of CY14",$BW$6,"Cost category","01 Staff costs")</f>
        <v>#REF!</v>
      </c>
      <c r="CL18" s="46" t="e">
        <f>GETPIVOTDATA("Sum of CY15",$BW$6,"Cost category","01 Staff costs")</f>
        <v>#REF!</v>
      </c>
      <c r="CM18" s="46" t="e">
        <f>GETPIVOTDATA("Sum of CY16",$BW$6,"Cost category","01 Staff costs")</f>
        <v>#REF!</v>
      </c>
      <c r="CN18" s="46" t="e">
        <f>GETPIVOTDATA("Sum of CY17",$BW$6,"Cost category","01 Staff costs")</f>
        <v>#REF!</v>
      </c>
      <c r="CO18" s="46" t="e">
        <f>GETPIVOTDATA("Sum of CY18",$BW$6,"Cost category","01 Staff costs")</f>
        <v>#REF!</v>
      </c>
      <c r="CP18" s="46" t="e">
        <f>GETPIVOTDATA("Sum of CY19",$BW$6,"Cost category","01 Staff costs")</f>
        <v>#REF!</v>
      </c>
      <c r="CQ18" s="46" t="e">
        <f>GETPIVOTDATA("Sum of CY20",$BW$6,"Cost category","01 Staff costs")</f>
        <v>#REF!</v>
      </c>
      <c r="CR18" s="244">
        <f>IFERROR(SUM(BX18:CQ18),0)</f>
        <v>0</v>
      </c>
      <c r="CS18" s="17"/>
      <c r="CT18" s="175">
        <f>CR18-CV18</f>
        <v>0</v>
      </c>
      <c r="CU18" s="236">
        <f>IFERROR(CT18/CR18,0)</f>
        <v>0</v>
      </c>
      <c r="CV18" s="175">
        <f>CV7</f>
        <v>0</v>
      </c>
      <c r="CW18" s="236">
        <f>IFERROR(CV18/CR18,0)</f>
        <v>0</v>
      </c>
      <c r="CX18" s="282"/>
      <c r="CY18" s="17"/>
    </row>
    <row r="19" spans="2:103" ht="13.5" thickBot="1" x14ac:dyDescent="0.25">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s="140"/>
      <c r="BV19" s="17"/>
      <c r="BW19" s="17" t="s">
        <v>265</v>
      </c>
      <c r="BX19" s="46" t="e">
        <f>GETPIVOTDATA("Sum of CY1",$BW$6)-BX18</f>
        <v>#REF!</v>
      </c>
      <c r="BY19" s="46" t="e">
        <f>GETPIVOTDATA("Sum of CY2",$BW$6)-BY18</f>
        <v>#REF!</v>
      </c>
      <c r="BZ19" s="46" t="e">
        <f>GETPIVOTDATA("Sum of CY3",$BW$6)-BZ18</f>
        <v>#REF!</v>
      </c>
      <c r="CA19" s="46" t="e">
        <f>GETPIVOTDATA("Sum of CY4",$BW$6)-CA18</f>
        <v>#REF!</v>
      </c>
      <c r="CB19" s="46" t="e">
        <f>GETPIVOTDATA("Sum of CY5",$BW$6)-CB18</f>
        <v>#REF!</v>
      </c>
      <c r="CC19" s="46" t="e">
        <f>GETPIVOTDATA("Sum of CY6",$BW$6)-CC18</f>
        <v>#REF!</v>
      </c>
      <c r="CD19" s="46" t="e">
        <f>GETPIVOTDATA("Sum of CY7",$BW$6)-CD18</f>
        <v>#REF!</v>
      </c>
      <c r="CE19" s="46" t="e">
        <f>GETPIVOTDATA("Sum of CY8",$BW$6)-CE18</f>
        <v>#REF!</v>
      </c>
      <c r="CF19" s="46" t="e">
        <f>GETPIVOTDATA("Sum of CY9",$BW$6)-CF18</f>
        <v>#REF!</v>
      </c>
      <c r="CG19" s="46" t="e">
        <f>GETPIVOTDATA("Sum of CY10",$BW$6)-CG18</f>
        <v>#REF!</v>
      </c>
      <c r="CH19" s="46" t="e">
        <f>GETPIVOTDATA("Sum of CY11",$BW$6)-CH18</f>
        <v>#REF!</v>
      </c>
      <c r="CI19" s="46" t="e">
        <f>GETPIVOTDATA("Sum of CY12",$BW$6)-CI18</f>
        <v>#REF!</v>
      </c>
      <c r="CJ19" s="46" t="e">
        <f>GETPIVOTDATA("Sum of CY13",$BW$6)-CJ18</f>
        <v>#REF!</v>
      </c>
      <c r="CK19" s="46" t="e">
        <f>GETPIVOTDATA("Sum of CY14",$BW$6)-CK18</f>
        <v>#REF!</v>
      </c>
      <c r="CL19" s="46" t="e">
        <f>GETPIVOTDATA("Sum of CY15",$BW$6)-CL18</f>
        <v>#REF!</v>
      </c>
      <c r="CM19" s="46" t="e">
        <f>GETPIVOTDATA("Sum of CY16",$BW$6)-CM18</f>
        <v>#REF!</v>
      </c>
      <c r="CN19" s="46" t="e">
        <f>GETPIVOTDATA("Sum of CY17",$BW$6)-CN18</f>
        <v>#REF!</v>
      </c>
      <c r="CO19" s="46" t="e">
        <f>GETPIVOTDATA("Sum of CY18",$BW$6)-CO18</f>
        <v>#REF!</v>
      </c>
      <c r="CP19" s="46" t="e">
        <f>GETPIVOTDATA("Sum of CY19",$BW$6)-CP18</f>
        <v>#REF!</v>
      </c>
      <c r="CQ19" s="46" t="e">
        <f>GETPIVOTDATA("Sum of CY20",$BW$6)-CQ18</f>
        <v>#REF!</v>
      </c>
      <c r="CR19" s="245">
        <f>IFERROR(SUM(BX19:CQ19),0)</f>
        <v>0</v>
      </c>
      <c r="CS19" s="17"/>
      <c r="CT19" s="175" t="str">
        <f>IFERROR(CR19-CV19,"")</f>
        <v/>
      </c>
      <c r="CU19" s="176">
        <f>IFERROR(CT19/CR19,0)</f>
        <v>0</v>
      </c>
      <c r="CV19" s="175" t="str">
        <f>IFERROR(INDEX(CV7:CV15,MATCH("Grand Total",BW7:BW15,0),1)-CV18,"")</f>
        <v/>
      </c>
      <c r="CW19" s="176">
        <f>IFERROR(CV19/CR19,0)</f>
        <v>0</v>
      </c>
      <c r="CX19" s="282"/>
      <c r="CY19" s="17"/>
    </row>
    <row r="20" spans="2:103" ht="21.75" thickTop="1" x14ac:dyDescent="0.35">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s="140"/>
      <c r="BV20" s="218"/>
      <c r="BW20" s="246" t="s">
        <v>119</v>
      </c>
      <c r="BX20" s="246" t="e">
        <f>BX18+BX19</f>
        <v>#REF!</v>
      </c>
      <c r="BY20" s="246" t="e">
        <f>BY18+BY19</f>
        <v>#REF!</v>
      </c>
      <c r="BZ20" s="246" t="e">
        <f>BZ18+BZ19</f>
        <v>#REF!</v>
      </c>
      <c r="CA20" s="246" t="e">
        <f t="shared" ref="CA20:CQ20" si="6">CA18+CA19</f>
        <v>#REF!</v>
      </c>
      <c r="CB20" s="246" t="e">
        <f t="shared" si="6"/>
        <v>#REF!</v>
      </c>
      <c r="CC20" s="246" t="e">
        <f t="shared" si="6"/>
        <v>#REF!</v>
      </c>
      <c r="CD20" s="246" t="e">
        <f t="shared" si="6"/>
        <v>#REF!</v>
      </c>
      <c r="CE20" s="246" t="e">
        <f t="shared" si="6"/>
        <v>#REF!</v>
      </c>
      <c r="CF20" s="246" t="e">
        <f t="shared" si="6"/>
        <v>#REF!</v>
      </c>
      <c r="CG20" s="246" t="e">
        <f t="shared" si="6"/>
        <v>#REF!</v>
      </c>
      <c r="CH20" s="246" t="e">
        <f t="shared" si="6"/>
        <v>#REF!</v>
      </c>
      <c r="CI20" s="246" t="e">
        <f t="shared" si="6"/>
        <v>#REF!</v>
      </c>
      <c r="CJ20" s="246" t="e">
        <f t="shared" si="6"/>
        <v>#REF!</v>
      </c>
      <c r="CK20" s="246" t="e">
        <f t="shared" si="6"/>
        <v>#REF!</v>
      </c>
      <c r="CL20" s="246" t="e">
        <f t="shared" si="6"/>
        <v>#REF!</v>
      </c>
      <c r="CM20" s="246" t="e">
        <f t="shared" si="6"/>
        <v>#REF!</v>
      </c>
      <c r="CN20" s="246" t="e">
        <f t="shared" si="6"/>
        <v>#REF!</v>
      </c>
      <c r="CO20" s="246" t="e">
        <f t="shared" si="6"/>
        <v>#REF!</v>
      </c>
      <c r="CP20" s="246" t="e">
        <f t="shared" si="6"/>
        <v>#REF!</v>
      </c>
      <c r="CQ20" s="246" t="e">
        <f t="shared" si="6"/>
        <v>#REF!</v>
      </c>
      <c r="CR20" s="247">
        <f>SUM(CR18:CR19)</f>
        <v>0</v>
      </c>
      <c r="CS20" s="34"/>
      <c r="CT20" s="247" t="str">
        <f>IFERROR(CT18+CT19,"")</f>
        <v/>
      </c>
      <c r="CU20" s="375">
        <f>IFERROR(CT20/CR20,0)</f>
        <v>0</v>
      </c>
      <c r="CV20" s="247" t="str">
        <f>IFERROR(CV18+CV19,"")</f>
        <v/>
      </c>
      <c r="CW20" s="364">
        <f>IFERROR(CV20/CR20,0)</f>
        <v>0</v>
      </c>
      <c r="CX20" s="283"/>
      <c r="CY20" s="17"/>
    </row>
    <row r="21" spans="2:103" x14ac:dyDescent="0.2">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s="140"/>
      <c r="BV21" s="17"/>
      <c r="BW21" s="17"/>
      <c r="BX21" s="17"/>
      <c r="BY21" s="17"/>
      <c r="BZ21" s="17"/>
      <c r="CA21" s="17"/>
      <c r="CB21" s="17"/>
      <c r="CC21" s="17"/>
      <c r="CD21" s="17"/>
      <c r="CE21" s="17"/>
      <c r="CF21" s="17"/>
      <c r="CG21" s="17"/>
      <c r="CH21" s="17"/>
      <c r="CI21" s="17"/>
      <c r="CJ21" s="17"/>
      <c r="CK21" s="17"/>
      <c r="CL21" s="17"/>
      <c r="CM21" s="17"/>
      <c r="CN21" s="17"/>
      <c r="CO21" s="17"/>
      <c r="CP21" s="17"/>
      <c r="CQ21" s="17"/>
      <c r="CR21" s="35">
        <f t="shared" ref="CR21" si="7">SUM(BX21:CQ21)</f>
        <v>0</v>
      </c>
      <c r="CS21" s="17"/>
      <c r="CT21" s="17"/>
      <c r="CU21" s="50"/>
      <c r="CV21" s="17"/>
      <c r="CW21" s="50"/>
      <c r="CX21" s="50"/>
      <c r="CY21" s="17"/>
    </row>
    <row r="22" spans="2:103" x14ac:dyDescent="0.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s="140"/>
      <c r="BV22" s="17"/>
      <c r="BW22" s="17" t="str">
        <f>IFERROR("Indirect costs (Total OVH " &amp; ParRateOH*100 &amp; "%)","")</f>
        <v/>
      </c>
      <c r="BX22" s="46">
        <f>IFERROR((GETPIVOTDATA("Sum of CY1",$BW$6) -IFERROR(GETPIVOTDATA("Sum of CY1",$BW$6,"Cost category","03 Subcontracting costs"),0)) * ParRateOH,0)</f>
        <v>0</v>
      </c>
      <c r="BY22" s="46">
        <f>IFERROR((GETPIVOTDATA("Sum of CY2",$BW$6) -IFERROR(GETPIVOTDATA("Sum of CY2",$BW$6,"Cost category","03 Subcontracting costs"),0)) * ParRateOH,0)</f>
        <v>0</v>
      </c>
      <c r="BZ22" s="46">
        <f>IFERROR((GETPIVOTDATA("Sum of CY3",$BW$6) -IFERROR(GETPIVOTDATA("Sum of CY3",$BW$6,"Cost category","03 Subcontracting costs"),0)) * ParRateOH,0)</f>
        <v>0</v>
      </c>
      <c r="CA22" s="46">
        <f>IFERROR((GETPIVOTDATA("Sum of CY4",$BW$6) -IFERROR(GETPIVOTDATA("Sum of CY4",$BW$6,"Cost category","03 Subcontracting costs"),0)) * ParRateOH,0)</f>
        <v>0</v>
      </c>
      <c r="CB22" s="46">
        <f>IFERROR((GETPIVOTDATA("Sum of CY5",$BW$6) -IFERROR(GETPIVOTDATA("Sum of CY5",$BW$6,"Cost category","03 Subcontracting costs"),0)) * ParRateOH,0)</f>
        <v>0</v>
      </c>
      <c r="CC22" s="46">
        <f>IFERROR((GETPIVOTDATA("Sum of CY6",$BW$6) -IFERROR(GETPIVOTDATA("Sum of CY6",$BW$6,"Cost category","03 Subcontracting costs"),0)) * ParRateOH,0)</f>
        <v>0</v>
      </c>
      <c r="CD22" s="46">
        <f>IFERROR((GETPIVOTDATA("Sum of CY7",$BW$6) -IFERROR(GETPIVOTDATA("Sum of CY7",$BW$6,"Cost category","03 Subcontracting costs"),0)) * ParRateOH,0)</f>
        <v>0</v>
      </c>
      <c r="CE22" s="46">
        <f>IFERROR((GETPIVOTDATA("Sum of CY8",$BW$6) -IFERROR(GETPIVOTDATA("Sum of CY8",$BW$6,"Cost category","03 Subcontracting costs"),0)) * ParRateOH,0)</f>
        <v>0</v>
      </c>
      <c r="CF22" s="46">
        <f>IFERROR((GETPIVOTDATA("Sum of CY9",$BW$6) -IFERROR(GETPIVOTDATA("Sum of CY9",$BW$6,"Cost category","03 Subcontracting costs"),0)) * ParRateOH,0)</f>
        <v>0</v>
      </c>
      <c r="CG22" s="46">
        <f>IFERROR((GETPIVOTDATA("Sum of CY10",$BW$6) -IFERROR(GETPIVOTDATA("Sum of CY10",$BW$6,"Cost category","03 Subcontracting costs"),0)) * ParRateOH,0)</f>
        <v>0</v>
      </c>
      <c r="CH22" s="46">
        <f>IFERROR((GETPIVOTDATA("Sum of CY11",$BW$6) -IFERROR(GETPIVOTDATA("Sum of CY11",$BW$6,"Cost category","03 Subcontracting costs"),0)) * ParRateOH,0)</f>
        <v>0</v>
      </c>
      <c r="CI22" s="46">
        <f>IFERROR((GETPIVOTDATA("Sum of CY12",$BW$6) -IFERROR(GETPIVOTDATA("Sum of CY12",$BW$6,"Cost category","03 Subcontracting costs"),0)) * ParRateOH,0)</f>
        <v>0</v>
      </c>
      <c r="CJ22" s="46">
        <f>IFERROR((GETPIVOTDATA("Sum of CY13",$BW$6) -IFERROR(GETPIVOTDATA("Sum of CY13",$BW$6,"Cost category","03 Subcontracting costs"),0)) * ParRateOH,0)</f>
        <v>0</v>
      </c>
      <c r="CK22" s="46">
        <f>IFERROR((GETPIVOTDATA("Sum of CY14",$BW$6) -IFERROR(GETPIVOTDATA("Sum of CY14",$BW$6,"Cost category","03 Subcontracting costs"),0)) * ParRateOH,0)</f>
        <v>0</v>
      </c>
      <c r="CL22" s="46">
        <f>IFERROR((GETPIVOTDATA("Sum of CY15",$BW$6) -IFERROR(GETPIVOTDATA("Sum of CY15",$BW$6,"Cost category","03 Subcontracting costs"),0)) * ParRateOH,0)</f>
        <v>0</v>
      </c>
      <c r="CM22" s="46">
        <f>IFERROR((GETPIVOTDATA("Sum of CY16",$BW$6) -IFERROR(GETPIVOTDATA("Sum of CY16",$BW$6,"Cost category","03 Subcontracting costs"),0)) * ParRateOH,0)</f>
        <v>0</v>
      </c>
      <c r="CN22" s="46">
        <f>IFERROR((GETPIVOTDATA("Sum of CY17",$BW$6) -IFERROR(GETPIVOTDATA("Sum of CY17",$BW$6,"Cost category","03 Subcontracting costs"),0)) * ParRateOH,0)</f>
        <v>0</v>
      </c>
      <c r="CO22" s="46">
        <f>IFERROR((GETPIVOTDATA("Sum of CY18",$BW$6) -IFERROR(GETPIVOTDATA("Sum of CY18",$BW$6,"Cost category","03 Subcontracting costs"),0)) * ParRateOH,0)</f>
        <v>0</v>
      </c>
      <c r="CP22" s="46">
        <f>IFERROR((GETPIVOTDATA("Sum of CY19",$BW$6) -IFERROR(GETPIVOTDATA("Sum of CY19",$BW$6,"Cost category","03 Subcontracting costs"),0)) * ParRateOH,0)</f>
        <v>0</v>
      </c>
      <c r="CQ22" s="46">
        <f>IFERROR((GETPIVOTDATA("Sum of CY20",$BW$6) -IFERROR(GETPIVOTDATA("Sum of CY20",$BW$6,"Cost category","03 Subcontracting costs"),0)) * ParRateOH,0)</f>
        <v>0</v>
      </c>
      <c r="CR22" s="245">
        <f>IFERROR(SUM(BX22:CQ22),0)</f>
        <v>0</v>
      </c>
      <c r="CS22" s="17"/>
      <c r="CT22" s="175" t="str">
        <f>IFERROR(CR22-CV22,"")</f>
        <v/>
      </c>
      <c r="CU22" s="176">
        <f>IFERROR(CT22/CR22,0)</f>
        <v>0</v>
      </c>
      <c r="CV22" s="175" t="str">
        <f>IFERROR((INDEX(CV7:CV15,MATCH("Grand Total",BW7:BW15,0),1) - IFERROR(INDEX(CV7:CV15,MATCH("03 Subcontracting costs",BW7:BW15,0),1),0)) * ParRateOH,"")</f>
        <v/>
      </c>
      <c r="CW22" s="176">
        <f>IFERROR(CV22/CR22,0)</f>
        <v>0</v>
      </c>
      <c r="CX22" s="282"/>
      <c r="CY22" s="17"/>
    </row>
    <row r="23" spans="2:103" ht="13.5" thickBot="1" x14ac:dyDescent="0.25">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s="140"/>
      <c r="BV23" s="17"/>
      <c r="BW23" s="17" t="str">
        <f>IFERROR("Markup (Total " &amp; ParRateMarkup*100 &amp; "%)","")</f>
        <v/>
      </c>
      <c r="BX23" s="46" t="e">
        <f>GETPIVOTDATA("Sum of MK1",$BX$27)</f>
        <v>#REF!</v>
      </c>
      <c r="BY23" s="46" t="e">
        <f>GETPIVOTDATA("Sum of MK2",$BX$27)</f>
        <v>#REF!</v>
      </c>
      <c r="BZ23" s="46" t="e">
        <f>GETPIVOTDATA("Sum of MK3",$BX$27)</f>
        <v>#REF!</v>
      </c>
      <c r="CA23" s="46" t="e">
        <f>GETPIVOTDATA("Sum of MK4",$BX$27)</f>
        <v>#REF!</v>
      </c>
      <c r="CB23" s="46" t="e">
        <f>GETPIVOTDATA("Sum of MK5",$BX$27)</f>
        <v>#REF!</v>
      </c>
      <c r="CC23" s="46" t="e">
        <f>GETPIVOTDATA("Sum of MK6",$BX$27)</f>
        <v>#REF!</v>
      </c>
      <c r="CD23" s="46" t="e">
        <f>GETPIVOTDATA("Sum of MK7",$BX$27)</f>
        <v>#REF!</v>
      </c>
      <c r="CE23" s="46" t="e">
        <f>GETPIVOTDATA("Sum of MK8",$BX$27)</f>
        <v>#REF!</v>
      </c>
      <c r="CF23" s="46" t="e">
        <f>GETPIVOTDATA("Sum of MK9",$BX$27)</f>
        <v>#REF!</v>
      </c>
      <c r="CG23" s="46" t="e">
        <f>GETPIVOTDATA("Sum of MK10",$BX$27)</f>
        <v>#REF!</v>
      </c>
      <c r="CH23" s="46" t="e">
        <f>GETPIVOTDATA("Sum of MK11",$BX$27)</f>
        <v>#REF!</v>
      </c>
      <c r="CI23" s="46" t="e">
        <f>GETPIVOTDATA("Sum of MK12",$BX$27)</f>
        <v>#REF!</v>
      </c>
      <c r="CJ23" s="46" t="e">
        <f>GETPIVOTDATA("Sum of MK13",$BX$27)</f>
        <v>#REF!</v>
      </c>
      <c r="CK23" s="46" t="e">
        <f>GETPIVOTDATA("Sum of MK14",$BX$27)</f>
        <v>#REF!</v>
      </c>
      <c r="CL23" s="46" t="e">
        <f>GETPIVOTDATA("Sum of MK15",$BX$27)</f>
        <v>#REF!</v>
      </c>
      <c r="CM23" s="46" t="e">
        <f>GETPIVOTDATA("Sum of MK16",$BX$27)</f>
        <v>#REF!</v>
      </c>
      <c r="CN23" s="46" t="e">
        <f>GETPIVOTDATA("Sum of MK17",$BX$27)</f>
        <v>#REF!</v>
      </c>
      <c r="CO23" s="46" t="e">
        <f>GETPIVOTDATA("Sum of MK18",$BX$27)</f>
        <v>#REF!</v>
      </c>
      <c r="CP23" s="46" t="e">
        <f>GETPIVOTDATA("Sum of MK19",$BX$27)</f>
        <v>#REF!</v>
      </c>
      <c r="CQ23" s="46" t="e">
        <f>GETPIVOTDATA("Sum of MK20",$BX$27)</f>
        <v>#REF!</v>
      </c>
      <c r="CR23" s="245">
        <f>IFERROR(SUM(BX23:CQ23),0)</f>
        <v>0</v>
      </c>
      <c r="CS23" s="17"/>
      <c r="CT23" s="175" t="str">
        <f>IFERROR(CR23-CV23,"")</f>
        <v/>
      </c>
      <c r="CU23" s="176">
        <f>IFERROR(CT23/CR23,0)</f>
        <v>0</v>
      </c>
      <c r="CV23" s="175" t="str">
        <f>IFERROR((CV20+CV22) * ParRateMarkup,"")</f>
        <v/>
      </c>
      <c r="CW23" s="176">
        <f>IFERROR(CV23/CR23,0)</f>
        <v>0</v>
      </c>
      <c r="CX23" s="282"/>
      <c r="CY23" s="17"/>
    </row>
    <row r="24" spans="2:103" ht="21.75" thickTop="1" x14ac:dyDescent="0.35">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s="140"/>
      <c r="BV24" s="218"/>
      <c r="BW24" s="246" t="s">
        <v>267</v>
      </c>
      <c r="BX24" s="246" t="e">
        <f>GETPIVOTDATA("Sum of CY1",$BW$6)+BX22+BX23</f>
        <v>#REF!</v>
      </c>
      <c r="BY24" s="246" t="e">
        <f>GETPIVOTDATA("Sum of CY2",$BW$6)+BY22+BY23</f>
        <v>#REF!</v>
      </c>
      <c r="BZ24" s="246" t="e">
        <f>GETPIVOTDATA("Sum of CY3",$BW$6)+BZ22+BZ23</f>
        <v>#REF!</v>
      </c>
      <c r="CA24" s="246" t="e">
        <f>GETPIVOTDATA("Sum of CY4",$BW$6)+CA22+CA23</f>
        <v>#REF!</v>
      </c>
      <c r="CB24" s="246" t="e">
        <f>GETPIVOTDATA("Sum of CY5",$BW$6)+CB22+CB23</f>
        <v>#REF!</v>
      </c>
      <c r="CC24" s="246" t="e">
        <f>GETPIVOTDATA("Sum of CY6",$BW$6)+CC22+CC23</f>
        <v>#REF!</v>
      </c>
      <c r="CD24" s="246" t="e">
        <f>GETPIVOTDATA("Sum of CY7",$BW$6)+CD22+CD23</f>
        <v>#REF!</v>
      </c>
      <c r="CE24" s="246" t="e">
        <f>GETPIVOTDATA("Sum of CY8",$BW$6)+CE22+CE23</f>
        <v>#REF!</v>
      </c>
      <c r="CF24" s="246" t="e">
        <f>GETPIVOTDATA("Sum of CY9",$BW$6)+CF22+CF23</f>
        <v>#REF!</v>
      </c>
      <c r="CG24" s="246" t="e">
        <f>GETPIVOTDATA("Sum of CY10",$BW$6)+CG22+CG23</f>
        <v>#REF!</v>
      </c>
      <c r="CH24" s="246" t="e">
        <f>GETPIVOTDATA("Sum of CY11",$BW$6)+CH22+CH23</f>
        <v>#REF!</v>
      </c>
      <c r="CI24" s="246" t="e">
        <f>GETPIVOTDATA("Sum of CY12",$BW$6)+CI22+CI23</f>
        <v>#REF!</v>
      </c>
      <c r="CJ24" s="246" t="e">
        <f>GETPIVOTDATA("Sum of CY13",$BW$6)+CJ22+CJ23</f>
        <v>#REF!</v>
      </c>
      <c r="CK24" s="246" t="e">
        <f>GETPIVOTDATA("Sum of CY14",$BW$6)+CK22+CK23</f>
        <v>#REF!</v>
      </c>
      <c r="CL24" s="246" t="e">
        <f>GETPIVOTDATA("Sum of CY15",$BW$6)+CL22+CL23</f>
        <v>#REF!</v>
      </c>
      <c r="CM24" s="246" t="e">
        <f>GETPIVOTDATA("Sum of CY16",$BW$6)+CM22+CM23</f>
        <v>#REF!</v>
      </c>
      <c r="CN24" s="246" t="e">
        <f>GETPIVOTDATA("Sum of CY17",$BW$6)+CN22+CN23</f>
        <v>#REF!</v>
      </c>
      <c r="CO24" s="246" t="e">
        <f>GETPIVOTDATA("Sum of CY18",$BW$6)+CO22+CO23</f>
        <v>#REF!</v>
      </c>
      <c r="CP24" s="246" t="e">
        <f>GETPIVOTDATA("Sum of CY19",$BW$6)+CP22+CP23</f>
        <v>#REF!</v>
      </c>
      <c r="CQ24" s="246" t="e">
        <f>GETPIVOTDATA("Sum of CY20",$BW$6)+CQ22+CQ23</f>
        <v>#REF!</v>
      </c>
      <c r="CR24" s="247">
        <f>IFERROR(SUM(BX24:CQ24),0)</f>
        <v>0</v>
      </c>
      <c r="CS24" s="34"/>
      <c r="CT24" s="247" t="str">
        <f>IFERROR(CT20+CT22+CT23,"")</f>
        <v/>
      </c>
      <c r="CU24" s="375">
        <f>IFERROR(CT24/CR24,0)</f>
        <v>0</v>
      </c>
      <c r="CV24" s="247" t="str">
        <f>IFERROR(CV20+CV22+CV23,"")</f>
        <v/>
      </c>
      <c r="CW24" s="364">
        <f>IFERROR(CV24/CR24,0)</f>
        <v>0</v>
      </c>
      <c r="CX24" s="283"/>
      <c r="CY24" s="17"/>
    </row>
    <row r="25" spans="2:103" x14ac:dyDescent="0.2">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s="140"/>
      <c r="BV25" s="17"/>
      <c r="CS25" s="17"/>
      <c r="CY25" s="17"/>
    </row>
    <row r="26" spans="2:103" ht="15.75" x14ac:dyDescent="0.25">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s="140"/>
      <c r="BV26" s="17"/>
      <c r="CR26" s="390" t="str">
        <f>CheckPrice</f>
        <v/>
      </c>
      <c r="CS26" s="17"/>
      <c r="CY26" s="17"/>
    </row>
    <row r="27" spans="2:103" x14ac:dyDescent="0.2">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s="140"/>
      <c r="BV27" s="17"/>
      <c r="BW27" s="17"/>
      <c r="BX27" s="386"/>
      <c r="CT27" s="17"/>
    </row>
    <row r="28" spans="2:103" x14ac:dyDescent="0.2">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s="140"/>
      <c r="BV28" s="17"/>
      <c r="BW28" s="17"/>
      <c r="CT28" s="17"/>
    </row>
    <row r="29" spans="2:103" x14ac:dyDescent="0.2">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s="140"/>
      <c r="BV29" s="17"/>
      <c r="BW29" s="17"/>
      <c r="CA29" s="258"/>
      <c r="CB29" s="258"/>
      <c r="CC29" s="258"/>
      <c r="CD29" s="258"/>
      <c r="CE29" s="258"/>
      <c r="CF29" s="258"/>
      <c r="CG29" s="258"/>
      <c r="CH29" s="258"/>
      <c r="CI29" s="258"/>
      <c r="CJ29" s="258"/>
      <c r="CK29" s="258"/>
      <c r="CL29" s="258"/>
      <c r="CM29" s="258"/>
      <c r="CN29" s="258"/>
      <c r="CO29" s="258"/>
      <c r="CP29" s="258"/>
      <c r="CQ29" s="258"/>
      <c r="CT29" s="17"/>
    </row>
    <row r="30" spans="2:103" x14ac:dyDescent="0.2">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s="140"/>
      <c r="BV30" s="17"/>
      <c r="BW30" s="17"/>
      <c r="CT30" s="17"/>
    </row>
    <row r="31" spans="2:103" x14ac:dyDescent="0.2">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s="140"/>
      <c r="BV31" s="17"/>
      <c r="CS31" s="38"/>
      <c r="CY31" s="17"/>
    </row>
    <row r="32" spans="2:103" x14ac:dyDescent="0.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s="140"/>
      <c r="BV32" s="17"/>
      <c r="CS32" s="38"/>
      <c r="CY32" s="17"/>
    </row>
    <row r="33" spans="2:103" x14ac:dyDescent="0.2">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s="140"/>
      <c r="BV33" s="17"/>
      <c r="CS33" s="38"/>
      <c r="CY33" s="17"/>
    </row>
    <row r="34" spans="2:103" x14ac:dyDescent="0.2">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s="140"/>
      <c r="BV34" s="17"/>
      <c r="CS34" s="35"/>
      <c r="CY34" s="17"/>
    </row>
    <row r="35" spans="2:103" x14ac:dyDescent="0.2">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s="140"/>
      <c r="BV35" s="17"/>
      <c r="CS35" s="38"/>
      <c r="CY35" s="17"/>
    </row>
    <row r="36" spans="2:103" x14ac:dyDescent="0.2">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s="140"/>
      <c r="BV36" s="17"/>
      <c r="CS36" s="38"/>
      <c r="CY36" s="17"/>
    </row>
    <row r="37" spans="2:103" x14ac:dyDescent="0.2">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U37" s="140"/>
      <c r="BV37" s="17"/>
      <c r="CS37" s="38"/>
      <c r="CY37" s="17"/>
    </row>
    <row r="38" spans="2:103" x14ac:dyDescent="0.2">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U38" s="140"/>
      <c r="BV38" s="17"/>
      <c r="CY38" s="17"/>
    </row>
    <row r="39" spans="2:103" x14ac:dyDescent="0.2">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U39" s="140"/>
    </row>
    <row r="40" spans="2:103" x14ac:dyDescent="0.2">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U40" s="140"/>
    </row>
    <row r="41" spans="2:103" x14ac:dyDescent="0.2">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U41" s="140"/>
    </row>
    <row r="42" spans="2:103" x14ac:dyDescent="0.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U42" s="140"/>
    </row>
    <row r="43" spans="2:103" x14ac:dyDescent="0.2">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U43" s="140"/>
    </row>
    <row r="44" spans="2:103" x14ac:dyDescent="0.2">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U44" s="140"/>
    </row>
    <row r="45" spans="2:103" x14ac:dyDescent="0.2">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U45" s="140"/>
    </row>
    <row r="46" spans="2:103" x14ac:dyDescent="0.2">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U46" s="140"/>
    </row>
    <row r="47" spans="2:103" x14ac:dyDescent="0.2">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U47" s="140"/>
    </row>
    <row r="48" spans="2:103" x14ac:dyDescent="0.2">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U48" s="140"/>
    </row>
    <row r="49" spans="2:73" x14ac:dyDescent="0.2">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U49" s="140"/>
    </row>
    <row r="50" spans="2:73" x14ac:dyDescent="0.2">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U50" s="140"/>
    </row>
    <row r="51" spans="2:73" x14ac:dyDescent="0.2">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U51" s="140"/>
    </row>
    <row r="52" spans="2:73" x14ac:dyDescent="0.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U52" s="140"/>
    </row>
    <row r="53" spans="2:73" x14ac:dyDescent="0.2">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U53" s="140"/>
    </row>
    <row r="54" spans="2:73" x14ac:dyDescent="0.2">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U54" s="140"/>
    </row>
    <row r="55" spans="2:73" x14ac:dyDescent="0.2">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U55" s="140"/>
    </row>
    <row r="56" spans="2:73" x14ac:dyDescent="0.2">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U56" s="140"/>
    </row>
    <row r="57" spans="2:73" x14ac:dyDescent="0.2">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U57" s="140"/>
    </row>
    <row r="58" spans="2:73" x14ac:dyDescent="0.2">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U58" s="140"/>
    </row>
    <row r="59" spans="2:73" x14ac:dyDescent="0.2">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U59" s="140"/>
    </row>
    <row r="60" spans="2:73" x14ac:dyDescent="0.2">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U60" s="140"/>
    </row>
    <row r="61" spans="2:73" x14ac:dyDescent="0.2">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U61" s="140"/>
    </row>
    <row r="62" spans="2:73" x14ac:dyDescent="0.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U62" s="140"/>
    </row>
    <row r="63" spans="2:73" x14ac:dyDescent="0.2">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U63" s="140"/>
    </row>
    <row r="64" spans="2:73" x14ac:dyDescent="0.2">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U64" s="140"/>
    </row>
    <row r="65" spans="1:102" x14ac:dyDescent="0.2">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U65" s="140"/>
    </row>
    <row r="66" spans="1:102" x14ac:dyDescent="0.2">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U66" s="140"/>
    </row>
    <row r="67" spans="1:102" x14ac:dyDescent="0.2">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row>
    <row r="68" spans="1:102" x14ac:dyDescent="0.2">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row>
    <row r="69" spans="1:102" x14ac:dyDescent="0.2">
      <c r="A69" s="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s="69"/>
    </row>
    <row r="70" spans="1:102" x14ac:dyDescent="0.2">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X70" s="70"/>
      <c r="BY70" s="70"/>
      <c r="BZ70" s="70"/>
      <c r="CA70" s="70"/>
      <c r="CB70" s="70"/>
      <c r="CC70" s="70"/>
      <c r="CD70" s="70"/>
      <c r="CE70" s="70"/>
      <c r="CF70" s="70"/>
      <c r="CG70" s="70"/>
      <c r="CH70" s="70"/>
      <c r="CI70" s="70"/>
      <c r="CJ70" s="70"/>
      <c r="CK70" s="70"/>
      <c r="CL70" s="70"/>
      <c r="CM70" s="70"/>
      <c r="CN70" s="70"/>
      <c r="CO70" s="70"/>
      <c r="CP70" s="70"/>
      <c r="CQ70" s="70"/>
      <c r="CR70" s="70"/>
    </row>
    <row r="71" spans="1:102" x14ac:dyDescent="0.2">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W71" s="70"/>
      <c r="CT71" s="70"/>
      <c r="CU71" s="70"/>
      <c r="CV71" s="70"/>
      <c r="CW71" s="70"/>
      <c r="CX71" s="70"/>
    </row>
    <row r="72" spans="1:102" x14ac:dyDescent="0.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row>
    <row r="73" spans="1:102" x14ac:dyDescent="0.2">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1:102" x14ac:dyDescent="0.2">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1:102" x14ac:dyDescent="0.2">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1:102" x14ac:dyDescent="0.2">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1:102" x14ac:dyDescent="0.2">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1:102" x14ac:dyDescent="0.2">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1:102" x14ac:dyDescent="0.2">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1:102" x14ac:dyDescent="0.2">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2:103" x14ac:dyDescent="0.2">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2:103" x14ac:dyDescent="0.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2:103" x14ac:dyDescent="0.2">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2:103" x14ac:dyDescent="0.2">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CS84" s="70"/>
    </row>
    <row r="85" spans="2:103" x14ac:dyDescent="0.2">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V85" s="70"/>
      <c r="CY85" s="70"/>
    </row>
    <row r="86" spans="2:103" x14ac:dyDescent="0.2">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2:103" x14ac:dyDescent="0.2">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2:103" x14ac:dyDescent="0.2">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2:103" x14ac:dyDescent="0.2">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2:103" x14ac:dyDescent="0.2">
      <c r="B90"/>
      <c r="C90"/>
      <c r="D90"/>
      <c r="E90"/>
      <c r="F90"/>
      <c r="G90" s="61"/>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2:103" x14ac:dyDescent="0.2">
      <c r="B91"/>
      <c r="C91"/>
      <c r="D91"/>
      <c r="E91"/>
      <c r="F91"/>
      <c r="G91" s="6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2:103" x14ac:dyDescent="0.2">
      <c r="B92"/>
      <c r="C92"/>
      <c r="D92"/>
      <c r="E92"/>
      <c r="F92"/>
      <c r="G92" s="61"/>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2:103" x14ac:dyDescent="0.2">
      <c r="B93"/>
      <c r="C93"/>
      <c r="D93"/>
      <c r="E93"/>
      <c r="F93"/>
      <c r="G93" s="61"/>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2:103" x14ac:dyDescent="0.2">
      <c r="B94"/>
      <c r="C94"/>
      <c r="D94"/>
      <c r="E94"/>
      <c r="F94"/>
      <c r="G94" s="61"/>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2:103" x14ac:dyDescent="0.2">
      <c r="B95"/>
      <c r="C95"/>
      <c r="D95"/>
      <c r="E95"/>
      <c r="F95"/>
      <c r="G95" s="61"/>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row>
    <row r="96" spans="2:103" x14ac:dyDescent="0.2">
      <c r="B96"/>
      <c r="C96"/>
      <c r="D96"/>
      <c r="E96"/>
      <c r="F96"/>
      <c r="G96" s="61"/>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row>
    <row r="97" spans="2:71" x14ac:dyDescent="0.2">
      <c r="B97"/>
      <c r="C97"/>
      <c r="D97"/>
      <c r="E97"/>
      <c r="F97"/>
      <c r="G97" s="61"/>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row>
    <row r="98" spans="2:71" x14ac:dyDescent="0.2">
      <c r="B98"/>
      <c r="C98"/>
      <c r="D98"/>
      <c r="E98"/>
      <c r="F98"/>
      <c r="G98" s="61"/>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row>
    <row r="99" spans="2:71" x14ac:dyDescent="0.2">
      <c r="B99"/>
      <c r="C99"/>
      <c r="D99"/>
      <c r="E99"/>
      <c r="F99"/>
      <c r="G99" s="61"/>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row>
    <row r="100" spans="2:71" x14ac:dyDescent="0.2">
      <c r="B100"/>
      <c r="C100"/>
      <c r="D100"/>
      <c r="E100"/>
      <c r="F100"/>
      <c r="G100" s="61"/>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row>
    <row r="101" spans="2:71" x14ac:dyDescent="0.2">
      <c r="B101"/>
      <c r="C101"/>
      <c r="D101"/>
      <c r="E101"/>
      <c r="F101"/>
      <c r="G101" s="61"/>
      <c r="H101"/>
      <c r="I101" s="62"/>
      <c r="J101" s="61"/>
      <c r="K101" s="62"/>
      <c r="L101" s="61"/>
      <c r="M101" s="62"/>
      <c r="N101" s="61"/>
      <c r="O101" s="62"/>
      <c r="P101" s="61"/>
      <c r="Q101" s="62"/>
      <c r="R101" s="61"/>
      <c r="S101" s="62"/>
      <c r="T101" s="61"/>
      <c r="U101" s="62"/>
      <c r="V101" s="61"/>
      <c r="W101" s="62"/>
      <c r="X101" s="61"/>
      <c r="Y101" s="62"/>
      <c r="Z101" s="61"/>
      <c r="AA101" s="62"/>
      <c r="AB101" s="61"/>
      <c r="AC101" s="62"/>
      <c r="AD101" s="61"/>
      <c r="AE101" s="62"/>
      <c r="AF101" s="61"/>
      <c r="AG101" s="62"/>
      <c r="AH101" s="61"/>
      <c r="AI101" s="62"/>
      <c r="AJ101" s="61"/>
      <c r="AK101" s="62"/>
      <c r="AL101" s="61"/>
      <c r="AM101" s="62"/>
      <c r="AN101" s="61"/>
      <c r="AO101" s="62"/>
      <c r="AP101" s="61"/>
      <c r="AQ101" s="62"/>
      <c r="AR101" s="61"/>
      <c r="AS101" s="62"/>
      <c r="AT101" s="61"/>
      <c r="AU101" s="62"/>
      <c r="AV101" s="61"/>
    </row>
    <row r="102" spans="2:71" x14ac:dyDescent="0.2">
      <c r="B102"/>
      <c r="C102"/>
      <c r="D102"/>
      <c r="E102"/>
      <c r="F102"/>
      <c r="G102" s="61"/>
      <c r="H102"/>
      <c r="I102" s="62"/>
      <c r="J102" s="61"/>
      <c r="K102" s="62"/>
      <c r="L102" s="61"/>
      <c r="M102" s="62"/>
      <c r="N102" s="61"/>
      <c r="O102" s="62"/>
      <c r="P102" s="61"/>
      <c r="Q102" s="62"/>
      <c r="R102" s="61"/>
      <c r="S102" s="62"/>
      <c r="T102" s="61"/>
      <c r="U102" s="62"/>
      <c r="V102" s="61"/>
      <c r="W102" s="62"/>
      <c r="X102" s="61"/>
      <c r="Y102" s="62"/>
      <c r="Z102" s="61"/>
      <c r="AA102" s="62"/>
      <c r="AB102" s="61"/>
      <c r="AC102" s="62"/>
      <c r="AD102" s="61"/>
      <c r="AE102" s="62"/>
      <c r="AF102" s="61"/>
      <c r="AG102" s="62"/>
      <c r="AH102" s="61"/>
      <c r="AI102" s="62"/>
      <c r="AJ102" s="61"/>
      <c r="AK102" s="62"/>
      <c r="AL102" s="61"/>
      <c r="AM102" s="62"/>
      <c r="AN102" s="61"/>
      <c r="AO102" s="62"/>
      <c r="AP102" s="61"/>
      <c r="AQ102" s="62"/>
      <c r="AR102" s="61"/>
      <c r="AS102" s="62"/>
      <c r="AT102" s="61"/>
      <c r="AU102" s="62"/>
      <c r="AV102" s="61"/>
    </row>
    <row r="103" spans="2:71" x14ac:dyDescent="0.2">
      <c r="B103"/>
      <c r="C103"/>
      <c r="D103"/>
      <c r="E103"/>
      <c r="F103"/>
      <c r="G103" s="61"/>
      <c r="H103"/>
      <c r="I103" s="62"/>
      <c r="J103" s="61"/>
      <c r="K103" s="62"/>
      <c r="L103" s="61"/>
      <c r="M103" s="62"/>
      <c r="N103" s="61"/>
      <c r="O103" s="62"/>
      <c r="P103" s="61"/>
      <c r="Q103" s="62"/>
      <c r="R103" s="61"/>
      <c r="S103" s="62"/>
      <c r="T103" s="61"/>
      <c r="U103" s="62"/>
      <c r="V103" s="61"/>
      <c r="W103" s="62"/>
      <c r="X103" s="61"/>
      <c r="Y103" s="62"/>
      <c r="Z103" s="61"/>
      <c r="AA103" s="62"/>
      <c r="AB103" s="61"/>
      <c r="AC103" s="62"/>
      <c r="AD103" s="61"/>
      <c r="AE103" s="62"/>
      <c r="AF103" s="61"/>
      <c r="AG103" s="62"/>
      <c r="AH103" s="61"/>
      <c r="AI103" s="62"/>
      <c r="AJ103" s="61"/>
      <c r="AK103" s="62"/>
      <c r="AL103" s="61"/>
      <c r="AM103" s="62"/>
      <c r="AN103" s="61"/>
      <c r="AO103" s="62"/>
      <c r="AP103" s="61"/>
      <c r="AQ103" s="62"/>
      <c r="AR103" s="61"/>
      <c r="AS103" s="62"/>
      <c r="AT103" s="61"/>
      <c r="AU103" s="62"/>
      <c r="AV103" s="61"/>
    </row>
    <row r="104" spans="2:71" x14ac:dyDescent="0.2">
      <c r="B104"/>
      <c r="C104"/>
      <c r="D104"/>
      <c r="E104"/>
      <c r="F104"/>
      <c r="G104" s="61"/>
      <c r="H104"/>
      <c r="I104" s="62"/>
      <c r="J104" s="61"/>
      <c r="K104" s="62"/>
      <c r="L104" s="61"/>
      <c r="M104" s="62"/>
      <c r="N104" s="61"/>
      <c r="O104" s="62"/>
      <c r="P104" s="61"/>
      <c r="Q104" s="62"/>
      <c r="R104" s="61"/>
      <c r="S104" s="62"/>
      <c r="T104" s="61"/>
      <c r="U104" s="62"/>
      <c r="V104" s="61"/>
      <c r="W104" s="62"/>
      <c r="X104" s="61"/>
      <c r="Y104" s="62"/>
      <c r="Z104" s="61"/>
      <c r="AA104" s="62"/>
      <c r="AB104" s="61"/>
      <c r="AC104" s="62"/>
      <c r="AD104" s="61"/>
      <c r="AE104" s="62"/>
      <c r="AF104" s="61"/>
      <c r="AG104" s="62"/>
      <c r="AH104" s="61"/>
      <c r="AI104" s="62"/>
      <c r="AJ104" s="61"/>
      <c r="AK104" s="62"/>
      <c r="AL104" s="61"/>
      <c r="AM104" s="62"/>
      <c r="AN104" s="61"/>
      <c r="AO104" s="62"/>
      <c r="AP104" s="61"/>
      <c r="AQ104" s="62"/>
      <c r="AR104" s="61"/>
      <c r="AS104" s="62"/>
      <c r="AT104" s="61"/>
      <c r="AU104" s="62"/>
      <c r="AV104" s="61"/>
    </row>
    <row r="105" spans="2:71" x14ac:dyDescent="0.2">
      <c r="B105"/>
      <c r="C105"/>
      <c r="D105"/>
      <c r="E105"/>
      <c r="F105"/>
      <c r="G105" s="61"/>
      <c r="H105"/>
      <c r="I105" s="62"/>
      <c r="J105" s="61"/>
      <c r="K105" s="62"/>
      <c r="L105" s="61"/>
      <c r="M105" s="62"/>
      <c r="N105" s="61"/>
      <c r="O105" s="62"/>
      <c r="P105" s="61"/>
      <c r="Q105" s="62"/>
      <c r="R105" s="61"/>
      <c r="S105" s="62"/>
      <c r="T105" s="61"/>
      <c r="U105" s="62"/>
      <c r="V105" s="61"/>
      <c r="W105" s="62"/>
      <c r="X105" s="61"/>
      <c r="Y105" s="62"/>
      <c r="Z105" s="61"/>
      <c r="AA105" s="62"/>
      <c r="AB105" s="61"/>
      <c r="AC105" s="62"/>
      <c r="AD105" s="61"/>
      <c r="AE105" s="62"/>
      <c r="AF105" s="61"/>
      <c r="AG105" s="62"/>
      <c r="AH105" s="61"/>
      <c r="AI105" s="62"/>
      <c r="AJ105" s="61"/>
      <c r="AK105" s="62"/>
      <c r="AL105" s="61"/>
      <c r="AM105" s="62"/>
      <c r="AN105" s="61"/>
      <c r="AO105" s="62"/>
      <c r="AP105" s="61"/>
      <c r="AQ105" s="62"/>
      <c r="AR105" s="61"/>
      <c r="AS105" s="62"/>
      <c r="AT105" s="61"/>
      <c r="AU105" s="62"/>
      <c r="AV105" s="61"/>
    </row>
    <row r="106" spans="2:71" x14ac:dyDescent="0.2">
      <c r="B106"/>
      <c r="C106"/>
      <c r="D106"/>
      <c r="E106"/>
      <c r="F106"/>
      <c r="G106" s="61"/>
      <c r="H106"/>
      <c r="I106" s="62"/>
      <c r="J106" s="61"/>
      <c r="K106" s="62"/>
      <c r="L106" s="61"/>
      <c r="M106" s="62"/>
      <c r="N106" s="61"/>
      <c r="O106" s="62"/>
      <c r="P106" s="61"/>
      <c r="Q106" s="62"/>
      <c r="R106" s="61"/>
      <c r="S106" s="62"/>
      <c r="T106" s="61"/>
      <c r="U106" s="62"/>
      <c r="V106" s="61"/>
      <c r="W106" s="62"/>
      <c r="X106" s="61"/>
      <c r="Y106" s="62"/>
      <c r="Z106" s="61"/>
      <c r="AA106" s="62"/>
      <c r="AB106" s="61"/>
      <c r="AC106" s="62"/>
      <c r="AD106" s="61"/>
      <c r="AE106" s="62"/>
      <c r="AF106" s="61"/>
      <c r="AG106" s="62"/>
      <c r="AH106" s="61"/>
      <c r="AI106" s="62"/>
      <c r="AJ106" s="61"/>
      <c r="AK106" s="62"/>
      <c r="AL106" s="61"/>
      <c r="AM106" s="62"/>
      <c r="AN106" s="61"/>
      <c r="AO106" s="62"/>
      <c r="AP106" s="61"/>
      <c r="AQ106" s="62"/>
      <c r="AR106" s="61"/>
      <c r="AS106" s="62"/>
      <c r="AT106" s="61"/>
      <c r="AU106" s="62"/>
      <c r="AV106" s="61"/>
    </row>
    <row r="107" spans="2:71" x14ac:dyDescent="0.2">
      <c r="B107"/>
      <c r="C107"/>
      <c r="D107"/>
      <c r="E107"/>
      <c r="F107"/>
      <c r="G107" s="61"/>
      <c r="H107"/>
      <c r="I107" s="62"/>
      <c r="J107" s="61"/>
      <c r="K107" s="62"/>
      <c r="L107" s="61"/>
      <c r="M107" s="62"/>
      <c r="N107" s="61"/>
      <c r="O107" s="62"/>
      <c r="P107" s="61"/>
      <c r="Q107" s="62"/>
      <c r="R107" s="61"/>
      <c r="S107" s="62"/>
      <c r="T107" s="61"/>
      <c r="U107" s="62"/>
      <c r="V107" s="61"/>
      <c r="W107" s="62"/>
      <c r="X107" s="61"/>
      <c r="Y107" s="62"/>
      <c r="Z107" s="61"/>
      <c r="AA107" s="62"/>
      <c r="AB107" s="61"/>
      <c r="AC107" s="62"/>
      <c r="AD107" s="61"/>
      <c r="AE107" s="62"/>
      <c r="AF107" s="61"/>
      <c r="AG107" s="62"/>
      <c r="AH107" s="61"/>
      <c r="AI107" s="62"/>
      <c r="AJ107" s="61"/>
      <c r="AK107" s="62"/>
      <c r="AL107" s="61"/>
      <c r="AM107" s="62"/>
      <c r="AN107" s="61"/>
      <c r="AO107" s="62"/>
      <c r="AP107" s="61"/>
      <c r="AQ107" s="62"/>
      <c r="AR107" s="61"/>
      <c r="AS107" s="62"/>
      <c r="AT107" s="61"/>
      <c r="AU107" s="62"/>
      <c r="AV107" s="61"/>
    </row>
    <row r="108" spans="2:71" x14ac:dyDescent="0.2">
      <c r="B108"/>
      <c r="C108"/>
      <c r="D108"/>
      <c r="E108"/>
      <c r="F108"/>
      <c r="G108" s="61"/>
      <c r="H108"/>
      <c r="I108" s="62"/>
      <c r="J108" s="61"/>
      <c r="K108" s="62"/>
      <c r="L108" s="61"/>
      <c r="M108" s="62"/>
      <c r="N108" s="61"/>
      <c r="O108" s="62"/>
      <c r="P108" s="61"/>
      <c r="Q108" s="62"/>
      <c r="R108" s="61"/>
      <c r="S108" s="62"/>
      <c r="T108" s="61"/>
      <c r="U108" s="62"/>
      <c r="V108" s="61"/>
      <c r="W108" s="62"/>
      <c r="X108" s="61"/>
      <c r="Y108" s="62"/>
      <c r="Z108" s="61"/>
      <c r="AA108" s="62"/>
      <c r="AB108" s="61"/>
      <c r="AC108" s="62"/>
      <c r="AD108" s="61"/>
      <c r="AE108" s="62"/>
      <c r="AF108" s="61"/>
      <c r="AG108" s="62"/>
      <c r="AH108" s="61"/>
      <c r="AI108" s="62"/>
      <c r="AJ108" s="61"/>
      <c r="AK108" s="62"/>
      <c r="AL108" s="61"/>
      <c r="AM108" s="62"/>
      <c r="AN108" s="61"/>
      <c r="AO108" s="62"/>
      <c r="AP108" s="61"/>
      <c r="AQ108" s="62"/>
      <c r="AR108" s="61"/>
      <c r="AS108" s="62"/>
      <c r="AT108" s="61"/>
      <c r="AU108" s="62"/>
      <c r="AV108" s="61"/>
    </row>
    <row r="109" spans="2:71" x14ac:dyDescent="0.2">
      <c r="B109"/>
      <c r="C109"/>
      <c r="D109"/>
      <c r="E109"/>
      <c r="F109"/>
      <c r="G109" s="61"/>
      <c r="H109"/>
      <c r="I109" s="62"/>
      <c r="J109" s="61"/>
      <c r="K109" s="62"/>
      <c r="L109" s="61"/>
      <c r="M109" s="62"/>
      <c r="N109" s="61"/>
      <c r="O109" s="62"/>
      <c r="P109" s="61"/>
      <c r="Q109" s="62"/>
      <c r="R109" s="61"/>
      <c r="S109" s="62"/>
      <c r="T109" s="61"/>
      <c r="U109" s="62"/>
      <c r="V109" s="61"/>
      <c r="W109" s="62"/>
      <c r="X109" s="61"/>
      <c r="Y109" s="62"/>
      <c r="Z109" s="61"/>
      <c r="AA109" s="62"/>
      <c r="AB109" s="61"/>
      <c r="AC109" s="62"/>
      <c r="AD109" s="61"/>
      <c r="AE109" s="62"/>
      <c r="AF109" s="61"/>
      <c r="AG109" s="62"/>
      <c r="AH109" s="61"/>
      <c r="AI109" s="62"/>
      <c r="AJ109" s="61"/>
      <c r="AK109" s="62"/>
      <c r="AL109" s="61"/>
      <c r="AM109" s="62"/>
      <c r="AN109" s="61"/>
      <c r="AO109" s="62"/>
      <c r="AP109" s="61"/>
      <c r="AQ109" s="62"/>
      <c r="AR109" s="61"/>
      <c r="AS109" s="62"/>
      <c r="AT109" s="61"/>
      <c r="AU109" s="62"/>
      <c r="AV109" s="61"/>
    </row>
    <row r="110" spans="2:71" x14ac:dyDescent="0.2">
      <c r="B110"/>
      <c r="C110"/>
      <c r="D110"/>
      <c r="E110"/>
      <c r="F110"/>
      <c r="G110" s="61"/>
      <c r="H110"/>
      <c r="I110" s="62"/>
      <c r="J110" s="61"/>
      <c r="K110" s="62"/>
      <c r="L110" s="61"/>
      <c r="M110" s="62"/>
      <c r="N110" s="61"/>
      <c r="O110" s="62"/>
      <c r="P110" s="61"/>
      <c r="Q110" s="62"/>
      <c r="R110" s="61"/>
      <c r="S110" s="62"/>
      <c r="T110" s="61"/>
      <c r="U110" s="62"/>
      <c r="V110" s="61"/>
      <c r="W110" s="62"/>
      <c r="X110" s="61"/>
      <c r="Y110" s="62"/>
      <c r="Z110" s="61"/>
      <c r="AA110" s="62"/>
      <c r="AB110" s="61"/>
      <c r="AC110" s="62"/>
      <c r="AD110" s="61"/>
      <c r="AE110" s="62"/>
      <c r="AF110" s="61"/>
      <c r="AG110" s="62"/>
      <c r="AH110" s="61"/>
      <c r="AI110" s="62"/>
      <c r="AJ110" s="61"/>
      <c r="AK110" s="62"/>
      <c r="AL110" s="61"/>
      <c r="AM110" s="62"/>
      <c r="AN110" s="61"/>
      <c r="AO110" s="62"/>
      <c r="AP110" s="61"/>
      <c r="AQ110" s="62"/>
      <c r="AR110" s="61"/>
      <c r="AS110" s="62"/>
      <c r="AT110" s="61"/>
      <c r="AU110" s="62"/>
      <c r="AV110" s="61"/>
    </row>
    <row r="111" spans="2:71" x14ac:dyDescent="0.2">
      <c r="B111"/>
      <c r="C111"/>
      <c r="D111"/>
      <c r="E111"/>
      <c r="F111"/>
      <c r="G111" s="61"/>
      <c r="H111"/>
      <c r="I111" s="62"/>
      <c r="J111" s="61"/>
      <c r="K111" s="62"/>
      <c r="L111" s="61"/>
      <c r="M111" s="62"/>
      <c r="N111" s="61"/>
      <c r="O111" s="62"/>
      <c r="P111" s="61"/>
      <c r="Q111" s="62"/>
      <c r="R111" s="61"/>
      <c r="S111" s="62"/>
      <c r="T111" s="61"/>
      <c r="U111" s="62"/>
      <c r="V111" s="61"/>
      <c r="W111" s="62"/>
      <c r="X111" s="61"/>
      <c r="Y111" s="62"/>
      <c r="Z111" s="61"/>
      <c r="AA111" s="62"/>
      <c r="AB111" s="61"/>
      <c r="AC111" s="62"/>
      <c r="AD111" s="61"/>
      <c r="AE111" s="62"/>
      <c r="AF111" s="61"/>
      <c r="AG111" s="62"/>
      <c r="AH111" s="61"/>
      <c r="AI111" s="62"/>
      <c r="AJ111" s="61"/>
      <c r="AK111" s="62"/>
      <c r="AL111" s="61"/>
      <c r="AM111" s="62"/>
      <c r="AN111" s="61"/>
      <c r="AO111" s="62"/>
      <c r="AP111" s="61"/>
      <c r="AQ111" s="62"/>
      <c r="AR111" s="61"/>
      <c r="AS111" s="62"/>
      <c r="AT111" s="61"/>
      <c r="AU111" s="62"/>
      <c r="AV111" s="61"/>
    </row>
    <row r="112" spans="2:71" x14ac:dyDescent="0.2">
      <c r="B112"/>
      <c r="C112"/>
      <c r="D112"/>
      <c r="E112"/>
      <c r="F112"/>
      <c r="G112" s="61"/>
      <c r="H112"/>
      <c r="I112" s="62"/>
      <c r="J112" s="61"/>
      <c r="K112" s="62"/>
      <c r="L112" s="61"/>
      <c r="M112" s="62"/>
      <c r="N112" s="61"/>
      <c r="O112" s="62"/>
      <c r="P112" s="61"/>
      <c r="Q112" s="62"/>
      <c r="R112" s="61"/>
      <c r="S112" s="62"/>
      <c r="T112" s="61"/>
      <c r="U112" s="62"/>
      <c r="V112" s="61"/>
      <c r="W112" s="62"/>
      <c r="X112" s="61"/>
      <c r="Y112" s="62"/>
      <c r="Z112" s="61"/>
      <c r="AA112" s="62"/>
      <c r="AB112" s="61"/>
      <c r="AC112" s="62"/>
      <c r="AD112" s="61"/>
      <c r="AE112" s="62"/>
      <c r="AF112" s="61"/>
      <c r="AG112" s="62"/>
      <c r="AH112" s="61"/>
      <c r="AI112" s="62"/>
      <c r="AJ112" s="61"/>
      <c r="AK112" s="62"/>
      <c r="AL112" s="61"/>
      <c r="AM112" s="62"/>
      <c r="AN112" s="61"/>
      <c r="AO112" s="62"/>
      <c r="AP112" s="61"/>
      <c r="AQ112" s="62"/>
      <c r="AR112" s="61"/>
      <c r="AS112" s="62"/>
      <c r="AT112" s="61"/>
      <c r="AU112" s="62"/>
      <c r="AV112" s="61"/>
    </row>
    <row r="113" spans="2:48" x14ac:dyDescent="0.2">
      <c r="B113"/>
      <c r="C113"/>
      <c r="D113"/>
      <c r="E113"/>
      <c r="F113"/>
      <c r="G113" s="61"/>
      <c r="H113"/>
      <c r="I113" s="62"/>
      <c r="J113" s="61"/>
      <c r="K113" s="62"/>
      <c r="L113" s="61"/>
      <c r="M113" s="62"/>
      <c r="N113" s="61"/>
      <c r="O113" s="62"/>
      <c r="P113" s="61"/>
      <c r="Q113" s="62"/>
      <c r="R113" s="61"/>
      <c r="S113" s="62"/>
      <c r="T113" s="61"/>
      <c r="U113" s="62"/>
      <c r="V113" s="61"/>
      <c r="W113" s="62"/>
      <c r="X113" s="61"/>
      <c r="Y113" s="62"/>
      <c r="Z113" s="61"/>
      <c r="AA113" s="62"/>
      <c r="AB113" s="61"/>
      <c r="AC113" s="62"/>
      <c r="AD113" s="61"/>
      <c r="AE113" s="62"/>
      <c r="AF113" s="61"/>
      <c r="AG113" s="62"/>
      <c r="AH113" s="61"/>
      <c r="AI113" s="62"/>
      <c r="AJ113" s="61"/>
      <c r="AK113" s="62"/>
      <c r="AL113" s="61"/>
      <c r="AM113" s="62"/>
      <c r="AN113" s="61"/>
      <c r="AO113" s="62"/>
      <c r="AP113" s="61"/>
      <c r="AQ113" s="62"/>
      <c r="AR113" s="61"/>
      <c r="AS113" s="62"/>
      <c r="AT113" s="61"/>
      <c r="AU113" s="62"/>
      <c r="AV113" s="61"/>
    </row>
    <row r="114" spans="2:48" x14ac:dyDescent="0.2">
      <c r="B114"/>
      <c r="C114"/>
      <c r="D114"/>
      <c r="E114"/>
      <c r="F114"/>
      <c r="G114" s="61"/>
      <c r="H114"/>
      <c r="I114" s="62"/>
      <c r="J114" s="61"/>
      <c r="K114" s="62"/>
      <c r="L114" s="61"/>
      <c r="M114" s="62"/>
      <c r="N114" s="61"/>
      <c r="O114" s="62"/>
      <c r="P114" s="61"/>
      <c r="Q114" s="62"/>
      <c r="R114" s="61"/>
      <c r="S114" s="62"/>
      <c r="T114" s="61"/>
      <c r="U114" s="62"/>
      <c r="V114" s="61"/>
      <c r="W114" s="62"/>
      <c r="X114" s="61"/>
      <c r="Y114" s="62"/>
      <c r="Z114" s="61"/>
      <c r="AA114" s="62"/>
      <c r="AB114" s="61"/>
      <c r="AC114" s="62"/>
      <c r="AD114" s="61"/>
      <c r="AE114" s="62"/>
      <c r="AF114" s="61"/>
      <c r="AG114" s="62"/>
      <c r="AH114" s="61"/>
      <c r="AI114" s="62"/>
      <c r="AJ114" s="61"/>
      <c r="AK114" s="62"/>
      <c r="AL114" s="61"/>
      <c r="AM114" s="62"/>
      <c r="AN114" s="61"/>
      <c r="AO114" s="62"/>
      <c r="AP114" s="61"/>
      <c r="AQ114" s="62"/>
      <c r="AR114" s="61"/>
      <c r="AS114" s="62"/>
      <c r="AT114" s="61"/>
      <c r="AU114" s="62"/>
      <c r="AV114" s="61"/>
    </row>
    <row r="115" spans="2:48" x14ac:dyDescent="0.2">
      <c r="B115"/>
      <c r="C115"/>
      <c r="D115"/>
      <c r="E115"/>
      <c r="F115"/>
      <c r="G115" s="61"/>
      <c r="H115"/>
      <c r="I115" s="62"/>
      <c r="J115" s="61"/>
      <c r="K115" s="62"/>
      <c r="L115" s="61"/>
      <c r="M115" s="62"/>
      <c r="N115" s="61"/>
      <c r="O115" s="62"/>
      <c r="P115" s="61"/>
      <c r="Q115" s="62"/>
      <c r="R115" s="61"/>
      <c r="S115" s="62"/>
      <c r="T115" s="61"/>
      <c r="U115" s="62"/>
      <c r="V115" s="61"/>
      <c r="W115" s="62"/>
      <c r="X115" s="61"/>
      <c r="Y115" s="62"/>
      <c r="Z115" s="61"/>
      <c r="AA115" s="62"/>
      <c r="AB115" s="61"/>
      <c r="AC115" s="62"/>
      <c r="AD115" s="61"/>
      <c r="AE115" s="62"/>
      <c r="AF115" s="61"/>
      <c r="AG115" s="62"/>
      <c r="AH115" s="61"/>
      <c r="AI115" s="62"/>
      <c r="AJ115" s="61"/>
      <c r="AK115" s="62"/>
      <c r="AL115" s="61"/>
      <c r="AM115" s="62"/>
      <c r="AN115" s="61"/>
      <c r="AO115" s="62"/>
      <c r="AP115" s="61"/>
      <c r="AQ115" s="62"/>
      <c r="AR115" s="61"/>
      <c r="AS115" s="62"/>
      <c r="AT115" s="61"/>
      <c r="AU115" s="62"/>
      <c r="AV115" s="61"/>
    </row>
    <row r="116" spans="2:48" x14ac:dyDescent="0.2">
      <c r="B116"/>
      <c r="C116"/>
      <c r="D116"/>
      <c r="E116"/>
      <c r="F116"/>
      <c r="G116" s="61"/>
      <c r="H116"/>
      <c r="I116" s="62"/>
      <c r="J116" s="61"/>
      <c r="K116" s="62"/>
      <c r="L116" s="61"/>
      <c r="M116" s="62"/>
      <c r="N116" s="61"/>
      <c r="O116" s="62"/>
      <c r="P116" s="61"/>
      <c r="Q116" s="62"/>
      <c r="R116" s="61"/>
      <c r="S116" s="62"/>
      <c r="T116" s="61"/>
      <c r="U116" s="62"/>
      <c r="V116" s="61"/>
      <c r="W116" s="62"/>
      <c r="X116" s="61"/>
      <c r="Y116" s="62"/>
      <c r="Z116" s="61"/>
      <c r="AA116" s="62"/>
      <c r="AB116" s="61"/>
      <c r="AC116" s="62"/>
      <c r="AD116" s="61"/>
      <c r="AE116" s="62"/>
      <c r="AF116" s="61"/>
      <c r="AG116" s="62"/>
      <c r="AH116" s="61"/>
      <c r="AI116" s="62"/>
      <c r="AJ116" s="61"/>
      <c r="AK116" s="62"/>
      <c r="AL116" s="61"/>
      <c r="AM116" s="62"/>
      <c r="AN116" s="61"/>
      <c r="AO116" s="62"/>
      <c r="AP116" s="61"/>
      <c r="AQ116" s="62"/>
      <c r="AR116" s="61"/>
      <c r="AS116" s="62"/>
      <c r="AT116" s="61"/>
      <c r="AU116" s="62"/>
      <c r="AV116" s="61"/>
    </row>
    <row r="117" spans="2:48" x14ac:dyDescent="0.2">
      <c r="B117"/>
      <c r="C117"/>
      <c r="D117"/>
      <c r="E117"/>
      <c r="F117"/>
      <c r="G117" s="61"/>
      <c r="H117"/>
      <c r="I117" s="62"/>
      <c r="J117" s="61"/>
      <c r="K117" s="62"/>
      <c r="L117" s="61"/>
      <c r="M117" s="62"/>
      <c r="N117" s="61"/>
      <c r="O117" s="62"/>
      <c r="P117" s="61"/>
      <c r="Q117" s="62"/>
      <c r="R117" s="61"/>
      <c r="S117" s="62"/>
      <c r="T117" s="61"/>
      <c r="U117" s="62"/>
      <c r="V117" s="61"/>
      <c r="W117" s="62"/>
      <c r="X117" s="61"/>
      <c r="Y117" s="62"/>
      <c r="Z117" s="61"/>
      <c r="AA117" s="62"/>
      <c r="AB117" s="61"/>
      <c r="AC117" s="62"/>
      <c r="AD117" s="61"/>
      <c r="AE117" s="62"/>
      <c r="AF117" s="61"/>
      <c r="AG117" s="62"/>
      <c r="AH117" s="61"/>
      <c r="AI117" s="62"/>
      <c r="AJ117" s="61"/>
      <c r="AK117" s="62"/>
      <c r="AL117" s="61"/>
      <c r="AM117" s="62"/>
      <c r="AN117" s="61"/>
      <c r="AO117" s="62"/>
      <c r="AP117" s="61"/>
      <c r="AQ117" s="62"/>
      <c r="AR117" s="61"/>
      <c r="AS117" s="62"/>
      <c r="AT117" s="61"/>
      <c r="AU117" s="62"/>
      <c r="AV117" s="61"/>
    </row>
    <row r="118" spans="2:48" x14ac:dyDescent="0.2">
      <c r="B118"/>
      <c r="C118"/>
      <c r="D118"/>
      <c r="E118"/>
      <c r="F118"/>
      <c r="G118" s="61"/>
      <c r="H118"/>
      <c r="I118" s="62"/>
      <c r="J118" s="61"/>
      <c r="K118" s="62"/>
      <c r="L118" s="61"/>
      <c r="M118" s="62"/>
      <c r="N118" s="61"/>
      <c r="O118" s="62"/>
      <c r="P118" s="61"/>
      <c r="Q118" s="62"/>
      <c r="R118" s="61"/>
      <c r="S118" s="62"/>
      <c r="T118" s="61"/>
      <c r="U118" s="62"/>
      <c r="V118" s="61"/>
      <c r="W118" s="62"/>
      <c r="X118" s="61"/>
      <c r="Y118" s="62"/>
      <c r="Z118" s="61"/>
      <c r="AA118" s="62"/>
      <c r="AB118" s="61"/>
      <c r="AC118" s="62"/>
      <c r="AD118" s="61"/>
      <c r="AE118" s="62"/>
      <c r="AF118" s="61"/>
      <c r="AG118" s="62"/>
      <c r="AH118" s="61"/>
      <c r="AI118" s="62"/>
      <c r="AJ118" s="61"/>
      <c r="AK118" s="62"/>
      <c r="AL118" s="61"/>
      <c r="AM118" s="62"/>
      <c r="AN118" s="61"/>
      <c r="AO118" s="62"/>
      <c r="AP118" s="61"/>
      <c r="AQ118" s="62"/>
      <c r="AR118" s="61"/>
      <c r="AS118" s="62"/>
      <c r="AT118" s="61"/>
      <c r="AU118" s="62"/>
      <c r="AV118" s="61"/>
    </row>
    <row r="119" spans="2:48" x14ac:dyDescent="0.2">
      <c r="B119"/>
      <c r="C119"/>
      <c r="D119"/>
      <c r="E119"/>
      <c r="F119"/>
      <c r="G119" s="61"/>
      <c r="H119"/>
      <c r="I119" s="62"/>
      <c r="J119" s="61"/>
      <c r="K119" s="62"/>
      <c r="L119" s="61"/>
      <c r="M119" s="62"/>
      <c r="N119" s="61"/>
      <c r="O119" s="62"/>
      <c r="P119" s="61"/>
      <c r="Q119" s="62"/>
      <c r="R119" s="61"/>
      <c r="S119" s="62"/>
      <c r="T119" s="61"/>
      <c r="U119" s="62"/>
      <c r="V119" s="61"/>
      <c r="W119" s="62"/>
      <c r="X119" s="61"/>
      <c r="Y119" s="62"/>
      <c r="Z119" s="61"/>
      <c r="AA119" s="62"/>
      <c r="AB119" s="61"/>
      <c r="AC119" s="62"/>
      <c r="AD119" s="61"/>
      <c r="AE119" s="62"/>
      <c r="AF119" s="61"/>
      <c r="AG119" s="62"/>
      <c r="AH119" s="61"/>
      <c r="AI119" s="62"/>
      <c r="AJ119" s="61"/>
      <c r="AK119" s="62"/>
      <c r="AL119" s="61"/>
      <c r="AM119" s="62"/>
      <c r="AN119" s="61"/>
      <c r="AO119" s="62"/>
      <c r="AP119" s="61"/>
      <c r="AQ119" s="62"/>
      <c r="AR119" s="61"/>
      <c r="AS119" s="62"/>
      <c r="AT119" s="61"/>
      <c r="AU119" s="62"/>
      <c r="AV119" s="61"/>
    </row>
    <row r="120" spans="2:48" x14ac:dyDescent="0.2">
      <c r="B120"/>
      <c r="C120"/>
      <c r="D120"/>
      <c r="E120"/>
      <c r="F120"/>
      <c r="G120" s="61"/>
      <c r="H120"/>
      <c r="I120" s="62"/>
      <c r="J120" s="61"/>
      <c r="K120" s="62"/>
      <c r="L120" s="61"/>
      <c r="M120" s="62"/>
      <c r="N120" s="61"/>
      <c r="O120" s="62"/>
      <c r="P120" s="61"/>
      <c r="Q120" s="62"/>
      <c r="R120" s="61"/>
      <c r="S120" s="62"/>
      <c r="T120" s="61"/>
      <c r="U120" s="62"/>
      <c r="V120" s="61"/>
      <c r="W120" s="62"/>
      <c r="X120" s="61"/>
      <c r="Y120" s="62"/>
      <c r="Z120" s="61"/>
      <c r="AA120" s="62"/>
      <c r="AB120" s="61"/>
      <c r="AC120" s="62"/>
      <c r="AD120" s="61"/>
      <c r="AE120" s="62"/>
      <c r="AF120" s="61"/>
      <c r="AG120" s="62"/>
      <c r="AH120" s="61"/>
      <c r="AI120" s="62"/>
      <c r="AJ120" s="61"/>
      <c r="AK120" s="62"/>
      <c r="AL120" s="61"/>
      <c r="AM120" s="62"/>
      <c r="AN120" s="61"/>
      <c r="AO120" s="62"/>
      <c r="AP120" s="61"/>
      <c r="AQ120" s="62"/>
      <c r="AR120" s="61"/>
      <c r="AS120" s="62"/>
      <c r="AT120" s="61"/>
      <c r="AU120" s="62"/>
      <c r="AV120" s="61"/>
    </row>
    <row r="121" spans="2:48" x14ac:dyDescent="0.2">
      <c r="B121"/>
      <c r="C121"/>
      <c r="D121"/>
      <c r="E121"/>
      <c r="F121"/>
      <c r="G121" s="61"/>
      <c r="H121"/>
      <c r="I121" s="62"/>
      <c r="J121" s="61"/>
      <c r="K121" s="62"/>
      <c r="L121" s="61"/>
      <c r="M121" s="62"/>
      <c r="N121" s="61"/>
      <c r="O121" s="62"/>
      <c r="P121" s="61"/>
      <c r="Q121" s="62"/>
      <c r="R121" s="61"/>
      <c r="S121" s="62"/>
      <c r="T121" s="61"/>
      <c r="U121" s="62"/>
      <c r="V121" s="61"/>
      <c r="W121" s="62"/>
      <c r="X121" s="61"/>
      <c r="Y121" s="62"/>
      <c r="Z121" s="61"/>
      <c r="AA121" s="62"/>
      <c r="AB121" s="61"/>
      <c r="AC121" s="62"/>
      <c r="AD121" s="61"/>
      <c r="AE121" s="62"/>
      <c r="AF121" s="61"/>
      <c r="AG121" s="62"/>
      <c r="AH121" s="61"/>
      <c r="AI121" s="62"/>
      <c r="AJ121" s="61"/>
      <c r="AK121" s="62"/>
      <c r="AL121" s="61"/>
      <c r="AM121" s="62"/>
      <c r="AN121" s="61"/>
      <c r="AO121" s="62"/>
      <c r="AP121" s="61"/>
      <c r="AQ121" s="62"/>
      <c r="AR121" s="61"/>
      <c r="AS121" s="62"/>
      <c r="AT121" s="61"/>
      <c r="AU121" s="62"/>
      <c r="AV121" s="61"/>
    </row>
    <row r="122" spans="2:48" x14ac:dyDescent="0.2">
      <c r="B122"/>
      <c r="C122"/>
      <c r="D122"/>
      <c r="E122"/>
      <c r="F122"/>
      <c r="G122" s="61"/>
      <c r="H122"/>
      <c r="I122" s="62"/>
      <c r="J122" s="61"/>
      <c r="K122" s="62"/>
      <c r="L122" s="61"/>
      <c r="M122" s="62"/>
      <c r="N122" s="61"/>
      <c r="O122" s="62"/>
      <c r="P122" s="61"/>
      <c r="Q122" s="62"/>
      <c r="R122" s="61"/>
      <c r="S122" s="62"/>
      <c r="T122" s="61"/>
      <c r="U122" s="62"/>
      <c r="V122" s="61"/>
      <c r="W122" s="62"/>
      <c r="X122" s="61"/>
      <c r="Y122" s="62"/>
      <c r="Z122" s="61"/>
      <c r="AA122" s="62"/>
      <c r="AB122" s="61"/>
      <c r="AC122" s="62"/>
      <c r="AD122" s="61"/>
      <c r="AE122" s="62"/>
      <c r="AF122" s="61"/>
      <c r="AG122" s="62"/>
      <c r="AH122" s="61"/>
      <c r="AI122" s="62"/>
      <c r="AJ122" s="61"/>
      <c r="AK122" s="62"/>
      <c r="AL122" s="61"/>
      <c r="AM122" s="62"/>
      <c r="AN122" s="61"/>
      <c r="AO122" s="62"/>
      <c r="AP122" s="61"/>
      <c r="AQ122" s="62"/>
      <c r="AR122" s="61"/>
      <c r="AS122" s="62"/>
      <c r="AT122" s="61"/>
      <c r="AU122" s="62"/>
      <c r="AV122" s="61"/>
    </row>
    <row r="123" spans="2:48" x14ac:dyDescent="0.2">
      <c r="B123"/>
      <c r="C123"/>
      <c r="D123"/>
      <c r="E123"/>
      <c r="F123"/>
      <c r="G123" s="61"/>
      <c r="H123"/>
      <c r="I123" s="62"/>
      <c r="J123" s="61"/>
      <c r="K123" s="62"/>
      <c r="L123" s="61"/>
      <c r="M123" s="62"/>
      <c r="N123" s="61"/>
      <c r="O123" s="62"/>
      <c r="P123" s="61"/>
      <c r="Q123" s="62"/>
      <c r="R123" s="61"/>
      <c r="S123" s="62"/>
      <c r="T123" s="61"/>
      <c r="U123" s="62"/>
      <c r="V123" s="61"/>
      <c r="W123" s="62"/>
      <c r="X123" s="61"/>
      <c r="Y123" s="62"/>
      <c r="Z123" s="61"/>
      <c r="AA123" s="62"/>
      <c r="AB123" s="61"/>
      <c r="AC123" s="62"/>
      <c r="AD123" s="61"/>
      <c r="AE123" s="62"/>
      <c r="AF123" s="61"/>
      <c r="AG123" s="62"/>
      <c r="AH123" s="61"/>
      <c r="AI123" s="62"/>
      <c r="AJ123" s="61"/>
      <c r="AK123" s="62"/>
      <c r="AL123" s="61"/>
      <c r="AM123" s="62"/>
      <c r="AN123" s="61"/>
      <c r="AO123" s="62"/>
      <c r="AP123" s="61"/>
      <c r="AQ123" s="62"/>
      <c r="AR123" s="61"/>
      <c r="AS123" s="62"/>
      <c r="AT123" s="61"/>
      <c r="AU123" s="62"/>
      <c r="AV123" s="61"/>
    </row>
    <row r="124" spans="2:48" x14ac:dyDescent="0.2">
      <c r="B124"/>
      <c r="C124"/>
      <c r="D124"/>
      <c r="E124"/>
      <c r="F124"/>
      <c r="G124" s="61"/>
      <c r="H124"/>
      <c r="I124" s="62"/>
      <c r="J124" s="61"/>
      <c r="K124" s="62"/>
      <c r="L124" s="61"/>
      <c r="M124" s="62"/>
      <c r="N124" s="61"/>
      <c r="O124" s="62"/>
      <c r="P124" s="61"/>
      <c r="Q124" s="62"/>
      <c r="R124" s="61"/>
      <c r="S124" s="62"/>
      <c r="T124" s="61"/>
      <c r="U124" s="62"/>
      <c r="V124" s="61"/>
      <c r="W124" s="62"/>
      <c r="X124" s="61"/>
      <c r="Y124" s="62"/>
      <c r="Z124" s="61"/>
      <c r="AA124" s="62"/>
      <c r="AB124" s="61"/>
      <c r="AC124" s="62"/>
      <c r="AD124" s="61"/>
      <c r="AE124" s="62"/>
      <c r="AF124" s="61"/>
      <c r="AG124" s="62"/>
      <c r="AH124" s="61"/>
      <c r="AI124" s="62"/>
      <c r="AJ124" s="61"/>
      <c r="AK124" s="62"/>
      <c r="AL124" s="61"/>
      <c r="AM124" s="62"/>
      <c r="AN124" s="61"/>
      <c r="AO124" s="62"/>
      <c r="AP124" s="61"/>
      <c r="AQ124" s="62"/>
      <c r="AR124" s="61"/>
      <c r="AS124" s="62"/>
      <c r="AT124" s="61"/>
      <c r="AU124" s="62"/>
      <c r="AV124" s="61"/>
    </row>
    <row r="125" spans="2:48" x14ac:dyDescent="0.2">
      <c r="B125"/>
      <c r="C125"/>
      <c r="D125"/>
      <c r="E125"/>
      <c r="F125"/>
      <c r="G125" s="61"/>
      <c r="H125"/>
      <c r="I125" s="62"/>
      <c r="J125" s="61"/>
      <c r="K125" s="62"/>
      <c r="L125" s="61"/>
      <c r="M125" s="62"/>
      <c r="N125" s="61"/>
      <c r="O125" s="62"/>
      <c r="P125" s="61"/>
      <c r="Q125" s="62"/>
      <c r="R125" s="61"/>
      <c r="S125" s="62"/>
      <c r="T125" s="61"/>
      <c r="U125" s="62"/>
      <c r="V125" s="61"/>
      <c r="W125" s="62"/>
      <c r="X125" s="61"/>
      <c r="Y125" s="62"/>
      <c r="Z125" s="61"/>
      <c r="AA125" s="62"/>
      <c r="AB125" s="61"/>
      <c r="AC125" s="62"/>
      <c r="AD125" s="61"/>
      <c r="AE125" s="62"/>
      <c r="AF125" s="61"/>
      <c r="AG125" s="62"/>
      <c r="AH125" s="61"/>
      <c r="AI125" s="62"/>
      <c r="AJ125" s="61"/>
      <c r="AK125" s="62"/>
      <c r="AL125" s="61"/>
      <c r="AM125" s="62"/>
      <c r="AN125" s="61"/>
      <c r="AO125" s="62"/>
      <c r="AP125" s="61"/>
      <c r="AQ125" s="62"/>
      <c r="AR125" s="61"/>
      <c r="AS125" s="62"/>
      <c r="AT125" s="61"/>
      <c r="AU125" s="62"/>
      <c r="AV125" s="61"/>
    </row>
    <row r="126" spans="2:48" x14ac:dyDescent="0.2">
      <c r="B126"/>
      <c r="C126"/>
      <c r="D126"/>
      <c r="E126"/>
      <c r="F126"/>
      <c r="G126" s="61"/>
      <c r="H126"/>
      <c r="I126" s="62"/>
      <c r="J126" s="61"/>
      <c r="K126" s="62"/>
      <c r="L126" s="61"/>
      <c r="M126" s="62"/>
      <c r="N126" s="61"/>
      <c r="O126" s="62"/>
      <c r="P126" s="61"/>
      <c r="Q126" s="62"/>
      <c r="R126" s="61"/>
      <c r="S126" s="62"/>
      <c r="T126" s="61"/>
      <c r="U126" s="62"/>
      <c r="V126" s="61"/>
      <c r="W126" s="62"/>
      <c r="X126" s="61"/>
      <c r="Y126" s="62"/>
      <c r="Z126" s="61"/>
      <c r="AA126" s="62"/>
      <c r="AB126" s="61"/>
      <c r="AC126" s="62"/>
      <c r="AD126" s="61"/>
      <c r="AE126" s="62"/>
      <c r="AF126" s="61"/>
      <c r="AG126" s="62"/>
      <c r="AH126" s="61"/>
      <c r="AI126" s="62"/>
      <c r="AJ126" s="61"/>
      <c r="AK126" s="62"/>
      <c r="AL126" s="61"/>
      <c r="AM126" s="62"/>
      <c r="AN126" s="61"/>
      <c r="AO126" s="62"/>
      <c r="AP126" s="61"/>
      <c r="AQ126" s="62"/>
      <c r="AR126" s="61"/>
      <c r="AS126" s="62"/>
      <c r="AT126" s="61"/>
      <c r="AU126" s="62"/>
      <c r="AV126" s="61"/>
    </row>
    <row r="127" spans="2:48" x14ac:dyDescent="0.2">
      <c r="B127"/>
      <c r="C127"/>
      <c r="D127"/>
      <c r="E127"/>
      <c r="F127"/>
      <c r="G127" s="61"/>
      <c r="H127"/>
      <c r="I127" s="62"/>
      <c r="J127" s="61"/>
      <c r="K127" s="62"/>
      <c r="L127" s="61"/>
      <c r="M127" s="62"/>
      <c r="N127" s="61"/>
      <c r="O127" s="62"/>
      <c r="P127" s="61"/>
      <c r="Q127" s="62"/>
      <c r="R127" s="61"/>
      <c r="S127" s="62"/>
      <c r="T127" s="61"/>
      <c r="U127" s="62"/>
      <c r="V127" s="61"/>
      <c r="W127" s="62"/>
      <c r="X127" s="61"/>
      <c r="Y127" s="62"/>
      <c r="Z127" s="61"/>
      <c r="AA127" s="62"/>
      <c r="AB127" s="61"/>
      <c r="AC127" s="62"/>
      <c r="AD127" s="61"/>
      <c r="AE127" s="62"/>
      <c r="AF127" s="61"/>
      <c r="AG127" s="62"/>
      <c r="AH127" s="61"/>
      <c r="AI127" s="62"/>
      <c r="AJ127" s="61"/>
      <c r="AK127" s="62"/>
      <c r="AL127" s="61"/>
      <c r="AM127" s="62"/>
      <c r="AN127" s="61"/>
      <c r="AO127" s="62"/>
      <c r="AP127" s="61"/>
      <c r="AQ127" s="62"/>
      <c r="AR127" s="61"/>
      <c r="AS127" s="62"/>
      <c r="AT127" s="61"/>
      <c r="AU127" s="62"/>
      <c r="AV127" s="61"/>
    </row>
    <row r="128" spans="2:48" x14ac:dyDescent="0.2">
      <c r="B128"/>
      <c r="C128"/>
      <c r="D128"/>
      <c r="E128"/>
      <c r="F128"/>
      <c r="G128" s="61"/>
      <c r="H128"/>
      <c r="I128" s="62"/>
      <c r="J128" s="61"/>
      <c r="K128" s="62"/>
      <c r="L128" s="61"/>
      <c r="M128" s="62"/>
      <c r="N128" s="61"/>
      <c r="O128" s="62"/>
      <c r="P128" s="61"/>
      <c r="Q128" s="62"/>
      <c r="R128" s="61"/>
      <c r="S128" s="62"/>
      <c r="T128" s="61"/>
      <c r="U128" s="62"/>
      <c r="V128" s="61"/>
      <c r="W128" s="62"/>
      <c r="X128" s="61"/>
      <c r="Y128" s="62"/>
      <c r="Z128" s="61"/>
      <c r="AA128" s="62"/>
      <c r="AB128" s="61"/>
      <c r="AC128" s="62"/>
      <c r="AD128" s="61"/>
      <c r="AE128" s="62"/>
      <c r="AF128" s="61"/>
      <c r="AG128" s="62"/>
      <c r="AH128" s="61"/>
      <c r="AI128" s="62"/>
      <c r="AJ128" s="61"/>
      <c r="AK128" s="62"/>
      <c r="AL128" s="61"/>
      <c r="AM128" s="62"/>
      <c r="AN128" s="61"/>
      <c r="AO128" s="62"/>
      <c r="AP128" s="61"/>
      <c r="AQ128" s="62"/>
      <c r="AR128" s="61"/>
      <c r="AS128" s="62"/>
      <c r="AT128" s="61"/>
      <c r="AU128" s="62"/>
      <c r="AV128" s="61"/>
    </row>
    <row r="129" spans="2:48" x14ac:dyDescent="0.2">
      <c r="B129"/>
      <c r="C129"/>
      <c r="D129"/>
      <c r="E129"/>
      <c r="F129"/>
      <c r="G129" s="61"/>
      <c r="H129"/>
      <c r="I129" s="62"/>
      <c r="J129" s="61"/>
      <c r="K129" s="62"/>
      <c r="L129" s="61"/>
      <c r="M129" s="62"/>
      <c r="N129" s="61"/>
      <c r="O129" s="62"/>
      <c r="P129" s="61"/>
      <c r="Q129" s="62"/>
      <c r="R129" s="61"/>
      <c r="S129" s="62"/>
      <c r="T129" s="61"/>
      <c r="U129" s="62"/>
      <c r="V129" s="61"/>
      <c r="W129" s="62"/>
      <c r="X129" s="61"/>
      <c r="Y129" s="62"/>
      <c r="Z129" s="61"/>
      <c r="AA129" s="62"/>
      <c r="AB129" s="61"/>
      <c r="AC129" s="62"/>
      <c r="AD129" s="61"/>
      <c r="AE129" s="62"/>
      <c r="AF129" s="61"/>
      <c r="AG129" s="62"/>
      <c r="AH129" s="61"/>
      <c r="AI129" s="62"/>
      <c r="AJ129" s="61"/>
      <c r="AK129" s="62"/>
      <c r="AL129" s="61"/>
      <c r="AM129" s="62"/>
      <c r="AN129" s="61"/>
      <c r="AO129" s="62"/>
      <c r="AP129" s="61"/>
      <c r="AQ129" s="62"/>
      <c r="AR129" s="61"/>
      <c r="AS129" s="62"/>
      <c r="AT129" s="61"/>
      <c r="AU129" s="62"/>
      <c r="AV129" s="61"/>
    </row>
    <row r="130" spans="2:48" x14ac:dyDescent="0.2">
      <c r="B130"/>
      <c r="C130"/>
      <c r="D130"/>
      <c r="E130"/>
      <c r="F130"/>
      <c r="G130" s="61"/>
      <c r="H130"/>
      <c r="I130" s="62"/>
      <c r="J130" s="61"/>
      <c r="K130" s="62"/>
      <c r="L130" s="61"/>
      <c r="M130" s="62"/>
      <c r="N130" s="61"/>
      <c r="O130" s="62"/>
      <c r="P130" s="61"/>
      <c r="Q130" s="62"/>
      <c r="R130" s="61"/>
      <c r="S130" s="62"/>
      <c r="T130" s="61"/>
      <c r="U130" s="62"/>
      <c r="V130" s="61"/>
      <c r="W130" s="62"/>
      <c r="X130" s="61"/>
      <c r="Y130" s="62"/>
      <c r="Z130" s="61"/>
      <c r="AA130" s="62"/>
      <c r="AB130" s="61"/>
      <c r="AC130" s="62"/>
      <c r="AD130" s="61"/>
      <c r="AE130" s="62"/>
      <c r="AF130" s="61"/>
      <c r="AG130" s="62"/>
      <c r="AH130" s="61"/>
      <c r="AI130" s="62"/>
      <c r="AJ130" s="61"/>
      <c r="AK130" s="62"/>
      <c r="AL130" s="61"/>
      <c r="AM130" s="62"/>
      <c r="AN130" s="61"/>
      <c r="AO130" s="62"/>
      <c r="AP130" s="61"/>
      <c r="AQ130" s="62"/>
      <c r="AR130" s="61"/>
      <c r="AS130" s="62"/>
      <c r="AT130" s="61"/>
      <c r="AU130" s="62"/>
      <c r="AV130" s="61"/>
    </row>
    <row r="131" spans="2:48" x14ac:dyDescent="0.2">
      <c r="B131"/>
      <c r="C131"/>
      <c r="D131"/>
      <c r="E131"/>
      <c r="F131"/>
      <c r="G131" s="61"/>
      <c r="H131"/>
      <c r="I131" s="62"/>
      <c r="J131" s="61"/>
      <c r="K131" s="62"/>
      <c r="L131" s="61"/>
      <c r="M131" s="62"/>
      <c r="N131" s="61"/>
      <c r="O131" s="62"/>
      <c r="P131" s="61"/>
      <c r="Q131" s="62"/>
      <c r="R131" s="61"/>
      <c r="S131" s="62"/>
      <c r="T131" s="61"/>
      <c r="U131" s="62"/>
      <c r="V131" s="61"/>
      <c r="W131" s="62"/>
      <c r="X131" s="61"/>
      <c r="Y131" s="62"/>
      <c r="Z131" s="61"/>
      <c r="AA131" s="62"/>
      <c r="AB131" s="61"/>
      <c r="AC131" s="62"/>
      <c r="AD131" s="61"/>
      <c r="AE131" s="62"/>
      <c r="AF131" s="61"/>
      <c r="AG131" s="62"/>
      <c r="AH131" s="61"/>
      <c r="AI131" s="62"/>
      <c r="AJ131" s="61"/>
      <c r="AK131" s="62"/>
      <c r="AL131" s="61"/>
      <c r="AM131" s="62"/>
      <c r="AN131" s="61"/>
      <c r="AO131" s="62"/>
      <c r="AP131" s="61"/>
      <c r="AQ131" s="62"/>
      <c r="AR131" s="61"/>
      <c r="AS131" s="62"/>
      <c r="AT131" s="61"/>
      <c r="AU131" s="62"/>
      <c r="AV131" s="61"/>
    </row>
    <row r="132" spans="2:48" x14ac:dyDescent="0.2">
      <c r="B132"/>
      <c r="C132"/>
      <c r="D132"/>
      <c r="E132"/>
      <c r="F132"/>
      <c r="G132" s="61"/>
      <c r="H132"/>
      <c r="I132" s="62"/>
      <c r="J132" s="61"/>
      <c r="K132" s="62"/>
      <c r="L132" s="61"/>
      <c r="M132" s="62"/>
      <c r="N132" s="61"/>
      <c r="O132" s="62"/>
      <c r="P132" s="61"/>
      <c r="Q132" s="62"/>
      <c r="R132" s="61"/>
      <c r="S132" s="62"/>
      <c r="T132" s="61"/>
      <c r="U132" s="62"/>
      <c r="V132" s="61"/>
      <c r="W132" s="62"/>
      <c r="X132" s="61"/>
      <c r="Y132" s="62"/>
      <c r="Z132" s="61"/>
      <c r="AA132" s="62"/>
      <c r="AB132" s="61"/>
      <c r="AC132" s="62"/>
      <c r="AD132" s="61"/>
      <c r="AE132" s="62"/>
      <c r="AF132" s="61"/>
      <c r="AG132" s="62"/>
      <c r="AH132" s="61"/>
      <c r="AI132" s="62"/>
      <c r="AJ132" s="61"/>
      <c r="AK132" s="62"/>
      <c r="AL132" s="61"/>
      <c r="AM132" s="62"/>
      <c r="AN132" s="61"/>
      <c r="AO132" s="62"/>
      <c r="AP132" s="61"/>
      <c r="AQ132" s="62"/>
      <c r="AR132" s="61"/>
      <c r="AS132" s="62"/>
      <c r="AT132" s="61"/>
      <c r="AU132" s="62"/>
      <c r="AV132" s="61"/>
    </row>
    <row r="133" spans="2:48" x14ac:dyDescent="0.2">
      <c r="B133"/>
      <c r="C133"/>
      <c r="D133"/>
      <c r="E133"/>
      <c r="F133"/>
      <c r="G133" s="61"/>
      <c r="H133"/>
      <c r="I133" s="62"/>
      <c r="J133" s="61"/>
      <c r="K133" s="62"/>
      <c r="L133" s="61"/>
      <c r="M133" s="62"/>
      <c r="N133" s="61"/>
      <c r="O133" s="62"/>
      <c r="P133" s="61"/>
      <c r="Q133" s="62"/>
      <c r="R133" s="61"/>
      <c r="S133" s="62"/>
      <c r="T133" s="61"/>
      <c r="U133" s="62"/>
      <c r="V133" s="61"/>
      <c r="W133" s="62"/>
      <c r="X133" s="61"/>
      <c r="Y133" s="62"/>
      <c r="Z133" s="61"/>
      <c r="AA133" s="62"/>
      <c r="AB133" s="61"/>
      <c r="AC133" s="62"/>
      <c r="AD133" s="61"/>
      <c r="AE133" s="62"/>
      <c r="AF133" s="61"/>
      <c r="AG133" s="62"/>
      <c r="AH133" s="61"/>
      <c r="AI133" s="62"/>
      <c r="AJ133" s="61"/>
      <c r="AK133" s="62"/>
      <c r="AL133" s="61"/>
      <c r="AM133" s="62"/>
      <c r="AN133" s="61"/>
      <c r="AO133" s="62"/>
      <c r="AP133" s="61"/>
      <c r="AQ133" s="62"/>
      <c r="AR133" s="61"/>
      <c r="AS133" s="62"/>
      <c r="AT133" s="61"/>
      <c r="AU133" s="62"/>
      <c r="AV133" s="61"/>
    </row>
    <row r="134" spans="2:48" x14ac:dyDescent="0.2">
      <c r="B134"/>
      <c r="C134"/>
      <c r="D134"/>
      <c r="E134"/>
      <c r="F134"/>
      <c r="G134" s="61"/>
      <c r="H134"/>
      <c r="I134" s="62"/>
      <c r="J134" s="61"/>
      <c r="K134" s="62"/>
      <c r="L134" s="61"/>
      <c r="M134" s="62"/>
      <c r="N134" s="61"/>
      <c r="O134" s="62"/>
      <c r="P134" s="61"/>
      <c r="Q134" s="62"/>
      <c r="R134" s="61"/>
      <c r="S134" s="62"/>
      <c r="T134" s="61"/>
      <c r="U134" s="62"/>
      <c r="V134" s="61"/>
      <c r="W134" s="62"/>
      <c r="X134" s="61"/>
      <c r="Y134" s="62"/>
      <c r="Z134" s="61"/>
      <c r="AA134" s="62"/>
      <c r="AB134" s="61"/>
      <c r="AC134" s="62"/>
      <c r="AD134" s="61"/>
      <c r="AE134" s="62"/>
      <c r="AF134" s="61"/>
      <c r="AG134" s="62"/>
      <c r="AH134" s="61"/>
      <c r="AI134" s="62"/>
      <c r="AJ134" s="61"/>
      <c r="AK134" s="62"/>
      <c r="AL134" s="61"/>
      <c r="AM134" s="62"/>
      <c r="AN134" s="61"/>
      <c r="AO134" s="62"/>
      <c r="AP134" s="61"/>
      <c r="AQ134" s="62"/>
      <c r="AR134" s="61"/>
      <c r="AS134" s="62"/>
      <c r="AT134" s="61"/>
      <c r="AU134" s="62"/>
      <c r="AV134" s="61"/>
    </row>
    <row r="135" spans="2:48" x14ac:dyDescent="0.2">
      <c r="B135"/>
      <c r="C135"/>
      <c r="D135"/>
      <c r="E135"/>
      <c r="F135"/>
      <c r="G135" s="61"/>
      <c r="H135"/>
      <c r="I135" s="62"/>
      <c r="J135" s="61"/>
      <c r="K135" s="62"/>
      <c r="L135" s="61"/>
      <c r="M135" s="62"/>
      <c r="N135" s="61"/>
      <c r="O135" s="62"/>
      <c r="P135" s="61"/>
      <c r="Q135" s="62"/>
      <c r="R135" s="61"/>
      <c r="S135" s="62"/>
      <c r="T135" s="61"/>
      <c r="U135" s="62"/>
      <c r="V135" s="61"/>
      <c r="W135" s="62"/>
      <c r="X135" s="61"/>
      <c r="Y135" s="62"/>
      <c r="Z135" s="61"/>
      <c r="AA135" s="62"/>
      <c r="AB135" s="61"/>
      <c r="AC135" s="62"/>
      <c r="AD135" s="61"/>
      <c r="AE135" s="62"/>
      <c r="AF135" s="61"/>
      <c r="AG135" s="62"/>
      <c r="AH135" s="61"/>
      <c r="AI135" s="62"/>
      <c r="AJ135" s="61"/>
      <c r="AK135" s="62"/>
      <c r="AL135" s="61"/>
      <c r="AM135" s="62"/>
      <c r="AN135" s="61"/>
      <c r="AO135" s="62"/>
      <c r="AP135" s="61"/>
      <c r="AQ135" s="62"/>
      <c r="AR135" s="61"/>
      <c r="AS135" s="62"/>
      <c r="AT135" s="61"/>
      <c r="AU135" s="62"/>
      <c r="AV135" s="61"/>
    </row>
    <row r="136" spans="2:48" x14ac:dyDescent="0.2">
      <c r="B136"/>
      <c r="C136"/>
      <c r="D136"/>
      <c r="E136"/>
      <c r="F136"/>
      <c r="G136" s="61"/>
      <c r="H136"/>
      <c r="I136" s="62"/>
      <c r="J136" s="61"/>
      <c r="K136" s="62"/>
      <c r="L136" s="61"/>
      <c r="M136" s="62"/>
      <c r="N136" s="61"/>
      <c r="O136" s="62"/>
      <c r="P136" s="61"/>
      <c r="Q136" s="62"/>
      <c r="R136" s="61"/>
      <c r="S136" s="62"/>
      <c r="T136" s="61"/>
      <c r="U136" s="62"/>
      <c r="V136" s="61"/>
      <c r="W136" s="62"/>
      <c r="X136" s="61"/>
      <c r="Y136" s="62"/>
      <c r="Z136" s="61"/>
      <c r="AA136" s="62"/>
      <c r="AB136" s="61"/>
      <c r="AC136" s="62"/>
      <c r="AD136" s="61"/>
      <c r="AE136" s="62"/>
      <c r="AF136" s="61"/>
      <c r="AG136" s="62"/>
      <c r="AH136" s="61"/>
      <c r="AI136" s="62"/>
      <c r="AJ136" s="61"/>
      <c r="AK136" s="62"/>
      <c r="AL136" s="61"/>
      <c r="AM136" s="62"/>
      <c r="AN136" s="61"/>
      <c r="AO136" s="62"/>
      <c r="AP136" s="61"/>
      <c r="AQ136" s="62"/>
      <c r="AR136" s="61"/>
      <c r="AS136" s="62"/>
      <c r="AT136" s="61"/>
      <c r="AU136" s="62"/>
      <c r="AV136" s="61"/>
    </row>
    <row r="137" spans="2:48" x14ac:dyDescent="0.2">
      <c r="B137"/>
      <c r="C137"/>
      <c r="D137"/>
      <c r="E137"/>
      <c r="F137"/>
      <c r="G137" s="61"/>
      <c r="H137"/>
      <c r="I137" s="62"/>
      <c r="J137" s="61"/>
      <c r="K137" s="62"/>
      <c r="L137" s="61"/>
      <c r="M137" s="62"/>
      <c r="N137" s="61"/>
      <c r="O137" s="62"/>
      <c r="P137" s="61"/>
      <c r="Q137" s="62"/>
      <c r="R137" s="61"/>
      <c r="S137" s="62"/>
      <c r="T137" s="61"/>
      <c r="U137" s="62"/>
      <c r="V137" s="61"/>
      <c r="W137" s="62"/>
      <c r="X137" s="61"/>
      <c r="Y137" s="62"/>
      <c r="Z137" s="61"/>
      <c r="AA137" s="62"/>
      <c r="AB137" s="61"/>
      <c r="AC137" s="62"/>
      <c r="AD137" s="61"/>
      <c r="AE137" s="62"/>
      <c r="AF137" s="61"/>
      <c r="AG137" s="62"/>
      <c r="AH137" s="61"/>
      <c r="AI137" s="62"/>
      <c r="AJ137" s="61"/>
      <c r="AK137" s="62"/>
      <c r="AL137" s="61"/>
      <c r="AM137" s="62"/>
      <c r="AN137" s="61"/>
      <c r="AO137" s="62"/>
      <c r="AP137" s="61"/>
      <c r="AQ137" s="62"/>
      <c r="AR137" s="61"/>
      <c r="AS137" s="62"/>
      <c r="AT137" s="61"/>
      <c r="AU137" s="62"/>
      <c r="AV137" s="61"/>
    </row>
    <row r="138" spans="2:48" x14ac:dyDescent="0.2">
      <c r="B138"/>
      <c r="C138"/>
      <c r="D138"/>
      <c r="E138"/>
      <c r="F138"/>
      <c r="G138" s="61"/>
      <c r="H138"/>
      <c r="I138" s="62"/>
      <c r="J138" s="61"/>
      <c r="K138" s="62"/>
      <c r="L138" s="61"/>
      <c r="M138" s="62"/>
      <c r="N138" s="61"/>
      <c r="O138" s="62"/>
      <c r="P138" s="61"/>
      <c r="Q138" s="62"/>
      <c r="R138" s="61"/>
      <c r="S138" s="62"/>
      <c r="T138" s="61"/>
      <c r="U138" s="62"/>
      <c r="V138" s="61"/>
      <c r="W138" s="62"/>
      <c r="X138" s="61"/>
      <c r="Y138" s="62"/>
      <c r="Z138" s="61"/>
      <c r="AA138" s="62"/>
      <c r="AB138" s="61"/>
      <c r="AC138" s="62"/>
      <c r="AD138" s="61"/>
      <c r="AE138" s="62"/>
      <c r="AF138" s="61"/>
      <c r="AG138" s="62"/>
      <c r="AH138" s="61"/>
      <c r="AI138" s="62"/>
      <c r="AJ138" s="61"/>
      <c r="AK138" s="62"/>
      <c r="AL138" s="61"/>
      <c r="AM138" s="62"/>
      <c r="AN138" s="61"/>
      <c r="AO138" s="62"/>
      <c r="AP138" s="61"/>
      <c r="AQ138" s="62"/>
      <c r="AR138" s="61"/>
      <c r="AS138" s="62"/>
      <c r="AT138" s="61"/>
      <c r="AU138" s="62"/>
      <c r="AV138" s="61"/>
    </row>
    <row r="139" spans="2:48" x14ac:dyDescent="0.2">
      <c r="B139"/>
      <c r="C139"/>
      <c r="D139"/>
      <c r="E139"/>
      <c r="F139"/>
      <c r="G139" s="61"/>
      <c r="H139"/>
      <c r="I139" s="62"/>
      <c r="J139" s="61"/>
      <c r="K139" s="62"/>
      <c r="L139" s="61"/>
      <c r="M139" s="62"/>
      <c r="N139" s="61"/>
      <c r="O139" s="62"/>
      <c r="P139" s="61"/>
      <c r="Q139" s="62"/>
      <c r="R139" s="61"/>
      <c r="S139" s="62"/>
      <c r="T139" s="61"/>
      <c r="U139" s="62"/>
      <c r="V139" s="61"/>
      <c r="W139" s="62"/>
      <c r="X139" s="61"/>
      <c r="Y139" s="62"/>
      <c r="Z139" s="61"/>
      <c r="AA139" s="62"/>
      <c r="AB139" s="61"/>
      <c r="AC139" s="62"/>
      <c r="AD139" s="61"/>
      <c r="AE139" s="62"/>
      <c r="AF139" s="61"/>
      <c r="AG139" s="62"/>
      <c r="AH139" s="61"/>
      <c r="AI139" s="62"/>
      <c r="AJ139" s="61"/>
      <c r="AK139" s="62"/>
      <c r="AL139" s="61"/>
      <c r="AM139" s="62"/>
      <c r="AN139" s="61"/>
      <c r="AO139" s="62"/>
      <c r="AP139" s="61"/>
      <c r="AQ139" s="62"/>
      <c r="AR139" s="61"/>
      <c r="AS139" s="62"/>
      <c r="AT139" s="61"/>
      <c r="AU139" s="62"/>
      <c r="AV139" s="61"/>
    </row>
    <row r="140" spans="2:48" x14ac:dyDescent="0.2">
      <c r="B140"/>
      <c r="C140"/>
      <c r="D140"/>
      <c r="E140"/>
      <c r="F140"/>
      <c r="G140" s="61"/>
      <c r="H140"/>
      <c r="I140" s="62"/>
      <c r="J140" s="61"/>
      <c r="K140" s="62"/>
      <c r="L140" s="61"/>
      <c r="M140" s="62"/>
      <c r="N140" s="61"/>
      <c r="O140" s="62"/>
      <c r="P140" s="61"/>
      <c r="Q140" s="62"/>
      <c r="R140" s="61"/>
      <c r="S140" s="62"/>
      <c r="T140" s="61"/>
      <c r="U140" s="62"/>
      <c r="V140" s="61"/>
      <c r="W140" s="62"/>
      <c r="X140" s="61"/>
      <c r="Y140" s="62"/>
      <c r="Z140" s="61"/>
      <c r="AA140" s="62"/>
      <c r="AB140" s="61"/>
      <c r="AC140" s="62"/>
      <c r="AD140" s="61"/>
      <c r="AE140" s="62"/>
      <c r="AF140" s="61"/>
      <c r="AG140" s="62"/>
      <c r="AH140" s="61"/>
      <c r="AI140" s="62"/>
      <c r="AJ140" s="61"/>
      <c r="AK140" s="62"/>
      <c r="AL140" s="61"/>
      <c r="AM140" s="62"/>
      <c r="AN140" s="61"/>
      <c r="AO140" s="62"/>
      <c r="AP140" s="61"/>
      <c r="AQ140" s="62"/>
      <c r="AR140" s="61"/>
      <c r="AS140" s="62"/>
      <c r="AT140" s="61"/>
      <c r="AU140" s="62"/>
      <c r="AV140" s="61"/>
    </row>
    <row r="141" spans="2:48" x14ac:dyDescent="0.2">
      <c r="B141"/>
      <c r="C141"/>
      <c r="D141"/>
      <c r="E141"/>
      <c r="F141"/>
      <c r="G141" s="61"/>
      <c r="H141"/>
      <c r="I141" s="62"/>
      <c r="J141" s="61"/>
      <c r="K141" s="62"/>
      <c r="L141" s="61"/>
      <c r="M141" s="62"/>
      <c r="N141" s="61"/>
      <c r="O141" s="62"/>
      <c r="P141" s="61"/>
      <c r="Q141" s="62"/>
      <c r="R141" s="61"/>
      <c r="S141" s="62"/>
      <c r="T141" s="61"/>
      <c r="U141" s="62"/>
      <c r="V141" s="61"/>
      <c r="W141" s="62"/>
      <c r="X141" s="61"/>
      <c r="Y141" s="62"/>
      <c r="Z141" s="61"/>
      <c r="AA141" s="62"/>
      <c r="AB141" s="61"/>
      <c r="AC141" s="62"/>
      <c r="AD141" s="61"/>
      <c r="AE141" s="62"/>
      <c r="AF141" s="61"/>
      <c r="AG141" s="62"/>
      <c r="AH141" s="61"/>
      <c r="AI141" s="62"/>
      <c r="AJ141" s="61"/>
      <c r="AK141" s="62"/>
      <c r="AL141" s="61"/>
      <c r="AM141" s="62"/>
      <c r="AN141" s="61"/>
      <c r="AO141" s="62"/>
      <c r="AP141" s="61"/>
      <c r="AQ141" s="62"/>
      <c r="AR141" s="61"/>
      <c r="AS141" s="62"/>
      <c r="AT141" s="61"/>
      <c r="AU141" s="62"/>
      <c r="AV141" s="61"/>
    </row>
    <row r="142" spans="2:48" x14ac:dyDescent="0.2">
      <c r="B142"/>
      <c r="C142"/>
      <c r="D142"/>
      <c r="E142"/>
      <c r="F142"/>
      <c r="G142" s="61"/>
      <c r="H142"/>
      <c r="I142" s="62"/>
      <c r="J142" s="61"/>
      <c r="K142" s="62"/>
      <c r="L142" s="61"/>
      <c r="M142" s="62"/>
      <c r="N142" s="61"/>
      <c r="O142" s="62"/>
      <c r="P142" s="61"/>
      <c r="Q142" s="62"/>
      <c r="R142" s="61"/>
      <c r="S142" s="62"/>
      <c r="T142" s="61"/>
      <c r="U142" s="62"/>
      <c r="V142" s="61"/>
      <c r="W142" s="62"/>
      <c r="X142" s="61"/>
      <c r="Y142" s="62"/>
      <c r="Z142" s="61"/>
      <c r="AA142" s="62"/>
      <c r="AB142" s="61"/>
      <c r="AC142" s="62"/>
      <c r="AD142" s="61"/>
      <c r="AE142" s="62"/>
      <c r="AF142" s="61"/>
      <c r="AG142" s="62"/>
      <c r="AH142" s="61"/>
      <c r="AI142" s="62"/>
      <c r="AJ142" s="61"/>
      <c r="AK142" s="62"/>
      <c r="AL142" s="61"/>
      <c r="AM142" s="62"/>
      <c r="AN142" s="61"/>
      <c r="AO142" s="62"/>
      <c r="AP142" s="61"/>
      <c r="AQ142" s="62"/>
      <c r="AR142" s="61"/>
      <c r="AS142" s="62"/>
      <c r="AT142" s="61"/>
      <c r="AU142" s="62"/>
      <c r="AV142" s="61"/>
    </row>
    <row r="143" spans="2:48" x14ac:dyDescent="0.2">
      <c r="B143"/>
      <c r="C143"/>
      <c r="D143"/>
      <c r="E143"/>
      <c r="F143"/>
      <c r="G143" s="61"/>
      <c r="H143"/>
      <c r="I143" s="62"/>
      <c r="J143" s="61"/>
      <c r="K143" s="62"/>
      <c r="L143" s="61"/>
      <c r="M143" s="62"/>
      <c r="N143" s="61"/>
      <c r="O143" s="62"/>
      <c r="P143" s="61"/>
      <c r="Q143" s="62"/>
      <c r="R143" s="61"/>
      <c r="S143" s="62"/>
      <c r="T143" s="61"/>
      <c r="U143" s="62"/>
      <c r="V143" s="61"/>
      <c r="W143" s="62"/>
      <c r="X143" s="61"/>
      <c r="Y143" s="62"/>
      <c r="Z143" s="61"/>
      <c r="AA143" s="62"/>
      <c r="AB143" s="61"/>
      <c r="AC143" s="62"/>
      <c r="AD143" s="61"/>
      <c r="AE143" s="62"/>
      <c r="AF143" s="61"/>
      <c r="AG143" s="62"/>
      <c r="AH143" s="61"/>
      <c r="AI143" s="62"/>
      <c r="AJ143" s="61"/>
      <c r="AK143" s="62"/>
      <c r="AL143" s="61"/>
      <c r="AM143" s="62"/>
      <c r="AN143" s="61"/>
      <c r="AO143" s="62"/>
      <c r="AP143" s="61"/>
      <c r="AQ143" s="62"/>
      <c r="AR143" s="61"/>
      <c r="AS143" s="62"/>
      <c r="AT143" s="61"/>
      <c r="AU143" s="62"/>
      <c r="AV143" s="61"/>
    </row>
    <row r="144" spans="2:48" x14ac:dyDescent="0.2">
      <c r="B144"/>
      <c r="C144"/>
      <c r="D144"/>
      <c r="E144"/>
      <c r="F144"/>
      <c r="G144" s="61"/>
      <c r="H144"/>
      <c r="I144" s="62"/>
      <c r="J144" s="61"/>
      <c r="K144" s="62"/>
      <c r="L144" s="61"/>
      <c r="M144" s="62"/>
      <c r="N144" s="61"/>
      <c r="O144" s="62"/>
      <c r="P144" s="61"/>
      <c r="Q144" s="62"/>
      <c r="R144" s="61"/>
      <c r="S144" s="62"/>
      <c r="T144" s="61"/>
      <c r="U144" s="62"/>
      <c r="V144" s="61"/>
      <c r="W144" s="62"/>
      <c r="X144" s="61"/>
      <c r="Y144" s="62"/>
      <c r="Z144" s="61"/>
      <c r="AA144" s="62"/>
      <c r="AB144" s="61"/>
      <c r="AC144" s="62"/>
      <c r="AD144" s="61"/>
      <c r="AE144" s="62"/>
      <c r="AF144" s="61"/>
      <c r="AG144" s="62"/>
      <c r="AH144" s="61"/>
      <c r="AI144" s="62"/>
      <c r="AJ144" s="61"/>
      <c r="AK144" s="62"/>
      <c r="AL144" s="61"/>
      <c r="AM144" s="62"/>
      <c r="AN144" s="61"/>
      <c r="AO144" s="62"/>
      <c r="AP144" s="61"/>
      <c r="AQ144" s="62"/>
      <c r="AR144" s="61"/>
      <c r="AS144" s="62"/>
      <c r="AT144" s="61"/>
      <c r="AU144" s="62"/>
      <c r="AV144" s="61"/>
    </row>
    <row r="145" spans="2:48" x14ac:dyDescent="0.2">
      <c r="B145"/>
      <c r="C145"/>
      <c r="D145"/>
      <c r="E145"/>
      <c r="F145"/>
      <c r="G145" s="61"/>
      <c r="H145"/>
      <c r="I145" s="62"/>
      <c r="J145" s="61"/>
      <c r="K145" s="62"/>
      <c r="L145" s="61"/>
      <c r="M145" s="62"/>
      <c r="N145" s="61"/>
      <c r="O145" s="62"/>
      <c r="P145" s="61"/>
      <c r="Q145" s="62"/>
      <c r="R145" s="61"/>
      <c r="S145" s="62"/>
      <c r="T145" s="61"/>
      <c r="U145" s="62"/>
      <c r="V145" s="61"/>
      <c r="W145" s="62"/>
      <c r="X145" s="61"/>
      <c r="Y145" s="62"/>
      <c r="Z145" s="61"/>
      <c r="AA145" s="62"/>
      <c r="AB145" s="61"/>
      <c r="AC145" s="62"/>
      <c r="AD145" s="61"/>
      <c r="AE145" s="62"/>
      <c r="AF145" s="61"/>
      <c r="AG145" s="62"/>
      <c r="AH145" s="61"/>
      <c r="AI145" s="62"/>
      <c r="AJ145" s="61"/>
      <c r="AK145" s="62"/>
      <c r="AL145" s="61"/>
      <c r="AM145" s="62"/>
      <c r="AN145" s="61"/>
      <c r="AO145" s="62"/>
      <c r="AP145" s="61"/>
      <c r="AQ145" s="62"/>
      <c r="AR145" s="61"/>
      <c r="AS145" s="62"/>
      <c r="AT145" s="61"/>
      <c r="AU145" s="62"/>
      <c r="AV145" s="61"/>
    </row>
    <row r="146" spans="2:48" x14ac:dyDescent="0.2">
      <c r="B146"/>
      <c r="C146"/>
      <c r="D146"/>
      <c r="E146"/>
      <c r="F146"/>
      <c r="G146" s="61"/>
      <c r="H146"/>
      <c r="I146" s="62"/>
      <c r="J146" s="61"/>
      <c r="K146" s="62"/>
      <c r="L146" s="61"/>
      <c r="M146" s="62"/>
      <c r="N146" s="61"/>
      <c r="O146" s="62"/>
      <c r="P146" s="61"/>
      <c r="Q146" s="62"/>
      <c r="R146" s="61"/>
      <c r="S146" s="62"/>
      <c r="T146" s="61"/>
      <c r="U146" s="62"/>
      <c r="V146" s="61"/>
      <c r="W146" s="62"/>
      <c r="X146" s="61"/>
      <c r="Y146" s="62"/>
      <c r="Z146" s="61"/>
      <c r="AA146" s="62"/>
      <c r="AB146" s="61"/>
      <c r="AC146" s="62"/>
      <c r="AD146" s="61"/>
      <c r="AE146" s="62"/>
      <c r="AF146" s="61"/>
      <c r="AG146" s="62"/>
      <c r="AH146" s="61"/>
      <c r="AI146" s="62"/>
      <c r="AJ146" s="61"/>
      <c r="AK146" s="62"/>
      <c r="AL146" s="61"/>
      <c r="AM146" s="62"/>
      <c r="AN146" s="61"/>
      <c r="AO146" s="62"/>
      <c r="AP146" s="61"/>
      <c r="AQ146" s="62"/>
      <c r="AR146" s="61"/>
      <c r="AS146" s="62"/>
      <c r="AT146" s="61"/>
      <c r="AU146" s="62"/>
      <c r="AV146" s="61"/>
    </row>
    <row r="147" spans="2:48" x14ac:dyDescent="0.2">
      <c r="B147"/>
      <c r="C147"/>
      <c r="D147"/>
      <c r="E147"/>
      <c r="F147"/>
      <c r="G147" s="61"/>
      <c r="H147"/>
      <c r="I147" s="62"/>
      <c r="J147" s="61"/>
      <c r="K147" s="62"/>
      <c r="L147" s="61"/>
      <c r="M147" s="62"/>
      <c r="N147" s="61"/>
      <c r="O147" s="62"/>
      <c r="P147" s="61"/>
      <c r="Q147" s="62"/>
      <c r="R147" s="61"/>
      <c r="S147" s="62"/>
      <c r="T147" s="61"/>
      <c r="U147" s="62"/>
      <c r="V147" s="61"/>
      <c r="W147" s="62"/>
      <c r="X147" s="61"/>
      <c r="Y147" s="62"/>
      <c r="Z147" s="61"/>
      <c r="AA147" s="62"/>
      <c r="AB147" s="61"/>
      <c r="AC147" s="62"/>
      <c r="AD147" s="61"/>
      <c r="AE147" s="62"/>
      <c r="AF147" s="61"/>
      <c r="AG147" s="62"/>
      <c r="AH147" s="61"/>
      <c r="AI147" s="62"/>
      <c r="AJ147" s="61"/>
      <c r="AK147" s="62"/>
      <c r="AL147" s="61"/>
      <c r="AM147" s="62"/>
      <c r="AN147" s="61"/>
      <c r="AO147" s="62"/>
      <c r="AP147" s="61"/>
      <c r="AQ147" s="62"/>
      <c r="AR147" s="61"/>
      <c r="AS147" s="62"/>
      <c r="AT147" s="61"/>
      <c r="AU147" s="62"/>
      <c r="AV147" s="61"/>
    </row>
    <row r="148" spans="2:48" x14ac:dyDescent="0.2">
      <c r="B148"/>
      <c r="C148"/>
      <c r="D148"/>
      <c r="E148"/>
      <c r="F148"/>
      <c r="G148" s="61"/>
      <c r="H148"/>
      <c r="I148" s="62"/>
      <c r="J148" s="61"/>
      <c r="K148" s="62"/>
      <c r="L148" s="61"/>
      <c r="M148" s="62"/>
      <c r="N148" s="61"/>
      <c r="O148" s="62"/>
      <c r="P148" s="61"/>
      <c r="Q148" s="62"/>
      <c r="R148" s="61"/>
      <c r="S148" s="62"/>
      <c r="T148" s="61"/>
      <c r="U148" s="62"/>
      <c r="V148" s="61"/>
      <c r="W148" s="62"/>
      <c r="X148" s="61"/>
      <c r="Y148" s="62"/>
      <c r="Z148" s="61"/>
      <c r="AA148" s="62"/>
      <c r="AB148" s="61"/>
      <c r="AC148" s="62"/>
      <c r="AD148" s="61"/>
      <c r="AE148" s="62"/>
      <c r="AF148" s="61"/>
      <c r="AG148" s="62"/>
      <c r="AH148" s="61"/>
      <c r="AI148" s="62"/>
      <c r="AJ148" s="61"/>
      <c r="AK148" s="62"/>
      <c r="AL148" s="61"/>
      <c r="AM148" s="62"/>
      <c r="AN148" s="61"/>
      <c r="AO148" s="62"/>
      <c r="AP148" s="61"/>
      <c r="AQ148" s="62"/>
      <c r="AR148" s="61"/>
      <c r="AS148" s="62"/>
      <c r="AT148" s="61"/>
      <c r="AU148" s="62"/>
      <c r="AV148" s="61"/>
    </row>
    <row r="149" spans="2:48" x14ac:dyDescent="0.2">
      <c r="B149"/>
      <c r="C149"/>
      <c r="D149"/>
      <c r="E149"/>
      <c r="F149"/>
      <c r="G149" s="61"/>
      <c r="H149"/>
      <c r="I149" s="62"/>
      <c r="J149" s="61"/>
      <c r="K149" s="62"/>
      <c r="L149" s="61"/>
      <c r="M149" s="62"/>
      <c r="N149" s="61"/>
      <c r="O149" s="62"/>
      <c r="P149" s="61"/>
      <c r="Q149" s="62"/>
      <c r="R149" s="61"/>
      <c r="S149" s="62"/>
      <c r="T149" s="61"/>
      <c r="U149" s="62"/>
      <c r="V149" s="61"/>
      <c r="W149" s="62"/>
      <c r="X149" s="61"/>
      <c r="Y149" s="62"/>
      <c r="Z149" s="61"/>
      <c r="AA149" s="62"/>
      <c r="AB149" s="61"/>
      <c r="AC149" s="62"/>
      <c r="AD149" s="61"/>
      <c r="AE149" s="62"/>
      <c r="AF149" s="61"/>
      <c r="AG149" s="62"/>
      <c r="AH149" s="61"/>
      <c r="AI149" s="62"/>
      <c r="AJ149" s="61"/>
      <c r="AK149" s="62"/>
      <c r="AL149" s="61"/>
      <c r="AM149" s="62"/>
      <c r="AN149" s="61"/>
      <c r="AO149" s="62"/>
      <c r="AP149" s="61"/>
      <c r="AQ149" s="62"/>
      <c r="AR149" s="61"/>
      <c r="AS149" s="62"/>
      <c r="AT149" s="61"/>
      <c r="AU149" s="62"/>
      <c r="AV149" s="61"/>
    </row>
    <row r="150" spans="2:48" x14ac:dyDescent="0.2">
      <c r="B150"/>
      <c r="C150"/>
      <c r="D150"/>
      <c r="E150"/>
      <c r="F150"/>
      <c r="G150" s="61"/>
      <c r="H150"/>
      <c r="I150" s="62"/>
      <c r="J150" s="61"/>
      <c r="K150" s="62"/>
      <c r="L150" s="61"/>
      <c r="M150" s="62"/>
      <c r="N150" s="61"/>
      <c r="O150" s="62"/>
      <c r="P150" s="61"/>
      <c r="Q150" s="62"/>
      <c r="R150" s="61"/>
      <c r="S150" s="62"/>
      <c r="T150" s="61"/>
      <c r="U150" s="62"/>
      <c r="V150" s="61"/>
      <c r="W150" s="62"/>
      <c r="X150" s="61"/>
      <c r="Y150" s="62"/>
      <c r="Z150" s="61"/>
      <c r="AA150" s="62"/>
      <c r="AB150" s="61"/>
      <c r="AC150" s="62"/>
      <c r="AD150" s="61"/>
      <c r="AE150" s="62"/>
      <c r="AF150" s="61"/>
      <c r="AG150" s="62"/>
      <c r="AH150" s="61"/>
      <c r="AI150" s="62"/>
      <c r="AJ150" s="61"/>
      <c r="AK150" s="62"/>
      <c r="AL150" s="61"/>
      <c r="AM150" s="62"/>
      <c r="AN150" s="61"/>
      <c r="AO150" s="62"/>
      <c r="AP150" s="61"/>
      <c r="AQ150" s="62"/>
      <c r="AR150" s="61"/>
      <c r="AS150" s="62"/>
      <c r="AT150" s="61"/>
      <c r="AU150" s="62"/>
      <c r="AV150" s="61"/>
    </row>
    <row r="151" spans="2:48" x14ac:dyDescent="0.2">
      <c r="B151"/>
      <c r="C151"/>
      <c r="D151"/>
      <c r="E151"/>
      <c r="F151"/>
      <c r="G151" s="61"/>
      <c r="H151"/>
      <c r="I151" s="62"/>
      <c r="J151" s="61"/>
      <c r="K151" s="62"/>
      <c r="L151" s="61"/>
      <c r="M151" s="62"/>
      <c r="N151" s="61"/>
      <c r="O151" s="62"/>
      <c r="P151" s="61"/>
      <c r="Q151" s="62"/>
      <c r="R151" s="61"/>
      <c r="S151" s="62"/>
      <c r="T151" s="61"/>
      <c r="U151" s="62"/>
      <c r="V151" s="61"/>
      <c r="W151" s="62"/>
      <c r="X151" s="61"/>
      <c r="Y151" s="62"/>
      <c r="Z151" s="61"/>
      <c r="AA151" s="62"/>
      <c r="AB151" s="61"/>
      <c r="AC151" s="62"/>
      <c r="AD151" s="61"/>
      <c r="AE151" s="62"/>
      <c r="AF151" s="61"/>
      <c r="AG151" s="62"/>
      <c r="AH151" s="61"/>
      <c r="AI151" s="62"/>
      <c r="AJ151" s="61"/>
      <c r="AK151" s="62"/>
      <c r="AL151" s="61"/>
      <c r="AM151" s="62"/>
      <c r="AN151" s="61"/>
      <c r="AO151" s="62"/>
      <c r="AP151" s="61"/>
      <c r="AQ151" s="62"/>
      <c r="AR151" s="61"/>
      <c r="AS151" s="62"/>
      <c r="AT151" s="61"/>
      <c r="AU151" s="62"/>
      <c r="AV151" s="61"/>
    </row>
    <row r="152" spans="2:48" x14ac:dyDescent="0.2">
      <c r="B152"/>
      <c r="C152"/>
      <c r="D152"/>
      <c r="E152"/>
      <c r="F152"/>
      <c r="G152" s="61"/>
      <c r="H152"/>
      <c r="I152" s="62"/>
      <c r="J152" s="61"/>
      <c r="K152" s="62"/>
      <c r="L152" s="61"/>
      <c r="M152" s="62"/>
      <c r="N152" s="61"/>
      <c r="O152" s="62"/>
      <c r="P152" s="61"/>
      <c r="Q152" s="62"/>
      <c r="R152" s="61"/>
      <c r="S152" s="62"/>
      <c r="T152" s="61"/>
      <c r="U152" s="62"/>
      <c r="V152" s="61"/>
      <c r="W152" s="62"/>
      <c r="X152" s="61"/>
      <c r="Y152" s="62"/>
      <c r="Z152" s="61"/>
      <c r="AA152" s="62"/>
      <c r="AB152" s="61"/>
      <c r="AC152" s="62"/>
      <c r="AD152" s="61"/>
      <c r="AE152" s="62"/>
      <c r="AF152" s="61"/>
      <c r="AG152" s="62"/>
      <c r="AH152" s="61"/>
      <c r="AI152" s="62"/>
      <c r="AJ152" s="61"/>
      <c r="AK152" s="62"/>
      <c r="AL152" s="61"/>
      <c r="AM152" s="62"/>
      <c r="AN152" s="61"/>
      <c r="AO152" s="62"/>
      <c r="AP152" s="61"/>
      <c r="AQ152" s="62"/>
      <c r="AR152" s="61"/>
      <c r="AS152" s="62"/>
      <c r="AT152" s="61"/>
      <c r="AU152" s="62"/>
      <c r="AV152" s="61"/>
    </row>
    <row r="153" spans="2:48" x14ac:dyDescent="0.2">
      <c r="B153"/>
      <c r="C153"/>
      <c r="D153"/>
      <c r="E153"/>
      <c r="F153"/>
      <c r="G153" s="61"/>
      <c r="H153"/>
      <c r="I153" s="62"/>
      <c r="J153" s="61"/>
      <c r="K153" s="62"/>
      <c r="L153" s="61"/>
      <c r="M153" s="62"/>
      <c r="N153" s="61"/>
      <c r="O153" s="62"/>
      <c r="P153" s="61"/>
      <c r="Q153" s="62"/>
      <c r="R153" s="61"/>
      <c r="S153" s="62"/>
      <c r="T153" s="61"/>
      <c r="U153" s="62"/>
      <c r="V153" s="61"/>
      <c r="W153" s="62"/>
      <c r="X153" s="61"/>
      <c r="Y153" s="62"/>
      <c r="Z153" s="61"/>
      <c r="AA153" s="62"/>
      <c r="AB153" s="61"/>
      <c r="AC153" s="62"/>
      <c r="AD153" s="61"/>
      <c r="AE153" s="62"/>
      <c r="AF153" s="61"/>
      <c r="AG153" s="62"/>
      <c r="AH153" s="61"/>
      <c r="AI153" s="62"/>
      <c r="AJ153" s="61"/>
      <c r="AK153" s="62"/>
      <c r="AL153" s="61"/>
      <c r="AM153" s="62"/>
      <c r="AN153" s="61"/>
      <c r="AO153" s="62"/>
      <c r="AP153" s="61"/>
      <c r="AQ153" s="62"/>
      <c r="AR153" s="61"/>
      <c r="AS153" s="62"/>
      <c r="AT153" s="61"/>
      <c r="AU153" s="62"/>
      <c r="AV153" s="61"/>
    </row>
    <row r="154" spans="2:48" x14ac:dyDescent="0.2">
      <c r="B154"/>
      <c r="C154"/>
      <c r="D154"/>
      <c r="E154"/>
      <c r="F154"/>
      <c r="G154" s="61"/>
      <c r="H154"/>
      <c r="I154" s="62"/>
      <c r="J154" s="61"/>
      <c r="K154" s="62"/>
      <c r="L154" s="61"/>
      <c r="M154" s="62"/>
      <c r="N154" s="61"/>
      <c r="O154" s="62"/>
      <c r="P154" s="61"/>
      <c r="Q154" s="62"/>
      <c r="R154" s="61"/>
      <c r="S154" s="62"/>
      <c r="T154" s="61"/>
      <c r="U154" s="62"/>
      <c r="V154" s="61"/>
      <c r="W154" s="62"/>
      <c r="X154" s="61"/>
      <c r="Y154" s="62"/>
      <c r="Z154" s="61"/>
      <c r="AA154" s="62"/>
      <c r="AB154" s="61"/>
      <c r="AC154" s="62"/>
      <c r="AD154" s="61"/>
      <c r="AE154" s="62"/>
      <c r="AF154" s="61"/>
      <c r="AG154" s="62"/>
      <c r="AH154" s="61"/>
      <c r="AI154" s="62"/>
      <c r="AJ154" s="61"/>
      <c r="AK154" s="62"/>
      <c r="AL154" s="61"/>
      <c r="AM154" s="62"/>
      <c r="AN154" s="61"/>
      <c r="AO154" s="62"/>
      <c r="AP154" s="61"/>
      <c r="AQ154" s="62"/>
      <c r="AR154" s="61"/>
      <c r="AS154" s="62"/>
      <c r="AT154" s="61"/>
      <c r="AU154" s="62"/>
      <c r="AV154" s="61"/>
    </row>
    <row r="155" spans="2:48" x14ac:dyDescent="0.2">
      <c r="B155"/>
      <c r="C155"/>
      <c r="D155"/>
      <c r="E155"/>
      <c r="F155"/>
      <c r="G155" s="61"/>
      <c r="H155"/>
      <c r="I155" s="62"/>
      <c r="J155" s="61"/>
      <c r="K155" s="62"/>
      <c r="L155" s="61"/>
      <c r="M155" s="62"/>
      <c r="N155" s="61"/>
      <c r="O155" s="62"/>
      <c r="P155" s="61"/>
      <c r="Q155" s="62"/>
      <c r="R155" s="61"/>
      <c r="S155" s="62"/>
      <c r="T155" s="61"/>
      <c r="U155" s="62"/>
      <c r="V155" s="61"/>
      <c r="W155" s="62"/>
      <c r="X155" s="61"/>
      <c r="Y155" s="62"/>
      <c r="Z155" s="61"/>
      <c r="AA155" s="62"/>
      <c r="AB155" s="61"/>
      <c r="AC155" s="62"/>
      <c r="AD155" s="61"/>
      <c r="AE155" s="62"/>
      <c r="AF155" s="61"/>
      <c r="AG155" s="62"/>
      <c r="AH155" s="61"/>
      <c r="AI155" s="62"/>
      <c r="AJ155" s="61"/>
      <c r="AK155" s="62"/>
      <c r="AL155" s="61"/>
      <c r="AM155" s="62"/>
      <c r="AN155" s="61"/>
      <c r="AO155" s="62"/>
      <c r="AP155" s="61"/>
      <c r="AQ155" s="62"/>
      <c r="AR155" s="61"/>
      <c r="AS155" s="62"/>
      <c r="AT155" s="61"/>
      <c r="AU155" s="62"/>
      <c r="AV155" s="61"/>
    </row>
    <row r="156" spans="2:48" x14ac:dyDescent="0.2">
      <c r="B156"/>
      <c r="C156"/>
      <c r="D156"/>
      <c r="E156"/>
      <c r="F156"/>
      <c r="G156" s="61"/>
      <c r="H156"/>
      <c r="I156" s="62"/>
      <c r="J156" s="61"/>
      <c r="K156" s="62"/>
      <c r="L156" s="61"/>
      <c r="M156" s="62"/>
      <c r="N156" s="61"/>
      <c r="O156" s="62"/>
      <c r="P156" s="61"/>
      <c r="Q156" s="62"/>
      <c r="R156" s="61"/>
      <c r="S156" s="62"/>
      <c r="T156" s="61"/>
      <c r="U156" s="62"/>
      <c r="V156" s="61"/>
      <c r="W156" s="62"/>
      <c r="X156" s="61"/>
      <c r="Y156" s="62"/>
      <c r="Z156" s="61"/>
      <c r="AA156" s="62"/>
      <c r="AB156" s="61"/>
      <c r="AC156" s="62"/>
      <c r="AD156" s="61"/>
      <c r="AE156" s="62"/>
      <c r="AF156" s="61"/>
      <c r="AG156" s="62"/>
      <c r="AH156" s="61"/>
      <c r="AI156" s="62"/>
      <c r="AJ156" s="61"/>
      <c r="AK156" s="62"/>
      <c r="AL156" s="61"/>
      <c r="AM156" s="62"/>
      <c r="AN156" s="61"/>
      <c r="AO156" s="62"/>
      <c r="AP156" s="61"/>
      <c r="AQ156" s="62"/>
      <c r="AR156" s="61"/>
      <c r="AS156" s="62"/>
      <c r="AT156" s="61"/>
      <c r="AU156" s="62"/>
      <c r="AV156" s="61"/>
    </row>
    <row r="157" spans="2:48" x14ac:dyDescent="0.2">
      <c r="B157"/>
      <c r="C157"/>
      <c r="D157"/>
      <c r="E157"/>
      <c r="F157"/>
      <c r="G157" s="61"/>
      <c r="H157"/>
      <c r="I157" s="62"/>
      <c r="J157" s="61"/>
      <c r="K157" s="62"/>
      <c r="L157" s="61"/>
      <c r="M157" s="62"/>
      <c r="N157" s="61"/>
      <c r="O157" s="62"/>
      <c r="P157" s="61"/>
      <c r="Q157" s="62"/>
      <c r="R157" s="61"/>
      <c r="S157" s="62"/>
      <c r="T157" s="61"/>
      <c r="U157" s="62"/>
      <c r="V157" s="61"/>
      <c r="W157" s="62"/>
      <c r="X157" s="61"/>
      <c r="Y157" s="62"/>
      <c r="Z157" s="61"/>
      <c r="AA157" s="62"/>
      <c r="AB157" s="61"/>
      <c r="AC157" s="62"/>
      <c r="AD157" s="61"/>
      <c r="AE157" s="62"/>
      <c r="AF157" s="61"/>
      <c r="AG157" s="62"/>
      <c r="AH157" s="61"/>
      <c r="AI157" s="62"/>
      <c r="AJ157" s="61"/>
      <c r="AK157" s="62"/>
      <c r="AL157" s="61"/>
      <c r="AM157" s="62"/>
      <c r="AN157" s="61"/>
      <c r="AO157" s="62"/>
      <c r="AP157" s="61"/>
      <c r="AQ157" s="62"/>
      <c r="AR157" s="61"/>
      <c r="AS157" s="62"/>
      <c r="AT157" s="61"/>
      <c r="AU157" s="62"/>
      <c r="AV157" s="61"/>
    </row>
    <row r="158" spans="2:48" x14ac:dyDescent="0.2">
      <c r="B158"/>
      <c r="C158"/>
      <c r="D158"/>
      <c r="E158"/>
      <c r="F158"/>
      <c r="G158" s="61"/>
      <c r="H158"/>
      <c r="I158" s="62"/>
      <c r="J158" s="61"/>
      <c r="K158" s="62"/>
      <c r="L158" s="61"/>
      <c r="M158" s="62"/>
      <c r="N158" s="61"/>
      <c r="O158" s="62"/>
      <c r="P158" s="61"/>
      <c r="Q158" s="62"/>
      <c r="R158" s="61"/>
      <c r="S158" s="62"/>
      <c r="T158" s="61"/>
      <c r="U158" s="62"/>
      <c r="V158" s="61"/>
      <c r="W158" s="62"/>
      <c r="X158" s="61"/>
      <c r="Y158" s="62"/>
      <c r="Z158" s="61"/>
      <c r="AA158" s="62"/>
      <c r="AB158" s="61"/>
      <c r="AC158" s="62"/>
      <c r="AD158" s="61"/>
      <c r="AE158" s="62"/>
      <c r="AF158" s="61"/>
      <c r="AG158" s="62"/>
      <c r="AH158" s="61"/>
      <c r="AI158" s="62"/>
      <c r="AJ158" s="61"/>
      <c r="AK158" s="62"/>
      <c r="AL158" s="61"/>
      <c r="AM158" s="62"/>
      <c r="AN158" s="61"/>
      <c r="AO158" s="62"/>
      <c r="AP158" s="61"/>
      <c r="AQ158" s="62"/>
      <c r="AR158" s="61"/>
      <c r="AS158" s="62"/>
      <c r="AT158" s="61"/>
      <c r="AU158" s="62"/>
      <c r="AV158" s="61"/>
    </row>
    <row r="159" spans="2:48" x14ac:dyDescent="0.2">
      <c r="B159"/>
      <c r="C159"/>
      <c r="D159"/>
      <c r="E159"/>
      <c r="F159"/>
      <c r="G159" s="61"/>
      <c r="H159"/>
      <c r="I159" s="62"/>
      <c r="J159" s="61"/>
      <c r="K159" s="62"/>
      <c r="L159" s="61"/>
      <c r="M159" s="62"/>
      <c r="N159" s="61"/>
      <c r="O159" s="62"/>
      <c r="P159" s="61"/>
      <c r="Q159" s="62"/>
      <c r="R159" s="61"/>
      <c r="S159" s="62"/>
      <c r="T159" s="61"/>
      <c r="U159" s="62"/>
      <c r="V159" s="61"/>
      <c r="W159" s="62"/>
      <c r="X159" s="61"/>
      <c r="Y159" s="62"/>
      <c r="Z159" s="61"/>
      <c r="AA159" s="62"/>
      <c r="AB159" s="61"/>
      <c r="AC159" s="62"/>
      <c r="AD159" s="61"/>
      <c r="AE159" s="62"/>
      <c r="AF159" s="61"/>
      <c r="AG159" s="62"/>
      <c r="AH159" s="61"/>
      <c r="AI159" s="62"/>
      <c r="AJ159" s="61"/>
      <c r="AK159" s="62"/>
      <c r="AL159" s="61"/>
      <c r="AM159" s="62"/>
      <c r="AN159" s="61"/>
      <c r="AO159" s="62"/>
      <c r="AP159" s="61"/>
      <c r="AQ159" s="62"/>
      <c r="AR159" s="61"/>
      <c r="AS159" s="62"/>
      <c r="AT159" s="61"/>
      <c r="AU159" s="62"/>
      <c r="AV159" s="61"/>
    </row>
    <row r="160" spans="2:48" x14ac:dyDescent="0.2">
      <c r="B160"/>
      <c r="C160"/>
      <c r="D160"/>
      <c r="E160"/>
      <c r="F160"/>
      <c r="G160" s="61"/>
      <c r="H160"/>
      <c r="I160" s="62"/>
      <c r="J160" s="61"/>
      <c r="K160" s="62"/>
      <c r="L160" s="61"/>
      <c r="M160" s="62"/>
      <c r="N160" s="61"/>
      <c r="O160" s="62"/>
      <c r="P160" s="61"/>
      <c r="Q160" s="62"/>
      <c r="R160" s="61"/>
      <c r="S160" s="62"/>
      <c r="T160" s="61"/>
      <c r="U160" s="62"/>
      <c r="V160" s="61"/>
      <c r="W160" s="62"/>
      <c r="X160" s="61"/>
      <c r="Y160" s="62"/>
      <c r="Z160" s="61"/>
      <c r="AA160" s="62"/>
      <c r="AB160" s="61"/>
      <c r="AC160" s="62"/>
      <c r="AD160" s="61"/>
      <c r="AE160" s="62"/>
      <c r="AF160" s="61"/>
      <c r="AG160" s="62"/>
      <c r="AH160" s="61"/>
      <c r="AI160" s="62"/>
      <c r="AJ160" s="61"/>
      <c r="AK160" s="62"/>
      <c r="AL160" s="61"/>
      <c r="AM160" s="62"/>
      <c r="AN160" s="61"/>
      <c r="AO160" s="62"/>
      <c r="AP160" s="61"/>
      <c r="AQ160" s="62"/>
      <c r="AR160" s="61"/>
      <c r="AS160" s="62"/>
      <c r="AT160" s="61"/>
      <c r="AU160" s="62"/>
      <c r="AV160" s="61"/>
    </row>
    <row r="161" spans="2:48" x14ac:dyDescent="0.2">
      <c r="B161"/>
      <c r="C161"/>
      <c r="D161"/>
      <c r="E161"/>
      <c r="F161"/>
      <c r="G161" s="61"/>
      <c r="H161"/>
      <c r="I161" s="62"/>
      <c r="J161" s="61"/>
      <c r="K161" s="62"/>
      <c r="L161" s="61"/>
      <c r="M161" s="62"/>
      <c r="N161" s="61"/>
      <c r="O161" s="62"/>
      <c r="P161" s="61"/>
      <c r="Q161" s="62"/>
      <c r="R161" s="61"/>
      <c r="S161" s="62"/>
      <c r="T161" s="61"/>
      <c r="U161" s="62"/>
      <c r="V161" s="61"/>
      <c r="W161" s="62"/>
      <c r="X161" s="61"/>
      <c r="Y161" s="62"/>
      <c r="Z161" s="61"/>
      <c r="AA161" s="62"/>
      <c r="AB161" s="61"/>
      <c r="AC161" s="62"/>
      <c r="AD161" s="61"/>
      <c r="AE161" s="62"/>
      <c r="AF161" s="61"/>
      <c r="AG161" s="62"/>
      <c r="AH161" s="61"/>
      <c r="AI161" s="62"/>
      <c r="AJ161" s="61"/>
      <c r="AK161" s="62"/>
      <c r="AL161" s="61"/>
      <c r="AM161" s="62"/>
      <c r="AN161" s="61"/>
      <c r="AO161" s="62"/>
      <c r="AP161" s="61"/>
      <c r="AQ161" s="62"/>
      <c r="AR161" s="61"/>
      <c r="AS161" s="62"/>
      <c r="AT161" s="61"/>
      <c r="AU161" s="62"/>
      <c r="AV161" s="61"/>
    </row>
    <row r="162" spans="2:48" x14ac:dyDescent="0.2">
      <c r="B162"/>
      <c r="C162"/>
      <c r="D162"/>
      <c r="E162"/>
      <c r="F162"/>
      <c r="G162" s="61"/>
      <c r="H162"/>
      <c r="I162" s="62"/>
      <c r="J162" s="61"/>
      <c r="K162" s="62"/>
      <c r="L162" s="61"/>
      <c r="M162" s="62"/>
      <c r="N162" s="61"/>
      <c r="O162" s="62"/>
      <c r="P162" s="61"/>
      <c r="Q162" s="62"/>
      <c r="R162" s="61"/>
      <c r="S162" s="62"/>
      <c r="T162" s="61"/>
      <c r="U162" s="62"/>
      <c r="V162" s="61"/>
      <c r="W162" s="62"/>
      <c r="X162" s="61"/>
      <c r="Y162" s="62"/>
      <c r="Z162" s="61"/>
      <c r="AA162" s="62"/>
      <c r="AB162" s="61"/>
      <c r="AC162" s="62"/>
      <c r="AD162" s="61"/>
      <c r="AE162" s="62"/>
      <c r="AF162" s="61"/>
      <c r="AG162" s="62"/>
      <c r="AH162" s="61"/>
      <c r="AI162" s="62"/>
      <c r="AJ162" s="61"/>
      <c r="AK162" s="62"/>
      <c r="AL162" s="61"/>
      <c r="AM162" s="62"/>
      <c r="AN162" s="61"/>
      <c r="AO162" s="62"/>
      <c r="AP162" s="61"/>
      <c r="AQ162" s="62"/>
      <c r="AR162" s="61"/>
      <c r="AS162" s="62"/>
      <c r="AT162" s="61"/>
      <c r="AU162" s="62"/>
      <c r="AV162" s="61"/>
    </row>
    <row r="163" spans="2:48" x14ac:dyDescent="0.2">
      <c r="B163"/>
      <c r="C163"/>
      <c r="D163"/>
      <c r="E163"/>
      <c r="F163"/>
      <c r="G163" s="61"/>
      <c r="H163"/>
      <c r="I163" s="62"/>
      <c r="J163" s="61"/>
      <c r="K163" s="62"/>
      <c r="L163" s="61"/>
      <c r="M163" s="62"/>
      <c r="N163" s="61"/>
      <c r="O163" s="62"/>
      <c r="P163" s="61"/>
      <c r="Q163" s="62"/>
      <c r="R163" s="61"/>
      <c r="S163" s="62"/>
      <c r="T163" s="61"/>
      <c r="U163" s="62"/>
      <c r="V163" s="61"/>
      <c r="W163" s="62"/>
      <c r="X163" s="61"/>
      <c r="Y163" s="62"/>
      <c r="Z163" s="61"/>
      <c r="AA163" s="62"/>
      <c r="AB163" s="61"/>
      <c r="AC163" s="62"/>
      <c r="AD163" s="61"/>
      <c r="AE163" s="62"/>
      <c r="AF163" s="61"/>
      <c r="AG163" s="62"/>
      <c r="AH163" s="61"/>
      <c r="AI163" s="62"/>
      <c r="AJ163" s="61"/>
      <c r="AK163" s="62"/>
      <c r="AL163" s="61"/>
      <c r="AM163" s="62"/>
      <c r="AN163" s="61"/>
      <c r="AO163" s="62"/>
      <c r="AP163" s="61"/>
      <c r="AQ163" s="62"/>
      <c r="AR163" s="61"/>
      <c r="AS163" s="62"/>
      <c r="AT163" s="61"/>
      <c r="AU163" s="62"/>
      <c r="AV163" s="61"/>
    </row>
    <row r="164" spans="2:48" x14ac:dyDescent="0.2">
      <c r="B164"/>
      <c r="C164"/>
      <c r="D164"/>
      <c r="E164"/>
      <c r="F164"/>
      <c r="G164" s="61"/>
      <c r="H164"/>
      <c r="I164" s="62"/>
      <c r="J164" s="61"/>
      <c r="K164" s="62"/>
      <c r="L164" s="61"/>
      <c r="M164" s="62"/>
      <c r="N164" s="61"/>
      <c r="O164" s="62"/>
      <c r="P164" s="61"/>
      <c r="Q164" s="62"/>
      <c r="R164" s="61"/>
      <c r="S164" s="62"/>
      <c r="T164" s="61"/>
      <c r="U164" s="62"/>
      <c r="V164" s="61"/>
      <c r="W164" s="62"/>
      <c r="X164" s="61"/>
      <c r="Y164" s="62"/>
      <c r="Z164" s="61"/>
      <c r="AA164" s="62"/>
      <c r="AB164" s="61"/>
      <c r="AC164" s="62"/>
      <c r="AD164" s="61"/>
      <c r="AE164" s="62"/>
      <c r="AF164" s="61"/>
      <c r="AG164" s="62"/>
      <c r="AH164" s="61"/>
      <c r="AI164" s="62"/>
      <c r="AJ164" s="61"/>
      <c r="AK164" s="62"/>
      <c r="AL164" s="61"/>
      <c r="AM164" s="62"/>
      <c r="AN164" s="61"/>
      <c r="AO164" s="62"/>
      <c r="AP164" s="61"/>
      <c r="AQ164" s="62"/>
      <c r="AR164" s="61"/>
      <c r="AS164" s="62"/>
      <c r="AT164" s="61"/>
      <c r="AU164" s="62"/>
      <c r="AV164" s="61"/>
    </row>
    <row r="165" spans="2:48" x14ac:dyDescent="0.2">
      <c r="B165"/>
      <c r="C165"/>
      <c r="D165"/>
      <c r="E165"/>
      <c r="F165"/>
      <c r="G165" s="61"/>
      <c r="H165"/>
      <c r="I165" s="62"/>
      <c r="J165" s="61"/>
      <c r="K165" s="62"/>
      <c r="L165" s="61"/>
      <c r="M165" s="62"/>
      <c r="N165" s="61"/>
      <c r="O165" s="62"/>
      <c r="P165" s="61"/>
      <c r="Q165" s="62"/>
      <c r="R165" s="61"/>
      <c r="S165" s="62"/>
      <c r="T165" s="61"/>
      <c r="U165" s="62"/>
      <c r="V165" s="61"/>
      <c r="W165" s="62"/>
      <c r="X165" s="61"/>
      <c r="Y165" s="62"/>
      <c r="Z165" s="61"/>
      <c r="AA165" s="62"/>
      <c r="AB165" s="61"/>
      <c r="AC165" s="62"/>
      <c r="AD165" s="61"/>
      <c r="AE165" s="62"/>
      <c r="AF165" s="61"/>
      <c r="AG165" s="62"/>
      <c r="AH165" s="61"/>
      <c r="AI165" s="62"/>
      <c r="AJ165" s="61"/>
      <c r="AK165" s="62"/>
      <c r="AL165" s="61"/>
      <c r="AM165" s="62"/>
      <c r="AN165" s="61"/>
      <c r="AO165" s="62"/>
      <c r="AP165" s="61"/>
      <c r="AQ165" s="62"/>
      <c r="AR165" s="61"/>
      <c r="AS165" s="62"/>
      <c r="AT165" s="61"/>
      <c r="AU165" s="62"/>
      <c r="AV165" s="61"/>
    </row>
    <row r="166" spans="2:48" x14ac:dyDescent="0.2">
      <c r="B166"/>
      <c r="C166"/>
      <c r="D166"/>
      <c r="E166"/>
      <c r="F166"/>
      <c r="G166" s="61"/>
      <c r="H166"/>
      <c r="I166" s="62"/>
      <c r="J166" s="61"/>
      <c r="K166" s="62"/>
      <c r="L166" s="61"/>
      <c r="M166" s="62"/>
      <c r="N166" s="61"/>
      <c r="O166" s="62"/>
      <c r="P166" s="61"/>
      <c r="Q166" s="62"/>
      <c r="R166" s="61"/>
      <c r="S166" s="62"/>
      <c r="T166" s="61"/>
      <c r="U166" s="62"/>
      <c r="V166" s="61"/>
      <c r="W166" s="62"/>
      <c r="X166" s="61"/>
      <c r="Y166" s="62"/>
      <c r="Z166" s="61"/>
      <c r="AA166" s="62"/>
      <c r="AB166" s="61"/>
      <c r="AC166" s="62"/>
      <c r="AD166" s="61"/>
      <c r="AE166" s="62"/>
      <c r="AF166" s="61"/>
      <c r="AG166" s="62"/>
      <c r="AH166" s="61"/>
      <c r="AI166" s="62"/>
      <c r="AJ166" s="61"/>
      <c r="AK166" s="62"/>
      <c r="AL166" s="61"/>
      <c r="AM166" s="62"/>
      <c r="AN166" s="61"/>
      <c r="AO166" s="62"/>
      <c r="AP166" s="61"/>
      <c r="AQ166" s="62"/>
      <c r="AR166" s="61"/>
      <c r="AS166" s="62"/>
      <c r="AT166" s="61"/>
      <c r="AU166" s="62"/>
      <c r="AV166" s="61"/>
    </row>
    <row r="167" spans="2:48" x14ac:dyDescent="0.2">
      <c r="B167"/>
      <c r="C167"/>
      <c r="D167"/>
      <c r="E167"/>
      <c r="F167"/>
      <c r="G167" s="61"/>
      <c r="H167"/>
      <c r="I167" s="62"/>
      <c r="J167" s="61"/>
      <c r="K167" s="62"/>
      <c r="L167" s="61"/>
      <c r="M167" s="62"/>
      <c r="N167" s="61"/>
      <c r="O167" s="62"/>
      <c r="P167" s="61"/>
      <c r="Q167" s="62"/>
      <c r="R167" s="61"/>
      <c r="S167" s="62"/>
      <c r="T167" s="61"/>
      <c r="U167" s="62"/>
      <c r="V167" s="61"/>
      <c r="W167" s="62"/>
      <c r="X167" s="61"/>
      <c r="Y167" s="62"/>
      <c r="Z167" s="61"/>
      <c r="AA167" s="62"/>
      <c r="AB167" s="61"/>
      <c r="AC167" s="62"/>
      <c r="AD167" s="61"/>
      <c r="AE167" s="62"/>
      <c r="AF167" s="61"/>
      <c r="AG167" s="62"/>
      <c r="AH167" s="61"/>
      <c r="AI167" s="62"/>
      <c r="AJ167" s="61"/>
      <c r="AK167" s="62"/>
      <c r="AL167" s="61"/>
      <c r="AM167" s="62"/>
      <c r="AN167" s="61"/>
      <c r="AO167" s="62"/>
      <c r="AP167" s="61"/>
      <c r="AQ167" s="62"/>
      <c r="AR167" s="61"/>
      <c r="AS167" s="62"/>
      <c r="AT167" s="61"/>
      <c r="AU167" s="62"/>
      <c r="AV167" s="61"/>
    </row>
    <row r="168" spans="2:48" x14ac:dyDescent="0.2">
      <c r="B168"/>
      <c r="C168"/>
      <c r="D168"/>
      <c r="E168"/>
      <c r="F168"/>
      <c r="G168" s="61"/>
      <c r="H168"/>
      <c r="I168" s="62"/>
      <c r="J168" s="61"/>
      <c r="K168" s="62"/>
      <c r="L168" s="61"/>
      <c r="M168" s="62"/>
      <c r="N168" s="61"/>
      <c r="O168" s="62"/>
      <c r="P168" s="61"/>
      <c r="Q168" s="62"/>
      <c r="R168" s="61"/>
      <c r="S168" s="62"/>
      <c r="T168" s="61"/>
      <c r="U168" s="62"/>
      <c r="V168" s="61"/>
      <c r="W168" s="62"/>
      <c r="X168" s="61"/>
      <c r="Y168" s="62"/>
      <c r="Z168" s="61"/>
      <c r="AA168" s="62"/>
      <c r="AB168" s="61"/>
      <c r="AC168" s="62"/>
      <c r="AD168" s="61"/>
      <c r="AE168" s="62"/>
      <c r="AF168" s="61"/>
      <c r="AG168" s="62"/>
      <c r="AH168" s="61"/>
      <c r="AI168" s="62"/>
      <c r="AJ168" s="61"/>
      <c r="AK168" s="62"/>
      <c r="AL168" s="61"/>
      <c r="AM168" s="62"/>
      <c r="AN168" s="61"/>
      <c r="AO168" s="62"/>
      <c r="AP168" s="61"/>
      <c r="AQ168" s="62"/>
      <c r="AR168" s="61"/>
      <c r="AS168" s="62"/>
      <c r="AT168" s="61"/>
      <c r="AU168" s="62"/>
      <c r="AV168" s="61"/>
    </row>
    <row r="169" spans="2:48" x14ac:dyDescent="0.2">
      <c r="B169"/>
      <c r="C169"/>
      <c r="D169"/>
      <c r="E169"/>
      <c r="F169"/>
      <c r="G169" s="61"/>
      <c r="H169"/>
      <c r="I169" s="62"/>
      <c r="J169" s="61"/>
      <c r="K169" s="62"/>
      <c r="L169" s="61"/>
      <c r="M169" s="62"/>
      <c r="N169" s="61"/>
      <c r="O169" s="62"/>
      <c r="P169" s="61"/>
      <c r="Q169" s="62"/>
      <c r="R169" s="61"/>
      <c r="S169" s="62"/>
      <c r="T169" s="61"/>
      <c r="U169" s="62"/>
      <c r="V169" s="61"/>
      <c r="W169" s="62"/>
      <c r="X169" s="61"/>
      <c r="Y169" s="62"/>
      <c r="Z169" s="61"/>
      <c r="AA169" s="62"/>
      <c r="AB169" s="61"/>
      <c r="AC169" s="62"/>
      <c r="AD169" s="61"/>
      <c r="AE169" s="62"/>
      <c r="AF169" s="61"/>
      <c r="AG169" s="62"/>
      <c r="AH169" s="61"/>
      <c r="AI169" s="62"/>
      <c r="AJ169" s="61"/>
      <c r="AK169" s="62"/>
      <c r="AL169" s="61"/>
      <c r="AM169" s="62"/>
      <c r="AN169" s="61"/>
      <c r="AO169" s="62"/>
      <c r="AP169" s="61"/>
      <c r="AQ169" s="62"/>
      <c r="AR169" s="61"/>
      <c r="AS169" s="62"/>
      <c r="AT169" s="61"/>
      <c r="AU169" s="62"/>
      <c r="AV169" s="61"/>
    </row>
    <row r="170" spans="2:48" x14ac:dyDescent="0.2">
      <c r="B170"/>
      <c r="C170"/>
      <c r="D170"/>
      <c r="E170"/>
      <c r="F170"/>
      <c r="G170" s="61"/>
      <c r="H170"/>
      <c r="I170" s="62"/>
      <c r="J170" s="61"/>
      <c r="K170" s="62"/>
      <c r="L170" s="61"/>
      <c r="M170" s="62"/>
      <c r="N170" s="61"/>
      <c r="O170" s="62"/>
      <c r="P170" s="61"/>
      <c r="Q170" s="62"/>
      <c r="R170" s="61"/>
      <c r="S170" s="62"/>
      <c r="T170" s="61"/>
      <c r="U170" s="62"/>
      <c r="V170" s="61"/>
      <c r="W170" s="62"/>
      <c r="X170" s="61"/>
      <c r="Y170" s="62"/>
      <c r="Z170" s="61"/>
      <c r="AA170" s="62"/>
      <c r="AB170" s="61"/>
      <c r="AC170" s="62"/>
      <c r="AD170" s="61"/>
      <c r="AE170" s="62"/>
      <c r="AF170" s="61"/>
      <c r="AG170" s="62"/>
      <c r="AH170" s="61"/>
      <c r="AI170" s="62"/>
      <c r="AJ170" s="61"/>
      <c r="AK170" s="62"/>
      <c r="AL170" s="61"/>
      <c r="AM170" s="62"/>
      <c r="AN170" s="61"/>
      <c r="AO170" s="62"/>
      <c r="AP170" s="61"/>
      <c r="AQ170" s="62"/>
      <c r="AR170" s="61"/>
      <c r="AS170" s="62"/>
      <c r="AT170" s="61"/>
      <c r="AU170" s="62"/>
      <c r="AV170" s="61"/>
    </row>
    <row r="171" spans="2:48" x14ac:dyDescent="0.2">
      <c r="B171"/>
      <c r="C171"/>
      <c r="D171"/>
      <c r="E171"/>
      <c r="F171"/>
      <c r="G171" s="61"/>
      <c r="H171"/>
      <c r="I171" s="62"/>
      <c r="J171" s="61"/>
      <c r="K171" s="62"/>
      <c r="L171" s="61"/>
      <c r="M171" s="62"/>
      <c r="N171" s="61"/>
      <c r="O171" s="62"/>
      <c r="P171" s="61"/>
      <c r="Q171" s="62"/>
      <c r="R171" s="61"/>
      <c r="S171" s="62"/>
      <c r="T171" s="61"/>
      <c r="U171" s="62"/>
      <c r="V171" s="61"/>
      <c r="W171" s="62"/>
      <c r="X171" s="61"/>
      <c r="Y171" s="62"/>
      <c r="Z171" s="61"/>
      <c r="AA171" s="62"/>
      <c r="AB171" s="61"/>
      <c r="AC171" s="62"/>
      <c r="AD171" s="61"/>
      <c r="AE171" s="62"/>
      <c r="AF171" s="61"/>
      <c r="AG171" s="62"/>
      <c r="AH171" s="61"/>
      <c r="AI171" s="62"/>
      <c r="AJ171" s="61"/>
      <c r="AK171" s="62"/>
      <c r="AL171" s="61"/>
      <c r="AM171" s="62"/>
      <c r="AN171" s="61"/>
      <c r="AO171" s="62"/>
      <c r="AP171" s="61"/>
      <c r="AQ171" s="62"/>
      <c r="AR171" s="61"/>
      <c r="AS171" s="62"/>
      <c r="AT171" s="61"/>
      <c r="AU171" s="62"/>
      <c r="AV171" s="61"/>
    </row>
    <row r="172" spans="2:48" x14ac:dyDescent="0.2">
      <c r="B172"/>
      <c r="C172"/>
      <c r="D172"/>
      <c r="E172"/>
      <c r="F172"/>
      <c r="G172" s="61"/>
      <c r="H172"/>
      <c r="I172" s="62"/>
      <c r="J172" s="61"/>
      <c r="K172" s="62"/>
      <c r="L172" s="61"/>
      <c r="M172" s="62"/>
      <c r="N172" s="61"/>
      <c r="O172" s="62"/>
      <c r="P172" s="61"/>
      <c r="Q172" s="62"/>
      <c r="R172" s="61"/>
      <c r="S172" s="62"/>
      <c r="T172" s="61"/>
      <c r="U172" s="62"/>
      <c r="V172" s="61"/>
      <c r="W172" s="62"/>
      <c r="X172" s="61"/>
      <c r="Y172" s="62"/>
      <c r="Z172" s="61"/>
      <c r="AA172" s="62"/>
      <c r="AB172" s="61"/>
      <c r="AC172" s="62"/>
      <c r="AD172" s="61"/>
      <c r="AE172" s="62"/>
      <c r="AF172" s="61"/>
      <c r="AG172" s="62"/>
      <c r="AH172" s="61"/>
      <c r="AI172" s="62"/>
      <c r="AJ172" s="61"/>
      <c r="AK172" s="62"/>
      <c r="AL172" s="61"/>
      <c r="AM172" s="62"/>
      <c r="AN172" s="61"/>
      <c r="AO172" s="62"/>
      <c r="AP172" s="61"/>
      <c r="AQ172" s="62"/>
      <c r="AR172" s="61"/>
      <c r="AS172" s="62"/>
      <c r="AT172" s="61"/>
      <c r="AU172" s="62"/>
      <c r="AV172" s="61"/>
    </row>
    <row r="173" spans="2:48" x14ac:dyDescent="0.2">
      <c r="B173"/>
      <c r="C173"/>
      <c r="D173"/>
      <c r="E173"/>
      <c r="F173"/>
      <c r="G173" s="61"/>
      <c r="H173"/>
      <c r="I173" s="62"/>
      <c r="J173" s="61"/>
      <c r="K173" s="62"/>
      <c r="L173" s="61"/>
      <c r="M173" s="62"/>
      <c r="N173" s="61"/>
      <c r="O173" s="62"/>
      <c r="P173" s="61"/>
      <c r="Q173" s="62"/>
      <c r="R173" s="61"/>
      <c r="S173" s="62"/>
      <c r="T173" s="61"/>
      <c r="U173" s="62"/>
      <c r="V173" s="61"/>
      <c r="W173" s="62"/>
      <c r="X173" s="61"/>
      <c r="Y173" s="62"/>
      <c r="Z173" s="61"/>
      <c r="AA173" s="62"/>
      <c r="AB173" s="61"/>
      <c r="AC173" s="62"/>
      <c r="AD173" s="61"/>
      <c r="AE173" s="62"/>
      <c r="AF173" s="61"/>
      <c r="AG173" s="62"/>
      <c r="AH173" s="61"/>
      <c r="AI173" s="62"/>
      <c r="AJ173" s="61"/>
      <c r="AK173" s="62"/>
      <c r="AL173" s="61"/>
      <c r="AM173" s="62"/>
      <c r="AN173" s="61"/>
      <c r="AO173" s="62"/>
      <c r="AP173" s="61"/>
      <c r="AQ173" s="62"/>
      <c r="AR173" s="61"/>
      <c r="AS173" s="62"/>
      <c r="AT173" s="61"/>
      <c r="AU173" s="62"/>
      <c r="AV173" s="61"/>
    </row>
    <row r="174" spans="2:48" x14ac:dyDescent="0.2">
      <c r="B174"/>
      <c r="C174"/>
      <c r="D174"/>
      <c r="E174"/>
      <c r="F174"/>
      <c r="G174" s="61"/>
      <c r="H174"/>
      <c r="I174" s="62"/>
      <c r="J174" s="61"/>
      <c r="K174" s="62"/>
      <c r="L174" s="61"/>
      <c r="M174" s="62"/>
      <c r="N174" s="61"/>
      <c r="O174" s="62"/>
      <c r="P174" s="61"/>
      <c r="Q174" s="62"/>
      <c r="R174" s="61"/>
      <c r="S174" s="62"/>
      <c r="T174" s="61"/>
      <c r="U174" s="62"/>
      <c r="V174" s="61"/>
      <c r="W174" s="62"/>
      <c r="X174" s="61"/>
      <c r="Y174" s="62"/>
      <c r="Z174" s="61"/>
      <c r="AA174" s="62"/>
      <c r="AB174" s="61"/>
      <c r="AC174" s="62"/>
      <c r="AD174" s="61"/>
      <c r="AE174" s="62"/>
      <c r="AF174" s="61"/>
      <c r="AG174" s="62"/>
      <c r="AH174" s="61"/>
      <c r="AI174" s="62"/>
      <c r="AJ174" s="61"/>
      <c r="AK174" s="62"/>
      <c r="AL174" s="61"/>
      <c r="AM174" s="62"/>
      <c r="AN174" s="61"/>
      <c r="AO174" s="62"/>
      <c r="AP174" s="61"/>
      <c r="AQ174" s="62"/>
      <c r="AR174" s="61"/>
      <c r="AS174" s="62"/>
      <c r="AT174" s="61"/>
      <c r="AU174" s="62"/>
      <c r="AV174" s="61"/>
    </row>
    <row r="175" spans="2:48" x14ac:dyDescent="0.2">
      <c r="B175"/>
      <c r="C175"/>
      <c r="D175"/>
      <c r="E175"/>
      <c r="F175"/>
      <c r="G175" s="61"/>
      <c r="H175"/>
      <c r="I175" s="62"/>
      <c r="J175" s="61"/>
      <c r="K175" s="62"/>
      <c r="L175" s="61"/>
      <c r="M175" s="62"/>
      <c r="N175" s="61"/>
      <c r="O175" s="62"/>
      <c r="P175" s="61"/>
      <c r="Q175" s="62"/>
      <c r="R175" s="61"/>
      <c r="S175" s="62"/>
      <c r="T175" s="61"/>
      <c r="U175" s="62"/>
      <c r="V175" s="61"/>
      <c r="W175" s="62"/>
      <c r="X175" s="61"/>
      <c r="Y175" s="62"/>
      <c r="Z175" s="61"/>
      <c r="AA175" s="62"/>
      <c r="AB175" s="61"/>
      <c r="AC175" s="62"/>
      <c r="AD175" s="61"/>
      <c r="AE175" s="62"/>
      <c r="AF175" s="61"/>
      <c r="AG175" s="62"/>
      <c r="AH175" s="61"/>
      <c r="AI175" s="62"/>
      <c r="AJ175" s="61"/>
      <c r="AK175" s="62"/>
      <c r="AL175" s="61"/>
      <c r="AM175" s="62"/>
      <c r="AN175" s="61"/>
      <c r="AO175" s="62"/>
      <c r="AP175" s="61"/>
      <c r="AQ175" s="62"/>
      <c r="AR175" s="61"/>
      <c r="AS175" s="62"/>
      <c r="AT175" s="61"/>
      <c r="AU175" s="62"/>
      <c r="AV175" s="61"/>
    </row>
    <row r="176" spans="2:48" x14ac:dyDescent="0.2">
      <c r="B176"/>
      <c r="C176"/>
      <c r="D176"/>
      <c r="E176"/>
      <c r="F176"/>
      <c r="G176" s="61"/>
      <c r="H176"/>
      <c r="I176" s="62"/>
      <c r="J176" s="61"/>
      <c r="K176" s="62"/>
      <c r="L176" s="61"/>
      <c r="M176" s="62"/>
      <c r="N176" s="61"/>
      <c r="O176" s="62"/>
      <c r="P176" s="61"/>
      <c r="Q176" s="62"/>
      <c r="R176" s="61"/>
      <c r="S176" s="62"/>
      <c r="T176" s="61"/>
      <c r="U176" s="62"/>
      <c r="V176" s="61"/>
      <c r="W176" s="62"/>
      <c r="X176" s="61"/>
      <c r="Y176" s="62"/>
      <c r="Z176" s="61"/>
      <c r="AA176" s="62"/>
      <c r="AB176" s="61"/>
      <c r="AC176" s="62"/>
      <c r="AD176" s="61"/>
      <c r="AE176" s="62"/>
      <c r="AF176" s="61"/>
      <c r="AG176" s="62"/>
      <c r="AH176" s="61"/>
      <c r="AI176" s="62"/>
      <c r="AJ176" s="61"/>
      <c r="AK176" s="62"/>
      <c r="AL176" s="61"/>
      <c r="AM176" s="62"/>
      <c r="AN176" s="61"/>
      <c r="AO176" s="62"/>
      <c r="AP176" s="61"/>
      <c r="AQ176" s="62"/>
      <c r="AR176" s="61"/>
      <c r="AS176" s="62"/>
      <c r="AT176" s="61"/>
      <c r="AU176" s="62"/>
      <c r="AV176" s="61"/>
    </row>
    <row r="177" spans="2:48" x14ac:dyDescent="0.2">
      <c r="B177"/>
      <c r="C177"/>
      <c r="D177"/>
      <c r="E177"/>
      <c r="F177"/>
      <c r="G177" s="61"/>
      <c r="H177"/>
      <c r="I177" s="62"/>
      <c r="J177" s="61"/>
      <c r="K177" s="62"/>
      <c r="L177" s="61"/>
      <c r="M177" s="62"/>
      <c r="N177" s="61"/>
      <c r="O177" s="62"/>
      <c r="P177" s="61"/>
      <c r="Q177" s="62"/>
      <c r="R177" s="61"/>
      <c r="S177" s="62"/>
      <c r="T177" s="61"/>
      <c r="U177" s="62"/>
      <c r="V177" s="61"/>
      <c r="W177" s="62"/>
      <c r="X177" s="61"/>
      <c r="Y177" s="62"/>
      <c r="Z177" s="61"/>
      <c r="AA177" s="62"/>
      <c r="AB177" s="61"/>
      <c r="AC177" s="62"/>
      <c r="AD177" s="61"/>
      <c r="AE177" s="62"/>
      <c r="AF177" s="61"/>
      <c r="AG177" s="62"/>
      <c r="AH177" s="61"/>
      <c r="AI177" s="62"/>
      <c r="AJ177" s="61"/>
      <c r="AK177" s="62"/>
      <c r="AL177" s="61"/>
      <c r="AM177" s="62"/>
      <c r="AN177" s="61"/>
      <c r="AO177" s="62"/>
      <c r="AP177" s="61"/>
      <c r="AQ177" s="62"/>
      <c r="AR177" s="61"/>
      <c r="AS177" s="62"/>
      <c r="AT177" s="61"/>
      <c r="AU177" s="62"/>
      <c r="AV177" s="61"/>
    </row>
    <row r="178" spans="2:48" x14ac:dyDescent="0.2">
      <c r="B178"/>
      <c r="C178"/>
      <c r="D178"/>
      <c r="E178"/>
      <c r="F178"/>
      <c r="G178" s="61"/>
      <c r="H178"/>
      <c r="I178" s="62"/>
      <c r="J178" s="61"/>
      <c r="K178" s="62"/>
      <c r="L178" s="61"/>
      <c r="M178" s="62"/>
      <c r="N178" s="61"/>
      <c r="O178" s="62"/>
      <c r="P178" s="61"/>
      <c r="Q178" s="62"/>
      <c r="R178" s="61"/>
      <c r="S178" s="62"/>
      <c r="T178" s="61"/>
      <c r="U178" s="62"/>
      <c r="V178" s="61"/>
      <c r="W178" s="62"/>
      <c r="X178" s="61"/>
      <c r="Y178" s="62"/>
      <c r="Z178" s="61"/>
      <c r="AA178" s="62"/>
      <c r="AB178" s="61"/>
      <c r="AC178" s="62"/>
      <c r="AD178" s="61"/>
      <c r="AE178" s="62"/>
      <c r="AF178" s="61"/>
      <c r="AG178" s="62"/>
      <c r="AH178" s="61"/>
      <c r="AI178" s="62"/>
      <c r="AJ178" s="61"/>
      <c r="AK178" s="62"/>
      <c r="AL178" s="61"/>
      <c r="AM178" s="62"/>
      <c r="AN178" s="61"/>
      <c r="AO178" s="62"/>
      <c r="AP178" s="61"/>
      <c r="AQ178" s="62"/>
      <c r="AR178" s="61"/>
      <c r="AS178" s="62"/>
      <c r="AT178" s="61"/>
      <c r="AU178" s="62"/>
      <c r="AV178" s="61"/>
    </row>
    <row r="179" spans="2:48" x14ac:dyDescent="0.2">
      <c r="B179"/>
      <c r="C179"/>
      <c r="D179"/>
      <c r="E179"/>
      <c r="F179"/>
      <c r="G179" s="61"/>
      <c r="H179"/>
      <c r="I179" s="62"/>
      <c r="J179" s="61"/>
      <c r="K179" s="62"/>
      <c r="L179" s="61"/>
      <c r="M179" s="62"/>
      <c r="N179" s="61"/>
      <c r="O179" s="62"/>
      <c r="P179" s="61"/>
      <c r="Q179" s="62"/>
      <c r="R179" s="61"/>
      <c r="S179" s="62"/>
      <c r="T179" s="61"/>
      <c r="U179" s="62"/>
      <c r="V179" s="61"/>
      <c r="W179" s="62"/>
      <c r="X179" s="61"/>
      <c r="Y179" s="62"/>
      <c r="Z179" s="61"/>
      <c r="AA179" s="62"/>
      <c r="AB179" s="61"/>
      <c r="AC179" s="62"/>
      <c r="AD179" s="61"/>
      <c r="AE179" s="62"/>
      <c r="AF179" s="61"/>
      <c r="AG179" s="62"/>
      <c r="AH179" s="61"/>
      <c r="AI179" s="62"/>
      <c r="AJ179" s="61"/>
      <c r="AK179" s="62"/>
      <c r="AL179" s="61"/>
      <c r="AM179" s="62"/>
      <c r="AN179" s="61"/>
      <c r="AO179" s="62"/>
      <c r="AP179" s="61"/>
      <c r="AQ179" s="62"/>
      <c r="AR179" s="61"/>
      <c r="AS179" s="62"/>
      <c r="AT179" s="61"/>
      <c r="AU179" s="62"/>
      <c r="AV179" s="61"/>
    </row>
    <row r="180" spans="2:48" x14ac:dyDescent="0.2">
      <c r="B180"/>
      <c r="C180"/>
      <c r="D180"/>
      <c r="E180"/>
      <c r="F180"/>
      <c r="G180" s="61"/>
      <c r="H180"/>
      <c r="I180" s="62"/>
      <c r="J180" s="61"/>
      <c r="K180" s="62"/>
      <c r="L180" s="61"/>
      <c r="M180" s="62"/>
      <c r="N180" s="61"/>
      <c r="O180" s="62"/>
      <c r="P180" s="61"/>
      <c r="Q180" s="62"/>
      <c r="R180" s="61"/>
      <c r="S180" s="62"/>
      <c r="T180" s="61"/>
      <c r="U180" s="62"/>
      <c r="V180" s="61"/>
      <c r="W180" s="62"/>
      <c r="X180" s="61"/>
      <c r="Y180" s="62"/>
      <c r="Z180" s="61"/>
      <c r="AA180" s="62"/>
      <c r="AB180" s="61"/>
      <c r="AC180" s="62"/>
      <c r="AD180" s="61"/>
      <c r="AE180" s="62"/>
      <c r="AF180" s="61"/>
      <c r="AG180" s="62"/>
      <c r="AH180" s="61"/>
      <c r="AI180" s="62"/>
      <c r="AJ180" s="61"/>
      <c r="AK180" s="62"/>
      <c r="AL180" s="61"/>
      <c r="AM180" s="62"/>
      <c r="AN180" s="61"/>
      <c r="AO180" s="62"/>
      <c r="AP180" s="61"/>
      <c r="AQ180" s="62"/>
      <c r="AR180" s="61"/>
      <c r="AS180" s="62"/>
      <c r="AT180" s="61"/>
      <c r="AU180" s="62"/>
      <c r="AV180" s="61"/>
    </row>
    <row r="181" spans="2:48" x14ac:dyDescent="0.2">
      <c r="B181"/>
      <c r="C181"/>
      <c r="D181"/>
      <c r="E181"/>
      <c r="F181"/>
      <c r="G181" s="61"/>
      <c r="H181"/>
      <c r="I181" s="62"/>
      <c r="J181" s="61"/>
      <c r="K181" s="62"/>
      <c r="L181" s="61"/>
      <c r="M181" s="62"/>
      <c r="N181" s="61"/>
      <c r="O181" s="62"/>
      <c r="P181" s="61"/>
      <c r="Q181" s="62"/>
      <c r="R181" s="61"/>
      <c r="S181" s="62"/>
      <c r="T181" s="61"/>
      <c r="U181" s="62"/>
      <c r="V181" s="61"/>
      <c r="W181" s="62"/>
      <c r="X181" s="61"/>
      <c r="Y181" s="62"/>
      <c r="Z181" s="61"/>
      <c r="AA181" s="62"/>
      <c r="AB181" s="61"/>
      <c r="AC181" s="62"/>
      <c r="AD181" s="61"/>
      <c r="AE181" s="62"/>
      <c r="AF181" s="61"/>
      <c r="AG181" s="62"/>
      <c r="AH181" s="61"/>
      <c r="AI181" s="62"/>
      <c r="AJ181" s="61"/>
      <c r="AK181" s="62"/>
      <c r="AL181" s="61"/>
      <c r="AM181" s="62"/>
      <c r="AN181" s="61"/>
      <c r="AO181" s="62"/>
      <c r="AP181" s="61"/>
      <c r="AQ181" s="62"/>
      <c r="AR181" s="61"/>
      <c r="AS181" s="62"/>
      <c r="AT181" s="61"/>
      <c r="AU181" s="62"/>
      <c r="AV181" s="61"/>
    </row>
    <row r="182" spans="2:48" x14ac:dyDescent="0.2">
      <c r="B182"/>
      <c r="C182"/>
      <c r="D182"/>
      <c r="E182"/>
      <c r="F182"/>
      <c r="G182" s="61"/>
      <c r="H182"/>
      <c r="I182" s="62"/>
      <c r="J182" s="61"/>
      <c r="K182" s="62"/>
      <c r="L182" s="61"/>
      <c r="M182" s="62"/>
      <c r="N182" s="61"/>
      <c r="O182" s="62"/>
      <c r="P182" s="61"/>
      <c r="Q182" s="62"/>
      <c r="R182" s="61"/>
      <c r="S182" s="62"/>
      <c r="T182" s="61"/>
      <c r="U182" s="62"/>
      <c r="V182" s="61"/>
      <c r="W182" s="62"/>
      <c r="X182" s="61"/>
      <c r="Y182" s="62"/>
      <c r="Z182" s="61"/>
      <c r="AA182" s="62"/>
      <c r="AB182" s="61"/>
      <c r="AC182" s="62"/>
      <c r="AD182" s="61"/>
      <c r="AE182" s="62"/>
      <c r="AF182" s="61"/>
      <c r="AG182" s="62"/>
      <c r="AH182" s="61"/>
      <c r="AI182" s="62"/>
      <c r="AJ182" s="61"/>
      <c r="AK182" s="62"/>
      <c r="AL182" s="61"/>
      <c r="AM182" s="62"/>
      <c r="AN182" s="61"/>
      <c r="AO182" s="62"/>
      <c r="AP182" s="61"/>
      <c r="AQ182" s="62"/>
      <c r="AR182" s="61"/>
      <c r="AS182" s="62"/>
      <c r="AT182" s="61"/>
      <c r="AU182" s="62"/>
      <c r="AV182" s="61"/>
    </row>
    <row r="183" spans="2:48" x14ac:dyDescent="0.2">
      <c r="B183"/>
      <c r="C183"/>
      <c r="D183"/>
      <c r="E183"/>
      <c r="F183"/>
      <c r="G183" s="61"/>
      <c r="H183"/>
      <c r="I183" s="62"/>
      <c r="J183" s="61"/>
      <c r="K183" s="62"/>
      <c r="L183" s="61"/>
      <c r="M183" s="62"/>
      <c r="N183" s="61"/>
      <c r="O183" s="62"/>
      <c r="P183" s="61"/>
      <c r="Q183" s="62"/>
      <c r="R183" s="61"/>
      <c r="S183" s="62"/>
      <c r="T183" s="61"/>
      <c r="U183" s="62"/>
      <c r="V183" s="61"/>
      <c r="W183" s="62"/>
      <c r="X183" s="61"/>
      <c r="Y183" s="62"/>
      <c r="Z183" s="61"/>
      <c r="AA183" s="62"/>
      <c r="AB183" s="61"/>
      <c r="AC183" s="62"/>
      <c r="AD183" s="61"/>
      <c r="AE183" s="62"/>
      <c r="AF183" s="61"/>
      <c r="AG183" s="62"/>
      <c r="AH183" s="61"/>
      <c r="AI183" s="62"/>
      <c r="AJ183" s="61"/>
      <c r="AK183" s="62"/>
      <c r="AL183" s="61"/>
      <c r="AM183" s="62"/>
      <c r="AN183" s="61"/>
      <c r="AO183" s="62"/>
      <c r="AP183" s="61"/>
      <c r="AQ183" s="62"/>
      <c r="AR183" s="61"/>
      <c r="AS183" s="62"/>
      <c r="AT183" s="61"/>
      <c r="AU183" s="62"/>
      <c r="AV183" s="61"/>
    </row>
    <row r="184" spans="2:48" x14ac:dyDescent="0.2">
      <c r="B184"/>
      <c r="C184"/>
      <c r="D184"/>
      <c r="E184"/>
      <c r="F184"/>
      <c r="G184" s="61"/>
      <c r="H184"/>
      <c r="I184" s="62"/>
      <c r="J184" s="61"/>
      <c r="K184" s="62"/>
      <c r="L184" s="61"/>
      <c r="M184" s="62"/>
      <c r="N184" s="61"/>
      <c r="O184" s="62"/>
      <c r="P184" s="61"/>
      <c r="Q184" s="62"/>
      <c r="R184" s="61"/>
      <c r="S184" s="62"/>
      <c r="T184" s="61"/>
      <c r="U184" s="62"/>
      <c r="V184" s="61"/>
      <c r="W184" s="62"/>
      <c r="X184" s="61"/>
      <c r="Y184" s="62"/>
      <c r="Z184" s="61"/>
      <c r="AA184" s="62"/>
      <c r="AB184" s="61"/>
      <c r="AC184" s="62"/>
      <c r="AD184" s="61"/>
      <c r="AE184" s="62"/>
      <c r="AF184" s="61"/>
      <c r="AG184" s="62"/>
      <c r="AH184" s="61"/>
      <c r="AI184" s="62"/>
      <c r="AJ184" s="61"/>
      <c r="AK184" s="62"/>
      <c r="AL184" s="61"/>
      <c r="AM184" s="62"/>
      <c r="AN184" s="61"/>
      <c r="AO184" s="62"/>
      <c r="AP184" s="61"/>
      <c r="AQ184" s="62"/>
      <c r="AR184" s="61"/>
      <c r="AS184" s="62"/>
      <c r="AT184" s="61"/>
      <c r="AU184" s="62"/>
      <c r="AV184" s="61"/>
    </row>
    <row r="185" spans="2:48" x14ac:dyDescent="0.2">
      <c r="B185"/>
      <c r="C185"/>
      <c r="D185"/>
      <c r="E185"/>
      <c r="F185"/>
      <c r="G185" s="61"/>
      <c r="H185"/>
      <c r="I185" s="62"/>
      <c r="J185" s="61"/>
      <c r="K185" s="62"/>
      <c r="L185" s="61"/>
      <c r="M185" s="62"/>
      <c r="N185" s="61"/>
      <c r="O185" s="62"/>
      <c r="P185" s="61"/>
      <c r="Q185" s="62"/>
      <c r="R185" s="61"/>
      <c r="S185" s="62"/>
      <c r="T185" s="61"/>
      <c r="U185" s="62"/>
      <c r="V185" s="61"/>
      <c r="W185" s="62"/>
      <c r="X185" s="61"/>
      <c r="Y185" s="62"/>
      <c r="Z185" s="61"/>
      <c r="AA185" s="62"/>
      <c r="AB185" s="61"/>
      <c r="AC185" s="62"/>
      <c r="AD185" s="61"/>
      <c r="AE185" s="62"/>
      <c r="AF185" s="61"/>
      <c r="AG185" s="62"/>
      <c r="AH185" s="61"/>
      <c r="AI185" s="62"/>
      <c r="AJ185" s="61"/>
      <c r="AK185" s="62"/>
      <c r="AL185" s="61"/>
      <c r="AM185" s="62"/>
      <c r="AN185" s="61"/>
      <c r="AO185" s="62"/>
      <c r="AP185" s="61"/>
      <c r="AQ185" s="62"/>
      <c r="AR185" s="61"/>
      <c r="AS185" s="62"/>
      <c r="AT185" s="61"/>
      <c r="AU185" s="62"/>
      <c r="AV185" s="61"/>
    </row>
    <row r="186" spans="2:48" x14ac:dyDescent="0.2">
      <c r="B186"/>
      <c r="C186"/>
      <c r="D186"/>
      <c r="E186"/>
      <c r="F186"/>
      <c r="G186" s="61"/>
      <c r="H186"/>
      <c r="I186" s="62"/>
      <c r="J186" s="61"/>
      <c r="K186" s="62"/>
      <c r="L186" s="61"/>
      <c r="M186" s="62"/>
      <c r="N186" s="61"/>
      <c r="O186" s="62"/>
      <c r="P186" s="61"/>
      <c r="Q186" s="62"/>
      <c r="R186" s="61"/>
      <c r="S186" s="62"/>
      <c r="T186" s="61"/>
      <c r="U186" s="62"/>
      <c r="V186" s="61"/>
      <c r="W186" s="62"/>
      <c r="X186" s="61"/>
      <c r="Y186" s="62"/>
      <c r="Z186" s="61"/>
      <c r="AA186" s="62"/>
      <c r="AB186" s="61"/>
      <c r="AC186" s="62"/>
      <c r="AD186" s="61"/>
      <c r="AE186" s="62"/>
      <c r="AF186" s="61"/>
      <c r="AG186" s="62"/>
      <c r="AH186" s="61"/>
      <c r="AI186" s="62"/>
      <c r="AJ186" s="61"/>
      <c r="AK186" s="62"/>
      <c r="AL186" s="61"/>
      <c r="AM186" s="62"/>
      <c r="AN186" s="61"/>
      <c r="AO186" s="62"/>
      <c r="AP186" s="61"/>
      <c r="AQ186" s="62"/>
      <c r="AR186" s="61"/>
      <c r="AS186" s="62"/>
      <c r="AT186" s="61"/>
      <c r="AU186" s="62"/>
      <c r="AV186" s="61"/>
    </row>
    <row r="187" spans="2:48" x14ac:dyDescent="0.2">
      <c r="B187"/>
      <c r="C187"/>
      <c r="D187"/>
      <c r="E187"/>
      <c r="F187"/>
      <c r="G187" s="61"/>
      <c r="H187"/>
      <c r="I187" s="62"/>
      <c r="J187" s="61"/>
      <c r="K187" s="62"/>
      <c r="L187" s="61"/>
      <c r="M187" s="62"/>
      <c r="N187" s="61"/>
      <c r="O187" s="62"/>
      <c r="P187" s="61"/>
      <c r="Q187" s="62"/>
      <c r="R187" s="61"/>
      <c r="S187" s="62"/>
      <c r="T187" s="61"/>
      <c r="U187" s="62"/>
      <c r="V187" s="61"/>
      <c r="W187" s="62"/>
      <c r="X187" s="61"/>
      <c r="Y187" s="62"/>
      <c r="Z187" s="61"/>
      <c r="AA187" s="62"/>
      <c r="AB187" s="61"/>
      <c r="AC187" s="62"/>
      <c r="AD187" s="61"/>
      <c r="AE187" s="62"/>
      <c r="AF187" s="61"/>
      <c r="AG187" s="62"/>
      <c r="AH187" s="61"/>
      <c r="AI187" s="62"/>
      <c r="AJ187" s="61"/>
      <c r="AK187" s="62"/>
      <c r="AL187" s="61"/>
      <c r="AM187" s="62"/>
      <c r="AN187" s="61"/>
      <c r="AO187" s="62"/>
      <c r="AP187" s="61"/>
      <c r="AQ187" s="62"/>
      <c r="AR187" s="61"/>
      <c r="AS187" s="62"/>
      <c r="AT187" s="61"/>
      <c r="AU187" s="62"/>
      <c r="AV187" s="61"/>
    </row>
    <row r="188" spans="2:48" x14ac:dyDescent="0.2">
      <c r="B188"/>
      <c r="C188"/>
      <c r="D188"/>
      <c r="E188"/>
      <c r="F188"/>
      <c r="G188" s="61"/>
      <c r="H188"/>
      <c r="I188" s="62"/>
      <c r="J188" s="61"/>
      <c r="K188" s="62"/>
      <c r="L188" s="61"/>
      <c r="M188" s="62"/>
      <c r="N188" s="61"/>
      <c r="O188" s="62"/>
      <c r="P188" s="61"/>
      <c r="Q188" s="62"/>
      <c r="R188" s="61"/>
      <c r="S188" s="62"/>
      <c r="T188" s="61"/>
      <c r="U188" s="62"/>
      <c r="V188" s="61"/>
      <c r="W188" s="62"/>
      <c r="X188" s="61"/>
      <c r="Y188" s="62"/>
      <c r="Z188" s="61"/>
      <c r="AA188" s="62"/>
      <c r="AB188" s="61"/>
      <c r="AC188" s="62"/>
      <c r="AD188" s="61"/>
      <c r="AE188" s="62"/>
      <c r="AF188" s="61"/>
      <c r="AG188" s="62"/>
      <c r="AH188" s="61"/>
      <c r="AI188" s="62"/>
      <c r="AJ188" s="61"/>
      <c r="AK188" s="62"/>
      <c r="AL188" s="61"/>
      <c r="AM188" s="62"/>
      <c r="AN188" s="61"/>
      <c r="AO188" s="62"/>
      <c r="AP188" s="61"/>
      <c r="AQ188" s="62"/>
      <c r="AR188" s="61"/>
      <c r="AS188" s="62"/>
      <c r="AT188" s="61"/>
      <c r="AU188" s="62"/>
      <c r="AV188" s="61"/>
    </row>
    <row r="189" spans="2:48" x14ac:dyDescent="0.2">
      <c r="B189"/>
      <c r="C189"/>
      <c r="D189"/>
      <c r="E189"/>
      <c r="F189"/>
      <c r="G189" s="61"/>
      <c r="H189"/>
      <c r="I189" s="62"/>
      <c r="J189" s="61"/>
      <c r="K189" s="62"/>
      <c r="L189" s="61"/>
      <c r="M189" s="62"/>
      <c r="N189" s="61"/>
      <c r="O189" s="62"/>
      <c r="P189" s="61"/>
      <c r="Q189" s="62"/>
      <c r="R189" s="61"/>
      <c r="S189" s="62"/>
      <c r="T189" s="61"/>
      <c r="U189" s="62"/>
      <c r="V189" s="61"/>
      <c r="W189" s="62"/>
      <c r="X189" s="61"/>
      <c r="Y189" s="62"/>
      <c r="Z189" s="61"/>
      <c r="AA189" s="62"/>
      <c r="AB189" s="61"/>
      <c r="AC189" s="62"/>
      <c r="AD189" s="61"/>
      <c r="AE189" s="62"/>
      <c r="AF189" s="61"/>
      <c r="AG189" s="62"/>
      <c r="AH189" s="61"/>
      <c r="AI189" s="62"/>
      <c r="AJ189" s="61"/>
      <c r="AK189" s="62"/>
      <c r="AL189" s="61"/>
      <c r="AM189" s="62"/>
      <c r="AN189" s="61"/>
      <c r="AO189" s="62"/>
      <c r="AP189" s="61"/>
      <c r="AQ189" s="62"/>
      <c r="AR189" s="61"/>
      <c r="AS189" s="62"/>
      <c r="AT189" s="61"/>
      <c r="AU189" s="62"/>
      <c r="AV189" s="61"/>
    </row>
    <row r="190" spans="2:48" x14ac:dyDescent="0.2">
      <c r="B190"/>
      <c r="C190"/>
      <c r="D190"/>
      <c r="E190"/>
      <c r="F190"/>
      <c r="G190" s="61"/>
      <c r="H190"/>
      <c r="I190" s="62"/>
      <c r="J190" s="61"/>
      <c r="K190" s="62"/>
      <c r="L190" s="61"/>
      <c r="M190" s="62"/>
      <c r="N190" s="61"/>
      <c r="O190" s="62"/>
      <c r="P190" s="61"/>
      <c r="Q190" s="62"/>
      <c r="R190" s="61"/>
      <c r="S190" s="62"/>
      <c r="T190" s="61"/>
      <c r="U190" s="62"/>
      <c r="V190" s="61"/>
      <c r="W190" s="62"/>
      <c r="X190" s="61"/>
      <c r="Y190" s="62"/>
      <c r="Z190" s="61"/>
      <c r="AA190" s="62"/>
      <c r="AB190" s="61"/>
      <c r="AC190" s="62"/>
      <c r="AD190" s="61"/>
      <c r="AE190" s="62"/>
      <c r="AF190" s="61"/>
      <c r="AG190" s="62"/>
      <c r="AH190" s="61"/>
      <c r="AI190" s="62"/>
      <c r="AJ190" s="61"/>
      <c r="AK190" s="62"/>
      <c r="AL190" s="61"/>
      <c r="AM190" s="62"/>
      <c r="AN190" s="61"/>
      <c r="AO190" s="62"/>
      <c r="AP190" s="61"/>
      <c r="AQ190" s="62"/>
      <c r="AR190" s="61"/>
      <c r="AS190" s="62"/>
      <c r="AT190" s="61"/>
      <c r="AU190" s="62"/>
      <c r="AV190" s="61"/>
    </row>
    <row r="191" spans="2:48" x14ac:dyDescent="0.2">
      <c r="B191"/>
      <c r="C191"/>
      <c r="D191"/>
      <c r="E191"/>
      <c r="F191"/>
      <c r="G191" s="61"/>
      <c r="H191"/>
      <c r="I191" s="62"/>
      <c r="J191" s="61"/>
      <c r="K191" s="62"/>
      <c r="L191" s="61"/>
      <c r="M191" s="62"/>
      <c r="N191" s="61"/>
      <c r="O191" s="62"/>
      <c r="P191" s="61"/>
      <c r="Q191" s="62"/>
      <c r="R191" s="61"/>
      <c r="S191" s="62"/>
      <c r="T191" s="61"/>
      <c r="U191" s="62"/>
      <c r="V191" s="61"/>
      <c r="W191" s="62"/>
      <c r="X191" s="61"/>
      <c r="Y191" s="62"/>
      <c r="Z191" s="61"/>
      <c r="AA191" s="62"/>
      <c r="AB191" s="61"/>
      <c r="AC191" s="62"/>
      <c r="AD191" s="61"/>
      <c r="AE191" s="62"/>
      <c r="AF191" s="61"/>
      <c r="AG191" s="62"/>
      <c r="AH191" s="61"/>
      <c r="AI191" s="62"/>
      <c r="AJ191" s="61"/>
      <c r="AK191" s="62"/>
      <c r="AL191" s="61"/>
      <c r="AM191" s="62"/>
      <c r="AN191" s="61"/>
      <c r="AO191" s="62"/>
      <c r="AP191" s="61"/>
      <c r="AQ191" s="62"/>
      <c r="AR191" s="61"/>
      <c r="AS191" s="62"/>
      <c r="AT191" s="61"/>
      <c r="AU191" s="62"/>
      <c r="AV191" s="61"/>
    </row>
    <row r="192" spans="2:48" x14ac:dyDescent="0.2">
      <c r="B192"/>
      <c r="C192"/>
      <c r="D192"/>
      <c r="E192"/>
      <c r="F192"/>
      <c r="G192" s="61"/>
      <c r="H192"/>
      <c r="I192" s="62"/>
      <c r="J192" s="61"/>
      <c r="K192" s="62"/>
      <c r="L192" s="61"/>
      <c r="M192" s="62"/>
      <c r="N192" s="61"/>
      <c r="O192" s="62"/>
      <c r="P192" s="61"/>
      <c r="Q192" s="62"/>
      <c r="R192" s="61"/>
      <c r="S192" s="62"/>
      <c r="T192" s="61"/>
      <c r="U192" s="62"/>
      <c r="V192" s="61"/>
      <c r="W192" s="62"/>
      <c r="X192" s="61"/>
      <c r="Y192" s="62"/>
      <c r="Z192" s="61"/>
      <c r="AA192" s="62"/>
      <c r="AB192" s="61"/>
      <c r="AC192" s="62"/>
      <c r="AD192" s="61"/>
      <c r="AE192" s="62"/>
      <c r="AF192" s="61"/>
      <c r="AG192" s="62"/>
      <c r="AH192" s="61"/>
      <c r="AI192" s="62"/>
      <c r="AJ192" s="61"/>
      <c r="AK192" s="62"/>
      <c r="AL192" s="61"/>
      <c r="AM192" s="62"/>
      <c r="AN192" s="61"/>
      <c r="AO192" s="62"/>
      <c r="AP192" s="61"/>
      <c r="AQ192" s="62"/>
      <c r="AR192" s="61"/>
      <c r="AS192" s="62"/>
      <c r="AT192" s="61"/>
      <c r="AU192" s="62"/>
      <c r="AV192" s="61"/>
    </row>
    <row r="193" spans="2:48" x14ac:dyDescent="0.2">
      <c r="B193"/>
      <c r="C193"/>
      <c r="D193"/>
      <c r="E193"/>
      <c r="F193"/>
      <c r="G193" s="61"/>
      <c r="H193"/>
      <c r="I193" s="62"/>
      <c r="J193" s="61"/>
      <c r="K193" s="62"/>
      <c r="L193" s="61"/>
      <c r="M193" s="62"/>
      <c r="N193" s="61"/>
      <c r="O193" s="62"/>
      <c r="P193" s="61"/>
      <c r="Q193" s="62"/>
      <c r="R193" s="61"/>
      <c r="S193" s="62"/>
      <c r="T193" s="61"/>
      <c r="U193" s="62"/>
      <c r="V193" s="61"/>
      <c r="W193" s="62"/>
      <c r="X193" s="61"/>
      <c r="Y193" s="62"/>
      <c r="Z193" s="61"/>
      <c r="AA193" s="62"/>
      <c r="AB193" s="61"/>
      <c r="AC193" s="62"/>
      <c r="AD193" s="61"/>
      <c r="AE193" s="62"/>
      <c r="AF193" s="61"/>
      <c r="AG193" s="62"/>
      <c r="AH193" s="61"/>
      <c r="AI193" s="62"/>
      <c r="AJ193" s="61"/>
      <c r="AK193" s="62"/>
      <c r="AL193" s="61"/>
      <c r="AM193" s="62"/>
      <c r="AN193" s="61"/>
      <c r="AO193" s="62"/>
      <c r="AP193" s="61"/>
      <c r="AQ193" s="62"/>
      <c r="AR193" s="61"/>
      <c r="AS193" s="62"/>
      <c r="AT193" s="61"/>
      <c r="AU193" s="62"/>
      <c r="AV193" s="61"/>
    </row>
    <row r="194" spans="2:48" x14ac:dyDescent="0.2">
      <c r="B194"/>
      <c r="C194"/>
      <c r="D194"/>
      <c r="E194"/>
      <c r="F194"/>
      <c r="G194" s="61"/>
      <c r="H194"/>
      <c r="I194" s="62"/>
      <c r="J194" s="61"/>
      <c r="K194" s="62"/>
      <c r="L194" s="61"/>
      <c r="M194" s="62"/>
      <c r="N194" s="61"/>
      <c r="O194" s="62"/>
      <c r="P194" s="61"/>
      <c r="Q194" s="62"/>
      <c r="R194" s="61"/>
      <c r="S194" s="62"/>
      <c r="T194" s="61"/>
      <c r="U194" s="62"/>
      <c r="V194" s="61"/>
      <c r="W194" s="62"/>
      <c r="X194" s="61"/>
      <c r="Y194" s="62"/>
      <c r="Z194" s="61"/>
      <c r="AA194" s="62"/>
      <c r="AB194" s="61"/>
      <c r="AC194" s="62"/>
      <c r="AD194" s="61"/>
      <c r="AE194" s="62"/>
      <c r="AF194" s="61"/>
      <c r="AG194" s="62"/>
      <c r="AH194" s="61"/>
      <c r="AI194" s="62"/>
      <c r="AJ194" s="61"/>
      <c r="AK194" s="62"/>
      <c r="AL194" s="61"/>
      <c r="AM194" s="62"/>
      <c r="AN194" s="61"/>
      <c r="AO194" s="62"/>
      <c r="AP194" s="61"/>
      <c r="AQ194" s="62"/>
      <c r="AR194" s="61"/>
      <c r="AS194" s="62"/>
      <c r="AT194" s="61"/>
      <c r="AU194" s="62"/>
      <c r="AV194" s="61"/>
    </row>
    <row r="195" spans="2:48" x14ac:dyDescent="0.2">
      <c r="B195"/>
      <c r="C195"/>
      <c r="D195"/>
      <c r="E195"/>
      <c r="F195"/>
      <c r="G195" s="61"/>
      <c r="H195"/>
      <c r="I195" s="62"/>
      <c r="J195" s="61"/>
      <c r="K195" s="62"/>
      <c r="L195" s="61"/>
      <c r="M195" s="62"/>
      <c r="N195" s="61"/>
      <c r="O195" s="62"/>
      <c r="P195" s="61"/>
      <c r="Q195" s="62"/>
      <c r="R195" s="61"/>
      <c r="S195" s="62"/>
      <c r="T195" s="61"/>
      <c r="U195" s="62"/>
      <c r="V195" s="61"/>
      <c r="W195" s="62"/>
      <c r="X195" s="61"/>
      <c r="Y195" s="62"/>
      <c r="Z195" s="61"/>
      <c r="AA195" s="62"/>
      <c r="AB195" s="61"/>
      <c r="AC195" s="62"/>
      <c r="AD195" s="61"/>
      <c r="AE195" s="62"/>
      <c r="AF195" s="61"/>
      <c r="AG195" s="62"/>
      <c r="AH195" s="61"/>
      <c r="AI195" s="62"/>
      <c r="AJ195" s="61"/>
      <c r="AK195" s="62"/>
      <c r="AL195" s="61"/>
      <c r="AM195" s="62"/>
      <c r="AN195" s="61"/>
      <c r="AO195" s="62"/>
      <c r="AP195" s="61"/>
      <c r="AQ195" s="62"/>
      <c r="AR195" s="61"/>
      <c r="AS195" s="62"/>
      <c r="AT195" s="61"/>
      <c r="AU195" s="62"/>
      <c r="AV195" s="61"/>
    </row>
    <row r="196" spans="2:48" x14ac:dyDescent="0.2">
      <c r="B196"/>
      <c r="C196"/>
      <c r="D196"/>
      <c r="E196"/>
      <c r="F196"/>
      <c r="G196" s="61"/>
      <c r="H196"/>
      <c r="I196" s="62"/>
      <c r="J196" s="61"/>
      <c r="K196" s="62"/>
      <c r="L196" s="61"/>
      <c r="M196" s="62"/>
      <c r="N196" s="61"/>
      <c r="O196" s="62"/>
      <c r="P196" s="61"/>
      <c r="Q196" s="62"/>
      <c r="R196" s="61"/>
      <c r="S196" s="62"/>
      <c r="T196" s="61"/>
      <c r="U196" s="62"/>
      <c r="V196" s="61"/>
      <c r="W196" s="62"/>
      <c r="X196" s="61"/>
      <c r="Y196" s="62"/>
      <c r="Z196" s="61"/>
      <c r="AA196" s="62"/>
      <c r="AB196" s="61"/>
      <c r="AC196" s="62"/>
      <c r="AD196" s="61"/>
      <c r="AE196" s="62"/>
      <c r="AF196" s="61"/>
      <c r="AG196" s="62"/>
      <c r="AH196" s="61"/>
      <c r="AI196" s="62"/>
      <c r="AJ196" s="61"/>
      <c r="AK196" s="62"/>
      <c r="AL196" s="61"/>
      <c r="AM196" s="62"/>
      <c r="AN196" s="61"/>
      <c r="AO196" s="62"/>
      <c r="AP196" s="61"/>
      <c r="AQ196" s="62"/>
      <c r="AR196" s="61"/>
      <c r="AS196" s="62"/>
      <c r="AT196" s="61"/>
      <c r="AU196" s="62"/>
      <c r="AV196" s="61"/>
    </row>
    <row r="197" spans="2:48" x14ac:dyDescent="0.2">
      <c r="B197"/>
      <c r="C197"/>
      <c r="D197"/>
      <c r="E197"/>
      <c r="F197"/>
      <c r="G197" s="61"/>
      <c r="H197"/>
      <c r="I197" s="62"/>
      <c r="J197" s="61"/>
      <c r="K197" s="62"/>
      <c r="L197" s="61"/>
      <c r="M197" s="62"/>
      <c r="N197" s="61"/>
      <c r="O197" s="62"/>
      <c r="P197" s="61"/>
      <c r="Q197" s="62"/>
      <c r="R197" s="61"/>
      <c r="S197" s="62"/>
      <c r="T197" s="61"/>
      <c r="U197" s="62"/>
      <c r="V197" s="61"/>
      <c r="W197" s="62"/>
      <c r="X197" s="61"/>
      <c r="Y197" s="62"/>
      <c r="Z197" s="61"/>
      <c r="AA197" s="62"/>
      <c r="AB197" s="61"/>
      <c r="AC197" s="62"/>
      <c r="AD197" s="61"/>
      <c r="AE197" s="62"/>
      <c r="AF197" s="61"/>
      <c r="AG197" s="62"/>
      <c r="AH197" s="61"/>
      <c r="AI197" s="62"/>
      <c r="AJ197" s="61"/>
      <c r="AK197" s="62"/>
      <c r="AL197" s="61"/>
      <c r="AM197" s="62"/>
      <c r="AN197" s="61"/>
      <c r="AO197" s="62"/>
      <c r="AP197" s="61"/>
      <c r="AQ197" s="62"/>
      <c r="AR197" s="61"/>
      <c r="AS197" s="62"/>
      <c r="AT197" s="61"/>
      <c r="AU197" s="62"/>
      <c r="AV197" s="61"/>
    </row>
    <row r="198" spans="2:48" x14ac:dyDescent="0.2">
      <c r="B198"/>
      <c r="C198"/>
      <c r="D198"/>
      <c r="E198"/>
      <c r="F198"/>
      <c r="G198" s="61"/>
      <c r="H198"/>
      <c r="I198" s="62"/>
      <c r="J198" s="61"/>
      <c r="K198" s="62"/>
      <c r="L198" s="61"/>
      <c r="M198" s="62"/>
      <c r="N198" s="61"/>
      <c r="O198" s="62"/>
      <c r="P198" s="61"/>
      <c r="Q198" s="62"/>
      <c r="R198" s="61"/>
      <c r="S198" s="62"/>
      <c r="T198" s="61"/>
      <c r="U198" s="62"/>
      <c r="V198" s="61"/>
      <c r="W198" s="62"/>
      <c r="X198" s="61"/>
      <c r="Y198" s="62"/>
      <c r="Z198" s="61"/>
      <c r="AA198" s="62"/>
      <c r="AB198" s="61"/>
      <c r="AC198" s="62"/>
      <c r="AD198" s="61"/>
      <c r="AE198" s="62"/>
      <c r="AF198" s="61"/>
      <c r="AG198" s="62"/>
      <c r="AH198" s="61"/>
      <c r="AI198" s="62"/>
      <c r="AJ198" s="61"/>
      <c r="AK198" s="62"/>
      <c r="AL198" s="61"/>
      <c r="AM198" s="62"/>
      <c r="AN198" s="61"/>
      <c r="AO198" s="62"/>
      <c r="AP198" s="61"/>
      <c r="AQ198" s="62"/>
      <c r="AR198" s="61"/>
      <c r="AS198" s="62"/>
      <c r="AT198" s="61"/>
      <c r="AU198" s="62"/>
      <c r="AV198" s="61"/>
    </row>
    <row r="199" spans="2:48" x14ac:dyDescent="0.2">
      <c r="B199"/>
      <c r="C199"/>
      <c r="D199"/>
      <c r="E199"/>
      <c r="F199"/>
      <c r="G199" s="61"/>
      <c r="H199"/>
      <c r="I199" s="62"/>
      <c r="J199" s="61"/>
      <c r="K199" s="62"/>
      <c r="L199" s="61"/>
      <c r="M199" s="62"/>
      <c r="N199" s="61"/>
      <c r="O199" s="62"/>
      <c r="P199" s="61"/>
      <c r="Q199" s="62"/>
      <c r="R199" s="61"/>
      <c r="S199" s="62"/>
      <c r="T199" s="61"/>
      <c r="U199" s="62"/>
      <c r="V199" s="61"/>
      <c r="W199" s="62"/>
      <c r="X199" s="61"/>
      <c r="Y199" s="62"/>
      <c r="Z199" s="61"/>
      <c r="AA199" s="62"/>
      <c r="AB199" s="61"/>
      <c r="AC199" s="62"/>
      <c r="AD199" s="61"/>
      <c r="AE199" s="62"/>
      <c r="AF199" s="61"/>
      <c r="AG199" s="62"/>
      <c r="AH199" s="61"/>
      <c r="AI199" s="62"/>
      <c r="AJ199" s="61"/>
      <c r="AK199" s="62"/>
      <c r="AL199" s="61"/>
      <c r="AM199" s="62"/>
      <c r="AN199" s="61"/>
      <c r="AO199" s="62"/>
      <c r="AP199" s="61"/>
      <c r="AQ199" s="62"/>
      <c r="AR199" s="61"/>
      <c r="AS199" s="62"/>
      <c r="AT199" s="61"/>
      <c r="AU199" s="62"/>
      <c r="AV199" s="61"/>
    </row>
    <row r="200" spans="2:48" x14ac:dyDescent="0.2">
      <c r="B200"/>
      <c r="C200"/>
      <c r="D200"/>
      <c r="E200"/>
      <c r="F200"/>
      <c r="G200" s="61"/>
      <c r="H200"/>
      <c r="I200" s="62"/>
      <c r="J200" s="61"/>
      <c r="K200" s="62"/>
      <c r="L200" s="61"/>
      <c r="M200" s="62"/>
      <c r="N200" s="61"/>
      <c r="O200" s="62"/>
      <c r="P200" s="61"/>
      <c r="Q200" s="62"/>
      <c r="R200" s="61"/>
      <c r="S200" s="62"/>
      <c r="T200" s="61"/>
      <c r="U200" s="62"/>
      <c r="V200" s="61"/>
      <c r="W200" s="62"/>
      <c r="X200" s="61"/>
      <c r="Y200" s="62"/>
      <c r="Z200" s="61"/>
      <c r="AA200" s="62"/>
      <c r="AB200" s="61"/>
      <c r="AC200" s="62"/>
      <c r="AD200" s="61"/>
      <c r="AE200" s="62"/>
      <c r="AF200" s="61"/>
      <c r="AG200" s="62"/>
      <c r="AH200" s="61"/>
      <c r="AI200" s="62"/>
      <c r="AJ200" s="61"/>
      <c r="AK200" s="62"/>
      <c r="AL200" s="61"/>
      <c r="AM200" s="62"/>
      <c r="AN200" s="61"/>
      <c r="AO200" s="62"/>
      <c r="AP200" s="61"/>
      <c r="AQ200" s="62"/>
      <c r="AR200" s="61"/>
      <c r="AS200" s="62"/>
      <c r="AT200" s="61"/>
      <c r="AU200" s="62"/>
      <c r="AV200" s="61"/>
    </row>
    <row r="201" spans="2:48" x14ac:dyDescent="0.2">
      <c r="B201"/>
      <c r="C201"/>
      <c r="D201"/>
      <c r="E201"/>
      <c r="F201"/>
      <c r="G201" s="61"/>
      <c r="H201"/>
      <c r="I201" s="62"/>
      <c r="J201" s="61"/>
      <c r="K201" s="62"/>
      <c r="L201" s="61"/>
      <c r="M201" s="62"/>
      <c r="N201" s="61"/>
      <c r="O201" s="62"/>
      <c r="P201" s="61"/>
      <c r="Q201" s="62"/>
      <c r="R201" s="61"/>
      <c r="S201" s="62"/>
      <c r="T201" s="61"/>
      <c r="U201" s="62"/>
      <c r="V201" s="61"/>
      <c r="W201" s="62"/>
      <c r="X201" s="61"/>
      <c r="Y201" s="62"/>
      <c r="Z201" s="61"/>
      <c r="AA201" s="62"/>
      <c r="AB201" s="61"/>
      <c r="AC201" s="62"/>
      <c r="AD201" s="61"/>
      <c r="AE201" s="62"/>
      <c r="AF201" s="61"/>
      <c r="AG201" s="62"/>
      <c r="AH201" s="61"/>
      <c r="AI201" s="62"/>
      <c r="AJ201" s="61"/>
      <c r="AK201" s="62"/>
      <c r="AL201" s="61"/>
      <c r="AM201" s="62"/>
      <c r="AN201" s="61"/>
      <c r="AO201" s="62"/>
      <c r="AP201" s="61"/>
      <c r="AQ201" s="62"/>
      <c r="AR201" s="61"/>
      <c r="AS201" s="62"/>
      <c r="AT201" s="61"/>
      <c r="AU201" s="62"/>
      <c r="AV201" s="61"/>
    </row>
    <row r="202" spans="2:48" x14ac:dyDescent="0.2">
      <c r="B202"/>
      <c r="C202"/>
      <c r="D202"/>
      <c r="E202"/>
      <c r="F202"/>
      <c r="G202" s="61"/>
      <c r="H202"/>
      <c r="I202" s="62"/>
      <c r="J202" s="61"/>
      <c r="K202" s="62"/>
      <c r="L202" s="61"/>
      <c r="M202" s="62"/>
      <c r="N202" s="61"/>
      <c r="O202" s="62"/>
      <c r="P202" s="61"/>
      <c r="Q202" s="62"/>
      <c r="R202" s="61"/>
      <c r="S202" s="62"/>
      <c r="T202" s="61"/>
      <c r="U202" s="62"/>
      <c r="V202" s="61"/>
      <c r="W202" s="62"/>
      <c r="X202" s="61"/>
      <c r="Y202" s="62"/>
      <c r="Z202" s="61"/>
      <c r="AA202" s="62"/>
      <c r="AB202" s="61"/>
      <c r="AC202" s="62"/>
      <c r="AD202" s="61"/>
      <c r="AE202" s="62"/>
      <c r="AF202" s="61"/>
      <c r="AG202" s="62"/>
      <c r="AH202" s="61"/>
      <c r="AI202" s="62"/>
      <c r="AJ202" s="61"/>
      <c r="AK202" s="62"/>
      <c r="AL202" s="61"/>
      <c r="AM202" s="62"/>
      <c r="AN202" s="61"/>
      <c r="AO202" s="62"/>
      <c r="AP202" s="61"/>
      <c r="AQ202" s="62"/>
      <c r="AR202" s="61"/>
      <c r="AS202" s="62"/>
      <c r="AT202" s="61"/>
      <c r="AU202" s="62"/>
      <c r="AV202" s="61"/>
    </row>
    <row r="203" spans="2:48" x14ac:dyDescent="0.2">
      <c r="B203"/>
      <c r="C203"/>
      <c r="D203"/>
      <c r="E203"/>
      <c r="F203"/>
      <c r="G203" s="61"/>
      <c r="H203"/>
      <c r="I203" s="62"/>
      <c r="J203" s="61"/>
      <c r="K203" s="62"/>
      <c r="L203" s="61"/>
      <c r="M203" s="62"/>
      <c r="N203" s="61"/>
      <c r="O203" s="62"/>
      <c r="P203" s="61"/>
      <c r="Q203" s="62"/>
      <c r="R203" s="61"/>
      <c r="S203" s="62"/>
      <c r="T203" s="61"/>
      <c r="U203" s="62"/>
      <c r="V203" s="61"/>
      <c r="W203" s="62"/>
      <c r="X203" s="61"/>
      <c r="Y203" s="62"/>
      <c r="Z203" s="61"/>
      <c r="AA203" s="62"/>
      <c r="AB203" s="61"/>
      <c r="AC203" s="62"/>
      <c r="AD203" s="61"/>
      <c r="AE203" s="62"/>
      <c r="AF203" s="61"/>
      <c r="AG203" s="62"/>
      <c r="AH203" s="61"/>
      <c r="AI203" s="62"/>
      <c r="AJ203" s="61"/>
      <c r="AK203" s="62"/>
      <c r="AL203" s="61"/>
      <c r="AM203" s="62"/>
      <c r="AN203" s="61"/>
      <c r="AO203" s="62"/>
      <c r="AP203" s="61"/>
      <c r="AQ203" s="62"/>
      <c r="AR203" s="61"/>
      <c r="AS203" s="62"/>
      <c r="AT203" s="61"/>
      <c r="AU203" s="62"/>
      <c r="AV203" s="61"/>
    </row>
    <row r="204" spans="2:48" x14ac:dyDescent="0.2">
      <c r="B204"/>
      <c r="C204"/>
      <c r="D204"/>
      <c r="E204"/>
      <c r="F204"/>
      <c r="G204" s="61"/>
      <c r="H204"/>
      <c r="I204" s="62"/>
      <c r="J204" s="61"/>
      <c r="K204" s="62"/>
      <c r="L204" s="61"/>
      <c r="M204" s="62"/>
      <c r="N204" s="61"/>
      <c r="O204" s="62"/>
      <c r="P204" s="61"/>
      <c r="Q204" s="62"/>
      <c r="R204" s="61"/>
      <c r="S204" s="62"/>
      <c r="T204" s="61"/>
      <c r="U204" s="62"/>
      <c r="V204" s="61"/>
      <c r="W204" s="62"/>
      <c r="X204" s="61"/>
      <c r="Y204" s="62"/>
      <c r="Z204" s="61"/>
      <c r="AA204" s="62"/>
      <c r="AB204" s="61"/>
      <c r="AC204" s="62"/>
      <c r="AD204" s="61"/>
      <c r="AE204" s="62"/>
      <c r="AF204" s="61"/>
      <c r="AG204" s="62"/>
      <c r="AH204" s="61"/>
      <c r="AI204" s="62"/>
      <c r="AJ204" s="61"/>
      <c r="AK204" s="62"/>
      <c r="AL204" s="61"/>
      <c r="AM204" s="62"/>
      <c r="AN204" s="61"/>
      <c r="AO204" s="62"/>
      <c r="AP204" s="61"/>
      <c r="AQ204" s="62"/>
      <c r="AR204" s="61"/>
      <c r="AS204" s="62"/>
      <c r="AT204" s="61"/>
      <c r="AU204" s="62"/>
      <c r="AV204" s="61"/>
    </row>
    <row r="205" spans="2:48" x14ac:dyDescent="0.2">
      <c r="B205"/>
      <c r="C205"/>
      <c r="D205"/>
      <c r="E205"/>
      <c r="F205"/>
      <c r="G205" s="61"/>
      <c r="H205"/>
      <c r="I205" s="62"/>
      <c r="J205" s="61"/>
      <c r="K205" s="62"/>
      <c r="L205" s="61"/>
      <c r="M205" s="62"/>
      <c r="N205" s="61"/>
      <c r="O205" s="62"/>
      <c r="P205" s="61"/>
      <c r="Q205" s="62"/>
      <c r="R205" s="61"/>
      <c r="S205" s="62"/>
      <c r="T205" s="61"/>
      <c r="U205" s="62"/>
      <c r="V205" s="61"/>
      <c r="W205" s="62"/>
      <c r="X205" s="61"/>
      <c r="Y205" s="62"/>
      <c r="Z205" s="61"/>
      <c r="AA205" s="62"/>
      <c r="AB205" s="61"/>
      <c r="AC205" s="62"/>
      <c r="AD205" s="61"/>
      <c r="AE205" s="62"/>
      <c r="AF205" s="61"/>
      <c r="AG205" s="62"/>
      <c r="AH205" s="61"/>
      <c r="AI205" s="62"/>
      <c r="AJ205" s="61"/>
      <c r="AK205" s="62"/>
      <c r="AL205" s="61"/>
      <c r="AM205" s="62"/>
      <c r="AN205" s="61"/>
      <c r="AO205" s="62"/>
      <c r="AP205" s="61"/>
      <c r="AQ205" s="62"/>
      <c r="AR205" s="61"/>
      <c r="AS205" s="62"/>
      <c r="AT205" s="61"/>
      <c r="AU205" s="62"/>
      <c r="AV205" s="61"/>
    </row>
    <row r="206" spans="2:48" x14ac:dyDescent="0.2">
      <c r="B206"/>
      <c r="C206"/>
      <c r="D206"/>
      <c r="E206"/>
      <c r="F206"/>
      <c r="G206" s="61"/>
      <c r="H206"/>
      <c r="I206" s="62"/>
      <c r="J206" s="61"/>
      <c r="K206" s="62"/>
      <c r="L206" s="61"/>
      <c r="M206" s="62"/>
      <c r="N206" s="61"/>
      <c r="O206" s="62"/>
      <c r="P206" s="61"/>
      <c r="Q206" s="62"/>
      <c r="R206" s="61"/>
      <c r="S206" s="62"/>
      <c r="T206" s="61"/>
      <c r="U206" s="62"/>
      <c r="V206" s="61"/>
      <c r="W206" s="62"/>
      <c r="X206" s="61"/>
      <c r="Y206" s="62"/>
      <c r="Z206" s="61"/>
      <c r="AA206" s="62"/>
      <c r="AB206" s="61"/>
      <c r="AC206" s="62"/>
      <c r="AD206" s="61"/>
      <c r="AE206" s="62"/>
      <c r="AF206" s="61"/>
      <c r="AG206" s="62"/>
      <c r="AH206" s="61"/>
      <c r="AI206" s="62"/>
      <c r="AJ206" s="61"/>
      <c r="AK206" s="62"/>
      <c r="AL206" s="61"/>
      <c r="AM206" s="62"/>
      <c r="AN206" s="61"/>
      <c r="AO206" s="62"/>
      <c r="AP206" s="61"/>
      <c r="AQ206" s="62"/>
      <c r="AR206" s="61"/>
      <c r="AS206" s="62"/>
      <c r="AT206" s="61"/>
      <c r="AU206" s="62"/>
      <c r="AV206" s="61"/>
    </row>
    <row r="207" spans="2:48" x14ac:dyDescent="0.2">
      <c r="B207"/>
      <c r="C207"/>
      <c r="D207"/>
      <c r="E207"/>
      <c r="F207"/>
      <c r="G207" s="61"/>
      <c r="H207"/>
      <c r="I207" s="62"/>
      <c r="J207" s="61"/>
      <c r="K207" s="62"/>
      <c r="L207" s="61"/>
      <c r="M207" s="62"/>
      <c r="N207" s="61"/>
      <c r="O207" s="62"/>
      <c r="P207" s="61"/>
      <c r="Q207" s="62"/>
      <c r="R207" s="61"/>
      <c r="S207" s="62"/>
      <c r="T207" s="61"/>
      <c r="U207" s="62"/>
      <c r="V207" s="61"/>
      <c r="W207" s="62"/>
      <c r="X207" s="61"/>
      <c r="Y207" s="62"/>
      <c r="Z207" s="61"/>
      <c r="AA207" s="62"/>
      <c r="AB207" s="61"/>
      <c r="AC207" s="62"/>
      <c r="AD207" s="61"/>
      <c r="AE207" s="62"/>
      <c r="AF207" s="61"/>
      <c r="AG207" s="62"/>
      <c r="AH207" s="61"/>
      <c r="AI207" s="62"/>
      <c r="AJ207" s="61"/>
      <c r="AK207" s="62"/>
      <c r="AL207" s="61"/>
      <c r="AM207" s="62"/>
      <c r="AN207" s="61"/>
      <c r="AO207" s="62"/>
      <c r="AP207" s="61"/>
      <c r="AQ207" s="62"/>
      <c r="AR207" s="61"/>
      <c r="AS207" s="62"/>
      <c r="AT207" s="61"/>
      <c r="AU207" s="62"/>
      <c r="AV207" s="61"/>
    </row>
    <row r="208" spans="2:48" x14ac:dyDescent="0.2">
      <c r="B208"/>
      <c r="C208"/>
      <c r="D208"/>
      <c r="E208"/>
      <c r="F208"/>
      <c r="G208" s="61"/>
      <c r="H208"/>
      <c r="I208" s="62"/>
      <c r="J208" s="61"/>
      <c r="K208" s="62"/>
      <c r="L208" s="61"/>
      <c r="M208" s="62"/>
      <c r="N208" s="61"/>
      <c r="O208" s="62"/>
      <c r="P208" s="61"/>
      <c r="Q208" s="62"/>
      <c r="R208" s="61"/>
      <c r="S208" s="62"/>
      <c r="T208" s="61"/>
      <c r="U208" s="62"/>
      <c r="V208" s="61"/>
      <c r="W208" s="62"/>
      <c r="X208" s="61"/>
      <c r="Y208" s="62"/>
      <c r="Z208" s="61"/>
      <c r="AA208" s="62"/>
      <c r="AB208" s="61"/>
      <c r="AC208" s="62"/>
      <c r="AD208" s="61"/>
      <c r="AE208" s="62"/>
      <c r="AF208" s="61"/>
      <c r="AG208" s="62"/>
      <c r="AH208" s="61"/>
      <c r="AI208" s="62"/>
      <c r="AJ208" s="61"/>
      <c r="AK208" s="62"/>
      <c r="AL208" s="61"/>
      <c r="AM208" s="62"/>
      <c r="AN208" s="61"/>
      <c r="AO208" s="62"/>
      <c r="AP208" s="61"/>
      <c r="AQ208" s="62"/>
      <c r="AR208" s="61"/>
      <c r="AS208" s="62"/>
      <c r="AT208" s="61"/>
      <c r="AU208" s="62"/>
      <c r="AV208" s="61"/>
    </row>
    <row r="209" spans="2:48" x14ac:dyDescent="0.2">
      <c r="B209"/>
      <c r="C209"/>
      <c r="D209"/>
      <c r="E209"/>
      <c r="F209"/>
      <c r="G209" s="61"/>
      <c r="H209"/>
      <c r="I209" s="62"/>
      <c r="J209" s="61"/>
      <c r="K209" s="62"/>
      <c r="L209" s="61"/>
      <c r="M209" s="62"/>
      <c r="N209" s="61"/>
      <c r="O209" s="62"/>
      <c r="P209" s="61"/>
      <c r="Q209" s="62"/>
      <c r="R209" s="61"/>
      <c r="S209" s="62"/>
      <c r="T209" s="61"/>
      <c r="U209" s="62"/>
      <c r="V209" s="61"/>
      <c r="W209" s="62"/>
      <c r="X209" s="61"/>
      <c r="Y209" s="62"/>
      <c r="Z209" s="61"/>
      <c r="AA209" s="62"/>
      <c r="AB209" s="61"/>
      <c r="AC209" s="62"/>
      <c r="AD209" s="61"/>
      <c r="AE209" s="62"/>
      <c r="AF209" s="61"/>
      <c r="AG209" s="62"/>
      <c r="AH209" s="61"/>
      <c r="AI209" s="62"/>
      <c r="AJ209" s="61"/>
      <c r="AK209" s="62"/>
      <c r="AL209" s="61"/>
      <c r="AM209" s="62"/>
      <c r="AN209" s="61"/>
      <c r="AO209" s="62"/>
      <c r="AP209" s="61"/>
      <c r="AQ209" s="62"/>
      <c r="AR209" s="61"/>
      <c r="AS209" s="62"/>
      <c r="AT209" s="61"/>
      <c r="AU209" s="62"/>
      <c r="AV209" s="61"/>
    </row>
    <row r="210" spans="2:48" x14ac:dyDescent="0.2">
      <c r="B210"/>
      <c r="C210"/>
      <c r="D210"/>
      <c r="E210"/>
      <c r="F210"/>
      <c r="G210" s="61"/>
      <c r="H210"/>
      <c r="I210" s="62"/>
      <c r="J210" s="61"/>
      <c r="K210" s="62"/>
      <c r="L210" s="61"/>
      <c r="M210" s="62"/>
      <c r="N210" s="61"/>
      <c r="O210" s="62"/>
      <c r="P210" s="61"/>
      <c r="Q210" s="62"/>
      <c r="R210" s="61"/>
      <c r="S210" s="62"/>
      <c r="T210" s="61"/>
      <c r="U210" s="62"/>
      <c r="V210" s="61"/>
      <c r="W210" s="62"/>
      <c r="X210" s="61"/>
      <c r="Y210" s="62"/>
      <c r="Z210" s="61"/>
      <c r="AA210" s="62"/>
      <c r="AB210" s="61"/>
      <c r="AC210" s="62"/>
      <c r="AD210" s="61"/>
      <c r="AE210" s="62"/>
      <c r="AF210" s="61"/>
      <c r="AG210" s="62"/>
      <c r="AH210" s="61"/>
      <c r="AI210" s="62"/>
      <c r="AJ210" s="61"/>
      <c r="AK210" s="62"/>
      <c r="AL210" s="61"/>
      <c r="AM210" s="62"/>
      <c r="AN210" s="61"/>
      <c r="AO210" s="62"/>
      <c r="AP210" s="61"/>
      <c r="AQ210" s="62"/>
      <c r="AR210" s="61"/>
      <c r="AS210" s="62"/>
      <c r="AT210" s="61"/>
      <c r="AU210" s="62"/>
      <c r="AV210" s="61"/>
    </row>
    <row r="211" spans="2:48" x14ac:dyDescent="0.2">
      <c r="B211"/>
      <c r="C211"/>
      <c r="D211"/>
      <c r="E211"/>
      <c r="F211"/>
      <c r="G211" s="61"/>
      <c r="H211"/>
      <c r="I211" s="62"/>
      <c r="J211" s="61"/>
      <c r="K211" s="62"/>
      <c r="L211" s="61"/>
      <c r="M211" s="62"/>
      <c r="N211" s="61"/>
      <c r="O211" s="62"/>
      <c r="P211" s="61"/>
      <c r="Q211" s="62"/>
      <c r="R211" s="61"/>
      <c r="S211" s="62"/>
      <c r="T211" s="61"/>
      <c r="U211" s="62"/>
      <c r="V211" s="61"/>
      <c r="W211" s="62"/>
      <c r="X211" s="61"/>
      <c r="Y211" s="62"/>
      <c r="Z211" s="61"/>
      <c r="AA211" s="62"/>
      <c r="AB211" s="61"/>
      <c r="AC211" s="62"/>
      <c r="AD211" s="61"/>
      <c r="AE211" s="62"/>
      <c r="AF211" s="61"/>
      <c r="AG211" s="62"/>
      <c r="AH211" s="61"/>
      <c r="AI211" s="62"/>
      <c r="AJ211" s="61"/>
      <c r="AK211" s="62"/>
      <c r="AL211" s="61"/>
      <c r="AM211" s="62"/>
      <c r="AN211" s="61"/>
      <c r="AO211" s="62"/>
      <c r="AP211" s="61"/>
      <c r="AQ211" s="62"/>
      <c r="AR211" s="61"/>
      <c r="AS211" s="62"/>
      <c r="AT211" s="61"/>
      <c r="AU211" s="62"/>
      <c r="AV211" s="61"/>
    </row>
    <row r="212" spans="2:48" x14ac:dyDescent="0.2">
      <c r="B212"/>
      <c r="C212"/>
      <c r="D212"/>
      <c r="E212"/>
      <c r="F212"/>
      <c r="G212" s="61"/>
      <c r="H212"/>
      <c r="I212" s="62"/>
      <c r="J212" s="61"/>
      <c r="K212" s="62"/>
      <c r="L212" s="61"/>
      <c r="M212" s="62"/>
      <c r="N212" s="61"/>
      <c r="O212" s="62"/>
      <c r="P212" s="61"/>
      <c r="Q212" s="62"/>
      <c r="R212" s="61"/>
      <c r="S212" s="62"/>
      <c r="T212" s="61"/>
      <c r="U212" s="62"/>
      <c r="V212" s="61"/>
      <c r="W212" s="62"/>
      <c r="X212" s="61"/>
      <c r="Y212" s="62"/>
      <c r="Z212" s="61"/>
      <c r="AA212" s="62"/>
      <c r="AB212" s="61"/>
      <c r="AC212" s="62"/>
      <c r="AD212" s="61"/>
      <c r="AE212" s="62"/>
      <c r="AF212" s="61"/>
      <c r="AG212" s="62"/>
      <c r="AH212" s="61"/>
      <c r="AI212" s="62"/>
      <c r="AJ212" s="61"/>
      <c r="AK212" s="62"/>
      <c r="AL212" s="61"/>
      <c r="AM212" s="62"/>
      <c r="AN212" s="61"/>
      <c r="AO212" s="62"/>
      <c r="AP212" s="61"/>
      <c r="AQ212" s="62"/>
      <c r="AR212" s="61"/>
      <c r="AS212" s="62"/>
      <c r="AT212" s="61"/>
      <c r="AU212" s="62"/>
      <c r="AV212" s="61"/>
    </row>
    <row r="213" spans="2:48" x14ac:dyDescent="0.2">
      <c r="B213"/>
      <c r="C213"/>
      <c r="D213"/>
      <c r="E213"/>
      <c r="F213"/>
      <c r="G213" s="61"/>
      <c r="H213"/>
      <c r="I213" s="62"/>
      <c r="J213" s="61"/>
      <c r="K213" s="62"/>
      <c r="L213" s="61"/>
      <c r="M213" s="62"/>
      <c r="N213" s="61"/>
      <c r="O213" s="62"/>
      <c r="P213" s="61"/>
      <c r="Q213" s="62"/>
      <c r="R213" s="61"/>
      <c r="S213" s="62"/>
      <c r="T213" s="61"/>
      <c r="U213" s="62"/>
      <c r="V213" s="61"/>
      <c r="W213" s="62"/>
      <c r="X213" s="61"/>
      <c r="Y213" s="62"/>
      <c r="Z213" s="61"/>
      <c r="AA213" s="62"/>
      <c r="AB213" s="61"/>
      <c r="AC213" s="62"/>
      <c r="AD213" s="61"/>
      <c r="AE213" s="62"/>
      <c r="AF213" s="61"/>
      <c r="AG213" s="62"/>
      <c r="AH213" s="61"/>
      <c r="AI213" s="62"/>
      <c r="AJ213" s="61"/>
      <c r="AK213" s="62"/>
      <c r="AL213" s="61"/>
      <c r="AM213" s="62"/>
      <c r="AN213" s="61"/>
      <c r="AO213" s="62"/>
      <c r="AP213" s="61"/>
      <c r="AQ213" s="62"/>
      <c r="AR213" s="61"/>
      <c r="AS213" s="62"/>
      <c r="AT213" s="61"/>
      <c r="AU213" s="62"/>
      <c r="AV213" s="61"/>
    </row>
    <row r="214" spans="2:48" x14ac:dyDescent="0.2">
      <c r="B214"/>
      <c r="C214"/>
      <c r="D214"/>
      <c r="E214"/>
      <c r="F214"/>
      <c r="G214" s="61"/>
      <c r="H214"/>
      <c r="I214" s="62"/>
      <c r="J214" s="61"/>
      <c r="K214" s="62"/>
      <c r="L214" s="61"/>
      <c r="M214" s="62"/>
      <c r="N214" s="61"/>
      <c r="O214" s="62"/>
      <c r="P214" s="61"/>
      <c r="Q214" s="62"/>
      <c r="R214" s="61"/>
      <c r="S214" s="62"/>
      <c r="T214" s="61"/>
      <c r="U214" s="62"/>
      <c r="V214" s="61"/>
      <c r="W214" s="62"/>
      <c r="X214" s="61"/>
      <c r="Y214" s="62"/>
      <c r="Z214" s="61"/>
      <c r="AA214" s="62"/>
      <c r="AB214" s="61"/>
      <c r="AC214" s="62"/>
      <c r="AD214" s="61"/>
      <c r="AE214" s="62"/>
      <c r="AF214" s="61"/>
      <c r="AG214" s="62"/>
      <c r="AH214" s="61"/>
      <c r="AI214" s="62"/>
      <c r="AJ214" s="61"/>
      <c r="AK214" s="62"/>
      <c r="AL214" s="61"/>
      <c r="AM214" s="62"/>
      <c r="AN214" s="61"/>
      <c r="AO214" s="62"/>
      <c r="AP214" s="61"/>
      <c r="AQ214" s="62"/>
      <c r="AR214" s="61"/>
      <c r="AS214" s="62"/>
      <c r="AT214" s="61"/>
      <c r="AU214" s="62"/>
      <c r="AV214" s="61"/>
    </row>
    <row r="215" spans="2:48" x14ac:dyDescent="0.2">
      <c r="B215"/>
      <c r="C215"/>
      <c r="D215"/>
      <c r="E215"/>
      <c r="F215"/>
      <c r="G215" s="61"/>
      <c r="H215"/>
      <c r="I215" s="62"/>
      <c r="J215" s="61"/>
      <c r="K215" s="62"/>
      <c r="L215" s="61"/>
      <c r="M215" s="62"/>
      <c r="N215" s="61"/>
      <c r="O215" s="62"/>
      <c r="P215" s="61"/>
      <c r="Q215" s="62"/>
      <c r="R215" s="61"/>
      <c r="S215" s="62"/>
      <c r="T215" s="61"/>
      <c r="U215" s="62"/>
      <c r="V215" s="61"/>
      <c r="W215" s="62"/>
      <c r="X215" s="61"/>
      <c r="Y215" s="62"/>
      <c r="Z215" s="61"/>
      <c r="AA215" s="62"/>
      <c r="AB215" s="61"/>
      <c r="AC215" s="62"/>
      <c r="AD215" s="61"/>
      <c r="AE215" s="62"/>
      <c r="AF215" s="61"/>
      <c r="AG215" s="62"/>
      <c r="AH215" s="61"/>
      <c r="AI215" s="62"/>
      <c r="AJ215" s="61"/>
      <c r="AK215" s="62"/>
      <c r="AL215" s="61"/>
      <c r="AM215" s="62"/>
      <c r="AN215" s="61"/>
      <c r="AO215" s="62"/>
      <c r="AP215" s="61"/>
      <c r="AQ215" s="62"/>
      <c r="AR215" s="61"/>
      <c r="AS215" s="62"/>
      <c r="AT215" s="61"/>
      <c r="AU215" s="62"/>
      <c r="AV215" s="61"/>
    </row>
    <row r="216" spans="2:48" x14ac:dyDescent="0.2">
      <c r="B216"/>
      <c r="C216"/>
      <c r="D216"/>
      <c r="E216"/>
      <c r="F216"/>
      <c r="G216" s="61"/>
      <c r="H216"/>
      <c r="I216" s="62"/>
      <c r="J216" s="61"/>
      <c r="K216" s="62"/>
      <c r="L216" s="61"/>
      <c r="M216" s="62"/>
      <c r="N216" s="61"/>
      <c r="O216" s="62"/>
      <c r="P216" s="61"/>
      <c r="Q216" s="62"/>
      <c r="R216" s="61"/>
      <c r="S216" s="62"/>
      <c r="T216" s="61"/>
      <c r="U216" s="62"/>
      <c r="V216" s="61"/>
      <c r="W216" s="62"/>
      <c r="X216" s="61"/>
      <c r="Y216" s="62"/>
      <c r="Z216" s="61"/>
      <c r="AA216" s="62"/>
      <c r="AB216" s="61"/>
      <c r="AC216" s="62"/>
      <c r="AD216" s="61"/>
      <c r="AE216" s="62"/>
      <c r="AF216" s="61"/>
      <c r="AG216" s="62"/>
      <c r="AH216" s="61"/>
      <c r="AI216" s="62"/>
      <c r="AJ216" s="61"/>
      <c r="AK216" s="62"/>
      <c r="AL216" s="61"/>
      <c r="AM216" s="62"/>
      <c r="AN216" s="61"/>
      <c r="AO216" s="62"/>
      <c r="AP216" s="61"/>
      <c r="AQ216" s="62"/>
      <c r="AR216" s="61"/>
      <c r="AS216" s="62"/>
      <c r="AT216" s="61"/>
      <c r="AU216" s="62"/>
      <c r="AV216" s="61"/>
    </row>
    <row r="217" spans="2:48" x14ac:dyDescent="0.2">
      <c r="B217"/>
      <c r="C217"/>
      <c r="D217"/>
      <c r="E217"/>
      <c r="F217"/>
      <c r="G217" s="61"/>
      <c r="H217"/>
      <c r="I217" s="62"/>
      <c r="J217" s="61"/>
      <c r="K217" s="62"/>
      <c r="L217" s="61"/>
      <c r="M217" s="62"/>
      <c r="N217" s="61"/>
      <c r="O217" s="62"/>
      <c r="P217" s="61"/>
      <c r="Q217" s="62"/>
      <c r="R217" s="61"/>
      <c r="S217" s="62"/>
      <c r="T217" s="61"/>
      <c r="U217" s="62"/>
      <c r="V217" s="61"/>
      <c r="W217" s="62"/>
      <c r="X217" s="61"/>
      <c r="Y217" s="62"/>
      <c r="Z217" s="61"/>
      <c r="AA217" s="62"/>
      <c r="AB217" s="61"/>
      <c r="AC217" s="62"/>
      <c r="AD217" s="61"/>
      <c r="AE217" s="62"/>
      <c r="AF217" s="61"/>
      <c r="AG217" s="62"/>
      <c r="AH217" s="61"/>
      <c r="AI217" s="62"/>
      <c r="AJ217" s="61"/>
      <c r="AK217" s="62"/>
      <c r="AL217" s="61"/>
      <c r="AM217" s="62"/>
      <c r="AN217" s="61"/>
      <c r="AO217" s="62"/>
      <c r="AP217" s="61"/>
      <c r="AQ217" s="62"/>
      <c r="AR217" s="61"/>
      <c r="AS217" s="62"/>
      <c r="AT217" s="61"/>
      <c r="AU217" s="62"/>
      <c r="AV217" s="61"/>
    </row>
    <row r="218" spans="2:48" x14ac:dyDescent="0.2">
      <c r="B218"/>
      <c r="C218"/>
      <c r="D218"/>
      <c r="E218"/>
      <c r="F218"/>
      <c r="G218" s="61"/>
      <c r="H218"/>
      <c r="I218" s="62"/>
      <c r="J218" s="61"/>
      <c r="K218" s="62"/>
      <c r="L218" s="61"/>
      <c r="M218" s="62"/>
      <c r="N218" s="61"/>
      <c r="O218" s="62"/>
      <c r="P218" s="61"/>
      <c r="Q218" s="62"/>
      <c r="R218" s="61"/>
      <c r="S218" s="62"/>
      <c r="T218" s="61"/>
      <c r="U218" s="62"/>
      <c r="V218" s="61"/>
      <c r="W218" s="62"/>
      <c r="X218" s="61"/>
      <c r="Y218" s="62"/>
      <c r="Z218" s="61"/>
      <c r="AA218" s="62"/>
      <c r="AB218" s="61"/>
      <c r="AC218" s="62"/>
      <c r="AD218" s="61"/>
      <c r="AE218" s="62"/>
      <c r="AF218" s="61"/>
      <c r="AG218" s="62"/>
      <c r="AH218" s="61"/>
      <c r="AI218" s="62"/>
      <c r="AJ218" s="61"/>
      <c r="AK218" s="62"/>
      <c r="AL218" s="61"/>
      <c r="AM218" s="62"/>
      <c r="AN218" s="61"/>
      <c r="AO218" s="62"/>
      <c r="AP218" s="61"/>
      <c r="AQ218" s="62"/>
      <c r="AR218" s="61"/>
      <c r="AS218" s="62"/>
      <c r="AT218" s="61"/>
      <c r="AU218" s="62"/>
      <c r="AV218" s="61"/>
    </row>
    <row r="219" spans="2:48" x14ac:dyDescent="0.2">
      <c r="B219"/>
      <c r="C219"/>
      <c r="D219"/>
      <c r="E219"/>
      <c r="F219"/>
      <c r="G219" s="61"/>
      <c r="H219"/>
      <c r="I219" s="62"/>
      <c r="J219" s="61"/>
      <c r="K219" s="62"/>
      <c r="L219" s="61"/>
      <c r="M219" s="62"/>
      <c r="N219" s="61"/>
      <c r="O219" s="62"/>
      <c r="P219" s="61"/>
      <c r="Q219" s="62"/>
      <c r="R219" s="61"/>
      <c r="S219" s="62"/>
      <c r="T219" s="61"/>
      <c r="U219" s="62"/>
      <c r="V219" s="61"/>
      <c r="W219" s="62"/>
      <c r="X219" s="61"/>
      <c r="Y219" s="62"/>
      <c r="Z219" s="61"/>
      <c r="AA219" s="62"/>
      <c r="AB219" s="61"/>
      <c r="AC219" s="62"/>
      <c r="AD219" s="61"/>
      <c r="AE219" s="62"/>
      <c r="AF219" s="61"/>
      <c r="AG219" s="62"/>
      <c r="AH219" s="61"/>
      <c r="AI219" s="62"/>
      <c r="AJ219" s="61"/>
      <c r="AK219" s="62"/>
      <c r="AL219" s="61"/>
      <c r="AM219" s="62"/>
      <c r="AN219" s="61"/>
      <c r="AO219" s="62"/>
      <c r="AP219" s="61"/>
      <c r="AQ219" s="62"/>
      <c r="AR219" s="61"/>
      <c r="AS219" s="62"/>
      <c r="AT219" s="61"/>
      <c r="AU219" s="62"/>
      <c r="AV219" s="61"/>
    </row>
    <row r="220" spans="2:48" x14ac:dyDescent="0.2">
      <c r="B220"/>
      <c r="C220"/>
      <c r="D220"/>
      <c r="E220"/>
      <c r="F220"/>
      <c r="G220" s="61"/>
      <c r="H220"/>
      <c r="I220" s="62"/>
      <c r="J220" s="61"/>
      <c r="K220" s="62"/>
      <c r="L220" s="61"/>
      <c r="M220" s="62"/>
      <c r="N220" s="61"/>
      <c r="O220" s="62"/>
      <c r="P220" s="61"/>
      <c r="Q220" s="62"/>
      <c r="R220" s="61"/>
      <c r="S220" s="62"/>
      <c r="T220" s="61"/>
      <c r="U220" s="62"/>
      <c r="V220" s="61"/>
      <c r="W220" s="62"/>
      <c r="X220" s="61"/>
      <c r="Y220" s="62"/>
      <c r="Z220" s="61"/>
      <c r="AA220" s="62"/>
      <c r="AB220" s="61"/>
      <c r="AC220" s="62"/>
      <c r="AD220" s="61"/>
      <c r="AE220" s="62"/>
      <c r="AF220" s="61"/>
      <c r="AG220" s="62"/>
      <c r="AH220" s="61"/>
      <c r="AI220" s="62"/>
      <c r="AJ220" s="61"/>
      <c r="AK220" s="62"/>
      <c r="AL220" s="61"/>
      <c r="AM220" s="62"/>
      <c r="AN220" s="61"/>
      <c r="AO220" s="62"/>
      <c r="AP220" s="61"/>
      <c r="AQ220" s="62"/>
      <c r="AR220" s="61"/>
      <c r="AS220" s="62"/>
      <c r="AT220" s="61"/>
      <c r="AU220" s="62"/>
      <c r="AV220" s="61"/>
    </row>
    <row r="221" spans="2:48" x14ac:dyDescent="0.2">
      <c r="B221"/>
      <c r="C221"/>
      <c r="D221"/>
      <c r="E221"/>
      <c r="F221"/>
      <c r="G221" s="61"/>
      <c r="H221"/>
      <c r="I221" s="62"/>
      <c r="J221" s="61"/>
      <c r="K221" s="62"/>
      <c r="L221" s="61"/>
      <c r="M221" s="62"/>
      <c r="N221" s="61"/>
      <c r="O221" s="62"/>
      <c r="P221" s="61"/>
      <c r="Q221" s="62"/>
      <c r="R221" s="61"/>
      <c r="S221" s="62"/>
      <c r="T221" s="61"/>
      <c r="U221" s="62"/>
      <c r="V221" s="61"/>
      <c r="W221" s="62"/>
      <c r="X221" s="61"/>
      <c r="Y221" s="62"/>
      <c r="Z221" s="61"/>
      <c r="AA221" s="62"/>
      <c r="AB221" s="61"/>
      <c r="AC221" s="62"/>
      <c r="AD221" s="61"/>
      <c r="AE221" s="62"/>
      <c r="AF221" s="61"/>
      <c r="AG221" s="62"/>
      <c r="AH221" s="61"/>
      <c r="AI221" s="62"/>
      <c r="AJ221" s="61"/>
      <c r="AK221" s="62"/>
      <c r="AL221" s="61"/>
      <c r="AM221" s="62"/>
      <c r="AN221" s="61"/>
      <c r="AO221" s="62"/>
      <c r="AP221" s="61"/>
      <c r="AQ221" s="62"/>
      <c r="AR221" s="61"/>
      <c r="AS221" s="62"/>
      <c r="AT221" s="61"/>
      <c r="AU221" s="62"/>
      <c r="AV221" s="61"/>
    </row>
    <row r="222" spans="2:48" x14ac:dyDescent="0.2">
      <c r="B222"/>
      <c r="C222"/>
      <c r="D222"/>
      <c r="E222"/>
      <c r="F222"/>
      <c r="G222" s="61"/>
      <c r="H222"/>
      <c r="I222" s="62"/>
      <c r="J222" s="61"/>
      <c r="K222" s="62"/>
      <c r="L222" s="61"/>
      <c r="M222" s="62"/>
      <c r="N222" s="61"/>
      <c r="O222" s="62"/>
      <c r="P222" s="61"/>
      <c r="Q222" s="62"/>
      <c r="R222" s="61"/>
      <c r="S222" s="62"/>
      <c r="T222" s="61"/>
      <c r="U222" s="62"/>
      <c r="V222" s="61"/>
      <c r="W222" s="62"/>
      <c r="X222" s="61"/>
      <c r="Y222" s="62"/>
      <c r="Z222" s="61"/>
      <c r="AA222" s="62"/>
      <c r="AB222" s="61"/>
      <c r="AC222" s="62"/>
      <c r="AD222" s="61"/>
      <c r="AE222" s="62"/>
      <c r="AF222" s="61"/>
      <c r="AG222" s="62"/>
      <c r="AH222" s="61"/>
      <c r="AI222" s="62"/>
      <c r="AJ222" s="61"/>
      <c r="AK222" s="62"/>
      <c r="AL222" s="61"/>
      <c r="AM222" s="62"/>
      <c r="AN222" s="61"/>
      <c r="AO222" s="62"/>
      <c r="AP222" s="61"/>
      <c r="AQ222" s="62"/>
      <c r="AR222" s="61"/>
      <c r="AS222" s="62"/>
      <c r="AT222" s="61"/>
      <c r="AU222" s="62"/>
      <c r="AV222" s="61"/>
    </row>
    <row r="223" spans="2:48" x14ac:dyDescent="0.2">
      <c r="B223"/>
      <c r="C223"/>
      <c r="D223"/>
      <c r="E223"/>
      <c r="F223"/>
      <c r="G223" s="61"/>
      <c r="H223"/>
      <c r="I223" s="62"/>
      <c r="J223" s="61"/>
      <c r="K223" s="62"/>
      <c r="L223" s="61"/>
      <c r="M223" s="62"/>
      <c r="N223" s="61"/>
      <c r="O223" s="62"/>
      <c r="P223" s="61"/>
      <c r="Q223" s="62"/>
      <c r="R223" s="61"/>
      <c r="S223" s="62"/>
      <c r="T223" s="61"/>
      <c r="U223" s="62"/>
      <c r="V223" s="61"/>
      <c r="W223" s="62"/>
      <c r="X223" s="61"/>
      <c r="Y223" s="62"/>
      <c r="Z223" s="61"/>
      <c r="AA223" s="62"/>
      <c r="AB223" s="61"/>
      <c r="AC223" s="62"/>
      <c r="AD223" s="61"/>
      <c r="AE223" s="62"/>
      <c r="AF223" s="61"/>
      <c r="AG223" s="62"/>
      <c r="AH223" s="61"/>
      <c r="AI223" s="62"/>
      <c r="AJ223" s="61"/>
      <c r="AK223" s="62"/>
      <c r="AL223" s="61"/>
      <c r="AM223" s="62"/>
      <c r="AN223" s="61"/>
      <c r="AO223" s="62"/>
      <c r="AP223" s="61"/>
      <c r="AQ223" s="62"/>
      <c r="AR223" s="61"/>
      <c r="AS223" s="62"/>
      <c r="AT223" s="61"/>
      <c r="AU223" s="62"/>
      <c r="AV223" s="61"/>
    </row>
    <row r="224" spans="2:48" x14ac:dyDescent="0.2">
      <c r="B224"/>
      <c r="C224"/>
      <c r="D224"/>
      <c r="E224"/>
      <c r="F224"/>
      <c r="G224" s="61"/>
      <c r="H224"/>
      <c r="I224" s="62"/>
      <c r="J224" s="61"/>
      <c r="K224" s="62"/>
      <c r="L224" s="61"/>
      <c r="M224" s="62"/>
      <c r="N224" s="61"/>
      <c r="O224" s="62"/>
      <c r="P224" s="61"/>
      <c r="Q224" s="62"/>
      <c r="R224" s="61"/>
      <c r="S224" s="62"/>
      <c r="T224" s="61"/>
      <c r="U224" s="62"/>
      <c r="V224" s="61"/>
      <c r="W224" s="62"/>
      <c r="X224" s="61"/>
      <c r="Y224" s="62"/>
      <c r="Z224" s="61"/>
      <c r="AA224" s="62"/>
      <c r="AB224" s="61"/>
      <c r="AC224" s="62"/>
      <c r="AD224" s="61"/>
      <c r="AE224" s="62"/>
      <c r="AF224" s="61"/>
      <c r="AG224" s="62"/>
      <c r="AH224" s="61"/>
      <c r="AI224" s="62"/>
      <c r="AJ224" s="61"/>
      <c r="AK224" s="62"/>
      <c r="AL224" s="61"/>
      <c r="AM224" s="62"/>
      <c r="AN224" s="61"/>
      <c r="AO224" s="62"/>
      <c r="AP224" s="61"/>
      <c r="AQ224" s="62"/>
      <c r="AR224" s="61"/>
      <c r="AS224" s="62"/>
      <c r="AT224" s="61"/>
      <c r="AU224" s="62"/>
      <c r="AV224" s="61"/>
    </row>
    <row r="225" spans="2:48" x14ac:dyDescent="0.2">
      <c r="B225"/>
      <c r="C225"/>
      <c r="D225"/>
      <c r="E225"/>
      <c r="F225"/>
      <c r="G225" s="61"/>
      <c r="H225"/>
      <c r="I225" s="62"/>
      <c r="J225" s="61"/>
      <c r="K225" s="62"/>
      <c r="L225" s="61"/>
      <c r="M225" s="62"/>
      <c r="N225" s="61"/>
      <c r="O225" s="62"/>
      <c r="P225" s="61"/>
      <c r="Q225" s="62"/>
      <c r="R225" s="61"/>
      <c r="S225" s="62"/>
      <c r="T225" s="61"/>
      <c r="U225" s="62"/>
      <c r="V225" s="61"/>
      <c r="W225" s="62"/>
      <c r="X225" s="61"/>
      <c r="Y225" s="62"/>
      <c r="Z225" s="61"/>
      <c r="AA225" s="62"/>
      <c r="AB225" s="61"/>
      <c r="AC225" s="62"/>
      <c r="AD225" s="61"/>
      <c r="AE225" s="62"/>
      <c r="AF225" s="61"/>
      <c r="AG225" s="62"/>
      <c r="AH225" s="61"/>
      <c r="AI225" s="62"/>
      <c r="AJ225" s="61"/>
      <c r="AK225" s="62"/>
      <c r="AL225" s="61"/>
      <c r="AM225" s="62"/>
      <c r="AN225" s="61"/>
      <c r="AO225" s="62"/>
      <c r="AP225" s="61"/>
      <c r="AQ225" s="62"/>
      <c r="AR225" s="61"/>
      <c r="AS225" s="62"/>
      <c r="AT225" s="61"/>
      <c r="AU225" s="62"/>
      <c r="AV225" s="61"/>
    </row>
    <row r="226" spans="2:48" x14ac:dyDescent="0.2">
      <c r="B226"/>
      <c r="C226"/>
      <c r="D226"/>
      <c r="E226"/>
      <c r="F226"/>
      <c r="G226" s="61"/>
      <c r="H226"/>
      <c r="I226" s="62"/>
      <c r="J226" s="61"/>
      <c r="K226" s="62"/>
      <c r="L226" s="61"/>
      <c r="M226" s="62"/>
      <c r="N226" s="61"/>
      <c r="O226" s="62"/>
      <c r="P226" s="61"/>
      <c r="Q226" s="62"/>
      <c r="R226" s="61"/>
      <c r="S226" s="62"/>
      <c r="T226" s="61"/>
      <c r="U226" s="62"/>
      <c r="V226" s="61"/>
      <c r="W226" s="62"/>
      <c r="X226" s="61"/>
      <c r="Y226" s="62"/>
      <c r="Z226" s="61"/>
      <c r="AA226" s="62"/>
      <c r="AB226" s="61"/>
      <c r="AC226" s="62"/>
      <c r="AD226" s="61"/>
      <c r="AE226" s="62"/>
      <c r="AF226" s="61"/>
      <c r="AG226" s="62"/>
      <c r="AH226" s="61"/>
      <c r="AI226" s="62"/>
      <c r="AJ226" s="61"/>
      <c r="AK226" s="62"/>
      <c r="AL226" s="61"/>
      <c r="AM226" s="62"/>
      <c r="AN226" s="61"/>
      <c r="AO226" s="62"/>
      <c r="AP226" s="61"/>
      <c r="AQ226" s="62"/>
      <c r="AR226" s="61"/>
      <c r="AS226" s="62"/>
      <c r="AT226" s="61"/>
      <c r="AU226" s="62"/>
      <c r="AV226" s="61"/>
    </row>
    <row r="227" spans="2:48" x14ac:dyDescent="0.2">
      <c r="B227"/>
      <c r="C227"/>
      <c r="D227"/>
      <c r="E227"/>
      <c r="F227"/>
      <c r="G227" s="61"/>
      <c r="H227"/>
      <c r="I227" s="62"/>
      <c r="J227" s="61"/>
      <c r="K227" s="62"/>
      <c r="L227" s="61"/>
      <c r="M227" s="62"/>
      <c r="N227" s="61"/>
      <c r="O227" s="62"/>
      <c r="P227" s="61"/>
      <c r="Q227" s="62"/>
      <c r="R227" s="61"/>
      <c r="S227" s="62"/>
      <c r="T227" s="61"/>
      <c r="U227" s="62"/>
      <c r="V227" s="61"/>
      <c r="W227" s="62"/>
      <c r="X227" s="61"/>
      <c r="Y227" s="62"/>
      <c r="Z227" s="61"/>
      <c r="AA227" s="62"/>
      <c r="AB227" s="61"/>
      <c r="AC227" s="62"/>
      <c r="AD227" s="61"/>
      <c r="AE227" s="62"/>
      <c r="AF227" s="61"/>
      <c r="AG227" s="62"/>
      <c r="AH227" s="61"/>
      <c r="AI227" s="62"/>
      <c r="AJ227" s="61"/>
      <c r="AK227" s="62"/>
      <c r="AL227" s="61"/>
      <c r="AM227" s="62"/>
      <c r="AN227" s="61"/>
      <c r="AO227" s="62"/>
      <c r="AP227" s="61"/>
      <c r="AQ227" s="62"/>
      <c r="AR227" s="61"/>
      <c r="AS227" s="62"/>
      <c r="AT227" s="61"/>
      <c r="AU227" s="62"/>
      <c r="AV227" s="61"/>
    </row>
    <row r="228" spans="2:48" x14ac:dyDescent="0.2">
      <c r="B228"/>
      <c r="C228"/>
      <c r="D228"/>
      <c r="E228"/>
      <c r="F228"/>
      <c r="G228" s="61"/>
      <c r="H228"/>
      <c r="I228" s="62"/>
      <c r="J228" s="61"/>
      <c r="K228" s="62"/>
      <c r="L228" s="61"/>
      <c r="M228" s="62"/>
      <c r="N228" s="61"/>
      <c r="O228" s="62"/>
      <c r="P228" s="61"/>
      <c r="Q228" s="62"/>
      <c r="R228" s="61"/>
      <c r="S228" s="62"/>
      <c r="T228" s="61"/>
      <c r="U228" s="62"/>
      <c r="V228" s="61"/>
      <c r="W228" s="62"/>
      <c r="X228" s="61"/>
      <c r="Y228" s="62"/>
      <c r="Z228" s="61"/>
      <c r="AA228" s="62"/>
      <c r="AB228" s="61"/>
      <c r="AC228" s="62"/>
      <c r="AD228" s="61"/>
      <c r="AE228" s="62"/>
      <c r="AF228" s="61"/>
      <c r="AG228" s="62"/>
      <c r="AH228" s="61"/>
      <c r="AI228" s="62"/>
      <c r="AJ228" s="61"/>
      <c r="AK228" s="62"/>
      <c r="AL228" s="61"/>
      <c r="AM228" s="62"/>
      <c r="AN228" s="61"/>
      <c r="AO228" s="62"/>
      <c r="AP228" s="61"/>
      <c r="AQ228" s="62"/>
      <c r="AR228" s="61"/>
      <c r="AS228" s="62"/>
      <c r="AT228" s="61"/>
      <c r="AU228" s="62"/>
      <c r="AV228" s="61"/>
    </row>
    <row r="229" spans="2:48" x14ac:dyDescent="0.2">
      <c r="B229"/>
      <c r="C229"/>
      <c r="D229"/>
      <c r="E229"/>
      <c r="F229"/>
      <c r="G229" s="61"/>
      <c r="H229"/>
      <c r="I229" s="62"/>
      <c r="J229" s="61"/>
      <c r="K229" s="62"/>
      <c r="L229" s="61"/>
      <c r="M229" s="62"/>
      <c r="N229" s="61"/>
      <c r="O229" s="62"/>
      <c r="P229" s="61"/>
      <c r="Q229" s="62"/>
      <c r="R229" s="61"/>
      <c r="S229" s="62"/>
      <c r="T229" s="61"/>
      <c r="U229" s="62"/>
      <c r="V229" s="61"/>
      <c r="W229" s="62"/>
      <c r="X229" s="61"/>
      <c r="Y229" s="62"/>
      <c r="Z229" s="61"/>
      <c r="AA229" s="62"/>
      <c r="AB229" s="61"/>
      <c r="AC229" s="62"/>
      <c r="AD229" s="61"/>
      <c r="AE229" s="62"/>
      <c r="AF229" s="61"/>
      <c r="AG229" s="62"/>
      <c r="AH229" s="61"/>
      <c r="AI229" s="62"/>
      <c r="AJ229" s="61"/>
      <c r="AK229" s="62"/>
      <c r="AL229" s="61"/>
      <c r="AM229" s="62"/>
      <c r="AN229" s="61"/>
      <c r="AO229" s="62"/>
      <c r="AP229" s="61"/>
      <c r="AQ229" s="62"/>
      <c r="AR229" s="61"/>
      <c r="AS229" s="62"/>
      <c r="AT229" s="61"/>
      <c r="AU229" s="62"/>
      <c r="AV229" s="61"/>
    </row>
    <row r="230" spans="2:48" x14ac:dyDescent="0.2">
      <c r="B230"/>
      <c r="C230"/>
      <c r="D230"/>
      <c r="E230"/>
      <c r="F230"/>
      <c r="G230" s="61"/>
      <c r="H230"/>
      <c r="I230" s="62"/>
      <c r="J230" s="61"/>
      <c r="K230" s="62"/>
      <c r="L230" s="61"/>
      <c r="M230" s="62"/>
      <c r="N230" s="61"/>
      <c r="O230" s="62"/>
      <c r="P230" s="61"/>
      <c r="Q230" s="62"/>
      <c r="R230" s="61"/>
      <c r="S230" s="62"/>
      <c r="T230" s="61"/>
      <c r="U230" s="62"/>
      <c r="V230" s="61"/>
      <c r="W230" s="62"/>
      <c r="X230" s="61"/>
      <c r="Y230" s="62"/>
      <c r="Z230" s="61"/>
      <c r="AA230" s="62"/>
      <c r="AB230" s="61"/>
      <c r="AC230" s="62"/>
      <c r="AD230" s="61"/>
      <c r="AE230" s="62"/>
      <c r="AF230" s="61"/>
      <c r="AG230" s="62"/>
      <c r="AH230" s="61"/>
      <c r="AI230" s="62"/>
      <c r="AJ230" s="61"/>
      <c r="AK230" s="62"/>
      <c r="AL230" s="61"/>
      <c r="AM230" s="62"/>
      <c r="AN230" s="61"/>
      <c r="AO230" s="62"/>
      <c r="AP230" s="61"/>
      <c r="AQ230" s="62"/>
      <c r="AR230" s="61"/>
      <c r="AS230" s="62"/>
      <c r="AT230" s="61"/>
      <c r="AU230" s="62"/>
      <c r="AV230" s="61"/>
    </row>
    <row r="231" spans="2:48" x14ac:dyDescent="0.2">
      <c r="B231"/>
      <c r="C231"/>
      <c r="D231"/>
      <c r="E231"/>
      <c r="F231"/>
      <c r="G231" s="61"/>
      <c r="H231"/>
      <c r="I231" s="62"/>
      <c r="J231" s="61"/>
      <c r="K231" s="62"/>
      <c r="L231" s="61"/>
      <c r="M231" s="62"/>
      <c r="N231" s="61"/>
      <c r="O231" s="62"/>
      <c r="P231" s="61"/>
      <c r="Q231" s="62"/>
      <c r="R231" s="61"/>
      <c r="S231" s="62"/>
      <c r="T231" s="61"/>
      <c r="U231" s="62"/>
      <c r="V231" s="61"/>
      <c r="W231" s="62"/>
      <c r="X231" s="61"/>
      <c r="Y231" s="62"/>
      <c r="Z231" s="61"/>
      <c r="AA231" s="62"/>
      <c r="AB231" s="61"/>
      <c r="AC231" s="62"/>
      <c r="AD231" s="61"/>
      <c r="AE231" s="62"/>
      <c r="AF231" s="61"/>
      <c r="AG231" s="62"/>
      <c r="AH231" s="61"/>
      <c r="AI231" s="62"/>
      <c r="AJ231" s="61"/>
      <c r="AK231" s="62"/>
      <c r="AL231" s="61"/>
      <c r="AM231" s="62"/>
      <c r="AN231" s="61"/>
      <c r="AO231" s="62"/>
      <c r="AP231" s="61"/>
      <c r="AQ231" s="62"/>
      <c r="AR231" s="61"/>
      <c r="AS231" s="62"/>
      <c r="AT231" s="61"/>
      <c r="AU231" s="62"/>
      <c r="AV231" s="61"/>
    </row>
    <row r="232" spans="2:48" x14ac:dyDescent="0.2">
      <c r="B232"/>
      <c r="C232"/>
      <c r="D232"/>
      <c r="E232"/>
      <c r="F232"/>
      <c r="G232" s="61"/>
      <c r="H232"/>
      <c r="I232" s="62"/>
      <c r="J232" s="61"/>
      <c r="K232" s="62"/>
      <c r="L232" s="61"/>
      <c r="M232" s="62"/>
      <c r="N232" s="61"/>
      <c r="O232" s="62"/>
      <c r="P232" s="61"/>
      <c r="Q232" s="62"/>
      <c r="R232" s="61"/>
      <c r="S232" s="62"/>
      <c r="T232" s="61"/>
      <c r="U232" s="62"/>
      <c r="V232" s="61"/>
      <c r="W232" s="62"/>
      <c r="X232" s="61"/>
      <c r="Y232" s="62"/>
      <c r="Z232" s="61"/>
      <c r="AA232" s="62"/>
      <c r="AB232" s="61"/>
      <c r="AC232" s="62"/>
      <c r="AD232" s="61"/>
      <c r="AE232" s="62"/>
      <c r="AF232" s="61"/>
      <c r="AG232" s="62"/>
      <c r="AH232" s="61"/>
      <c r="AI232" s="62"/>
      <c r="AJ232" s="61"/>
      <c r="AK232" s="62"/>
      <c r="AL232" s="61"/>
      <c r="AM232" s="62"/>
      <c r="AN232" s="61"/>
      <c r="AO232" s="62"/>
      <c r="AP232" s="61"/>
      <c r="AQ232" s="62"/>
      <c r="AR232" s="61"/>
      <c r="AS232" s="62"/>
      <c r="AT232" s="61"/>
      <c r="AU232" s="62"/>
      <c r="AV232" s="61"/>
    </row>
    <row r="233" spans="2:48" x14ac:dyDescent="0.2">
      <c r="B233"/>
      <c r="C233"/>
      <c r="D233"/>
      <c r="E233"/>
      <c r="F233"/>
      <c r="G233" s="61"/>
      <c r="H233"/>
      <c r="I233" s="62"/>
      <c r="J233" s="61"/>
      <c r="K233" s="62"/>
      <c r="L233" s="61"/>
      <c r="M233" s="62"/>
      <c r="N233" s="61"/>
      <c r="O233" s="62"/>
      <c r="P233" s="61"/>
      <c r="Q233" s="62"/>
      <c r="R233" s="61"/>
      <c r="S233" s="62"/>
      <c r="T233" s="61"/>
      <c r="U233" s="62"/>
      <c r="V233" s="61"/>
      <c r="W233" s="62"/>
      <c r="X233" s="61"/>
      <c r="Y233" s="62"/>
      <c r="Z233" s="61"/>
      <c r="AA233" s="62"/>
      <c r="AB233" s="61"/>
      <c r="AC233" s="62"/>
      <c r="AD233" s="61"/>
      <c r="AE233" s="62"/>
      <c r="AF233" s="61"/>
      <c r="AG233" s="62"/>
      <c r="AH233" s="61"/>
      <c r="AI233" s="62"/>
      <c r="AJ233" s="61"/>
      <c r="AK233" s="62"/>
      <c r="AL233" s="61"/>
      <c r="AM233" s="62"/>
      <c r="AN233" s="61"/>
      <c r="AO233" s="62"/>
      <c r="AP233" s="61"/>
      <c r="AQ233" s="62"/>
      <c r="AR233" s="61"/>
      <c r="AS233" s="62"/>
      <c r="AT233" s="61"/>
      <c r="AU233" s="62"/>
      <c r="AV233" s="61"/>
    </row>
    <row r="234" spans="2:48" x14ac:dyDescent="0.2">
      <c r="B234"/>
      <c r="C234"/>
      <c r="D234"/>
      <c r="E234"/>
      <c r="F234"/>
      <c r="G234" s="61"/>
      <c r="H234"/>
      <c r="I234" s="62"/>
      <c r="J234" s="61"/>
      <c r="K234" s="62"/>
      <c r="L234" s="61"/>
      <c r="M234" s="62"/>
      <c r="N234" s="61"/>
      <c r="O234" s="62"/>
      <c r="P234" s="61"/>
      <c r="Q234" s="62"/>
      <c r="R234" s="61"/>
      <c r="S234" s="62"/>
      <c r="T234" s="61"/>
      <c r="U234" s="62"/>
      <c r="V234" s="61"/>
      <c r="W234" s="62"/>
      <c r="X234" s="61"/>
      <c r="Y234" s="62"/>
      <c r="Z234" s="61"/>
      <c r="AA234" s="62"/>
      <c r="AB234" s="61"/>
      <c r="AC234" s="62"/>
      <c r="AD234" s="61"/>
      <c r="AE234" s="62"/>
      <c r="AF234" s="61"/>
      <c r="AG234" s="62"/>
      <c r="AH234" s="61"/>
      <c r="AI234" s="62"/>
      <c r="AJ234" s="61"/>
      <c r="AK234" s="62"/>
      <c r="AL234" s="61"/>
      <c r="AM234" s="62"/>
      <c r="AN234" s="61"/>
      <c r="AO234" s="62"/>
      <c r="AP234" s="61"/>
      <c r="AQ234" s="62"/>
      <c r="AR234" s="61"/>
      <c r="AS234" s="62"/>
      <c r="AT234" s="61"/>
      <c r="AU234" s="62"/>
      <c r="AV234" s="61"/>
    </row>
    <row r="235" spans="2:48" x14ac:dyDescent="0.2">
      <c r="B235"/>
      <c r="C235"/>
      <c r="D235"/>
      <c r="E235"/>
      <c r="F235"/>
      <c r="G235" s="61"/>
      <c r="H235"/>
      <c r="I235" s="62"/>
      <c r="J235" s="61"/>
      <c r="K235" s="62"/>
      <c r="L235" s="61"/>
      <c r="M235" s="62"/>
      <c r="N235" s="61"/>
      <c r="O235" s="62"/>
      <c r="P235" s="61"/>
      <c r="Q235" s="62"/>
      <c r="R235" s="61"/>
      <c r="S235" s="62"/>
      <c r="T235" s="61"/>
      <c r="U235" s="62"/>
      <c r="V235" s="61"/>
      <c r="W235" s="62"/>
      <c r="X235" s="61"/>
      <c r="Y235" s="62"/>
      <c r="Z235" s="61"/>
      <c r="AA235" s="62"/>
      <c r="AB235" s="61"/>
      <c r="AC235" s="62"/>
      <c r="AD235" s="61"/>
      <c r="AE235" s="62"/>
      <c r="AF235" s="61"/>
      <c r="AG235" s="62"/>
      <c r="AH235" s="61"/>
      <c r="AI235" s="62"/>
      <c r="AJ235" s="61"/>
      <c r="AK235" s="62"/>
      <c r="AL235" s="61"/>
      <c r="AM235" s="62"/>
      <c r="AN235" s="61"/>
      <c r="AO235" s="62"/>
      <c r="AP235" s="61"/>
      <c r="AQ235" s="62"/>
      <c r="AR235" s="61"/>
      <c r="AS235" s="62"/>
      <c r="AT235" s="61"/>
      <c r="AU235" s="62"/>
      <c r="AV235" s="61"/>
    </row>
    <row r="236" spans="2:48" x14ac:dyDescent="0.2">
      <c r="B236"/>
      <c r="C236"/>
      <c r="D236"/>
      <c r="E236"/>
      <c r="F236"/>
      <c r="G236" s="61"/>
      <c r="H236"/>
      <c r="I236" s="62"/>
      <c r="J236" s="61"/>
      <c r="K236" s="62"/>
      <c r="L236" s="61"/>
      <c r="M236" s="62"/>
      <c r="N236" s="61"/>
      <c r="O236" s="62"/>
      <c r="P236" s="61"/>
      <c r="Q236" s="62"/>
      <c r="R236" s="61"/>
      <c r="S236" s="62"/>
      <c r="T236" s="61"/>
      <c r="U236" s="62"/>
      <c r="V236" s="61"/>
      <c r="W236" s="62"/>
      <c r="X236" s="61"/>
      <c r="Y236" s="62"/>
      <c r="Z236" s="61"/>
      <c r="AA236" s="62"/>
      <c r="AB236" s="61"/>
      <c r="AC236" s="62"/>
      <c r="AD236" s="61"/>
      <c r="AE236" s="62"/>
      <c r="AF236" s="61"/>
      <c r="AG236" s="62"/>
      <c r="AH236" s="61"/>
      <c r="AI236" s="62"/>
      <c r="AJ236" s="61"/>
      <c r="AK236" s="62"/>
      <c r="AL236" s="61"/>
      <c r="AM236" s="62"/>
      <c r="AN236" s="61"/>
      <c r="AO236" s="62"/>
      <c r="AP236" s="61"/>
      <c r="AQ236" s="62"/>
      <c r="AR236" s="61"/>
      <c r="AS236" s="62"/>
      <c r="AT236" s="61"/>
      <c r="AU236" s="62"/>
      <c r="AV236" s="61"/>
    </row>
    <row r="237" spans="2:48" x14ac:dyDescent="0.2">
      <c r="B237"/>
      <c r="C237"/>
      <c r="D237"/>
      <c r="E237"/>
      <c r="F237"/>
      <c r="G237" s="61"/>
      <c r="H237"/>
      <c r="I237" s="62"/>
      <c r="J237" s="61"/>
      <c r="K237" s="62"/>
      <c r="L237" s="61"/>
      <c r="M237" s="62"/>
      <c r="N237" s="61"/>
      <c r="O237" s="62"/>
      <c r="P237" s="61"/>
      <c r="Q237" s="62"/>
      <c r="R237" s="61"/>
      <c r="S237" s="62"/>
      <c r="T237" s="61"/>
      <c r="U237" s="62"/>
      <c r="V237" s="61"/>
      <c r="W237" s="62"/>
      <c r="X237" s="61"/>
      <c r="Y237" s="62"/>
      <c r="Z237" s="61"/>
      <c r="AA237" s="62"/>
      <c r="AB237" s="61"/>
      <c r="AC237" s="62"/>
      <c r="AD237" s="61"/>
      <c r="AE237" s="62"/>
      <c r="AF237" s="61"/>
      <c r="AG237" s="62"/>
      <c r="AH237" s="61"/>
      <c r="AI237" s="62"/>
      <c r="AJ237" s="61"/>
      <c r="AK237" s="62"/>
      <c r="AL237" s="61"/>
      <c r="AM237" s="62"/>
      <c r="AN237" s="61"/>
      <c r="AO237" s="62"/>
      <c r="AP237" s="61"/>
      <c r="AQ237" s="62"/>
      <c r="AR237" s="61"/>
      <c r="AS237" s="62"/>
      <c r="AT237" s="61"/>
      <c r="AU237" s="62"/>
      <c r="AV237" s="61"/>
    </row>
    <row r="238" spans="2:48" x14ac:dyDescent="0.2">
      <c r="B238"/>
      <c r="C238"/>
      <c r="D238"/>
      <c r="E238"/>
      <c r="F238"/>
      <c r="G238" s="61"/>
      <c r="H238"/>
      <c r="I238" s="62"/>
      <c r="J238" s="61"/>
      <c r="K238" s="62"/>
      <c r="L238" s="61"/>
      <c r="M238" s="62"/>
      <c r="N238" s="61"/>
      <c r="O238" s="62"/>
      <c r="P238" s="61"/>
      <c r="Q238" s="62"/>
      <c r="R238" s="61"/>
      <c r="S238" s="62"/>
      <c r="T238" s="61"/>
      <c r="U238" s="62"/>
      <c r="V238" s="61"/>
      <c r="W238" s="62"/>
      <c r="X238" s="61"/>
      <c r="Y238" s="62"/>
      <c r="Z238" s="61"/>
      <c r="AA238" s="62"/>
      <c r="AB238" s="61"/>
      <c r="AC238" s="62"/>
      <c r="AD238" s="61"/>
      <c r="AE238" s="62"/>
      <c r="AF238" s="61"/>
      <c r="AG238" s="62"/>
      <c r="AH238" s="61"/>
      <c r="AI238" s="62"/>
      <c r="AJ238" s="61"/>
      <c r="AK238" s="62"/>
      <c r="AL238" s="61"/>
      <c r="AM238" s="62"/>
      <c r="AN238" s="61"/>
      <c r="AO238" s="62"/>
      <c r="AP238" s="61"/>
      <c r="AQ238" s="62"/>
      <c r="AR238" s="61"/>
      <c r="AS238" s="62"/>
      <c r="AT238" s="61"/>
      <c r="AU238" s="62"/>
      <c r="AV238" s="61"/>
    </row>
    <row r="239" spans="2:48" x14ac:dyDescent="0.2">
      <c r="B239"/>
      <c r="C239"/>
      <c r="D239"/>
      <c r="E239"/>
      <c r="F239"/>
      <c r="G239" s="61"/>
      <c r="H239"/>
      <c r="I239" s="62"/>
      <c r="J239" s="61"/>
      <c r="K239" s="62"/>
      <c r="L239" s="61"/>
      <c r="M239" s="62"/>
      <c r="N239" s="61"/>
      <c r="O239" s="62"/>
      <c r="P239" s="61"/>
      <c r="Q239" s="62"/>
      <c r="R239" s="61"/>
      <c r="S239" s="62"/>
      <c r="T239" s="61"/>
      <c r="U239" s="62"/>
      <c r="V239" s="61"/>
      <c r="W239" s="62"/>
      <c r="X239" s="61"/>
      <c r="Y239" s="62"/>
      <c r="Z239" s="61"/>
      <c r="AA239" s="62"/>
      <c r="AB239" s="61"/>
      <c r="AC239" s="62"/>
      <c r="AD239" s="61"/>
      <c r="AE239" s="62"/>
      <c r="AF239" s="61"/>
      <c r="AG239" s="62"/>
      <c r="AH239" s="61"/>
      <c r="AI239" s="62"/>
      <c r="AJ239" s="61"/>
      <c r="AK239" s="62"/>
      <c r="AL239" s="61"/>
      <c r="AM239" s="62"/>
      <c r="AN239" s="61"/>
      <c r="AO239" s="62"/>
      <c r="AP239" s="61"/>
      <c r="AQ239" s="62"/>
      <c r="AR239" s="61"/>
      <c r="AS239" s="62"/>
      <c r="AT239" s="61"/>
      <c r="AU239" s="62"/>
      <c r="AV239" s="61"/>
    </row>
    <row r="240" spans="2:48" x14ac:dyDescent="0.2">
      <c r="B240"/>
      <c r="C240"/>
      <c r="D240"/>
      <c r="E240"/>
      <c r="F240"/>
      <c r="G240" s="61"/>
      <c r="H240"/>
      <c r="I240" s="62"/>
      <c r="J240" s="61"/>
      <c r="K240" s="62"/>
      <c r="L240" s="61"/>
      <c r="M240" s="62"/>
      <c r="N240" s="61"/>
      <c r="O240" s="62"/>
      <c r="P240" s="61"/>
      <c r="Q240" s="62"/>
      <c r="R240" s="61"/>
      <c r="S240" s="62"/>
      <c r="T240" s="61"/>
      <c r="U240" s="62"/>
      <c r="V240" s="61"/>
      <c r="W240" s="62"/>
      <c r="X240" s="61"/>
      <c r="Y240" s="62"/>
      <c r="Z240" s="61"/>
      <c r="AA240" s="62"/>
      <c r="AB240" s="61"/>
      <c r="AC240" s="62"/>
      <c r="AD240" s="61"/>
      <c r="AE240" s="62"/>
      <c r="AF240" s="61"/>
      <c r="AG240" s="62"/>
      <c r="AH240" s="61"/>
      <c r="AI240" s="62"/>
      <c r="AJ240" s="61"/>
      <c r="AK240" s="62"/>
      <c r="AL240" s="61"/>
      <c r="AM240" s="62"/>
      <c r="AN240" s="61"/>
      <c r="AO240" s="62"/>
      <c r="AP240" s="61"/>
      <c r="AQ240" s="62"/>
      <c r="AR240" s="61"/>
      <c r="AS240" s="62"/>
      <c r="AT240" s="61"/>
      <c r="AU240" s="62"/>
      <c r="AV240" s="61"/>
    </row>
    <row r="241" spans="2:48" x14ac:dyDescent="0.2">
      <c r="B241"/>
      <c r="C241"/>
      <c r="D241"/>
      <c r="E241"/>
      <c r="F241"/>
      <c r="G241" s="61"/>
      <c r="H241"/>
      <c r="I241" s="62"/>
      <c r="J241" s="61"/>
      <c r="K241" s="62"/>
      <c r="L241" s="61"/>
      <c r="M241" s="62"/>
      <c r="N241" s="61"/>
      <c r="O241" s="62"/>
      <c r="P241" s="61"/>
      <c r="Q241" s="62"/>
      <c r="R241" s="61"/>
      <c r="S241" s="62"/>
      <c r="T241" s="61"/>
      <c r="U241" s="62"/>
      <c r="V241" s="61"/>
      <c r="W241" s="62"/>
      <c r="X241" s="61"/>
      <c r="Y241" s="62"/>
      <c r="Z241" s="61"/>
      <c r="AA241" s="62"/>
      <c r="AB241" s="61"/>
      <c r="AC241" s="62"/>
      <c r="AD241" s="61"/>
      <c r="AE241" s="62"/>
      <c r="AF241" s="61"/>
      <c r="AG241" s="62"/>
      <c r="AH241" s="61"/>
      <c r="AI241" s="62"/>
      <c r="AJ241" s="61"/>
      <c r="AK241" s="62"/>
      <c r="AL241" s="61"/>
      <c r="AM241" s="62"/>
      <c r="AN241" s="61"/>
      <c r="AO241" s="62"/>
      <c r="AP241" s="61"/>
      <c r="AQ241" s="62"/>
      <c r="AR241" s="61"/>
      <c r="AS241" s="62"/>
      <c r="AT241" s="61"/>
      <c r="AU241" s="62"/>
      <c r="AV241" s="61"/>
    </row>
    <row r="242" spans="2:48" x14ac:dyDescent="0.2">
      <c r="B242"/>
      <c r="C242"/>
      <c r="D242"/>
      <c r="E242"/>
      <c r="F242"/>
      <c r="G242" s="61"/>
      <c r="H242"/>
      <c r="I242" s="62"/>
      <c r="J242" s="61"/>
      <c r="K242" s="62"/>
      <c r="L242" s="61"/>
      <c r="M242" s="62"/>
      <c r="N242" s="61"/>
      <c r="O242" s="62"/>
      <c r="P242" s="61"/>
      <c r="Q242" s="62"/>
      <c r="R242" s="61"/>
      <c r="S242" s="62"/>
      <c r="T242" s="61"/>
      <c r="U242" s="62"/>
      <c r="V242" s="61"/>
      <c r="W242" s="62"/>
      <c r="X242" s="61"/>
      <c r="Y242" s="62"/>
      <c r="Z242" s="61"/>
      <c r="AA242" s="62"/>
      <c r="AB242" s="61"/>
      <c r="AC242" s="62"/>
      <c r="AD242" s="61"/>
      <c r="AE242" s="62"/>
      <c r="AF242" s="61"/>
      <c r="AG242" s="62"/>
      <c r="AH242" s="61"/>
      <c r="AI242" s="62"/>
      <c r="AJ242" s="61"/>
      <c r="AK242" s="62"/>
      <c r="AL242" s="61"/>
      <c r="AM242" s="62"/>
      <c r="AN242" s="61"/>
      <c r="AO242" s="62"/>
      <c r="AP242" s="61"/>
      <c r="AQ242" s="62"/>
      <c r="AR242" s="61"/>
      <c r="AS242" s="62"/>
      <c r="AT242" s="61"/>
      <c r="AU242" s="62"/>
      <c r="AV242" s="61"/>
    </row>
    <row r="243" spans="2:48" x14ac:dyDescent="0.2">
      <c r="B243"/>
      <c r="C243"/>
      <c r="D243"/>
      <c r="E243"/>
      <c r="F243"/>
      <c r="G243" s="61"/>
      <c r="H243"/>
      <c r="I243" s="62"/>
      <c r="J243" s="61"/>
      <c r="K243" s="62"/>
      <c r="L243" s="61"/>
      <c r="M243" s="62"/>
      <c r="N243" s="61"/>
      <c r="O243" s="62"/>
      <c r="P243" s="61"/>
      <c r="Q243" s="62"/>
      <c r="R243" s="61"/>
      <c r="S243" s="62"/>
      <c r="T243" s="61"/>
      <c r="U243" s="62"/>
      <c r="V243" s="61"/>
      <c r="W243" s="62"/>
      <c r="X243" s="61"/>
      <c r="Y243" s="62"/>
      <c r="Z243" s="61"/>
      <c r="AA243" s="62"/>
      <c r="AB243" s="61"/>
      <c r="AC243" s="62"/>
      <c r="AD243" s="61"/>
      <c r="AE243" s="62"/>
      <c r="AF243" s="61"/>
      <c r="AG243" s="62"/>
      <c r="AH243" s="61"/>
      <c r="AI243" s="62"/>
      <c r="AJ243" s="61"/>
      <c r="AK243" s="62"/>
      <c r="AL243" s="61"/>
      <c r="AM243" s="62"/>
      <c r="AN243" s="61"/>
      <c r="AO243" s="62"/>
      <c r="AP243" s="61"/>
      <c r="AQ243" s="62"/>
      <c r="AR243" s="61"/>
      <c r="AS243" s="62"/>
      <c r="AT243" s="61"/>
      <c r="AU243" s="62"/>
      <c r="AV243" s="61"/>
    </row>
    <row r="244" spans="2:48" x14ac:dyDescent="0.2">
      <c r="B244"/>
      <c r="C244"/>
      <c r="D244"/>
      <c r="E244"/>
      <c r="F244"/>
      <c r="G244" s="61"/>
      <c r="H244"/>
      <c r="I244" s="62"/>
      <c r="J244" s="61"/>
      <c r="K244" s="62"/>
      <c r="L244" s="61"/>
      <c r="M244" s="62"/>
      <c r="N244" s="61"/>
      <c r="O244" s="62"/>
      <c r="P244" s="61"/>
      <c r="Q244" s="62"/>
      <c r="R244" s="61"/>
      <c r="S244" s="62"/>
      <c r="T244" s="61"/>
      <c r="U244" s="62"/>
      <c r="V244" s="61"/>
      <c r="W244" s="62"/>
      <c r="X244" s="61"/>
      <c r="Y244" s="62"/>
      <c r="Z244" s="61"/>
      <c r="AA244" s="62"/>
      <c r="AB244" s="61"/>
      <c r="AC244" s="62"/>
      <c r="AD244" s="61"/>
      <c r="AE244" s="62"/>
      <c r="AF244" s="61"/>
      <c r="AG244" s="62"/>
      <c r="AH244" s="61"/>
      <c r="AI244" s="62"/>
      <c r="AJ244" s="61"/>
      <c r="AK244" s="62"/>
      <c r="AL244" s="61"/>
      <c r="AM244" s="62"/>
      <c r="AN244" s="61"/>
      <c r="AO244" s="62"/>
      <c r="AP244" s="61"/>
      <c r="AQ244" s="62"/>
      <c r="AR244" s="61"/>
      <c r="AS244" s="62"/>
      <c r="AT244" s="61"/>
      <c r="AU244" s="62"/>
      <c r="AV244" s="61"/>
    </row>
    <row r="245" spans="2:48" x14ac:dyDescent="0.2">
      <c r="B245"/>
      <c r="C245"/>
      <c r="D245"/>
      <c r="E245"/>
      <c r="F245"/>
      <c r="G245" s="61"/>
      <c r="H245"/>
      <c r="I245" s="62"/>
      <c r="J245" s="61"/>
      <c r="K245" s="62"/>
      <c r="L245" s="61"/>
      <c r="M245" s="62"/>
      <c r="N245" s="61"/>
      <c r="O245" s="62"/>
      <c r="P245" s="61"/>
      <c r="Q245" s="62"/>
      <c r="R245" s="61"/>
      <c r="S245" s="62"/>
      <c r="T245" s="61"/>
      <c r="U245" s="62"/>
      <c r="V245" s="61"/>
      <c r="W245" s="62"/>
      <c r="X245" s="61"/>
      <c r="Y245" s="62"/>
      <c r="Z245" s="61"/>
      <c r="AA245" s="62"/>
      <c r="AB245" s="61"/>
      <c r="AC245" s="62"/>
      <c r="AD245" s="61"/>
      <c r="AE245" s="62"/>
      <c r="AF245" s="61"/>
      <c r="AG245" s="62"/>
      <c r="AH245" s="61"/>
      <c r="AI245" s="62"/>
      <c r="AJ245" s="61"/>
      <c r="AK245" s="62"/>
      <c r="AL245" s="61"/>
      <c r="AM245" s="62"/>
      <c r="AN245" s="61"/>
      <c r="AO245" s="62"/>
      <c r="AP245" s="61"/>
      <c r="AQ245" s="62"/>
      <c r="AR245" s="61"/>
      <c r="AS245" s="62"/>
      <c r="AT245" s="61"/>
      <c r="AU245" s="62"/>
      <c r="AV245" s="61"/>
    </row>
    <row r="246" spans="2:48" x14ac:dyDescent="0.2">
      <c r="B246"/>
      <c r="C246"/>
      <c r="D246"/>
      <c r="E246"/>
      <c r="F246"/>
      <c r="G246" s="61"/>
      <c r="H246"/>
      <c r="I246" s="62"/>
      <c r="J246" s="61"/>
      <c r="K246" s="62"/>
      <c r="L246" s="61"/>
      <c r="M246" s="62"/>
      <c r="N246" s="61"/>
      <c r="O246" s="62"/>
      <c r="P246" s="61"/>
      <c r="Q246" s="62"/>
      <c r="R246" s="61"/>
      <c r="S246" s="62"/>
      <c r="T246" s="61"/>
      <c r="U246" s="62"/>
      <c r="V246" s="61"/>
      <c r="W246" s="62"/>
      <c r="X246" s="61"/>
      <c r="Y246" s="62"/>
      <c r="Z246" s="61"/>
      <c r="AA246" s="62"/>
      <c r="AB246" s="61"/>
      <c r="AC246" s="62"/>
      <c r="AD246" s="61"/>
      <c r="AE246" s="62"/>
      <c r="AF246" s="61"/>
      <c r="AG246" s="62"/>
      <c r="AH246" s="61"/>
      <c r="AI246" s="62"/>
      <c r="AJ246" s="61"/>
      <c r="AK246" s="62"/>
      <c r="AL246" s="61"/>
      <c r="AM246" s="62"/>
      <c r="AN246" s="61"/>
      <c r="AO246" s="62"/>
      <c r="AP246" s="61"/>
      <c r="AQ246" s="62"/>
      <c r="AR246" s="61"/>
      <c r="AS246" s="62"/>
      <c r="AT246" s="61"/>
      <c r="AU246" s="62"/>
      <c r="AV246" s="61"/>
    </row>
    <row r="247" spans="2:48" x14ac:dyDescent="0.2">
      <c r="B247"/>
      <c r="C247"/>
      <c r="D247"/>
      <c r="E247"/>
      <c r="F247"/>
      <c r="G247" s="61"/>
      <c r="H247"/>
      <c r="I247" s="62"/>
      <c r="J247" s="61"/>
      <c r="K247" s="62"/>
      <c r="L247" s="61"/>
      <c r="M247" s="62"/>
      <c r="N247" s="61"/>
      <c r="O247" s="62"/>
      <c r="P247" s="61"/>
      <c r="Q247" s="62"/>
      <c r="R247" s="61"/>
      <c r="S247" s="62"/>
      <c r="T247" s="61"/>
      <c r="U247" s="62"/>
      <c r="V247" s="61"/>
      <c r="W247" s="62"/>
      <c r="X247" s="61"/>
      <c r="Y247" s="62"/>
      <c r="Z247" s="61"/>
      <c r="AA247" s="62"/>
      <c r="AB247" s="61"/>
      <c r="AC247" s="62"/>
      <c r="AD247" s="61"/>
      <c r="AE247" s="62"/>
      <c r="AF247" s="61"/>
      <c r="AG247" s="62"/>
      <c r="AH247" s="61"/>
      <c r="AI247" s="62"/>
      <c r="AJ247" s="61"/>
      <c r="AK247" s="62"/>
      <c r="AL247" s="61"/>
      <c r="AM247" s="62"/>
      <c r="AN247" s="61"/>
      <c r="AO247" s="62"/>
      <c r="AP247" s="61"/>
      <c r="AQ247" s="62"/>
      <c r="AR247" s="61"/>
      <c r="AS247" s="62"/>
      <c r="AT247" s="61"/>
      <c r="AU247" s="62"/>
      <c r="AV247" s="61"/>
    </row>
    <row r="248" spans="2:48" x14ac:dyDescent="0.2">
      <c r="B248"/>
      <c r="C248"/>
      <c r="D248"/>
      <c r="E248"/>
      <c r="F248"/>
      <c r="G248" s="61"/>
      <c r="H248"/>
      <c r="I248" s="62"/>
      <c r="J248" s="61"/>
      <c r="K248" s="62"/>
      <c r="L248" s="61"/>
      <c r="M248" s="62"/>
      <c r="N248" s="61"/>
      <c r="O248" s="62"/>
      <c r="P248" s="61"/>
      <c r="Q248" s="62"/>
      <c r="R248" s="61"/>
      <c r="S248" s="62"/>
      <c r="T248" s="61"/>
      <c r="U248" s="62"/>
      <c r="V248" s="61"/>
      <c r="W248" s="62"/>
      <c r="X248" s="61"/>
      <c r="Y248" s="62"/>
      <c r="Z248" s="61"/>
      <c r="AA248" s="62"/>
      <c r="AB248" s="61"/>
      <c r="AC248" s="62"/>
      <c r="AD248" s="61"/>
      <c r="AE248" s="62"/>
      <c r="AF248" s="61"/>
      <c r="AG248" s="62"/>
      <c r="AH248" s="61"/>
      <c r="AI248" s="62"/>
      <c r="AJ248" s="61"/>
      <c r="AK248" s="62"/>
      <c r="AL248" s="61"/>
      <c r="AM248" s="62"/>
      <c r="AN248" s="61"/>
      <c r="AO248" s="62"/>
      <c r="AP248" s="61"/>
      <c r="AQ248" s="62"/>
      <c r="AR248" s="61"/>
      <c r="AS248" s="62"/>
      <c r="AT248" s="61"/>
      <c r="AU248" s="62"/>
      <c r="AV248" s="61"/>
    </row>
    <row r="249" spans="2:48" x14ac:dyDescent="0.2">
      <c r="B249"/>
      <c r="C249"/>
      <c r="D249"/>
      <c r="E249"/>
      <c r="F249"/>
      <c r="G249" s="61"/>
      <c r="H249"/>
      <c r="I249" s="62"/>
      <c r="J249" s="61"/>
      <c r="K249" s="62"/>
      <c r="L249" s="61"/>
      <c r="M249" s="62"/>
      <c r="N249" s="61"/>
      <c r="O249" s="62"/>
      <c r="P249" s="61"/>
      <c r="Q249" s="62"/>
      <c r="R249" s="61"/>
      <c r="S249" s="62"/>
      <c r="T249" s="61"/>
      <c r="U249" s="62"/>
      <c r="V249" s="61"/>
      <c r="W249" s="62"/>
      <c r="X249" s="61"/>
      <c r="Y249" s="62"/>
      <c r="Z249" s="61"/>
      <c r="AA249" s="62"/>
      <c r="AB249" s="61"/>
      <c r="AC249" s="62"/>
      <c r="AD249" s="61"/>
      <c r="AE249" s="62"/>
      <c r="AF249" s="61"/>
      <c r="AG249" s="62"/>
      <c r="AH249" s="61"/>
      <c r="AI249" s="62"/>
      <c r="AJ249" s="61"/>
      <c r="AK249" s="62"/>
      <c r="AL249" s="61"/>
      <c r="AM249" s="62"/>
      <c r="AN249" s="61"/>
      <c r="AO249" s="62"/>
      <c r="AP249" s="61"/>
      <c r="AQ249" s="62"/>
      <c r="AR249" s="61"/>
      <c r="AS249" s="62"/>
      <c r="AT249" s="61"/>
      <c r="AU249" s="62"/>
      <c r="AV249" s="61"/>
    </row>
    <row r="250" spans="2:48" x14ac:dyDescent="0.2">
      <c r="B250"/>
      <c r="C250"/>
      <c r="D250"/>
      <c r="E250"/>
      <c r="F250"/>
      <c r="G250" s="61"/>
      <c r="H250"/>
      <c r="I250" s="62"/>
      <c r="J250" s="61"/>
      <c r="K250" s="62"/>
      <c r="L250" s="61"/>
      <c r="M250" s="62"/>
      <c r="N250" s="61"/>
      <c r="O250" s="62"/>
      <c r="P250" s="61"/>
      <c r="Q250" s="62"/>
      <c r="R250" s="61"/>
      <c r="S250" s="62"/>
      <c r="T250" s="61"/>
      <c r="U250" s="62"/>
      <c r="V250" s="61"/>
      <c r="W250" s="62"/>
      <c r="X250" s="61"/>
      <c r="Y250" s="62"/>
      <c r="Z250" s="61"/>
      <c r="AA250" s="62"/>
      <c r="AB250" s="61"/>
      <c r="AC250" s="62"/>
      <c r="AD250" s="61"/>
      <c r="AE250" s="62"/>
      <c r="AF250" s="61"/>
      <c r="AG250" s="62"/>
      <c r="AH250" s="61"/>
      <c r="AI250" s="62"/>
      <c r="AJ250" s="61"/>
      <c r="AK250" s="62"/>
      <c r="AL250" s="61"/>
      <c r="AM250" s="62"/>
      <c r="AN250" s="61"/>
      <c r="AO250" s="62"/>
      <c r="AP250" s="61"/>
      <c r="AQ250" s="62"/>
      <c r="AR250" s="61"/>
      <c r="AS250" s="62"/>
      <c r="AT250" s="61"/>
      <c r="AU250" s="62"/>
      <c r="AV250" s="61"/>
    </row>
    <row r="251" spans="2:48" x14ac:dyDescent="0.2">
      <c r="B251"/>
      <c r="C251"/>
      <c r="D251"/>
      <c r="E251"/>
      <c r="F251"/>
      <c r="G251" s="61"/>
      <c r="H251"/>
      <c r="I251" s="62"/>
      <c r="J251" s="61"/>
      <c r="K251" s="62"/>
      <c r="L251" s="61"/>
      <c r="M251" s="62"/>
      <c r="N251" s="61"/>
      <c r="O251" s="62"/>
      <c r="P251" s="61"/>
      <c r="Q251" s="62"/>
      <c r="R251" s="61"/>
      <c r="S251" s="62"/>
      <c r="T251" s="61"/>
      <c r="U251" s="62"/>
      <c r="V251" s="61"/>
      <c r="W251" s="62"/>
      <c r="X251" s="61"/>
      <c r="Y251" s="62"/>
      <c r="Z251" s="61"/>
      <c r="AA251" s="62"/>
      <c r="AB251" s="61"/>
      <c r="AC251" s="62"/>
      <c r="AD251" s="61"/>
      <c r="AE251" s="62"/>
      <c r="AF251" s="61"/>
      <c r="AG251" s="62"/>
      <c r="AH251" s="61"/>
      <c r="AI251" s="62"/>
      <c r="AJ251" s="61"/>
      <c r="AK251" s="62"/>
      <c r="AL251" s="61"/>
      <c r="AM251" s="62"/>
      <c r="AN251" s="61"/>
      <c r="AO251" s="62"/>
      <c r="AP251" s="61"/>
      <c r="AQ251" s="62"/>
      <c r="AR251" s="61"/>
      <c r="AS251" s="62"/>
      <c r="AT251" s="61"/>
      <c r="AU251" s="62"/>
      <c r="AV251" s="61"/>
    </row>
    <row r="252" spans="2:48" x14ac:dyDescent="0.2">
      <c r="B252"/>
      <c r="C252"/>
      <c r="D252"/>
      <c r="E252"/>
      <c r="F252"/>
      <c r="G252" s="61"/>
      <c r="H252"/>
      <c r="I252" s="62"/>
      <c r="J252" s="61"/>
      <c r="K252" s="62"/>
      <c r="L252" s="61"/>
      <c r="M252" s="62"/>
      <c r="N252" s="61"/>
      <c r="O252" s="62"/>
      <c r="P252" s="61"/>
      <c r="Q252" s="62"/>
      <c r="R252" s="61"/>
      <c r="S252" s="62"/>
      <c r="T252" s="61"/>
      <c r="U252" s="62"/>
      <c r="V252" s="61"/>
      <c r="W252" s="62"/>
      <c r="X252" s="61"/>
      <c r="Y252" s="62"/>
      <c r="Z252" s="61"/>
      <c r="AA252" s="62"/>
      <c r="AB252" s="61"/>
      <c r="AC252" s="62"/>
      <c r="AD252" s="61"/>
      <c r="AE252" s="62"/>
      <c r="AF252" s="61"/>
      <c r="AG252" s="62"/>
      <c r="AH252" s="61"/>
      <c r="AI252" s="62"/>
      <c r="AJ252" s="61"/>
      <c r="AK252" s="62"/>
      <c r="AL252" s="61"/>
      <c r="AM252" s="62"/>
      <c r="AN252" s="61"/>
      <c r="AO252" s="62"/>
      <c r="AP252" s="61"/>
      <c r="AQ252" s="62"/>
      <c r="AR252" s="61"/>
      <c r="AS252" s="62"/>
      <c r="AT252" s="61"/>
      <c r="AU252" s="62"/>
      <c r="AV252" s="61"/>
    </row>
    <row r="253" spans="2:48" x14ac:dyDescent="0.2">
      <c r="B253"/>
      <c r="C253"/>
      <c r="D253"/>
      <c r="E253"/>
      <c r="F253"/>
      <c r="G253" s="61"/>
      <c r="H253"/>
      <c r="I253" s="62"/>
      <c r="J253" s="61"/>
      <c r="K253" s="62"/>
      <c r="L253" s="61"/>
      <c r="M253" s="62"/>
      <c r="N253" s="61"/>
      <c r="O253" s="62"/>
      <c r="P253" s="61"/>
      <c r="Q253" s="62"/>
      <c r="R253" s="61"/>
      <c r="S253" s="62"/>
      <c r="T253" s="61"/>
      <c r="U253" s="62"/>
      <c r="V253" s="61"/>
      <c r="W253" s="62"/>
      <c r="X253" s="61"/>
      <c r="Y253" s="62"/>
      <c r="Z253" s="61"/>
      <c r="AA253" s="62"/>
      <c r="AB253" s="61"/>
      <c r="AC253" s="62"/>
      <c r="AD253" s="61"/>
      <c r="AE253" s="62"/>
      <c r="AF253" s="61"/>
      <c r="AG253" s="62"/>
      <c r="AH253" s="61"/>
      <c r="AI253" s="62"/>
      <c r="AJ253" s="61"/>
      <c r="AK253" s="62"/>
      <c r="AL253" s="61"/>
      <c r="AM253" s="62"/>
      <c r="AN253" s="61"/>
      <c r="AO253" s="62"/>
      <c r="AP253" s="61"/>
      <c r="AQ253" s="62"/>
      <c r="AR253" s="61"/>
      <c r="AS253" s="62"/>
      <c r="AT253" s="61"/>
      <c r="AU253" s="62"/>
      <c r="AV253" s="61"/>
    </row>
    <row r="254" spans="2:48" x14ac:dyDescent="0.2">
      <c r="B254"/>
      <c r="C254"/>
      <c r="D254"/>
      <c r="E254"/>
      <c r="F254"/>
      <c r="G254" s="61"/>
      <c r="H254"/>
      <c r="I254" s="62"/>
      <c r="J254" s="61"/>
      <c r="K254" s="62"/>
      <c r="L254" s="61"/>
      <c r="M254" s="62"/>
      <c r="N254" s="61"/>
      <c r="O254" s="62"/>
      <c r="P254" s="61"/>
      <c r="Q254" s="62"/>
      <c r="R254" s="61"/>
      <c r="S254" s="62"/>
      <c r="T254" s="61"/>
      <c r="U254" s="62"/>
      <c r="V254" s="61"/>
      <c r="W254" s="62"/>
      <c r="X254" s="61"/>
      <c r="Y254" s="62"/>
      <c r="Z254" s="61"/>
      <c r="AA254" s="62"/>
      <c r="AB254" s="61"/>
      <c r="AC254" s="62"/>
      <c r="AD254" s="61"/>
      <c r="AE254" s="62"/>
      <c r="AF254" s="61"/>
      <c r="AG254" s="62"/>
      <c r="AH254" s="61"/>
      <c r="AI254" s="62"/>
      <c r="AJ254" s="61"/>
      <c r="AK254" s="62"/>
      <c r="AL254" s="61"/>
      <c r="AM254" s="62"/>
      <c r="AN254" s="61"/>
      <c r="AO254" s="62"/>
      <c r="AP254" s="61"/>
      <c r="AQ254" s="62"/>
      <c r="AR254" s="61"/>
      <c r="AS254" s="62"/>
      <c r="AT254" s="61"/>
      <c r="AU254" s="62"/>
      <c r="AV254" s="61"/>
    </row>
    <row r="255" spans="2:48" x14ac:dyDescent="0.2">
      <c r="B255"/>
      <c r="C255"/>
      <c r="D255"/>
      <c r="E255"/>
      <c r="F255"/>
      <c r="G255" s="61"/>
      <c r="H255"/>
      <c r="I255" s="62"/>
      <c r="J255" s="61"/>
      <c r="K255" s="62"/>
      <c r="L255" s="61"/>
      <c r="M255" s="62"/>
      <c r="N255" s="61"/>
      <c r="O255" s="62"/>
      <c r="P255" s="61"/>
      <c r="Q255" s="62"/>
      <c r="R255" s="61"/>
      <c r="S255" s="62"/>
      <c r="T255" s="61"/>
      <c r="U255" s="62"/>
      <c r="V255" s="61"/>
      <c r="W255" s="62"/>
      <c r="X255" s="61"/>
      <c r="Y255" s="62"/>
      <c r="Z255" s="61"/>
      <c r="AA255" s="62"/>
      <c r="AB255" s="61"/>
      <c r="AC255" s="62"/>
      <c r="AD255" s="61"/>
      <c r="AE255" s="62"/>
      <c r="AF255" s="61"/>
      <c r="AG255" s="62"/>
      <c r="AH255" s="61"/>
      <c r="AI255" s="62"/>
      <c r="AJ255" s="61"/>
      <c r="AK255" s="62"/>
      <c r="AL255" s="61"/>
      <c r="AM255" s="62"/>
      <c r="AN255" s="61"/>
      <c r="AO255" s="62"/>
      <c r="AP255" s="61"/>
      <c r="AQ255" s="62"/>
      <c r="AR255" s="61"/>
      <c r="AS255" s="62"/>
      <c r="AT255" s="61"/>
      <c r="AU255" s="62"/>
      <c r="AV255" s="61"/>
    </row>
    <row r="256" spans="2:48" x14ac:dyDescent="0.2">
      <c r="B256"/>
      <c r="C256"/>
      <c r="D256"/>
      <c r="E256"/>
      <c r="F256"/>
      <c r="G256" s="61"/>
      <c r="H256"/>
      <c r="I256" s="62"/>
      <c r="J256" s="61"/>
      <c r="K256" s="62"/>
      <c r="L256" s="61"/>
      <c r="M256" s="62"/>
      <c r="N256" s="61"/>
      <c r="O256" s="62"/>
      <c r="P256" s="61"/>
      <c r="Q256" s="62"/>
      <c r="R256" s="61"/>
      <c r="S256" s="62"/>
      <c r="T256" s="61"/>
      <c r="U256" s="62"/>
      <c r="V256" s="61"/>
      <c r="W256" s="62"/>
      <c r="X256" s="61"/>
      <c r="Y256" s="62"/>
      <c r="Z256" s="61"/>
      <c r="AA256" s="62"/>
      <c r="AB256" s="61"/>
      <c r="AC256" s="62"/>
      <c r="AD256" s="61"/>
      <c r="AE256" s="62"/>
      <c r="AF256" s="61"/>
      <c r="AG256" s="62"/>
      <c r="AH256" s="61"/>
      <c r="AI256" s="62"/>
      <c r="AJ256" s="61"/>
      <c r="AK256" s="62"/>
      <c r="AL256" s="61"/>
      <c r="AM256" s="62"/>
      <c r="AN256" s="61"/>
      <c r="AO256" s="62"/>
      <c r="AP256" s="61"/>
      <c r="AQ256" s="62"/>
      <c r="AR256" s="61"/>
      <c r="AS256" s="62"/>
      <c r="AT256" s="61"/>
      <c r="AU256" s="62"/>
      <c r="AV256" s="61"/>
    </row>
    <row r="257" spans="2:48" x14ac:dyDescent="0.2">
      <c r="B257"/>
      <c r="C257"/>
      <c r="D257"/>
      <c r="E257"/>
      <c r="F257"/>
      <c r="G257" s="61"/>
      <c r="H257"/>
      <c r="I257" s="62"/>
      <c r="J257" s="61"/>
      <c r="K257" s="62"/>
      <c r="L257" s="61"/>
      <c r="M257" s="62"/>
      <c r="N257" s="61"/>
      <c r="O257" s="62"/>
      <c r="P257" s="61"/>
      <c r="Q257" s="62"/>
      <c r="R257" s="61"/>
      <c r="S257" s="62"/>
      <c r="T257" s="61"/>
      <c r="U257" s="62"/>
      <c r="V257" s="61"/>
      <c r="W257" s="62"/>
      <c r="X257" s="61"/>
      <c r="Y257" s="62"/>
      <c r="Z257" s="61"/>
      <c r="AA257" s="62"/>
      <c r="AB257" s="61"/>
      <c r="AC257" s="62"/>
      <c r="AD257" s="61"/>
      <c r="AE257" s="62"/>
      <c r="AF257" s="61"/>
      <c r="AG257" s="62"/>
      <c r="AH257" s="61"/>
      <c r="AI257" s="62"/>
      <c r="AJ257" s="61"/>
      <c r="AK257" s="62"/>
      <c r="AL257" s="61"/>
      <c r="AM257" s="62"/>
      <c r="AN257" s="61"/>
      <c r="AO257" s="62"/>
      <c r="AP257" s="61"/>
      <c r="AQ257" s="62"/>
      <c r="AR257" s="61"/>
      <c r="AS257" s="62"/>
      <c r="AT257" s="61"/>
      <c r="AU257" s="62"/>
      <c r="AV257" s="61"/>
    </row>
    <row r="258" spans="2:48" x14ac:dyDescent="0.2">
      <c r="B258"/>
      <c r="C258"/>
      <c r="D258"/>
      <c r="E258"/>
      <c r="F258"/>
      <c r="G258" s="61"/>
      <c r="H258"/>
      <c r="I258" s="62"/>
      <c r="J258" s="61"/>
      <c r="K258" s="62"/>
      <c r="L258" s="61"/>
      <c r="M258" s="62"/>
      <c r="N258" s="61"/>
      <c r="O258" s="62"/>
      <c r="P258" s="61"/>
      <c r="Q258" s="62"/>
      <c r="R258" s="61"/>
      <c r="S258" s="62"/>
      <c r="T258" s="61"/>
      <c r="U258" s="62"/>
      <c r="V258" s="61"/>
      <c r="W258" s="62"/>
      <c r="X258" s="61"/>
      <c r="Y258" s="62"/>
      <c r="Z258" s="61"/>
      <c r="AA258" s="62"/>
      <c r="AB258" s="61"/>
      <c r="AC258" s="62"/>
      <c r="AD258" s="61"/>
      <c r="AE258" s="62"/>
      <c r="AF258" s="61"/>
      <c r="AG258" s="62"/>
      <c r="AH258" s="61"/>
      <c r="AI258" s="62"/>
      <c r="AJ258" s="61"/>
      <c r="AK258" s="62"/>
      <c r="AL258" s="61"/>
      <c r="AM258" s="62"/>
      <c r="AN258" s="61"/>
      <c r="AO258" s="62"/>
      <c r="AP258" s="61"/>
      <c r="AQ258" s="62"/>
      <c r="AR258" s="61"/>
      <c r="AS258" s="62"/>
      <c r="AT258" s="61"/>
      <c r="AU258" s="62"/>
      <c r="AV258" s="61"/>
    </row>
    <row r="259" spans="2:48" x14ac:dyDescent="0.2">
      <c r="B259"/>
      <c r="C259"/>
      <c r="D259"/>
      <c r="E259"/>
      <c r="F259"/>
      <c r="G259" s="61"/>
      <c r="H259"/>
      <c r="I259" s="62"/>
      <c r="J259" s="61"/>
      <c r="K259" s="62"/>
      <c r="L259" s="61"/>
      <c r="M259" s="62"/>
      <c r="N259" s="61"/>
      <c r="O259" s="62"/>
      <c r="P259" s="61"/>
      <c r="Q259" s="62"/>
      <c r="R259" s="61"/>
      <c r="S259" s="62"/>
      <c r="T259" s="61"/>
      <c r="U259" s="62"/>
      <c r="V259" s="61"/>
      <c r="W259" s="62"/>
      <c r="X259" s="61"/>
      <c r="Y259" s="62"/>
      <c r="Z259" s="61"/>
      <c r="AA259" s="62"/>
      <c r="AB259" s="61"/>
      <c r="AC259" s="62"/>
      <c r="AD259" s="61"/>
      <c r="AE259" s="62"/>
      <c r="AF259" s="61"/>
      <c r="AG259" s="62"/>
      <c r="AH259" s="61"/>
      <c r="AI259" s="62"/>
      <c r="AJ259" s="61"/>
      <c r="AK259" s="62"/>
      <c r="AL259" s="61"/>
      <c r="AM259" s="62"/>
      <c r="AN259" s="61"/>
      <c r="AO259" s="62"/>
      <c r="AP259" s="61"/>
      <c r="AQ259" s="62"/>
      <c r="AR259" s="61"/>
      <c r="AS259" s="62"/>
      <c r="AT259" s="61"/>
      <c r="AU259" s="62"/>
      <c r="AV259" s="61"/>
    </row>
    <row r="260" spans="2:48" x14ac:dyDescent="0.2">
      <c r="B260"/>
      <c r="C260"/>
      <c r="D260"/>
      <c r="E260"/>
      <c r="F260"/>
      <c r="G260" s="61"/>
      <c r="H260"/>
      <c r="I260" s="62"/>
      <c r="J260" s="61"/>
      <c r="K260" s="62"/>
      <c r="L260" s="61"/>
      <c r="M260" s="62"/>
      <c r="N260" s="61"/>
      <c r="O260" s="62"/>
      <c r="P260" s="61"/>
      <c r="Q260" s="62"/>
      <c r="R260" s="61"/>
      <c r="S260" s="62"/>
      <c r="T260" s="61"/>
      <c r="U260" s="62"/>
      <c r="V260" s="61"/>
      <c r="W260" s="62"/>
      <c r="X260" s="61"/>
      <c r="Y260" s="62"/>
      <c r="Z260" s="61"/>
      <c r="AA260" s="62"/>
      <c r="AB260" s="61"/>
      <c r="AC260" s="62"/>
      <c r="AD260" s="61"/>
      <c r="AE260" s="62"/>
      <c r="AF260" s="61"/>
      <c r="AG260" s="62"/>
      <c r="AH260" s="61"/>
      <c r="AI260" s="62"/>
      <c r="AJ260" s="61"/>
      <c r="AK260" s="62"/>
      <c r="AL260" s="61"/>
      <c r="AM260" s="62"/>
      <c r="AN260" s="61"/>
      <c r="AO260" s="62"/>
      <c r="AP260" s="61"/>
      <c r="AQ260" s="62"/>
      <c r="AR260" s="61"/>
      <c r="AS260" s="62"/>
      <c r="AT260" s="61"/>
      <c r="AU260" s="62"/>
      <c r="AV260" s="61"/>
    </row>
    <row r="261" spans="2:48" x14ac:dyDescent="0.2">
      <c r="B261"/>
      <c r="C261"/>
      <c r="D261"/>
      <c r="E261"/>
      <c r="F261"/>
      <c r="G261" s="61"/>
      <c r="H261"/>
      <c r="I261" s="62"/>
      <c r="J261" s="61"/>
      <c r="K261" s="62"/>
      <c r="L261" s="61"/>
      <c r="M261" s="62"/>
      <c r="N261" s="61"/>
      <c r="O261" s="62"/>
      <c r="P261" s="61"/>
      <c r="Q261" s="62"/>
      <c r="R261" s="61"/>
      <c r="S261" s="62"/>
      <c r="T261" s="61"/>
      <c r="U261" s="62"/>
      <c r="V261" s="61"/>
      <c r="W261" s="62"/>
      <c r="X261" s="61"/>
      <c r="Y261" s="62"/>
      <c r="Z261" s="61"/>
      <c r="AA261" s="62"/>
      <c r="AB261" s="61"/>
      <c r="AC261" s="62"/>
      <c r="AD261" s="61"/>
      <c r="AE261" s="62"/>
      <c r="AF261" s="61"/>
      <c r="AG261" s="62"/>
      <c r="AH261" s="61"/>
      <c r="AI261" s="62"/>
      <c r="AJ261" s="61"/>
      <c r="AK261" s="62"/>
      <c r="AL261" s="61"/>
      <c r="AM261" s="62"/>
      <c r="AN261" s="61"/>
      <c r="AO261" s="62"/>
      <c r="AP261" s="61"/>
      <c r="AQ261" s="62"/>
      <c r="AR261" s="61"/>
      <c r="AS261" s="62"/>
      <c r="AT261" s="61"/>
      <c r="AU261" s="62"/>
      <c r="AV261" s="61"/>
    </row>
    <row r="262" spans="2:48" x14ac:dyDescent="0.2">
      <c r="B262"/>
      <c r="C262"/>
      <c r="D262"/>
      <c r="E262"/>
      <c r="F262"/>
      <c r="G262" s="61"/>
      <c r="H262"/>
      <c r="I262" s="62"/>
      <c r="J262" s="61"/>
      <c r="K262" s="62"/>
      <c r="L262" s="61"/>
      <c r="M262" s="62"/>
      <c r="N262" s="61"/>
      <c r="O262" s="62"/>
      <c r="P262" s="61"/>
      <c r="Q262" s="62"/>
      <c r="R262" s="61"/>
      <c r="S262" s="62"/>
      <c r="T262" s="61"/>
      <c r="U262" s="62"/>
      <c r="V262" s="61"/>
      <c r="W262" s="62"/>
      <c r="X262" s="61"/>
      <c r="Y262" s="62"/>
      <c r="Z262" s="61"/>
      <c r="AA262" s="62"/>
      <c r="AB262" s="61"/>
      <c r="AC262" s="62"/>
      <c r="AD262" s="61"/>
      <c r="AE262" s="62"/>
      <c r="AF262" s="61"/>
      <c r="AG262" s="62"/>
      <c r="AH262" s="61"/>
      <c r="AI262" s="62"/>
      <c r="AJ262" s="61"/>
      <c r="AK262" s="62"/>
      <c r="AL262" s="61"/>
      <c r="AM262" s="62"/>
      <c r="AN262" s="61"/>
      <c r="AO262" s="62"/>
      <c r="AP262" s="61"/>
      <c r="AQ262" s="62"/>
      <c r="AR262" s="61"/>
      <c r="AS262" s="62"/>
      <c r="AT262" s="61"/>
      <c r="AU262" s="62"/>
      <c r="AV262" s="61"/>
    </row>
    <row r="263" spans="2:48" x14ac:dyDescent="0.2">
      <c r="B263"/>
      <c r="C263"/>
      <c r="D263"/>
      <c r="E263"/>
      <c r="F263"/>
      <c r="G263" s="61"/>
      <c r="H263"/>
      <c r="I263" s="62"/>
      <c r="J263" s="61"/>
      <c r="K263" s="62"/>
      <c r="L263" s="61"/>
      <c r="M263" s="62"/>
      <c r="N263" s="61"/>
      <c r="O263" s="62"/>
      <c r="P263" s="61"/>
      <c r="Q263" s="62"/>
      <c r="R263" s="61"/>
      <c r="S263" s="62"/>
      <c r="T263" s="61"/>
      <c r="U263" s="62"/>
      <c r="V263" s="61"/>
      <c r="W263" s="62"/>
      <c r="X263" s="61"/>
      <c r="Y263" s="62"/>
      <c r="Z263" s="61"/>
      <c r="AA263" s="62"/>
      <c r="AB263" s="61"/>
      <c r="AC263" s="62"/>
      <c r="AD263" s="61"/>
      <c r="AE263" s="62"/>
      <c r="AF263" s="61"/>
      <c r="AG263" s="62"/>
      <c r="AH263" s="61"/>
      <c r="AI263" s="62"/>
      <c r="AJ263" s="61"/>
      <c r="AK263" s="62"/>
      <c r="AL263" s="61"/>
      <c r="AM263" s="62"/>
      <c r="AN263" s="61"/>
      <c r="AO263" s="62"/>
      <c r="AP263" s="61"/>
      <c r="AQ263" s="62"/>
      <c r="AR263" s="61"/>
      <c r="AS263" s="62"/>
      <c r="AT263" s="61"/>
      <c r="AU263" s="62"/>
      <c r="AV263" s="61"/>
    </row>
    <row r="264" spans="2:48" x14ac:dyDescent="0.2">
      <c r="B264"/>
      <c r="C264"/>
      <c r="D264"/>
      <c r="E264"/>
      <c r="F264"/>
      <c r="G264" s="61"/>
      <c r="H264"/>
      <c r="I264" s="62"/>
      <c r="J264" s="61"/>
      <c r="K264" s="62"/>
      <c r="L264" s="61"/>
      <c r="M264" s="62"/>
      <c r="N264" s="61"/>
      <c r="O264" s="62"/>
      <c r="P264" s="61"/>
      <c r="Q264" s="62"/>
      <c r="R264" s="61"/>
      <c r="S264" s="62"/>
      <c r="T264" s="61"/>
      <c r="U264" s="62"/>
      <c r="V264" s="61"/>
      <c r="W264" s="62"/>
      <c r="X264" s="61"/>
      <c r="Y264" s="62"/>
      <c r="Z264" s="61"/>
      <c r="AA264" s="62"/>
      <c r="AB264" s="61"/>
      <c r="AC264" s="62"/>
      <c r="AD264" s="61"/>
      <c r="AE264" s="62"/>
      <c r="AF264" s="61"/>
      <c r="AG264" s="62"/>
      <c r="AH264" s="61"/>
      <c r="AI264" s="62"/>
      <c r="AJ264" s="61"/>
      <c r="AK264" s="62"/>
      <c r="AL264" s="61"/>
      <c r="AM264" s="62"/>
      <c r="AN264" s="61"/>
      <c r="AO264" s="62"/>
      <c r="AP264" s="61"/>
      <c r="AQ264" s="62"/>
      <c r="AR264" s="61"/>
      <c r="AS264" s="62"/>
      <c r="AT264" s="61"/>
      <c r="AU264" s="62"/>
      <c r="AV264" s="61"/>
    </row>
    <row r="265" spans="2:48" x14ac:dyDescent="0.2">
      <c r="B265"/>
      <c r="C265"/>
      <c r="D265"/>
      <c r="E265"/>
      <c r="F265"/>
      <c r="G265" s="61"/>
      <c r="H265"/>
      <c r="I265" s="62"/>
      <c r="J265" s="61"/>
      <c r="K265" s="62"/>
      <c r="L265" s="61"/>
      <c r="M265" s="62"/>
      <c r="N265" s="61"/>
      <c r="O265" s="62"/>
      <c r="P265" s="61"/>
      <c r="Q265" s="62"/>
      <c r="R265" s="61"/>
      <c r="S265" s="62"/>
      <c r="T265" s="61"/>
      <c r="U265" s="62"/>
      <c r="V265" s="61"/>
      <c r="W265" s="62"/>
      <c r="X265" s="61"/>
      <c r="Y265" s="62"/>
      <c r="Z265" s="61"/>
      <c r="AA265" s="62"/>
      <c r="AB265" s="61"/>
      <c r="AC265" s="62"/>
      <c r="AD265" s="61"/>
      <c r="AE265" s="62"/>
      <c r="AF265" s="61"/>
      <c r="AG265" s="62"/>
      <c r="AH265" s="61"/>
      <c r="AI265" s="62"/>
      <c r="AJ265" s="61"/>
      <c r="AK265" s="62"/>
      <c r="AL265" s="61"/>
      <c r="AM265" s="62"/>
      <c r="AN265" s="61"/>
      <c r="AO265" s="62"/>
      <c r="AP265" s="61"/>
      <c r="AQ265" s="62"/>
      <c r="AR265" s="61"/>
      <c r="AS265" s="62"/>
      <c r="AT265" s="61"/>
      <c r="AU265" s="62"/>
      <c r="AV265" s="61"/>
    </row>
    <row r="266" spans="2:48" x14ac:dyDescent="0.2">
      <c r="B266"/>
      <c r="C266"/>
      <c r="D266"/>
      <c r="E266"/>
      <c r="F266"/>
      <c r="G266" s="61"/>
      <c r="H266"/>
      <c r="I266" s="62"/>
      <c r="J266" s="61"/>
      <c r="K266" s="62"/>
      <c r="L266" s="61"/>
      <c r="M266" s="62"/>
      <c r="N266" s="61"/>
      <c r="O266" s="62"/>
      <c r="P266" s="61"/>
      <c r="Q266" s="62"/>
      <c r="R266" s="61"/>
      <c r="S266" s="62"/>
      <c r="T266" s="61"/>
      <c r="U266" s="62"/>
      <c r="V266" s="61"/>
      <c r="W266" s="62"/>
      <c r="X266" s="61"/>
      <c r="Y266" s="62"/>
      <c r="Z266" s="61"/>
      <c r="AA266" s="62"/>
      <c r="AB266" s="61"/>
      <c r="AC266" s="62"/>
      <c r="AD266" s="61"/>
      <c r="AE266" s="62"/>
      <c r="AF266" s="61"/>
      <c r="AG266" s="62"/>
      <c r="AH266" s="61"/>
      <c r="AI266" s="62"/>
      <c r="AJ266" s="61"/>
      <c r="AK266" s="62"/>
      <c r="AL266" s="61"/>
      <c r="AM266" s="62"/>
      <c r="AN266" s="61"/>
      <c r="AO266" s="62"/>
      <c r="AP266" s="61"/>
      <c r="AQ266" s="62"/>
      <c r="AR266" s="61"/>
      <c r="AS266" s="62"/>
      <c r="AT266" s="61"/>
      <c r="AU266" s="62"/>
      <c r="AV266" s="61"/>
    </row>
    <row r="267" spans="2:48" x14ac:dyDescent="0.2">
      <c r="B267"/>
      <c r="C267"/>
      <c r="D267"/>
      <c r="E267"/>
      <c r="F267"/>
      <c r="G267" s="61"/>
      <c r="H267"/>
      <c r="I267" s="62"/>
      <c r="J267" s="61"/>
      <c r="K267" s="62"/>
      <c r="L267" s="61"/>
      <c r="M267" s="62"/>
      <c r="N267" s="61"/>
      <c r="O267" s="62"/>
      <c r="P267" s="61"/>
      <c r="Q267" s="62"/>
      <c r="R267" s="61"/>
      <c r="S267" s="62"/>
      <c r="T267" s="61"/>
      <c r="U267" s="62"/>
      <c r="V267" s="61"/>
      <c r="W267" s="62"/>
      <c r="X267" s="61"/>
      <c r="Y267" s="62"/>
      <c r="Z267" s="61"/>
      <c r="AA267" s="62"/>
      <c r="AB267" s="61"/>
      <c r="AC267" s="62"/>
      <c r="AD267" s="61"/>
      <c r="AE267" s="62"/>
      <c r="AF267" s="61"/>
      <c r="AG267" s="62"/>
      <c r="AH267" s="61"/>
      <c r="AI267" s="62"/>
      <c r="AJ267" s="61"/>
      <c r="AK267" s="62"/>
      <c r="AL267" s="61"/>
      <c r="AM267" s="62"/>
      <c r="AN267" s="61"/>
      <c r="AO267" s="62"/>
      <c r="AP267" s="61"/>
      <c r="AQ267" s="62"/>
      <c r="AR267" s="61"/>
      <c r="AS267" s="62"/>
      <c r="AT267" s="61"/>
      <c r="AU267" s="62"/>
      <c r="AV267" s="61"/>
    </row>
    <row r="268" spans="2:48" x14ac:dyDescent="0.2">
      <c r="B268"/>
      <c r="C268"/>
      <c r="D268"/>
      <c r="E268"/>
      <c r="F268"/>
      <c r="G268" s="61"/>
      <c r="H268"/>
      <c r="I268" s="62"/>
      <c r="J268" s="61"/>
      <c r="K268" s="62"/>
      <c r="L268" s="61"/>
      <c r="M268" s="62"/>
      <c r="N268" s="61"/>
      <c r="O268" s="62"/>
      <c r="P268" s="61"/>
      <c r="Q268" s="62"/>
      <c r="R268" s="61"/>
      <c r="S268" s="62"/>
      <c r="T268" s="61"/>
      <c r="U268" s="62"/>
      <c r="V268" s="61"/>
      <c r="W268" s="62"/>
      <c r="X268" s="61"/>
      <c r="Y268" s="62"/>
      <c r="Z268" s="61"/>
      <c r="AA268" s="62"/>
      <c r="AB268" s="61"/>
      <c r="AC268" s="62"/>
      <c r="AD268" s="61"/>
      <c r="AE268" s="62"/>
      <c r="AF268" s="61"/>
      <c r="AG268" s="62"/>
      <c r="AH268" s="61"/>
      <c r="AI268" s="62"/>
      <c r="AJ268" s="61"/>
      <c r="AK268" s="62"/>
      <c r="AL268" s="61"/>
      <c r="AM268" s="62"/>
      <c r="AN268" s="61"/>
      <c r="AO268" s="62"/>
      <c r="AP268" s="61"/>
      <c r="AQ268" s="62"/>
      <c r="AR268" s="61"/>
      <c r="AS268" s="62"/>
      <c r="AT268" s="61"/>
      <c r="AU268" s="62"/>
      <c r="AV268" s="61"/>
    </row>
    <row r="269" spans="2:48" x14ac:dyDescent="0.2">
      <c r="B269"/>
      <c r="C269"/>
      <c r="D269"/>
      <c r="E269"/>
      <c r="F269"/>
      <c r="G269" s="61"/>
      <c r="H269"/>
      <c r="I269" s="62"/>
      <c r="J269" s="61"/>
      <c r="K269" s="62"/>
      <c r="L269" s="61"/>
      <c r="M269" s="62"/>
      <c r="N269" s="61"/>
      <c r="O269" s="62"/>
      <c r="P269" s="61"/>
      <c r="Q269" s="62"/>
      <c r="R269" s="61"/>
      <c r="S269" s="62"/>
      <c r="T269" s="61"/>
      <c r="U269" s="62"/>
      <c r="V269" s="61"/>
      <c r="W269" s="62"/>
      <c r="X269" s="61"/>
      <c r="Y269" s="62"/>
      <c r="Z269" s="61"/>
      <c r="AA269" s="62"/>
      <c r="AB269" s="61"/>
      <c r="AC269" s="62"/>
      <c r="AD269" s="61"/>
      <c r="AE269" s="62"/>
      <c r="AF269" s="61"/>
      <c r="AG269" s="62"/>
      <c r="AH269" s="61"/>
      <c r="AI269" s="62"/>
      <c r="AJ269" s="61"/>
      <c r="AK269" s="62"/>
      <c r="AL269" s="61"/>
      <c r="AM269" s="62"/>
      <c r="AN269" s="61"/>
      <c r="AO269" s="62"/>
      <c r="AP269" s="61"/>
      <c r="AQ269" s="62"/>
      <c r="AR269" s="61"/>
      <c r="AS269" s="62"/>
      <c r="AT269" s="61"/>
      <c r="AU269" s="62"/>
      <c r="AV269" s="61"/>
    </row>
    <row r="270" spans="2:48" x14ac:dyDescent="0.2">
      <c r="B270"/>
      <c r="C270"/>
      <c r="D270"/>
      <c r="E270"/>
      <c r="F270"/>
      <c r="G270" s="61"/>
      <c r="H270"/>
      <c r="I270" s="62"/>
      <c r="J270" s="61"/>
      <c r="K270" s="62"/>
      <c r="L270" s="61"/>
      <c r="M270" s="62"/>
      <c r="N270" s="61"/>
      <c r="O270" s="62"/>
      <c r="P270" s="61"/>
      <c r="Q270" s="62"/>
      <c r="R270" s="61"/>
      <c r="S270" s="62"/>
      <c r="T270" s="61"/>
      <c r="U270" s="62"/>
      <c r="V270" s="61"/>
      <c r="W270" s="62"/>
      <c r="X270" s="61"/>
      <c r="Y270" s="62"/>
      <c r="Z270" s="61"/>
      <c r="AA270" s="62"/>
      <c r="AB270" s="61"/>
      <c r="AC270" s="62"/>
      <c r="AD270" s="61"/>
      <c r="AE270" s="62"/>
      <c r="AF270" s="61"/>
      <c r="AG270" s="62"/>
      <c r="AH270" s="61"/>
      <c r="AI270" s="62"/>
      <c r="AJ270" s="61"/>
      <c r="AK270" s="62"/>
      <c r="AL270" s="61"/>
      <c r="AM270" s="62"/>
      <c r="AN270" s="61"/>
      <c r="AO270" s="62"/>
      <c r="AP270" s="61"/>
      <c r="AQ270" s="62"/>
      <c r="AR270" s="61"/>
      <c r="AS270" s="62"/>
      <c r="AT270" s="61"/>
      <c r="AU270" s="62"/>
      <c r="AV270" s="61"/>
    </row>
    <row r="271" spans="2:48" x14ac:dyDescent="0.2">
      <c r="B271"/>
      <c r="C271"/>
      <c r="D271"/>
      <c r="E271"/>
      <c r="F271"/>
      <c r="G271" s="61"/>
      <c r="H271"/>
      <c r="I271" s="62"/>
      <c r="J271" s="61"/>
      <c r="K271" s="62"/>
      <c r="L271" s="61"/>
      <c r="M271" s="62"/>
      <c r="N271" s="61"/>
      <c r="O271" s="62"/>
      <c r="P271" s="61"/>
      <c r="Q271" s="62"/>
      <c r="R271" s="61"/>
      <c r="S271" s="62"/>
      <c r="T271" s="61"/>
      <c r="U271" s="62"/>
      <c r="V271" s="61"/>
      <c r="W271" s="62"/>
      <c r="X271" s="61"/>
      <c r="Y271" s="62"/>
      <c r="Z271" s="61"/>
      <c r="AA271" s="62"/>
      <c r="AB271" s="61"/>
      <c r="AC271" s="62"/>
      <c r="AD271" s="61"/>
      <c r="AE271" s="62"/>
      <c r="AF271" s="61"/>
      <c r="AG271" s="62"/>
      <c r="AH271" s="61"/>
      <c r="AI271" s="62"/>
      <c r="AJ271" s="61"/>
      <c r="AK271" s="62"/>
      <c r="AL271" s="61"/>
      <c r="AM271" s="62"/>
      <c r="AN271" s="61"/>
      <c r="AO271" s="62"/>
      <c r="AP271" s="61"/>
      <c r="AQ271" s="62"/>
      <c r="AR271" s="61"/>
      <c r="AS271" s="62"/>
      <c r="AT271" s="61"/>
      <c r="AU271" s="62"/>
      <c r="AV271" s="61"/>
    </row>
    <row r="272" spans="2:48" x14ac:dyDescent="0.2">
      <c r="B272"/>
      <c r="C272"/>
      <c r="D272"/>
      <c r="E272"/>
      <c r="F272"/>
      <c r="G272" s="61"/>
      <c r="H272"/>
      <c r="I272" s="62"/>
      <c r="J272" s="61"/>
      <c r="K272" s="62"/>
      <c r="L272" s="61"/>
      <c r="M272" s="62"/>
      <c r="N272" s="61"/>
      <c r="O272" s="62"/>
      <c r="P272" s="61"/>
      <c r="Q272" s="62"/>
      <c r="R272" s="61"/>
      <c r="S272" s="62"/>
      <c r="T272" s="61"/>
      <c r="U272" s="62"/>
      <c r="V272" s="61"/>
      <c r="W272" s="62"/>
      <c r="X272" s="61"/>
      <c r="Y272" s="62"/>
      <c r="Z272" s="61"/>
      <c r="AA272" s="62"/>
      <c r="AB272" s="61"/>
      <c r="AC272" s="62"/>
      <c r="AD272" s="61"/>
      <c r="AE272" s="62"/>
      <c r="AF272" s="61"/>
      <c r="AG272" s="62"/>
      <c r="AH272" s="61"/>
      <c r="AI272" s="62"/>
      <c r="AJ272" s="61"/>
      <c r="AK272" s="62"/>
      <c r="AL272" s="61"/>
      <c r="AM272" s="62"/>
      <c r="AN272" s="61"/>
      <c r="AO272" s="62"/>
      <c r="AP272" s="61"/>
      <c r="AQ272" s="62"/>
      <c r="AR272" s="61"/>
      <c r="AS272" s="62"/>
      <c r="AT272" s="61"/>
      <c r="AU272" s="62"/>
      <c r="AV272" s="61"/>
    </row>
    <row r="273" spans="2:48" x14ac:dyDescent="0.2">
      <c r="B273"/>
      <c r="C273"/>
      <c r="D273"/>
      <c r="E273"/>
      <c r="F273"/>
      <c r="G273" s="61"/>
      <c r="H273"/>
      <c r="I273" s="62"/>
      <c r="J273" s="61"/>
      <c r="K273" s="62"/>
      <c r="L273" s="61"/>
      <c r="M273" s="62"/>
      <c r="N273" s="61"/>
      <c r="O273" s="62"/>
      <c r="P273" s="61"/>
      <c r="Q273" s="62"/>
      <c r="R273" s="61"/>
      <c r="S273" s="62"/>
      <c r="T273" s="61"/>
      <c r="U273" s="62"/>
      <c r="V273" s="61"/>
      <c r="W273" s="62"/>
      <c r="X273" s="61"/>
      <c r="Y273" s="62"/>
      <c r="Z273" s="61"/>
      <c r="AA273" s="62"/>
      <c r="AB273" s="61"/>
      <c r="AC273" s="62"/>
      <c r="AD273" s="61"/>
      <c r="AE273" s="62"/>
      <c r="AF273" s="61"/>
      <c r="AG273" s="62"/>
      <c r="AH273" s="61"/>
      <c r="AI273" s="62"/>
      <c r="AJ273" s="61"/>
      <c r="AK273" s="62"/>
      <c r="AL273" s="61"/>
      <c r="AM273" s="62"/>
      <c r="AN273" s="61"/>
      <c r="AO273" s="62"/>
      <c r="AP273" s="61"/>
      <c r="AQ273" s="62"/>
      <c r="AR273" s="61"/>
      <c r="AS273" s="62"/>
      <c r="AT273" s="61"/>
      <c r="AU273" s="62"/>
      <c r="AV273" s="61"/>
    </row>
    <row r="274" spans="2:48" x14ac:dyDescent="0.2">
      <c r="B274"/>
      <c r="C274"/>
      <c r="D274"/>
      <c r="E274"/>
      <c r="F274"/>
      <c r="G274" s="61"/>
      <c r="H274"/>
      <c r="I274" s="62"/>
      <c r="J274" s="61"/>
      <c r="K274" s="62"/>
      <c r="L274" s="61"/>
      <c r="M274" s="62"/>
      <c r="N274" s="61"/>
      <c r="O274" s="62"/>
      <c r="P274" s="61"/>
      <c r="Q274" s="62"/>
      <c r="R274" s="61"/>
      <c r="S274" s="62"/>
      <c r="T274" s="61"/>
      <c r="U274" s="62"/>
      <c r="V274" s="61"/>
      <c r="W274" s="62"/>
      <c r="X274" s="61"/>
      <c r="Y274" s="62"/>
      <c r="Z274" s="61"/>
      <c r="AA274" s="62"/>
      <c r="AB274" s="61"/>
      <c r="AC274" s="62"/>
      <c r="AD274" s="61"/>
      <c r="AE274" s="62"/>
      <c r="AF274" s="61"/>
      <c r="AG274" s="62"/>
      <c r="AH274" s="61"/>
      <c r="AI274" s="62"/>
      <c r="AJ274" s="61"/>
      <c r="AK274" s="62"/>
      <c r="AL274" s="61"/>
      <c r="AM274" s="62"/>
      <c r="AN274" s="61"/>
      <c r="AO274" s="62"/>
      <c r="AP274" s="61"/>
      <c r="AQ274" s="62"/>
      <c r="AR274" s="61"/>
      <c r="AS274" s="62"/>
      <c r="AT274" s="61"/>
      <c r="AU274" s="62"/>
      <c r="AV274" s="61"/>
    </row>
    <row r="275" spans="2:48" x14ac:dyDescent="0.2">
      <c r="B275"/>
      <c r="C275"/>
      <c r="D275"/>
      <c r="E275"/>
      <c r="F275"/>
      <c r="G275" s="61"/>
      <c r="H275"/>
      <c r="I275" s="62"/>
      <c r="J275" s="61"/>
      <c r="K275" s="62"/>
      <c r="L275" s="61"/>
      <c r="M275" s="62"/>
      <c r="N275" s="61"/>
      <c r="O275" s="62"/>
      <c r="P275" s="61"/>
      <c r="Q275" s="62"/>
      <c r="R275" s="61"/>
      <c r="S275" s="62"/>
      <c r="T275" s="61"/>
      <c r="U275" s="62"/>
      <c r="V275" s="61"/>
      <c r="W275" s="62"/>
      <c r="X275" s="61"/>
      <c r="Y275" s="62"/>
      <c r="Z275" s="61"/>
      <c r="AA275" s="62"/>
      <c r="AB275" s="61"/>
      <c r="AC275" s="62"/>
      <c r="AD275" s="61"/>
      <c r="AE275" s="62"/>
      <c r="AF275" s="61"/>
      <c r="AG275" s="62"/>
      <c r="AH275" s="61"/>
      <c r="AI275" s="62"/>
      <c r="AJ275" s="61"/>
      <c r="AK275" s="62"/>
      <c r="AL275" s="61"/>
      <c r="AM275" s="62"/>
      <c r="AN275" s="61"/>
      <c r="AO275" s="62"/>
      <c r="AP275" s="61"/>
      <c r="AQ275" s="62"/>
      <c r="AR275" s="61"/>
      <c r="AS275" s="62"/>
      <c r="AT275" s="61"/>
      <c r="AU275" s="62"/>
      <c r="AV275" s="61"/>
    </row>
    <row r="276" spans="2:48" x14ac:dyDescent="0.2">
      <c r="B276"/>
      <c r="C276"/>
      <c r="D276"/>
      <c r="E276"/>
      <c r="F276"/>
      <c r="G276" s="61"/>
      <c r="H276"/>
      <c r="I276" s="62"/>
      <c r="J276" s="61"/>
      <c r="K276" s="62"/>
      <c r="L276" s="61"/>
      <c r="M276" s="62"/>
      <c r="N276" s="61"/>
      <c r="O276" s="62"/>
      <c r="P276" s="61"/>
      <c r="Q276" s="62"/>
      <c r="R276" s="61"/>
      <c r="S276" s="62"/>
      <c r="T276" s="61"/>
      <c r="U276" s="62"/>
      <c r="V276" s="61"/>
      <c r="W276" s="62"/>
      <c r="X276" s="61"/>
      <c r="Y276" s="62"/>
      <c r="Z276" s="61"/>
      <c r="AA276" s="62"/>
      <c r="AB276" s="61"/>
      <c r="AC276" s="62"/>
      <c r="AD276" s="61"/>
      <c r="AE276" s="62"/>
      <c r="AF276" s="61"/>
      <c r="AG276" s="62"/>
      <c r="AH276" s="61"/>
      <c r="AI276" s="62"/>
      <c r="AJ276" s="61"/>
      <c r="AK276" s="62"/>
      <c r="AL276" s="61"/>
      <c r="AM276" s="62"/>
      <c r="AN276" s="61"/>
      <c r="AO276" s="62"/>
      <c r="AP276" s="61"/>
      <c r="AQ276" s="62"/>
      <c r="AR276" s="61"/>
      <c r="AS276" s="62"/>
      <c r="AT276" s="61"/>
      <c r="AU276" s="62"/>
      <c r="AV276" s="61"/>
    </row>
    <row r="277" spans="2:48" x14ac:dyDescent="0.2">
      <c r="B277"/>
      <c r="C277"/>
      <c r="D277"/>
      <c r="E277"/>
      <c r="F277"/>
      <c r="G277" s="61"/>
      <c r="H277"/>
      <c r="I277" s="62"/>
      <c r="J277" s="61"/>
      <c r="K277" s="62"/>
      <c r="L277" s="61"/>
      <c r="M277" s="62"/>
      <c r="N277" s="61"/>
      <c r="O277" s="62"/>
      <c r="P277" s="61"/>
      <c r="Q277" s="62"/>
      <c r="R277" s="61"/>
      <c r="S277" s="62"/>
      <c r="T277" s="61"/>
      <c r="U277" s="62"/>
      <c r="V277" s="61"/>
      <c r="W277" s="62"/>
      <c r="X277" s="61"/>
      <c r="Y277" s="62"/>
      <c r="Z277" s="61"/>
      <c r="AA277" s="62"/>
      <c r="AB277" s="61"/>
      <c r="AC277" s="62"/>
      <c r="AD277" s="61"/>
      <c r="AE277" s="62"/>
      <c r="AF277" s="61"/>
      <c r="AG277" s="62"/>
      <c r="AH277" s="61"/>
      <c r="AI277" s="62"/>
      <c r="AJ277" s="61"/>
      <c r="AK277" s="62"/>
      <c r="AL277" s="61"/>
      <c r="AM277" s="62"/>
      <c r="AN277" s="61"/>
      <c r="AO277" s="62"/>
      <c r="AP277" s="61"/>
      <c r="AQ277" s="62"/>
      <c r="AR277" s="61"/>
      <c r="AS277" s="62"/>
      <c r="AT277" s="61"/>
      <c r="AU277" s="62"/>
      <c r="AV277" s="61"/>
    </row>
    <row r="278" spans="2:48" x14ac:dyDescent="0.2">
      <c r="B278"/>
      <c r="C278"/>
      <c r="D278"/>
      <c r="E278"/>
      <c r="F278"/>
      <c r="G278" s="61"/>
      <c r="H278"/>
      <c r="I278" s="62"/>
      <c r="J278" s="61"/>
      <c r="K278" s="62"/>
      <c r="L278" s="61"/>
      <c r="M278" s="62"/>
      <c r="N278" s="61"/>
      <c r="O278" s="62"/>
      <c r="P278" s="61"/>
      <c r="Q278" s="62"/>
      <c r="R278" s="61"/>
      <c r="S278" s="62"/>
      <c r="T278" s="61"/>
      <c r="U278" s="62"/>
      <c r="V278" s="61"/>
      <c r="W278" s="62"/>
      <c r="X278" s="61"/>
      <c r="Y278" s="62"/>
      <c r="Z278" s="61"/>
      <c r="AA278" s="62"/>
      <c r="AB278" s="61"/>
      <c r="AC278" s="62"/>
      <c r="AD278" s="61"/>
      <c r="AE278" s="62"/>
      <c r="AF278" s="61"/>
      <c r="AG278" s="62"/>
      <c r="AH278" s="61"/>
      <c r="AI278" s="62"/>
      <c r="AJ278" s="61"/>
      <c r="AK278" s="62"/>
      <c r="AL278" s="61"/>
      <c r="AM278" s="62"/>
      <c r="AN278" s="61"/>
      <c r="AO278" s="62"/>
      <c r="AP278" s="61"/>
      <c r="AQ278" s="62"/>
      <c r="AR278" s="61"/>
      <c r="AS278" s="62"/>
      <c r="AT278" s="61"/>
      <c r="AU278" s="62"/>
      <c r="AV278" s="61"/>
    </row>
    <row r="279" spans="2:48" x14ac:dyDescent="0.2">
      <c r="B279"/>
      <c r="C279"/>
      <c r="D279"/>
      <c r="E279"/>
      <c r="F279"/>
      <c r="G279" s="61"/>
      <c r="H279"/>
      <c r="I279" s="62"/>
      <c r="J279" s="61"/>
      <c r="K279" s="62"/>
      <c r="L279" s="61"/>
      <c r="M279" s="62"/>
      <c r="N279" s="61"/>
      <c r="O279" s="62"/>
      <c r="P279" s="61"/>
      <c r="Q279" s="62"/>
      <c r="R279" s="61"/>
      <c r="S279" s="62"/>
      <c r="T279" s="61"/>
      <c r="U279" s="62"/>
      <c r="V279" s="61"/>
      <c r="W279" s="62"/>
      <c r="X279" s="61"/>
      <c r="Y279" s="62"/>
      <c r="Z279" s="61"/>
      <c r="AA279" s="62"/>
      <c r="AB279" s="61"/>
      <c r="AC279" s="62"/>
      <c r="AD279" s="61"/>
      <c r="AE279" s="62"/>
      <c r="AF279" s="61"/>
      <c r="AG279" s="62"/>
      <c r="AH279" s="61"/>
      <c r="AI279" s="62"/>
      <c r="AJ279" s="61"/>
      <c r="AK279" s="62"/>
      <c r="AL279" s="61"/>
      <c r="AM279" s="62"/>
      <c r="AN279" s="61"/>
      <c r="AO279" s="62"/>
      <c r="AP279" s="61"/>
      <c r="AQ279" s="62"/>
      <c r="AR279" s="61"/>
      <c r="AS279" s="62"/>
      <c r="AT279" s="61"/>
      <c r="AU279" s="62"/>
      <c r="AV279" s="61"/>
    </row>
    <row r="280" spans="2:48" x14ac:dyDescent="0.2">
      <c r="B280"/>
      <c r="C280"/>
      <c r="D280"/>
      <c r="E280"/>
      <c r="F280"/>
      <c r="G280" s="61"/>
      <c r="H280"/>
      <c r="I280" s="62"/>
      <c r="J280" s="61"/>
      <c r="K280" s="62"/>
      <c r="L280" s="61"/>
      <c r="M280" s="62"/>
      <c r="N280" s="61"/>
      <c r="O280" s="62"/>
      <c r="P280" s="61"/>
      <c r="Q280" s="62"/>
      <c r="R280" s="61"/>
      <c r="S280" s="62"/>
      <c r="T280" s="61"/>
      <c r="U280" s="62"/>
      <c r="V280" s="61"/>
      <c r="W280" s="62"/>
      <c r="X280" s="61"/>
      <c r="Y280" s="62"/>
      <c r="Z280" s="61"/>
      <c r="AA280" s="62"/>
      <c r="AB280" s="61"/>
      <c r="AC280" s="62"/>
      <c r="AD280" s="61"/>
      <c r="AE280" s="62"/>
      <c r="AF280" s="61"/>
      <c r="AG280" s="62"/>
      <c r="AH280" s="61"/>
      <c r="AI280" s="62"/>
      <c r="AJ280" s="61"/>
      <c r="AK280" s="62"/>
      <c r="AL280" s="61"/>
      <c r="AM280" s="62"/>
      <c r="AN280" s="61"/>
      <c r="AO280" s="62"/>
      <c r="AP280" s="61"/>
      <c r="AQ280" s="62"/>
      <c r="AR280" s="61"/>
      <c r="AS280" s="62"/>
      <c r="AT280" s="61"/>
      <c r="AU280" s="62"/>
      <c r="AV280" s="61"/>
    </row>
    <row r="281" spans="2:48" x14ac:dyDescent="0.2">
      <c r="B281"/>
      <c r="C281"/>
      <c r="D281"/>
      <c r="E281"/>
      <c r="F281"/>
      <c r="G281" s="61"/>
      <c r="H281"/>
      <c r="I281" s="62"/>
      <c r="J281" s="61"/>
      <c r="K281" s="62"/>
      <c r="L281" s="61"/>
      <c r="M281" s="62"/>
      <c r="N281" s="61"/>
      <c r="O281" s="62"/>
      <c r="P281" s="61"/>
      <c r="Q281" s="62"/>
      <c r="R281" s="61"/>
      <c r="S281" s="62"/>
      <c r="T281" s="61"/>
      <c r="U281" s="62"/>
      <c r="V281" s="61"/>
      <c r="W281" s="62"/>
      <c r="X281" s="61"/>
      <c r="Y281" s="62"/>
      <c r="Z281" s="61"/>
      <c r="AA281" s="62"/>
      <c r="AB281" s="61"/>
      <c r="AC281" s="62"/>
      <c r="AD281" s="61"/>
      <c r="AE281" s="62"/>
      <c r="AF281" s="61"/>
      <c r="AG281" s="62"/>
      <c r="AH281" s="61"/>
      <c r="AI281" s="62"/>
      <c r="AJ281" s="61"/>
      <c r="AK281" s="62"/>
      <c r="AL281" s="61"/>
      <c r="AM281" s="62"/>
      <c r="AN281" s="61"/>
      <c r="AO281" s="62"/>
      <c r="AP281" s="61"/>
      <c r="AQ281" s="62"/>
      <c r="AR281" s="61"/>
      <c r="AS281" s="62"/>
      <c r="AT281" s="61"/>
      <c r="AU281" s="62"/>
      <c r="AV281" s="61"/>
    </row>
    <row r="282" spans="2:48" x14ac:dyDescent="0.2">
      <c r="B282"/>
      <c r="C282"/>
      <c r="D282"/>
      <c r="E282"/>
      <c r="F282"/>
      <c r="G282" s="61"/>
      <c r="H282"/>
      <c r="I282" s="62"/>
      <c r="J282" s="61"/>
      <c r="K282" s="62"/>
      <c r="L282" s="61"/>
      <c r="M282" s="62"/>
      <c r="N282" s="61"/>
      <c r="O282" s="62"/>
      <c r="P282" s="61"/>
      <c r="Q282" s="62"/>
      <c r="R282" s="61"/>
      <c r="S282" s="62"/>
      <c r="T282" s="61"/>
      <c r="U282" s="62"/>
      <c r="V282" s="61"/>
      <c r="W282" s="62"/>
      <c r="X282" s="61"/>
      <c r="Y282" s="62"/>
      <c r="Z282" s="61"/>
      <c r="AA282" s="62"/>
      <c r="AB282" s="61"/>
      <c r="AC282" s="62"/>
      <c r="AD282" s="61"/>
      <c r="AE282" s="62"/>
      <c r="AF282" s="61"/>
      <c r="AG282" s="62"/>
      <c r="AH282" s="61"/>
      <c r="AI282" s="62"/>
      <c r="AJ282" s="61"/>
      <c r="AK282" s="62"/>
      <c r="AL282" s="61"/>
      <c r="AM282" s="62"/>
      <c r="AN282" s="61"/>
      <c r="AO282" s="62"/>
      <c r="AP282" s="61"/>
      <c r="AQ282" s="62"/>
      <c r="AR282" s="61"/>
      <c r="AS282" s="62"/>
      <c r="AT282" s="61"/>
      <c r="AU282" s="62"/>
      <c r="AV282" s="61"/>
    </row>
    <row r="283" spans="2:48" x14ac:dyDescent="0.2">
      <c r="B283"/>
      <c r="C283"/>
      <c r="D283"/>
      <c r="E283"/>
      <c r="F283"/>
      <c r="G283" s="61"/>
      <c r="H283"/>
      <c r="I283" s="62"/>
      <c r="J283" s="61"/>
      <c r="K283" s="62"/>
      <c r="L283" s="61"/>
      <c r="M283" s="62"/>
      <c r="N283" s="61"/>
      <c r="O283" s="62"/>
      <c r="P283" s="61"/>
      <c r="Q283" s="62"/>
      <c r="R283" s="61"/>
      <c r="S283" s="62"/>
      <c r="T283" s="61"/>
      <c r="U283" s="62"/>
      <c r="V283" s="61"/>
      <c r="W283" s="62"/>
      <c r="X283" s="61"/>
      <c r="Y283" s="62"/>
      <c r="Z283" s="61"/>
      <c r="AA283" s="62"/>
      <c r="AB283" s="61"/>
      <c r="AC283" s="62"/>
      <c r="AD283" s="61"/>
      <c r="AE283" s="62"/>
      <c r="AF283" s="61"/>
      <c r="AG283" s="62"/>
      <c r="AH283" s="61"/>
      <c r="AI283" s="62"/>
      <c r="AJ283" s="61"/>
      <c r="AK283" s="62"/>
      <c r="AL283" s="61"/>
      <c r="AM283" s="62"/>
      <c r="AN283" s="61"/>
      <c r="AO283" s="62"/>
      <c r="AP283" s="61"/>
      <c r="AQ283" s="62"/>
      <c r="AR283" s="61"/>
      <c r="AS283" s="62"/>
      <c r="AT283" s="61"/>
      <c r="AU283" s="62"/>
      <c r="AV283" s="61"/>
    </row>
    <row r="284" spans="2:48" x14ac:dyDescent="0.2">
      <c r="B284"/>
      <c r="C284"/>
      <c r="D284"/>
      <c r="E284"/>
      <c r="F284"/>
      <c r="G284" s="61"/>
      <c r="H284"/>
      <c r="I284" s="62"/>
      <c r="J284" s="61"/>
      <c r="K284" s="62"/>
      <c r="L284" s="61"/>
      <c r="M284" s="62"/>
      <c r="N284" s="61"/>
      <c r="O284" s="62"/>
      <c r="P284" s="61"/>
      <c r="Q284" s="62"/>
      <c r="R284" s="61"/>
      <c r="S284" s="62"/>
      <c r="T284" s="61"/>
      <c r="U284" s="62"/>
      <c r="V284" s="61"/>
      <c r="W284" s="62"/>
      <c r="X284" s="61"/>
      <c r="Y284" s="62"/>
      <c r="Z284" s="61"/>
      <c r="AA284" s="62"/>
      <c r="AB284" s="61"/>
      <c r="AC284" s="62"/>
      <c r="AD284" s="61"/>
      <c r="AE284" s="62"/>
      <c r="AF284" s="61"/>
      <c r="AG284" s="62"/>
      <c r="AH284" s="61"/>
      <c r="AI284" s="62"/>
      <c r="AJ284" s="61"/>
      <c r="AK284" s="62"/>
      <c r="AL284" s="61"/>
      <c r="AM284" s="62"/>
      <c r="AN284" s="61"/>
      <c r="AO284" s="62"/>
      <c r="AP284" s="61"/>
      <c r="AQ284" s="62"/>
      <c r="AR284" s="61"/>
      <c r="AS284" s="62"/>
      <c r="AT284" s="61"/>
      <c r="AU284" s="62"/>
      <c r="AV284" s="61"/>
    </row>
    <row r="285" spans="2:48" x14ac:dyDescent="0.2">
      <c r="B285"/>
      <c r="C285"/>
      <c r="D285"/>
      <c r="E285"/>
      <c r="F285"/>
      <c r="G285" s="61"/>
      <c r="H285"/>
      <c r="I285" s="62"/>
      <c r="J285" s="61"/>
      <c r="K285" s="62"/>
      <c r="L285" s="61"/>
      <c r="M285" s="62"/>
      <c r="N285" s="61"/>
      <c r="O285" s="62"/>
      <c r="P285" s="61"/>
      <c r="Q285" s="62"/>
      <c r="R285" s="61"/>
      <c r="S285" s="62"/>
      <c r="T285" s="61"/>
      <c r="U285" s="62"/>
      <c r="V285" s="61"/>
      <c r="W285" s="62"/>
      <c r="X285" s="61"/>
      <c r="Y285" s="62"/>
      <c r="Z285" s="61"/>
      <c r="AA285" s="62"/>
      <c r="AB285" s="61"/>
      <c r="AC285" s="62"/>
      <c r="AD285" s="61"/>
      <c r="AE285" s="62"/>
      <c r="AF285" s="61"/>
      <c r="AG285" s="62"/>
      <c r="AH285" s="61"/>
      <c r="AI285" s="62"/>
      <c r="AJ285" s="61"/>
      <c r="AK285" s="62"/>
      <c r="AL285" s="61"/>
      <c r="AM285" s="62"/>
      <c r="AN285" s="61"/>
      <c r="AO285" s="62"/>
      <c r="AP285" s="61"/>
      <c r="AQ285" s="62"/>
      <c r="AR285" s="61"/>
      <c r="AS285" s="62"/>
      <c r="AT285" s="61"/>
      <c r="AU285" s="62"/>
      <c r="AV285" s="61"/>
    </row>
    <row r="286" spans="2:48" x14ac:dyDescent="0.2">
      <c r="B286"/>
      <c r="C286"/>
      <c r="D286"/>
      <c r="E286"/>
      <c r="F286"/>
      <c r="G286" s="61"/>
      <c r="H286"/>
      <c r="I286" s="62"/>
      <c r="J286" s="61"/>
      <c r="K286" s="62"/>
      <c r="L286" s="61"/>
      <c r="M286" s="62"/>
      <c r="N286" s="61"/>
      <c r="O286" s="62"/>
      <c r="P286" s="61"/>
      <c r="Q286" s="62"/>
      <c r="R286" s="61"/>
      <c r="S286" s="62"/>
      <c r="T286" s="61"/>
      <c r="U286" s="62"/>
      <c r="V286" s="61"/>
      <c r="W286" s="62"/>
      <c r="X286" s="61"/>
      <c r="Y286" s="62"/>
      <c r="Z286" s="61"/>
      <c r="AA286" s="62"/>
      <c r="AB286" s="61"/>
      <c r="AC286" s="62"/>
      <c r="AD286" s="61"/>
      <c r="AE286" s="62"/>
      <c r="AF286" s="61"/>
      <c r="AG286" s="62"/>
      <c r="AH286" s="61"/>
      <c r="AI286" s="62"/>
      <c r="AJ286" s="61"/>
      <c r="AK286" s="62"/>
      <c r="AL286" s="61"/>
      <c r="AM286" s="62"/>
      <c r="AN286" s="61"/>
      <c r="AO286" s="62"/>
      <c r="AP286" s="61"/>
      <c r="AQ286" s="62"/>
      <c r="AR286" s="61"/>
      <c r="AS286" s="62"/>
      <c r="AT286" s="61"/>
      <c r="AU286" s="62"/>
      <c r="AV286" s="61"/>
    </row>
    <row r="287" spans="2:48" x14ac:dyDescent="0.2">
      <c r="B287"/>
      <c r="C287"/>
      <c r="D287"/>
      <c r="E287"/>
      <c r="F287"/>
      <c r="G287" s="61"/>
      <c r="H287"/>
      <c r="I287" s="62"/>
      <c r="J287" s="61"/>
      <c r="K287" s="62"/>
      <c r="L287" s="61"/>
      <c r="M287" s="62"/>
      <c r="N287" s="61"/>
      <c r="O287" s="62"/>
      <c r="P287" s="61"/>
      <c r="Q287" s="62"/>
      <c r="R287" s="61"/>
      <c r="S287" s="62"/>
      <c r="T287" s="61"/>
      <c r="U287" s="62"/>
      <c r="V287" s="61"/>
      <c r="W287" s="62"/>
      <c r="X287" s="61"/>
      <c r="Y287" s="62"/>
      <c r="Z287" s="61"/>
      <c r="AA287" s="62"/>
      <c r="AB287" s="61"/>
      <c r="AC287" s="62"/>
      <c r="AD287" s="61"/>
      <c r="AE287" s="62"/>
      <c r="AF287" s="61"/>
      <c r="AG287" s="62"/>
      <c r="AH287" s="61"/>
      <c r="AI287" s="62"/>
      <c r="AJ287" s="61"/>
      <c r="AK287" s="62"/>
      <c r="AL287" s="61"/>
      <c r="AM287" s="62"/>
      <c r="AN287" s="61"/>
      <c r="AO287" s="62"/>
      <c r="AP287" s="61"/>
      <c r="AQ287" s="62"/>
      <c r="AR287" s="61"/>
      <c r="AS287" s="62"/>
      <c r="AT287" s="61"/>
      <c r="AU287" s="62"/>
      <c r="AV287" s="61"/>
    </row>
    <row r="288" spans="2:48" x14ac:dyDescent="0.2">
      <c r="B288"/>
      <c r="C288"/>
      <c r="D288"/>
      <c r="E288"/>
      <c r="F288"/>
      <c r="G288" s="61"/>
      <c r="H288"/>
      <c r="I288" s="62"/>
      <c r="J288" s="61"/>
      <c r="K288" s="62"/>
      <c r="L288" s="61"/>
      <c r="M288" s="62"/>
      <c r="N288" s="61"/>
      <c r="O288" s="62"/>
      <c r="P288" s="61"/>
      <c r="Q288" s="62"/>
      <c r="R288" s="61"/>
      <c r="S288" s="62"/>
      <c r="T288" s="61"/>
      <c r="U288" s="62"/>
      <c r="V288" s="61"/>
      <c r="W288" s="62"/>
      <c r="X288" s="61"/>
      <c r="Y288" s="62"/>
      <c r="Z288" s="61"/>
      <c r="AA288" s="62"/>
      <c r="AB288" s="61"/>
      <c r="AC288" s="62"/>
      <c r="AD288" s="61"/>
      <c r="AE288" s="62"/>
      <c r="AF288" s="61"/>
      <c r="AG288" s="62"/>
      <c r="AH288" s="61"/>
      <c r="AI288" s="62"/>
      <c r="AJ288" s="61"/>
      <c r="AK288" s="62"/>
      <c r="AL288" s="61"/>
      <c r="AM288" s="62"/>
      <c r="AN288" s="61"/>
      <c r="AO288" s="62"/>
      <c r="AP288" s="61"/>
      <c r="AQ288" s="62"/>
      <c r="AR288" s="61"/>
      <c r="AS288" s="62"/>
      <c r="AT288" s="61"/>
      <c r="AU288" s="62"/>
      <c r="AV288" s="61"/>
    </row>
    <row r="289" spans="2:48" x14ac:dyDescent="0.2">
      <c r="B289"/>
      <c r="C289"/>
      <c r="D289"/>
      <c r="E289"/>
      <c r="F289"/>
      <c r="G289" s="61"/>
      <c r="H289"/>
      <c r="I289" s="62"/>
      <c r="J289" s="61"/>
      <c r="K289" s="62"/>
      <c r="L289" s="61"/>
      <c r="M289" s="62"/>
      <c r="N289" s="61"/>
      <c r="O289" s="62"/>
      <c r="P289" s="61"/>
      <c r="Q289" s="62"/>
      <c r="R289" s="61"/>
      <c r="S289" s="62"/>
      <c r="T289" s="61"/>
      <c r="U289" s="62"/>
      <c r="V289" s="61"/>
      <c r="W289" s="62"/>
      <c r="X289" s="61"/>
      <c r="Y289" s="62"/>
      <c r="Z289" s="61"/>
      <c r="AA289" s="62"/>
      <c r="AB289" s="61"/>
      <c r="AC289" s="62"/>
      <c r="AD289" s="61"/>
      <c r="AE289" s="62"/>
      <c r="AF289" s="61"/>
      <c r="AG289" s="62"/>
      <c r="AH289" s="61"/>
      <c r="AI289" s="62"/>
      <c r="AJ289" s="61"/>
      <c r="AK289" s="62"/>
      <c r="AL289" s="61"/>
      <c r="AM289" s="62"/>
      <c r="AN289" s="61"/>
      <c r="AO289" s="62"/>
      <c r="AP289" s="61"/>
      <c r="AQ289" s="62"/>
      <c r="AR289" s="61"/>
      <c r="AS289" s="62"/>
      <c r="AT289" s="61"/>
      <c r="AU289" s="62"/>
      <c r="AV289" s="61"/>
    </row>
    <row r="290" spans="2:48" x14ac:dyDescent="0.2">
      <c r="B290"/>
      <c r="C290"/>
      <c r="D290"/>
      <c r="E290"/>
      <c r="F290"/>
      <c r="G290" s="61"/>
      <c r="H290"/>
      <c r="I290" s="62"/>
      <c r="J290" s="61"/>
      <c r="K290" s="62"/>
      <c r="L290" s="61"/>
      <c r="M290" s="62"/>
      <c r="N290" s="61"/>
      <c r="O290" s="62"/>
      <c r="P290" s="61"/>
      <c r="Q290" s="62"/>
      <c r="R290" s="61"/>
      <c r="S290" s="62"/>
      <c r="T290" s="61"/>
      <c r="U290" s="62"/>
      <c r="V290" s="61"/>
      <c r="W290" s="62"/>
      <c r="X290" s="61"/>
      <c r="Y290" s="62"/>
      <c r="Z290" s="61"/>
      <c r="AA290" s="62"/>
      <c r="AB290" s="61"/>
      <c r="AC290" s="62"/>
      <c r="AD290" s="61"/>
      <c r="AE290" s="62"/>
      <c r="AF290" s="61"/>
      <c r="AG290" s="62"/>
      <c r="AH290" s="61"/>
      <c r="AI290" s="62"/>
      <c r="AJ290" s="61"/>
      <c r="AK290" s="62"/>
      <c r="AL290" s="61"/>
      <c r="AM290" s="62"/>
      <c r="AN290" s="61"/>
      <c r="AO290" s="62"/>
      <c r="AP290" s="61"/>
      <c r="AQ290" s="62"/>
      <c r="AR290" s="61"/>
      <c r="AS290" s="62"/>
      <c r="AT290" s="61"/>
      <c r="AU290" s="62"/>
      <c r="AV290" s="61"/>
    </row>
    <row r="291" spans="2:48" x14ac:dyDescent="0.2">
      <c r="B291"/>
      <c r="C291"/>
      <c r="D291"/>
      <c r="E291"/>
      <c r="F291"/>
      <c r="G291" s="61"/>
      <c r="H291"/>
      <c r="I291" s="62"/>
      <c r="J291" s="61"/>
      <c r="K291" s="62"/>
      <c r="L291" s="61"/>
      <c r="M291" s="62"/>
      <c r="N291" s="61"/>
      <c r="O291" s="62"/>
      <c r="P291" s="61"/>
      <c r="Q291" s="62"/>
      <c r="R291" s="61"/>
      <c r="S291" s="62"/>
      <c r="T291" s="61"/>
      <c r="U291" s="62"/>
      <c r="V291" s="61"/>
      <c r="W291" s="62"/>
      <c r="X291" s="61"/>
      <c r="Y291" s="62"/>
      <c r="Z291" s="61"/>
      <c r="AA291" s="62"/>
      <c r="AB291" s="61"/>
      <c r="AC291" s="62"/>
      <c r="AD291" s="61"/>
      <c r="AE291" s="62"/>
      <c r="AF291" s="61"/>
      <c r="AG291" s="62"/>
      <c r="AH291" s="61"/>
      <c r="AI291" s="62"/>
      <c r="AJ291" s="61"/>
      <c r="AK291" s="62"/>
      <c r="AL291" s="61"/>
      <c r="AM291" s="62"/>
      <c r="AN291" s="61"/>
      <c r="AO291" s="62"/>
      <c r="AP291" s="61"/>
      <c r="AQ291" s="62"/>
      <c r="AR291" s="61"/>
      <c r="AS291" s="62"/>
      <c r="AT291" s="61"/>
      <c r="AU291" s="62"/>
      <c r="AV291" s="61"/>
    </row>
    <row r="292" spans="2:48" x14ac:dyDescent="0.2">
      <c r="B292"/>
      <c r="C292"/>
      <c r="D292"/>
      <c r="E292"/>
      <c r="F292"/>
      <c r="G292" s="61"/>
      <c r="H292"/>
      <c r="I292" s="62"/>
      <c r="J292" s="61"/>
      <c r="K292" s="62"/>
      <c r="L292" s="61"/>
      <c r="M292" s="62"/>
      <c r="N292" s="61"/>
      <c r="O292" s="62"/>
      <c r="P292" s="61"/>
      <c r="Q292" s="62"/>
      <c r="R292" s="61"/>
      <c r="S292" s="62"/>
      <c r="T292" s="61"/>
      <c r="U292" s="62"/>
      <c r="V292" s="61"/>
      <c r="W292" s="62"/>
      <c r="X292" s="61"/>
      <c r="Y292" s="62"/>
      <c r="Z292" s="61"/>
      <c r="AA292" s="62"/>
      <c r="AB292" s="61"/>
      <c r="AC292" s="62"/>
      <c r="AD292" s="61"/>
      <c r="AE292" s="62"/>
      <c r="AF292" s="61"/>
      <c r="AG292" s="62"/>
      <c r="AH292" s="61"/>
      <c r="AI292" s="62"/>
      <c r="AJ292" s="61"/>
      <c r="AK292" s="62"/>
      <c r="AL292" s="61"/>
      <c r="AM292" s="62"/>
      <c r="AN292" s="61"/>
      <c r="AO292" s="62"/>
      <c r="AP292" s="61"/>
      <c r="AQ292" s="62"/>
      <c r="AR292" s="61"/>
      <c r="AS292" s="62"/>
      <c r="AT292" s="61"/>
      <c r="AU292" s="62"/>
      <c r="AV292" s="61"/>
    </row>
    <row r="293" spans="2:48" x14ac:dyDescent="0.2">
      <c r="B293"/>
      <c r="C293"/>
      <c r="D293"/>
      <c r="E293"/>
      <c r="F293"/>
      <c r="G293" s="61"/>
      <c r="H293"/>
      <c r="I293" s="62"/>
      <c r="J293" s="61"/>
      <c r="K293" s="62"/>
      <c r="L293" s="61"/>
      <c r="M293" s="62"/>
      <c r="N293" s="61"/>
      <c r="O293" s="62"/>
      <c r="P293" s="61"/>
      <c r="Q293" s="62"/>
      <c r="R293" s="61"/>
      <c r="S293" s="62"/>
      <c r="T293" s="61"/>
      <c r="U293" s="62"/>
      <c r="V293" s="61"/>
      <c r="W293" s="62"/>
      <c r="X293" s="61"/>
      <c r="Y293" s="62"/>
      <c r="Z293" s="61"/>
      <c r="AA293" s="62"/>
      <c r="AB293" s="61"/>
      <c r="AC293" s="62"/>
      <c r="AD293" s="61"/>
      <c r="AE293" s="62"/>
      <c r="AF293" s="61"/>
      <c r="AG293" s="62"/>
      <c r="AH293" s="61"/>
      <c r="AI293" s="62"/>
      <c r="AJ293" s="61"/>
      <c r="AK293" s="62"/>
      <c r="AL293" s="61"/>
      <c r="AM293" s="62"/>
      <c r="AN293" s="61"/>
      <c r="AO293" s="62"/>
      <c r="AP293" s="61"/>
      <c r="AQ293" s="62"/>
      <c r="AR293" s="61"/>
      <c r="AS293" s="62"/>
      <c r="AT293" s="61"/>
      <c r="AU293" s="62"/>
      <c r="AV293" s="61"/>
    </row>
    <row r="294" spans="2:48" x14ac:dyDescent="0.2">
      <c r="B294"/>
      <c r="C294"/>
      <c r="D294"/>
      <c r="E294"/>
      <c r="F294"/>
      <c r="G294" s="61"/>
      <c r="H294"/>
      <c r="I294" s="62"/>
      <c r="J294" s="61"/>
      <c r="K294" s="62"/>
      <c r="L294" s="61"/>
      <c r="M294" s="62"/>
      <c r="N294" s="61"/>
      <c r="O294" s="62"/>
      <c r="P294" s="61"/>
      <c r="Q294" s="62"/>
      <c r="R294" s="61"/>
      <c r="S294" s="62"/>
      <c r="T294" s="61"/>
      <c r="U294" s="62"/>
      <c r="V294" s="61"/>
      <c r="W294" s="62"/>
      <c r="X294" s="61"/>
      <c r="Y294" s="62"/>
      <c r="Z294" s="61"/>
      <c r="AA294" s="62"/>
      <c r="AB294" s="61"/>
      <c r="AC294" s="62"/>
      <c r="AD294" s="61"/>
      <c r="AE294" s="62"/>
      <c r="AF294" s="61"/>
      <c r="AG294" s="62"/>
      <c r="AH294" s="61"/>
      <c r="AI294" s="62"/>
      <c r="AJ294" s="61"/>
      <c r="AK294" s="62"/>
      <c r="AL294" s="61"/>
      <c r="AM294" s="62"/>
      <c r="AN294" s="61"/>
      <c r="AO294" s="62"/>
      <c r="AP294" s="61"/>
      <c r="AQ294" s="62"/>
      <c r="AR294" s="61"/>
      <c r="AS294" s="62"/>
      <c r="AT294" s="61"/>
      <c r="AU294" s="62"/>
      <c r="AV294" s="61"/>
    </row>
  </sheetData>
  <sheetProtection sheet="1" autoFilter="0" pivotTables="0"/>
  <mergeCells count="22">
    <mergeCell ref="BA4:BB4"/>
    <mergeCell ref="BC4:BD4"/>
    <mergeCell ref="U4:V4"/>
    <mergeCell ref="W4:X4"/>
    <mergeCell ref="Y4:Z4"/>
    <mergeCell ref="AA4:AB4"/>
    <mergeCell ref="B2:D2"/>
    <mergeCell ref="CR1:CR3"/>
    <mergeCell ref="E2:F2"/>
    <mergeCell ref="BO4:BP4"/>
    <mergeCell ref="BE4:BF4"/>
    <mergeCell ref="BG4:BH4"/>
    <mergeCell ref="BI4:BJ4"/>
    <mergeCell ref="BK4:BL4"/>
    <mergeCell ref="BM4:BN4"/>
    <mergeCell ref="O4:P4"/>
    <mergeCell ref="Q4:R4"/>
    <mergeCell ref="S4:T4"/>
    <mergeCell ref="AC1:AC3"/>
    <mergeCell ref="BS1:BS3"/>
    <mergeCell ref="I4:N4"/>
    <mergeCell ref="AX1:AX3"/>
  </mergeCells>
  <conditionalFormatting sqref="CT7:CX7 CT8:CU14 CW8:CX14 CX15 CV7:CV15">
    <cfRule type="expression" dxfId="267" priority="5">
      <formula>ISBLANK($CR7)</formula>
    </cfRule>
    <cfRule type="expression" dxfId="266" priority="6">
      <formula>ISBLANK($CR8)</formula>
    </cfRule>
  </conditionalFormatting>
  <conditionalFormatting pivot="1">
    <cfRule type="expression" dxfId="265" priority="3">
      <formula>OR(MID($B1,4,5)="Staff",$H1="Days")</formula>
    </cfRule>
  </conditionalFormatting>
  <conditionalFormatting pivot="1">
    <cfRule type="expression" dxfId="264" priority="2">
      <formula>(MID($B1,4,5)="Staff")</formula>
    </cfRule>
  </conditionalFormatting>
  <conditionalFormatting sqref="B7:B62">
    <cfRule type="expression" dxfId="263" priority="1">
      <formula>($B7=$B6)</formula>
    </cfRule>
  </conditionalFormatting>
  <pageMargins left="0.70866141732283472" right="0.70866141732283472" top="0.74803149606299213" bottom="0.74803149606299213" header="0.31496062992125984" footer="0.31496062992125984"/>
  <pageSetup paperSize="9" scale="53" orientation="landscape" r:id="rId4"/>
  <headerFooter>
    <oddFooter>&amp;LPrinted On - 13-juil-2022 12:58</oddFooter>
  </headerFooter>
  <ignoredErrors>
    <ignoredError sqref="CV10:CV15" unlockedFormula="1"/>
  </ignoredErrors>
  <drawing r:id="rId5"/>
  <legacyDrawing r:id="rId6"/>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tint="0.59999389629810485"/>
    <pageSetUpPr fitToPage="1"/>
  </sheetPr>
  <dimension ref="A1:AG101"/>
  <sheetViews>
    <sheetView showGridLines="0" zoomScale="85" zoomScaleNormal="85" workbookViewId="0">
      <pane xSplit="4" ySplit="6" topLeftCell="E7" activePane="bottomRight" state="frozen"/>
      <selection pane="topRight" activeCell="E1" sqref="E1"/>
      <selection pane="bottomLeft" activeCell="A7" sqref="A7"/>
      <selection pane="bottomRight" activeCell="L2" sqref="L2"/>
    </sheetView>
  </sheetViews>
  <sheetFormatPr defaultColWidth="9.140625" defaultRowHeight="15.75" outlineLevelCol="1" x14ac:dyDescent="0.25"/>
  <cols>
    <col min="1" max="1" width="3.42578125" customWidth="1"/>
    <col min="2" max="2" width="2.85546875" style="200" customWidth="1"/>
    <col min="3" max="3" width="4.28515625" customWidth="1"/>
    <col min="4" max="4" width="50.42578125" style="255" customWidth="1"/>
    <col min="5" max="5" width="16.5703125" customWidth="1"/>
    <col min="6" max="6" width="19.140625" customWidth="1"/>
    <col min="7" max="7" width="14.28515625" customWidth="1"/>
    <col min="8" max="13" width="17.7109375" style="61" customWidth="1"/>
    <col min="14" max="28" width="17.7109375" style="61" hidden="1" customWidth="1" outlineLevel="1"/>
    <col min="29" max="29" width="4.140625" customWidth="1" collapsed="1"/>
    <col min="30" max="31" width="17.7109375" style="61" hidden="1" customWidth="1" outlineLevel="1"/>
    <col min="32" max="32" width="4.7109375" customWidth="1" collapsed="1"/>
    <col min="33" max="33" width="4" customWidth="1"/>
    <col min="34" max="16384" width="9.140625" style="384"/>
  </cols>
  <sheetData>
    <row r="1" spans="1:33" ht="34.5" customHeight="1" thickBot="1" x14ac:dyDescent="0.25">
      <c r="A1" s="455" t="s">
        <v>128</v>
      </c>
      <c r="B1" s="453"/>
      <c r="C1" s="453"/>
      <c r="D1" s="453"/>
      <c r="E1" s="453"/>
      <c r="F1" s="454"/>
      <c r="G1" s="447"/>
      <c r="H1" s="437"/>
      <c r="I1" s="437"/>
      <c r="J1" s="437"/>
      <c r="K1" s="437"/>
      <c r="L1" s="437"/>
      <c r="M1" s="437"/>
      <c r="N1" s="439"/>
      <c r="O1" s="439"/>
      <c r="P1" s="439"/>
      <c r="Q1" s="439"/>
      <c r="R1" s="440" t="s">
        <v>129</v>
      </c>
      <c r="S1" s="439"/>
      <c r="T1" s="439"/>
      <c r="U1" s="439"/>
      <c r="V1" s="439"/>
      <c r="W1" s="439"/>
      <c r="X1" s="439"/>
      <c r="Y1" s="439"/>
      <c r="Z1" s="439"/>
      <c r="AA1" s="439"/>
      <c r="AB1" s="439"/>
      <c r="AC1" s="494" t="s">
        <v>280</v>
      </c>
      <c r="AD1" s="439"/>
      <c r="AE1" s="439"/>
      <c r="AF1" s="494" t="s">
        <v>420</v>
      </c>
      <c r="AG1" s="446"/>
    </row>
    <row r="2" spans="1:33" ht="24" customHeight="1" thickTop="1" thickBot="1" x14ac:dyDescent="0.3">
      <c r="A2" s="177"/>
      <c r="B2" s="497" t="str">
        <f>ParProjectID &amp; " - " &amp; ParProjectTitle</f>
        <v xml:space="preserve"> - </v>
      </c>
      <c r="C2" s="497"/>
      <c r="D2" s="497"/>
      <c r="E2" s="179"/>
      <c r="F2" s="441" t="str">
        <f>ParPrjDuration &amp; " years with a startup in " &amp; ParYear1</f>
        <v xml:space="preserve"> years with a startup in </v>
      </c>
      <c r="G2" s="442"/>
      <c r="H2" s="443"/>
      <c r="I2" s="443"/>
      <c r="J2" s="443"/>
      <c r="K2" s="355" t="s">
        <v>389</v>
      </c>
      <c r="L2" s="444">
        <f>IFERROR(GETPIVOTDATA("Sum of Total Price",$B$6),0)</f>
        <v>0</v>
      </c>
      <c r="M2" s="445"/>
      <c r="N2" s="354"/>
      <c r="O2" s="354"/>
      <c r="P2" s="354"/>
      <c r="Q2" s="354"/>
      <c r="R2" s="354"/>
      <c r="S2" s="354"/>
      <c r="T2" s="354"/>
      <c r="U2" s="354"/>
      <c r="V2" s="354"/>
      <c r="W2" s="354"/>
      <c r="X2" s="354"/>
      <c r="Y2" s="354"/>
      <c r="Z2" s="354"/>
      <c r="AA2" s="354"/>
      <c r="AB2" s="354"/>
      <c r="AC2" s="495"/>
      <c r="AD2" s="354"/>
      <c r="AE2" s="354"/>
      <c r="AF2" s="495"/>
      <c r="AG2" s="139"/>
    </row>
    <row r="3" spans="1:33" ht="39.75" customHeight="1" thickTop="1" x14ac:dyDescent="0.2">
      <c r="A3" s="178"/>
      <c r="B3" s="497"/>
      <c r="C3" s="497"/>
      <c r="D3" s="497"/>
      <c r="E3" s="165"/>
      <c r="F3" s="493" t="str">
        <f>ParNbIncl &amp; " patients included in " &amp; ParInclDuration &amp; " months, with " &amp; ParNbFUPPerIncl &amp; " follow-up visits per patient, with an estimated amount of " &amp; ParNbAliquots &amp; " Aliquots"</f>
        <v xml:space="preserve"> patients included in  months, with  follow-up visits per patient, with an estimated amount of 0 Aliquots</v>
      </c>
      <c r="G3" s="493"/>
      <c r="H3" s="493"/>
      <c r="I3" s="493"/>
      <c r="J3" s="493"/>
      <c r="K3" s="356"/>
      <c r="L3" s="357"/>
      <c r="M3" s="391" t="str">
        <f>CheckPrice</f>
        <v/>
      </c>
      <c r="N3" s="358"/>
      <c r="O3" s="358"/>
      <c r="P3" s="358"/>
      <c r="Q3" s="358"/>
      <c r="R3" s="358"/>
      <c r="S3" s="358"/>
      <c r="T3" s="358"/>
      <c r="U3" s="358"/>
      <c r="V3" s="358"/>
      <c r="W3" s="358"/>
      <c r="X3" s="358"/>
      <c r="Y3" s="358"/>
      <c r="Z3" s="358"/>
      <c r="AA3" s="358"/>
      <c r="AB3" s="358"/>
      <c r="AC3" s="495"/>
      <c r="AD3" s="362"/>
      <c r="AE3" s="362"/>
      <c r="AF3" s="495"/>
      <c r="AG3" s="164"/>
    </row>
    <row r="4" spans="1:33" ht="12" customHeight="1" x14ac:dyDescent="0.25">
      <c r="A4" s="190"/>
      <c r="B4" s="191"/>
      <c r="C4" s="330"/>
      <c r="D4" s="256"/>
      <c r="E4" s="192"/>
      <c r="F4" s="192"/>
      <c r="G4" s="193"/>
      <c r="H4" s="188"/>
      <c r="I4" s="188"/>
      <c r="J4" s="359"/>
      <c r="K4" s="359"/>
      <c r="L4" s="360"/>
      <c r="M4" s="359"/>
      <c r="N4" s="361"/>
      <c r="O4" s="361"/>
      <c r="P4" s="361"/>
      <c r="Q4" s="361"/>
      <c r="R4" s="361"/>
      <c r="S4" s="361"/>
      <c r="T4" s="361"/>
      <c r="U4" s="361"/>
      <c r="V4" s="361"/>
      <c r="W4" s="361"/>
      <c r="X4" s="361"/>
      <c r="Y4" s="361"/>
      <c r="Z4" s="361"/>
      <c r="AA4" s="361"/>
      <c r="AB4" s="361"/>
      <c r="AC4" s="496"/>
      <c r="AD4" s="363" t="e">
        <f>GETPIVOTDATA("Sum of OH Amount",$B$6)</f>
        <v>#REF!</v>
      </c>
      <c r="AE4" s="363" t="e">
        <f>GETPIVOTDATA("Sum of Markup",$B$6)</f>
        <v>#REF!</v>
      </c>
      <c r="AF4" s="495"/>
      <c r="AG4" s="194"/>
    </row>
    <row r="5" spans="1:33" ht="29.25" thickBot="1" x14ac:dyDescent="0.5">
      <c r="A5" s="238"/>
      <c r="B5" s="226" t="s">
        <v>442</v>
      </c>
      <c r="C5" s="226"/>
      <c r="D5" s="257"/>
      <c r="E5" s="226" t="s">
        <v>448</v>
      </c>
      <c r="F5" s="226" t="s">
        <v>461</v>
      </c>
      <c r="G5" s="226" t="s">
        <v>443</v>
      </c>
      <c r="H5" s="231" t="s">
        <v>389</v>
      </c>
      <c r="I5" s="385">
        <f>Configuration!AN$3</f>
        <v>0</v>
      </c>
      <c r="J5" s="385">
        <f>Configuration!AO$3</f>
        <v>0</v>
      </c>
      <c r="K5" s="385">
        <f>Configuration!AP$3</f>
        <v>0</v>
      </c>
      <c r="L5" s="385">
        <f>Configuration!AQ$3</f>
        <v>0</v>
      </c>
      <c r="M5" s="385">
        <f>Configuration!AR$3</f>
        <v>0</v>
      </c>
      <c r="N5" s="385">
        <f>Configuration!AS$3</f>
        <v>0</v>
      </c>
      <c r="O5" s="385">
        <f>Configuration!AT$3</f>
        <v>0</v>
      </c>
      <c r="P5" s="385">
        <f>Configuration!AU$3</f>
        <v>0</v>
      </c>
      <c r="Q5" s="385">
        <f>Configuration!AV$3</f>
        <v>0</v>
      </c>
      <c r="R5" s="385">
        <f>Configuration!AW$3</f>
        <v>0</v>
      </c>
      <c r="S5" s="385">
        <f>Configuration!AX$3</f>
        <v>0</v>
      </c>
      <c r="T5" s="385">
        <f>Configuration!AY$3</f>
        <v>0</v>
      </c>
      <c r="U5" s="385">
        <f>Configuration!AZ$3</f>
        <v>0</v>
      </c>
      <c r="V5" s="385">
        <f>Configuration!BA$3</f>
        <v>0</v>
      </c>
      <c r="W5" s="385">
        <f>Configuration!BB$3</f>
        <v>0</v>
      </c>
      <c r="X5" s="385">
        <f>Configuration!BC$3</f>
        <v>0</v>
      </c>
      <c r="Y5" s="385">
        <f>Configuration!BD$3</f>
        <v>0</v>
      </c>
      <c r="Z5" s="385">
        <f>Configuration!BE$3</f>
        <v>0</v>
      </c>
      <c r="AA5" s="385">
        <f>Configuration!BF3</f>
        <v>0</v>
      </c>
      <c r="AB5" s="385">
        <f>Configuration!BG3</f>
        <v>0</v>
      </c>
      <c r="AC5" s="292"/>
      <c r="AD5" s="231" t="s">
        <v>462</v>
      </c>
      <c r="AE5" s="231" t="s">
        <v>440</v>
      </c>
      <c r="AF5" s="132"/>
      <c r="AG5" s="131"/>
    </row>
    <row r="6" spans="1:33" ht="13.5" hidden="1" thickTop="1" x14ac:dyDescent="0.2">
      <c r="A6" s="293"/>
      <c r="B6" s="21" t="s">
        <v>856</v>
      </c>
      <c r="C6" s="21" t="s">
        <v>201</v>
      </c>
      <c r="D6" s="21" t="s">
        <v>23</v>
      </c>
      <c r="E6" s="21" t="s">
        <v>419</v>
      </c>
      <c r="F6" s="21" t="s">
        <v>418</v>
      </c>
      <c r="G6" s="21" t="s">
        <v>226</v>
      </c>
      <c r="H6"/>
      <c r="I6"/>
      <c r="J6"/>
      <c r="K6"/>
      <c r="L6"/>
      <c r="M6"/>
      <c r="N6"/>
      <c r="O6"/>
      <c r="P6"/>
      <c r="Q6"/>
      <c r="R6"/>
      <c r="S6"/>
      <c r="T6"/>
      <c r="U6"/>
      <c r="V6"/>
      <c r="W6"/>
      <c r="X6"/>
      <c r="Y6"/>
      <c r="Z6"/>
      <c r="AA6"/>
      <c r="AB6"/>
      <c r="AD6"/>
      <c r="AE6"/>
      <c r="AF6" s="294"/>
      <c r="AG6" s="293"/>
    </row>
    <row r="7" spans="1:33" ht="13.5" thickTop="1" x14ac:dyDescent="0.2">
      <c r="A7" s="34"/>
      <c r="B7"/>
      <c r="D7"/>
      <c r="H7"/>
      <c r="I7"/>
      <c r="J7"/>
      <c r="K7"/>
      <c r="L7"/>
      <c r="M7"/>
      <c r="N7"/>
      <c r="O7"/>
      <c r="P7"/>
      <c r="Q7"/>
      <c r="R7"/>
      <c r="S7"/>
      <c r="T7"/>
      <c r="U7"/>
      <c r="V7"/>
      <c r="W7"/>
      <c r="X7"/>
      <c r="Y7"/>
      <c r="Z7"/>
      <c r="AA7"/>
      <c r="AB7"/>
      <c r="AD7"/>
      <c r="AE7"/>
      <c r="AG7" s="34"/>
    </row>
    <row r="8" spans="1:33" ht="12.75" x14ac:dyDescent="0.2">
      <c r="A8" s="17"/>
      <c r="B8"/>
      <c r="D8"/>
      <c r="H8"/>
      <c r="I8"/>
      <c r="J8"/>
      <c r="K8"/>
      <c r="L8"/>
      <c r="M8"/>
      <c r="N8"/>
      <c r="O8"/>
      <c r="P8"/>
      <c r="Q8"/>
      <c r="R8"/>
      <c r="S8"/>
      <c r="T8"/>
      <c r="U8"/>
      <c r="V8"/>
      <c r="W8"/>
      <c r="X8"/>
      <c r="Y8"/>
      <c r="Z8"/>
      <c r="AA8"/>
      <c r="AB8"/>
      <c r="AD8"/>
      <c r="AE8"/>
      <c r="AG8" s="17"/>
    </row>
    <row r="9" spans="1:33" ht="12.75" x14ac:dyDescent="0.2">
      <c r="A9" s="17"/>
      <c r="B9"/>
      <c r="D9"/>
      <c r="H9"/>
      <c r="I9"/>
      <c r="J9"/>
      <c r="K9"/>
      <c r="L9"/>
      <c r="M9"/>
      <c r="N9"/>
      <c r="O9"/>
      <c r="P9"/>
      <c r="Q9"/>
      <c r="R9"/>
      <c r="S9"/>
      <c r="T9"/>
      <c r="U9"/>
      <c r="V9"/>
      <c r="W9"/>
      <c r="X9"/>
      <c r="Y9"/>
      <c r="Z9"/>
      <c r="AA9"/>
      <c r="AB9"/>
      <c r="AD9"/>
      <c r="AE9"/>
      <c r="AG9" s="17"/>
    </row>
    <row r="10" spans="1:33" ht="12.75" x14ac:dyDescent="0.2">
      <c r="A10" s="17"/>
      <c r="B10"/>
      <c r="D10"/>
      <c r="H10"/>
      <c r="I10"/>
      <c r="J10"/>
      <c r="K10"/>
      <c r="L10"/>
      <c r="M10"/>
      <c r="N10"/>
      <c r="O10"/>
      <c r="P10"/>
      <c r="Q10"/>
      <c r="R10"/>
      <c r="S10"/>
      <c r="T10"/>
      <c r="U10"/>
      <c r="V10"/>
      <c r="W10"/>
      <c r="X10"/>
      <c r="Y10"/>
      <c r="Z10"/>
      <c r="AA10"/>
      <c r="AB10"/>
      <c r="AD10"/>
      <c r="AE10"/>
      <c r="AG10" s="17"/>
    </row>
    <row r="11" spans="1:33" ht="12.75" x14ac:dyDescent="0.2">
      <c r="A11" s="17"/>
      <c r="B11"/>
      <c r="D11"/>
      <c r="H11"/>
      <c r="I11"/>
      <c r="J11"/>
      <c r="K11"/>
      <c r="L11"/>
      <c r="M11"/>
      <c r="N11"/>
      <c r="O11"/>
      <c r="P11"/>
      <c r="Q11"/>
      <c r="R11"/>
      <c r="S11"/>
      <c r="T11"/>
      <c r="U11"/>
      <c r="V11"/>
      <c r="W11"/>
      <c r="X11"/>
      <c r="Y11"/>
      <c r="Z11"/>
      <c r="AA11"/>
      <c r="AB11"/>
      <c r="AD11"/>
      <c r="AE11"/>
      <c r="AG11" s="17"/>
    </row>
    <row r="12" spans="1:33" ht="12.75" x14ac:dyDescent="0.2">
      <c r="A12" s="17"/>
      <c r="B12"/>
      <c r="D12"/>
      <c r="H12"/>
      <c r="I12"/>
      <c r="J12"/>
      <c r="K12"/>
      <c r="L12"/>
      <c r="M12"/>
      <c r="N12"/>
      <c r="O12"/>
      <c r="P12"/>
      <c r="Q12"/>
      <c r="R12"/>
      <c r="S12"/>
      <c r="T12"/>
      <c r="U12"/>
      <c r="V12"/>
      <c r="W12"/>
      <c r="X12"/>
      <c r="Y12"/>
      <c r="Z12"/>
      <c r="AA12"/>
      <c r="AB12"/>
      <c r="AD12"/>
      <c r="AE12"/>
      <c r="AG12" s="17"/>
    </row>
    <row r="13" spans="1:33" ht="12.75" x14ac:dyDescent="0.2">
      <c r="A13" s="17"/>
      <c r="B13"/>
      <c r="D13"/>
      <c r="H13"/>
      <c r="I13"/>
      <c r="J13"/>
      <c r="K13"/>
      <c r="L13"/>
      <c r="M13"/>
      <c r="N13"/>
      <c r="O13"/>
      <c r="P13"/>
      <c r="Q13"/>
      <c r="R13"/>
      <c r="S13"/>
      <c r="T13"/>
      <c r="U13"/>
      <c r="V13"/>
      <c r="W13"/>
      <c r="X13"/>
      <c r="Y13"/>
      <c r="Z13"/>
      <c r="AA13"/>
      <c r="AB13"/>
      <c r="AD13"/>
      <c r="AE13"/>
      <c r="AG13" s="17"/>
    </row>
    <row r="14" spans="1:33" ht="12.75" x14ac:dyDescent="0.2">
      <c r="A14" s="17"/>
      <c r="B14"/>
      <c r="D14"/>
      <c r="H14"/>
      <c r="I14"/>
      <c r="J14"/>
      <c r="K14"/>
      <c r="L14"/>
      <c r="M14"/>
      <c r="N14"/>
      <c r="O14"/>
      <c r="P14"/>
      <c r="Q14"/>
      <c r="R14"/>
      <c r="S14"/>
      <c r="T14"/>
      <c r="U14"/>
      <c r="V14"/>
      <c r="W14"/>
      <c r="X14"/>
      <c r="Y14"/>
      <c r="Z14"/>
      <c r="AA14"/>
      <c r="AB14"/>
      <c r="AD14"/>
      <c r="AE14"/>
      <c r="AG14" s="17"/>
    </row>
    <row r="15" spans="1:33" ht="12.75" x14ac:dyDescent="0.2">
      <c r="A15" s="17"/>
      <c r="B15"/>
      <c r="D15"/>
      <c r="H15"/>
      <c r="I15"/>
      <c r="J15"/>
      <c r="K15"/>
      <c r="L15"/>
      <c r="M15"/>
      <c r="N15"/>
      <c r="O15"/>
      <c r="P15"/>
      <c r="Q15"/>
      <c r="R15"/>
      <c r="S15"/>
      <c r="T15"/>
      <c r="U15"/>
      <c r="V15"/>
      <c r="W15"/>
      <c r="X15"/>
      <c r="Y15"/>
      <c r="Z15"/>
      <c r="AA15"/>
      <c r="AB15"/>
      <c r="AD15"/>
      <c r="AE15"/>
      <c r="AG15" s="17"/>
    </row>
    <row r="16" spans="1:33" ht="12.75" x14ac:dyDescent="0.2">
      <c r="A16" s="17"/>
      <c r="B16"/>
      <c r="D16"/>
      <c r="H16"/>
      <c r="I16"/>
      <c r="J16"/>
      <c r="K16"/>
      <c r="L16"/>
      <c r="M16"/>
      <c r="N16"/>
      <c r="O16"/>
      <c r="P16"/>
      <c r="Q16"/>
      <c r="R16"/>
      <c r="S16"/>
      <c r="T16"/>
      <c r="U16"/>
      <c r="V16"/>
      <c r="W16"/>
      <c r="X16"/>
      <c r="Y16"/>
      <c r="Z16"/>
      <c r="AA16"/>
      <c r="AB16"/>
      <c r="AD16"/>
      <c r="AE16"/>
      <c r="AG16" s="17"/>
    </row>
    <row r="17" spans="1:33" ht="12.75" x14ac:dyDescent="0.2">
      <c r="A17" s="17"/>
      <c r="B17"/>
      <c r="D17"/>
      <c r="H17"/>
      <c r="I17"/>
      <c r="J17"/>
      <c r="K17"/>
      <c r="L17"/>
      <c r="M17"/>
      <c r="N17"/>
      <c r="O17"/>
      <c r="P17"/>
      <c r="Q17"/>
      <c r="R17"/>
      <c r="S17"/>
      <c r="T17"/>
      <c r="U17"/>
      <c r="V17"/>
      <c r="W17"/>
      <c r="X17"/>
      <c r="Y17"/>
      <c r="Z17"/>
      <c r="AA17"/>
      <c r="AB17"/>
      <c r="AD17"/>
      <c r="AE17"/>
      <c r="AG17" s="17"/>
    </row>
    <row r="18" spans="1:33" ht="12.75" x14ac:dyDescent="0.2">
      <c r="A18" s="17"/>
      <c r="B18"/>
      <c r="D18"/>
      <c r="H18"/>
      <c r="I18"/>
      <c r="J18"/>
      <c r="K18"/>
      <c r="L18"/>
      <c r="M18"/>
      <c r="N18"/>
      <c r="O18"/>
      <c r="P18"/>
      <c r="Q18"/>
      <c r="R18"/>
      <c r="S18"/>
      <c r="T18"/>
      <c r="U18"/>
      <c r="V18"/>
      <c r="W18"/>
      <c r="X18"/>
      <c r="Y18"/>
      <c r="Z18"/>
      <c r="AA18"/>
      <c r="AB18"/>
      <c r="AD18"/>
      <c r="AE18"/>
      <c r="AG18" s="17"/>
    </row>
    <row r="19" spans="1:33" ht="12.75" x14ac:dyDescent="0.2">
      <c r="A19" s="17"/>
      <c r="B19"/>
      <c r="D19"/>
      <c r="H19"/>
      <c r="I19"/>
      <c r="J19"/>
      <c r="K19"/>
      <c r="L19"/>
      <c r="M19"/>
      <c r="N19"/>
      <c r="O19"/>
      <c r="P19"/>
      <c r="Q19"/>
      <c r="R19"/>
      <c r="S19"/>
      <c r="T19"/>
      <c r="U19"/>
      <c r="V19"/>
      <c r="W19"/>
      <c r="X19"/>
      <c r="Y19"/>
      <c r="Z19"/>
      <c r="AA19"/>
      <c r="AB19"/>
      <c r="AD19"/>
      <c r="AE19"/>
      <c r="AG19" s="17"/>
    </row>
    <row r="20" spans="1:33" ht="12.75" x14ac:dyDescent="0.2">
      <c r="A20" s="17"/>
      <c r="B20"/>
      <c r="D20"/>
      <c r="H20"/>
      <c r="I20"/>
      <c r="J20"/>
      <c r="K20"/>
      <c r="L20"/>
      <c r="M20"/>
      <c r="N20"/>
      <c r="O20"/>
      <c r="P20"/>
      <c r="Q20"/>
      <c r="R20"/>
      <c r="S20"/>
      <c r="T20"/>
      <c r="U20"/>
      <c r="V20"/>
      <c r="W20"/>
      <c r="X20"/>
      <c r="Y20"/>
      <c r="Z20"/>
      <c r="AA20"/>
      <c r="AB20"/>
      <c r="AD20"/>
      <c r="AE20"/>
      <c r="AG20" s="17"/>
    </row>
    <row r="21" spans="1:33" ht="12.75" x14ac:dyDescent="0.2">
      <c r="A21" s="17"/>
      <c r="B21"/>
      <c r="D21"/>
      <c r="H21"/>
      <c r="I21"/>
      <c r="J21"/>
      <c r="K21"/>
      <c r="L21"/>
      <c r="M21"/>
      <c r="N21"/>
      <c r="O21"/>
      <c r="P21"/>
      <c r="Q21"/>
      <c r="R21"/>
      <c r="S21"/>
      <c r="T21"/>
      <c r="U21"/>
      <c r="V21"/>
      <c r="W21"/>
      <c r="X21"/>
      <c r="Y21"/>
      <c r="Z21"/>
      <c r="AA21"/>
      <c r="AB21"/>
      <c r="AD21"/>
      <c r="AE21"/>
      <c r="AG21" s="17"/>
    </row>
    <row r="22" spans="1:33" ht="12.75" x14ac:dyDescent="0.2">
      <c r="A22" s="17"/>
      <c r="B22"/>
      <c r="D22"/>
      <c r="H22"/>
      <c r="I22"/>
      <c r="J22"/>
      <c r="K22"/>
      <c r="L22"/>
      <c r="M22"/>
      <c r="N22"/>
      <c r="O22"/>
      <c r="P22"/>
      <c r="Q22"/>
      <c r="R22"/>
      <c r="S22"/>
      <c r="T22"/>
      <c r="U22"/>
      <c r="V22"/>
      <c r="W22"/>
      <c r="X22"/>
      <c r="Y22"/>
      <c r="Z22"/>
      <c r="AA22"/>
      <c r="AB22"/>
      <c r="AD22"/>
      <c r="AE22"/>
      <c r="AG22" s="17"/>
    </row>
    <row r="23" spans="1:33" ht="12.75" x14ac:dyDescent="0.2">
      <c r="A23" s="17"/>
      <c r="B23"/>
      <c r="D23"/>
      <c r="H23"/>
      <c r="I23"/>
      <c r="J23"/>
      <c r="K23"/>
      <c r="L23"/>
      <c r="M23"/>
      <c r="N23"/>
      <c r="O23"/>
      <c r="P23"/>
      <c r="Q23"/>
      <c r="R23"/>
      <c r="S23"/>
      <c r="T23"/>
      <c r="U23"/>
      <c r="V23"/>
      <c r="W23"/>
      <c r="X23"/>
      <c r="Y23"/>
      <c r="Z23"/>
      <c r="AA23"/>
      <c r="AB23"/>
      <c r="AD23"/>
      <c r="AE23"/>
      <c r="AG23" s="17"/>
    </row>
    <row r="24" spans="1:33" ht="12.75" x14ac:dyDescent="0.2">
      <c r="A24" s="17"/>
      <c r="B24"/>
      <c r="D24"/>
      <c r="H24"/>
      <c r="I24"/>
      <c r="J24"/>
      <c r="K24"/>
      <c r="L24"/>
      <c r="M24"/>
      <c r="N24"/>
      <c r="O24"/>
      <c r="P24"/>
      <c r="Q24"/>
      <c r="R24"/>
      <c r="S24"/>
      <c r="T24"/>
      <c r="U24"/>
      <c r="V24"/>
      <c r="W24"/>
      <c r="X24"/>
      <c r="Y24"/>
      <c r="Z24"/>
      <c r="AA24"/>
      <c r="AB24"/>
      <c r="AD24"/>
      <c r="AE24"/>
      <c r="AG24" s="17"/>
    </row>
    <row r="25" spans="1:33" ht="12.75" x14ac:dyDescent="0.2">
      <c r="A25" s="17"/>
      <c r="B25"/>
      <c r="D25"/>
      <c r="H25"/>
      <c r="I25"/>
      <c r="J25"/>
      <c r="K25"/>
      <c r="L25"/>
      <c r="M25"/>
      <c r="N25"/>
      <c r="O25"/>
      <c r="P25"/>
      <c r="Q25"/>
      <c r="R25"/>
      <c r="S25"/>
      <c r="T25"/>
      <c r="U25"/>
      <c r="V25"/>
      <c r="W25"/>
      <c r="X25"/>
      <c r="Y25"/>
      <c r="Z25"/>
      <c r="AA25"/>
      <c r="AB25"/>
      <c r="AD25"/>
      <c r="AE25"/>
      <c r="AG25" s="17"/>
    </row>
    <row r="26" spans="1:33" ht="12.75" x14ac:dyDescent="0.2">
      <c r="A26" s="17"/>
      <c r="B26"/>
      <c r="D26"/>
      <c r="H26"/>
      <c r="I26"/>
      <c r="J26"/>
      <c r="K26"/>
      <c r="L26"/>
      <c r="M26"/>
      <c r="N26"/>
      <c r="O26"/>
      <c r="P26"/>
      <c r="Q26"/>
      <c r="R26"/>
      <c r="S26"/>
      <c r="T26"/>
      <c r="U26"/>
      <c r="V26"/>
      <c r="W26"/>
      <c r="X26"/>
      <c r="Y26"/>
      <c r="Z26"/>
      <c r="AA26"/>
      <c r="AB26"/>
      <c r="AD26"/>
      <c r="AE26"/>
      <c r="AG26" s="17"/>
    </row>
    <row r="27" spans="1:33" ht="12.75" x14ac:dyDescent="0.2">
      <c r="A27" s="17"/>
      <c r="B27"/>
      <c r="D27"/>
      <c r="H27"/>
      <c r="I27"/>
      <c r="J27"/>
      <c r="K27"/>
      <c r="L27"/>
      <c r="M27"/>
      <c r="N27"/>
      <c r="O27"/>
      <c r="P27"/>
      <c r="Q27"/>
      <c r="R27"/>
      <c r="S27"/>
      <c r="T27"/>
      <c r="U27"/>
      <c r="V27"/>
      <c r="W27"/>
      <c r="X27"/>
      <c r="Y27"/>
      <c r="Z27"/>
      <c r="AA27"/>
      <c r="AB27"/>
      <c r="AD27"/>
      <c r="AE27"/>
      <c r="AG27" s="17"/>
    </row>
    <row r="28" spans="1:33" ht="12.75" x14ac:dyDescent="0.2">
      <c r="A28" s="17"/>
      <c r="B28"/>
      <c r="D28"/>
      <c r="H28"/>
      <c r="I28"/>
      <c r="J28"/>
      <c r="K28"/>
      <c r="L28"/>
      <c r="M28"/>
      <c r="N28"/>
      <c r="O28"/>
      <c r="P28"/>
      <c r="Q28"/>
      <c r="R28"/>
      <c r="S28"/>
      <c r="T28"/>
      <c r="U28"/>
      <c r="V28"/>
      <c r="W28"/>
      <c r="X28"/>
      <c r="Y28"/>
      <c r="Z28"/>
      <c r="AA28"/>
      <c r="AB28"/>
      <c r="AD28"/>
      <c r="AE28"/>
      <c r="AG28" s="17"/>
    </row>
    <row r="29" spans="1:33" ht="12.75" x14ac:dyDescent="0.2">
      <c r="A29" s="17"/>
      <c r="B29"/>
      <c r="D29"/>
      <c r="H29"/>
      <c r="I29"/>
      <c r="J29"/>
      <c r="K29"/>
      <c r="L29"/>
      <c r="M29"/>
      <c r="N29"/>
      <c r="O29"/>
      <c r="P29"/>
      <c r="Q29"/>
      <c r="R29"/>
      <c r="S29"/>
      <c r="T29"/>
      <c r="U29"/>
      <c r="V29"/>
      <c r="W29"/>
      <c r="X29"/>
      <c r="Y29"/>
      <c r="Z29"/>
      <c r="AA29"/>
      <c r="AB29"/>
      <c r="AD29"/>
      <c r="AE29"/>
      <c r="AG29" s="17"/>
    </row>
    <row r="30" spans="1:33" ht="12.75" x14ac:dyDescent="0.2">
      <c r="A30" s="17"/>
      <c r="B30"/>
      <c r="D30"/>
      <c r="H30"/>
      <c r="I30"/>
      <c r="J30"/>
      <c r="K30"/>
      <c r="L30"/>
      <c r="M30"/>
      <c r="N30"/>
      <c r="O30"/>
      <c r="P30"/>
      <c r="Q30"/>
      <c r="R30"/>
      <c r="S30"/>
      <c r="T30"/>
      <c r="U30"/>
      <c r="V30"/>
      <c r="W30"/>
      <c r="X30"/>
      <c r="Y30"/>
      <c r="Z30"/>
      <c r="AA30"/>
      <c r="AB30"/>
      <c r="AD30"/>
      <c r="AE30"/>
      <c r="AG30" s="17"/>
    </row>
    <row r="31" spans="1:33" ht="12.75" x14ac:dyDescent="0.2">
      <c r="A31" s="17"/>
      <c r="B31"/>
      <c r="D31"/>
      <c r="H31"/>
      <c r="I31"/>
      <c r="J31"/>
      <c r="K31"/>
      <c r="L31"/>
      <c r="M31"/>
      <c r="N31"/>
      <c r="O31"/>
      <c r="P31"/>
      <c r="Q31"/>
      <c r="R31"/>
      <c r="S31"/>
      <c r="T31"/>
      <c r="U31"/>
      <c r="V31"/>
      <c r="W31"/>
      <c r="X31"/>
      <c r="Y31"/>
      <c r="Z31"/>
      <c r="AA31"/>
      <c r="AB31"/>
      <c r="AD31"/>
      <c r="AE31"/>
      <c r="AG31" s="17"/>
    </row>
    <row r="32" spans="1:33" ht="12.75" x14ac:dyDescent="0.2">
      <c r="A32" s="17"/>
      <c r="B32"/>
      <c r="D32"/>
      <c r="H32"/>
      <c r="I32"/>
      <c r="J32"/>
      <c r="K32"/>
      <c r="L32"/>
      <c r="M32"/>
      <c r="N32"/>
      <c r="O32"/>
      <c r="P32"/>
      <c r="Q32"/>
      <c r="R32"/>
      <c r="S32"/>
      <c r="T32"/>
      <c r="U32"/>
      <c r="V32"/>
      <c r="W32"/>
      <c r="X32"/>
      <c r="Y32"/>
      <c r="Z32"/>
      <c r="AA32"/>
      <c r="AB32"/>
      <c r="AD32"/>
      <c r="AE32"/>
      <c r="AG32" s="17"/>
    </row>
    <row r="33" spans="1:33" ht="12.75" x14ac:dyDescent="0.2">
      <c r="A33" s="17"/>
      <c r="B33"/>
      <c r="D33"/>
      <c r="H33"/>
      <c r="I33"/>
      <c r="J33"/>
      <c r="K33"/>
      <c r="L33"/>
      <c r="M33"/>
      <c r="N33"/>
      <c r="O33"/>
      <c r="P33"/>
      <c r="Q33"/>
      <c r="R33"/>
      <c r="S33"/>
      <c r="T33"/>
      <c r="U33"/>
      <c r="V33"/>
      <c r="W33"/>
      <c r="X33"/>
      <c r="Y33"/>
      <c r="Z33"/>
      <c r="AA33"/>
      <c r="AB33"/>
      <c r="AD33"/>
      <c r="AE33"/>
      <c r="AG33" s="17"/>
    </row>
    <row r="34" spans="1:33" ht="12.75" x14ac:dyDescent="0.2">
      <c r="A34" s="17"/>
      <c r="B34"/>
      <c r="D34"/>
      <c r="H34"/>
      <c r="I34"/>
      <c r="J34"/>
      <c r="K34"/>
      <c r="L34"/>
      <c r="M34"/>
      <c r="N34"/>
      <c r="O34"/>
      <c r="P34"/>
      <c r="Q34"/>
      <c r="R34"/>
      <c r="S34"/>
      <c r="T34"/>
      <c r="U34"/>
      <c r="V34"/>
      <c r="W34"/>
      <c r="X34"/>
      <c r="Y34"/>
      <c r="Z34"/>
      <c r="AA34"/>
      <c r="AB34"/>
      <c r="AD34"/>
      <c r="AE34"/>
      <c r="AG34" s="17"/>
    </row>
    <row r="35" spans="1:33" ht="12.75" x14ac:dyDescent="0.2">
      <c r="A35" s="17"/>
      <c r="B35"/>
      <c r="D35"/>
      <c r="H35"/>
      <c r="I35"/>
      <c r="J35"/>
      <c r="K35"/>
      <c r="L35"/>
      <c r="M35"/>
      <c r="N35"/>
      <c r="O35"/>
      <c r="P35"/>
      <c r="Q35"/>
      <c r="R35"/>
      <c r="S35"/>
      <c r="T35"/>
      <c r="U35"/>
      <c r="V35"/>
      <c r="W35"/>
      <c r="X35"/>
      <c r="Y35"/>
      <c r="Z35"/>
      <c r="AA35"/>
      <c r="AB35"/>
      <c r="AD35"/>
      <c r="AE35"/>
      <c r="AG35" s="17"/>
    </row>
    <row r="36" spans="1:33" ht="12.75" x14ac:dyDescent="0.2">
      <c r="A36" s="17"/>
      <c r="B36"/>
      <c r="D36"/>
      <c r="H36"/>
      <c r="I36"/>
      <c r="J36"/>
      <c r="K36"/>
      <c r="L36"/>
      <c r="M36"/>
      <c r="N36"/>
      <c r="O36"/>
      <c r="P36"/>
      <c r="Q36"/>
      <c r="R36"/>
      <c r="S36"/>
      <c r="T36"/>
      <c r="U36"/>
      <c r="V36"/>
      <c r="W36"/>
      <c r="X36"/>
      <c r="Y36"/>
      <c r="Z36"/>
      <c r="AA36"/>
      <c r="AB36"/>
      <c r="AD36"/>
      <c r="AE36"/>
      <c r="AG36" s="17"/>
    </row>
    <row r="37" spans="1:33" ht="12.75" x14ac:dyDescent="0.2">
      <c r="A37" s="17"/>
      <c r="B37"/>
      <c r="D37"/>
      <c r="H37"/>
      <c r="I37"/>
      <c r="J37"/>
      <c r="K37"/>
      <c r="L37"/>
      <c r="M37"/>
      <c r="N37"/>
      <c r="O37"/>
      <c r="P37"/>
      <c r="Q37"/>
      <c r="R37"/>
      <c r="S37"/>
      <c r="T37"/>
      <c r="U37"/>
      <c r="V37"/>
      <c r="W37"/>
      <c r="X37"/>
      <c r="Y37"/>
      <c r="Z37"/>
      <c r="AA37"/>
      <c r="AB37"/>
      <c r="AD37"/>
      <c r="AE37"/>
      <c r="AG37" s="17"/>
    </row>
    <row r="38" spans="1:33" ht="12.75" x14ac:dyDescent="0.2">
      <c r="A38" s="17"/>
      <c r="B38"/>
      <c r="D38"/>
      <c r="H38"/>
      <c r="I38"/>
      <c r="J38"/>
      <c r="K38"/>
      <c r="L38"/>
      <c r="M38"/>
      <c r="N38"/>
      <c r="O38"/>
      <c r="P38"/>
      <c r="Q38"/>
      <c r="R38"/>
      <c r="S38"/>
      <c r="T38"/>
      <c r="U38"/>
      <c r="V38"/>
      <c r="W38"/>
      <c r="X38"/>
      <c r="Y38"/>
      <c r="Z38"/>
      <c r="AA38"/>
      <c r="AB38"/>
      <c r="AD38"/>
      <c r="AE38"/>
      <c r="AG38" s="17"/>
    </row>
    <row r="39" spans="1:33" ht="12.75" x14ac:dyDescent="0.2">
      <c r="A39" s="17"/>
      <c r="B39"/>
      <c r="D39"/>
      <c r="H39"/>
      <c r="I39"/>
      <c r="J39"/>
      <c r="K39"/>
      <c r="L39"/>
      <c r="M39"/>
      <c r="N39"/>
      <c r="O39"/>
      <c r="P39"/>
      <c r="Q39"/>
      <c r="R39"/>
      <c r="S39"/>
      <c r="T39"/>
      <c r="U39"/>
      <c r="V39"/>
      <c r="W39"/>
      <c r="X39"/>
      <c r="Y39"/>
      <c r="Z39"/>
      <c r="AA39"/>
      <c r="AB39"/>
      <c r="AD39"/>
      <c r="AE39"/>
      <c r="AG39" s="17"/>
    </row>
    <row r="40" spans="1:33" ht="12.75" x14ac:dyDescent="0.2">
      <c r="A40" s="17"/>
      <c r="B40"/>
      <c r="D40"/>
      <c r="H40"/>
      <c r="I40"/>
      <c r="J40"/>
      <c r="K40"/>
      <c r="L40"/>
      <c r="M40"/>
      <c r="N40"/>
      <c r="O40"/>
      <c r="P40"/>
      <c r="Q40"/>
      <c r="R40"/>
      <c r="S40"/>
      <c r="T40"/>
      <c r="U40"/>
      <c r="V40"/>
      <c r="W40"/>
      <c r="X40"/>
      <c r="Y40"/>
      <c r="Z40"/>
      <c r="AA40"/>
      <c r="AB40"/>
      <c r="AD40"/>
      <c r="AE40"/>
      <c r="AG40" s="17"/>
    </row>
    <row r="41" spans="1:33" ht="12.75" x14ac:dyDescent="0.2">
      <c r="A41" s="17"/>
      <c r="B41"/>
      <c r="D41"/>
      <c r="H41"/>
      <c r="I41"/>
      <c r="J41"/>
      <c r="K41"/>
      <c r="L41"/>
      <c r="M41"/>
      <c r="N41"/>
      <c r="O41"/>
      <c r="P41"/>
      <c r="Q41"/>
      <c r="R41"/>
      <c r="S41"/>
      <c r="T41"/>
      <c r="U41"/>
      <c r="V41"/>
      <c r="W41"/>
      <c r="X41"/>
      <c r="Y41"/>
      <c r="Z41"/>
      <c r="AA41"/>
      <c r="AB41"/>
      <c r="AD41"/>
      <c r="AE41"/>
      <c r="AG41" s="17"/>
    </row>
    <row r="42" spans="1:33" ht="12.75" x14ac:dyDescent="0.2">
      <c r="A42" s="17"/>
      <c r="B42"/>
      <c r="D42"/>
      <c r="H42"/>
      <c r="I42"/>
      <c r="J42"/>
      <c r="K42"/>
      <c r="L42"/>
      <c r="M42"/>
      <c r="N42"/>
      <c r="O42"/>
      <c r="P42"/>
      <c r="Q42"/>
      <c r="R42"/>
      <c r="S42"/>
      <c r="T42"/>
      <c r="U42"/>
      <c r="V42"/>
      <c r="W42"/>
      <c r="X42"/>
      <c r="Y42"/>
      <c r="Z42"/>
      <c r="AA42"/>
      <c r="AB42"/>
      <c r="AD42"/>
      <c r="AE42"/>
      <c r="AG42" s="17"/>
    </row>
    <row r="43" spans="1:33" ht="15" x14ac:dyDescent="0.25">
      <c r="A43" s="17"/>
      <c r="B43"/>
      <c r="C43" s="330"/>
      <c r="D43"/>
      <c r="AG43" s="17"/>
    </row>
    <row r="44" spans="1:33" ht="15" x14ac:dyDescent="0.25">
      <c r="B44"/>
      <c r="C44" s="330"/>
      <c r="D44"/>
    </row>
    <row r="45" spans="1:33" ht="15" x14ac:dyDescent="0.25">
      <c r="B45"/>
      <c r="C45" s="330"/>
      <c r="D45"/>
    </row>
    <row r="46" spans="1:33" ht="15" x14ac:dyDescent="0.25">
      <c r="B46"/>
      <c r="C46" s="330"/>
      <c r="D46"/>
    </row>
    <row r="47" spans="1:33" ht="15" x14ac:dyDescent="0.25">
      <c r="B47"/>
      <c r="C47" s="330"/>
      <c r="D47"/>
    </row>
    <row r="48" spans="1:33" ht="15" x14ac:dyDescent="0.25">
      <c r="B48"/>
      <c r="C48" s="330"/>
      <c r="D48"/>
    </row>
    <row r="49" spans="2:4" ht="15" x14ac:dyDescent="0.25">
      <c r="B49"/>
      <c r="C49" s="330"/>
      <c r="D49"/>
    </row>
    <row r="50" spans="2:4" ht="15" x14ac:dyDescent="0.25">
      <c r="B50"/>
      <c r="C50" s="330"/>
      <c r="D50"/>
    </row>
    <row r="51" spans="2:4" ht="15" x14ac:dyDescent="0.25">
      <c r="B51"/>
      <c r="C51" s="330"/>
      <c r="D51"/>
    </row>
    <row r="52" spans="2:4" ht="15" x14ac:dyDescent="0.25">
      <c r="B52"/>
      <c r="C52" s="330"/>
      <c r="D52"/>
    </row>
    <row r="53" spans="2:4" ht="15" x14ac:dyDescent="0.25">
      <c r="B53"/>
      <c r="C53" s="330"/>
      <c r="D53"/>
    </row>
    <row r="54" spans="2:4" ht="15" x14ac:dyDescent="0.25">
      <c r="B54"/>
      <c r="C54" s="330"/>
      <c r="D54"/>
    </row>
    <row r="55" spans="2:4" ht="15" x14ac:dyDescent="0.25">
      <c r="B55"/>
      <c r="C55" s="330"/>
      <c r="D55"/>
    </row>
    <row r="56" spans="2:4" ht="15" x14ac:dyDescent="0.25">
      <c r="B56"/>
      <c r="C56" s="330"/>
      <c r="D56"/>
    </row>
    <row r="57" spans="2:4" ht="15" x14ac:dyDescent="0.25">
      <c r="B57"/>
      <c r="C57" s="330"/>
      <c r="D57"/>
    </row>
    <row r="58" spans="2:4" ht="15" x14ac:dyDescent="0.25">
      <c r="B58"/>
      <c r="C58" s="330"/>
      <c r="D58"/>
    </row>
    <row r="59" spans="2:4" ht="15" x14ac:dyDescent="0.25">
      <c r="B59"/>
      <c r="C59" s="330"/>
      <c r="D59"/>
    </row>
    <row r="60" spans="2:4" ht="15" x14ac:dyDescent="0.25">
      <c r="B60"/>
      <c r="C60" s="330"/>
      <c r="D60"/>
    </row>
    <row r="61" spans="2:4" ht="15" x14ac:dyDescent="0.25">
      <c r="B61"/>
      <c r="C61" s="330"/>
      <c r="D61"/>
    </row>
    <row r="62" spans="2:4" ht="15" x14ac:dyDescent="0.25">
      <c r="B62"/>
      <c r="C62" s="330"/>
      <c r="D62"/>
    </row>
    <row r="63" spans="2:4" ht="15" x14ac:dyDescent="0.25">
      <c r="B63"/>
      <c r="C63" s="330"/>
      <c r="D63"/>
    </row>
    <row r="64" spans="2:4" ht="15" x14ac:dyDescent="0.25">
      <c r="B64"/>
      <c r="C64" s="330"/>
      <c r="D64"/>
    </row>
    <row r="65" spans="2:4" ht="15" x14ac:dyDescent="0.25">
      <c r="B65"/>
      <c r="C65" s="330"/>
      <c r="D65"/>
    </row>
    <row r="66" spans="2:4" ht="15" x14ac:dyDescent="0.25">
      <c r="B66"/>
      <c r="C66" s="330"/>
      <c r="D66"/>
    </row>
    <row r="67" spans="2:4" ht="15" x14ac:dyDescent="0.25">
      <c r="B67"/>
      <c r="C67" s="330"/>
      <c r="D67"/>
    </row>
    <row r="68" spans="2:4" ht="15" x14ac:dyDescent="0.25">
      <c r="B68"/>
      <c r="C68" s="330"/>
      <c r="D68"/>
    </row>
    <row r="69" spans="2:4" ht="15" x14ac:dyDescent="0.25">
      <c r="B69"/>
      <c r="C69" s="330"/>
      <c r="D69"/>
    </row>
    <row r="70" spans="2:4" ht="15" x14ac:dyDescent="0.25">
      <c r="B70"/>
      <c r="C70" s="330"/>
      <c r="D70"/>
    </row>
    <row r="71" spans="2:4" ht="15" x14ac:dyDescent="0.25">
      <c r="B71"/>
      <c r="C71" s="329"/>
      <c r="D71"/>
    </row>
    <row r="72" spans="2:4" ht="15" x14ac:dyDescent="0.25">
      <c r="B72"/>
      <c r="C72" s="329"/>
      <c r="D72"/>
    </row>
    <row r="73" spans="2:4" ht="15" x14ac:dyDescent="0.25">
      <c r="B73"/>
      <c r="C73" s="329"/>
      <c r="D73"/>
    </row>
    <row r="74" spans="2:4" ht="15" x14ac:dyDescent="0.25">
      <c r="B74"/>
      <c r="C74" s="329"/>
      <c r="D74"/>
    </row>
    <row r="75" spans="2:4" ht="15" x14ac:dyDescent="0.25">
      <c r="B75"/>
      <c r="C75" s="329"/>
      <c r="D75"/>
    </row>
    <row r="76" spans="2:4" ht="15" x14ac:dyDescent="0.25">
      <c r="B76"/>
      <c r="C76" s="329"/>
      <c r="D76"/>
    </row>
    <row r="77" spans="2:4" ht="15" x14ac:dyDescent="0.25">
      <c r="B77"/>
      <c r="C77" s="329"/>
      <c r="D77"/>
    </row>
    <row r="78" spans="2:4" ht="15" x14ac:dyDescent="0.25">
      <c r="B78"/>
      <c r="C78" s="329"/>
      <c r="D78"/>
    </row>
    <row r="79" spans="2:4" ht="15" x14ac:dyDescent="0.25">
      <c r="B79"/>
      <c r="C79" s="329"/>
      <c r="D79"/>
    </row>
    <row r="80" spans="2:4" ht="12.75" x14ac:dyDescent="0.2">
      <c r="B80"/>
      <c r="D80"/>
    </row>
    <row r="81" spans="2:4" ht="12.75" x14ac:dyDescent="0.2">
      <c r="B81"/>
      <c r="D81"/>
    </row>
    <row r="82" spans="2:4" ht="12.75" x14ac:dyDescent="0.2">
      <c r="B82"/>
      <c r="D82"/>
    </row>
    <row r="83" spans="2:4" ht="12.75" x14ac:dyDescent="0.2">
      <c r="B83"/>
      <c r="D83"/>
    </row>
    <row r="84" spans="2:4" ht="12.75" x14ac:dyDescent="0.2">
      <c r="B84"/>
      <c r="D84"/>
    </row>
    <row r="85" spans="2:4" ht="12.75" x14ac:dyDescent="0.2">
      <c r="B85"/>
      <c r="D85"/>
    </row>
    <row r="86" spans="2:4" ht="12.75" x14ac:dyDescent="0.2">
      <c r="B86"/>
      <c r="D86"/>
    </row>
    <row r="87" spans="2:4" ht="12.75" x14ac:dyDescent="0.2">
      <c r="B87"/>
      <c r="D87"/>
    </row>
    <row r="88" spans="2:4" ht="12.75" x14ac:dyDescent="0.2">
      <c r="B88"/>
      <c r="D88"/>
    </row>
    <row r="89" spans="2:4" ht="12.75" x14ac:dyDescent="0.2">
      <c r="B89"/>
      <c r="D89"/>
    </row>
    <row r="90" spans="2:4" ht="12.75" x14ac:dyDescent="0.2">
      <c r="B90"/>
      <c r="D90"/>
    </row>
    <row r="91" spans="2:4" ht="12.75" x14ac:dyDescent="0.2">
      <c r="B91"/>
      <c r="D91"/>
    </row>
    <row r="92" spans="2:4" ht="12.75" x14ac:dyDescent="0.2">
      <c r="B92"/>
      <c r="D92"/>
    </row>
    <row r="93" spans="2:4" ht="12.75" x14ac:dyDescent="0.2">
      <c r="B93"/>
      <c r="D93"/>
    </row>
    <row r="94" spans="2:4" ht="12.75" x14ac:dyDescent="0.2">
      <c r="B94"/>
      <c r="D94"/>
    </row>
    <row r="95" spans="2:4" ht="12.75" x14ac:dyDescent="0.2">
      <c r="B95"/>
      <c r="D95"/>
    </row>
    <row r="96" spans="2:4" ht="12.75" x14ac:dyDescent="0.2">
      <c r="B96"/>
      <c r="D96"/>
    </row>
    <row r="97" spans="2:4" ht="12.75" x14ac:dyDescent="0.2">
      <c r="B97"/>
      <c r="D97"/>
    </row>
    <row r="98" spans="2:4" ht="12.75" x14ac:dyDescent="0.2">
      <c r="B98"/>
      <c r="D98"/>
    </row>
    <row r="99" spans="2:4" ht="12.75" x14ac:dyDescent="0.2">
      <c r="B99"/>
      <c r="D99"/>
    </row>
    <row r="100" spans="2:4" ht="12.75" x14ac:dyDescent="0.2">
      <c r="B100"/>
      <c r="D100"/>
    </row>
    <row r="101" spans="2:4" ht="12.75" x14ac:dyDescent="0.2">
      <c r="B101"/>
      <c r="D101"/>
    </row>
  </sheetData>
  <sheetProtection sheet="1" autoFilter="0" pivotTables="0"/>
  <mergeCells count="4">
    <mergeCell ref="F3:J3"/>
    <mergeCell ref="AC1:AC4"/>
    <mergeCell ref="AF1:AF4"/>
    <mergeCell ref="B2:D3"/>
  </mergeCells>
  <conditionalFormatting sqref="E1:E1048576">
    <cfRule type="expression" dxfId="112" priority="1">
      <formula>($G1="Days")</formula>
    </cfRule>
  </conditionalFormatting>
  <pageMargins left="0.19685039370078741" right="0.23622047244094491" top="0.82" bottom="0.47" header="0.19685039370078741" footer="0.24"/>
  <pageSetup paperSize="9" scale="69" orientation="landscape" r:id="rId2"/>
  <headerFooter>
    <oddHeader xml:space="preserve">&amp;L&amp;G    1, Rue Thomas Edison
                                           L-1445 STRASSEN
                                           Luxembourg
</oddHeader>
    <oddFooter>&amp;LPrinted On - 13-juil-2022 12:58</oddFooter>
  </headerFooter>
  <drawing r:id="rId3"/>
  <legacyDrawingHF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F19"/>
  <sheetViews>
    <sheetView showGridLines="0" zoomScaleNormal="100" workbookViewId="0">
      <selection activeCell="E19" sqref="E19"/>
    </sheetView>
  </sheetViews>
  <sheetFormatPr defaultColWidth="0" defaultRowHeight="12.75" x14ac:dyDescent="0.2"/>
  <cols>
    <col min="1" max="1" width="1.5703125" customWidth="1"/>
    <col min="2" max="2" width="10.7109375" customWidth="1"/>
    <col min="3" max="3" width="11.28515625" customWidth="1"/>
    <col min="4" max="4" width="11.140625" customWidth="1"/>
    <col min="5" max="5" width="66.7109375" customWidth="1"/>
    <col min="6" max="6" width="2" customWidth="1"/>
    <col min="7" max="16384" width="9.140625" hidden="1"/>
  </cols>
  <sheetData>
    <row r="1" spans="1:6" ht="30.75" customHeight="1" x14ac:dyDescent="0.2">
      <c r="A1" s="270"/>
      <c r="B1" s="271" t="s">
        <v>838</v>
      </c>
      <c r="C1" s="270"/>
      <c r="D1" s="270"/>
      <c r="E1" s="270"/>
      <c r="F1" s="270"/>
    </row>
    <row r="2" spans="1:6" ht="9" customHeight="1" x14ac:dyDescent="0.2"/>
    <row r="3" spans="1:6" ht="23.25" x14ac:dyDescent="0.2">
      <c r="A3" s="272"/>
      <c r="B3" s="300" t="s">
        <v>839</v>
      </c>
      <c r="C3" s="300" t="s">
        <v>840</v>
      </c>
      <c r="D3" s="300" t="s">
        <v>841</v>
      </c>
      <c r="E3" s="300" t="s">
        <v>842</v>
      </c>
      <c r="F3" s="149"/>
    </row>
    <row r="4" spans="1:6" x14ac:dyDescent="0.2">
      <c r="B4" s="273"/>
      <c r="C4" s="274"/>
      <c r="D4" s="275"/>
      <c r="E4" s="275"/>
      <c r="F4" s="149"/>
    </row>
    <row r="5" spans="1:6" x14ac:dyDescent="0.2">
      <c r="B5" s="276" t="s">
        <v>843</v>
      </c>
      <c r="C5" s="277">
        <v>44743</v>
      </c>
      <c r="D5" s="278" t="s">
        <v>844</v>
      </c>
      <c r="E5" s="279" t="s">
        <v>845</v>
      </c>
    </row>
    <row r="6" spans="1:6" x14ac:dyDescent="0.2">
      <c r="B6" s="276" t="s">
        <v>846</v>
      </c>
      <c r="C6" s="277">
        <v>44774</v>
      </c>
      <c r="D6" s="278" t="s">
        <v>844</v>
      </c>
      <c r="E6" s="279" t="s">
        <v>847</v>
      </c>
    </row>
    <row r="7" spans="1:6" x14ac:dyDescent="0.2">
      <c r="B7" s="276" t="s">
        <v>854</v>
      </c>
      <c r="C7" s="277">
        <v>44805</v>
      </c>
      <c r="D7" s="278" t="s">
        <v>844</v>
      </c>
      <c r="E7" s="279" t="s">
        <v>855</v>
      </c>
    </row>
    <row r="8" spans="1:6" x14ac:dyDescent="0.2">
      <c r="B8" s="276" t="s">
        <v>854</v>
      </c>
      <c r="C8" s="277">
        <v>44853</v>
      </c>
      <c r="D8" s="278" t="s">
        <v>844</v>
      </c>
      <c r="E8" s="279" t="s">
        <v>887</v>
      </c>
    </row>
    <row r="9" spans="1:6" x14ac:dyDescent="0.2">
      <c r="B9" s="276" t="s">
        <v>891</v>
      </c>
      <c r="C9" s="277">
        <v>44859</v>
      </c>
      <c r="D9" s="279" t="s">
        <v>844</v>
      </c>
      <c r="E9" s="279" t="s">
        <v>892</v>
      </c>
    </row>
    <row r="10" spans="1:6" x14ac:dyDescent="0.2">
      <c r="B10" s="276" t="s">
        <v>906</v>
      </c>
      <c r="C10" s="277">
        <v>44872</v>
      </c>
      <c r="D10" s="279" t="s">
        <v>844</v>
      </c>
      <c r="E10" s="279" t="s">
        <v>943</v>
      </c>
    </row>
    <row r="11" spans="1:6" ht="25.5" x14ac:dyDescent="0.2">
      <c r="B11" s="276" t="s">
        <v>958</v>
      </c>
      <c r="C11" s="277">
        <v>44896</v>
      </c>
      <c r="D11" s="279" t="s">
        <v>844</v>
      </c>
      <c r="E11" s="279" t="s">
        <v>959</v>
      </c>
    </row>
    <row r="12" spans="1:6" x14ac:dyDescent="0.2">
      <c r="B12" s="279">
        <v>2.1</v>
      </c>
      <c r="C12" s="277">
        <v>44949</v>
      </c>
      <c r="D12" s="277" t="s">
        <v>844</v>
      </c>
      <c r="E12" s="279" t="s">
        <v>966</v>
      </c>
    </row>
    <row r="13" spans="1:6" x14ac:dyDescent="0.2">
      <c r="B13" s="279">
        <v>2.2000000000000002</v>
      </c>
      <c r="C13" s="277">
        <v>44992</v>
      </c>
      <c r="D13" s="277" t="s">
        <v>844</v>
      </c>
      <c r="E13" s="279" t="s">
        <v>975</v>
      </c>
    </row>
    <row r="14" spans="1:6" x14ac:dyDescent="0.2">
      <c r="B14" s="279">
        <v>2.4</v>
      </c>
      <c r="C14" s="277">
        <v>45036</v>
      </c>
      <c r="D14" s="277" t="s">
        <v>844</v>
      </c>
      <c r="E14" s="279" t="s">
        <v>991</v>
      </c>
    </row>
    <row r="15" spans="1:6" ht="25.5" x14ac:dyDescent="0.2">
      <c r="B15" s="279">
        <v>2.5</v>
      </c>
      <c r="C15" s="277">
        <v>45085</v>
      </c>
      <c r="D15" s="277" t="s">
        <v>844</v>
      </c>
      <c r="E15" s="279" t="s">
        <v>1070</v>
      </c>
    </row>
    <row r="16" spans="1:6" x14ac:dyDescent="0.2">
      <c r="B16" s="279">
        <v>2.6</v>
      </c>
      <c r="C16" s="277">
        <v>45110</v>
      </c>
      <c r="D16" s="277" t="s">
        <v>844</v>
      </c>
      <c r="E16" s="279" t="s">
        <v>1081</v>
      </c>
    </row>
    <row r="17" spans="2:5" x14ac:dyDescent="0.2">
      <c r="B17" s="279">
        <v>2.7</v>
      </c>
      <c r="C17" s="277">
        <v>45121</v>
      </c>
      <c r="D17" s="277" t="s">
        <v>844</v>
      </c>
      <c r="E17" s="279" t="s">
        <v>1104</v>
      </c>
    </row>
    <row r="18" spans="2:5" x14ac:dyDescent="0.2">
      <c r="B18" s="279">
        <v>2.8</v>
      </c>
      <c r="C18" s="277">
        <v>45237</v>
      </c>
      <c r="D18" s="277" t="s">
        <v>844</v>
      </c>
      <c r="E18" s="279" t="s">
        <v>1155</v>
      </c>
    </row>
    <row r="19" spans="2:5" x14ac:dyDescent="0.2">
      <c r="B19" s="279">
        <v>2.9</v>
      </c>
      <c r="C19" s="277">
        <v>45351</v>
      </c>
      <c r="D19" s="277" t="s">
        <v>844</v>
      </c>
      <c r="E19" s="279" t="s">
        <v>1162</v>
      </c>
    </row>
  </sheetData>
  <sheetProtection sheet="1" autoFilter="0" pivotTables="0"/>
  <pageMargins left="0.43307086614173229" right="0.23622047244094491" top="0.97" bottom="0.74803149606299213" header="0.31496062992125984" footer="0.31496062992125984"/>
  <pageSetup paperSize="9" orientation="portrait" r:id="rId1"/>
  <headerFooter>
    <oddHeader>&amp;L&amp;"-,Bold"&amp;16&amp;KC00000PROJECT COSTING TOOL
&amp;"+,Regular"&amp;14&amp;K06-023Budget estimates for TMOH Projects</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Q40"/>
  <sheetViews>
    <sheetView zoomScale="85" zoomScaleNormal="85" workbookViewId="0">
      <selection activeCell="O10" sqref="O10:Q27"/>
    </sheetView>
  </sheetViews>
  <sheetFormatPr defaultColWidth="9.140625" defaultRowHeight="12.75" x14ac:dyDescent="0.2"/>
  <cols>
    <col min="1" max="1" width="3.140625" style="1" customWidth="1"/>
    <col min="2" max="2" width="8.42578125" style="1" customWidth="1"/>
    <col min="3" max="3" width="22.7109375" style="1" customWidth="1"/>
    <col min="4" max="4" width="10.5703125" style="42" customWidth="1"/>
    <col min="5" max="5" width="16.7109375" style="48" customWidth="1"/>
    <col min="6" max="6" width="11.7109375" style="1" customWidth="1"/>
    <col min="7" max="7" width="31.7109375" style="1" customWidth="1"/>
    <col min="8" max="8" width="25.7109375" style="1" customWidth="1"/>
    <col min="9" max="9" width="4" style="1" customWidth="1"/>
    <col min="10" max="10" width="8.42578125" style="1" customWidth="1"/>
    <col min="11" max="11" width="11.5703125" style="1" customWidth="1"/>
    <col min="12" max="12" width="27.85546875" style="1" customWidth="1"/>
    <col min="13" max="13" width="8.42578125" style="1" customWidth="1"/>
    <col min="14" max="14" width="21.7109375" style="1" customWidth="1"/>
    <col min="15" max="15" width="16.42578125" style="1" customWidth="1"/>
    <col min="16" max="17" width="16.5703125" style="1" customWidth="1"/>
    <col min="18" max="18" width="18.140625" style="1" customWidth="1"/>
    <col min="19" max="19" width="2" style="1" bestFit="1" customWidth="1"/>
    <col min="20" max="24" width="10.42578125" style="1" bestFit="1" customWidth="1"/>
    <col min="25" max="16384" width="9.140625" style="1"/>
  </cols>
  <sheetData>
    <row r="1" spans="2:17" ht="23.25" x14ac:dyDescent="0.2">
      <c r="B1" s="4" t="s">
        <v>197</v>
      </c>
    </row>
    <row r="2" spans="2:17" ht="18.75" x14ac:dyDescent="0.2">
      <c r="B2" s="11" t="s">
        <v>196</v>
      </c>
      <c r="J2" s="11" t="s">
        <v>198</v>
      </c>
      <c r="O2" s="11" t="s">
        <v>284</v>
      </c>
      <c r="P2" s="11"/>
      <c r="Q2" s="11"/>
    </row>
    <row r="3" spans="2:17" x14ac:dyDescent="0.2">
      <c r="B3" t="s">
        <v>101</v>
      </c>
      <c r="C3" t="s">
        <v>29</v>
      </c>
      <c r="D3" s="43" t="s">
        <v>1157</v>
      </c>
      <c r="E3" s="49" t="s">
        <v>32</v>
      </c>
      <c r="F3" t="s">
        <v>30</v>
      </c>
      <c r="G3" s="20" t="s">
        <v>424</v>
      </c>
      <c r="H3" s="20" t="s">
        <v>1092</v>
      </c>
      <c r="J3" t="s">
        <v>78</v>
      </c>
      <c r="K3" t="s">
        <v>188</v>
      </c>
      <c r="L3" t="s">
        <v>33</v>
      </c>
      <c r="M3" t="s">
        <v>101</v>
      </c>
    </row>
    <row r="4" spans="2:17" x14ac:dyDescent="0.2">
      <c r="B4" t="s">
        <v>863</v>
      </c>
      <c r="C4" t="s">
        <v>1120</v>
      </c>
      <c r="D4" s="461">
        <v>0</v>
      </c>
      <c r="E4" s="49">
        <v>45120</v>
      </c>
      <c r="F4"/>
      <c r="G4" s="64" t="s">
        <v>1121</v>
      </c>
      <c r="H4" s="64" t="s">
        <v>1120</v>
      </c>
      <c r="J4">
        <v>1</v>
      </c>
      <c r="K4" t="s">
        <v>292</v>
      </c>
      <c r="L4" t="s">
        <v>153</v>
      </c>
      <c r="M4" t="s">
        <v>74</v>
      </c>
      <c r="O4" s="301" t="s">
        <v>888</v>
      </c>
      <c r="P4" s="302" t="s">
        <v>889</v>
      </c>
      <c r="Q4" s="388"/>
    </row>
    <row r="5" spans="2:17" x14ac:dyDescent="0.2">
      <c r="B5" t="s">
        <v>863</v>
      </c>
      <c r="C5" t="s">
        <v>864</v>
      </c>
      <c r="D5" s="461">
        <v>55.792273651909149</v>
      </c>
      <c r="E5" s="49">
        <v>45120</v>
      </c>
      <c r="F5"/>
      <c r="G5" s="64" t="s">
        <v>1093</v>
      </c>
      <c r="H5" s="64" t="s">
        <v>864</v>
      </c>
      <c r="J5">
        <v>2</v>
      </c>
      <c r="K5" t="s">
        <v>75</v>
      </c>
      <c r="L5" t="s">
        <v>294</v>
      </c>
      <c r="M5" t="s">
        <v>75</v>
      </c>
      <c r="O5" s="297">
        <v>143.33000000000001</v>
      </c>
      <c r="P5" s="298">
        <v>0.01</v>
      </c>
      <c r="Q5" s="389"/>
    </row>
    <row r="6" spans="2:17" x14ac:dyDescent="0.2">
      <c r="B6" t="s">
        <v>84</v>
      </c>
      <c r="C6" t="s">
        <v>254</v>
      </c>
      <c r="D6" s="461">
        <v>50.373122013953036</v>
      </c>
      <c r="E6" s="49">
        <v>45348</v>
      </c>
      <c r="F6"/>
      <c r="G6" s="64" t="s">
        <v>1185</v>
      </c>
      <c r="H6" s="64" t="s">
        <v>254</v>
      </c>
      <c r="J6">
        <v>3</v>
      </c>
      <c r="K6" t="s">
        <v>174</v>
      </c>
      <c r="L6" t="s">
        <v>189</v>
      </c>
      <c r="M6" t="s">
        <v>106</v>
      </c>
      <c r="O6" s="3"/>
      <c r="P6" s="3"/>
      <c r="Q6" s="3"/>
    </row>
    <row r="7" spans="2:17" ht="18.75" x14ac:dyDescent="0.2">
      <c r="B7" t="s">
        <v>84</v>
      </c>
      <c r="C7" t="s">
        <v>255</v>
      </c>
      <c r="D7" s="461">
        <v>83.926167818490882</v>
      </c>
      <c r="E7" s="49">
        <v>45348</v>
      </c>
      <c r="F7"/>
      <c r="G7" s="64" t="s">
        <v>1186</v>
      </c>
      <c r="H7" s="64" t="s">
        <v>255</v>
      </c>
      <c r="J7">
        <v>4</v>
      </c>
      <c r="K7" t="s">
        <v>175</v>
      </c>
      <c r="L7" t="s">
        <v>175</v>
      </c>
      <c r="M7" t="s">
        <v>106</v>
      </c>
      <c r="O7" s="11" t="s">
        <v>317</v>
      </c>
      <c r="P7" s="3"/>
      <c r="Q7" s="3"/>
    </row>
    <row r="8" spans="2:17" x14ac:dyDescent="0.2">
      <c r="B8" t="s">
        <v>106</v>
      </c>
      <c r="C8" t="s">
        <v>253</v>
      </c>
      <c r="D8" s="461">
        <v>46.76192613718537</v>
      </c>
      <c r="E8" s="49">
        <v>45348</v>
      </c>
      <c r="F8"/>
      <c r="G8" s="64" t="s">
        <v>1187</v>
      </c>
      <c r="H8" s="64" t="s">
        <v>253</v>
      </c>
      <c r="J8">
        <v>5</v>
      </c>
      <c r="K8" t="s">
        <v>137</v>
      </c>
      <c r="L8" t="s">
        <v>190</v>
      </c>
      <c r="M8" t="s">
        <v>106</v>
      </c>
      <c r="O8" s="1" t="s">
        <v>886</v>
      </c>
    </row>
    <row r="9" spans="2:17" x14ac:dyDescent="0.2">
      <c r="B9" t="s">
        <v>106</v>
      </c>
      <c r="C9" t="s">
        <v>256</v>
      </c>
      <c r="D9" s="461">
        <v>68.616197931156279</v>
      </c>
      <c r="E9" s="49">
        <v>45348</v>
      </c>
      <c r="F9"/>
      <c r="G9" s="64" t="s">
        <v>1188</v>
      </c>
      <c r="H9" s="64" t="s">
        <v>256</v>
      </c>
      <c r="J9">
        <v>6</v>
      </c>
      <c r="K9" t="s">
        <v>179</v>
      </c>
      <c r="L9" t="s">
        <v>191</v>
      </c>
      <c r="M9" t="s">
        <v>84</v>
      </c>
    </row>
    <row r="10" spans="2:17" x14ac:dyDescent="0.2">
      <c r="B10" t="s">
        <v>107</v>
      </c>
      <c r="C10" t="s">
        <v>257</v>
      </c>
      <c r="D10" s="461">
        <v>61.088479811313043</v>
      </c>
      <c r="E10" s="49">
        <v>45348</v>
      </c>
      <c r="F10"/>
      <c r="G10" s="64" t="s">
        <v>1189</v>
      </c>
      <c r="H10" s="64" t="s">
        <v>257</v>
      </c>
      <c r="J10">
        <v>7</v>
      </c>
      <c r="K10" t="s">
        <v>180</v>
      </c>
      <c r="L10" t="s">
        <v>192</v>
      </c>
      <c r="M10" t="s">
        <v>106</v>
      </c>
      <c r="O10" s="64" t="s">
        <v>318</v>
      </c>
      <c r="P10" s="64" t="s">
        <v>319</v>
      </c>
      <c r="Q10" s="64" t="s">
        <v>1082</v>
      </c>
    </row>
    <row r="11" spans="2:17" x14ac:dyDescent="0.2">
      <c r="B11" t="s">
        <v>107</v>
      </c>
      <c r="C11" t="s">
        <v>211</v>
      </c>
      <c r="D11" s="461">
        <v>57.053237509967481</v>
      </c>
      <c r="E11" s="49">
        <v>45348</v>
      </c>
      <c r="F11"/>
      <c r="G11" s="64" t="s">
        <v>1190</v>
      </c>
      <c r="H11" s="64" t="s">
        <v>211</v>
      </c>
      <c r="J11">
        <v>8</v>
      </c>
      <c r="K11" t="s">
        <v>184</v>
      </c>
      <c r="L11" t="s">
        <v>185</v>
      </c>
      <c r="M11" t="s">
        <v>106</v>
      </c>
      <c r="O11" s="64">
        <v>2022</v>
      </c>
      <c r="P11" s="299">
        <v>1</v>
      </c>
      <c r="Q11" s="64">
        <v>1</v>
      </c>
    </row>
    <row r="12" spans="2:17" x14ac:dyDescent="0.2">
      <c r="B12" t="s">
        <v>107</v>
      </c>
      <c r="C12" t="s">
        <v>1118</v>
      </c>
      <c r="D12" s="461">
        <v>107.26243103822786</v>
      </c>
      <c r="E12" s="49">
        <v>45348</v>
      </c>
      <c r="F12"/>
      <c r="G12" s="64" t="s">
        <v>1191</v>
      </c>
      <c r="H12" s="64" t="s">
        <v>1158</v>
      </c>
      <c r="J12">
        <v>9</v>
      </c>
      <c r="K12" t="s">
        <v>53</v>
      </c>
      <c r="L12" t="s">
        <v>53</v>
      </c>
      <c r="M12" t="s">
        <v>106</v>
      </c>
      <c r="O12" s="64">
        <v>2023</v>
      </c>
      <c r="P12" s="299">
        <v>1</v>
      </c>
      <c r="Q12" s="64">
        <v>1</v>
      </c>
    </row>
    <row r="13" spans="2:17" x14ac:dyDescent="0.2">
      <c r="B13" t="s">
        <v>75</v>
      </c>
      <c r="C13" t="s">
        <v>258</v>
      </c>
      <c r="D13" s="461">
        <v>52.412539551575875</v>
      </c>
      <c r="E13" s="49">
        <v>45348</v>
      </c>
      <c r="F13"/>
      <c r="G13" s="64" t="s">
        <v>1192</v>
      </c>
      <c r="H13" s="64" t="s">
        <v>258</v>
      </c>
      <c r="J13">
        <v>10</v>
      </c>
      <c r="K13" t="s">
        <v>187</v>
      </c>
      <c r="L13" t="s">
        <v>193</v>
      </c>
      <c r="M13" t="s">
        <v>104</v>
      </c>
      <c r="O13" s="64">
        <v>2024</v>
      </c>
      <c r="P13" s="299">
        <v>1</v>
      </c>
      <c r="Q13" s="64">
        <v>1</v>
      </c>
    </row>
    <row r="14" spans="2:17" x14ac:dyDescent="0.2">
      <c r="B14" t="s">
        <v>75</v>
      </c>
      <c r="C14" t="s">
        <v>425</v>
      </c>
      <c r="D14" s="461">
        <v>123.59039200838971</v>
      </c>
      <c r="E14" s="49">
        <v>45348</v>
      </c>
      <c r="F14"/>
      <c r="G14" s="64" t="s">
        <v>1193</v>
      </c>
      <c r="H14" s="64" t="s">
        <v>425</v>
      </c>
      <c r="J14" s="20">
        <v>11</v>
      </c>
      <c r="K14" s="20" t="s">
        <v>194</v>
      </c>
      <c r="L14" s="20" t="s">
        <v>195</v>
      </c>
      <c r="M14" s="20" t="s">
        <v>107</v>
      </c>
      <c r="O14" s="64">
        <v>2025</v>
      </c>
      <c r="P14" s="299">
        <v>1.0449999999999999</v>
      </c>
      <c r="Q14" s="64">
        <v>1.0449999999999999</v>
      </c>
    </row>
    <row r="15" spans="2:17" x14ac:dyDescent="0.2">
      <c r="B15" t="s">
        <v>75</v>
      </c>
      <c r="C15" t="s">
        <v>28</v>
      </c>
      <c r="D15" s="461">
        <v>66.215834551850122</v>
      </c>
      <c r="E15" s="49">
        <v>45348</v>
      </c>
      <c r="F15"/>
      <c r="G15" s="64" t="s">
        <v>1194</v>
      </c>
      <c r="H15" s="64" t="s">
        <v>28</v>
      </c>
      <c r="J15" s="20">
        <v>12</v>
      </c>
      <c r="K15" s="20" t="s">
        <v>989</v>
      </c>
      <c r="L15" s="20" t="s">
        <v>850</v>
      </c>
      <c r="M15" s="20" t="s">
        <v>990</v>
      </c>
      <c r="O15" s="64">
        <v>2026</v>
      </c>
      <c r="P15" s="299">
        <v>1.0449999999999999</v>
      </c>
      <c r="Q15" s="64">
        <v>1.0920249999999998</v>
      </c>
    </row>
    <row r="16" spans="2:17" x14ac:dyDescent="0.2">
      <c r="B16" t="s">
        <v>75</v>
      </c>
      <c r="C16" t="s">
        <v>1113</v>
      </c>
      <c r="D16" s="461">
        <v>88.379101750223242</v>
      </c>
      <c r="E16" s="49">
        <v>45348</v>
      </c>
      <c r="F16"/>
      <c r="G16" s="64" t="s">
        <v>1195</v>
      </c>
      <c r="H16" s="64" t="s">
        <v>259</v>
      </c>
      <c r="J16" s="20">
        <v>13</v>
      </c>
      <c r="K16" s="20" t="s">
        <v>974</v>
      </c>
      <c r="L16" s="20" t="s">
        <v>974</v>
      </c>
      <c r="M16" s="20" t="s">
        <v>974</v>
      </c>
      <c r="O16" s="64">
        <v>2027</v>
      </c>
      <c r="P16" s="299">
        <v>1.0449999999999999</v>
      </c>
      <c r="Q16" s="64">
        <v>1.1411661249999998</v>
      </c>
    </row>
    <row r="17" spans="2:17" x14ac:dyDescent="0.2">
      <c r="B17" t="s">
        <v>75</v>
      </c>
      <c r="C17" t="s">
        <v>31</v>
      </c>
      <c r="D17" s="461">
        <v>55.439119511416656</v>
      </c>
      <c r="E17" s="49">
        <v>45348</v>
      </c>
      <c r="F17"/>
      <c r="G17" s="64" t="s">
        <v>1196</v>
      </c>
      <c r="H17" s="64" t="s">
        <v>31</v>
      </c>
      <c r="J17" s="20">
        <v>14</v>
      </c>
      <c r="K17" s="20" t="s">
        <v>108</v>
      </c>
      <c r="L17" s="20" t="s">
        <v>1068</v>
      </c>
      <c r="M17" s="20" t="s">
        <v>108</v>
      </c>
      <c r="O17" s="64">
        <v>2028</v>
      </c>
      <c r="P17" s="299">
        <v>1.0449999999999999</v>
      </c>
      <c r="Q17" s="64">
        <v>1.1925186006249997</v>
      </c>
    </row>
    <row r="18" spans="2:17" x14ac:dyDescent="0.2">
      <c r="B18" t="s">
        <v>75</v>
      </c>
      <c r="C18" t="s">
        <v>1197</v>
      </c>
      <c r="D18" s="461">
        <v>83.426439189119506</v>
      </c>
      <c r="E18" s="49">
        <v>45348</v>
      </c>
      <c r="F18"/>
      <c r="G18" s="64" t="s">
        <v>1198</v>
      </c>
      <c r="H18" s="64" t="s">
        <v>1197</v>
      </c>
      <c r="J18" s="20">
        <v>99</v>
      </c>
      <c r="K18" s="20" t="s">
        <v>851</v>
      </c>
      <c r="L18" s="20" t="s">
        <v>852</v>
      </c>
      <c r="M18" s="20" t="s">
        <v>74</v>
      </c>
      <c r="O18" s="64">
        <v>2029</v>
      </c>
      <c r="P18" s="299">
        <v>1.0449999999999999</v>
      </c>
      <c r="Q18" s="64">
        <v>1.2461819376531247</v>
      </c>
    </row>
    <row r="19" spans="2:17" x14ac:dyDescent="0.2">
      <c r="B19" t="s">
        <v>75</v>
      </c>
      <c r="C19" t="s">
        <v>261</v>
      </c>
      <c r="D19" s="461">
        <v>72.615209992667957</v>
      </c>
      <c r="E19" s="49">
        <v>45348</v>
      </c>
      <c r="F19"/>
      <c r="G19" s="64" t="s">
        <v>1199</v>
      </c>
      <c r="H19" s="64" t="s">
        <v>261</v>
      </c>
      <c r="O19" s="64">
        <v>2030</v>
      </c>
      <c r="P19" s="299">
        <v>1.0449999999999999</v>
      </c>
      <c r="Q19" s="64">
        <v>1.3022601248475152</v>
      </c>
    </row>
    <row r="20" spans="2:17" x14ac:dyDescent="0.2">
      <c r="B20" t="s">
        <v>74</v>
      </c>
      <c r="C20" t="s">
        <v>64</v>
      </c>
      <c r="D20" s="461">
        <v>63.967584362254165</v>
      </c>
      <c r="E20" s="49">
        <v>45348</v>
      </c>
      <c r="F20"/>
      <c r="G20" s="64" t="s">
        <v>1200</v>
      </c>
      <c r="H20" s="64" t="s">
        <v>64</v>
      </c>
      <c r="O20" s="64">
        <v>2031</v>
      </c>
      <c r="P20" s="299">
        <v>1.0449999999999999</v>
      </c>
      <c r="Q20" s="64">
        <v>1.4221006128366076</v>
      </c>
    </row>
    <row r="21" spans="2:17" x14ac:dyDescent="0.2">
      <c r="B21" t="s">
        <v>74</v>
      </c>
      <c r="C21" t="s">
        <v>1089</v>
      </c>
      <c r="D21" s="461">
        <v>41.61693293089855</v>
      </c>
      <c r="E21" s="49">
        <v>45348</v>
      </c>
      <c r="F21"/>
      <c r="G21" s="64" t="s">
        <v>1201</v>
      </c>
      <c r="H21" s="64" t="s">
        <v>1089</v>
      </c>
      <c r="O21" s="64">
        <v>2032</v>
      </c>
      <c r="P21" s="299">
        <v>1.0449999999999999</v>
      </c>
      <c r="Q21" s="64">
        <v>1.4860951404142548</v>
      </c>
    </row>
    <row r="22" spans="2:17" x14ac:dyDescent="0.2">
      <c r="B22" t="s">
        <v>74</v>
      </c>
      <c r="C22" t="s">
        <v>1090</v>
      </c>
      <c r="D22" s="461">
        <v>78.70472775144421</v>
      </c>
      <c r="E22" s="49">
        <v>45348</v>
      </c>
      <c r="F22"/>
      <c r="G22" s="64" t="s">
        <v>1202</v>
      </c>
      <c r="H22" s="64" t="s">
        <v>1090</v>
      </c>
      <c r="O22" s="64">
        <v>2033</v>
      </c>
      <c r="P22" s="299">
        <v>1.0449999999999999</v>
      </c>
      <c r="Q22" s="64">
        <v>1.3608618304656532</v>
      </c>
    </row>
    <row r="23" spans="2:17" x14ac:dyDescent="0.2">
      <c r="B23" s="20" t="s">
        <v>74</v>
      </c>
      <c r="C23" s="20" t="s">
        <v>1094</v>
      </c>
      <c r="D23" s="462">
        <v>93.177305101601178</v>
      </c>
      <c r="E23" s="51">
        <v>45348</v>
      </c>
      <c r="F23" s="20"/>
      <c r="G23" s="64" t="s">
        <v>1203</v>
      </c>
      <c r="H23" s="64" t="s">
        <v>1095</v>
      </c>
      <c r="O23" s="64">
        <v>2034</v>
      </c>
      <c r="P23" s="299">
        <v>1.0449999999999999</v>
      </c>
      <c r="Q23" s="64">
        <v>1.4221006128366076</v>
      </c>
    </row>
    <row r="24" spans="2:17" x14ac:dyDescent="0.2">
      <c r="B24" s="20" t="s">
        <v>74</v>
      </c>
      <c r="C24" s="20" t="s">
        <v>1122</v>
      </c>
      <c r="D24" s="462">
        <v>110.58272778917464</v>
      </c>
      <c r="E24" s="51">
        <v>45348</v>
      </c>
      <c r="F24" s="20"/>
      <c r="G24" s="64" t="s">
        <v>1204</v>
      </c>
      <c r="H24" s="64" t="s">
        <v>262</v>
      </c>
      <c r="O24" s="64">
        <v>2035</v>
      </c>
      <c r="P24" s="299">
        <v>1.0449999999999999</v>
      </c>
      <c r="Q24" s="64">
        <v>1.4860951404142548</v>
      </c>
    </row>
    <row r="25" spans="2:17" x14ac:dyDescent="0.2">
      <c r="B25" s="20" t="s">
        <v>104</v>
      </c>
      <c r="C25" s="20" t="s">
        <v>968</v>
      </c>
      <c r="D25" s="462">
        <v>0</v>
      </c>
      <c r="E25" s="51">
        <v>45120</v>
      </c>
      <c r="F25" s="20"/>
      <c r="G25" s="64" t="s">
        <v>986</v>
      </c>
      <c r="H25" s="64" t="s">
        <v>968</v>
      </c>
      <c r="O25" s="64">
        <v>2036</v>
      </c>
      <c r="P25" s="299">
        <v>1.0449999999999999</v>
      </c>
      <c r="Q25" s="64">
        <v>1.5529694217328962</v>
      </c>
    </row>
    <row r="26" spans="2:17" x14ac:dyDescent="0.2">
      <c r="B26" s="20" t="s">
        <v>104</v>
      </c>
      <c r="C26" s="20" t="s">
        <v>969</v>
      </c>
      <c r="D26" s="462">
        <v>0</v>
      </c>
      <c r="E26" s="51">
        <v>45120</v>
      </c>
      <c r="F26" s="20"/>
      <c r="G26" s="64" t="s">
        <v>987</v>
      </c>
      <c r="H26" s="64" t="s">
        <v>969</v>
      </c>
      <c r="O26" s="64">
        <v>2037</v>
      </c>
      <c r="P26" s="299">
        <v>1.0449999999999999</v>
      </c>
      <c r="Q26" s="64">
        <v>1.6228530457108765</v>
      </c>
    </row>
    <row r="27" spans="2:17" ht="18.75" x14ac:dyDescent="0.2">
      <c r="B27" s="20" t="s">
        <v>104</v>
      </c>
      <c r="C27" s="20" t="s">
        <v>1123</v>
      </c>
      <c r="D27" s="462">
        <v>0</v>
      </c>
      <c r="E27" s="51">
        <v>45120</v>
      </c>
      <c r="F27" s="20"/>
      <c r="G27" s="64" t="s">
        <v>1124</v>
      </c>
      <c r="H27" s="64" t="s">
        <v>1123</v>
      </c>
      <c r="L27" s="11" t="s">
        <v>290</v>
      </c>
      <c r="O27" s="64">
        <v>2038</v>
      </c>
      <c r="P27" s="299">
        <v>1.0449999999999999</v>
      </c>
      <c r="Q27" s="64">
        <v>1.6958814327678657</v>
      </c>
    </row>
    <row r="28" spans="2:17" ht="18.75" x14ac:dyDescent="0.2">
      <c r="B28" s="20" t="s">
        <v>104</v>
      </c>
      <c r="C28" s="20" t="s">
        <v>1125</v>
      </c>
      <c r="D28" s="462">
        <v>82.56596649756905</v>
      </c>
      <c r="E28" s="51">
        <v>45120</v>
      </c>
      <c r="F28" s="20"/>
      <c r="G28" s="64" t="s">
        <v>1126</v>
      </c>
      <c r="H28" s="64" t="s">
        <v>1100</v>
      </c>
      <c r="M28" s="11"/>
      <c r="N28" s="1" t="s">
        <v>1161</v>
      </c>
    </row>
    <row r="29" spans="2:17" x14ac:dyDescent="0.2">
      <c r="B29" s="20" t="s">
        <v>104</v>
      </c>
      <c r="C29" s="20" t="s">
        <v>1091</v>
      </c>
      <c r="D29" s="462">
        <v>67.140217624197874</v>
      </c>
      <c r="E29" s="51">
        <v>45120</v>
      </c>
      <c r="F29" s="20"/>
      <c r="G29" s="64" t="s">
        <v>1096</v>
      </c>
      <c r="H29" s="64" t="s">
        <v>1097</v>
      </c>
    </row>
    <row r="30" spans="2:17" x14ac:dyDescent="0.2">
      <c r="B30" s="20" t="s">
        <v>104</v>
      </c>
      <c r="C30" s="20" t="s">
        <v>100</v>
      </c>
      <c r="D30" s="462">
        <v>80.016502503546121</v>
      </c>
      <c r="E30" s="51">
        <v>45120</v>
      </c>
      <c r="F30" s="20"/>
      <c r="G30" s="64" t="s">
        <v>1101</v>
      </c>
      <c r="H30" s="64" t="s">
        <v>100</v>
      </c>
    </row>
    <row r="31" spans="2:17" x14ac:dyDescent="0.2">
      <c r="B31" s="20" t="s">
        <v>970</v>
      </c>
      <c r="C31" s="20" t="s">
        <v>1127</v>
      </c>
      <c r="D31" s="462">
        <v>0</v>
      </c>
      <c r="E31" s="51">
        <v>45120</v>
      </c>
      <c r="F31" s="20"/>
      <c r="G31" s="64" t="s">
        <v>1128</v>
      </c>
      <c r="H31" s="64" t="s">
        <v>1127</v>
      </c>
      <c r="N31" s="1" t="s">
        <v>295</v>
      </c>
    </row>
    <row r="32" spans="2:17" x14ac:dyDescent="0.2">
      <c r="B32" s="20" t="s">
        <v>970</v>
      </c>
      <c r="C32" s="20" t="s">
        <v>971</v>
      </c>
      <c r="D32" s="462">
        <v>0</v>
      </c>
      <c r="E32" s="51">
        <v>45120</v>
      </c>
      <c r="F32" s="20"/>
      <c r="G32" s="64" t="s">
        <v>1098</v>
      </c>
      <c r="H32" s="64" t="s">
        <v>971</v>
      </c>
    </row>
    <row r="33" spans="2:17" x14ac:dyDescent="0.2">
      <c r="B33" s="20" t="s">
        <v>990</v>
      </c>
      <c r="C33" s="20" t="s">
        <v>849</v>
      </c>
      <c r="D33" s="462">
        <v>48.952729559759305</v>
      </c>
      <c r="E33" s="51">
        <v>45120</v>
      </c>
      <c r="F33" s="20"/>
      <c r="G33" s="64" t="s">
        <v>1084</v>
      </c>
      <c r="H33" s="64" t="s">
        <v>1099</v>
      </c>
    </row>
    <row r="34" spans="2:17" x14ac:dyDescent="0.2">
      <c r="B34" s="20" t="s">
        <v>108</v>
      </c>
      <c r="C34" s="20" t="s">
        <v>972</v>
      </c>
      <c r="D34" s="462">
        <v>44.204173393742579</v>
      </c>
      <c r="E34" s="51">
        <v>45120</v>
      </c>
      <c r="F34" s="20"/>
      <c r="G34" s="64" t="s">
        <v>1085</v>
      </c>
      <c r="H34" s="64" t="s">
        <v>972</v>
      </c>
    </row>
    <row r="35" spans="2:17" x14ac:dyDescent="0.2">
      <c r="B35" s="20" t="s">
        <v>108</v>
      </c>
      <c r="C35" s="20" t="s">
        <v>1129</v>
      </c>
      <c r="D35" s="462">
        <v>0</v>
      </c>
      <c r="E35" s="51">
        <v>45120</v>
      </c>
      <c r="F35" s="20"/>
      <c r="G35" s="64" t="s">
        <v>1130</v>
      </c>
      <c r="H35" s="64" t="s">
        <v>1129</v>
      </c>
      <c r="P35" s="13"/>
      <c r="Q35" s="13"/>
    </row>
    <row r="36" spans="2:17" x14ac:dyDescent="0.2">
      <c r="B36" s="20" t="s">
        <v>973</v>
      </c>
      <c r="C36" s="20" t="s">
        <v>1131</v>
      </c>
      <c r="D36" s="462">
        <v>0</v>
      </c>
      <c r="E36" s="51">
        <v>45120</v>
      </c>
      <c r="F36" s="20"/>
      <c r="G36" s="64" t="s">
        <v>1132</v>
      </c>
      <c r="H36" s="64" t="s">
        <v>1131</v>
      </c>
    </row>
    <row r="37" spans="2:17" x14ac:dyDescent="0.2">
      <c r="B37" s="20" t="s">
        <v>974</v>
      </c>
      <c r="C37" s="20" t="s">
        <v>1119</v>
      </c>
      <c r="D37" s="462">
        <v>59.330062762688378</v>
      </c>
      <c r="E37" s="51">
        <v>45120</v>
      </c>
      <c r="F37" s="20"/>
      <c r="G37" s="64" t="s">
        <v>1133</v>
      </c>
      <c r="H37" s="64" t="s">
        <v>1119</v>
      </c>
    </row>
    <row r="38" spans="2:17" x14ac:dyDescent="0.2">
      <c r="B38" s="20" t="s">
        <v>974</v>
      </c>
      <c r="C38" s="20" t="s">
        <v>1102</v>
      </c>
      <c r="D38" s="462">
        <v>69.474446163483563</v>
      </c>
      <c r="E38" s="51">
        <v>45120</v>
      </c>
      <c r="F38" s="20"/>
      <c r="G38" s="64" t="s">
        <v>1103</v>
      </c>
      <c r="H38" s="64" t="s">
        <v>1102</v>
      </c>
      <c r="K38" s="1" t="s">
        <v>1153</v>
      </c>
      <c r="L38" s="458">
        <v>2.9</v>
      </c>
    </row>
    <row r="39" spans="2:17" x14ac:dyDescent="0.2">
      <c r="B39" s="20"/>
      <c r="C39" s="20" t="s">
        <v>1006</v>
      </c>
      <c r="D39" s="462">
        <v>0</v>
      </c>
      <c r="E39" s="51"/>
      <c r="F39" s="20"/>
      <c r="G39" s="64" t="s">
        <v>1007</v>
      </c>
      <c r="H39" s="64" t="s">
        <v>1006</v>
      </c>
      <c r="K39" s="1" t="s">
        <v>1154</v>
      </c>
      <c r="L39" s="458">
        <v>0.2</v>
      </c>
    </row>
    <row r="40" spans="2:17" x14ac:dyDescent="0.2">
      <c r="B40" s="20"/>
      <c r="C40" s="20" t="s">
        <v>1008</v>
      </c>
      <c r="D40" s="462">
        <v>0</v>
      </c>
      <c r="E40" s="51"/>
      <c r="F40" s="20"/>
      <c r="G40" s="64" t="s">
        <v>1009</v>
      </c>
      <c r="H40" s="64" t="s">
        <v>1008</v>
      </c>
    </row>
  </sheetData>
  <sheetProtection sheet="1" autoFilter="0" pivotTables="0"/>
  <pageMargins left="0.7" right="0.7" top="0.75" bottom="0.75" header="0.3" footer="0.3"/>
  <pageSetup paperSize="9" orientation="portrait" r:id="rId1"/>
  <headerFooter>
    <oddFooter>&amp;LPrinted On - 13-juil-2022 12:58</oddFooter>
  </headerFooter>
  <drawing r:id="rId2"/>
  <tableParts count="5">
    <tablePart r:id="rId3"/>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925"/>
  <sheetViews>
    <sheetView workbookViewId="0">
      <pane xSplit="2" ySplit="1" topLeftCell="H257" activePane="bottomRight" state="frozen"/>
      <selection pane="topRight" activeCell="C1" sqref="C1"/>
      <selection pane="bottomLeft" activeCell="A2" sqref="A2"/>
      <selection pane="bottomRight" sqref="A1:P925"/>
    </sheetView>
  </sheetViews>
  <sheetFormatPr defaultRowHeight="12.75" x14ac:dyDescent="0.2"/>
  <cols>
    <col min="1" max="1" width="4.140625" customWidth="1"/>
    <col min="2" max="2" width="34.42578125" bestFit="1" customWidth="1"/>
    <col min="3" max="3" width="21.85546875" bestFit="1" customWidth="1"/>
    <col min="4" max="4" width="10.85546875" customWidth="1"/>
    <col min="5" max="5" width="11.140625" customWidth="1"/>
    <col min="6" max="6" width="11.85546875" customWidth="1"/>
    <col min="7" max="7" width="15.5703125" customWidth="1"/>
    <col min="8" max="8" width="10.7109375" customWidth="1"/>
    <col min="9" max="9" width="58.28515625" bestFit="1" customWidth="1"/>
    <col min="10" max="10" width="15.140625" customWidth="1"/>
    <col min="11" max="11" width="12" customWidth="1"/>
    <col min="12" max="12" width="11.140625" customWidth="1"/>
    <col min="13" max="13" width="19" customWidth="1"/>
    <col min="14" max="14" width="20.5703125" bestFit="1" customWidth="1"/>
    <col min="15" max="15" width="21.7109375" bestFit="1" customWidth="1"/>
    <col min="16" max="16" width="37.7109375" bestFit="1" customWidth="1"/>
    <col min="17" max="22" width="10.28515625" bestFit="1" customWidth="1"/>
  </cols>
  <sheetData>
    <row r="1" spans="1:22" x14ac:dyDescent="0.2">
      <c r="A1" s="258" t="s">
        <v>472</v>
      </c>
      <c r="B1" s="258" t="s">
        <v>473</v>
      </c>
      <c r="C1" s="258" t="s">
        <v>630</v>
      </c>
      <c r="D1" s="258" t="s">
        <v>631</v>
      </c>
      <c r="E1" s="258" t="s">
        <v>632</v>
      </c>
      <c r="F1" s="258" t="s">
        <v>474</v>
      </c>
      <c r="G1" s="258" t="s">
        <v>475</v>
      </c>
      <c r="H1" s="258" t="s">
        <v>443</v>
      </c>
      <c r="I1" s="258" t="s">
        <v>633</v>
      </c>
      <c r="J1" s="258" t="s">
        <v>634</v>
      </c>
      <c r="K1" s="258" t="s">
        <v>445</v>
      </c>
      <c r="L1" s="258" t="s">
        <v>635</v>
      </c>
      <c r="M1" s="258" t="s">
        <v>636</v>
      </c>
      <c r="N1" s="258" t="s">
        <v>637</v>
      </c>
      <c r="O1" s="258" t="s">
        <v>638</v>
      </c>
      <c r="P1" s="258" t="s">
        <v>639</v>
      </c>
      <c r="Q1" s="258"/>
      <c r="R1" s="258"/>
      <c r="S1" s="258"/>
      <c r="T1" s="258"/>
      <c r="U1" s="258"/>
      <c r="V1" s="258"/>
    </row>
    <row r="2" spans="1:22" ht="51" x14ac:dyDescent="0.2">
      <c r="A2" s="258">
        <v>1</v>
      </c>
      <c r="B2" s="259" t="s">
        <v>488</v>
      </c>
      <c r="C2" s="258" t="s">
        <v>640</v>
      </c>
      <c r="D2" s="258" t="s">
        <v>641</v>
      </c>
      <c r="E2" s="258" t="s">
        <v>640</v>
      </c>
      <c r="F2" s="258">
        <v>24</v>
      </c>
      <c r="G2" s="258" t="s">
        <v>254</v>
      </c>
      <c r="H2" s="258" t="s">
        <v>476</v>
      </c>
      <c r="I2" s="258" t="s">
        <v>179</v>
      </c>
      <c r="J2" s="258" t="s">
        <v>640</v>
      </c>
      <c r="K2" s="258">
        <v>0.10416666666666667</v>
      </c>
      <c r="L2" s="258" t="s">
        <v>642</v>
      </c>
      <c r="M2" s="258">
        <v>0</v>
      </c>
      <c r="N2" s="258">
        <v>0</v>
      </c>
      <c r="O2" s="258">
        <v>0</v>
      </c>
      <c r="P2" s="258"/>
      <c r="Q2" s="258"/>
      <c r="R2" s="258"/>
      <c r="S2" s="258"/>
      <c r="T2" s="258"/>
      <c r="U2" s="258"/>
      <c r="V2" s="258"/>
    </row>
    <row r="3" spans="1:22" ht="51" x14ac:dyDescent="0.2">
      <c r="A3" s="258">
        <v>2</v>
      </c>
      <c r="B3" s="259" t="s">
        <v>488</v>
      </c>
      <c r="C3" s="258" t="s">
        <v>640</v>
      </c>
      <c r="D3" s="258" t="s">
        <v>641</v>
      </c>
      <c r="E3" s="258" t="s">
        <v>640</v>
      </c>
      <c r="F3" s="258">
        <v>24</v>
      </c>
      <c r="G3" s="258" t="s">
        <v>254</v>
      </c>
      <c r="H3" s="258" t="s">
        <v>476</v>
      </c>
      <c r="I3" s="258" t="s">
        <v>643</v>
      </c>
      <c r="J3" s="258" t="s">
        <v>640</v>
      </c>
      <c r="K3" s="258">
        <v>2.0833333333333332E-2</v>
      </c>
      <c r="L3" s="258" t="s">
        <v>642</v>
      </c>
      <c r="M3" s="258">
        <v>0</v>
      </c>
      <c r="N3" s="258">
        <v>0</v>
      </c>
      <c r="O3" s="258">
        <v>0</v>
      </c>
      <c r="P3" s="258"/>
      <c r="Q3" s="258"/>
      <c r="R3" s="258"/>
      <c r="S3" s="258"/>
      <c r="T3" s="258"/>
      <c r="U3" s="258"/>
      <c r="V3" s="258"/>
    </row>
    <row r="4" spans="1:22" ht="51" x14ac:dyDescent="0.2">
      <c r="A4" s="258">
        <v>3</v>
      </c>
      <c r="B4" s="259" t="s">
        <v>488</v>
      </c>
      <c r="C4" s="258" t="s">
        <v>640</v>
      </c>
      <c r="D4" s="258" t="s">
        <v>641</v>
      </c>
      <c r="E4" s="258" t="s">
        <v>640</v>
      </c>
      <c r="F4" s="258">
        <v>24</v>
      </c>
      <c r="G4" s="258" t="s">
        <v>254</v>
      </c>
      <c r="H4" s="258" t="s">
        <v>476</v>
      </c>
      <c r="I4" s="258" t="s">
        <v>644</v>
      </c>
      <c r="J4" s="258" t="s">
        <v>640</v>
      </c>
      <c r="K4" s="258">
        <v>1.0416666666666666E-2</v>
      </c>
      <c r="L4" s="258" t="s">
        <v>642</v>
      </c>
      <c r="M4" s="258">
        <v>0</v>
      </c>
      <c r="N4" s="258">
        <v>0</v>
      </c>
      <c r="O4" s="258">
        <v>0</v>
      </c>
      <c r="P4" s="258"/>
      <c r="Q4" s="258"/>
      <c r="R4" s="258"/>
      <c r="S4" s="258"/>
      <c r="T4" s="258"/>
      <c r="U4" s="258"/>
      <c r="V4" s="258"/>
    </row>
    <row r="5" spans="1:22" ht="51" x14ac:dyDescent="0.2">
      <c r="A5" s="258">
        <v>4</v>
      </c>
      <c r="B5" s="259" t="s">
        <v>488</v>
      </c>
      <c r="C5" s="258" t="s">
        <v>640</v>
      </c>
      <c r="D5" s="258" t="s">
        <v>641</v>
      </c>
      <c r="E5" s="258" t="s">
        <v>640</v>
      </c>
      <c r="F5" s="258">
        <v>24</v>
      </c>
      <c r="G5" s="258" t="s">
        <v>254</v>
      </c>
      <c r="H5" s="258" t="s">
        <v>26</v>
      </c>
      <c r="I5" s="258" t="s">
        <v>477</v>
      </c>
      <c r="J5" s="258" t="s">
        <v>640</v>
      </c>
      <c r="K5" s="258">
        <v>8.3333333333333329E-2</v>
      </c>
      <c r="L5" s="258" t="s">
        <v>642</v>
      </c>
      <c r="M5" s="258">
        <v>5.7692307692307692</v>
      </c>
      <c r="N5" s="258">
        <v>11.538461538461538</v>
      </c>
      <c r="O5" s="258">
        <v>0.48076923076923078</v>
      </c>
      <c r="P5" s="258"/>
      <c r="Q5" s="258"/>
      <c r="R5" s="258"/>
      <c r="S5" s="258"/>
      <c r="T5" s="258"/>
      <c r="U5" s="258"/>
      <c r="V5" s="258"/>
    </row>
    <row r="6" spans="1:22" ht="51" x14ac:dyDescent="0.2">
      <c r="A6" s="258">
        <v>5</v>
      </c>
      <c r="B6" s="259" t="s">
        <v>488</v>
      </c>
      <c r="C6" s="258" t="s">
        <v>640</v>
      </c>
      <c r="D6" s="258" t="s">
        <v>641</v>
      </c>
      <c r="E6" s="258" t="s">
        <v>640</v>
      </c>
      <c r="F6" s="258">
        <v>24</v>
      </c>
      <c r="G6" s="258" t="s">
        <v>254</v>
      </c>
      <c r="H6" s="258" t="s">
        <v>26</v>
      </c>
      <c r="I6" s="258" t="s">
        <v>478</v>
      </c>
      <c r="J6" s="258" t="s">
        <v>640</v>
      </c>
      <c r="K6" s="258">
        <v>3.3333333333333335E-3</v>
      </c>
      <c r="L6" s="258" t="s">
        <v>642</v>
      </c>
      <c r="M6" s="258">
        <v>2.2049999999999996</v>
      </c>
      <c r="N6" s="258">
        <v>0.17639999999999997</v>
      </c>
      <c r="O6" s="258">
        <v>7.349999999999998E-3</v>
      </c>
      <c r="P6" s="258"/>
      <c r="Q6" s="258"/>
      <c r="R6" s="258"/>
      <c r="S6" s="258"/>
      <c r="T6" s="258"/>
      <c r="U6" s="258"/>
      <c r="V6" s="258"/>
    </row>
    <row r="7" spans="1:22" ht="51" x14ac:dyDescent="0.2">
      <c r="A7" s="258">
        <v>6</v>
      </c>
      <c r="B7" s="259" t="s">
        <v>488</v>
      </c>
      <c r="C7" s="258" t="s">
        <v>640</v>
      </c>
      <c r="D7" s="258" t="s">
        <v>641</v>
      </c>
      <c r="E7" s="258" t="s">
        <v>640</v>
      </c>
      <c r="F7" s="258">
        <v>24</v>
      </c>
      <c r="G7" s="258" t="s">
        <v>254</v>
      </c>
      <c r="H7" s="258" t="s">
        <v>26</v>
      </c>
      <c r="I7" s="258" t="s">
        <v>479</v>
      </c>
      <c r="J7" s="258" t="s">
        <v>640</v>
      </c>
      <c r="K7" s="258">
        <v>6.6666666666666671E-3</v>
      </c>
      <c r="L7" s="258" t="s">
        <v>642</v>
      </c>
      <c r="M7" s="258">
        <v>7.6923076923076925</v>
      </c>
      <c r="N7" s="258">
        <v>1.2307692307692308</v>
      </c>
      <c r="O7" s="258">
        <v>5.1282051282051287E-2</v>
      </c>
      <c r="P7" s="258"/>
      <c r="Q7" s="258"/>
      <c r="R7" s="258"/>
      <c r="S7" s="258"/>
      <c r="T7" s="258"/>
      <c r="U7" s="258"/>
      <c r="V7" s="258"/>
    </row>
    <row r="8" spans="1:22" ht="51" x14ac:dyDescent="0.2">
      <c r="A8" s="258">
        <v>7</v>
      </c>
      <c r="B8" s="259" t="s">
        <v>488</v>
      </c>
      <c r="C8" s="258" t="s">
        <v>640</v>
      </c>
      <c r="D8" s="258" t="s">
        <v>641</v>
      </c>
      <c r="E8" s="258" t="s">
        <v>640</v>
      </c>
      <c r="F8" s="258">
        <v>24</v>
      </c>
      <c r="G8" s="258" t="s">
        <v>254</v>
      </c>
      <c r="H8" s="258" t="s">
        <v>26</v>
      </c>
      <c r="I8" s="258" t="s">
        <v>480</v>
      </c>
      <c r="J8" s="258" t="s">
        <v>640</v>
      </c>
      <c r="K8" s="258">
        <v>4.1666666666666664E-2</v>
      </c>
      <c r="L8" s="258" t="s">
        <v>642</v>
      </c>
      <c r="M8" s="258">
        <v>15.411538461538459</v>
      </c>
      <c r="N8" s="258">
        <v>15.411538461538459</v>
      </c>
      <c r="O8" s="258">
        <v>0.64214743589743584</v>
      </c>
      <c r="P8" s="258"/>
      <c r="Q8" s="258"/>
      <c r="R8" s="258"/>
      <c r="S8" s="258"/>
      <c r="T8" s="258"/>
      <c r="U8" s="258"/>
      <c r="V8" s="258"/>
    </row>
    <row r="9" spans="1:22" ht="51" x14ac:dyDescent="0.2">
      <c r="A9" s="258">
        <v>8</v>
      </c>
      <c r="B9" s="259" t="s">
        <v>488</v>
      </c>
      <c r="C9" s="258" t="s">
        <v>640</v>
      </c>
      <c r="D9" s="258" t="s">
        <v>641</v>
      </c>
      <c r="E9" s="258" t="s">
        <v>640</v>
      </c>
      <c r="F9" s="258">
        <v>24</v>
      </c>
      <c r="G9" s="258" t="s">
        <v>254</v>
      </c>
      <c r="H9" s="258" t="s">
        <v>481</v>
      </c>
      <c r="I9" s="258" t="s">
        <v>482</v>
      </c>
      <c r="J9" s="258" t="s">
        <v>640</v>
      </c>
      <c r="K9" s="258">
        <v>1</v>
      </c>
      <c r="L9" s="258" t="s">
        <v>422</v>
      </c>
      <c r="M9" s="258">
        <v>8.735447916666665</v>
      </c>
      <c r="N9" s="258">
        <v>209.65074999999996</v>
      </c>
      <c r="O9" s="258">
        <v>8.735447916666665</v>
      </c>
      <c r="P9" s="258"/>
      <c r="Q9" s="258"/>
      <c r="R9" s="258"/>
      <c r="S9" s="258"/>
      <c r="T9" s="258"/>
      <c r="U9" s="258"/>
      <c r="V9" s="258"/>
    </row>
    <row r="10" spans="1:22" ht="51" x14ac:dyDescent="0.2">
      <c r="A10" s="258">
        <v>9</v>
      </c>
      <c r="B10" s="259" t="s">
        <v>488</v>
      </c>
      <c r="C10" s="258" t="s">
        <v>640</v>
      </c>
      <c r="D10" s="258" t="s">
        <v>641</v>
      </c>
      <c r="E10" s="258" t="s">
        <v>640</v>
      </c>
      <c r="F10" s="258">
        <v>24</v>
      </c>
      <c r="G10" s="258" t="s">
        <v>254</v>
      </c>
      <c r="H10" s="258" t="s">
        <v>481</v>
      </c>
      <c r="I10" s="258" t="s">
        <v>645</v>
      </c>
      <c r="J10" s="258" t="s">
        <v>640</v>
      </c>
      <c r="K10" s="258">
        <v>8.3333333333333329E-2</v>
      </c>
      <c r="L10" s="258" t="s">
        <v>422</v>
      </c>
      <c r="M10" s="258">
        <v>0.167109375</v>
      </c>
      <c r="N10" s="258">
        <v>0.33421875000000001</v>
      </c>
      <c r="O10" s="258">
        <v>1.392578125E-2</v>
      </c>
      <c r="P10" s="258"/>
      <c r="Q10" s="258"/>
      <c r="R10" s="258"/>
      <c r="S10" s="258"/>
      <c r="T10" s="258"/>
      <c r="U10" s="258"/>
      <c r="V10" s="258"/>
    </row>
    <row r="11" spans="1:22" ht="51" x14ac:dyDescent="0.2">
      <c r="A11" s="258">
        <v>10</v>
      </c>
      <c r="B11" s="259" t="s">
        <v>488</v>
      </c>
      <c r="C11" s="258" t="s">
        <v>640</v>
      </c>
      <c r="D11" s="258" t="s">
        <v>641</v>
      </c>
      <c r="E11" s="258" t="s">
        <v>640</v>
      </c>
      <c r="F11" s="258">
        <v>24</v>
      </c>
      <c r="G11" s="258" t="s">
        <v>254</v>
      </c>
      <c r="H11" s="258" t="s">
        <v>481</v>
      </c>
      <c r="I11" s="258" t="s">
        <v>483</v>
      </c>
      <c r="J11" s="258" t="s">
        <v>640</v>
      </c>
      <c r="K11" s="258">
        <v>2</v>
      </c>
      <c r="L11" s="258" t="s">
        <v>422</v>
      </c>
      <c r="M11" s="258">
        <v>0.16751666666666665</v>
      </c>
      <c r="N11" s="258">
        <v>8.0407999999999991</v>
      </c>
      <c r="O11" s="258">
        <v>0.33503333333333329</v>
      </c>
      <c r="P11" s="258"/>
      <c r="Q11" s="258"/>
      <c r="R11" s="258"/>
      <c r="S11" s="258"/>
      <c r="T11" s="258"/>
      <c r="U11" s="258"/>
      <c r="V11" s="258"/>
    </row>
    <row r="12" spans="1:22" ht="51" x14ac:dyDescent="0.2">
      <c r="A12" s="258">
        <v>11</v>
      </c>
      <c r="B12" s="259" t="s">
        <v>488</v>
      </c>
      <c r="C12" s="258" t="s">
        <v>640</v>
      </c>
      <c r="D12" s="258" t="s">
        <v>641</v>
      </c>
      <c r="E12" s="258" t="s">
        <v>640</v>
      </c>
      <c r="F12" s="258">
        <v>24</v>
      </c>
      <c r="G12" s="258" t="s">
        <v>254</v>
      </c>
      <c r="H12" s="258" t="s">
        <v>481</v>
      </c>
      <c r="I12" s="258" t="s">
        <v>484</v>
      </c>
      <c r="J12" s="258" t="s">
        <v>640</v>
      </c>
      <c r="K12" s="258">
        <v>2</v>
      </c>
      <c r="L12" s="258" t="s">
        <v>422</v>
      </c>
      <c r="M12" s="258">
        <v>0.17853749999999999</v>
      </c>
      <c r="N12" s="258">
        <v>8.569799999999999</v>
      </c>
      <c r="O12" s="258">
        <v>0.35707499999999998</v>
      </c>
      <c r="P12" s="258"/>
      <c r="Q12" s="258"/>
      <c r="R12" s="258"/>
      <c r="S12" s="258"/>
      <c r="T12" s="258"/>
      <c r="U12" s="258"/>
      <c r="V12" s="258"/>
    </row>
    <row r="13" spans="1:22" ht="51" x14ac:dyDescent="0.2">
      <c r="A13" s="258">
        <v>12</v>
      </c>
      <c r="B13" s="259" t="s">
        <v>488</v>
      </c>
      <c r="C13" s="258" t="s">
        <v>640</v>
      </c>
      <c r="D13" s="258" t="s">
        <v>641</v>
      </c>
      <c r="E13" s="258" t="s">
        <v>640</v>
      </c>
      <c r="F13" s="258">
        <v>24</v>
      </c>
      <c r="G13" s="258" t="s">
        <v>254</v>
      </c>
      <c r="H13" s="258" t="s">
        <v>481</v>
      </c>
      <c r="I13" s="258" t="s">
        <v>485</v>
      </c>
      <c r="J13" s="258" t="s">
        <v>640</v>
      </c>
      <c r="K13" s="258">
        <v>1</v>
      </c>
      <c r="L13" s="258" t="s">
        <v>422</v>
      </c>
      <c r="M13" s="258">
        <v>0.40250000000000002</v>
      </c>
      <c r="N13" s="258">
        <v>9.66</v>
      </c>
      <c r="O13" s="258">
        <v>0.40250000000000002</v>
      </c>
      <c r="P13" s="258"/>
      <c r="Q13" s="258"/>
      <c r="R13" s="258"/>
      <c r="S13" s="258"/>
      <c r="T13" s="258"/>
      <c r="U13" s="258"/>
      <c r="V13" s="258"/>
    </row>
    <row r="14" spans="1:22" ht="51" x14ac:dyDescent="0.2">
      <c r="A14" s="258">
        <v>13</v>
      </c>
      <c r="B14" s="259" t="s">
        <v>488</v>
      </c>
      <c r="C14" s="258" t="s">
        <v>640</v>
      </c>
      <c r="D14" s="258" t="s">
        <v>641</v>
      </c>
      <c r="E14" s="258" t="s">
        <v>640</v>
      </c>
      <c r="F14" s="258">
        <v>24</v>
      </c>
      <c r="G14" s="258" t="s">
        <v>254</v>
      </c>
      <c r="H14" s="258" t="s">
        <v>481</v>
      </c>
      <c r="I14" s="258" t="s">
        <v>486</v>
      </c>
      <c r="J14" s="258" t="s">
        <v>640</v>
      </c>
      <c r="K14" s="258">
        <v>1</v>
      </c>
      <c r="L14" s="258" t="s">
        <v>422</v>
      </c>
      <c r="M14" s="258">
        <v>0.17939999999999998</v>
      </c>
      <c r="N14" s="258">
        <v>4.3055999999999992</v>
      </c>
      <c r="O14" s="258">
        <v>0.17939999999999998</v>
      </c>
      <c r="P14" s="258"/>
      <c r="Q14" s="258"/>
      <c r="R14" s="258"/>
      <c r="S14" s="258"/>
      <c r="T14" s="258"/>
      <c r="U14" s="258"/>
      <c r="V14" s="258"/>
    </row>
    <row r="15" spans="1:22" ht="51" x14ac:dyDescent="0.2">
      <c r="A15" s="258">
        <v>14</v>
      </c>
      <c r="B15" s="259" t="s">
        <v>488</v>
      </c>
      <c r="C15" s="258" t="s">
        <v>640</v>
      </c>
      <c r="D15" s="258" t="s">
        <v>641</v>
      </c>
      <c r="E15" s="258" t="s">
        <v>640</v>
      </c>
      <c r="F15" s="258">
        <v>24</v>
      </c>
      <c r="G15" s="258" t="s">
        <v>254</v>
      </c>
      <c r="H15" s="258" t="s">
        <v>481</v>
      </c>
      <c r="I15" s="258" t="s">
        <v>646</v>
      </c>
      <c r="J15" s="258" t="s">
        <v>640</v>
      </c>
      <c r="K15" s="258">
        <v>4.1666666666666664E-2</v>
      </c>
      <c r="L15" s="258" t="s">
        <v>422</v>
      </c>
      <c r="M15" s="258">
        <v>7.1636374999999992</v>
      </c>
      <c r="N15" s="258">
        <v>7.1636374999999992</v>
      </c>
      <c r="O15" s="258">
        <v>0.29848489583333332</v>
      </c>
      <c r="P15" s="258"/>
    </row>
    <row r="16" spans="1:22" ht="51" x14ac:dyDescent="0.2">
      <c r="A16" s="258">
        <v>15</v>
      </c>
      <c r="B16" s="259" t="s">
        <v>488</v>
      </c>
      <c r="C16" s="258" t="s">
        <v>640</v>
      </c>
      <c r="D16" s="258" t="s">
        <v>641</v>
      </c>
      <c r="E16" s="258" t="s">
        <v>640</v>
      </c>
      <c r="F16" s="258">
        <v>24</v>
      </c>
      <c r="G16" s="258" t="s">
        <v>254</v>
      </c>
      <c r="H16" s="258" t="s">
        <v>481</v>
      </c>
      <c r="I16" s="258" t="s">
        <v>487</v>
      </c>
      <c r="J16" s="258" t="s">
        <v>640</v>
      </c>
      <c r="K16" s="258">
        <v>1</v>
      </c>
      <c r="L16" s="258" t="s">
        <v>422</v>
      </c>
      <c r="M16" s="258">
        <v>0.59910208333333326</v>
      </c>
      <c r="N16" s="258">
        <v>14.378449999999996</v>
      </c>
      <c r="O16" s="258">
        <v>0.59910208333333326</v>
      </c>
      <c r="P16" s="258"/>
    </row>
    <row r="17" spans="1:16" ht="76.5" x14ac:dyDescent="0.2">
      <c r="A17" s="258">
        <v>15</v>
      </c>
      <c r="B17" s="259" t="s">
        <v>490</v>
      </c>
      <c r="C17" s="258" t="s">
        <v>640</v>
      </c>
      <c r="D17" s="258" t="s">
        <v>641</v>
      </c>
      <c r="E17" s="258" t="s">
        <v>640</v>
      </c>
      <c r="F17" s="258">
        <v>24</v>
      </c>
      <c r="G17" s="258" t="s">
        <v>254</v>
      </c>
      <c r="H17" s="258" t="s">
        <v>476</v>
      </c>
      <c r="I17" s="258" t="s">
        <v>179</v>
      </c>
      <c r="J17" s="258" t="s">
        <v>640</v>
      </c>
      <c r="K17" s="258">
        <v>0.10416666666666667</v>
      </c>
      <c r="L17" s="258" t="s">
        <v>642</v>
      </c>
      <c r="M17" s="258">
        <v>0</v>
      </c>
      <c r="N17" s="258">
        <v>0</v>
      </c>
      <c r="O17" s="258">
        <v>0</v>
      </c>
      <c r="P17" s="258"/>
    </row>
    <row r="18" spans="1:16" ht="76.5" x14ac:dyDescent="0.2">
      <c r="A18" s="258">
        <v>17</v>
      </c>
      <c r="B18" s="259" t="s">
        <v>490</v>
      </c>
      <c r="C18" s="258" t="s">
        <v>640</v>
      </c>
      <c r="D18" s="258" t="s">
        <v>641</v>
      </c>
      <c r="E18" s="258" t="s">
        <v>640</v>
      </c>
      <c r="F18" s="258">
        <v>24</v>
      </c>
      <c r="G18" s="258" t="s">
        <v>254</v>
      </c>
      <c r="H18" s="258" t="s">
        <v>476</v>
      </c>
      <c r="I18" s="258" t="s">
        <v>643</v>
      </c>
      <c r="J18" s="258" t="s">
        <v>640</v>
      </c>
      <c r="K18" s="258">
        <v>2.0833333333333332E-2</v>
      </c>
      <c r="L18" s="258" t="s">
        <v>642</v>
      </c>
      <c r="M18" s="258">
        <v>0</v>
      </c>
      <c r="N18" s="258">
        <v>0</v>
      </c>
      <c r="O18" s="258">
        <v>0</v>
      </c>
      <c r="P18" s="258"/>
    </row>
    <row r="19" spans="1:16" ht="76.5" x14ac:dyDescent="0.2">
      <c r="A19" s="258">
        <v>18</v>
      </c>
      <c r="B19" s="259" t="s">
        <v>490</v>
      </c>
      <c r="C19" s="258" t="s">
        <v>640</v>
      </c>
      <c r="D19" s="258" t="s">
        <v>641</v>
      </c>
      <c r="E19" s="258" t="s">
        <v>640</v>
      </c>
      <c r="F19" s="258">
        <v>24</v>
      </c>
      <c r="G19" s="258" t="s">
        <v>254</v>
      </c>
      <c r="H19" s="258" t="s">
        <v>476</v>
      </c>
      <c r="I19" s="258" t="s">
        <v>644</v>
      </c>
      <c r="J19" s="258" t="s">
        <v>640</v>
      </c>
      <c r="K19" s="258">
        <v>1.0416666666666666E-2</v>
      </c>
      <c r="L19" s="258" t="s">
        <v>642</v>
      </c>
      <c r="M19" s="258">
        <v>0</v>
      </c>
      <c r="N19" s="258">
        <v>0</v>
      </c>
      <c r="O19" s="258">
        <v>0</v>
      </c>
      <c r="P19" s="258"/>
    </row>
    <row r="20" spans="1:16" ht="76.5" x14ac:dyDescent="0.2">
      <c r="A20" s="258">
        <v>19</v>
      </c>
      <c r="B20" s="259" t="s">
        <v>490</v>
      </c>
      <c r="C20" s="258" t="s">
        <v>640</v>
      </c>
      <c r="D20" s="258" t="s">
        <v>641</v>
      </c>
      <c r="E20" s="258" t="s">
        <v>640</v>
      </c>
      <c r="F20" s="258">
        <v>24</v>
      </c>
      <c r="G20" s="258" t="s">
        <v>254</v>
      </c>
      <c r="H20" s="258" t="s">
        <v>26</v>
      </c>
      <c r="I20" s="258" t="s">
        <v>477</v>
      </c>
      <c r="J20" s="258" t="s">
        <v>640</v>
      </c>
      <c r="K20" s="258">
        <v>8.3333333333333329E-2</v>
      </c>
      <c r="L20" s="258" t="s">
        <v>642</v>
      </c>
      <c r="M20" s="258">
        <v>5.7692307692307692</v>
      </c>
      <c r="N20" s="258">
        <v>11.538461538461538</v>
      </c>
      <c r="O20" s="258">
        <v>0.48076923076923078</v>
      </c>
      <c r="P20" s="258"/>
    </row>
    <row r="21" spans="1:16" ht="76.5" x14ac:dyDescent="0.2">
      <c r="A21" s="258">
        <v>20</v>
      </c>
      <c r="B21" s="259" t="s">
        <v>490</v>
      </c>
      <c r="C21" s="258" t="s">
        <v>640</v>
      </c>
      <c r="D21" s="258" t="s">
        <v>641</v>
      </c>
      <c r="E21" s="258" t="s">
        <v>640</v>
      </c>
      <c r="F21" s="258">
        <v>24</v>
      </c>
      <c r="G21" s="258" t="s">
        <v>254</v>
      </c>
      <c r="H21" s="258" t="s">
        <v>26</v>
      </c>
      <c r="I21" s="258" t="s">
        <v>478</v>
      </c>
      <c r="J21" s="258" t="s">
        <v>640</v>
      </c>
      <c r="K21" s="258">
        <v>3.3333333333333335E-3</v>
      </c>
      <c r="L21" s="258" t="s">
        <v>642</v>
      </c>
      <c r="M21" s="258">
        <v>2.2049999999999996</v>
      </c>
      <c r="N21" s="258">
        <v>0.17639999999999997</v>
      </c>
      <c r="O21" s="258">
        <v>7.349999999999998E-3</v>
      </c>
      <c r="P21" s="258"/>
    </row>
    <row r="22" spans="1:16" ht="76.5" x14ac:dyDescent="0.2">
      <c r="A22" s="258">
        <v>21</v>
      </c>
      <c r="B22" s="259" t="s">
        <v>490</v>
      </c>
      <c r="C22" s="258" t="s">
        <v>640</v>
      </c>
      <c r="D22" s="258" t="s">
        <v>641</v>
      </c>
      <c r="E22" s="258" t="s">
        <v>640</v>
      </c>
      <c r="F22" s="258">
        <v>24</v>
      </c>
      <c r="G22" s="258" t="s">
        <v>254</v>
      </c>
      <c r="H22" s="258" t="s">
        <v>26</v>
      </c>
      <c r="I22" s="258" t="s">
        <v>479</v>
      </c>
      <c r="J22" s="258" t="s">
        <v>640</v>
      </c>
      <c r="K22" s="258">
        <v>6.6666666666666671E-3</v>
      </c>
      <c r="L22" s="258" t="s">
        <v>642</v>
      </c>
      <c r="M22" s="258">
        <v>7.6923076923076925</v>
      </c>
      <c r="N22" s="258">
        <v>1.2307692307692308</v>
      </c>
      <c r="O22" s="258">
        <v>5.1282051282051287E-2</v>
      </c>
      <c r="P22" s="258"/>
    </row>
    <row r="23" spans="1:16" ht="76.5" x14ac:dyDescent="0.2">
      <c r="A23" s="258">
        <v>22</v>
      </c>
      <c r="B23" s="259" t="s">
        <v>490</v>
      </c>
      <c r="C23" s="258" t="s">
        <v>640</v>
      </c>
      <c r="D23" s="258" t="s">
        <v>641</v>
      </c>
      <c r="E23" s="258" t="s">
        <v>640</v>
      </c>
      <c r="F23" s="258">
        <v>24</v>
      </c>
      <c r="G23" s="258" t="s">
        <v>254</v>
      </c>
      <c r="H23" s="258" t="s">
        <v>26</v>
      </c>
      <c r="I23" s="258" t="s">
        <v>480</v>
      </c>
      <c r="J23" s="258" t="s">
        <v>640</v>
      </c>
      <c r="K23" s="258">
        <v>4.1666666666666664E-2</v>
      </c>
      <c r="L23" s="258" t="s">
        <v>642</v>
      </c>
      <c r="M23" s="258">
        <v>15.411538461538459</v>
      </c>
      <c r="N23" s="258">
        <v>15.411538461538459</v>
      </c>
      <c r="O23" s="258">
        <v>0.64214743589743584</v>
      </c>
      <c r="P23" s="258"/>
    </row>
    <row r="24" spans="1:16" ht="76.5" x14ac:dyDescent="0.2">
      <c r="A24" s="258">
        <v>23</v>
      </c>
      <c r="B24" s="259" t="s">
        <v>490</v>
      </c>
      <c r="C24" s="258" t="s">
        <v>640</v>
      </c>
      <c r="D24" s="258" t="s">
        <v>641</v>
      </c>
      <c r="E24" s="258" t="s">
        <v>640</v>
      </c>
      <c r="F24" s="258">
        <v>24</v>
      </c>
      <c r="G24" s="258" t="s">
        <v>254</v>
      </c>
      <c r="H24" s="258" t="s">
        <v>481</v>
      </c>
      <c r="I24" s="258" t="s">
        <v>482</v>
      </c>
      <c r="J24" s="258" t="s">
        <v>640</v>
      </c>
      <c r="K24" s="258">
        <v>1</v>
      </c>
      <c r="L24" s="258" t="s">
        <v>422</v>
      </c>
      <c r="M24" s="258">
        <v>8.735447916666665</v>
      </c>
      <c r="N24" s="258">
        <v>209.65074999999996</v>
      </c>
      <c r="O24" s="258">
        <v>8.735447916666665</v>
      </c>
      <c r="P24" s="258"/>
    </row>
    <row r="25" spans="1:16" ht="76.5" x14ac:dyDescent="0.2">
      <c r="A25" s="258">
        <v>24</v>
      </c>
      <c r="B25" s="259" t="s">
        <v>490</v>
      </c>
      <c r="C25" s="258" t="s">
        <v>640</v>
      </c>
      <c r="D25" s="258" t="s">
        <v>641</v>
      </c>
      <c r="E25" s="258" t="s">
        <v>640</v>
      </c>
      <c r="F25" s="258">
        <v>24</v>
      </c>
      <c r="G25" s="258" t="s">
        <v>254</v>
      </c>
      <c r="H25" s="258" t="s">
        <v>481</v>
      </c>
      <c r="I25" s="258" t="s">
        <v>645</v>
      </c>
      <c r="J25" s="258" t="s">
        <v>640</v>
      </c>
      <c r="K25" s="258">
        <v>8.3333333333333329E-2</v>
      </c>
      <c r="L25" s="258" t="s">
        <v>422</v>
      </c>
      <c r="M25" s="258">
        <v>0.167109375</v>
      </c>
      <c r="N25" s="258">
        <v>0.33421875000000001</v>
      </c>
      <c r="O25" s="258">
        <v>1.392578125E-2</v>
      </c>
      <c r="P25" s="258"/>
    </row>
    <row r="26" spans="1:16" ht="76.5" x14ac:dyDescent="0.2">
      <c r="A26" s="258">
        <v>25</v>
      </c>
      <c r="B26" s="259" t="s">
        <v>490</v>
      </c>
      <c r="C26" s="258" t="s">
        <v>640</v>
      </c>
      <c r="D26" s="258" t="s">
        <v>641</v>
      </c>
      <c r="E26" s="258" t="s">
        <v>640</v>
      </c>
      <c r="F26" s="258">
        <v>24</v>
      </c>
      <c r="G26" s="258" t="s">
        <v>254</v>
      </c>
      <c r="H26" s="258" t="s">
        <v>481</v>
      </c>
      <c r="I26" s="258" t="s">
        <v>483</v>
      </c>
      <c r="J26" s="258" t="s">
        <v>640</v>
      </c>
      <c r="K26" s="258">
        <v>2</v>
      </c>
      <c r="L26" s="258" t="s">
        <v>422</v>
      </c>
      <c r="M26" s="258">
        <v>0.16751666666666665</v>
      </c>
      <c r="N26" s="258">
        <v>8.0407999999999991</v>
      </c>
      <c r="O26" s="258">
        <v>0.33503333333333329</v>
      </c>
      <c r="P26" s="258"/>
    </row>
    <row r="27" spans="1:16" ht="76.5" x14ac:dyDescent="0.2">
      <c r="A27" s="258">
        <v>26</v>
      </c>
      <c r="B27" s="259" t="s">
        <v>490</v>
      </c>
      <c r="C27" s="258" t="s">
        <v>640</v>
      </c>
      <c r="D27" s="258" t="s">
        <v>641</v>
      </c>
      <c r="E27" s="258" t="s">
        <v>640</v>
      </c>
      <c r="F27" s="258">
        <v>24</v>
      </c>
      <c r="G27" s="258" t="s">
        <v>254</v>
      </c>
      <c r="H27" s="258" t="s">
        <v>481</v>
      </c>
      <c r="I27" s="258" t="s">
        <v>484</v>
      </c>
      <c r="J27" s="258" t="s">
        <v>640</v>
      </c>
      <c r="K27" s="258">
        <v>2</v>
      </c>
      <c r="L27" s="258" t="s">
        <v>422</v>
      </c>
      <c r="M27" s="258">
        <v>0.17853749999999999</v>
      </c>
      <c r="N27" s="258">
        <v>8.569799999999999</v>
      </c>
      <c r="O27" s="258">
        <v>0.35707499999999998</v>
      </c>
      <c r="P27" s="258"/>
    </row>
    <row r="28" spans="1:16" ht="76.5" x14ac:dyDescent="0.2">
      <c r="A28" s="258">
        <v>27</v>
      </c>
      <c r="B28" s="259" t="s">
        <v>490</v>
      </c>
      <c r="C28" s="258" t="s">
        <v>640</v>
      </c>
      <c r="D28" s="258" t="s">
        <v>641</v>
      </c>
      <c r="E28" s="258" t="s">
        <v>640</v>
      </c>
      <c r="F28" s="258">
        <v>24</v>
      </c>
      <c r="G28" s="258" t="s">
        <v>254</v>
      </c>
      <c r="H28" s="258" t="s">
        <v>481</v>
      </c>
      <c r="I28" s="258" t="s">
        <v>485</v>
      </c>
      <c r="J28" s="258" t="s">
        <v>640</v>
      </c>
      <c r="K28" s="258">
        <v>1</v>
      </c>
      <c r="L28" s="258" t="s">
        <v>422</v>
      </c>
      <c r="M28" s="258">
        <v>0.40250000000000002</v>
      </c>
      <c r="N28" s="258">
        <v>9.66</v>
      </c>
      <c r="O28" s="258">
        <v>0.40250000000000002</v>
      </c>
      <c r="P28" s="258"/>
    </row>
    <row r="29" spans="1:16" ht="76.5" x14ac:dyDescent="0.2">
      <c r="A29" s="258">
        <v>28</v>
      </c>
      <c r="B29" s="259" t="s">
        <v>490</v>
      </c>
      <c r="C29" s="258" t="s">
        <v>640</v>
      </c>
      <c r="D29" s="258" t="s">
        <v>641</v>
      </c>
      <c r="E29" s="258" t="s">
        <v>640</v>
      </c>
      <c r="F29" s="258">
        <v>24</v>
      </c>
      <c r="G29" s="258" t="s">
        <v>254</v>
      </c>
      <c r="H29" s="258" t="s">
        <v>481</v>
      </c>
      <c r="I29" s="258" t="s">
        <v>486</v>
      </c>
      <c r="J29" s="258" t="s">
        <v>640</v>
      </c>
      <c r="K29" s="258">
        <v>1</v>
      </c>
      <c r="L29" s="258" t="s">
        <v>422</v>
      </c>
      <c r="M29" s="258">
        <v>0.17939999999999998</v>
      </c>
      <c r="N29" s="258">
        <v>4.3055999999999992</v>
      </c>
      <c r="O29" s="258">
        <v>0.17939999999999998</v>
      </c>
      <c r="P29" s="258"/>
    </row>
    <row r="30" spans="1:16" ht="76.5" x14ac:dyDescent="0.2">
      <c r="A30" s="258">
        <v>29</v>
      </c>
      <c r="B30" s="259" t="s">
        <v>490</v>
      </c>
      <c r="C30" s="258" t="s">
        <v>640</v>
      </c>
      <c r="D30" s="258" t="s">
        <v>641</v>
      </c>
      <c r="E30" s="258" t="s">
        <v>640</v>
      </c>
      <c r="F30" s="258">
        <v>24</v>
      </c>
      <c r="G30" s="258" t="s">
        <v>254</v>
      </c>
      <c r="H30" s="258" t="s">
        <v>481</v>
      </c>
      <c r="I30" s="258" t="s">
        <v>646</v>
      </c>
      <c r="J30" s="258" t="s">
        <v>640</v>
      </c>
      <c r="K30" s="258">
        <v>4.1666666666666664E-2</v>
      </c>
      <c r="L30" s="258" t="s">
        <v>422</v>
      </c>
      <c r="M30" s="258">
        <v>7.1636374999999992</v>
      </c>
      <c r="N30" s="258">
        <v>7.1636374999999992</v>
      </c>
      <c r="O30" s="258">
        <v>0.29848489583333332</v>
      </c>
      <c r="P30" s="258"/>
    </row>
    <row r="31" spans="1:16" ht="76.5" x14ac:dyDescent="0.2">
      <c r="A31" s="258">
        <v>30</v>
      </c>
      <c r="B31" s="259" t="s">
        <v>490</v>
      </c>
      <c r="C31" s="258" t="s">
        <v>640</v>
      </c>
      <c r="D31" s="258" t="s">
        <v>641</v>
      </c>
      <c r="E31" s="258" t="s">
        <v>640</v>
      </c>
      <c r="F31" s="258">
        <v>24</v>
      </c>
      <c r="G31" s="258" t="s">
        <v>254</v>
      </c>
      <c r="H31" s="258" t="s">
        <v>481</v>
      </c>
      <c r="I31" s="258" t="s">
        <v>487</v>
      </c>
      <c r="J31" s="258" t="s">
        <v>640</v>
      </c>
      <c r="K31" s="258">
        <v>1</v>
      </c>
      <c r="L31" s="258" t="s">
        <v>422</v>
      </c>
      <c r="M31" s="258">
        <v>0.59910208333333326</v>
      </c>
      <c r="N31" s="258">
        <v>14.378449999999996</v>
      </c>
      <c r="O31" s="258">
        <v>0.59910208333333326</v>
      </c>
      <c r="P31" s="258"/>
    </row>
    <row r="32" spans="1:16" ht="76.5" x14ac:dyDescent="0.2">
      <c r="A32" s="258">
        <v>872</v>
      </c>
      <c r="B32" s="259" t="s">
        <v>490</v>
      </c>
      <c r="C32" s="258" t="s">
        <v>640</v>
      </c>
      <c r="D32" s="258" t="s">
        <v>641</v>
      </c>
      <c r="E32" s="258" t="s">
        <v>640</v>
      </c>
      <c r="F32" s="258">
        <v>24</v>
      </c>
      <c r="G32" s="258" t="s">
        <v>254</v>
      </c>
      <c r="H32" s="258" t="s">
        <v>481</v>
      </c>
      <c r="I32" s="258" t="s">
        <v>1079</v>
      </c>
      <c r="J32" s="258" t="s">
        <v>640</v>
      </c>
      <c r="K32" s="258">
        <v>1.0416666666666666E-2</v>
      </c>
      <c r="L32" s="258" t="s">
        <v>422</v>
      </c>
      <c r="M32" s="258">
        <v>18.112499999999997</v>
      </c>
      <c r="N32" s="258">
        <v>4.5281249999999993</v>
      </c>
      <c r="O32" s="258">
        <v>0.18867187499999996</v>
      </c>
      <c r="P32" s="258"/>
    </row>
    <row r="33" spans="1:16" ht="63.75" x14ac:dyDescent="0.2">
      <c r="A33" s="258">
        <v>776</v>
      </c>
      <c r="B33" s="259" t="s">
        <v>497</v>
      </c>
      <c r="C33" s="258" t="s">
        <v>498</v>
      </c>
      <c r="D33" s="258" t="s">
        <v>1010</v>
      </c>
      <c r="E33" s="258" t="s">
        <v>640</v>
      </c>
      <c r="F33" s="258">
        <v>94</v>
      </c>
      <c r="G33" s="258" t="s">
        <v>254</v>
      </c>
      <c r="H33" s="258" t="s">
        <v>476</v>
      </c>
      <c r="I33" s="258" t="s">
        <v>179</v>
      </c>
      <c r="J33" s="258" t="s">
        <v>640</v>
      </c>
      <c r="K33" s="258">
        <v>5.3191489361702128E-2</v>
      </c>
      <c r="L33" s="258" t="s">
        <v>1011</v>
      </c>
      <c r="M33" s="258">
        <v>0</v>
      </c>
      <c r="N33" s="258">
        <v>0</v>
      </c>
      <c r="O33" s="258">
        <v>0</v>
      </c>
      <c r="P33" s="258"/>
    </row>
    <row r="34" spans="1:16" ht="63.75" x14ac:dyDescent="0.2">
      <c r="A34" s="258">
        <v>777</v>
      </c>
      <c r="B34" s="259" t="s">
        <v>497</v>
      </c>
      <c r="C34" s="258" t="s">
        <v>498</v>
      </c>
      <c r="D34" s="258" t="s">
        <v>1010</v>
      </c>
      <c r="E34" s="258" t="s">
        <v>640</v>
      </c>
      <c r="F34" s="258">
        <v>94</v>
      </c>
      <c r="G34" s="258" t="s">
        <v>254</v>
      </c>
      <c r="H34" s="258" t="s">
        <v>481</v>
      </c>
      <c r="I34" s="258" t="s">
        <v>785</v>
      </c>
      <c r="J34" s="258" t="s">
        <v>640</v>
      </c>
      <c r="K34" s="258">
        <v>1.0212765957446808</v>
      </c>
      <c r="L34" s="258" t="s">
        <v>422</v>
      </c>
      <c r="M34" s="258">
        <v>18.356299999999997</v>
      </c>
      <c r="N34" s="258">
        <v>1762.2047999999998</v>
      </c>
      <c r="O34" s="258">
        <v>18.746859574468083</v>
      </c>
      <c r="P34" s="258"/>
    </row>
    <row r="35" spans="1:16" ht="63.75" x14ac:dyDescent="0.2">
      <c r="A35" s="258">
        <v>778</v>
      </c>
      <c r="B35" s="259" t="s">
        <v>497</v>
      </c>
      <c r="C35" s="258" t="s">
        <v>498</v>
      </c>
      <c r="D35" s="258" t="s">
        <v>1010</v>
      </c>
      <c r="E35" s="258" t="s">
        <v>640</v>
      </c>
      <c r="F35" s="258">
        <v>94</v>
      </c>
      <c r="G35" s="258" t="s">
        <v>254</v>
      </c>
      <c r="H35" s="258" t="s">
        <v>481</v>
      </c>
      <c r="I35" s="258" t="s">
        <v>1012</v>
      </c>
      <c r="J35" s="258" t="s">
        <v>640</v>
      </c>
      <c r="K35" s="258">
        <v>7.4468085106382975E-2</v>
      </c>
      <c r="L35" s="258" t="s">
        <v>422</v>
      </c>
      <c r="M35" s="258">
        <v>8.8549999999999986</v>
      </c>
      <c r="N35" s="258">
        <v>61.984999999999992</v>
      </c>
      <c r="O35" s="258">
        <v>0.65941489361702121</v>
      </c>
      <c r="P35" s="258"/>
    </row>
    <row r="36" spans="1:16" ht="63.75" x14ac:dyDescent="0.2">
      <c r="A36" s="258">
        <v>779</v>
      </c>
      <c r="B36" s="259" t="s">
        <v>497</v>
      </c>
      <c r="C36" s="258" t="s">
        <v>498</v>
      </c>
      <c r="D36" s="258" t="s">
        <v>1010</v>
      </c>
      <c r="E36" s="258" t="s">
        <v>640</v>
      </c>
      <c r="F36" s="258">
        <v>94</v>
      </c>
      <c r="G36" s="258" t="s">
        <v>254</v>
      </c>
      <c r="H36" s="258" t="s">
        <v>481</v>
      </c>
      <c r="I36" s="258" t="s">
        <v>660</v>
      </c>
      <c r="J36" s="258" t="s">
        <v>640</v>
      </c>
      <c r="K36" s="258">
        <v>2.2553191489361701</v>
      </c>
      <c r="L36" s="258" t="s">
        <v>422</v>
      </c>
      <c r="M36" s="258">
        <v>0.1796875</v>
      </c>
      <c r="N36" s="258">
        <v>38.09375</v>
      </c>
      <c r="O36" s="258">
        <v>0.4052526595744681</v>
      </c>
      <c r="P36" s="258"/>
    </row>
    <row r="37" spans="1:16" ht="63.75" x14ac:dyDescent="0.2">
      <c r="A37" s="258">
        <v>780</v>
      </c>
      <c r="B37" s="259" t="s">
        <v>497</v>
      </c>
      <c r="C37" s="258" t="s">
        <v>498</v>
      </c>
      <c r="D37" s="258" t="s">
        <v>1010</v>
      </c>
      <c r="E37" s="258" t="s">
        <v>640</v>
      </c>
      <c r="F37" s="258">
        <v>94</v>
      </c>
      <c r="G37" s="258" t="s">
        <v>254</v>
      </c>
      <c r="H37" s="258" t="s">
        <v>481</v>
      </c>
      <c r="I37" s="258" t="s">
        <v>659</v>
      </c>
      <c r="J37" s="258" t="s">
        <v>640</v>
      </c>
      <c r="K37" s="258">
        <v>0.1702127659574468</v>
      </c>
      <c r="L37" s="258" t="s">
        <v>422</v>
      </c>
      <c r="M37" s="258">
        <v>0.15932291666666668</v>
      </c>
      <c r="N37" s="258">
        <v>2.5491666666666668</v>
      </c>
      <c r="O37" s="258">
        <v>2.7118794326241136E-2</v>
      </c>
      <c r="P37" s="258"/>
    </row>
    <row r="38" spans="1:16" ht="63.75" x14ac:dyDescent="0.2">
      <c r="A38" s="258">
        <v>781</v>
      </c>
      <c r="B38" s="259" t="s">
        <v>497</v>
      </c>
      <c r="C38" s="258" t="s">
        <v>498</v>
      </c>
      <c r="D38" s="258" t="s">
        <v>1010</v>
      </c>
      <c r="E38" s="258" t="s">
        <v>640</v>
      </c>
      <c r="F38" s="258">
        <v>94</v>
      </c>
      <c r="G38" s="258" t="s">
        <v>254</v>
      </c>
      <c r="H38" s="258" t="s">
        <v>481</v>
      </c>
      <c r="I38" s="258" t="s">
        <v>1013</v>
      </c>
      <c r="J38" s="258" t="s">
        <v>640</v>
      </c>
      <c r="K38" s="258">
        <v>1.0638297872340425E-2</v>
      </c>
      <c r="L38" s="258" t="s">
        <v>422</v>
      </c>
      <c r="M38" s="258">
        <v>0.32942708333333326</v>
      </c>
      <c r="N38" s="258">
        <v>0.32942708333333326</v>
      </c>
      <c r="O38" s="258">
        <v>3.5045434397163113E-3</v>
      </c>
      <c r="P38" s="258"/>
    </row>
    <row r="39" spans="1:16" ht="63.75" x14ac:dyDescent="0.2">
      <c r="A39" s="258">
        <v>782</v>
      </c>
      <c r="B39" s="259" t="s">
        <v>497</v>
      </c>
      <c r="C39" s="258" t="s">
        <v>498</v>
      </c>
      <c r="D39" s="258" t="s">
        <v>1010</v>
      </c>
      <c r="E39" s="258" t="s">
        <v>640</v>
      </c>
      <c r="F39" s="258">
        <v>94</v>
      </c>
      <c r="G39" s="258" t="s">
        <v>254</v>
      </c>
      <c r="H39" s="258" t="s">
        <v>481</v>
      </c>
      <c r="I39" s="258" t="s">
        <v>1014</v>
      </c>
      <c r="J39" s="258" t="s">
        <v>640</v>
      </c>
      <c r="K39" s="258">
        <v>1.0638297872340425E-2</v>
      </c>
      <c r="L39" s="258" t="s">
        <v>422</v>
      </c>
      <c r="M39" s="258">
        <v>2.2999999999999998</v>
      </c>
      <c r="N39" s="258">
        <v>2.2999999999999998</v>
      </c>
      <c r="O39" s="258">
        <v>2.4468085106382976E-2</v>
      </c>
      <c r="P39" s="258"/>
    </row>
    <row r="40" spans="1:16" ht="63.75" x14ac:dyDescent="0.2">
      <c r="A40" s="258">
        <v>783</v>
      </c>
      <c r="B40" s="259" t="s">
        <v>497</v>
      </c>
      <c r="C40" s="258" t="s">
        <v>498</v>
      </c>
      <c r="D40" s="258" t="s">
        <v>1010</v>
      </c>
      <c r="E40" s="258" t="s">
        <v>640</v>
      </c>
      <c r="F40" s="258">
        <v>94</v>
      </c>
      <c r="G40" s="258" t="s">
        <v>254</v>
      </c>
      <c r="H40" s="258" t="s">
        <v>26</v>
      </c>
      <c r="I40" s="258" t="s">
        <v>477</v>
      </c>
      <c r="J40" s="258" t="s">
        <v>640</v>
      </c>
      <c r="K40" s="258">
        <v>1.5957446808510637E-2</v>
      </c>
      <c r="L40" s="258" t="s">
        <v>642</v>
      </c>
      <c r="M40" s="258">
        <v>5.7692307692307692</v>
      </c>
      <c r="N40" s="258">
        <v>8.6538461538461533</v>
      </c>
      <c r="O40" s="258">
        <v>9.2062193126022901E-2</v>
      </c>
      <c r="P40" s="258"/>
    </row>
    <row r="41" spans="1:16" ht="63.75" x14ac:dyDescent="0.2">
      <c r="A41" s="258">
        <v>784</v>
      </c>
      <c r="B41" s="259" t="s">
        <v>497</v>
      </c>
      <c r="C41" s="258" t="s">
        <v>498</v>
      </c>
      <c r="D41" s="258" t="s">
        <v>1010</v>
      </c>
      <c r="E41" s="258" t="s">
        <v>640</v>
      </c>
      <c r="F41" s="258">
        <v>94</v>
      </c>
      <c r="G41" s="258" t="s">
        <v>254</v>
      </c>
      <c r="H41" s="258" t="s">
        <v>481</v>
      </c>
      <c r="I41" s="258" t="s">
        <v>802</v>
      </c>
      <c r="J41" s="258" t="s">
        <v>640</v>
      </c>
      <c r="K41" s="258">
        <v>0.95744680851063835</v>
      </c>
      <c r="L41" s="258" t="s">
        <v>1015</v>
      </c>
      <c r="M41" s="258">
        <v>0.39571499999999998</v>
      </c>
      <c r="N41" s="258">
        <v>35.614350000000002</v>
      </c>
      <c r="O41" s="258">
        <v>0.37887606382978728</v>
      </c>
      <c r="P41" s="258"/>
    </row>
    <row r="42" spans="1:16" ht="63.75" x14ac:dyDescent="0.2">
      <c r="A42" s="258">
        <v>785</v>
      </c>
      <c r="B42" s="259" t="s">
        <v>497</v>
      </c>
      <c r="C42" s="258" t="s">
        <v>498</v>
      </c>
      <c r="D42" s="258" t="s">
        <v>1010</v>
      </c>
      <c r="E42" s="258" t="s">
        <v>640</v>
      </c>
      <c r="F42" s="258">
        <v>94</v>
      </c>
      <c r="G42" s="258" t="s">
        <v>254</v>
      </c>
      <c r="H42" s="258" t="s">
        <v>481</v>
      </c>
      <c r="I42" s="258" t="s">
        <v>487</v>
      </c>
      <c r="J42" s="258" t="s">
        <v>640</v>
      </c>
      <c r="K42" s="258">
        <v>1.0212765957446808</v>
      </c>
      <c r="L42" s="258" t="s">
        <v>422</v>
      </c>
      <c r="M42" s="258">
        <v>0.59910208333333326</v>
      </c>
      <c r="N42" s="258">
        <v>57.513799999999989</v>
      </c>
      <c r="O42" s="258">
        <v>0.61184893617021263</v>
      </c>
      <c r="P42" s="258"/>
    </row>
    <row r="43" spans="1:16" ht="63.75" x14ac:dyDescent="0.2">
      <c r="A43" s="258">
        <v>786</v>
      </c>
      <c r="B43" s="259" t="s">
        <v>497</v>
      </c>
      <c r="C43" s="258" t="s">
        <v>498</v>
      </c>
      <c r="D43" s="258" t="s">
        <v>1010</v>
      </c>
      <c r="E43" s="258" t="s">
        <v>640</v>
      </c>
      <c r="F43" s="258">
        <v>94</v>
      </c>
      <c r="G43" s="258" t="s">
        <v>254</v>
      </c>
      <c r="H43" s="258" t="s">
        <v>481</v>
      </c>
      <c r="I43" s="258" t="s">
        <v>485</v>
      </c>
      <c r="J43" s="258" t="s">
        <v>640</v>
      </c>
      <c r="K43" s="258">
        <v>1.0212765957446808</v>
      </c>
      <c r="L43" s="258" t="s">
        <v>422</v>
      </c>
      <c r="M43" s="258">
        <v>0.40250000000000002</v>
      </c>
      <c r="N43" s="258">
        <v>38.64</v>
      </c>
      <c r="O43" s="258">
        <v>0.4110638297872341</v>
      </c>
      <c r="P43" s="258"/>
    </row>
    <row r="44" spans="1:16" x14ac:dyDescent="0.2">
      <c r="A44" s="258">
        <v>753</v>
      </c>
      <c r="B44" s="259" t="s">
        <v>622</v>
      </c>
      <c r="C44" s="258" t="s">
        <v>640</v>
      </c>
      <c r="D44" s="258" t="s">
        <v>640</v>
      </c>
      <c r="E44" s="258" t="s">
        <v>640</v>
      </c>
      <c r="F44" s="258">
        <v>50</v>
      </c>
      <c r="G44" s="258" t="s">
        <v>254</v>
      </c>
      <c r="H44" s="258" t="s">
        <v>476</v>
      </c>
      <c r="I44" s="258" t="s">
        <v>179</v>
      </c>
      <c r="J44" s="258" t="s">
        <v>640</v>
      </c>
      <c r="K44" s="258">
        <v>0.1</v>
      </c>
      <c r="L44" s="258" t="s">
        <v>642</v>
      </c>
      <c r="M44" s="258">
        <v>0</v>
      </c>
      <c r="N44" s="258">
        <v>0</v>
      </c>
      <c r="O44" s="258">
        <v>0</v>
      </c>
      <c r="P44" s="258"/>
    </row>
    <row r="45" spans="1:16" x14ac:dyDescent="0.2">
      <c r="A45" s="258">
        <v>754</v>
      </c>
      <c r="B45" s="259" t="s">
        <v>622</v>
      </c>
      <c r="C45" s="258" t="s">
        <v>640</v>
      </c>
      <c r="D45" s="258" t="s">
        <v>640</v>
      </c>
      <c r="E45" s="258" t="s">
        <v>640</v>
      </c>
      <c r="F45" s="258">
        <v>50</v>
      </c>
      <c r="G45" s="258" t="s">
        <v>254</v>
      </c>
      <c r="H45" s="258" t="s">
        <v>476</v>
      </c>
      <c r="I45" s="258" t="s">
        <v>643</v>
      </c>
      <c r="J45" s="258" t="s">
        <v>640</v>
      </c>
      <c r="K45" s="258">
        <v>5.0000000000000001E-3</v>
      </c>
      <c r="L45" s="258" t="s">
        <v>642</v>
      </c>
      <c r="M45" s="258">
        <v>0</v>
      </c>
      <c r="N45" s="258">
        <v>0</v>
      </c>
      <c r="O45" s="258">
        <v>0</v>
      </c>
      <c r="P45" s="258"/>
    </row>
    <row r="46" spans="1:16" x14ac:dyDescent="0.2">
      <c r="A46" s="258">
        <v>755</v>
      </c>
      <c r="B46" s="259" t="s">
        <v>622</v>
      </c>
      <c r="C46" s="258" t="s">
        <v>640</v>
      </c>
      <c r="D46" s="258" t="s">
        <v>640</v>
      </c>
      <c r="E46" s="258" t="s">
        <v>640</v>
      </c>
      <c r="F46" s="258">
        <v>50</v>
      </c>
      <c r="G46" s="258" t="s">
        <v>254</v>
      </c>
      <c r="H46" s="258" t="s">
        <v>476</v>
      </c>
      <c r="I46" s="258" t="s">
        <v>644</v>
      </c>
      <c r="J46" s="258" t="s">
        <v>640</v>
      </c>
      <c r="K46" s="258">
        <v>1.2E-2</v>
      </c>
      <c r="L46" s="258" t="s">
        <v>642</v>
      </c>
      <c r="M46" s="258">
        <v>0</v>
      </c>
      <c r="N46" s="258">
        <v>0</v>
      </c>
      <c r="O46" s="258">
        <v>0</v>
      </c>
      <c r="P46" s="258"/>
    </row>
    <row r="47" spans="1:16" x14ac:dyDescent="0.2">
      <c r="A47" s="258">
        <v>756</v>
      </c>
      <c r="B47" s="259" t="s">
        <v>622</v>
      </c>
      <c r="C47" s="258" t="s">
        <v>640</v>
      </c>
      <c r="D47" s="258" t="s">
        <v>640</v>
      </c>
      <c r="E47" s="258" t="s">
        <v>640</v>
      </c>
      <c r="F47" s="258">
        <v>50</v>
      </c>
      <c r="G47" s="258" t="s">
        <v>254</v>
      </c>
      <c r="H47" s="258" t="s">
        <v>26</v>
      </c>
      <c r="I47" s="258" t="s">
        <v>651</v>
      </c>
      <c r="J47" s="258" t="s">
        <v>640</v>
      </c>
      <c r="K47" s="258">
        <v>0.02</v>
      </c>
      <c r="L47" s="258" t="s">
        <v>642</v>
      </c>
      <c r="M47" s="258">
        <v>6.0538461538461537</v>
      </c>
      <c r="N47" s="258">
        <v>6.0538461538461537</v>
      </c>
      <c r="O47" s="258">
        <v>0.12107692307692308</v>
      </c>
      <c r="P47" s="258"/>
    </row>
    <row r="48" spans="1:16" x14ac:dyDescent="0.2">
      <c r="A48" s="258">
        <v>757</v>
      </c>
      <c r="B48" s="259" t="s">
        <v>622</v>
      </c>
      <c r="C48" s="258" t="s">
        <v>640</v>
      </c>
      <c r="D48" s="258" t="s">
        <v>640</v>
      </c>
      <c r="E48" s="258" t="s">
        <v>640</v>
      </c>
      <c r="F48" s="258">
        <v>50</v>
      </c>
      <c r="G48" s="258" t="s">
        <v>254</v>
      </c>
      <c r="H48" s="258" t="s">
        <v>481</v>
      </c>
      <c r="I48" s="258" t="s">
        <v>487</v>
      </c>
      <c r="J48" s="258" t="s">
        <v>640</v>
      </c>
      <c r="K48" s="258">
        <v>1</v>
      </c>
      <c r="L48" s="258" t="s">
        <v>422</v>
      </c>
      <c r="M48" s="258">
        <v>0.59910208333333326</v>
      </c>
      <c r="N48" s="258">
        <v>29.955104166666661</v>
      </c>
      <c r="O48" s="258">
        <v>0.59910208333333326</v>
      </c>
      <c r="P48" s="258"/>
    </row>
    <row r="49" spans="1:16" x14ac:dyDescent="0.2">
      <c r="A49" s="258">
        <v>758</v>
      </c>
      <c r="B49" s="259" t="s">
        <v>622</v>
      </c>
      <c r="C49" s="258" t="s">
        <v>640</v>
      </c>
      <c r="D49" s="258" t="s">
        <v>640</v>
      </c>
      <c r="E49" s="258" t="s">
        <v>640</v>
      </c>
      <c r="F49" s="258">
        <v>50</v>
      </c>
      <c r="G49" s="258" t="s">
        <v>254</v>
      </c>
      <c r="H49" s="258" t="s">
        <v>481</v>
      </c>
      <c r="I49" s="258" t="s">
        <v>675</v>
      </c>
      <c r="J49" s="258" t="s">
        <v>676</v>
      </c>
      <c r="K49" s="258">
        <v>1</v>
      </c>
      <c r="L49" s="258" t="s">
        <v>422</v>
      </c>
      <c r="M49" s="258">
        <v>8.4099499999999994E-2</v>
      </c>
      <c r="N49" s="258">
        <v>4.2049749999999992</v>
      </c>
      <c r="O49" s="258">
        <v>8.409949999999998E-2</v>
      </c>
      <c r="P49" s="258"/>
    </row>
    <row r="50" spans="1:16" x14ac:dyDescent="0.2">
      <c r="A50" s="258">
        <v>759</v>
      </c>
      <c r="B50" s="259" t="s">
        <v>622</v>
      </c>
      <c r="C50" s="258" t="s">
        <v>640</v>
      </c>
      <c r="D50" s="258" t="s">
        <v>640</v>
      </c>
      <c r="E50" s="258" t="s">
        <v>640</v>
      </c>
      <c r="F50" s="258">
        <v>50</v>
      </c>
      <c r="G50" s="258" t="s">
        <v>254</v>
      </c>
      <c r="H50" s="258" t="s">
        <v>481</v>
      </c>
      <c r="I50" s="258" t="s">
        <v>837</v>
      </c>
      <c r="J50" s="258" t="s">
        <v>640</v>
      </c>
      <c r="K50" s="258">
        <v>0.5</v>
      </c>
      <c r="L50" s="258" t="s">
        <v>422</v>
      </c>
      <c r="M50" s="258">
        <v>0.18462100000000001</v>
      </c>
      <c r="N50" s="258">
        <v>4.6155249999999999</v>
      </c>
      <c r="O50" s="258">
        <v>9.2310500000000004E-2</v>
      </c>
      <c r="P50" s="258"/>
    </row>
    <row r="51" spans="1:16" x14ac:dyDescent="0.2">
      <c r="A51" s="258">
        <v>760</v>
      </c>
      <c r="B51" s="259" t="s">
        <v>622</v>
      </c>
      <c r="C51" s="258" t="s">
        <v>640</v>
      </c>
      <c r="D51" s="258" t="s">
        <v>640</v>
      </c>
      <c r="E51" s="258" t="s">
        <v>640</v>
      </c>
      <c r="F51" s="258">
        <v>50</v>
      </c>
      <c r="G51" s="258" t="s">
        <v>254</v>
      </c>
      <c r="H51" s="258" t="s">
        <v>481</v>
      </c>
      <c r="I51" s="258" t="s">
        <v>801</v>
      </c>
      <c r="J51" s="258" t="s">
        <v>640</v>
      </c>
      <c r="K51" s="258">
        <v>1</v>
      </c>
      <c r="L51" s="258" t="s">
        <v>422</v>
      </c>
      <c r="M51" s="258">
        <v>0.33579999999999993</v>
      </c>
      <c r="N51" s="258">
        <v>16.789999999999996</v>
      </c>
      <c r="O51" s="258">
        <v>0.33579999999999993</v>
      </c>
      <c r="P51" s="258"/>
    </row>
    <row r="52" spans="1:16" x14ac:dyDescent="0.2">
      <c r="A52" s="258">
        <v>454</v>
      </c>
      <c r="B52" s="259" t="s">
        <v>550</v>
      </c>
      <c r="C52" s="258" t="s">
        <v>640</v>
      </c>
      <c r="D52" s="258" t="s">
        <v>735</v>
      </c>
      <c r="E52" s="258" t="s">
        <v>640</v>
      </c>
      <c r="F52" s="258">
        <v>4</v>
      </c>
      <c r="G52" s="258" t="s">
        <v>254</v>
      </c>
      <c r="H52" s="258" t="s">
        <v>476</v>
      </c>
      <c r="I52" s="258" t="s">
        <v>179</v>
      </c>
      <c r="J52" s="258" t="s">
        <v>640</v>
      </c>
      <c r="K52" s="258">
        <v>0.125</v>
      </c>
      <c r="L52" s="258" t="s">
        <v>642</v>
      </c>
      <c r="M52" s="258">
        <v>0</v>
      </c>
      <c r="N52" s="258">
        <v>0</v>
      </c>
      <c r="O52" s="258">
        <v>0</v>
      </c>
      <c r="P52" s="258"/>
    </row>
    <row r="53" spans="1:16" x14ac:dyDescent="0.2">
      <c r="A53" s="258">
        <v>455</v>
      </c>
      <c r="B53" s="259" t="s">
        <v>550</v>
      </c>
      <c r="C53" s="258" t="s">
        <v>640</v>
      </c>
      <c r="D53" s="258" t="s">
        <v>735</v>
      </c>
      <c r="E53" s="258" t="s">
        <v>640</v>
      </c>
      <c r="F53" s="258">
        <v>4</v>
      </c>
      <c r="G53" s="258" t="s">
        <v>254</v>
      </c>
      <c r="H53" s="258" t="s">
        <v>476</v>
      </c>
      <c r="I53" s="258" t="s">
        <v>643</v>
      </c>
      <c r="J53" s="258" t="s">
        <v>640</v>
      </c>
      <c r="K53" s="258">
        <v>2.5000000000000001E-2</v>
      </c>
      <c r="L53" s="258" t="s">
        <v>642</v>
      </c>
      <c r="M53" s="258">
        <v>0</v>
      </c>
      <c r="N53" s="258">
        <v>0</v>
      </c>
      <c r="O53" s="258">
        <v>0</v>
      </c>
      <c r="P53" s="258"/>
    </row>
    <row r="54" spans="1:16" x14ac:dyDescent="0.2">
      <c r="A54" s="258">
        <v>456</v>
      </c>
      <c r="B54" s="259" t="s">
        <v>550</v>
      </c>
      <c r="C54" s="258" t="s">
        <v>640</v>
      </c>
      <c r="D54" s="258" t="s">
        <v>735</v>
      </c>
      <c r="E54" s="258" t="s">
        <v>640</v>
      </c>
      <c r="F54" s="258">
        <v>4</v>
      </c>
      <c r="G54" s="258" t="s">
        <v>254</v>
      </c>
      <c r="H54" s="258" t="s">
        <v>476</v>
      </c>
      <c r="I54" s="258" t="s">
        <v>644</v>
      </c>
      <c r="J54" s="258" t="s">
        <v>640</v>
      </c>
      <c r="K54" s="258">
        <v>0</v>
      </c>
      <c r="L54" s="258" t="s">
        <v>642</v>
      </c>
      <c r="M54" s="258">
        <v>0</v>
      </c>
      <c r="N54" s="258">
        <v>0</v>
      </c>
      <c r="O54" s="258">
        <v>0</v>
      </c>
      <c r="P54" s="258"/>
    </row>
    <row r="55" spans="1:16" x14ac:dyDescent="0.2">
      <c r="A55" s="258">
        <v>457</v>
      </c>
      <c r="B55" s="259" t="s">
        <v>550</v>
      </c>
      <c r="C55" s="258" t="s">
        <v>640</v>
      </c>
      <c r="D55" s="258" t="s">
        <v>735</v>
      </c>
      <c r="E55" s="258" t="s">
        <v>640</v>
      </c>
      <c r="F55" s="258">
        <v>4</v>
      </c>
      <c r="G55" s="258" t="s">
        <v>254</v>
      </c>
      <c r="H55" s="258" t="s">
        <v>26</v>
      </c>
      <c r="I55" s="258" t="s">
        <v>693</v>
      </c>
      <c r="J55" s="258" t="s">
        <v>640</v>
      </c>
      <c r="K55" s="258">
        <v>0.125</v>
      </c>
      <c r="L55" s="258" t="s">
        <v>642</v>
      </c>
      <c r="M55" s="258">
        <v>5.4961538461538462</v>
      </c>
      <c r="N55" s="258">
        <v>2.7480769230769231</v>
      </c>
      <c r="O55" s="258">
        <v>0.68701923076923077</v>
      </c>
      <c r="P55" s="258" t="s">
        <v>736</v>
      </c>
    </row>
    <row r="56" spans="1:16" x14ac:dyDescent="0.2">
      <c r="A56" s="258">
        <v>458</v>
      </c>
      <c r="B56" s="259" t="s">
        <v>550</v>
      </c>
      <c r="C56" s="258" t="s">
        <v>640</v>
      </c>
      <c r="D56" s="258" t="s">
        <v>735</v>
      </c>
      <c r="E56" s="258" t="s">
        <v>640</v>
      </c>
      <c r="F56" s="258">
        <v>4</v>
      </c>
      <c r="G56" s="258" t="s">
        <v>254</v>
      </c>
      <c r="H56" s="258" t="s">
        <v>26</v>
      </c>
      <c r="I56" s="258" t="s">
        <v>737</v>
      </c>
      <c r="J56" s="258" t="s">
        <v>640</v>
      </c>
      <c r="K56" s="258">
        <v>2.5000000000000001E-2</v>
      </c>
      <c r="L56" s="258" t="s">
        <v>642</v>
      </c>
      <c r="M56" s="258">
        <v>2.3076923076923075</v>
      </c>
      <c r="N56" s="258">
        <v>0.23076923076923075</v>
      </c>
      <c r="O56" s="258">
        <v>5.7692307692307689E-2</v>
      </c>
      <c r="P56" s="258" t="s">
        <v>736</v>
      </c>
    </row>
    <row r="57" spans="1:16" x14ac:dyDescent="0.2">
      <c r="A57" s="258">
        <v>459</v>
      </c>
      <c r="B57" s="259" t="s">
        <v>550</v>
      </c>
      <c r="C57" s="258" t="s">
        <v>640</v>
      </c>
      <c r="D57" s="258" t="s">
        <v>735</v>
      </c>
      <c r="E57" s="258" t="s">
        <v>640</v>
      </c>
      <c r="F57" s="258">
        <v>4</v>
      </c>
      <c r="G57" s="258" t="s">
        <v>254</v>
      </c>
      <c r="H57" s="258" t="s">
        <v>26</v>
      </c>
      <c r="I57" s="258" t="s">
        <v>681</v>
      </c>
      <c r="J57" s="258" t="s">
        <v>640</v>
      </c>
      <c r="K57" s="258">
        <v>0.125</v>
      </c>
      <c r="L57" s="258" t="s">
        <v>642</v>
      </c>
      <c r="M57" s="258">
        <v>0.69576923076923081</v>
      </c>
      <c r="N57" s="258">
        <v>0.3478846153846154</v>
      </c>
      <c r="O57" s="258">
        <v>8.6971153846153851E-2</v>
      </c>
      <c r="P57" s="258" t="s">
        <v>736</v>
      </c>
    </row>
    <row r="58" spans="1:16" x14ac:dyDescent="0.2">
      <c r="A58" s="258">
        <v>460</v>
      </c>
      <c r="B58" s="259" t="s">
        <v>550</v>
      </c>
      <c r="C58" s="258" t="s">
        <v>640</v>
      </c>
      <c r="D58" s="258" t="s">
        <v>735</v>
      </c>
      <c r="E58" s="258" t="s">
        <v>640</v>
      </c>
      <c r="F58" s="258">
        <v>4</v>
      </c>
      <c r="G58" s="258" t="s">
        <v>254</v>
      </c>
      <c r="H58" s="258" t="s">
        <v>26</v>
      </c>
      <c r="I58" s="258" t="s">
        <v>650</v>
      </c>
      <c r="J58" s="258" t="s">
        <v>640</v>
      </c>
      <c r="K58" s="258">
        <v>0</v>
      </c>
      <c r="L58" s="258" t="s">
        <v>642</v>
      </c>
      <c r="M58" s="258">
        <v>2.0665384615384612</v>
      </c>
      <c r="N58" s="258">
        <v>0</v>
      </c>
      <c r="O58" s="258">
        <v>0</v>
      </c>
      <c r="P58" s="258" t="s">
        <v>736</v>
      </c>
    </row>
    <row r="59" spans="1:16" x14ac:dyDescent="0.2">
      <c r="A59" s="258">
        <v>461</v>
      </c>
      <c r="B59" s="259" t="s">
        <v>550</v>
      </c>
      <c r="C59" s="258" t="s">
        <v>640</v>
      </c>
      <c r="D59" s="258" t="s">
        <v>735</v>
      </c>
      <c r="E59" s="258" t="s">
        <v>640</v>
      </c>
      <c r="F59" s="258">
        <v>4</v>
      </c>
      <c r="G59" s="258" t="s">
        <v>254</v>
      </c>
      <c r="H59" s="258" t="s">
        <v>481</v>
      </c>
      <c r="I59" s="258" t="s">
        <v>738</v>
      </c>
      <c r="J59" s="258" t="s">
        <v>640</v>
      </c>
      <c r="K59" s="258">
        <v>50</v>
      </c>
      <c r="L59" s="258" t="s">
        <v>422</v>
      </c>
      <c r="M59" s="258">
        <v>7.474999999999999E-3</v>
      </c>
      <c r="N59" s="258">
        <v>1.4950000000000001</v>
      </c>
      <c r="O59" s="258">
        <v>0.37375000000000003</v>
      </c>
      <c r="P59" s="258"/>
    </row>
    <row r="60" spans="1:16" x14ac:dyDescent="0.2">
      <c r="A60" s="258">
        <v>462</v>
      </c>
      <c r="B60" s="259" t="s">
        <v>550</v>
      </c>
      <c r="C60" s="258" t="s">
        <v>640</v>
      </c>
      <c r="D60" s="258" t="s">
        <v>735</v>
      </c>
      <c r="E60" s="258" t="s">
        <v>640</v>
      </c>
      <c r="F60" s="258">
        <v>4</v>
      </c>
      <c r="G60" s="258" t="s">
        <v>254</v>
      </c>
      <c r="H60" s="258" t="s">
        <v>481</v>
      </c>
      <c r="I60" s="258" t="s">
        <v>739</v>
      </c>
      <c r="J60" s="258" t="s">
        <v>640</v>
      </c>
      <c r="K60" s="258">
        <v>3.75</v>
      </c>
      <c r="L60" s="258" t="s">
        <v>422</v>
      </c>
      <c r="M60" s="258">
        <v>0.16930555555555554</v>
      </c>
      <c r="N60" s="258">
        <v>2.5395833333333333</v>
      </c>
      <c r="O60" s="258">
        <v>0.63489583333333333</v>
      </c>
      <c r="P60" s="258"/>
    </row>
    <row r="61" spans="1:16" x14ac:dyDescent="0.2">
      <c r="A61" s="258">
        <v>463</v>
      </c>
      <c r="B61" s="259" t="s">
        <v>550</v>
      </c>
      <c r="C61" s="258" t="s">
        <v>640</v>
      </c>
      <c r="D61" s="258" t="s">
        <v>735</v>
      </c>
      <c r="E61" s="258" t="s">
        <v>640</v>
      </c>
      <c r="F61" s="258">
        <v>4</v>
      </c>
      <c r="G61" s="258" t="s">
        <v>254</v>
      </c>
      <c r="H61" s="258" t="s">
        <v>481</v>
      </c>
      <c r="I61" s="258" t="s">
        <v>740</v>
      </c>
      <c r="J61" s="258" t="s">
        <v>640</v>
      </c>
      <c r="K61" s="258">
        <v>1.25</v>
      </c>
      <c r="L61" s="258" t="s">
        <v>422</v>
      </c>
      <c r="M61" s="258">
        <v>0.24265</v>
      </c>
      <c r="N61" s="258">
        <v>1.2132499999999999</v>
      </c>
      <c r="O61" s="258">
        <v>0.30331249999999998</v>
      </c>
      <c r="P61" s="258"/>
    </row>
    <row r="62" spans="1:16" x14ac:dyDescent="0.2">
      <c r="A62" s="258">
        <v>464</v>
      </c>
      <c r="B62" s="259" t="s">
        <v>550</v>
      </c>
      <c r="C62" s="258" t="s">
        <v>640</v>
      </c>
      <c r="D62" s="258" t="s">
        <v>735</v>
      </c>
      <c r="E62" s="258" t="s">
        <v>640</v>
      </c>
      <c r="F62" s="258">
        <v>4</v>
      </c>
      <c r="G62" s="258" t="s">
        <v>254</v>
      </c>
      <c r="H62" s="258" t="s">
        <v>481</v>
      </c>
      <c r="I62" s="258" t="s">
        <v>741</v>
      </c>
      <c r="J62" s="258" t="s">
        <v>640</v>
      </c>
      <c r="K62" s="258">
        <v>0</v>
      </c>
      <c r="L62" s="258" t="s">
        <v>422</v>
      </c>
      <c r="M62" s="258">
        <v>1.1575708333333332</v>
      </c>
      <c r="N62" s="258">
        <v>0</v>
      </c>
      <c r="O62" s="258">
        <v>0</v>
      </c>
      <c r="P62" s="258"/>
    </row>
    <row r="63" spans="1:16" x14ac:dyDescent="0.2">
      <c r="A63" s="258">
        <v>465</v>
      </c>
      <c r="B63" s="259" t="s">
        <v>550</v>
      </c>
      <c r="C63" s="258" t="s">
        <v>640</v>
      </c>
      <c r="D63" s="258" t="s">
        <v>735</v>
      </c>
      <c r="E63" s="258" t="s">
        <v>640</v>
      </c>
      <c r="F63" s="258">
        <v>4</v>
      </c>
      <c r="G63" s="258" t="s">
        <v>254</v>
      </c>
      <c r="H63" s="258" t="s">
        <v>481</v>
      </c>
      <c r="I63" s="258" t="s">
        <v>659</v>
      </c>
      <c r="J63" s="258" t="s">
        <v>640</v>
      </c>
      <c r="K63" s="258">
        <v>1.5</v>
      </c>
      <c r="L63" s="258" t="s">
        <v>422</v>
      </c>
      <c r="M63" s="258">
        <v>0.15932291666666668</v>
      </c>
      <c r="N63" s="258">
        <v>0.95593750000000011</v>
      </c>
      <c r="O63" s="258">
        <v>0.23898437500000003</v>
      </c>
      <c r="P63" s="258"/>
    </row>
    <row r="64" spans="1:16" ht="25.5" x14ac:dyDescent="0.2">
      <c r="A64" s="258">
        <v>466</v>
      </c>
      <c r="B64" s="259" t="s">
        <v>551</v>
      </c>
      <c r="C64" s="258" t="s">
        <v>640</v>
      </c>
      <c r="D64" s="258" t="s">
        <v>735</v>
      </c>
      <c r="E64" s="258" t="s">
        <v>640</v>
      </c>
      <c r="F64" s="258">
        <v>4</v>
      </c>
      <c r="G64" s="258" t="s">
        <v>254</v>
      </c>
      <c r="H64" s="258" t="s">
        <v>476</v>
      </c>
      <c r="I64" s="258" t="s">
        <v>179</v>
      </c>
      <c r="J64" s="258" t="s">
        <v>640</v>
      </c>
      <c r="K64" s="258">
        <v>0.1875</v>
      </c>
      <c r="L64" s="258" t="s">
        <v>642</v>
      </c>
      <c r="M64" s="258">
        <v>0</v>
      </c>
      <c r="N64" s="258">
        <v>0</v>
      </c>
      <c r="O64" s="258">
        <v>0</v>
      </c>
      <c r="P64" s="258"/>
    </row>
    <row r="65" spans="1:16" ht="25.5" x14ac:dyDescent="0.2">
      <c r="A65" s="258">
        <v>467</v>
      </c>
      <c r="B65" s="259" t="s">
        <v>551</v>
      </c>
      <c r="C65" s="258" t="s">
        <v>640</v>
      </c>
      <c r="D65" s="258" t="s">
        <v>735</v>
      </c>
      <c r="E65" s="258" t="s">
        <v>640</v>
      </c>
      <c r="F65" s="258">
        <v>4</v>
      </c>
      <c r="G65" s="258" t="s">
        <v>254</v>
      </c>
      <c r="H65" s="258" t="s">
        <v>476</v>
      </c>
      <c r="I65" s="258" t="s">
        <v>643</v>
      </c>
      <c r="J65" s="258" t="s">
        <v>640</v>
      </c>
      <c r="K65" s="258">
        <v>0</v>
      </c>
      <c r="L65" s="258" t="s">
        <v>642</v>
      </c>
      <c r="M65" s="258">
        <v>0</v>
      </c>
      <c r="N65" s="258">
        <v>0</v>
      </c>
      <c r="O65" s="258">
        <v>0</v>
      </c>
      <c r="P65" s="258"/>
    </row>
    <row r="66" spans="1:16" ht="25.5" x14ac:dyDescent="0.2">
      <c r="A66" s="258">
        <v>468</v>
      </c>
      <c r="B66" s="259" t="s">
        <v>551</v>
      </c>
      <c r="C66" s="258" t="s">
        <v>640</v>
      </c>
      <c r="D66" s="258" t="s">
        <v>735</v>
      </c>
      <c r="E66" s="258" t="s">
        <v>640</v>
      </c>
      <c r="F66" s="258">
        <v>4</v>
      </c>
      <c r="G66" s="258" t="s">
        <v>254</v>
      </c>
      <c r="H66" s="258" t="s">
        <v>476</v>
      </c>
      <c r="I66" s="258" t="s">
        <v>644</v>
      </c>
      <c r="J66" s="258" t="s">
        <v>640</v>
      </c>
      <c r="K66" s="258">
        <v>2.5000000000000001E-2</v>
      </c>
      <c r="L66" s="258" t="s">
        <v>642</v>
      </c>
      <c r="M66" s="258">
        <v>0</v>
      </c>
      <c r="N66" s="258">
        <v>0</v>
      </c>
      <c r="O66" s="258">
        <v>0</v>
      </c>
      <c r="P66" s="258"/>
    </row>
    <row r="67" spans="1:16" ht="25.5" x14ac:dyDescent="0.2">
      <c r="A67" s="258">
        <v>469</v>
      </c>
      <c r="B67" s="259" t="s">
        <v>551</v>
      </c>
      <c r="C67" s="258" t="s">
        <v>640</v>
      </c>
      <c r="D67" s="258" t="s">
        <v>735</v>
      </c>
      <c r="E67" s="258" t="s">
        <v>640</v>
      </c>
      <c r="F67" s="258">
        <v>4</v>
      </c>
      <c r="G67" s="258" t="s">
        <v>254</v>
      </c>
      <c r="H67" s="258" t="s">
        <v>26</v>
      </c>
      <c r="I67" s="258" t="s">
        <v>668</v>
      </c>
      <c r="J67" s="258" t="s">
        <v>640</v>
      </c>
      <c r="K67" s="258">
        <v>0.125</v>
      </c>
      <c r="L67" s="258" t="s">
        <v>642</v>
      </c>
      <c r="M67" s="258">
        <v>4.5673076923076925</v>
      </c>
      <c r="N67" s="258">
        <v>2.2836538461538463</v>
      </c>
      <c r="O67" s="258">
        <v>0.57091346153846156</v>
      </c>
      <c r="P67" s="258" t="s">
        <v>742</v>
      </c>
    </row>
    <row r="68" spans="1:16" ht="25.5" x14ac:dyDescent="0.2">
      <c r="A68" s="258">
        <v>470</v>
      </c>
      <c r="B68" s="259" t="s">
        <v>551</v>
      </c>
      <c r="C68" s="258" t="s">
        <v>640</v>
      </c>
      <c r="D68" s="258" t="s">
        <v>735</v>
      </c>
      <c r="E68" s="258" t="s">
        <v>640</v>
      </c>
      <c r="F68" s="258">
        <v>4</v>
      </c>
      <c r="G68" s="258" t="s">
        <v>254</v>
      </c>
      <c r="H68" s="258" t="s">
        <v>481</v>
      </c>
      <c r="I68" s="258" t="s">
        <v>669</v>
      </c>
      <c r="J68" s="258" t="s">
        <v>640</v>
      </c>
      <c r="K68" s="258">
        <v>2.5</v>
      </c>
      <c r="L68" s="258" t="s">
        <v>422</v>
      </c>
      <c r="M68" s="258">
        <v>9.1378999999999974E-2</v>
      </c>
      <c r="N68" s="258">
        <v>0.91378999999999988</v>
      </c>
      <c r="O68" s="258">
        <v>0.22844749999999991</v>
      </c>
      <c r="P68" s="258" t="s">
        <v>743</v>
      </c>
    </row>
    <row r="69" spans="1:16" ht="25.5" x14ac:dyDescent="0.2">
      <c r="A69" s="258">
        <v>471</v>
      </c>
      <c r="B69" s="259" t="s">
        <v>551</v>
      </c>
      <c r="C69" s="258" t="s">
        <v>640</v>
      </c>
      <c r="D69" s="258" t="s">
        <v>735</v>
      </c>
      <c r="E69" s="258" t="s">
        <v>640</v>
      </c>
      <c r="F69" s="258">
        <v>4</v>
      </c>
      <c r="G69" s="258" t="s">
        <v>254</v>
      </c>
      <c r="H69" s="258" t="s">
        <v>481</v>
      </c>
      <c r="I69" s="258" t="s">
        <v>744</v>
      </c>
      <c r="J69" s="258" t="s">
        <v>640</v>
      </c>
      <c r="K69" s="258">
        <v>0.25</v>
      </c>
      <c r="L69" s="258" t="s">
        <v>422</v>
      </c>
      <c r="M69" s="258">
        <v>1.84</v>
      </c>
      <c r="N69" s="258">
        <v>1.84</v>
      </c>
      <c r="O69" s="258">
        <v>0.46</v>
      </c>
      <c r="P69" s="258"/>
    </row>
    <row r="70" spans="1:16" ht="25.5" x14ac:dyDescent="0.2">
      <c r="A70" s="258">
        <v>472</v>
      </c>
      <c r="B70" s="259" t="s">
        <v>551</v>
      </c>
      <c r="C70" s="258" t="s">
        <v>640</v>
      </c>
      <c r="D70" s="258" t="s">
        <v>735</v>
      </c>
      <c r="E70" s="258" t="s">
        <v>640</v>
      </c>
      <c r="F70" s="258">
        <v>4</v>
      </c>
      <c r="G70" s="258" t="s">
        <v>254</v>
      </c>
      <c r="H70" s="258" t="s">
        <v>481</v>
      </c>
      <c r="I70" s="258" t="s">
        <v>745</v>
      </c>
      <c r="J70" s="258" t="s">
        <v>640</v>
      </c>
      <c r="K70" s="258">
        <v>2.75</v>
      </c>
      <c r="L70" s="258" t="s">
        <v>422</v>
      </c>
      <c r="M70" s="258">
        <v>0.61225999999999992</v>
      </c>
      <c r="N70" s="258">
        <v>6.7348599999999994</v>
      </c>
      <c r="O70" s="258">
        <v>1.6837150000000001</v>
      </c>
      <c r="P70" s="258"/>
    </row>
    <row r="71" spans="1:16" ht="25.5" x14ac:dyDescent="0.2">
      <c r="A71" s="258">
        <v>473</v>
      </c>
      <c r="B71" s="259" t="s">
        <v>551</v>
      </c>
      <c r="C71" s="258" t="s">
        <v>640</v>
      </c>
      <c r="D71" s="258" t="s">
        <v>735</v>
      </c>
      <c r="E71" s="258" t="s">
        <v>640</v>
      </c>
      <c r="F71" s="258">
        <v>4</v>
      </c>
      <c r="G71" s="258" t="s">
        <v>254</v>
      </c>
      <c r="H71" s="258" t="s">
        <v>481</v>
      </c>
      <c r="I71" s="258" t="s">
        <v>746</v>
      </c>
      <c r="J71" s="258" t="s">
        <v>640</v>
      </c>
      <c r="K71" s="258">
        <v>2.75</v>
      </c>
      <c r="L71" s="258" t="s">
        <v>422</v>
      </c>
      <c r="M71" s="258">
        <v>0.65578749999999986</v>
      </c>
      <c r="N71" s="258">
        <v>7.2136624999999981</v>
      </c>
      <c r="O71" s="258">
        <v>1.8034156249999995</v>
      </c>
      <c r="P71" s="258"/>
    </row>
    <row r="72" spans="1:16" ht="25.5" x14ac:dyDescent="0.2">
      <c r="A72" s="258">
        <v>474</v>
      </c>
      <c r="B72" s="259" t="s">
        <v>551</v>
      </c>
      <c r="C72" s="258" t="s">
        <v>640</v>
      </c>
      <c r="D72" s="258" t="s">
        <v>735</v>
      </c>
      <c r="E72" s="258" t="s">
        <v>640</v>
      </c>
      <c r="F72" s="258">
        <v>4</v>
      </c>
      <c r="G72" s="258" t="s">
        <v>254</v>
      </c>
      <c r="H72" s="258" t="s">
        <v>481</v>
      </c>
      <c r="I72" s="258" t="s">
        <v>747</v>
      </c>
      <c r="J72" s="258" t="s">
        <v>640</v>
      </c>
      <c r="K72" s="258">
        <v>2.75</v>
      </c>
      <c r="L72" s="258" t="s">
        <v>422</v>
      </c>
      <c r="M72" s="258">
        <v>0.35897249999999997</v>
      </c>
      <c r="N72" s="258">
        <v>3.9486975000000002</v>
      </c>
      <c r="O72" s="258">
        <v>0.98717437500000005</v>
      </c>
      <c r="P72" s="258"/>
    </row>
    <row r="73" spans="1:16" ht="25.5" x14ac:dyDescent="0.2">
      <c r="A73" s="258">
        <v>475</v>
      </c>
      <c r="B73" s="259" t="s">
        <v>551</v>
      </c>
      <c r="C73" s="258" t="s">
        <v>640</v>
      </c>
      <c r="D73" s="258" t="s">
        <v>735</v>
      </c>
      <c r="E73" s="258" t="s">
        <v>640</v>
      </c>
      <c r="F73" s="258">
        <v>4</v>
      </c>
      <c r="G73" s="258" t="s">
        <v>254</v>
      </c>
      <c r="H73" s="258" t="s">
        <v>481</v>
      </c>
      <c r="I73" s="258" t="s">
        <v>748</v>
      </c>
      <c r="J73" s="258" t="s">
        <v>640</v>
      </c>
      <c r="K73" s="258">
        <v>2.75</v>
      </c>
      <c r="L73" s="258" t="s">
        <v>422</v>
      </c>
      <c r="M73" s="258">
        <v>1.1797850000000001</v>
      </c>
      <c r="N73" s="258">
        <v>12.977634999999999</v>
      </c>
      <c r="O73" s="258">
        <v>3.2444087499999998</v>
      </c>
      <c r="P73" s="258"/>
    </row>
    <row r="74" spans="1:16" ht="25.5" x14ac:dyDescent="0.2">
      <c r="A74" s="258">
        <v>476</v>
      </c>
      <c r="B74" s="259" t="s">
        <v>552</v>
      </c>
      <c r="C74" s="258" t="s">
        <v>640</v>
      </c>
      <c r="D74" s="258" t="s">
        <v>735</v>
      </c>
      <c r="E74" s="258" t="s">
        <v>640</v>
      </c>
      <c r="F74" s="258">
        <v>20</v>
      </c>
      <c r="G74" s="258" t="s">
        <v>254</v>
      </c>
      <c r="H74" s="258" t="s">
        <v>476</v>
      </c>
      <c r="I74" s="258" t="s">
        <v>179</v>
      </c>
      <c r="J74" s="258" t="s">
        <v>640</v>
      </c>
      <c r="K74" s="258">
        <v>8.4999999999999992E-2</v>
      </c>
      <c r="L74" s="258" t="s">
        <v>642</v>
      </c>
      <c r="M74" s="258">
        <v>0</v>
      </c>
      <c r="N74" s="258">
        <v>0</v>
      </c>
      <c r="O74" s="258">
        <v>0</v>
      </c>
      <c r="P74" s="258"/>
    </row>
    <row r="75" spans="1:16" ht="25.5" x14ac:dyDescent="0.2">
      <c r="A75" s="258">
        <v>477</v>
      </c>
      <c r="B75" s="259" t="s">
        <v>552</v>
      </c>
      <c r="C75" s="258" t="s">
        <v>640</v>
      </c>
      <c r="D75" s="258" t="s">
        <v>735</v>
      </c>
      <c r="E75" s="258" t="s">
        <v>640</v>
      </c>
      <c r="F75" s="258">
        <v>20</v>
      </c>
      <c r="G75" s="258" t="s">
        <v>254</v>
      </c>
      <c r="H75" s="258" t="s">
        <v>476</v>
      </c>
      <c r="I75" s="258" t="s">
        <v>643</v>
      </c>
      <c r="J75" s="258" t="s">
        <v>640</v>
      </c>
      <c r="K75" s="258">
        <v>1.4999999999999999E-2</v>
      </c>
      <c r="L75" s="258" t="s">
        <v>642</v>
      </c>
      <c r="M75" s="258">
        <v>0</v>
      </c>
      <c r="N75" s="258">
        <v>0</v>
      </c>
      <c r="O75" s="258">
        <v>0</v>
      </c>
      <c r="P75" s="258"/>
    </row>
    <row r="76" spans="1:16" ht="25.5" x14ac:dyDescent="0.2">
      <c r="A76" s="258">
        <v>478</v>
      </c>
      <c r="B76" s="259" t="s">
        <v>552</v>
      </c>
      <c r="C76" s="258" t="s">
        <v>640</v>
      </c>
      <c r="D76" s="258" t="s">
        <v>735</v>
      </c>
      <c r="E76" s="258" t="s">
        <v>640</v>
      </c>
      <c r="F76" s="258">
        <v>20</v>
      </c>
      <c r="G76" s="258" t="s">
        <v>254</v>
      </c>
      <c r="H76" s="258" t="s">
        <v>476</v>
      </c>
      <c r="I76" s="258" t="s">
        <v>644</v>
      </c>
      <c r="J76" s="258" t="s">
        <v>640</v>
      </c>
      <c r="K76" s="258">
        <v>0</v>
      </c>
      <c r="L76" s="258" t="s">
        <v>642</v>
      </c>
      <c r="M76" s="258">
        <v>0</v>
      </c>
      <c r="N76" s="258">
        <v>0</v>
      </c>
      <c r="O76" s="258">
        <v>0</v>
      </c>
      <c r="P76" s="258"/>
    </row>
    <row r="77" spans="1:16" ht="25.5" x14ac:dyDescent="0.2">
      <c r="A77" s="258">
        <v>479</v>
      </c>
      <c r="B77" s="259" t="s">
        <v>552</v>
      </c>
      <c r="C77" s="258" t="s">
        <v>640</v>
      </c>
      <c r="D77" s="258" t="s">
        <v>735</v>
      </c>
      <c r="E77" s="258" t="s">
        <v>640</v>
      </c>
      <c r="F77" s="258">
        <v>20</v>
      </c>
      <c r="G77" s="258" t="s">
        <v>254</v>
      </c>
      <c r="H77" s="258" t="s">
        <v>26</v>
      </c>
      <c r="I77" s="258" t="s">
        <v>479</v>
      </c>
      <c r="J77" s="258" t="s">
        <v>640</v>
      </c>
      <c r="K77" s="258">
        <v>8.0000000000000002E-3</v>
      </c>
      <c r="L77" s="258" t="s">
        <v>642</v>
      </c>
      <c r="M77" s="258">
        <v>7.6923076923076925</v>
      </c>
      <c r="N77" s="258">
        <v>1.2307692307692308</v>
      </c>
      <c r="O77" s="258">
        <v>6.1538461538461542E-2</v>
      </c>
      <c r="P77" s="258"/>
    </row>
    <row r="78" spans="1:16" ht="25.5" x14ac:dyDescent="0.2">
      <c r="A78" s="258">
        <v>480</v>
      </c>
      <c r="B78" s="259" t="s">
        <v>552</v>
      </c>
      <c r="C78" s="258" t="s">
        <v>640</v>
      </c>
      <c r="D78" s="258" t="s">
        <v>735</v>
      </c>
      <c r="E78" s="258" t="s">
        <v>640</v>
      </c>
      <c r="F78" s="258">
        <v>20</v>
      </c>
      <c r="G78" s="258" t="s">
        <v>254</v>
      </c>
      <c r="H78" s="258" t="s">
        <v>481</v>
      </c>
      <c r="I78" s="258" t="s">
        <v>749</v>
      </c>
      <c r="J78" s="258" t="s">
        <v>640</v>
      </c>
      <c r="K78" s="258">
        <v>2</v>
      </c>
      <c r="L78" s="258" t="s">
        <v>422</v>
      </c>
      <c r="M78" s="258">
        <v>3.1395</v>
      </c>
      <c r="N78" s="258">
        <v>125.58</v>
      </c>
      <c r="O78" s="258">
        <v>6.2789999999999999</v>
      </c>
      <c r="P78" s="258"/>
    </row>
    <row r="79" spans="1:16" ht="25.5" x14ac:dyDescent="0.2">
      <c r="A79" s="258">
        <v>481</v>
      </c>
      <c r="B79" s="259" t="s">
        <v>552</v>
      </c>
      <c r="C79" s="258" t="s">
        <v>640</v>
      </c>
      <c r="D79" s="258" t="s">
        <v>735</v>
      </c>
      <c r="E79" s="258" t="s">
        <v>640</v>
      </c>
      <c r="F79" s="258">
        <v>20</v>
      </c>
      <c r="G79" s="258" t="s">
        <v>254</v>
      </c>
      <c r="H79" s="258" t="s">
        <v>481</v>
      </c>
      <c r="I79" s="258" t="s">
        <v>662</v>
      </c>
      <c r="J79" s="258" t="s">
        <v>640</v>
      </c>
      <c r="K79" s="258">
        <v>0.1</v>
      </c>
      <c r="L79" s="258" t="s">
        <v>422</v>
      </c>
      <c r="M79" s="258">
        <v>0.38051200000000002</v>
      </c>
      <c r="N79" s="258">
        <v>0.76102400000000003</v>
      </c>
      <c r="O79" s="258">
        <v>3.8051199999999993E-2</v>
      </c>
      <c r="P79" s="258"/>
    </row>
    <row r="80" spans="1:16" ht="25.5" x14ac:dyDescent="0.2">
      <c r="A80" s="258">
        <v>482</v>
      </c>
      <c r="B80" s="259" t="s">
        <v>552</v>
      </c>
      <c r="C80" s="258" t="s">
        <v>640</v>
      </c>
      <c r="D80" s="258" t="s">
        <v>735</v>
      </c>
      <c r="E80" s="258" t="s">
        <v>640</v>
      </c>
      <c r="F80" s="258">
        <v>20</v>
      </c>
      <c r="G80" s="258" t="s">
        <v>254</v>
      </c>
      <c r="H80" s="258" t="s">
        <v>481</v>
      </c>
      <c r="I80" s="258" t="s">
        <v>700</v>
      </c>
      <c r="J80" s="258" t="s">
        <v>640</v>
      </c>
      <c r="K80" s="258">
        <v>1.1000000000000001</v>
      </c>
      <c r="L80" s="258" t="s">
        <v>422</v>
      </c>
      <c r="M80" s="258">
        <v>6.3065999999999997E-2</v>
      </c>
      <c r="N80" s="258">
        <v>1.3874519999999999</v>
      </c>
      <c r="O80" s="258">
        <v>6.9372599999999993E-2</v>
      </c>
      <c r="P80" s="258"/>
    </row>
    <row r="81" spans="1:16" ht="25.5" x14ac:dyDescent="0.2">
      <c r="A81" s="258">
        <v>483</v>
      </c>
      <c r="B81" s="259" t="s">
        <v>552</v>
      </c>
      <c r="C81" s="258" t="s">
        <v>640</v>
      </c>
      <c r="D81" s="258" t="s">
        <v>735</v>
      </c>
      <c r="E81" s="258" t="s">
        <v>640</v>
      </c>
      <c r="F81" s="258">
        <v>20</v>
      </c>
      <c r="G81" s="258" t="s">
        <v>254</v>
      </c>
      <c r="H81" s="258" t="s">
        <v>481</v>
      </c>
      <c r="I81" s="258" t="s">
        <v>724</v>
      </c>
      <c r="J81" s="258" t="s">
        <v>640</v>
      </c>
      <c r="K81" s="258">
        <v>0.4</v>
      </c>
      <c r="L81" s="258" t="s">
        <v>422</v>
      </c>
      <c r="M81" s="258">
        <v>4.61955E-2</v>
      </c>
      <c r="N81" s="258">
        <v>0.369564</v>
      </c>
      <c r="O81" s="258">
        <v>1.84782E-2</v>
      </c>
      <c r="P81" s="258"/>
    </row>
    <row r="82" spans="1:16" ht="25.5" x14ac:dyDescent="0.2">
      <c r="A82" s="258">
        <v>484</v>
      </c>
      <c r="B82" s="259" t="s">
        <v>552</v>
      </c>
      <c r="C82" s="258" t="s">
        <v>640</v>
      </c>
      <c r="D82" s="258" t="s">
        <v>735</v>
      </c>
      <c r="E82" s="258" t="s">
        <v>640</v>
      </c>
      <c r="F82" s="258">
        <v>20</v>
      </c>
      <c r="G82" s="258" t="s">
        <v>254</v>
      </c>
      <c r="H82" s="258" t="s">
        <v>481</v>
      </c>
      <c r="I82" s="258" t="s">
        <v>750</v>
      </c>
      <c r="J82" s="258" t="s">
        <v>640</v>
      </c>
      <c r="K82" s="258">
        <v>0.05</v>
      </c>
      <c r="L82" s="258" t="s">
        <v>422</v>
      </c>
      <c r="M82" s="258">
        <v>3.6027199999999993</v>
      </c>
      <c r="N82" s="258">
        <v>3.6027199999999993</v>
      </c>
      <c r="O82" s="258">
        <v>0.18013599999999996</v>
      </c>
      <c r="P82" s="258"/>
    </row>
    <row r="83" spans="1:16" ht="25.5" x14ac:dyDescent="0.2">
      <c r="A83" s="258">
        <v>485</v>
      </c>
      <c r="B83" s="259" t="s">
        <v>552</v>
      </c>
      <c r="C83" s="258" t="s">
        <v>640</v>
      </c>
      <c r="D83" s="258" t="s">
        <v>735</v>
      </c>
      <c r="E83" s="258" t="s">
        <v>640</v>
      </c>
      <c r="F83" s="258">
        <v>20</v>
      </c>
      <c r="G83" s="258" t="s">
        <v>254</v>
      </c>
      <c r="H83" s="258" t="s">
        <v>481</v>
      </c>
      <c r="I83" s="258" t="s">
        <v>751</v>
      </c>
      <c r="J83" s="258" t="s">
        <v>640</v>
      </c>
      <c r="K83" s="258">
        <v>0.05</v>
      </c>
      <c r="L83" s="258" t="s">
        <v>422</v>
      </c>
      <c r="M83" s="258">
        <v>0.26288999999999996</v>
      </c>
      <c r="N83" s="258">
        <v>0.26288999999999996</v>
      </c>
      <c r="O83" s="258">
        <v>1.3144499999999998E-2</v>
      </c>
      <c r="P83" s="258"/>
    </row>
    <row r="84" spans="1:16" ht="25.5" x14ac:dyDescent="0.2">
      <c r="A84" s="258">
        <v>486</v>
      </c>
      <c r="B84" s="259" t="s">
        <v>552</v>
      </c>
      <c r="C84" s="258" t="s">
        <v>640</v>
      </c>
      <c r="D84" s="258" t="s">
        <v>735</v>
      </c>
      <c r="E84" s="258" t="s">
        <v>640</v>
      </c>
      <c r="F84" s="258">
        <v>20</v>
      </c>
      <c r="G84" s="258" t="s">
        <v>254</v>
      </c>
      <c r="H84" s="258" t="s">
        <v>481</v>
      </c>
      <c r="I84" s="258" t="s">
        <v>645</v>
      </c>
      <c r="J84" s="258" t="s">
        <v>640</v>
      </c>
      <c r="K84" s="258">
        <v>1.1499999999999999</v>
      </c>
      <c r="L84" s="258" t="s">
        <v>422</v>
      </c>
      <c r="M84" s="258">
        <v>0.167109375</v>
      </c>
      <c r="N84" s="258">
        <v>3.8435156250000002</v>
      </c>
      <c r="O84" s="258">
        <v>0.19217578125000001</v>
      </c>
      <c r="P84" s="258"/>
    </row>
    <row r="85" spans="1:16" ht="25.5" x14ac:dyDescent="0.2">
      <c r="A85" s="258">
        <v>487</v>
      </c>
      <c r="B85" s="259" t="s">
        <v>552</v>
      </c>
      <c r="C85" s="258" t="s">
        <v>640</v>
      </c>
      <c r="D85" s="258" t="s">
        <v>735</v>
      </c>
      <c r="E85" s="258" t="s">
        <v>640</v>
      </c>
      <c r="F85" s="258">
        <v>20</v>
      </c>
      <c r="G85" s="258" t="s">
        <v>254</v>
      </c>
      <c r="H85" s="258" t="s">
        <v>481</v>
      </c>
      <c r="I85" s="258" t="s">
        <v>660</v>
      </c>
      <c r="J85" s="258" t="s">
        <v>640</v>
      </c>
      <c r="K85" s="258">
        <v>1.5</v>
      </c>
      <c r="L85" s="258" t="s">
        <v>422</v>
      </c>
      <c r="M85" s="258">
        <v>0.1796875</v>
      </c>
      <c r="N85" s="258">
        <v>5.390625</v>
      </c>
      <c r="O85" s="258">
        <v>0.26953125</v>
      </c>
      <c r="P85" s="258"/>
    </row>
    <row r="86" spans="1:16" ht="25.5" x14ac:dyDescent="0.2">
      <c r="A86" s="258">
        <v>488</v>
      </c>
      <c r="B86" s="259" t="s">
        <v>552</v>
      </c>
      <c r="C86" s="258" t="s">
        <v>640</v>
      </c>
      <c r="D86" s="258" t="s">
        <v>735</v>
      </c>
      <c r="E86" s="258" t="s">
        <v>640</v>
      </c>
      <c r="F86" s="258">
        <v>20</v>
      </c>
      <c r="G86" s="258" t="s">
        <v>254</v>
      </c>
      <c r="H86" s="258" t="s">
        <v>481</v>
      </c>
      <c r="I86" s="258" t="s">
        <v>659</v>
      </c>
      <c r="J86" s="258" t="s">
        <v>640</v>
      </c>
      <c r="K86" s="258">
        <v>3.1</v>
      </c>
      <c r="L86" s="258" t="s">
        <v>422</v>
      </c>
      <c r="M86" s="258">
        <v>0.15932291666666668</v>
      </c>
      <c r="N86" s="258">
        <v>9.8780208333333341</v>
      </c>
      <c r="O86" s="258">
        <v>0.49390104166666671</v>
      </c>
      <c r="P86" s="258"/>
    </row>
    <row r="87" spans="1:16" ht="25.5" x14ac:dyDescent="0.2">
      <c r="A87" s="258">
        <v>489</v>
      </c>
      <c r="B87" s="259" t="s">
        <v>552</v>
      </c>
      <c r="C87" s="258" t="s">
        <v>640</v>
      </c>
      <c r="D87" s="258" t="s">
        <v>735</v>
      </c>
      <c r="E87" s="258" t="s">
        <v>640</v>
      </c>
      <c r="F87" s="258">
        <v>20</v>
      </c>
      <c r="G87" s="258" t="s">
        <v>254</v>
      </c>
      <c r="H87" s="258" t="s">
        <v>481</v>
      </c>
      <c r="I87" s="258" t="s">
        <v>752</v>
      </c>
      <c r="J87" s="258" t="s">
        <v>640</v>
      </c>
      <c r="K87" s="258">
        <v>3.1</v>
      </c>
      <c r="L87" s="258" t="s">
        <v>422</v>
      </c>
      <c r="M87" s="258">
        <v>0.17819010416666664</v>
      </c>
      <c r="N87" s="258">
        <v>11.047786458333333</v>
      </c>
      <c r="O87" s="258">
        <v>0.55238932291666665</v>
      </c>
      <c r="P87" s="258"/>
    </row>
    <row r="88" spans="1:16" ht="25.5" x14ac:dyDescent="0.2">
      <c r="A88" s="258">
        <v>490</v>
      </c>
      <c r="B88" s="259" t="s">
        <v>552</v>
      </c>
      <c r="C88" s="258" t="s">
        <v>640</v>
      </c>
      <c r="D88" s="258" t="s">
        <v>735</v>
      </c>
      <c r="E88" s="258" t="s">
        <v>640</v>
      </c>
      <c r="F88" s="258">
        <v>20</v>
      </c>
      <c r="G88" s="258" t="s">
        <v>254</v>
      </c>
      <c r="H88" s="258" t="s">
        <v>481</v>
      </c>
      <c r="I88" s="258" t="s">
        <v>678</v>
      </c>
      <c r="J88" s="258" t="s">
        <v>640</v>
      </c>
      <c r="K88" s="258">
        <v>0.05</v>
      </c>
      <c r="L88" s="258" t="s">
        <v>422</v>
      </c>
      <c r="M88" s="258">
        <v>0.15984999999999999</v>
      </c>
      <c r="N88" s="258">
        <v>0.15984999999999999</v>
      </c>
      <c r="O88" s="258">
        <v>7.9924999999999996E-3</v>
      </c>
      <c r="P88" s="258"/>
    </row>
    <row r="89" spans="1:16" ht="25.5" x14ac:dyDescent="0.2">
      <c r="A89" s="258">
        <v>491</v>
      </c>
      <c r="B89" s="259" t="s">
        <v>552</v>
      </c>
      <c r="C89" s="258" t="s">
        <v>640</v>
      </c>
      <c r="D89" s="258" t="s">
        <v>735</v>
      </c>
      <c r="E89" s="258" t="s">
        <v>640</v>
      </c>
      <c r="F89" s="258">
        <v>20</v>
      </c>
      <c r="G89" s="258" t="s">
        <v>254</v>
      </c>
      <c r="H89" s="258" t="s">
        <v>481</v>
      </c>
      <c r="I89" s="258" t="s">
        <v>691</v>
      </c>
      <c r="J89" s="258" t="s">
        <v>640</v>
      </c>
      <c r="K89" s="258">
        <v>0.05</v>
      </c>
      <c r="L89" s="258" t="s">
        <v>422</v>
      </c>
      <c r="M89" s="258">
        <v>0.22148999999999999</v>
      </c>
      <c r="N89" s="258">
        <v>0.22148999999999999</v>
      </c>
      <c r="O89" s="258">
        <v>1.1074499999999999E-2</v>
      </c>
      <c r="P89" s="258"/>
    </row>
    <row r="90" spans="1:16" ht="38.25" x14ac:dyDescent="0.2">
      <c r="A90" s="258">
        <v>492</v>
      </c>
      <c r="B90" s="259" t="s">
        <v>554</v>
      </c>
      <c r="C90" s="258" t="s">
        <v>640</v>
      </c>
      <c r="D90" s="258" t="s">
        <v>735</v>
      </c>
      <c r="E90" s="258" t="s">
        <v>640</v>
      </c>
      <c r="F90" s="258">
        <v>24</v>
      </c>
      <c r="G90" s="258" t="s">
        <v>254</v>
      </c>
      <c r="H90" s="258" t="s">
        <v>476</v>
      </c>
      <c r="I90" s="258" t="s">
        <v>179</v>
      </c>
      <c r="J90" s="258" t="s">
        <v>640</v>
      </c>
      <c r="K90" s="258">
        <v>6.25E-2</v>
      </c>
      <c r="L90" s="258" t="s">
        <v>642</v>
      </c>
      <c r="M90" s="258">
        <v>0</v>
      </c>
      <c r="N90" s="258">
        <v>0</v>
      </c>
      <c r="O90" s="258">
        <v>0</v>
      </c>
      <c r="P90" s="258"/>
    </row>
    <row r="91" spans="1:16" ht="38.25" x14ac:dyDescent="0.2">
      <c r="A91" s="258">
        <v>493</v>
      </c>
      <c r="B91" s="259" t="s">
        <v>554</v>
      </c>
      <c r="C91" s="258" t="s">
        <v>640</v>
      </c>
      <c r="D91" s="258" t="s">
        <v>735</v>
      </c>
      <c r="E91" s="258" t="s">
        <v>640</v>
      </c>
      <c r="F91" s="258">
        <v>24</v>
      </c>
      <c r="G91" s="258" t="s">
        <v>254</v>
      </c>
      <c r="H91" s="258" t="s">
        <v>476</v>
      </c>
      <c r="I91" s="258" t="s">
        <v>643</v>
      </c>
      <c r="J91" s="258" t="s">
        <v>640</v>
      </c>
      <c r="K91" s="258">
        <v>0</v>
      </c>
      <c r="L91" s="258" t="s">
        <v>642</v>
      </c>
      <c r="M91" s="258">
        <v>0</v>
      </c>
      <c r="N91" s="258">
        <v>0</v>
      </c>
      <c r="O91" s="258">
        <v>0</v>
      </c>
      <c r="P91" s="258"/>
    </row>
    <row r="92" spans="1:16" ht="38.25" x14ac:dyDescent="0.2">
      <c r="A92" s="258">
        <v>494</v>
      </c>
      <c r="B92" s="259" t="s">
        <v>554</v>
      </c>
      <c r="C92" s="258" t="s">
        <v>640</v>
      </c>
      <c r="D92" s="258" t="s">
        <v>735</v>
      </c>
      <c r="E92" s="258" t="s">
        <v>640</v>
      </c>
      <c r="F92" s="258">
        <v>24</v>
      </c>
      <c r="G92" s="258" t="s">
        <v>254</v>
      </c>
      <c r="H92" s="258" t="s">
        <v>476</v>
      </c>
      <c r="I92" s="258" t="s">
        <v>644</v>
      </c>
      <c r="J92" s="258" t="s">
        <v>640</v>
      </c>
      <c r="K92" s="258">
        <v>0</v>
      </c>
      <c r="L92" s="258" t="s">
        <v>642</v>
      </c>
      <c r="M92" s="258">
        <v>0</v>
      </c>
      <c r="N92" s="258">
        <v>0</v>
      </c>
      <c r="O92" s="258">
        <v>0</v>
      </c>
      <c r="P92" s="258"/>
    </row>
    <row r="93" spans="1:16" ht="38.25" x14ac:dyDescent="0.2">
      <c r="A93" s="258">
        <v>495</v>
      </c>
      <c r="B93" s="259" t="s">
        <v>554</v>
      </c>
      <c r="C93" s="258" t="s">
        <v>640</v>
      </c>
      <c r="D93" s="258" t="s">
        <v>735</v>
      </c>
      <c r="E93" s="258" t="s">
        <v>640</v>
      </c>
      <c r="F93" s="258">
        <v>24</v>
      </c>
      <c r="G93" s="258" t="s">
        <v>254</v>
      </c>
      <c r="H93" s="258" t="s">
        <v>26</v>
      </c>
      <c r="I93" s="258" t="s">
        <v>479</v>
      </c>
      <c r="J93" s="258" t="s">
        <v>640</v>
      </c>
      <c r="K93" s="258">
        <v>8.3333333333333332E-3</v>
      </c>
      <c r="L93" s="258" t="s">
        <v>642</v>
      </c>
      <c r="M93" s="258">
        <v>7.6923076923076925</v>
      </c>
      <c r="N93" s="258">
        <v>1.5384615384615383</v>
      </c>
      <c r="O93" s="258">
        <v>6.4102564102564111E-2</v>
      </c>
      <c r="P93" s="258"/>
    </row>
    <row r="94" spans="1:16" ht="38.25" x14ac:dyDescent="0.2">
      <c r="A94" s="258">
        <v>496</v>
      </c>
      <c r="B94" s="259" t="s">
        <v>554</v>
      </c>
      <c r="C94" s="258" t="s">
        <v>640</v>
      </c>
      <c r="D94" s="258" t="s">
        <v>735</v>
      </c>
      <c r="E94" s="258" t="s">
        <v>640</v>
      </c>
      <c r="F94" s="258">
        <v>24</v>
      </c>
      <c r="G94" s="258" t="s">
        <v>254</v>
      </c>
      <c r="H94" s="258" t="s">
        <v>481</v>
      </c>
      <c r="I94" s="258" t="s">
        <v>645</v>
      </c>
      <c r="J94" s="258" t="s">
        <v>640</v>
      </c>
      <c r="K94" s="258">
        <v>2.1666666666666665</v>
      </c>
      <c r="L94" s="258" t="s">
        <v>422</v>
      </c>
      <c r="M94" s="258">
        <v>0.167109375</v>
      </c>
      <c r="N94" s="258">
        <v>8.6896874999999998</v>
      </c>
      <c r="O94" s="258">
        <v>0.36207031249999999</v>
      </c>
      <c r="P94" s="258"/>
    </row>
    <row r="95" spans="1:16" ht="38.25" x14ac:dyDescent="0.2">
      <c r="A95" s="258">
        <v>497</v>
      </c>
      <c r="B95" s="259" t="s">
        <v>554</v>
      </c>
      <c r="C95" s="258" t="s">
        <v>640</v>
      </c>
      <c r="D95" s="258" t="s">
        <v>735</v>
      </c>
      <c r="E95" s="258" t="s">
        <v>640</v>
      </c>
      <c r="F95" s="258">
        <v>24</v>
      </c>
      <c r="G95" s="258" t="s">
        <v>254</v>
      </c>
      <c r="H95" s="258" t="s">
        <v>481</v>
      </c>
      <c r="I95" s="258" t="s">
        <v>659</v>
      </c>
      <c r="J95" s="258" t="s">
        <v>640</v>
      </c>
      <c r="K95" s="258">
        <v>2.25</v>
      </c>
      <c r="L95" s="258" t="s">
        <v>422</v>
      </c>
      <c r="M95" s="258">
        <v>0.15932291666666668</v>
      </c>
      <c r="N95" s="258">
        <v>8.6034375000000001</v>
      </c>
      <c r="O95" s="258">
        <v>0.35847656249999998</v>
      </c>
      <c r="P95" s="258"/>
    </row>
    <row r="96" spans="1:16" ht="38.25" x14ac:dyDescent="0.2">
      <c r="A96" s="258">
        <v>498</v>
      </c>
      <c r="B96" s="259" t="s">
        <v>554</v>
      </c>
      <c r="C96" s="258" t="s">
        <v>640</v>
      </c>
      <c r="D96" s="258" t="s">
        <v>735</v>
      </c>
      <c r="E96" s="258" t="s">
        <v>640</v>
      </c>
      <c r="F96" s="258">
        <v>24</v>
      </c>
      <c r="G96" s="258" t="s">
        <v>254</v>
      </c>
      <c r="H96" s="258" t="s">
        <v>481</v>
      </c>
      <c r="I96" s="258" t="s">
        <v>646</v>
      </c>
      <c r="J96" s="258" t="s">
        <v>640</v>
      </c>
      <c r="K96" s="258">
        <v>4.1666666666666664E-2</v>
      </c>
      <c r="L96" s="258" t="s">
        <v>422</v>
      </c>
      <c r="M96" s="258">
        <v>7.1636374999999992</v>
      </c>
      <c r="N96" s="258">
        <v>7.1636374999999992</v>
      </c>
      <c r="O96" s="258">
        <v>0.29848489583333332</v>
      </c>
      <c r="P96" s="258"/>
    </row>
    <row r="97" spans="1:16" ht="38.25" x14ac:dyDescent="0.2">
      <c r="A97" s="258">
        <v>499</v>
      </c>
      <c r="B97" s="259" t="s">
        <v>555</v>
      </c>
      <c r="C97" s="258" t="s">
        <v>640</v>
      </c>
      <c r="D97" s="258" t="s">
        <v>735</v>
      </c>
      <c r="E97" s="258" t="s">
        <v>640</v>
      </c>
      <c r="F97" s="258">
        <v>12</v>
      </c>
      <c r="G97" s="258" t="s">
        <v>254</v>
      </c>
      <c r="H97" s="258" t="s">
        <v>476</v>
      </c>
      <c r="I97" s="258" t="s">
        <v>179</v>
      </c>
      <c r="J97" s="258" t="s">
        <v>640</v>
      </c>
      <c r="K97" s="258">
        <v>4.1666666666666664E-2</v>
      </c>
      <c r="L97" s="258" t="s">
        <v>642</v>
      </c>
      <c r="M97" s="258">
        <v>0</v>
      </c>
      <c r="N97" s="258">
        <v>0</v>
      </c>
      <c r="O97" s="258">
        <v>0</v>
      </c>
      <c r="P97" s="258"/>
    </row>
    <row r="98" spans="1:16" ht="38.25" x14ac:dyDescent="0.2">
      <c r="A98" s="258">
        <v>500</v>
      </c>
      <c r="B98" s="259" t="s">
        <v>555</v>
      </c>
      <c r="C98" s="258" t="s">
        <v>640</v>
      </c>
      <c r="D98" s="258" t="s">
        <v>735</v>
      </c>
      <c r="E98" s="258" t="s">
        <v>640</v>
      </c>
      <c r="F98" s="258">
        <v>12</v>
      </c>
      <c r="G98" s="258" t="s">
        <v>254</v>
      </c>
      <c r="H98" s="258" t="s">
        <v>476</v>
      </c>
      <c r="I98" s="258" t="s">
        <v>643</v>
      </c>
      <c r="J98" s="258" t="s">
        <v>640</v>
      </c>
      <c r="K98" s="258">
        <v>0</v>
      </c>
      <c r="L98" s="258" t="s">
        <v>642</v>
      </c>
      <c r="M98" s="258">
        <v>0</v>
      </c>
      <c r="N98" s="258">
        <v>0</v>
      </c>
      <c r="O98" s="258">
        <v>0</v>
      </c>
      <c r="P98" s="258"/>
    </row>
    <row r="99" spans="1:16" ht="38.25" x14ac:dyDescent="0.2">
      <c r="A99" s="258">
        <v>501</v>
      </c>
      <c r="B99" s="259" t="s">
        <v>555</v>
      </c>
      <c r="C99" s="258" t="s">
        <v>640</v>
      </c>
      <c r="D99" s="258" t="s">
        <v>735</v>
      </c>
      <c r="E99" s="258" t="s">
        <v>640</v>
      </c>
      <c r="F99" s="258">
        <v>12</v>
      </c>
      <c r="G99" s="258" t="s">
        <v>254</v>
      </c>
      <c r="H99" s="258" t="s">
        <v>476</v>
      </c>
      <c r="I99" s="258" t="s">
        <v>644</v>
      </c>
      <c r="J99" s="258" t="s">
        <v>640</v>
      </c>
      <c r="K99" s="258">
        <v>0</v>
      </c>
      <c r="L99" s="258" t="s">
        <v>642</v>
      </c>
      <c r="M99" s="258">
        <v>0</v>
      </c>
      <c r="N99" s="258">
        <v>0</v>
      </c>
      <c r="O99" s="258">
        <v>0</v>
      </c>
      <c r="P99" s="258"/>
    </row>
    <row r="100" spans="1:16" ht="38.25" x14ac:dyDescent="0.2">
      <c r="A100" s="258">
        <v>502</v>
      </c>
      <c r="B100" s="259" t="s">
        <v>555</v>
      </c>
      <c r="C100" s="258" t="s">
        <v>640</v>
      </c>
      <c r="D100" s="258" t="s">
        <v>735</v>
      </c>
      <c r="E100" s="258" t="s">
        <v>640</v>
      </c>
      <c r="F100" s="258">
        <v>12</v>
      </c>
      <c r="G100" s="258" t="s">
        <v>254</v>
      </c>
      <c r="H100" s="258" t="s">
        <v>26</v>
      </c>
      <c r="I100" s="258" t="s">
        <v>479</v>
      </c>
      <c r="J100" s="258" t="s">
        <v>640</v>
      </c>
      <c r="K100" s="258">
        <v>1.3333333333333334E-2</v>
      </c>
      <c r="L100" s="258" t="s">
        <v>642</v>
      </c>
      <c r="M100" s="258">
        <v>7.6923076923076925</v>
      </c>
      <c r="N100" s="258">
        <v>1.2307692307692308</v>
      </c>
      <c r="O100" s="258">
        <v>0.10256410256410256</v>
      </c>
      <c r="P100" s="258"/>
    </row>
    <row r="101" spans="1:16" ht="38.25" x14ac:dyDescent="0.2">
      <c r="A101" s="258">
        <v>503</v>
      </c>
      <c r="B101" s="259" t="s">
        <v>555</v>
      </c>
      <c r="C101" s="258" t="s">
        <v>640</v>
      </c>
      <c r="D101" s="258" t="s">
        <v>735</v>
      </c>
      <c r="E101" s="258" t="s">
        <v>640</v>
      </c>
      <c r="F101" s="258">
        <v>12</v>
      </c>
      <c r="G101" s="258" t="s">
        <v>254</v>
      </c>
      <c r="H101" s="258" t="s">
        <v>481</v>
      </c>
      <c r="I101" s="258" t="s">
        <v>645</v>
      </c>
      <c r="J101" s="258" t="s">
        <v>640</v>
      </c>
      <c r="K101" s="258">
        <v>1.1666666666666667</v>
      </c>
      <c r="L101" s="258" t="s">
        <v>422</v>
      </c>
      <c r="M101" s="258">
        <v>0.167109375</v>
      </c>
      <c r="N101" s="258">
        <v>2.3395312500000003</v>
      </c>
      <c r="O101" s="258">
        <v>0.19496093749999999</v>
      </c>
      <c r="P101" s="258"/>
    </row>
    <row r="102" spans="1:16" ht="25.5" x14ac:dyDescent="0.2">
      <c r="A102" s="258">
        <v>512</v>
      </c>
      <c r="B102" s="259" t="s">
        <v>557</v>
      </c>
      <c r="C102" s="258" t="s">
        <v>640</v>
      </c>
      <c r="D102" s="258" t="s">
        <v>735</v>
      </c>
      <c r="E102" s="258" t="s">
        <v>640</v>
      </c>
      <c r="F102" s="258">
        <v>11</v>
      </c>
      <c r="G102" s="258" t="s">
        <v>254</v>
      </c>
      <c r="H102" s="258" t="s">
        <v>476</v>
      </c>
      <c r="I102" s="258" t="s">
        <v>179</v>
      </c>
      <c r="J102" s="258" t="s">
        <v>640</v>
      </c>
      <c r="K102" s="258">
        <v>0.22727272727272727</v>
      </c>
      <c r="L102" s="258" t="s">
        <v>642</v>
      </c>
      <c r="M102" s="258">
        <v>0</v>
      </c>
      <c r="N102" s="258">
        <v>0</v>
      </c>
      <c r="O102" s="258">
        <v>0</v>
      </c>
      <c r="P102" s="258"/>
    </row>
    <row r="103" spans="1:16" ht="25.5" x14ac:dyDescent="0.2">
      <c r="A103" s="258">
        <v>513</v>
      </c>
      <c r="B103" s="259" t="s">
        <v>557</v>
      </c>
      <c r="C103" s="258" t="s">
        <v>640</v>
      </c>
      <c r="D103" s="258" t="s">
        <v>735</v>
      </c>
      <c r="E103" s="258" t="s">
        <v>640</v>
      </c>
      <c r="F103" s="258">
        <v>11</v>
      </c>
      <c r="G103" s="258" t="s">
        <v>254</v>
      </c>
      <c r="H103" s="258" t="s">
        <v>476</v>
      </c>
      <c r="I103" s="258" t="s">
        <v>643</v>
      </c>
      <c r="J103" s="258" t="s">
        <v>640</v>
      </c>
      <c r="K103" s="258">
        <v>0</v>
      </c>
      <c r="L103" s="258" t="s">
        <v>642</v>
      </c>
      <c r="M103" s="258">
        <v>0</v>
      </c>
      <c r="N103" s="258">
        <v>0</v>
      </c>
      <c r="O103" s="258">
        <v>0</v>
      </c>
      <c r="P103" s="258"/>
    </row>
    <row r="104" spans="1:16" ht="25.5" x14ac:dyDescent="0.2">
      <c r="A104" s="258">
        <v>514</v>
      </c>
      <c r="B104" s="259" t="s">
        <v>557</v>
      </c>
      <c r="C104" s="258" t="s">
        <v>640</v>
      </c>
      <c r="D104" s="258" t="s">
        <v>735</v>
      </c>
      <c r="E104" s="258" t="s">
        <v>640</v>
      </c>
      <c r="F104" s="258">
        <v>11</v>
      </c>
      <c r="G104" s="258" t="s">
        <v>254</v>
      </c>
      <c r="H104" s="258" t="s">
        <v>476</v>
      </c>
      <c r="I104" s="258" t="s">
        <v>644</v>
      </c>
      <c r="J104" s="258" t="s">
        <v>640</v>
      </c>
      <c r="K104" s="258">
        <v>0</v>
      </c>
      <c r="L104" s="258" t="s">
        <v>642</v>
      </c>
      <c r="M104" s="258">
        <v>0</v>
      </c>
      <c r="N104" s="258">
        <v>0</v>
      </c>
      <c r="O104" s="258">
        <v>0</v>
      </c>
      <c r="P104" s="258"/>
    </row>
    <row r="105" spans="1:16" ht="25.5" x14ac:dyDescent="0.2">
      <c r="A105" s="258">
        <v>515</v>
      </c>
      <c r="B105" s="259" t="s">
        <v>557</v>
      </c>
      <c r="C105" s="258" t="s">
        <v>640</v>
      </c>
      <c r="D105" s="258" t="s">
        <v>735</v>
      </c>
      <c r="E105" s="258" t="s">
        <v>640</v>
      </c>
      <c r="F105" s="258">
        <v>11</v>
      </c>
      <c r="G105" s="258" t="s">
        <v>254</v>
      </c>
      <c r="H105" s="258" t="s">
        <v>26</v>
      </c>
      <c r="I105" s="258" t="s">
        <v>753</v>
      </c>
      <c r="J105" s="258" t="s">
        <v>640</v>
      </c>
      <c r="K105" s="258">
        <v>9.0909090909090912E-2</v>
      </c>
      <c r="L105" s="258" t="s">
        <v>642</v>
      </c>
      <c r="M105" s="258">
        <v>14.75076923076923</v>
      </c>
      <c r="N105" s="258">
        <v>14.75076923076923</v>
      </c>
      <c r="O105" s="258">
        <v>1.3409790209790209</v>
      </c>
      <c r="P105" s="258"/>
    </row>
    <row r="106" spans="1:16" ht="25.5" x14ac:dyDescent="0.2">
      <c r="A106" s="258">
        <v>516</v>
      </c>
      <c r="B106" s="259" t="s">
        <v>557</v>
      </c>
      <c r="C106" s="258" t="s">
        <v>640</v>
      </c>
      <c r="D106" s="258" t="s">
        <v>735</v>
      </c>
      <c r="E106" s="258" t="s">
        <v>640</v>
      </c>
      <c r="F106" s="258">
        <v>11</v>
      </c>
      <c r="G106" s="258" t="s">
        <v>254</v>
      </c>
      <c r="H106" s="258" t="s">
        <v>26</v>
      </c>
      <c r="I106" s="258" t="s">
        <v>731</v>
      </c>
      <c r="J106" s="258" t="s">
        <v>640</v>
      </c>
      <c r="K106" s="258">
        <v>3.1818181818181815E-2</v>
      </c>
      <c r="L106" s="258" t="s">
        <v>642</v>
      </c>
      <c r="M106" s="258">
        <v>0.46346153846153848</v>
      </c>
      <c r="N106" s="258">
        <v>0.16221153846153846</v>
      </c>
      <c r="O106" s="258">
        <v>1.4746503496503496E-2</v>
      </c>
      <c r="P106" s="258"/>
    </row>
    <row r="107" spans="1:16" ht="25.5" x14ac:dyDescent="0.2">
      <c r="A107" s="258">
        <v>517</v>
      </c>
      <c r="B107" s="259" t="s">
        <v>557</v>
      </c>
      <c r="C107" s="258" t="s">
        <v>640</v>
      </c>
      <c r="D107" s="258" t="s">
        <v>735</v>
      </c>
      <c r="E107" s="258" t="s">
        <v>640</v>
      </c>
      <c r="F107" s="258">
        <v>11</v>
      </c>
      <c r="G107" s="258" t="s">
        <v>254</v>
      </c>
      <c r="H107" s="258" t="s">
        <v>481</v>
      </c>
      <c r="I107" s="258" t="s">
        <v>754</v>
      </c>
      <c r="J107" s="258" t="s">
        <v>640</v>
      </c>
      <c r="K107" s="258">
        <v>1</v>
      </c>
      <c r="L107" s="258" t="s">
        <v>422</v>
      </c>
      <c r="M107" s="258">
        <v>3.3503333333333334</v>
      </c>
      <c r="N107" s="258">
        <v>36.853666666666669</v>
      </c>
      <c r="O107" s="258">
        <v>3.3503333333333334</v>
      </c>
      <c r="P107" s="258"/>
    </row>
    <row r="108" spans="1:16" ht="25.5" x14ac:dyDescent="0.2">
      <c r="A108" s="258">
        <v>518</v>
      </c>
      <c r="B108" s="259" t="s">
        <v>557</v>
      </c>
      <c r="C108" s="258" t="s">
        <v>640</v>
      </c>
      <c r="D108" s="258" t="s">
        <v>735</v>
      </c>
      <c r="E108" s="258" t="s">
        <v>640</v>
      </c>
      <c r="F108" s="258">
        <v>11</v>
      </c>
      <c r="G108" s="258" t="s">
        <v>254</v>
      </c>
      <c r="H108" s="258" t="s">
        <v>481</v>
      </c>
      <c r="I108" s="258" t="s">
        <v>669</v>
      </c>
      <c r="J108" s="258" t="s">
        <v>640</v>
      </c>
      <c r="K108" s="258">
        <v>1</v>
      </c>
      <c r="L108" s="258" t="s">
        <v>422</v>
      </c>
      <c r="M108" s="258">
        <v>9.1378999999999974E-2</v>
      </c>
      <c r="N108" s="258">
        <v>1.0051689999999998</v>
      </c>
      <c r="O108" s="258">
        <v>9.1378999999999974E-2</v>
      </c>
      <c r="P108" s="258"/>
    </row>
    <row r="109" spans="1:16" ht="25.5" x14ac:dyDescent="0.2">
      <c r="A109" s="258">
        <v>519</v>
      </c>
      <c r="B109" s="259" t="s">
        <v>557</v>
      </c>
      <c r="C109" s="258" t="s">
        <v>640</v>
      </c>
      <c r="D109" s="258" t="s">
        <v>735</v>
      </c>
      <c r="E109" s="258" t="s">
        <v>640</v>
      </c>
      <c r="F109" s="258">
        <v>11</v>
      </c>
      <c r="G109" s="258" t="s">
        <v>254</v>
      </c>
      <c r="H109" s="258" t="s">
        <v>481</v>
      </c>
      <c r="I109" s="258" t="s">
        <v>726</v>
      </c>
      <c r="J109" s="258" t="s">
        <v>640</v>
      </c>
      <c r="K109" s="258">
        <v>3.1818181818181815E-2</v>
      </c>
      <c r="L109" s="258" t="s">
        <v>422</v>
      </c>
      <c r="M109" s="258">
        <v>0.69459999999999988</v>
      </c>
      <c r="N109" s="258">
        <v>0.24310999999999991</v>
      </c>
      <c r="O109" s="258">
        <v>2.2100909090909084E-2</v>
      </c>
      <c r="P109" s="258"/>
    </row>
    <row r="110" spans="1:16" ht="25.5" x14ac:dyDescent="0.2">
      <c r="A110" s="258">
        <v>520</v>
      </c>
      <c r="B110" s="259" t="s">
        <v>557</v>
      </c>
      <c r="C110" s="258" t="s">
        <v>640</v>
      </c>
      <c r="D110" s="258" t="s">
        <v>735</v>
      </c>
      <c r="E110" s="258" t="s">
        <v>640</v>
      </c>
      <c r="F110" s="258">
        <v>11</v>
      </c>
      <c r="G110" s="258" t="s">
        <v>254</v>
      </c>
      <c r="H110" s="258" t="s">
        <v>481</v>
      </c>
      <c r="I110" s="258" t="s">
        <v>645</v>
      </c>
      <c r="J110" s="258" t="s">
        <v>640</v>
      </c>
      <c r="K110" s="258">
        <v>2.3636363636363638</v>
      </c>
      <c r="L110" s="258" t="s">
        <v>422</v>
      </c>
      <c r="M110" s="258">
        <v>0.167109375</v>
      </c>
      <c r="N110" s="258">
        <v>4.3448437499999999</v>
      </c>
      <c r="O110" s="258">
        <v>0.39498579545454543</v>
      </c>
      <c r="P110" s="258"/>
    </row>
    <row r="111" spans="1:16" ht="25.5" x14ac:dyDescent="0.2">
      <c r="A111" s="258">
        <v>521</v>
      </c>
      <c r="B111" s="259" t="s">
        <v>557</v>
      </c>
      <c r="C111" s="258" t="s">
        <v>640</v>
      </c>
      <c r="D111" s="258" t="s">
        <v>735</v>
      </c>
      <c r="E111" s="258" t="s">
        <v>640</v>
      </c>
      <c r="F111" s="258">
        <v>11</v>
      </c>
      <c r="G111" s="258" t="s">
        <v>254</v>
      </c>
      <c r="H111" s="258" t="s">
        <v>481</v>
      </c>
      <c r="I111" s="258" t="s">
        <v>660</v>
      </c>
      <c r="J111" s="258" t="s">
        <v>640</v>
      </c>
      <c r="K111" s="258">
        <v>9.0909090909090912E-2</v>
      </c>
      <c r="L111" s="258" t="s">
        <v>422</v>
      </c>
      <c r="M111" s="258">
        <v>0.1796875</v>
      </c>
      <c r="N111" s="258">
        <v>0.1796875</v>
      </c>
      <c r="O111" s="258">
        <v>1.6335227272727272E-2</v>
      </c>
      <c r="P111" s="258"/>
    </row>
    <row r="112" spans="1:16" ht="38.25" x14ac:dyDescent="0.2">
      <c r="A112" s="258">
        <v>504</v>
      </c>
      <c r="B112" s="259" t="s">
        <v>556</v>
      </c>
      <c r="C112" s="258" t="s">
        <v>640</v>
      </c>
      <c r="D112" s="258" t="s">
        <v>735</v>
      </c>
      <c r="E112" s="258" t="s">
        <v>640</v>
      </c>
      <c r="F112" s="258">
        <v>11</v>
      </c>
      <c r="G112" s="258" t="s">
        <v>254</v>
      </c>
      <c r="H112" s="258" t="s">
        <v>476</v>
      </c>
      <c r="I112" s="258" t="s">
        <v>179</v>
      </c>
      <c r="J112" s="258" t="s">
        <v>640</v>
      </c>
      <c r="K112" s="258">
        <v>0.18181818181818182</v>
      </c>
      <c r="L112" s="258" t="s">
        <v>642</v>
      </c>
      <c r="M112" s="258">
        <v>0</v>
      </c>
      <c r="N112" s="258">
        <v>0</v>
      </c>
      <c r="O112" s="258">
        <v>0</v>
      </c>
      <c r="P112" s="258"/>
    </row>
    <row r="113" spans="1:16" ht="38.25" x14ac:dyDescent="0.2">
      <c r="A113" s="258">
        <v>505</v>
      </c>
      <c r="B113" s="259" t="s">
        <v>556</v>
      </c>
      <c r="C113" s="258" t="s">
        <v>640</v>
      </c>
      <c r="D113" s="258" t="s">
        <v>735</v>
      </c>
      <c r="E113" s="258" t="s">
        <v>640</v>
      </c>
      <c r="F113" s="258">
        <v>11</v>
      </c>
      <c r="G113" s="258" t="s">
        <v>254</v>
      </c>
      <c r="H113" s="258" t="s">
        <v>476</v>
      </c>
      <c r="I113" s="258" t="s">
        <v>643</v>
      </c>
      <c r="J113" s="258" t="s">
        <v>640</v>
      </c>
      <c r="K113" s="258">
        <v>0</v>
      </c>
      <c r="L113" s="258" t="s">
        <v>642</v>
      </c>
      <c r="M113" s="258">
        <v>0</v>
      </c>
      <c r="N113" s="258">
        <v>0</v>
      </c>
      <c r="O113" s="258">
        <v>0</v>
      </c>
      <c r="P113" s="258"/>
    </row>
    <row r="114" spans="1:16" ht="38.25" x14ac:dyDescent="0.2">
      <c r="A114" s="258">
        <v>506</v>
      </c>
      <c r="B114" s="259" t="s">
        <v>556</v>
      </c>
      <c r="C114" s="258" t="s">
        <v>640</v>
      </c>
      <c r="D114" s="258" t="s">
        <v>735</v>
      </c>
      <c r="E114" s="258" t="s">
        <v>640</v>
      </c>
      <c r="F114" s="258">
        <v>11</v>
      </c>
      <c r="G114" s="258" t="s">
        <v>254</v>
      </c>
      <c r="H114" s="258" t="s">
        <v>476</v>
      </c>
      <c r="I114" s="258" t="s">
        <v>644</v>
      </c>
      <c r="J114" s="258" t="s">
        <v>640</v>
      </c>
      <c r="K114" s="258">
        <v>0</v>
      </c>
      <c r="L114" s="258" t="s">
        <v>642</v>
      </c>
      <c r="M114" s="258">
        <v>0</v>
      </c>
      <c r="N114" s="258">
        <v>0</v>
      </c>
      <c r="O114" s="258">
        <v>0</v>
      </c>
      <c r="P114" s="258"/>
    </row>
    <row r="115" spans="1:16" ht="38.25" x14ac:dyDescent="0.2">
      <c r="A115" s="258">
        <v>507</v>
      </c>
      <c r="B115" s="259" t="s">
        <v>556</v>
      </c>
      <c r="C115" s="258" t="s">
        <v>640</v>
      </c>
      <c r="D115" s="258" t="s">
        <v>735</v>
      </c>
      <c r="E115" s="258" t="s">
        <v>640</v>
      </c>
      <c r="F115" s="258">
        <v>11</v>
      </c>
      <c r="G115" s="258" t="s">
        <v>254</v>
      </c>
      <c r="H115" s="258" t="s">
        <v>26</v>
      </c>
      <c r="I115" s="258" t="s">
        <v>753</v>
      </c>
      <c r="J115" s="258" t="s">
        <v>640</v>
      </c>
      <c r="K115" s="258">
        <v>9.0909090909090912E-2</v>
      </c>
      <c r="L115" s="258" t="s">
        <v>642</v>
      </c>
      <c r="M115" s="258">
        <v>14.75076923076923</v>
      </c>
      <c r="N115" s="258">
        <v>14.75076923076923</v>
      </c>
      <c r="O115" s="258">
        <v>1.3409790209790209</v>
      </c>
      <c r="P115" s="258"/>
    </row>
    <row r="116" spans="1:16" ht="38.25" x14ac:dyDescent="0.2">
      <c r="A116" s="258">
        <v>508</v>
      </c>
      <c r="B116" s="259" t="s">
        <v>556</v>
      </c>
      <c r="C116" s="258" t="s">
        <v>640</v>
      </c>
      <c r="D116" s="258" t="s">
        <v>735</v>
      </c>
      <c r="E116" s="258" t="s">
        <v>640</v>
      </c>
      <c r="F116" s="258">
        <v>11</v>
      </c>
      <c r="G116" s="258" t="s">
        <v>254</v>
      </c>
      <c r="H116" s="258" t="s">
        <v>481</v>
      </c>
      <c r="I116" s="258" t="s">
        <v>754</v>
      </c>
      <c r="J116" s="258" t="s">
        <v>640</v>
      </c>
      <c r="K116" s="258">
        <v>1</v>
      </c>
      <c r="L116" s="258" t="s">
        <v>422</v>
      </c>
      <c r="M116" s="258">
        <v>3.3503333333333334</v>
      </c>
      <c r="N116" s="258">
        <v>36.853666666666669</v>
      </c>
      <c r="O116" s="258">
        <v>3.3503333333333334</v>
      </c>
      <c r="P116" s="258"/>
    </row>
    <row r="117" spans="1:16" ht="38.25" x14ac:dyDescent="0.2">
      <c r="A117" s="258">
        <v>509</v>
      </c>
      <c r="B117" s="259" t="s">
        <v>556</v>
      </c>
      <c r="C117" s="258" t="s">
        <v>640</v>
      </c>
      <c r="D117" s="258" t="s">
        <v>735</v>
      </c>
      <c r="E117" s="258" t="s">
        <v>640</v>
      </c>
      <c r="F117" s="258">
        <v>11</v>
      </c>
      <c r="G117" s="258" t="s">
        <v>254</v>
      </c>
      <c r="H117" s="258" t="s">
        <v>481</v>
      </c>
      <c r="I117" s="258" t="s">
        <v>726</v>
      </c>
      <c r="J117" s="258" t="s">
        <v>640</v>
      </c>
      <c r="K117" s="258">
        <v>3.1818181818181815E-2</v>
      </c>
      <c r="L117" s="258" t="s">
        <v>422</v>
      </c>
      <c r="M117" s="258">
        <v>0.69459999999999988</v>
      </c>
      <c r="N117" s="258">
        <v>0.24310999999999991</v>
      </c>
      <c r="O117" s="258">
        <v>2.2100909090909084E-2</v>
      </c>
      <c r="P117" s="258"/>
    </row>
    <row r="118" spans="1:16" ht="38.25" x14ac:dyDescent="0.2">
      <c r="A118" s="258">
        <v>510</v>
      </c>
      <c r="B118" s="259" t="s">
        <v>556</v>
      </c>
      <c r="C118" s="258" t="s">
        <v>640</v>
      </c>
      <c r="D118" s="258" t="s">
        <v>735</v>
      </c>
      <c r="E118" s="258" t="s">
        <v>640</v>
      </c>
      <c r="F118" s="258">
        <v>11</v>
      </c>
      <c r="G118" s="258" t="s">
        <v>254</v>
      </c>
      <c r="H118" s="258" t="s">
        <v>481</v>
      </c>
      <c r="I118" s="258" t="s">
        <v>645</v>
      </c>
      <c r="J118" s="258" t="s">
        <v>640</v>
      </c>
      <c r="K118" s="258">
        <v>1.3636363636363635</v>
      </c>
      <c r="L118" s="258" t="s">
        <v>422</v>
      </c>
      <c r="M118" s="258">
        <v>0.167109375</v>
      </c>
      <c r="N118" s="258">
        <v>2.5066406250000002</v>
      </c>
      <c r="O118" s="258">
        <v>0.22787642045454548</v>
      </c>
      <c r="P118" s="258"/>
    </row>
    <row r="119" spans="1:16" ht="38.25" x14ac:dyDescent="0.2">
      <c r="A119" s="258">
        <v>511</v>
      </c>
      <c r="B119" s="259" t="s">
        <v>556</v>
      </c>
      <c r="C119" s="258" t="s">
        <v>640</v>
      </c>
      <c r="D119" s="258" t="s">
        <v>735</v>
      </c>
      <c r="E119" s="258" t="s">
        <v>640</v>
      </c>
      <c r="F119" s="258">
        <v>11</v>
      </c>
      <c r="G119" s="258" t="s">
        <v>254</v>
      </c>
      <c r="H119" s="258" t="s">
        <v>481</v>
      </c>
      <c r="I119" s="258" t="s">
        <v>660</v>
      </c>
      <c r="J119" s="258" t="s">
        <v>640</v>
      </c>
      <c r="K119" s="258">
        <v>9.0909090909090912E-2</v>
      </c>
      <c r="L119" s="258" t="s">
        <v>422</v>
      </c>
      <c r="M119" s="258">
        <v>0.1796875</v>
      </c>
      <c r="N119" s="258">
        <v>0.1796875</v>
      </c>
      <c r="O119" s="258">
        <v>1.6335227272727272E-2</v>
      </c>
      <c r="P119" s="258"/>
    </row>
    <row r="120" spans="1:16" ht="25.5" x14ac:dyDescent="0.2">
      <c r="A120" s="258">
        <v>522</v>
      </c>
      <c r="B120" s="259" t="s">
        <v>558</v>
      </c>
      <c r="C120" s="258" t="s">
        <v>640</v>
      </c>
      <c r="D120" s="258" t="s">
        <v>735</v>
      </c>
      <c r="E120" s="258" t="s">
        <v>640</v>
      </c>
      <c r="F120" s="258">
        <v>20</v>
      </c>
      <c r="G120" s="258" t="s">
        <v>254</v>
      </c>
      <c r="H120" s="258" t="s">
        <v>476</v>
      </c>
      <c r="I120" s="258" t="s">
        <v>179</v>
      </c>
      <c r="J120" s="258" t="s">
        <v>640</v>
      </c>
      <c r="K120" s="258">
        <v>8.4999999999999992E-2</v>
      </c>
      <c r="L120" s="258" t="s">
        <v>642</v>
      </c>
      <c r="M120" s="258">
        <v>0</v>
      </c>
      <c r="N120" s="258">
        <v>0</v>
      </c>
      <c r="O120" s="258">
        <v>0</v>
      </c>
      <c r="P120" s="258"/>
    </row>
    <row r="121" spans="1:16" ht="25.5" x14ac:dyDescent="0.2">
      <c r="A121" s="258">
        <v>523</v>
      </c>
      <c r="B121" s="259" t="s">
        <v>558</v>
      </c>
      <c r="C121" s="258" t="s">
        <v>640</v>
      </c>
      <c r="D121" s="258" t="s">
        <v>735</v>
      </c>
      <c r="E121" s="258" t="s">
        <v>640</v>
      </c>
      <c r="F121" s="258">
        <v>20</v>
      </c>
      <c r="G121" s="258" t="s">
        <v>254</v>
      </c>
      <c r="H121" s="258" t="s">
        <v>476</v>
      </c>
      <c r="I121" s="258" t="s">
        <v>643</v>
      </c>
      <c r="J121" s="258" t="s">
        <v>640</v>
      </c>
      <c r="K121" s="258">
        <v>1.4999999999999999E-2</v>
      </c>
      <c r="L121" s="258" t="s">
        <v>642</v>
      </c>
      <c r="M121" s="258">
        <v>0</v>
      </c>
      <c r="N121" s="258">
        <v>0</v>
      </c>
      <c r="O121" s="258">
        <v>0</v>
      </c>
      <c r="P121" s="258"/>
    </row>
    <row r="122" spans="1:16" ht="25.5" x14ac:dyDescent="0.2">
      <c r="A122" s="258">
        <v>524</v>
      </c>
      <c r="B122" s="259" t="s">
        <v>558</v>
      </c>
      <c r="C122" s="258" t="s">
        <v>640</v>
      </c>
      <c r="D122" s="258" t="s">
        <v>735</v>
      </c>
      <c r="E122" s="258" t="s">
        <v>640</v>
      </c>
      <c r="F122" s="258">
        <v>20</v>
      </c>
      <c r="G122" s="258" t="s">
        <v>254</v>
      </c>
      <c r="H122" s="258" t="s">
        <v>476</v>
      </c>
      <c r="I122" s="258" t="s">
        <v>644</v>
      </c>
      <c r="J122" s="258" t="s">
        <v>640</v>
      </c>
      <c r="K122" s="258">
        <v>0</v>
      </c>
      <c r="L122" s="258" t="s">
        <v>642</v>
      </c>
      <c r="M122" s="258">
        <v>0</v>
      </c>
      <c r="N122" s="258">
        <v>0</v>
      </c>
      <c r="O122" s="258">
        <v>0</v>
      </c>
      <c r="P122" s="258"/>
    </row>
    <row r="123" spans="1:16" ht="25.5" x14ac:dyDescent="0.2">
      <c r="A123" s="258">
        <v>525</v>
      </c>
      <c r="B123" s="259" t="s">
        <v>558</v>
      </c>
      <c r="C123" s="258" t="s">
        <v>640</v>
      </c>
      <c r="D123" s="258" t="s">
        <v>735</v>
      </c>
      <c r="E123" s="258" t="s">
        <v>640</v>
      </c>
      <c r="F123" s="258">
        <v>20</v>
      </c>
      <c r="G123" s="258" t="s">
        <v>254</v>
      </c>
      <c r="H123" s="258" t="s">
        <v>26</v>
      </c>
      <c r="I123" s="258" t="s">
        <v>479</v>
      </c>
      <c r="J123" s="258" t="s">
        <v>640</v>
      </c>
      <c r="K123" s="258">
        <v>8.0000000000000002E-3</v>
      </c>
      <c r="L123" s="258" t="s">
        <v>642</v>
      </c>
      <c r="M123" s="258">
        <v>7.6923076923076925</v>
      </c>
      <c r="N123" s="258">
        <v>1.2307692307692308</v>
      </c>
      <c r="O123" s="258">
        <v>6.1538461538461542E-2</v>
      </c>
      <c r="P123" s="258"/>
    </row>
    <row r="124" spans="1:16" ht="25.5" x14ac:dyDescent="0.2">
      <c r="A124" s="258">
        <v>526</v>
      </c>
      <c r="B124" s="259" t="s">
        <v>558</v>
      </c>
      <c r="C124" s="258" t="s">
        <v>640</v>
      </c>
      <c r="D124" s="258" t="s">
        <v>735</v>
      </c>
      <c r="E124" s="258" t="s">
        <v>640</v>
      </c>
      <c r="F124" s="258">
        <v>20</v>
      </c>
      <c r="G124" s="258" t="s">
        <v>254</v>
      </c>
      <c r="H124" s="258" t="s">
        <v>481</v>
      </c>
      <c r="I124" s="258" t="s">
        <v>755</v>
      </c>
      <c r="J124" s="258" t="s">
        <v>640</v>
      </c>
      <c r="K124" s="258">
        <v>0.6</v>
      </c>
      <c r="L124" s="258" t="s">
        <v>422</v>
      </c>
      <c r="M124" s="258">
        <v>7.783884297520661</v>
      </c>
      <c r="N124" s="258">
        <v>93.406611570247918</v>
      </c>
      <c r="O124" s="258">
        <v>4.6703305785123961</v>
      </c>
      <c r="P124" s="258"/>
    </row>
    <row r="125" spans="1:16" ht="25.5" x14ac:dyDescent="0.2">
      <c r="A125" s="258">
        <v>527</v>
      </c>
      <c r="B125" s="259" t="s">
        <v>558</v>
      </c>
      <c r="C125" s="258" t="s">
        <v>640</v>
      </c>
      <c r="D125" s="258" t="s">
        <v>735</v>
      </c>
      <c r="E125" s="258" t="s">
        <v>640</v>
      </c>
      <c r="F125" s="258">
        <v>20</v>
      </c>
      <c r="G125" s="258" t="s">
        <v>254</v>
      </c>
      <c r="H125" s="258" t="s">
        <v>481</v>
      </c>
      <c r="I125" s="258" t="s">
        <v>662</v>
      </c>
      <c r="J125" s="258" t="s">
        <v>640</v>
      </c>
      <c r="K125" s="258">
        <v>0.1</v>
      </c>
      <c r="L125" s="258" t="s">
        <v>422</v>
      </c>
      <c r="M125" s="258">
        <v>0.38051200000000002</v>
      </c>
      <c r="N125" s="258">
        <v>0.76102400000000003</v>
      </c>
      <c r="O125" s="258">
        <v>3.8051199999999993E-2</v>
      </c>
      <c r="P125" s="258"/>
    </row>
    <row r="126" spans="1:16" ht="25.5" x14ac:dyDescent="0.2">
      <c r="A126" s="258">
        <v>528</v>
      </c>
      <c r="B126" s="259" t="s">
        <v>558</v>
      </c>
      <c r="C126" s="258" t="s">
        <v>640</v>
      </c>
      <c r="D126" s="258" t="s">
        <v>735</v>
      </c>
      <c r="E126" s="258" t="s">
        <v>640</v>
      </c>
      <c r="F126" s="258">
        <v>20</v>
      </c>
      <c r="G126" s="258" t="s">
        <v>254</v>
      </c>
      <c r="H126" s="258" t="s">
        <v>481</v>
      </c>
      <c r="I126" s="258" t="s">
        <v>700</v>
      </c>
      <c r="J126" s="258" t="s">
        <v>640</v>
      </c>
      <c r="K126" s="258">
        <v>0.65</v>
      </c>
      <c r="L126" s="258" t="s">
        <v>422</v>
      </c>
      <c r="M126" s="258">
        <v>6.3065999999999997E-2</v>
      </c>
      <c r="N126" s="258">
        <v>0.81985799999999998</v>
      </c>
      <c r="O126" s="258">
        <v>4.0992899999999999E-2</v>
      </c>
      <c r="P126" s="258"/>
    </row>
    <row r="127" spans="1:16" ht="25.5" x14ac:dyDescent="0.2">
      <c r="A127" s="258">
        <v>529</v>
      </c>
      <c r="B127" s="259" t="s">
        <v>558</v>
      </c>
      <c r="C127" s="258" t="s">
        <v>640</v>
      </c>
      <c r="D127" s="258" t="s">
        <v>735</v>
      </c>
      <c r="E127" s="258" t="s">
        <v>640</v>
      </c>
      <c r="F127" s="258">
        <v>20</v>
      </c>
      <c r="G127" s="258" t="s">
        <v>254</v>
      </c>
      <c r="H127" s="258" t="s">
        <v>481</v>
      </c>
      <c r="I127" s="258" t="s">
        <v>724</v>
      </c>
      <c r="J127" s="258" t="s">
        <v>640</v>
      </c>
      <c r="K127" s="258">
        <v>0.4</v>
      </c>
      <c r="L127" s="258" t="s">
        <v>422</v>
      </c>
      <c r="M127" s="258">
        <v>4.61955E-2</v>
      </c>
      <c r="N127" s="258">
        <v>0.369564</v>
      </c>
      <c r="O127" s="258">
        <v>1.84782E-2</v>
      </c>
      <c r="P127" s="258"/>
    </row>
    <row r="128" spans="1:16" ht="25.5" x14ac:dyDescent="0.2">
      <c r="A128" s="258">
        <v>530</v>
      </c>
      <c r="B128" s="259" t="s">
        <v>558</v>
      </c>
      <c r="C128" s="258" t="s">
        <v>640</v>
      </c>
      <c r="D128" s="258" t="s">
        <v>735</v>
      </c>
      <c r="E128" s="258" t="s">
        <v>640</v>
      </c>
      <c r="F128" s="258">
        <v>20</v>
      </c>
      <c r="G128" s="258" t="s">
        <v>254</v>
      </c>
      <c r="H128" s="258" t="s">
        <v>481</v>
      </c>
      <c r="I128" s="258" t="s">
        <v>750</v>
      </c>
      <c r="J128" s="258" t="s">
        <v>640</v>
      </c>
      <c r="K128" s="258">
        <v>0.05</v>
      </c>
      <c r="L128" s="258" t="s">
        <v>422</v>
      </c>
      <c r="M128" s="258">
        <v>3.6027199999999993</v>
      </c>
      <c r="N128" s="258">
        <v>3.6027199999999993</v>
      </c>
      <c r="O128" s="258">
        <v>0.18013599999999996</v>
      </c>
      <c r="P128" s="258"/>
    </row>
    <row r="129" spans="1:16" ht="25.5" x14ac:dyDescent="0.2">
      <c r="A129" s="258">
        <v>531</v>
      </c>
      <c r="B129" s="259" t="s">
        <v>558</v>
      </c>
      <c r="C129" s="258" t="s">
        <v>640</v>
      </c>
      <c r="D129" s="258" t="s">
        <v>735</v>
      </c>
      <c r="E129" s="258" t="s">
        <v>640</v>
      </c>
      <c r="F129" s="258">
        <v>20</v>
      </c>
      <c r="G129" s="258" t="s">
        <v>254</v>
      </c>
      <c r="H129" s="258" t="s">
        <v>481</v>
      </c>
      <c r="I129" s="258" t="s">
        <v>751</v>
      </c>
      <c r="J129" s="258" t="s">
        <v>640</v>
      </c>
      <c r="K129" s="258">
        <v>0.05</v>
      </c>
      <c r="L129" s="258" t="s">
        <v>422</v>
      </c>
      <c r="M129" s="258">
        <v>0.26288999999999996</v>
      </c>
      <c r="N129" s="258">
        <v>0.26288999999999996</v>
      </c>
      <c r="O129" s="258">
        <v>1.3144499999999998E-2</v>
      </c>
      <c r="P129" s="258"/>
    </row>
    <row r="130" spans="1:16" ht="25.5" x14ac:dyDescent="0.2">
      <c r="A130" s="258">
        <v>532</v>
      </c>
      <c r="B130" s="259" t="s">
        <v>558</v>
      </c>
      <c r="C130" s="258" t="s">
        <v>640</v>
      </c>
      <c r="D130" s="258" t="s">
        <v>735</v>
      </c>
      <c r="E130" s="258" t="s">
        <v>640</v>
      </c>
      <c r="F130" s="258">
        <v>20</v>
      </c>
      <c r="G130" s="258" t="s">
        <v>254</v>
      </c>
      <c r="H130" s="258" t="s">
        <v>481</v>
      </c>
      <c r="I130" s="258" t="s">
        <v>645</v>
      </c>
      <c r="J130" s="258" t="s">
        <v>640</v>
      </c>
      <c r="K130" s="258">
        <v>0.75</v>
      </c>
      <c r="L130" s="258" t="s">
        <v>422</v>
      </c>
      <c r="M130" s="258">
        <v>0.167109375</v>
      </c>
      <c r="N130" s="258">
        <v>2.5066406250000002</v>
      </c>
      <c r="O130" s="258">
        <v>0.12533203125</v>
      </c>
      <c r="P130" s="258"/>
    </row>
    <row r="131" spans="1:16" ht="25.5" x14ac:dyDescent="0.2">
      <c r="A131" s="258">
        <v>533</v>
      </c>
      <c r="B131" s="259" t="s">
        <v>558</v>
      </c>
      <c r="C131" s="258" t="s">
        <v>640</v>
      </c>
      <c r="D131" s="258" t="s">
        <v>735</v>
      </c>
      <c r="E131" s="258" t="s">
        <v>640</v>
      </c>
      <c r="F131" s="258">
        <v>20</v>
      </c>
      <c r="G131" s="258" t="s">
        <v>254</v>
      </c>
      <c r="H131" s="258" t="s">
        <v>481</v>
      </c>
      <c r="I131" s="258" t="s">
        <v>660</v>
      </c>
      <c r="J131" s="258" t="s">
        <v>640</v>
      </c>
      <c r="K131" s="258">
        <v>1.1000000000000001</v>
      </c>
      <c r="L131" s="258" t="s">
        <v>422</v>
      </c>
      <c r="M131" s="258">
        <v>0.1796875</v>
      </c>
      <c r="N131" s="258">
        <v>3.953125</v>
      </c>
      <c r="O131" s="258">
        <v>0.19765625000000001</v>
      </c>
      <c r="P131" s="258"/>
    </row>
    <row r="132" spans="1:16" ht="25.5" x14ac:dyDescent="0.2">
      <c r="A132" s="258">
        <v>534</v>
      </c>
      <c r="B132" s="259" t="s">
        <v>558</v>
      </c>
      <c r="C132" s="258" t="s">
        <v>640</v>
      </c>
      <c r="D132" s="258" t="s">
        <v>735</v>
      </c>
      <c r="E132" s="258" t="s">
        <v>640</v>
      </c>
      <c r="F132" s="258">
        <v>12</v>
      </c>
      <c r="G132" s="258" t="s">
        <v>254</v>
      </c>
      <c r="H132" s="258" t="s">
        <v>481</v>
      </c>
      <c r="I132" s="258" t="s">
        <v>659</v>
      </c>
      <c r="J132" s="258" t="s">
        <v>640</v>
      </c>
      <c r="K132" s="258">
        <v>3.6666666666666665</v>
      </c>
      <c r="L132" s="258" t="s">
        <v>422</v>
      </c>
      <c r="M132" s="258">
        <v>0.15932291666666668</v>
      </c>
      <c r="N132" s="258">
        <v>7.0102083333333338</v>
      </c>
      <c r="O132" s="258">
        <v>0.58418402777777778</v>
      </c>
      <c r="P132" s="258"/>
    </row>
    <row r="133" spans="1:16" ht="25.5" x14ac:dyDescent="0.2">
      <c r="A133" s="258">
        <v>535</v>
      </c>
      <c r="B133" s="259" t="s">
        <v>558</v>
      </c>
      <c r="C133" s="258" t="s">
        <v>640</v>
      </c>
      <c r="D133" s="258" t="s">
        <v>735</v>
      </c>
      <c r="E133" s="258" t="s">
        <v>640</v>
      </c>
      <c r="F133" s="258">
        <v>12</v>
      </c>
      <c r="G133" s="258" t="s">
        <v>254</v>
      </c>
      <c r="H133" s="258" t="s">
        <v>481</v>
      </c>
      <c r="I133" s="258" t="s">
        <v>752</v>
      </c>
      <c r="J133" s="258" t="s">
        <v>640</v>
      </c>
      <c r="K133" s="258">
        <v>3.6666666666666665</v>
      </c>
      <c r="L133" s="258" t="s">
        <v>422</v>
      </c>
      <c r="M133" s="258">
        <v>0.17819010416666664</v>
      </c>
      <c r="N133" s="258">
        <v>7.840364583333332</v>
      </c>
      <c r="O133" s="258">
        <v>0.6533637152777777</v>
      </c>
      <c r="P133" s="258"/>
    </row>
    <row r="134" spans="1:16" ht="25.5" x14ac:dyDescent="0.2">
      <c r="A134" s="258">
        <v>536</v>
      </c>
      <c r="B134" s="259" t="s">
        <v>558</v>
      </c>
      <c r="C134" s="258" t="s">
        <v>640</v>
      </c>
      <c r="D134" s="258" t="s">
        <v>735</v>
      </c>
      <c r="E134" s="258" t="s">
        <v>640</v>
      </c>
      <c r="F134" s="258">
        <v>12</v>
      </c>
      <c r="G134" s="258" t="s">
        <v>254</v>
      </c>
      <c r="H134" s="258" t="s">
        <v>481</v>
      </c>
      <c r="I134" s="258" t="s">
        <v>678</v>
      </c>
      <c r="J134" s="258" t="s">
        <v>640</v>
      </c>
      <c r="K134" s="258">
        <v>8.3333333333333329E-2</v>
      </c>
      <c r="L134" s="258" t="s">
        <v>422</v>
      </c>
      <c r="M134" s="258">
        <v>0.15984999999999999</v>
      </c>
      <c r="N134" s="258">
        <v>0.15984999999999999</v>
      </c>
      <c r="O134" s="258">
        <v>1.3320833333333332E-2</v>
      </c>
      <c r="P134" s="258"/>
    </row>
    <row r="135" spans="1:16" ht="25.5" x14ac:dyDescent="0.2">
      <c r="A135" s="258">
        <v>537</v>
      </c>
      <c r="B135" s="259" t="s">
        <v>558</v>
      </c>
      <c r="C135" s="258" t="s">
        <v>640</v>
      </c>
      <c r="D135" s="258" t="s">
        <v>735</v>
      </c>
      <c r="E135" s="258" t="s">
        <v>640</v>
      </c>
      <c r="F135" s="258">
        <v>12</v>
      </c>
      <c r="G135" s="258" t="s">
        <v>254</v>
      </c>
      <c r="H135" s="258" t="s">
        <v>481</v>
      </c>
      <c r="I135" s="258" t="s">
        <v>691</v>
      </c>
      <c r="J135" s="258" t="s">
        <v>640</v>
      </c>
      <c r="K135" s="258">
        <v>8.3333333333333329E-2</v>
      </c>
      <c r="L135" s="258" t="s">
        <v>422</v>
      </c>
      <c r="M135" s="258">
        <v>0.22148999999999999</v>
      </c>
      <c r="N135" s="258">
        <v>0.22148999999999999</v>
      </c>
      <c r="O135" s="258">
        <v>1.8457500000000002E-2</v>
      </c>
      <c r="P135" s="258"/>
    </row>
    <row r="136" spans="1:16" x14ac:dyDescent="0.2">
      <c r="A136" s="258">
        <v>538</v>
      </c>
      <c r="B136" s="259" t="s">
        <v>564</v>
      </c>
      <c r="C136" s="258" t="s">
        <v>640</v>
      </c>
      <c r="D136" s="258" t="s">
        <v>735</v>
      </c>
      <c r="E136" s="258" t="s">
        <v>640</v>
      </c>
      <c r="F136" s="258">
        <v>10</v>
      </c>
      <c r="G136" s="258" t="s">
        <v>254</v>
      </c>
      <c r="H136" s="258" t="s">
        <v>476</v>
      </c>
      <c r="I136" s="258" t="s">
        <v>179</v>
      </c>
      <c r="J136" s="258" t="s">
        <v>640</v>
      </c>
      <c r="K136" s="258">
        <v>0.2</v>
      </c>
      <c r="L136" s="258" t="s">
        <v>642</v>
      </c>
      <c r="M136" s="258">
        <v>0</v>
      </c>
      <c r="N136" s="258">
        <v>0</v>
      </c>
      <c r="O136" s="258">
        <v>0</v>
      </c>
      <c r="P136" s="258"/>
    </row>
    <row r="137" spans="1:16" x14ac:dyDescent="0.2">
      <c r="A137" s="258">
        <v>539</v>
      </c>
      <c r="B137" s="259" t="s">
        <v>564</v>
      </c>
      <c r="C137" s="258" t="s">
        <v>640</v>
      </c>
      <c r="D137" s="258" t="s">
        <v>735</v>
      </c>
      <c r="E137" s="258" t="s">
        <v>640</v>
      </c>
      <c r="F137" s="258">
        <v>10</v>
      </c>
      <c r="G137" s="258" t="s">
        <v>254</v>
      </c>
      <c r="H137" s="258" t="s">
        <v>476</v>
      </c>
      <c r="I137" s="258" t="s">
        <v>643</v>
      </c>
      <c r="J137" s="258" t="s">
        <v>640</v>
      </c>
      <c r="K137" s="258">
        <v>0</v>
      </c>
      <c r="L137" s="258" t="s">
        <v>642</v>
      </c>
      <c r="M137" s="258">
        <v>0</v>
      </c>
      <c r="N137" s="258">
        <v>0</v>
      </c>
      <c r="O137" s="258">
        <v>0</v>
      </c>
      <c r="P137" s="258"/>
    </row>
    <row r="138" spans="1:16" x14ac:dyDescent="0.2">
      <c r="A138" s="258">
        <v>540</v>
      </c>
      <c r="B138" s="259" t="s">
        <v>564</v>
      </c>
      <c r="C138" s="258" t="s">
        <v>640</v>
      </c>
      <c r="D138" s="258" t="s">
        <v>735</v>
      </c>
      <c r="E138" s="258" t="s">
        <v>640</v>
      </c>
      <c r="F138" s="258">
        <v>10</v>
      </c>
      <c r="G138" s="258" t="s">
        <v>254</v>
      </c>
      <c r="H138" s="258" t="s">
        <v>476</v>
      </c>
      <c r="I138" s="258" t="s">
        <v>644</v>
      </c>
      <c r="J138" s="258" t="s">
        <v>640</v>
      </c>
      <c r="K138" s="258">
        <v>0</v>
      </c>
      <c r="L138" s="258" t="s">
        <v>642</v>
      </c>
      <c r="M138" s="258">
        <v>0</v>
      </c>
      <c r="N138" s="258">
        <v>0</v>
      </c>
      <c r="O138" s="258">
        <v>0</v>
      </c>
      <c r="P138" s="258"/>
    </row>
    <row r="139" spans="1:16" x14ac:dyDescent="0.2">
      <c r="A139" s="258">
        <v>541</v>
      </c>
      <c r="B139" s="259" t="s">
        <v>564</v>
      </c>
      <c r="C139" s="258" t="s">
        <v>640</v>
      </c>
      <c r="D139" s="258" t="s">
        <v>735</v>
      </c>
      <c r="E139" s="258" t="s">
        <v>640</v>
      </c>
      <c r="F139" s="258">
        <v>10</v>
      </c>
      <c r="G139" s="258" t="s">
        <v>254</v>
      </c>
      <c r="H139" s="258" t="s">
        <v>26</v>
      </c>
      <c r="I139" s="258" t="s">
        <v>756</v>
      </c>
      <c r="J139" s="258" t="s">
        <v>640</v>
      </c>
      <c r="K139" s="258">
        <v>0.25</v>
      </c>
      <c r="L139" s="258" t="s">
        <v>642</v>
      </c>
      <c r="M139" s="258">
        <v>23.381410256410255</v>
      </c>
      <c r="N139" s="258">
        <v>58.453525641025635</v>
      </c>
      <c r="O139" s="258">
        <v>5.8453525641025639</v>
      </c>
      <c r="P139" s="258"/>
    </row>
    <row r="140" spans="1:16" x14ac:dyDescent="0.2">
      <c r="A140" s="258">
        <v>542</v>
      </c>
      <c r="B140" s="259" t="s">
        <v>564</v>
      </c>
      <c r="C140" s="258" t="s">
        <v>640</v>
      </c>
      <c r="D140" s="258" t="s">
        <v>735</v>
      </c>
      <c r="E140" s="258" t="s">
        <v>640</v>
      </c>
      <c r="F140" s="258">
        <v>10</v>
      </c>
      <c r="G140" s="258" t="s">
        <v>254</v>
      </c>
      <c r="H140" s="258" t="s">
        <v>481</v>
      </c>
      <c r="I140" s="258" t="s">
        <v>757</v>
      </c>
      <c r="J140" s="258" t="s">
        <v>640</v>
      </c>
      <c r="K140" s="258">
        <v>3</v>
      </c>
      <c r="L140" s="258" t="s">
        <v>422</v>
      </c>
      <c r="M140" s="258">
        <v>4.5999999999999999E-2</v>
      </c>
      <c r="N140" s="258">
        <v>1.38</v>
      </c>
      <c r="O140" s="258">
        <v>0.13799999999999998</v>
      </c>
      <c r="P140" s="258"/>
    </row>
    <row r="141" spans="1:16" x14ac:dyDescent="0.2">
      <c r="A141" s="258">
        <v>543</v>
      </c>
      <c r="B141" s="259" t="s">
        <v>564</v>
      </c>
      <c r="C141" s="258" t="s">
        <v>640</v>
      </c>
      <c r="D141" s="258" t="s">
        <v>735</v>
      </c>
      <c r="E141" s="258" t="s">
        <v>640</v>
      </c>
      <c r="F141" s="258">
        <v>10</v>
      </c>
      <c r="G141" s="258" t="s">
        <v>254</v>
      </c>
      <c r="H141" s="258" t="s">
        <v>481</v>
      </c>
      <c r="I141" s="258" t="s">
        <v>758</v>
      </c>
      <c r="J141" s="258" t="s">
        <v>640</v>
      </c>
      <c r="K141" s="258">
        <v>3</v>
      </c>
      <c r="L141" s="258" t="s">
        <v>422</v>
      </c>
      <c r="M141" s="258">
        <v>1.7249999999999998E-2</v>
      </c>
      <c r="N141" s="258">
        <v>0.51749999999999996</v>
      </c>
      <c r="O141" s="258">
        <v>5.1749999999999997E-2</v>
      </c>
      <c r="P141" s="258"/>
    </row>
    <row r="142" spans="1:16" x14ac:dyDescent="0.2">
      <c r="A142" s="258">
        <v>544</v>
      </c>
      <c r="B142" s="259" t="s">
        <v>564</v>
      </c>
      <c r="C142" s="258" t="s">
        <v>640</v>
      </c>
      <c r="D142" s="258" t="s">
        <v>735</v>
      </c>
      <c r="E142" s="258" t="s">
        <v>640</v>
      </c>
      <c r="F142" s="258">
        <v>10</v>
      </c>
      <c r="G142" s="258" t="s">
        <v>254</v>
      </c>
      <c r="H142" s="258" t="s">
        <v>481</v>
      </c>
      <c r="I142" s="258" t="s">
        <v>759</v>
      </c>
      <c r="J142" s="258" t="s">
        <v>640</v>
      </c>
      <c r="K142" s="258">
        <v>3</v>
      </c>
      <c r="L142" s="258" t="s">
        <v>422</v>
      </c>
      <c r="M142" s="258">
        <v>1.7249999999999998E-2</v>
      </c>
      <c r="N142" s="258">
        <v>0.51749999999999996</v>
      </c>
      <c r="O142" s="258">
        <v>5.1749999999999997E-2</v>
      </c>
      <c r="P142" s="258"/>
    </row>
    <row r="143" spans="1:16" x14ac:dyDescent="0.2">
      <c r="A143" s="258">
        <v>545</v>
      </c>
      <c r="B143" s="259" t="s">
        <v>564</v>
      </c>
      <c r="C143" s="258" t="s">
        <v>640</v>
      </c>
      <c r="D143" s="258" t="s">
        <v>735</v>
      </c>
      <c r="E143" s="258" t="s">
        <v>640</v>
      </c>
      <c r="F143" s="258">
        <v>10</v>
      </c>
      <c r="G143" s="258" t="s">
        <v>254</v>
      </c>
      <c r="H143" s="258" t="s">
        <v>481</v>
      </c>
      <c r="I143" s="258" t="s">
        <v>760</v>
      </c>
      <c r="J143" s="258" t="s">
        <v>640</v>
      </c>
      <c r="K143" s="258">
        <v>0.1</v>
      </c>
      <c r="L143" s="258" t="s">
        <v>422</v>
      </c>
      <c r="M143" s="258">
        <v>7.0724999999999998</v>
      </c>
      <c r="N143" s="258">
        <v>7.0724999999999998</v>
      </c>
      <c r="O143" s="258">
        <v>0.70724999999999993</v>
      </c>
      <c r="P143" s="258"/>
    </row>
    <row r="144" spans="1:16" x14ac:dyDescent="0.2">
      <c r="A144" s="258">
        <v>546</v>
      </c>
      <c r="B144" s="259" t="s">
        <v>564</v>
      </c>
      <c r="C144" s="258" t="s">
        <v>640</v>
      </c>
      <c r="D144" s="258" t="s">
        <v>735</v>
      </c>
      <c r="E144" s="258" t="s">
        <v>640</v>
      </c>
      <c r="F144" s="258">
        <v>10</v>
      </c>
      <c r="G144" s="258" t="s">
        <v>254</v>
      </c>
      <c r="H144" s="258" t="s">
        <v>481</v>
      </c>
      <c r="I144" s="258" t="s">
        <v>761</v>
      </c>
      <c r="J144" s="258" t="s">
        <v>640</v>
      </c>
      <c r="K144" s="258">
        <v>0.1</v>
      </c>
      <c r="L144" s="258" t="s">
        <v>422</v>
      </c>
      <c r="M144" s="258">
        <v>1.99847</v>
      </c>
      <c r="N144" s="258">
        <v>1.99847</v>
      </c>
      <c r="O144" s="258">
        <v>0.199847</v>
      </c>
      <c r="P144" s="258"/>
    </row>
    <row r="145" spans="1:16" x14ac:dyDescent="0.2">
      <c r="A145" s="258">
        <v>547</v>
      </c>
      <c r="B145" s="259" t="s">
        <v>564</v>
      </c>
      <c r="C145" s="258" t="s">
        <v>640</v>
      </c>
      <c r="D145" s="258" t="s">
        <v>735</v>
      </c>
      <c r="E145" s="258" t="s">
        <v>640</v>
      </c>
      <c r="F145" s="258">
        <v>10</v>
      </c>
      <c r="G145" s="258" t="s">
        <v>254</v>
      </c>
      <c r="H145" s="258" t="s">
        <v>481</v>
      </c>
      <c r="I145" s="258" t="s">
        <v>712</v>
      </c>
      <c r="J145" s="258" t="s">
        <v>640</v>
      </c>
      <c r="K145" s="258">
        <v>5</v>
      </c>
      <c r="L145" s="258" t="s">
        <v>422</v>
      </c>
      <c r="M145" s="258">
        <v>0.2203208333333333</v>
      </c>
      <c r="N145" s="258">
        <v>11.016041666666665</v>
      </c>
      <c r="O145" s="258">
        <v>1.1016041666666665</v>
      </c>
      <c r="P145" s="258"/>
    </row>
    <row r="146" spans="1:16" x14ac:dyDescent="0.2">
      <c r="A146" s="258">
        <v>548</v>
      </c>
      <c r="B146" s="259" t="s">
        <v>564</v>
      </c>
      <c r="C146" s="258" t="s">
        <v>640</v>
      </c>
      <c r="D146" s="258" t="s">
        <v>735</v>
      </c>
      <c r="E146" s="258" t="s">
        <v>640</v>
      </c>
      <c r="F146" s="258">
        <v>10</v>
      </c>
      <c r="G146" s="258" t="s">
        <v>254</v>
      </c>
      <c r="H146" s="258" t="s">
        <v>481</v>
      </c>
      <c r="I146" s="258" t="s">
        <v>724</v>
      </c>
      <c r="J146" s="258" t="s">
        <v>640</v>
      </c>
      <c r="K146" s="258">
        <v>2</v>
      </c>
      <c r="L146" s="258" t="s">
        <v>422</v>
      </c>
      <c r="M146" s="258">
        <v>4.61955E-2</v>
      </c>
      <c r="N146" s="258">
        <v>0.92391000000000001</v>
      </c>
      <c r="O146" s="258">
        <v>9.2391000000000001E-2</v>
      </c>
      <c r="P146" s="258"/>
    </row>
    <row r="147" spans="1:16" x14ac:dyDescent="0.2">
      <c r="A147" s="258">
        <v>549</v>
      </c>
      <c r="B147" s="259" t="s">
        <v>564</v>
      </c>
      <c r="C147" s="258" t="s">
        <v>640</v>
      </c>
      <c r="D147" s="258" t="s">
        <v>735</v>
      </c>
      <c r="E147" s="258" t="s">
        <v>640</v>
      </c>
      <c r="F147" s="258">
        <v>10</v>
      </c>
      <c r="G147" s="258" t="s">
        <v>254</v>
      </c>
      <c r="H147" s="258" t="s">
        <v>481</v>
      </c>
      <c r="I147" s="258" t="s">
        <v>485</v>
      </c>
      <c r="J147" s="258" t="s">
        <v>640</v>
      </c>
      <c r="K147" s="258">
        <v>1</v>
      </c>
      <c r="L147" s="258" t="s">
        <v>422</v>
      </c>
      <c r="M147" s="258">
        <v>0.40250000000000002</v>
      </c>
      <c r="N147" s="258">
        <v>4.0249999999999995</v>
      </c>
      <c r="O147" s="258">
        <v>0.40250000000000002</v>
      </c>
      <c r="P147" s="258"/>
    </row>
    <row r="148" spans="1:16" x14ac:dyDescent="0.2">
      <c r="A148" s="258">
        <v>550</v>
      </c>
      <c r="B148" s="259" t="s">
        <v>564</v>
      </c>
      <c r="C148" s="258" t="s">
        <v>640</v>
      </c>
      <c r="D148" s="258" t="s">
        <v>735</v>
      </c>
      <c r="E148" s="258" t="s">
        <v>640</v>
      </c>
      <c r="F148" s="258">
        <v>10</v>
      </c>
      <c r="G148" s="258" t="s">
        <v>254</v>
      </c>
      <c r="H148" s="258" t="s">
        <v>481</v>
      </c>
      <c r="I148" s="258" t="s">
        <v>762</v>
      </c>
      <c r="J148" s="258" t="s">
        <v>640</v>
      </c>
      <c r="K148" s="258">
        <v>4.5</v>
      </c>
      <c r="L148" s="258" t="s">
        <v>422</v>
      </c>
      <c r="M148" s="258">
        <v>0.88227999999999995</v>
      </c>
      <c r="N148" s="258">
        <v>39.702599999999997</v>
      </c>
      <c r="O148" s="258">
        <v>3.9702600000000001</v>
      </c>
      <c r="P148" s="258"/>
    </row>
    <row r="149" spans="1:16" x14ac:dyDescent="0.2">
      <c r="A149" s="258">
        <v>551</v>
      </c>
      <c r="B149" s="259" t="s">
        <v>564</v>
      </c>
      <c r="C149" s="258" t="s">
        <v>640</v>
      </c>
      <c r="D149" s="258" t="s">
        <v>735</v>
      </c>
      <c r="E149" s="258" t="s">
        <v>640</v>
      </c>
      <c r="F149" s="258">
        <v>10</v>
      </c>
      <c r="G149" s="258" t="s">
        <v>254</v>
      </c>
      <c r="H149" s="258" t="s">
        <v>481</v>
      </c>
      <c r="I149" s="258" t="s">
        <v>763</v>
      </c>
      <c r="J149" s="258" t="s">
        <v>640</v>
      </c>
      <c r="K149" s="258">
        <v>0</v>
      </c>
      <c r="L149" s="258" t="s">
        <v>422</v>
      </c>
      <c r="M149" s="258">
        <v>1.0580000000000001</v>
      </c>
      <c r="N149" s="258">
        <v>0</v>
      </c>
      <c r="O149" s="258">
        <v>0</v>
      </c>
      <c r="P149" s="258"/>
    </row>
    <row r="150" spans="1:16" x14ac:dyDescent="0.2">
      <c r="A150" s="258">
        <v>552</v>
      </c>
      <c r="B150" s="259" t="s">
        <v>564</v>
      </c>
      <c r="C150" s="258" t="s">
        <v>640</v>
      </c>
      <c r="D150" s="258" t="s">
        <v>735</v>
      </c>
      <c r="E150" s="258" t="s">
        <v>640</v>
      </c>
      <c r="F150" s="258">
        <v>10</v>
      </c>
      <c r="G150" s="258" t="s">
        <v>254</v>
      </c>
      <c r="H150" s="258" t="s">
        <v>481</v>
      </c>
      <c r="I150" s="258" t="s">
        <v>764</v>
      </c>
      <c r="J150" s="258" t="s">
        <v>640</v>
      </c>
      <c r="K150" s="258">
        <v>0</v>
      </c>
      <c r="L150" s="258" t="s">
        <v>422</v>
      </c>
      <c r="M150" s="258">
        <v>0.53666666666666663</v>
      </c>
      <c r="N150" s="258">
        <v>0</v>
      </c>
      <c r="O150" s="258">
        <v>0</v>
      </c>
      <c r="P150" s="258"/>
    </row>
    <row r="151" spans="1:16" x14ac:dyDescent="0.2">
      <c r="A151" s="258">
        <v>553</v>
      </c>
      <c r="B151" s="259" t="s">
        <v>564</v>
      </c>
      <c r="C151" s="258" t="s">
        <v>640</v>
      </c>
      <c r="D151" s="258" t="s">
        <v>735</v>
      </c>
      <c r="E151" s="258" t="s">
        <v>640</v>
      </c>
      <c r="F151" s="258">
        <v>10</v>
      </c>
      <c r="G151" s="258" t="s">
        <v>254</v>
      </c>
      <c r="H151" s="258" t="s">
        <v>481</v>
      </c>
      <c r="I151" s="258" t="s">
        <v>645</v>
      </c>
      <c r="J151" s="258" t="s">
        <v>640</v>
      </c>
      <c r="K151" s="258">
        <v>6</v>
      </c>
      <c r="L151" s="258" t="s">
        <v>422</v>
      </c>
      <c r="M151" s="258">
        <v>0.167109375</v>
      </c>
      <c r="N151" s="258">
        <v>10.026562500000001</v>
      </c>
      <c r="O151" s="258">
        <v>1.00265625</v>
      </c>
      <c r="P151" s="258"/>
    </row>
    <row r="152" spans="1:16" x14ac:dyDescent="0.2">
      <c r="A152" s="258">
        <v>554</v>
      </c>
      <c r="B152" s="259" t="s">
        <v>564</v>
      </c>
      <c r="C152" s="258" t="s">
        <v>640</v>
      </c>
      <c r="D152" s="258" t="s">
        <v>735</v>
      </c>
      <c r="E152" s="258" t="s">
        <v>640</v>
      </c>
      <c r="F152" s="258">
        <v>10</v>
      </c>
      <c r="G152" s="258" t="s">
        <v>254</v>
      </c>
      <c r="H152" s="258" t="s">
        <v>481</v>
      </c>
      <c r="I152" s="258" t="s">
        <v>765</v>
      </c>
      <c r="J152" s="258" t="s">
        <v>640</v>
      </c>
      <c r="K152" s="258">
        <v>3</v>
      </c>
      <c r="L152" s="258" t="s">
        <v>422</v>
      </c>
      <c r="M152" s="258">
        <v>0.12728199999999998</v>
      </c>
      <c r="N152" s="258">
        <v>3.8184599999999991</v>
      </c>
      <c r="O152" s="258">
        <v>0.38184600000000002</v>
      </c>
      <c r="P152" s="258"/>
    </row>
    <row r="153" spans="1:16" ht="25.5" x14ac:dyDescent="0.2">
      <c r="A153" s="258">
        <v>555</v>
      </c>
      <c r="B153" s="259" t="s">
        <v>568</v>
      </c>
      <c r="C153" s="258" t="s">
        <v>569</v>
      </c>
      <c r="D153" s="258" t="s">
        <v>735</v>
      </c>
      <c r="E153" s="258" t="s">
        <v>640</v>
      </c>
      <c r="F153" s="258">
        <v>20</v>
      </c>
      <c r="G153" s="258" t="s">
        <v>254</v>
      </c>
      <c r="H153" s="258" t="s">
        <v>476</v>
      </c>
      <c r="I153" s="258" t="s">
        <v>179</v>
      </c>
      <c r="J153" s="258" t="s">
        <v>640</v>
      </c>
      <c r="K153" s="258">
        <v>0.2</v>
      </c>
      <c r="L153" s="258" t="s">
        <v>642</v>
      </c>
      <c r="M153" s="258">
        <v>0</v>
      </c>
      <c r="N153" s="258">
        <v>0</v>
      </c>
      <c r="O153" s="258">
        <v>0</v>
      </c>
      <c r="P153" s="258"/>
    </row>
    <row r="154" spans="1:16" ht="25.5" x14ac:dyDescent="0.2">
      <c r="A154" s="258">
        <v>556</v>
      </c>
      <c r="B154" s="259" t="s">
        <v>568</v>
      </c>
      <c r="C154" s="258" t="s">
        <v>569</v>
      </c>
      <c r="D154" s="258" t="s">
        <v>735</v>
      </c>
      <c r="E154" s="258" t="s">
        <v>640</v>
      </c>
      <c r="F154" s="258">
        <v>20</v>
      </c>
      <c r="G154" s="258" t="s">
        <v>254</v>
      </c>
      <c r="H154" s="258" t="s">
        <v>476</v>
      </c>
      <c r="I154" s="258" t="s">
        <v>643</v>
      </c>
      <c r="J154" s="258" t="s">
        <v>640</v>
      </c>
      <c r="K154" s="258">
        <v>2.5000000000000001E-2</v>
      </c>
      <c r="L154" s="258" t="s">
        <v>642</v>
      </c>
      <c r="M154" s="258">
        <v>0</v>
      </c>
      <c r="N154" s="258">
        <v>0</v>
      </c>
      <c r="O154" s="258">
        <v>0</v>
      </c>
      <c r="P154" s="258"/>
    </row>
    <row r="155" spans="1:16" ht="25.5" x14ac:dyDescent="0.2">
      <c r="A155" s="258">
        <v>557</v>
      </c>
      <c r="B155" s="259" t="s">
        <v>568</v>
      </c>
      <c r="C155" s="258" t="s">
        <v>569</v>
      </c>
      <c r="D155" s="258" t="s">
        <v>735</v>
      </c>
      <c r="E155" s="258" t="s">
        <v>640</v>
      </c>
      <c r="F155" s="258">
        <v>20</v>
      </c>
      <c r="G155" s="258" t="s">
        <v>254</v>
      </c>
      <c r="H155" s="258" t="s">
        <v>476</v>
      </c>
      <c r="I155" s="258" t="s">
        <v>644</v>
      </c>
      <c r="J155" s="258" t="s">
        <v>640</v>
      </c>
      <c r="K155" s="258">
        <v>5.0000000000000001E-3</v>
      </c>
      <c r="L155" s="258" t="s">
        <v>642</v>
      </c>
      <c r="M155" s="258">
        <v>0</v>
      </c>
      <c r="N155" s="258">
        <v>0</v>
      </c>
      <c r="O155" s="258">
        <v>0</v>
      </c>
      <c r="P155" s="258"/>
    </row>
    <row r="156" spans="1:16" ht="25.5" x14ac:dyDescent="0.2">
      <c r="A156" s="258">
        <v>558</v>
      </c>
      <c r="B156" s="259" t="s">
        <v>568</v>
      </c>
      <c r="C156" s="258" t="s">
        <v>569</v>
      </c>
      <c r="D156" s="258" t="s">
        <v>735</v>
      </c>
      <c r="E156" s="258" t="s">
        <v>640</v>
      </c>
      <c r="F156" s="258">
        <v>20</v>
      </c>
      <c r="G156" s="258" t="s">
        <v>254</v>
      </c>
      <c r="H156" s="258" t="s">
        <v>26</v>
      </c>
      <c r="I156" s="258" t="s">
        <v>766</v>
      </c>
      <c r="J156" s="258" t="s">
        <v>640</v>
      </c>
      <c r="K156" s="258">
        <v>0.1</v>
      </c>
      <c r="L156" s="258" t="s">
        <v>642</v>
      </c>
      <c r="M156" s="258">
        <v>50</v>
      </c>
      <c r="N156" s="258">
        <v>100</v>
      </c>
      <c r="O156" s="258">
        <v>5</v>
      </c>
      <c r="P156" s="258"/>
    </row>
    <row r="157" spans="1:16" ht="25.5" x14ac:dyDescent="0.2">
      <c r="A157" s="258">
        <v>559</v>
      </c>
      <c r="B157" s="259" t="s">
        <v>568</v>
      </c>
      <c r="C157" s="258" t="s">
        <v>569</v>
      </c>
      <c r="D157" s="258" t="s">
        <v>735</v>
      </c>
      <c r="E157" s="258" t="s">
        <v>640</v>
      </c>
      <c r="F157" s="258">
        <v>20</v>
      </c>
      <c r="G157" s="258" t="s">
        <v>254</v>
      </c>
      <c r="H157" s="258" t="s">
        <v>26</v>
      </c>
      <c r="I157" s="258" t="s">
        <v>650</v>
      </c>
      <c r="J157" s="258" t="s">
        <v>640</v>
      </c>
      <c r="K157" s="258">
        <v>0.05</v>
      </c>
      <c r="L157" s="258" t="s">
        <v>642</v>
      </c>
      <c r="M157" s="258">
        <v>2.0665384615384612</v>
      </c>
      <c r="N157" s="258">
        <v>2.0665384615384612</v>
      </c>
      <c r="O157" s="258">
        <v>0.10332692307692308</v>
      </c>
      <c r="P157" s="258"/>
    </row>
    <row r="158" spans="1:16" ht="25.5" x14ac:dyDescent="0.2">
      <c r="A158" s="258">
        <v>560</v>
      </c>
      <c r="B158" s="259" t="s">
        <v>568</v>
      </c>
      <c r="C158" s="258" t="s">
        <v>569</v>
      </c>
      <c r="D158" s="258" t="s">
        <v>735</v>
      </c>
      <c r="E158" s="258" t="s">
        <v>640</v>
      </c>
      <c r="F158" s="258">
        <v>20</v>
      </c>
      <c r="G158" s="258" t="s">
        <v>254</v>
      </c>
      <c r="H158" s="258" t="s">
        <v>481</v>
      </c>
      <c r="I158" s="258" t="s">
        <v>767</v>
      </c>
      <c r="J158" s="258" t="s">
        <v>640</v>
      </c>
      <c r="K158" s="258">
        <v>1</v>
      </c>
      <c r="L158" s="258" t="s">
        <v>422</v>
      </c>
      <c r="M158" s="258">
        <v>4.3228499999999999</v>
      </c>
      <c r="N158" s="258">
        <v>86.456999999999994</v>
      </c>
      <c r="O158" s="258">
        <v>4.3228499999999999</v>
      </c>
      <c r="P158" s="258"/>
    </row>
    <row r="159" spans="1:16" ht="25.5" x14ac:dyDescent="0.2">
      <c r="A159" s="258">
        <v>561</v>
      </c>
      <c r="B159" s="259" t="s">
        <v>568</v>
      </c>
      <c r="C159" s="258" t="s">
        <v>569</v>
      </c>
      <c r="D159" s="258" t="s">
        <v>735</v>
      </c>
      <c r="E159" s="258" t="s">
        <v>640</v>
      </c>
      <c r="F159" s="258">
        <v>20</v>
      </c>
      <c r="G159" s="258" t="s">
        <v>254</v>
      </c>
      <c r="H159" s="258" t="s">
        <v>481</v>
      </c>
      <c r="I159" s="258" t="s">
        <v>768</v>
      </c>
      <c r="J159" s="258" t="s">
        <v>640</v>
      </c>
      <c r="K159" s="258">
        <v>1</v>
      </c>
      <c r="L159" s="258" t="s">
        <v>422</v>
      </c>
      <c r="M159" s="258">
        <v>6.2789999999999999</v>
      </c>
      <c r="N159" s="258">
        <v>125.58</v>
      </c>
      <c r="O159" s="258">
        <v>6.2789999999999999</v>
      </c>
      <c r="P159" s="258"/>
    </row>
    <row r="160" spans="1:16" ht="25.5" x14ac:dyDescent="0.2">
      <c r="A160" s="258">
        <v>562</v>
      </c>
      <c r="B160" s="259" t="s">
        <v>568</v>
      </c>
      <c r="C160" s="258" t="s">
        <v>569</v>
      </c>
      <c r="D160" s="258" t="s">
        <v>735</v>
      </c>
      <c r="E160" s="258" t="s">
        <v>640</v>
      </c>
      <c r="F160" s="258">
        <v>20</v>
      </c>
      <c r="G160" s="258" t="s">
        <v>254</v>
      </c>
      <c r="H160" s="258" t="s">
        <v>481</v>
      </c>
      <c r="I160" s="258" t="s">
        <v>769</v>
      </c>
      <c r="J160" s="258" t="s">
        <v>640</v>
      </c>
      <c r="K160" s="258">
        <v>0.05</v>
      </c>
      <c r="L160" s="258" t="s">
        <v>422</v>
      </c>
      <c r="M160" s="258">
        <v>3.105</v>
      </c>
      <c r="N160" s="258">
        <v>3.105</v>
      </c>
      <c r="O160" s="258">
        <v>0.15525</v>
      </c>
      <c r="P160" s="258"/>
    </row>
    <row r="161" spans="1:16" ht="25.5" x14ac:dyDescent="0.2">
      <c r="A161" s="258">
        <v>563</v>
      </c>
      <c r="B161" s="259" t="s">
        <v>568</v>
      </c>
      <c r="C161" s="258" t="s">
        <v>569</v>
      </c>
      <c r="D161" s="258" t="s">
        <v>735</v>
      </c>
      <c r="E161" s="258" t="s">
        <v>640</v>
      </c>
      <c r="F161" s="258">
        <v>20</v>
      </c>
      <c r="G161" s="258" t="s">
        <v>254</v>
      </c>
      <c r="H161" s="258" t="s">
        <v>481</v>
      </c>
      <c r="I161" s="258" t="s">
        <v>660</v>
      </c>
      <c r="J161" s="258" t="s">
        <v>640</v>
      </c>
      <c r="K161" s="258">
        <v>3</v>
      </c>
      <c r="L161" s="258" t="s">
        <v>422</v>
      </c>
      <c r="M161" s="258">
        <v>0.1796875</v>
      </c>
      <c r="N161" s="258">
        <v>10.78125</v>
      </c>
      <c r="O161" s="258">
        <v>0.5390625</v>
      </c>
      <c r="P161" s="258"/>
    </row>
    <row r="162" spans="1:16" ht="25.5" x14ac:dyDescent="0.2">
      <c r="A162" s="258">
        <v>564</v>
      </c>
      <c r="B162" s="259" t="s">
        <v>568</v>
      </c>
      <c r="C162" s="258" t="s">
        <v>569</v>
      </c>
      <c r="D162" s="258" t="s">
        <v>735</v>
      </c>
      <c r="E162" s="258" t="s">
        <v>640</v>
      </c>
      <c r="F162" s="258">
        <v>20</v>
      </c>
      <c r="G162" s="258" t="s">
        <v>254</v>
      </c>
      <c r="H162" s="258" t="s">
        <v>481</v>
      </c>
      <c r="I162" s="258" t="s">
        <v>659</v>
      </c>
      <c r="J162" s="258" t="s">
        <v>640</v>
      </c>
      <c r="K162" s="258">
        <v>2</v>
      </c>
      <c r="L162" s="258" t="s">
        <v>422</v>
      </c>
      <c r="M162" s="258">
        <v>0.15932291666666668</v>
      </c>
      <c r="N162" s="258">
        <v>6.3729166666666668</v>
      </c>
      <c r="O162" s="258">
        <v>0.31864583333333335</v>
      </c>
      <c r="P162" s="258"/>
    </row>
    <row r="163" spans="1:16" ht="25.5" x14ac:dyDescent="0.2">
      <c r="A163" s="258">
        <v>565</v>
      </c>
      <c r="B163" s="259" t="s">
        <v>568</v>
      </c>
      <c r="C163" s="258" t="s">
        <v>569</v>
      </c>
      <c r="D163" s="258" t="s">
        <v>735</v>
      </c>
      <c r="E163" s="258" t="s">
        <v>640</v>
      </c>
      <c r="F163" s="258">
        <v>20</v>
      </c>
      <c r="G163" s="258" t="s">
        <v>254</v>
      </c>
      <c r="H163" s="258" t="s">
        <v>481</v>
      </c>
      <c r="I163" s="258" t="s">
        <v>645</v>
      </c>
      <c r="J163" s="258" t="s">
        <v>640</v>
      </c>
      <c r="K163" s="258">
        <v>2</v>
      </c>
      <c r="L163" s="258" t="s">
        <v>422</v>
      </c>
      <c r="M163" s="258">
        <v>0.167109375</v>
      </c>
      <c r="N163" s="258">
        <v>6.6843750000000002</v>
      </c>
      <c r="O163" s="258">
        <v>0.33421875000000001</v>
      </c>
      <c r="P163" s="258"/>
    </row>
    <row r="164" spans="1:16" ht="25.5" x14ac:dyDescent="0.2">
      <c r="A164" s="258">
        <v>566</v>
      </c>
      <c r="B164" s="259" t="s">
        <v>568</v>
      </c>
      <c r="C164" s="258" t="s">
        <v>569</v>
      </c>
      <c r="D164" s="258" t="s">
        <v>735</v>
      </c>
      <c r="E164" s="258" t="s">
        <v>640</v>
      </c>
      <c r="F164" s="258">
        <v>20</v>
      </c>
      <c r="G164" s="258" t="s">
        <v>254</v>
      </c>
      <c r="H164" s="258" t="s">
        <v>481</v>
      </c>
      <c r="I164" s="258" t="s">
        <v>707</v>
      </c>
      <c r="J164" s="258" t="s">
        <v>640</v>
      </c>
      <c r="K164" s="258">
        <v>1.1499999999999999</v>
      </c>
      <c r="L164" s="258" t="s">
        <v>422</v>
      </c>
      <c r="M164" s="258">
        <v>0.20591899999999999</v>
      </c>
      <c r="N164" s="258">
        <v>4.7361369999999994</v>
      </c>
      <c r="O164" s="258">
        <v>0.23680684999999996</v>
      </c>
      <c r="P164" s="258"/>
    </row>
    <row r="165" spans="1:16" ht="25.5" x14ac:dyDescent="0.2">
      <c r="A165" s="258">
        <v>567</v>
      </c>
      <c r="B165" s="259" t="s">
        <v>568</v>
      </c>
      <c r="C165" s="258" t="s">
        <v>569</v>
      </c>
      <c r="D165" s="258" t="s">
        <v>735</v>
      </c>
      <c r="E165" s="258" t="s">
        <v>640</v>
      </c>
      <c r="F165" s="258">
        <v>20</v>
      </c>
      <c r="G165" s="258" t="s">
        <v>254</v>
      </c>
      <c r="H165" s="258" t="s">
        <v>481</v>
      </c>
      <c r="I165" s="258" t="s">
        <v>486</v>
      </c>
      <c r="J165" s="258" t="s">
        <v>640</v>
      </c>
      <c r="K165" s="258">
        <v>1</v>
      </c>
      <c r="L165" s="258" t="s">
        <v>422</v>
      </c>
      <c r="M165" s="258">
        <v>0.17939999999999998</v>
      </c>
      <c r="N165" s="258">
        <v>3.5879999999999996</v>
      </c>
      <c r="O165" s="258">
        <v>0.17939999999999998</v>
      </c>
      <c r="P165" s="258"/>
    </row>
    <row r="166" spans="1:16" ht="25.5" x14ac:dyDescent="0.2">
      <c r="A166" s="258">
        <v>568</v>
      </c>
      <c r="B166" s="259" t="s">
        <v>571</v>
      </c>
      <c r="C166" s="258" t="s">
        <v>569</v>
      </c>
      <c r="D166" s="258" t="s">
        <v>735</v>
      </c>
      <c r="E166" s="258" t="s">
        <v>640</v>
      </c>
      <c r="F166" s="258">
        <v>5</v>
      </c>
      <c r="G166" s="258" t="s">
        <v>254</v>
      </c>
      <c r="H166" s="258" t="s">
        <v>476</v>
      </c>
      <c r="I166" s="258" t="s">
        <v>179</v>
      </c>
      <c r="J166" s="258" t="s">
        <v>640</v>
      </c>
      <c r="K166" s="258">
        <v>0.3</v>
      </c>
      <c r="L166" s="258" t="s">
        <v>642</v>
      </c>
      <c r="M166" s="258">
        <v>0</v>
      </c>
      <c r="N166" s="258">
        <v>0</v>
      </c>
      <c r="O166" s="258">
        <v>0</v>
      </c>
      <c r="P166" s="258"/>
    </row>
    <row r="167" spans="1:16" ht="25.5" x14ac:dyDescent="0.2">
      <c r="A167" s="258">
        <v>569</v>
      </c>
      <c r="B167" s="259" t="s">
        <v>571</v>
      </c>
      <c r="C167" s="258" t="s">
        <v>569</v>
      </c>
      <c r="D167" s="258" t="s">
        <v>735</v>
      </c>
      <c r="E167" s="258" t="s">
        <v>640</v>
      </c>
      <c r="F167" s="258">
        <v>5</v>
      </c>
      <c r="G167" s="258" t="s">
        <v>254</v>
      </c>
      <c r="H167" s="258" t="s">
        <v>476</v>
      </c>
      <c r="I167" s="258" t="s">
        <v>643</v>
      </c>
      <c r="J167" s="258" t="s">
        <v>640</v>
      </c>
      <c r="K167" s="258">
        <v>0</v>
      </c>
      <c r="L167" s="258" t="s">
        <v>642</v>
      </c>
      <c r="M167" s="258">
        <v>0</v>
      </c>
      <c r="N167" s="258">
        <v>0</v>
      </c>
      <c r="O167" s="258">
        <v>0</v>
      </c>
      <c r="P167" s="258"/>
    </row>
    <row r="168" spans="1:16" ht="25.5" x14ac:dyDescent="0.2">
      <c r="A168" s="258">
        <v>570</v>
      </c>
      <c r="B168" s="259" t="s">
        <v>571</v>
      </c>
      <c r="C168" s="258" t="s">
        <v>569</v>
      </c>
      <c r="D168" s="258" t="s">
        <v>735</v>
      </c>
      <c r="E168" s="258" t="s">
        <v>640</v>
      </c>
      <c r="F168" s="258">
        <v>5</v>
      </c>
      <c r="G168" s="258" t="s">
        <v>254</v>
      </c>
      <c r="H168" s="258" t="s">
        <v>476</v>
      </c>
      <c r="I168" s="258" t="s">
        <v>644</v>
      </c>
      <c r="J168" s="258" t="s">
        <v>640</v>
      </c>
      <c r="K168" s="258">
        <v>0</v>
      </c>
      <c r="L168" s="258" t="s">
        <v>642</v>
      </c>
      <c r="M168" s="258">
        <v>0</v>
      </c>
      <c r="N168" s="258">
        <v>0</v>
      </c>
      <c r="O168" s="258">
        <v>0</v>
      </c>
      <c r="P168" s="258"/>
    </row>
    <row r="169" spans="1:16" ht="25.5" x14ac:dyDescent="0.2">
      <c r="A169" s="258">
        <v>571</v>
      </c>
      <c r="B169" s="259" t="s">
        <v>571</v>
      </c>
      <c r="C169" s="258" t="s">
        <v>569</v>
      </c>
      <c r="D169" s="258" t="s">
        <v>735</v>
      </c>
      <c r="E169" s="258" t="s">
        <v>640</v>
      </c>
      <c r="F169" s="258">
        <v>5</v>
      </c>
      <c r="G169" s="258" t="s">
        <v>254</v>
      </c>
      <c r="H169" s="258" t="s">
        <v>26</v>
      </c>
      <c r="I169" s="258" t="s">
        <v>766</v>
      </c>
      <c r="J169" s="258" t="s">
        <v>640</v>
      </c>
      <c r="K169" s="258">
        <v>0.3</v>
      </c>
      <c r="L169" s="258" t="s">
        <v>642</v>
      </c>
      <c r="M169" s="258">
        <v>50</v>
      </c>
      <c r="N169" s="258">
        <v>75</v>
      </c>
      <c r="O169" s="258">
        <v>15</v>
      </c>
      <c r="P169" s="258" t="s">
        <v>742</v>
      </c>
    </row>
    <row r="170" spans="1:16" ht="25.5" x14ac:dyDescent="0.2">
      <c r="A170" s="258">
        <v>572</v>
      </c>
      <c r="B170" s="259" t="s">
        <v>571</v>
      </c>
      <c r="C170" s="258" t="s">
        <v>569</v>
      </c>
      <c r="D170" s="258" t="s">
        <v>735</v>
      </c>
      <c r="E170" s="258" t="s">
        <v>640</v>
      </c>
      <c r="F170" s="258">
        <v>5</v>
      </c>
      <c r="G170" s="258" t="s">
        <v>254</v>
      </c>
      <c r="H170" s="258" t="s">
        <v>26</v>
      </c>
      <c r="I170" s="258" t="s">
        <v>650</v>
      </c>
      <c r="J170" s="258" t="s">
        <v>640</v>
      </c>
      <c r="K170" s="258">
        <v>0.1</v>
      </c>
      <c r="L170" s="258" t="s">
        <v>642</v>
      </c>
      <c r="M170" s="258">
        <v>2.0665384615384612</v>
      </c>
      <c r="N170" s="258">
        <v>1.0332692307692306</v>
      </c>
      <c r="O170" s="258">
        <v>0.20665384615384613</v>
      </c>
      <c r="P170" s="258" t="s">
        <v>742</v>
      </c>
    </row>
    <row r="171" spans="1:16" ht="25.5" x14ac:dyDescent="0.2">
      <c r="A171" s="258">
        <v>573</v>
      </c>
      <c r="B171" s="259" t="s">
        <v>571</v>
      </c>
      <c r="C171" s="258" t="s">
        <v>569</v>
      </c>
      <c r="D171" s="258" t="s">
        <v>735</v>
      </c>
      <c r="E171" s="258" t="s">
        <v>640</v>
      </c>
      <c r="F171" s="258">
        <v>5</v>
      </c>
      <c r="G171" s="258" t="s">
        <v>254</v>
      </c>
      <c r="H171" s="258" t="s">
        <v>26</v>
      </c>
      <c r="I171" s="258" t="s">
        <v>681</v>
      </c>
      <c r="J171" s="258" t="s">
        <v>640</v>
      </c>
      <c r="K171" s="258">
        <v>0.3</v>
      </c>
      <c r="L171" s="258" t="s">
        <v>642</v>
      </c>
      <c r="M171" s="258">
        <v>0.69576923076923081</v>
      </c>
      <c r="N171" s="258">
        <v>1.0436538461538465</v>
      </c>
      <c r="O171" s="258">
        <v>0.20873076923076925</v>
      </c>
      <c r="P171" s="258" t="s">
        <v>742</v>
      </c>
    </row>
    <row r="172" spans="1:16" ht="25.5" x14ac:dyDescent="0.2">
      <c r="A172" s="258">
        <v>574</v>
      </c>
      <c r="B172" s="259" t="s">
        <v>571</v>
      </c>
      <c r="C172" s="258" t="s">
        <v>569</v>
      </c>
      <c r="D172" s="258" t="s">
        <v>735</v>
      </c>
      <c r="E172" s="258" t="s">
        <v>640</v>
      </c>
      <c r="F172" s="258">
        <v>5</v>
      </c>
      <c r="G172" s="258" t="s">
        <v>254</v>
      </c>
      <c r="H172" s="258" t="s">
        <v>481</v>
      </c>
      <c r="I172" s="258" t="s">
        <v>770</v>
      </c>
      <c r="J172" s="258" t="s">
        <v>640</v>
      </c>
      <c r="K172" s="258">
        <v>1</v>
      </c>
      <c r="L172" s="258" t="s">
        <v>422</v>
      </c>
      <c r="M172" s="258">
        <v>2.5116000000000001</v>
      </c>
      <c r="N172" s="258">
        <v>12.558</v>
      </c>
      <c r="O172" s="258">
        <v>2.5116000000000001</v>
      </c>
      <c r="P172" s="258"/>
    </row>
    <row r="173" spans="1:16" ht="25.5" x14ac:dyDescent="0.2">
      <c r="A173" s="258">
        <v>575</v>
      </c>
      <c r="B173" s="259" t="s">
        <v>571</v>
      </c>
      <c r="C173" s="258" t="s">
        <v>569</v>
      </c>
      <c r="D173" s="258" t="s">
        <v>735</v>
      </c>
      <c r="E173" s="258" t="s">
        <v>640</v>
      </c>
      <c r="F173" s="258">
        <v>5</v>
      </c>
      <c r="G173" s="258" t="s">
        <v>254</v>
      </c>
      <c r="H173" s="258" t="s">
        <v>481</v>
      </c>
      <c r="I173" s="258" t="s">
        <v>771</v>
      </c>
      <c r="J173" s="258" t="s">
        <v>640</v>
      </c>
      <c r="K173" s="258">
        <v>1</v>
      </c>
      <c r="L173" s="258" t="s">
        <v>422</v>
      </c>
      <c r="M173" s="258">
        <v>3.7794749999999993</v>
      </c>
      <c r="N173" s="258">
        <v>18.897374999999997</v>
      </c>
      <c r="O173" s="258">
        <v>3.7794749999999993</v>
      </c>
      <c r="P173" s="258"/>
    </row>
    <row r="174" spans="1:16" ht="25.5" x14ac:dyDescent="0.2">
      <c r="A174" s="258">
        <v>576</v>
      </c>
      <c r="B174" s="259" t="s">
        <v>571</v>
      </c>
      <c r="C174" s="258" t="s">
        <v>569</v>
      </c>
      <c r="D174" s="258" t="s">
        <v>735</v>
      </c>
      <c r="E174" s="258" t="s">
        <v>640</v>
      </c>
      <c r="F174" s="258">
        <v>5</v>
      </c>
      <c r="G174" s="258" t="s">
        <v>254</v>
      </c>
      <c r="H174" s="258" t="s">
        <v>481</v>
      </c>
      <c r="I174" s="258" t="s">
        <v>772</v>
      </c>
      <c r="J174" s="258" t="s">
        <v>640</v>
      </c>
      <c r="K174" s="258">
        <v>1</v>
      </c>
      <c r="L174" s="258" t="s">
        <v>422</v>
      </c>
      <c r="M174" s="258">
        <v>3.8398500000000002</v>
      </c>
      <c r="N174" s="258">
        <v>19.199249999999999</v>
      </c>
      <c r="O174" s="258">
        <v>3.8398500000000002</v>
      </c>
      <c r="P174" s="258"/>
    </row>
    <row r="175" spans="1:16" ht="25.5" x14ac:dyDescent="0.2">
      <c r="A175" s="258">
        <v>577</v>
      </c>
      <c r="B175" s="259" t="s">
        <v>571</v>
      </c>
      <c r="C175" s="258" t="s">
        <v>569</v>
      </c>
      <c r="D175" s="258" t="s">
        <v>735</v>
      </c>
      <c r="E175" s="258" t="s">
        <v>640</v>
      </c>
      <c r="F175" s="258">
        <v>5</v>
      </c>
      <c r="G175" s="258" t="s">
        <v>254</v>
      </c>
      <c r="H175" s="258" t="s">
        <v>481</v>
      </c>
      <c r="I175" s="258" t="s">
        <v>773</v>
      </c>
      <c r="J175" s="258" t="s">
        <v>640</v>
      </c>
      <c r="K175" s="258">
        <v>1</v>
      </c>
      <c r="L175" s="258" t="s">
        <v>422</v>
      </c>
      <c r="M175" s="258">
        <v>2.6564999999999999</v>
      </c>
      <c r="N175" s="258">
        <v>13.282500000000001</v>
      </c>
      <c r="O175" s="258">
        <v>2.6564999999999999</v>
      </c>
      <c r="P175" s="258"/>
    </row>
    <row r="176" spans="1:16" ht="25.5" x14ac:dyDescent="0.2">
      <c r="A176" s="258">
        <v>578</v>
      </c>
      <c r="B176" s="259" t="s">
        <v>571</v>
      </c>
      <c r="C176" s="258" t="s">
        <v>569</v>
      </c>
      <c r="D176" s="258" t="s">
        <v>735</v>
      </c>
      <c r="E176" s="258" t="s">
        <v>640</v>
      </c>
      <c r="F176" s="258">
        <v>5</v>
      </c>
      <c r="G176" s="258" t="s">
        <v>254</v>
      </c>
      <c r="H176" s="258" t="s">
        <v>481</v>
      </c>
      <c r="I176" s="258" t="s">
        <v>774</v>
      </c>
      <c r="J176" s="258" t="s">
        <v>640</v>
      </c>
      <c r="K176" s="258">
        <v>1</v>
      </c>
      <c r="L176" s="258" t="s">
        <v>422</v>
      </c>
      <c r="M176" s="258">
        <v>2.1010499999999999</v>
      </c>
      <c r="N176" s="258">
        <v>10.50525</v>
      </c>
      <c r="O176" s="258">
        <v>2.1010499999999999</v>
      </c>
      <c r="P176" s="258"/>
    </row>
    <row r="177" spans="1:16" ht="25.5" x14ac:dyDescent="0.2">
      <c r="A177" s="258">
        <v>579</v>
      </c>
      <c r="B177" s="259" t="s">
        <v>571</v>
      </c>
      <c r="C177" s="258" t="s">
        <v>569</v>
      </c>
      <c r="D177" s="258" t="s">
        <v>735</v>
      </c>
      <c r="E177" s="258" t="s">
        <v>640</v>
      </c>
      <c r="F177" s="258">
        <v>5</v>
      </c>
      <c r="G177" s="258" t="s">
        <v>254</v>
      </c>
      <c r="H177" s="258" t="s">
        <v>481</v>
      </c>
      <c r="I177" s="258" t="s">
        <v>775</v>
      </c>
      <c r="J177" s="258" t="s">
        <v>640</v>
      </c>
      <c r="K177" s="258">
        <v>1</v>
      </c>
      <c r="L177" s="258" t="s">
        <v>422</v>
      </c>
      <c r="M177" s="258">
        <v>3.9968249999999999</v>
      </c>
      <c r="N177" s="258">
        <v>19.984124999999999</v>
      </c>
      <c r="O177" s="258">
        <v>3.9968249999999999</v>
      </c>
      <c r="P177" s="258"/>
    </row>
    <row r="178" spans="1:16" ht="25.5" x14ac:dyDescent="0.2">
      <c r="A178" s="258">
        <v>580</v>
      </c>
      <c r="B178" s="259" t="s">
        <v>571</v>
      </c>
      <c r="C178" s="258" t="s">
        <v>569</v>
      </c>
      <c r="D178" s="258" t="s">
        <v>735</v>
      </c>
      <c r="E178" s="258" t="s">
        <v>640</v>
      </c>
      <c r="F178" s="258">
        <v>5</v>
      </c>
      <c r="G178" s="258" t="s">
        <v>254</v>
      </c>
      <c r="H178" s="258" t="s">
        <v>481</v>
      </c>
      <c r="I178" s="258" t="s">
        <v>776</v>
      </c>
      <c r="J178" s="258" t="s">
        <v>640</v>
      </c>
      <c r="K178" s="258">
        <v>1</v>
      </c>
      <c r="L178" s="258" t="s">
        <v>422</v>
      </c>
      <c r="M178" s="258">
        <v>1.3288888888888886</v>
      </c>
      <c r="N178" s="258">
        <v>6.644444444444443</v>
      </c>
      <c r="O178" s="258">
        <v>1.3288888888888886</v>
      </c>
      <c r="P178" s="258"/>
    </row>
    <row r="179" spans="1:16" ht="25.5" x14ac:dyDescent="0.2">
      <c r="A179" s="258">
        <v>581</v>
      </c>
      <c r="B179" s="259" t="s">
        <v>571</v>
      </c>
      <c r="C179" s="258" t="s">
        <v>569</v>
      </c>
      <c r="D179" s="258" t="s">
        <v>735</v>
      </c>
      <c r="E179" s="258" t="s">
        <v>640</v>
      </c>
      <c r="F179" s="258">
        <v>5</v>
      </c>
      <c r="G179" s="258" t="s">
        <v>254</v>
      </c>
      <c r="H179" s="258" t="s">
        <v>481</v>
      </c>
      <c r="I179" s="258" t="s">
        <v>777</v>
      </c>
      <c r="J179" s="258" t="s">
        <v>640</v>
      </c>
      <c r="K179" s="258">
        <v>1</v>
      </c>
      <c r="L179" s="258" t="s">
        <v>422</v>
      </c>
      <c r="M179" s="258">
        <v>0.18687500000000001</v>
      </c>
      <c r="N179" s="258">
        <v>0.93437499999999996</v>
      </c>
      <c r="O179" s="258">
        <v>0.18687500000000001</v>
      </c>
      <c r="P179" s="258"/>
    </row>
    <row r="180" spans="1:16" ht="25.5" x14ac:dyDescent="0.2">
      <c r="A180" s="258">
        <v>582</v>
      </c>
      <c r="B180" s="259" t="s">
        <v>571</v>
      </c>
      <c r="C180" s="258" t="s">
        <v>569</v>
      </c>
      <c r="D180" s="258" t="s">
        <v>735</v>
      </c>
      <c r="E180" s="258" t="s">
        <v>640</v>
      </c>
      <c r="F180" s="258">
        <v>5</v>
      </c>
      <c r="G180" s="258" t="s">
        <v>254</v>
      </c>
      <c r="H180" s="258" t="s">
        <v>481</v>
      </c>
      <c r="I180" s="258" t="s">
        <v>778</v>
      </c>
      <c r="J180" s="258" t="s">
        <v>640</v>
      </c>
      <c r="K180" s="258">
        <v>1</v>
      </c>
      <c r="L180" s="258" t="s">
        <v>422</v>
      </c>
      <c r="M180" s="258">
        <v>0.59409000000000001</v>
      </c>
      <c r="N180" s="258">
        <v>2.97045</v>
      </c>
      <c r="O180" s="258">
        <v>0.59409000000000001</v>
      </c>
      <c r="P180" s="258"/>
    </row>
    <row r="181" spans="1:16" ht="25.5" x14ac:dyDescent="0.2">
      <c r="A181" s="258">
        <v>583</v>
      </c>
      <c r="B181" s="259" t="s">
        <v>571</v>
      </c>
      <c r="C181" s="258" t="s">
        <v>569</v>
      </c>
      <c r="D181" s="258" t="s">
        <v>735</v>
      </c>
      <c r="E181" s="258" t="s">
        <v>640</v>
      </c>
      <c r="F181" s="258">
        <v>5</v>
      </c>
      <c r="G181" s="258" t="s">
        <v>254</v>
      </c>
      <c r="H181" s="258" t="s">
        <v>481</v>
      </c>
      <c r="I181" s="258" t="s">
        <v>779</v>
      </c>
      <c r="J181" s="258" t="s">
        <v>640</v>
      </c>
      <c r="K181" s="258">
        <v>1</v>
      </c>
      <c r="L181" s="258" t="s">
        <v>422</v>
      </c>
      <c r="M181" s="258">
        <v>0.91137500000000005</v>
      </c>
      <c r="N181" s="258">
        <v>4.5568749999999998</v>
      </c>
      <c r="O181" s="258">
        <v>0.91137500000000005</v>
      </c>
      <c r="P181" s="258"/>
    </row>
    <row r="182" spans="1:16" ht="25.5" x14ac:dyDescent="0.2">
      <c r="A182" s="258">
        <v>584</v>
      </c>
      <c r="B182" s="259" t="s">
        <v>571</v>
      </c>
      <c r="C182" s="258" t="s">
        <v>569</v>
      </c>
      <c r="D182" s="258" t="s">
        <v>735</v>
      </c>
      <c r="E182" s="258" t="s">
        <v>640</v>
      </c>
      <c r="F182" s="258">
        <v>5</v>
      </c>
      <c r="G182" s="258" t="s">
        <v>254</v>
      </c>
      <c r="H182" s="258" t="s">
        <v>481</v>
      </c>
      <c r="I182" s="258" t="s">
        <v>707</v>
      </c>
      <c r="J182" s="258" t="s">
        <v>640</v>
      </c>
      <c r="K182" s="258">
        <v>1</v>
      </c>
      <c r="L182" s="258" t="s">
        <v>422</v>
      </c>
      <c r="M182" s="258">
        <v>0.20591899999999999</v>
      </c>
      <c r="N182" s="258">
        <v>1.029595</v>
      </c>
      <c r="O182" s="258">
        <v>0.20591899999999999</v>
      </c>
      <c r="P182" s="258"/>
    </row>
    <row r="183" spans="1:16" ht="25.5" x14ac:dyDescent="0.2">
      <c r="A183" s="258">
        <v>585</v>
      </c>
      <c r="B183" s="259" t="s">
        <v>571</v>
      </c>
      <c r="C183" s="258" t="s">
        <v>569</v>
      </c>
      <c r="D183" s="258" t="s">
        <v>735</v>
      </c>
      <c r="E183" s="258" t="s">
        <v>640</v>
      </c>
      <c r="F183" s="258">
        <v>5</v>
      </c>
      <c r="G183" s="258" t="s">
        <v>254</v>
      </c>
      <c r="H183" s="258" t="s">
        <v>481</v>
      </c>
      <c r="I183" s="258" t="s">
        <v>660</v>
      </c>
      <c r="J183" s="258" t="s">
        <v>640</v>
      </c>
      <c r="K183" s="258">
        <v>2</v>
      </c>
      <c r="L183" s="258" t="s">
        <v>422</v>
      </c>
      <c r="M183" s="258">
        <v>0.1796875</v>
      </c>
      <c r="N183" s="258">
        <v>1.796875</v>
      </c>
      <c r="O183" s="258">
        <v>0.359375</v>
      </c>
      <c r="P183" s="258"/>
    </row>
    <row r="184" spans="1:16" ht="25.5" x14ac:dyDescent="0.2">
      <c r="A184" s="258">
        <v>586</v>
      </c>
      <c r="B184" s="259" t="s">
        <v>571</v>
      </c>
      <c r="C184" s="258" t="s">
        <v>569</v>
      </c>
      <c r="D184" s="258" t="s">
        <v>735</v>
      </c>
      <c r="E184" s="258" t="s">
        <v>640</v>
      </c>
      <c r="F184" s="258">
        <v>5</v>
      </c>
      <c r="G184" s="258" t="s">
        <v>254</v>
      </c>
      <c r="H184" s="258" t="s">
        <v>481</v>
      </c>
      <c r="I184" s="258" t="s">
        <v>659</v>
      </c>
      <c r="J184" s="258" t="s">
        <v>640</v>
      </c>
      <c r="K184" s="258">
        <v>2</v>
      </c>
      <c r="L184" s="258" t="s">
        <v>422</v>
      </c>
      <c r="M184" s="258">
        <v>0.15932291666666668</v>
      </c>
      <c r="N184" s="258">
        <v>1.5932291666666667</v>
      </c>
      <c r="O184" s="258">
        <v>0.31864583333333335</v>
      </c>
      <c r="P184" s="258"/>
    </row>
    <row r="185" spans="1:16" ht="25.5" x14ac:dyDescent="0.2">
      <c r="A185" s="258">
        <v>587</v>
      </c>
      <c r="B185" s="259" t="s">
        <v>571</v>
      </c>
      <c r="C185" s="258" t="s">
        <v>569</v>
      </c>
      <c r="D185" s="258" t="s">
        <v>735</v>
      </c>
      <c r="E185" s="258" t="s">
        <v>640</v>
      </c>
      <c r="F185" s="258">
        <v>5</v>
      </c>
      <c r="G185" s="258" t="s">
        <v>254</v>
      </c>
      <c r="H185" s="258" t="s">
        <v>481</v>
      </c>
      <c r="I185" s="258" t="s">
        <v>645</v>
      </c>
      <c r="J185" s="258" t="s">
        <v>640</v>
      </c>
      <c r="K185" s="258">
        <v>8</v>
      </c>
      <c r="L185" s="258" t="s">
        <v>422</v>
      </c>
      <c r="M185" s="258">
        <v>0.167109375</v>
      </c>
      <c r="N185" s="258">
        <v>6.6843750000000002</v>
      </c>
      <c r="O185" s="258">
        <v>1.336875</v>
      </c>
      <c r="P185" s="258"/>
    </row>
    <row r="186" spans="1:16" ht="25.5" x14ac:dyDescent="0.2">
      <c r="A186" s="258">
        <v>588</v>
      </c>
      <c r="B186" s="259" t="s">
        <v>571</v>
      </c>
      <c r="C186" s="258" t="s">
        <v>569</v>
      </c>
      <c r="D186" s="258" t="s">
        <v>735</v>
      </c>
      <c r="E186" s="258" t="s">
        <v>640</v>
      </c>
      <c r="F186" s="258">
        <v>5</v>
      </c>
      <c r="G186" s="258" t="s">
        <v>254</v>
      </c>
      <c r="H186" s="258" t="s">
        <v>481</v>
      </c>
      <c r="I186" s="258" t="s">
        <v>486</v>
      </c>
      <c r="J186" s="258" t="s">
        <v>640</v>
      </c>
      <c r="K186" s="258">
        <v>1</v>
      </c>
      <c r="L186" s="258" t="s">
        <v>422</v>
      </c>
      <c r="M186" s="258">
        <v>0.17939999999999998</v>
      </c>
      <c r="N186" s="258">
        <v>0.8969999999999998</v>
      </c>
      <c r="O186" s="258">
        <v>0.17939999999999998</v>
      </c>
      <c r="P186" s="258"/>
    </row>
    <row r="187" spans="1:16" ht="25.5" x14ac:dyDescent="0.2">
      <c r="A187" s="258">
        <v>589</v>
      </c>
      <c r="B187" s="259" t="s">
        <v>571</v>
      </c>
      <c r="C187" s="258" t="s">
        <v>569</v>
      </c>
      <c r="D187" s="258" t="s">
        <v>735</v>
      </c>
      <c r="E187" s="258" t="s">
        <v>640</v>
      </c>
      <c r="F187" s="258">
        <v>5</v>
      </c>
      <c r="G187" s="258" t="s">
        <v>254</v>
      </c>
      <c r="H187" s="258" t="s">
        <v>481</v>
      </c>
      <c r="I187" s="258" t="s">
        <v>769</v>
      </c>
      <c r="J187" s="258" t="s">
        <v>640</v>
      </c>
      <c r="K187" s="258">
        <v>0.2</v>
      </c>
      <c r="L187" s="258" t="s">
        <v>422</v>
      </c>
      <c r="M187" s="258">
        <v>3.105</v>
      </c>
      <c r="N187" s="258">
        <v>3.105</v>
      </c>
      <c r="O187" s="258">
        <v>0.621</v>
      </c>
      <c r="P187" s="258"/>
    </row>
    <row r="188" spans="1:16" x14ac:dyDescent="0.2">
      <c r="A188" s="258">
        <v>590</v>
      </c>
      <c r="B188" s="259" t="s">
        <v>572</v>
      </c>
      <c r="C188" s="258" t="s">
        <v>640</v>
      </c>
      <c r="D188" s="258" t="s">
        <v>735</v>
      </c>
      <c r="E188" s="258" t="s">
        <v>640</v>
      </c>
      <c r="F188" s="258">
        <v>5</v>
      </c>
      <c r="G188" s="258" t="s">
        <v>254</v>
      </c>
      <c r="H188" s="258" t="s">
        <v>476</v>
      </c>
      <c r="I188" s="258" t="s">
        <v>179</v>
      </c>
      <c r="J188" s="258" t="s">
        <v>640</v>
      </c>
      <c r="K188" s="258">
        <v>0.2</v>
      </c>
      <c r="L188" s="258" t="s">
        <v>642</v>
      </c>
      <c r="M188" s="258">
        <v>0</v>
      </c>
      <c r="N188" s="258">
        <v>0</v>
      </c>
      <c r="O188" s="258">
        <v>0</v>
      </c>
      <c r="P188" s="258"/>
    </row>
    <row r="189" spans="1:16" x14ac:dyDescent="0.2">
      <c r="A189" s="258">
        <v>591</v>
      </c>
      <c r="B189" s="259" t="s">
        <v>572</v>
      </c>
      <c r="C189" s="258" t="s">
        <v>640</v>
      </c>
      <c r="D189" s="258" t="s">
        <v>735</v>
      </c>
      <c r="E189" s="258" t="s">
        <v>640</v>
      </c>
      <c r="F189" s="258">
        <v>5</v>
      </c>
      <c r="G189" s="258" t="s">
        <v>254</v>
      </c>
      <c r="H189" s="258" t="s">
        <v>476</v>
      </c>
      <c r="I189" s="258" t="s">
        <v>643</v>
      </c>
      <c r="J189" s="258" t="s">
        <v>640</v>
      </c>
      <c r="K189" s="258">
        <v>0.05</v>
      </c>
      <c r="L189" s="258" t="s">
        <v>642</v>
      </c>
      <c r="M189" s="258">
        <v>0</v>
      </c>
      <c r="N189" s="258">
        <v>0</v>
      </c>
      <c r="O189" s="258">
        <v>0</v>
      </c>
      <c r="P189" s="258"/>
    </row>
    <row r="190" spans="1:16" x14ac:dyDescent="0.2">
      <c r="A190" s="258">
        <v>592</v>
      </c>
      <c r="B190" s="259" t="s">
        <v>572</v>
      </c>
      <c r="C190" s="258" t="s">
        <v>640</v>
      </c>
      <c r="D190" s="258" t="s">
        <v>735</v>
      </c>
      <c r="E190" s="258" t="s">
        <v>640</v>
      </c>
      <c r="F190" s="258">
        <v>5</v>
      </c>
      <c r="G190" s="258" t="s">
        <v>254</v>
      </c>
      <c r="H190" s="258" t="s">
        <v>476</v>
      </c>
      <c r="I190" s="258" t="s">
        <v>644</v>
      </c>
      <c r="J190" s="258" t="s">
        <v>640</v>
      </c>
      <c r="K190" s="258">
        <v>0</v>
      </c>
      <c r="L190" s="258" t="s">
        <v>642</v>
      </c>
      <c r="M190" s="258">
        <v>0</v>
      </c>
      <c r="N190" s="258">
        <v>0</v>
      </c>
      <c r="O190" s="258">
        <v>0</v>
      </c>
      <c r="P190" s="258"/>
    </row>
    <row r="191" spans="1:16" x14ac:dyDescent="0.2">
      <c r="A191" s="258">
        <v>593</v>
      </c>
      <c r="B191" s="259" t="s">
        <v>572</v>
      </c>
      <c r="C191" s="258" t="s">
        <v>640</v>
      </c>
      <c r="D191" s="258" t="s">
        <v>735</v>
      </c>
      <c r="E191" s="258" t="s">
        <v>640</v>
      </c>
      <c r="F191" s="258">
        <v>5</v>
      </c>
      <c r="G191" s="258" t="s">
        <v>254</v>
      </c>
      <c r="H191" s="258" t="s">
        <v>26</v>
      </c>
      <c r="I191" s="258" t="s">
        <v>479</v>
      </c>
      <c r="J191" s="258" t="s">
        <v>640</v>
      </c>
      <c r="K191" s="258">
        <v>0.2</v>
      </c>
      <c r="L191" s="258" t="s">
        <v>642</v>
      </c>
      <c r="M191" s="258">
        <v>7.6923076923076925</v>
      </c>
      <c r="N191" s="258">
        <v>7.6923076923076925</v>
      </c>
      <c r="O191" s="258">
        <v>1.5384615384615383</v>
      </c>
      <c r="P191" s="258" t="s">
        <v>742</v>
      </c>
    </row>
    <row r="192" spans="1:16" x14ac:dyDescent="0.2">
      <c r="A192" s="258">
        <v>594</v>
      </c>
      <c r="B192" s="259" t="s">
        <v>572</v>
      </c>
      <c r="C192" s="258" t="s">
        <v>640</v>
      </c>
      <c r="D192" s="258" t="s">
        <v>735</v>
      </c>
      <c r="E192" s="258" t="s">
        <v>640</v>
      </c>
      <c r="F192" s="258">
        <v>5</v>
      </c>
      <c r="G192" s="258" t="s">
        <v>254</v>
      </c>
      <c r="H192" s="258" t="s">
        <v>26</v>
      </c>
      <c r="I192" s="258" t="s">
        <v>681</v>
      </c>
      <c r="J192" s="258" t="s">
        <v>640</v>
      </c>
      <c r="K192" s="258">
        <v>0.2</v>
      </c>
      <c r="L192" s="258" t="s">
        <v>642</v>
      </c>
      <c r="M192" s="258">
        <v>0.69576923076923081</v>
      </c>
      <c r="N192" s="258">
        <v>0.69576923076923081</v>
      </c>
      <c r="O192" s="258">
        <v>0.13915384615384616</v>
      </c>
      <c r="P192" s="258" t="s">
        <v>742</v>
      </c>
    </row>
    <row r="193" spans="1:16" x14ac:dyDescent="0.2">
      <c r="A193" s="258">
        <v>595</v>
      </c>
      <c r="B193" s="259" t="s">
        <v>572</v>
      </c>
      <c r="C193" s="258" t="s">
        <v>640</v>
      </c>
      <c r="D193" s="258" t="s">
        <v>735</v>
      </c>
      <c r="E193" s="258" t="s">
        <v>640</v>
      </c>
      <c r="F193" s="258">
        <v>5</v>
      </c>
      <c r="G193" s="258" t="s">
        <v>254</v>
      </c>
      <c r="H193" s="258" t="s">
        <v>26</v>
      </c>
      <c r="I193" s="258" t="s">
        <v>650</v>
      </c>
      <c r="J193" s="258" t="s">
        <v>640</v>
      </c>
      <c r="K193" s="258">
        <v>0.1</v>
      </c>
      <c r="L193" s="258" t="s">
        <v>642</v>
      </c>
      <c r="M193" s="258">
        <v>2.0665384615384612</v>
      </c>
      <c r="N193" s="258">
        <v>1.0332692307692306</v>
      </c>
      <c r="O193" s="258">
        <v>0.20665384615384613</v>
      </c>
      <c r="P193" s="258" t="s">
        <v>742</v>
      </c>
    </row>
    <row r="194" spans="1:16" x14ac:dyDescent="0.2">
      <c r="A194" s="258">
        <v>596</v>
      </c>
      <c r="B194" s="259" t="s">
        <v>572</v>
      </c>
      <c r="C194" s="258" t="s">
        <v>640</v>
      </c>
      <c r="D194" s="258" t="s">
        <v>735</v>
      </c>
      <c r="E194" s="258" t="s">
        <v>640</v>
      </c>
      <c r="F194" s="258">
        <v>5</v>
      </c>
      <c r="G194" s="258" t="s">
        <v>254</v>
      </c>
      <c r="H194" s="258" t="s">
        <v>481</v>
      </c>
      <c r="I194" s="258" t="s">
        <v>780</v>
      </c>
      <c r="J194" s="258" t="s">
        <v>640</v>
      </c>
      <c r="K194" s="258">
        <v>0.2</v>
      </c>
      <c r="L194" s="258" t="s">
        <v>422</v>
      </c>
      <c r="M194" s="258">
        <v>6.3937124999999986</v>
      </c>
      <c r="N194" s="258">
        <v>6.3937124999999986</v>
      </c>
      <c r="O194" s="258">
        <v>1.2787424999999997</v>
      </c>
      <c r="P194" s="258"/>
    </row>
    <row r="195" spans="1:16" x14ac:dyDescent="0.2">
      <c r="A195" s="258">
        <v>597</v>
      </c>
      <c r="B195" s="259" t="s">
        <v>572</v>
      </c>
      <c r="C195" s="258" t="s">
        <v>640</v>
      </c>
      <c r="D195" s="258" t="s">
        <v>735</v>
      </c>
      <c r="E195" s="258" t="s">
        <v>640</v>
      </c>
      <c r="F195" s="258">
        <v>5</v>
      </c>
      <c r="G195" s="258" t="s">
        <v>254</v>
      </c>
      <c r="H195" s="258" t="s">
        <v>481</v>
      </c>
      <c r="I195" s="258" t="s">
        <v>659</v>
      </c>
      <c r="J195" s="258" t="s">
        <v>640</v>
      </c>
      <c r="K195" s="258">
        <v>5.6</v>
      </c>
      <c r="L195" s="258" t="s">
        <v>422</v>
      </c>
      <c r="M195" s="258">
        <v>0.15932291666666668</v>
      </c>
      <c r="N195" s="258">
        <v>4.4610416666666666</v>
      </c>
      <c r="O195" s="258">
        <v>0.89220833333333327</v>
      </c>
      <c r="P195" s="258"/>
    </row>
    <row r="196" spans="1:16" x14ac:dyDescent="0.2">
      <c r="A196" s="258">
        <v>598</v>
      </c>
      <c r="B196" s="259" t="s">
        <v>572</v>
      </c>
      <c r="C196" s="258" t="s">
        <v>640</v>
      </c>
      <c r="D196" s="258" t="s">
        <v>735</v>
      </c>
      <c r="E196" s="258" t="s">
        <v>640</v>
      </c>
      <c r="F196" s="258">
        <v>5</v>
      </c>
      <c r="G196" s="258" t="s">
        <v>254</v>
      </c>
      <c r="H196" s="258" t="s">
        <v>481</v>
      </c>
      <c r="I196" s="258" t="s">
        <v>724</v>
      </c>
      <c r="J196" s="258" t="s">
        <v>640</v>
      </c>
      <c r="K196" s="258">
        <v>1.4</v>
      </c>
      <c r="L196" s="258" t="s">
        <v>422</v>
      </c>
      <c r="M196" s="258">
        <v>4.61955E-2</v>
      </c>
      <c r="N196" s="258">
        <v>0.3233685</v>
      </c>
      <c r="O196" s="258">
        <v>6.4673700000000001E-2</v>
      </c>
      <c r="P196" s="258"/>
    </row>
    <row r="197" spans="1:16" x14ac:dyDescent="0.2">
      <c r="A197" s="258">
        <v>599</v>
      </c>
      <c r="B197" s="259" t="s">
        <v>572</v>
      </c>
      <c r="C197" s="258" t="s">
        <v>640</v>
      </c>
      <c r="D197" s="258" t="s">
        <v>735</v>
      </c>
      <c r="E197" s="258" t="s">
        <v>640</v>
      </c>
      <c r="F197" s="258">
        <v>5</v>
      </c>
      <c r="G197" s="258" t="s">
        <v>254</v>
      </c>
      <c r="H197" s="258" t="s">
        <v>481</v>
      </c>
      <c r="I197" s="258" t="s">
        <v>781</v>
      </c>
      <c r="J197" s="258" t="s">
        <v>640</v>
      </c>
      <c r="K197" s="258">
        <v>1.4</v>
      </c>
      <c r="L197" s="258" t="s">
        <v>422</v>
      </c>
      <c r="M197" s="258">
        <v>9.9054099999999998</v>
      </c>
      <c r="N197" s="258">
        <v>69.337869999999995</v>
      </c>
      <c r="O197" s="258">
        <v>13.867573999999999</v>
      </c>
      <c r="P197" s="258"/>
    </row>
    <row r="198" spans="1:16" x14ac:dyDescent="0.2">
      <c r="A198" s="258">
        <v>600</v>
      </c>
      <c r="B198" s="259" t="s">
        <v>572</v>
      </c>
      <c r="C198" s="258" t="s">
        <v>640</v>
      </c>
      <c r="D198" s="258" t="s">
        <v>735</v>
      </c>
      <c r="E198" s="258" t="s">
        <v>640</v>
      </c>
      <c r="F198" s="258">
        <v>5</v>
      </c>
      <c r="G198" s="258" t="s">
        <v>254</v>
      </c>
      <c r="H198" s="258" t="s">
        <v>481</v>
      </c>
      <c r="I198" s="258" t="s">
        <v>782</v>
      </c>
      <c r="J198" s="258" t="s">
        <v>640</v>
      </c>
      <c r="K198" s="258">
        <v>0.2</v>
      </c>
      <c r="L198" s="258" t="s">
        <v>422</v>
      </c>
      <c r="M198" s="258">
        <v>5.7645666666666653</v>
      </c>
      <c r="N198" s="258">
        <v>5.7645666666666653</v>
      </c>
      <c r="O198" s="258">
        <v>1.152913333333333</v>
      </c>
      <c r="P198" s="258"/>
    </row>
    <row r="199" spans="1:16" x14ac:dyDescent="0.2">
      <c r="A199" s="258">
        <v>601</v>
      </c>
      <c r="B199" s="259" t="s">
        <v>575</v>
      </c>
      <c r="C199" s="258" t="s">
        <v>640</v>
      </c>
      <c r="D199" s="258" t="s">
        <v>735</v>
      </c>
      <c r="E199" s="258" t="s">
        <v>640</v>
      </c>
      <c r="F199" s="258">
        <v>10</v>
      </c>
      <c r="G199" s="258" t="s">
        <v>254</v>
      </c>
      <c r="H199" s="258" t="s">
        <v>476</v>
      </c>
      <c r="I199" s="258" t="s">
        <v>179</v>
      </c>
      <c r="J199" s="258" t="s">
        <v>640</v>
      </c>
      <c r="K199" s="258">
        <v>0.25</v>
      </c>
      <c r="L199" s="258" t="s">
        <v>642</v>
      </c>
      <c r="M199" s="258">
        <v>0</v>
      </c>
      <c r="N199" s="258">
        <v>0</v>
      </c>
      <c r="O199" s="258">
        <v>0</v>
      </c>
      <c r="P199" s="258"/>
    </row>
    <row r="200" spans="1:16" x14ac:dyDescent="0.2">
      <c r="A200" s="258">
        <v>602</v>
      </c>
      <c r="B200" s="259" t="s">
        <v>575</v>
      </c>
      <c r="C200" s="258" t="s">
        <v>640</v>
      </c>
      <c r="D200" s="258" t="s">
        <v>735</v>
      </c>
      <c r="E200" s="258" t="s">
        <v>640</v>
      </c>
      <c r="F200" s="258">
        <v>10</v>
      </c>
      <c r="G200" s="258" t="s">
        <v>254</v>
      </c>
      <c r="H200" s="258" t="s">
        <v>476</v>
      </c>
      <c r="I200" s="258" t="s">
        <v>643</v>
      </c>
      <c r="J200" s="258" t="s">
        <v>640</v>
      </c>
      <c r="K200" s="258">
        <v>0.05</v>
      </c>
      <c r="L200" s="258" t="s">
        <v>642</v>
      </c>
      <c r="M200" s="258">
        <v>0</v>
      </c>
      <c r="N200" s="258">
        <v>0</v>
      </c>
      <c r="O200" s="258">
        <v>0</v>
      </c>
      <c r="P200" s="258"/>
    </row>
    <row r="201" spans="1:16" x14ac:dyDescent="0.2">
      <c r="A201" s="258">
        <v>603</v>
      </c>
      <c r="B201" s="259" t="s">
        <v>575</v>
      </c>
      <c r="C201" s="258" t="s">
        <v>640</v>
      </c>
      <c r="D201" s="258" t="s">
        <v>735</v>
      </c>
      <c r="E201" s="258" t="s">
        <v>640</v>
      </c>
      <c r="F201" s="258">
        <v>10</v>
      </c>
      <c r="G201" s="258" t="s">
        <v>254</v>
      </c>
      <c r="H201" s="258" t="s">
        <v>476</v>
      </c>
      <c r="I201" s="258" t="s">
        <v>644</v>
      </c>
      <c r="J201" s="258" t="s">
        <v>640</v>
      </c>
      <c r="K201" s="258">
        <v>0.05</v>
      </c>
      <c r="L201" s="258" t="s">
        <v>642</v>
      </c>
      <c r="M201" s="258">
        <v>0</v>
      </c>
      <c r="N201" s="258">
        <v>0</v>
      </c>
      <c r="O201" s="258">
        <v>0</v>
      </c>
      <c r="P201" s="258"/>
    </row>
    <row r="202" spans="1:16" x14ac:dyDescent="0.2">
      <c r="A202" s="258">
        <v>604</v>
      </c>
      <c r="B202" s="259" t="s">
        <v>575</v>
      </c>
      <c r="C202" s="258" t="s">
        <v>640</v>
      </c>
      <c r="D202" s="258" t="s">
        <v>735</v>
      </c>
      <c r="E202" s="258" t="s">
        <v>640</v>
      </c>
      <c r="F202" s="258">
        <v>10</v>
      </c>
      <c r="G202" s="258" t="s">
        <v>254</v>
      </c>
      <c r="H202" s="258" t="s">
        <v>26</v>
      </c>
      <c r="I202" s="258" t="s">
        <v>783</v>
      </c>
      <c r="J202" s="258" t="s">
        <v>648</v>
      </c>
      <c r="K202" s="258">
        <v>0.03</v>
      </c>
      <c r="L202" s="258" t="s">
        <v>642</v>
      </c>
      <c r="M202" s="258">
        <v>0.12596153846153849</v>
      </c>
      <c r="N202" s="258">
        <v>3.7788461538461542E-2</v>
      </c>
      <c r="O202" s="258">
        <v>3.7788461538461543E-3</v>
      </c>
      <c r="P202" s="258" t="s">
        <v>742</v>
      </c>
    </row>
    <row r="203" spans="1:16" x14ac:dyDescent="0.2">
      <c r="A203" s="258">
        <v>605</v>
      </c>
      <c r="B203" s="259" t="s">
        <v>575</v>
      </c>
      <c r="C203" s="258" t="s">
        <v>640</v>
      </c>
      <c r="D203" s="258" t="s">
        <v>735</v>
      </c>
      <c r="E203" s="258" t="s">
        <v>640</v>
      </c>
      <c r="F203" s="258">
        <v>10</v>
      </c>
      <c r="G203" s="258" t="s">
        <v>254</v>
      </c>
      <c r="H203" s="258" t="s">
        <v>26</v>
      </c>
      <c r="I203" s="258" t="s">
        <v>756</v>
      </c>
      <c r="J203" s="258" t="s">
        <v>640</v>
      </c>
      <c r="K203" s="258">
        <v>0.2</v>
      </c>
      <c r="L203" s="258" t="s">
        <v>642</v>
      </c>
      <c r="M203" s="258">
        <v>23.381410256410255</v>
      </c>
      <c r="N203" s="258">
        <v>46.762820512820511</v>
      </c>
      <c r="O203" s="258">
        <v>4.6762820512820511</v>
      </c>
      <c r="P203" s="258" t="s">
        <v>742</v>
      </c>
    </row>
    <row r="204" spans="1:16" x14ac:dyDescent="0.2">
      <c r="A204" s="258">
        <v>606</v>
      </c>
      <c r="B204" s="259" t="s">
        <v>575</v>
      </c>
      <c r="C204" s="258" t="s">
        <v>640</v>
      </c>
      <c r="D204" s="258" t="s">
        <v>735</v>
      </c>
      <c r="E204" s="258" t="s">
        <v>640</v>
      </c>
      <c r="F204" s="258">
        <v>10</v>
      </c>
      <c r="G204" s="258" t="s">
        <v>254</v>
      </c>
      <c r="H204" s="258" t="s">
        <v>481</v>
      </c>
      <c r="I204" s="258" t="s">
        <v>784</v>
      </c>
      <c r="J204" s="258" t="s">
        <v>640</v>
      </c>
      <c r="K204" s="258">
        <v>4</v>
      </c>
      <c r="L204" s="258" t="s">
        <v>422</v>
      </c>
      <c r="M204" s="258">
        <v>1.2166999999999999</v>
      </c>
      <c r="N204" s="258">
        <v>48.667999999999992</v>
      </c>
      <c r="O204" s="258">
        <v>4.8667999999999996</v>
      </c>
      <c r="P204" s="258"/>
    </row>
    <row r="205" spans="1:16" x14ac:dyDescent="0.2">
      <c r="A205" s="258">
        <v>607</v>
      </c>
      <c r="B205" s="259" t="s">
        <v>575</v>
      </c>
      <c r="C205" s="258" t="s">
        <v>640</v>
      </c>
      <c r="D205" s="258" t="s">
        <v>735</v>
      </c>
      <c r="E205" s="258" t="s">
        <v>640</v>
      </c>
      <c r="F205" s="258">
        <v>10</v>
      </c>
      <c r="G205" s="258" t="s">
        <v>254</v>
      </c>
      <c r="H205" s="258" t="s">
        <v>481</v>
      </c>
      <c r="I205" s="258" t="s">
        <v>785</v>
      </c>
      <c r="J205" s="258" t="s">
        <v>640</v>
      </c>
      <c r="K205" s="258">
        <v>0.1</v>
      </c>
      <c r="L205" s="258" t="s">
        <v>422</v>
      </c>
      <c r="M205" s="258">
        <v>18.356299999999997</v>
      </c>
      <c r="N205" s="258">
        <v>18.356299999999997</v>
      </c>
      <c r="O205" s="258">
        <v>1.8356299999999997</v>
      </c>
      <c r="P205" s="258"/>
    </row>
    <row r="206" spans="1:16" x14ac:dyDescent="0.2">
      <c r="A206" s="258">
        <v>608</v>
      </c>
      <c r="B206" s="259" t="s">
        <v>575</v>
      </c>
      <c r="C206" s="258" t="s">
        <v>640</v>
      </c>
      <c r="D206" s="258" t="s">
        <v>735</v>
      </c>
      <c r="E206" s="258" t="s">
        <v>640</v>
      </c>
      <c r="F206" s="258">
        <v>10</v>
      </c>
      <c r="G206" s="258" t="s">
        <v>254</v>
      </c>
      <c r="H206" s="258" t="s">
        <v>481</v>
      </c>
      <c r="I206" s="258" t="s">
        <v>786</v>
      </c>
      <c r="J206" s="258" t="s">
        <v>640</v>
      </c>
      <c r="K206" s="258">
        <v>4</v>
      </c>
      <c r="L206" s="258" t="s">
        <v>422</v>
      </c>
      <c r="M206" s="258">
        <v>1.7249999999999998E-2</v>
      </c>
      <c r="N206" s="258">
        <v>0.69</v>
      </c>
      <c r="O206" s="258">
        <v>6.8999999999999992E-2</v>
      </c>
      <c r="P206" s="258"/>
    </row>
    <row r="207" spans="1:16" x14ac:dyDescent="0.2">
      <c r="A207" s="258">
        <v>609</v>
      </c>
      <c r="B207" s="259" t="s">
        <v>575</v>
      </c>
      <c r="C207" s="258" t="s">
        <v>640</v>
      </c>
      <c r="D207" s="258" t="s">
        <v>735</v>
      </c>
      <c r="E207" s="258" t="s">
        <v>640</v>
      </c>
      <c r="F207" s="258">
        <v>10</v>
      </c>
      <c r="G207" s="258" t="s">
        <v>254</v>
      </c>
      <c r="H207" s="258" t="s">
        <v>481</v>
      </c>
      <c r="I207" s="258" t="s">
        <v>787</v>
      </c>
      <c r="J207" s="258" t="s">
        <v>640</v>
      </c>
      <c r="K207" s="258">
        <v>4</v>
      </c>
      <c r="L207" s="258" t="s">
        <v>422</v>
      </c>
      <c r="M207" s="258">
        <v>1.7249999999999998E-2</v>
      </c>
      <c r="N207" s="258">
        <v>0.69</v>
      </c>
      <c r="O207" s="258">
        <v>6.8999999999999992E-2</v>
      </c>
      <c r="P207" s="258"/>
    </row>
    <row r="208" spans="1:16" x14ac:dyDescent="0.2">
      <c r="A208" s="258">
        <v>610</v>
      </c>
      <c r="B208" s="259" t="s">
        <v>575</v>
      </c>
      <c r="C208" s="258" t="s">
        <v>640</v>
      </c>
      <c r="D208" s="258" t="s">
        <v>735</v>
      </c>
      <c r="E208" s="258" t="s">
        <v>640</v>
      </c>
      <c r="F208" s="258">
        <v>10</v>
      </c>
      <c r="G208" s="258" t="s">
        <v>254</v>
      </c>
      <c r="H208" s="258" t="s">
        <v>481</v>
      </c>
      <c r="I208" s="258" t="s">
        <v>788</v>
      </c>
      <c r="J208" s="258" t="s">
        <v>640</v>
      </c>
      <c r="K208" s="258">
        <v>4</v>
      </c>
      <c r="L208" s="258" t="s">
        <v>422</v>
      </c>
      <c r="M208" s="258">
        <v>5.7500000000000002E-2</v>
      </c>
      <c r="N208" s="258">
        <v>2.2999999999999998</v>
      </c>
      <c r="O208" s="258">
        <v>0.23</v>
      </c>
      <c r="P208" s="258"/>
    </row>
    <row r="209" spans="1:16" x14ac:dyDescent="0.2">
      <c r="A209" s="258">
        <v>611</v>
      </c>
      <c r="B209" s="259" t="s">
        <v>575</v>
      </c>
      <c r="C209" s="258" t="s">
        <v>640</v>
      </c>
      <c r="D209" s="258" t="s">
        <v>735</v>
      </c>
      <c r="E209" s="258" t="s">
        <v>640</v>
      </c>
      <c r="F209" s="258">
        <v>10</v>
      </c>
      <c r="G209" s="258" t="s">
        <v>254</v>
      </c>
      <c r="H209" s="258" t="s">
        <v>481</v>
      </c>
      <c r="I209" s="258" t="s">
        <v>760</v>
      </c>
      <c r="J209" s="258" t="s">
        <v>640</v>
      </c>
      <c r="K209" s="258">
        <v>0.1</v>
      </c>
      <c r="L209" s="258" t="s">
        <v>422</v>
      </c>
      <c r="M209" s="258">
        <v>7.0724999999999998</v>
      </c>
      <c r="N209" s="258">
        <v>7.0724999999999998</v>
      </c>
      <c r="O209" s="258">
        <v>0.70724999999999993</v>
      </c>
      <c r="P209" s="258"/>
    </row>
    <row r="210" spans="1:16" x14ac:dyDescent="0.2">
      <c r="A210" s="258">
        <v>612</v>
      </c>
      <c r="B210" s="259" t="s">
        <v>575</v>
      </c>
      <c r="C210" s="258" t="s">
        <v>640</v>
      </c>
      <c r="D210" s="258" t="s">
        <v>735</v>
      </c>
      <c r="E210" s="258" t="s">
        <v>640</v>
      </c>
      <c r="F210" s="258">
        <v>10</v>
      </c>
      <c r="G210" s="258" t="s">
        <v>254</v>
      </c>
      <c r="H210" s="258" t="s">
        <v>481</v>
      </c>
      <c r="I210" s="258" t="s">
        <v>761</v>
      </c>
      <c r="J210" s="258" t="s">
        <v>640</v>
      </c>
      <c r="K210" s="258">
        <v>0.1</v>
      </c>
      <c r="L210" s="258" t="s">
        <v>422</v>
      </c>
      <c r="M210" s="258">
        <v>1.99847</v>
      </c>
      <c r="N210" s="258">
        <v>1.99847</v>
      </c>
      <c r="O210" s="258">
        <v>0.199847</v>
      </c>
      <c r="P210" s="258"/>
    </row>
    <row r="211" spans="1:16" x14ac:dyDescent="0.2">
      <c r="A211" s="258">
        <v>613</v>
      </c>
      <c r="B211" s="259" t="s">
        <v>575</v>
      </c>
      <c r="C211" s="258" t="s">
        <v>640</v>
      </c>
      <c r="D211" s="258" t="s">
        <v>735</v>
      </c>
      <c r="E211" s="258" t="s">
        <v>640</v>
      </c>
      <c r="F211" s="258">
        <v>10</v>
      </c>
      <c r="G211" s="258" t="s">
        <v>254</v>
      </c>
      <c r="H211" s="258" t="s">
        <v>481</v>
      </c>
      <c r="I211" s="258" t="s">
        <v>645</v>
      </c>
      <c r="J211" s="258" t="s">
        <v>640</v>
      </c>
      <c r="K211" s="258">
        <v>4</v>
      </c>
      <c r="L211" s="258" t="s">
        <v>422</v>
      </c>
      <c r="M211" s="258">
        <v>0.167109375</v>
      </c>
      <c r="N211" s="258">
        <v>6.6843750000000002</v>
      </c>
      <c r="O211" s="258">
        <v>0.66843750000000002</v>
      </c>
      <c r="P211" s="258"/>
    </row>
    <row r="212" spans="1:16" x14ac:dyDescent="0.2">
      <c r="A212" s="258">
        <v>614</v>
      </c>
      <c r="B212" s="259" t="s">
        <v>575</v>
      </c>
      <c r="C212" s="258" t="s">
        <v>640</v>
      </c>
      <c r="D212" s="258" t="s">
        <v>735</v>
      </c>
      <c r="E212" s="258" t="s">
        <v>640</v>
      </c>
      <c r="F212" s="258">
        <v>10</v>
      </c>
      <c r="G212" s="258" t="s">
        <v>254</v>
      </c>
      <c r="H212" s="258" t="s">
        <v>481</v>
      </c>
      <c r="I212" s="258" t="s">
        <v>659</v>
      </c>
      <c r="J212" s="258" t="s">
        <v>640</v>
      </c>
      <c r="K212" s="258">
        <v>4</v>
      </c>
      <c r="L212" s="258" t="s">
        <v>422</v>
      </c>
      <c r="M212" s="258">
        <v>0.15932291666666668</v>
      </c>
      <c r="N212" s="258">
        <v>6.3729166666666668</v>
      </c>
      <c r="O212" s="258">
        <v>0.6372916666666667</v>
      </c>
      <c r="P212" s="258"/>
    </row>
    <row r="213" spans="1:16" x14ac:dyDescent="0.2">
      <c r="A213" s="258">
        <v>615</v>
      </c>
      <c r="B213" s="259" t="s">
        <v>576</v>
      </c>
      <c r="C213" s="258" t="s">
        <v>640</v>
      </c>
      <c r="D213" s="258" t="s">
        <v>735</v>
      </c>
      <c r="E213" s="258" t="s">
        <v>640</v>
      </c>
      <c r="F213" s="258">
        <v>6</v>
      </c>
      <c r="G213" s="258" t="s">
        <v>254</v>
      </c>
      <c r="H213" s="258" t="s">
        <v>476</v>
      </c>
      <c r="I213" s="258" t="s">
        <v>179</v>
      </c>
      <c r="J213" s="258" t="s">
        <v>640</v>
      </c>
      <c r="K213" s="258">
        <v>4.1666666666666664E-2</v>
      </c>
      <c r="L213" s="258" t="s">
        <v>642</v>
      </c>
      <c r="M213" s="258">
        <v>0</v>
      </c>
      <c r="N213" s="258">
        <v>0</v>
      </c>
      <c r="O213" s="258">
        <v>0</v>
      </c>
      <c r="P213" s="258"/>
    </row>
    <row r="214" spans="1:16" x14ac:dyDescent="0.2">
      <c r="A214" s="258">
        <v>616</v>
      </c>
      <c r="B214" s="259" t="s">
        <v>576</v>
      </c>
      <c r="C214" s="258" t="s">
        <v>640</v>
      </c>
      <c r="D214" s="258" t="s">
        <v>735</v>
      </c>
      <c r="E214" s="258" t="s">
        <v>640</v>
      </c>
      <c r="F214" s="258">
        <v>6</v>
      </c>
      <c r="G214" s="258" t="s">
        <v>254</v>
      </c>
      <c r="H214" s="258" t="s">
        <v>476</v>
      </c>
      <c r="I214" s="258" t="s">
        <v>643</v>
      </c>
      <c r="J214" s="258" t="s">
        <v>640</v>
      </c>
      <c r="K214" s="258">
        <v>0</v>
      </c>
      <c r="L214" s="258" t="s">
        <v>642</v>
      </c>
      <c r="M214" s="258">
        <v>0</v>
      </c>
      <c r="N214" s="258">
        <v>0</v>
      </c>
      <c r="O214" s="258">
        <v>0</v>
      </c>
      <c r="P214" s="258"/>
    </row>
    <row r="215" spans="1:16" x14ac:dyDescent="0.2">
      <c r="A215" s="258">
        <v>617</v>
      </c>
      <c r="B215" s="259" t="s">
        <v>576</v>
      </c>
      <c r="C215" s="258" t="s">
        <v>640</v>
      </c>
      <c r="D215" s="258" t="s">
        <v>735</v>
      </c>
      <c r="E215" s="258" t="s">
        <v>640</v>
      </c>
      <c r="F215" s="258">
        <v>6</v>
      </c>
      <c r="G215" s="258" t="s">
        <v>254</v>
      </c>
      <c r="H215" s="258" t="s">
        <v>476</v>
      </c>
      <c r="I215" s="258" t="s">
        <v>644</v>
      </c>
      <c r="J215" s="258" t="s">
        <v>640</v>
      </c>
      <c r="K215" s="258">
        <v>0</v>
      </c>
      <c r="L215" s="258" t="s">
        <v>642</v>
      </c>
      <c r="M215" s="258">
        <v>0</v>
      </c>
      <c r="N215" s="258">
        <v>0</v>
      </c>
      <c r="O215" s="258">
        <v>0</v>
      </c>
      <c r="P215" s="258"/>
    </row>
    <row r="216" spans="1:16" x14ac:dyDescent="0.2">
      <c r="A216" s="258">
        <v>618</v>
      </c>
      <c r="B216" s="259" t="s">
        <v>576</v>
      </c>
      <c r="C216" s="258" t="s">
        <v>640</v>
      </c>
      <c r="D216" s="258" t="s">
        <v>735</v>
      </c>
      <c r="E216" s="258" t="s">
        <v>640</v>
      </c>
      <c r="F216" s="258">
        <v>6</v>
      </c>
      <c r="G216" s="258" t="s">
        <v>254</v>
      </c>
      <c r="H216" s="258" t="s">
        <v>26</v>
      </c>
      <c r="I216" s="258" t="s">
        <v>680</v>
      </c>
      <c r="J216" s="258" t="s">
        <v>640</v>
      </c>
      <c r="K216" s="258">
        <v>4.9999999999999996E-2</v>
      </c>
      <c r="L216" s="258" t="s">
        <v>642</v>
      </c>
      <c r="M216" s="258">
        <v>0.67307692307692313</v>
      </c>
      <c r="N216" s="258">
        <v>0.20192307692307693</v>
      </c>
      <c r="O216" s="258">
        <v>3.3653846153846152E-2</v>
      </c>
      <c r="P216" s="258"/>
    </row>
    <row r="217" spans="1:16" x14ac:dyDescent="0.2">
      <c r="A217" s="258">
        <v>619</v>
      </c>
      <c r="B217" s="259" t="s">
        <v>576</v>
      </c>
      <c r="C217" s="258" t="s">
        <v>640</v>
      </c>
      <c r="D217" s="258" t="s">
        <v>735</v>
      </c>
      <c r="E217" s="258" t="s">
        <v>640</v>
      </c>
      <c r="F217" s="258">
        <v>6</v>
      </c>
      <c r="G217" s="258" t="s">
        <v>254</v>
      </c>
      <c r="H217" s="258" t="s">
        <v>481</v>
      </c>
      <c r="I217" s="258" t="s">
        <v>687</v>
      </c>
      <c r="J217" s="258" t="s">
        <v>640</v>
      </c>
      <c r="K217" s="258">
        <v>0.41666666666666669</v>
      </c>
      <c r="L217" s="258" t="s">
        <v>422</v>
      </c>
      <c r="M217" s="258">
        <v>0.93149999999999999</v>
      </c>
      <c r="N217" s="258">
        <v>2.3287499999999999</v>
      </c>
      <c r="O217" s="258">
        <v>0.388125</v>
      </c>
      <c r="P217" s="258"/>
    </row>
    <row r="218" spans="1:16" x14ac:dyDescent="0.2">
      <c r="A218" s="258">
        <v>620</v>
      </c>
      <c r="B218" s="259" t="s">
        <v>576</v>
      </c>
      <c r="C218" s="258" t="s">
        <v>640</v>
      </c>
      <c r="D218" s="258" t="s">
        <v>735</v>
      </c>
      <c r="E218" s="258" t="s">
        <v>640</v>
      </c>
      <c r="F218" s="258">
        <v>6</v>
      </c>
      <c r="G218" s="258" t="s">
        <v>254</v>
      </c>
      <c r="H218" s="258" t="s">
        <v>481</v>
      </c>
      <c r="I218" s="258" t="s">
        <v>645</v>
      </c>
      <c r="J218" s="258" t="s">
        <v>640</v>
      </c>
      <c r="K218" s="258">
        <v>2</v>
      </c>
      <c r="L218" s="258" t="s">
        <v>422</v>
      </c>
      <c r="M218" s="258">
        <v>0.167109375</v>
      </c>
      <c r="N218" s="258">
        <v>2.0053125000000001</v>
      </c>
      <c r="O218" s="258">
        <v>0.33421875000000001</v>
      </c>
      <c r="P218" s="258"/>
    </row>
    <row r="219" spans="1:16" x14ac:dyDescent="0.2">
      <c r="A219" s="258">
        <v>621</v>
      </c>
      <c r="B219" s="259" t="s">
        <v>576</v>
      </c>
      <c r="C219" s="258" t="s">
        <v>640</v>
      </c>
      <c r="D219" s="258" t="s">
        <v>735</v>
      </c>
      <c r="E219" s="258" t="s">
        <v>640</v>
      </c>
      <c r="F219" s="258">
        <v>6</v>
      </c>
      <c r="G219" s="258" t="s">
        <v>254</v>
      </c>
      <c r="H219" s="258" t="s">
        <v>481</v>
      </c>
      <c r="I219" s="258" t="s">
        <v>686</v>
      </c>
      <c r="J219" s="258" t="s">
        <v>640</v>
      </c>
      <c r="K219" s="258">
        <v>20</v>
      </c>
      <c r="L219" s="258" t="s">
        <v>422</v>
      </c>
      <c r="M219" s="258">
        <v>2.4840000000000001E-2</v>
      </c>
      <c r="N219" s="258">
        <v>2.9808000000000003</v>
      </c>
      <c r="O219" s="258">
        <v>0.49680000000000007</v>
      </c>
      <c r="P219" s="258"/>
    </row>
    <row r="220" spans="1:16" x14ac:dyDescent="0.2">
      <c r="A220" s="258">
        <v>622</v>
      </c>
      <c r="B220" s="259" t="s">
        <v>576</v>
      </c>
      <c r="C220" s="258" t="s">
        <v>640</v>
      </c>
      <c r="D220" s="258" t="s">
        <v>735</v>
      </c>
      <c r="E220" s="258" t="s">
        <v>640</v>
      </c>
      <c r="F220" s="258">
        <v>6</v>
      </c>
      <c r="G220" s="258" t="s">
        <v>254</v>
      </c>
      <c r="H220" s="258" t="s">
        <v>481</v>
      </c>
      <c r="I220" s="258" t="s">
        <v>669</v>
      </c>
      <c r="J220" s="258" t="s">
        <v>640</v>
      </c>
      <c r="K220" s="258">
        <v>1</v>
      </c>
      <c r="L220" s="258" t="s">
        <v>422</v>
      </c>
      <c r="M220" s="258">
        <v>9.1378999999999974E-2</v>
      </c>
      <c r="N220" s="258">
        <v>0.54827399999999982</v>
      </c>
      <c r="O220" s="258">
        <v>9.1378999999999974E-2</v>
      </c>
      <c r="P220" s="258"/>
    </row>
    <row r="221" spans="1:16" ht="25.5" x14ac:dyDescent="0.2">
      <c r="A221" s="258">
        <v>623</v>
      </c>
      <c r="B221" s="259" t="s">
        <v>578</v>
      </c>
      <c r="C221" s="258" t="s">
        <v>579</v>
      </c>
      <c r="D221" s="258" t="s">
        <v>735</v>
      </c>
      <c r="E221" s="258" t="s">
        <v>640</v>
      </c>
      <c r="F221" s="258">
        <v>88</v>
      </c>
      <c r="G221" s="258" t="s">
        <v>254</v>
      </c>
      <c r="H221" s="258" t="s">
        <v>476</v>
      </c>
      <c r="I221" s="258" t="s">
        <v>179</v>
      </c>
      <c r="J221" s="258" t="s">
        <v>640</v>
      </c>
      <c r="K221" s="258">
        <v>0.27272727272727271</v>
      </c>
      <c r="L221" s="258" t="s">
        <v>642</v>
      </c>
      <c r="M221" s="258">
        <v>0</v>
      </c>
      <c r="N221" s="258">
        <v>0</v>
      </c>
      <c r="O221" s="258">
        <v>0</v>
      </c>
      <c r="P221" s="258"/>
    </row>
    <row r="222" spans="1:16" ht="25.5" x14ac:dyDescent="0.2">
      <c r="A222" s="258">
        <v>624</v>
      </c>
      <c r="B222" s="259" t="s">
        <v>578</v>
      </c>
      <c r="C222" s="258" t="s">
        <v>579</v>
      </c>
      <c r="D222" s="258" t="s">
        <v>735</v>
      </c>
      <c r="E222" s="258" t="s">
        <v>640</v>
      </c>
      <c r="F222" s="258">
        <v>88</v>
      </c>
      <c r="G222" s="258" t="s">
        <v>254</v>
      </c>
      <c r="H222" s="258" t="s">
        <v>476</v>
      </c>
      <c r="I222" s="258" t="s">
        <v>643</v>
      </c>
      <c r="J222" s="258" t="s">
        <v>640</v>
      </c>
      <c r="K222" s="258">
        <v>0</v>
      </c>
      <c r="L222" s="258" t="s">
        <v>642</v>
      </c>
      <c r="M222" s="258">
        <v>0</v>
      </c>
      <c r="N222" s="258">
        <v>0</v>
      </c>
      <c r="O222" s="258">
        <v>0</v>
      </c>
      <c r="P222" s="258"/>
    </row>
    <row r="223" spans="1:16" ht="25.5" x14ac:dyDescent="0.2">
      <c r="A223" s="258">
        <v>625</v>
      </c>
      <c r="B223" s="259" t="s">
        <v>578</v>
      </c>
      <c r="C223" s="258" t="s">
        <v>579</v>
      </c>
      <c r="D223" s="258" t="s">
        <v>735</v>
      </c>
      <c r="E223" s="258" t="s">
        <v>640</v>
      </c>
      <c r="F223" s="258">
        <v>88</v>
      </c>
      <c r="G223" s="258" t="s">
        <v>254</v>
      </c>
      <c r="H223" s="258" t="s">
        <v>476</v>
      </c>
      <c r="I223" s="258" t="s">
        <v>644</v>
      </c>
      <c r="J223" s="258" t="s">
        <v>640</v>
      </c>
      <c r="K223" s="258">
        <v>0</v>
      </c>
      <c r="L223" s="258" t="s">
        <v>642</v>
      </c>
      <c r="M223" s="258">
        <v>0</v>
      </c>
      <c r="N223" s="258">
        <v>0</v>
      </c>
      <c r="O223" s="258">
        <v>0</v>
      </c>
      <c r="P223" s="258"/>
    </row>
    <row r="224" spans="1:16" ht="25.5" x14ac:dyDescent="0.2">
      <c r="A224" s="258">
        <v>626</v>
      </c>
      <c r="B224" s="259" t="s">
        <v>578</v>
      </c>
      <c r="C224" s="258" t="s">
        <v>579</v>
      </c>
      <c r="D224" s="258" t="s">
        <v>735</v>
      </c>
      <c r="E224" s="258" t="s">
        <v>640</v>
      </c>
      <c r="F224" s="258">
        <v>88</v>
      </c>
      <c r="G224" s="258" t="s">
        <v>254</v>
      </c>
      <c r="H224" s="258" t="s">
        <v>26</v>
      </c>
      <c r="I224" s="258" t="s">
        <v>756</v>
      </c>
      <c r="J224" s="258" t="s">
        <v>640</v>
      </c>
      <c r="K224" s="258">
        <v>9.0909090909090912E-2</v>
      </c>
      <c r="L224" s="258" t="s">
        <v>642</v>
      </c>
      <c r="M224" s="258">
        <v>23.381410256410255</v>
      </c>
      <c r="N224" s="258">
        <v>187.05128205128204</v>
      </c>
      <c r="O224" s="258">
        <v>2.1255827505827507</v>
      </c>
      <c r="P224" s="258" t="s">
        <v>742</v>
      </c>
    </row>
    <row r="225" spans="1:16" ht="25.5" x14ac:dyDescent="0.2">
      <c r="A225" s="258">
        <v>627</v>
      </c>
      <c r="B225" s="259" t="s">
        <v>578</v>
      </c>
      <c r="C225" s="258" t="s">
        <v>579</v>
      </c>
      <c r="D225" s="258" t="s">
        <v>735</v>
      </c>
      <c r="E225" s="258" t="s">
        <v>640</v>
      </c>
      <c r="F225" s="258">
        <v>88</v>
      </c>
      <c r="G225" s="258" t="s">
        <v>254</v>
      </c>
      <c r="H225" s="258" t="s">
        <v>26</v>
      </c>
      <c r="I225" s="258" t="s">
        <v>789</v>
      </c>
      <c r="J225" s="258" t="s">
        <v>640</v>
      </c>
      <c r="K225" s="258">
        <v>1.8863636363636364E-2</v>
      </c>
      <c r="L225" s="258" t="s">
        <v>642</v>
      </c>
      <c r="M225" s="258">
        <v>9.3461538461538467</v>
      </c>
      <c r="N225" s="258">
        <v>15.514615384615384</v>
      </c>
      <c r="O225" s="258">
        <v>0.17630244755244753</v>
      </c>
      <c r="P225" s="258" t="s">
        <v>742</v>
      </c>
    </row>
    <row r="226" spans="1:16" ht="25.5" x14ac:dyDescent="0.2">
      <c r="A226" s="258">
        <v>628</v>
      </c>
      <c r="B226" s="259" t="s">
        <v>578</v>
      </c>
      <c r="C226" s="258" t="s">
        <v>579</v>
      </c>
      <c r="D226" s="258" t="s">
        <v>735</v>
      </c>
      <c r="E226" s="258" t="s">
        <v>640</v>
      </c>
      <c r="F226" s="258">
        <v>88</v>
      </c>
      <c r="G226" s="258" t="s">
        <v>254</v>
      </c>
      <c r="H226" s="258" t="s">
        <v>26</v>
      </c>
      <c r="I226" s="258" t="s">
        <v>753</v>
      </c>
      <c r="J226" s="258" t="s">
        <v>640</v>
      </c>
      <c r="K226" s="258">
        <v>2.2727272727272728E-2</v>
      </c>
      <c r="L226" s="258" t="s">
        <v>642</v>
      </c>
      <c r="M226" s="258">
        <v>14.75076923076923</v>
      </c>
      <c r="N226" s="258">
        <v>29.501538461538459</v>
      </c>
      <c r="O226" s="258">
        <v>0.33524475524475522</v>
      </c>
      <c r="P226" s="258" t="s">
        <v>742</v>
      </c>
    </row>
    <row r="227" spans="1:16" ht="25.5" x14ac:dyDescent="0.2">
      <c r="A227" s="258">
        <v>629</v>
      </c>
      <c r="B227" s="259" t="s">
        <v>578</v>
      </c>
      <c r="C227" s="258" t="s">
        <v>579</v>
      </c>
      <c r="D227" s="258" t="s">
        <v>735</v>
      </c>
      <c r="E227" s="258" t="s">
        <v>640</v>
      </c>
      <c r="F227" s="258">
        <v>88</v>
      </c>
      <c r="G227" s="258" t="s">
        <v>254</v>
      </c>
      <c r="H227" s="258" t="s">
        <v>26</v>
      </c>
      <c r="I227" s="258" t="s">
        <v>790</v>
      </c>
      <c r="J227" s="258" t="s">
        <v>640</v>
      </c>
      <c r="K227" s="258">
        <v>0.73863636363636365</v>
      </c>
      <c r="L227" s="258" t="s">
        <v>642</v>
      </c>
      <c r="M227" s="258">
        <v>5.2735042735042734</v>
      </c>
      <c r="N227" s="258">
        <v>342.77777777777777</v>
      </c>
      <c r="O227" s="258">
        <v>3.8952020202020199</v>
      </c>
      <c r="P227" s="258" t="s">
        <v>742</v>
      </c>
    </row>
    <row r="228" spans="1:16" ht="25.5" x14ac:dyDescent="0.2">
      <c r="A228" s="258">
        <v>630</v>
      </c>
      <c r="B228" s="259" t="s">
        <v>578</v>
      </c>
      <c r="C228" s="258" t="s">
        <v>579</v>
      </c>
      <c r="D228" s="258" t="s">
        <v>735</v>
      </c>
      <c r="E228" s="258" t="s">
        <v>640</v>
      </c>
      <c r="F228" s="258">
        <v>88</v>
      </c>
      <c r="G228" s="258" t="s">
        <v>254</v>
      </c>
      <c r="H228" s="258" t="s">
        <v>481</v>
      </c>
      <c r="I228" s="258" t="s">
        <v>791</v>
      </c>
      <c r="J228" s="258" t="s">
        <v>640</v>
      </c>
      <c r="K228" s="258">
        <v>1.1363636363636364E-2</v>
      </c>
      <c r="L228" s="258" t="s">
        <v>422</v>
      </c>
      <c r="M228" s="258">
        <v>8.6249999999999993E-2</v>
      </c>
      <c r="N228" s="258">
        <v>8.6249999999999993E-2</v>
      </c>
      <c r="O228" s="258">
        <v>9.8011363636363639E-4</v>
      </c>
      <c r="P228" s="258"/>
    </row>
    <row r="229" spans="1:16" ht="25.5" x14ac:dyDescent="0.2">
      <c r="A229" s="258">
        <v>631</v>
      </c>
      <c r="B229" s="259" t="s">
        <v>578</v>
      </c>
      <c r="C229" s="258" t="s">
        <v>579</v>
      </c>
      <c r="D229" s="258" t="s">
        <v>735</v>
      </c>
      <c r="E229" s="258" t="s">
        <v>640</v>
      </c>
      <c r="F229" s="258">
        <v>88</v>
      </c>
      <c r="G229" s="258" t="s">
        <v>254</v>
      </c>
      <c r="H229" s="258" t="s">
        <v>481</v>
      </c>
      <c r="I229" s="258" t="s">
        <v>792</v>
      </c>
      <c r="J229" s="258" t="s">
        <v>640</v>
      </c>
      <c r="K229" s="258">
        <v>1.1363636363636364E-2</v>
      </c>
      <c r="L229" s="258" t="s">
        <v>422</v>
      </c>
      <c r="M229" s="258">
        <v>9.7750000000000004E-2</v>
      </c>
      <c r="N229" s="258">
        <v>9.7750000000000004E-2</v>
      </c>
      <c r="O229" s="258">
        <v>1.1107954545454546E-3</v>
      </c>
      <c r="P229" s="258"/>
    </row>
    <row r="230" spans="1:16" ht="25.5" x14ac:dyDescent="0.2">
      <c r="A230" s="258">
        <v>632</v>
      </c>
      <c r="B230" s="259" t="s">
        <v>578</v>
      </c>
      <c r="C230" s="258" t="s">
        <v>579</v>
      </c>
      <c r="D230" s="258" t="s">
        <v>735</v>
      </c>
      <c r="E230" s="258" t="s">
        <v>640</v>
      </c>
      <c r="F230" s="258">
        <v>88</v>
      </c>
      <c r="G230" s="258" t="s">
        <v>254</v>
      </c>
      <c r="H230" s="258" t="s">
        <v>481</v>
      </c>
      <c r="I230" s="258" t="s">
        <v>793</v>
      </c>
      <c r="J230" s="258" t="s">
        <v>640</v>
      </c>
      <c r="K230" s="258">
        <v>1</v>
      </c>
      <c r="L230" s="258" t="s">
        <v>422</v>
      </c>
      <c r="M230" s="258">
        <v>1.6385199999999998</v>
      </c>
      <c r="N230" s="258">
        <v>144.18975999999998</v>
      </c>
      <c r="O230" s="258">
        <v>1.6385199999999998</v>
      </c>
      <c r="P230" s="258"/>
    </row>
    <row r="231" spans="1:16" ht="25.5" x14ac:dyDescent="0.2">
      <c r="A231" s="258">
        <v>633</v>
      </c>
      <c r="B231" s="259" t="s">
        <v>578</v>
      </c>
      <c r="C231" s="258" t="s">
        <v>579</v>
      </c>
      <c r="D231" s="258" t="s">
        <v>735</v>
      </c>
      <c r="E231" s="258" t="s">
        <v>640</v>
      </c>
      <c r="F231" s="258">
        <v>88</v>
      </c>
      <c r="G231" s="258" t="s">
        <v>254</v>
      </c>
      <c r="H231" s="258" t="s">
        <v>481</v>
      </c>
      <c r="I231" s="258" t="s">
        <v>794</v>
      </c>
      <c r="J231" s="258" t="s">
        <v>640</v>
      </c>
      <c r="K231" s="258">
        <v>6.8181818181818177E-2</v>
      </c>
      <c r="L231" s="258" t="s">
        <v>422</v>
      </c>
      <c r="M231" s="258">
        <v>8.8864333333333327</v>
      </c>
      <c r="N231" s="258">
        <v>53.318600000000004</v>
      </c>
      <c r="O231" s="258">
        <v>0.60589318181818175</v>
      </c>
      <c r="P231" s="258"/>
    </row>
    <row r="232" spans="1:16" ht="25.5" x14ac:dyDescent="0.2">
      <c r="A232" s="258">
        <v>634</v>
      </c>
      <c r="B232" s="259" t="s">
        <v>578</v>
      </c>
      <c r="C232" s="258" t="s">
        <v>579</v>
      </c>
      <c r="D232" s="258" t="s">
        <v>735</v>
      </c>
      <c r="E232" s="258" t="s">
        <v>640</v>
      </c>
      <c r="F232" s="258">
        <v>88</v>
      </c>
      <c r="G232" s="258" t="s">
        <v>254</v>
      </c>
      <c r="H232" s="258" t="s">
        <v>481</v>
      </c>
      <c r="I232" s="258" t="s">
        <v>795</v>
      </c>
      <c r="J232" s="258" t="s">
        <v>640</v>
      </c>
      <c r="K232" s="258">
        <v>1</v>
      </c>
      <c r="L232" s="258" t="s">
        <v>422</v>
      </c>
      <c r="M232" s="258">
        <v>2.8791927083333331</v>
      </c>
      <c r="N232" s="258">
        <v>253.3689583333333</v>
      </c>
      <c r="O232" s="258">
        <v>2.8791927083333331</v>
      </c>
      <c r="P232" s="258"/>
    </row>
    <row r="233" spans="1:16" ht="25.5" x14ac:dyDescent="0.2">
      <c r="A233" s="258">
        <v>635</v>
      </c>
      <c r="B233" s="259" t="s">
        <v>578</v>
      </c>
      <c r="C233" s="258" t="s">
        <v>579</v>
      </c>
      <c r="D233" s="258" t="s">
        <v>735</v>
      </c>
      <c r="E233" s="258" t="s">
        <v>640</v>
      </c>
      <c r="F233" s="258">
        <v>88</v>
      </c>
      <c r="G233" s="258" t="s">
        <v>254</v>
      </c>
      <c r="H233" s="258" t="s">
        <v>481</v>
      </c>
      <c r="I233" s="258" t="s">
        <v>796</v>
      </c>
      <c r="J233" s="258" t="s">
        <v>640</v>
      </c>
      <c r="K233" s="258">
        <v>1.1363636363636364E-2</v>
      </c>
      <c r="L233" s="258" t="s">
        <v>422</v>
      </c>
      <c r="M233" s="258">
        <v>1791.6999999999998</v>
      </c>
      <c r="N233" s="258">
        <v>1791.6999999999998</v>
      </c>
      <c r="O233" s="258">
        <v>20.360227272727272</v>
      </c>
      <c r="P233" s="258"/>
    </row>
    <row r="234" spans="1:16" ht="25.5" x14ac:dyDescent="0.2">
      <c r="A234" s="258">
        <v>636</v>
      </c>
      <c r="B234" s="259" t="s">
        <v>578</v>
      </c>
      <c r="C234" s="258" t="s">
        <v>579</v>
      </c>
      <c r="D234" s="258" t="s">
        <v>735</v>
      </c>
      <c r="E234" s="258" t="s">
        <v>640</v>
      </c>
      <c r="F234" s="258">
        <v>88</v>
      </c>
      <c r="G234" s="258" t="s">
        <v>254</v>
      </c>
      <c r="H234" s="258" t="s">
        <v>481</v>
      </c>
      <c r="I234" s="258" t="s">
        <v>797</v>
      </c>
      <c r="J234" s="258" t="s">
        <v>640</v>
      </c>
      <c r="K234" s="258">
        <v>2.2727272727272728E-2</v>
      </c>
      <c r="L234" s="258" t="s">
        <v>422</v>
      </c>
      <c r="M234" s="258">
        <v>19.895</v>
      </c>
      <c r="N234" s="258">
        <v>39.79</v>
      </c>
      <c r="O234" s="258">
        <v>0.4521590909090909</v>
      </c>
      <c r="P234" s="258"/>
    </row>
    <row r="235" spans="1:16" ht="25.5" x14ac:dyDescent="0.2">
      <c r="A235" s="258">
        <v>637</v>
      </c>
      <c r="B235" s="259" t="s">
        <v>578</v>
      </c>
      <c r="C235" s="258" t="s">
        <v>579</v>
      </c>
      <c r="D235" s="258" t="s">
        <v>735</v>
      </c>
      <c r="E235" s="258" t="s">
        <v>640</v>
      </c>
      <c r="F235" s="258">
        <v>88</v>
      </c>
      <c r="G235" s="258" t="s">
        <v>254</v>
      </c>
      <c r="H235" s="258" t="s">
        <v>481</v>
      </c>
      <c r="I235" s="258" t="s">
        <v>798</v>
      </c>
      <c r="J235" s="258" t="s">
        <v>640</v>
      </c>
      <c r="K235" s="258">
        <v>2.2727272727272728E-2</v>
      </c>
      <c r="L235" s="258" t="s">
        <v>422</v>
      </c>
      <c r="M235" s="258">
        <v>41.123999999999995</v>
      </c>
      <c r="N235" s="258">
        <v>82.24799999999999</v>
      </c>
      <c r="O235" s="258">
        <v>0.93463636363636349</v>
      </c>
      <c r="P235" s="258"/>
    </row>
    <row r="236" spans="1:16" ht="25.5" x14ac:dyDescent="0.2">
      <c r="A236" s="258">
        <v>638</v>
      </c>
      <c r="B236" s="259" t="s">
        <v>578</v>
      </c>
      <c r="C236" s="258" t="s">
        <v>579</v>
      </c>
      <c r="D236" s="258" t="s">
        <v>735</v>
      </c>
      <c r="E236" s="258" t="s">
        <v>640</v>
      </c>
      <c r="F236" s="258">
        <v>88</v>
      </c>
      <c r="G236" s="258" t="s">
        <v>254</v>
      </c>
      <c r="H236" s="258" t="s">
        <v>481</v>
      </c>
      <c r="I236" s="258" t="s">
        <v>799</v>
      </c>
      <c r="J236" s="258" t="s">
        <v>640</v>
      </c>
      <c r="K236" s="258">
        <v>1</v>
      </c>
      <c r="L236" s="258" t="s">
        <v>422</v>
      </c>
      <c r="M236" s="258">
        <v>7.5278999999999998</v>
      </c>
      <c r="N236" s="258">
        <v>662.45519999999999</v>
      </c>
      <c r="O236" s="258">
        <v>7.5278999999999998</v>
      </c>
      <c r="P236" s="258"/>
    </row>
    <row r="237" spans="1:16" ht="25.5" x14ac:dyDescent="0.2">
      <c r="A237" s="258">
        <v>639</v>
      </c>
      <c r="B237" s="259" t="s">
        <v>578</v>
      </c>
      <c r="C237" s="258" t="s">
        <v>579</v>
      </c>
      <c r="D237" s="258" t="s">
        <v>735</v>
      </c>
      <c r="E237" s="258" t="s">
        <v>640</v>
      </c>
      <c r="F237" s="258">
        <v>88</v>
      </c>
      <c r="G237" s="258" t="s">
        <v>254</v>
      </c>
      <c r="H237" s="258" t="s">
        <v>481</v>
      </c>
      <c r="I237" s="258" t="s">
        <v>800</v>
      </c>
      <c r="J237" s="258" t="s">
        <v>640</v>
      </c>
      <c r="K237" s="258">
        <v>2.2727272727272728E-2</v>
      </c>
      <c r="L237" s="258" t="s">
        <v>422</v>
      </c>
      <c r="M237" s="258">
        <v>1.7091875000000001</v>
      </c>
      <c r="N237" s="258">
        <v>3.4183749999999997</v>
      </c>
      <c r="O237" s="258">
        <v>3.8845170454545448E-2</v>
      </c>
      <c r="P237" s="258"/>
    </row>
    <row r="238" spans="1:16" ht="25.5" x14ac:dyDescent="0.2">
      <c r="A238" s="258">
        <v>640</v>
      </c>
      <c r="B238" s="259" t="s">
        <v>578</v>
      </c>
      <c r="C238" s="258" t="s">
        <v>579</v>
      </c>
      <c r="D238" s="258" t="s">
        <v>735</v>
      </c>
      <c r="E238" s="258" t="s">
        <v>640</v>
      </c>
      <c r="F238" s="258">
        <v>88</v>
      </c>
      <c r="G238" s="258" t="s">
        <v>254</v>
      </c>
      <c r="H238" s="258" t="s">
        <v>481</v>
      </c>
      <c r="I238" s="258" t="s">
        <v>661</v>
      </c>
      <c r="J238" s="258" t="s">
        <v>640</v>
      </c>
      <c r="K238" s="258">
        <v>0.68181818181818177</v>
      </c>
      <c r="L238" s="258" t="s">
        <v>422</v>
      </c>
      <c r="M238" s="258">
        <v>7.2151000000000007E-2</v>
      </c>
      <c r="N238" s="258">
        <v>4.3290599999999992</v>
      </c>
      <c r="O238" s="258">
        <v>4.9193863636363626E-2</v>
      </c>
      <c r="P238" s="258"/>
    </row>
    <row r="239" spans="1:16" ht="25.5" x14ac:dyDescent="0.2">
      <c r="A239" s="258">
        <v>641</v>
      </c>
      <c r="B239" s="259" t="s">
        <v>578</v>
      </c>
      <c r="C239" s="258" t="s">
        <v>579</v>
      </c>
      <c r="D239" s="258" t="s">
        <v>735</v>
      </c>
      <c r="E239" s="258" t="s">
        <v>640</v>
      </c>
      <c r="F239" s="258">
        <v>88</v>
      </c>
      <c r="G239" s="258" t="s">
        <v>254</v>
      </c>
      <c r="H239" s="258" t="s">
        <v>481</v>
      </c>
      <c r="I239" s="258" t="s">
        <v>801</v>
      </c>
      <c r="J239" s="258" t="s">
        <v>640</v>
      </c>
      <c r="K239" s="258">
        <v>2.2727272727272728E-2</v>
      </c>
      <c r="L239" s="258" t="s">
        <v>422</v>
      </c>
      <c r="M239" s="258">
        <v>0.33579999999999993</v>
      </c>
      <c r="N239" s="258">
        <v>0.67159999999999986</v>
      </c>
      <c r="O239" s="258">
        <v>7.6318181818181806E-3</v>
      </c>
      <c r="P239" s="258"/>
    </row>
    <row r="240" spans="1:16" ht="25.5" x14ac:dyDescent="0.2">
      <c r="A240" s="258">
        <v>642</v>
      </c>
      <c r="B240" s="259" t="s">
        <v>578</v>
      </c>
      <c r="C240" s="258" t="s">
        <v>579</v>
      </c>
      <c r="D240" s="258" t="s">
        <v>735</v>
      </c>
      <c r="E240" s="258" t="s">
        <v>640</v>
      </c>
      <c r="F240" s="258">
        <v>88</v>
      </c>
      <c r="G240" s="258" t="s">
        <v>254</v>
      </c>
      <c r="H240" s="258" t="s">
        <v>481</v>
      </c>
      <c r="I240" s="258" t="s">
        <v>802</v>
      </c>
      <c r="J240" s="258" t="s">
        <v>640</v>
      </c>
      <c r="K240" s="258">
        <v>0.11363636363636363</v>
      </c>
      <c r="L240" s="258" t="s">
        <v>422</v>
      </c>
      <c r="M240" s="258">
        <v>0.39571499999999998</v>
      </c>
      <c r="N240" s="258">
        <v>3.9571499999999999</v>
      </c>
      <c r="O240" s="258">
        <v>4.4967613636363639E-2</v>
      </c>
      <c r="P240" s="258"/>
    </row>
    <row r="241" spans="1:16" ht="25.5" x14ac:dyDescent="0.2">
      <c r="A241" s="258">
        <v>643</v>
      </c>
      <c r="B241" s="259" t="s">
        <v>578</v>
      </c>
      <c r="C241" s="258" t="s">
        <v>579</v>
      </c>
      <c r="D241" s="258" t="s">
        <v>735</v>
      </c>
      <c r="E241" s="258" t="s">
        <v>640</v>
      </c>
      <c r="F241" s="258">
        <v>88</v>
      </c>
      <c r="G241" s="258" t="s">
        <v>254</v>
      </c>
      <c r="H241" s="258" t="s">
        <v>481</v>
      </c>
      <c r="I241" s="258" t="s">
        <v>803</v>
      </c>
      <c r="J241" s="258" t="s">
        <v>640</v>
      </c>
      <c r="K241" s="258">
        <v>3.0340909090909089E-8</v>
      </c>
      <c r="L241" s="258" t="s">
        <v>422</v>
      </c>
      <c r="M241" s="258">
        <v>0.84333333333333316</v>
      </c>
      <c r="N241" s="258">
        <v>2.2516999999999995E-6</v>
      </c>
      <c r="O241" s="258">
        <v>2.5587499999999993E-8</v>
      </c>
      <c r="P241" s="258"/>
    </row>
    <row r="242" spans="1:16" ht="25.5" x14ac:dyDescent="0.2">
      <c r="A242" s="258">
        <v>644</v>
      </c>
      <c r="B242" s="259" t="s">
        <v>578</v>
      </c>
      <c r="C242" s="258" t="s">
        <v>579</v>
      </c>
      <c r="D242" s="258" t="s">
        <v>735</v>
      </c>
      <c r="E242" s="258" t="s">
        <v>640</v>
      </c>
      <c r="F242" s="258">
        <v>88</v>
      </c>
      <c r="G242" s="258" t="s">
        <v>254</v>
      </c>
      <c r="H242" s="258" t="s">
        <v>481</v>
      </c>
      <c r="I242" s="258" t="s">
        <v>645</v>
      </c>
      <c r="J242" s="258" t="s">
        <v>640</v>
      </c>
      <c r="K242" s="258">
        <v>16.90909090909091</v>
      </c>
      <c r="L242" s="258" t="s">
        <v>422</v>
      </c>
      <c r="M242" s="258">
        <v>0.167109375</v>
      </c>
      <c r="N242" s="258">
        <v>248.65875</v>
      </c>
      <c r="O242" s="258">
        <v>2.8256676136363637</v>
      </c>
      <c r="P242" s="258"/>
    </row>
    <row r="243" spans="1:16" ht="25.5" x14ac:dyDescent="0.2">
      <c r="A243" s="258">
        <v>645</v>
      </c>
      <c r="B243" s="259" t="s">
        <v>578</v>
      </c>
      <c r="C243" s="258" t="s">
        <v>579</v>
      </c>
      <c r="D243" s="258" t="s">
        <v>735</v>
      </c>
      <c r="E243" s="258" t="s">
        <v>640</v>
      </c>
      <c r="F243" s="258">
        <v>88</v>
      </c>
      <c r="G243" s="258" t="s">
        <v>254</v>
      </c>
      <c r="H243" s="258" t="s">
        <v>481</v>
      </c>
      <c r="I243" s="258" t="s">
        <v>659</v>
      </c>
      <c r="J243" s="258" t="s">
        <v>640</v>
      </c>
      <c r="K243" s="258">
        <v>14.545454545454545</v>
      </c>
      <c r="L243" s="258" t="s">
        <v>422</v>
      </c>
      <c r="M243" s="258">
        <v>0.15932291666666668</v>
      </c>
      <c r="N243" s="258">
        <v>203.93333333333337</v>
      </c>
      <c r="O243" s="258">
        <v>2.3174242424242424</v>
      </c>
      <c r="P243" s="258"/>
    </row>
    <row r="244" spans="1:16" ht="25.5" x14ac:dyDescent="0.2">
      <c r="A244" s="258">
        <v>646</v>
      </c>
      <c r="B244" s="259" t="s">
        <v>578</v>
      </c>
      <c r="C244" s="258" t="s">
        <v>579</v>
      </c>
      <c r="D244" s="258" t="s">
        <v>735</v>
      </c>
      <c r="E244" s="258" t="s">
        <v>640</v>
      </c>
      <c r="F244" s="258">
        <v>88</v>
      </c>
      <c r="G244" s="258" t="s">
        <v>254</v>
      </c>
      <c r="H244" s="258" t="s">
        <v>481</v>
      </c>
      <c r="I244" s="258" t="s">
        <v>752</v>
      </c>
      <c r="J244" s="258" t="s">
        <v>640</v>
      </c>
      <c r="K244" s="258">
        <v>7.2727272727272725</v>
      </c>
      <c r="L244" s="258" t="s">
        <v>422</v>
      </c>
      <c r="M244" s="258">
        <v>0.17819010416666664</v>
      </c>
      <c r="N244" s="258">
        <v>114.04166666666666</v>
      </c>
      <c r="O244" s="258">
        <v>1.2959280303030305</v>
      </c>
      <c r="P244" s="258"/>
    </row>
    <row r="245" spans="1:16" ht="25.5" x14ac:dyDescent="0.2">
      <c r="A245" s="258">
        <v>647</v>
      </c>
      <c r="B245" s="259" t="s">
        <v>578</v>
      </c>
      <c r="C245" s="258" t="s">
        <v>579</v>
      </c>
      <c r="D245" s="258" t="s">
        <v>735</v>
      </c>
      <c r="E245" s="258" t="s">
        <v>640</v>
      </c>
      <c r="F245" s="258">
        <v>88</v>
      </c>
      <c r="G245" s="258" t="s">
        <v>254</v>
      </c>
      <c r="H245" s="258" t="s">
        <v>481</v>
      </c>
      <c r="I245" s="258" t="s">
        <v>660</v>
      </c>
      <c r="J245" s="258" t="s">
        <v>640</v>
      </c>
      <c r="K245" s="258">
        <v>0.64772727272727271</v>
      </c>
      <c r="L245" s="258" t="s">
        <v>422</v>
      </c>
      <c r="M245" s="258">
        <v>0.1796875</v>
      </c>
      <c r="N245" s="258">
        <v>10.2421875</v>
      </c>
      <c r="O245" s="258">
        <v>0.11638849431818182</v>
      </c>
      <c r="P245" s="258"/>
    </row>
    <row r="246" spans="1:16" ht="25.5" x14ac:dyDescent="0.2">
      <c r="A246" s="258">
        <v>648</v>
      </c>
      <c r="B246" s="259" t="s">
        <v>578</v>
      </c>
      <c r="C246" s="258" t="s">
        <v>579</v>
      </c>
      <c r="D246" s="258" t="s">
        <v>735</v>
      </c>
      <c r="E246" s="258" t="s">
        <v>640</v>
      </c>
      <c r="F246" s="258">
        <v>88</v>
      </c>
      <c r="G246" s="258" t="s">
        <v>254</v>
      </c>
      <c r="H246" s="258" t="s">
        <v>481</v>
      </c>
      <c r="I246" s="258" t="s">
        <v>804</v>
      </c>
      <c r="J246" s="258" t="s">
        <v>640</v>
      </c>
      <c r="K246" s="258">
        <v>5.6818181818181816E-2</v>
      </c>
      <c r="L246" s="258" t="s">
        <v>422</v>
      </c>
      <c r="M246" s="258">
        <v>6.21</v>
      </c>
      <c r="N246" s="258">
        <v>31.05</v>
      </c>
      <c r="O246" s="258">
        <v>0.35284090909090909</v>
      </c>
      <c r="P246" s="258"/>
    </row>
    <row r="247" spans="1:16" ht="25.5" x14ac:dyDescent="0.2">
      <c r="A247" s="258">
        <v>649</v>
      </c>
      <c r="B247" s="259" t="s">
        <v>578</v>
      </c>
      <c r="C247" s="258" t="s">
        <v>579</v>
      </c>
      <c r="D247" s="258" t="s">
        <v>735</v>
      </c>
      <c r="E247" s="258" t="s">
        <v>640</v>
      </c>
      <c r="F247" s="258">
        <v>88</v>
      </c>
      <c r="G247" s="258" t="s">
        <v>254</v>
      </c>
      <c r="H247" s="258" t="s">
        <v>481</v>
      </c>
      <c r="I247" s="258" t="s">
        <v>805</v>
      </c>
      <c r="J247" s="258" t="s">
        <v>640</v>
      </c>
      <c r="K247" s="258">
        <v>4.5454545454545456E-2</v>
      </c>
      <c r="L247" s="258" t="s">
        <v>422</v>
      </c>
      <c r="M247" s="258">
        <v>5.0369999999999999</v>
      </c>
      <c r="N247" s="258">
        <v>20.148</v>
      </c>
      <c r="O247" s="258">
        <v>0.22895454545454544</v>
      </c>
      <c r="P247" s="258"/>
    </row>
    <row r="248" spans="1:16" ht="25.5" x14ac:dyDescent="0.2">
      <c r="A248" s="258">
        <v>650</v>
      </c>
      <c r="B248" s="259" t="s">
        <v>578</v>
      </c>
      <c r="C248" s="258" t="s">
        <v>579</v>
      </c>
      <c r="D248" s="258" t="s">
        <v>735</v>
      </c>
      <c r="E248" s="258" t="s">
        <v>640</v>
      </c>
      <c r="F248" s="258">
        <v>88</v>
      </c>
      <c r="G248" s="258" t="s">
        <v>254</v>
      </c>
      <c r="H248" s="258" t="s">
        <v>481</v>
      </c>
      <c r="I248" s="258" t="s">
        <v>760</v>
      </c>
      <c r="J248" s="258" t="s">
        <v>640</v>
      </c>
      <c r="K248" s="258">
        <v>4.5454545454545456E-2</v>
      </c>
      <c r="L248" s="258" t="s">
        <v>422</v>
      </c>
      <c r="M248" s="258">
        <v>7.0724999999999998</v>
      </c>
      <c r="N248" s="258">
        <v>28.29</v>
      </c>
      <c r="O248" s="258">
        <v>0.32147727272727272</v>
      </c>
      <c r="P248" s="258"/>
    </row>
    <row r="249" spans="1:16" ht="25.5" x14ac:dyDescent="0.2">
      <c r="A249" s="258">
        <v>651</v>
      </c>
      <c r="B249" s="259" t="s">
        <v>578</v>
      </c>
      <c r="C249" s="258" t="s">
        <v>579</v>
      </c>
      <c r="D249" s="258" t="s">
        <v>735</v>
      </c>
      <c r="E249" s="258" t="s">
        <v>640</v>
      </c>
      <c r="F249" s="258">
        <v>88</v>
      </c>
      <c r="G249" s="258" t="s">
        <v>254</v>
      </c>
      <c r="H249" s="258" t="s">
        <v>481</v>
      </c>
      <c r="I249" s="258" t="s">
        <v>724</v>
      </c>
      <c r="J249" s="258" t="s">
        <v>640</v>
      </c>
      <c r="K249" s="258">
        <v>6.8181818181818177E-2</v>
      </c>
      <c r="L249" s="258" t="s">
        <v>422</v>
      </c>
      <c r="M249" s="258">
        <v>4.61955E-2</v>
      </c>
      <c r="N249" s="258">
        <v>0.277173</v>
      </c>
      <c r="O249" s="258">
        <v>3.1496931818181819E-3</v>
      </c>
      <c r="P249" s="258"/>
    </row>
    <row r="250" spans="1:16" ht="25.5" x14ac:dyDescent="0.2">
      <c r="A250" s="258">
        <v>652</v>
      </c>
      <c r="B250" s="259" t="s">
        <v>578</v>
      </c>
      <c r="C250" s="258" t="s">
        <v>579</v>
      </c>
      <c r="D250" s="258" t="s">
        <v>735</v>
      </c>
      <c r="E250" s="258" t="s">
        <v>640</v>
      </c>
      <c r="F250" s="258">
        <v>88</v>
      </c>
      <c r="G250" s="258" t="s">
        <v>254</v>
      </c>
      <c r="H250" s="258" t="s">
        <v>481</v>
      </c>
      <c r="I250" s="258" t="s">
        <v>700</v>
      </c>
      <c r="J250" s="258" t="s">
        <v>640</v>
      </c>
      <c r="K250" s="258">
        <v>1.1363636363636365</v>
      </c>
      <c r="L250" s="258" t="s">
        <v>422</v>
      </c>
      <c r="M250" s="258">
        <v>6.3065999999999997E-2</v>
      </c>
      <c r="N250" s="258">
        <v>6.3065999999999995</v>
      </c>
      <c r="O250" s="258">
        <v>7.1665909090909086E-2</v>
      </c>
      <c r="P250" s="258"/>
    </row>
    <row r="251" spans="1:16" ht="25.5" x14ac:dyDescent="0.2">
      <c r="A251" s="258">
        <v>653</v>
      </c>
      <c r="B251" s="259" t="s">
        <v>578</v>
      </c>
      <c r="C251" s="258" t="s">
        <v>579</v>
      </c>
      <c r="D251" s="258" t="s">
        <v>735</v>
      </c>
      <c r="E251" s="258" t="s">
        <v>640</v>
      </c>
      <c r="F251" s="258">
        <v>88</v>
      </c>
      <c r="G251" s="258" t="s">
        <v>254</v>
      </c>
      <c r="H251" s="258" t="s">
        <v>481</v>
      </c>
      <c r="I251" s="258" t="s">
        <v>806</v>
      </c>
      <c r="J251" s="258" t="s">
        <v>640</v>
      </c>
      <c r="K251" s="258">
        <v>4.5454545454545456E-2</v>
      </c>
      <c r="L251" s="258" t="s">
        <v>422</v>
      </c>
      <c r="M251" s="258">
        <v>0.97048500000000004</v>
      </c>
      <c r="N251" s="258">
        <v>3.8819400000000002</v>
      </c>
      <c r="O251" s="258">
        <v>4.4112954545454545E-2</v>
      </c>
      <c r="P251" s="258"/>
    </row>
    <row r="252" spans="1:16" ht="25.5" x14ac:dyDescent="0.2">
      <c r="A252" s="258">
        <v>654</v>
      </c>
      <c r="B252" s="259" t="s">
        <v>578</v>
      </c>
      <c r="C252" s="258" t="s">
        <v>579</v>
      </c>
      <c r="D252" s="258" t="s">
        <v>735</v>
      </c>
      <c r="E252" s="258" t="s">
        <v>640</v>
      </c>
      <c r="F252" s="258">
        <v>88</v>
      </c>
      <c r="G252" s="258" t="s">
        <v>254</v>
      </c>
      <c r="H252" s="258" t="s">
        <v>481</v>
      </c>
      <c r="I252" s="258" t="s">
        <v>807</v>
      </c>
      <c r="J252" s="258" t="s">
        <v>640</v>
      </c>
      <c r="K252" s="258">
        <v>0.125</v>
      </c>
      <c r="L252" s="258" t="s">
        <v>422</v>
      </c>
      <c r="M252" s="258">
        <v>1.7250000000000001</v>
      </c>
      <c r="N252" s="258">
        <v>18.975000000000001</v>
      </c>
      <c r="O252" s="258">
        <v>0.21562500000000001</v>
      </c>
      <c r="P252" s="258"/>
    </row>
    <row r="253" spans="1:16" ht="25.5" x14ac:dyDescent="0.2">
      <c r="A253" s="258">
        <v>655</v>
      </c>
      <c r="B253" s="259" t="s">
        <v>578</v>
      </c>
      <c r="C253" s="258" t="s">
        <v>579</v>
      </c>
      <c r="D253" s="258" t="s">
        <v>735</v>
      </c>
      <c r="E253" s="258" t="s">
        <v>640</v>
      </c>
      <c r="F253" s="258">
        <v>88</v>
      </c>
      <c r="G253" s="258" t="s">
        <v>254</v>
      </c>
      <c r="H253" s="258" t="s">
        <v>481</v>
      </c>
      <c r="I253" s="258" t="s">
        <v>761</v>
      </c>
      <c r="J253" s="258" t="s">
        <v>640</v>
      </c>
      <c r="K253" s="258">
        <v>4.5454545454545456E-2</v>
      </c>
      <c r="L253" s="258" t="s">
        <v>422</v>
      </c>
      <c r="M253" s="258">
        <v>1.99847</v>
      </c>
      <c r="N253" s="258">
        <v>7.9938799999999999</v>
      </c>
      <c r="O253" s="258">
        <v>9.0839545454545451E-2</v>
      </c>
      <c r="P253" s="258"/>
    </row>
    <row r="254" spans="1:16" ht="25.5" x14ac:dyDescent="0.2">
      <c r="A254" s="258">
        <v>656</v>
      </c>
      <c r="B254" s="259" t="s">
        <v>578</v>
      </c>
      <c r="C254" s="258" t="s">
        <v>579</v>
      </c>
      <c r="D254" s="258" t="s">
        <v>735</v>
      </c>
      <c r="E254" s="258" t="s">
        <v>640</v>
      </c>
      <c r="F254" s="258">
        <v>88</v>
      </c>
      <c r="G254" s="258" t="s">
        <v>254</v>
      </c>
      <c r="H254" s="258" t="s">
        <v>481</v>
      </c>
      <c r="I254" s="258" t="s">
        <v>808</v>
      </c>
      <c r="J254" s="258" t="s">
        <v>640</v>
      </c>
      <c r="K254" s="258">
        <v>5.6818181818181816E-2</v>
      </c>
      <c r="L254" s="258" t="s">
        <v>422</v>
      </c>
      <c r="M254" s="258">
        <v>3.4499999999999997</v>
      </c>
      <c r="N254" s="258">
        <v>17.25</v>
      </c>
      <c r="O254" s="258">
        <v>0.19602272727272729</v>
      </c>
      <c r="P254" s="258"/>
    </row>
    <row r="255" spans="1:16" ht="25.5" x14ac:dyDescent="0.2">
      <c r="A255" s="258">
        <v>657</v>
      </c>
      <c r="B255" s="259" t="s">
        <v>578</v>
      </c>
      <c r="C255" s="258" t="s">
        <v>579</v>
      </c>
      <c r="D255" s="258" t="s">
        <v>735</v>
      </c>
      <c r="E255" s="258" t="s">
        <v>640</v>
      </c>
      <c r="F255" s="258">
        <v>88</v>
      </c>
      <c r="G255" s="258" t="s">
        <v>254</v>
      </c>
      <c r="H255" s="258" t="s">
        <v>481</v>
      </c>
      <c r="I255" s="258" t="s">
        <v>809</v>
      </c>
      <c r="J255" s="258" t="s">
        <v>640</v>
      </c>
      <c r="K255" s="258">
        <v>0.34090909090909088</v>
      </c>
      <c r="L255" s="258" t="s">
        <v>422</v>
      </c>
      <c r="M255" s="258">
        <v>0.38179999999999997</v>
      </c>
      <c r="N255" s="258">
        <v>11.454000000000001</v>
      </c>
      <c r="O255" s="258">
        <v>0.13015909090909089</v>
      </c>
      <c r="P255" s="258"/>
    </row>
    <row r="256" spans="1:16" ht="25.5" x14ac:dyDescent="0.2">
      <c r="A256" s="258">
        <v>658</v>
      </c>
      <c r="B256" s="259" t="s">
        <v>578</v>
      </c>
      <c r="C256" s="258" t="s">
        <v>579</v>
      </c>
      <c r="D256" s="258" t="s">
        <v>735</v>
      </c>
      <c r="E256" s="258" t="s">
        <v>640</v>
      </c>
      <c r="F256" s="258">
        <v>88</v>
      </c>
      <c r="G256" s="258" t="s">
        <v>254</v>
      </c>
      <c r="H256" s="258" t="s">
        <v>481</v>
      </c>
      <c r="I256" s="258" t="s">
        <v>487</v>
      </c>
      <c r="J256" s="258" t="s">
        <v>640</v>
      </c>
      <c r="K256" s="258">
        <v>1.0909090909090908</v>
      </c>
      <c r="L256" s="258" t="s">
        <v>422</v>
      </c>
      <c r="M256" s="258">
        <v>0.59910208333333326</v>
      </c>
      <c r="N256" s="258">
        <v>57.513799999999989</v>
      </c>
      <c r="O256" s="258">
        <v>0.65356590909090895</v>
      </c>
      <c r="P256" s="258"/>
    </row>
    <row r="257" spans="1:16" ht="25.5" x14ac:dyDescent="0.2">
      <c r="A257" s="258">
        <v>659</v>
      </c>
      <c r="B257" s="259" t="s">
        <v>580</v>
      </c>
      <c r="C257" s="258" t="s">
        <v>581</v>
      </c>
      <c r="D257" s="258" t="s">
        <v>735</v>
      </c>
      <c r="E257" s="258" t="s">
        <v>640</v>
      </c>
      <c r="F257" s="258">
        <v>88</v>
      </c>
      <c r="G257" s="258" t="s">
        <v>254</v>
      </c>
      <c r="H257" s="258" t="s">
        <v>476</v>
      </c>
      <c r="I257" s="258" t="s">
        <v>179</v>
      </c>
      <c r="J257" s="258" t="s">
        <v>640</v>
      </c>
      <c r="K257" s="258">
        <v>0.13636363636363635</v>
      </c>
      <c r="L257" s="258" t="s">
        <v>642</v>
      </c>
      <c r="M257" s="258">
        <v>0</v>
      </c>
      <c r="N257" s="258">
        <v>0</v>
      </c>
      <c r="O257" s="258">
        <v>0</v>
      </c>
      <c r="P257" s="258"/>
    </row>
    <row r="258" spans="1:16" ht="25.5" x14ac:dyDescent="0.2">
      <c r="A258" s="258">
        <v>660</v>
      </c>
      <c r="B258" s="259" t="s">
        <v>580</v>
      </c>
      <c r="C258" s="258" t="s">
        <v>581</v>
      </c>
      <c r="D258" s="258" t="s">
        <v>735</v>
      </c>
      <c r="E258" s="258" t="s">
        <v>640</v>
      </c>
      <c r="F258" s="258">
        <v>88</v>
      </c>
      <c r="G258" s="258" t="s">
        <v>254</v>
      </c>
      <c r="H258" s="258" t="s">
        <v>476</v>
      </c>
      <c r="I258" s="258" t="s">
        <v>643</v>
      </c>
      <c r="J258" s="258" t="s">
        <v>640</v>
      </c>
      <c r="K258" s="258">
        <v>0</v>
      </c>
      <c r="L258" s="258" t="s">
        <v>642</v>
      </c>
      <c r="M258" s="258">
        <v>0</v>
      </c>
      <c r="N258" s="258">
        <v>0</v>
      </c>
      <c r="O258" s="258">
        <v>0</v>
      </c>
      <c r="P258" s="258"/>
    </row>
    <row r="259" spans="1:16" ht="25.5" x14ac:dyDescent="0.2">
      <c r="A259" s="258">
        <v>661</v>
      </c>
      <c r="B259" s="259" t="s">
        <v>580</v>
      </c>
      <c r="C259" s="258" t="s">
        <v>581</v>
      </c>
      <c r="D259" s="258" t="s">
        <v>735</v>
      </c>
      <c r="E259" s="258" t="s">
        <v>640</v>
      </c>
      <c r="F259" s="258">
        <v>88</v>
      </c>
      <c r="G259" s="258" t="s">
        <v>254</v>
      </c>
      <c r="H259" s="258" t="s">
        <v>476</v>
      </c>
      <c r="I259" s="258" t="s">
        <v>644</v>
      </c>
      <c r="J259" s="258" t="s">
        <v>640</v>
      </c>
      <c r="K259" s="258">
        <v>0</v>
      </c>
      <c r="L259" s="258" t="s">
        <v>642</v>
      </c>
      <c r="M259" s="258">
        <v>0</v>
      </c>
      <c r="N259" s="258">
        <v>0</v>
      </c>
      <c r="O259" s="258">
        <v>0</v>
      </c>
      <c r="P259" s="258"/>
    </row>
    <row r="260" spans="1:16" ht="25.5" x14ac:dyDescent="0.2">
      <c r="A260" s="258">
        <v>662</v>
      </c>
      <c r="B260" s="259" t="s">
        <v>580</v>
      </c>
      <c r="C260" s="258" t="s">
        <v>581</v>
      </c>
      <c r="D260" s="258" t="s">
        <v>735</v>
      </c>
      <c r="E260" s="258" t="s">
        <v>640</v>
      </c>
      <c r="F260" s="258">
        <v>88</v>
      </c>
      <c r="G260" s="258" t="s">
        <v>254</v>
      </c>
      <c r="H260" s="258" t="s">
        <v>26</v>
      </c>
      <c r="I260" s="258" t="s">
        <v>756</v>
      </c>
      <c r="J260" s="258" t="s">
        <v>640</v>
      </c>
      <c r="K260" s="258">
        <v>3.9772727272727272E-2</v>
      </c>
      <c r="L260" s="258" t="s">
        <v>642</v>
      </c>
      <c r="M260" s="258">
        <v>23.381410256410255</v>
      </c>
      <c r="N260" s="258">
        <v>81.834935897435898</v>
      </c>
      <c r="O260" s="258">
        <v>0.9299424533799534</v>
      </c>
      <c r="P260" s="258" t="s">
        <v>742</v>
      </c>
    </row>
    <row r="261" spans="1:16" ht="25.5" x14ac:dyDescent="0.2">
      <c r="A261" s="258">
        <v>663</v>
      </c>
      <c r="B261" s="259" t="s">
        <v>580</v>
      </c>
      <c r="C261" s="258" t="s">
        <v>581</v>
      </c>
      <c r="D261" s="258" t="s">
        <v>735</v>
      </c>
      <c r="E261" s="258" t="s">
        <v>640</v>
      </c>
      <c r="F261" s="258">
        <v>88</v>
      </c>
      <c r="G261" s="258" t="s">
        <v>254</v>
      </c>
      <c r="H261" s="258" t="s">
        <v>26</v>
      </c>
      <c r="I261" s="258" t="s">
        <v>790</v>
      </c>
      <c r="J261" s="258" t="s">
        <v>640</v>
      </c>
      <c r="K261" s="258">
        <v>0.73863636363636365</v>
      </c>
      <c r="L261" s="258" t="s">
        <v>642</v>
      </c>
      <c r="M261" s="258">
        <v>5.2735042735042734</v>
      </c>
      <c r="N261" s="258">
        <v>342.77777777777777</v>
      </c>
      <c r="O261" s="258">
        <v>3.8952020202020199</v>
      </c>
      <c r="P261" s="258" t="s">
        <v>742</v>
      </c>
    </row>
    <row r="262" spans="1:16" ht="25.5" x14ac:dyDescent="0.2">
      <c r="A262" s="258">
        <v>664</v>
      </c>
      <c r="B262" s="259" t="s">
        <v>580</v>
      </c>
      <c r="C262" s="258" t="s">
        <v>581</v>
      </c>
      <c r="D262" s="258" t="s">
        <v>735</v>
      </c>
      <c r="E262" s="258" t="s">
        <v>640</v>
      </c>
      <c r="F262" s="258">
        <v>88</v>
      </c>
      <c r="G262" s="258" t="s">
        <v>254</v>
      </c>
      <c r="H262" s="258" t="s">
        <v>481</v>
      </c>
      <c r="I262" s="258" t="s">
        <v>791</v>
      </c>
      <c r="J262" s="258" t="s">
        <v>640</v>
      </c>
      <c r="K262" s="258">
        <v>6.0000000000000001E-3</v>
      </c>
      <c r="L262" s="258" t="s">
        <v>422</v>
      </c>
      <c r="M262" s="258">
        <v>8.6249999999999993E-2</v>
      </c>
      <c r="N262" s="258">
        <v>4.5539999999999997E-2</v>
      </c>
      <c r="O262" s="258">
        <v>5.1749999999999995E-4</v>
      </c>
      <c r="P262" s="258"/>
    </row>
    <row r="263" spans="1:16" ht="25.5" x14ac:dyDescent="0.2">
      <c r="A263" s="258">
        <v>665</v>
      </c>
      <c r="B263" s="259" t="s">
        <v>580</v>
      </c>
      <c r="C263" s="258" t="s">
        <v>581</v>
      </c>
      <c r="D263" s="258" t="s">
        <v>735</v>
      </c>
      <c r="E263" s="258" t="s">
        <v>640</v>
      </c>
      <c r="F263" s="258">
        <v>88</v>
      </c>
      <c r="G263" s="258" t="s">
        <v>254</v>
      </c>
      <c r="H263" s="258" t="s">
        <v>481</v>
      </c>
      <c r="I263" s="258" t="s">
        <v>792</v>
      </c>
      <c r="J263" s="258" t="s">
        <v>640</v>
      </c>
      <c r="K263" s="258">
        <v>6.0000000000000001E-3</v>
      </c>
      <c r="L263" s="258" t="s">
        <v>422</v>
      </c>
      <c r="M263" s="258">
        <v>9.7750000000000004E-2</v>
      </c>
      <c r="N263" s="258">
        <v>5.1612000000000005E-2</v>
      </c>
      <c r="O263" s="258">
        <v>5.8650000000000011E-4</v>
      </c>
      <c r="P263" s="258"/>
    </row>
    <row r="264" spans="1:16" ht="25.5" x14ac:dyDescent="0.2">
      <c r="A264" s="258">
        <v>666</v>
      </c>
      <c r="B264" s="259" t="s">
        <v>580</v>
      </c>
      <c r="C264" s="258" t="s">
        <v>581</v>
      </c>
      <c r="D264" s="258" t="s">
        <v>735</v>
      </c>
      <c r="E264" s="258" t="s">
        <v>640</v>
      </c>
      <c r="F264" s="258">
        <v>88</v>
      </c>
      <c r="G264" s="258" t="s">
        <v>254</v>
      </c>
      <c r="H264" s="258" t="s">
        <v>481</v>
      </c>
      <c r="I264" s="258" t="s">
        <v>793</v>
      </c>
      <c r="J264" s="258" t="s">
        <v>640</v>
      </c>
      <c r="K264" s="258">
        <v>4.4999999999999998E-2</v>
      </c>
      <c r="L264" s="258" t="s">
        <v>422</v>
      </c>
      <c r="M264" s="258">
        <v>1.6385199999999998</v>
      </c>
      <c r="N264" s="258">
        <v>6.4885391999999991</v>
      </c>
      <c r="O264" s="258">
        <v>7.3733399999999991E-2</v>
      </c>
      <c r="P264" s="258"/>
    </row>
    <row r="265" spans="1:16" ht="25.5" x14ac:dyDescent="0.2">
      <c r="A265" s="258">
        <v>667</v>
      </c>
      <c r="B265" s="259" t="s">
        <v>580</v>
      </c>
      <c r="C265" s="258" t="s">
        <v>581</v>
      </c>
      <c r="D265" s="258" t="s">
        <v>735</v>
      </c>
      <c r="E265" s="258" t="s">
        <v>640</v>
      </c>
      <c r="F265" s="258">
        <v>88</v>
      </c>
      <c r="G265" s="258" t="s">
        <v>254</v>
      </c>
      <c r="H265" s="258" t="s">
        <v>481</v>
      </c>
      <c r="I265" s="258" t="s">
        <v>794</v>
      </c>
      <c r="J265" s="258" t="s">
        <v>640</v>
      </c>
      <c r="K265" s="258">
        <v>9.0909090909090912E-2</v>
      </c>
      <c r="L265" s="258" t="s">
        <v>422</v>
      </c>
      <c r="M265" s="258">
        <v>8.8864333333333327</v>
      </c>
      <c r="N265" s="258">
        <v>71.091466666666662</v>
      </c>
      <c r="O265" s="258">
        <v>0.80785757575757566</v>
      </c>
      <c r="P265" s="258"/>
    </row>
    <row r="266" spans="1:16" ht="25.5" x14ac:dyDescent="0.2">
      <c r="A266" s="258">
        <v>668</v>
      </c>
      <c r="B266" s="259" t="s">
        <v>580</v>
      </c>
      <c r="C266" s="258" t="s">
        <v>581</v>
      </c>
      <c r="D266" s="258" t="s">
        <v>735</v>
      </c>
      <c r="E266" s="258" t="s">
        <v>640</v>
      </c>
      <c r="F266" s="258">
        <v>88</v>
      </c>
      <c r="G266" s="258" t="s">
        <v>254</v>
      </c>
      <c r="H266" s="258" t="s">
        <v>481</v>
      </c>
      <c r="I266" s="258" t="s">
        <v>810</v>
      </c>
      <c r="J266" s="258" t="s">
        <v>640</v>
      </c>
      <c r="K266" s="258">
        <v>1</v>
      </c>
      <c r="L266" s="258" t="s">
        <v>422</v>
      </c>
      <c r="M266" s="258">
        <v>3.0067708333333334</v>
      </c>
      <c r="N266" s="258">
        <v>264.59583333333336</v>
      </c>
      <c r="O266" s="258">
        <v>3.0067708333333334</v>
      </c>
      <c r="P266" s="258"/>
    </row>
    <row r="267" spans="1:16" ht="25.5" x14ac:dyDescent="0.2">
      <c r="A267" s="258">
        <v>669</v>
      </c>
      <c r="B267" s="259" t="s">
        <v>580</v>
      </c>
      <c r="C267" s="258" t="s">
        <v>581</v>
      </c>
      <c r="D267" s="258" t="s">
        <v>735</v>
      </c>
      <c r="E267" s="258" t="s">
        <v>640</v>
      </c>
      <c r="F267" s="258">
        <v>88</v>
      </c>
      <c r="G267" s="258" t="s">
        <v>254</v>
      </c>
      <c r="H267" s="258" t="s">
        <v>481</v>
      </c>
      <c r="I267" s="258" t="s">
        <v>796</v>
      </c>
      <c r="J267" s="258" t="s">
        <v>640</v>
      </c>
      <c r="K267" s="258">
        <v>1.1363636363636364E-2</v>
      </c>
      <c r="L267" s="258" t="s">
        <v>422</v>
      </c>
      <c r="M267" s="258">
        <v>1791.6999999999998</v>
      </c>
      <c r="N267" s="258">
        <v>1791.6999999999998</v>
      </c>
      <c r="O267" s="258">
        <v>20.360227272727272</v>
      </c>
      <c r="P267" s="258"/>
    </row>
    <row r="268" spans="1:16" ht="25.5" x14ac:dyDescent="0.2">
      <c r="A268" s="258">
        <v>670</v>
      </c>
      <c r="B268" s="259" t="s">
        <v>580</v>
      </c>
      <c r="C268" s="258" t="s">
        <v>581</v>
      </c>
      <c r="D268" s="258" t="s">
        <v>735</v>
      </c>
      <c r="E268" s="258" t="s">
        <v>640</v>
      </c>
      <c r="F268" s="258">
        <v>88</v>
      </c>
      <c r="G268" s="258" t="s">
        <v>254</v>
      </c>
      <c r="H268" s="258" t="s">
        <v>481</v>
      </c>
      <c r="I268" s="258" t="s">
        <v>797</v>
      </c>
      <c r="J268" s="258" t="s">
        <v>640</v>
      </c>
      <c r="K268" s="258">
        <v>2.2727272727272728E-2</v>
      </c>
      <c r="L268" s="258" t="s">
        <v>422</v>
      </c>
      <c r="M268" s="258">
        <v>19.895</v>
      </c>
      <c r="N268" s="258">
        <v>39.79</v>
      </c>
      <c r="O268" s="258">
        <v>0.4521590909090909</v>
      </c>
      <c r="P268" s="258"/>
    </row>
    <row r="269" spans="1:16" ht="25.5" x14ac:dyDescent="0.2">
      <c r="A269" s="258">
        <v>671</v>
      </c>
      <c r="B269" s="259" t="s">
        <v>580</v>
      </c>
      <c r="C269" s="258" t="s">
        <v>581</v>
      </c>
      <c r="D269" s="258" t="s">
        <v>735</v>
      </c>
      <c r="E269" s="258" t="s">
        <v>640</v>
      </c>
      <c r="F269" s="258">
        <v>88</v>
      </c>
      <c r="G269" s="258" t="s">
        <v>254</v>
      </c>
      <c r="H269" s="258" t="s">
        <v>481</v>
      </c>
      <c r="I269" s="258" t="s">
        <v>798</v>
      </c>
      <c r="J269" s="258" t="s">
        <v>640</v>
      </c>
      <c r="K269" s="258">
        <v>2.2727272727272728E-2</v>
      </c>
      <c r="L269" s="258" t="s">
        <v>422</v>
      </c>
      <c r="M269" s="258">
        <v>41.123999999999995</v>
      </c>
      <c r="N269" s="258">
        <v>82.24799999999999</v>
      </c>
      <c r="O269" s="258">
        <v>0.93463636363636349</v>
      </c>
      <c r="P269" s="258"/>
    </row>
    <row r="270" spans="1:16" ht="25.5" x14ac:dyDescent="0.2">
      <c r="A270" s="258">
        <v>672</v>
      </c>
      <c r="B270" s="259" t="s">
        <v>580</v>
      </c>
      <c r="C270" s="258" t="s">
        <v>581</v>
      </c>
      <c r="D270" s="258" t="s">
        <v>735</v>
      </c>
      <c r="E270" s="258" t="s">
        <v>640</v>
      </c>
      <c r="F270" s="258">
        <v>88</v>
      </c>
      <c r="G270" s="258" t="s">
        <v>254</v>
      </c>
      <c r="H270" s="258" t="s">
        <v>481</v>
      </c>
      <c r="I270" s="258" t="s">
        <v>799</v>
      </c>
      <c r="J270" s="258" t="s">
        <v>640</v>
      </c>
      <c r="K270" s="258">
        <v>1.1363636363636365</v>
      </c>
      <c r="L270" s="258" t="s">
        <v>422</v>
      </c>
      <c r="M270" s="258">
        <v>7.5278999999999998</v>
      </c>
      <c r="N270" s="258">
        <v>752.79</v>
      </c>
      <c r="O270" s="258">
        <v>8.5544318181818184</v>
      </c>
      <c r="P270" s="258"/>
    </row>
    <row r="271" spans="1:16" ht="25.5" x14ac:dyDescent="0.2">
      <c r="A271" s="258">
        <v>673</v>
      </c>
      <c r="B271" s="259" t="s">
        <v>580</v>
      </c>
      <c r="C271" s="258" t="s">
        <v>581</v>
      </c>
      <c r="D271" s="258" t="s">
        <v>735</v>
      </c>
      <c r="E271" s="258" t="s">
        <v>640</v>
      </c>
      <c r="F271" s="258">
        <v>88</v>
      </c>
      <c r="G271" s="258" t="s">
        <v>254</v>
      </c>
      <c r="H271" s="258" t="s">
        <v>481</v>
      </c>
      <c r="I271" s="258" t="s">
        <v>800</v>
      </c>
      <c r="J271" s="258" t="s">
        <v>640</v>
      </c>
      <c r="K271" s="258">
        <v>0.11363636363636363</v>
      </c>
      <c r="L271" s="258" t="s">
        <v>422</v>
      </c>
      <c r="M271" s="258">
        <v>1.7091875000000001</v>
      </c>
      <c r="N271" s="258">
        <v>17.091874999999998</v>
      </c>
      <c r="O271" s="258">
        <v>0.19422585227272729</v>
      </c>
      <c r="P271" s="258"/>
    </row>
    <row r="272" spans="1:16" ht="25.5" x14ac:dyDescent="0.2">
      <c r="A272" s="258">
        <v>674</v>
      </c>
      <c r="B272" s="259" t="s">
        <v>580</v>
      </c>
      <c r="C272" s="258" t="s">
        <v>581</v>
      </c>
      <c r="D272" s="258" t="s">
        <v>735</v>
      </c>
      <c r="E272" s="258" t="s">
        <v>640</v>
      </c>
      <c r="F272" s="258">
        <v>88</v>
      </c>
      <c r="G272" s="258" t="s">
        <v>254</v>
      </c>
      <c r="H272" s="258" t="s">
        <v>481</v>
      </c>
      <c r="I272" s="258" t="s">
        <v>661</v>
      </c>
      <c r="J272" s="258" t="s">
        <v>640</v>
      </c>
      <c r="K272" s="258">
        <v>1.1363636363636365</v>
      </c>
      <c r="L272" s="258" t="s">
        <v>422</v>
      </c>
      <c r="M272" s="258">
        <v>7.2151000000000007E-2</v>
      </c>
      <c r="N272" s="258">
        <v>7.2150999999999996</v>
      </c>
      <c r="O272" s="258">
        <v>8.1989772727272717E-2</v>
      </c>
      <c r="P272" s="258"/>
    </row>
    <row r="273" spans="1:16" ht="25.5" x14ac:dyDescent="0.2">
      <c r="A273" s="258">
        <v>675</v>
      </c>
      <c r="B273" s="259" t="s">
        <v>580</v>
      </c>
      <c r="C273" s="258" t="s">
        <v>581</v>
      </c>
      <c r="D273" s="258" t="s">
        <v>735</v>
      </c>
      <c r="E273" s="258" t="s">
        <v>640</v>
      </c>
      <c r="F273" s="258">
        <v>88</v>
      </c>
      <c r="G273" s="258" t="s">
        <v>254</v>
      </c>
      <c r="H273" s="258" t="s">
        <v>481</v>
      </c>
      <c r="I273" s="258" t="s">
        <v>801</v>
      </c>
      <c r="J273" s="258" t="s">
        <v>640</v>
      </c>
      <c r="K273" s="258">
        <v>2.5</v>
      </c>
      <c r="L273" s="258" t="s">
        <v>422</v>
      </c>
      <c r="M273" s="258">
        <v>0.33579999999999993</v>
      </c>
      <c r="N273" s="258">
        <v>73.875999999999991</v>
      </c>
      <c r="O273" s="258">
        <v>0.8394999999999998</v>
      </c>
      <c r="P273" s="258"/>
    </row>
    <row r="274" spans="1:16" ht="25.5" x14ac:dyDescent="0.2">
      <c r="A274" s="258">
        <v>676</v>
      </c>
      <c r="B274" s="259" t="s">
        <v>580</v>
      </c>
      <c r="C274" s="258" t="s">
        <v>581</v>
      </c>
      <c r="D274" s="258" t="s">
        <v>735</v>
      </c>
      <c r="E274" s="258" t="s">
        <v>640</v>
      </c>
      <c r="F274" s="258">
        <v>88</v>
      </c>
      <c r="G274" s="258" t="s">
        <v>254</v>
      </c>
      <c r="H274" s="258" t="s">
        <v>481</v>
      </c>
      <c r="I274" s="258" t="s">
        <v>802</v>
      </c>
      <c r="J274" s="258" t="s">
        <v>640</v>
      </c>
      <c r="K274" s="258">
        <v>6.2500000000000001E-4</v>
      </c>
      <c r="L274" s="258" t="s">
        <v>422</v>
      </c>
      <c r="M274" s="258">
        <v>0.39571499999999998</v>
      </c>
      <c r="N274" s="258">
        <v>2.1764325000000001E-2</v>
      </c>
      <c r="O274" s="258">
        <v>2.4732187499999997E-4</v>
      </c>
      <c r="P274" s="258"/>
    </row>
    <row r="275" spans="1:16" ht="25.5" x14ac:dyDescent="0.2">
      <c r="A275" s="258">
        <v>677</v>
      </c>
      <c r="B275" s="259" t="s">
        <v>580</v>
      </c>
      <c r="C275" s="258" t="s">
        <v>581</v>
      </c>
      <c r="D275" s="258" t="s">
        <v>735</v>
      </c>
      <c r="E275" s="258" t="s">
        <v>640</v>
      </c>
      <c r="F275" s="258">
        <v>88</v>
      </c>
      <c r="G275" s="258" t="s">
        <v>254</v>
      </c>
      <c r="H275" s="258" t="s">
        <v>481</v>
      </c>
      <c r="I275" s="258" t="s">
        <v>803</v>
      </c>
      <c r="J275" s="258" t="s">
        <v>640</v>
      </c>
      <c r="K275" s="258">
        <v>4.5454545454545455E-4</v>
      </c>
      <c r="L275" s="258" t="s">
        <v>422</v>
      </c>
      <c r="M275" s="258">
        <v>0.84333333333333316</v>
      </c>
      <c r="N275" s="258">
        <v>3.373333333333333E-2</v>
      </c>
      <c r="O275" s="258">
        <v>3.8333333333333329E-4</v>
      </c>
      <c r="P275" s="258"/>
    </row>
    <row r="276" spans="1:16" ht="25.5" x14ac:dyDescent="0.2">
      <c r="A276" s="258">
        <v>678</v>
      </c>
      <c r="B276" s="259" t="s">
        <v>580</v>
      </c>
      <c r="C276" s="258" t="s">
        <v>581</v>
      </c>
      <c r="D276" s="258" t="s">
        <v>735</v>
      </c>
      <c r="E276" s="258" t="s">
        <v>640</v>
      </c>
      <c r="F276" s="258">
        <v>88</v>
      </c>
      <c r="G276" s="258" t="s">
        <v>254</v>
      </c>
      <c r="H276" s="258" t="s">
        <v>481</v>
      </c>
      <c r="I276" s="258" t="s">
        <v>645</v>
      </c>
      <c r="J276" s="258" t="s">
        <v>640</v>
      </c>
      <c r="K276" s="258">
        <v>11.022727272727273</v>
      </c>
      <c r="L276" s="258" t="s">
        <v>422</v>
      </c>
      <c r="M276" s="258">
        <v>0.167109375</v>
      </c>
      <c r="N276" s="258">
        <v>162.09609374999999</v>
      </c>
      <c r="O276" s="258">
        <v>1.8420010653409091</v>
      </c>
      <c r="P276" s="258"/>
    </row>
    <row r="277" spans="1:16" x14ac:dyDescent="0.2">
      <c r="A277" s="258">
        <v>679</v>
      </c>
      <c r="B277" s="259" t="s">
        <v>583</v>
      </c>
      <c r="C277" s="258" t="s">
        <v>640</v>
      </c>
      <c r="D277" s="258" t="s">
        <v>735</v>
      </c>
      <c r="E277" s="258" t="s">
        <v>640</v>
      </c>
      <c r="F277" s="258">
        <v>22</v>
      </c>
      <c r="G277" s="258" t="s">
        <v>254</v>
      </c>
      <c r="H277" s="258" t="s">
        <v>476</v>
      </c>
      <c r="I277" s="258" t="s">
        <v>179</v>
      </c>
      <c r="J277" s="258" t="s">
        <v>640</v>
      </c>
      <c r="K277" s="258">
        <v>1.0909090909090908</v>
      </c>
      <c r="L277" s="258" t="s">
        <v>642</v>
      </c>
      <c r="M277" s="258">
        <v>0</v>
      </c>
      <c r="N277" s="258">
        <v>0</v>
      </c>
      <c r="O277" s="258">
        <v>0</v>
      </c>
      <c r="P277" s="258"/>
    </row>
    <row r="278" spans="1:16" x14ac:dyDescent="0.2">
      <c r="A278" s="258">
        <v>680</v>
      </c>
      <c r="B278" s="259" t="s">
        <v>583</v>
      </c>
      <c r="C278" s="258" t="s">
        <v>640</v>
      </c>
      <c r="D278" s="258" t="s">
        <v>735</v>
      </c>
      <c r="E278" s="258" t="s">
        <v>640</v>
      </c>
      <c r="F278" s="258">
        <v>22</v>
      </c>
      <c r="G278" s="258" t="s">
        <v>254</v>
      </c>
      <c r="H278" s="258" t="s">
        <v>476</v>
      </c>
      <c r="I278" s="258" t="s">
        <v>643</v>
      </c>
      <c r="J278" s="258" t="s">
        <v>640</v>
      </c>
      <c r="K278" s="258">
        <v>9.0909090909090912E-2</v>
      </c>
      <c r="L278" s="258" t="s">
        <v>642</v>
      </c>
      <c r="M278" s="258">
        <v>0</v>
      </c>
      <c r="N278" s="258">
        <v>0</v>
      </c>
      <c r="O278" s="258">
        <v>0</v>
      </c>
      <c r="P278" s="258"/>
    </row>
    <row r="279" spans="1:16" x14ac:dyDescent="0.2">
      <c r="A279" s="258">
        <v>681</v>
      </c>
      <c r="B279" s="259" t="s">
        <v>583</v>
      </c>
      <c r="C279" s="258" t="s">
        <v>640</v>
      </c>
      <c r="D279" s="258" t="s">
        <v>735</v>
      </c>
      <c r="E279" s="258" t="s">
        <v>640</v>
      </c>
      <c r="F279" s="258">
        <v>22</v>
      </c>
      <c r="G279" s="258" t="s">
        <v>254</v>
      </c>
      <c r="H279" s="258" t="s">
        <v>476</v>
      </c>
      <c r="I279" s="258" t="s">
        <v>644</v>
      </c>
      <c r="J279" s="258" t="s">
        <v>640</v>
      </c>
      <c r="K279" s="258">
        <v>0</v>
      </c>
      <c r="L279" s="258" t="s">
        <v>642</v>
      </c>
      <c r="M279" s="258">
        <v>0</v>
      </c>
      <c r="N279" s="258">
        <v>0</v>
      </c>
      <c r="O279" s="258">
        <v>0</v>
      </c>
      <c r="P279" s="258"/>
    </row>
    <row r="280" spans="1:16" x14ac:dyDescent="0.2">
      <c r="A280" s="258">
        <v>682</v>
      </c>
      <c r="B280" s="259" t="s">
        <v>583</v>
      </c>
      <c r="C280" s="258" t="s">
        <v>640</v>
      </c>
      <c r="D280" s="258" t="s">
        <v>735</v>
      </c>
      <c r="E280" s="258" t="s">
        <v>640</v>
      </c>
      <c r="F280" s="258">
        <v>22</v>
      </c>
      <c r="G280" s="258" t="s">
        <v>254</v>
      </c>
      <c r="H280" s="258" t="s">
        <v>26</v>
      </c>
      <c r="I280" s="258" t="s">
        <v>479</v>
      </c>
      <c r="J280" s="258" t="s">
        <v>640</v>
      </c>
      <c r="K280" s="258">
        <v>9.0909090909090922E-3</v>
      </c>
      <c r="L280" s="258" t="s">
        <v>642</v>
      </c>
      <c r="M280" s="258">
        <v>7.6923076923076925</v>
      </c>
      <c r="N280" s="258">
        <v>1.5384615384615383</v>
      </c>
      <c r="O280" s="258">
        <v>6.9930069930069935E-2</v>
      </c>
      <c r="P280" s="258" t="s">
        <v>742</v>
      </c>
    </row>
    <row r="281" spans="1:16" x14ac:dyDescent="0.2">
      <c r="A281" s="258">
        <v>683</v>
      </c>
      <c r="B281" s="259" t="s">
        <v>583</v>
      </c>
      <c r="C281" s="258" t="s">
        <v>640</v>
      </c>
      <c r="D281" s="258" t="s">
        <v>735</v>
      </c>
      <c r="E281" s="258" t="s">
        <v>640</v>
      </c>
      <c r="F281" s="258">
        <v>22</v>
      </c>
      <c r="G281" s="258" t="s">
        <v>254</v>
      </c>
      <c r="H281" s="258" t="s">
        <v>26</v>
      </c>
      <c r="I281" s="258" t="s">
        <v>753</v>
      </c>
      <c r="J281" s="258" t="s">
        <v>640</v>
      </c>
      <c r="K281" s="258">
        <v>9.0909090909090912E-2</v>
      </c>
      <c r="L281" s="258" t="s">
        <v>642</v>
      </c>
      <c r="M281" s="258">
        <v>14.75076923076923</v>
      </c>
      <c r="N281" s="258">
        <v>29.501538461538459</v>
      </c>
      <c r="O281" s="258">
        <v>1.3409790209790209</v>
      </c>
      <c r="P281" s="258" t="s">
        <v>742</v>
      </c>
    </row>
    <row r="282" spans="1:16" x14ac:dyDescent="0.2">
      <c r="A282" s="258">
        <v>684</v>
      </c>
      <c r="B282" s="259" t="s">
        <v>583</v>
      </c>
      <c r="C282" s="258" t="s">
        <v>640</v>
      </c>
      <c r="D282" s="258" t="s">
        <v>735</v>
      </c>
      <c r="E282" s="258" t="s">
        <v>640</v>
      </c>
      <c r="F282" s="258">
        <v>22</v>
      </c>
      <c r="G282" s="258" t="s">
        <v>254</v>
      </c>
      <c r="H282" s="258" t="s">
        <v>26</v>
      </c>
      <c r="I282" s="258" t="s">
        <v>789</v>
      </c>
      <c r="J282" s="258" t="s">
        <v>640</v>
      </c>
      <c r="K282" s="258">
        <v>2.1818181818181817</v>
      </c>
      <c r="L282" s="258" t="s">
        <v>642</v>
      </c>
      <c r="M282" s="258">
        <v>9.3461538461538467</v>
      </c>
      <c r="N282" s="258">
        <v>448.61538461538464</v>
      </c>
      <c r="O282" s="258">
        <v>20.391608391608393</v>
      </c>
      <c r="P282" s="258" t="s">
        <v>742</v>
      </c>
    </row>
    <row r="283" spans="1:16" x14ac:dyDescent="0.2">
      <c r="A283" s="258">
        <v>685</v>
      </c>
      <c r="B283" s="259" t="s">
        <v>583</v>
      </c>
      <c r="C283" s="258" t="s">
        <v>640</v>
      </c>
      <c r="D283" s="258" t="s">
        <v>735</v>
      </c>
      <c r="E283" s="258" t="s">
        <v>640</v>
      </c>
      <c r="F283" s="258">
        <v>22</v>
      </c>
      <c r="G283" s="258" t="s">
        <v>254</v>
      </c>
      <c r="H283" s="258" t="s">
        <v>26</v>
      </c>
      <c r="I283" s="258" t="s">
        <v>811</v>
      </c>
      <c r="J283" s="258" t="s">
        <v>640</v>
      </c>
      <c r="K283" s="258">
        <v>0.13636363636363635</v>
      </c>
      <c r="L283" s="258" t="s">
        <v>642</v>
      </c>
      <c r="M283" s="258">
        <v>0</v>
      </c>
      <c r="N283" s="258">
        <v>0</v>
      </c>
      <c r="O283" s="258">
        <v>0</v>
      </c>
      <c r="P283" s="258" t="s">
        <v>742</v>
      </c>
    </row>
    <row r="284" spans="1:16" x14ac:dyDescent="0.2">
      <c r="A284" s="258">
        <v>686</v>
      </c>
      <c r="B284" s="259" t="s">
        <v>583</v>
      </c>
      <c r="C284" s="258" t="s">
        <v>640</v>
      </c>
      <c r="D284" s="258" t="s">
        <v>735</v>
      </c>
      <c r="E284" s="258" t="s">
        <v>640</v>
      </c>
      <c r="F284" s="258">
        <v>22</v>
      </c>
      <c r="G284" s="258" t="s">
        <v>254</v>
      </c>
      <c r="H284" s="258" t="s">
        <v>26</v>
      </c>
      <c r="I284" s="258" t="s">
        <v>812</v>
      </c>
      <c r="J284" s="258" t="s">
        <v>640</v>
      </c>
      <c r="K284" s="258">
        <v>2.2727272727272728E-2</v>
      </c>
      <c r="L284" s="258" t="s">
        <v>642</v>
      </c>
      <c r="M284" s="258">
        <v>0</v>
      </c>
      <c r="N284" s="258">
        <v>0</v>
      </c>
      <c r="O284" s="258">
        <v>0</v>
      </c>
      <c r="P284" s="258" t="s">
        <v>742</v>
      </c>
    </row>
    <row r="285" spans="1:16" x14ac:dyDescent="0.2">
      <c r="A285" s="258">
        <v>687</v>
      </c>
      <c r="B285" s="259" t="s">
        <v>583</v>
      </c>
      <c r="C285" s="258" t="s">
        <v>640</v>
      </c>
      <c r="D285" s="258" t="s">
        <v>735</v>
      </c>
      <c r="E285" s="258" t="s">
        <v>640</v>
      </c>
      <c r="F285" s="258">
        <v>22</v>
      </c>
      <c r="G285" s="258" t="s">
        <v>254</v>
      </c>
      <c r="H285" s="258" t="s">
        <v>26</v>
      </c>
      <c r="I285" s="258" t="s">
        <v>790</v>
      </c>
      <c r="J285" s="258" t="s">
        <v>640</v>
      </c>
      <c r="K285" s="258">
        <v>1.1363636363636365</v>
      </c>
      <c r="L285" s="258" t="s">
        <v>642</v>
      </c>
      <c r="M285" s="258">
        <v>5.2735042735042734</v>
      </c>
      <c r="N285" s="258">
        <v>131.83760683760684</v>
      </c>
      <c r="O285" s="258">
        <v>5.9926184926184929</v>
      </c>
      <c r="P285" s="258" t="s">
        <v>742</v>
      </c>
    </row>
    <row r="286" spans="1:16" x14ac:dyDescent="0.2">
      <c r="A286" s="258">
        <v>688</v>
      </c>
      <c r="B286" s="259" t="s">
        <v>583</v>
      </c>
      <c r="C286" s="258" t="s">
        <v>640</v>
      </c>
      <c r="D286" s="258" t="s">
        <v>735</v>
      </c>
      <c r="E286" s="258" t="s">
        <v>640</v>
      </c>
      <c r="F286" s="258">
        <v>22</v>
      </c>
      <c r="G286" s="258" t="s">
        <v>254</v>
      </c>
      <c r="H286" s="258" t="s">
        <v>481</v>
      </c>
      <c r="I286" s="258" t="s">
        <v>813</v>
      </c>
      <c r="J286" s="258" t="s">
        <v>640</v>
      </c>
      <c r="K286" s="258">
        <v>0.02</v>
      </c>
      <c r="L286" s="258" t="s">
        <v>422</v>
      </c>
      <c r="M286" s="258">
        <v>16.073550000000001</v>
      </c>
      <c r="N286" s="258">
        <v>7.072362</v>
      </c>
      <c r="O286" s="258">
        <v>0.32147100000000001</v>
      </c>
      <c r="P286" s="258"/>
    </row>
    <row r="287" spans="1:16" x14ac:dyDescent="0.2">
      <c r="A287" s="258">
        <v>689</v>
      </c>
      <c r="B287" s="259" t="s">
        <v>583</v>
      </c>
      <c r="C287" s="258" t="s">
        <v>640</v>
      </c>
      <c r="D287" s="258" t="s">
        <v>735</v>
      </c>
      <c r="E287" s="258" t="s">
        <v>640</v>
      </c>
      <c r="F287" s="258">
        <v>22</v>
      </c>
      <c r="G287" s="258" t="s">
        <v>254</v>
      </c>
      <c r="H287" s="258" t="s">
        <v>481</v>
      </c>
      <c r="I287" s="258" t="s">
        <v>814</v>
      </c>
      <c r="J287" s="258" t="s">
        <v>640</v>
      </c>
      <c r="K287" s="258">
        <v>1.0909090909090908</v>
      </c>
      <c r="L287" s="258" t="s">
        <v>422</v>
      </c>
      <c r="M287" s="258">
        <v>229.66458333333333</v>
      </c>
      <c r="N287" s="258">
        <v>5511.95</v>
      </c>
      <c r="O287" s="258">
        <v>250.54318181818181</v>
      </c>
      <c r="P287" s="258"/>
    </row>
    <row r="288" spans="1:16" x14ac:dyDescent="0.2">
      <c r="A288" s="258">
        <v>690</v>
      </c>
      <c r="B288" s="259" t="s">
        <v>583</v>
      </c>
      <c r="C288" s="258" t="s">
        <v>640</v>
      </c>
      <c r="D288" s="258" t="s">
        <v>735</v>
      </c>
      <c r="E288" s="258" t="s">
        <v>640</v>
      </c>
      <c r="F288" s="258">
        <v>22</v>
      </c>
      <c r="G288" s="258" t="s">
        <v>254</v>
      </c>
      <c r="H288" s="258" t="s">
        <v>481</v>
      </c>
      <c r="I288" s="258" t="s">
        <v>795</v>
      </c>
      <c r="J288" s="258" t="s">
        <v>640</v>
      </c>
      <c r="K288" s="258">
        <v>1.0909090909090908</v>
      </c>
      <c r="L288" s="258" t="s">
        <v>422</v>
      </c>
      <c r="M288" s="258">
        <v>2.8791927083333331</v>
      </c>
      <c r="N288" s="258">
        <v>69.100624999999994</v>
      </c>
      <c r="O288" s="258">
        <v>3.1409374999999997</v>
      </c>
      <c r="P288" s="258"/>
    </row>
    <row r="289" spans="1:16" x14ac:dyDescent="0.2">
      <c r="A289" s="258">
        <v>691</v>
      </c>
      <c r="B289" s="259" t="s">
        <v>583</v>
      </c>
      <c r="C289" s="258" t="s">
        <v>640</v>
      </c>
      <c r="D289" s="258" t="s">
        <v>735</v>
      </c>
      <c r="E289" s="258" t="s">
        <v>640</v>
      </c>
      <c r="F289" s="258">
        <v>22</v>
      </c>
      <c r="G289" s="258" t="s">
        <v>254</v>
      </c>
      <c r="H289" s="258" t="s">
        <v>481</v>
      </c>
      <c r="I289" s="258" t="s">
        <v>815</v>
      </c>
      <c r="J289" s="258" t="s">
        <v>640</v>
      </c>
      <c r="K289" s="258">
        <v>4.5454545454545456E-2</v>
      </c>
      <c r="L289" s="258" t="s">
        <v>422</v>
      </c>
      <c r="M289" s="258">
        <v>1224.6925000000001</v>
      </c>
      <c r="N289" s="258">
        <v>1224.6925000000001</v>
      </c>
      <c r="O289" s="258">
        <v>55.667840909090906</v>
      </c>
      <c r="P289" s="258"/>
    </row>
    <row r="290" spans="1:16" x14ac:dyDescent="0.2">
      <c r="A290" s="258">
        <v>692</v>
      </c>
      <c r="B290" s="259" t="s">
        <v>583</v>
      </c>
      <c r="C290" s="258" t="s">
        <v>640</v>
      </c>
      <c r="D290" s="258" t="s">
        <v>735</v>
      </c>
      <c r="E290" s="258" t="s">
        <v>640</v>
      </c>
      <c r="F290" s="258">
        <v>22</v>
      </c>
      <c r="G290" s="258" t="s">
        <v>254</v>
      </c>
      <c r="H290" s="258" t="s">
        <v>481</v>
      </c>
      <c r="I290" s="258" t="s">
        <v>797</v>
      </c>
      <c r="J290" s="258" t="s">
        <v>640</v>
      </c>
      <c r="K290" s="258">
        <v>9.0909090909090912E-2</v>
      </c>
      <c r="L290" s="258" t="s">
        <v>422</v>
      </c>
      <c r="M290" s="258">
        <v>19.895</v>
      </c>
      <c r="N290" s="258">
        <v>39.79</v>
      </c>
      <c r="O290" s="258">
        <v>1.8086363636363636</v>
      </c>
      <c r="P290" s="258"/>
    </row>
    <row r="291" spans="1:16" x14ac:dyDescent="0.2">
      <c r="A291" s="258">
        <v>693</v>
      </c>
      <c r="B291" s="259" t="s">
        <v>583</v>
      </c>
      <c r="C291" s="258" t="s">
        <v>640</v>
      </c>
      <c r="D291" s="258" t="s">
        <v>735</v>
      </c>
      <c r="E291" s="258" t="s">
        <v>640</v>
      </c>
      <c r="F291" s="258">
        <v>22</v>
      </c>
      <c r="G291" s="258" t="s">
        <v>254</v>
      </c>
      <c r="H291" s="258" t="s">
        <v>481</v>
      </c>
      <c r="I291" s="258" t="s">
        <v>816</v>
      </c>
      <c r="J291" s="258" t="s">
        <v>640</v>
      </c>
      <c r="K291" s="258">
        <v>0.18181818181818182</v>
      </c>
      <c r="L291" s="258" t="s">
        <v>422</v>
      </c>
      <c r="M291" s="258">
        <v>41.123999999999995</v>
      </c>
      <c r="N291" s="258">
        <v>164.49599999999998</v>
      </c>
      <c r="O291" s="258">
        <v>7.477090909090907</v>
      </c>
      <c r="P291" s="258"/>
    </row>
    <row r="292" spans="1:16" x14ac:dyDescent="0.2">
      <c r="A292" s="258">
        <v>694</v>
      </c>
      <c r="B292" s="259" t="s">
        <v>583</v>
      </c>
      <c r="C292" s="258" t="s">
        <v>640</v>
      </c>
      <c r="D292" s="258" t="s">
        <v>735</v>
      </c>
      <c r="E292" s="258" t="s">
        <v>640</v>
      </c>
      <c r="F292" s="258">
        <v>22</v>
      </c>
      <c r="G292" s="258" t="s">
        <v>254</v>
      </c>
      <c r="H292" s="258" t="s">
        <v>481</v>
      </c>
      <c r="I292" s="258" t="s">
        <v>804</v>
      </c>
      <c r="J292" s="258" t="s">
        <v>640</v>
      </c>
      <c r="K292" s="258">
        <v>0.63636363636363635</v>
      </c>
      <c r="L292" s="258" t="s">
        <v>422</v>
      </c>
      <c r="M292" s="258">
        <v>6.21</v>
      </c>
      <c r="N292" s="258">
        <v>86.94</v>
      </c>
      <c r="O292" s="258">
        <v>3.9518181818181817</v>
      </c>
      <c r="P292" s="258"/>
    </row>
    <row r="293" spans="1:16" x14ac:dyDescent="0.2">
      <c r="A293" s="258">
        <v>695</v>
      </c>
      <c r="B293" s="259" t="s">
        <v>583</v>
      </c>
      <c r="C293" s="258" t="s">
        <v>640</v>
      </c>
      <c r="D293" s="258" t="s">
        <v>735</v>
      </c>
      <c r="E293" s="258" t="s">
        <v>640</v>
      </c>
      <c r="F293" s="258">
        <v>22</v>
      </c>
      <c r="G293" s="258" t="s">
        <v>254</v>
      </c>
      <c r="H293" s="258" t="s">
        <v>481</v>
      </c>
      <c r="I293" s="258" t="s">
        <v>805</v>
      </c>
      <c r="J293" s="258" t="s">
        <v>640</v>
      </c>
      <c r="K293" s="258">
        <v>0.45454545454545453</v>
      </c>
      <c r="L293" s="258" t="s">
        <v>422</v>
      </c>
      <c r="M293" s="258">
        <v>5.0369999999999999</v>
      </c>
      <c r="N293" s="258">
        <v>50.37</v>
      </c>
      <c r="O293" s="258">
        <v>2.2895454545454546</v>
      </c>
      <c r="P293" s="258"/>
    </row>
    <row r="294" spans="1:16" x14ac:dyDescent="0.2">
      <c r="A294" s="258">
        <v>696</v>
      </c>
      <c r="B294" s="259" t="s">
        <v>583</v>
      </c>
      <c r="C294" s="258" t="s">
        <v>640</v>
      </c>
      <c r="D294" s="258" t="s">
        <v>735</v>
      </c>
      <c r="E294" s="258" t="s">
        <v>640</v>
      </c>
      <c r="F294" s="258">
        <v>22</v>
      </c>
      <c r="G294" s="258" t="s">
        <v>254</v>
      </c>
      <c r="H294" s="258" t="s">
        <v>481</v>
      </c>
      <c r="I294" s="258" t="s">
        <v>817</v>
      </c>
      <c r="J294" s="258" t="s">
        <v>640</v>
      </c>
      <c r="K294" s="258">
        <v>0.63636363636363635</v>
      </c>
      <c r="L294" s="258" t="s">
        <v>422</v>
      </c>
      <c r="M294" s="258">
        <v>7.1731249999999996E-2</v>
      </c>
      <c r="N294" s="258">
        <v>1.0042374999999999</v>
      </c>
      <c r="O294" s="258">
        <v>4.5647159090909085E-2</v>
      </c>
      <c r="P294" s="258"/>
    </row>
    <row r="295" spans="1:16" x14ac:dyDescent="0.2">
      <c r="A295" s="258">
        <v>697</v>
      </c>
      <c r="B295" s="259" t="s">
        <v>583</v>
      </c>
      <c r="C295" s="258" t="s">
        <v>640</v>
      </c>
      <c r="D295" s="258" t="s">
        <v>735</v>
      </c>
      <c r="E295" s="258" t="s">
        <v>640</v>
      </c>
      <c r="F295" s="258">
        <v>22</v>
      </c>
      <c r="G295" s="258" t="s">
        <v>254</v>
      </c>
      <c r="H295" s="258" t="s">
        <v>481</v>
      </c>
      <c r="I295" s="258" t="s">
        <v>752</v>
      </c>
      <c r="J295" s="258" t="s">
        <v>640</v>
      </c>
      <c r="K295" s="258">
        <v>0.54545454545454541</v>
      </c>
      <c r="L295" s="258" t="s">
        <v>422</v>
      </c>
      <c r="M295" s="258">
        <v>0.17819010416666664</v>
      </c>
      <c r="N295" s="258">
        <v>2.1382812499999995</v>
      </c>
      <c r="O295" s="258">
        <v>9.7194602272727249E-2</v>
      </c>
      <c r="P295" s="258"/>
    </row>
    <row r="296" spans="1:16" x14ac:dyDescent="0.2">
      <c r="A296" s="258">
        <v>698</v>
      </c>
      <c r="B296" s="259" t="s">
        <v>583</v>
      </c>
      <c r="C296" s="258" t="s">
        <v>640</v>
      </c>
      <c r="D296" s="258" t="s">
        <v>735</v>
      </c>
      <c r="E296" s="258" t="s">
        <v>640</v>
      </c>
      <c r="F296" s="258">
        <v>22</v>
      </c>
      <c r="G296" s="258" t="s">
        <v>254</v>
      </c>
      <c r="H296" s="258" t="s">
        <v>481</v>
      </c>
      <c r="I296" s="258" t="s">
        <v>659</v>
      </c>
      <c r="J296" s="258" t="s">
        <v>640</v>
      </c>
      <c r="K296" s="258">
        <v>1.4545454545454546</v>
      </c>
      <c r="L296" s="258" t="s">
        <v>422</v>
      </c>
      <c r="M296" s="258">
        <v>0.15932291666666668</v>
      </c>
      <c r="N296" s="258">
        <v>5.0983333333333336</v>
      </c>
      <c r="O296" s="258">
        <v>0.23174242424242425</v>
      </c>
      <c r="P296" s="258"/>
    </row>
    <row r="297" spans="1:16" x14ac:dyDescent="0.2">
      <c r="A297" s="258">
        <v>699</v>
      </c>
      <c r="B297" s="259" t="s">
        <v>583</v>
      </c>
      <c r="C297" s="258" t="s">
        <v>640</v>
      </c>
      <c r="D297" s="258" t="s">
        <v>735</v>
      </c>
      <c r="E297" s="258" t="s">
        <v>640</v>
      </c>
      <c r="F297" s="258">
        <v>22</v>
      </c>
      <c r="G297" s="258" t="s">
        <v>254</v>
      </c>
      <c r="H297" s="258" t="s">
        <v>481</v>
      </c>
      <c r="I297" s="258" t="s">
        <v>660</v>
      </c>
      <c r="J297" s="258" t="s">
        <v>640</v>
      </c>
      <c r="K297" s="258">
        <v>0.54545454545454541</v>
      </c>
      <c r="L297" s="258" t="s">
        <v>422</v>
      </c>
      <c r="M297" s="258">
        <v>0.1796875</v>
      </c>
      <c r="N297" s="258">
        <v>2.15625</v>
      </c>
      <c r="O297" s="258">
        <v>9.8011363636363633E-2</v>
      </c>
      <c r="P297" s="258"/>
    </row>
    <row r="298" spans="1:16" x14ac:dyDescent="0.2">
      <c r="A298" s="258">
        <v>700</v>
      </c>
      <c r="B298" s="259" t="s">
        <v>583</v>
      </c>
      <c r="C298" s="258" t="s">
        <v>640</v>
      </c>
      <c r="D298" s="258" t="s">
        <v>735</v>
      </c>
      <c r="E298" s="258" t="s">
        <v>640</v>
      </c>
      <c r="F298" s="258">
        <v>22</v>
      </c>
      <c r="G298" s="258" t="s">
        <v>254</v>
      </c>
      <c r="H298" s="258" t="s">
        <v>481</v>
      </c>
      <c r="I298" s="258" t="s">
        <v>807</v>
      </c>
      <c r="J298" s="258" t="s">
        <v>640</v>
      </c>
      <c r="K298" s="258">
        <v>2</v>
      </c>
      <c r="L298" s="258" t="s">
        <v>422</v>
      </c>
      <c r="M298" s="258">
        <v>1.7250000000000001</v>
      </c>
      <c r="N298" s="258">
        <v>75.899999999999977</v>
      </c>
      <c r="O298" s="258">
        <v>3.4499999999999997</v>
      </c>
      <c r="P298" s="258"/>
    </row>
    <row r="299" spans="1:16" x14ac:dyDescent="0.2">
      <c r="A299" s="258">
        <v>701</v>
      </c>
      <c r="B299" s="259" t="s">
        <v>583</v>
      </c>
      <c r="C299" s="258" t="s">
        <v>640</v>
      </c>
      <c r="D299" s="258" t="s">
        <v>735</v>
      </c>
      <c r="E299" s="258" t="s">
        <v>640</v>
      </c>
      <c r="F299" s="258">
        <v>22</v>
      </c>
      <c r="G299" s="258" t="s">
        <v>254</v>
      </c>
      <c r="H299" s="258" t="s">
        <v>481</v>
      </c>
      <c r="I299" s="258" t="s">
        <v>661</v>
      </c>
      <c r="J299" s="258" t="s">
        <v>640</v>
      </c>
      <c r="K299" s="258">
        <v>5.4545454545454541</v>
      </c>
      <c r="L299" s="258" t="s">
        <v>422</v>
      </c>
      <c r="M299" s="258">
        <v>7.2151000000000007E-2</v>
      </c>
      <c r="N299" s="258">
        <v>8.6581199999999985</v>
      </c>
      <c r="O299" s="258">
        <v>0.39355090909090906</v>
      </c>
      <c r="P299" s="258"/>
    </row>
    <row r="300" spans="1:16" x14ac:dyDescent="0.2">
      <c r="A300" s="258">
        <v>702</v>
      </c>
      <c r="B300" s="259" t="s">
        <v>583</v>
      </c>
      <c r="C300" s="258" t="s">
        <v>640</v>
      </c>
      <c r="D300" s="258" t="s">
        <v>735</v>
      </c>
      <c r="E300" s="258" t="s">
        <v>640</v>
      </c>
      <c r="F300" s="258">
        <v>22</v>
      </c>
      <c r="G300" s="258" t="s">
        <v>254</v>
      </c>
      <c r="H300" s="258" t="s">
        <v>481</v>
      </c>
      <c r="I300" s="258" t="s">
        <v>813</v>
      </c>
      <c r="J300" s="258" t="s">
        <v>640</v>
      </c>
      <c r="K300" s="258">
        <v>0.04</v>
      </c>
      <c r="L300" s="258" t="s">
        <v>422</v>
      </c>
      <c r="M300" s="258">
        <v>16.073550000000001</v>
      </c>
      <c r="N300" s="258">
        <v>14.144724</v>
      </c>
      <c r="O300" s="258">
        <v>0.64294200000000001</v>
      </c>
      <c r="P300" s="258"/>
    </row>
    <row r="301" spans="1:16" ht="25.5" x14ac:dyDescent="0.2">
      <c r="A301" s="258">
        <v>787</v>
      </c>
      <c r="B301" s="259" t="s">
        <v>587</v>
      </c>
      <c r="C301" s="258" t="s">
        <v>640</v>
      </c>
      <c r="D301" s="258" t="s">
        <v>735</v>
      </c>
      <c r="E301" s="258" t="s">
        <v>640</v>
      </c>
      <c r="F301" s="258">
        <v>6</v>
      </c>
      <c r="G301" s="258" t="s">
        <v>254</v>
      </c>
      <c r="H301" s="258" t="s">
        <v>26</v>
      </c>
      <c r="I301" s="258" t="s">
        <v>681</v>
      </c>
      <c r="J301" s="258" t="s">
        <v>640</v>
      </c>
      <c r="K301" s="258">
        <v>0.33333333333333331</v>
      </c>
      <c r="L301" s="258" t="s">
        <v>642</v>
      </c>
      <c r="M301" s="258">
        <v>0.69576923076923081</v>
      </c>
      <c r="N301" s="258">
        <v>1.3915384615384616</v>
      </c>
      <c r="O301" s="258">
        <v>0.23192307692307693</v>
      </c>
      <c r="P301" s="258"/>
    </row>
    <row r="302" spans="1:16" ht="25.5" x14ac:dyDescent="0.2">
      <c r="A302" s="258">
        <v>788</v>
      </c>
      <c r="B302" s="259" t="s">
        <v>587</v>
      </c>
      <c r="C302" s="258" t="s">
        <v>640</v>
      </c>
      <c r="D302" s="258" t="s">
        <v>735</v>
      </c>
      <c r="E302" s="258" t="s">
        <v>640</v>
      </c>
      <c r="F302" s="258">
        <v>6</v>
      </c>
      <c r="G302" s="258" t="s">
        <v>254</v>
      </c>
      <c r="H302" s="258" t="s">
        <v>26</v>
      </c>
      <c r="I302" s="258" t="s">
        <v>1016</v>
      </c>
      <c r="J302" s="258" t="s">
        <v>640</v>
      </c>
      <c r="K302" s="258">
        <v>6.6666666666666666E-2</v>
      </c>
      <c r="L302" s="258" t="s">
        <v>642</v>
      </c>
      <c r="M302" s="258">
        <v>0</v>
      </c>
      <c r="N302" s="258">
        <v>0</v>
      </c>
      <c r="O302" s="258">
        <v>0</v>
      </c>
      <c r="P302" s="258"/>
    </row>
    <row r="303" spans="1:16" ht="25.5" x14ac:dyDescent="0.2">
      <c r="A303" s="258">
        <v>789</v>
      </c>
      <c r="B303" s="259" t="s">
        <v>587</v>
      </c>
      <c r="C303" s="258" t="s">
        <v>640</v>
      </c>
      <c r="D303" s="258" t="s">
        <v>735</v>
      </c>
      <c r="E303" s="258" t="s">
        <v>640</v>
      </c>
      <c r="F303" s="258">
        <v>6</v>
      </c>
      <c r="G303" s="258" t="s">
        <v>254</v>
      </c>
      <c r="H303" s="258" t="s">
        <v>26</v>
      </c>
      <c r="I303" s="258" t="s">
        <v>737</v>
      </c>
      <c r="J303" s="258" t="s">
        <v>640</v>
      </c>
      <c r="K303" s="258">
        <v>6.6666666666666666E-2</v>
      </c>
      <c r="L303" s="258" t="s">
        <v>642</v>
      </c>
      <c r="M303" s="258">
        <v>2.3076923076923075</v>
      </c>
      <c r="N303" s="258">
        <v>0.92307692307692302</v>
      </c>
      <c r="O303" s="258">
        <v>0.15384615384615383</v>
      </c>
      <c r="P303" s="258"/>
    </row>
    <row r="304" spans="1:16" ht="25.5" x14ac:dyDescent="0.2">
      <c r="A304" s="258">
        <v>790</v>
      </c>
      <c r="B304" s="259" t="s">
        <v>587</v>
      </c>
      <c r="C304" s="258" t="s">
        <v>640</v>
      </c>
      <c r="D304" s="258" t="s">
        <v>735</v>
      </c>
      <c r="E304" s="258" t="s">
        <v>640</v>
      </c>
      <c r="F304" s="258">
        <v>6</v>
      </c>
      <c r="G304" s="258" t="s">
        <v>254</v>
      </c>
      <c r="H304" s="258" t="s">
        <v>26</v>
      </c>
      <c r="I304" s="258" t="s">
        <v>1017</v>
      </c>
      <c r="J304" s="258" t="s">
        <v>640</v>
      </c>
      <c r="K304" s="258">
        <v>0.11666666666666665</v>
      </c>
      <c r="L304" s="258" t="s">
        <v>642</v>
      </c>
      <c r="M304" s="258">
        <v>2.9613461538461539</v>
      </c>
      <c r="N304" s="258">
        <v>2.0729423076923075</v>
      </c>
      <c r="O304" s="258">
        <v>0.34549038461538456</v>
      </c>
      <c r="P304" s="258"/>
    </row>
    <row r="305" spans="1:16" ht="25.5" x14ac:dyDescent="0.2">
      <c r="A305" s="258">
        <v>791</v>
      </c>
      <c r="B305" s="259" t="s">
        <v>587</v>
      </c>
      <c r="C305" s="258" t="s">
        <v>640</v>
      </c>
      <c r="D305" s="258" t="s">
        <v>735</v>
      </c>
      <c r="E305" s="258" t="s">
        <v>640</v>
      </c>
      <c r="F305" s="258">
        <v>6</v>
      </c>
      <c r="G305" s="258" t="s">
        <v>254</v>
      </c>
      <c r="H305" s="258" t="s">
        <v>481</v>
      </c>
      <c r="I305" s="258" t="s">
        <v>682</v>
      </c>
      <c r="J305" s="258" t="s">
        <v>640</v>
      </c>
      <c r="K305" s="258">
        <v>50</v>
      </c>
      <c r="L305" s="258" t="s">
        <v>422</v>
      </c>
      <c r="M305" s="258">
        <v>3.2374799999999995E-2</v>
      </c>
      <c r="N305" s="258">
        <v>9.7124399999999991</v>
      </c>
      <c r="O305" s="258">
        <v>1.6187399999999998</v>
      </c>
      <c r="P305" s="258"/>
    </row>
    <row r="306" spans="1:16" ht="25.5" x14ac:dyDescent="0.2">
      <c r="A306" s="258">
        <v>792</v>
      </c>
      <c r="B306" s="259" t="s">
        <v>587</v>
      </c>
      <c r="C306" s="258" t="s">
        <v>640</v>
      </c>
      <c r="D306" s="258" t="s">
        <v>735</v>
      </c>
      <c r="E306" s="258" t="s">
        <v>640</v>
      </c>
      <c r="F306" s="258">
        <v>6</v>
      </c>
      <c r="G306" s="258" t="s">
        <v>254</v>
      </c>
      <c r="H306" s="258" t="s">
        <v>481</v>
      </c>
      <c r="I306" s="258" t="s">
        <v>1018</v>
      </c>
      <c r="J306" s="258" t="s">
        <v>640</v>
      </c>
      <c r="K306" s="258">
        <v>0.33333333333333331</v>
      </c>
      <c r="L306" s="258" t="s">
        <v>422</v>
      </c>
      <c r="M306" s="258">
        <v>0.115</v>
      </c>
      <c r="N306" s="258">
        <v>0.23</v>
      </c>
      <c r="O306" s="258">
        <v>3.833333333333333E-2</v>
      </c>
      <c r="P306" s="258"/>
    </row>
    <row r="307" spans="1:16" ht="25.5" x14ac:dyDescent="0.2">
      <c r="A307" s="258">
        <v>793</v>
      </c>
      <c r="B307" s="259" t="s">
        <v>587</v>
      </c>
      <c r="C307" s="258" t="s">
        <v>640</v>
      </c>
      <c r="D307" s="258" t="s">
        <v>735</v>
      </c>
      <c r="E307" s="258" t="s">
        <v>640</v>
      </c>
      <c r="F307" s="258">
        <v>6</v>
      </c>
      <c r="G307" s="258" t="s">
        <v>254</v>
      </c>
      <c r="H307" s="258" t="s">
        <v>481</v>
      </c>
      <c r="I307" s="258" t="s">
        <v>1019</v>
      </c>
      <c r="J307" s="258" t="s">
        <v>640</v>
      </c>
      <c r="K307" s="258"/>
      <c r="L307" s="258" t="s">
        <v>422</v>
      </c>
      <c r="M307" s="258">
        <v>0.37030000000000002</v>
      </c>
      <c r="N307" s="258">
        <v>0</v>
      </c>
      <c r="O307" s="258">
        <v>0</v>
      </c>
      <c r="P307" s="258"/>
    </row>
    <row r="308" spans="1:16" ht="25.5" x14ac:dyDescent="0.2">
      <c r="A308" s="258">
        <v>794</v>
      </c>
      <c r="B308" s="259" t="s">
        <v>587</v>
      </c>
      <c r="C308" s="258" t="s">
        <v>640</v>
      </c>
      <c r="D308" s="258" t="s">
        <v>735</v>
      </c>
      <c r="E308" s="258" t="s">
        <v>640</v>
      </c>
      <c r="F308" s="258">
        <v>6</v>
      </c>
      <c r="G308" s="258" t="s">
        <v>254</v>
      </c>
      <c r="H308" s="258" t="s">
        <v>476</v>
      </c>
      <c r="I308" s="258" t="s">
        <v>179</v>
      </c>
      <c r="J308" s="258" t="s">
        <v>640</v>
      </c>
      <c r="K308" s="258">
        <v>2</v>
      </c>
      <c r="L308" s="258" t="s">
        <v>642</v>
      </c>
      <c r="M308" s="258">
        <v>0</v>
      </c>
      <c r="N308" s="258">
        <v>0</v>
      </c>
      <c r="O308" s="258">
        <v>0</v>
      </c>
      <c r="P308" s="258"/>
    </row>
    <row r="309" spans="1:16" ht="25.5" x14ac:dyDescent="0.2">
      <c r="A309" s="258">
        <v>795</v>
      </c>
      <c r="B309" s="259" t="s">
        <v>587</v>
      </c>
      <c r="C309" s="258" t="s">
        <v>640</v>
      </c>
      <c r="D309" s="258" t="s">
        <v>735</v>
      </c>
      <c r="E309" s="258" t="s">
        <v>640</v>
      </c>
      <c r="F309" s="258">
        <v>6</v>
      </c>
      <c r="G309" s="258" t="s">
        <v>254</v>
      </c>
      <c r="H309" s="258" t="s">
        <v>476</v>
      </c>
      <c r="I309" s="258" t="s">
        <v>643</v>
      </c>
      <c r="J309" s="258" t="s">
        <v>640</v>
      </c>
      <c r="K309" s="258">
        <v>0.25</v>
      </c>
      <c r="L309" s="258" t="s">
        <v>642</v>
      </c>
      <c r="M309" s="258">
        <v>0</v>
      </c>
      <c r="N309" s="258">
        <v>0</v>
      </c>
      <c r="O309" s="258">
        <v>0</v>
      </c>
      <c r="P309" s="258"/>
    </row>
    <row r="310" spans="1:16" ht="25.5" x14ac:dyDescent="0.2">
      <c r="A310" s="258">
        <v>796</v>
      </c>
      <c r="B310" s="259" t="s">
        <v>587</v>
      </c>
      <c r="C310" s="258" t="s">
        <v>640</v>
      </c>
      <c r="D310" s="258" t="s">
        <v>735</v>
      </c>
      <c r="E310" s="258" t="s">
        <v>640</v>
      </c>
      <c r="F310" s="258">
        <v>6</v>
      </c>
      <c r="G310" s="258" t="s">
        <v>254</v>
      </c>
      <c r="H310" s="258" t="s">
        <v>476</v>
      </c>
      <c r="I310" s="258" t="s">
        <v>644</v>
      </c>
      <c r="J310" s="258" t="s">
        <v>640</v>
      </c>
      <c r="K310" s="258">
        <v>0.16666666666666666</v>
      </c>
      <c r="L310" s="258" t="s">
        <v>642</v>
      </c>
      <c r="M310" s="258">
        <v>0</v>
      </c>
      <c r="N310" s="258">
        <v>0</v>
      </c>
      <c r="O310" s="258">
        <v>0</v>
      </c>
      <c r="P310" s="258"/>
    </row>
    <row r="311" spans="1:16" ht="25.5" x14ac:dyDescent="0.2">
      <c r="A311" s="258">
        <v>797</v>
      </c>
      <c r="B311" s="259" t="s">
        <v>587</v>
      </c>
      <c r="C311" s="258" t="s">
        <v>640</v>
      </c>
      <c r="D311" s="258" t="s">
        <v>735</v>
      </c>
      <c r="E311" s="258" t="s">
        <v>640</v>
      </c>
      <c r="F311" s="258">
        <v>6</v>
      </c>
      <c r="G311" s="258" t="s">
        <v>254</v>
      </c>
      <c r="H311" s="258" t="s">
        <v>481</v>
      </c>
      <c r="I311" s="258" t="s">
        <v>1020</v>
      </c>
      <c r="J311" s="258" t="s">
        <v>640</v>
      </c>
      <c r="K311" s="258">
        <v>0.33333333333333331</v>
      </c>
      <c r="L311" s="258" t="s">
        <v>422</v>
      </c>
      <c r="M311" s="258">
        <v>0</v>
      </c>
      <c r="N311" s="258">
        <v>0</v>
      </c>
      <c r="O311" s="258">
        <v>0</v>
      </c>
      <c r="P311" s="258"/>
    </row>
    <row r="312" spans="1:16" ht="25.5" x14ac:dyDescent="0.2">
      <c r="A312" s="258">
        <v>798</v>
      </c>
      <c r="B312" s="259" t="s">
        <v>587</v>
      </c>
      <c r="C312" s="258" t="s">
        <v>640</v>
      </c>
      <c r="D312" s="258" t="s">
        <v>735</v>
      </c>
      <c r="E312" s="258" t="s">
        <v>640</v>
      </c>
      <c r="F312" s="258">
        <v>6</v>
      </c>
      <c r="G312" s="258" t="s">
        <v>254</v>
      </c>
      <c r="H312" s="258" t="s">
        <v>481</v>
      </c>
      <c r="I312" s="258" t="s">
        <v>1021</v>
      </c>
      <c r="J312" s="258" t="s">
        <v>640</v>
      </c>
      <c r="K312" s="258"/>
      <c r="L312" s="258" t="s">
        <v>640</v>
      </c>
      <c r="M312" s="258">
        <v>0</v>
      </c>
      <c r="N312" s="258">
        <v>0</v>
      </c>
      <c r="O312" s="258">
        <v>0</v>
      </c>
      <c r="P312" s="258"/>
    </row>
    <row r="313" spans="1:16" ht="25.5" x14ac:dyDescent="0.2">
      <c r="A313" s="258">
        <v>799</v>
      </c>
      <c r="B313" s="259" t="s">
        <v>587</v>
      </c>
      <c r="C313" s="258" t="s">
        <v>640</v>
      </c>
      <c r="D313" s="258" t="s">
        <v>735</v>
      </c>
      <c r="E313" s="258" t="s">
        <v>640</v>
      </c>
      <c r="F313" s="258">
        <v>6</v>
      </c>
      <c r="G313" s="258" t="s">
        <v>254</v>
      </c>
      <c r="H313" s="258" t="s">
        <v>1022</v>
      </c>
      <c r="I313" s="258" t="s">
        <v>1023</v>
      </c>
      <c r="J313" s="258" t="s">
        <v>640</v>
      </c>
      <c r="K313" s="258">
        <v>0.66666666666666663</v>
      </c>
      <c r="L313" s="258" t="s">
        <v>1024</v>
      </c>
      <c r="M313" s="258">
        <v>3.4700000000000002E-2</v>
      </c>
      <c r="N313" s="258">
        <v>0.13880000000000001</v>
      </c>
      <c r="O313" s="258">
        <v>2.3133333333333336E-2</v>
      </c>
      <c r="P313" s="258"/>
    </row>
    <row r="314" spans="1:16" ht="25.5" x14ac:dyDescent="0.2">
      <c r="A314" s="258">
        <v>800</v>
      </c>
      <c r="B314" s="259" t="s">
        <v>587</v>
      </c>
      <c r="C314" s="258" t="s">
        <v>640</v>
      </c>
      <c r="D314" s="258" t="s">
        <v>735</v>
      </c>
      <c r="E314" s="258" t="s">
        <v>640</v>
      </c>
      <c r="F314" s="258">
        <v>6</v>
      </c>
      <c r="G314" s="258" t="s">
        <v>254</v>
      </c>
      <c r="H314" s="258" t="s">
        <v>481</v>
      </c>
      <c r="I314" s="258" t="s">
        <v>712</v>
      </c>
      <c r="J314" s="258" t="s">
        <v>640</v>
      </c>
      <c r="K314" s="258">
        <v>2.5</v>
      </c>
      <c r="L314" s="258" t="s">
        <v>422</v>
      </c>
      <c r="M314" s="258">
        <v>0.2203208333333333</v>
      </c>
      <c r="N314" s="258">
        <v>3.3048124999999997</v>
      </c>
      <c r="O314" s="258">
        <v>0.55080208333333325</v>
      </c>
      <c r="P314" s="258"/>
    </row>
    <row r="315" spans="1:16" ht="25.5" x14ac:dyDescent="0.2">
      <c r="A315" s="258">
        <v>801</v>
      </c>
      <c r="B315" s="259" t="s">
        <v>587</v>
      </c>
      <c r="C315" s="258" t="s">
        <v>640</v>
      </c>
      <c r="D315" s="258" t="s">
        <v>735</v>
      </c>
      <c r="E315" s="258" t="s">
        <v>640</v>
      </c>
      <c r="F315" s="258">
        <v>6</v>
      </c>
      <c r="G315" s="258" t="s">
        <v>254</v>
      </c>
      <c r="H315" s="258" t="s">
        <v>481</v>
      </c>
      <c r="I315" s="258" t="s">
        <v>659</v>
      </c>
      <c r="J315" s="258" t="s">
        <v>640</v>
      </c>
      <c r="K315" s="258">
        <v>5</v>
      </c>
      <c r="L315" s="258" t="s">
        <v>422</v>
      </c>
      <c r="M315" s="258">
        <v>0.15932291666666668</v>
      </c>
      <c r="N315" s="258">
        <v>4.7796875000000005</v>
      </c>
      <c r="O315" s="258">
        <v>0.79661458333333346</v>
      </c>
      <c r="P315" s="258"/>
    </row>
    <row r="316" spans="1:16" ht="25.5" x14ac:dyDescent="0.2">
      <c r="A316" s="258">
        <v>802</v>
      </c>
      <c r="B316" s="259" t="s">
        <v>587</v>
      </c>
      <c r="C316" s="258" t="s">
        <v>640</v>
      </c>
      <c r="D316" s="258" t="s">
        <v>735</v>
      </c>
      <c r="E316" s="258" t="s">
        <v>640</v>
      </c>
      <c r="F316" s="258">
        <v>6</v>
      </c>
      <c r="G316" s="258" t="s">
        <v>254</v>
      </c>
      <c r="H316" s="258" t="s">
        <v>481</v>
      </c>
      <c r="I316" s="258" t="s">
        <v>645</v>
      </c>
      <c r="J316" s="258" t="s">
        <v>640</v>
      </c>
      <c r="K316" s="258">
        <v>3.3333333333333335</v>
      </c>
      <c r="L316" s="258" t="s">
        <v>422</v>
      </c>
      <c r="M316" s="258">
        <v>0.167109375</v>
      </c>
      <c r="N316" s="258">
        <v>3.3421875000000001</v>
      </c>
      <c r="O316" s="258">
        <v>0.55703124999999998</v>
      </c>
      <c r="P316" s="258"/>
    </row>
    <row r="317" spans="1:16" ht="25.5" x14ac:dyDescent="0.2">
      <c r="A317" s="258">
        <v>803</v>
      </c>
      <c r="B317" s="259" t="s">
        <v>587</v>
      </c>
      <c r="C317" s="258" t="s">
        <v>640</v>
      </c>
      <c r="D317" s="258" t="s">
        <v>735</v>
      </c>
      <c r="E317" s="258" t="s">
        <v>640</v>
      </c>
      <c r="F317" s="258">
        <v>6</v>
      </c>
      <c r="G317" s="258" t="s">
        <v>254</v>
      </c>
      <c r="H317" s="258" t="s">
        <v>481</v>
      </c>
      <c r="I317" s="258" t="s">
        <v>678</v>
      </c>
      <c r="J317" s="258" t="s">
        <v>640</v>
      </c>
      <c r="K317" s="258">
        <v>2.5</v>
      </c>
      <c r="L317" s="258" t="s">
        <v>422</v>
      </c>
      <c r="M317" s="258">
        <v>0.15984999999999999</v>
      </c>
      <c r="N317" s="258">
        <v>2.3977499999999998</v>
      </c>
      <c r="O317" s="258">
        <v>0.3996249999999999</v>
      </c>
      <c r="P317" s="258"/>
    </row>
    <row r="318" spans="1:16" ht="25.5" x14ac:dyDescent="0.2">
      <c r="A318" s="258">
        <v>804</v>
      </c>
      <c r="B318" s="259" t="s">
        <v>587</v>
      </c>
      <c r="C318" s="258" t="s">
        <v>640</v>
      </c>
      <c r="D318" s="258" t="s">
        <v>735</v>
      </c>
      <c r="E318" s="258" t="s">
        <v>640</v>
      </c>
      <c r="F318" s="258">
        <v>6</v>
      </c>
      <c r="G318" s="258" t="s">
        <v>254</v>
      </c>
      <c r="H318" s="258" t="s">
        <v>481</v>
      </c>
      <c r="I318" s="258" t="s">
        <v>1025</v>
      </c>
      <c r="J318" s="258" t="s">
        <v>640</v>
      </c>
      <c r="K318" s="258">
        <v>3.3333333333333335</v>
      </c>
      <c r="L318" s="258" t="s">
        <v>422</v>
      </c>
      <c r="M318" s="258">
        <v>0</v>
      </c>
      <c r="N318" s="258">
        <v>0</v>
      </c>
      <c r="O318" s="258">
        <v>0</v>
      </c>
      <c r="P318" s="258"/>
    </row>
    <row r="319" spans="1:16" ht="25.5" x14ac:dyDescent="0.2">
      <c r="A319" s="258">
        <v>805</v>
      </c>
      <c r="B319" s="259" t="s">
        <v>587</v>
      </c>
      <c r="C319" s="258" t="s">
        <v>640</v>
      </c>
      <c r="D319" s="258" t="s">
        <v>735</v>
      </c>
      <c r="E319" s="258" t="s">
        <v>640</v>
      </c>
      <c r="F319" s="258">
        <v>6</v>
      </c>
      <c r="G319" s="258" t="s">
        <v>254</v>
      </c>
      <c r="H319" s="258" t="s">
        <v>481</v>
      </c>
      <c r="I319" s="258" t="s">
        <v>1026</v>
      </c>
      <c r="J319" s="258" t="s">
        <v>640</v>
      </c>
      <c r="K319" s="258">
        <v>1</v>
      </c>
      <c r="L319" s="258" t="s">
        <v>422</v>
      </c>
      <c r="M319" s="258">
        <v>5.4050000000000001E-3</v>
      </c>
      <c r="N319" s="258">
        <v>3.243E-2</v>
      </c>
      <c r="O319" s="258">
        <v>5.4050000000000001E-3</v>
      </c>
      <c r="P319" s="258"/>
    </row>
    <row r="320" spans="1:16" ht="25.5" x14ac:dyDescent="0.2">
      <c r="A320" s="258">
        <v>806</v>
      </c>
      <c r="B320" s="259" t="s">
        <v>587</v>
      </c>
      <c r="C320" s="258" t="s">
        <v>640</v>
      </c>
      <c r="D320" s="258" t="s">
        <v>735</v>
      </c>
      <c r="E320" s="258" t="s">
        <v>640</v>
      </c>
      <c r="F320" s="258">
        <v>6</v>
      </c>
      <c r="G320" s="258" t="s">
        <v>254</v>
      </c>
      <c r="H320" s="258" t="s">
        <v>481</v>
      </c>
      <c r="I320" s="258" t="s">
        <v>1027</v>
      </c>
      <c r="J320" s="258" t="s">
        <v>430</v>
      </c>
      <c r="K320" s="258">
        <v>0.16666666666666666</v>
      </c>
      <c r="L320" s="258" t="s">
        <v>422</v>
      </c>
      <c r="M320" s="258">
        <v>0</v>
      </c>
      <c r="N320" s="258">
        <v>0</v>
      </c>
      <c r="O320" s="258">
        <v>0</v>
      </c>
      <c r="P320" s="258"/>
    </row>
    <row r="321" spans="1:16" ht="25.5" x14ac:dyDescent="0.2">
      <c r="A321" s="258">
        <v>807</v>
      </c>
      <c r="B321" s="259" t="s">
        <v>587</v>
      </c>
      <c r="C321" s="258" t="s">
        <v>640</v>
      </c>
      <c r="D321" s="258" t="s">
        <v>735</v>
      </c>
      <c r="E321" s="258" t="s">
        <v>640</v>
      </c>
      <c r="F321" s="258">
        <v>6</v>
      </c>
      <c r="G321" s="258" t="s">
        <v>254</v>
      </c>
      <c r="H321" s="258" t="s">
        <v>481</v>
      </c>
      <c r="I321" s="258" t="s">
        <v>1028</v>
      </c>
      <c r="J321" s="258" t="s">
        <v>640</v>
      </c>
      <c r="K321" s="258">
        <v>0.16666666666666666</v>
      </c>
      <c r="L321" s="258" t="s">
        <v>422</v>
      </c>
      <c r="M321" s="258">
        <v>0</v>
      </c>
      <c r="N321" s="258">
        <v>0</v>
      </c>
      <c r="O321" s="258">
        <v>0</v>
      </c>
      <c r="P321" s="258"/>
    </row>
    <row r="322" spans="1:16" ht="25.5" x14ac:dyDescent="0.2">
      <c r="A322" s="258">
        <v>808</v>
      </c>
      <c r="B322" s="259" t="s">
        <v>587</v>
      </c>
      <c r="C322" s="258" t="s">
        <v>640</v>
      </c>
      <c r="D322" s="258" t="s">
        <v>735</v>
      </c>
      <c r="E322" s="258" t="s">
        <v>640</v>
      </c>
      <c r="F322" s="258">
        <v>6</v>
      </c>
      <c r="G322" s="258" t="s">
        <v>254</v>
      </c>
      <c r="H322" s="258" t="s">
        <v>481</v>
      </c>
      <c r="I322" s="258" t="s">
        <v>1029</v>
      </c>
      <c r="J322" s="258" t="s">
        <v>640</v>
      </c>
      <c r="K322" s="258">
        <v>1.6666666666666667</v>
      </c>
      <c r="L322" s="258" t="s">
        <v>422</v>
      </c>
      <c r="M322" s="258">
        <v>0</v>
      </c>
      <c r="N322" s="258">
        <v>0</v>
      </c>
      <c r="O322" s="258">
        <v>0</v>
      </c>
      <c r="P322" s="258"/>
    </row>
    <row r="323" spans="1:16" ht="25.5" x14ac:dyDescent="0.2">
      <c r="A323" s="258">
        <v>809</v>
      </c>
      <c r="B323" s="259" t="s">
        <v>587</v>
      </c>
      <c r="C323" s="258" t="s">
        <v>640</v>
      </c>
      <c r="D323" s="258" t="s">
        <v>735</v>
      </c>
      <c r="E323" s="258" t="s">
        <v>640</v>
      </c>
      <c r="F323" s="258">
        <v>6</v>
      </c>
      <c r="G323" s="258" t="s">
        <v>254</v>
      </c>
      <c r="H323" s="258" t="s">
        <v>481</v>
      </c>
      <c r="I323" s="258" t="s">
        <v>1030</v>
      </c>
      <c r="J323" s="258" t="s">
        <v>640</v>
      </c>
      <c r="K323" s="258">
        <v>0.16666666666666666</v>
      </c>
      <c r="L323" s="258" t="s">
        <v>422</v>
      </c>
      <c r="M323" s="258">
        <v>4.048</v>
      </c>
      <c r="N323" s="258">
        <v>4.048</v>
      </c>
      <c r="O323" s="258">
        <v>0.67466666666666664</v>
      </c>
      <c r="P323" s="258"/>
    </row>
    <row r="324" spans="1:16" ht="25.5" x14ac:dyDescent="0.2">
      <c r="A324" s="258">
        <v>810</v>
      </c>
      <c r="B324" s="259" t="s">
        <v>587</v>
      </c>
      <c r="C324" s="258" t="s">
        <v>640</v>
      </c>
      <c r="D324" s="258" t="s">
        <v>735</v>
      </c>
      <c r="E324" s="258" t="s">
        <v>640</v>
      </c>
      <c r="F324" s="258">
        <v>6</v>
      </c>
      <c r="G324" s="258" t="s">
        <v>254</v>
      </c>
      <c r="H324" s="258" t="s">
        <v>481</v>
      </c>
      <c r="I324" s="258" t="s">
        <v>1031</v>
      </c>
      <c r="J324" s="258" t="s">
        <v>640</v>
      </c>
      <c r="K324" s="258">
        <v>5</v>
      </c>
      <c r="L324" s="258" t="s">
        <v>422</v>
      </c>
      <c r="M324" s="258">
        <v>5.5199999999999999E-2</v>
      </c>
      <c r="N324" s="258">
        <v>1.6559999999999999</v>
      </c>
      <c r="O324" s="258">
        <v>0.27599999999999997</v>
      </c>
      <c r="P324" s="258"/>
    </row>
    <row r="325" spans="1:16" ht="25.5" x14ac:dyDescent="0.2">
      <c r="A325" s="258">
        <v>811</v>
      </c>
      <c r="B325" s="259" t="s">
        <v>587</v>
      </c>
      <c r="C325" s="258" t="s">
        <v>640</v>
      </c>
      <c r="D325" s="258" t="s">
        <v>735</v>
      </c>
      <c r="E325" s="258" t="s">
        <v>640</v>
      </c>
      <c r="F325" s="258">
        <v>6</v>
      </c>
      <c r="G325" s="258" t="s">
        <v>254</v>
      </c>
      <c r="H325" s="258" t="s">
        <v>481</v>
      </c>
      <c r="I325" s="258" t="s">
        <v>1032</v>
      </c>
      <c r="J325" s="258" t="s">
        <v>640</v>
      </c>
      <c r="K325" s="258">
        <v>0.5</v>
      </c>
      <c r="L325" s="258" t="s">
        <v>422</v>
      </c>
      <c r="M325" s="258">
        <v>1.1823533333333331</v>
      </c>
      <c r="N325" s="258">
        <v>3.5470599999999992</v>
      </c>
      <c r="O325" s="258">
        <v>0.59117666666666657</v>
      </c>
      <c r="P325" s="258"/>
    </row>
    <row r="326" spans="1:16" ht="25.5" x14ac:dyDescent="0.2">
      <c r="A326" s="258">
        <v>812</v>
      </c>
      <c r="B326" s="259" t="s">
        <v>587</v>
      </c>
      <c r="C326" s="258" t="s">
        <v>640</v>
      </c>
      <c r="D326" s="258" t="s">
        <v>735</v>
      </c>
      <c r="E326" s="258" t="s">
        <v>640</v>
      </c>
      <c r="F326" s="258">
        <v>6</v>
      </c>
      <c r="G326" s="258" t="s">
        <v>254</v>
      </c>
      <c r="H326" s="258" t="s">
        <v>481</v>
      </c>
      <c r="I326" s="258" t="s">
        <v>1033</v>
      </c>
      <c r="J326" s="258" t="s">
        <v>640</v>
      </c>
      <c r="K326" s="258">
        <v>0.66666666666666663</v>
      </c>
      <c r="L326" s="258" t="s">
        <v>422</v>
      </c>
      <c r="M326" s="258">
        <v>0</v>
      </c>
      <c r="N326" s="258">
        <v>0</v>
      </c>
      <c r="O326" s="258">
        <v>0</v>
      </c>
      <c r="P326" s="258"/>
    </row>
    <row r="327" spans="1:16" ht="25.5" x14ac:dyDescent="0.2">
      <c r="A327" s="258">
        <v>813</v>
      </c>
      <c r="B327" s="259" t="s">
        <v>587</v>
      </c>
      <c r="C327" s="258" t="s">
        <v>640</v>
      </c>
      <c r="D327" s="258" t="s">
        <v>735</v>
      </c>
      <c r="E327" s="258" t="s">
        <v>640</v>
      </c>
      <c r="F327" s="258">
        <v>6</v>
      </c>
      <c r="G327" s="258" t="s">
        <v>254</v>
      </c>
      <c r="H327" s="258" t="s">
        <v>1022</v>
      </c>
      <c r="I327" s="258" t="s">
        <v>1034</v>
      </c>
      <c r="J327" s="258" t="s">
        <v>640</v>
      </c>
      <c r="K327" s="258">
        <v>2.3333333333333335</v>
      </c>
      <c r="L327" s="258" t="s">
        <v>1035</v>
      </c>
      <c r="M327" s="258">
        <v>0.15920000000000001</v>
      </c>
      <c r="N327" s="258">
        <v>2.2288000000000001</v>
      </c>
      <c r="O327" s="258">
        <v>0.37146666666666667</v>
      </c>
      <c r="P327" s="258"/>
    </row>
    <row r="328" spans="1:16" ht="25.5" x14ac:dyDescent="0.2">
      <c r="A328" s="258">
        <v>814</v>
      </c>
      <c r="B328" s="259" t="s">
        <v>587</v>
      </c>
      <c r="C328" s="258" t="s">
        <v>640</v>
      </c>
      <c r="D328" s="258" t="s">
        <v>735</v>
      </c>
      <c r="E328" s="258" t="s">
        <v>640</v>
      </c>
      <c r="F328" s="258">
        <v>6</v>
      </c>
      <c r="G328" s="258" t="s">
        <v>254</v>
      </c>
      <c r="H328" s="258" t="s">
        <v>1022</v>
      </c>
      <c r="I328" s="258" t="s">
        <v>1036</v>
      </c>
      <c r="J328" s="258" t="s">
        <v>640</v>
      </c>
      <c r="K328" s="258">
        <v>2.3333333333333335</v>
      </c>
      <c r="L328" s="258" t="s">
        <v>1035</v>
      </c>
      <c r="M328" s="258">
        <v>0.15920000000000001</v>
      </c>
      <c r="N328" s="258">
        <v>2.2288000000000001</v>
      </c>
      <c r="O328" s="258">
        <v>0.37146666666666667</v>
      </c>
      <c r="P328" s="258"/>
    </row>
    <row r="329" spans="1:16" ht="25.5" x14ac:dyDescent="0.2">
      <c r="A329" s="258">
        <v>815</v>
      </c>
      <c r="B329" s="259" t="s">
        <v>587</v>
      </c>
      <c r="C329" s="258" t="s">
        <v>640</v>
      </c>
      <c r="D329" s="258" t="s">
        <v>735</v>
      </c>
      <c r="E329" s="258" t="s">
        <v>640</v>
      </c>
      <c r="F329" s="258">
        <v>6</v>
      </c>
      <c r="G329" s="258" t="s">
        <v>254</v>
      </c>
      <c r="H329" s="258" t="s">
        <v>1022</v>
      </c>
      <c r="I329" s="258" t="s">
        <v>1037</v>
      </c>
      <c r="J329" s="258" t="s">
        <v>640</v>
      </c>
      <c r="K329" s="258">
        <v>2.3333333333333335</v>
      </c>
      <c r="L329" s="258" t="s">
        <v>1035</v>
      </c>
      <c r="M329" s="258">
        <v>0.15920000000000001</v>
      </c>
      <c r="N329" s="258">
        <v>2.2288000000000001</v>
      </c>
      <c r="O329" s="258">
        <v>0.37146666666666667</v>
      </c>
      <c r="P329" s="258"/>
    </row>
    <row r="330" spans="1:16" ht="25.5" x14ac:dyDescent="0.2">
      <c r="A330" s="258">
        <v>816</v>
      </c>
      <c r="B330" s="259" t="s">
        <v>587</v>
      </c>
      <c r="C330" s="258" t="s">
        <v>640</v>
      </c>
      <c r="D330" s="258" t="s">
        <v>735</v>
      </c>
      <c r="E330" s="258" t="s">
        <v>640</v>
      </c>
      <c r="F330" s="258">
        <v>6</v>
      </c>
      <c r="G330" s="258" t="s">
        <v>254</v>
      </c>
      <c r="H330" s="258" t="s">
        <v>1022</v>
      </c>
      <c r="I330" s="258" t="s">
        <v>1038</v>
      </c>
      <c r="J330" s="258" t="s">
        <v>640</v>
      </c>
      <c r="K330" s="258">
        <v>10</v>
      </c>
      <c r="L330" s="258" t="s">
        <v>1035</v>
      </c>
      <c r="M330" s="258">
        <v>7.6499999999999997E-3</v>
      </c>
      <c r="N330" s="258">
        <v>0.45900000000000002</v>
      </c>
      <c r="O330" s="258">
        <v>7.6499999999999999E-2</v>
      </c>
      <c r="P330" s="258"/>
    </row>
    <row r="331" spans="1:16" ht="25.5" x14ac:dyDescent="0.2">
      <c r="A331" s="258">
        <v>817</v>
      </c>
      <c r="B331" s="259" t="s">
        <v>587</v>
      </c>
      <c r="C331" s="258" t="s">
        <v>640</v>
      </c>
      <c r="D331" s="258" t="s">
        <v>735</v>
      </c>
      <c r="E331" s="258" t="s">
        <v>640</v>
      </c>
      <c r="F331" s="258">
        <v>6</v>
      </c>
      <c r="G331" s="258" t="s">
        <v>254</v>
      </c>
      <c r="H331" s="258" t="s">
        <v>1022</v>
      </c>
      <c r="I331" s="258" t="s">
        <v>1039</v>
      </c>
      <c r="J331" s="258" t="s">
        <v>640</v>
      </c>
      <c r="K331" s="258">
        <v>0.33333333333333331</v>
      </c>
      <c r="L331" s="258" t="s">
        <v>1024</v>
      </c>
      <c r="M331" s="258">
        <v>0.87</v>
      </c>
      <c r="N331" s="258">
        <v>1.74</v>
      </c>
      <c r="O331" s="258">
        <v>0.28999999999999998</v>
      </c>
      <c r="P331" s="258"/>
    </row>
    <row r="332" spans="1:16" ht="25.5" x14ac:dyDescent="0.2">
      <c r="A332" s="258">
        <v>818</v>
      </c>
      <c r="B332" s="259" t="s">
        <v>587</v>
      </c>
      <c r="C332" s="258" t="s">
        <v>640</v>
      </c>
      <c r="D332" s="258" t="s">
        <v>735</v>
      </c>
      <c r="E332" s="258" t="s">
        <v>640</v>
      </c>
      <c r="F332" s="258">
        <v>6</v>
      </c>
      <c r="G332" s="258" t="s">
        <v>254</v>
      </c>
      <c r="H332" s="258" t="s">
        <v>1022</v>
      </c>
      <c r="I332" s="258" t="s">
        <v>1040</v>
      </c>
      <c r="J332" s="258" t="s">
        <v>640</v>
      </c>
      <c r="K332" s="258">
        <v>18.333333333333332</v>
      </c>
      <c r="L332" s="258">
        <v>0</v>
      </c>
      <c r="M332" s="258">
        <v>0</v>
      </c>
      <c r="N332" s="258">
        <v>0</v>
      </c>
      <c r="O332" s="258">
        <v>0</v>
      </c>
      <c r="P332" s="258"/>
    </row>
    <row r="333" spans="1:16" ht="25.5" x14ac:dyDescent="0.2">
      <c r="A333" s="258">
        <v>819</v>
      </c>
      <c r="B333" s="259" t="s">
        <v>587</v>
      </c>
      <c r="C333" s="258" t="s">
        <v>640</v>
      </c>
      <c r="D333" s="258" t="s">
        <v>735</v>
      </c>
      <c r="E333" s="258" t="s">
        <v>640</v>
      </c>
      <c r="F333" s="258">
        <v>6</v>
      </c>
      <c r="G333" s="258" t="s">
        <v>254</v>
      </c>
      <c r="H333" s="258" t="s">
        <v>1022</v>
      </c>
      <c r="I333" s="258" t="s">
        <v>1041</v>
      </c>
      <c r="J333" s="258" t="s">
        <v>640</v>
      </c>
      <c r="K333" s="258">
        <v>18.333333333333332</v>
      </c>
      <c r="L333" s="258">
        <v>0</v>
      </c>
      <c r="M333" s="258">
        <v>0</v>
      </c>
      <c r="N333" s="258">
        <v>0</v>
      </c>
      <c r="O333" s="258">
        <v>0</v>
      </c>
      <c r="P333" s="258"/>
    </row>
    <row r="334" spans="1:16" ht="25.5" x14ac:dyDescent="0.2">
      <c r="A334" s="258">
        <v>820</v>
      </c>
      <c r="B334" s="259" t="s">
        <v>587</v>
      </c>
      <c r="C334" s="258" t="s">
        <v>640</v>
      </c>
      <c r="D334" s="258" t="s">
        <v>735</v>
      </c>
      <c r="E334" s="258" t="s">
        <v>640</v>
      </c>
      <c r="F334" s="258">
        <v>6</v>
      </c>
      <c r="G334" s="258" t="s">
        <v>254</v>
      </c>
      <c r="H334" s="258" t="s">
        <v>1022</v>
      </c>
      <c r="I334" s="258" t="s">
        <v>1042</v>
      </c>
      <c r="J334" s="258" t="s">
        <v>640</v>
      </c>
      <c r="K334" s="258">
        <v>2.1666666666666665</v>
      </c>
      <c r="L334" s="258" t="s">
        <v>1015</v>
      </c>
      <c r="M334" s="258">
        <v>0</v>
      </c>
      <c r="N334" s="258">
        <v>0</v>
      </c>
      <c r="O334" s="258">
        <v>0</v>
      </c>
      <c r="P334" s="258"/>
    </row>
    <row r="335" spans="1:16" ht="25.5" x14ac:dyDescent="0.2">
      <c r="A335" s="258">
        <v>821</v>
      </c>
      <c r="B335" s="259" t="s">
        <v>587</v>
      </c>
      <c r="C335" s="258" t="s">
        <v>640</v>
      </c>
      <c r="D335" s="258" t="s">
        <v>735</v>
      </c>
      <c r="E335" s="258" t="s">
        <v>640</v>
      </c>
      <c r="F335" s="258">
        <v>6</v>
      </c>
      <c r="G335" s="258" t="s">
        <v>254</v>
      </c>
      <c r="H335" s="258" t="s">
        <v>481</v>
      </c>
      <c r="I335" s="258" t="s">
        <v>1043</v>
      </c>
      <c r="J335" s="258" t="s">
        <v>640</v>
      </c>
      <c r="K335" s="258">
        <v>0.66666666666666663</v>
      </c>
      <c r="L335" s="258" t="s">
        <v>422</v>
      </c>
      <c r="M335" s="258">
        <v>0</v>
      </c>
      <c r="N335" s="258">
        <v>0</v>
      </c>
      <c r="O335" s="258">
        <v>0</v>
      </c>
      <c r="P335" s="258"/>
    </row>
    <row r="336" spans="1:16" ht="25.5" x14ac:dyDescent="0.2">
      <c r="A336" s="258">
        <v>822</v>
      </c>
      <c r="B336" s="259" t="s">
        <v>588</v>
      </c>
      <c r="C336" s="258" t="s">
        <v>640</v>
      </c>
      <c r="D336" s="258" t="s">
        <v>735</v>
      </c>
      <c r="E336" s="258" t="s">
        <v>640</v>
      </c>
      <c r="F336" s="258">
        <v>6</v>
      </c>
      <c r="G336" s="258" t="s">
        <v>254</v>
      </c>
      <c r="H336" s="258" t="s">
        <v>476</v>
      </c>
      <c r="I336" s="258" t="s">
        <v>179</v>
      </c>
      <c r="J336" s="258" t="s">
        <v>640</v>
      </c>
      <c r="K336" s="258">
        <v>0.66666666666666663</v>
      </c>
      <c r="L336" s="258" t="s">
        <v>642</v>
      </c>
      <c r="M336" s="258">
        <v>0</v>
      </c>
      <c r="N336" s="258">
        <v>0</v>
      </c>
      <c r="O336" s="258">
        <v>0</v>
      </c>
      <c r="P336" s="258"/>
    </row>
    <row r="337" spans="1:16" ht="25.5" x14ac:dyDescent="0.2">
      <c r="A337" s="258">
        <v>823</v>
      </c>
      <c r="B337" s="259" t="s">
        <v>588</v>
      </c>
      <c r="C337" s="258" t="s">
        <v>640</v>
      </c>
      <c r="D337" s="258" t="s">
        <v>735</v>
      </c>
      <c r="E337" s="258" t="s">
        <v>640</v>
      </c>
      <c r="F337" s="258">
        <v>6</v>
      </c>
      <c r="G337" s="258" t="s">
        <v>254</v>
      </c>
      <c r="H337" s="258" t="s">
        <v>476</v>
      </c>
      <c r="I337" s="258" t="s">
        <v>643</v>
      </c>
      <c r="J337" s="258" t="s">
        <v>640</v>
      </c>
      <c r="K337" s="258">
        <v>0.25</v>
      </c>
      <c r="L337" s="258" t="s">
        <v>642</v>
      </c>
      <c r="M337" s="258">
        <v>0</v>
      </c>
      <c r="N337" s="258">
        <v>0</v>
      </c>
      <c r="O337" s="258">
        <v>0</v>
      </c>
      <c r="P337" s="258"/>
    </row>
    <row r="338" spans="1:16" ht="25.5" x14ac:dyDescent="0.2">
      <c r="A338" s="258">
        <v>824</v>
      </c>
      <c r="B338" s="259" t="s">
        <v>588</v>
      </c>
      <c r="C338" s="258" t="s">
        <v>640</v>
      </c>
      <c r="D338" s="258" t="s">
        <v>735</v>
      </c>
      <c r="E338" s="258" t="s">
        <v>640</v>
      </c>
      <c r="F338" s="258">
        <v>6</v>
      </c>
      <c r="G338" s="258" t="s">
        <v>254</v>
      </c>
      <c r="H338" s="258" t="s">
        <v>476</v>
      </c>
      <c r="I338" s="258" t="s">
        <v>644</v>
      </c>
      <c r="J338" s="258" t="s">
        <v>640</v>
      </c>
      <c r="K338" s="258">
        <v>0.16666666666666666</v>
      </c>
      <c r="L338" s="258" t="s">
        <v>642</v>
      </c>
      <c r="M338" s="258">
        <v>0</v>
      </c>
      <c r="N338" s="258">
        <v>0</v>
      </c>
      <c r="O338" s="258">
        <v>0</v>
      </c>
      <c r="P338" s="258"/>
    </row>
    <row r="339" spans="1:16" ht="25.5" x14ac:dyDescent="0.2">
      <c r="A339" s="258">
        <v>825</v>
      </c>
      <c r="B339" s="259" t="s">
        <v>588</v>
      </c>
      <c r="C339" s="258" t="s">
        <v>640</v>
      </c>
      <c r="D339" s="258" t="s">
        <v>735</v>
      </c>
      <c r="E339" s="258" t="s">
        <v>640</v>
      </c>
      <c r="F339" s="258">
        <v>6</v>
      </c>
      <c r="G339" s="258" t="s">
        <v>254</v>
      </c>
      <c r="H339" s="258" t="s">
        <v>26</v>
      </c>
      <c r="I339" s="258" t="s">
        <v>789</v>
      </c>
      <c r="J339" s="258" t="s">
        <v>640</v>
      </c>
      <c r="K339" s="258">
        <v>0.16666666666666666</v>
      </c>
      <c r="L339" s="258" t="s">
        <v>642</v>
      </c>
      <c r="M339" s="258">
        <v>9.3461538461538467</v>
      </c>
      <c r="N339" s="258">
        <v>9.3461538461538467</v>
      </c>
      <c r="O339" s="258">
        <v>1.5576923076923077</v>
      </c>
      <c r="P339" s="258"/>
    </row>
    <row r="340" spans="1:16" ht="25.5" x14ac:dyDescent="0.2">
      <c r="A340" s="258">
        <v>826</v>
      </c>
      <c r="B340" s="259" t="s">
        <v>588</v>
      </c>
      <c r="C340" s="258" t="s">
        <v>640</v>
      </c>
      <c r="D340" s="258" t="s">
        <v>735</v>
      </c>
      <c r="E340" s="258" t="s">
        <v>640</v>
      </c>
      <c r="F340" s="258">
        <v>6</v>
      </c>
      <c r="G340" s="258" t="s">
        <v>254</v>
      </c>
      <c r="H340" s="258" t="s">
        <v>26</v>
      </c>
      <c r="I340" s="258" t="s">
        <v>756</v>
      </c>
      <c r="J340" s="258" t="s">
        <v>640</v>
      </c>
      <c r="K340" s="258">
        <v>0.16666666666666666</v>
      </c>
      <c r="L340" s="258" t="s">
        <v>642</v>
      </c>
      <c r="M340" s="258">
        <v>23.381410256410255</v>
      </c>
      <c r="N340" s="258">
        <v>23.381410256410255</v>
      </c>
      <c r="O340" s="258">
        <v>3.8969017094017087</v>
      </c>
      <c r="P340" s="258"/>
    </row>
    <row r="341" spans="1:16" ht="25.5" x14ac:dyDescent="0.2">
      <c r="A341" s="258">
        <v>827</v>
      </c>
      <c r="B341" s="259" t="s">
        <v>588</v>
      </c>
      <c r="C341" s="258" t="s">
        <v>640</v>
      </c>
      <c r="D341" s="258" t="s">
        <v>735</v>
      </c>
      <c r="E341" s="258" t="s">
        <v>640</v>
      </c>
      <c r="F341" s="258">
        <v>6</v>
      </c>
      <c r="G341" s="258" t="s">
        <v>254</v>
      </c>
      <c r="H341" s="258" t="s">
        <v>26</v>
      </c>
      <c r="I341" s="258" t="s">
        <v>681</v>
      </c>
      <c r="J341" s="258" t="s">
        <v>640</v>
      </c>
      <c r="K341" s="258">
        <v>0.33333333333333331</v>
      </c>
      <c r="L341" s="258" t="s">
        <v>642</v>
      </c>
      <c r="M341" s="258">
        <v>0.69576923076923081</v>
      </c>
      <c r="N341" s="258">
        <v>1.3915384615384616</v>
      </c>
      <c r="O341" s="258">
        <v>0.23192307692307693</v>
      </c>
      <c r="P341" s="258"/>
    </row>
    <row r="342" spans="1:16" ht="25.5" x14ac:dyDescent="0.2">
      <c r="A342" s="258">
        <v>828</v>
      </c>
      <c r="B342" s="259" t="s">
        <v>588</v>
      </c>
      <c r="C342" s="258" t="s">
        <v>640</v>
      </c>
      <c r="D342" s="258" t="s">
        <v>735</v>
      </c>
      <c r="E342" s="258" t="s">
        <v>640</v>
      </c>
      <c r="F342" s="258">
        <v>6</v>
      </c>
      <c r="G342" s="258" t="s">
        <v>254</v>
      </c>
      <c r="H342" s="258" t="s">
        <v>26</v>
      </c>
      <c r="I342" s="258" t="s">
        <v>714</v>
      </c>
      <c r="J342" s="258" t="s">
        <v>640</v>
      </c>
      <c r="K342" s="258">
        <v>8.3333333333333329E-2</v>
      </c>
      <c r="L342" s="258" t="s">
        <v>642</v>
      </c>
      <c r="M342" s="258">
        <v>2.2049999999999996</v>
      </c>
      <c r="N342" s="258">
        <v>1.1024999999999998</v>
      </c>
      <c r="O342" s="258">
        <v>0.18374999999999997</v>
      </c>
      <c r="P342" s="258"/>
    </row>
    <row r="343" spans="1:16" ht="25.5" x14ac:dyDescent="0.2">
      <c r="A343" s="258">
        <v>829</v>
      </c>
      <c r="B343" s="259" t="s">
        <v>588</v>
      </c>
      <c r="C343" s="258" t="s">
        <v>640</v>
      </c>
      <c r="D343" s="258" t="s">
        <v>735</v>
      </c>
      <c r="E343" s="258" t="s">
        <v>640</v>
      </c>
      <c r="F343" s="258">
        <v>6</v>
      </c>
      <c r="G343" s="258" t="s">
        <v>254</v>
      </c>
      <c r="H343" s="258" t="s">
        <v>26</v>
      </c>
      <c r="I343" s="258" t="s">
        <v>1044</v>
      </c>
      <c r="J343" s="258" t="s">
        <v>640</v>
      </c>
      <c r="K343" s="258">
        <v>8.3333333333333329E-2</v>
      </c>
      <c r="L343" s="258" t="s">
        <v>642</v>
      </c>
      <c r="M343" s="258">
        <v>0</v>
      </c>
      <c r="N343" s="258">
        <v>0</v>
      </c>
      <c r="O343" s="258">
        <v>0</v>
      </c>
      <c r="P343" s="258"/>
    </row>
    <row r="344" spans="1:16" ht="25.5" x14ac:dyDescent="0.2">
      <c r="A344" s="258">
        <v>830</v>
      </c>
      <c r="B344" s="259" t="s">
        <v>588</v>
      </c>
      <c r="C344" s="258" t="s">
        <v>640</v>
      </c>
      <c r="D344" s="258" t="s">
        <v>735</v>
      </c>
      <c r="E344" s="258" t="s">
        <v>640</v>
      </c>
      <c r="F344" s="258">
        <v>6</v>
      </c>
      <c r="G344" s="258" t="s">
        <v>254</v>
      </c>
      <c r="H344" s="258" t="s">
        <v>26</v>
      </c>
      <c r="I344" s="258" t="s">
        <v>811</v>
      </c>
      <c r="J344" s="258" t="s">
        <v>640</v>
      </c>
      <c r="K344" s="258">
        <v>8.3333333333333329E-2</v>
      </c>
      <c r="L344" s="258" t="s">
        <v>642</v>
      </c>
      <c r="M344" s="258">
        <v>0</v>
      </c>
      <c r="N344" s="258">
        <v>0</v>
      </c>
      <c r="O344" s="258">
        <v>0</v>
      </c>
      <c r="P344" s="258"/>
    </row>
    <row r="345" spans="1:16" ht="25.5" x14ac:dyDescent="0.2">
      <c r="A345" s="258">
        <v>831</v>
      </c>
      <c r="B345" s="259" t="s">
        <v>588</v>
      </c>
      <c r="C345" s="258" t="s">
        <v>640</v>
      </c>
      <c r="D345" s="258" t="s">
        <v>735</v>
      </c>
      <c r="E345" s="258" t="s">
        <v>640</v>
      </c>
      <c r="F345" s="258">
        <v>6</v>
      </c>
      <c r="G345" s="258" t="s">
        <v>254</v>
      </c>
      <c r="H345" s="258" t="s">
        <v>481</v>
      </c>
      <c r="I345" s="258" t="s">
        <v>1045</v>
      </c>
      <c r="J345" s="258" t="s">
        <v>640</v>
      </c>
      <c r="K345" s="258">
        <v>4.5</v>
      </c>
      <c r="L345" s="258" t="s">
        <v>422</v>
      </c>
      <c r="M345" s="258">
        <v>3.1395</v>
      </c>
      <c r="N345" s="258">
        <v>84.766499999999994</v>
      </c>
      <c r="O345" s="258">
        <v>14.127750000000001</v>
      </c>
      <c r="P345" s="258"/>
    </row>
    <row r="346" spans="1:16" ht="25.5" x14ac:dyDescent="0.2">
      <c r="A346" s="258">
        <v>832</v>
      </c>
      <c r="B346" s="259" t="s">
        <v>588</v>
      </c>
      <c r="C346" s="258" t="s">
        <v>640</v>
      </c>
      <c r="D346" s="258" t="s">
        <v>735</v>
      </c>
      <c r="E346" s="258" t="s">
        <v>640</v>
      </c>
      <c r="F346" s="258">
        <v>6</v>
      </c>
      <c r="G346" s="258" t="s">
        <v>254</v>
      </c>
      <c r="H346" s="258" t="s">
        <v>481</v>
      </c>
      <c r="I346" s="258" t="s">
        <v>724</v>
      </c>
      <c r="J346" s="258" t="s">
        <v>640</v>
      </c>
      <c r="K346" s="258">
        <v>1.6666666666666667</v>
      </c>
      <c r="L346" s="258" t="s">
        <v>422</v>
      </c>
      <c r="M346" s="258">
        <v>4.61955E-2</v>
      </c>
      <c r="N346" s="258">
        <v>0.461955</v>
      </c>
      <c r="O346" s="258">
        <v>7.6992500000000005E-2</v>
      </c>
      <c r="P346" s="258"/>
    </row>
    <row r="347" spans="1:16" ht="25.5" x14ac:dyDescent="0.2">
      <c r="A347" s="258">
        <v>833</v>
      </c>
      <c r="B347" s="259" t="s">
        <v>588</v>
      </c>
      <c r="C347" s="258" t="s">
        <v>640</v>
      </c>
      <c r="D347" s="258" t="s">
        <v>735</v>
      </c>
      <c r="E347" s="258" t="s">
        <v>640</v>
      </c>
      <c r="F347" s="258">
        <v>6</v>
      </c>
      <c r="G347" s="258" t="s">
        <v>254</v>
      </c>
      <c r="H347" s="258" t="s">
        <v>481</v>
      </c>
      <c r="I347" s="258" t="s">
        <v>669</v>
      </c>
      <c r="J347" s="258" t="s">
        <v>640</v>
      </c>
      <c r="K347" s="258">
        <v>1.6666666666666667</v>
      </c>
      <c r="L347" s="258" t="s">
        <v>422</v>
      </c>
      <c r="M347" s="258">
        <v>9.1378999999999974E-2</v>
      </c>
      <c r="N347" s="258">
        <v>0.91378999999999988</v>
      </c>
      <c r="O347" s="258">
        <v>0.15229833333333329</v>
      </c>
      <c r="P347" s="258"/>
    </row>
    <row r="348" spans="1:16" ht="25.5" x14ac:dyDescent="0.2">
      <c r="A348" s="258">
        <v>834</v>
      </c>
      <c r="B348" s="259" t="s">
        <v>588</v>
      </c>
      <c r="C348" s="258" t="s">
        <v>640</v>
      </c>
      <c r="D348" s="258" t="s">
        <v>735</v>
      </c>
      <c r="E348" s="258" t="s">
        <v>640</v>
      </c>
      <c r="F348" s="258">
        <v>6</v>
      </c>
      <c r="G348" s="258" t="s">
        <v>254</v>
      </c>
      <c r="H348" s="258" t="s">
        <v>481</v>
      </c>
      <c r="I348" s="258" t="s">
        <v>804</v>
      </c>
      <c r="J348" s="258" t="s">
        <v>640</v>
      </c>
      <c r="K348" s="258">
        <v>0.16666666666666666</v>
      </c>
      <c r="L348" s="258" t="s">
        <v>422</v>
      </c>
      <c r="M348" s="258">
        <v>6.21</v>
      </c>
      <c r="N348" s="258">
        <v>6.21</v>
      </c>
      <c r="O348" s="258">
        <v>1.0349999999999999</v>
      </c>
      <c r="P348" s="258"/>
    </row>
    <row r="349" spans="1:16" ht="25.5" x14ac:dyDescent="0.2">
      <c r="A349" s="258">
        <v>835</v>
      </c>
      <c r="B349" s="259" t="s">
        <v>588</v>
      </c>
      <c r="C349" s="258" t="s">
        <v>640</v>
      </c>
      <c r="D349" s="258" t="s">
        <v>735</v>
      </c>
      <c r="E349" s="258" t="s">
        <v>640</v>
      </c>
      <c r="F349" s="258">
        <v>6</v>
      </c>
      <c r="G349" s="258" t="s">
        <v>254</v>
      </c>
      <c r="H349" s="258" t="s">
        <v>481</v>
      </c>
      <c r="I349" s="258"/>
      <c r="J349" s="258" t="s">
        <v>640</v>
      </c>
      <c r="K349" s="258"/>
      <c r="L349" s="258" t="s">
        <v>640</v>
      </c>
      <c r="M349" s="258">
        <v>0</v>
      </c>
      <c r="N349" s="258">
        <v>0</v>
      </c>
      <c r="O349" s="258">
        <v>0</v>
      </c>
      <c r="P349" s="258"/>
    </row>
    <row r="350" spans="1:16" ht="25.5" x14ac:dyDescent="0.2">
      <c r="A350" s="258">
        <v>836</v>
      </c>
      <c r="B350" s="259" t="s">
        <v>588</v>
      </c>
      <c r="C350" s="258" t="s">
        <v>640</v>
      </c>
      <c r="D350" s="258" t="s">
        <v>735</v>
      </c>
      <c r="E350" s="258" t="s">
        <v>640</v>
      </c>
      <c r="F350" s="258">
        <v>6</v>
      </c>
      <c r="G350" s="258" t="s">
        <v>254</v>
      </c>
      <c r="H350" s="258" t="s">
        <v>481</v>
      </c>
      <c r="I350" s="258"/>
      <c r="J350" s="258" t="s">
        <v>640</v>
      </c>
      <c r="K350" s="258"/>
      <c r="L350" s="258" t="s">
        <v>640</v>
      </c>
      <c r="M350" s="258">
        <v>0</v>
      </c>
      <c r="N350" s="258">
        <v>0</v>
      </c>
      <c r="O350" s="258">
        <v>0</v>
      </c>
      <c r="P350" s="258"/>
    </row>
    <row r="351" spans="1:16" ht="25.5" x14ac:dyDescent="0.2">
      <c r="A351" s="258">
        <v>837</v>
      </c>
      <c r="B351" s="259" t="s">
        <v>588</v>
      </c>
      <c r="C351" s="258" t="s">
        <v>640</v>
      </c>
      <c r="D351" s="258" t="s">
        <v>735</v>
      </c>
      <c r="E351" s="258" t="s">
        <v>640</v>
      </c>
      <c r="F351" s="258">
        <v>6</v>
      </c>
      <c r="G351" s="258" t="s">
        <v>254</v>
      </c>
      <c r="H351" s="258" t="s">
        <v>481</v>
      </c>
      <c r="I351" s="258"/>
      <c r="J351" s="258" t="s">
        <v>640</v>
      </c>
      <c r="K351" s="258"/>
      <c r="L351" s="258" t="s">
        <v>640</v>
      </c>
      <c r="M351" s="258">
        <v>0</v>
      </c>
      <c r="N351" s="258">
        <v>0</v>
      </c>
      <c r="O351" s="258">
        <v>0</v>
      </c>
      <c r="P351" s="258"/>
    </row>
    <row r="352" spans="1:16" ht="25.5" x14ac:dyDescent="0.2">
      <c r="A352" s="258">
        <v>838</v>
      </c>
      <c r="B352" s="259" t="s">
        <v>588</v>
      </c>
      <c r="C352" s="258" t="s">
        <v>640</v>
      </c>
      <c r="D352" s="258" t="s">
        <v>735</v>
      </c>
      <c r="E352" s="258" t="s">
        <v>640</v>
      </c>
      <c r="F352" s="258">
        <v>6</v>
      </c>
      <c r="G352" s="258" t="s">
        <v>254</v>
      </c>
      <c r="H352" s="258" t="s">
        <v>481</v>
      </c>
      <c r="I352" s="258"/>
      <c r="J352" s="258" t="s">
        <v>640</v>
      </c>
      <c r="K352" s="258"/>
      <c r="L352" s="258" t="s">
        <v>640</v>
      </c>
      <c r="M352" s="258">
        <v>0</v>
      </c>
      <c r="N352" s="258">
        <v>0</v>
      </c>
      <c r="O352" s="258">
        <v>0</v>
      </c>
      <c r="P352" s="258"/>
    </row>
    <row r="353" spans="1:16" ht="25.5" x14ac:dyDescent="0.2">
      <c r="A353" s="258">
        <v>839</v>
      </c>
      <c r="B353" s="259" t="s">
        <v>588</v>
      </c>
      <c r="C353" s="258" t="s">
        <v>640</v>
      </c>
      <c r="D353" s="258" t="s">
        <v>735</v>
      </c>
      <c r="E353" s="258" t="s">
        <v>640</v>
      </c>
      <c r="F353" s="258">
        <v>6</v>
      </c>
      <c r="G353" s="258" t="s">
        <v>254</v>
      </c>
      <c r="H353" s="258" t="s">
        <v>481</v>
      </c>
      <c r="I353" s="258"/>
      <c r="J353" s="258" t="s">
        <v>640</v>
      </c>
      <c r="K353" s="258"/>
      <c r="L353" s="258" t="s">
        <v>640</v>
      </c>
      <c r="M353" s="258">
        <v>0</v>
      </c>
      <c r="N353" s="258">
        <v>0</v>
      </c>
      <c r="O353" s="258">
        <v>0</v>
      </c>
      <c r="P353" s="258"/>
    </row>
    <row r="354" spans="1:16" ht="25.5" x14ac:dyDescent="0.2">
      <c r="A354" s="258">
        <v>840</v>
      </c>
      <c r="B354" s="259" t="s">
        <v>588</v>
      </c>
      <c r="C354" s="258" t="s">
        <v>640</v>
      </c>
      <c r="D354" s="258" t="s">
        <v>735</v>
      </c>
      <c r="E354" s="258" t="s">
        <v>640</v>
      </c>
      <c r="F354" s="258">
        <v>6</v>
      </c>
      <c r="G354" s="258" t="s">
        <v>254</v>
      </c>
      <c r="H354" s="258" t="s">
        <v>481</v>
      </c>
      <c r="I354" s="258"/>
      <c r="J354" s="258" t="s">
        <v>640</v>
      </c>
      <c r="K354" s="258"/>
      <c r="L354" s="258" t="s">
        <v>640</v>
      </c>
      <c r="M354" s="258">
        <v>0</v>
      </c>
      <c r="N354" s="258">
        <v>0</v>
      </c>
      <c r="O354" s="258">
        <v>0</v>
      </c>
      <c r="P354" s="258"/>
    </row>
    <row r="355" spans="1:16" ht="25.5" x14ac:dyDescent="0.2">
      <c r="A355" s="258">
        <v>841</v>
      </c>
      <c r="B355" s="259" t="s">
        <v>588</v>
      </c>
      <c r="C355" s="258" t="s">
        <v>640</v>
      </c>
      <c r="D355" s="258" t="s">
        <v>735</v>
      </c>
      <c r="E355" s="258" t="s">
        <v>640</v>
      </c>
      <c r="F355" s="258">
        <v>6</v>
      </c>
      <c r="G355" s="258" t="s">
        <v>254</v>
      </c>
      <c r="H355" s="258" t="s">
        <v>481</v>
      </c>
      <c r="I355" s="258"/>
      <c r="J355" s="258" t="s">
        <v>640</v>
      </c>
      <c r="K355" s="258"/>
      <c r="L355" s="258" t="s">
        <v>640</v>
      </c>
      <c r="M355" s="258">
        <v>0</v>
      </c>
      <c r="N355" s="258">
        <v>0</v>
      </c>
      <c r="O355" s="258">
        <v>0</v>
      </c>
      <c r="P355" s="258"/>
    </row>
    <row r="356" spans="1:16" ht="25.5" x14ac:dyDescent="0.2">
      <c r="A356" s="258">
        <v>842</v>
      </c>
      <c r="B356" s="259" t="s">
        <v>588</v>
      </c>
      <c r="C356" s="258" t="s">
        <v>640</v>
      </c>
      <c r="D356" s="258" t="s">
        <v>735</v>
      </c>
      <c r="E356" s="258" t="s">
        <v>640</v>
      </c>
      <c r="F356" s="258">
        <v>6</v>
      </c>
      <c r="G356" s="258" t="s">
        <v>254</v>
      </c>
      <c r="H356" s="258" t="s">
        <v>481</v>
      </c>
      <c r="I356" s="258"/>
      <c r="J356" s="258" t="s">
        <v>640</v>
      </c>
      <c r="K356" s="258"/>
      <c r="L356" s="258" t="s">
        <v>640</v>
      </c>
      <c r="M356" s="258">
        <v>0</v>
      </c>
      <c r="N356" s="258">
        <v>0</v>
      </c>
      <c r="O356" s="258">
        <v>0</v>
      </c>
      <c r="P356" s="258"/>
    </row>
    <row r="357" spans="1:16" ht="25.5" x14ac:dyDescent="0.2">
      <c r="A357" s="258">
        <v>843</v>
      </c>
      <c r="B357" s="259" t="s">
        <v>588</v>
      </c>
      <c r="C357" s="258" t="s">
        <v>640</v>
      </c>
      <c r="D357" s="258" t="s">
        <v>735</v>
      </c>
      <c r="E357" s="258" t="s">
        <v>640</v>
      </c>
      <c r="F357" s="258">
        <v>6</v>
      </c>
      <c r="G357" s="258" t="s">
        <v>254</v>
      </c>
      <c r="H357" s="258" t="s">
        <v>481</v>
      </c>
      <c r="I357" s="258"/>
      <c r="J357" s="258" t="s">
        <v>640</v>
      </c>
      <c r="K357" s="258"/>
      <c r="L357" s="258" t="s">
        <v>640</v>
      </c>
      <c r="M357" s="258">
        <v>0</v>
      </c>
      <c r="N357" s="258">
        <v>0</v>
      </c>
      <c r="O357" s="258">
        <v>0</v>
      </c>
      <c r="P357" s="258"/>
    </row>
    <row r="358" spans="1:16" ht="25.5" x14ac:dyDescent="0.2">
      <c r="A358" s="258">
        <v>844</v>
      </c>
      <c r="B358" s="259" t="s">
        <v>588</v>
      </c>
      <c r="C358" s="258" t="s">
        <v>640</v>
      </c>
      <c r="D358" s="258" t="s">
        <v>735</v>
      </c>
      <c r="E358" s="258" t="s">
        <v>640</v>
      </c>
      <c r="F358" s="258">
        <v>6</v>
      </c>
      <c r="G358" s="258" t="s">
        <v>254</v>
      </c>
      <c r="H358" s="258" t="s">
        <v>481</v>
      </c>
      <c r="I358" s="258"/>
      <c r="J358" s="258" t="s">
        <v>640</v>
      </c>
      <c r="K358" s="258"/>
      <c r="L358" s="258" t="s">
        <v>640</v>
      </c>
      <c r="M358" s="258">
        <v>0</v>
      </c>
      <c r="N358" s="258">
        <v>0</v>
      </c>
      <c r="O358" s="258">
        <v>0</v>
      </c>
      <c r="P358" s="258"/>
    </row>
    <row r="359" spans="1:16" ht="25.5" x14ac:dyDescent="0.2">
      <c r="A359" s="258">
        <v>845</v>
      </c>
      <c r="B359" s="259" t="s">
        <v>588</v>
      </c>
      <c r="C359" s="258" t="s">
        <v>640</v>
      </c>
      <c r="D359" s="258" t="s">
        <v>735</v>
      </c>
      <c r="E359" s="258" t="s">
        <v>640</v>
      </c>
      <c r="F359" s="258">
        <v>6</v>
      </c>
      <c r="G359" s="258" t="s">
        <v>254</v>
      </c>
      <c r="H359" s="258" t="s">
        <v>481</v>
      </c>
      <c r="I359" s="258"/>
      <c r="J359" s="258" t="s">
        <v>640</v>
      </c>
      <c r="K359" s="258"/>
      <c r="L359" s="258" t="s">
        <v>640</v>
      </c>
      <c r="M359" s="258">
        <v>0</v>
      </c>
      <c r="N359" s="258">
        <v>0</v>
      </c>
      <c r="O359" s="258">
        <v>0</v>
      </c>
      <c r="P359" s="258"/>
    </row>
    <row r="360" spans="1:16" ht="25.5" x14ac:dyDescent="0.2">
      <c r="A360" s="258">
        <v>846</v>
      </c>
      <c r="B360" s="259" t="s">
        <v>588</v>
      </c>
      <c r="C360" s="258" t="s">
        <v>640</v>
      </c>
      <c r="D360" s="258" t="s">
        <v>735</v>
      </c>
      <c r="E360" s="258" t="s">
        <v>640</v>
      </c>
      <c r="F360" s="258">
        <v>6</v>
      </c>
      <c r="G360" s="258" t="s">
        <v>254</v>
      </c>
      <c r="H360" s="258" t="s">
        <v>481</v>
      </c>
      <c r="I360" s="258"/>
      <c r="J360" s="258" t="s">
        <v>640</v>
      </c>
      <c r="K360" s="258"/>
      <c r="L360" s="258" t="s">
        <v>640</v>
      </c>
      <c r="M360" s="258">
        <v>0</v>
      </c>
      <c r="N360" s="258">
        <v>0</v>
      </c>
      <c r="O360" s="258">
        <v>0</v>
      </c>
      <c r="P360" s="258"/>
    </row>
    <row r="361" spans="1:16" ht="25.5" x14ac:dyDescent="0.2">
      <c r="A361" s="258">
        <v>847</v>
      </c>
      <c r="B361" s="259" t="s">
        <v>588</v>
      </c>
      <c r="C361" s="258" t="s">
        <v>640</v>
      </c>
      <c r="D361" s="258" t="s">
        <v>735</v>
      </c>
      <c r="E361" s="258" t="s">
        <v>640</v>
      </c>
      <c r="F361" s="258">
        <v>6</v>
      </c>
      <c r="G361" s="258" t="s">
        <v>254</v>
      </c>
      <c r="H361" s="258" t="s">
        <v>481</v>
      </c>
      <c r="I361" s="258"/>
      <c r="J361" s="258" t="s">
        <v>640</v>
      </c>
      <c r="K361" s="258"/>
      <c r="L361" s="258" t="s">
        <v>640</v>
      </c>
      <c r="M361" s="258">
        <v>0</v>
      </c>
      <c r="N361" s="258">
        <v>0</v>
      </c>
      <c r="O361" s="258">
        <v>0</v>
      </c>
      <c r="P361" s="258"/>
    </row>
    <row r="362" spans="1:16" ht="25.5" x14ac:dyDescent="0.2">
      <c r="A362" s="258">
        <v>713</v>
      </c>
      <c r="B362" s="259" t="s">
        <v>591</v>
      </c>
      <c r="C362" s="258" t="s">
        <v>592</v>
      </c>
      <c r="D362" s="258" t="s">
        <v>735</v>
      </c>
      <c r="E362" s="258" t="s">
        <v>640</v>
      </c>
      <c r="F362" s="258">
        <v>46</v>
      </c>
      <c r="G362" s="258" t="s">
        <v>254</v>
      </c>
      <c r="H362" s="258" t="s">
        <v>476</v>
      </c>
      <c r="I362" s="258" t="s">
        <v>179</v>
      </c>
      <c r="J362" s="258" t="s">
        <v>640</v>
      </c>
      <c r="K362" s="258">
        <v>4.3478260869565216E-2</v>
      </c>
      <c r="L362" s="258" t="s">
        <v>642</v>
      </c>
      <c r="M362" s="258">
        <v>0</v>
      </c>
      <c r="N362" s="258">
        <v>0</v>
      </c>
      <c r="O362" s="258">
        <v>0</v>
      </c>
      <c r="P362" s="258"/>
    </row>
    <row r="363" spans="1:16" ht="25.5" x14ac:dyDescent="0.2">
      <c r="A363" s="258">
        <v>714</v>
      </c>
      <c r="B363" s="259" t="s">
        <v>591</v>
      </c>
      <c r="C363" s="258" t="s">
        <v>592</v>
      </c>
      <c r="D363" s="258" t="s">
        <v>735</v>
      </c>
      <c r="E363" s="258" t="s">
        <v>640</v>
      </c>
      <c r="F363" s="258">
        <v>46</v>
      </c>
      <c r="G363" s="258" t="s">
        <v>254</v>
      </c>
      <c r="H363" s="258" t="s">
        <v>476</v>
      </c>
      <c r="I363" s="258" t="s">
        <v>643</v>
      </c>
      <c r="J363" s="258" t="s">
        <v>640</v>
      </c>
      <c r="K363" s="258">
        <v>0</v>
      </c>
      <c r="L363" s="258" t="s">
        <v>642</v>
      </c>
      <c r="M363" s="258">
        <v>0</v>
      </c>
      <c r="N363" s="258">
        <v>0</v>
      </c>
      <c r="O363" s="258">
        <v>0</v>
      </c>
      <c r="P363" s="258"/>
    </row>
    <row r="364" spans="1:16" ht="25.5" x14ac:dyDescent="0.2">
      <c r="A364" s="258">
        <v>715</v>
      </c>
      <c r="B364" s="259" t="s">
        <v>591</v>
      </c>
      <c r="C364" s="258" t="s">
        <v>592</v>
      </c>
      <c r="D364" s="258" t="s">
        <v>735</v>
      </c>
      <c r="E364" s="258" t="s">
        <v>640</v>
      </c>
      <c r="F364" s="258">
        <v>46</v>
      </c>
      <c r="G364" s="258" t="s">
        <v>254</v>
      </c>
      <c r="H364" s="258" t="s">
        <v>476</v>
      </c>
      <c r="I364" s="258" t="s">
        <v>644</v>
      </c>
      <c r="J364" s="258" t="s">
        <v>640</v>
      </c>
      <c r="K364" s="258">
        <v>0</v>
      </c>
      <c r="L364" s="258" t="s">
        <v>642</v>
      </c>
      <c r="M364" s="258">
        <v>0</v>
      </c>
      <c r="N364" s="258">
        <v>0</v>
      </c>
      <c r="O364" s="258">
        <v>0</v>
      </c>
      <c r="P364" s="258"/>
    </row>
    <row r="365" spans="1:16" ht="25.5" x14ac:dyDescent="0.2">
      <c r="A365" s="258">
        <v>716</v>
      </c>
      <c r="B365" s="259" t="s">
        <v>591</v>
      </c>
      <c r="C365" s="258" t="s">
        <v>592</v>
      </c>
      <c r="D365" s="258" t="s">
        <v>735</v>
      </c>
      <c r="E365" s="258" t="s">
        <v>640</v>
      </c>
      <c r="F365" s="258">
        <v>46</v>
      </c>
      <c r="G365" s="258" t="s">
        <v>254</v>
      </c>
      <c r="H365" s="258" t="s">
        <v>26</v>
      </c>
      <c r="I365" s="258" t="s">
        <v>818</v>
      </c>
      <c r="J365" s="258" t="s">
        <v>640</v>
      </c>
      <c r="K365" s="258">
        <v>1.6304347826086956E-2</v>
      </c>
      <c r="L365" s="258" t="s">
        <v>642</v>
      </c>
      <c r="M365" s="258">
        <v>18.182692307692307</v>
      </c>
      <c r="N365" s="258">
        <v>13.63701923076923</v>
      </c>
      <c r="O365" s="258">
        <v>0.29645693979933108</v>
      </c>
      <c r="P365" s="258"/>
    </row>
    <row r="366" spans="1:16" ht="25.5" x14ac:dyDescent="0.2">
      <c r="A366" s="258">
        <v>717</v>
      </c>
      <c r="B366" s="259" t="s">
        <v>591</v>
      </c>
      <c r="C366" s="258" t="s">
        <v>592</v>
      </c>
      <c r="D366" s="258" t="s">
        <v>735</v>
      </c>
      <c r="E366" s="258" t="s">
        <v>640</v>
      </c>
      <c r="F366" s="258">
        <v>46</v>
      </c>
      <c r="G366" s="258" t="s">
        <v>254</v>
      </c>
      <c r="H366" s="258" t="s">
        <v>481</v>
      </c>
      <c r="I366" s="258" t="s">
        <v>823</v>
      </c>
      <c r="J366" s="258" t="s">
        <v>640</v>
      </c>
      <c r="K366" s="258">
        <v>1.0434782608695652</v>
      </c>
      <c r="L366" s="258" t="s">
        <v>422</v>
      </c>
      <c r="M366" s="258">
        <v>3.5534999999999997</v>
      </c>
      <c r="N366" s="258">
        <v>170.56799999999998</v>
      </c>
      <c r="O366" s="258">
        <v>3.7080000000000002</v>
      </c>
      <c r="P366" s="258"/>
    </row>
    <row r="367" spans="1:16" ht="25.5" x14ac:dyDescent="0.2">
      <c r="A367" s="258">
        <v>718</v>
      </c>
      <c r="B367" s="259" t="s">
        <v>591</v>
      </c>
      <c r="C367" s="258" t="s">
        <v>592</v>
      </c>
      <c r="D367" s="258" t="s">
        <v>735</v>
      </c>
      <c r="E367" s="258" t="s">
        <v>640</v>
      </c>
      <c r="F367" s="258">
        <v>46</v>
      </c>
      <c r="G367" s="258" t="s">
        <v>254</v>
      </c>
      <c r="H367" s="258" t="s">
        <v>481</v>
      </c>
      <c r="I367" s="258" t="s">
        <v>824</v>
      </c>
      <c r="J367" s="258" t="s">
        <v>640</v>
      </c>
      <c r="K367" s="258">
        <v>1.0434782608695652</v>
      </c>
      <c r="L367" s="258" t="s">
        <v>422</v>
      </c>
      <c r="M367" s="258">
        <v>1.2075</v>
      </c>
      <c r="N367" s="258">
        <v>57.96</v>
      </c>
      <c r="O367" s="258">
        <v>1.26</v>
      </c>
      <c r="P367" s="258"/>
    </row>
    <row r="368" spans="1:16" ht="25.5" x14ac:dyDescent="0.2">
      <c r="A368" s="258">
        <v>719</v>
      </c>
      <c r="B368" s="259" t="s">
        <v>591</v>
      </c>
      <c r="C368" s="258" t="s">
        <v>592</v>
      </c>
      <c r="D368" s="258" t="s">
        <v>735</v>
      </c>
      <c r="E368" s="258" t="s">
        <v>640</v>
      </c>
      <c r="F368" s="258">
        <v>46</v>
      </c>
      <c r="G368" s="258" t="s">
        <v>254</v>
      </c>
      <c r="H368" s="258" t="s">
        <v>481</v>
      </c>
      <c r="I368" s="258" t="s">
        <v>645</v>
      </c>
      <c r="J368" s="258" t="s">
        <v>640</v>
      </c>
      <c r="K368" s="258">
        <v>2.0869565217391304</v>
      </c>
      <c r="L368" s="258" t="s">
        <v>422</v>
      </c>
      <c r="M368" s="258">
        <v>0.167109375</v>
      </c>
      <c r="N368" s="258">
        <v>16.0425</v>
      </c>
      <c r="O368" s="258">
        <v>0.34875</v>
      </c>
      <c r="P368" s="258"/>
    </row>
    <row r="369" spans="1:16" ht="25.5" x14ac:dyDescent="0.2">
      <c r="A369" s="258">
        <v>720</v>
      </c>
      <c r="B369" s="259" t="s">
        <v>591</v>
      </c>
      <c r="C369" s="258" t="s">
        <v>592</v>
      </c>
      <c r="D369" s="258" t="s">
        <v>735</v>
      </c>
      <c r="E369" s="258" t="s">
        <v>640</v>
      </c>
      <c r="F369" s="258">
        <v>46</v>
      </c>
      <c r="G369" s="258" t="s">
        <v>254</v>
      </c>
      <c r="H369" s="258" t="s">
        <v>481</v>
      </c>
      <c r="I369" s="258" t="s">
        <v>660</v>
      </c>
      <c r="J369" s="258" t="s">
        <v>640</v>
      </c>
      <c r="K369" s="258">
        <v>8.6956521739130432E-2</v>
      </c>
      <c r="L369" s="258" t="s">
        <v>422</v>
      </c>
      <c r="M369" s="258">
        <v>0.1796875</v>
      </c>
      <c r="N369" s="258">
        <v>0.71875</v>
      </c>
      <c r="O369" s="258">
        <v>1.5625E-2</v>
      </c>
      <c r="P369" s="258"/>
    </row>
    <row r="370" spans="1:16" ht="25.5" x14ac:dyDescent="0.2">
      <c r="A370" s="258">
        <v>721</v>
      </c>
      <c r="B370" s="259" t="s">
        <v>591</v>
      </c>
      <c r="C370" s="258" t="s">
        <v>592</v>
      </c>
      <c r="D370" s="258" t="s">
        <v>735</v>
      </c>
      <c r="E370" s="258" t="s">
        <v>640</v>
      </c>
      <c r="F370" s="258">
        <v>46</v>
      </c>
      <c r="G370" s="258" t="s">
        <v>254</v>
      </c>
      <c r="H370" s="258" t="s">
        <v>481</v>
      </c>
      <c r="I370" s="258" t="s">
        <v>821</v>
      </c>
      <c r="J370" s="258" t="s">
        <v>640</v>
      </c>
      <c r="K370" s="258">
        <v>2.1739130434782608E-2</v>
      </c>
      <c r="L370" s="258" t="s">
        <v>422</v>
      </c>
      <c r="M370" s="258">
        <v>12.787999999999998</v>
      </c>
      <c r="N370" s="258">
        <v>12.787999999999998</v>
      </c>
      <c r="O370" s="258">
        <v>0.27799999999999997</v>
      </c>
      <c r="P370" s="258"/>
    </row>
    <row r="371" spans="1:16" ht="25.5" x14ac:dyDescent="0.2">
      <c r="A371" s="258">
        <v>722</v>
      </c>
      <c r="B371" s="259" t="s">
        <v>591</v>
      </c>
      <c r="C371" s="258" t="s">
        <v>592</v>
      </c>
      <c r="D371" s="258" t="s">
        <v>735</v>
      </c>
      <c r="E371" s="258" t="s">
        <v>640</v>
      </c>
      <c r="F371" s="258">
        <v>46</v>
      </c>
      <c r="G371" s="258" t="s">
        <v>254</v>
      </c>
      <c r="H371" s="258" t="s">
        <v>481</v>
      </c>
      <c r="I371" s="258" t="s">
        <v>822</v>
      </c>
      <c r="J371" s="258" t="s">
        <v>640</v>
      </c>
      <c r="K371" s="258">
        <v>2.1739130434782608E-2</v>
      </c>
      <c r="L371" s="258" t="s">
        <v>422</v>
      </c>
      <c r="M371" s="258">
        <v>1.5295000000000001</v>
      </c>
      <c r="N371" s="258">
        <v>1.5295000000000001</v>
      </c>
      <c r="O371" s="258">
        <v>3.3249999999999995E-2</v>
      </c>
      <c r="P371" s="258"/>
    </row>
    <row r="372" spans="1:16" ht="25.5" x14ac:dyDescent="0.2">
      <c r="A372" s="258">
        <v>703</v>
      </c>
      <c r="B372" s="259" t="s">
        <v>589</v>
      </c>
      <c r="C372" s="258" t="s">
        <v>590</v>
      </c>
      <c r="D372" s="258" t="s">
        <v>735</v>
      </c>
      <c r="E372" s="258" t="s">
        <v>640</v>
      </c>
      <c r="F372" s="258">
        <v>46</v>
      </c>
      <c r="G372" s="258" t="s">
        <v>254</v>
      </c>
      <c r="H372" s="258" t="s">
        <v>476</v>
      </c>
      <c r="I372" s="258" t="s">
        <v>179</v>
      </c>
      <c r="J372" s="258" t="s">
        <v>640</v>
      </c>
      <c r="K372" s="258">
        <v>4.3478260869565216E-2</v>
      </c>
      <c r="L372" s="258" t="s">
        <v>642</v>
      </c>
      <c r="M372" s="258">
        <v>0</v>
      </c>
      <c r="N372" s="258">
        <v>0</v>
      </c>
      <c r="O372" s="258">
        <v>0</v>
      </c>
      <c r="P372" s="258"/>
    </row>
    <row r="373" spans="1:16" ht="25.5" x14ac:dyDescent="0.2">
      <c r="A373" s="258">
        <v>704</v>
      </c>
      <c r="B373" s="259" t="s">
        <v>589</v>
      </c>
      <c r="C373" s="258" t="s">
        <v>590</v>
      </c>
      <c r="D373" s="258" t="s">
        <v>735</v>
      </c>
      <c r="E373" s="258" t="s">
        <v>640</v>
      </c>
      <c r="F373" s="258">
        <v>46</v>
      </c>
      <c r="G373" s="258" t="s">
        <v>254</v>
      </c>
      <c r="H373" s="258" t="s">
        <v>476</v>
      </c>
      <c r="I373" s="258" t="s">
        <v>643</v>
      </c>
      <c r="J373" s="258" t="s">
        <v>640</v>
      </c>
      <c r="K373" s="258">
        <v>0</v>
      </c>
      <c r="L373" s="258" t="s">
        <v>642</v>
      </c>
      <c r="M373" s="258">
        <v>0</v>
      </c>
      <c r="N373" s="258">
        <v>0</v>
      </c>
      <c r="O373" s="258">
        <v>0</v>
      </c>
      <c r="P373" s="258"/>
    </row>
    <row r="374" spans="1:16" ht="25.5" x14ac:dyDescent="0.2">
      <c r="A374" s="258">
        <v>705</v>
      </c>
      <c r="B374" s="259" t="s">
        <v>589</v>
      </c>
      <c r="C374" s="258" t="s">
        <v>590</v>
      </c>
      <c r="D374" s="258" t="s">
        <v>735</v>
      </c>
      <c r="E374" s="258" t="s">
        <v>640</v>
      </c>
      <c r="F374" s="258">
        <v>46</v>
      </c>
      <c r="G374" s="258" t="s">
        <v>254</v>
      </c>
      <c r="H374" s="258" t="s">
        <v>476</v>
      </c>
      <c r="I374" s="258" t="s">
        <v>644</v>
      </c>
      <c r="J374" s="258" t="s">
        <v>640</v>
      </c>
      <c r="K374" s="258">
        <v>0</v>
      </c>
      <c r="L374" s="258" t="s">
        <v>642</v>
      </c>
      <c r="M374" s="258">
        <v>0</v>
      </c>
      <c r="N374" s="258">
        <v>0</v>
      </c>
      <c r="O374" s="258">
        <v>0</v>
      </c>
      <c r="P374" s="258"/>
    </row>
    <row r="375" spans="1:16" ht="25.5" x14ac:dyDescent="0.2">
      <c r="A375" s="258">
        <v>706</v>
      </c>
      <c r="B375" s="259" t="s">
        <v>589</v>
      </c>
      <c r="C375" s="258" t="s">
        <v>590</v>
      </c>
      <c r="D375" s="258" t="s">
        <v>735</v>
      </c>
      <c r="E375" s="258" t="s">
        <v>640</v>
      </c>
      <c r="F375" s="258">
        <v>46</v>
      </c>
      <c r="G375" s="258" t="s">
        <v>254</v>
      </c>
      <c r="H375" s="258" t="s">
        <v>26</v>
      </c>
      <c r="I375" s="258" t="s">
        <v>818</v>
      </c>
      <c r="J375" s="258" t="s">
        <v>640</v>
      </c>
      <c r="K375" s="258">
        <v>1.6304347826086956E-2</v>
      </c>
      <c r="L375" s="258" t="s">
        <v>642</v>
      </c>
      <c r="M375" s="258">
        <v>18.182692307692307</v>
      </c>
      <c r="N375" s="258">
        <v>13.63701923076923</v>
      </c>
      <c r="O375" s="258">
        <v>0.29645693979933108</v>
      </c>
      <c r="P375" s="258"/>
    </row>
    <row r="376" spans="1:16" ht="25.5" x14ac:dyDescent="0.2">
      <c r="A376" s="258">
        <v>707</v>
      </c>
      <c r="B376" s="259" t="s">
        <v>589</v>
      </c>
      <c r="C376" s="258" t="s">
        <v>590</v>
      </c>
      <c r="D376" s="258" t="s">
        <v>735</v>
      </c>
      <c r="E376" s="258" t="s">
        <v>640</v>
      </c>
      <c r="F376" s="258">
        <v>46</v>
      </c>
      <c r="G376" s="258" t="s">
        <v>254</v>
      </c>
      <c r="H376" s="258" t="s">
        <v>481</v>
      </c>
      <c r="I376" s="258" t="s">
        <v>819</v>
      </c>
      <c r="J376" s="258" t="s">
        <v>640</v>
      </c>
      <c r="K376" s="258">
        <v>1.0434782608695652</v>
      </c>
      <c r="L376" s="258" t="s">
        <v>422</v>
      </c>
      <c r="M376" s="258">
        <v>2.8405</v>
      </c>
      <c r="N376" s="258">
        <v>136.34399999999999</v>
      </c>
      <c r="O376" s="258">
        <v>2.964</v>
      </c>
      <c r="P376" s="258"/>
    </row>
    <row r="377" spans="1:16" ht="25.5" x14ac:dyDescent="0.2">
      <c r="A377" s="258">
        <v>708</v>
      </c>
      <c r="B377" s="259" t="s">
        <v>589</v>
      </c>
      <c r="C377" s="258" t="s">
        <v>590</v>
      </c>
      <c r="D377" s="258" t="s">
        <v>735</v>
      </c>
      <c r="E377" s="258" t="s">
        <v>640</v>
      </c>
      <c r="F377" s="258">
        <v>46</v>
      </c>
      <c r="G377" s="258" t="s">
        <v>254</v>
      </c>
      <c r="H377" s="258" t="s">
        <v>481</v>
      </c>
      <c r="I377" s="258" t="s">
        <v>820</v>
      </c>
      <c r="J377" s="258" t="s">
        <v>640</v>
      </c>
      <c r="K377" s="258">
        <v>1.0434782608695652</v>
      </c>
      <c r="L377" s="258" t="s">
        <v>422</v>
      </c>
      <c r="M377" s="258">
        <v>1.9664999999999999</v>
      </c>
      <c r="N377" s="258">
        <v>94.391999999999996</v>
      </c>
      <c r="O377" s="258">
        <v>2.052</v>
      </c>
      <c r="P377" s="258"/>
    </row>
    <row r="378" spans="1:16" ht="25.5" x14ac:dyDescent="0.2">
      <c r="A378" s="258">
        <v>709</v>
      </c>
      <c r="B378" s="259" t="s">
        <v>589</v>
      </c>
      <c r="C378" s="258" t="s">
        <v>590</v>
      </c>
      <c r="D378" s="258" t="s">
        <v>735</v>
      </c>
      <c r="E378" s="258" t="s">
        <v>640</v>
      </c>
      <c r="F378" s="258">
        <v>46</v>
      </c>
      <c r="G378" s="258" t="s">
        <v>254</v>
      </c>
      <c r="H378" s="258" t="s">
        <v>481</v>
      </c>
      <c r="I378" s="258" t="s">
        <v>645</v>
      </c>
      <c r="J378" s="258" t="s">
        <v>640</v>
      </c>
      <c r="K378" s="258">
        <v>2.0869565217391304</v>
      </c>
      <c r="L378" s="258" t="s">
        <v>422</v>
      </c>
      <c r="M378" s="258">
        <v>0.167109375</v>
      </c>
      <c r="N378" s="258">
        <v>16.0425</v>
      </c>
      <c r="O378" s="258">
        <v>0.34875</v>
      </c>
      <c r="P378" s="258"/>
    </row>
    <row r="379" spans="1:16" ht="25.5" x14ac:dyDescent="0.2">
      <c r="A379" s="258">
        <v>710</v>
      </c>
      <c r="B379" s="259" t="s">
        <v>589</v>
      </c>
      <c r="C379" s="258" t="s">
        <v>590</v>
      </c>
      <c r="D379" s="258" t="s">
        <v>735</v>
      </c>
      <c r="E379" s="258" t="s">
        <v>640</v>
      </c>
      <c r="F379" s="258">
        <v>46</v>
      </c>
      <c r="G379" s="258" t="s">
        <v>254</v>
      </c>
      <c r="H379" s="258" t="s">
        <v>481</v>
      </c>
      <c r="I379" s="258" t="s">
        <v>660</v>
      </c>
      <c r="J379" s="258" t="s">
        <v>640</v>
      </c>
      <c r="K379" s="258">
        <v>8.6956521739130432E-2</v>
      </c>
      <c r="L379" s="258" t="s">
        <v>422</v>
      </c>
      <c r="M379" s="258">
        <v>0.1796875</v>
      </c>
      <c r="N379" s="258">
        <v>0.71875</v>
      </c>
      <c r="O379" s="258">
        <v>1.5625E-2</v>
      </c>
      <c r="P379" s="258"/>
    </row>
    <row r="380" spans="1:16" ht="25.5" x14ac:dyDescent="0.2">
      <c r="A380" s="258">
        <v>711</v>
      </c>
      <c r="B380" s="259" t="s">
        <v>589</v>
      </c>
      <c r="C380" s="258" t="s">
        <v>590</v>
      </c>
      <c r="D380" s="258" t="s">
        <v>735</v>
      </c>
      <c r="E380" s="258" t="s">
        <v>640</v>
      </c>
      <c r="F380" s="258">
        <v>46</v>
      </c>
      <c r="G380" s="258" t="s">
        <v>254</v>
      </c>
      <c r="H380" s="258" t="s">
        <v>481</v>
      </c>
      <c r="I380" s="258" t="s">
        <v>821</v>
      </c>
      <c r="J380" s="258" t="s">
        <v>640</v>
      </c>
      <c r="K380" s="258">
        <v>2.1739130434782608E-2</v>
      </c>
      <c r="L380" s="258" t="s">
        <v>422</v>
      </c>
      <c r="M380" s="258">
        <v>12.787999999999998</v>
      </c>
      <c r="N380" s="258">
        <v>12.787999999999998</v>
      </c>
      <c r="O380" s="258">
        <v>0.27799999999999997</v>
      </c>
      <c r="P380" s="258"/>
    </row>
    <row r="381" spans="1:16" ht="25.5" x14ac:dyDescent="0.2">
      <c r="A381" s="258">
        <v>712</v>
      </c>
      <c r="B381" s="259" t="s">
        <v>589</v>
      </c>
      <c r="C381" s="258" t="s">
        <v>590</v>
      </c>
      <c r="D381" s="258" t="s">
        <v>735</v>
      </c>
      <c r="E381" s="258" t="s">
        <v>640</v>
      </c>
      <c r="F381" s="258">
        <v>46</v>
      </c>
      <c r="G381" s="258" t="s">
        <v>254</v>
      </c>
      <c r="H381" s="258" t="s">
        <v>481</v>
      </c>
      <c r="I381" s="258" t="s">
        <v>822</v>
      </c>
      <c r="J381" s="258" t="s">
        <v>640</v>
      </c>
      <c r="K381" s="258">
        <v>2.1739130434782608E-2</v>
      </c>
      <c r="L381" s="258" t="s">
        <v>422</v>
      </c>
      <c r="M381" s="258">
        <v>1.5295000000000001</v>
      </c>
      <c r="N381" s="258">
        <v>1.5295000000000001</v>
      </c>
      <c r="O381" s="258">
        <v>3.3249999999999995E-2</v>
      </c>
      <c r="P381" s="258"/>
    </row>
    <row r="382" spans="1:16" ht="38.25" x14ac:dyDescent="0.2">
      <c r="A382" s="258">
        <v>723</v>
      </c>
      <c r="B382" s="259" t="s">
        <v>593</v>
      </c>
      <c r="C382" s="258" t="s">
        <v>640</v>
      </c>
      <c r="D382" s="258" t="s">
        <v>735</v>
      </c>
      <c r="E382" s="258" t="s">
        <v>640</v>
      </c>
      <c r="F382" s="258">
        <v>10</v>
      </c>
      <c r="G382" s="258" t="s">
        <v>254</v>
      </c>
      <c r="H382" s="258" t="s">
        <v>476</v>
      </c>
      <c r="I382" s="258" t="s">
        <v>179</v>
      </c>
      <c r="J382" s="258" t="s">
        <v>640</v>
      </c>
      <c r="K382" s="258">
        <v>0.25</v>
      </c>
      <c r="L382" s="258" t="s">
        <v>642</v>
      </c>
      <c r="M382" s="258">
        <v>0</v>
      </c>
      <c r="N382" s="258">
        <v>0</v>
      </c>
      <c r="O382" s="258">
        <v>0</v>
      </c>
      <c r="P382" s="258"/>
    </row>
    <row r="383" spans="1:16" ht="38.25" x14ac:dyDescent="0.2">
      <c r="A383" s="258">
        <v>724</v>
      </c>
      <c r="B383" s="259" t="s">
        <v>593</v>
      </c>
      <c r="C383" s="258" t="s">
        <v>640</v>
      </c>
      <c r="D383" s="258" t="s">
        <v>735</v>
      </c>
      <c r="E383" s="258" t="s">
        <v>640</v>
      </c>
      <c r="F383" s="258">
        <v>10</v>
      </c>
      <c r="G383" s="258" t="s">
        <v>254</v>
      </c>
      <c r="H383" s="258" t="s">
        <v>476</v>
      </c>
      <c r="I383" s="258" t="s">
        <v>643</v>
      </c>
      <c r="J383" s="258" t="s">
        <v>640</v>
      </c>
      <c r="K383" s="258">
        <v>0</v>
      </c>
      <c r="L383" s="258" t="s">
        <v>642</v>
      </c>
      <c r="M383" s="258">
        <v>0</v>
      </c>
      <c r="N383" s="258">
        <v>0</v>
      </c>
      <c r="O383" s="258">
        <v>0</v>
      </c>
      <c r="P383" s="258"/>
    </row>
    <row r="384" spans="1:16" ht="38.25" x14ac:dyDescent="0.2">
      <c r="A384" s="258">
        <v>725</v>
      </c>
      <c r="B384" s="259" t="s">
        <v>593</v>
      </c>
      <c r="C384" s="258" t="s">
        <v>640</v>
      </c>
      <c r="D384" s="258" t="s">
        <v>735</v>
      </c>
      <c r="E384" s="258" t="s">
        <v>640</v>
      </c>
      <c r="F384" s="258">
        <v>10</v>
      </c>
      <c r="G384" s="258" t="s">
        <v>254</v>
      </c>
      <c r="H384" s="258" t="s">
        <v>476</v>
      </c>
      <c r="I384" s="258" t="s">
        <v>644</v>
      </c>
      <c r="J384" s="258" t="s">
        <v>640</v>
      </c>
      <c r="K384" s="258">
        <v>0</v>
      </c>
      <c r="L384" s="258" t="s">
        <v>642</v>
      </c>
      <c r="M384" s="258">
        <v>0</v>
      </c>
      <c r="N384" s="258">
        <v>0</v>
      </c>
      <c r="O384" s="258">
        <v>0</v>
      </c>
      <c r="P384" s="258"/>
    </row>
    <row r="385" spans="1:16" ht="38.25" x14ac:dyDescent="0.2">
      <c r="A385" s="258">
        <v>726</v>
      </c>
      <c r="B385" s="259" t="s">
        <v>593</v>
      </c>
      <c r="C385" s="258" t="s">
        <v>640</v>
      </c>
      <c r="D385" s="258" t="s">
        <v>735</v>
      </c>
      <c r="E385" s="258" t="s">
        <v>640</v>
      </c>
      <c r="F385" s="258">
        <v>10</v>
      </c>
      <c r="G385" s="258" t="s">
        <v>254</v>
      </c>
      <c r="H385" s="258" t="s">
        <v>26</v>
      </c>
      <c r="I385" s="258" t="s">
        <v>753</v>
      </c>
      <c r="J385" s="258" t="s">
        <v>640</v>
      </c>
      <c r="K385" s="258">
        <v>7.4999999999999997E-2</v>
      </c>
      <c r="L385" s="258" t="s">
        <v>642</v>
      </c>
      <c r="M385" s="258">
        <v>14.75076923076923</v>
      </c>
      <c r="N385" s="258">
        <v>11.063076923076922</v>
      </c>
      <c r="O385" s="258">
        <v>1.1063076923076922</v>
      </c>
      <c r="P385" s="258"/>
    </row>
    <row r="386" spans="1:16" ht="38.25" x14ac:dyDescent="0.2">
      <c r="A386" s="258">
        <v>727</v>
      </c>
      <c r="B386" s="259" t="s">
        <v>593</v>
      </c>
      <c r="C386" s="258" t="s">
        <v>640</v>
      </c>
      <c r="D386" s="258" t="s">
        <v>735</v>
      </c>
      <c r="E386" s="258" t="s">
        <v>640</v>
      </c>
      <c r="F386" s="258">
        <v>10</v>
      </c>
      <c r="G386" s="258" t="s">
        <v>254</v>
      </c>
      <c r="H386" s="258" t="s">
        <v>26</v>
      </c>
      <c r="I386" s="258" t="s">
        <v>731</v>
      </c>
      <c r="J386" s="258" t="s">
        <v>640</v>
      </c>
      <c r="K386" s="258">
        <v>3.4999999999999996E-2</v>
      </c>
      <c r="L386" s="258" t="s">
        <v>642</v>
      </c>
      <c r="M386" s="258">
        <v>0.46346153846153848</v>
      </c>
      <c r="N386" s="258">
        <v>0.16221153846153846</v>
      </c>
      <c r="O386" s="258">
        <v>1.6221153846153847E-2</v>
      </c>
      <c r="P386" s="258"/>
    </row>
    <row r="387" spans="1:16" ht="38.25" x14ac:dyDescent="0.2">
      <c r="A387" s="258">
        <v>728</v>
      </c>
      <c r="B387" s="259" t="s">
        <v>593</v>
      </c>
      <c r="C387" s="258" t="s">
        <v>640</v>
      </c>
      <c r="D387" s="258" t="s">
        <v>735</v>
      </c>
      <c r="E387" s="258" t="s">
        <v>640</v>
      </c>
      <c r="F387" s="258">
        <v>10</v>
      </c>
      <c r="G387" s="258" t="s">
        <v>254</v>
      </c>
      <c r="H387" s="258" t="s">
        <v>481</v>
      </c>
      <c r="I387" s="258" t="s">
        <v>825</v>
      </c>
      <c r="J387" s="258" t="s">
        <v>640</v>
      </c>
      <c r="K387" s="258">
        <v>1</v>
      </c>
      <c r="L387" s="258" t="s">
        <v>422</v>
      </c>
      <c r="M387" s="258">
        <v>3.9434545454545447</v>
      </c>
      <c r="N387" s="258">
        <v>39.43454545454545</v>
      </c>
      <c r="O387" s="258">
        <v>3.9434545454545447</v>
      </c>
      <c r="P387" s="258"/>
    </row>
    <row r="388" spans="1:16" ht="38.25" x14ac:dyDescent="0.2">
      <c r="A388" s="258">
        <v>729</v>
      </c>
      <c r="B388" s="259" t="s">
        <v>593</v>
      </c>
      <c r="C388" s="258" t="s">
        <v>640</v>
      </c>
      <c r="D388" s="258" t="s">
        <v>735</v>
      </c>
      <c r="E388" s="258" t="s">
        <v>640</v>
      </c>
      <c r="F388" s="258">
        <v>10</v>
      </c>
      <c r="G388" s="258" t="s">
        <v>254</v>
      </c>
      <c r="H388" s="258" t="s">
        <v>481</v>
      </c>
      <c r="I388" s="258" t="s">
        <v>669</v>
      </c>
      <c r="J388" s="258" t="s">
        <v>640</v>
      </c>
      <c r="K388" s="258">
        <v>1.2</v>
      </c>
      <c r="L388" s="258" t="s">
        <v>422</v>
      </c>
      <c r="M388" s="258">
        <v>9.1378999999999974E-2</v>
      </c>
      <c r="N388" s="258">
        <v>1.0965479999999996</v>
      </c>
      <c r="O388" s="258">
        <v>0.10965479999999996</v>
      </c>
      <c r="P388" s="258"/>
    </row>
    <row r="389" spans="1:16" ht="38.25" x14ac:dyDescent="0.2">
      <c r="A389" s="258">
        <v>730</v>
      </c>
      <c r="B389" s="259" t="s">
        <v>593</v>
      </c>
      <c r="C389" s="258" t="s">
        <v>640</v>
      </c>
      <c r="D389" s="258" t="s">
        <v>735</v>
      </c>
      <c r="E389" s="258" t="s">
        <v>640</v>
      </c>
      <c r="F389" s="258">
        <v>10</v>
      </c>
      <c r="G389" s="258" t="s">
        <v>254</v>
      </c>
      <c r="H389" s="258" t="s">
        <v>481</v>
      </c>
      <c r="I389" s="258" t="s">
        <v>726</v>
      </c>
      <c r="J389" s="258" t="s">
        <v>640</v>
      </c>
      <c r="K389" s="258">
        <v>3.4999999999999996E-2</v>
      </c>
      <c r="L389" s="258" t="s">
        <v>422</v>
      </c>
      <c r="M389" s="258">
        <v>0.69459999999999988</v>
      </c>
      <c r="N389" s="258">
        <v>0.24310999999999991</v>
      </c>
      <c r="O389" s="258">
        <v>2.4310999999999992E-2</v>
      </c>
      <c r="P389" s="258"/>
    </row>
    <row r="390" spans="1:16" ht="38.25" x14ac:dyDescent="0.2">
      <c r="A390" s="258">
        <v>731</v>
      </c>
      <c r="B390" s="259" t="s">
        <v>593</v>
      </c>
      <c r="C390" s="258" t="s">
        <v>640</v>
      </c>
      <c r="D390" s="258" t="s">
        <v>735</v>
      </c>
      <c r="E390" s="258" t="s">
        <v>640</v>
      </c>
      <c r="F390" s="258">
        <v>10</v>
      </c>
      <c r="G390" s="258" t="s">
        <v>254</v>
      </c>
      <c r="H390" s="258" t="s">
        <v>481</v>
      </c>
      <c r="I390" s="258" t="s">
        <v>645</v>
      </c>
      <c r="J390" s="258" t="s">
        <v>640</v>
      </c>
      <c r="K390" s="258">
        <v>1.6</v>
      </c>
      <c r="L390" s="258" t="s">
        <v>422</v>
      </c>
      <c r="M390" s="258">
        <v>0.167109375</v>
      </c>
      <c r="N390" s="258">
        <v>2.6737500000000001</v>
      </c>
      <c r="O390" s="258">
        <v>0.26737500000000003</v>
      </c>
      <c r="P390" s="258"/>
    </row>
    <row r="391" spans="1:16" ht="38.25" x14ac:dyDescent="0.2">
      <c r="A391" s="258">
        <v>732</v>
      </c>
      <c r="B391" s="259" t="s">
        <v>593</v>
      </c>
      <c r="C391" s="258" t="s">
        <v>640</v>
      </c>
      <c r="D391" s="258" t="s">
        <v>735</v>
      </c>
      <c r="E391" s="258" t="s">
        <v>640</v>
      </c>
      <c r="F391" s="258">
        <v>10</v>
      </c>
      <c r="G391" s="258" t="s">
        <v>254</v>
      </c>
      <c r="H391" s="258" t="s">
        <v>481</v>
      </c>
      <c r="I391" s="258" t="s">
        <v>660</v>
      </c>
      <c r="J391" s="258" t="s">
        <v>640</v>
      </c>
      <c r="K391" s="258">
        <v>0.1</v>
      </c>
      <c r="L391" s="258" t="s">
        <v>422</v>
      </c>
      <c r="M391" s="258">
        <v>0.1796875</v>
      </c>
      <c r="N391" s="258">
        <v>0.1796875</v>
      </c>
      <c r="O391" s="258">
        <v>1.7968749999999999E-2</v>
      </c>
      <c r="P391" s="258"/>
    </row>
    <row r="392" spans="1:16" x14ac:dyDescent="0.2">
      <c r="A392" s="258">
        <v>733</v>
      </c>
      <c r="B392" s="259" t="s">
        <v>594</v>
      </c>
      <c r="C392" s="258" t="s">
        <v>527</v>
      </c>
      <c r="D392" s="258" t="s">
        <v>735</v>
      </c>
      <c r="E392" s="258" t="s">
        <v>640</v>
      </c>
      <c r="F392" s="258">
        <v>16</v>
      </c>
      <c r="G392" s="258" t="s">
        <v>254</v>
      </c>
      <c r="H392" s="258" t="s">
        <v>476</v>
      </c>
      <c r="I392" s="258" t="s">
        <v>179</v>
      </c>
      <c r="J392" s="258" t="s">
        <v>640</v>
      </c>
      <c r="K392" s="258">
        <v>0.75</v>
      </c>
      <c r="L392" s="258" t="s">
        <v>642</v>
      </c>
      <c r="M392" s="258">
        <v>0</v>
      </c>
      <c r="N392" s="258">
        <v>0</v>
      </c>
      <c r="O392" s="258">
        <v>0</v>
      </c>
      <c r="P392" s="258"/>
    </row>
    <row r="393" spans="1:16" x14ac:dyDescent="0.2">
      <c r="A393" s="258">
        <v>734</v>
      </c>
      <c r="B393" s="259" t="s">
        <v>594</v>
      </c>
      <c r="C393" s="258" t="s">
        <v>527</v>
      </c>
      <c r="D393" s="258" t="s">
        <v>735</v>
      </c>
      <c r="E393" s="258" t="s">
        <v>640</v>
      </c>
      <c r="F393" s="258">
        <v>16</v>
      </c>
      <c r="G393" s="258" t="s">
        <v>254</v>
      </c>
      <c r="H393" s="258" t="s">
        <v>476</v>
      </c>
      <c r="I393" s="258" t="s">
        <v>643</v>
      </c>
      <c r="J393" s="258" t="s">
        <v>640</v>
      </c>
      <c r="K393" s="258">
        <v>0</v>
      </c>
      <c r="L393" s="258" t="s">
        <v>642</v>
      </c>
      <c r="M393" s="258">
        <v>0</v>
      </c>
      <c r="N393" s="258">
        <v>0</v>
      </c>
      <c r="O393" s="258">
        <v>0</v>
      </c>
      <c r="P393" s="258"/>
    </row>
    <row r="394" spans="1:16" x14ac:dyDescent="0.2">
      <c r="A394" s="258">
        <v>735</v>
      </c>
      <c r="B394" s="259" t="s">
        <v>594</v>
      </c>
      <c r="C394" s="258" t="s">
        <v>527</v>
      </c>
      <c r="D394" s="258" t="s">
        <v>735</v>
      </c>
      <c r="E394" s="258" t="s">
        <v>640</v>
      </c>
      <c r="F394" s="258">
        <v>16</v>
      </c>
      <c r="G394" s="258" t="s">
        <v>254</v>
      </c>
      <c r="H394" s="258" t="s">
        <v>476</v>
      </c>
      <c r="I394" s="258" t="s">
        <v>644</v>
      </c>
      <c r="J394" s="258" t="s">
        <v>640</v>
      </c>
      <c r="K394" s="258">
        <v>0</v>
      </c>
      <c r="L394" s="258" t="s">
        <v>642</v>
      </c>
      <c r="M394" s="258">
        <v>0</v>
      </c>
      <c r="N394" s="258">
        <v>0</v>
      </c>
      <c r="O394" s="258">
        <v>0</v>
      </c>
      <c r="P394" s="258"/>
    </row>
    <row r="395" spans="1:16" x14ac:dyDescent="0.2">
      <c r="A395" s="258">
        <v>736</v>
      </c>
      <c r="B395" s="259" t="s">
        <v>594</v>
      </c>
      <c r="C395" s="258" t="s">
        <v>527</v>
      </c>
      <c r="D395" s="258" t="s">
        <v>735</v>
      </c>
      <c r="E395" s="258" t="s">
        <v>640</v>
      </c>
      <c r="F395" s="258">
        <v>16</v>
      </c>
      <c r="G395" s="258" t="s">
        <v>254</v>
      </c>
      <c r="H395" s="258" t="s">
        <v>26</v>
      </c>
      <c r="I395" s="258" t="s">
        <v>826</v>
      </c>
      <c r="J395" s="258" t="s">
        <v>640</v>
      </c>
      <c r="K395" s="258">
        <v>0.375</v>
      </c>
      <c r="L395" s="258" t="s">
        <v>642</v>
      </c>
      <c r="M395" s="258">
        <v>50</v>
      </c>
      <c r="N395" s="258">
        <v>300</v>
      </c>
      <c r="O395" s="258">
        <v>18.75</v>
      </c>
      <c r="P395" s="258"/>
    </row>
    <row r="396" spans="1:16" x14ac:dyDescent="0.2">
      <c r="A396" s="258">
        <v>737</v>
      </c>
      <c r="B396" s="259" t="s">
        <v>594</v>
      </c>
      <c r="C396" s="258" t="s">
        <v>527</v>
      </c>
      <c r="D396" s="258" t="s">
        <v>735</v>
      </c>
      <c r="E396" s="258" t="s">
        <v>640</v>
      </c>
      <c r="F396" s="258">
        <v>16</v>
      </c>
      <c r="G396" s="258" t="s">
        <v>254</v>
      </c>
      <c r="H396" s="258" t="s">
        <v>26</v>
      </c>
      <c r="I396" s="258" t="s">
        <v>827</v>
      </c>
      <c r="J396" s="258" t="s">
        <v>640</v>
      </c>
      <c r="K396" s="258">
        <v>1.5</v>
      </c>
      <c r="L396" s="258" t="s">
        <v>642</v>
      </c>
      <c r="M396" s="258">
        <v>7.9755036630036635E-2</v>
      </c>
      <c r="N396" s="258">
        <v>1.9141208791208792</v>
      </c>
      <c r="O396" s="258">
        <v>0.11963255494505497</v>
      </c>
      <c r="P396" s="258"/>
    </row>
    <row r="397" spans="1:16" x14ac:dyDescent="0.2">
      <c r="A397" s="258">
        <v>738</v>
      </c>
      <c r="B397" s="259" t="s">
        <v>594</v>
      </c>
      <c r="C397" s="258" t="s">
        <v>527</v>
      </c>
      <c r="D397" s="258" t="s">
        <v>735</v>
      </c>
      <c r="E397" s="258" t="s">
        <v>640</v>
      </c>
      <c r="F397" s="258">
        <v>16</v>
      </c>
      <c r="G397" s="258" t="s">
        <v>254</v>
      </c>
      <c r="H397" s="258" t="s">
        <v>26</v>
      </c>
      <c r="I397" s="258" t="s">
        <v>650</v>
      </c>
      <c r="J397" s="258" t="s">
        <v>640</v>
      </c>
      <c r="K397" s="258">
        <v>6.25E-2</v>
      </c>
      <c r="L397" s="258" t="s">
        <v>642</v>
      </c>
      <c r="M397" s="258">
        <v>2.0665384615384612</v>
      </c>
      <c r="N397" s="258">
        <v>2.0665384615384612</v>
      </c>
      <c r="O397" s="258">
        <v>0.12915865384615385</v>
      </c>
      <c r="P397" s="258"/>
    </row>
    <row r="398" spans="1:16" x14ac:dyDescent="0.2">
      <c r="A398" s="258">
        <v>739</v>
      </c>
      <c r="B398" s="259" t="s">
        <v>594</v>
      </c>
      <c r="C398" s="258" t="s">
        <v>527</v>
      </c>
      <c r="D398" s="258" t="s">
        <v>735</v>
      </c>
      <c r="E398" s="258" t="s">
        <v>640</v>
      </c>
      <c r="F398" s="258">
        <v>16</v>
      </c>
      <c r="G398" s="258" t="s">
        <v>254</v>
      </c>
      <c r="H398" s="258" t="s">
        <v>26</v>
      </c>
      <c r="I398" s="258" t="s">
        <v>681</v>
      </c>
      <c r="J398" s="258" t="s">
        <v>640</v>
      </c>
      <c r="K398" s="258">
        <v>0.25</v>
      </c>
      <c r="L398" s="258" t="s">
        <v>642</v>
      </c>
      <c r="M398" s="258">
        <v>0.69576923076923081</v>
      </c>
      <c r="N398" s="258">
        <v>2.7830769230769232</v>
      </c>
      <c r="O398" s="258">
        <v>0.1739423076923077</v>
      </c>
      <c r="P398" s="258"/>
    </row>
    <row r="399" spans="1:16" x14ac:dyDescent="0.2">
      <c r="A399" s="258">
        <v>740</v>
      </c>
      <c r="B399" s="259" t="s">
        <v>594</v>
      </c>
      <c r="C399" s="258" t="s">
        <v>527</v>
      </c>
      <c r="D399" s="258" t="s">
        <v>735</v>
      </c>
      <c r="E399" s="258" t="s">
        <v>640</v>
      </c>
      <c r="F399" s="258">
        <v>16</v>
      </c>
      <c r="G399" s="258" t="s">
        <v>254</v>
      </c>
      <c r="H399" s="258" t="s">
        <v>481</v>
      </c>
      <c r="I399" s="258" t="s">
        <v>828</v>
      </c>
      <c r="J399" s="258" t="s">
        <v>640</v>
      </c>
      <c r="K399" s="258">
        <v>1</v>
      </c>
      <c r="L399" s="258" t="s">
        <v>422</v>
      </c>
      <c r="M399" s="258">
        <v>27.628749999999997</v>
      </c>
      <c r="N399" s="258">
        <v>442.05999999999995</v>
      </c>
      <c r="O399" s="258">
        <v>27.628749999999997</v>
      </c>
      <c r="P399" s="258"/>
    </row>
    <row r="400" spans="1:16" x14ac:dyDescent="0.2">
      <c r="A400" s="258">
        <v>741</v>
      </c>
      <c r="B400" s="259" t="s">
        <v>594</v>
      </c>
      <c r="C400" s="258" t="s">
        <v>527</v>
      </c>
      <c r="D400" s="258" t="s">
        <v>735</v>
      </c>
      <c r="E400" s="258" t="s">
        <v>640</v>
      </c>
      <c r="F400" s="258">
        <v>16</v>
      </c>
      <c r="G400" s="258" t="s">
        <v>254</v>
      </c>
      <c r="H400" s="258" t="s">
        <v>481</v>
      </c>
      <c r="I400" s="258" t="s">
        <v>829</v>
      </c>
      <c r="J400" s="258" t="s">
        <v>640</v>
      </c>
      <c r="K400" s="258">
        <v>1</v>
      </c>
      <c r="L400" s="258" t="s">
        <v>422</v>
      </c>
      <c r="M400" s="258">
        <v>9.7749999999999986</v>
      </c>
      <c r="N400" s="258">
        <v>156.39999999999998</v>
      </c>
      <c r="O400" s="258">
        <v>9.7749999999999986</v>
      </c>
      <c r="P400" s="258"/>
    </row>
    <row r="401" spans="1:16" x14ac:dyDescent="0.2">
      <c r="A401" s="258">
        <v>742</v>
      </c>
      <c r="B401" s="259" t="s">
        <v>594</v>
      </c>
      <c r="C401" s="258" t="s">
        <v>527</v>
      </c>
      <c r="D401" s="258" t="s">
        <v>735</v>
      </c>
      <c r="E401" s="258" t="s">
        <v>640</v>
      </c>
      <c r="F401" s="258">
        <v>16</v>
      </c>
      <c r="G401" s="258" t="s">
        <v>254</v>
      </c>
      <c r="H401" s="258" t="s">
        <v>481</v>
      </c>
      <c r="I401" s="258" t="s">
        <v>830</v>
      </c>
      <c r="J401" s="258" t="s">
        <v>640</v>
      </c>
      <c r="K401" s="258">
        <v>1</v>
      </c>
      <c r="L401" s="258" t="s">
        <v>422</v>
      </c>
      <c r="M401" s="258">
        <v>19.729687499999997</v>
      </c>
      <c r="N401" s="258">
        <v>315.67499999999995</v>
      </c>
      <c r="O401" s="258">
        <v>19.729687499999997</v>
      </c>
      <c r="P401" s="258"/>
    </row>
    <row r="402" spans="1:16" x14ac:dyDescent="0.2">
      <c r="A402" s="258">
        <v>743</v>
      </c>
      <c r="B402" s="259" t="s">
        <v>594</v>
      </c>
      <c r="C402" s="258" t="s">
        <v>527</v>
      </c>
      <c r="D402" s="258" t="s">
        <v>735</v>
      </c>
      <c r="E402" s="258" t="s">
        <v>640</v>
      </c>
      <c r="F402" s="258">
        <v>16</v>
      </c>
      <c r="G402" s="258" t="s">
        <v>254</v>
      </c>
      <c r="H402" s="258" t="s">
        <v>481</v>
      </c>
      <c r="I402" s="258" t="s">
        <v>831</v>
      </c>
      <c r="J402" s="258" t="s">
        <v>640</v>
      </c>
      <c r="K402" s="258">
        <v>1</v>
      </c>
      <c r="L402" s="258" t="s">
        <v>422</v>
      </c>
      <c r="M402" s="258">
        <v>11.859374999999998</v>
      </c>
      <c r="N402" s="258">
        <v>189.74999999999997</v>
      </c>
      <c r="O402" s="258">
        <v>11.859374999999998</v>
      </c>
      <c r="P402" s="258"/>
    </row>
    <row r="403" spans="1:16" x14ac:dyDescent="0.2">
      <c r="A403" s="258">
        <v>744</v>
      </c>
      <c r="B403" s="259" t="s">
        <v>594</v>
      </c>
      <c r="C403" s="258" t="s">
        <v>527</v>
      </c>
      <c r="D403" s="258" t="s">
        <v>735</v>
      </c>
      <c r="E403" s="258" t="s">
        <v>640</v>
      </c>
      <c r="F403" s="258">
        <v>16</v>
      </c>
      <c r="G403" s="258" t="s">
        <v>254</v>
      </c>
      <c r="H403" s="258" t="s">
        <v>481</v>
      </c>
      <c r="I403" s="258" t="s">
        <v>832</v>
      </c>
      <c r="J403" s="258" t="s">
        <v>640</v>
      </c>
      <c r="K403" s="258">
        <v>1</v>
      </c>
      <c r="L403" s="258" t="s">
        <v>422</v>
      </c>
      <c r="M403" s="258">
        <v>2.3459999999999996</v>
      </c>
      <c r="N403" s="258">
        <v>37.535999999999994</v>
      </c>
      <c r="O403" s="258">
        <v>2.3459999999999996</v>
      </c>
      <c r="P403" s="258"/>
    </row>
    <row r="404" spans="1:16" x14ac:dyDescent="0.2">
      <c r="A404" s="258">
        <v>745</v>
      </c>
      <c r="B404" s="259" t="s">
        <v>594</v>
      </c>
      <c r="C404" s="258" t="s">
        <v>527</v>
      </c>
      <c r="D404" s="258" t="s">
        <v>735</v>
      </c>
      <c r="E404" s="258" t="s">
        <v>640</v>
      </c>
      <c r="F404" s="258">
        <v>16</v>
      </c>
      <c r="G404" s="258" t="s">
        <v>254</v>
      </c>
      <c r="H404" s="258" t="s">
        <v>481</v>
      </c>
      <c r="I404" s="258" t="s">
        <v>833</v>
      </c>
      <c r="J404" s="258" t="s">
        <v>640</v>
      </c>
      <c r="K404" s="258">
        <v>1</v>
      </c>
      <c r="L404" s="258" t="s">
        <v>422</v>
      </c>
      <c r="M404" s="258">
        <v>2.875</v>
      </c>
      <c r="N404" s="258">
        <v>46</v>
      </c>
      <c r="O404" s="258">
        <v>2.875</v>
      </c>
      <c r="P404" s="258"/>
    </row>
    <row r="405" spans="1:16" x14ac:dyDescent="0.2">
      <c r="A405" s="258">
        <v>746</v>
      </c>
      <c r="B405" s="259" t="s">
        <v>594</v>
      </c>
      <c r="C405" s="258" t="s">
        <v>527</v>
      </c>
      <c r="D405" s="258" t="s">
        <v>735</v>
      </c>
      <c r="E405" s="258" t="s">
        <v>640</v>
      </c>
      <c r="F405" s="258">
        <v>16</v>
      </c>
      <c r="G405" s="258" t="s">
        <v>254</v>
      </c>
      <c r="H405" s="258" t="s">
        <v>481</v>
      </c>
      <c r="I405" s="258" t="s">
        <v>834</v>
      </c>
      <c r="J405" s="258" t="s">
        <v>640</v>
      </c>
      <c r="K405" s="258">
        <v>62.5</v>
      </c>
      <c r="L405" s="258" t="s">
        <v>422</v>
      </c>
      <c r="M405" s="258">
        <v>5.6579999999999998E-2</v>
      </c>
      <c r="N405" s="258">
        <v>56.58</v>
      </c>
      <c r="O405" s="258">
        <v>3.5362499999999999</v>
      </c>
      <c r="P405" s="258"/>
    </row>
    <row r="406" spans="1:16" x14ac:dyDescent="0.2">
      <c r="A406" s="258">
        <v>747</v>
      </c>
      <c r="B406" s="259" t="s">
        <v>594</v>
      </c>
      <c r="C406" s="258" t="s">
        <v>527</v>
      </c>
      <c r="D406" s="258" t="s">
        <v>735</v>
      </c>
      <c r="E406" s="258" t="s">
        <v>640</v>
      </c>
      <c r="F406" s="258">
        <v>16</v>
      </c>
      <c r="G406" s="258" t="s">
        <v>254</v>
      </c>
      <c r="H406" s="258" t="s">
        <v>481</v>
      </c>
      <c r="I406" s="258" t="s">
        <v>835</v>
      </c>
      <c r="J406" s="258" t="s">
        <v>640</v>
      </c>
      <c r="K406" s="258">
        <v>125</v>
      </c>
      <c r="L406" s="258" t="s">
        <v>422</v>
      </c>
      <c r="M406" s="258">
        <v>3.542E-2</v>
      </c>
      <c r="N406" s="258">
        <v>70.84</v>
      </c>
      <c r="O406" s="258">
        <v>4.4275000000000002</v>
      </c>
      <c r="P406" s="258"/>
    </row>
    <row r="407" spans="1:16" x14ac:dyDescent="0.2">
      <c r="A407" s="258">
        <v>748</v>
      </c>
      <c r="B407" s="259" t="s">
        <v>594</v>
      </c>
      <c r="C407" s="258" t="s">
        <v>527</v>
      </c>
      <c r="D407" s="258" t="s">
        <v>735</v>
      </c>
      <c r="E407" s="258" t="s">
        <v>640</v>
      </c>
      <c r="F407" s="258">
        <v>16</v>
      </c>
      <c r="G407" s="258" t="s">
        <v>254</v>
      </c>
      <c r="H407" s="258" t="s">
        <v>481</v>
      </c>
      <c r="I407" s="258" t="s">
        <v>752</v>
      </c>
      <c r="J407" s="258" t="s">
        <v>640</v>
      </c>
      <c r="K407" s="258">
        <v>62.5</v>
      </c>
      <c r="L407" s="258" t="s">
        <v>422</v>
      </c>
      <c r="M407" s="258">
        <v>0.17819010416666664</v>
      </c>
      <c r="N407" s="258">
        <v>178.19010416666663</v>
      </c>
      <c r="O407" s="258">
        <v>11.136881510416664</v>
      </c>
      <c r="P407" s="258"/>
    </row>
    <row r="408" spans="1:16" x14ac:dyDescent="0.2">
      <c r="A408" s="258">
        <v>749</v>
      </c>
      <c r="B408" s="259" t="s">
        <v>594</v>
      </c>
      <c r="C408" s="258" t="s">
        <v>527</v>
      </c>
      <c r="D408" s="258" t="s">
        <v>735</v>
      </c>
      <c r="E408" s="258" t="s">
        <v>640</v>
      </c>
      <c r="F408" s="258">
        <v>16</v>
      </c>
      <c r="G408" s="258" t="s">
        <v>254</v>
      </c>
      <c r="H408" s="258" t="s">
        <v>481</v>
      </c>
      <c r="I408" s="258" t="s">
        <v>645</v>
      </c>
      <c r="J408" s="258" t="s">
        <v>640</v>
      </c>
      <c r="K408" s="258">
        <v>6.25</v>
      </c>
      <c r="L408" s="258" t="s">
        <v>422</v>
      </c>
      <c r="M408" s="258">
        <v>0.167109375</v>
      </c>
      <c r="N408" s="258">
        <v>16.7109375</v>
      </c>
      <c r="O408" s="258">
        <v>1.04443359375</v>
      </c>
      <c r="P408" s="258"/>
    </row>
    <row r="409" spans="1:16" x14ac:dyDescent="0.2">
      <c r="A409" s="258">
        <v>750</v>
      </c>
      <c r="B409" s="259" t="s">
        <v>594</v>
      </c>
      <c r="C409" s="258" t="s">
        <v>527</v>
      </c>
      <c r="D409" s="258" t="s">
        <v>735</v>
      </c>
      <c r="E409" s="258" t="s">
        <v>640</v>
      </c>
      <c r="F409" s="258">
        <v>16</v>
      </c>
      <c r="G409" s="258" t="s">
        <v>254</v>
      </c>
      <c r="H409" s="258" t="s">
        <v>481</v>
      </c>
      <c r="I409" s="258" t="s">
        <v>659</v>
      </c>
      <c r="J409" s="258" t="s">
        <v>640</v>
      </c>
      <c r="K409" s="258">
        <v>25</v>
      </c>
      <c r="L409" s="258" t="s">
        <v>422</v>
      </c>
      <c r="M409" s="258">
        <v>0.15932291666666668</v>
      </c>
      <c r="N409" s="258">
        <v>63.729166666666671</v>
      </c>
      <c r="O409" s="258">
        <v>3.983072916666667</v>
      </c>
      <c r="P409" s="258"/>
    </row>
    <row r="410" spans="1:16" x14ac:dyDescent="0.2">
      <c r="A410" s="258">
        <v>751</v>
      </c>
      <c r="B410" s="259" t="s">
        <v>594</v>
      </c>
      <c r="C410" s="258" t="s">
        <v>527</v>
      </c>
      <c r="D410" s="258" t="s">
        <v>735</v>
      </c>
      <c r="E410" s="258" t="s">
        <v>640</v>
      </c>
      <c r="F410" s="258">
        <v>16</v>
      </c>
      <c r="G410" s="258" t="s">
        <v>254</v>
      </c>
      <c r="H410" s="258" t="s">
        <v>481</v>
      </c>
      <c r="I410" s="258" t="s">
        <v>836</v>
      </c>
      <c r="J410" s="258" t="s">
        <v>640</v>
      </c>
      <c r="K410" s="258">
        <v>0.625</v>
      </c>
      <c r="L410" s="258" t="s">
        <v>422</v>
      </c>
      <c r="M410" s="258">
        <v>0.69488749999999988</v>
      </c>
      <c r="N410" s="258">
        <v>6.9488749999999992</v>
      </c>
      <c r="O410" s="258">
        <v>0.4343046874999999</v>
      </c>
      <c r="P410" s="258"/>
    </row>
    <row r="411" spans="1:16" x14ac:dyDescent="0.2">
      <c r="A411" s="258">
        <v>752</v>
      </c>
      <c r="B411" s="259" t="s">
        <v>594</v>
      </c>
      <c r="C411" s="258" t="s">
        <v>527</v>
      </c>
      <c r="D411" s="258" t="s">
        <v>735</v>
      </c>
      <c r="E411" s="258" t="s">
        <v>640</v>
      </c>
      <c r="F411" s="258">
        <v>16</v>
      </c>
      <c r="G411" s="258" t="s">
        <v>254</v>
      </c>
      <c r="H411" s="258" t="s">
        <v>481</v>
      </c>
      <c r="I411" s="258" t="s">
        <v>486</v>
      </c>
      <c r="J411" s="258" t="s">
        <v>640</v>
      </c>
      <c r="K411" s="258">
        <v>1</v>
      </c>
      <c r="L411" s="258" t="s">
        <v>422</v>
      </c>
      <c r="M411" s="258">
        <v>0.17939999999999998</v>
      </c>
      <c r="N411" s="258">
        <v>2.8703999999999996</v>
      </c>
      <c r="O411" s="258">
        <v>0.17939999999999998</v>
      </c>
      <c r="P411" s="258"/>
    </row>
    <row r="412" spans="1:16" ht="38.25" x14ac:dyDescent="0.2">
      <c r="A412" s="258">
        <v>31</v>
      </c>
      <c r="B412" s="259" t="s">
        <v>499</v>
      </c>
      <c r="C412" s="258" t="s">
        <v>498</v>
      </c>
      <c r="D412" s="258" t="s">
        <v>641</v>
      </c>
      <c r="E412" s="258" t="s">
        <v>640</v>
      </c>
      <c r="F412" s="258">
        <v>12</v>
      </c>
      <c r="G412" s="258" t="s">
        <v>254</v>
      </c>
      <c r="H412" s="258" t="s">
        <v>476</v>
      </c>
      <c r="I412" s="258" t="s">
        <v>179</v>
      </c>
      <c r="J412" s="258" t="s">
        <v>640</v>
      </c>
      <c r="K412" s="258">
        <v>0.33333333333333331</v>
      </c>
      <c r="L412" s="258" t="s">
        <v>642</v>
      </c>
      <c r="M412" s="258">
        <v>0</v>
      </c>
      <c r="N412" s="258">
        <v>0</v>
      </c>
      <c r="O412" s="258">
        <v>0</v>
      </c>
      <c r="P412" s="258"/>
    </row>
    <row r="413" spans="1:16" ht="38.25" x14ac:dyDescent="0.2">
      <c r="A413" s="258">
        <v>32</v>
      </c>
      <c r="B413" s="259" t="s">
        <v>499</v>
      </c>
      <c r="C413" s="258" t="s">
        <v>498</v>
      </c>
      <c r="D413" s="258" t="s">
        <v>641</v>
      </c>
      <c r="E413" s="258" t="s">
        <v>640</v>
      </c>
      <c r="F413" s="258">
        <v>12</v>
      </c>
      <c r="G413" s="258" t="s">
        <v>254</v>
      </c>
      <c r="H413" s="258" t="s">
        <v>476</v>
      </c>
      <c r="I413" s="258" t="s">
        <v>643</v>
      </c>
      <c r="J413" s="258" t="s">
        <v>640</v>
      </c>
      <c r="K413" s="258">
        <v>8.3333333333333332E-3</v>
      </c>
      <c r="L413" s="258" t="s">
        <v>642</v>
      </c>
      <c r="M413" s="258">
        <v>0</v>
      </c>
      <c r="N413" s="258">
        <v>0</v>
      </c>
      <c r="O413" s="258">
        <v>0</v>
      </c>
      <c r="P413" s="258"/>
    </row>
    <row r="414" spans="1:16" ht="38.25" x14ac:dyDescent="0.2">
      <c r="A414" s="258">
        <v>33</v>
      </c>
      <c r="B414" s="259" t="s">
        <v>499</v>
      </c>
      <c r="C414" s="258" t="s">
        <v>498</v>
      </c>
      <c r="D414" s="258" t="s">
        <v>641</v>
      </c>
      <c r="E414" s="258" t="s">
        <v>640</v>
      </c>
      <c r="F414" s="258">
        <v>12</v>
      </c>
      <c r="G414" s="258" t="s">
        <v>254</v>
      </c>
      <c r="H414" s="258" t="s">
        <v>476</v>
      </c>
      <c r="I414" s="258" t="s">
        <v>644</v>
      </c>
      <c r="J414" s="258" t="s">
        <v>640</v>
      </c>
      <c r="K414" s="258">
        <v>1.6666666666666666E-2</v>
      </c>
      <c r="L414" s="258" t="s">
        <v>642</v>
      </c>
      <c r="M414" s="258">
        <v>0</v>
      </c>
      <c r="N414" s="258">
        <v>0</v>
      </c>
      <c r="O414" s="258">
        <v>0</v>
      </c>
      <c r="P414" s="258"/>
    </row>
    <row r="415" spans="1:16" ht="38.25" x14ac:dyDescent="0.2">
      <c r="A415" s="258">
        <v>34</v>
      </c>
      <c r="B415" s="259" t="s">
        <v>499</v>
      </c>
      <c r="C415" s="258" t="s">
        <v>498</v>
      </c>
      <c r="D415" s="258" t="s">
        <v>641</v>
      </c>
      <c r="E415" s="258" t="s">
        <v>640</v>
      </c>
      <c r="F415" s="258">
        <v>12</v>
      </c>
      <c r="G415" s="258" t="s">
        <v>254</v>
      </c>
      <c r="H415" s="258" t="s">
        <v>26</v>
      </c>
      <c r="I415" s="258" t="s">
        <v>652</v>
      </c>
      <c r="J415" s="258" t="s">
        <v>640</v>
      </c>
      <c r="K415" s="258">
        <v>2</v>
      </c>
      <c r="L415" s="258" t="s">
        <v>642</v>
      </c>
      <c r="M415" s="258">
        <v>5.1923076923076926E-2</v>
      </c>
      <c r="N415" s="258">
        <v>1.2461538461538462</v>
      </c>
      <c r="O415" s="258">
        <v>0.10384615384615384</v>
      </c>
      <c r="P415" s="258"/>
    </row>
    <row r="416" spans="1:16" ht="38.25" x14ac:dyDescent="0.2">
      <c r="A416" s="258">
        <v>35</v>
      </c>
      <c r="B416" s="259" t="s">
        <v>499</v>
      </c>
      <c r="C416" s="258" t="s">
        <v>498</v>
      </c>
      <c r="D416" s="258" t="s">
        <v>641</v>
      </c>
      <c r="E416" s="258" t="s">
        <v>640</v>
      </c>
      <c r="F416" s="258">
        <v>12</v>
      </c>
      <c r="G416" s="258" t="s">
        <v>254</v>
      </c>
      <c r="H416" s="258" t="s">
        <v>26</v>
      </c>
      <c r="I416" s="258" t="s">
        <v>649</v>
      </c>
      <c r="J416" s="258" t="s">
        <v>640</v>
      </c>
      <c r="K416" s="258">
        <v>0.125</v>
      </c>
      <c r="L416" s="258" t="s">
        <v>642</v>
      </c>
      <c r="M416" s="258">
        <v>3.2051282051282053</v>
      </c>
      <c r="N416" s="258">
        <v>4.8076923076923084</v>
      </c>
      <c r="O416" s="258">
        <v>0.40064102564102577</v>
      </c>
      <c r="P416" s="258"/>
    </row>
    <row r="417" spans="1:16" ht="38.25" x14ac:dyDescent="0.2">
      <c r="A417" s="258">
        <v>36</v>
      </c>
      <c r="B417" s="259" t="s">
        <v>499</v>
      </c>
      <c r="C417" s="258" t="s">
        <v>498</v>
      </c>
      <c r="D417" s="258" t="s">
        <v>641</v>
      </c>
      <c r="E417" s="258" t="s">
        <v>640</v>
      </c>
      <c r="F417" s="258">
        <v>12</v>
      </c>
      <c r="G417" s="258" t="s">
        <v>254</v>
      </c>
      <c r="H417" s="258" t="s">
        <v>26</v>
      </c>
      <c r="I417" s="258" t="s">
        <v>650</v>
      </c>
      <c r="J417" s="258" t="s">
        <v>640</v>
      </c>
      <c r="K417" s="258">
        <v>4.1666666666666664E-2</v>
      </c>
      <c r="L417" s="258" t="s">
        <v>642</v>
      </c>
      <c r="M417" s="258">
        <v>2.0665384615384612</v>
      </c>
      <c r="N417" s="258">
        <v>1.0332692307692306</v>
      </c>
      <c r="O417" s="258">
        <v>8.6105769230769222E-2</v>
      </c>
      <c r="P417" s="258"/>
    </row>
    <row r="418" spans="1:16" ht="38.25" x14ac:dyDescent="0.2">
      <c r="A418" s="258">
        <v>37</v>
      </c>
      <c r="B418" s="259" t="s">
        <v>499</v>
      </c>
      <c r="C418" s="258" t="s">
        <v>498</v>
      </c>
      <c r="D418" s="258" t="s">
        <v>641</v>
      </c>
      <c r="E418" s="258" t="s">
        <v>640</v>
      </c>
      <c r="F418" s="258">
        <v>12</v>
      </c>
      <c r="G418" s="258" t="s">
        <v>254</v>
      </c>
      <c r="H418" s="258" t="s">
        <v>26</v>
      </c>
      <c r="I418" s="258" t="s">
        <v>651</v>
      </c>
      <c r="J418" s="258" t="s">
        <v>640</v>
      </c>
      <c r="K418" s="258">
        <v>2.8333333333333335E-2</v>
      </c>
      <c r="L418" s="258" t="s">
        <v>642</v>
      </c>
      <c r="M418" s="258">
        <v>6.0538461538461537</v>
      </c>
      <c r="N418" s="258">
        <v>2.0583076923076922</v>
      </c>
      <c r="O418" s="258">
        <v>0.17152564102564102</v>
      </c>
      <c r="P418" s="258"/>
    </row>
    <row r="419" spans="1:16" ht="38.25" x14ac:dyDescent="0.2">
      <c r="A419" s="258">
        <v>38</v>
      </c>
      <c r="B419" s="259" t="s">
        <v>499</v>
      </c>
      <c r="C419" s="258" t="s">
        <v>498</v>
      </c>
      <c r="D419" s="258" t="s">
        <v>641</v>
      </c>
      <c r="E419" s="258" t="s">
        <v>640</v>
      </c>
      <c r="F419" s="258">
        <v>12</v>
      </c>
      <c r="G419" s="258" t="s">
        <v>254</v>
      </c>
      <c r="H419" s="258" t="s">
        <v>26</v>
      </c>
      <c r="I419" s="258" t="s">
        <v>652</v>
      </c>
      <c r="J419" s="258" t="s">
        <v>640</v>
      </c>
      <c r="K419" s="258">
        <v>8.3333333333333329E-2</v>
      </c>
      <c r="L419" s="258" t="s">
        <v>642</v>
      </c>
      <c r="M419" s="258">
        <v>5.1923076923076926E-2</v>
      </c>
      <c r="N419" s="258">
        <v>5.1923076923076926E-2</v>
      </c>
      <c r="O419" s="258">
        <v>4.3269230769230772E-3</v>
      </c>
      <c r="P419" s="258"/>
    </row>
    <row r="420" spans="1:16" ht="38.25" x14ac:dyDescent="0.2">
      <c r="A420" s="258">
        <v>39</v>
      </c>
      <c r="B420" s="259" t="s">
        <v>499</v>
      </c>
      <c r="C420" s="258" t="s">
        <v>498</v>
      </c>
      <c r="D420" s="258" t="s">
        <v>641</v>
      </c>
      <c r="E420" s="258" t="s">
        <v>640</v>
      </c>
      <c r="F420" s="258">
        <v>12</v>
      </c>
      <c r="G420" s="258" t="s">
        <v>254</v>
      </c>
      <c r="H420" s="258" t="s">
        <v>481</v>
      </c>
      <c r="I420" s="258" t="s">
        <v>485</v>
      </c>
      <c r="J420" s="258" t="s">
        <v>640</v>
      </c>
      <c r="K420" s="258">
        <v>1</v>
      </c>
      <c r="L420" s="258" t="s">
        <v>422</v>
      </c>
      <c r="M420" s="258">
        <v>0.40250000000000002</v>
      </c>
      <c r="N420" s="258">
        <v>4.83</v>
      </c>
      <c r="O420" s="258">
        <v>0.40250000000000002</v>
      </c>
      <c r="P420" s="258"/>
    </row>
    <row r="421" spans="1:16" ht="38.25" x14ac:dyDescent="0.2">
      <c r="A421" s="258">
        <v>40</v>
      </c>
      <c r="B421" s="259" t="s">
        <v>499</v>
      </c>
      <c r="C421" s="258" t="s">
        <v>498</v>
      </c>
      <c r="D421" s="258" t="s">
        <v>641</v>
      </c>
      <c r="E421" s="258" t="s">
        <v>640</v>
      </c>
      <c r="F421" s="258">
        <v>12</v>
      </c>
      <c r="G421" s="258" t="s">
        <v>254</v>
      </c>
      <c r="H421" s="258" t="s">
        <v>481</v>
      </c>
      <c r="I421" s="258" t="s">
        <v>653</v>
      </c>
      <c r="J421" s="258" t="s">
        <v>640</v>
      </c>
      <c r="K421" s="258">
        <v>1</v>
      </c>
      <c r="L421" s="258" t="s">
        <v>422</v>
      </c>
      <c r="M421" s="258">
        <v>6.3392600000000003</v>
      </c>
      <c r="N421" s="258">
        <v>76.071119999999993</v>
      </c>
      <c r="O421" s="258">
        <v>6.3392600000000003</v>
      </c>
      <c r="P421" s="258"/>
    </row>
    <row r="422" spans="1:16" ht="38.25" x14ac:dyDescent="0.2">
      <c r="A422" s="258">
        <v>41</v>
      </c>
      <c r="B422" s="259" t="s">
        <v>499</v>
      </c>
      <c r="C422" s="258" t="s">
        <v>498</v>
      </c>
      <c r="D422" s="258" t="s">
        <v>641</v>
      </c>
      <c r="E422" s="258" t="s">
        <v>640</v>
      </c>
      <c r="F422" s="258">
        <v>12</v>
      </c>
      <c r="G422" s="258" t="s">
        <v>254</v>
      </c>
      <c r="H422" s="258" t="s">
        <v>481</v>
      </c>
      <c r="I422" s="258" t="s">
        <v>654</v>
      </c>
      <c r="J422" s="258" t="s">
        <v>640</v>
      </c>
      <c r="K422" s="258">
        <v>2</v>
      </c>
      <c r="L422" s="258" t="s">
        <v>422</v>
      </c>
      <c r="M422" s="258">
        <v>0.1034402</v>
      </c>
      <c r="N422" s="258">
        <v>2.4825648</v>
      </c>
      <c r="O422" s="258">
        <v>0.20688039999999999</v>
      </c>
      <c r="P422" s="258"/>
    </row>
    <row r="423" spans="1:16" ht="38.25" x14ac:dyDescent="0.2">
      <c r="A423" s="258">
        <v>42</v>
      </c>
      <c r="B423" s="259" t="s">
        <v>499</v>
      </c>
      <c r="C423" s="258" t="s">
        <v>498</v>
      </c>
      <c r="D423" s="258" t="s">
        <v>641</v>
      </c>
      <c r="E423" s="258" t="s">
        <v>640</v>
      </c>
      <c r="F423" s="258">
        <v>12</v>
      </c>
      <c r="G423" s="258" t="s">
        <v>254</v>
      </c>
      <c r="H423" s="258" t="s">
        <v>481</v>
      </c>
      <c r="I423" s="258" t="s">
        <v>655</v>
      </c>
      <c r="J423" s="258" t="s">
        <v>640</v>
      </c>
      <c r="K423" s="258">
        <v>5</v>
      </c>
      <c r="L423" s="258" t="s">
        <v>422</v>
      </c>
      <c r="M423" s="258">
        <v>8.4610351562499977E-2</v>
      </c>
      <c r="N423" s="258">
        <v>5.0766210937499991</v>
      </c>
      <c r="O423" s="258">
        <v>0.42305175781249993</v>
      </c>
      <c r="P423" s="258"/>
    </row>
    <row r="424" spans="1:16" ht="38.25" x14ac:dyDescent="0.2">
      <c r="A424" s="258">
        <v>43</v>
      </c>
      <c r="B424" s="259" t="s">
        <v>499</v>
      </c>
      <c r="C424" s="258" t="s">
        <v>498</v>
      </c>
      <c r="D424" s="258" t="s">
        <v>641</v>
      </c>
      <c r="E424" s="258" t="s">
        <v>640</v>
      </c>
      <c r="F424" s="258">
        <v>12</v>
      </c>
      <c r="G424" s="258" t="s">
        <v>254</v>
      </c>
      <c r="H424" s="258" t="s">
        <v>481</v>
      </c>
      <c r="I424" s="258" t="s">
        <v>656</v>
      </c>
      <c r="J424" s="258" t="s">
        <v>640</v>
      </c>
      <c r="K424" s="258">
        <v>1</v>
      </c>
      <c r="L424" s="258" t="s">
        <v>422</v>
      </c>
      <c r="M424" s="258">
        <v>0.19118749999999995</v>
      </c>
      <c r="N424" s="258">
        <v>2.2942499999999995</v>
      </c>
      <c r="O424" s="258">
        <v>0.19118749999999995</v>
      </c>
      <c r="P424" s="258"/>
    </row>
    <row r="425" spans="1:16" ht="38.25" x14ac:dyDescent="0.2">
      <c r="A425" s="258">
        <v>44</v>
      </c>
      <c r="B425" s="259" t="s">
        <v>499</v>
      </c>
      <c r="C425" s="258" t="s">
        <v>498</v>
      </c>
      <c r="D425" s="258" t="s">
        <v>641</v>
      </c>
      <c r="E425" s="258" t="s">
        <v>640</v>
      </c>
      <c r="F425" s="258">
        <v>12</v>
      </c>
      <c r="G425" s="258" t="s">
        <v>254</v>
      </c>
      <c r="H425" s="258" t="s">
        <v>481</v>
      </c>
      <c r="I425" s="258" t="s">
        <v>657</v>
      </c>
      <c r="J425" s="258" t="s">
        <v>640</v>
      </c>
      <c r="K425" s="258">
        <v>3</v>
      </c>
      <c r="L425" s="258" t="s">
        <v>422</v>
      </c>
      <c r="M425" s="258">
        <v>1.6850375000000001E-2</v>
      </c>
      <c r="N425" s="258">
        <v>0.60661350000000003</v>
      </c>
      <c r="O425" s="258">
        <v>5.0551125000000002E-2</v>
      </c>
      <c r="P425" s="258"/>
    </row>
    <row r="426" spans="1:16" ht="38.25" x14ac:dyDescent="0.2">
      <c r="A426" s="258">
        <v>45</v>
      </c>
      <c r="B426" s="259" t="s">
        <v>499</v>
      </c>
      <c r="C426" s="258" t="s">
        <v>498</v>
      </c>
      <c r="D426" s="258" t="s">
        <v>641</v>
      </c>
      <c r="E426" s="258" t="s">
        <v>640</v>
      </c>
      <c r="F426" s="258">
        <v>12</v>
      </c>
      <c r="G426" s="258" t="s">
        <v>254</v>
      </c>
      <c r="H426" s="258" t="s">
        <v>481</v>
      </c>
      <c r="I426" s="258" t="s">
        <v>658</v>
      </c>
      <c r="J426" s="258" t="s">
        <v>640</v>
      </c>
      <c r="K426" s="258">
        <v>1</v>
      </c>
      <c r="L426" s="258" t="s">
        <v>422</v>
      </c>
      <c r="M426" s="258">
        <v>1.2466E-2</v>
      </c>
      <c r="N426" s="258">
        <v>0.149592</v>
      </c>
      <c r="O426" s="258">
        <v>1.2466E-2</v>
      </c>
      <c r="P426" s="258"/>
    </row>
    <row r="427" spans="1:16" ht="38.25" x14ac:dyDescent="0.2">
      <c r="A427" s="258">
        <v>46</v>
      </c>
      <c r="B427" s="259" t="s">
        <v>499</v>
      </c>
      <c r="C427" s="258" t="s">
        <v>498</v>
      </c>
      <c r="D427" s="258" t="s">
        <v>641</v>
      </c>
      <c r="E427" s="258" t="s">
        <v>640</v>
      </c>
      <c r="F427" s="258">
        <v>12</v>
      </c>
      <c r="G427" s="258" t="s">
        <v>254</v>
      </c>
      <c r="H427" s="258" t="s">
        <v>481</v>
      </c>
      <c r="I427" s="258" t="s">
        <v>645</v>
      </c>
      <c r="J427" s="258" t="s">
        <v>640</v>
      </c>
      <c r="K427" s="258">
        <v>1</v>
      </c>
      <c r="L427" s="258" t="s">
        <v>422</v>
      </c>
      <c r="M427" s="258">
        <v>0.167109375</v>
      </c>
      <c r="N427" s="258">
        <v>2.0053125000000001</v>
      </c>
      <c r="O427" s="258">
        <v>0.167109375</v>
      </c>
      <c r="P427" s="258"/>
    </row>
    <row r="428" spans="1:16" ht="38.25" x14ac:dyDescent="0.2">
      <c r="A428" s="258">
        <v>47</v>
      </c>
      <c r="B428" s="259" t="s">
        <v>499</v>
      </c>
      <c r="C428" s="258" t="s">
        <v>498</v>
      </c>
      <c r="D428" s="258" t="s">
        <v>641</v>
      </c>
      <c r="E428" s="258" t="s">
        <v>640</v>
      </c>
      <c r="F428" s="258">
        <v>12</v>
      </c>
      <c r="G428" s="258" t="s">
        <v>254</v>
      </c>
      <c r="H428" s="258" t="s">
        <v>481</v>
      </c>
      <c r="I428" s="258" t="s">
        <v>659</v>
      </c>
      <c r="J428" s="258" t="s">
        <v>640</v>
      </c>
      <c r="K428" s="258">
        <v>1.25</v>
      </c>
      <c r="L428" s="258" t="s">
        <v>422</v>
      </c>
      <c r="M428" s="258">
        <v>0.15932291666666668</v>
      </c>
      <c r="N428" s="258">
        <v>2.3898437500000003</v>
      </c>
      <c r="O428" s="258">
        <v>0.19915364583333336</v>
      </c>
      <c r="P428" s="258"/>
    </row>
    <row r="429" spans="1:16" ht="38.25" x14ac:dyDescent="0.2">
      <c r="A429" s="258">
        <v>48</v>
      </c>
      <c r="B429" s="259" t="s">
        <v>499</v>
      </c>
      <c r="C429" s="258" t="s">
        <v>498</v>
      </c>
      <c r="D429" s="258" t="s">
        <v>641</v>
      </c>
      <c r="E429" s="258" t="s">
        <v>640</v>
      </c>
      <c r="F429" s="258">
        <v>12</v>
      </c>
      <c r="G429" s="258" t="s">
        <v>254</v>
      </c>
      <c r="H429" s="258" t="s">
        <v>481</v>
      </c>
      <c r="I429" s="258" t="s">
        <v>660</v>
      </c>
      <c r="J429" s="258" t="s">
        <v>640</v>
      </c>
      <c r="K429" s="258">
        <v>5.833333333333333</v>
      </c>
      <c r="L429" s="258" t="s">
        <v>422</v>
      </c>
      <c r="M429" s="258">
        <v>0.1796875</v>
      </c>
      <c r="N429" s="258">
        <v>12.578125</v>
      </c>
      <c r="O429" s="258">
        <v>1.0481770833333333</v>
      </c>
      <c r="P429" s="258"/>
    </row>
    <row r="430" spans="1:16" ht="38.25" x14ac:dyDescent="0.2">
      <c r="A430" s="258">
        <v>49</v>
      </c>
      <c r="B430" s="259" t="s">
        <v>499</v>
      </c>
      <c r="C430" s="258" t="s">
        <v>498</v>
      </c>
      <c r="D430" s="258" t="s">
        <v>641</v>
      </c>
      <c r="E430" s="258" t="s">
        <v>640</v>
      </c>
      <c r="F430" s="258">
        <v>12</v>
      </c>
      <c r="G430" s="258" t="s">
        <v>254</v>
      </c>
      <c r="H430" s="258" t="s">
        <v>481</v>
      </c>
      <c r="I430" s="258" t="s">
        <v>661</v>
      </c>
      <c r="J430" s="258" t="s">
        <v>640</v>
      </c>
      <c r="K430" s="258">
        <v>2.6799999999999997</v>
      </c>
      <c r="L430" s="258" t="s">
        <v>422</v>
      </c>
      <c r="M430" s="258">
        <v>7.2151000000000007E-2</v>
      </c>
      <c r="N430" s="258">
        <v>2.3203761599999995</v>
      </c>
      <c r="O430" s="258">
        <v>0.19336467999999996</v>
      </c>
      <c r="P430" s="258"/>
    </row>
    <row r="431" spans="1:16" ht="38.25" x14ac:dyDescent="0.2">
      <c r="A431" s="258">
        <v>50</v>
      </c>
      <c r="B431" s="259" t="s">
        <v>499</v>
      </c>
      <c r="C431" s="258" t="s">
        <v>498</v>
      </c>
      <c r="D431" s="258" t="s">
        <v>641</v>
      </c>
      <c r="E431" s="258" t="s">
        <v>640</v>
      </c>
      <c r="F431" s="258">
        <v>12</v>
      </c>
      <c r="G431" s="258" t="s">
        <v>254</v>
      </c>
      <c r="H431" s="258" t="s">
        <v>481</v>
      </c>
      <c r="I431" s="258" t="s">
        <v>662</v>
      </c>
      <c r="J431" s="258" t="s">
        <v>640</v>
      </c>
      <c r="K431" s="258">
        <v>0.16666666666666666</v>
      </c>
      <c r="L431" s="258" t="s">
        <v>422</v>
      </c>
      <c r="M431" s="258">
        <v>0.38051200000000002</v>
      </c>
      <c r="N431" s="258">
        <v>0.76102400000000003</v>
      </c>
      <c r="O431" s="258">
        <v>6.3418666666666665E-2</v>
      </c>
      <c r="P431" s="258"/>
    </row>
    <row r="432" spans="1:16" ht="25.5" x14ac:dyDescent="0.2">
      <c r="A432" s="258">
        <v>51</v>
      </c>
      <c r="B432" s="259" t="s">
        <v>500</v>
      </c>
      <c r="C432" s="258" t="s">
        <v>498</v>
      </c>
      <c r="D432" s="258" t="s">
        <v>641</v>
      </c>
      <c r="E432" s="258" t="s">
        <v>640</v>
      </c>
      <c r="F432" s="258">
        <v>24</v>
      </c>
      <c r="G432" s="258" t="s">
        <v>254</v>
      </c>
      <c r="H432" s="258" t="s">
        <v>476</v>
      </c>
      <c r="I432" s="258" t="s">
        <v>179</v>
      </c>
      <c r="J432" s="258" t="s">
        <v>640</v>
      </c>
      <c r="K432" s="258">
        <v>0.25</v>
      </c>
      <c r="L432" s="258" t="s">
        <v>642</v>
      </c>
      <c r="M432" s="258">
        <v>0</v>
      </c>
      <c r="N432" s="258">
        <v>0</v>
      </c>
      <c r="O432" s="258">
        <v>0</v>
      </c>
      <c r="P432" s="258"/>
    </row>
    <row r="433" spans="1:16" ht="25.5" x14ac:dyDescent="0.2">
      <c r="A433" s="258">
        <v>52</v>
      </c>
      <c r="B433" s="259" t="s">
        <v>500</v>
      </c>
      <c r="C433" s="258" t="s">
        <v>498</v>
      </c>
      <c r="D433" s="258" t="s">
        <v>641</v>
      </c>
      <c r="E433" s="258" t="s">
        <v>640</v>
      </c>
      <c r="F433" s="258">
        <v>24</v>
      </c>
      <c r="G433" s="258" t="s">
        <v>254</v>
      </c>
      <c r="H433" s="258" t="s">
        <v>476</v>
      </c>
      <c r="I433" s="258" t="s">
        <v>643</v>
      </c>
      <c r="J433" s="258" t="s">
        <v>640</v>
      </c>
      <c r="K433" s="258">
        <v>4.1666666666666666E-3</v>
      </c>
      <c r="L433" s="258" t="s">
        <v>642</v>
      </c>
      <c r="M433" s="258">
        <v>0</v>
      </c>
      <c r="N433" s="258">
        <v>0</v>
      </c>
      <c r="O433" s="258">
        <v>0</v>
      </c>
      <c r="P433" s="258"/>
    </row>
    <row r="434" spans="1:16" ht="25.5" x14ac:dyDescent="0.2">
      <c r="A434" s="258">
        <v>53</v>
      </c>
      <c r="B434" s="259" t="s">
        <v>500</v>
      </c>
      <c r="C434" s="258" t="s">
        <v>498</v>
      </c>
      <c r="D434" s="258" t="s">
        <v>641</v>
      </c>
      <c r="E434" s="258" t="s">
        <v>640</v>
      </c>
      <c r="F434" s="258">
        <v>24</v>
      </c>
      <c r="G434" s="258" t="s">
        <v>254</v>
      </c>
      <c r="H434" s="258" t="s">
        <v>476</v>
      </c>
      <c r="I434" s="258" t="s">
        <v>644</v>
      </c>
      <c r="J434" s="258" t="s">
        <v>640</v>
      </c>
      <c r="K434" s="258">
        <v>8.3333333333333332E-3</v>
      </c>
      <c r="L434" s="258" t="s">
        <v>642</v>
      </c>
      <c r="M434" s="258">
        <v>0</v>
      </c>
      <c r="N434" s="258">
        <v>0</v>
      </c>
      <c r="O434" s="258">
        <v>0</v>
      </c>
      <c r="P434" s="258"/>
    </row>
    <row r="435" spans="1:16" ht="25.5" x14ac:dyDescent="0.2">
      <c r="A435" s="258">
        <v>54</v>
      </c>
      <c r="B435" s="259" t="s">
        <v>500</v>
      </c>
      <c r="C435" s="258" t="s">
        <v>498</v>
      </c>
      <c r="D435" s="258" t="s">
        <v>641</v>
      </c>
      <c r="E435" s="258" t="s">
        <v>640</v>
      </c>
      <c r="F435" s="258">
        <v>24</v>
      </c>
      <c r="G435" s="258" t="s">
        <v>254</v>
      </c>
      <c r="H435" s="258" t="s">
        <v>26</v>
      </c>
      <c r="I435" s="258" t="s">
        <v>647</v>
      </c>
      <c r="J435" s="258" t="s">
        <v>648</v>
      </c>
      <c r="K435" s="258">
        <v>1</v>
      </c>
      <c r="L435" s="258" t="s">
        <v>642</v>
      </c>
      <c r="M435" s="258">
        <v>0</v>
      </c>
      <c r="N435" s="258">
        <v>0</v>
      </c>
      <c r="O435" s="258">
        <v>0</v>
      </c>
      <c r="P435" s="258"/>
    </row>
    <row r="436" spans="1:16" ht="25.5" x14ac:dyDescent="0.2">
      <c r="A436" s="258">
        <v>55</v>
      </c>
      <c r="B436" s="259" t="s">
        <v>500</v>
      </c>
      <c r="C436" s="258" t="s">
        <v>498</v>
      </c>
      <c r="D436" s="258" t="s">
        <v>641</v>
      </c>
      <c r="E436" s="258" t="s">
        <v>640</v>
      </c>
      <c r="F436" s="258">
        <v>24</v>
      </c>
      <c r="G436" s="258" t="s">
        <v>254</v>
      </c>
      <c r="H436" s="258" t="s">
        <v>26</v>
      </c>
      <c r="I436" s="258" t="s">
        <v>650</v>
      </c>
      <c r="J436" s="258" t="s">
        <v>640</v>
      </c>
      <c r="K436" s="258">
        <v>2.4999999999999998E-2</v>
      </c>
      <c r="L436" s="258" t="s">
        <v>642</v>
      </c>
      <c r="M436" s="258">
        <v>2.0665384615384612</v>
      </c>
      <c r="N436" s="258">
        <v>1.2399230769230769</v>
      </c>
      <c r="O436" s="258">
        <v>5.1663461538461526E-2</v>
      </c>
      <c r="P436" s="258"/>
    </row>
    <row r="437" spans="1:16" ht="25.5" x14ac:dyDescent="0.2">
      <c r="A437" s="258">
        <v>56</v>
      </c>
      <c r="B437" s="259" t="s">
        <v>500</v>
      </c>
      <c r="C437" s="258" t="s">
        <v>498</v>
      </c>
      <c r="D437" s="258" t="s">
        <v>641</v>
      </c>
      <c r="E437" s="258" t="s">
        <v>640</v>
      </c>
      <c r="F437" s="258">
        <v>24</v>
      </c>
      <c r="G437" s="258" t="s">
        <v>254</v>
      </c>
      <c r="H437" s="258" t="s">
        <v>26</v>
      </c>
      <c r="I437" s="258" t="s">
        <v>651</v>
      </c>
      <c r="J437" s="258" t="s">
        <v>640</v>
      </c>
      <c r="K437" s="258">
        <v>1.4166666666666668E-2</v>
      </c>
      <c r="L437" s="258" t="s">
        <v>642</v>
      </c>
      <c r="M437" s="258">
        <v>6.0538461538461537</v>
      </c>
      <c r="N437" s="258">
        <v>2.0583076923076922</v>
      </c>
      <c r="O437" s="258">
        <v>8.5762820512820512E-2</v>
      </c>
      <c r="P437" s="258"/>
    </row>
    <row r="438" spans="1:16" ht="25.5" x14ac:dyDescent="0.2">
      <c r="A438" s="258">
        <v>57</v>
      </c>
      <c r="B438" s="259" t="s">
        <v>500</v>
      </c>
      <c r="C438" s="258" t="s">
        <v>498</v>
      </c>
      <c r="D438" s="258" t="s">
        <v>641</v>
      </c>
      <c r="E438" s="258" t="s">
        <v>640</v>
      </c>
      <c r="F438" s="258">
        <v>24</v>
      </c>
      <c r="G438" s="258" t="s">
        <v>254</v>
      </c>
      <c r="H438" s="258" t="s">
        <v>26</v>
      </c>
      <c r="I438" s="258" t="s">
        <v>652</v>
      </c>
      <c r="J438" s="258" t="s">
        <v>640</v>
      </c>
      <c r="K438" s="258">
        <v>4.1666666666666664E-2</v>
      </c>
      <c r="L438" s="258" t="s">
        <v>642</v>
      </c>
      <c r="M438" s="258">
        <v>5.1923076923076926E-2</v>
      </c>
      <c r="N438" s="258">
        <v>5.1923076923076926E-2</v>
      </c>
      <c r="O438" s="258">
        <v>2.1634615384615386E-3</v>
      </c>
      <c r="P438" s="258"/>
    </row>
    <row r="439" spans="1:16" ht="25.5" x14ac:dyDescent="0.2">
      <c r="A439" s="258">
        <v>58</v>
      </c>
      <c r="B439" s="259" t="s">
        <v>500</v>
      </c>
      <c r="C439" s="258" t="s">
        <v>498</v>
      </c>
      <c r="D439" s="258" t="s">
        <v>641</v>
      </c>
      <c r="E439" s="258" t="s">
        <v>640</v>
      </c>
      <c r="F439" s="258">
        <v>24</v>
      </c>
      <c r="G439" s="258" t="s">
        <v>254</v>
      </c>
      <c r="H439" s="258" t="s">
        <v>481</v>
      </c>
      <c r="I439" s="258" t="s">
        <v>485</v>
      </c>
      <c r="J439" s="258" t="s">
        <v>640</v>
      </c>
      <c r="K439" s="258">
        <v>1</v>
      </c>
      <c r="L439" s="258" t="s">
        <v>422</v>
      </c>
      <c r="M439" s="258">
        <v>0.40250000000000002</v>
      </c>
      <c r="N439" s="258">
        <v>9.66</v>
      </c>
      <c r="O439" s="258">
        <v>0.40250000000000002</v>
      </c>
      <c r="P439" s="258"/>
    </row>
    <row r="440" spans="1:16" ht="25.5" x14ac:dyDescent="0.2">
      <c r="A440" s="258">
        <v>59</v>
      </c>
      <c r="B440" s="259" t="s">
        <v>500</v>
      </c>
      <c r="C440" s="258" t="s">
        <v>498</v>
      </c>
      <c r="D440" s="258" t="s">
        <v>641</v>
      </c>
      <c r="E440" s="258" t="s">
        <v>640</v>
      </c>
      <c r="F440" s="258">
        <v>24</v>
      </c>
      <c r="G440" s="258" t="s">
        <v>254</v>
      </c>
      <c r="H440" s="258" t="s">
        <v>481</v>
      </c>
      <c r="I440" s="258" t="s">
        <v>653</v>
      </c>
      <c r="J440" s="258" t="s">
        <v>640</v>
      </c>
      <c r="K440" s="258">
        <v>1</v>
      </c>
      <c r="L440" s="258" t="s">
        <v>422</v>
      </c>
      <c r="M440" s="258">
        <v>6.3392600000000003</v>
      </c>
      <c r="N440" s="258">
        <v>152.14224000000002</v>
      </c>
      <c r="O440" s="258">
        <v>6.3392600000000003</v>
      </c>
      <c r="P440" s="258"/>
    </row>
    <row r="441" spans="1:16" ht="25.5" x14ac:dyDescent="0.2">
      <c r="A441" s="258">
        <v>60</v>
      </c>
      <c r="B441" s="259" t="s">
        <v>500</v>
      </c>
      <c r="C441" s="258" t="s">
        <v>498</v>
      </c>
      <c r="D441" s="258" t="s">
        <v>641</v>
      </c>
      <c r="E441" s="258" t="s">
        <v>640</v>
      </c>
      <c r="F441" s="258">
        <v>24</v>
      </c>
      <c r="G441" s="258" t="s">
        <v>254</v>
      </c>
      <c r="H441" s="258" t="s">
        <v>481</v>
      </c>
      <c r="I441" s="258" t="s">
        <v>654</v>
      </c>
      <c r="J441" s="258" t="s">
        <v>640</v>
      </c>
      <c r="K441" s="258">
        <v>2</v>
      </c>
      <c r="L441" s="258" t="s">
        <v>422</v>
      </c>
      <c r="M441" s="258">
        <v>0.1034402</v>
      </c>
      <c r="N441" s="258">
        <v>4.9651296</v>
      </c>
      <c r="O441" s="258">
        <v>0.20688039999999999</v>
      </c>
      <c r="P441" s="258"/>
    </row>
    <row r="442" spans="1:16" ht="25.5" x14ac:dyDescent="0.2">
      <c r="A442" s="258">
        <v>61</v>
      </c>
      <c r="B442" s="259" t="s">
        <v>500</v>
      </c>
      <c r="C442" s="258" t="s">
        <v>498</v>
      </c>
      <c r="D442" s="258" t="s">
        <v>641</v>
      </c>
      <c r="E442" s="258" t="s">
        <v>640</v>
      </c>
      <c r="F442" s="258">
        <v>24</v>
      </c>
      <c r="G442" s="258" t="s">
        <v>254</v>
      </c>
      <c r="H442" s="258" t="s">
        <v>481</v>
      </c>
      <c r="I442" s="258" t="s">
        <v>657</v>
      </c>
      <c r="J442" s="258" t="s">
        <v>640</v>
      </c>
      <c r="K442" s="258">
        <v>1.5</v>
      </c>
      <c r="L442" s="258" t="s">
        <v>422</v>
      </c>
      <c r="M442" s="258">
        <v>1.6850375000000001E-2</v>
      </c>
      <c r="N442" s="258">
        <v>0.60661350000000003</v>
      </c>
      <c r="O442" s="258">
        <v>2.5275562500000001E-2</v>
      </c>
      <c r="P442" s="258"/>
    </row>
    <row r="443" spans="1:16" ht="25.5" x14ac:dyDescent="0.2">
      <c r="A443" s="258">
        <v>62</v>
      </c>
      <c r="B443" s="259" t="s">
        <v>500</v>
      </c>
      <c r="C443" s="258" t="s">
        <v>498</v>
      </c>
      <c r="D443" s="258" t="s">
        <v>641</v>
      </c>
      <c r="E443" s="258" t="s">
        <v>640</v>
      </c>
      <c r="F443" s="258">
        <v>24</v>
      </c>
      <c r="G443" s="258" t="s">
        <v>254</v>
      </c>
      <c r="H443" s="258" t="s">
        <v>481</v>
      </c>
      <c r="I443" s="258" t="s">
        <v>658</v>
      </c>
      <c r="J443" s="258" t="s">
        <v>640</v>
      </c>
      <c r="K443" s="258">
        <v>1</v>
      </c>
      <c r="L443" s="258" t="s">
        <v>422</v>
      </c>
      <c r="M443" s="258">
        <v>1.2466E-2</v>
      </c>
      <c r="N443" s="258">
        <v>0.29918400000000001</v>
      </c>
      <c r="O443" s="258">
        <v>1.2466E-2</v>
      </c>
      <c r="P443" s="258"/>
    </row>
    <row r="444" spans="1:16" ht="25.5" x14ac:dyDescent="0.2">
      <c r="A444" s="258">
        <v>63</v>
      </c>
      <c r="B444" s="259" t="s">
        <v>500</v>
      </c>
      <c r="C444" s="258" t="s">
        <v>498</v>
      </c>
      <c r="D444" s="258" t="s">
        <v>641</v>
      </c>
      <c r="E444" s="258" t="s">
        <v>640</v>
      </c>
      <c r="F444" s="258">
        <v>24</v>
      </c>
      <c r="G444" s="258" t="s">
        <v>254</v>
      </c>
      <c r="H444" s="258" t="s">
        <v>481</v>
      </c>
      <c r="I444" s="258" t="s">
        <v>661</v>
      </c>
      <c r="J444" s="258" t="s">
        <v>640</v>
      </c>
      <c r="K444" s="258">
        <v>2.6799999999999997</v>
      </c>
      <c r="L444" s="258" t="s">
        <v>422</v>
      </c>
      <c r="M444" s="258">
        <v>7.2151000000000007E-2</v>
      </c>
      <c r="N444" s="258">
        <v>4.6407523199999989</v>
      </c>
      <c r="O444" s="258">
        <v>0.19336467999999996</v>
      </c>
      <c r="P444" s="258"/>
    </row>
    <row r="445" spans="1:16" ht="25.5" x14ac:dyDescent="0.2">
      <c r="A445" s="258">
        <v>64</v>
      </c>
      <c r="B445" s="259" t="s">
        <v>500</v>
      </c>
      <c r="C445" s="258" t="s">
        <v>498</v>
      </c>
      <c r="D445" s="258" t="s">
        <v>641</v>
      </c>
      <c r="E445" s="258" t="s">
        <v>640</v>
      </c>
      <c r="F445" s="258">
        <v>24</v>
      </c>
      <c r="G445" s="258" t="s">
        <v>254</v>
      </c>
      <c r="H445" s="258" t="s">
        <v>481</v>
      </c>
      <c r="I445" s="258" t="s">
        <v>662</v>
      </c>
      <c r="J445" s="258" t="s">
        <v>640</v>
      </c>
      <c r="K445" s="258">
        <v>0.125</v>
      </c>
      <c r="L445" s="258" t="s">
        <v>422</v>
      </c>
      <c r="M445" s="258">
        <v>0.38051200000000002</v>
      </c>
      <c r="N445" s="258">
        <v>1.1415360000000001</v>
      </c>
      <c r="O445" s="258">
        <v>4.7563999999999995E-2</v>
      </c>
      <c r="P445" s="258"/>
    </row>
    <row r="446" spans="1:16" ht="25.5" x14ac:dyDescent="0.2">
      <c r="A446" s="258">
        <v>65</v>
      </c>
      <c r="B446" s="259" t="s">
        <v>500</v>
      </c>
      <c r="C446" s="258" t="s">
        <v>498</v>
      </c>
      <c r="D446" s="258" t="s">
        <v>641</v>
      </c>
      <c r="E446" s="258" t="s">
        <v>640</v>
      </c>
      <c r="F446" s="258">
        <v>24</v>
      </c>
      <c r="G446" s="258" t="s">
        <v>254</v>
      </c>
      <c r="H446" s="258" t="s">
        <v>481</v>
      </c>
      <c r="I446" s="258" t="s">
        <v>645</v>
      </c>
      <c r="J446" s="258" t="s">
        <v>640</v>
      </c>
      <c r="K446" s="258">
        <v>1</v>
      </c>
      <c r="L446" s="258" t="s">
        <v>422</v>
      </c>
      <c r="M446" s="258">
        <v>0.167109375</v>
      </c>
      <c r="N446" s="258">
        <v>4.0106250000000001</v>
      </c>
      <c r="O446" s="258">
        <v>0.167109375</v>
      </c>
      <c r="P446" s="258"/>
    </row>
    <row r="447" spans="1:16" ht="25.5" x14ac:dyDescent="0.2">
      <c r="A447" s="258">
        <v>66</v>
      </c>
      <c r="B447" s="259" t="s">
        <v>500</v>
      </c>
      <c r="C447" s="258" t="s">
        <v>498</v>
      </c>
      <c r="D447" s="258" t="s">
        <v>641</v>
      </c>
      <c r="E447" s="258" t="s">
        <v>640</v>
      </c>
      <c r="F447" s="258">
        <v>24</v>
      </c>
      <c r="G447" s="258" t="s">
        <v>254</v>
      </c>
      <c r="H447" s="258" t="s">
        <v>481</v>
      </c>
      <c r="I447" s="258" t="s">
        <v>659</v>
      </c>
      <c r="J447" s="258" t="s">
        <v>640</v>
      </c>
      <c r="K447" s="258">
        <v>1.1666666666666667</v>
      </c>
      <c r="L447" s="258" t="s">
        <v>422</v>
      </c>
      <c r="M447" s="258">
        <v>0.15932291666666668</v>
      </c>
      <c r="N447" s="258">
        <v>4.4610416666666666</v>
      </c>
      <c r="O447" s="258">
        <v>0.18587673611111111</v>
      </c>
      <c r="P447" s="258"/>
    </row>
    <row r="448" spans="1:16" ht="25.5" x14ac:dyDescent="0.2">
      <c r="A448" s="258">
        <v>67</v>
      </c>
      <c r="B448" s="259" t="s">
        <v>500</v>
      </c>
      <c r="C448" s="258" t="s">
        <v>498</v>
      </c>
      <c r="D448" s="258" t="s">
        <v>641</v>
      </c>
      <c r="E448" s="258" t="s">
        <v>640</v>
      </c>
      <c r="F448" s="258">
        <v>24</v>
      </c>
      <c r="G448" s="258" t="s">
        <v>254</v>
      </c>
      <c r="H448" s="258" t="s">
        <v>481</v>
      </c>
      <c r="I448" s="258" t="s">
        <v>660</v>
      </c>
      <c r="J448" s="258" t="s">
        <v>640</v>
      </c>
      <c r="K448" s="258">
        <v>5.416666666666667</v>
      </c>
      <c r="L448" s="258" t="s">
        <v>422</v>
      </c>
      <c r="M448" s="258">
        <v>0.1796875</v>
      </c>
      <c r="N448" s="258">
        <v>23.359375</v>
      </c>
      <c r="O448" s="258">
        <v>0.97330729166666652</v>
      </c>
      <c r="P448" s="258"/>
    </row>
    <row r="449" spans="1:16" ht="25.5" x14ac:dyDescent="0.2">
      <c r="A449" s="258">
        <v>68</v>
      </c>
      <c r="B449" s="259" t="s">
        <v>501</v>
      </c>
      <c r="C449" s="258" t="s">
        <v>640</v>
      </c>
      <c r="D449" s="258" t="s">
        <v>641</v>
      </c>
      <c r="E449" s="258" t="s">
        <v>640</v>
      </c>
      <c r="F449" s="258">
        <v>4</v>
      </c>
      <c r="G449" s="258" t="s">
        <v>254</v>
      </c>
      <c r="H449" s="258" t="s">
        <v>476</v>
      </c>
      <c r="I449" s="258" t="s">
        <v>179</v>
      </c>
      <c r="J449" s="258" t="s">
        <v>640</v>
      </c>
      <c r="K449" s="258">
        <v>0.125</v>
      </c>
      <c r="L449" s="258" t="s">
        <v>642</v>
      </c>
      <c r="M449" s="258">
        <v>0</v>
      </c>
      <c r="N449" s="258">
        <v>0</v>
      </c>
      <c r="O449" s="258">
        <v>0</v>
      </c>
      <c r="P449" s="258"/>
    </row>
    <row r="450" spans="1:16" ht="25.5" x14ac:dyDescent="0.2">
      <c r="A450" s="258">
        <v>69</v>
      </c>
      <c r="B450" s="259" t="s">
        <v>501</v>
      </c>
      <c r="C450" s="258" t="s">
        <v>640</v>
      </c>
      <c r="D450" s="258" t="s">
        <v>641</v>
      </c>
      <c r="E450" s="258" t="s">
        <v>640</v>
      </c>
      <c r="F450" s="258">
        <v>4</v>
      </c>
      <c r="G450" s="258" t="s">
        <v>254</v>
      </c>
      <c r="H450" s="258" t="s">
        <v>476</v>
      </c>
      <c r="I450" s="258" t="s">
        <v>643</v>
      </c>
      <c r="J450" s="258" t="s">
        <v>640</v>
      </c>
      <c r="K450" s="258">
        <v>0</v>
      </c>
      <c r="L450" s="258" t="s">
        <v>642</v>
      </c>
      <c r="M450" s="258">
        <v>0</v>
      </c>
      <c r="N450" s="258">
        <v>0</v>
      </c>
      <c r="O450" s="258">
        <v>0</v>
      </c>
      <c r="P450" s="258"/>
    </row>
    <row r="451" spans="1:16" ht="25.5" x14ac:dyDescent="0.2">
      <c r="A451" s="258">
        <v>70</v>
      </c>
      <c r="B451" s="259" t="s">
        <v>501</v>
      </c>
      <c r="C451" s="258" t="s">
        <v>640</v>
      </c>
      <c r="D451" s="258" t="s">
        <v>641</v>
      </c>
      <c r="E451" s="258" t="s">
        <v>640</v>
      </c>
      <c r="F451" s="258">
        <v>4</v>
      </c>
      <c r="G451" s="258" t="s">
        <v>254</v>
      </c>
      <c r="H451" s="258" t="s">
        <v>476</v>
      </c>
      <c r="I451" s="258" t="s">
        <v>644</v>
      </c>
      <c r="J451" s="258" t="s">
        <v>640</v>
      </c>
      <c r="K451" s="258">
        <v>0.02</v>
      </c>
      <c r="L451" s="258" t="s">
        <v>642</v>
      </c>
      <c r="M451" s="258">
        <v>0</v>
      </c>
      <c r="N451" s="258">
        <v>0</v>
      </c>
      <c r="O451" s="258">
        <v>0</v>
      </c>
      <c r="P451" s="258"/>
    </row>
    <row r="452" spans="1:16" ht="25.5" x14ac:dyDescent="0.2">
      <c r="A452" s="258">
        <v>71</v>
      </c>
      <c r="B452" s="259" t="s">
        <v>501</v>
      </c>
      <c r="C452" s="258" t="s">
        <v>640</v>
      </c>
      <c r="D452" s="258" t="s">
        <v>641</v>
      </c>
      <c r="E452" s="258" t="s">
        <v>640</v>
      </c>
      <c r="F452" s="258">
        <v>4</v>
      </c>
      <c r="G452" s="258" t="s">
        <v>254</v>
      </c>
      <c r="H452" s="258" t="s">
        <v>26</v>
      </c>
      <c r="I452" s="258" t="s">
        <v>650</v>
      </c>
      <c r="J452" s="258" t="s">
        <v>640</v>
      </c>
      <c r="K452" s="258">
        <v>4.2500000000000003E-2</v>
      </c>
      <c r="L452" s="258" t="s">
        <v>642</v>
      </c>
      <c r="M452" s="258">
        <v>2.0665384615384612</v>
      </c>
      <c r="N452" s="258">
        <v>0.35131153846153845</v>
      </c>
      <c r="O452" s="258">
        <v>8.7827884615384613E-2</v>
      </c>
      <c r="P452" s="258"/>
    </row>
    <row r="453" spans="1:16" ht="25.5" x14ac:dyDescent="0.2">
      <c r="A453" s="258">
        <v>72</v>
      </c>
      <c r="B453" s="259" t="s">
        <v>501</v>
      </c>
      <c r="C453" s="258" t="s">
        <v>640</v>
      </c>
      <c r="D453" s="258" t="s">
        <v>641</v>
      </c>
      <c r="E453" s="258" t="s">
        <v>640</v>
      </c>
      <c r="F453" s="258">
        <v>4</v>
      </c>
      <c r="G453" s="258" t="s">
        <v>254</v>
      </c>
      <c r="H453" s="258" t="s">
        <v>26</v>
      </c>
      <c r="I453" s="258" t="s">
        <v>480</v>
      </c>
      <c r="J453" s="258" t="s">
        <v>640</v>
      </c>
      <c r="K453" s="258">
        <v>4.2500000000000003E-2</v>
      </c>
      <c r="L453" s="258" t="s">
        <v>642</v>
      </c>
      <c r="M453" s="258">
        <v>15.411538461538459</v>
      </c>
      <c r="N453" s="258">
        <v>2.6199615384615385</v>
      </c>
      <c r="O453" s="258">
        <v>0.65499038461538461</v>
      </c>
      <c r="P453" s="258"/>
    </row>
    <row r="454" spans="1:16" ht="25.5" x14ac:dyDescent="0.2">
      <c r="A454" s="258">
        <v>73</v>
      </c>
      <c r="B454" s="259" t="s">
        <v>501</v>
      </c>
      <c r="C454" s="258" t="s">
        <v>640</v>
      </c>
      <c r="D454" s="258" t="s">
        <v>641</v>
      </c>
      <c r="E454" s="258" t="s">
        <v>640</v>
      </c>
      <c r="F454" s="258">
        <v>4</v>
      </c>
      <c r="G454" s="258" t="s">
        <v>254</v>
      </c>
      <c r="H454" s="258" t="s">
        <v>481</v>
      </c>
      <c r="I454" s="258" t="s">
        <v>663</v>
      </c>
      <c r="J454" s="258" t="s">
        <v>640</v>
      </c>
      <c r="K454" s="258">
        <v>12</v>
      </c>
      <c r="L454" s="258" t="s">
        <v>422</v>
      </c>
      <c r="M454" s="258">
        <v>0.50312499999999993</v>
      </c>
      <c r="N454" s="258">
        <v>24.15</v>
      </c>
      <c r="O454" s="258">
        <v>6.0374999999999996</v>
      </c>
      <c r="P454" s="258"/>
    </row>
    <row r="455" spans="1:16" ht="25.5" x14ac:dyDescent="0.2">
      <c r="A455" s="258">
        <v>74</v>
      </c>
      <c r="B455" s="259" t="s">
        <v>501</v>
      </c>
      <c r="C455" s="258" t="s">
        <v>640</v>
      </c>
      <c r="D455" s="258" t="s">
        <v>641</v>
      </c>
      <c r="E455" s="258" t="s">
        <v>640</v>
      </c>
      <c r="F455" s="258">
        <v>4</v>
      </c>
      <c r="G455" s="258" t="s">
        <v>254</v>
      </c>
      <c r="H455" s="258" t="s">
        <v>481</v>
      </c>
      <c r="I455" s="258" t="s">
        <v>664</v>
      </c>
      <c r="J455" s="258" t="s">
        <v>640</v>
      </c>
      <c r="K455" s="258">
        <v>1</v>
      </c>
      <c r="L455" s="258" t="s">
        <v>422</v>
      </c>
      <c r="M455" s="258">
        <v>0.14466999999999999</v>
      </c>
      <c r="N455" s="258">
        <v>0.57867999999999997</v>
      </c>
      <c r="O455" s="258">
        <v>0.14466999999999999</v>
      </c>
      <c r="P455" s="258"/>
    </row>
    <row r="456" spans="1:16" ht="25.5" x14ac:dyDescent="0.2">
      <c r="A456" s="258">
        <v>75</v>
      </c>
      <c r="B456" s="259" t="s">
        <v>501</v>
      </c>
      <c r="C456" s="258" t="s">
        <v>640</v>
      </c>
      <c r="D456" s="258" t="s">
        <v>641</v>
      </c>
      <c r="E456" s="258" t="s">
        <v>640</v>
      </c>
      <c r="F456" s="258">
        <v>4</v>
      </c>
      <c r="G456" s="258" t="s">
        <v>254</v>
      </c>
      <c r="H456" s="258" t="s">
        <v>481</v>
      </c>
      <c r="I456" s="258" t="s">
        <v>665</v>
      </c>
      <c r="J456" s="258" t="s">
        <v>640</v>
      </c>
      <c r="K456" s="258">
        <v>1</v>
      </c>
      <c r="L456" s="258" t="s">
        <v>422</v>
      </c>
      <c r="M456" s="258">
        <v>1.1027349999999998</v>
      </c>
      <c r="N456" s="258">
        <v>4.4109399999999992</v>
      </c>
      <c r="O456" s="258">
        <v>1.1027349999999998</v>
      </c>
      <c r="P456" s="258"/>
    </row>
    <row r="457" spans="1:16" ht="25.5" x14ac:dyDescent="0.2">
      <c r="A457" s="258">
        <v>76</v>
      </c>
      <c r="B457" s="259" t="s">
        <v>501</v>
      </c>
      <c r="C457" s="258" t="s">
        <v>640</v>
      </c>
      <c r="D457" s="258" t="s">
        <v>641</v>
      </c>
      <c r="E457" s="258" t="s">
        <v>640</v>
      </c>
      <c r="F457" s="258">
        <v>4</v>
      </c>
      <c r="G457" s="258" t="s">
        <v>254</v>
      </c>
      <c r="H457" s="258" t="s">
        <v>481</v>
      </c>
      <c r="I457" s="258" t="s">
        <v>666</v>
      </c>
      <c r="J457" s="258" t="s">
        <v>640</v>
      </c>
      <c r="K457" s="258">
        <v>0.125</v>
      </c>
      <c r="L457" s="258" t="s">
        <v>422</v>
      </c>
      <c r="M457" s="258">
        <v>16.099999999999998</v>
      </c>
      <c r="N457" s="258">
        <v>8.0499999999999989</v>
      </c>
      <c r="O457" s="258">
        <v>2.0124999999999997</v>
      </c>
      <c r="P457" s="258"/>
    </row>
    <row r="458" spans="1:16" ht="25.5" x14ac:dyDescent="0.2">
      <c r="A458" s="258">
        <v>77</v>
      </c>
      <c r="B458" s="259" t="s">
        <v>501</v>
      </c>
      <c r="C458" s="258" t="s">
        <v>640</v>
      </c>
      <c r="D458" s="258" t="s">
        <v>641</v>
      </c>
      <c r="E458" s="258" t="s">
        <v>640</v>
      </c>
      <c r="F458" s="258">
        <v>4</v>
      </c>
      <c r="G458" s="258" t="s">
        <v>254</v>
      </c>
      <c r="H458" s="258" t="s">
        <v>481</v>
      </c>
      <c r="I458" s="258" t="s">
        <v>667</v>
      </c>
      <c r="J458" s="258" t="s">
        <v>640</v>
      </c>
      <c r="K458" s="258">
        <v>1</v>
      </c>
      <c r="L458" s="258" t="s">
        <v>422</v>
      </c>
      <c r="M458" s="258">
        <v>1.2132499999999996E-2</v>
      </c>
      <c r="N458" s="258">
        <v>4.852999999999999E-2</v>
      </c>
      <c r="O458" s="258">
        <v>1.2132499999999996E-2</v>
      </c>
      <c r="P458" s="258"/>
    </row>
    <row r="459" spans="1:16" ht="38.25" x14ac:dyDescent="0.2">
      <c r="A459" s="258">
        <v>78</v>
      </c>
      <c r="B459" s="259" t="s">
        <v>502</v>
      </c>
      <c r="C459" s="258" t="s">
        <v>640</v>
      </c>
      <c r="D459" s="258" t="s">
        <v>641</v>
      </c>
      <c r="E459" s="258" t="s">
        <v>640</v>
      </c>
      <c r="F459" s="258">
        <v>4</v>
      </c>
      <c r="G459" s="258" t="s">
        <v>254</v>
      </c>
      <c r="H459" s="258" t="s">
        <v>476</v>
      </c>
      <c r="I459" s="258" t="s">
        <v>179</v>
      </c>
      <c r="J459" s="258" t="s">
        <v>640</v>
      </c>
      <c r="K459" s="258">
        <v>0.15</v>
      </c>
      <c r="L459" s="258" t="s">
        <v>642</v>
      </c>
      <c r="M459" s="258">
        <v>0</v>
      </c>
      <c r="N459" s="258">
        <v>0</v>
      </c>
      <c r="O459" s="258">
        <v>0</v>
      </c>
      <c r="P459" s="258"/>
    </row>
    <row r="460" spans="1:16" ht="38.25" x14ac:dyDescent="0.2">
      <c r="A460" s="258">
        <v>79</v>
      </c>
      <c r="B460" s="259" t="s">
        <v>502</v>
      </c>
      <c r="C460" s="258" t="s">
        <v>640</v>
      </c>
      <c r="D460" s="258" t="s">
        <v>641</v>
      </c>
      <c r="E460" s="258" t="s">
        <v>640</v>
      </c>
      <c r="F460" s="258">
        <v>4</v>
      </c>
      <c r="G460" s="258" t="s">
        <v>254</v>
      </c>
      <c r="H460" s="258" t="s">
        <v>476</v>
      </c>
      <c r="I460" s="258" t="s">
        <v>643</v>
      </c>
      <c r="J460" s="258" t="s">
        <v>640</v>
      </c>
      <c r="K460" s="258">
        <v>0</v>
      </c>
      <c r="L460" s="258" t="s">
        <v>642</v>
      </c>
      <c r="M460" s="258">
        <v>0</v>
      </c>
      <c r="N460" s="258">
        <v>0</v>
      </c>
      <c r="O460" s="258">
        <v>0</v>
      </c>
      <c r="P460" s="258"/>
    </row>
    <row r="461" spans="1:16" ht="38.25" x14ac:dyDescent="0.2">
      <c r="A461" s="258">
        <v>80</v>
      </c>
      <c r="B461" s="259" t="s">
        <v>502</v>
      </c>
      <c r="C461" s="258" t="s">
        <v>640</v>
      </c>
      <c r="D461" s="258" t="s">
        <v>641</v>
      </c>
      <c r="E461" s="258" t="s">
        <v>640</v>
      </c>
      <c r="F461" s="258">
        <v>4</v>
      </c>
      <c r="G461" s="258" t="s">
        <v>254</v>
      </c>
      <c r="H461" s="258" t="s">
        <v>476</v>
      </c>
      <c r="I461" s="258" t="s">
        <v>644</v>
      </c>
      <c r="J461" s="258" t="s">
        <v>640</v>
      </c>
      <c r="K461" s="258">
        <v>7.4999999999999997E-2</v>
      </c>
      <c r="L461" s="258" t="s">
        <v>642</v>
      </c>
      <c r="M461" s="258">
        <v>0</v>
      </c>
      <c r="N461" s="258">
        <v>0</v>
      </c>
      <c r="O461" s="258">
        <v>0</v>
      </c>
      <c r="P461" s="258"/>
    </row>
    <row r="462" spans="1:16" ht="38.25" x14ac:dyDescent="0.2">
      <c r="A462" s="258">
        <v>81</v>
      </c>
      <c r="B462" s="259" t="s">
        <v>502</v>
      </c>
      <c r="C462" s="258" t="s">
        <v>640</v>
      </c>
      <c r="D462" s="258" t="s">
        <v>641</v>
      </c>
      <c r="E462" s="258" t="s">
        <v>640</v>
      </c>
      <c r="F462" s="258">
        <v>4</v>
      </c>
      <c r="G462" s="258" t="s">
        <v>254</v>
      </c>
      <c r="H462" s="258" t="s">
        <v>26</v>
      </c>
      <c r="I462" s="258" t="s">
        <v>650</v>
      </c>
      <c r="J462" s="258" t="s">
        <v>640</v>
      </c>
      <c r="K462" s="258">
        <v>8.5000000000000006E-2</v>
      </c>
      <c r="L462" s="258" t="s">
        <v>642</v>
      </c>
      <c r="M462" s="258">
        <v>2.0665384615384612</v>
      </c>
      <c r="N462" s="258">
        <v>0.70262307692307691</v>
      </c>
      <c r="O462" s="258">
        <v>0.17565576923076923</v>
      </c>
      <c r="P462" s="258"/>
    </row>
    <row r="463" spans="1:16" ht="38.25" x14ac:dyDescent="0.2">
      <c r="A463" s="258">
        <v>82</v>
      </c>
      <c r="B463" s="259" t="s">
        <v>502</v>
      </c>
      <c r="C463" s="258" t="s">
        <v>640</v>
      </c>
      <c r="D463" s="258" t="s">
        <v>641</v>
      </c>
      <c r="E463" s="258" t="s">
        <v>640</v>
      </c>
      <c r="F463" s="258">
        <v>4</v>
      </c>
      <c r="G463" s="258" t="s">
        <v>254</v>
      </c>
      <c r="H463" s="258" t="s">
        <v>26</v>
      </c>
      <c r="I463" s="258" t="s">
        <v>480</v>
      </c>
      <c r="J463" s="258" t="s">
        <v>640</v>
      </c>
      <c r="K463" s="258">
        <v>0.105</v>
      </c>
      <c r="L463" s="258" t="s">
        <v>642</v>
      </c>
      <c r="M463" s="258">
        <v>15.411538461538459</v>
      </c>
      <c r="N463" s="258">
        <v>6.4728461538461532</v>
      </c>
      <c r="O463" s="258">
        <v>1.6182115384615383</v>
      </c>
      <c r="P463" s="258"/>
    </row>
    <row r="464" spans="1:16" ht="38.25" x14ac:dyDescent="0.2">
      <c r="A464" s="258">
        <v>84</v>
      </c>
      <c r="B464" s="259" t="s">
        <v>502</v>
      </c>
      <c r="C464" s="258" t="s">
        <v>640</v>
      </c>
      <c r="D464" s="258" t="s">
        <v>641</v>
      </c>
      <c r="E464" s="258" t="s">
        <v>640</v>
      </c>
      <c r="F464" s="258">
        <v>4</v>
      </c>
      <c r="G464" s="258" t="s">
        <v>254</v>
      </c>
      <c r="H464" s="258" t="s">
        <v>481</v>
      </c>
      <c r="I464" s="258" t="s">
        <v>659</v>
      </c>
      <c r="J464" s="258" t="s">
        <v>640</v>
      </c>
      <c r="K464" s="258">
        <v>1</v>
      </c>
      <c r="L464" s="258" t="s">
        <v>422</v>
      </c>
      <c r="M464" s="258">
        <v>0.15932291666666668</v>
      </c>
      <c r="N464" s="258">
        <v>0.6372916666666667</v>
      </c>
      <c r="O464" s="258">
        <v>0.15932291666666668</v>
      </c>
      <c r="P464" s="258"/>
    </row>
    <row r="465" spans="1:16" ht="38.25" x14ac:dyDescent="0.2">
      <c r="A465" s="258">
        <v>85</v>
      </c>
      <c r="B465" s="259" t="s">
        <v>502</v>
      </c>
      <c r="C465" s="258" t="s">
        <v>640</v>
      </c>
      <c r="D465" s="258" t="s">
        <v>641</v>
      </c>
      <c r="E465" s="258" t="s">
        <v>640</v>
      </c>
      <c r="F465" s="258">
        <v>4</v>
      </c>
      <c r="G465" s="258" t="s">
        <v>254</v>
      </c>
      <c r="H465" s="258" t="s">
        <v>481</v>
      </c>
      <c r="I465" s="258" t="s">
        <v>669</v>
      </c>
      <c r="J465" s="258" t="s">
        <v>640</v>
      </c>
      <c r="K465" s="258">
        <v>1</v>
      </c>
      <c r="L465" s="258" t="s">
        <v>422</v>
      </c>
      <c r="M465" s="258">
        <v>9.1378999999999974E-2</v>
      </c>
      <c r="N465" s="258">
        <v>0.3655159999999999</v>
      </c>
      <c r="O465" s="258">
        <v>9.1378999999999974E-2</v>
      </c>
      <c r="P465" s="258"/>
    </row>
    <row r="466" spans="1:16" ht="38.25" x14ac:dyDescent="0.2">
      <c r="A466" s="258">
        <v>86</v>
      </c>
      <c r="B466" s="259" t="s">
        <v>502</v>
      </c>
      <c r="C466" s="258" t="s">
        <v>640</v>
      </c>
      <c r="D466" s="258" t="s">
        <v>641</v>
      </c>
      <c r="E466" s="258" t="s">
        <v>640</v>
      </c>
      <c r="F466" s="258">
        <v>4</v>
      </c>
      <c r="G466" s="258" t="s">
        <v>254</v>
      </c>
      <c r="H466" s="258" t="s">
        <v>481</v>
      </c>
      <c r="I466" s="258" t="s">
        <v>486</v>
      </c>
      <c r="J466" s="258" t="s">
        <v>640</v>
      </c>
      <c r="K466" s="258">
        <v>1</v>
      </c>
      <c r="L466" s="258" t="s">
        <v>422</v>
      </c>
      <c r="M466" s="258">
        <v>0.17939999999999998</v>
      </c>
      <c r="N466" s="258">
        <v>0.7175999999999999</v>
      </c>
      <c r="O466" s="258">
        <v>0.17939999999999998</v>
      </c>
      <c r="P466" s="258"/>
    </row>
    <row r="467" spans="1:16" ht="38.25" x14ac:dyDescent="0.2">
      <c r="A467" s="258">
        <v>87</v>
      </c>
      <c r="B467" s="259" t="s">
        <v>502</v>
      </c>
      <c r="C467" s="258" t="s">
        <v>640</v>
      </c>
      <c r="D467" s="258" t="s">
        <v>641</v>
      </c>
      <c r="E467" s="258" t="s">
        <v>640</v>
      </c>
      <c r="F467" s="258">
        <v>4</v>
      </c>
      <c r="G467" s="258" t="s">
        <v>254</v>
      </c>
      <c r="H467" s="258" t="s">
        <v>481</v>
      </c>
      <c r="I467" s="258" t="s">
        <v>663</v>
      </c>
      <c r="J467" s="258" t="s">
        <v>640</v>
      </c>
      <c r="K467" s="258">
        <v>12</v>
      </c>
      <c r="L467" s="258" t="s">
        <v>422</v>
      </c>
      <c r="M467" s="258">
        <v>0.50312499999999993</v>
      </c>
      <c r="N467" s="258">
        <v>24.15</v>
      </c>
      <c r="O467" s="258">
        <v>6.0374999999999996</v>
      </c>
      <c r="P467" s="258"/>
    </row>
    <row r="468" spans="1:16" ht="38.25" x14ac:dyDescent="0.2">
      <c r="A468" s="258">
        <v>88</v>
      </c>
      <c r="B468" s="259" t="s">
        <v>502</v>
      </c>
      <c r="C468" s="258" t="s">
        <v>640</v>
      </c>
      <c r="D468" s="258" t="s">
        <v>641</v>
      </c>
      <c r="E468" s="258" t="s">
        <v>640</v>
      </c>
      <c r="F468" s="258">
        <v>4</v>
      </c>
      <c r="G468" s="258" t="s">
        <v>254</v>
      </c>
      <c r="H468" s="258" t="s">
        <v>481</v>
      </c>
      <c r="I468" s="258" t="s">
        <v>670</v>
      </c>
      <c r="J468" s="258" t="s">
        <v>640</v>
      </c>
      <c r="K468" s="258">
        <v>1</v>
      </c>
      <c r="L468" s="258" t="s">
        <v>422</v>
      </c>
      <c r="M468" s="258">
        <v>0.67370833333333324</v>
      </c>
      <c r="N468" s="258">
        <v>2.694833333333333</v>
      </c>
      <c r="O468" s="258">
        <v>0.67370833333333324</v>
      </c>
      <c r="P468" s="258" t="s">
        <v>671</v>
      </c>
    </row>
    <row r="469" spans="1:16" ht="38.25" x14ac:dyDescent="0.2">
      <c r="A469" s="258">
        <v>89</v>
      </c>
      <c r="B469" s="259" t="s">
        <v>502</v>
      </c>
      <c r="C469" s="258" t="s">
        <v>640</v>
      </c>
      <c r="D469" s="258" t="s">
        <v>641</v>
      </c>
      <c r="E469" s="258" t="s">
        <v>640</v>
      </c>
      <c r="F469" s="258">
        <v>4</v>
      </c>
      <c r="G469" s="258" t="s">
        <v>254</v>
      </c>
      <c r="H469" s="258" t="s">
        <v>481</v>
      </c>
      <c r="I469" s="258" t="s">
        <v>665</v>
      </c>
      <c r="J469" s="258" t="s">
        <v>640</v>
      </c>
      <c r="K469" s="258">
        <v>5</v>
      </c>
      <c r="L469" s="258" t="s">
        <v>422</v>
      </c>
      <c r="M469" s="258">
        <v>1.1027349999999998</v>
      </c>
      <c r="N469" s="258">
        <v>22.054699999999997</v>
      </c>
      <c r="O469" s="258">
        <v>5.5136749999999992</v>
      </c>
      <c r="P469" s="258"/>
    </row>
    <row r="470" spans="1:16" ht="38.25" x14ac:dyDescent="0.2">
      <c r="A470" s="258">
        <v>90</v>
      </c>
      <c r="B470" s="259" t="s">
        <v>502</v>
      </c>
      <c r="C470" s="258" t="s">
        <v>640</v>
      </c>
      <c r="D470" s="258" t="s">
        <v>641</v>
      </c>
      <c r="E470" s="258" t="s">
        <v>640</v>
      </c>
      <c r="F470" s="258">
        <v>4</v>
      </c>
      <c r="G470" s="258" t="s">
        <v>254</v>
      </c>
      <c r="H470" s="258" t="s">
        <v>481</v>
      </c>
      <c r="I470" s="258" t="s">
        <v>664</v>
      </c>
      <c r="J470" s="258" t="s">
        <v>640</v>
      </c>
      <c r="K470" s="258">
        <v>1</v>
      </c>
      <c r="L470" s="258" t="s">
        <v>422</v>
      </c>
      <c r="M470" s="258">
        <v>0.14466999999999999</v>
      </c>
      <c r="N470" s="258">
        <v>0.57867999999999997</v>
      </c>
      <c r="O470" s="258">
        <v>0.14466999999999999</v>
      </c>
      <c r="P470" s="258"/>
    </row>
    <row r="471" spans="1:16" ht="38.25" x14ac:dyDescent="0.2">
      <c r="A471" s="258">
        <v>91</v>
      </c>
      <c r="B471" s="259" t="s">
        <v>502</v>
      </c>
      <c r="C471" s="258" t="s">
        <v>640</v>
      </c>
      <c r="D471" s="258" t="s">
        <v>641</v>
      </c>
      <c r="E471" s="258" t="s">
        <v>640</v>
      </c>
      <c r="F471" s="258">
        <v>4</v>
      </c>
      <c r="G471" s="258" t="s">
        <v>254</v>
      </c>
      <c r="H471" s="258" t="s">
        <v>481</v>
      </c>
      <c r="I471" s="258" t="s">
        <v>667</v>
      </c>
      <c r="J471" s="258" t="s">
        <v>640</v>
      </c>
      <c r="K471" s="258">
        <v>2</v>
      </c>
      <c r="L471" s="258" t="s">
        <v>422</v>
      </c>
      <c r="M471" s="258">
        <v>1.2132499999999996E-2</v>
      </c>
      <c r="N471" s="258">
        <v>9.705999999999998E-2</v>
      </c>
      <c r="O471" s="258">
        <v>2.4264999999999995E-2</v>
      </c>
      <c r="P471" s="258"/>
    </row>
    <row r="472" spans="1:16" ht="38.25" x14ac:dyDescent="0.2">
      <c r="A472" s="258">
        <v>92</v>
      </c>
      <c r="B472" s="259" t="s">
        <v>502</v>
      </c>
      <c r="C472" s="258" t="s">
        <v>640</v>
      </c>
      <c r="D472" s="258" t="s">
        <v>641</v>
      </c>
      <c r="E472" s="258" t="s">
        <v>640</v>
      </c>
      <c r="F472" s="258">
        <v>4</v>
      </c>
      <c r="G472" s="258" t="s">
        <v>254</v>
      </c>
      <c r="H472" s="258" t="s">
        <v>481</v>
      </c>
      <c r="I472" s="258" t="s">
        <v>666</v>
      </c>
      <c r="J472" s="258" t="s">
        <v>640</v>
      </c>
      <c r="K472" s="258">
        <v>0.125</v>
      </c>
      <c r="L472" s="258" t="s">
        <v>422</v>
      </c>
      <c r="M472" s="258">
        <v>16.099999999999998</v>
      </c>
      <c r="N472" s="258">
        <v>8.0499999999999989</v>
      </c>
      <c r="O472" s="258">
        <v>2.0124999999999997</v>
      </c>
      <c r="P472" s="258"/>
    </row>
    <row r="473" spans="1:16" ht="38.25" x14ac:dyDescent="0.2">
      <c r="A473" s="258">
        <v>93</v>
      </c>
      <c r="B473" s="259" t="s">
        <v>502</v>
      </c>
      <c r="C473" s="258" t="s">
        <v>640</v>
      </c>
      <c r="D473" s="258" t="s">
        <v>641</v>
      </c>
      <c r="E473" s="258" t="s">
        <v>640</v>
      </c>
      <c r="F473" s="258">
        <v>4</v>
      </c>
      <c r="G473" s="258" t="s">
        <v>254</v>
      </c>
      <c r="H473" s="258" t="s">
        <v>481</v>
      </c>
      <c r="I473" s="258" t="s">
        <v>672</v>
      </c>
      <c r="J473" s="258" t="s">
        <v>640</v>
      </c>
      <c r="K473" s="258">
        <v>1</v>
      </c>
      <c r="L473" s="258" t="s">
        <v>422</v>
      </c>
      <c r="M473" s="258">
        <v>0.48989999999999995</v>
      </c>
      <c r="N473" s="258">
        <v>1.9596</v>
      </c>
      <c r="O473" s="258">
        <v>0.48989999999999995</v>
      </c>
      <c r="P473" s="258"/>
    </row>
    <row r="474" spans="1:16" ht="25.5" x14ac:dyDescent="0.2">
      <c r="A474" s="258">
        <v>94</v>
      </c>
      <c r="B474" s="259" t="s">
        <v>503</v>
      </c>
      <c r="C474" s="258" t="s">
        <v>640</v>
      </c>
      <c r="D474" s="258" t="s">
        <v>641</v>
      </c>
      <c r="E474" s="258" t="s">
        <v>640</v>
      </c>
      <c r="F474" s="258">
        <v>3</v>
      </c>
      <c r="G474" s="258" t="s">
        <v>254</v>
      </c>
      <c r="H474" s="258" t="s">
        <v>476</v>
      </c>
      <c r="I474" s="258" t="s">
        <v>179</v>
      </c>
      <c r="J474" s="258" t="s">
        <v>640</v>
      </c>
      <c r="K474" s="258">
        <v>0.33333333333333331</v>
      </c>
      <c r="L474" s="258" t="s">
        <v>642</v>
      </c>
      <c r="M474" s="258">
        <v>0</v>
      </c>
      <c r="N474" s="258">
        <v>0</v>
      </c>
      <c r="O474" s="258">
        <v>0</v>
      </c>
      <c r="P474" s="258"/>
    </row>
    <row r="475" spans="1:16" ht="25.5" x14ac:dyDescent="0.2">
      <c r="A475" s="258">
        <v>95</v>
      </c>
      <c r="B475" s="259" t="s">
        <v>503</v>
      </c>
      <c r="C475" s="258" t="s">
        <v>640</v>
      </c>
      <c r="D475" s="258" t="s">
        <v>641</v>
      </c>
      <c r="E475" s="258" t="s">
        <v>640</v>
      </c>
      <c r="F475" s="258">
        <v>3</v>
      </c>
      <c r="G475" s="258" t="s">
        <v>254</v>
      </c>
      <c r="H475" s="258" t="s">
        <v>476</v>
      </c>
      <c r="I475" s="258" t="s">
        <v>643</v>
      </c>
      <c r="J475" s="258" t="s">
        <v>640</v>
      </c>
      <c r="K475" s="258">
        <v>0</v>
      </c>
      <c r="L475" s="258" t="s">
        <v>642</v>
      </c>
      <c r="M475" s="258">
        <v>0</v>
      </c>
      <c r="N475" s="258">
        <v>0</v>
      </c>
      <c r="O475" s="258">
        <v>0</v>
      </c>
      <c r="P475" s="258"/>
    </row>
    <row r="476" spans="1:16" ht="25.5" x14ac:dyDescent="0.2">
      <c r="A476" s="258">
        <v>96</v>
      </c>
      <c r="B476" s="259" t="s">
        <v>503</v>
      </c>
      <c r="C476" s="258" t="s">
        <v>640</v>
      </c>
      <c r="D476" s="258" t="s">
        <v>641</v>
      </c>
      <c r="E476" s="258" t="s">
        <v>640</v>
      </c>
      <c r="F476" s="258">
        <v>3</v>
      </c>
      <c r="G476" s="258" t="s">
        <v>254</v>
      </c>
      <c r="H476" s="258" t="s">
        <v>476</v>
      </c>
      <c r="I476" s="258" t="s">
        <v>644</v>
      </c>
      <c r="J476" s="258" t="s">
        <v>640</v>
      </c>
      <c r="K476" s="258">
        <v>0</v>
      </c>
      <c r="L476" s="258" t="s">
        <v>642</v>
      </c>
      <c r="M476" s="258">
        <v>0</v>
      </c>
      <c r="N476" s="258">
        <v>0</v>
      </c>
      <c r="O476" s="258">
        <v>0</v>
      </c>
      <c r="P476" s="258"/>
    </row>
    <row r="477" spans="1:16" ht="25.5" x14ac:dyDescent="0.2">
      <c r="A477" s="258">
        <v>97</v>
      </c>
      <c r="B477" s="259" t="s">
        <v>503</v>
      </c>
      <c r="C477" s="258" t="s">
        <v>640</v>
      </c>
      <c r="D477" s="258" t="s">
        <v>641</v>
      </c>
      <c r="E477" s="258" t="s">
        <v>640</v>
      </c>
      <c r="F477" s="258">
        <v>3</v>
      </c>
      <c r="G477" s="258" t="s">
        <v>254</v>
      </c>
      <c r="H477" s="258" t="s">
        <v>26</v>
      </c>
      <c r="I477" s="258" t="s">
        <v>673</v>
      </c>
      <c r="J477" s="258" t="s">
        <v>640</v>
      </c>
      <c r="K477" s="258">
        <v>0.13333333333333333</v>
      </c>
      <c r="L477" s="258" t="s">
        <v>642</v>
      </c>
      <c r="M477" s="258">
        <v>3.0179230769230769</v>
      </c>
      <c r="N477" s="258">
        <v>1.2071692307692308</v>
      </c>
      <c r="O477" s="258">
        <v>0.40238974358974361</v>
      </c>
      <c r="P477" s="258"/>
    </row>
    <row r="478" spans="1:16" ht="25.5" x14ac:dyDescent="0.2">
      <c r="A478" s="258">
        <v>98</v>
      </c>
      <c r="B478" s="259" t="s">
        <v>503</v>
      </c>
      <c r="C478" s="258" t="s">
        <v>640</v>
      </c>
      <c r="D478" s="258" t="s">
        <v>641</v>
      </c>
      <c r="E478" s="258" t="s">
        <v>640</v>
      </c>
      <c r="F478" s="258">
        <v>3</v>
      </c>
      <c r="G478" s="258" t="s">
        <v>254</v>
      </c>
      <c r="H478" s="258" t="s">
        <v>26</v>
      </c>
      <c r="I478" s="258" t="s">
        <v>674</v>
      </c>
      <c r="J478" s="258" t="s">
        <v>640</v>
      </c>
      <c r="K478" s="258">
        <v>3.3333333333333335E-3</v>
      </c>
      <c r="L478" s="258" t="s">
        <v>642</v>
      </c>
      <c r="M478" s="258">
        <v>0</v>
      </c>
      <c r="N478" s="258">
        <v>0</v>
      </c>
      <c r="O478" s="258">
        <v>0</v>
      </c>
      <c r="P478" s="258"/>
    </row>
    <row r="479" spans="1:16" ht="25.5" x14ac:dyDescent="0.2">
      <c r="A479" s="258">
        <v>99</v>
      </c>
      <c r="B479" s="259" t="s">
        <v>503</v>
      </c>
      <c r="C479" s="258" t="s">
        <v>640</v>
      </c>
      <c r="D479" s="258" t="s">
        <v>641</v>
      </c>
      <c r="E479" s="258" t="s">
        <v>640</v>
      </c>
      <c r="F479" s="258">
        <v>3</v>
      </c>
      <c r="G479" s="258" t="s">
        <v>254</v>
      </c>
      <c r="H479" s="258" t="s">
        <v>481</v>
      </c>
      <c r="I479" s="258" t="s">
        <v>660</v>
      </c>
      <c r="J479" s="258" t="s">
        <v>640</v>
      </c>
      <c r="K479" s="258">
        <v>1</v>
      </c>
      <c r="L479" s="258" t="s">
        <v>422</v>
      </c>
      <c r="M479" s="258">
        <v>0.1796875</v>
      </c>
      <c r="N479" s="258">
        <v>0.5390625</v>
      </c>
      <c r="O479" s="258">
        <v>0.1796875</v>
      </c>
      <c r="P479" s="258"/>
    </row>
    <row r="480" spans="1:16" ht="25.5" x14ac:dyDescent="0.2">
      <c r="A480" s="258">
        <v>100</v>
      </c>
      <c r="B480" s="259" t="s">
        <v>503</v>
      </c>
      <c r="C480" s="258" t="s">
        <v>640</v>
      </c>
      <c r="D480" s="258" t="s">
        <v>641</v>
      </c>
      <c r="E480" s="258" t="s">
        <v>640</v>
      </c>
      <c r="F480" s="258">
        <v>3</v>
      </c>
      <c r="G480" s="258" t="s">
        <v>254</v>
      </c>
      <c r="H480" s="258" t="s">
        <v>481</v>
      </c>
      <c r="I480" s="258" t="s">
        <v>662</v>
      </c>
      <c r="J480" s="258" t="s">
        <v>640</v>
      </c>
      <c r="K480" s="258">
        <v>1</v>
      </c>
      <c r="L480" s="258" t="s">
        <v>422</v>
      </c>
      <c r="M480" s="258">
        <v>0.38051200000000002</v>
      </c>
      <c r="N480" s="258">
        <v>1.1415360000000001</v>
      </c>
      <c r="O480" s="258">
        <v>0.38051200000000002</v>
      </c>
      <c r="P480" s="258"/>
    </row>
    <row r="481" spans="1:16" ht="25.5" x14ac:dyDescent="0.2">
      <c r="A481" s="258">
        <v>101</v>
      </c>
      <c r="B481" s="259" t="s">
        <v>503</v>
      </c>
      <c r="C481" s="258" t="s">
        <v>640</v>
      </c>
      <c r="D481" s="258" t="s">
        <v>641</v>
      </c>
      <c r="E481" s="258" t="s">
        <v>640</v>
      </c>
      <c r="F481" s="258">
        <v>3</v>
      </c>
      <c r="G481" s="258" t="s">
        <v>254</v>
      </c>
      <c r="H481" s="258" t="s">
        <v>481</v>
      </c>
      <c r="I481" s="258" t="s">
        <v>677</v>
      </c>
      <c r="J481" s="258" t="s">
        <v>640</v>
      </c>
      <c r="K481" s="258">
        <v>12</v>
      </c>
      <c r="L481" s="258" t="s">
        <v>422</v>
      </c>
      <c r="M481" s="258">
        <v>0.20872499999999999</v>
      </c>
      <c r="N481" s="258">
        <v>7.5141000000000018</v>
      </c>
      <c r="O481" s="258">
        <v>2.5047000000000001</v>
      </c>
      <c r="P481" s="258"/>
    </row>
    <row r="482" spans="1:16" ht="25.5" x14ac:dyDescent="0.2">
      <c r="A482" s="258">
        <v>102</v>
      </c>
      <c r="B482" s="259" t="s">
        <v>503</v>
      </c>
      <c r="C482" s="258" t="s">
        <v>640</v>
      </c>
      <c r="D482" s="258" t="s">
        <v>641</v>
      </c>
      <c r="E482" s="258" t="s">
        <v>640</v>
      </c>
      <c r="F482" s="258">
        <v>3</v>
      </c>
      <c r="G482" s="258" t="s">
        <v>254</v>
      </c>
      <c r="H482" s="258" t="s">
        <v>481</v>
      </c>
      <c r="I482" s="258" t="s">
        <v>672</v>
      </c>
      <c r="J482" s="258" t="s">
        <v>640</v>
      </c>
      <c r="K482" s="258">
        <v>1</v>
      </c>
      <c r="L482" s="258" t="s">
        <v>422</v>
      </c>
      <c r="M482" s="258">
        <v>0.48989999999999995</v>
      </c>
      <c r="N482" s="258">
        <v>1.4696999999999998</v>
      </c>
      <c r="O482" s="258">
        <v>0.48989999999999995</v>
      </c>
      <c r="P482" s="258"/>
    </row>
    <row r="483" spans="1:16" ht="25.5" x14ac:dyDescent="0.2">
      <c r="A483" s="258">
        <v>103</v>
      </c>
      <c r="B483" s="259" t="s">
        <v>503</v>
      </c>
      <c r="C483" s="258" t="s">
        <v>640</v>
      </c>
      <c r="D483" s="258" t="s">
        <v>641</v>
      </c>
      <c r="E483" s="258" t="s">
        <v>640</v>
      </c>
      <c r="F483" s="258">
        <v>3</v>
      </c>
      <c r="G483" s="258" t="s">
        <v>254</v>
      </c>
      <c r="H483" s="258" t="s">
        <v>481</v>
      </c>
      <c r="I483" s="258" t="s">
        <v>678</v>
      </c>
      <c r="J483" s="258" t="s">
        <v>640</v>
      </c>
      <c r="K483" s="258">
        <v>2</v>
      </c>
      <c r="L483" s="258" t="s">
        <v>422</v>
      </c>
      <c r="M483" s="258">
        <v>0.15984999999999999</v>
      </c>
      <c r="N483" s="258">
        <v>0.95909999999999995</v>
      </c>
      <c r="O483" s="258">
        <v>0.31969999999999998</v>
      </c>
      <c r="P483" s="258"/>
    </row>
    <row r="484" spans="1:16" ht="25.5" x14ac:dyDescent="0.2">
      <c r="A484" s="258">
        <v>104</v>
      </c>
      <c r="B484" s="259" t="s">
        <v>503</v>
      </c>
      <c r="C484" s="258" t="s">
        <v>640</v>
      </c>
      <c r="D484" s="258" t="s">
        <v>641</v>
      </c>
      <c r="E484" s="258" t="s">
        <v>640</v>
      </c>
      <c r="F484" s="258">
        <v>3</v>
      </c>
      <c r="G484" s="258" t="s">
        <v>254</v>
      </c>
      <c r="H484" s="258" t="s">
        <v>481</v>
      </c>
      <c r="I484" s="258" t="s">
        <v>679</v>
      </c>
      <c r="J484" s="258" t="s">
        <v>640</v>
      </c>
      <c r="K484" s="258">
        <v>1.25</v>
      </c>
      <c r="L484" s="258" t="s">
        <v>640</v>
      </c>
      <c r="M484" s="258">
        <v>0</v>
      </c>
      <c r="N484" s="258">
        <v>0</v>
      </c>
      <c r="O484" s="258">
        <v>0</v>
      </c>
      <c r="P484" s="258"/>
    </row>
    <row r="485" spans="1:16" ht="25.5" x14ac:dyDescent="0.2">
      <c r="A485" s="258">
        <v>105</v>
      </c>
      <c r="B485" s="259" t="s">
        <v>503</v>
      </c>
      <c r="C485" s="258" t="s">
        <v>640</v>
      </c>
      <c r="D485" s="258" t="s">
        <v>641</v>
      </c>
      <c r="E485" s="258" t="s">
        <v>640</v>
      </c>
      <c r="F485" s="258">
        <v>3</v>
      </c>
      <c r="G485" s="258" t="s">
        <v>254</v>
      </c>
      <c r="H485" s="258" t="s">
        <v>481</v>
      </c>
      <c r="I485" s="258" t="s">
        <v>485</v>
      </c>
      <c r="J485" s="258" t="s">
        <v>640</v>
      </c>
      <c r="K485" s="258">
        <v>13</v>
      </c>
      <c r="L485" s="258" t="s">
        <v>422</v>
      </c>
      <c r="M485" s="258">
        <v>0.40250000000000002</v>
      </c>
      <c r="N485" s="258">
        <v>15.697499999999998</v>
      </c>
      <c r="O485" s="258">
        <v>5.232499999999999</v>
      </c>
      <c r="P485" s="258"/>
    </row>
    <row r="486" spans="1:16" ht="25.5" x14ac:dyDescent="0.2">
      <c r="A486" s="258">
        <v>873</v>
      </c>
      <c r="B486" s="259" t="s">
        <v>503</v>
      </c>
      <c r="C486" s="258" t="s">
        <v>640</v>
      </c>
      <c r="D486" s="258" t="s">
        <v>641</v>
      </c>
      <c r="E486" s="258" t="s">
        <v>640</v>
      </c>
      <c r="F486" s="258">
        <v>3</v>
      </c>
      <c r="G486" s="258" t="s">
        <v>254</v>
      </c>
      <c r="H486" s="258" t="s">
        <v>481</v>
      </c>
      <c r="I486" s="258" t="s">
        <v>1080</v>
      </c>
      <c r="J486" s="258" t="s">
        <v>640</v>
      </c>
      <c r="K486" s="258">
        <v>2.0833333333333332E-2</v>
      </c>
      <c r="L486" s="258" t="s">
        <v>422</v>
      </c>
      <c r="M486" s="258">
        <v>14.817749999999998</v>
      </c>
      <c r="N486" s="258">
        <v>0.92610937500000001</v>
      </c>
      <c r="O486" s="258">
        <v>0.30870312499999997</v>
      </c>
      <c r="P486" s="258"/>
    </row>
    <row r="487" spans="1:16" ht="25.5" x14ac:dyDescent="0.2">
      <c r="A487" s="258">
        <v>106</v>
      </c>
      <c r="B487" s="259" t="s">
        <v>504</v>
      </c>
      <c r="C487" s="258" t="s">
        <v>640</v>
      </c>
      <c r="D487" s="258" t="s">
        <v>640</v>
      </c>
      <c r="E487" s="258" t="s">
        <v>640</v>
      </c>
      <c r="F487" s="258">
        <v>4</v>
      </c>
      <c r="G487" s="258" t="s">
        <v>254</v>
      </c>
      <c r="H487" s="258" t="s">
        <v>476</v>
      </c>
      <c r="I487" s="258" t="s">
        <v>179</v>
      </c>
      <c r="J487" s="258" t="s">
        <v>640</v>
      </c>
      <c r="K487" s="258">
        <v>0.625</v>
      </c>
      <c r="L487" s="258" t="s">
        <v>642</v>
      </c>
      <c r="M487" s="258">
        <v>0</v>
      </c>
      <c r="N487" s="258">
        <v>0</v>
      </c>
      <c r="O487" s="258">
        <v>0</v>
      </c>
      <c r="P487" s="258"/>
    </row>
    <row r="488" spans="1:16" ht="25.5" x14ac:dyDescent="0.2">
      <c r="A488" s="258">
        <v>107</v>
      </c>
      <c r="B488" s="259" t="s">
        <v>504</v>
      </c>
      <c r="C488" s="258" t="s">
        <v>640</v>
      </c>
      <c r="D488" s="258" t="s">
        <v>640</v>
      </c>
      <c r="E488" s="258" t="s">
        <v>640</v>
      </c>
      <c r="F488" s="258">
        <v>4</v>
      </c>
      <c r="G488" s="258" t="s">
        <v>254</v>
      </c>
      <c r="H488" s="258" t="s">
        <v>476</v>
      </c>
      <c r="I488" s="258" t="s">
        <v>643</v>
      </c>
      <c r="J488" s="258" t="s">
        <v>640</v>
      </c>
      <c r="K488" s="258">
        <v>0</v>
      </c>
      <c r="L488" s="258" t="s">
        <v>642</v>
      </c>
      <c r="M488" s="258">
        <v>0</v>
      </c>
      <c r="N488" s="258">
        <v>0</v>
      </c>
      <c r="O488" s="258">
        <v>0</v>
      </c>
      <c r="P488" s="258"/>
    </row>
    <row r="489" spans="1:16" ht="25.5" x14ac:dyDescent="0.2">
      <c r="A489" s="258">
        <v>108</v>
      </c>
      <c r="B489" s="259" t="s">
        <v>504</v>
      </c>
      <c r="C489" s="258" t="s">
        <v>640</v>
      </c>
      <c r="D489" s="258" t="s">
        <v>640</v>
      </c>
      <c r="E489" s="258" t="s">
        <v>640</v>
      </c>
      <c r="F489" s="258">
        <v>4</v>
      </c>
      <c r="G489" s="258" t="s">
        <v>254</v>
      </c>
      <c r="H489" s="258" t="s">
        <v>476</v>
      </c>
      <c r="I489" s="258" t="s">
        <v>644</v>
      </c>
      <c r="J489" s="258" t="s">
        <v>640</v>
      </c>
      <c r="K489" s="258">
        <v>3.7499999999999999E-2</v>
      </c>
      <c r="L489" s="258" t="s">
        <v>642</v>
      </c>
      <c r="M489" s="258">
        <v>0</v>
      </c>
      <c r="N489" s="258">
        <v>0</v>
      </c>
      <c r="O489" s="258">
        <v>0</v>
      </c>
      <c r="P489" s="258"/>
    </row>
    <row r="490" spans="1:16" ht="25.5" x14ac:dyDescent="0.2">
      <c r="A490" s="258">
        <v>109</v>
      </c>
      <c r="B490" s="259" t="s">
        <v>504</v>
      </c>
      <c r="C490" s="258" t="s">
        <v>640</v>
      </c>
      <c r="D490" s="258" t="s">
        <v>640</v>
      </c>
      <c r="E490" s="258" t="s">
        <v>640</v>
      </c>
      <c r="F490" s="258">
        <v>4</v>
      </c>
      <c r="G490" s="258" t="s">
        <v>254</v>
      </c>
      <c r="H490" s="258" t="s">
        <v>26</v>
      </c>
      <c r="I490" s="258" t="s">
        <v>650</v>
      </c>
      <c r="J490" s="258" t="s">
        <v>640</v>
      </c>
      <c r="K490" s="258">
        <v>0.25</v>
      </c>
      <c r="L490" s="258" t="s">
        <v>642</v>
      </c>
      <c r="M490" s="258">
        <v>2.0665384615384612</v>
      </c>
      <c r="N490" s="258">
        <v>2.0665384615384612</v>
      </c>
      <c r="O490" s="258">
        <v>0.5166346153846153</v>
      </c>
      <c r="P490" s="258"/>
    </row>
    <row r="491" spans="1:16" ht="25.5" x14ac:dyDescent="0.2">
      <c r="A491" s="258">
        <v>110</v>
      </c>
      <c r="B491" s="259" t="s">
        <v>504</v>
      </c>
      <c r="C491" s="258" t="s">
        <v>640</v>
      </c>
      <c r="D491" s="258" t="s">
        <v>640</v>
      </c>
      <c r="E491" s="258" t="s">
        <v>640</v>
      </c>
      <c r="F491" s="258">
        <v>4</v>
      </c>
      <c r="G491" s="258" t="s">
        <v>254</v>
      </c>
      <c r="H491" s="258" t="s">
        <v>26</v>
      </c>
      <c r="I491" s="258" t="s">
        <v>680</v>
      </c>
      <c r="J491" s="258" t="s">
        <v>640</v>
      </c>
      <c r="K491" s="258">
        <v>7.4999999999999997E-2</v>
      </c>
      <c r="L491" s="258" t="s">
        <v>642</v>
      </c>
      <c r="M491" s="258">
        <v>0.67307692307692313</v>
      </c>
      <c r="N491" s="258">
        <v>0.20192307692307693</v>
      </c>
      <c r="O491" s="258">
        <v>5.0480769230769232E-2</v>
      </c>
      <c r="P491" s="258"/>
    </row>
    <row r="492" spans="1:16" ht="25.5" x14ac:dyDescent="0.2">
      <c r="A492" s="258">
        <v>111</v>
      </c>
      <c r="B492" s="259" t="s">
        <v>504</v>
      </c>
      <c r="C492" s="258" t="s">
        <v>640</v>
      </c>
      <c r="D492" s="258" t="s">
        <v>640</v>
      </c>
      <c r="E492" s="258" t="s">
        <v>640</v>
      </c>
      <c r="F492" s="258">
        <v>4</v>
      </c>
      <c r="G492" s="258" t="s">
        <v>254</v>
      </c>
      <c r="H492" s="258" t="s">
        <v>26</v>
      </c>
      <c r="I492" s="258" t="s">
        <v>681</v>
      </c>
      <c r="J492" s="258" t="s">
        <v>640</v>
      </c>
      <c r="K492" s="258">
        <v>0.375</v>
      </c>
      <c r="L492" s="258" t="s">
        <v>642</v>
      </c>
      <c r="M492" s="258">
        <v>0.69576923076923081</v>
      </c>
      <c r="N492" s="258">
        <v>1.0436538461538465</v>
      </c>
      <c r="O492" s="258">
        <v>0.26091346153846157</v>
      </c>
      <c r="P492" s="258"/>
    </row>
    <row r="493" spans="1:16" ht="25.5" x14ac:dyDescent="0.2">
      <c r="A493" s="258">
        <v>112</v>
      </c>
      <c r="B493" s="259" t="s">
        <v>504</v>
      </c>
      <c r="C493" s="258" t="s">
        <v>640</v>
      </c>
      <c r="D493" s="258" t="s">
        <v>640</v>
      </c>
      <c r="E493" s="258" t="s">
        <v>640</v>
      </c>
      <c r="F493" s="258">
        <v>4</v>
      </c>
      <c r="G493" s="258" t="s">
        <v>254</v>
      </c>
      <c r="H493" s="258" t="s">
        <v>481</v>
      </c>
      <c r="I493" s="258" t="s">
        <v>662</v>
      </c>
      <c r="J493" s="258" t="s">
        <v>640</v>
      </c>
      <c r="K493" s="258">
        <v>1</v>
      </c>
      <c r="L493" s="258" t="s">
        <v>422</v>
      </c>
      <c r="M493" s="258">
        <v>0.38051200000000002</v>
      </c>
      <c r="N493" s="258">
        <v>1.5220479999999998</v>
      </c>
      <c r="O493" s="258">
        <v>0.38051200000000002</v>
      </c>
      <c r="P493" s="258"/>
    </row>
    <row r="494" spans="1:16" ht="25.5" x14ac:dyDescent="0.2">
      <c r="A494" s="258">
        <v>113</v>
      </c>
      <c r="B494" s="259" t="s">
        <v>504</v>
      </c>
      <c r="C494" s="258" t="s">
        <v>640</v>
      </c>
      <c r="D494" s="258" t="s">
        <v>640</v>
      </c>
      <c r="E494" s="258" t="s">
        <v>640</v>
      </c>
      <c r="F494" s="258">
        <v>4</v>
      </c>
      <c r="G494" s="258" t="s">
        <v>254</v>
      </c>
      <c r="H494" s="258" t="s">
        <v>481</v>
      </c>
      <c r="I494" s="258" t="s">
        <v>672</v>
      </c>
      <c r="J494" s="258" t="s">
        <v>640</v>
      </c>
      <c r="K494" s="258">
        <v>3</v>
      </c>
      <c r="L494" s="258" t="s">
        <v>422</v>
      </c>
      <c r="M494" s="258">
        <v>0.48989999999999995</v>
      </c>
      <c r="N494" s="258">
        <v>5.8787999999999991</v>
      </c>
      <c r="O494" s="258">
        <v>1.4696999999999998</v>
      </c>
      <c r="P494" s="258"/>
    </row>
    <row r="495" spans="1:16" ht="25.5" x14ac:dyDescent="0.2">
      <c r="A495" s="258">
        <v>114</v>
      </c>
      <c r="B495" s="259" t="s">
        <v>504</v>
      </c>
      <c r="C495" s="258" t="s">
        <v>640</v>
      </c>
      <c r="D495" s="258" t="s">
        <v>640</v>
      </c>
      <c r="E495" s="258" t="s">
        <v>640</v>
      </c>
      <c r="F495" s="258">
        <v>4</v>
      </c>
      <c r="G495" s="258" t="s">
        <v>254</v>
      </c>
      <c r="H495" s="258" t="s">
        <v>481</v>
      </c>
      <c r="I495" s="258" t="s">
        <v>682</v>
      </c>
      <c r="J495" s="258" t="s">
        <v>640</v>
      </c>
      <c r="K495" s="258">
        <v>90</v>
      </c>
      <c r="L495" s="258" t="s">
        <v>422</v>
      </c>
      <c r="M495" s="258">
        <v>3.2374799999999995E-2</v>
      </c>
      <c r="N495" s="258">
        <v>11.654927999999998</v>
      </c>
      <c r="O495" s="258">
        <v>2.9137319999999995</v>
      </c>
      <c r="P495" s="258"/>
    </row>
    <row r="496" spans="1:16" ht="25.5" x14ac:dyDescent="0.2">
      <c r="A496" s="258">
        <v>115</v>
      </c>
      <c r="B496" s="259" t="s">
        <v>504</v>
      </c>
      <c r="C496" s="258" t="s">
        <v>640</v>
      </c>
      <c r="D496" s="258" t="s">
        <v>640</v>
      </c>
      <c r="E496" s="258" t="s">
        <v>640</v>
      </c>
      <c r="F496" s="258">
        <v>4</v>
      </c>
      <c r="G496" s="258" t="s">
        <v>254</v>
      </c>
      <c r="H496" s="258" t="s">
        <v>481</v>
      </c>
      <c r="I496" s="258" t="s">
        <v>678</v>
      </c>
      <c r="J496" s="258" t="s">
        <v>640</v>
      </c>
      <c r="K496" s="258">
        <v>5</v>
      </c>
      <c r="L496" s="258" t="s">
        <v>422</v>
      </c>
      <c r="M496" s="258">
        <v>0.15984999999999999</v>
      </c>
      <c r="N496" s="258">
        <v>3.1970000000000001</v>
      </c>
      <c r="O496" s="258">
        <v>0.79925000000000002</v>
      </c>
      <c r="P496" s="258"/>
    </row>
    <row r="497" spans="1:16" ht="25.5" x14ac:dyDescent="0.2">
      <c r="A497" s="258">
        <v>116</v>
      </c>
      <c r="B497" s="259" t="s">
        <v>504</v>
      </c>
      <c r="C497" s="258" t="s">
        <v>640</v>
      </c>
      <c r="D497" s="258" t="s">
        <v>640</v>
      </c>
      <c r="E497" s="258" t="s">
        <v>640</v>
      </c>
      <c r="F497" s="258">
        <v>4</v>
      </c>
      <c r="G497" s="258" t="s">
        <v>254</v>
      </c>
      <c r="H497" s="258" t="s">
        <v>481</v>
      </c>
      <c r="I497" s="258" t="s">
        <v>683</v>
      </c>
      <c r="J497" s="258" t="s">
        <v>640</v>
      </c>
      <c r="K497" s="258">
        <v>15</v>
      </c>
      <c r="L497" s="258" t="s">
        <v>422</v>
      </c>
      <c r="M497" s="258">
        <v>0.28136666666666665</v>
      </c>
      <c r="N497" s="258">
        <v>16.881999999999998</v>
      </c>
      <c r="O497" s="258">
        <v>4.2204999999999995</v>
      </c>
      <c r="P497" s="258"/>
    </row>
    <row r="498" spans="1:16" ht="25.5" x14ac:dyDescent="0.2">
      <c r="A498" s="258">
        <v>117</v>
      </c>
      <c r="B498" s="259" t="s">
        <v>504</v>
      </c>
      <c r="C498" s="258" t="s">
        <v>640</v>
      </c>
      <c r="D498" s="258" t="s">
        <v>640</v>
      </c>
      <c r="E498" s="258" t="s">
        <v>640</v>
      </c>
      <c r="F498" s="258">
        <v>4</v>
      </c>
      <c r="G498" s="258" t="s">
        <v>254</v>
      </c>
      <c r="H498" s="258" t="s">
        <v>481</v>
      </c>
      <c r="I498" s="258" t="s">
        <v>660</v>
      </c>
      <c r="J498" s="258" t="s">
        <v>640</v>
      </c>
      <c r="K498" s="258">
        <v>2</v>
      </c>
      <c r="L498" s="258" t="s">
        <v>422</v>
      </c>
      <c r="M498" s="258">
        <v>0.1796875</v>
      </c>
      <c r="N498" s="258">
        <v>1.4375</v>
      </c>
      <c r="O498" s="258">
        <v>0.359375</v>
      </c>
      <c r="P498" s="258"/>
    </row>
    <row r="499" spans="1:16" ht="25.5" x14ac:dyDescent="0.2">
      <c r="A499" s="258">
        <v>118</v>
      </c>
      <c r="B499" s="259" t="s">
        <v>504</v>
      </c>
      <c r="C499" s="258" t="s">
        <v>640</v>
      </c>
      <c r="D499" s="258" t="s">
        <v>640</v>
      </c>
      <c r="E499" s="258" t="s">
        <v>640</v>
      </c>
      <c r="F499" s="258">
        <v>4</v>
      </c>
      <c r="G499" s="258" t="s">
        <v>254</v>
      </c>
      <c r="H499" s="258" t="s">
        <v>481</v>
      </c>
      <c r="I499" s="258" t="s">
        <v>684</v>
      </c>
      <c r="J499" s="258" t="s">
        <v>640</v>
      </c>
      <c r="K499" s="258">
        <v>3</v>
      </c>
      <c r="L499" s="258" t="s">
        <v>422</v>
      </c>
      <c r="M499" s="258">
        <v>0.28749999999999998</v>
      </c>
      <c r="N499" s="258">
        <v>3.4499999999999997</v>
      </c>
      <c r="O499" s="258">
        <v>0.86250000000000004</v>
      </c>
      <c r="P499" s="258"/>
    </row>
    <row r="500" spans="1:16" ht="25.5" x14ac:dyDescent="0.2">
      <c r="A500" s="258">
        <v>119</v>
      </c>
      <c r="B500" s="259" t="s">
        <v>504</v>
      </c>
      <c r="C500" s="258" t="s">
        <v>640</v>
      </c>
      <c r="D500" s="258" t="s">
        <v>640</v>
      </c>
      <c r="E500" s="258" t="s">
        <v>640</v>
      </c>
      <c r="F500" s="258">
        <v>4</v>
      </c>
      <c r="G500" s="258" t="s">
        <v>254</v>
      </c>
      <c r="H500" s="258" t="s">
        <v>481</v>
      </c>
      <c r="I500" s="258" t="s">
        <v>685</v>
      </c>
      <c r="J500" s="258" t="s">
        <v>640</v>
      </c>
      <c r="K500" s="258">
        <v>3</v>
      </c>
      <c r="L500" s="258" t="s">
        <v>422</v>
      </c>
      <c r="M500" s="258">
        <v>4.5999999999999996</v>
      </c>
      <c r="N500" s="258">
        <v>55.2</v>
      </c>
      <c r="O500" s="258">
        <v>13.8</v>
      </c>
      <c r="P500" s="258"/>
    </row>
    <row r="501" spans="1:16" ht="25.5" x14ac:dyDescent="0.2">
      <c r="A501" s="258">
        <v>120</v>
      </c>
      <c r="B501" s="259" t="s">
        <v>504</v>
      </c>
      <c r="C501" s="258" t="s">
        <v>640</v>
      </c>
      <c r="D501" s="258" t="s">
        <v>640</v>
      </c>
      <c r="E501" s="258" t="s">
        <v>640</v>
      </c>
      <c r="F501" s="258">
        <v>4</v>
      </c>
      <c r="G501" s="258" t="s">
        <v>254</v>
      </c>
      <c r="H501" s="258" t="s">
        <v>481</v>
      </c>
      <c r="I501" s="258" t="s">
        <v>686</v>
      </c>
      <c r="J501" s="258" t="s">
        <v>640</v>
      </c>
      <c r="K501" s="258">
        <v>20</v>
      </c>
      <c r="L501" s="258" t="s">
        <v>422</v>
      </c>
      <c r="M501" s="258">
        <v>2.4840000000000001E-2</v>
      </c>
      <c r="N501" s="258">
        <v>1.9872000000000001</v>
      </c>
      <c r="O501" s="258">
        <v>0.49680000000000002</v>
      </c>
      <c r="P501" s="258"/>
    </row>
    <row r="502" spans="1:16" ht="25.5" x14ac:dyDescent="0.2">
      <c r="A502" s="258">
        <v>121</v>
      </c>
      <c r="B502" s="259" t="s">
        <v>504</v>
      </c>
      <c r="C502" s="258" t="s">
        <v>640</v>
      </c>
      <c r="D502" s="258" t="s">
        <v>640</v>
      </c>
      <c r="E502" s="258" t="s">
        <v>640</v>
      </c>
      <c r="F502" s="258">
        <v>4</v>
      </c>
      <c r="G502" s="258" t="s">
        <v>254</v>
      </c>
      <c r="H502" s="258" t="s">
        <v>481</v>
      </c>
      <c r="I502" s="258" t="s">
        <v>687</v>
      </c>
      <c r="J502" s="258" t="s">
        <v>640</v>
      </c>
      <c r="K502" s="258">
        <v>0.5</v>
      </c>
      <c r="L502" s="258" t="s">
        <v>422</v>
      </c>
      <c r="M502" s="258">
        <v>0.93149999999999999</v>
      </c>
      <c r="N502" s="258">
        <v>1.863</v>
      </c>
      <c r="O502" s="258">
        <v>0.46575</v>
      </c>
      <c r="P502" s="258"/>
    </row>
    <row r="503" spans="1:16" ht="25.5" x14ac:dyDescent="0.2">
      <c r="A503" s="258">
        <v>122</v>
      </c>
      <c r="B503" s="259" t="s">
        <v>504</v>
      </c>
      <c r="C503" s="258" t="s">
        <v>640</v>
      </c>
      <c r="D503" s="258" t="s">
        <v>640</v>
      </c>
      <c r="E503" s="258" t="s">
        <v>640</v>
      </c>
      <c r="F503" s="258">
        <v>4</v>
      </c>
      <c r="G503" s="258" t="s">
        <v>254</v>
      </c>
      <c r="H503" s="258" t="s">
        <v>481</v>
      </c>
      <c r="I503" s="258" t="s">
        <v>669</v>
      </c>
      <c r="J503" s="258" t="s">
        <v>640</v>
      </c>
      <c r="K503" s="258">
        <v>1</v>
      </c>
      <c r="L503" s="258" t="s">
        <v>422</v>
      </c>
      <c r="M503" s="258">
        <v>9.1378999999999974E-2</v>
      </c>
      <c r="N503" s="258">
        <v>0.3655159999999999</v>
      </c>
      <c r="O503" s="258">
        <v>9.1378999999999974E-2</v>
      </c>
      <c r="P503" s="258"/>
    </row>
    <row r="504" spans="1:16" ht="25.5" x14ac:dyDescent="0.2">
      <c r="A504" s="258">
        <v>123</v>
      </c>
      <c r="B504" s="259" t="s">
        <v>504</v>
      </c>
      <c r="C504" s="258" t="s">
        <v>640</v>
      </c>
      <c r="D504" s="258" t="s">
        <v>640</v>
      </c>
      <c r="E504" s="258" t="s">
        <v>640</v>
      </c>
      <c r="F504" s="258">
        <v>4</v>
      </c>
      <c r="G504" s="258" t="s">
        <v>254</v>
      </c>
      <c r="H504" s="258" t="s">
        <v>481</v>
      </c>
      <c r="I504" s="258" t="s">
        <v>667</v>
      </c>
      <c r="J504" s="258" t="s">
        <v>640</v>
      </c>
      <c r="K504" s="258">
        <v>1</v>
      </c>
      <c r="L504" s="258" t="s">
        <v>422</v>
      </c>
      <c r="M504" s="258">
        <v>1.2132499999999996E-2</v>
      </c>
      <c r="N504" s="258">
        <v>4.852999999999999E-2</v>
      </c>
      <c r="O504" s="258">
        <v>1.2132499999999996E-2</v>
      </c>
      <c r="P504" s="258"/>
    </row>
    <row r="505" spans="1:16" ht="38.25" x14ac:dyDescent="0.2">
      <c r="A505" s="258">
        <v>124</v>
      </c>
      <c r="B505" s="259" t="s">
        <v>505</v>
      </c>
      <c r="C505" s="258" t="s">
        <v>640</v>
      </c>
      <c r="D505" s="258" t="s">
        <v>640</v>
      </c>
      <c r="E505" s="258" t="s">
        <v>640</v>
      </c>
      <c r="F505" s="258">
        <v>4</v>
      </c>
      <c r="G505" s="258" t="s">
        <v>254</v>
      </c>
      <c r="H505" s="258" t="s">
        <v>476</v>
      </c>
      <c r="I505" s="258" t="s">
        <v>179</v>
      </c>
      <c r="J505" s="258" t="s">
        <v>640</v>
      </c>
      <c r="K505" s="258">
        <v>0.15</v>
      </c>
      <c r="L505" s="258" t="s">
        <v>642</v>
      </c>
      <c r="M505" s="258">
        <v>0</v>
      </c>
      <c r="N505" s="258">
        <v>0</v>
      </c>
      <c r="O505" s="258">
        <v>0</v>
      </c>
      <c r="P505" s="258"/>
    </row>
    <row r="506" spans="1:16" ht="38.25" x14ac:dyDescent="0.2">
      <c r="A506" s="258">
        <v>125</v>
      </c>
      <c r="B506" s="259" t="s">
        <v>505</v>
      </c>
      <c r="C506" s="258" t="s">
        <v>640</v>
      </c>
      <c r="D506" s="258" t="s">
        <v>640</v>
      </c>
      <c r="E506" s="258" t="s">
        <v>640</v>
      </c>
      <c r="F506" s="258">
        <v>4</v>
      </c>
      <c r="G506" s="258" t="s">
        <v>254</v>
      </c>
      <c r="H506" s="258" t="s">
        <v>476</v>
      </c>
      <c r="I506" s="258" t="s">
        <v>643</v>
      </c>
      <c r="J506" s="258" t="s">
        <v>640</v>
      </c>
      <c r="K506" s="258">
        <v>0</v>
      </c>
      <c r="L506" s="258" t="s">
        <v>642</v>
      </c>
      <c r="M506" s="258">
        <v>0</v>
      </c>
      <c r="N506" s="258">
        <v>0</v>
      </c>
      <c r="O506" s="258">
        <v>0</v>
      </c>
      <c r="P506" s="258"/>
    </row>
    <row r="507" spans="1:16" ht="38.25" x14ac:dyDescent="0.2">
      <c r="A507" s="258">
        <v>126</v>
      </c>
      <c r="B507" s="259" t="s">
        <v>505</v>
      </c>
      <c r="C507" s="258" t="s">
        <v>640</v>
      </c>
      <c r="D507" s="258" t="s">
        <v>640</v>
      </c>
      <c r="E507" s="258" t="s">
        <v>640</v>
      </c>
      <c r="F507" s="258">
        <v>4</v>
      </c>
      <c r="G507" s="258" t="s">
        <v>254</v>
      </c>
      <c r="H507" s="258" t="s">
        <v>476</v>
      </c>
      <c r="I507" s="258" t="s">
        <v>644</v>
      </c>
      <c r="J507" s="258" t="s">
        <v>640</v>
      </c>
      <c r="K507" s="258">
        <v>2.5000000000000001E-2</v>
      </c>
      <c r="L507" s="258" t="s">
        <v>642</v>
      </c>
      <c r="M507" s="258">
        <v>0</v>
      </c>
      <c r="N507" s="258">
        <v>0</v>
      </c>
      <c r="O507" s="258">
        <v>0</v>
      </c>
      <c r="P507" s="258"/>
    </row>
    <row r="508" spans="1:16" ht="38.25" x14ac:dyDescent="0.2">
      <c r="A508" s="258">
        <v>127</v>
      </c>
      <c r="B508" s="259" t="s">
        <v>505</v>
      </c>
      <c r="C508" s="258" t="s">
        <v>640</v>
      </c>
      <c r="D508" s="258" t="s">
        <v>640</v>
      </c>
      <c r="E508" s="258" t="s">
        <v>640</v>
      </c>
      <c r="F508" s="258">
        <v>4</v>
      </c>
      <c r="G508" s="258" t="s">
        <v>254</v>
      </c>
      <c r="H508" s="258" t="s">
        <v>26</v>
      </c>
      <c r="I508" s="258" t="s">
        <v>650</v>
      </c>
      <c r="J508" s="258" t="s">
        <v>640</v>
      </c>
      <c r="K508" s="258">
        <v>0.1</v>
      </c>
      <c r="L508" s="258" t="s">
        <v>642</v>
      </c>
      <c r="M508" s="258">
        <v>2.0665384615384612</v>
      </c>
      <c r="N508" s="258">
        <v>0.82661538461538453</v>
      </c>
      <c r="O508" s="258">
        <v>0.20665384615384613</v>
      </c>
      <c r="P508" s="258"/>
    </row>
    <row r="509" spans="1:16" ht="38.25" x14ac:dyDescent="0.2">
      <c r="A509" s="258">
        <v>128</v>
      </c>
      <c r="B509" s="259" t="s">
        <v>505</v>
      </c>
      <c r="C509" s="258" t="s">
        <v>640</v>
      </c>
      <c r="D509" s="258" t="s">
        <v>640</v>
      </c>
      <c r="E509" s="258" t="s">
        <v>640</v>
      </c>
      <c r="F509" s="258">
        <v>4</v>
      </c>
      <c r="G509" s="258" t="s">
        <v>254</v>
      </c>
      <c r="H509" s="258" t="s">
        <v>26</v>
      </c>
      <c r="I509" s="258" t="s">
        <v>480</v>
      </c>
      <c r="J509" s="258" t="s">
        <v>640</v>
      </c>
      <c r="K509" s="258">
        <v>0.2</v>
      </c>
      <c r="L509" s="258" t="s">
        <v>642</v>
      </c>
      <c r="M509" s="258">
        <v>15.411538461538459</v>
      </c>
      <c r="N509" s="258">
        <v>12.329230769230769</v>
      </c>
      <c r="O509" s="258">
        <v>3.0823076923076922</v>
      </c>
      <c r="P509" s="258"/>
    </row>
    <row r="510" spans="1:16" ht="38.25" x14ac:dyDescent="0.2">
      <c r="A510" s="258">
        <v>129</v>
      </c>
      <c r="B510" s="259" t="s">
        <v>505</v>
      </c>
      <c r="C510" s="258" t="s">
        <v>640</v>
      </c>
      <c r="D510" s="258" t="s">
        <v>640</v>
      </c>
      <c r="E510" s="258" t="s">
        <v>640</v>
      </c>
      <c r="F510" s="258">
        <v>4</v>
      </c>
      <c r="G510" s="258" t="s">
        <v>254</v>
      </c>
      <c r="H510" s="258" t="s">
        <v>481</v>
      </c>
      <c r="I510" s="258" t="s">
        <v>486</v>
      </c>
      <c r="J510" s="258" t="s">
        <v>640</v>
      </c>
      <c r="K510" s="258">
        <v>1</v>
      </c>
      <c r="L510" s="258" t="s">
        <v>422</v>
      </c>
      <c r="M510" s="258">
        <v>0.17939999999999998</v>
      </c>
      <c r="N510" s="258">
        <v>0.7175999999999999</v>
      </c>
      <c r="O510" s="258">
        <v>0.17939999999999998</v>
      </c>
      <c r="P510" s="258"/>
    </row>
    <row r="511" spans="1:16" ht="38.25" x14ac:dyDescent="0.2">
      <c r="A511" s="258">
        <v>130</v>
      </c>
      <c r="B511" s="259" t="s">
        <v>505</v>
      </c>
      <c r="C511" s="258" t="s">
        <v>640</v>
      </c>
      <c r="D511" s="258" t="s">
        <v>640</v>
      </c>
      <c r="E511" s="258" t="s">
        <v>640</v>
      </c>
      <c r="F511" s="258">
        <v>4</v>
      </c>
      <c r="G511" s="258" t="s">
        <v>254</v>
      </c>
      <c r="H511" s="258" t="s">
        <v>481</v>
      </c>
      <c r="I511" s="258" t="s">
        <v>664</v>
      </c>
      <c r="J511" s="258" t="s">
        <v>640</v>
      </c>
      <c r="K511" s="258">
        <v>1</v>
      </c>
      <c r="L511" s="258" t="s">
        <v>422</v>
      </c>
      <c r="M511" s="258">
        <v>0.14466999999999999</v>
      </c>
      <c r="N511" s="258">
        <v>0.57867999999999997</v>
      </c>
      <c r="O511" s="258">
        <v>0.14466999999999999</v>
      </c>
      <c r="P511" s="258"/>
    </row>
    <row r="512" spans="1:16" ht="38.25" x14ac:dyDescent="0.2">
      <c r="A512" s="258">
        <v>131</v>
      </c>
      <c r="B512" s="259" t="s">
        <v>505</v>
      </c>
      <c r="C512" s="258" t="s">
        <v>640</v>
      </c>
      <c r="D512" s="258" t="s">
        <v>640</v>
      </c>
      <c r="E512" s="258" t="s">
        <v>640</v>
      </c>
      <c r="F512" s="258">
        <v>4</v>
      </c>
      <c r="G512" s="258" t="s">
        <v>254</v>
      </c>
      <c r="H512" s="258" t="s">
        <v>481</v>
      </c>
      <c r="I512" s="258" t="s">
        <v>667</v>
      </c>
      <c r="J512" s="258" t="s">
        <v>640</v>
      </c>
      <c r="K512" s="258">
        <v>1</v>
      </c>
      <c r="L512" s="258" t="s">
        <v>422</v>
      </c>
      <c r="M512" s="258">
        <v>1.2132499999999996E-2</v>
      </c>
      <c r="N512" s="258">
        <v>4.852999999999999E-2</v>
      </c>
      <c r="O512" s="258">
        <v>1.2132499999999996E-2</v>
      </c>
      <c r="P512" s="258"/>
    </row>
    <row r="513" spans="1:16" ht="38.25" x14ac:dyDescent="0.2">
      <c r="A513" s="258">
        <v>132</v>
      </c>
      <c r="B513" s="259" t="s">
        <v>505</v>
      </c>
      <c r="C513" s="258" t="s">
        <v>640</v>
      </c>
      <c r="D513" s="258" t="s">
        <v>640</v>
      </c>
      <c r="E513" s="258" t="s">
        <v>640</v>
      </c>
      <c r="F513" s="258">
        <v>4</v>
      </c>
      <c r="G513" s="258" t="s">
        <v>254</v>
      </c>
      <c r="H513" s="258" t="s">
        <v>481</v>
      </c>
      <c r="I513" s="258" t="s">
        <v>684</v>
      </c>
      <c r="J513" s="258" t="s">
        <v>640</v>
      </c>
      <c r="K513" s="258">
        <v>1</v>
      </c>
      <c r="L513" s="258" t="s">
        <v>422</v>
      </c>
      <c r="M513" s="258">
        <v>0.28749999999999998</v>
      </c>
      <c r="N513" s="258">
        <v>1.1499999999999999</v>
      </c>
      <c r="O513" s="258">
        <v>0.28749999999999998</v>
      </c>
      <c r="P513" s="258"/>
    </row>
    <row r="514" spans="1:16" ht="38.25" x14ac:dyDescent="0.2">
      <c r="A514" s="258">
        <v>133</v>
      </c>
      <c r="B514" s="259" t="s">
        <v>505</v>
      </c>
      <c r="C514" s="258" t="s">
        <v>640</v>
      </c>
      <c r="D514" s="258" t="s">
        <v>640</v>
      </c>
      <c r="E514" s="258" t="s">
        <v>640</v>
      </c>
      <c r="F514" s="258">
        <v>4</v>
      </c>
      <c r="G514" s="258" t="s">
        <v>254</v>
      </c>
      <c r="H514" s="258" t="s">
        <v>481</v>
      </c>
      <c r="I514" s="258" t="s">
        <v>672</v>
      </c>
      <c r="J514" s="258" t="s">
        <v>640</v>
      </c>
      <c r="K514" s="258">
        <v>1</v>
      </c>
      <c r="L514" s="258" t="s">
        <v>422</v>
      </c>
      <c r="M514" s="258">
        <v>0.48989999999999995</v>
      </c>
      <c r="N514" s="258">
        <v>1.9596</v>
      </c>
      <c r="O514" s="258">
        <v>0.48989999999999995</v>
      </c>
      <c r="P514" s="258"/>
    </row>
    <row r="515" spans="1:16" ht="38.25" x14ac:dyDescent="0.2">
      <c r="A515" s="258">
        <v>134</v>
      </c>
      <c r="B515" s="259" t="s">
        <v>505</v>
      </c>
      <c r="C515" s="258" t="s">
        <v>640</v>
      </c>
      <c r="D515" s="258" t="s">
        <v>640</v>
      </c>
      <c r="E515" s="258" t="s">
        <v>640</v>
      </c>
      <c r="F515" s="258">
        <v>4</v>
      </c>
      <c r="G515" s="258" t="s">
        <v>254</v>
      </c>
      <c r="H515" s="258" t="s">
        <v>481</v>
      </c>
      <c r="I515" s="258" t="s">
        <v>663</v>
      </c>
      <c r="J515" s="258" t="s">
        <v>640</v>
      </c>
      <c r="K515" s="258">
        <v>12</v>
      </c>
      <c r="L515" s="258" t="s">
        <v>422</v>
      </c>
      <c r="M515" s="258">
        <v>0.50312499999999993</v>
      </c>
      <c r="N515" s="258">
        <v>24.15</v>
      </c>
      <c r="O515" s="258">
        <v>6.0374999999999996</v>
      </c>
      <c r="P515" s="258"/>
    </row>
    <row r="516" spans="1:16" ht="38.25" x14ac:dyDescent="0.2">
      <c r="A516" s="258">
        <v>135</v>
      </c>
      <c r="B516" s="259" t="s">
        <v>505</v>
      </c>
      <c r="C516" s="258" t="s">
        <v>640</v>
      </c>
      <c r="D516" s="258" t="s">
        <v>640</v>
      </c>
      <c r="E516" s="258" t="s">
        <v>640</v>
      </c>
      <c r="F516" s="258">
        <v>4</v>
      </c>
      <c r="G516" s="258" t="s">
        <v>254</v>
      </c>
      <c r="H516" s="258" t="s">
        <v>481</v>
      </c>
      <c r="I516" s="258" t="s">
        <v>666</v>
      </c>
      <c r="J516" s="258" t="s">
        <v>640</v>
      </c>
      <c r="K516" s="258">
        <v>0.125</v>
      </c>
      <c r="L516" s="258" t="s">
        <v>422</v>
      </c>
      <c r="M516" s="258">
        <v>16.099999999999998</v>
      </c>
      <c r="N516" s="258">
        <v>8.0499999999999989</v>
      </c>
      <c r="O516" s="258">
        <v>2.0124999999999997</v>
      </c>
      <c r="P516" s="258"/>
    </row>
    <row r="517" spans="1:16" ht="38.25" x14ac:dyDescent="0.2">
      <c r="A517" s="258">
        <v>136</v>
      </c>
      <c r="B517" s="259" t="s">
        <v>505</v>
      </c>
      <c r="C517" s="258" t="s">
        <v>640</v>
      </c>
      <c r="D517" s="258" t="s">
        <v>640</v>
      </c>
      <c r="E517" s="258" t="s">
        <v>640</v>
      </c>
      <c r="F517" s="258">
        <v>4</v>
      </c>
      <c r="G517" s="258" t="s">
        <v>254</v>
      </c>
      <c r="H517" s="258" t="s">
        <v>481</v>
      </c>
      <c r="I517" s="258" t="s">
        <v>665</v>
      </c>
      <c r="J517" s="258" t="s">
        <v>640</v>
      </c>
      <c r="K517" s="258">
        <v>3</v>
      </c>
      <c r="L517" s="258" t="s">
        <v>422</v>
      </c>
      <c r="M517" s="258">
        <v>1.1027349999999998</v>
      </c>
      <c r="N517" s="258">
        <v>13.232819999999997</v>
      </c>
      <c r="O517" s="258">
        <v>3.3082049999999992</v>
      </c>
      <c r="P517" s="258"/>
    </row>
    <row r="518" spans="1:16" ht="38.25" x14ac:dyDescent="0.2">
      <c r="A518" s="258">
        <v>137</v>
      </c>
      <c r="B518" s="259" t="s">
        <v>505</v>
      </c>
      <c r="C518" s="258" t="s">
        <v>640</v>
      </c>
      <c r="D518" s="258" t="s">
        <v>640</v>
      </c>
      <c r="E518" s="258" t="s">
        <v>640</v>
      </c>
      <c r="F518" s="258">
        <v>4</v>
      </c>
      <c r="G518" s="258" t="s">
        <v>254</v>
      </c>
      <c r="H518" s="258" t="s">
        <v>481</v>
      </c>
      <c r="I518" s="258" t="s">
        <v>685</v>
      </c>
      <c r="J518" s="258" t="s">
        <v>640</v>
      </c>
      <c r="K518" s="258">
        <v>1.6</v>
      </c>
      <c r="L518" s="258" t="s">
        <v>422</v>
      </c>
      <c r="M518" s="258">
        <v>4.5999999999999996</v>
      </c>
      <c r="N518" s="258">
        <v>29.44</v>
      </c>
      <c r="O518" s="258">
        <v>7.36</v>
      </c>
      <c r="P518" s="258"/>
    </row>
    <row r="519" spans="1:16" ht="38.25" x14ac:dyDescent="0.2">
      <c r="A519" s="258">
        <v>138</v>
      </c>
      <c r="B519" s="259" t="s">
        <v>505</v>
      </c>
      <c r="C519" s="258" t="s">
        <v>640</v>
      </c>
      <c r="D519" s="258" t="s">
        <v>640</v>
      </c>
      <c r="E519" s="258" t="s">
        <v>640</v>
      </c>
      <c r="F519" s="258">
        <v>4</v>
      </c>
      <c r="G519" s="258" t="s">
        <v>254</v>
      </c>
      <c r="H519" s="258" t="s">
        <v>481</v>
      </c>
      <c r="I519" s="258" t="s">
        <v>682</v>
      </c>
      <c r="J519" s="258" t="s">
        <v>640</v>
      </c>
      <c r="K519" s="258">
        <v>10</v>
      </c>
      <c r="L519" s="258" t="s">
        <v>422</v>
      </c>
      <c r="M519" s="258">
        <v>3.2374799999999995E-2</v>
      </c>
      <c r="N519" s="258">
        <v>1.2949919999999997</v>
      </c>
      <c r="O519" s="258">
        <v>0.32374799999999992</v>
      </c>
      <c r="P519" s="258"/>
    </row>
    <row r="520" spans="1:16" ht="25.5" x14ac:dyDescent="0.2">
      <c r="A520" s="258">
        <v>139</v>
      </c>
      <c r="B520" s="259" t="s">
        <v>506</v>
      </c>
      <c r="C520" s="258" t="s">
        <v>640</v>
      </c>
      <c r="D520" s="258" t="s">
        <v>640</v>
      </c>
      <c r="E520" s="258" t="s">
        <v>640</v>
      </c>
      <c r="F520" s="258">
        <v>2</v>
      </c>
      <c r="G520" s="258" t="s">
        <v>254</v>
      </c>
      <c r="H520" s="258" t="s">
        <v>476</v>
      </c>
      <c r="I520" s="258" t="s">
        <v>179</v>
      </c>
      <c r="J520" s="258" t="s">
        <v>640</v>
      </c>
      <c r="K520" s="258">
        <v>0.625</v>
      </c>
      <c r="L520" s="258" t="s">
        <v>642</v>
      </c>
      <c r="M520" s="258">
        <v>0</v>
      </c>
      <c r="N520" s="258">
        <v>0</v>
      </c>
      <c r="O520" s="258">
        <v>0</v>
      </c>
      <c r="P520" s="258"/>
    </row>
    <row r="521" spans="1:16" ht="25.5" x14ac:dyDescent="0.2">
      <c r="A521" s="258">
        <v>140</v>
      </c>
      <c r="B521" s="259" t="s">
        <v>506</v>
      </c>
      <c r="C521" s="258" t="s">
        <v>640</v>
      </c>
      <c r="D521" s="258" t="s">
        <v>640</v>
      </c>
      <c r="E521" s="258" t="s">
        <v>640</v>
      </c>
      <c r="F521" s="258">
        <v>2</v>
      </c>
      <c r="G521" s="258" t="s">
        <v>254</v>
      </c>
      <c r="H521" s="258" t="s">
        <v>476</v>
      </c>
      <c r="I521" s="258" t="s">
        <v>643</v>
      </c>
      <c r="J521" s="258" t="s">
        <v>640</v>
      </c>
      <c r="K521" s="258">
        <v>0</v>
      </c>
      <c r="L521" s="258" t="s">
        <v>642</v>
      </c>
      <c r="M521" s="258">
        <v>0</v>
      </c>
      <c r="N521" s="258">
        <v>0</v>
      </c>
      <c r="O521" s="258">
        <v>0</v>
      </c>
      <c r="P521" s="258"/>
    </row>
    <row r="522" spans="1:16" ht="25.5" x14ac:dyDescent="0.2">
      <c r="A522" s="258">
        <v>141</v>
      </c>
      <c r="B522" s="259" t="s">
        <v>506</v>
      </c>
      <c r="C522" s="258" t="s">
        <v>640</v>
      </c>
      <c r="D522" s="258" t="s">
        <v>640</v>
      </c>
      <c r="E522" s="258" t="s">
        <v>640</v>
      </c>
      <c r="F522" s="258">
        <v>2</v>
      </c>
      <c r="G522" s="258" t="s">
        <v>254</v>
      </c>
      <c r="H522" s="258" t="s">
        <v>476</v>
      </c>
      <c r="I522" s="258" t="s">
        <v>644</v>
      </c>
      <c r="J522" s="258" t="s">
        <v>640</v>
      </c>
      <c r="K522" s="258">
        <v>0.05</v>
      </c>
      <c r="L522" s="258" t="s">
        <v>642</v>
      </c>
      <c r="M522" s="258">
        <v>0</v>
      </c>
      <c r="N522" s="258">
        <v>0</v>
      </c>
      <c r="O522" s="258">
        <v>0</v>
      </c>
      <c r="P522" s="258"/>
    </row>
    <row r="523" spans="1:16" ht="25.5" x14ac:dyDescent="0.2">
      <c r="A523" s="258">
        <v>142</v>
      </c>
      <c r="B523" s="259" t="s">
        <v>506</v>
      </c>
      <c r="C523" s="258" t="s">
        <v>640</v>
      </c>
      <c r="D523" s="258" t="s">
        <v>640</v>
      </c>
      <c r="E523" s="258" t="s">
        <v>640</v>
      </c>
      <c r="F523" s="258">
        <v>2</v>
      </c>
      <c r="G523" s="258" t="s">
        <v>254</v>
      </c>
      <c r="H523" s="258" t="s">
        <v>26</v>
      </c>
      <c r="I523" s="258" t="s">
        <v>650</v>
      </c>
      <c r="J523" s="258" t="s">
        <v>640</v>
      </c>
      <c r="K523" s="258">
        <v>0.5</v>
      </c>
      <c r="L523" s="258" t="s">
        <v>642</v>
      </c>
      <c r="M523" s="258">
        <v>2.0665384615384612</v>
      </c>
      <c r="N523" s="258">
        <v>2.0665384615384612</v>
      </c>
      <c r="O523" s="258">
        <v>1.0332692307692306</v>
      </c>
      <c r="P523" s="258"/>
    </row>
    <row r="524" spans="1:16" ht="25.5" x14ac:dyDescent="0.2">
      <c r="A524" s="258">
        <v>143</v>
      </c>
      <c r="B524" s="259" t="s">
        <v>506</v>
      </c>
      <c r="C524" s="258" t="s">
        <v>640</v>
      </c>
      <c r="D524" s="258" t="s">
        <v>640</v>
      </c>
      <c r="E524" s="258" t="s">
        <v>640</v>
      </c>
      <c r="F524" s="258">
        <v>2</v>
      </c>
      <c r="G524" s="258" t="s">
        <v>254</v>
      </c>
      <c r="H524" s="258" t="s">
        <v>26</v>
      </c>
      <c r="I524" s="258" t="s">
        <v>681</v>
      </c>
      <c r="J524" s="258" t="s">
        <v>640</v>
      </c>
      <c r="K524" s="258">
        <v>0.5</v>
      </c>
      <c r="L524" s="258" t="s">
        <v>642</v>
      </c>
      <c r="M524" s="258">
        <v>0.69576923076923081</v>
      </c>
      <c r="N524" s="258">
        <v>0.69576923076923081</v>
      </c>
      <c r="O524" s="258">
        <v>0.3478846153846154</v>
      </c>
      <c r="P524" s="258"/>
    </row>
    <row r="525" spans="1:16" ht="25.5" x14ac:dyDescent="0.2">
      <c r="A525" s="258">
        <v>144</v>
      </c>
      <c r="B525" s="259" t="s">
        <v>506</v>
      </c>
      <c r="C525" s="258" t="s">
        <v>640</v>
      </c>
      <c r="D525" s="258" t="s">
        <v>640</v>
      </c>
      <c r="E525" s="258" t="s">
        <v>640</v>
      </c>
      <c r="F525" s="258">
        <v>2</v>
      </c>
      <c r="G525" s="258" t="s">
        <v>254</v>
      </c>
      <c r="H525" s="258" t="s">
        <v>26</v>
      </c>
      <c r="I525" s="258" t="s">
        <v>680</v>
      </c>
      <c r="J525" s="258" t="s">
        <v>640</v>
      </c>
      <c r="K525" s="258">
        <v>7.4999999999999997E-2</v>
      </c>
      <c r="L525" s="258" t="s">
        <v>642</v>
      </c>
      <c r="M525" s="258">
        <v>0.67307692307692313</v>
      </c>
      <c r="N525" s="258">
        <v>0.10096153846153846</v>
      </c>
      <c r="O525" s="258">
        <v>5.0480769230769232E-2</v>
      </c>
      <c r="P525" s="258"/>
    </row>
    <row r="526" spans="1:16" ht="25.5" x14ac:dyDescent="0.2">
      <c r="A526" s="258">
        <v>145</v>
      </c>
      <c r="B526" s="259" t="s">
        <v>506</v>
      </c>
      <c r="C526" s="258" t="s">
        <v>640</v>
      </c>
      <c r="D526" s="258" t="s">
        <v>640</v>
      </c>
      <c r="E526" s="258" t="s">
        <v>640</v>
      </c>
      <c r="F526" s="258">
        <v>2</v>
      </c>
      <c r="G526" s="258" t="s">
        <v>254</v>
      </c>
      <c r="H526" s="258" t="s">
        <v>481</v>
      </c>
      <c r="I526" s="258" t="s">
        <v>486</v>
      </c>
      <c r="J526" s="258" t="s">
        <v>640</v>
      </c>
      <c r="K526" s="258">
        <v>2</v>
      </c>
      <c r="L526" s="258" t="s">
        <v>422</v>
      </c>
      <c r="M526" s="258">
        <v>0.17939999999999998</v>
      </c>
      <c r="N526" s="258">
        <v>0.7175999999999999</v>
      </c>
      <c r="O526" s="258">
        <v>0.35879999999999995</v>
      </c>
      <c r="P526" s="258"/>
    </row>
    <row r="527" spans="1:16" ht="25.5" x14ac:dyDescent="0.2">
      <c r="A527" s="258">
        <v>146</v>
      </c>
      <c r="B527" s="259" t="s">
        <v>506</v>
      </c>
      <c r="C527" s="258" t="s">
        <v>640</v>
      </c>
      <c r="D527" s="258" t="s">
        <v>640</v>
      </c>
      <c r="E527" s="258" t="s">
        <v>640</v>
      </c>
      <c r="F527" s="258">
        <v>2</v>
      </c>
      <c r="G527" s="258" t="s">
        <v>254</v>
      </c>
      <c r="H527" s="258" t="s">
        <v>481</v>
      </c>
      <c r="I527" s="258" t="s">
        <v>678</v>
      </c>
      <c r="J527" s="258" t="s">
        <v>640</v>
      </c>
      <c r="K527" s="258">
        <v>2</v>
      </c>
      <c r="L527" s="258" t="s">
        <v>422</v>
      </c>
      <c r="M527" s="258">
        <v>0.15984999999999999</v>
      </c>
      <c r="N527" s="258">
        <v>0.63939999999999997</v>
      </c>
      <c r="O527" s="258">
        <v>0.31969999999999998</v>
      </c>
      <c r="P527" s="258"/>
    </row>
    <row r="528" spans="1:16" ht="25.5" x14ac:dyDescent="0.2">
      <c r="A528" s="258">
        <v>147</v>
      </c>
      <c r="B528" s="259" t="s">
        <v>506</v>
      </c>
      <c r="C528" s="258" t="s">
        <v>640</v>
      </c>
      <c r="D528" s="258" t="s">
        <v>640</v>
      </c>
      <c r="E528" s="258" t="s">
        <v>640</v>
      </c>
      <c r="F528" s="258">
        <v>2</v>
      </c>
      <c r="G528" s="258" t="s">
        <v>254</v>
      </c>
      <c r="H528" s="258" t="s">
        <v>481</v>
      </c>
      <c r="I528" s="258" t="s">
        <v>688</v>
      </c>
      <c r="J528" s="258" t="s">
        <v>640</v>
      </c>
      <c r="K528" s="258">
        <v>2</v>
      </c>
      <c r="L528" s="258" t="s">
        <v>422</v>
      </c>
      <c r="M528" s="258">
        <v>0.11615</v>
      </c>
      <c r="N528" s="258">
        <v>0.46460000000000001</v>
      </c>
      <c r="O528" s="258">
        <v>0.23230000000000001</v>
      </c>
      <c r="P528" s="258"/>
    </row>
    <row r="529" spans="1:16" ht="25.5" x14ac:dyDescent="0.2">
      <c r="A529" s="258">
        <v>148</v>
      </c>
      <c r="B529" s="259" t="s">
        <v>506</v>
      </c>
      <c r="C529" s="258" t="s">
        <v>640</v>
      </c>
      <c r="D529" s="258" t="s">
        <v>640</v>
      </c>
      <c r="E529" s="258" t="s">
        <v>640</v>
      </c>
      <c r="F529" s="258">
        <v>2</v>
      </c>
      <c r="G529" s="258" t="s">
        <v>254</v>
      </c>
      <c r="H529" s="258" t="s">
        <v>481</v>
      </c>
      <c r="I529" s="258" t="s">
        <v>682</v>
      </c>
      <c r="J529" s="258" t="s">
        <v>640</v>
      </c>
      <c r="K529" s="258">
        <v>25</v>
      </c>
      <c r="L529" s="258" t="s">
        <v>422</v>
      </c>
      <c r="M529" s="258">
        <v>3.2374799999999995E-2</v>
      </c>
      <c r="N529" s="258">
        <v>1.6187399999999998</v>
      </c>
      <c r="O529" s="258">
        <v>0.80937000000000003</v>
      </c>
      <c r="P529" s="258"/>
    </row>
    <row r="530" spans="1:16" ht="25.5" x14ac:dyDescent="0.2">
      <c r="A530" s="258">
        <v>149</v>
      </c>
      <c r="B530" s="259" t="s">
        <v>506</v>
      </c>
      <c r="C530" s="258" t="s">
        <v>640</v>
      </c>
      <c r="D530" s="258" t="s">
        <v>640</v>
      </c>
      <c r="E530" s="258" t="s">
        <v>640</v>
      </c>
      <c r="F530" s="258">
        <v>2</v>
      </c>
      <c r="G530" s="258" t="s">
        <v>254</v>
      </c>
      <c r="H530" s="258" t="s">
        <v>481</v>
      </c>
      <c r="I530" s="258" t="s">
        <v>686</v>
      </c>
      <c r="J530" s="258" t="s">
        <v>640</v>
      </c>
      <c r="K530" s="258">
        <v>20</v>
      </c>
      <c r="L530" s="258" t="s">
        <v>422</v>
      </c>
      <c r="M530" s="258">
        <v>2.4840000000000001E-2</v>
      </c>
      <c r="N530" s="258">
        <v>0.99360000000000004</v>
      </c>
      <c r="O530" s="258">
        <v>0.49680000000000002</v>
      </c>
      <c r="P530" s="258"/>
    </row>
    <row r="531" spans="1:16" ht="25.5" x14ac:dyDescent="0.2">
      <c r="A531" s="258">
        <v>150</v>
      </c>
      <c r="B531" s="259" t="s">
        <v>506</v>
      </c>
      <c r="C531" s="258" t="s">
        <v>640</v>
      </c>
      <c r="D531" s="258" t="s">
        <v>640</v>
      </c>
      <c r="E531" s="258" t="s">
        <v>640</v>
      </c>
      <c r="F531" s="258">
        <v>2</v>
      </c>
      <c r="G531" s="258" t="s">
        <v>254</v>
      </c>
      <c r="H531" s="258" t="s">
        <v>481</v>
      </c>
      <c r="I531" s="258" t="s">
        <v>487</v>
      </c>
      <c r="J531" s="258" t="s">
        <v>640</v>
      </c>
      <c r="K531" s="258">
        <v>12</v>
      </c>
      <c r="L531" s="258" t="s">
        <v>422</v>
      </c>
      <c r="M531" s="258">
        <v>0.59910208333333326</v>
      </c>
      <c r="N531" s="258">
        <v>14.378449999999996</v>
      </c>
      <c r="O531" s="258">
        <v>7.1892249999999986</v>
      </c>
      <c r="P531" s="258"/>
    </row>
    <row r="532" spans="1:16" ht="25.5" x14ac:dyDescent="0.2">
      <c r="A532" s="258">
        <v>151</v>
      </c>
      <c r="B532" s="259" t="s">
        <v>506</v>
      </c>
      <c r="C532" s="258" t="s">
        <v>640</v>
      </c>
      <c r="D532" s="258" t="s">
        <v>640</v>
      </c>
      <c r="E532" s="258" t="s">
        <v>640</v>
      </c>
      <c r="F532" s="258">
        <v>2</v>
      </c>
      <c r="G532" s="258" t="s">
        <v>254</v>
      </c>
      <c r="H532" s="258" t="s">
        <v>481</v>
      </c>
      <c r="I532" s="258" t="s">
        <v>687</v>
      </c>
      <c r="J532" s="258" t="s">
        <v>640</v>
      </c>
      <c r="K532" s="258">
        <v>1</v>
      </c>
      <c r="L532" s="258" t="s">
        <v>422</v>
      </c>
      <c r="M532" s="258">
        <v>0.93149999999999999</v>
      </c>
      <c r="N532" s="258">
        <v>1.863</v>
      </c>
      <c r="O532" s="258">
        <v>0.93149999999999999</v>
      </c>
      <c r="P532" s="258"/>
    </row>
    <row r="533" spans="1:16" ht="25.5" x14ac:dyDescent="0.2">
      <c r="A533" s="258">
        <v>152</v>
      </c>
      <c r="B533" s="259" t="s">
        <v>506</v>
      </c>
      <c r="C533" s="258" t="s">
        <v>640</v>
      </c>
      <c r="D533" s="258" t="s">
        <v>640</v>
      </c>
      <c r="E533" s="258" t="s">
        <v>640</v>
      </c>
      <c r="F533" s="258">
        <v>2</v>
      </c>
      <c r="G533" s="258" t="s">
        <v>254</v>
      </c>
      <c r="H533" s="258" t="s">
        <v>481</v>
      </c>
      <c r="I533" s="258" t="s">
        <v>684</v>
      </c>
      <c r="J533" s="258" t="s">
        <v>640</v>
      </c>
      <c r="K533" s="258">
        <v>12</v>
      </c>
      <c r="L533" s="258" t="s">
        <v>422</v>
      </c>
      <c r="M533" s="258">
        <v>0.28749999999999998</v>
      </c>
      <c r="N533" s="258">
        <v>6.8999999999999995</v>
      </c>
      <c r="O533" s="258">
        <v>3.4499999999999997</v>
      </c>
      <c r="P533" s="258"/>
    </row>
    <row r="534" spans="1:16" ht="25.5" x14ac:dyDescent="0.2">
      <c r="A534" s="258">
        <v>153</v>
      </c>
      <c r="B534" s="259" t="s">
        <v>506</v>
      </c>
      <c r="C534" s="258" t="s">
        <v>640</v>
      </c>
      <c r="D534" s="258" t="s">
        <v>640</v>
      </c>
      <c r="E534" s="258" t="s">
        <v>640</v>
      </c>
      <c r="F534" s="258">
        <v>2</v>
      </c>
      <c r="G534" s="258" t="s">
        <v>254</v>
      </c>
      <c r="H534" s="258" t="s">
        <v>481</v>
      </c>
      <c r="I534" s="258" t="s">
        <v>672</v>
      </c>
      <c r="J534" s="258" t="s">
        <v>640</v>
      </c>
      <c r="K534" s="258">
        <v>1</v>
      </c>
      <c r="L534" s="258" t="s">
        <v>422</v>
      </c>
      <c r="M534" s="258">
        <v>0.48989999999999995</v>
      </c>
      <c r="N534" s="258">
        <v>0.97979999999999989</v>
      </c>
      <c r="O534" s="258">
        <v>0.48989999999999995</v>
      </c>
      <c r="P534" s="258"/>
    </row>
    <row r="535" spans="1:16" ht="25.5" x14ac:dyDescent="0.2">
      <c r="A535" s="258">
        <v>154</v>
      </c>
      <c r="B535" s="259" t="s">
        <v>506</v>
      </c>
      <c r="C535" s="258" t="s">
        <v>640</v>
      </c>
      <c r="D535" s="258" t="s">
        <v>640</v>
      </c>
      <c r="E535" s="258" t="s">
        <v>640</v>
      </c>
      <c r="F535" s="258">
        <v>2</v>
      </c>
      <c r="G535" s="258" t="s">
        <v>254</v>
      </c>
      <c r="H535" s="258" t="s">
        <v>481</v>
      </c>
      <c r="I535" s="258" t="s">
        <v>685</v>
      </c>
      <c r="J535" s="258" t="s">
        <v>640</v>
      </c>
      <c r="K535" s="258">
        <v>1.6</v>
      </c>
      <c r="L535" s="258" t="s">
        <v>422</v>
      </c>
      <c r="M535" s="258">
        <v>4.5999999999999996</v>
      </c>
      <c r="N535" s="258">
        <v>14.72</v>
      </c>
      <c r="O535" s="258">
        <v>7.36</v>
      </c>
      <c r="P535" s="258"/>
    </row>
    <row r="536" spans="1:16" ht="25.5" x14ac:dyDescent="0.2">
      <c r="A536" s="258">
        <v>155</v>
      </c>
      <c r="B536" s="259" t="s">
        <v>506</v>
      </c>
      <c r="C536" s="258" t="s">
        <v>640</v>
      </c>
      <c r="D536" s="258" t="s">
        <v>640</v>
      </c>
      <c r="E536" s="258" t="s">
        <v>640</v>
      </c>
      <c r="F536" s="258">
        <v>2</v>
      </c>
      <c r="G536" s="258" t="s">
        <v>254</v>
      </c>
      <c r="H536" s="258" t="s">
        <v>481</v>
      </c>
      <c r="I536" s="258" t="s">
        <v>645</v>
      </c>
      <c r="J536" s="258" t="s">
        <v>640</v>
      </c>
      <c r="K536" s="258">
        <v>2</v>
      </c>
      <c r="L536" s="258" t="s">
        <v>422</v>
      </c>
      <c r="M536" s="258">
        <v>0.167109375</v>
      </c>
      <c r="N536" s="258">
        <v>0.66843750000000002</v>
      </c>
      <c r="O536" s="258">
        <v>0.33421875000000001</v>
      </c>
      <c r="P536" s="258"/>
    </row>
    <row r="537" spans="1:16" ht="25.5" x14ac:dyDescent="0.2">
      <c r="A537" s="258">
        <v>156</v>
      </c>
      <c r="B537" s="259" t="s">
        <v>506</v>
      </c>
      <c r="C537" s="258" t="s">
        <v>640</v>
      </c>
      <c r="D537" s="258" t="s">
        <v>640</v>
      </c>
      <c r="E537" s="258" t="s">
        <v>640</v>
      </c>
      <c r="F537" s="258">
        <v>2</v>
      </c>
      <c r="G537" s="258" t="s">
        <v>254</v>
      </c>
      <c r="H537" s="258" t="s">
        <v>481</v>
      </c>
      <c r="I537" s="258" t="s">
        <v>660</v>
      </c>
      <c r="J537" s="258" t="s">
        <v>640</v>
      </c>
      <c r="K537" s="258">
        <v>2</v>
      </c>
      <c r="L537" s="258" t="s">
        <v>422</v>
      </c>
      <c r="M537" s="258">
        <v>0.1796875</v>
      </c>
      <c r="N537" s="258">
        <v>0.71875</v>
      </c>
      <c r="O537" s="258">
        <v>0.359375</v>
      </c>
      <c r="P537" s="258"/>
    </row>
    <row r="538" spans="1:16" ht="25.5" x14ac:dyDescent="0.2">
      <c r="A538" s="258">
        <v>157</v>
      </c>
      <c r="B538" s="259" t="s">
        <v>506</v>
      </c>
      <c r="C538" s="258" t="s">
        <v>640</v>
      </c>
      <c r="D538" s="258" t="s">
        <v>640</v>
      </c>
      <c r="E538" s="258" t="s">
        <v>640</v>
      </c>
      <c r="F538" s="258">
        <v>2</v>
      </c>
      <c r="G538" s="258" t="s">
        <v>254</v>
      </c>
      <c r="H538" s="258" t="s">
        <v>481</v>
      </c>
      <c r="I538" s="258" t="s">
        <v>669</v>
      </c>
      <c r="J538" s="258" t="s">
        <v>640</v>
      </c>
      <c r="K538" s="258">
        <v>1</v>
      </c>
      <c r="L538" s="258" t="s">
        <v>422</v>
      </c>
      <c r="M538" s="258">
        <v>9.1378999999999974E-2</v>
      </c>
      <c r="N538" s="258">
        <v>0.18275799999999995</v>
      </c>
      <c r="O538" s="258">
        <v>9.1378999999999974E-2</v>
      </c>
      <c r="P538" s="258"/>
    </row>
    <row r="539" spans="1:16" ht="25.5" x14ac:dyDescent="0.2">
      <c r="A539" s="258">
        <v>158</v>
      </c>
      <c r="B539" s="259" t="s">
        <v>507</v>
      </c>
      <c r="C539" s="258" t="s">
        <v>640</v>
      </c>
      <c r="D539" s="258" t="s">
        <v>640</v>
      </c>
      <c r="E539" s="258" t="s">
        <v>640</v>
      </c>
      <c r="F539" s="258">
        <v>5</v>
      </c>
      <c r="G539" s="258" t="s">
        <v>254</v>
      </c>
      <c r="H539" s="258" t="s">
        <v>476</v>
      </c>
      <c r="I539" s="258" t="s">
        <v>179</v>
      </c>
      <c r="J539" s="258" t="s">
        <v>640</v>
      </c>
      <c r="K539" s="258">
        <v>0.5</v>
      </c>
      <c r="L539" s="258" t="s">
        <v>642</v>
      </c>
      <c r="M539" s="258">
        <v>0</v>
      </c>
      <c r="N539" s="258">
        <v>0</v>
      </c>
      <c r="O539" s="258">
        <v>0</v>
      </c>
      <c r="P539" s="258"/>
    </row>
    <row r="540" spans="1:16" ht="25.5" x14ac:dyDescent="0.2">
      <c r="A540" s="258">
        <v>159</v>
      </c>
      <c r="B540" s="259" t="s">
        <v>507</v>
      </c>
      <c r="C540" s="258" t="s">
        <v>640</v>
      </c>
      <c r="D540" s="258" t="s">
        <v>640</v>
      </c>
      <c r="E540" s="258" t="s">
        <v>640</v>
      </c>
      <c r="F540" s="258">
        <v>5</v>
      </c>
      <c r="G540" s="258" t="s">
        <v>254</v>
      </c>
      <c r="H540" s="258" t="s">
        <v>476</v>
      </c>
      <c r="I540" s="258" t="s">
        <v>643</v>
      </c>
      <c r="J540" s="258" t="s">
        <v>640</v>
      </c>
      <c r="K540" s="258">
        <v>0</v>
      </c>
      <c r="L540" s="258" t="s">
        <v>642</v>
      </c>
      <c r="M540" s="258">
        <v>0</v>
      </c>
      <c r="N540" s="258">
        <v>0</v>
      </c>
      <c r="O540" s="258">
        <v>0</v>
      </c>
      <c r="P540" s="258"/>
    </row>
    <row r="541" spans="1:16" ht="25.5" x14ac:dyDescent="0.2">
      <c r="A541" s="258">
        <v>160</v>
      </c>
      <c r="B541" s="259" t="s">
        <v>507</v>
      </c>
      <c r="C541" s="258" t="s">
        <v>640</v>
      </c>
      <c r="D541" s="258" t="s">
        <v>640</v>
      </c>
      <c r="E541" s="258" t="s">
        <v>640</v>
      </c>
      <c r="F541" s="258">
        <v>5</v>
      </c>
      <c r="G541" s="258" t="s">
        <v>254</v>
      </c>
      <c r="H541" s="258" t="s">
        <v>476</v>
      </c>
      <c r="I541" s="258" t="s">
        <v>644</v>
      </c>
      <c r="J541" s="258" t="s">
        <v>640</v>
      </c>
      <c r="K541" s="258">
        <v>0.03</v>
      </c>
      <c r="L541" s="258" t="s">
        <v>642</v>
      </c>
      <c r="M541" s="258">
        <v>0</v>
      </c>
      <c r="N541" s="258">
        <v>0</v>
      </c>
      <c r="O541" s="258">
        <v>0</v>
      </c>
      <c r="P541" s="258"/>
    </row>
    <row r="542" spans="1:16" ht="25.5" x14ac:dyDescent="0.2">
      <c r="A542" s="258">
        <v>161</v>
      </c>
      <c r="B542" s="259" t="s">
        <v>507</v>
      </c>
      <c r="C542" s="258" t="s">
        <v>640</v>
      </c>
      <c r="D542" s="258" t="s">
        <v>640</v>
      </c>
      <c r="E542" s="258" t="s">
        <v>640</v>
      </c>
      <c r="F542" s="258">
        <v>5</v>
      </c>
      <c r="G542" s="258" t="s">
        <v>254</v>
      </c>
      <c r="H542" s="258" t="s">
        <v>26</v>
      </c>
      <c r="I542" s="258" t="s">
        <v>650</v>
      </c>
      <c r="J542" s="258" t="s">
        <v>640</v>
      </c>
      <c r="K542" s="258">
        <v>0.2</v>
      </c>
      <c r="L542" s="258" t="s">
        <v>642</v>
      </c>
      <c r="M542" s="258">
        <v>2.0665384615384612</v>
      </c>
      <c r="N542" s="258">
        <v>2.0665384615384612</v>
      </c>
      <c r="O542" s="258">
        <v>0.41330769230769226</v>
      </c>
      <c r="P542" s="258"/>
    </row>
    <row r="543" spans="1:16" ht="25.5" x14ac:dyDescent="0.2">
      <c r="A543" s="258">
        <v>162</v>
      </c>
      <c r="B543" s="259" t="s">
        <v>507</v>
      </c>
      <c r="C543" s="258" t="s">
        <v>640</v>
      </c>
      <c r="D543" s="258" t="s">
        <v>640</v>
      </c>
      <c r="E543" s="258" t="s">
        <v>640</v>
      </c>
      <c r="F543" s="258">
        <v>5</v>
      </c>
      <c r="G543" s="258" t="s">
        <v>254</v>
      </c>
      <c r="H543" s="258" t="s">
        <v>26</v>
      </c>
      <c r="I543" s="258" t="s">
        <v>681</v>
      </c>
      <c r="J543" s="258" t="s">
        <v>640</v>
      </c>
      <c r="K543" s="258">
        <v>0.4</v>
      </c>
      <c r="L543" s="258" t="s">
        <v>642</v>
      </c>
      <c r="M543" s="258">
        <v>0.69576923076923081</v>
      </c>
      <c r="N543" s="258">
        <v>1.3915384615384616</v>
      </c>
      <c r="O543" s="258">
        <v>0.27830769230769231</v>
      </c>
      <c r="P543" s="258"/>
    </row>
    <row r="544" spans="1:16" ht="25.5" x14ac:dyDescent="0.2">
      <c r="A544" s="258">
        <v>163</v>
      </c>
      <c r="B544" s="259" t="s">
        <v>507</v>
      </c>
      <c r="C544" s="258" t="s">
        <v>640</v>
      </c>
      <c r="D544" s="258" t="s">
        <v>640</v>
      </c>
      <c r="E544" s="258" t="s">
        <v>640</v>
      </c>
      <c r="F544" s="258">
        <v>5</v>
      </c>
      <c r="G544" s="258" t="s">
        <v>254</v>
      </c>
      <c r="H544" s="258" t="s">
        <v>26</v>
      </c>
      <c r="I544" s="258" t="s">
        <v>680</v>
      </c>
      <c r="J544" s="258" t="s">
        <v>640</v>
      </c>
      <c r="K544" s="258">
        <v>0.09</v>
      </c>
      <c r="L544" s="258" t="s">
        <v>642</v>
      </c>
      <c r="M544" s="258">
        <v>0.67307692307692313</v>
      </c>
      <c r="N544" s="258">
        <v>0.30288461538461542</v>
      </c>
      <c r="O544" s="258">
        <v>6.0576923076923091E-2</v>
      </c>
      <c r="P544" s="258"/>
    </row>
    <row r="545" spans="1:16" ht="25.5" x14ac:dyDescent="0.2">
      <c r="A545" s="258">
        <v>164</v>
      </c>
      <c r="B545" s="259" t="s">
        <v>507</v>
      </c>
      <c r="C545" s="258" t="s">
        <v>640</v>
      </c>
      <c r="D545" s="258" t="s">
        <v>640</v>
      </c>
      <c r="E545" s="258" t="s">
        <v>640</v>
      </c>
      <c r="F545" s="258">
        <v>5</v>
      </c>
      <c r="G545" s="258" t="s">
        <v>254</v>
      </c>
      <c r="H545" s="258" t="s">
        <v>481</v>
      </c>
      <c r="I545" s="258" t="s">
        <v>486</v>
      </c>
      <c r="J545" s="258" t="s">
        <v>640</v>
      </c>
      <c r="K545" s="258">
        <v>1</v>
      </c>
      <c r="L545" s="258" t="s">
        <v>422</v>
      </c>
      <c r="M545" s="258">
        <v>0.17939999999999998</v>
      </c>
      <c r="N545" s="258">
        <v>0.8969999999999998</v>
      </c>
      <c r="O545" s="258">
        <v>0.17939999999999998</v>
      </c>
      <c r="P545" s="258"/>
    </row>
    <row r="546" spans="1:16" ht="25.5" x14ac:dyDescent="0.2">
      <c r="A546" s="258">
        <v>165</v>
      </c>
      <c r="B546" s="259" t="s">
        <v>507</v>
      </c>
      <c r="C546" s="258" t="s">
        <v>640</v>
      </c>
      <c r="D546" s="258" t="s">
        <v>640</v>
      </c>
      <c r="E546" s="258" t="s">
        <v>640</v>
      </c>
      <c r="F546" s="258">
        <v>5</v>
      </c>
      <c r="G546" s="258" t="s">
        <v>254</v>
      </c>
      <c r="H546" s="258" t="s">
        <v>481</v>
      </c>
      <c r="I546" s="258" t="s">
        <v>678</v>
      </c>
      <c r="J546" s="258" t="s">
        <v>640</v>
      </c>
      <c r="K546" s="258">
        <v>2</v>
      </c>
      <c r="L546" s="258" t="s">
        <v>422</v>
      </c>
      <c r="M546" s="258">
        <v>0.15984999999999999</v>
      </c>
      <c r="N546" s="258">
        <v>1.5985</v>
      </c>
      <c r="O546" s="258">
        <v>0.31969999999999998</v>
      </c>
      <c r="P546" s="258"/>
    </row>
    <row r="547" spans="1:16" ht="25.5" x14ac:dyDescent="0.2">
      <c r="A547" s="258">
        <v>166</v>
      </c>
      <c r="B547" s="259" t="s">
        <v>507</v>
      </c>
      <c r="C547" s="258" t="s">
        <v>640</v>
      </c>
      <c r="D547" s="258" t="s">
        <v>640</v>
      </c>
      <c r="E547" s="258" t="s">
        <v>640</v>
      </c>
      <c r="F547" s="258">
        <v>5</v>
      </c>
      <c r="G547" s="258" t="s">
        <v>254</v>
      </c>
      <c r="H547" s="258" t="s">
        <v>481</v>
      </c>
      <c r="I547" s="258" t="s">
        <v>688</v>
      </c>
      <c r="J547" s="258" t="s">
        <v>640</v>
      </c>
      <c r="K547" s="258">
        <v>2</v>
      </c>
      <c r="L547" s="258" t="s">
        <v>422</v>
      </c>
      <c r="M547" s="258">
        <v>0.11615</v>
      </c>
      <c r="N547" s="258">
        <v>1.1615</v>
      </c>
      <c r="O547" s="258">
        <v>0.23230000000000001</v>
      </c>
      <c r="P547" s="258"/>
    </row>
    <row r="548" spans="1:16" ht="25.5" x14ac:dyDescent="0.2">
      <c r="A548" s="258">
        <v>167</v>
      </c>
      <c r="B548" s="259" t="s">
        <v>507</v>
      </c>
      <c r="C548" s="258" t="s">
        <v>640</v>
      </c>
      <c r="D548" s="258" t="s">
        <v>640</v>
      </c>
      <c r="E548" s="258" t="s">
        <v>640</v>
      </c>
      <c r="F548" s="258">
        <v>5</v>
      </c>
      <c r="G548" s="258" t="s">
        <v>254</v>
      </c>
      <c r="H548" s="258" t="s">
        <v>481</v>
      </c>
      <c r="I548" s="258" t="s">
        <v>682</v>
      </c>
      <c r="J548" s="258" t="s">
        <v>640</v>
      </c>
      <c r="K548" s="258">
        <v>25</v>
      </c>
      <c r="L548" s="258" t="s">
        <v>422</v>
      </c>
      <c r="M548" s="258">
        <v>3.2374799999999995E-2</v>
      </c>
      <c r="N548" s="258">
        <v>4.0468499999999992</v>
      </c>
      <c r="O548" s="258">
        <v>0.80936999999999981</v>
      </c>
      <c r="P548" s="258"/>
    </row>
    <row r="549" spans="1:16" ht="25.5" x14ac:dyDescent="0.2">
      <c r="A549" s="258">
        <v>168</v>
      </c>
      <c r="B549" s="259" t="s">
        <v>507</v>
      </c>
      <c r="C549" s="258" t="s">
        <v>640</v>
      </c>
      <c r="D549" s="258" t="s">
        <v>640</v>
      </c>
      <c r="E549" s="258" t="s">
        <v>640</v>
      </c>
      <c r="F549" s="258">
        <v>5</v>
      </c>
      <c r="G549" s="258" t="s">
        <v>254</v>
      </c>
      <c r="H549" s="258" t="s">
        <v>481</v>
      </c>
      <c r="I549" s="258" t="s">
        <v>686</v>
      </c>
      <c r="J549" s="258" t="s">
        <v>640</v>
      </c>
      <c r="K549" s="258">
        <v>20</v>
      </c>
      <c r="L549" s="258" t="s">
        <v>422</v>
      </c>
      <c r="M549" s="258">
        <v>2.4840000000000001E-2</v>
      </c>
      <c r="N549" s="258">
        <v>2.484</v>
      </c>
      <c r="O549" s="258">
        <v>0.49680000000000002</v>
      </c>
      <c r="P549" s="258"/>
    </row>
    <row r="550" spans="1:16" ht="25.5" x14ac:dyDescent="0.2">
      <c r="A550" s="258">
        <v>169</v>
      </c>
      <c r="B550" s="259" t="s">
        <v>507</v>
      </c>
      <c r="C550" s="258" t="s">
        <v>640</v>
      </c>
      <c r="D550" s="258" t="s">
        <v>640</v>
      </c>
      <c r="E550" s="258" t="s">
        <v>640</v>
      </c>
      <c r="F550" s="258">
        <v>5</v>
      </c>
      <c r="G550" s="258" t="s">
        <v>254</v>
      </c>
      <c r="H550" s="258" t="s">
        <v>481</v>
      </c>
      <c r="I550" s="258" t="s">
        <v>687</v>
      </c>
      <c r="J550" s="258" t="s">
        <v>640</v>
      </c>
      <c r="K550" s="258">
        <v>0.5</v>
      </c>
      <c r="L550" s="258" t="s">
        <v>422</v>
      </c>
      <c r="M550" s="258">
        <v>0.93149999999999999</v>
      </c>
      <c r="N550" s="258">
        <v>2.3287499999999999</v>
      </c>
      <c r="O550" s="258">
        <v>0.46575</v>
      </c>
      <c r="P550" s="258"/>
    </row>
    <row r="551" spans="1:16" ht="25.5" x14ac:dyDescent="0.2">
      <c r="A551" s="258">
        <v>170</v>
      </c>
      <c r="B551" s="259" t="s">
        <v>507</v>
      </c>
      <c r="C551" s="258" t="s">
        <v>640</v>
      </c>
      <c r="D551" s="258" t="s">
        <v>640</v>
      </c>
      <c r="E551" s="258" t="s">
        <v>640</v>
      </c>
      <c r="F551" s="258">
        <v>5</v>
      </c>
      <c r="G551" s="258" t="s">
        <v>254</v>
      </c>
      <c r="H551" s="258" t="s">
        <v>481</v>
      </c>
      <c r="I551" s="258" t="s">
        <v>684</v>
      </c>
      <c r="J551" s="258" t="s">
        <v>640</v>
      </c>
      <c r="K551" s="258">
        <v>1</v>
      </c>
      <c r="L551" s="258" t="s">
        <v>422</v>
      </c>
      <c r="M551" s="258">
        <v>0.28749999999999998</v>
      </c>
      <c r="N551" s="258">
        <v>1.4375</v>
      </c>
      <c r="O551" s="258">
        <v>0.28749999999999998</v>
      </c>
      <c r="P551" s="258"/>
    </row>
    <row r="552" spans="1:16" ht="25.5" x14ac:dyDescent="0.2">
      <c r="A552" s="258">
        <v>171</v>
      </c>
      <c r="B552" s="259" t="s">
        <v>507</v>
      </c>
      <c r="C552" s="258" t="s">
        <v>640</v>
      </c>
      <c r="D552" s="258" t="s">
        <v>640</v>
      </c>
      <c r="E552" s="258" t="s">
        <v>640</v>
      </c>
      <c r="F552" s="258">
        <v>5</v>
      </c>
      <c r="G552" s="258" t="s">
        <v>254</v>
      </c>
      <c r="H552" s="258" t="s">
        <v>481</v>
      </c>
      <c r="I552" s="258" t="s">
        <v>672</v>
      </c>
      <c r="J552" s="258" t="s">
        <v>640</v>
      </c>
      <c r="K552" s="258">
        <v>1</v>
      </c>
      <c r="L552" s="258" t="s">
        <v>422</v>
      </c>
      <c r="M552" s="258">
        <v>0.48989999999999995</v>
      </c>
      <c r="N552" s="258">
        <v>2.4494999999999996</v>
      </c>
      <c r="O552" s="258">
        <v>0.48989999999999995</v>
      </c>
      <c r="P552" s="258"/>
    </row>
    <row r="553" spans="1:16" ht="25.5" x14ac:dyDescent="0.2">
      <c r="A553" s="258">
        <v>172</v>
      </c>
      <c r="B553" s="259" t="s">
        <v>507</v>
      </c>
      <c r="C553" s="258" t="s">
        <v>640</v>
      </c>
      <c r="D553" s="258" t="s">
        <v>640</v>
      </c>
      <c r="E553" s="258" t="s">
        <v>640</v>
      </c>
      <c r="F553" s="258">
        <v>5</v>
      </c>
      <c r="G553" s="258" t="s">
        <v>254</v>
      </c>
      <c r="H553" s="258" t="s">
        <v>481</v>
      </c>
      <c r="I553" s="258" t="s">
        <v>685</v>
      </c>
      <c r="J553" s="258" t="s">
        <v>640</v>
      </c>
      <c r="K553" s="258">
        <v>1.6</v>
      </c>
      <c r="L553" s="258" t="s">
        <v>422</v>
      </c>
      <c r="M553" s="258">
        <v>4.5999999999999996</v>
      </c>
      <c r="N553" s="258">
        <v>36.799999999999997</v>
      </c>
      <c r="O553" s="258">
        <v>7.36</v>
      </c>
      <c r="P553" s="258"/>
    </row>
    <row r="554" spans="1:16" ht="25.5" x14ac:dyDescent="0.2">
      <c r="A554" s="258">
        <v>173</v>
      </c>
      <c r="B554" s="259" t="s">
        <v>507</v>
      </c>
      <c r="C554" s="258" t="s">
        <v>640</v>
      </c>
      <c r="D554" s="258" t="s">
        <v>640</v>
      </c>
      <c r="E554" s="258" t="s">
        <v>640</v>
      </c>
      <c r="F554" s="258">
        <v>5</v>
      </c>
      <c r="G554" s="258" t="s">
        <v>254</v>
      </c>
      <c r="H554" s="258" t="s">
        <v>481</v>
      </c>
      <c r="I554" s="258" t="s">
        <v>645</v>
      </c>
      <c r="J554" s="258" t="s">
        <v>640</v>
      </c>
      <c r="K554" s="258">
        <v>2</v>
      </c>
      <c r="L554" s="258" t="s">
        <v>422</v>
      </c>
      <c r="M554" s="258">
        <v>0.167109375</v>
      </c>
      <c r="N554" s="258">
        <v>1.67109375</v>
      </c>
      <c r="O554" s="258">
        <v>0.33421875000000001</v>
      </c>
      <c r="P554" s="258"/>
    </row>
    <row r="555" spans="1:16" ht="25.5" x14ac:dyDescent="0.2">
      <c r="A555" s="258">
        <v>174</v>
      </c>
      <c r="B555" s="259" t="s">
        <v>507</v>
      </c>
      <c r="C555" s="258" t="s">
        <v>640</v>
      </c>
      <c r="D555" s="258" t="s">
        <v>640</v>
      </c>
      <c r="E555" s="258" t="s">
        <v>640</v>
      </c>
      <c r="F555" s="258">
        <v>5</v>
      </c>
      <c r="G555" s="258" t="s">
        <v>254</v>
      </c>
      <c r="H555" s="258" t="s">
        <v>481</v>
      </c>
      <c r="I555" s="258" t="s">
        <v>660</v>
      </c>
      <c r="J555" s="258" t="s">
        <v>640</v>
      </c>
      <c r="K555" s="258">
        <v>1</v>
      </c>
      <c r="L555" s="258" t="s">
        <v>422</v>
      </c>
      <c r="M555" s="258">
        <v>0.1796875</v>
      </c>
      <c r="N555" s="258">
        <v>0.8984375</v>
      </c>
      <c r="O555" s="258">
        <v>0.1796875</v>
      </c>
      <c r="P555" s="258"/>
    </row>
    <row r="556" spans="1:16" ht="25.5" x14ac:dyDescent="0.2">
      <c r="A556" s="258">
        <v>175</v>
      </c>
      <c r="B556" s="259" t="s">
        <v>507</v>
      </c>
      <c r="C556" s="258" t="s">
        <v>640</v>
      </c>
      <c r="D556" s="258" t="s">
        <v>640</v>
      </c>
      <c r="E556" s="258" t="s">
        <v>640</v>
      </c>
      <c r="F556" s="258">
        <v>5</v>
      </c>
      <c r="G556" s="258" t="s">
        <v>254</v>
      </c>
      <c r="H556" s="258" t="s">
        <v>481</v>
      </c>
      <c r="I556" s="258" t="s">
        <v>669</v>
      </c>
      <c r="J556" s="258" t="s">
        <v>640</v>
      </c>
      <c r="K556" s="258">
        <v>1</v>
      </c>
      <c r="L556" s="258" t="s">
        <v>422</v>
      </c>
      <c r="M556" s="258">
        <v>9.1378999999999974E-2</v>
      </c>
      <c r="N556" s="258">
        <v>0.45689499999999983</v>
      </c>
      <c r="O556" s="258">
        <v>9.1378999999999974E-2</v>
      </c>
      <c r="P556" s="258"/>
    </row>
    <row r="557" spans="1:16" ht="25.5" x14ac:dyDescent="0.2">
      <c r="A557" s="258">
        <v>176</v>
      </c>
      <c r="B557" s="259" t="s">
        <v>508</v>
      </c>
      <c r="C557" s="258" t="s">
        <v>640</v>
      </c>
      <c r="D557" s="258" t="s">
        <v>640</v>
      </c>
      <c r="E557" s="258" t="s">
        <v>640</v>
      </c>
      <c r="F557" s="258">
        <v>6</v>
      </c>
      <c r="G557" s="258" t="s">
        <v>254</v>
      </c>
      <c r="H557" s="258" t="s">
        <v>476</v>
      </c>
      <c r="I557" s="258" t="s">
        <v>179</v>
      </c>
      <c r="J557" s="258" t="s">
        <v>640</v>
      </c>
      <c r="K557" s="258">
        <v>0.3</v>
      </c>
      <c r="L557" s="258" t="s">
        <v>642</v>
      </c>
      <c r="M557" s="258">
        <v>0</v>
      </c>
      <c r="N557" s="258">
        <v>0</v>
      </c>
      <c r="O557" s="258">
        <v>0</v>
      </c>
      <c r="P557" s="258"/>
    </row>
    <row r="558" spans="1:16" ht="25.5" x14ac:dyDescent="0.2">
      <c r="A558" s="258">
        <v>177</v>
      </c>
      <c r="B558" s="259" t="s">
        <v>508</v>
      </c>
      <c r="C558" s="258" t="s">
        <v>640</v>
      </c>
      <c r="D558" s="258" t="s">
        <v>640</v>
      </c>
      <c r="E558" s="258" t="s">
        <v>640</v>
      </c>
      <c r="F558" s="258">
        <v>6</v>
      </c>
      <c r="G558" s="258" t="s">
        <v>254</v>
      </c>
      <c r="H558" s="258" t="s">
        <v>476</v>
      </c>
      <c r="I558" s="258" t="s">
        <v>643</v>
      </c>
      <c r="J558" s="258" t="s">
        <v>640</v>
      </c>
      <c r="K558" s="258">
        <v>0</v>
      </c>
      <c r="L558" s="258" t="s">
        <v>642</v>
      </c>
      <c r="M558" s="258">
        <v>0</v>
      </c>
      <c r="N558" s="258">
        <v>0</v>
      </c>
      <c r="O558" s="258">
        <v>0</v>
      </c>
      <c r="P558" s="258"/>
    </row>
    <row r="559" spans="1:16" ht="25.5" x14ac:dyDescent="0.2">
      <c r="A559" s="258">
        <v>178</v>
      </c>
      <c r="B559" s="259" t="s">
        <v>508</v>
      </c>
      <c r="C559" s="258" t="s">
        <v>640</v>
      </c>
      <c r="D559" s="258" t="s">
        <v>640</v>
      </c>
      <c r="E559" s="258" t="s">
        <v>640</v>
      </c>
      <c r="F559" s="258">
        <v>6</v>
      </c>
      <c r="G559" s="258" t="s">
        <v>254</v>
      </c>
      <c r="H559" s="258" t="s">
        <v>476</v>
      </c>
      <c r="I559" s="258" t="s">
        <v>644</v>
      </c>
      <c r="J559" s="258" t="s">
        <v>640</v>
      </c>
      <c r="K559" s="258">
        <v>2.4999999999999998E-2</v>
      </c>
      <c r="L559" s="258" t="s">
        <v>642</v>
      </c>
      <c r="M559" s="258">
        <v>0</v>
      </c>
      <c r="N559" s="258">
        <v>0</v>
      </c>
      <c r="O559" s="258">
        <v>0</v>
      </c>
      <c r="P559" s="258"/>
    </row>
    <row r="560" spans="1:16" ht="25.5" x14ac:dyDescent="0.2">
      <c r="A560" s="258">
        <v>179</v>
      </c>
      <c r="B560" s="259" t="s">
        <v>508</v>
      </c>
      <c r="C560" s="258" t="s">
        <v>640</v>
      </c>
      <c r="D560" s="258" t="s">
        <v>640</v>
      </c>
      <c r="E560" s="258" t="s">
        <v>640</v>
      </c>
      <c r="F560" s="258">
        <v>6</v>
      </c>
      <c r="G560" s="258" t="s">
        <v>254</v>
      </c>
      <c r="H560" s="258" t="s">
        <v>26</v>
      </c>
      <c r="I560" s="258" t="s">
        <v>650</v>
      </c>
      <c r="J560" s="258" t="s">
        <v>640</v>
      </c>
      <c r="K560" s="258">
        <v>0.14166666666666666</v>
      </c>
      <c r="L560" s="258" t="s">
        <v>642</v>
      </c>
      <c r="M560" s="258">
        <v>2.0665384615384612</v>
      </c>
      <c r="N560" s="258">
        <v>1.756557692307692</v>
      </c>
      <c r="O560" s="258">
        <v>0.29275961538461531</v>
      </c>
      <c r="P560" s="258"/>
    </row>
    <row r="561" spans="1:16" ht="25.5" x14ac:dyDescent="0.2">
      <c r="A561" s="258">
        <v>180</v>
      </c>
      <c r="B561" s="259" t="s">
        <v>508</v>
      </c>
      <c r="C561" s="258" t="s">
        <v>640</v>
      </c>
      <c r="D561" s="258" t="s">
        <v>640</v>
      </c>
      <c r="E561" s="258" t="s">
        <v>640</v>
      </c>
      <c r="F561" s="258">
        <v>6</v>
      </c>
      <c r="G561" s="258" t="s">
        <v>254</v>
      </c>
      <c r="H561" s="258" t="s">
        <v>26</v>
      </c>
      <c r="I561" s="258" t="s">
        <v>681</v>
      </c>
      <c r="J561" s="258" t="s">
        <v>640</v>
      </c>
      <c r="K561" s="258">
        <v>0.23333333333333331</v>
      </c>
      <c r="L561" s="258" t="s">
        <v>642</v>
      </c>
      <c r="M561" s="258">
        <v>0.69576923076923081</v>
      </c>
      <c r="N561" s="258">
        <v>0.97407692307692306</v>
      </c>
      <c r="O561" s="258">
        <v>0.16234615384615383</v>
      </c>
      <c r="P561" s="258"/>
    </row>
    <row r="562" spans="1:16" ht="25.5" x14ac:dyDescent="0.2">
      <c r="A562" s="258">
        <v>181</v>
      </c>
      <c r="B562" s="259" t="s">
        <v>508</v>
      </c>
      <c r="C562" s="258" t="s">
        <v>640</v>
      </c>
      <c r="D562" s="258" t="s">
        <v>640</v>
      </c>
      <c r="E562" s="258" t="s">
        <v>640</v>
      </c>
      <c r="F562" s="258">
        <v>6</v>
      </c>
      <c r="G562" s="258" t="s">
        <v>254</v>
      </c>
      <c r="H562" s="258" t="s">
        <v>26</v>
      </c>
      <c r="I562" s="258" t="s">
        <v>680</v>
      </c>
      <c r="J562" s="258" t="s">
        <v>640</v>
      </c>
      <c r="K562" s="258">
        <v>5.8333333333333327E-2</v>
      </c>
      <c r="L562" s="258" t="s">
        <v>642</v>
      </c>
      <c r="M562" s="258">
        <v>0.67307692307692313</v>
      </c>
      <c r="N562" s="258">
        <v>0.23557692307692307</v>
      </c>
      <c r="O562" s="258">
        <v>3.9262820512820512E-2</v>
      </c>
      <c r="P562" s="258"/>
    </row>
    <row r="563" spans="1:16" ht="25.5" x14ac:dyDescent="0.2">
      <c r="A563" s="258">
        <v>182</v>
      </c>
      <c r="B563" s="259" t="s">
        <v>508</v>
      </c>
      <c r="C563" s="258" t="s">
        <v>640</v>
      </c>
      <c r="D563" s="258" t="s">
        <v>640</v>
      </c>
      <c r="E563" s="258" t="s">
        <v>640</v>
      </c>
      <c r="F563" s="258">
        <v>6</v>
      </c>
      <c r="G563" s="258" t="s">
        <v>254</v>
      </c>
      <c r="H563" s="258" t="s">
        <v>481</v>
      </c>
      <c r="I563" s="258" t="s">
        <v>662</v>
      </c>
      <c r="J563" s="258" t="s">
        <v>640</v>
      </c>
      <c r="K563" s="258">
        <v>2</v>
      </c>
      <c r="L563" s="258" t="s">
        <v>422</v>
      </c>
      <c r="M563" s="258">
        <v>0.38051200000000002</v>
      </c>
      <c r="N563" s="258">
        <v>4.5661439999999995</v>
      </c>
      <c r="O563" s="258">
        <v>0.76102400000000003</v>
      </c>
      <c r="P563" s="258"/>
    </row>
    <row r="564" spans="1:16" ht="25.5" x14ac:dyDescent="0.2">
      <c r="A564" s="258">
        <v>183</v>
      </c>
      <c r="B564" s="259" t="s">
        <v>508</v>
      </c>
      <c r="C564" s="258" t="s">
        <v>640</v>
      </c>
      <c r="D564" s="258" t="s">
        <v>640</v>
      </c>
      <c r="E564" s="258" t="s">
        <v>640</v>
      </c>
      <c r="F564" s="258">
        <v>6</v>
      </c>
      <c r="G564" s="258" t="s">
        <v>254</v>
      </c>
      <c r="H564" s="258" t="s">
        <v>481</v>
      </c>
      <c r="I564" s="258" t="s">
        <v>689</v>
      </c>
      <c r="J564" s="258" t="s">
        <v>640</v>
      </c>
      <c r="K564" s="258">
        <v>1</v>
      </c>
      <c r="L564" s="258" t="s">
        <v>422</v>
      </c>
      <c r="M564" s="258">
        <v>3.7490000000000001</v>
      </c>
      <c r="N564" s="258">
        <v>22.494</v>
      </c>
      <c r="O564" s="258">
        <v>3.7490000000000001</v>
      </c>
      <c r="P564" s="258"/>
    </row>
    <row r="565" spans="1:16" ht="25.5" x14ac:dyDescent="0.2">
      <c r="A565" s="258">
        <v>184</v>
      </c>
      <c r="B565" s="259" t="s">
        <v>508</v>
      </c>
      <c r="C565" s="258" t="s">
        <v>640</v>
      </c>
      <c r="D565" s="258" t="s">
        <v>640</v>
      </c>
      <c r="E565" s="258" t="s">
        <v>640</v>
      </c>
      <c r="F565" s="258">
        <v>6</v>
      </c>
      <c r="G565" s="258" t="s">
        <v>254</v>
      </c>
      <c r="H565" s="258" t="s">
        <v>481</v>
      </c>
      <c r="I565" s="258" t="s">
        <v>690</v>
      </c>
      <c r="J565" s="258" t="s">
        <v>640</v>
      </c>
      <c r="K565" s="258">
        <v>15</v>
      </c>
      <c r="L565" s="258" t="s">
        <v>422</v>
      </c>
      <c r="M565" s="258">
        <v>0.21429100000000001</v>
      </c>
      <c r="N565" s="258">
        <v>19.286190000000001</v>
      </c>
      <c r="O565" s="258">
        <v>3.2143649999999995</v>
      </c>
      <c r="P565" s="258"/>
    </row>
    <row r="566" spans="1:16" ht="25.5" x14ac:dyDescent="0.2">
      <c r="A566" s="258">
        <v>185</v>
      </c>
      <c r="B566" s="259" t="s">
        <v>508</v>
      </c>
      <c r="C566" s="258" t="s">
        <v>640</v>
      </c>
      <c r="D566" s="258" t="s">
        <v>640</v>
      </c>
      <c r="E566" s="258" t="s">
        <v>640</v>
      </c>
      <c r="F566" s="258">
        <v>6</v>
      </c>
      <c r="G566" s="258" t="s">
        <v>254</v>
      </c>
      <c r="H566" s="258" t="s">
        <v>481</v>
      </c>
      <c r="I566" s="258" t="s">
        <v>660</v>
      </c>
      <c r="J566" s="258" t="s">
        <v>640</v>
      </c>
      <c r="K566" s="258">
        <v>5</v>
      </c>
      <c r="L566" s="258" t="s">
        <v>422</v>
      </c>
      <c r="M566" s="258">
        <v>0.1796875</v>
      </c>
      <c r="N566" s="258">
        <v>5.390625</v>
      </c>
      <c r="O566" s="258">
        <v>0.8984375</v>
      </c>
      <c r="P566" s="258"/>
    </row>
    <row r="567" spans="1:16" ht="25.5" x14ac:dyDescent="0.2">
      <c r="A567" s="258">
        <v>186</v>
      </c>
      <c r="B567" s="259" t="s">
        <v>508</v>
      </c>
      <c r="C567" s="258" t="s">
        <v>640</v>
      </c>
      <c r="D567" s="258" t="s">
        <v>640</v>
      </c>
      <c r="E567" s="258" t="s">
        <v>640</v>
      </c>
      <c r="F567" s="258">
        <v>6</v>
      </c>
      <c r="G567" s="258" t="s">
        <v>254</v>
      </c>
      <c r="H567" s="258" t="s">
        <v>481</v>
      </c>
      <c r="I567" s="258" t="s">
        <v>678</v>
      </c>
      <c r="J567" s="258" t="s">
        <v>640</v>
      </c>
      <c r="K567" s="258">
        <v>2</v>
      </c>
      <c r="L567" s="258" t="s">
        <v>422</v>
      </c>
      <c r="M567" s="258">
        <v>0.15984999999999999</v>
      </c>
      <c r="N567" s="258">
        <v>1.9181999999999999</v>
      </c>
      <c r="O567" s="258">
        <v>0.31969999999999998</v>
      </c>
      <c r="P567" s="258"/>
    </row>
    <row r="568" spans="1:16" ht="25.5" x14ac:dyDescent="0.2">
      <c r="A568" s="258">
        <v>187</v>
      </c>
      <c r="B568" s="259" t="s">
        <v>508</v>
      </c>
      <c r="C568" s="258" t="s">
        <v>640</v>
      </c>
      <c r="D568" s="258" t="s">
        <v>640</v>
      </c>
      <c r="E568" s="258" t="s">
        <v>640</v>
      </c>
      <c r="F568" s="258">
        <v>6</v>
      </c>
      <c r="G568" s="258" t="s">
        <v>254</v>
      </c>
      <c r="H568" s="258" t="s">
        <v>481</v>
      </c>
      <c r="I568" s="258" t="s">
        <v>691</v>
      </c>
      <c r="J568" s="258" t="s">
        <v>640</v>
      </c>
      <c r="K568" s="258">
        <v>3</v>
      </c>
      <c r="L568" s="258" t="s">
        <v>422</v>
      </c>
      <c r="M568" s="258">
        <v>0.22148999999999999</v>
      </c>
      <c r="N568" s="258">
        <v>3.9868199999999998</v>
      </c>
      <c r="O568" s="258">
        <v>0.66447000000000001</v>
      </c>
      <c r="P568" s="258"/>
    </row>
    <row r="569" spans="1:16" ht="25.5" x14ac:dyDescent="0.2">
      <c r="A569" s="258">
        <v>188</v>
      </c>
      <c r="B569" s="259" t="s">
        <v>508</v>
      </c>
      <c r="C569" s="258" t="s">
        <v>640</v>
      </c>
      <c r="D569" s="258" t="s">
        <v>640</v>
      </c>
      <c r="E569" s="258" t="s">
        <v>640</v>
      </c>
      <c r="F569" s="258">
        <v>6</v>
      </c>
      <c r="G569" s="258" t="s">
        <v>254</v>
      </c>
      <c r="H569" s="258" t="s">
        <v>481</v>
      </c>
      <c r="I569" s="258" t="s">
        <v>685</v>
      </c>
      <c r="J569" s="258" t="s">
        <v>640</v>
      </c>
      <c r="K569" s="258">
        <v>3</v>
      </c>
      <c r="L569" s="258" t="s">
        <v>422</v>
      </c>
      <c r="M569" s="258">
        <v>4.5999999999999996</v>
      </c>
      <c r="N569" s="258">
        <v>82.8</v>
      </c>
      <c r="O569" s="258">
        <v>13.8</v>
      </c>
      <c r="P569" s="258"/>
    </row>
    <row r="570" spans="1:16" ht="25.5" x14ac:dyDescent="0.2">
      <c r="A570" s="258">
        <v>189</v>
      </c>
      <c r="B570" s="259" t="s">
        <v>508</v>
      </c>
      <c r="C570" s="258" t="s">
        <v>640</v>
      </c>
      <c r="D570" s="258" t="s">
        <v>640</v>
      </c>
      <c r="E570" s="258" t="s">
        <v>640</v>
      </c>
      <c r="F570" s="258">
        <v>6</v>
      </c>
      <c r="G570" s="258" t="s">
        <v>254</v>
      </c>
      <c r="H570" s="258" t="s">
        <v>481</v>
      </c>
      <c r="I570" s="258" t="s">
        <v>672</v>
      </c>
      <c r="J570" s="258" t="s">
        <v>640</v>
      </c>
      <c r="K570" s="258">
        <v>3</v>
      </c>
      <c r="L570" s="258" t="s">
        <v>422</v>
      </c>
      <c r="M570" s="258">
        <v>0.48989999999999995</v>
      </c>
      <c r="N570" s="258">
        <v>8.8181999999999992</v>
      </c>
      <c r="O570" s="258">
        <v>1.4696999999999998</v>
      </c>
      <c r="P570" s="258"/>
    </row>
    <row r="571" spans="1:16" ht="25.5" x14ac:dyDescent="0.2">
      <c r="A571" s="258">
        <v>190</v>
      </c>
      <c r="B571" s="259" t="s">
        <v>508</v>
      </c>
      <c r="C571" s="258" t="s">
        <v>640</v>
      </c>
      <c r="D571" s="258" t="s">
        <v>640</v>
      </c>
      <c r="E571" s="258" t="s">
        <v>640</v>
      </c>
      <c r="F571" s="258">
        <v>6</v>
      </c>
      <c r="G571" s="258" t="s">
        <v>254</v>
      </c>
      <c r="H571" s="258" t="s">
        <v>481</v>
      </c>
      <c r="I571" s="258" t="s">
        <v>684</v>
      </c>
      <c r="J571" s="258" t="s">
        <v>640</v>
      </c>
      <c r="K571" s="258">
        <v>3</v>
      </c>
      <c r="L571" s="258" t="s">
        <v>422</v>
      </c>
      <c r="M571" s="258">
        <v>0.28749999999999998</v>
      </c>
      <c r="N571" s="258">
        <v>5.1749999999999998</v>
      </c>
      <c r="O571" s="258">
        <v>0.86250000000000004</v>
      </c>
      <c r="P571" s="258"/>
    </row>
    <row r="572" spans="1:16" ht="25.5" x14ac:dyDescent="0.2">
      <c r="A572" s="258">
        <v>191</v>
      </c>
      <c r="B572" s="259" t="s">
        <v>508</v>
      </c>
      <c r="C572" s="258" t="s">
        <v>640</v>
      </c>
      <c r="D572" s="258" t="s">
        <v>640</v>
      </c>
      <c r="E572" s="258" t="s">
        <v>640</v>
      </c>
      <c r="F572" s="258">
        <v>6</v>
      </c>
      <c r="G572" s="258" t="s">
        <v>254</v>
      </c>
      <c r="H572" s="258" t="s">
        <v>481</v>
      </c>
      <c r="I572" s="258" t="s">
        <v>682</v>
      </c>
      <c r="J572" s="258" t="s">
        <v>640</v>
      </c>
      <c r="K572" s="258">
        <v>100</v>
      </c>
      <c r="L572" s="258" t="s">
        <v>422</v>
      </c>
      <c r="M572" s="258">
        <v>3.2374799999999995E-2</v>
      </c>
      <c r="N572" s="258">
        <v>19.424880000000002</v>
      </c>
      <c r="O572" s="258">
        <v>3.2374799999999997</v>
      </c>
      <c r="P572" s="258"/>
    </row>
    <row r="573" spans="1:16" ht="25.5" x14ac:dyDescent="0.2">
      <c r="A573" s="258">
        <v>192</v>
      </c>
      <c r="B573" s="259" t="s">
        <v>508</v>
      </c>
      <c r="C573" s="258" t="s">
        <v>640</v>
      </c>
      <c r="D573" s="258" t="s">
        <v>640</v>
      </c>
      <c r="E573" s="258" t="s">
        <v>640</v>
      </c>
      <c r="F573" s="258">
        <v>6</v>
      </c>
      <c r="G573" s="258" t="s">
        <v>254</v>
      </c>
      <c r="H573" s="258" t="s">
        <v>481</v>
      </c>
      <c r="I573" s="258" t="s">
        <v>687</v>
      </c>
      <c r="J573" s="258" t="s">
        <v>640</v>
      </c>
      <c r="K573" s="258">
        <v>0.5</v>
      </c>
      <c r="L573" s="258" t="s">
        <v>422</v>
      </c>
      <c r="M573" s="258">
        <v>0.93149999999999999</v>
      </c>
      <c r="N573" s="258">
        <v>2.7945000000000002</v>
      </c>
      <c r="O573" s="258">
        <v>0.46575000000000005</v>
      </c>
      <c r="P573" s="258"/>
    </row>
    <row r="574" spans="1:16" ht="25.5" x14ac:dyDescent="0.2">
      <c r="A574" s="258">
        <v>193</v>
      </c>
      <c r="B574" s="259" t="s">
        <v>508</v>
      </c>
      <c r="C574" s="258" t="s">
        <v>640</v>
      </c>
      <c r="D574" s="258" t="s">
        <v>640</v>
      </c>
      <c r="E574" s="258" t="s">
        <v>640</v>
      </c>
      <c r="F574" s="258">
        <v>6</v>
      </c>
      <c r="G574" s="258" t="s">
        <v>254</v>
      </c>
      <c r="H574" s="258" t="s">
        <v>481</v>
      </c>
      <c r="I574" s="258" t="s">
        <v>686</v>
      </c>
      <c r="J574" s="258" t="s">
        <v>640</v>
      </c>
      <c r="K574" s="258">
        <v>20</v>
      </c>
      <c r="L574" s="258" t="s">
        <v>422</v>
      </c>
      <c r="M574" s="258">
        <v>2.4840000000000001E-2</v>
      </c>
      <c r="N574" s="258">
        <v>2.9808000000000003</v>
      </c>
      <c r="O574" s="258">
        <v>0.49680000000000007</v>
      </c>
      <c r="P574" s="258"/>
    </row>
    <row r="575" spans="1:16" ht="25.5" x14ac:dyDescent="0.2">
      <c r="A575" s="258">
        <v>194</v>
      </c>
      <c r="B575" s="259" t="s">
        <v>508</v>
      </c>
      <c r="C575" s="258" t="s">
        <v>640</v>
      </c>
      <c r="D575" s="258" t="s">
        <v>640</v>
      </c>
      <c r="E575" s="258" t="s">
        <v>640</v>
      </c>
      <c r="F575" s="258">
        <v>6</v>
      </c>
      <c r="G575" s="258" t="s">
        <v>254</v>
      </c>
      <c r="H575" s="258" t="s">
        <v>481</v>
      </c>
      <c r="I575" s="258" t="s">
        <v>669</v>
      </c>
      <c r="J575" s="258" t="s">
        <v>640</v>
      </c>
      <c r="K575" s="258">
        <v>1</v>
      </c>
      <c r="L575" s="258" t="s">
        <v>422</v>
      </c>
      <c r="M575" s="258">
        <v>9.1378999999999974E-2</v>
      </c>
      <c r="N575" s="258">
        <v>0.54827399999999982</v>
      </c>
      <c r="O575" s="258">
        <v>9.1378999999999974E-2</v>
      </c>
      <c r="P575" s="258"/>
    </row>
    <row r="576" spans="1:16" ht="25.5" x14ac:dyDescent="0.2">
      <c r="A576" s="258">
        <v>195</v>
      </c>
      <c r="B576" s="259" t="s">
        <v>508</v>
      </c>
      <c r="C576" s="258" t="s">
        <v>640</v>
      </c>
      <c r="D576" s="258" t="s">
        <v>640</v>
      </c>
      <c r="E576" s="258" t="s">
        <v>640</v>
      </c>
      <c r="F576" s="258">
        <v>6</v>
      </c>
      <c r="G576" s="258" t="s">
        <v>254</v>
      </c>
      <c r="H576" s="258" t="s">
        <v>481</v>
      </c>
      <c r="I576" s="258" t="s">
        <v>667</v>
      </c>
      <c r="J576" s="258" t="s">
        <v>640</v>
      </c>
      <c r="K576" s="258">
        <v>1</v>
      </c>
      <c r="L576" s="258" t="s">
        <v>422</v>
      </c>
      <c r="M576" s="258">
        <v>1.2132499999999996E-2</v>
      </c>
      <c r="N576" s="258">
        <v>7.2794999999999985E-2</v>
      </c>
      <c r="O576" s="258">
        <v>1.2132499999999996E-2</v>
      </c>
      <c r="P576" s="258"/>
    </row>
    <row r="577" spans="1:16" ht="25.5" x14ac:dyDescent="0.2">
      <c r="A577" s="258">
        <v>848</v>
      </c>
      <c r="B577" s="259" t="s">
        <v>519</v>
      </c>
      <c r="C577" s="258" t="s">
        <v>640</v>
      </c>
      <c r="D577" s="258" t="s">
        <v>641</v>
      </c>
      <c r="E577" s="258" t="s">
        <v>640</v>
      </c>
      <c r="F577" s="258">
        <v>2</v>
      </c>
      <c r="G577" s="258" t="s">
        <v>254</v>
      </c>
      <c r="H577" s="258" t="s">
        <v>476</v>
      </c>
      <c r="I577" s="258" t="s">
        <v>179</v>
      </c>
      <c r="J577" s="258" t="s">
        <v>640</v>
      </c>
      <c r="K577" s="258">
        <v>8</v>
      </c>
      <c r="L577" s="258" t="s">
        <v>642</v>
      </c>
      <c r="M577" s="258">
        <v>0</v>
      </c>
      <c r="N577" s="258">
        <v>0</v>
      </c>
      <c r="O577" s="258">
        <v>0</v>
      </c>
      <c r="P577" s="258"/>
    </row>
    <row r="578" spans="1:16" ht="25.5" x14ac:dyDescent="0.2">
      <c r="A578" s="258">
        <v>849</v>
      </c>
      <c r="B578" s="259" t="s">
        <v>519</v>
      </c>
      <c r="C578" s="258" t="s">
        <v>640</v>
      </c>
      <c r="D578" s="258" t="s">
        <v>641</v>
      </c>
      <c r="E578" s="258" t="s">
        <v>640</v>
      </c>
      <c r="F578" s="258">
        <v>2</v>
      </c>
      <c r="G578" s="258" t="s">
        <v>254</v>
      </c>
      <c r="H578" s="258" t="s">
        <v>476</v>
      </c>
      <c r="I578" s="258" t="s">
        <v>643</v>
      </c>
      <c r="J578" s="258" t="s">
        <v>640</v>
      </c>
      <c r="K578" s="258">
        <v>7.5</v>
      </c>
      <c r="L578" s="258" t="s">
        <v>642</v>
      </c>
      <c r="M578" s="258">
        <v>0</v>
      </c>
      <c r="N578" s="258">
        <v>0</v>
      </c>
      <c r="O578" s="258">
        <v>0</v>
      </c>
      <c r="P578" s="258"/>
    </row>
    <row r="579" spans="1:16" ht="25.5" x14ac:dyDescent="0.2">
      <c r="A579" s="258">
        <v>850</v>
      </c>
      <c r="B579" s="259" t="s">
        <v>519</v>
      </c>
      <c r="C579" s="258" t="s">
        <v>640</v>
      </c>
      <c r="D579" s="258" t="s">
        <v>641</v>
      </c>
      <c r="E579" s="258" t="s">
        <v>640</v>
      </c>
      <c r="F579" s="258">
        <v>2</v>
      </c>
      <c r="G579" s="258" t="s">
        <v>254</v>
      </c>
      <c r="H579" s="258" t="s">
        <v>476</v>
      </c>
      <c r="I579" s="258" t="s">
        <v>644</v>
      </c>
      <c r="J579" s="258" t="s">
        <v>640</v>
      </c>
      <c r="K579" s="258">
        <v>7.5</v>
      </c>
      <c r="L579" s="258" t="s">
        <v>642</v>
      </c>
      <c r="M579" s="258">
        <v>0</v>
      </c>
      <c r="N579" s="258">
        <v>0</v>
      </c>
      <c r="O579" s="258">
        <v>0</v>
      </c>
      <c r="P579" s="258"/>
    </row>
    <row r="580" spans="1:16" ht="25.5" x14ac:dyDescent="0.2">
      <c r="A580" s="258">
        <v>851</v>
      </c>
      <c r="B580" s="259" t="s">
        <v>519</v>
      </c>
      <c r="C580" s="258" t="s">
        <v>640</v>
      </c>
      <c r="D580" s="258" t="s">
        <v>641</v>
      </c>
      <c r="E580" s="258" t="s">
        <v>640</v>
      </c>
      <c r="F580" s="258">
        <v>2</v>
      </c>
      <c r="G580" s="258" t="s">
        <v>254</v>
      </c>
      <c r="H580" s="258" t="s">
        <v>26</v>
      </c>
      <c r="I580" s="258" t="s">
        <v>827</v>
      </c>
      <c r="J580" s="258" t="s">
        <v>640</v>
      </c>
      <c r="K580" s="258">
        <v>720</v>
      </c>
      <c r="L580" s="258" t="s">
        <v>642</v>
      </c>
      <c r="M580" s="258">
        <v>7.9755036630036635E-2</v>
      </c>
      <c r="N580" s="258">
        <v>114.84725274725275</v>
      </c>
      <c r="O580" s="258">
        <v>57.423626373626377</v>
      </c>
      <c r="P580" s="258"/>
    </row>
    <row r="581" spans="1:16" ht="25.5" x14ac:dyDescent="0.2">
      <c r="A581" s="258">
        <v>852</v>
      </c>
      <c r="B581" s="259" t="s">
        <v>519</v>
      </c>
      <c r="C581" s="258" t="s">
        <v>640</v>
      </c>
      <c r="D581" s="258" t="s">
        <v>641</v>
      </c>
      <c r="E581" s="258" t="s">
        <v>640</v>
      </c>
      <c r="F581" s="258">
        <v>2</v>
      </c>
      <c r="G581" s="258" t="s">
        <v>254</v>
      </c>
      <c r="H581" s="258" t="s">
        <v>26</v>
      </c>
      <c r="I581" s="258" t="s">
        <v>681</v>
      </c>
      <c r="J581" s="258" t="s">
        <v>640</v>
      </c>
      <c r="K581" s="258">
        <v>30</v>
      </c>
      <c r="L581" s="258" t="s">
        <v>642</v>
      </c>
      <c r="M581" s="258">
        <v>0.69576923076923081</v>
      </c>
      <c r="N581" s="258">
        <v>41.746153846153845</v>
      </c>
      <c r="O581" s="258">
        <v>20.873076923076923</v>
      </c>
      <c r="P581" s="258"/>
    </row>
    <row r="582" spans="1:16" ht="25.5" x14ac:dyDescent="0.2">
      <c r="A582" s="258">
        <v>853</v>
      </c>
      <c r="B582" s="259" t="s">
        <v>519</v>
      </c>
      <c r="C582" s="258" t="s">
        <v>640</v>
      </c>
      <c r="D582" s="258" t="s">
        <v>641</v>
      </c>
      <c r="E582" s="258" t="s">
        <v>640</v>
      </c>
      <c r="F582" s="258">
        <v>2</v>
      </c>
      <c r="G582" s="258" t="s">
        <v>254</v>
      </c>
      <c r="H582" s="258" t="s">
        <v>26</v>
      </c>
      <c r="I582" s="258" t="s">
        <v>1046</v>
      </c>
      <c r="J582" s="258" t="s">
        <v>640</v>
      </c>
      <c r="K582" s="258">
        <v>3</v>
      </c>
      <c r="L582" s="258" t="s">
        <v>640</v>
      </c>
      <c r="M582" s="258">
        <v>0</v>
      </c>
      <c r="N582" s="258">
        <v>0</v>
      </c>
      <c r="O582" s="258">
        <v>0</v>
      </c>
      <c r="P582" s="258"/>
    </row>
    <row r="583" spans="1:16" ht="25.5" x14ac:dyDescent="0.2">
      <c r="A583" s="258">
        <v>854</v>
      </c>
      <c r="B583" s="259" t="s">
        <v>519</v>
      </c>
      <c r="C583" s="258" t="s">
        <v>640</v>
      </c>
      <c r="D583" s="258" t="s">
        <v>641</v>
      </c>
      <c r="E583" s="258" t="s">
        <v>640</v>
      </c>
      <c r="F583" s="258">
        <v>2</v>
      </c>
      <c r="G583" s="258" t="s">
        <v>254</v>
      </c>
      <c r="H583" s="258" t="s">
        <v>26</v>
      </c>
      <c r="I583" s="258" t="s">
        <v>1047</v>
      </c>
      <c r="J583" s="258" t="s">
        <v>640</v>
      </c>
      <c r="K583" s="258">
        <v>9</v>
      </c>
      <c r="L583" s="258" t="s">
        <v>642</v>
      </c>
      <c r="M583" s="258">
        <v>0</v>
      </c>
      <c r="N583" s="258">
        <v>0</v>
      </c>
      <c r="O583" s="258">
        <v>0</v>
      </c>
      <c r="P583" s="258"/>
    </row>
    <row r="584" spans="1:16" ht="25.5" x14ac:dyDescent="0.2">
      <c r="A584" s="258">
        <v>855</v>
      </c>
      <c r="B584" s="259" t="s">
        <v>519</v>
      </c>
      <c r="C584" s="258" t="s">
        <v>640</v>
      </c>
      <c r="D584" s="258" t="s">
        <v>641</v>
      </c>
      <c r="E584" s="258" t="s">
        <v>640</v>
      </c>
      <c r="F584" s="258">
        <v>2</v>
      </c>
      <c r="G584" s="258" t="s">
        <v>254</v>
      </c>
      <c r="H584" s="258" t="s">
        <v>26</v>
      </c>
      <c r="I584" s="258" t="s">
        <v>737</v>
      </c>
      <c r="J584" s="258" t="s">
        <v>640</v>
      </c>
      <c r="K584" s="258">
        <v>1.5</v>
      </c>
      <c r="L584" s="258" t="s">
        <v>642</v>
      </c>
      <c r="M584" s="258">
        <v>2.3076923076923075</v>
      </c>
      <c r="N584" s="258">
        <v>6.9230769230769225</v>
      </c>
      <c r="O584" s="258">
        <v>3.4615384615384612</v>
      </c>
      <c r="P584" s="258"/>
    </row>
    <row r="585" spans="1:16" ht="25.5" x14ac:dyDescent="0.2">
      <c r="A585" s="258">
        <v>856</v>
      </c>
      <c r="B585" s="259" t="s">
        <v>519</v>
      </c>
      <c r="C585" s="258" t="s">
        <v>640</v>
      </c>
      <c r="D585" s="258" t="s">
        <v>641</v>
      </c>
      <c r="E585" s="258" t="s">
        <v>640</v>
      </c>
      <c r="F585" s="258">
        <v>2</v>
      </c>
      <c r="G585" s="258" t="s">
        <v>254</v>
      </c>
      <c r="H585" s="258" t="s">
        <v>26</v>
      </c>
      <c r="I585" s="258" t="s">
        <v>693</v>
      </c>
      <c r="J585" s="258" t="s">
        <v>640</v>
      </c>
      <c r="K585" s="258">
        <v>2.5</v>
      </c>
      <c r="L585" s="258" t="s">
        <v>642</v>
      </c>
      <c r="M585" s="258">
        <v>5.4961538461538462</v>
      </c>
      <c r="N585" s="258">
        <v>27.48076923076923</v>
      </c>
      <c r="O585" s="258">
        <v>13.740384615384617</v>
      </c>
      <c r="P585" s="258"/>
    </row>
    <row r="586" spans="1:16" ht="25.5" x14ac:dyDescent="0.2">
      <c r="A586" s="258">
        <v>857</v>
      </c>
      <c r="B586" s="259" t="s">
        <v>519</v>
      </c>
      <c r="C586" s="258" t="s">
        <v>640</v>
      </c>
      <c r="D586" s="258" t="s">
        <v>641</v>
      </c>
      <c r="E586" s="258" t="s">
        <v>640</v>
      </c>
      <c r="F586" s="258">
        <v>2</v>
      </c>
      <c r="G586" s="258" t="s">
        <v>254</v>
      </c>
      <c r="H586" s="258" t="s">
        <v>26</v>
      </c>
      <c r="I586" s="258" t="s">
        <v>694</v>
      </c>
      <c r="J586" s="258" t="s">
        <v>640</v>
      </c>
      <c r="K586" s="258">
        <v>5</v>
      </c>
      <c r="L586" s="258" t="s">
        <v>642</v>
      </c>
      <c r="M586" s="258">
        <v>0</v>
      </c>
      <c r="N586" s="258">
        <v>0</v>
      </c>
      <c r="O586" s="258">
        <v>0</v>
      </c>
      <c r="P586" s="258"/>
    </row>
    <row r="587" spans="1:16" ht="25.5" x14ac:dyDescent="0.2">
      <c r="A587" s="258">
        <v>858</v>
      </c>
      <c r="B587" s="259" t="s">
        <v>519</v>
      </c>
      <c r="C587" s="258" t="s">
        <v>640</v>
      </c>
      <c r="D587" s="258" t="s">
        <v>641</v>
      </c>
      <c r="E587" s="258" t="s">
        <v>640</v>
      </c>
      <c r="F587" s="258">
        <v>2</v>
      </c>
      <c r="G587" s="258" t="s">
        <v>254</v>
      </c>
      <c r="H587" s="258" t="s">
        <v>481</v>
      </c>
      <c r="I587" s="258" t="s">
        <v>1048</v>
      </c>
      <c r="J587" s="258" t="s">
        <v>640</v>
      </c>
      <c r="K587" s="258">
        <v>1</v>
      </c>
      <c r="L587" s="258" t="s">
        <v>422</v>
      </c>
      <c r="M587" s="258">
        <v>0.49162499999999998</v>
      </c>
      <c r="N587" s="258">
        <v>0.98324999999999996</v>
      </c>
      <c r="O587" s="258">
        <v>0.49162499999999998</v>
      </c>
      <c r="P587" s="258"/>
    </row>
    <row r="588" spans="1:16" ht="25.5" x14ac:dyDescent="0.2">
      <c r="A588" s="258">
        <v>859</v>
      </c>
      <c r="B588" s="259" t="s">
        <v>519</v>
      </c>
      <c r="C588" s="258" t="s">
        <v>640</v>
      </c>
      <c r="D588" s="258" t="s">
        <v>641</v>
      </c>
      <c r="E588" s="258" t="s">
        <v>640</v>
      </c>
      <c r="F588" s="258">
        <v>2</v>
      </c>
      <c r="G588" s="258" t="s">
        <v>254</v>
      </c>
      <c r="H588" s="258" t="s">
        <v>481</v>
      </c>
      <c r="I588" s="258" t="s">
        <v>1049</v>
      </c>
      <c r="J588" s="258" t="s">
        <v>640</v>
      </c>
      <c r="K588" s="258">
        <v>1</v>
      </c>
      <c r="L588" s="258" t="s">
        <v>422</v>
      </c>
      <c r="M588" s="258">
        <v>2.2977000000000003</v>
      </c>
      <c r="N588" s="258">
        <v>4.5954000000000006</v>
      </c>
      <c r="O588" s="258">
        <v>2.2977000000000003</v>
      </c>
      <c r="P588" s="258"/>
    </row>
    <row r="589" spans="1:16" ht="25.5" x14ac:dyDescent="0.2">
      <c r="A589" s="258">
        <v>860</v>
      </c>
      <c r="B589" s="259" t="s">
        <v>519</v>
      </c>
      <c r="C589" s="258" t="s">
        <v>640</v>
      </c>
      <c r="D589" s="258" t="s">
        <v>641</v>
      </c>
      <c r="E589" s="258" t="s">
        <v>640</v>
      </c>
      <c r="F589" s="258">
        <v>2</v>
      </c>
      <c r="G589" s="258" t="s">
        <v>254</v>
      </c>
      <c r="H589" s="258" t="s">
        <v>481</v>
      </c>
      <c r="I589" s="258" t="s">
        <v>1050</v>
      </c>
      <c r="J589" s="258" t="s">
        <v>640</v>
      </c>
      <c r="K589" s="258">
        <v>1</v>
      </c>
      <c r="L589" s="258" t="s">
        <v>422</v>
      </c>
      <c r="M589" s="258">
        <v>2.0814999999999997</v>
      </c>
      <c r="N589" s="258">
        <v>4.1629999999999994</v>
      </c>
      <c r="O589" s="258">
        <v>2.0814999999999997</v>
      </c>
      <c r="P589" s="258"/>
    </row>
    <row r="590" spans="1:16" ht="25.5" x14ac:dyDescent="0.2">
      <c r="A590" s="258">
        <v>861</v>
      </c>
      <c r="B590" s="259" t="s">
        <v>519</v>
      </c>
      <c r="C590" s="258" t="s">
        <v>640</v>
      </c>
      <c r="D590" s="258" t="s">
        <v>641</v>
      </c>
      <c r="E590" s="258" t="s">
        <v>640</v>
      </c>
      <c r="F590" s="258">
        <v>2</v>
      </c>
      <c r="G590" s="258" t="s">
        <v>254</v>
      </c>
      <c r="H590" s="258" t="s">
        <v>481</v>
      </c>
      <c r="I590" s="258" t="s">
        <v>1051</v>
      </c>
      <c r="J590" s="258" t="s">
        <v>640</v>
      </c>
      <c r="K590" s="258">
        <v>1</v>
      </c>
      <c r="L590" s="258" t="s">
        <v>422</v>
      </c>
      <c r="M590" s="258">
        <v>1.3109999999999995</v>
      </c>
      <c r="N590" s="258">
        <v>2.621999999999999</v>
      </c>
      <c r="O590" s="258">
        <v>1.3109999999999995</v>
      </c>
      <c r="P590" s="258"/>
    </row>
    <row r="591" spans="1:16" ht="25.5" x14ac:dyDescent="0.2">
      <c r="A591" s="258">
        <v>862</v>
      </c>
      <c r="B591" s="259" t="s">
        <v>519</v>
      </c>
      <c r="C591" s="258" t="s">
        <v>640</v>
      </c>
      <c r="D591" s="258" t="s">
        <v>641</v>
      </c>
      <c r="E591" s="258" t="s">
        <v>640</v>
      </c>
      <c r="F591" s="258">
        <v>2</v>
      </c>
      <c r="G591" s="258" t="s">
        <v>254</v>
      </c>
      <c r="H591" s="258" t="s">
        <v>481</v>
      </c>
      <c r="I591" s="258" t="s">
        <v>1052</v>
      </c>
      <c r="J591" s="258" t="s">
        <v>640</v>
      </c>
      <c r="K591" s="258">
        <v>200</v>
      </c>
      <c r="L591" s="258" t="s">
        <v>422</v>
      </c>
      <c r="M591" s="258">
        <v>5.6304E-2</v>
      </c>
      <c r="N591" s="258">
        <v>22.521599999999999</v>
      </c>
      <c r="O591" s="258">
        <v>11.2608</v>
      </c>
      <c r="P591" s="258"/>
    </row>
    <row r="592" spans="1:16" ht="25.5" x14ac:dyDescent="0.2">
      <c r="A592" s="258">
        <v>863</v>
      </c>
      <c r="B592" s="259" t="s">
        <v>519</v>
      </c>
      <c r="C592" s="258" t="s">
        <v>640</v>
      </c>
      <c r="D592" s="258" t="s">
        <v>641</v>
      </c>
      <c r="E592" s="258" t="s">
        <v>640</v>
      </c>
      <c r="F592" s="258">
        <v>2</v>
      </c>
      <c r="G592" s="258" t="s">
        <v>254</v>
      </c>
      <c r="H592" s="258" t="s">
        <v>481</v>
      </c>
      <c r="I592" s="258" t="s">
        <v>1021</v>
      </c>
      <c r="J592" s="258" t="s">
        <v>640</v>
      </c>
      <c r="K592" s="258">
        <v>20</v>
      </c>
      <c r="L592" s="258" t="s">
        <v>640</v>
      </c>
      <c r="M592" s="258">
        <v>0</v>
      </c>
      <c r="N592" s="258">
        <v>0</v>
      </c>
      <c r="O592" s="258">
        <v>0</v>
      </c>
      <c r="P592" s="258"/>
    </row>
    <row r="593" spans="1:16" ht="25.5" x14ac:dyDescent="0.2">
      <c r="A593" s="258">
        <v>864</v>
      </c>
      <c r="B593" s="259" t="s">
        <v>519</v>
      </c>
      <c r="C593" s="258" t="s">
        <v>640</v>
      </c>
      <c r="D593" s="258" t="s">
        <v>641</v>
      </c>
      <c r="E593" s="258" t="s">
        <v>640</v>
      </c>
      <c r="F593" s="258">
        <v>2</v>
      </c>
      <c r="G593" s="258" t="s">
        <v>254</v>
      </c>
      <c r="H593" s="258" t="s">
        <v>481</v>
      </c>
      <c r="I593" s="258" t="s">
        <v>1018</v>
      </c>
      <c r="J593" s="258" t="s">
        <v>640</v>
      </c>
      <c r="K593" s="258">
        <v>2</v>
      </c>
      <c r="L593" s="258" t="s">
        <v>422</v>
      </c>
      <c r="M593" s="258">
        <v>0.115</v>
      </c>
      <c r="N593" s="258">
        <v>0.46</v>
      </c>
      <c r="O593" s="258">
        <v>0.23</v>
      </c>
      <c r="P593" s="258"/>
    </row>
    <row r="594" spans="1:16" ht="25.5" x14ac:dyDescent="0.2">
      <c r="A594" s="258">
        <v>865</v>
      </c>
      <c r="B594" s="259" t="s">
        <v>519</v>
      </c>
      <c r="C594" s="258" t="s">
        <v>640</v>
      </c>
      <c r="D594" s="258" t="s">
        <v>641</v>
      </c>
      <c r="E594" s="258" t="s">
        <v>640</v>
      </c>
      <c r="F594" s="258">
        <v>2</v>
      </c>
      <c r="G594" s="258" t="s">
        <v>254</v>
      </c>
      <c r="H594" s="258" t="s">
        <v>481</v>
      </c>
      <c r="I594" s="258" t="s">
        <v>835</v>
      </c>
      <c r="J594" s="258" t="s">
        <v>640</v>
      </c>
      <c r="K594" s="258">
        <v>180</v>
      </c>
      <c r="L594" s="258" t="s">
        <v>422</v>
      </c>
      <c r="M594" s="258">
        <v>3.542E-2</v>
      </c>
      <c r="N594" s="258">
        <v>12.751200000000001</v>
      </c>
      <c r="O594" s="258">
        <v>6.3756000000000004</v>
      </c>
      <c r="P594" s="258"/>
    </row>
    <row r="595" spans="1:16" ht="25.5" x14ac:dyDescent="0.2">
      <c r="A595" s="258">
        <v>866</v>
      </c>
      <c r="B595" s="259" t="s">
        <v>519</v>
      </c>
      <c r="C595" s="258" t="s">
        <v>640</v>
      </c>
      <c r="D595" s="258" t="s">
        <v>641</v>
      </c>
      <c r="E595" s="258" t="s">
        <v>640</v>
      </c>
      <c r="F595" s="258">
        <v>2</v>
      </c>
      <c r="G595" s="258" t="s">
        <v>254</v>
      </c>
      <c r="H595" s="258" t="s">
        <v>481</v>
      </c>
      <c r="I595" s="258" t="s">
        <v>1053</v>
      </c>
      <c r="J595" s="258" t="s">
        <v>640</v>
      </c>
      <c r="K595" s="258">
        <v>28</v>
      </c>
      <c r="L595" s="258" t="s">
        <v>422</v>
      </c>
      <c r="M595" s="258">
        <v>0.59857499999999986</v>
      </c>
      <c r="N595" s="258">
        <v>33.520199999999988</v>
      </c>
      <c r="O595" s="258">
        <v>16.760099999999994</v>
      </c>
      <c r="P595" s="258"/>
    </row>
    <row r="596" spans="1:16" ht="25.5" x14ac:dyDescent="0.2">
      <c r="A596" s="258">
        <v>867</v>
      </c>
      <c r="B596" s="259" t="s">
        <v>519</v>
      </c>
      <c r="C596" s="258" t="s">
        <v>640</v>
      </c>
      <c r="D596" s="258" t="s">
        <v>641</v>
      </c>
      <c r="E596" s="258" t="s">
        <v>640</v>
      </c>
      <c r="F596" s="258">
        <v>2</v>
      </c>
      <c r="G596" s="258" t="s">
        <v>254</v>
      </c>
      <c r="H596" s="258" t="s">
        <v>481</v>
      </c>
      <c r="I596" s="258" t="s">
        <v>685</v>
      </c>
      <c r="J596" s="258" t="s">
        <v>640</v>
      </c>
      <c r="K596" s="258">
        <v>25</v>
      </c>
      <c r="L596" s="258" t="s">
        <v>422</v>
      </c>
      <c r="M596" s="258">
        <v>4.5999999999999996</v>
      </c>
      <c r="N596" s="258">
        <v>229.99999999999997</v>
      </c>
      <c r="O596" s="258">
        <v>115</v>
      </c>
      <c r="P596" s="258"/>
    </row>
    <row r="597" spans="1:16" ht="25.5" x14ac:dyDescent="0.2">
      <c r="A597" s="258">
        <v>868</v>
      </c>
      <c r="B597" s="259" t="s">
        <v>519</v>
      </c>
      <c r="C597" s="258" t="s">
        <v>640</v>
      </c>
      <c r="D597" s="258" t="s">
        <v>641</v>
      </c>
      <c r="E597" s="258" t="s">
        <v>640</v>
      </c>
      <c r="F597" s="258">
        <v>2</v>
      </c>
      <c r="G597" s="258" t="s">
        <v>254</v>
      </c>
      <c r="H597" s="258" t="s">
        <v>481</v>
      </c>
      <c r="I597" s="258" t="s">
        <v>1054</v>
      </c>
      <c r="J597" s="258" t="s">
        <v>640</v>
      </c>
      <c r="K597" s="258">
        <v>15</v>
      </c>
      <c r="L597" s="258" t="s">
        <v>422</v>
      </c>
      <c r="M597" s="258">
        <v>0.71395833333333325</v>
      </c>
      <c r="N597" s="258">
        <v>21.418749999999996</v>
      </c>
      <c r="O597" s="258">
        <v>10.709374999999998</v>
      </c>
      <c r="P597" s="258"/>
    </row>
    <row r="598" spans="1:16" ht="25.5" x14ac:dyDescent="0.2">
      <c r="A598" s="258">
        <v>869</v>
      </c>
      <c r="B598" s="259" t="s">
        <v>519</v>
      </c>
      <c r="C598" s="258" t="s">
        <v>640</v>
      </c>
      <c r="D598" s="258" t="s">
        <v>641</v>
      </c>
      <c r="E598" s="258" t="s">
        <v>640</v>
      </c>
      <c r="F598" s="258">
        <v>2</v>
      </c>
      <c r="G598" s="258" t="s">
        <v>254</v>
      </c>
      <c r="H598" s="258" t="s">
        <v>481</v>
      </c>
      <c r="I598" s="258" t="s">
        <v>1055</v>
      </c>
      <c r="J598" s="258" t="s">
        <v>640</v>
      </c>
      <c r="K598" s="258">
        <v>25</v>
      </c>
      <c r="L598" s="258" t="s">
        <v>422</v>
      </c>
      <c r="M598" s="258">
        <v>1.0134949999999998</v>
      </c>
      <c r="N598" s="258">
        <v>50.674749999999989</v>
      </c>
      <c r="O598" s="258">
        <v>25.337374999999991</v>
      </c>
      <c r="P598" s="258"/>
    </row>
    <row r="599" spans="1:16" ht="25.5" x14ac:dyDescent="0.2">
      <c r="A599" s="258">
        <v>870</v>
      </c>
      <c r="B599" s="259" t="s">
        <v>519</v>
      </c>
      <c r="C599" s="258" t="s">
        <v>640</v>
      </c>
      <c r="D599" s="258" t="s">
        <v>641</v>
      </c>
      <c r="E599" s="258" t="s">
        <v>640</v>
      </c>
      <c r="F599" s="258">
        <v>2</v>
      </c>
      <c r="G599" s="258" t="s">
        <v>254</v>
      </c>
      <c r="H599" s="258" t="s">
        <v>481</v>
      </c>
      <c r="I599" s="258" t="s">
        <v>1033</v>
      </c>
      <c r="J599" s="258" t="s">
        <v>640</v>
      </c>
      <c r="K599" s="258">
        <v>15</v>
      </c>
      <c r="L599" s="258" t="s">
        <v>422</v>
      </c>
      <c r="M599" s="258">
        <v>0</v>
      </c>
      <c r="N599" s="258">
        <v>0</v>
      </c>
      <c r="O599" s="258">
        <v>0</v>
      </c>
      <c r="P599" s="258"/>
    </row>
    <row r="600" spans="1:16" ht="25.5" x14ac:dyDescent="0.2">
      <c r="A600" s="258">
        <v>871</v>
      </c>
      <c r="B600" s="259" t="s">
        <v>519</v>
      </c>
      <c r="C600" s="258" t="s">
        <v>640</v>
      </c>
      <c r="D600" s="258" t="s">
        <v>641</v>
      </c>
      <c r="E600" s="258" t="s">
        <v>640</v>
      </c>
      <c r="F600" s="258">
        <v>2</v>
      </c>
      <c r="G600" s="258" t="s">
        <v>254</v>
      </c>
      <c r="H600" s="258" t="s">
        <v>481</v>
      </c>
      <c r="I600" s="258" t="s">
        <v>485</v>
      </c>
      <c r="J600" s="258" t="s">
        <v>640</v>
      </c>
      <c r="K600" s="258">
        <v>31</v>
      </c>
      <c r="L600" s="258" t="s">
        <v>422</v>
      </c>
      <c r="M600" s="258">
        <v>0.40250000000000002</v>
      </c>
      <c r="N600" s="258">
        <v>24.954999999999998</v>
      </c>
      <c r="O600" s="258">
        <v>12.477499999999999</v>
      </c>
      <c r="P600" s="258"/>
    </row>
    <row r="601" spans="1:16" ht="25.5" x14ac:dyDescent="0.2">
      <c r="A601" s="258">
        <v>196</v>
      </c>
      <c r="B601" s="259" t="s">
        <v>520</v>
      </c>
      <c r="C601" s="258" t="s">
        <v>521</v>
      </c>
      <c r="D601" s="258" t="s">
        <v>641</v>
      </c>
      <c r="E601" s="258" t="s">
        <v>640</v>
      </c>
      <c r="F601" s="258">
        <v>2</v>
      </c>
      <c r="G601" s="258" t="s">
        <v>254</v>
      </c>
      <c r="H601" s="258" t="s">
        <v>476</v>
      </c>
      <c r="I601" s="258" t="s">
        <v>179</v>
      </c>
      <c r="J601" s="258" t="s">
        <v>640</v>
      </c>
      <c r="K601" s="258">
        <v>1.25</v>
      </c>
      <c r="L601" s="258" t="s">
        <v>642</v>
      </c>
      <c r="M601" s="258">
        <v>0</v>
      </c>
      <c r="N601" s="258">
        <v>0</v>
      </c>
      <c r="O601" s="258">
        <v>0</v>
      </c>
      <c r="P601" s="258"/>
    </row>
    <row r="602" spans="1:16" ht="25.5" x14ac:dyDescent="0.2">
      <c r="A602" s="258">
        <v>197</v>
      </c>
      <c r="B602" s="259" t="s">
        <v>520</v>
      </c>
      <c r="C602" s="258" t="s">
        <v>521</v>
      </c>
      <c r="D602" s="258" t="s">
        <v>641</v>
      </c>
      <c r="E602" s="258" t="s">
        <v>640</v>
      </c>
      <c r="F602" s="258">
        <v>2</v>
      </c>
      <c r="G602" s="258" t="s">
        <v>254</v>
      </c>
      <c r="H602" s="258" t="s">
        <v>476</v>
      </c>
      <c r="I602" s="258" t="s">
        <v>643</v>
      </c>
      <c r="J602" s="258" t="s">
        <v>640</v>
      </c>
      <c r="K602" s="258">
        <v>0</v>
      </c>
      <c r="L602" s="258" t="s">
        <v>642</v>
      </c>
      <c r="M602" s="258">
        <v>0</v>
      </c>
      <c r="N602" s="258">
        <v>0</v>
      </c>
      <c r="O602" s="258">
        <v>0</v>
      </c>
      <c r="P602" s="258"/>
    </row>
    <row r="603" spans="1:16" ht="25.5" x14ac:dyDescent="0.2">
      <c r="A603" s="258">
        <v>198</v>
      </c>
      <c r="B603" s="259" t="s">
        <v>520</v>
      </c>
      <c r="C603" s="258" t="s">
        <v>521</v>
      </c>
      <c r="D603" s="258" t="s">
        <v>641</v>
      </c>
      <c r="E603" s="258" t="s">
        <v>640</v>
      </c>
      <c r="F603" s="258">
        <v>2</v>
      </c>
      <c r="G603" s="258" t="s">
        <v>254</v>
      </c>
      <c r="H603" s="258" t="s">
        <v>476</v>
      </c>
      <c r="I603" s="258" t="s">
        <v>644</v>
      </c>
      <c r="J603" s="258" t="s">
        <v>640</v>
      </c>
      <c r="K603" s="258">
        <v>0</v>
      </c>
      <c r="L603" s="258" t="s">
        <v>642</v>
      </c>
      <c r="M603" s="258">
        <v>0</v>
      </c>
      <c r="N603" s="258">
        <v>0</v>
      </c>
      <c r="O603" s="258">
        <v>0</v>
      </c>
      <c r="P603" s="258"/>
    </row>
    <row r="604" spans="1:16" ht="25.5" x14ac:dyDescent="0.2">
      <c r="A604" s="258">
        <v>199</v>
      </c>
      <c r="B604" s="259" t="s">
        <v>520</v>
      </c>
      <c r="C604" s="258" t="s">
        <v>521</v>
      </c>
      <c r="D604" s="258" t="s">
        <v>641</v>
      </c>
      <c r="E604" s="258" t="s">
        <v>640</v>
      </c>
      <c r="F604" s="258">
        <v>2</v>
      </c>
      <c r="G604" s="258" t="s">
        <v>254</v>
      </c>
      <c r="H604" s="258" t="s">
        <v>26</v>
      </c>
      <c r="I604" s="258" t="s">
        <v>692</v>
      </c>
      <c r="J604" s="258" t="s">
        <v>640</v>
      </c>
      <c r="K604" s="258">
        <v>0.5</v>
      </c>
      <c r="L604" s="258" t="s">
        <v>642</v>
      </c>
      <c r="M604" s="258">
        <v>0</v>
      </c>
      <c r="N604" s="258">
        <v>0</v>
      </c>
      <c r="O604" s="258">
        <v>0</v>
      </c>
      <c r="P604" s="258"/>
    </row>
    <row r="605" spans="1:16" ht="25.5" x14ac:dyDescent="0.2">
      <c r="A605" s="258">
        <v>200</v>
      </c>
      <c r="B605" s="259" t="s">
        <v>520</v>
      </c>
      <c r="C605" s="258" t="s">
        <v>521</v>
      </c>
      <c r="D605" s="258" t="s">
        <v>641</v>
      </c>
      <c r="E605" s="258" t="s">
        <v>640</v>
      </c>
      <c r="F605" s="258">
        <v>2</v>
      </c>
      <c r="G605" s="258" t="s">
        <v>254</v>
      </c>
      <c r="H605" s="258" t="s">
        <v>26</v>
      </c>
      <c r="I605" s="258" t="s">
        <v>693</v>
      </c>
      <c r="J605" s="258" t="s">
        <v>640</v>
      </c>
      <c r="K605" s="258">
        <v>0.25</v>
      </c>
      <c r="L605" s="258" t="s">
        <v>642</v>
      </c>
      <c r="M605" s="258">
        <v>5.4961538461538462</v>
      </c>
      <c r="N605" s="258">
        <v>2.7480769230769231</v>
      </c>
      <c r="O605" s="258">
        <v>1.3740384615384615</v>
      </c>
      <c r="P605" s="258"/>
    </row>
    <row r="606" spans="1:16" ht="25.5" x14ac:dyDescent="0.2">
      <c r="A606" s="258">
        <v>201</v>
      </c>
      <c r="B606" s="259" t="s">
        <v>520</v>
      </c>
      <c r="C606" s="258" t="s">
        <v>521</v>
      </c>
      <c r="D606" s="258" t="s">
        <v>641</v>
      </c>
      <c r="E606" s="258" t="s">
        <v>640</v>
      </c>
      <c r="F606" s="258">
        <v>2</v>
      </c>
      <c r="G606" s="258" t="s">
        <v>254</v>
      </c>
      <c r="H606" s="258" t="s">
        <v>26</v>
      </c>
      <c r="I606" s="258" t="s">
        <v>694</v>
      </c>
      <c r="J606" s="258" t="s">
        <v>640</v>
      </c>
      <c r="K606" s="258">
        <v>0</v>
      </c>
      <c r="L606" s="258" t="s">
        <v>642</v>
      </c>
      <c r="M606" s="258">
        <v>0</v>
      </c>
      <c r="N606" s="258">
        <v>0</v>
      </c>
      <c r="O606" s="258">
        <v>0</v>
      </c>
      <c r="P606" s="258"/>
    </row>
    <row r="607" spans="1:16" ht="25.5" x14ac:dyDescent="0.2">
      <c r="A607" s="258">
        <v>202</v>
      </c>
      <c r="B607" s="259" t="s">
        <v>520</v>
      </c>
      <c r="C607" s="258" t="s">
        <v>521</v>
      </c>
      <c r="D607" s="258" t="s">
        <v>641</v>
      </c>
      <c r="E607" s="258" t="s">
        <v>640</v>
      </c>
      <c r="F607" s="258">
        <v>2</v>
      </c>
      <c r="G607" s="258" t="s">
        <v>254</v>
      </c>
      <c r="H607" s="258" t="s">
        <v>26</v>
      </c>
      <c r="I607" s="258" t="s">
        <v>650</v>
      </c>
      <c r="J607" s="258" t="s">
        <v>640</v>
      </c>
      <c r="K607" s="258">
        <v>0.25</v>
      </c>
      <c r="L607" s="258" t="s">
        <v>642</v>
      </c>
      <c r="M607" s="258">
        <v>2.0665384615384612</v>
      </c>
      <c r="N607" s="258">
        <v>1.0332692307692306</v>
      </c>
      <c r="O607" s="258">
        <v>0.5166346153846153</v>
      </c>
      <c r="P607" s="258"/>
    </row>
    <row r="608" spans="1:16" ht="25.5" x14ac:dyDescent="0.2">
      <c r="A608" s="258">
        <v>203</v>
      </c>
      <c r="B608" s="259" t="s">
        <v>520</v>
      </c>
      <c r="C608" s="258" t="s">
        <v>521</v>
      </c>
      <c r="D608" s="258" t="s">
        <v>641</v>
      </c>
      <c r="E608" s="258" t="s">
        <v>640</v>
      </c>
      <c r="F608" s="258">
        <v>2</v>
      </c>
      <c r="G608" s="258" t="s">
        <v>254</v>
      </c>
      <c r="H608" s="258" t="s">
        <v>26</v>
      </c>
      <c r="I608" s="258" t="s">
        <v>681</v>
      </c>
      <c r="J608" s="258" t="s">
        <v>640</v>
      </c>
      <c r="K608" s="258">
        <v>1</v>
      </c>
      <c r="L608" s="258" t="s">
        <v>642</v>
      </c>
      <c r="M608" s="258">
        <v>0.69576923076923081</v>
      </c>
      <c r="N608" s="258">
        <v>1.3915384615384616</v>
      </c>
      <c r="O608" s="258">
        <v>0.69576923076923081</v>
      </c>
      <c r="P608" s="258"/>
    </row>
    <row r="609" spans="1:16" ht="25.5" x14ac:dyDescent="0.2">
      <c r="A609" s="258">
        <v>204</v>
      </c>
      <c r="B609" s="259" t="s">
        <v>520</v>
      </c>
      <c r="C609" s="258" t="s">
        <v>521</v>
      </c>
      <c r="D609" s="258" t="s">
        <v>641</v>
      </c>
      <c r="E609" s="258" t="s">
        <v>640</v>
      </c>
      <c r="F609" s="258">
        <v>2</v>
      </c>
      <c r="G609" s="258" t="s">
        <v>254</v>
      </c>
      <c r="H609" s="258" t="s">
        <v>481</v>
      </c>
      <c r="I609" s="258" t="s">
        <v>695</v>
      </c>
      <c r="J609" s="258" t="s">
        <v>640</v>
      </c>
      <c r="K609" s="258">
        <v>1</v>
      </c>
      <c r="L609" s="258" t="s">
        <v>422</v>
      </c>
      <c r="M609" s="258">
        <v>5.8304999999999998</v>
      </c>
      <c r="N609" s="258">
        <v>11.661</v>
      </c>
      <c r="O609" s="258">
        <v>5.8304999999999998</v>
      </c>
      <c r="P609" s="258"/>
    </row>
    <row r="610" spans="1:16" ht="25.5" x14ac:dyDescent="0.2">
      <c r="A610" s="258">
        <v>205</v>
      </c>
      <c r="B610" s="259" t="s">
        <v>520</v>
      </c>
      <c r="C610" s="258" t="s">
        <v>521</v>
      </c>
      <c r="D610" s="258" t="s">
        <v>641</v>
      </c>
      <c r="E610" s="258" t="s">
        <v>640</v>
      </c>
      <c r="F610" s="258">
        <v>2</v>
      </c>
      <c r="G610" s="258" t="s">
        <v>254</v>
      </c>
      <c r="H610" s="258" t="s">
        <v>481</v>
      </c>
      <c r="I610" s="258" t="s">
        <v>696</v>
      </c>
      <c r="J610" s="258" t="s">
        <v>640</v>
      </c>
      <c r="K610" s="258">
        <v>1</v>
      </c>
      <c r="L610" s="258" t="s">
        <v>422</v>
      </c>
      <c r="M610" s="258">
        <v>8.7399999999999984</v>
      </c>
      <c r="N610" s="258">
        <v>17.479999999999997</v>
      </c>
      <c r="O610" s="258">
        <v>8.7399999999999984</v>
      </c>
      <c r="P610" s="258"/>
    </row>
    <row r="611" spans="1:16" ht="25.5" x14ac:dyDescent="0.2">
      <c r="A611" s="258">
        <v>206</v>
      </c>
      <c r="B611" s="259" t="s">
        <v>520</v>
      </c>
      <c r="C611" s="258" t="s">
        <v>521</v>
      </c>
      <c r="D611" s="258" t="s">
        <v>641</v>
      </c>
      <c r="E611" s="258" t="s">
        <v>640</v>
      </c>
      <c r="F611" s="258">
        <v>2</v>
      </c>
      <c r="G611" s="258" t="s">
        <v>254</v>
      </c>
      <c r="H611" s="258" t="s">
        <v>481</v>
      </c>
      <c r="I611" s="258" t="s">
        <v>697</v>
      </c>
      <c r="J611" s="258" t="s">
        <v>640</v>
      </c>
      <c r="K611" s="258">
        <v>1</v>
      </c>
      <c r="L611" s="258" t="s">
        <v>422</v>
      </c>
      <c r="M611" s="258">
        <v>4.0505555555555555</v>
      </c>
      <c r="N611" s="258">
        <v>8.1011111111111109</v>
      </c>
      <c r="O611" s="258">
        <v>4.0505555555555555</v>
      </c>
      <c r="P611" s="258"/>
    </row>
    <row r="612" spans="1:16" ht="25.5" x14ac:dyDescent="0.2">
      <c r="A612" s="258">
        <v>207</v>
      </c>
      <c r="B612" s="259" t="s">
        <v>520</v>
      </c>
      <c r="C612" s="258" t="s">
        <v>521</v>
      </c>
      <c r="D612" s="258" t="s">
        <v>641</v>
      </c>
      <c r="E612" s="258" t="s">
        <v>640</v>
      </c>
      <c r="F612" s="258">
        <v>2</v>
      </c>
      <c r="G612" s="258" t="s">
        <v>254</v>
      </c>
      <c r="H612" s="258" t="s">
        <v>481</v>
      </c>
      <c r="I612" s="258" t="s">
        <v>698</v>
      </c>
      <c r="J612" s="258" t="s">
        <v>640</v>
      </c>
      <c r="K612" s="258">
        <v>1</v>
      </c>
      <c r="L612" s="258" t="s">
        <v>422</v>
      </c>
      <c r="M612" s="258">
        <v>2.0827777777777774</v>
      </c>
      <c r="N612" s="258">
        <v>4.1655555555555557</v>
      </c>
      <c r="O612" s="258">
        <v>2.0827777777777774</v>
      </c>
      <c r="P612" s="258"/>
    </row>
    <row r="613" spans="1:16" ht="25.5" x14ac:dyDescent="0.2">
      <c r="A613" s="258">
        <v>208</v>
      </c>
      <c r="B613" s="259" t="s">
        <v>520</v>
      </c>
      <c r="C613" s="258" t="s">
        <v>521</v>
      </c>
      <c r="D613" s="258" t="s">
        <v>641</v>
      </c>
      <c r="E613" s="258" t="s">
        <v>640</v>
      </c>
      <c r="F613" s="258">
        <v>2</v>
      </c>
      <c r="G613" s="258" t="s">
        <v>254</v>
      </c>
      <c r="H613" s="258" t="s">
        <v>481</v>
      </c>
      <c r="I613" s="258" t="s">
        <v>486</v>
      </c>
      <c r="J613" s="258" t="s">
        <v>640</v>
      </c>
      <c r="K613" s="258">
        <v>4</v>
      </c>
      <c r="L613" s="258" t="s">
        <v>422</v>
      </c>
      <c r="M613" s="258">
        <v>0.17939999999999998</v>
      </c>
      <c r="N613" s="258">
        <v>1.4351999999999998</v>
      </c>
      <c r="O613" s="258">
        <v>0.7175999999999999</v>
      </c>
      <c r="P613" s="258"/>
    </row>
    <row r="614" spans="1:16" ht="25.5" x14ac:dyDescent="0.2">
      <c r="A614" s="258">
        <v>209</v>
      </c>
      <c r="B614" s="259" t="s">
        <v>520</v>
      </c>
      <c r="C614" s="258" t="s">
        <v>521</v>
      </c>
      <c r="D614" s="258" t="s">
        <v>641</v>
      </c>
      <c r="E614" s="258" t="s">
        <v>640</v>
      </c>
      <c r="F614" s="258">
        <v>2</v>
      </c>
      <c r="G614" s="258" t="s">
        <v>254</v>
      </c>
      <c r="H614" s="258" t="s">
        <v>481</v>
      </c>
      <c r="I614" s="258" t="s">
        <v>485</v>
      </c>
      <c r="J614" s="258" t="s">
        <v>640</v>
      </c>
      <c r="K614" s="258">
        <v>1</v>
      </c>
      <c r="L614" s="258" t="s">
        <v>422</v>
      </c>
      <c r="M614" s="258">
        <v>0.40250000000000002</v>
      </c>
      <c r="N614" s="258">
        <v>0.80500000000000005</v>
      </c>
      <c r="O614" s="258">
        <v>0.40250000000000002</v>
      </c>
      <c r="P614" s="258"/>
    </row>
    <row r="615" spans="1:16" ht="25.5" x14ac:dyDescent="0.2">
      <c r="A615" s="258">
        <v>227</v>
      </c>
      <c r="B615" s="259" t="s">
        <v>523</v>
      </c>
      <c r="C615" s="258" t="s">
        <v>498</v>
      </c>
      <c r="D615" s="258" t="s">
        <v>641</v>
      </c>
      <c r="E615" s="258" t="s">
        <v>640</v>
      </c>
      <c r="F615" s="258">
        <v>24</v>
      </c>
      <c r="G615" s="258" t="s">
        <v>254</v>
      </c>
      <c r="H615" s="258" t="s">
        <v>476</v>
      </c>
      <c r="I615" s="258" t="s">
        <v>179</v>
      </c>
      <c r="J615" s="258" t="s">
        <v>640</v>
      </c>
      <c r="K615" s="258">
        <v>0.25</v>
      </c>
      <c r="L615" s="258" t="s">
        <v>642</v>
      </c>
      <c r="M615" s="258">
        <v>0</v>
      </c>
      <c r="N615" s="258">
        <v>0</v>
      </c>
      <c r="O615" s="258">
        <v>0</v>
      </c>
      <c r="P615" s="258"/>
    </row>
    <row r="616" spans="1:16" ht="25.5" x14ac:dyDescent="0.2">
      <c r="A616" s="258">
        <v>228</v>
      </c>
      <c r="B616" s="259" t="s">
        <v>523</v>
      </c>
      <c r="C616" s="258" t="s">
        <v>498</v>
      </c>
      <c r="D616" s="258" t="s">
        <v>641</v>
      </c>
      <c r="E616" s="258" t="s">
        <v>640</v>
      </c>
      <c r="F616" s="258">
        <v>24</v>
      </c>
      <c r="G616" s="258" t="s">
        <v>254</v>
      </c>
      <c r="H616" s="258" t="s">
        <v>476</v>
      </c>
      <c r="I616" s="258" t="s">
        <v>643</v>
      </c>
      <c r="J616" s="258" t="s">
        <v>640</v>
      </c>
      <c r="K616" s="258">
        <v>4.1666666666666666E-3</v>
      </c>
      <c r="L616" s="258" t="s">
        <v>642</v>
      </c>
      <c r="M616" s="258">
        <v>0</v>
      </c>
      <c r="N616" s="258">
        <v>0</v>
      </c>
      <c r="O616" s="258">
        <v>0</v>
      </c>
      <c r="P616" s="258"/>
    </row>
    <row r="617" spans="1:16" ht="25.5" x14ac:dyDescent="0.2">
      <c r="A617" s="258">
        <v>229</v>
      </c>
      <c r="B617" s="259" t="s">
        <v>523</v>
      </c>
      <c r="C617" s="258" t="s">
        <v>498</v>
      </c>
      <c r="D617" s="258" t="s">
        <v>641</v>
      </c>
      <c r="E617" s="258" t="s">
        <v>640</v>
      </c>
      <c r="F617" s="258">
        <v>24</v>
      </c>
      <c r="G617" s="258" t="s">
        <v>254</v>
      </c>
      <c r="H617" s="258" t="s">
        <v>476</v>
      </c>
      <c r="I617" s="258" t="s">
        <v>644</v>
      </c>
      <c r="J617" s="258" t="s">
        <v>640</v>
      </c>
      <c r="K617" s="258">
        <v>1.6666666666666666E-2</v>
      </c>
      <c r="L617" s="258" t="s">
        <v>642</v>
      </c>
      <c r="M617" s="258">
        <v>0</v>
      </c>
      <c r="N617" s="258">
        <v>0</v>
      </c>
      <c r="O617" s="258">
        <v>0</v>
      </c>
      <c r="P617" s="258"/>
    </row>
    <row r="618" spans="1:16" ht="25.5" x14ac:dyDescent="0.2">
      <c r="A618" s="258">
        <v>230</v>
      </c>
      <c r="B618" s="259" t="s">
        <v>523</v>
      </c>
      <c r="C618" s="258" t="s">
        <v>498</v>
      </c>
      <c r="D618" s="258" t="s">
        <v>641</v>
      </c>
      <c r="E618" s="258" t="s">
        <v>640</v>
      </c>
      <c r="F618" s="258">
        <v>24</v>
      </c>
      <c r="G618" s="258" t="s">
        <v>254</v>
      </c>
      <c r="H618" s="258" t="s">
        <v>26</v>
      </c>
      <c r="I618" s="258" t="s">
        <v>647</v>
      </c>
      <c r="J618" s="258" t="s">
        <v>648</v>
      </c>
      <c r="K618" s="258">
        <v>1.6666666666666666E-2</v>
      </c>
      <c r="L618" s="258" t="s">
        <v>642</v>
      </c>
      <c r="M618" s="258">
        <v>0</v>
      </c>
      <c r="N618" s="258">
        <v>0</v>
      </c>
      <c r="O618" s="258">
        <v>0</v>
      </c>
      <c r="P618" s="258"/>
    </row>
    <row r="619" spans="1:16" ht="25.5" x14ac:dyDescent="0.2">
      <c r="A619" s="258">
        <v>231</v>
      </c>
      <c r="B619" s="259" t="s">
        <v>523</v>
      </c>
      <c r="C619" s="258" t="s">
        <v>498</v>
      </c>
      <c r="D619" s="258" t="s">
        <v>641</v>
      </c>
      <c r="E619" s="258" t="s">
        <v>640</v>
      </c>
      <c r="F619" s="258">
        <v>24</v>
      </c>
      <c r="G619" s="258" t="s">
        <v>254</v>
      </c>
      <c r="H619" s="258" t="s">
        <v>26</v>
      </c>
      <c r="I619" s="258" t="s">
        <v>650</v>
      </c>
      <c r="J619" s="258" t="s">
        <v>640</v>
      </c>
      <c r="K619" s="258">
        <v>6.25E-2</v>
      </c>
      <c r="L619" s="258" t="s">
        <v>642</v>
      </c>
      <c r="M619" s="258">
        <v>2.0665384615384612</v>
      </c>
      <c r="N619" s="258">
        <v>3.0998076923076918</v>
      </c>
      <c r="O619" s="258">
        <v>0.12915865384615385</v>
      </c>
      <c r="P619" s="258"/>
    </row>
    <row r="620" spans="1:16" ht="25.5" x14ac:dyDescent="0.2">
      <c r="A620" s="258">
        <v>232</v>
      </c>
      <c r="B620" s="259" t="s">
        <v>523</v>
      </c>
      <c r="C620" s="258" t="s">
        <v>498</v>
      </c>
      <c r="D620" s="258" t="s">
        <v>641</v>
      </c>
      <c r="E620" s="258" t="s">
        <v>640</v>
      </c>
      <c r="F620" s="258">
        <v>24</v>
      </c>
      <c r="G620" s="258" t="s">
        <v>254</v>
      </c>
      <c r="H620" s="258" t="s">
        <v>26</v>
      </c>
      <c r="I620" s="258" t="s">
        <v>651</v>
      </c>
      <c r="J620" s="258" t="s">
        <v>640</v>
      </c>
      <c r="K620" s="258">
        <v>2.4999999999999998E-2</v>
      </c>
      <c r="L620" s="258" t="s">
        <v>642</v>
      </c>
      <c r="M620" s="258">
        <v>6.0538461538461537</v>
      </c>
      <c r="N620" s="258">
        <v>3.632307692307692</v>
      </c>
      <c r="O620" s="258">
        <v>0.15134615384615382</v>
      </c>
      <c r="P620" s="258"/>
    </row>
    <row r="621" spans="1:16" ht="25.5" x14ac:dyDescent="0.2">
      <c r="A621" s="258">
        <v>233</v>
      </c>
      <c r="B621" s="259" t="s">
        <v>523</v>
      </c>
      <c r="C621" s="258" t="s">
        <v>498</v>
      </c>
      <c r="D621" s="258" t="s">
        <v>641</v>
      </c>
      <c r="E621" s="258" t="s">
        <v>640</v>
      </c>
      <c r="F621" s="258">
        <v>24</v>
      </c>
      <c r="G621" s="258" t="s">
        <v>254</v>
      </c>
      <c r="H621" s="258" t="s">
        <v>26</v>
      </c>
      <c r="I621" s="258" t="s">
        <v>652</v>
      </c>
      <c r="J621" s="258" t="s">
        <v>640</v>
      </c>
      <c r="K621" s="258">
        <v>1.6666666666666666E-2</v>
      </c>
      <c r="L621" s="258" t="s">
        <v>642</v>
      </c>
      <c r="M621" s="258">
        <v>5.1923076923076926E-2</v>
      </c>
      <c r="N621" s="258">
        <v>2.0769230769230772E-2</v>
      </c>
      <c r="O621" s="258">
        <v>8.6538461538461552E-4</v>
      </c>
      <c r="P621" s="258"/>
    </row>
    <row r="622" spans="1:16" ht="25.5" x14ac:dyDescent="0.2">
      <c r="A622" s="258">
        <v>234</v>
      </c>
      <c r="B622" s="259" t="s">
        <v>523</v>
      </c>
      <c r="C622" s="258" t="s">
        <v>498</v>
      </c>
      <c r="D622" s="258" t="s">
        <v>641</v>
      </c>
      <c r="E622" s="258" t="s">
        <v>640</v>
      </c>
      <c r="F622" s="258">
        <v>24</v>
      </c>
      <c r="G622" s="258" t="s">
        <v>254</v>
      </c>
      <c r="H622" s="258" t="s">
        <v>26</v>
      </c>
      <c r="I622" s="258" t="s">
        <v>649</v>
      </c>
      <c r="J622" s="258" t="s">
        <v>640</v>
      </c>
      <c r="K622" s="258">
        <v>7.4999999999999997E-2</v>
      </c>
      <c r="L622" s="258" t="s">
        <v>642</v>
      </c>
      <c r="M622" s="258">
        <v>3.2051282051282053</v>
      </c>
      <c r="N622" s="258">
        <v>5.7692307692307701</v>
      </c>
      <c r="O622" s="258">
        <v>0.24038461538461545</v>
      </c>
      <c r="P622" s="258"/>
    </row>
    <row r="623" spans="1:16" ht="25.5" x14ac:dyDescent="0.2">
      <c r="A623" s="258">
        <v>235</v>
      </c>
      <c r="B623" s="259" t="s">
        <v>523</v>
      </c>
      <c r="C623" s="258" t="s">
        <v>498</v>
      </c>
      <c r="D623" s="258" t="s">
        <v>641</v>
      </c>
      <c r="E623" s="258" t="s">
        <v>640</v>
      </c>
      <c r="F623" s="258">
        <v>24</v>
      </c>
      <c r="G623" s="258" t="s">
        <v>254</v>
      </c>
      <c r="H623" s="258" t="s">
        <v>481</v>
      </c>
      <c r="I623" s="258" t="s">
        <v>485</v>
      </c>
      <c r="J623" s="258" t="s">
        <v>640</v>
      </c>
      <c r="K623" s="258">
        <v>1</v>
      </c>
      <c r="L623" s="258" t="s">
        <v>422</v>
      </c>
      <c r="M623" s="258">
        <v>0.40250000000000002</v>
      </c>
      <c r="N623" s="258">
        <v>9.66</v>
      </c>
      <c r="O623" s="258">
        <v>0.40250000000000002</v>
      </c>
      <c r="P623" s="258"/>
    </row>
    <row r="624" spans="1:16" ht="25.5" x14ac:dyDescent="0.2">
      <c r="A624" s="258">
        <v>236</v>
      </c>
      <c r="B624" s="259" t="s">
        <v>523</v>
      </c>
      <c r="C624" s="258" t="s">
        <v>498</v>
      </c>
      <c r="D624" s="258" t="s">
        <v>641</v>
      </c>
      <c r="E624" s="258" t="s">
        <v>640</v>
      </c>
      <c r="F624" s="258">
        <v>24</v>
      </c>
      <c r="G624" s="258" t="s">
        <v>254</v>
      </c>
      <c r="H624" s="258" t="s">
        <v>481</v>
      </c>
      <c r="I624" s="258" t="s">
        <v>699</v>
      </c>
      <c r="J624" s="258" t="s">
        <v>640</v>
      </c>
      <c r="K624" s="258">
        <v>1</v>
      </c>
      <c r="L624" s="258" t="s">
        <v>422</v>
      </c>
      <c r="M624" s="258">
        <v>10.925000000000001</v>
      </c>
      <c r="N624" s="258">
        <v>262.2</v>
      </c>
      <c r="O624" s="258">
        <v>10.925000000000001</v>
      </c>
      <c r="P624" s="258"/>
    </row>
    <row r="625" spans="1:16" ht="25.5" x14ac:dyDescent="0.2">
      <c r="A625" s="258">
        <v>237</v>
      </c>
      <c r="B625" s="259" t="s">
        <v>523</v>
      </c>
      <c r="C625" s="258" t="s">
        <v>498</v>
      </c>
      <c r="D625" s="258" t="s">
        <v>641</v>
      </c>
      <c r="E625" s="258" t="s">
        <v>640</v>
      </c>
      <c r="F625" s="258">
        <v>24</v>
      </c>
      <c r="G625" s="258" t="s">
        <v>254</v>
      </c>
      <c r="H625" s="258" t="s">
        <v>481</v>
      </c>
      <c r="I625" s="258" t="s">
        <v>700</v>
      </c>
      <c r="J625" s="258" t="s">
        <v>640</v>
      </c>
      <c r="K625" s="258">
        <v>2</v>
      </c>
      <c r="L625" s="258" t="s">
        <v>422</v>
      </c>
      <c r="M625" s="258">
        <v>6.3065999999999997E-2</v>
      </c>
      <c r="N625" s="258">
        <v>3.0271679999999996</v>
      </c>
      <c r="O625" s="258">
        <v>0.12613199999999999</v>
      </c>
      <c r="P625" s="258"/>
    </row>
    <row r="626" spans="1:16" ht="25.5" x14ac:dyDescent="0.2">
      <c r="A626" s="258">
        <v>238</v>
      </c>
      <c r="B626" s="259" t="s">
        <v>523</v>
      </c>
      <c r="C626" s="258" t="s">
        <v>498</v>
      </c>
      <c r="D626" s="258" t="s">
        <v>641</v>
      </c>
      <c r="E626" s="258" t="s">
        <v>640</v>
      </c>
      <c r="F626" s="258">
        <v>24</v>
      </c>
      <c r="G626" s="258" t="s">
        <v>254</v>
      </c>
      <c r="H626" s="258" t="s">
        <v>481</v>
      </c>
      <c r="I626" s="258" t="s">
        <v>657</v>
      </c>
      <c r="J626" s="258" t="s">
        <v>640</v>
      </c>
      <c r="K626" s="258">
        <v>1</v>
      </c>
      <c r="L626" s="258" t="s">
        <v>422</v>
      </c>
      <c r="M626" s="258">
        <v>1.6850375000000001E-2</v>
      </c>
      <c r="N626" s="258">
        <v>0.40440900000000002</v>
      </c>
      <c r="O626" s="258">
        <v>1.6850375000000001E-2</v>
      </c>
      <c r="P626" s="258"/>
    </row>
    <row r="627" spans="1:16" ht="25.5" x14ac:dyDescent="0.2">
      <c r="A627" s="258">
        <v>239</v>
      </c>
      <c r="B627" s="259" t="s">
        <v>523</v>
      </c>
      <c r="C627" s="258" t="s">
        <v>498</v>
      </c>
      <c r="D627" s="258" t="s">
        <v>641</v>
      </c>
      <c r="E627" s="258" t="s">
        <v>640</v>
      </c>
      <c r="F627" s="258">
        <v>24</v>
      </c>
      <c r="G627" s="258" t="s">
        <v>254</v>
      </c>
      <c r="H627" s="258" t="s">
        <v>481</v>
      </c>
      <c r="I627" s="258" t="s">
        <v>658</v>
      </c>
      <c r="J627" s="258" t="s">
        <v>640</v>
      </c>
      <c r="K627" s="258">
        <v>1</v>
      </c>
      <c r="L627" s="258" t="s">
        <v>422</v>
      </c>
      <c r="M627" s="258">
        <v>1.2466E-2</v>
      </c>
      <c r="N627" s="258">
        <v>0.29918400000000001</v>
      </c>
      <c r="O627" s="258">
        <v>1.2466E-2</v>
      </c>
      <c r="P627" s="258"/>
    </row>
    <row r="628" spans="1:16" ht="25.5" x14ac:dyDescent="0.2">
      <c r="A628" s="258">
        <v>240</v>
      </c>
      <c r="B628" s="259" t="s">
        <v>523</v>
      </c>
      <c r="C628" s="258" t="s">
        <v>498</v>
      </c>
      <c r="D628" s="258" t="s">
        <v>641</v>
      </c>
      <c r="E628" s="258" t="s">
        <v>640</v>
      </c>
      <c r="F628" s="258">
        <v>24</v>
      </c>
      <c r="G628" s="258" t="s">
        <v>254</v>
      </c>
      <c r="H628" s="258" t="s">
        <v>481</v>
      </c>
      <c r="I628" s="258" t="s">
        <v>661</v>
      </c>
      <c r="J628" s="258" t="s">
        <v>640</v>
      </c>
      <c r="K628" s="258">
        <v>2</v>
      </c>
      <c r="L628" s="258" t="s">
        <v>422</v>
      </c>
      <c r="M628" s="258">
        <v>7.2151000000000007E-2</v>
      </c>
      <c r="N628" s="258">
        <v>3.4632479999999997</v>
      </c>
      <c r="O628" s="258">
        <v>0.14430200000000001</v>
      </c>
      <c r="P628" s="258"/>
    </row>
    <row r="629" spans="1:16" ht="25.5" x14ac:dyDescent="0.2">
      <c r="A629" s="258">
        <v>241</v>
      </c>
      <c r="B629" s="259" t="s">
        <v>523</v>
      </c>
      <c r="C629" s="258" t="s">
        <v>498</v>
      </c>
      <c r="D629" s="258" t="s">
        <v>641</v>
      </c>
      <c r="E629" s="258" t="s">
        <v>640</v>
      </c>
      <c r="F629" s="258">
        <v>24</v>
      </c>
      <c r="G629" s="258" t="s">
        <v>254</v>
      </c>
      <c r="H629" s="258" t="s">
        <v>481</v>
      </c>
      <c r="I629" s="258" t="s">
        <v>662</v>
      </c>
      <c r="J629" s="258" t="s">
        <v>640</v>
      </c>
      <c r="K629" s="258">
        <v>0.125</v>
      </c>
      <c r="L629" s="258" t="s">
        <v>422</v>
      </c>
      <c r="M629" s="258">
        <v>0.38051200000000002</v>
      </c>
      <c r="N629" s="258">
        <v>1.1415360000000001</v>
      </c>
      <c r="O629" s="258">
        <v>4.7563999999999995E-2</v>
      </c>
      <c r="P629" s="258"/>
    </row>
    <row r="630" spans="1:16" ht="25.5" x14ac:dyDescent="0.2">
      <c r="A630" s="258">
        <v>242</v>
      </c>
      <c r="B630" s="259" t="s">
        <v>523</v>
      </c>
      <c r="C630" s="258" t="s">
        <v>498</v>
      </c>
      <c r="D630" s="258" t="s">
        <v>641</v>
      </c>
      <c r="E630" s="258" t="s">
        <v>640</v>
      </c>
      <c r="F630" s="258">
        <v>24</v>
      </c>
      <c r="G630" s="258" t="s">
        <v>254</v>
      </c>
      <c r="H630" s="258" t="s">
        <v>481</v>
      </c>
      <c r="I630" s="258" t="s">
        <v>645</v>
      </c>
      <c r="J630" s="258" t="s">
        <v>640</v>
      </c>
      <c r="K630" s="258">
        <v>2</v>
      </c>
      <c r="L630" s="258" t="s">
        <v>422</v>
      </c>
      <c r="M630" s="258">
        <v>0.167109375</v>
      </c>
      <c r="N630" s="258">
        <v>8.0212500000000002</v>
      </c>
      <c r="O630" s="258">
        <v>0.33421875000000001</v>
      </c>
      <c r="P630" s="258"/>
    </row>
    <row r="631" spans="1:16" ht="25.5" x14ac:dyDescent="0.2">
      <c r="A631" s="258">
        <v>243</v>
      </c>
      <c r="B631" s="259" t="s">
        <v>523</v>
      </c>
      <c r="C631" s="258" t="s">
        <v>498</v>
      </c>
      <c r="D631" s="258" t="s">
        <v>641</v>
      </c>
      <c r="E631" s="258" t="s">
        <v>640</v>
      </c>
      <c r="F631" s="258">
        <v>24</v>
      </c>
      <c r="G631" s="258" t="s">
        <v>254</v>
      </c>
      <c r="H631" s="258" t="s">
        <v>481</v>
      </c>
      <c r="I631" s="258" t="s">
        <v>659</v>
      </c>
      <c r="J631" s="258" t="s">
        <v>640</v>
      </c>
      <c r="K631" s="258">
        <v>2</v>
      </c>
      <c r="L631" s="258" t="s">
        <v>422</v>
      </c>
      <c r="M631" s="258">
        <v>0.15932291666666668</v>
      </c>
      <c r="N631" s="258">
        <v>7.6475000000000017</v>
      </c>
      <c r="O631" s="258">
        <v>0.31864583333333335</v>
      </c>
      <c r="P631" s="258"/>
    </row>
    <row r="632" spans="1:16" ht="25.5" x14ac:dyDescent="0.2">
      <c r="A632" s="258">
        <v>244</v>
      </c>
      <c r="B632" s="259" t="s">
        <v>523</v>
      </c>
      <c r="C632" s="258" t="s">
        <v>498</v>
      </c>
      <c r="D632" s="258" t="s">
        <v>641</v>
      </c>
      <c r="E632" s="258" t="s">
        <v>640</v>
      </c>
      <c r="F632" s="258">
        <v>24</v>
      </c>
      <c r="G632" s="258" t="s">
        <v>254</v>
      </c>
      <c r="H632" s="258" t="s">
        <v>481</v>
      </c>
      <c r="I632" s="258" t="s">
        <v>660</v>
      </c>
      <c r="J632" s="258" t="s">
        <v>640</v>
      </c>
      <c r="K632" s="258">
        <v>5.208333333333333</v>
      </c>
      <c r="L632" s="258" t="s">
        <v>422</v>
      </c>
      <c r="M632" s="258">
        <v>0.1796875</v>
      </c>
      <c r="N632" s="258">
        <v>22.4609375</v>
      </c>
      <c r="O632" s="258">
        <v>0.93587239583333348</v>
      </c>
      <c r="P632" s="258"/>
    </row>
    <row r="633" spans="1:16" ht="25.5" x14ac:dyDescent="0.2">
      <c r="A633" s="258">
        <v>245</v>
      </c>
      <c r="B633" s="259" t="s">
        <v>523</v>
      </c>
      <c r="C633" s="258" t="s">
        <v>498</v>
      </c>
      <c r="D633" s="258" t="s">
        <v>641</v>
      </c>
      <c r="E633" s="258" t="s">
        <v>640</v>
      </c>
      <c r="F633" s="258">
        <v>24</v>
      </c>
      <c r="G633" s="258" t="s">
        <v>254</v>
      </c>
      <c r="H633" s="258" t="s">
        <v>481</v>
      </c>
      <c r="I633" s="258" t="s">
        <v>655</v>
      </c>
      <c r="J633" s="258" t="s">
        <v>640</v>
      </c>
      <c r="K633" s="258">
        <v>5</v>
      </c>
      <c r="L633" s="258" t="s">
        <v>422</v>
      </c>
      <c r="M633" s="258">
        <v>8.4610351562499977E-2</v>
      </c>
      <c r="N633" s="258">
        <v>10.153242187499998</v>
      </c>
      <c r="O633" s="258">
        <v>0.42305175781249993</v>
      </c>
      <c r="P633" s="258"/>
    </row>
    <row r="634" spans="1:16" ht="25.5" x14ac:dyDescent="0.2">
      <c r="A634" s="258">
        <v>246</v>
      </c>
      <c r="B634" s="259" t="s">
        <v>523</v>
      </c>
      <c r="C634" s="258" t="s">
        <v>498</v>
      </c>
      <c r="D634" s="258" t="s">
        <v>641</v>
      </c>
      <c r="E634" s="258" t="s">
        <v>640</v>
      </c>
      <c r="F634" s="258">
        <v>24</v>
      </c>
      <c r="G634" s="258" t="s">
        <v>254</v>
      </c>
      <c r="H634" s="258" t="s">
        <v>481</v>
      </c>
      <c r="I634" s="258" t="s">
        <v>656</v>
      </c>
      <c r="J634" s="258" t="s">
        <v>640</v>
      </c>
      <c r="K634" s="258">
        <v>1</v>
      </c>
      <c r="L634" s="258" t="s">
        <v>422</v>
      </c>
      <c r="M634" s="258">
        <v>0.19118749999999995</v>
      </c>
      <c r="N634" s="258">
        <v>4.5884999999999989</v>
      </c>
      <c r="O634" s="258">
        <v>0.19118749999999995</v>
      </c>
      <c r="P634" s="258"/>
    </row>
    <row r="635" spans="1:16" ht="25.5" x14ac:dyDescent="0.2">
      <c r="A635" s="258">
        <v>210</v>
      </c>
      <c r="B635" s="259" t="s">
        <v>522</v>
      </c>
      <c r="C635" s="258" t="s">
        <v>498</v>
      </c>
      <c r="D635" s="258" t="s">
        <v>641</v>
      </c>
      <c r="E635" s="258" t="s">
        <v>640</v>
      </c>
      <c r="F635" s="258">
        <v>24</v>
      </c>
      <c r="G635" s="258" t="s">
        <v>254</v>
      </c>
      <c r="H635" s="258" t="s">
        <v>476</v>
      </c>
      <c r="I635" s="258" t="s">
        <v>179</v>
      </c>
      <c r="J635" s="258" t="s">
        <v>640</v>
      </c>
      <c r="K635" s="258">
        <v>0.33333333333333331</v>
      </c>
      <c r="L635" s="258" t="s">
        <v>642</v>
      </c>
      <c r="M635" s="258">
        <v>0</v>
      </c>
      <c r="N635" s="258">
        <v>0</v>
      </c>
      <c r="O635" s="258">
        <v>0</v>
      </c>
      <c r="P635" s="258"/>
    </row>
    <row r="636" spans="1:16" ht="25.5" x14ac:dyDescent="0.2">
      <c r="A636" s="258">
        <v>211</v>
      </c>
      <c r="B636" s="259" t="s">
        <v>522</v>
      </c>
      <c r="C636" s="258" t="s">
        <v>498</v>
      </c>
      <c r="D636" s="258" t="s">
        <v>641</v>
      </c>
      <c r="E636" s="258" t="s">
        <v>640</v>
      </c>
      <c r="F636" s="258">
        <v>24</v>
      </c>
      <c r="G636" s="258" t="s">
        <v>254</v>
      </c>
      <c r="H636" s="258" t="s">
        <v>476</v>
      </c>
      <c r="I636" s="258" t="s">
        <v>643</v>
      </c>
      <c r="J636" s="258" t="s">
        <v>640</v>
      </c>
      <c r="K636" s="258">
        <v>4.1666666666666666E-3</v>
      </c>
      <c r="L636" s="258" t="s">
        <v>642</v>
      </c>
      <c r="M636" s="258">
        <v>0</v>
      </c>
      <c r="N636" s="258">
        <v>0</v>
      </c>
      <c r="O636" s="258">
        <v>0</v>
      </c>
      <c r="P636" s="258"/>
    </row>
    <row r="637" spans="1:16" ht="25.5" x14ac:dyDescent="0.2">
      <c r="A637" s="258">
        <v>212</v>
      </c>
      <c r="B637" s="259" t="s">
        <v>522</v>
      </c>
      <c r="C637" s="258" t="s">
        <v>498</v>
      </c>
      <c r="D637" s="258" t="s">
        <v>641</v>
      </c>
      <c r="E637" s="258" t="s">
        <v>640</v>
      </c>
      <c r="F637" s="258">
        <v>24</v>
      </c>
      <c r="G637" s="258" t="s">
        <v>254</v>
      </c>
      <c r="H637" s="258" t="s">
        <v>476</v>
      </c>
      <c r="I637" s="258" t="s">
        <v>644</v>
      </c>
      <c r="J637" s="258" t="s">
        <v>640</v>
      </c>
      <c r="K637" s="258">
        <v>2.0833333333333332E-2</v>
      </c>
      <c r="L637" s="258" t="s">
        <v>642</v>
      </c>
      <c r="M637" s="258">
        <v>0</v>
      </c>
      <c r="N637" s="258">
        <v>0</v>
      </c>
      <c r="O637" s="258">
        <v>0</v>
      </c>
      <c r="P637" s="258"/>
    </row>
    <row r="638" spans="1:16" ht="25.5" x14ac:dyDescent="0.2">
      <c r="A638" s="258">
        <v>213</v>
      </c>
      <c r="B638" s="259" t="s">
        <v>522</v>
      </c>
      <c r="C638" s="258" t="s">
        <v>498</v>
      </c>
      <c r="D638" s="258" t="s">
        <v>641</v>
      </c>
      <c r="E638" s="258" t="s">
        <v>640</v>
      </c>
      <c r="F638" s="258">
        <v>24</v>
      </c>
      <c r="G638" s="258" t="s">
        <v>254</v>
      </c>
      <c r="H638" s="258" t="s">
        <v>26</v>
      </c>
      <c r="I638" s="258" t="s">
        <v>647</v>
      </c>
      <c r="J638" s="258" t="s">
        <v>648</v>
      </c>
      <c r="K638" s="258">
        <v>2.0833333333333332E-2</v>
      </c>
      <c r="L638" s="258" t="s">
        <v>642</v>
      </c>
      <c r="M638" s="258">
        <v>0</v>
      </c>
      <c r="N638" s="258">
        <v>0</v>
      </c>
      <c r="O638" s="258">
        <v>0</v>
      </c>
      <c r="P638" s="258"/>
    </row>
    <row r="639" spans="1:16" ht="25.5" x14ac:dyDescent="0.2">
      <c r="A639" s="258">
        <v>214</v>
      </c>
      <c r="B639" s="259" t="s">
        <v>522</v>
      </c>
      <c r="C639" s="258" t="s">
        <v>498</v>
      </c>
      <c r="D639" s="258" t="s">
        <v>641</v>
      </c>
      <c r="E639" s="258" t="s">
        <v>640</v>
      </c>
      <c r="F639" s="258">
        <v>24</v>
      </c>
      <c r="G639" s="258" t="s">
        <v>254</v>
      </c>
      <c r="H639" s="258" t="s">
        <v>26</v>
      </c>
      <c r="I639" s="258" t="s">
        <v>650</v>
      </c>
      <c r="J639" s="258" t="s">
        <v>640</v>
      </c>
      <c r="K639" s="258">
        <v>5.2083333333333336E-2</v>
      </c>
      <c r="L639" s="258" t="s">
        <v>642</v>
      </c>
      <c r="M639" s="258">
        <v>2.0665384615384612</v>
      </c>
      <c r="N639" s="258">
        <v>2.5831730769230763</v>
      </c>
      <c r="O639" s="258">
        <v>0.10763221153846152</v>
      </c>
      <c r="P639" s="258"/>
    </row>
    <row r="640" spans="1:16" ht="25.5" x14ac:dyDescent="0.2">
      <c r="A640" s="258">
        <v>215</v>
      </c>
      <c r="B640" s="259" t="s">
        <v>522</v>
      </c>
      <c r="C640" s="258" t="s">
        <v>498</v>
      </c>
      <c r="D640" s="258" t="s">
        <v>641</v>
      </c>
      <c r="E640" s="258" t="s">
        <v>640</v>
      </c>
      <c r="F640" s="258">
        <v>24</v>
      </c>
      <c r="G640" s="258" t="s">
        <v>254</v>
      </c>
      <c r="H640" s="258" t="s">
        <v>26</v>
      </c>
      <c r="I640" s="258" t="s">
        <v>651</v>
      </c>
      <c r="J640" s="258" t="s">
        <v>640</v>
      </c>
      <c r="K640" s="258">
        <v>1.6666666666666666E-2</v>
      </c>
      <c r="L640" s="258" t="s">
        <v>642</v>
      </c>
      <c r="M640" s="258">
        <v>6.0538461538461537</v>
      </c>
      <c r="N640" s="258">
        <v>2.4215384615384616</v>
      </c>
      <c r="O640" s="258">
        <v>0.1008974358974359</v>
      </c>
      <c r="P640" s="258"/>
    </row>
    <row r="641" spans="1:16" ht="25.5" x14ac:dyDescent="0.2">
      <c r="A641" s="258">
        <v>216</v>
      </c>
      <c r="B641" s="259" t="s">
        <v>522</v>
      </c>
      <c r="C641" s="258" t="s">
        <v>498</v>
      </c>
      <c r="D641" s="258" t="s">
        <v>641</v>
      </c>
      <c r="E641" s="258" t="s">
        <v>640</v>
      </c>
      <c r="F641" s="258">
        <v>24</v>
      </c>
      <c r="G641" s="258" t="s">
        <v>254</v>
      </c>
      <c r="H641" s="258" t="s">
        <v>26</v>
      </c>
      <c r="I641" s="258" t="s">
        <v>652</v>
      </c>
      <c r="J641" s="258" t="s">
        <v>640</v>
      </c>
      <c r="K641" s="258">
        <v>2.0833333333333332E-2</v>
      </c>
      <c r="L641" s="258" t="s">
        <v>642</v>
      </c>
      <c r="M641" s="258">
        <v>5.1923076923076926E-2</v>
      </c>
      <c r="N641" s="258">
        <v>2.5961538461538463E-2</v>
      </c>
      <c r="O641" s="258">
        <v>1.0817307692307693E-3</v>
      </c>
      <c r="P641" s="258"/>
    </row>
    <row r="642" spans="1:16" ht="25.5" x14ac:dyDescent="0.2">
      <c r="A642" s="258">
        <v>217</v>
      </c>
      <c r="B642" s="259" t="s">
        <v>522</v>
      </c>
      <c r="C642" s="258" t="s">
        <v>498</v>
      </c>
      <c r="D642" s="258" t="s">
        <v>641</v>
      </c>
      <c r="E642" s="258" t="s">
        <v>640</v>
      </c>
      <c r="F642" s="258">
        <v>24</v>
      </c>
      <c r="G642" s="258" t="s">
        <v>254</v>
      </c>
      <c r="H642" s="258" t="s">
        <v>481</v>
      </c>
      <c r="I642" s="258" t="s">
        <v>485</v>
      </c>
      <c r="J642" s="258" t="s">
        <v>640</v>
      </c>
      <c r="K642" s="258">
        <v>1</v>
      </c>
      <c r="L642" s="258" t="s">
        <v>422</v>
      </c>
      <c r="M642" s="258">
        <v>0.40250000000000002</v>
      </c>
      <c r="N642" s="258">
        <v>9.66</v>
      </c>
      <c r="O642" s="258">
        <v>0.40250000000000002</v>
      </c>
      <c r="P642" s="258"/>
    </row>
    <row r="643" spans="1:16" ht="25.5" x14ac:dyDescent="0.2">
      <c r="A643" s="258">
        <v>218</v>
      </c>
      <c r="B643" s="259" t="s">
        <v>522</v>
      </c>
      <c r="C643" s="258" t="s">
        <v>498</v>
      </c>
      <c r="D643" s="258" t="s">
        <v>641</v>
      </c>
      <c r="E643" s="258" t="s">
        <v>640</v>
      </c>
      <c r="F643" s="258">
        <v>24</v>
      </c>
      <c r="G643" s="258" t="s">
        <v>254</v>
      </c>
      <c r="H643" s="258" t="s">
        <v>481</v>
      </c>
      <c r="I643" s="258" t="s">
        <v>699</v>
      </c>
      <c r="J643" s="258" t="s">
        <v>640</v>
      </c>
      <c r="K643" s="258">
        <v>1</v>
      </c>
      <c r="L643" s="258" t="s">
        <v>422</v>
      </c>
      <c r="M643" s="258">
        <v>10.925000000000001</v>
      </c>
      <c r="N643" s="258">
        <v>262.2</v>
      </c>
      <c r="O643" s="258">
        <v>10.925000000000001</v>
      </c>
      <c r="P643" s="258"/>
    </row>
    <row r="644" spans="1:16" ht="25.5" x14ac:dyDescent="0.2">
      <c r="A644" s="258">
        <v>219</v>
      </c>
      <c r="B644" s="259" t="s">
        <v>522</v>
      </c>
      <c r="C644" s="258" t="s">
        <v>498</v>
      </c>
      <c r="D644" s="258" t="s">
        <v>641</v>
      </c>
      <c r="E644" s="258" t="s">
        <v>640</v>
      </c>
      <c r="F644" s="258">
        <v>24</v>
      </c>
      <c r="G644" s="258" t="s">
        <v>254</v>
      </c>
      <c r="H644" s="258" t="s">
        <v>481</v>
      </c>
      <c r="I644" s="258" t="s">
        <v>700</v>
      </c>
      <c r="J644" s="258" t="s">
        <v>640</v>
      </c>
      <c r="K644" s="258">
        <v>4</v>
      </c>
      <c r="L644" s="258" t="s">
        <v>422</v>
      </c>
      <c r="M644" s="258">
        <v>6.3065999999999997E-2</v>
      </c>
      <c r="N644" s="258">
        <v>6.0543359999999993</v>
      </c>
      <c r="O644" s="258">
        <v>0.25226399999999999</v>
      </c>
      <c r="P644" s="258"/>
    </row>
    <row r="645" spans="1:16" ht="25.5" x14ac:dyDescent="0.2">
      <c r="A645" s="258">
        <v>220</v>
      </c>
      <c r="B645" s="259" t="s">
        <v>522</v>
      </c>
      <c r="C645" s="258" t="s">
        <v>498</v>
      </c>
      <c r="D645" s="258" t="s">
        <v>641</v>
      </c>
      <c r="E645" s="258" t="s">
        <v>640</v>
      </c>
      <c r="F645" s="258">
        <v>24</v>
      </c>
      <c r="G645" s="258" t="s">
        <v>254</v>
      </c>
      <c r="H645" s="258" t="s">
        <v>481</v>
      </c>
      <c r="I645" s="258" t="s">
        <v>657</v>
      </c>
      <c r="J645" s="258" t="s">
        <v>640</v>
      </c>
      <c r="K645" s="258">
        <v>1</v>
      </c>
      <c r="L645" s="258" t="s">
        <v>422</v>
      </c>
      <c r="M645" s="258">
        <v>1.6850375000000001E-2</v>
      </c>
      <c r="N645" s="258">
        <v>0.40440900000000002</v>
      </c>
      <c r="O645" s="258">
        <v>1.6850375000000001E-2</v>
      </c>
      <c r="P645" s="258"/>
    </row>
    <row r="646" spans="1:16" ht="25.5" x14ac:dyDescent="0.2">
      <c r="A646" s="258">
        <v>221</v>
      </c>
      <c r="B646" s="259" t="s">
        <v>522</v>
      </c>
      <c r="C646" s="258" t="s">
        <v>498</v>
      </c>
      <c r="D646" s="258" t="s">
        <v>641</v>
      </c>
      <c r="E646" s="258" t="s">
        <v>640</v>
      </c>
      <c r="F646" s="258">
        <v>24</v>
      </c>
      <c r="G646" s="258" t="s">
        <v>254</v>
      </c>
      <c r="H646" s="258" t="s">
        <v>481</v>
      </c>
      <c r="I646" s="258" t="s">
        <v>658</v>
      </c>
      <c r="J646" s="258" t="s">
        <v>640</v>
      </c>
      <c r="K646" s="258">
        <v>1</v>
      </c>
      <c r="L646" s="258" t="s">
        <v>422</v>
      </c>
      <c r="M646" s="258">
        <v>1.2466E-2</v>
      </c>
      <c r="N646" s="258">
        <v>0.29918400000000001</v>
      </c>
      <c r="O646" s="258">
        <v>1.2466E-2</v>
      </c>
      <c r="P646" s="258"/>
    </row>
    <row r="647" spans="1:16" ht="25.5" x14ac:dyDescent="0.2">
      <c r="A647" s="258">
        <v>222</v>
      </c>
      <c r="B647" s="259" t="s">
        <v>522</v>
      </c>
      <c r="C647" s="258" t="s">
        <v>498</v>
      </c>
      <c r="D647" s="258" t="s">
        <v>641</v>
      </c>
      <c r="E647" s="258" t="s">
        <v>640</v>
      </c>
      <c r="F647" s="258">
        <v>24</v>
      </c>
      <c r="G647" s="258" t="s">
        <v>254</v>
      </c>
      <c r="H647" s="258" t="s">
        <v>481</v>
      </c>
      <c r="I647" s="258" t="s">
        <v>661</v>
      </c>
      <c r="J647" s="258" t="s">
        <v>640</v>
      </c>
      <c r="K647" s="258">
        <v>3</v>
      </c>
      <c r="L647" s="258" t="s">
        <v>422</v>
      </c>
      <c r="M647" s="258">
        <v>7.2151000000000007E-2</v>
      </c>
      <c r="N647" s="258">
        <v>5.1948719999999993</v>
      </c>
      <c r="O647" s="258">
        <v>0.21645300000000001</v>
      </c>
      <c r="P647" s="258"/>
    </row>
    <row r="648" spans="1:16" ht="25.5" x14ac:dyDescent="0.2">
      <c r="A648" s="258">
        <v>223</v>
      </c>
      <c r="B648" s="259" t="s">
        <v>522</v>
      </c>
      <c r="C648" s="258" t="s">
        <v>498</v>
      </c>
      <c r="D648" s="258" t="s">
        <v>641</v>
      </c>
      <c r="E648" s="258" t="s">
        <v>640</v>
      </c>
      <c r="F648" s="258">
        <v>24</v>
      </c>
      <c r="G648" s="258" t="s">
        <v>254</v>
      </c>
      <c r="H648" s="258" t="s">
        <v>481</v>
      </c>
      <c r="I648" s="258" t="s">
        <v>662</v>
      </c>
      <c r="J648" s="258" t="s">
        <v>640</v>
      </c>
      <c r="K648" s="258">
        <v>0.125</v>
      </c>
      <c r="L648" s="258" t="s">
        <v>422</v>
      </c>
      <c r="M648" s="258">
        <v>0.38051200000000002</v>
      </c>
      <c r="N648" s="258">
        <v>1.1415360000000001</v>
      </c>
      <c r="O648" s="258">
        <v>4.7563999999999995E-2</v>
      </c>
      <c r="P648" s="258"/>
    </row>
    <row r="649" spans="1:16" ht="25.5" x14ac:dyDescent="0.2">
      <c r="A649" s="258">
        <v>224</v>
      </c>
      <c r="B649" s="259" t="s">
        <v>522</v>
      </c>
      <c r="C649" s="258" t="s">
        <v>498</v>
      </c>
      <c r="D649" s="258" t="s">
        <v>641</v>
      </c>
      <c r="E649" s="258" t="s">
        <v>640</v>
      </c>
      <c r="F649" s="258">
        <v>24</v>
      </c>
      <c r="G649" s="258" t="s">
        <v>254</v>
      </c>
      <c r="H649" s="258" t="s">
        <v>481</v>
      </c>
      <c r="I649" s="258" t="s">
        <v>645</v>
      </c>
      <c r="J649" s="258" t="s">
        <v>640</v>
      </c>
      <c r="K649" s="258">
        <v>5</v>
      </c>
      <c r="L649" s="258" t="s">
        <v>422</v>
      </c>
      <c r="M649" s="258">
        <v>0.167109375</v>
      </c>
      <c r="N649" s="258">
        <v>20.053125000000001</v>
      </c>
      <c r="O649" s="258">
        <v>0.83554687500000002</v>
      </c>
      <c r="P649" s="258"/>
    </row>
    <row r="650" spans="1:16" ht="25.5" x14ac:dyDescent="0.2">
      <c r="A650" s="258">
        <v>225</v>
      </c>
      <c r="B650" s="259" t="s">
        <v>522</v>
      </c>
      <c r="C650" s="258" t="s">
        <v>498</v>
      </c>
      <c r="D650" s="258" t="s">
        <v>641</v>
      </c>
      <c r="E650" s="258" t="s">
        <v>640</v>
      </c>
      <c r="F650" s="258">
        <v>24</v>
      </c>
      <c r="G650" s="258" t="s">
        <v>254</v>
      </c>
      <c r="H650" s="258" t="s">
        <v>481</v>
      </c>
      <c r="I650" s="258" t="s">
        <v>659</v>
      </c>
      <c r="J650" s="258" t="s">
        <v>640</v>
      </c>
      <c r="K650" s="258">
        <v>10</v>
      </c>
      <c r="L650" s="258" t="s">
        <v>422</v>
      </c>
      <c r="M650" s="258">
        <v>0.15932291666666668</v>
      </c>
      <c r="N650" s="258">
        <v>38.237499999999997</v>
      </c>
      <c r="O650" s="258">
        <v>1.5932291666666667</v>
      </c>
      <c r="P650" s="258"/>
    </row>
    <row r="651" spans="1:16" ht="25.5" x14ac:dyDescent="0.2">
      <c r="A651" s="258">
        <v>226</v>
      </c>
      <c r="B651" s="259" t="s">
        <v>522</v>
      </c>
      <c r="C651" s="258" t="s">
        <v>498</v>
      </c>
      <c r="D651" s="258" t="s">
        <v>641</v>
      </c>
      <c r="E651" s="258" t="s">
        <v>640</v>
      </c>
      <c r="F651" s="258">
        <v>24</v>
      </c>
      <c r="G651" s="258" t="s">
        <v>254</v>
      </c>
      <c r="H651" s="258" t="s">
        <v>481</v>
      </c>
      <c r="I651" s="258" t="s">
        <v>660</v>
      </c>
      <c r="J651" s="258" t="s">
        <v>640</v>
      </c>
      <c r="K651" s="258">
        <v>5.625</v>
      </c>
      <c r="L651" s="258" t="s">
        <v>422</v>
      </c>
      <c r="M651" s="258">
        <v>0.1796875</v>
      </c>
      <c r="N651" s="258">
        <v>24.2578125</v>
      </c>
      <c r="O651" s="258">
        <v>1.0107421875</v>
      </c>
      <c r="P651" s="258"/>
    </row>
    <row r="652" spans="1:16" ht="25.5" x14ac:dyDescent="0.2">
      <c r="A652" s="258">
        <v>247</v>
      </c>
      <c r="B652" s="259" t="s">
        <v>526</v>
      </c>
      <c r="C652" s="258" t="s">
        <v>527</v>
      </c>
      <c r="D652" s="258" t="s">
        <v>641</v>
      </c>
      <c r="E652" s="258" t="s">
        <v>640</v>
      </c>
      <c r="F652" s="258">
        <v>3</v>
      </c>
      <c r="G652" s="258" t="s">
        <v>254</v>
      </c>
      <c r="H652" s="258" t="s">
        <v>476</v>
      </c>
      <c r="I652" s="258" t="s">
        <v>179</v>
      </c>
      <c r="J652" s="258" t="s">
        <v>640</v>
      </c>
      <c r="K652" s="258">
        <v>0.66666666666666663</v>
      </c>
      <c r="L652" s="258" t="s">
        <v>642</v>
      </c>
      <c r="M652" s="258">
        <v>0</v>
      </c>
      <c r="N652" s="258">
        <v>0</v>
      </c>
      <c r="O652" s="258">
        <v>0</v>
      </c>
      <c r="P652" s="258"/>
    </row>
    <row r="653" spans="1:16" ht="25.5" x14ac:dyDescent="0.2">
      <c r="A653" s="258">
        <v>248</v>
      </c>
      <c r="B653" s="259" t="s">
        <v>526</v>
      </c>
      <c r="C653" s="258" t="s">
        <v>527</v>
      </c>
      <c r="D653" s="258" t="s">
        <v>641</v>
      </c>
      <c r="E653" s="258" t="s">
        <v>640</v>
      </c>
      <c r="F653" s="258">
        <v>3</v>
      </c>
      <c r="G653" s="258" t="s">
        <v>254</v>
      </c>
      <c r="H653" s="258" t="s">
        <v>476</v>
      </c>
      <c r="I653" s="258" t="s">
        <v>643</v>
      </c>
      <c r="J653" s="258" t="s">
        <v>640</v>
      </c>
      <c r="K653" s="258">
        <v>3.3333333333333333E-2</v>
      </c>
      <c r="L653" s="258" t="s">
        <v>642</v>
      </c>
      <c r="M653" s="258">
        <v>0</v>
      </c>
      <c r="N653" s="258">
        <v>0</v>
      </c>
      <c r="O653" s="258">
        <v>0</v>
      </c>
      <c r="P653" s="258"/>
    </row>
    <row r="654" spans="1:16" ht="25.5" x14ac:dyDescent="0.2">
      <c r="A654" s="258">
        <v>249</v>
      </c>
      <c r="B654" s="259" t="s">
        <v>526</v>
      </c>
      <c r="C654" s="258" t="s">
        <v>527</v>
      </c>
      <c r="D654" s="258" t="s">
        <v>641</v>
      </c>
      <c r="E654" s="258" t="s">
        <v>640</v>
      </c>
      <c r="F654" s="258">
        <v>3</v>
      </c>
      <c r="G654" s="258" t="s">
        <v>254</v>
      </c>
      <c r="H654" s="258" t="s">
        <v>476</v>
      </c>
      <c r="I654" s="258" t="s">
        <v>644</v>
      </c>
      <c r="J654" s="258" t="s">
        <v>640</v>
      </c>
      <c r="K654" s="258">
        <v>3.3333333333333333E-2</v>
      </c>
      <c r="L654" s="258" t="s">
        <v>642</v>
      </c>
      <c r="M654" s="258">
        <v>0</v>
      </c>
      <c r="N654" s="258">
        <v>0</v>
      </c>
      <c r="O654" s="258">
        <v>0</v>
      </c>
      <c r="P654" s="258"/>
    </row>
    <row r="655" spans="1:16" ht="25.5" x14ac:dyDescent="0.2">
      <c r="A655" s="258">
        <v>250</v>
      </c>
      <c r="B655" s="259" t="s">
        <v>526</v>
      </c>
      <c r="C655" s="258" t="s">
        <v>527</v>
      </c>
      <c r="D655" s="258" t="s">
        <v>641</v>
      </c>
      <c r="E655" s="258" t="s">
        <v>640</v>
      </c>
      <c r="F655" s="258">
        <v>3</v>
      </c>
      <c r="G655" s="258" t="s">
        <v>254</v>
      </c>
      <c r="H655" s="258" t="s">
        <v>26</v>
      </c>
      <c r="I655" s="258" t="s">
        <v>692</v>
      </c>
      <c r="J655" s="258" t="s">
        <v>640</v>
      </c>
      <c r="K655" s="258">
        <v>0.5</v>
      </c>
      <c r="L655" s="258" t="s">
        <v>642</v>
      </c>
      <c r="M655" s="258">
        <v>0</v>
      </c>
      <c r="N655" s="258">
        <v>0</v>
      </c>
      <c r="O655" s="258">
        <v>0</v>
      </c>
      <c r="P655" s="258"/>
    </row>
    <row r="656" spans="1:16" ht="25.5" x14ac:dyDescent="0.2">
      <c r="A656" s="258">
        <v>251</v>
      </c>
      <c r="B656" s="259" t="s">
        <v>526</v>
      </c>
      <c r="C656" s="258" t="s">
        <v>527</v>
      </c>
      <c r="D656" s="258" t="s">
        <v>641</v>
      </c>
      <c r="E656" s="258" t="s">
        <v>640</v>
      </c>
      <c r="F656" s="258">
        <v>3</v>
      </c>
      <c r="G656" s="258" t="s">
        <v>254</v>
      </c>
      <c r="H656" s="258" t="s">
        <v>26</v>
      </c>
      <c r="I656" s="258" t="s">
        <v>650</v>
      </c>
      <c r="J656" s="258" t="s">
        <v>640</v>
      </c>
      <c r="K656" s="258">
        <v>0.16666666666666666</v>
      </c>
      <c r="L656" s="258" t="s">
        <v>642</v>
      </c>
      <c r="M656" s="258">
        <v>2.0665384615384612</v>
      </c>
      <c r="N656" s="258">
        <v>1.0332692307692306</v>
      </c>
      <c r="O656" s="258">
        <v>0.34442307692307689</v>
      </c>
      <c r="P656" s="258"/>
    </row>
    <row r="657" spans="1:16" ht="25.5" x14ac:dyDescent="0.2">
      <c r="A657" s="258">
        <v>252</v>
      </c>
      <c r="B657" s="259" t="s">
        <v>526</v>
      </c>
      <c r="C657" s="258" t="s">
        <v>527</v>
      </c>
      <c r="D657" s="258" t="s">
        <v>641</v>
      </c>
      <c r="E657" s="258" t="s">
        <v>640</v>
      </c>
      <c r="F657" s="258">
        <v>3</v>
      </c>
      <c r="G657" s="258" t="s">
        <v>254</v>
      </c>
      <c r="H657" s="258" t="s">
        <v>481</v>
      </c>
      <c r="I657" s="258" t="s">
        <v>701</v>
      </c>
      <c r="J657" s="258" t="s">
        <v>640</v>
      </c>
      <c r="K657" s="258">
        <v>1</v>
      </c>
      <c r="L657" s="258" t="s">
        <v>640</v>
      </c>
      <c r="M657" s="258">
        <v>0</v>
      </c>
      <c r="N657" s="258">
        <v>0</v>
      </c>
      <c r="O657" s="258">
        <v>0</v>
      </c>
      <c r="P657" s="258"/>
    </row>
    <row r="658" spans="1:16" ht="25.5" x14ac:dyDescent="0.2">
      <c r="A658" s="258">
        <v>253</v>
      </c>
      <c r="B658" s="259" t="s">
        <v>526</v>
      </c>
      <c r="C658" s="258" t="s">
        <v>527</v>
      </c>
      <c r="D658" s="258" t="s">
        <v>641</v>
      </c>
      <c r="E658" s="258" t="s">
        <v>640</v>
      </c>
      <c r="F658" s="258">
        <v>3</v>
      </c>
      <c r="G658" s="258" t="s">
        <v>254</v>
      </c>
      <c r="H658" s="258" t="s">
        <v>481</v>
      </c>
      <c r="I658" s="258" t="s">
        <v>702</v>
      </c>
      <c r="J658" s="258" t="s">
        <v>640</v>
      </c>
      <c r="K658" s="258">
        <v>1</v>
      </c>
      <c r="L658" s="258" t="s">
        <v>422</v>
      </c>
      <c r="M658" s="258">
        <v>33.349999999999994</v>
      </c>
      <c r="N658" s="258">
        <v>100.04999999999998</v>
      </c>
      <c r="O658" s="258">
        <v>33.349999999999994</v>
      </c>
      <c r="P658" s="258"/>
    </row>
    <row r="659" spans="1:16" ht="25.5" x14ac:dyDescent="0.2">
      <c r="A659" s="258">
        <v>254</v>
      </c>
      <c r="B659" s="259" t="s">
        <v>526</v>
      </c>
      <c r="C659" s="258" t="s">
        <v>527</v>
      </c>
      <c r="D659" s="258" t="s">
        <v>641</v>
      </c>
      <c r="E659" s="258" t="s">
        <v>640</v>
      </c>
      <c r="F659" s="258">
        <v>3</v>
      </c>
      <c r="G659" s="258" t="s">
        <v>254</v>
      </c>
      <c r="H659" s="258" t="s">
        <v>481</v>
      </c>
      <c r="I659" s="258" t="s">
        <v>703</v>
      </c>
      <c r="J659" s="258" t="s">
        <v>640</v>
      </c>
      <c r="K659" s="258">
        <v>1</v>
      </c>
      <c r="L659" s="258" t="s">
        <v>422</v>
      </c>
      <c r="M659" s="258">
        <v>16.674999999999997</v>
      </c>
      <c r="N659" s="258">
        <v>50.024999999999991</v>
      </c>
      <c r="O659" s="258">
        <v>16.674999999999997</v>
      </c>
      <c r="P659" s="258"/>
    </row>
    <row r="660" spans="1:16" ht="25.5" x14ac:dyDescent="0.2">
      <c r="A660" s="258">
        <v>255</v>
      </c>
      <c r="B660" s="259" t="s">
        <v>526</v>
      </c>
      <c r="C660" s="258" t="s">
        <v>527</v>
      </c>
      <c r="D660" s="258" t="s">
        <v>641</v>
      </c>
      <c r="E660" s="258" t="s">
        <v>640</v>
      </c>
      <c r="F660" s="258">
        <v>3</v>
      </c>
      <c r="G660" s="258" t="s">
        <v>254</v>
      </c>
      <c r="H660" s="258" t="s">
        <v>481</v>
      </c>
      <c r="I660" s="258" t="s">
        <v>704</v>
      </c>
      <c r="J660" s="258" t="s">
        <v>640</v>
      </c>
      <c r="K660" s="258">
        <v>1</v>
      </c>
      <c r="L660" s="258" t="s">
        <v>422</v>
      </c>
      <c r="M660" s="258">
        <v>16.674999999999997</v>
      </c>
      <c r="N660" s="258">
        <v>50.024999999999991</v>
      </c>
      <c r="O660" s="258">
        <v>16.674999999999997</v>
      </c>
      <c r="P660" s="258"/>
    </row>
    <row r="661" spans="1:16" ht="25.5" x14ac:dyDescent="0.2">
      <c r="A661" s="258">
        <v>256</v>
      </c>
      <c r="B661" s="259" t="s">
        <v>526</v>
      </c>
      <c r="C661" s="258" t="s">
        <v>527</v>
      </c>
      <c r="D661" s="258" t="s">
        <v>641</v>
      </c>
      <c r="E661" s="258" t="s">
        <v>640</v>
      </c>
      <c r="F661" s="258">
        <v>3</v>
      </c>
      <c r="G661" s="258" t="s">
        <v>254</v>
      </c>
      <c r="H661" s="258" t="s">
        <v>481</v>
      </c>
      <c r="I661" s="258" t="s">
        <v>697</v>
      </c>
      <c r="J661" s="258" t="s">
        <v>640</v>
      </c>
      <c r="K661" s="258">
        <v>1</v>
      </c>
      <c r="L661" s="258" t="s">
        <v>422</v>
      </c>
      <c r="M661" s="258">
        <v>4.0505555555555555</v>
      </c>
      <c r="N661" s="258">
        <v>12.151666666666667</v>
      </c>
      <c r="O661" s="258">
        <v>4.0505555555555555</v>
      </c>
      <c r="P661" s="258"/>
    </row>
    <row r="662" spans="1:16" ht="25.5" x14ac:dyDescent="0.2">
      <c r="A662" s="258">
        <v>257</v>
      </c>
      <c r="B662" s="259" t="s">
        <v>526</v>
      </c>
      <c r="C662" s="258" t="s">
        <v>527</v>
      </c>
      <c r="D662" s="258" t="s">
        <v>641</v>
      </c>
      <c r="E662" s="258" t="s">
        <v>640</v>
      </c>
      <c r="F662" s="258">
        <v>3</v>
      </c>
      <c r="G662" s="258" t="s">
        <v>254</v>
      </c>
      <c r="H662" s="258" t="s">
        <v>481</v>
      </c>
      <c r="I662" s="258" t="s">
        <v>705</v>
      </c>
      <c r="J662" s="258" t="s">
        <v>640</v>
      </c>
      <c r="K662" s="258">
        <v>1</v>
      </c>
      <c r="L662" s="258" t="s">
        <v>422</v>
      </c>
      <c r="M662" s="258">
        <v>2.0827777777777774</v>
      </c>
      <c r="N662" s="258">
        <v>6.2483333333333331</v>
      </c>
      <c r="O662" s="258">
        <v>2.0827777777777774</v>
      </c>
      <c r="P662" s="258"/>
    </row>
    <row r="663" spans="1:16" ht="25.5" x14ac:dyDescent="0.2">
      <c r="A663" s="258">
        <v>258</v>
      </c>
      <c r="B663" s="259" t="s">
        <v>526</v>
      </c>
      <c r="C663" s="258" t="s">
        <v>527</v>
      </c>
      <c r="D663" s="258" t="s">
        <v>641</v>
      </c>
      <c r="E663" s="258" t="s">
        <v>640</v>
      </c>
      <c r="F663" s="258">
        <v>3</v>
      </c>
      <c r="G663" s="258" t="s">
        <v>254</v>
      </c>
      <c r="H663" s="258" t="s">
        <v>481</v>
      </c>
      <c r="I663" s="258" t="s">
        <v>706</v>
      </c>
      <c r="J663" s="258" t="s">
        <v>640</v>
      </c>
      <c r="K663" s="258">
        <v>1</v>
      </c>
      <c r="L663" s="258" t="s">
        <v>422</v>
      </c>
      <c r="M663" s="258">
        <v>8.7399999999999984</v>
      </c>
      <c r="N663" s="258">
        <v>26.219999999999995</v>
      </c>
      <c r="O663" s="258">
        <v>8.7399999999999984</v>
      </c>
      <c r="P663" s="258"/>
    </row>
    <row r="664" spans="1:16" ht="25.5" x14ac:dyDescent="0.2">
      <c r="A664" s="258">
        <v>259</v>
      </c>
      <c r="B664" s="259" t="s">
        <v>526</v>
      </c>
      <c r="C664" s="258" t="s">
        <v>527</v>
      </c>
      <c r="D664" s="258" t="s">
        <v>641</v>
      </c>
      <c r="E664" s="258" t="s">
        <v>640</v>
      </c>
      <c r="F664" s="258">
        <v>3</v>
      </c>
      <c r="G664" s="258" t="s">
        <v>254</v>
      </c>
      <c r="H664" s="258" t="s">
        <v>481</v>
      </c>
      <c r="I664" s="258" t="s">
        <v>707</v>
      </c>
      <c r="J664" s="258" t="s">
        <v>640</v>
      </c>
      <c r="K664" s="258">
        <v>3</v>
      </c>
      <c r="L664" s="258" t="s">
        <v>422</v>
      </c>
      <c r="M664" s="258">
        <v>0.20591899999999999</v>
      </c>
      <c r="N664" s="258">
        <v>1.8532709999999999</v>
      </c>
      <c r="O664" s="258">
        <v>0.617757</v>
      </c>
      <c r="P664" s="258"/>
    </row>
    <row r="665" spans="1:16" ht="25.5" x14ac:dyDescent="0.2">
      <c r="A665" s="258">
        <v>260</v>
      </c>
      <c r="B665" s="259" t="s">
        <v>526</v>
      </c>
      <c r="C665" s="258" t="s">
        <v>527</v>
      </c>
      <c r="D665" s="258" t="s">
        <v>641</v>
      </c>
      <c r="E665" s="258" t="s">
        <v>640</v>
      </c>
      <c r="F665" s="258">
        <v>3</v>
      </c>
      <c r="G665" s="258" t="s">
        <v>254</v>
      </c>
      <c r="H665" s="258" t="s">
        <v>481</v>
      </c>
      <c r="I665" s="258" t="s">
        <v>486</v>
      </c>
      <c r="J665" s="258" t="s">
        <v>640</v>
      </c>
      <c r="K665" s="258">
        <v>1</v>
      </c>
      <c r="L665" s="258" t="s">
        <v>422</v>
      </c>
      <c r="M665" s="258">
        <v>0.17939999999999998</v>
      </c>
      <c r="N665" s="258">
        <v>0.5381999999999999</v>
      </c>
      <c r="O665" s="258">
        <v>0.17939999999999998</v>
      </c>
      <c r="P665" s="258"/>
    </row>
    <row r="666" spans="1:16" ht="25.5" x14ac:dyDescent="0.2">
      <c r="A666" s="258">
        <v>261</v>
      </c>
      <c r="B666" s="259" t="s">
        <v>526</v>
      </c>
      <c r="C666" s="258" t="s">
        <v>527</v>
      </c>
      <c r="D666" s="258" t="s">
        <v>641</v>
      </c>
      <c r="E666" s="258" t="s">
        <v>640</v>
      </c>
      <c r="F666" s="258">
        <v>3</v>
      </c>
      <c r="G666" s="258" t="s">
        <v>254</v>
      </c>
      <c r="H666" s="258" t="s">
        <v>481</v>
      </c>
      <c r="I666" s="258" t="s">
        <v>485</v>
      </c>
      <c r="J666" s="258" t="s">
        <v>640</v>
      </c>
      <c r="K666" s="258">
        <v>1</v>
      </c>
      <c r="L666" s="258" t="s">
        <v>422</v>
      </c>
      <c r="M666" s="258">
        <v>0.40250000000000002</v>
      </c>
      <c r="N666" s="258">
        <v>1.2075</v>
      </c>
      <c r="O666" s="258">
        <v>0.40250000000000002</v>
      </c>
      <c r="P666" s="258"/>
    </row>
    <row r="667" spans="1:16" ht="25.5" x14ac:dyDescent="0.2">
      <c r="A667" s="258">
        <v>262</v>
      </c>
      <c r="B667" s="259" t="s">
        <v>528</v>
      </c>
      <c r="C667" s="258" t="s">
        <v>640</v>
      </c>
      <c r="D667" s="258" t="s">
        <v>641</v>
      </c>
      <c r="E667" s="258" t="s">
        <v>640</v>
      </c>
      <c r="F667" s="258">
        <v>24</v>
      </c>
      <c r="G667" s="258" t="s">
        <v>254</v>
      </c>
      <c r="H667" s="258" t="s">
        <v>476</v>
      </c>
      <c r="I667" s="258" t="s">
        <v>179</v>
      </c>
      <c r="J667" s="258" t="s">
        <v>640</v>
      </c>
      <c r="K667" s="258">
        <v>0.16666666666666666</v>
      </c>
      <c r="L667" s="258" t="s">
        <v>642</v>
      </c>
      <c r="M667" s="258">
        <v>0</v>
      </c>
      <c r="N667" s="258">
        <v>0</v>
      </c>
      <c r="O667" s="258">
        <v>0</v>
      </c>
      <c r="P667" s="258"/>
    </row>
    <row r="668" spans="1:16" ht="25.5" x14ac:dyDescent="0.2">
      <c r="A668" s="258">
        <v>263</v>
      </c>
      <c r="B668" s="259" t="s">
        <v>528</v>
      </c>
      <c r="C668" s="258" t="s">
        <v>640</v>
      </c>
      <c r="D668" s="258" t="s">
        <v>641</v>
      </c>
      <c r="E668" s="258" t="s">
        <v>640</v>
      </c>
      <c r="F668" s="258">
        <v>24</v>
      </c>
      <c r="G668" s="258" t="s">
        <v>254</v>
      </c>
      <c r="H668" s="258" t="s">
        <v>476</v>
      </c>
      <c r="I668" s="258" t="s">
        <v>643</v>
      </c>
      <c r="J668" s="258" t="s">
        <v>640</v>
      </c>
      <c r="K668" s="258">
        <v>0</v>
      </c>
      <c r="L668" s="258" t="s">
        <v>642</v>
      </c>
      <c r="M668" s="258">
        <v>0</v>
      </c>
      <c r="N668" s="258">
        <v>0</v>
      </c>
      <c r="O668" s="258">
        <v>0</v>
      </c>
      <c r="P668" s="258"/>
    </row>
    <row r="669" spans="1:16" ht="25.5" x14ac:dyDescent="0.2">
      <c r="A669" s="258">
        <v>264</v>
      </c>
      <c r="B669" s="259" t="s">
        <v>528</v>
      </c>
      <c r="C669" s="258" t="s">
        <v>640</v>
      </c>
      <c r="D669" s="258" t="s">
        <v>641</v>
      </c>
      <c r="E669" s="258" t="s">
        <v>640</v>
      </c>
      <c r="F669" s="258">
        <v>24</v>
      </c>
      <c r="G669" s="258" t="s">
        <v>254</v>
      </c>
      <c r="H669" s="258" t="s">
        <v>476</v>
      </c>
      <c r="I669" s="258" t="s">
        <v>644</v>
      </c>
      <c r="J669" s="258" t="s">
        <v>640</v>
      </c>
      <c r="K669" s="258">
        <v>0</v>
      </c>
      <c r="L669" s="258" t="s">
        <v>642</v>
      </c>
      <c r="M669" s="258">
        <v>0</v>
      </c>
      <c r="N669" s="258">
        <v>0</v>
      </c>
      <c r="O669" s="258">
        <v>0</v>
      </c>
      <c r="P669" s="258"/>
    </row>
    <row r="670" spans="1:16" ht="25.5" x14ac:dyDescent="0.2">
      <c r="A670" s="258">
        <v>265</v>
      </c>
      <c r="B670" s="259" t="s">
        <v>528</v>
      </c>
      <c r="C670" s="258" t="s">
        <v>640</v>
      </c>
      <c r="D670" s="258" t="s">
        <v>641</v>
      </c>
      <c r="E670" s="258" t="s">
        <v>640</v>
      </c>
      <c r="F670" s="258">
        <v>24</v>
      </c>
      <c r="G670" s="258" t="s">
        <v>254</v>
      </c>
      <c r="H670" s="258" t="s">
        <v>26</v>
      </c>
      <c r="I670" s="258" t="s">
        <v>708</v>
      </c>
      <c r="J670" s="258" t="s">
        <v>640</v>
      </c>
      <c r="K670" s="258">
        <v>0.125</v>
      </c>
      <c r="L670" s="258" t="s">
        <v>642</v>
      </c>
      <c r="M670" s="258">
        <v>0</v>
      </c>
      <c r="N670" s="258">
        <v>0</v>
      </c>
      <c r="O670" s="258">
        <v>0</v>
      </c>
      <c r="P670" s="258"/>
    </row>
    <row r="671" spans="1:16" ht="25.5" x14ac:dyDescent="0.2">
      <c r="A671" s="258">
        <v>266</v>
      </c>
      <c r="B671" s="259" t="s">
        <v>528</v>
      </c>
      <c r="C671" s="258" t="s">
        <v>640</v>
      </c>
      <c r="D671" s="258" t="s">
        <v>641</v>
      </c>
      <c r="E671" s="258" t="s">
        <v>640</v>
      </c>
      <c r="F671" s="258">
        <v>24</v>
      </c>
      <c r="G671" s="258" t="s">
        <v>254</v>
      </c>
      <c r="H671" s="258" t="s">
        <v>26</v>
      </c>
      <c r="I671" s="258" t="s">
        <v>647</v>
      </c>
      <c r="J671" s="258" t="s">
        <v>648</v>
      </c>
      <c r="K671" s="258">
        <v>2.0833333333333332E-2</v>
      </c>
      <c r="L671" s="258" t="s">
        <v>642</v>
      </c>
      <c r="M671" s="258">
        <v>0</v>
      </c>
      <c r="N671" s="258">
        <v>0</v>
      </c>
      <c r="O671" s="258">
        <v>0</v>
      </c>
      <c r="P671" s="258"/>
    </row>
    <row r="672" spans="1:16" ht="25.5" x14ac:dyDescent="0.2">
      <c r="A672" s="258">
        <v>267</v>
      </c>
      <c r="B672" s="259" t="s">
        <v>528</v>
      </c>
      <c r="C672" s="258" t="s">
        <v>640</v>
      </c>
      <c r="D672" s="258" t="s">
        <v>641</v>
      </c>
      <c r="E672" s="258" t="s">
        <v>640</v>
      </c>
      <c r="F672" s="258">
        <v>24</v>
      </c>
      <c r="G672" s="258" t="s">
        <v>254</v>
      </c>
      <c r="H672" s="258" t="s">
        <v>26</v>
      </c>
      <c r="I672" s="258" t="s">
        <v>709</v>
      </c>
      <c r="J672" s="258" t="s">
        <v>648</v>
      </c>
      <c r="K672" s="258">
        <v>1.0416666666666666E-2</v>
      </c>
      <c r="L672" s="258" t="s">
        <v>642</v>
      </c>
      <c r="M672" s="258">
        <v>0</v>
      </c>
      <c r="N672" s="258">
        <v>0</v>
      </c>
      <c r="O672" s="258">
        <v>0</v>
      </c>
      <c r="P672" s="258"/>
    </row>
    <row r="673" spans="1:16" ht="25.5" x14ac:dyDescent="0.2">
      <c r="A673" s="258">
        <v>268</v>
      </c>
      <c r="B673" s="259" t="s">
        <v>528</v>
      </c>
      <c r="C673" s="258" t="s">
        <v>640</v>
      </c>
      <c r="D673" s="258" t="s">
        <v>641</v>
      </c>
      <c r="E673" s="258" t="s">
        <v>640</v>
      </c>
      <c r="F673" s="258">
        <v>24</v>
      </c>
      <c r="G673" s="258" t="s">
        <v>254</v>
      </c>
      <c r="H673" s="258" t="s">
        <v>481</v>
      </c>
      <c r="I673" s="258" t="s">
        <v>710</v>
      </c>
      <c r="J673" s="258" t="s">
        <v>640</v>
      </c>
      <c r="K673" s="258">
        <v>1</v>
      </c>
      <c r="L673" s="258" t="s">
        <v>422</v>
      </c>
      <c r="M673" s="258">
        <v>21.191509999999997</v>
      </c>
      <c r="N673" s="258">
        <v>508.59624000000002</v>
      </c>
      <c r="O673" s="258">
        <v>21.191509999999997</v>
      </c>
      <c r="P673" s="258"/>
    </row>
    <row r="674" spans="1:16" ht="25.5" x14ac:dyDescent="0.2">
      <c r="A674" s="258">
        <v>269</v>
      </c>
      <c r="B674" s="259" t="s">
        <v>528</v>
      </c>
      <c r="C674" s="258" t="s">
        <v>640</v>
      </c>
      <c r="D674" s="258" t="s">
        <v>641</v>
      </c>
      <c r="E674" s="258" t="s">
        <v>640</v>
      </c>
      <c r="F674" s="258">
        <v>24</v>
      </c>
      <c r="G674" s="258" t="s">
        <v>254</v>
      </c>
      <c r="H674" s="258" t="s">
        <v>481</v>
      </c>
      <c r="I674" s="258" t="s">
        <v>682</v>
      </c>
      <c r="J674" s="258" t="s">
        <v>640</v>
      </c>
      <c r="K674" s="258">
        <v>3</v>
      </c>
      <c r="L674" s="258" t="s">
        <v>422</v>
      </c>
      <c r="M674" s="258">
        <v>3.2374799999999995E-2</v>
      </c>
      <c r="N674" s="258">
        <v>2.3309855999999995</v>
      </c>
      <c r="O674" s="258">
        <v>9.7124399999999986E-2</v>
      </c>
      <c r="P674" s="258"/>
    </row>
    <row r="675" spans="1:16" ht="25.5" x14ac:dyDescent="0.2">
      <c r="A675" s="258">
        <v>270</v>
      </c>
      <c r="B675" s="259" t="s">
        <v>528</v>
      </c>
      <c r="C675" s="258" t="s">
        <v>640</v>
      </c>
      <c r="D675" s="258" t="s">
        <v>641</v>
      </c>
      <c r="E675" s="258" t="s">
        <v>640</v>
      </c>
      <c r="F675" s="258">
        <v>24</v>
      </c>
      <c r="G675" s="258" t="s">
        <v>254</v>
      </c>
      <c r="H675" s="258" t="s">
        <v>481</v>
      </c>
      <c r="I675" s="258" t="s">
        <v>662</v>
      </c>
      <c r="J675" s="258" t="s">
        <v>640</v>
      </c>
      <c r="K675" s="258">
        <v>1</v>
      </c>
      <c r="L675" s="258" t="s">
        <v>422</v>
      </c>
      <c r="M675" s="258">
        <v>0.38051200000000002</v>
      </c>
      <c r="N675" s="258">
        <v>9.1322879999999991</v>
      </c>
      <c r="O675" s="258">
        <v>0.38051200000000002</v>
      </c>
      <c r="P675" s="258"/>
    </row>
    <row r="676" spans="1:16" ht="25.5" x14ac:dyDescent="0.2">
      <c r="A676" s="258">
        <v>271</v>
      </c>
      <c r="B676" s="259" t="s">
        <v>528</v>
      </c>
      <c r="C676" s="258" t="s">
        <v>640</v>
      </c>
      <c r="D676" s="258" t="s">
        <v>641</v>
      </c>
      <c r="E676" s="258" t="s">
        <v>640</v>
      </c>
      <c r="F676" s="258">
        <v>24</v>
      </c>
      <c r="G676" s="258" t="s">
        <v>254</v>
      </c>
      <c r="H676" s="258" t="s">
        <v>481</v>
      </c>
      <c r="I676" s="258" t="s">
        <v>661</v>
      </c>
      <c r="J676" s="258" t="s">
        <v>640</v>
      </c>
      <c r="K676" s="258">
        <v>2.2916666666666665</v>
      </c>
      <c r="L676" s="258" t="s">
        <v>422</v>
      </c>
      <c r="M676" s="258">
        <v>7.2151000000000007E-2</v>
      </c>
      <c r="N676" s="258">
        <v>3.9683049999999991</v>
      </c>
      <c r="O676" s="258">
        <v>0.16534604166666664</v>
      </c>
      <c r="P676" s="258"/>
    </row>
    <row r="677" spans="1:16" ht="25.5" x14ac:dyDescent="0.2">
      <c r="A677" s="258">
        <v>272</v>
      </c>
      <c r="B677" s="259" t="s">
        <v>528</v>
      </c>
      <c r="C677" s="258" t="s">
        <v>640</v>
      </c>
      <c r="D677" s="258" t="s">
        <v>641</v>
      </c>
      <c r="E677" s="258" t="s">
        <v>640</v>
      </c>
      <c r="F677" s="258">
        <v>24</v>
      </c>
      <c r="G677" s="258" t="s">
        <v>254</v>
      </c>
      <c r="H677" s="258" t="s">
        <v>481</v>
      </c>
      <c r="I677" s="258" t="s">
        <v>711</v>
      </c>
      <c r="J677" s="258" t="s">
        <v>640</v>
      </c>
      <c r="K677" s="258">
        <v>8.3333333333333339</v>
      </c>
      <c r="L677" s="258" t="s">
        <v>422</v>
      </c>
      <c r="M677" s="258">
        <v>0.16674999999999998</v>
      </c>
      <c r="N677" s="258">
        <v>33.349999999999994</v>
      </c>
      <c r="O677" s="258">
        <v>1.3895833333333332</v>
      </c>
      <c r="P677" s="258"/>
    </row>
    <row r="678" spans="1:16" ht="25.5" x14ac:dyDescent="0.2">
      <c r="A678" s="258">
        <v>273</v>
      </c>
      <c r="B678" s="259" t="s">
        <v>528</v>
      </c>
      <c r="C678" s="258" t="s">
        <v>640</v>
      </c>
      <c r="D678" s="258" t="s">
        <v>641</v>
      </c>
      <c r="E678" s="258" t="s">
        <v>640</v>
      </c>
      <c r="F678" s="258">
        <v>24</v>
      </c>
      <c r="G678" s="258" t="s">
        <v>254</v>
      </c>
      <c r="H678" s="258" t="s">
        <v>481</v>
      </c>
      <c r="I678" s="258" t="s">
        <v>712</v>
      </c>
      <c r="J678" s="258" t="s">
        <v>640</v>
      </c>
      <c r="K678" s="258">
        <v>1</v>
      </c>
      <c r="L678" s="258" t="s">
        <v>422</v>
      </c>
      <c r="M678" s="258">
        <v>0.2203208333333333</v>
      </c>
      <c r="N678" s="258">
        <v>5.2876999999999992</v>
      </c>
      <c r="O678" s="258">
        <v>0.2203208333333333</v>
      </c>
      <c r="P678" s="258"/>
    </row>
    <row r="679" spans="1:16" ht="25.5" x14ac:dyDescent="0.2">
      <c r="A679" s="258">
        <v>274</v>
      </c>
      <c r="B679" s="259" t="s">
        <v>528</v>
      </c>
      <c r="C679" s="258" t="s">
        <v>640</v>
      </c>
      <c r="D679" s="258" t="s">
        <v>641</v>
      </c>
      <c r="E679" s="258" t="s">
        <v>640</v>
      </c>
      <c r="F679" s="258">
        <v>24</v>
      </c>
      <c r="G679" s="258" t="s">
        <v>254</v>
      </c>
      <c r="H679" s="258" t="s">
        <v>481</v>
      </c>
      <c r="I679" s="258" t="s">
        <v>487</v>
      </c>
      <c r="J679" s="258" t="s">
        <v>640</v>
      </c>
      <c r="K679" s="258">
        <v>1</v>
      </c>
      <c r="L679" s="258" t="s">
        <v>422</v>
      </c>
      <c r="M679" s="258">
        <v>0.59910208333333326</v>
      </c>
      <c r="N679" s="258">
        <v>14.378449999999996</v>
      </c>
      <c r="O679" s="258">
        <v>0.59910208333333326</v>
      </c>
      <c r="P679" s="258"/>
    </row>
    <row r="680" spans="1:16" ht="25.5" x14ac:dyDescent="0.2">
      <c r="A680" s="258">
        <v>275</v>
      </c>
      <c r="B680" s="259" t="s">
        <v>528</v>
      </c>
      <c r="C680" s="258" t="s">
        <v>640</v>
      </c>
      <c r="D680" s="258" t="s">
        <v>641</v>
      </c>
      <c r="E680" s="258" t="s">
        <v>640</v>
      </c>
      <c r="F680" s="258">
        <v>24</v>
      </c>
      <c r="G680" s="258" t="s">
        <v>254</v>
      </c>
      <c r="H680" s="258" t="s">
        <v>481</v>
      </c>
      <c r="I680" s="258" t="s">
        <v>486</v>
      </c>
      <c r="J680" s="258" t="s">
        <v>640</v>
      </c>
      <c r="K680" s="258">
        <v>1</v>
      </c>
      <c r="L680" s="258" t="s">
        <v>422</v>
      </c>
      <c r="M680" s="258">
        <v>0.17939999999999998</v>
      </c>
      <c r="N680" s="258">
        <v>4.3055999999999992</v>
      </c>
      <c r="O680" s="258">
        <v>0.17939999999999998</v>
      </c>
      <c r="P680" s="258"/>
    </row>
    <row r="681" spans="1:16" ht="25.5" x14ac:dyDescent="0.2">
      <c r="A681" s="258">
        <v>276</v>
      </c>
      <c r="B681" s="259" t="s">
        <v>528</v>
      </c>
      <c r="C681" s="258" t="s">
        <v>640</v>
      </c>
      <c r="D681" s="258" t="s">
        <v>641</v>
      </c>
      <c r="E681" s="258" t="s">
        <v>640</v>
      </c>
      <c r="F681" s="258">
        <v>24</v>
      </c>
      <c r="G681" s="258" t="s">
        <v>254</v>
      </c>
      <c r="H681" s="258" t="s">
        <v>481</v>
      </c>
      <c r="I681" s="258" t="s">
        <v>713</v>
      </c>
      <c r="J681" s="258" t="s">
        <v>640</v>
      </c>
      <c r="K681" s="258">
        <v>1</v>
      </c>
      <c r="L681" s="258" t="s">
        <v>422</v>
      </c>
      <c r="M681" s="258">
        <v>0.43718400000000002</v>
      </c>
      <c r="N681" s="258">
        <v>10.492416</v>
      </c>
      <c r="O681" s="258">
        <v>0.43718400000000002</v>
      </c>
      <c r="P681" s="258"/>
    </row>
    <row r="682" spans="1:16" ht="25.5" x14ac:dyDescent="0.2">
      <c r="A682" s="258">
        <v>277</v>
      </c>
      <c r="B682" s="259" t="s">
        <v>528</v>
      </c>
      <c r="C682" s="258" t="s">
        <v>640</v>
      </c>
      <c r="D682" s="258" t="s">
        <v>641</v>
      </c>
      <c r="E682" s="258" t="s">
        <v>640</v>
      </c>
      <c r="F682" s="258">
        <v>24</v>
      </c>
      <c r="G682" s="258" t="s">
        <v>254</v>
      </c>
      <c r="H682" s="258" t="s">
        <v>481</v>
      </c>
      <c r="I682" s="258" t="s">
        <v>485</v>
      </c>
      <c r="J682" s="258" t="s">
        <v>640</v>
      </c>
      <c r="K682" s="258">
        <v>0.5</v>
      </c>
      <c r="L682" s="258" t="s">
        <v>422</v>
      </c>
      <c r="M682" s="258">
        <v>0.40250000000000002</v>
      </c>
      <c r="N682" s="258">
        <v>4.83</v>
      </c>
      <c r="O682" s="258">
        <v>0.20125000000000001</v>
      </c>
      <c r="P682" s="258"/>
    </row>
    <row r="683" spans="1:16" ht="25.5" x14ac:dyDescent="0.2">
      <c r="A683" s="258">
        <v>278</v>
      </c>
      <c r="B683" s="259" t="s">
        <v>530</v>
      </c>
      <c r="C683" s="258" t="s">
        <v>640</v>
      </c>
      <c r="D683" s="258" t="s">
        <v>641</v>
      </c>
      <c r="E683" s="258" t="s">
        <v>640</v>
      </c>
      <c r="F683" s="258">
        <v>1</v>
      </c>
      <c r="G683" s="258" t="s">
        <v>254</v>
      </c>
      <c r="H683" s="258" t="s">
        <v>476</v>
      </c>
      <c r="I683" s="258" t="s">
        <v>179</v>
      </c>
      <c r="J683" s="258" t="s">
        <v>640</v>
      </c>
      <c r="K683" s="258">
        <v>0.3</v>
      </c>
      <c r="L683" s="258" t="s">
        <v>642</v>
      </c>
      <c r="M683" s="258">
        <v>0</v>
      </c>
      <c r="N683" s="258">
        <v>0</v>
      </c>
      <c r="O683" s="258">
        <v>0</v>
      </c>
      <c r="P683" s="258"/>
    </row>
    <row r="684" spans="1:16" ht="25.5" x14ac:dyDescent="0.2">
      <c r="A684" s="258">
        <v>279</v>
      </c>
      <c r="B684" s="259" t="s">
        <v>530</v>
      </c>
      <c r="C684" s="258" t="s">
        <v>640</v>
      </c>
      <c r="D684" s="258" t="s">
        <v>641</v>
      </c>
      <c r="E684" s="258" t="s">
        <v>640</v>
      </c>
      <c r="F684" s="258">
        <v>1</v>
      </c>
      <c r="G684" s="258" t="s">
        <v>254</v>
      </c>
      <c r="H684" s="258" t="s">
        <v>476</v>
      </c>
      <c r="I684" s="258" t="s">
        <v>643</v>
      </c>
      <c r="J684" s="258" t="s">
        <v>640</v>
      </c>
      <c r="K684" s="258">
        <v>0.15</v>
      </c>
      <c r="L684" s="258" t="s">
        <v>642</v>
      </c>
      <c r="M684" s="258">
        <v>0</v>
      </c>
      <c r="N684" s="258">
        <v>0</v>
      </c>
      <c r="O684" s="258">
        <v>0</v>
      </c>
      <c r="P684" s="258"/>
    </row>
    <row r="685" spans="1:16" ht="25.5" x14ac:dyDescent="0.2">
      <c r="A685" s="258">
        <v>280</v>
      </c>
      <c r="B685" s="259" t="s">
        <v>530</v>
      </c>
      <c r="C685" s="258" t="s">
        <v>640</v>
      </c>
      <c r="D685" s="258" t="s">
        <v>641</v>
      </c>
      <c r="E685" s="258" t="s">
        <v>640</v>
      </c>
      <c r="F685" s="258">
        <v>1</v>
      </c>
      <c r="G685" s="258" t="s">
        <v>254</v>
      </c>
      <c r="H685" s="258" t="s">
        <v>476</v>
      </c>
      <c r="I685" s="258" t="s">
        <v>644</v>
      </c>
      <c r="J685" s="258" t="s">
        <v>640</v>
      </c>
      <c r="K685" s="258">
        <v>0.15</v>
      </c>
      <c r="L685" s="258" t="s">
        <v>642</v>
      </c>
      <c r="M685" s="258">
        <v>0</v>
      </c>
      <c r="N685" s="258">
        <v>0</v>
      </c>
      <c r="O685" s="258">
        <v>0</v>
      </c>
      <c r="P685" s="258"/>
    </row>
    <row r="686" spans="1:16" ht="25.5" x14ac:dyDescent="0.2">
      <c r="A686" s="258">
        <v>281</v>
      </c>
      <c r="B686" s="259" t="s">
        <v>530</v>
      </c>
      <c r="C686" s="258" t="s">
        <v>640</v>
      </c>
      <c r="D686" s="258" t="s">
        <v>641</v>
      </c>
      <c r="E686" s="258" t="s">
        <v>640</v>
      </c>
      <c r="F686" s="258">
        <v>1</v>
      </c>
      <c r="G686" s="258" t="s">
        <v>254</v>
      </c>
      <c r="H686" s="258" t="s">
        <v>26</v>
      </c>
      <c r="I686" s="258" t="s">
        <v>714</v>
      </c>
      <c r="J686" s="258" t="s">
        <v>640</v>
      </c>
      <c r="K686" s="258">
        <v>0.25</v>
      </c>
      <c r="L686" s="258" t="s">
        <v>642</v>
      </c>
      <c r="M686" s="258">
        <v>2.2049999999999996</v>
      </c>
      <c r="N686" s="258">
        <v>0.55124999999999991</v>
      </c>
      <c r="O686" s="258">
        <v>0.55124999999999991</v>
      </c>
      <c r="P686" s="258"/>
    </row>
    <row r="687" spans="1:16" ht="25.5" x14ac:dyDescent="0.2">
      <c r="A687" s="258">
        <v>282</v>
      </c>
      <c r="B687" s="259" t="s">
        <v>530</v>
      </c>
      <c r="C687" s="258" t="s">
        <v>640</v>
      </c>
      <c r="D687" s="258" t="s">
        <v>641</v>
      </c>
      <c r="E687" s="258" t="s">
        <v>640</v>
      </c>
      <c r="F687" s="258">
        <v>1</v>
      </c>
      <c r="G687" s="258" t="s">
        <v>254</v>
      </c>
      <c r="H687" s="258" t="s">
        <v>481</v>
      </c>
      <c r="I687" s="258" t="s">
        <v>487</v>
      </c>
      <c r="J687" s="258" t="s">
        <v>640</v>
      </c>
      <c r="K687" s="258">
        <v>21</v>
      </c>
      <c r="L687" s="258" t="s">
        <v>422</v>
      </c>
      <c r="M687" s="258">
        <v>0.59910208333333326</v>
      </c>
      <c r="N687" s="258">
        <v>12.581143750000001</v>
      </c>
      <c r="O687" s="258">
        <v>12.581143750000001</v>
      </c>
      <c r="P687" s="258"/>
    </row>
    <row r="688" spans="1:16" ht="25.5" x14ac:dyDescent="0.2">
      <c r="A688" s="258">
        <v>283</v>
      </c>
      <c r="B688" s="259" t="s">
        <v>530</v>
      </c>
      <c r="C688" s="258" t="s">
        <v>640</v>
      </c>
      <c r="D688" s="258" t="s">
        <v>641</v>
      </c>
      <c r="E688" s="258" t="s">
        <v>640</v>
      </c>
      <c r="F688" s="258">
        <v>1</v>
      </c>
      <c r="G688" s="258" t="s">
        <v>254</v>
      </c>
      <c r="H688" s="258" t="s">
        <v>481</v>
      </c>
      <c r="I688" s="258" t="s">
        <v>678</v>
      </c>
      <c r="J688" s="258" t="s">
        <v>640</v>
      </c>
      <c r="K688" s="258">
        <v>1</v>
      </c>
      <c r="L688" s="258" t="s">
        <v>422</v>
      </c>
      <c r="M688" s="258">
        <v>0.15984999999999999</v>
      </c>
      <c r="N688" s="258">
        <v>0.15984999999999999</v>
      </c>
      <c r="O688" s="258">
        <v>0.15984999999999999</v>
      </c>
      <c r="P688" s="258"/>
    </row>
    <row r="689" spans="1:16" ht="25.5" x14ac:dyDescent="0.2">
      <c r="A689" s="258">
        <v>284</v>
      </c>
      <c r="B689" s="259" t="s">
        <v>530</v>
      </c>
      <c r="C689" s="258" t="s">
        <v>640</v>
      </c>
      <c r="D689" s="258" t="s">
        <v>641</v>
      </c>
      <c r="E689" s="258" t="s">
        <v>640</v>
      </c>
      <c r="F689" s="258">
        <v>1</v>
      </c>
      <c r="G689" s="258" t="s">
        <v>254</v>
      </c>
      <c r="H689" s="258" t="s">
        <v>481</v>
      </c>
      <c r="I689" s="258" t="s">
        <v>684</v>
      </c>
      <c r="J689" s="258" t="s">
        <v>640</v>
      </c>
      <c r="K689" s="258">
        <v>21</v>
      </c>
      <c r="L689" s="258" t="s">
        <v>422</v>
      </c>
      <c r="M689" s="258">
        <v>0.28749999999999998</v>
      </c>
      <c r="N689" s="258">
        <v>6.0374999999999996</v>
      </c>
      <c r="O689" s="258">
        <v>6.0374999999999996</v>
      </c>
      <c r="P689" s="258"/>
    </row>
    <row r="690" spans="1:16" ht="25.5" x14ac:dyDescent="0.2">
      <c r="A690" s="258">
        <v>285</v>
      </c>
      <c r="B690" s="259" t="s">
        <v>530</v>
      </c>
      <c r="C690" s="258" t="s">
        <v>640</v>
      </c>
      <c r="D690" s="258" t="s">
        <v>641</v>
      </c>
      <c r="E690" s="258" t="s">
        <v>640</v>
      </c>
      <c r="F690" s="258">
        <v>1</v>
      </c>
      <c r="G690" s="258" t="s">
        <v>254</v>
      </c>
      <c r="H690" s="258" t="s">
        <v>481</v>
      </c>
      <c r="I690" s="258" t="s">
        <v>660</v>
      </c>
      <c r="J690" s="258" t="s">
        <v>640</v>
      </c>
      <c r="K690" s="258">
        <v>2</v>
      </c>
      <c r="L690" s="258" t="s">
        <v>422</v>
      </c>
      <c r="M690" s="258">
        <v>0.1796875</v>
      </c>
      <c r="N690" s="258">
        <v>0.359375</v>
      </c>
      <c r="O690" s="258">
        <v>0.359375</v>
      </c>
      <c r="P690" s="258"/>
    </row>
    <row r="691" spans="1:16" ht="25.5" x14ac:dyDescent="0.2">
      <c r="A691" s="258">
        <v>286</v>
      </c>
      <c r="B691" s="259" t="s">
        <v>531</v>
      </c>
      <c r="C691" s="258" t="s">
        <v>640</v>
      </c>
      <c r="D691" s="258" t="s">
        <v>641</v>
      </c>
      <c r="E691" s="258" t="s">
        <v>640</v>
      </c>
      <c r="F691" s="258">
        <v>88</v>
      </c>
      <c r="G691" s="258" t="s">
        <v>254</v>
      </c>
      <c r="H691" s="258" t="s">
        <v>476</v>
      </c>
      <c r="I691" s="258" t="s">
        <v>179</v>
      </c>
      <c r="J691" s="258" t="s">
        <v>640</v>
      </c>
      <c r="K691" s="258">
        <v>2.2727272727272728E-2</v>
      </c>
      <c r="L691" s="258" t="s">
        <v>642</v>
      </c>
      <c r="M691" s="258">
        <v>0</v>
      </c>
      <c r="N691" s="258">
        <v>0</v>
      </c>
      <c r="O691" s="258">
        <v>0</v>
      </c>
      <c r="P691" s="258"/>
    </row>
    <row r="692" spans="1:16" ht="25.5" x14ac:dyDescent="0.2">
      <c r="A692" s="258">
        <v>287</v>
      </c>
      <c r="B692" s="259" t="s">
        <v>531</v>
      </c>
      <c r="C692" s="258" t="s">
        <v>640</v>
      </c>
      <c r="D692" s="258" t="s">
        <v>641</v>
      </c>
      <c r="E692" s="258" t="s">
        <v>640</v>
      </c>
      <c r="F692" s="258">
        <v>88</v>
      </c>
      <c r="G692" s="258" t="s">
        <v>254</v>
      </c>
      <c r="H692" s="258" t="s">
        <v>476</v>
      </c>
      <c r="I692" s="258" t="s">
        <v>643</v>
      </c>
      <c r="J692" s="258" t="s">
        <v>640</v>
      </c>
      <c r="K692" s="258">
        <v>0</v>
      </c>
      <c r="L692" s="258" t="s">
        <v>642</v>
      </c>
      <c r="M692" s="258">
        <v>0</v>
      </c>
      <c r="N692" s="258">
        <v>0</v>
      </c>
      <c r="O692" s="258">
        <v>0</v>
      </c>
      <c r="P692" s="258"/>
    </row>
    <row r="693" spans="1:16" ht="25.5" x14ac:dyDescent="0.2">
      <c r="A693" s="258">
        <v>288</v>
      </c>
      <c r="B693" s="259" t="s">
        <v>531</v>
      </c>
      <c r="C693" s="258" t="s">
        <v>640</v>
      </c>
      <c r="D693" s="258" t="s">
        <v>641</v>
      </c>
      <c r="E693" s="258" t="s">
        <v>640</v>
      </c>
      <c r="F693" s="258">
        <v>88</v>
      </c>
      <c r="G693" s="258" t="s">
        <v>254</v>
      </c>
      <c r="H693" s="258" t="s">
        <v>476</v>
      </c>
      <c r="I693" s="258" t="s">
        <v>644</v>
      </c>
      <c r="J693" s="258" t="s">
        <v>640</v>
      </c>
      <c r="K693" s="258">
        <v>0</v>
      </c>
      <c r="L693" s="258" t="s">
        <v>642</v>
      </c>
      <c r="M693" s="258">
        <v>0</v>
      </c>
      <c r="N693" s="258">
        <v>0</v>
      </c>
      <c r="O693" s="258">
        <v>0</v>
      </c>
      <c r="P693" s="258"/>
    </row>
    <row r="694" spans="1:16" ht="25.5" x14ac:dyDescent="0.2">
      <c r="A694" s="258">
        <v>289</v>
      </c>
      <c r="B694" s="259" t="s">
        <v>534</v>
      </c>
      <c r="C694" s="258" t="s">
        <v>640</v>
      </c>
      <c r="D694" s="258" t="s">
        <v>641</v>
      </c>
      <c r="E694" s="258" t="s">
        <v>640</v>
      </c>
      <c r="F694" s="258">
        <v>3</v>
      </c>
      <c r="G694" s="258" t="s">
        <v>254</v>
      </c>
      <c r="H694" s="258" t="s">
        <v>476</v>
      </c>
      <c r="I694" s="258" t="s">
        <v>179</v>
      </c>
      <c r="J694" s="258" t="s">
        <v>640</v>
      </c>
      <c r="K694" s="258">
        <v>0.25</v>
      </c>
      <c r="L694" s="258" t="s">
        <v>642</v>
      </c>
      <c r="M694" s="258">
        <v>0</v>
      </c>
      <c r="N694" s="258">
        <v>0</v>
      </c>
      <c r="O694" s="258">
        <v>0</v>
      </c>
      <c r="P694" s="258"/>
    </row>
    <row r="695" spans="1:16" ht="25.5" x14ac:dyDescent="0.2">
      <c r="A695" s="258">
        <v>290</v>
      </c>
      <c r="B695" s="259" t="s">
        <v>534</v>
      </c>
      <c r="C695" s="258" t="s">
        <v>640</v>
      </c>
      <c r="D695" s="258" t="s">
        <v>641</v>
      </c>
      <c r="E695" s="258" t="s">
        <v>640</v>
      </c>
      <c r="F695" s="258">
        <v>3</v>
      </c>
      <c r="G695" s="258" t="s">
        <v>254</v>
      </c>
      <c r="H695" s="258" t="s">
        <v>476</v>
      </c>
      <c r="I695" s="258" t="s">
        <v>643</v>
      </c>
      <c r="J695" s="258" t="s">
        <v>640</v>
      </c>
      <c r="K695" s="258">
        <v>0</v>
      </c>
      <c r="L695" s="258" t="s">
        <v>642</v>
      </c>
      <c r="M695" s="258">
        <v>0</v>
      </c>
      <c r="N695" s="258">
        <v>0</v>
      </c>
      <c r="O695" s="258">
        <v>0</v>
      </c>
      <c r="P695" s="258"/>
    </row>
    <row r="696" spans="1:16" ht="25.5" x14ac:dyDescent="0.2">
      <c r="A696" s="258">
        <v>291</v>
      </c>
      <c r="B696" s="259" t="s">
        <v>534</v>
      </c>
      <c r="C696" s="258" t="s">
        <v>640</v>
      </c>
      <c r="D696" s="258" t="s">
        <v>641</v>
      </c>
      <c r="E696" s="258" t="s">
        <v>640</v>
      </c>
      <c r="F696" s="258">
        <v>3</v>
      </c>
      <c r="G696" s="258" t="s">
        <v>254</v>
      </c>
      <c r="H696" s="258" t="s">
        <v>476</v>
      </c>
      <c r="I696" s="258" t="s">
        <v>644</v>
      </c>
      <c r="J696" s="258" t="s">
        <v>640</v>
      </c>
      <c r="K696" s="258">
        <v>6.6666666666666666E-2</v>
      </c>
      <c r="L696" s="258" t="s">
        <v>642</v>
      </c>
      <c r="M696" s="258">
        <v>0</v>
      </c>
      <c r="N696" s="258">
        <v>0</v>
      </c>
      <c r="O696" s="258">
        <v>0</v>
      </c>
      <c r="P696" s="258"/>
    </row>
    <row r="697" spans="1:16" ht="25.5" x14ac:dyDescent="0.2">
      <c r="A697" s="258">
        <v>292</v>
      </c>
      <c r="B697" s="259" t="s">
        <v>534</v>
      </c>
      <c r="C697" s="258" t="s">
        <v>640</v>
      </c>
      <c r="D697" s="258" t="s">
        <v>641</v>
      </c>
      <c r="E697" s="258" t="s">
        <v>640</v>
      </c>
      <c r="F697" s="258">
        <v>3</v>
      </c>
      <c r="G697" s="258" t="s">
        <v>254</v>
      </c>
      <c r="H697" s="258" t="s">
        <v>26</v>
      </c>
      <c r="I697" s="258" t="s">
        <v>673</v>
      </c>
      <c r="J697" s="258" t="s">
        <v>640</v>
      </c>
      <c r="K697" s="258">
        <v>0.13333333333333333</v>
      </c>
      <c r="L697" s="258" t="s">
        <v>642</v>
      </c>
      <c r="M697" s="258">
        <v>3.0179230769230769</v>
      </c>
      <c r="N697" s="258">
        <v>1.2071692307692308</v>
      </c>
      <c r="O697" s="258">
        <v>0.40238974358974361</v>
      </c>
      <c r="P697" s="258"/>
    </row>
    <row r="698" spans="1:16" ht="25.5" x14ac:dyDescent="0.2">
      <c r="A698" s="258">
        <v>293</v>
      </c>
      <c r="B698" s="259" t="s">
        <v>534</v>
      </c>
      <c r="C698" s="258" t="s">
        <v>640</v>
      </c>
      <c r="D698" s="258" t="s">
        <v>641</v>
      </c>
      <c r="E698" s="258" t="s">
        <v>640</v>
      </c>
      <c r="F698" s="258">
        <v>3</v>
      </c>
      <c r="G698" s="258" t="s">
        <v>254</v>
      </c>
      <c r="H698" s="258" t="s">
        <v>26</v>
      </c>
      <c r="I698" s="258" t="s">
        <v>650</v>
      </c>
      <c r="J698" s="258" t="s">
        <v>640</v>
      </c>
      <c r="K698" s="258">
        <v>9.9999999999999992E-2</v>
      </c>
      <c r="L698" s="258" t="s">
        <v>642</v>
      </c>
      <c r="M698" s="258">
        <v>2.0665384615384612</v>
      </c>
      <c r="N698" s="258">
        <v>0.61996153846153834</v>
      </c>
      <c r="O698" s="258">
        <v>0.2066538461538461</v>
      </c>
      <c r="P698" s="258"/>
    </row>
    <row r="699" spans="1:16" ht="25.5" x14ac:dyDescent="0.2">
      <c r="A699" s="258">
        <v>294</v>
      </c>
      <c r="B699" s="259" t="s">
        <v>534</v>
      </c>
      <c r="C699" s="258" t="s">
        <v>640</v>
      </c>
      <c r="D699" s="258" t="s">
        <v>641</v>
      </c>
      <c r="E699" s="258" t="s">
        <v>640</v>
      </c>
      <c r="F699" s="258">
        <v>3</v>
      </c>
      <c r="G699" s="258" t="s">
        <v>254</v>
      </c>
      <c r="H699" s="258" t="s">
        <v>481</v>
      </c>
      <c r="I699" s="258" t="s">
        <v>678</v>
      </c>
      <c r="J699" s="258" t="s">
        <v>640</v>
      </c>
      <c r="K699" s="258">
        <v>2</v>
      </c>
      <c r="L699" s="258" t="s">
        <v>422</v>
      </c>
      <c r="M699" s="258">
        <v>0.15984999999999999</v>
      </c>
      <c r="N699" s="258">
        <v>0.95909999999999995</v>
      </c>
      <c r="O699" s="258">
        <v>0.31969999999999998</v>
      </c>
      <c r="P699" s="258"/>
    </row>
    <row r="700" spans="1:16" ht="25.5" x14ac:dyDescent="0.2">
      <c r="A700" s="258">
        <v>295</v>
      </c>
      <c r="B700" s="259" t="s">
        <v>534</v>
      </c>
      <c r="C700" s="258" t="s">
        <v>640</v>
      </c>
      <c r="D700" s="258" t="s">
        <v>641</v>
      </c>
      <c r="E700" s="258" t="s">
        <v>640</v>
      </c>
      <c r="F700" s="258">
        <v>3</v>
      </c>
      <c r="G700" s="258" t="s">
        <v>254</v>
      </c>
      <c r="H700" s="258" t="s">
        <v>481</v>
      </c>
      <c r="I700" s="258" t="s">
        <v>677</v>
      </c>
      <c r="J700" s="258" t="s">
        <v>640</v>
      </c>
      <c r="K700" s="258">
        <v>1</v>
      </c>
      <c r="L700" s="258" t="s">
        <v>422</v>
      </c>
      <c r="M700" s="258">
        <v>0.20872499999999999</v>
      </c>
      <c r="N700" s="258">
        <v>0.62617500000000004</v>
      </c>
      <c r="O700" s="258">
        <v>0.20872499999999999</v>
      </c>
      <c r="P700" s="258"/>
    </row>
    <row r="701" spans="1:16" ht="25.5" x14ac:dyDescent="0.2">
      <c r="A701" s="258">
        <v>296</v>
      </c>
      <c r="B701" s="259" t="s">
        <v>534</v>
      </c>
      <c r="C701" s="258" t="s">
        <v>640</v>
      </c>
      <c r="D701" s="258" t="s">
        <v>641</v>
      </c>
      <c r="E701" s="258" t="s">
        <v>640</v>
      </c>
      <c r="F701" s="258">
        <v>3</v>
      </c>
      <c r="G701" s="258" t="s">
        <v>254</v>
      </c>
      <c r="H701" s="258" t="s">
        <v>481</v>
      </c>
      <c r="I701" s="258" t="s">
        <v>715</v>
      </c>
      <c r="J701" s="258" t="s">
        <v>640</v>
      </c>
      <c r="K701" s="258">
        <v>1</v>
      </c>
      <c r="L701" s="258" t="s">
        <v>422</v>
      </c>
      <c r="M701" s="258">
        <v>0.37848799999999999</v>
      </c>
      <c r="N701" s="258">
        <v>1.135464</v>
      </c>
      <c r="O701" s="258">
        <v>0.37848799999999999</v>
      </c>
      <c r="P701" s="258"/>
    </row>
    <row r="702" spans="1:16" ht="25.5" x14ac:dyDescent="0.2">
      <c r="A702" s="258">
        <v>297</v>
      </c>
      <c r="B702" s="259" t="s">
        <v>534</v>
      </c>
      <c r="C702" s="258" t="s">
        <v>640</v>
      </c>
      <c r="D702" s="258" t="s">
        <v>641</v>
      </c>
      <c r="E702" s="258" t="s">
        <v>640</v>
      </c>
      <c r="F702" s="258">
        <v>3</v>
      </c>
      <c r="G702" s="258" t="s">
        <v>254</v>
      </c>
      <c r="H702" s="258" t="s">
        <v>481</v>
      </c>
      <c r="I702" s="258" t="s">
        <v>716</v>
      </c>
      <c r="J702" s="258" t="s">
        <v>717</v>
      </c>
      <c r="K702" s="258">
        <v>1</v>
      </c>
      <c r="L702" s="258" t="s">
        <v>422</v>
      </c>
      <c r="M702" s="258">
        <v>2.3E-2</v>
      </c>
      <c r="N702" s="258">
        <v>6.9000000000000006E-2</v>
      </c>
      <c r="O702" s="258">
        <v>2.3000000000000003E-2</v>
      </c>
      <c r="P702" s="258"/>
    </row>
    <row r="703" spans="1:16" ht="25.5" x14ac:dyDescent="0.2">
      <c r="A703" s="258">
        <v>298</v>
      </c>
      <c r="B703" s="259" t="s">
        <v>534</v>
      </c>
      <c r="C703" s="258" t="s">
        <v>640</v>
      </c>
      <c r="D703" s="258" t="s">
        <v>641</v>
      </c>
      <c r="E703" s="258" t="s">
        <v>640</v>
      </c>
      <c r="F703" s="258">
        <v>3</v>
      </c>
      <c r="G703" s="258" t="s">
        <v>254</v>
      </c>
      <c r="H703" s="258" t="s">
        <v>481</v>
      </c>
      <c r="I703" s="258" t="s">
        <v>485</v>
      </c>
      <c r="J703" s="258" t="s">
        <v>640</v>
      </c>
      <c r="K703" s="258">
        <v>2</v>
      </c>
      <c r="L703" s="258" t="s">
        <v>422</v>
      </c>
      <c r="M703" s="258">
        <v>0.40250000000000002</v>
      </c>
      <c r="N703" s="258">
        <v>2.415</v>
      </c>
      <c r="O703" s="258">
        <v>0.80500000000000005</v>
      </c>
      <c r="P703" s="258"/>
    </row>
    <row r="704" spans="1:16" ht="25.5" x14ac:dyDescent="0.2">
      <c r="A704" s="258">
        <v>299</v>
      </c>
      <c r="B704" s="259" t="s">
        <v>534</v>
      </c>
      <c r="C704" s="258" t="s">
        <v>640</v>
      </c>
      <c r="D704" s="258" t="s">
        <v>641</v>
      </c>
      <c r="E704" s="258" t="s">
        <v>640</v>
      </c>
      <c r="F704" s="258">
        <v>3</v>
      </c>
      <c r="G704" s="258" t="s">
        <v>254</v>
      </c>
      <c r="H704" s="258" t="s">
        <v>481</v>
      </c>
      <c r="I704" s="258" t="s">
        <v>486</v>
      </c>
      <c r="J704" s="258" t="s">
        <v>640</v>
      </c>
      <c r="K704" s="258">
        <v>1</v>
      </c>
      <c r="L704" s="258" t="s">
        <v>422</v>
      </c>
      <c r="M704" s="258">
        <v>0.17939999999999998</v>
      </c>
      <c r="N704" s="258">
        <v>0.5381999999999999</v>
      </c>
      <c r="O704" s="258">
        <v>0.17939999999999998</v>
      </c>
      <c r="P704" s="258"/>
    </row>
    <row r="705" spans="1:16" ht="25.5" x14ac:dyDescent="0.2">
      <c r="A705" s="258">
        <v>300</v>
      </c>
      <c r="B705" s="259" t="s">
        <v>534</v>
      </c>
      <c r="C705" s="258" t="s">
        <v>640</v>
      </c>
      <c r="D705" s="258" t="s">
        <v>641</v>
      </c>
      <c r="E705" s="258" t="s">
        <v>640</v>
      </c>
      <c r="F705" s="258">
        <v>3</v>
      </c>
      <c r="G705" s="258" t="s">
        <v>254</v>
      </c>
      <c r="H705" s="258" t="s">
        <v>481</v>
      </c>
      <c r="I705" s="258" t="s">
        <v>660</v>
      </c>
      <c r="J705" s="258" t="s">
        <v>640</v>
      </c>
      <c r="K705" s="258">
        <v>2</v>
      </c>
      <c r="L705" s="258" t="s">
        <v>422</v>
      </c>
      <c r="M705" s="258">
        <v>0.1796875</v>
      </c>
      <c r="N705" s="258">
        <v>1.078125</v>
      </c>
      <c r="O705" s="258">
        <v>0.359375</v>
      </c>
      <c r="P705" s="258"/>
    </row>
    <row r="706" spans="1:16" ht="25.5" x14ac:dyDescent="0.2">
      <c r="A706" s="258">
        <v>301</v>
      </c>
      <c r="B706" s="259" t="s">
        <v>534</v>
      </c>
      <c r="C706" s="258" t="s">
        <v>640</v>
      </c>
      <c r="D706" s="258" t="s">
        <v>641</v>
      </c>
      <c r="E706" s="258" t="s">
        <v>640</v>
      </c>
      <c r="F706" s="258">
        <v>3</v>
      </c>
      <c r="G706" s="258" t="s">
        <v>254</v>
      </c>
      <c r="H706" s="258" t="s">
        <v>481</v>
      </c>
      <c r="I706" s="258" t="s">
        <v>670</v>
      </c>
      <c r="J706" s="258" t="s">
        <v>640</v>
      </c>
      <c r="K706" s="258">
        <v>0</v>
      </c>
      <c r="L706" s="258" t="s">
        <v>422</v>
      </c>
      <c r="M706" s="258">
        <v>0.67370833333333324</v>
      </c>
      <c r="N706" s="258">
        <v>0</v>
      </c>
      <c r="O706" s="258">
        <v>0</v>
      </c>
      <c r="P706" s="258" t="s">
        <v>718</v>
      </c>
    </row>
    <row r="707" spans="1:16" ht="25.5" x14ac:dyDescent="0.2">
      <c r="A707" s="258">
        <v>302</v>
      </c>
      <c r="B707" s="259" t="s">
        <v>534</v>
      </c>
      <c r="C707" s="258" t="s">
        <v>640</v>
      </c>
      <c r="D707" s="258" t="s">
        <v>641</v>
      </c>
      <c r="E707" s="258" t="s">
        <v>640</v>
      </c>
      <c r="F707" s="258">
        <v>3</v>
      </c>
      <c r="G707" s="258" t="s">
        <v>254</v>
      </c>
      <c r="H707" s="258" t="s">
        <v>481</v>
      </c>
      <c r="I707" s="258" t="s">
        <v>672</v>
      </c>
      <c r="J707" s="258" t="s">
        <v>640</v>
      </c>
      <c r="K707" s="258">
        <v>1</v>
      </c>
      <c r="L707" s="258" t="s">
        <v>422</v>
      </c>
      <c r="M707" s="258">
        <v>0.48989999999999995</v>
      </c>
      <c r="N707" s="258">
        <v>1.4696999999999998</v>
      </c>
      <c r="O707" s="258">
        <v>0.48989999999999995</v>
      </c>
      <c r="P707" s="258"/>
    </row>
    <row r="708" spans="1:16" ht="25.5" x14ac:dyDescent="0.2">
      <c r="A708" s="258">
        <v>303</v>
      </c>
      <c r="B708" s="259" t="s">
        <v>535</v>
      </c>
      <c r="C708" s="258" t="s">
        <v>640</v>
      </c>
      <c r="D708" s="258" t="s">
        <v>641</v>
      </c>
      <c r="E708" s="258" t="s">
        <v>640</v>
      </c>
      <c r="F708" s="258">
        <v>3</v>
      </c>
      <c r="G708" s="258" t="s">
        <v>254</v>
      </c>
      <c r="H708" s="258" t="s">
        <v>476</v>
      </c>
      <c r="I708" s="258" t="s">
        <v>179</v>
      </c>
      <c r="J708" s="258" t="s">
        <v>640</v>
      </c>
      <c r="K708" s="258">
        <v>0.16666666666666666</v>
      </c>
      <c r="L708" s="258" t="s">
        <v>642</v>
      </c>
      <c r="M708" s="258">
        <v>0</v>
      </c>
      <c r="N708" s="258">
        <v>0</v>
      </c>
      <c r="O708" s="258">
        <v>0</v>
      </c>
      <c r="P708" s="258"/>
    </row>
    <row r="709" spans="1:16" ht="25.5" x14ac:dyDescent="0.2">
      <c r="A709" s="258">
        <v>304</v>
      </c>
      <c r="B709" s="259" t="s">
        <v>535</v>
      </c>
      <c r="C709" s="258" t="s">
        <v>640</v>
      </c>
      <c r="D709" s="258" t="s">
        <v>641</v>
      </c>
      <c r="E709" s="258" t="s">
        <v>640</v>
      </c>
      <c r="F709" s="258">
        <v>3</v>
      </c>
      <c r="G709" s="258" t="s">
        <v>254</v>
      </c>
      <c r="H709" s="258" t="s">
        <v>476</v>
      </c>
      <c r="I709" s="258" t="s">
        <v>643</v>
      </c>
      <c r="J709" s="258" t="s">
        <v>640</v>
      </c>
      <c r="K709" s="258">
        <v>0</v>
      </c>
      <c r="L709" s="258" t="s">
        <v>642</v>
      </c>
      <c r="M709" s="258">
        <v>0</v>
      </c>
      <c r="N709" s="258">
        <v>0</v>
      </c>
      <c r="O709" s="258">
        <v>0</v>
      </c>
      <c r="P709" s="258"/>
    </row>
    <row r="710" spans="1:16" ht="25.5" x14ac:dyDescent="0.2">
      <c r="A710" s="258">
        <v>305</v>
      </c>
      <c r="B710" s="259" t="s">
        <v>535</v>
      </c>
      <c r="C710" s="258" t="s">
        <v>640</v>
      </c>
      <c r="D710" s="258" t="s">
        <v>641</v>
      </c>
      <c r="E710" s="258" t="s">
        <v>640</v>
      </c>
      <c r="F710" s="258">
        <v>3</v>
      </c>
      <c r="G710" s="258" t="s">
        <v>254</v>
      </c>
      <c r="H710" s="258" t="s">
        <v>476</v>
      </c>
      <c r="I710" s="258" t="s">
        <v>644</v>
      </c>
      <c r="J710" s="258" t="s">
        <v>640</v>
      </c>
      <c r="K710" s="258">
        <v>6.6666666666666666E-2</v>
      </c>
      <c r="L710" s="258" t="s">
        <v>642</v>
      </c>
      <c r="M710" s="258">
        <v>0</v>
      </c>
      <c r="N710" s="258">
        <v>0</v>
      </c>
      <c r="O710" s="258">
        <v>0</v>
      </c>
      <c r="P710" s="258"/>
    </row>
    <row r="711" spans="1:16" ht="25.5" x14ac:dyDescent="0.2">
      <c r="A711" s="258">
        <v>306</v>
      </c>
      <c r="B711" s="259" t="s">
        <v>535</v>
      </c>
      <c r="C711" s="258" t="s">
        <v>640</v>
      </c>
      <c r="D711" s="258" t="s">
        <v>641</v>
      </c>
      <c r="E711" s="258" t="s">
        <v>640</v>
      </c>
      <c r="F711" s="258">
        <v>3</v>
      </c>
      <c r="G711" s="258" t="s">
        <v>254</v>
      </c>
      <c r="H711" s="258" t="s">
        <v>26</v>
      </c>
      <c r="I711" s="258" t="s">
        <v>673</v>
      </c>
      <c r="J711" s="258" t="s">
        <v>640</v>
      </c>
      <c r="K711" s="258">
        <v>0.13333333333333333</v>
      </c>
      <c r="L711" s="258" t="s">
        <v>642</v>
      </c>
      <c r="M711" s="258">
        <v>3.0179230769230769</v>
      </c>
      <c r="N711" s="258">
        <v>1.2071692307692308</v>
      </c>
      <c r="O711" s="258">
        <v>0.40238974358974361</v>
      </c>
      <c r="P711" s="258"/>
    </row>
    <row r="712" spans="1:16" ht="25.5" x14ac:dyDescent="0.2">
      <c r="A712" s="258">
        <v>307</v>
      </c>
      <c r="B712" s="259" t="s">
        <v>535</v>
      </c>
      <c r="C712" s="258" t="s">
        <v>640</v>
      </c>
      <c r="D712" s="258" t="s">
        <v>641</v>
      </c>
      <c r="E712" s="258" t="s">
        <v>640</v>
      </c>
      <c r="F712" s="258">
        <v>3</v>
      </c>
      <c r="G712" s="258" t="s">
        <v>254</v>
      </c>
      <c r="H712" s="258" t="s">
        <v>26</v>
      </c>
      <c r="I712" s="258" t="s">
        <v>650</v>
      </c>
      <c r="J712" s="258" t="s">
        <v>640</v>
      </c>
      <c r="K712" s="258">
        <v>8.3333333333333329E-2</v>
      </c>
      <c r="L712" s="258" t="s">
        <v>642</v>
      </c>
      <c r="M712" s="258">
        <v>2.0665384615384612</v>
      </c>
      <c r="N712" s="258">
        <v>0.5166346153846153</v>
      </c>
      <c r="O712" s="258">
        <v>0.17221153846153844</v>
      </c>
      <c r="P712" s="258"/>
    </row>
    <row r="713" spans="1:16" ht="25.5" x14ac:dyDescent="0.2">
      <c r="A713" s="258">
        <v>308</v>
      </c>
      <c r="B713" s="259" t="s">
        <v>535</v>
      </c>
      <c r="C713" s="258" t="s">
        <v>640</v>
      </c>
      <c r="D713" s="258" t="s">
        <v>641</v>
      </c>
      <c r="E713" s="258" t="s">
        <v>640</v>
      </c>
      <c r="F713" s="258">
        <v>3</v>
      </c>
      <c r="G713" s="258" t="s">
        <v>254</v>
      </c>
      <c r="H713" s="258" t="s">
        <v>481</v>
      </c>
      <c r="I713" s="258" t="s">
        <v>715</v>
      </c>
      <c r="J713" s="258" t="s">
        <v>640</v>
      </c>
      <c r="K713" s="258">
        <v>1</v>
      </c>
      <c r="L713" s="258" t="s">
        <v>422</v>
      </c>
      <c r="M713" s="258">
        <v>0.37848799999999999</v>
      </c>
      <c r="N713" s="258">
        <v>1.135464</v>
      </c>
      <c r="O713" s="258">
        <v>0.37848799999999999</v>
      </c>
      <c r="P713" s="258"/>
    </row>
    <row r="714" spans="1:16" ht="25.5" x14ac:dyDescent="0.2">
      <c r="A714" s="258">
        <v>309</v>
      </c>
      <c r="B714" s="259" t="s">
        <v>535</v>
      </c>
      <c r="C714" s="258" t="s">
        <v>640</v>
      </c>
      <c r="D714" s="258" t="s">
        <v>641</v>
      </c>
      <c r="E714" s="258" t="s">
        <v>640</v>
      </c>
      <c r="F714" s="258">
        <v>3</v>
      </c>
      <c r="G714" s="258" t="s">
        <v>254</v>
      </c>
      <c r="H714" s="258" t="s">
        <v>481</v>
      </c>
      <c r="I714" s="258" t="s">
        <v>677</v>
      </c>
      <c r="J714" s="258" t="s">
        <v>640</v>
      </c>
      <c r="K714" s="258">
        <v>1</v>
      </c>
      <c r="L714" s="258" t="s">
        <v>422</v>
      </c>
      <c r="M714" s="258">
        <v>0.20872499999999999</v>
      </c>
      <c r="N714" s="258">
        <v>0.62617500000000004</v>
      </c>
      <c r="O714" s="258">
        <v>0.20872499999999999</v>
      </c>
      <c r="P714" s="258"/>
    </row>
    <row r="715" spans="1:16" ht="25.5" x14ac:dyDescent="0.2">
      <c r="A715" s="258">
        <v>310</v>
      </c>
      <c r="B715" s="259" t="s">
        <v>535</v>
      </c>
      <c r="C715" s="258" t="s">
        <v>640</v>
      </c>
      <c r="D715" s="258" t="s">
        <v>641</v>
      </c>
      <c r="E715" s="258" t="s">
        <v>640</v>
      </c>
      <c r="F715" s="258">
        <v>3</v>
      </c>
      <c r="G715" s="258" t="s">
        <v>254</v>
      </c>
      <c r="H715" s="258" t="s">
        <v>481</v>
      </c>
      <c r="I715" s="258" t="s">
        <v>485</v>
      </c>
      <c r="J715" s="258" t="s">
        <v>640</v>
      </c>
      <c r="K715" s="258">
        <v>1</v>
      </c>
      <c r="L715" s="258" t="s">
        <v>422</v>
      </c>
      <c r="M715" s="258">
        <v>0.40250000000000002</v>
      </c>
      <c r="N715" s="258">
        <v>1.2075</v>
      </c>
      <c r="O715" s="258">
        <v>0.40250000000000002</v>
      </c>
      <c r="P715" s="258"/>
    </row>
    <row r="716" spans="1:16" ht="25.5" x14ac:dyDescent="0.2">
      <c r="A716" s="258">
        <v>311</v>
      </c>
      <c r="B716" s="259" t="s">
        <v>535</v>
      </c>
      <c r="C716" s="258" t="s">
        <v>640</v>
      </c>
      <c r="D716" s="258" t="s">
        <v>641</v>
      </c>
      <c r="E716" s="258" t="s">
        <v>640</v>
      </c>
      <c r="F716" s="258">
        <v>3</v>
      </c>
      <c r="G716" s="258" t="s">
        <v>254</v>
      </c>
      <c r="H716" s="258" t="s">
        <v>481</v>
      </c>
      <c r="I716" s="258" t="s">
        <v>678</v>
      </c>
      <c r="J716" s="258" t="s">
        <v>640</v>
      </c>
      <c r="K716" s="258">
        <v>2</v>
      </c>
      <c r="L716" s="258" t="s">
        <v>422</v>
      </c>
      <c r="M716" s="258">
        <v>0.15984999999999999</v>
      </c>
      <c r="N716" s="258">
        <v>0.95909999999999995</v>
      </c>
      <c r="O716" s="258">
        <v>0.31969999999999998</v>
      </c>
      <c r="P716" s="258"/>
    </row>
    <row r="717" spans="1:16" ht="38.25" x14ac:dyDescent="0.2">
      <c r="A717" s="258">
        <v>312</v>
      </c>
      <c r="B717" s="259" t="s">
        <v>537</v>
      </c>
      <c r="C717" s="258" t="s">
        <v>498</v>
      </c>
      <c r="D717" s="258" t="s">
        <v>641</v>
      </c>
      <c r="E717" s="258" t="s">
        <v>640</v>
      </c>
      <c r="F717" s="258">
        <v>24</v>
      </c>
      <c r="G717" s="258" t="s">
        <v>254</v>
      </c>
      <c r="H717" s="258" t="s">
        <v>476</v>
      </c>
      <c r="I717" s="258" t="s">
        <v>179</v>
      </c>
      <c r="J717" s="258" t="s">
        <v>640</v>
      </c>
      <c r="K717" s="258">
        <v>0.16666666666666666</v>
      </c>
      <c r="L717" s="258" t="s">
        <v>642</v>
      </c>
      <c r="M717" s="258">
        <v>0</v>
      </c>
      <c r="N717" s="258">
        <v>0</v>
      </c>
      <c r="O717" s="258">
        <v>0</v>
      </c>
      <c r="P717" s="258"/>
    </row>
    <row r="718" spans="1:16" ht="38.25" x14ac:dyDescent="0.2">
      <c r="A718" s="258">
        <v>313</v>
      </c>
      <c r="B718" s="259" t="s">
        <v>537</v>
      </c>
      <c r="C718" s="258" t="s">
        <v>498</v>
      </c>
      <c r="D718" s="258" t="s">
        <v>641</v>
      </c>
      <c r="E718" s="258" t="s">
        <v>640</v>
      </c>
      <c r="F718" s="258">
        <v>24</v>
      </c>
      <c r="G718" s="258" t="s">
        <v>254</v>
      </c>
      <c r="H718" s="258" t="s">
        <v>476</v>
      </c>
      <c r="I718" s="258" t="s">
        <v>643</v>
      </c>
      <c r="J718" s="258" t="s">
        <v>640</v>
      </c>
      <c r="K718" s="258">
        <v>1.2499999999999999E-2</v>
      </c>
      <c r="L718" s="258" t="s">
        <v>642</v>
      </c>
      <c r="M718" s="258">
        <v>0</v>
      </c>
      <c r="N718" s="258">
        <v>0</v>
      </c>
      <c r="O718" s="258">
        <v>0</v>
      </c>
      <c r="P718" s="258"/>
    </row>
    <row r="719" spans="1:16" ht="38.25" x14ac:dyDescent="0.2">
      <c r="A719" s="258">
        <v>314</v>
      </c>
      <c r="B719" s="259" t="s">
        <v>537</v>
      </c>
      <c r="C719" s="258" t="s">
        <v>498</v>
      </c>
      <c r="D719" s="258" t="s">
        <v>641</v>
      </c>
      <c r="E719" s="258" t="s">
        <v>640</v>
      </c>
      <c r="F719" s="258">
        <v>24</v>
      </c>
      <c r="G719" s="258" t="s">
        <v>254</v>
      </c>
      <c r="H719" s="258" t="s">
        <v>476</v>
      </c>
      <c r="I719" s="258" t="s">
        <v>644</v>
      </c>
      <c r="J719" s="258" t="s">
        <v>640</v>
      </c>
      <c r="K719" s="258">
        <v>8.3333333333333332E-3</v>
      </c>
      <c r="L719" s="258" t="s">
        <v>642</v>
      </c>
      <c r="M719" s="258">
        <v>0</v>
      </c>
      <c r="N719" s="258">
        <v>0</v>
      </c>
      <c r="O719" s="258">
        <v>0</v>
      </c>
      <c r="P719" s="258"/>
    </row>
    <row r="720" spans="1:16" ht="38.25" x14ac:dyDescent="0.2">
      <c r="A720" s="258">
        <v>315</v>
      </c>
      <c r="B720" s="259" t="s">
        <v>537</v>
      </c>
      <c r="C720" s="258" t="s">
        <v>498</v>
      </c>
      <c r="D720" s="258" t="s">
        <v>641</v>
      </c>
      <c r="E720" s="258" t="s">
        <v>640</v>
      </c>
      <c r="F720" s="258">
        <v>24</v>
      </c>
      <c r="G720" s="258" t="s">
        <v>254</v>
      </c>
      <c r="H720" s="258" t="s">
        <v>26</v>
      </c>
      <c r="I720" s="258" t="s">
        <v>719</v>
      </c>
      <c r="J720" s="258" t="s">
        <v>640</v>
      </c>
      <c r="K720" s="258">
        <v>1.0416666666666666E-2</v>
      </c>
      <c r="L720" s="258" t="s">
        <v>642</v>
      </c>
      <c r="M720" s="258">
        <v>3.0179230769230769</v>
      </c>
      <c r="N720" s="258">
        <v>0.75448076923076923</v>
      </c>
      <c r="O720" s="258">
        <v>3.143669871794872E-2</v>
      </c>
      <c r="P720" s="258"/>
    </row>
    <row r="721" spans="1:16" ht="38.25" x14ac:dyDescent="0.2">
      <c r="A721" s="258">
        <v>316</v>
      </c>
      <c r="B721" s="259" t="s">
        <v>537</v>
      </c>
      <c r="C721" s="258" t="s">
        <v>498</v>
      </c>
      <c r="D721" s="258" t="s">
        <v>641</v>
      </c>
      <c r="E721" s="258" t="s">
        <v>640</v>
      </c>
      <c r="F721" s="258">
        <v>24</v>
      </c>
      <c r="G721" s="258" t="s">
        <v>254</v>
      </c>
      <c r="H721" s="258" t="s">
        <v>26</v>
      </c>
      <c r="I721" s="258" t="s">
        <v>720</v>
      </c>
      <c r="J721" s="258" t="s">
        <v>640</v>
      </c>
      <c r="K721" s="258">
        <v>1.2499999999999999E-2</v>
      </c>
      <c r="L721" s="258" t="s">
        <v>642</v>
      </c>
      <c r="M721" s="258">
        <v>2.6103846153846161E-2</v>
      </c>
      <c r="N721" s="258">
        <v>7.8311538461538471E-3</v>
      </c>
      <c r="O721" s="258">
        <v>3.2629807692307694E-4</v>
      </c>
      <c r="P721" s="258"/>
    </row>
    <row r="722" spans="1:16" ht="38.25" x14ac:dyDescent="0.2">
      <c r="A722" s="258">
        <v>317</v>
      </c>
      <c r="B722" s="259" t="s">
        <v>537</v>
      </c>
      <c r="C722" s="258" t="s">
        <v>498</v>
      </c>
      <c r="D722" s="258" t="s">
        <v>641</v>
      </c>
      <c r="E722" s="258" t="s">
        <v>640</v>
      </c>
      <c r="F722" s="258">
        <v>24</v>
      </c>
      <c r="G722" s="258" t="s">
        <v>254</v>
      </c>
      <c r="H722" s="258" t="s">
        <v>26</v>
      </c>
      <c r="I722" s="258" t="s">
        <v>649</v>
      </c>
      <c r="J722" s="258" t="s">
        <v>640</v>
      </c>
      <c r="K722" s="258">
        <v>9.375E-2</v>
      </c>
      <c r="L722" s="258" t="s">
        <v>642</v>
      </c>
      <c r="M722" s="258">
        <v>3.2051282051282053</v>
      </c>
      <c r="N722" s="258">
        <v>7.2115384615384626</v>
      </c>
      <c r="O722" s="258">
        <v>0.30048076923076922</v>
      </c>
      <c r="P722" s="258"/>
    </row>
    <row r="723" spans="1:16" ht="38.25" x14ac:dyDescent="0.2">
      <c r="A723" s="258">
        <v>318</v>
      </c>
      <c r="B723" s="259" t="s">
        <v>537</v>
      </c>
      <c r="C723" s="258" t="s">
        <v>498</v>
      </c>
      <c r="D723" s="258" t="s">
        <v>641</v>
      </c>
      <c r="E723" s="258" t="s">
        <v>640</v>
      </c>
      <c r="F723" s="258">
        <v>24</v>
      </c>
      <c r="G723" s="258" t="s">
        <v>254</v>
      </c>
      <c r="H723" s="258" t="s">
        <v>26</v>
      </c>
      <c r="I723" s="258" t="s">
        <v>721</v>
      </c>
      <c r="J723" s="258" t="s">
        <v>640</v>
      </c>
      <c r="K723" s="258">
        <v>2.0833333333333332E-2</v>
      </c>
      <c r="L723" s="258" t="s">
        <v>642</v>
      </c>
      <c r="M723" s="258">
        <v>2.2352564102564101E-2</v>
      </c>
      <c r="N723" s="258">
        <v>1.1176282051282052E-2</v>
      </c>
      <c r="O723" s="258">
        <v>4.6567841880341878E-4</v>
      </c>
      <c r="P723" s="258"/>
    </row>
    <row r="724" spans="1:16" ht="38.25" x14ac:dyDescent="0.2">
      <c r="A724" s="258">
        <v>319</v>
      </c>
      <c r="B724" s="259" t="s">
        <v>537</v>
      </c>
      <c r="C724" s="258" t="s">
        <v>498</v>
      </c>
      <c r="D724" s="258" t="s">
        <v>641</v>
      </c>
      <c r="E724" s="258" t="s">
        <v>640</v>
      </c>
      <c r="F724" s="258">
        <v>24</v>
      </c>
      <c r="G724" s="258" t="s">
        <v>254</v>
      </c>
      <c r="H724" s="258" t="s">
        <v>481</v>
      </c>
      <c r="I724" s="258" t="s">
        <v>722</v>
      </c>
      <c r="J724" s="258" t="s">
        <v>640</v>
      </c>
      <c r="K724" s="258">
        <v>1</v>
      </c>
      <c r="L724" s="258" t="s">
        <v>422</v>
      </c>
      <c r="M724" s="258">
        <v>9.5392499999999991</v>
      </c>
      <c r="N724" s="258">
        <v>228.94200000000001</v>
      </c>
      <c r="O724" s="258">
        <v>9.5392499999999991</v>
      </c>
      <c r="P724" s="258"/>
    </row>
    <row r="725" spans="1:16" ht="38.25" x14ac:dyDescent="0.2">
      <c r="A725" s="258">
        <v>320</v>
      </c>
      <c r="B725" s="259" t="s">
        <v>537</v>
      </c>
      <c r="C725" s="258" t="s">
        <v>498</v>
      </c>
      <c r="D725" s="258" t="s">
        <v>641</v>
      </c>
      <c r="E725" s="258" t="s">
        <v>640</v>
      </c>
      <c r="F725" s="258">
        <v>24</v>
      </c>
      <c r="G725" s="258" t="s">
        <v>254</v>
      </c>
      <c r="H725" s="258" t="s">
        <v>481</v>
      </c>
      <c r="I725" s="258" t="s">
        <v>723</v>
      </c>
      <c r="J725" s="258" t="s">
        <v>640</v>
      </c>
      <c r="K725" s="258">
        <v>1</v>
      </c>
      <c r="L725" s="258" t="s">
        <v>422</v>
      </c>
      <c r="M725" s="258">
        <v>2.2740100000000001</v>
      </c>
      <c r="N725" s="258">
        <v>54.576239999999999</v>
      </c>
      <c r="O725" s="258">
        <v>2.2740100000000001</v>
      </c>
      <c r="P725" s="258"/>
    </row>
    <row r="726" spans="1:16" ht="38.25" x14ac:dyDescent="0.2">
      <c r="A726" s="258">
        <v>321</v>
      </c>
      <c r="B726" s="259" t="s">
        <v>537</v>
      </c>
      <c r="C726" s="258" t="s">
        <v>498</v>
      </c>
      <c r="D726" s="258" t="s">
        <v>641</v>
      </c>
      <c r="E726" s="258" t="s">
        <v>640</v>
      </c>
      <c r="F726" s="258">
        <v>24</v>
      </c>
      <c r="G726" s="258" t="s">
        <v>254</v>
      </c>
      <c r="H726" s="258" t="s">
        <v>481</v>
      </c>
      <c r="I726" s="258" t="s">
        <v>700</v>
      </c>
      <c r="J726" s="258" t="s">
        <v>640</v>
      </c>
      <c r="K726" s="258">
        <v>1</v>
      </c>
      <c r="L726" s="258" t="s">
        <v>422</v>
      </c>
      <c r="M726" s="258">
        <v>6.3065999999999997E-2</v>
      </c>
      <c r="N726" s="258">
        <v>1.5135839999999998</v>
      </c>
      <c r="O726" s="258">
        <v>6.3065999999999997E-2</v>
      </c>
      <c r="P726" s="258"/>
    </row>
    <row r="727" spans="1:16" ht="38.25" x14ac:dyDescent="0.2">
      <c r="A727" s="258">
        <v>322</v>
      </c>
      <c r="B727" s="259" t="s">
        <v>537</v>
      </c>
      <c r="C727" s="258" t="s">
        <v>498</v>
      </c>
      <c r="D727" s="258" t="s">
        <v>641</v>
      </c>
      <c r="E727" s="258" t="s">
        <v>640</v>
      </c>
      <c r="F727" s="258">
        <v>24</v>
      </c>
      <c r="G727" s="258" t="s">
        <v>254</v>
      </c>
      <c r="H727" s="258" t="s">
        <v>481</v>
      </c>
      <c r="I727" s="258" t="s">
        <v>724</v>
      </c>
      <c r="J727" s="258" t="s">
        <v>640</v>
      </c>
      <c r="K727" s="258">
        <v>1</v>
      </c>
      <c r="L727" s="258" t="s">
        <v>422</v>
      </c>
      <c r="M727" s="258">
        <v>4.61955E-2</v>
      </c>
      <c r="N727" s="258">
        <v>1.108692</v>
      </c>
      <c r="O727" s="258">
        <v>4.61955E-2</v>
      </c>
      <c r="P727" s="258"/>
    </row>
    <row r="728" spans="1:16" ht="38.25" x14ac:dyDescent="0.2">
      <c r="A728" s="258">
        <v>323</v>
      </c>
      <c r="B728" s="259" t="s">
        <v>537</v>
      </c>
      <c r="C728" s="258" t="s">
        <v>498</v>
      </c>
      <c r="D728" s="258" t="s">
        <v>641</v>
      </c>
      <c r="E728" s="258" t="s">
        <v>640</v>
      </c>
      <c r="F728" s="258">
        <v>24</v>
      </c>
      <c r="G728" s="258" t="s">
        <v>254</v>
      </c>
      <c r="H728" s="258" t="s">
        <v>481</v>
      </c>
      <c r="I728" s="258" t="s">
        <v>487</v>
      </c>
      <c r="J728" s="258" t="s">
        <v>640</v>
      </c>
      <c r="K728" s="258">
        <v>1</v>
      </c>
      <c r="L728" s="258" t="s">
        <v>422</v>
      </c>
      <c r="M728" s="258">
        <v>0.59910208333333326</v>
      </c>
      <c r="N728" s="258">
        <v>14.378449999999996</v>
      </c>
      <c r="O728" s="258">
        <v>0.59910208333333326</v>
      </c>
      <c r="P728" s="258"/>
    </row>
    <row r="729" spans="1:16" ht="38.25" x14ac:dyDescent="0.2">
      <c r="A729" s="258">
        <v>324</v>
      </c>
      <c r="B729" s="259" t="s">
        <v>537</v>
      </c>
      <c r="C729" s="258" t="s">
        <v>498</v>
      </c>
      <c r="D729" s="258" t="s">
        <v>641</v>
      </c>
      <c r="E729" s="258" t="s">
        <v>640</v>
      </c>
      <c r="F729" s="258">
        <v>24</v>
      </c>
      <c r="G729" s="258" t="s">
        <v>254</v>
      </c>
      <c r="H729" s="258" t="s">
        <v>481</v>
      </c>
      <c r="I729" s="258" t="s">
        <v>725</v>
      </c>
      <c r="J729" s="258" t="s">
        <v>640</v>
      </c>
      <c r="K729" s="258">
        <v>4.1666666666666664E-2</v>
      </c>
      <c r="L729" s="258" t="s">
        <v>422</v>
      </c>
      <c r="M729" s="258">
        <v>0.184</v>
      </c>
      <c r="N729" s="258">
        <v>0.184</v>
      </c>
      <c r="O729" s="258">
        <v>7.6666666666666654E-3</v>
      </c>
      <c r="P729" s="258"/>
    </row>
    <row r="730" spans="1:16" ht="38.25" x14ac:dyDescent="0.2">
      <c r="A730" s="258">
        <v>325</v>
      </c>
      <c r="B730" s="259" t="s">
        <v>537</v>
      </c>
      <c r="C730" s="258" t="s">
        <v>498</v>
      </c>
      <c r="D730" s="258" t="s">
        <v>641</v>
      </c>
      <c r="E730" s="258" t="s">
        <v>640</v>
      </c>
      <c r="F730" s="258">
        <v>24</v>
      </c>
      <c r="G730" s="258" t="s">
        <v>254</v>
      </c>
      <c r="H730" s="258" t="s">
        <v>481</v>
      </c>
      <c r="I730" s="258" t="s">
        <v>661</v>
      </c>
      <c r="J730" s="258" t="s">
        <v>640</v>
      </c>
      <c r="K730" s="258">
        <v>4.166666666666667</v>
      </c>
      <c r="L730" s="258" t="s">
        <v>422</v>
      </c>
      <c r="M730" s="258">
        <v>7.2151000000000007E-2</v>
      </c>
      <c r="N730" s="258">
        <v>7.2150999999999996</v>
      </c>
      <c r="O730" s="258">
        <v>0.30062916666666667</v>
      </c>
      <c r="P730" s="258"/>
    </row>
    <row r="731" spans="1:16" ht="38.25" x14ac:dyDescent="0.2">
      <c r="A731" s="258">
        <v>326</v>
      </c>
      <c r="B731" s="259" t="s">
        <v>537</v>
      </c>
      <c r="C731" s="258" t="s">
        <v>498</v>
      </c>
      <c r="D731" s="258" t="s">
        <v>641</v>
      </c>
      <c r="E731" s="258" t="s">
        <v>640</v>
      </c>
      <c r="F731" s="258">
        <v>24</v>
      </c>
      <c r="G731" s="258" t="s">
        <v>254</v>
      </c>
      <c r="H731" s="258" t="s">
        <v>481</v>
      </c>
      <c r="I731" s="258" t="s">
        <v>645</v>
      </c>
      <c r="J731" s="258" t="s">
        <v>640</v>
      </c>
      <c r="K731" s="258">
        <v>1</v>
      </c>
      <c r="L731" s="258" t="s">
        <v>422</v>
      </c>
      <c r="M731" s="258">
        <v>0.167109375</v>
      </c>
      <c r="N731" s="258">
        <v>4.0106250000000001</v>
      </c>
      <c r="O731" s="258">
        <v>0.167109375</v>
      </c>
      <c r="P731" s="258"/>
    </row>
    <row r="732" spans="1:16" ht="38.25" x14ac:dyDescent="0.2">
      <c r="A732" s="258">
        <v>327</v>
      </c>
      <c r="B732" s="259" t="s">
        <v>537</v>
      </c>
      <c r="C732" s="258" t="s">
        <v>498</v>
      </c>
      <c r="D732" s="258" t="s">
        <v>641</v>
      </c>
      <c r="E732" s="258" t="s">
        <v>640</v>
      </c>
      <c r="F732" s="258">
        <v>24</v>
      </c>
      <c r="G732" s="258" t="s">
        <v>254</v>
      </c>
      <c r="H732" s="258" t="s">
        <v>481</v>
      </c>
      <c r="I732" s="258" t="s">
        <v>660</v>
      </c>
      <c r="J732" s="258" t="s">
        <v>640</v>
      </c>
      <c r="K732" s="258">
        <v>2</v>
      </c>
      <c r="L732" s="258" t="s">
        <v>422</v>
      </c>
      <c r="M732" s="258">
        <v>0.1796875</v>
      </c>
      <c r="N732" s="258">
        <v>8.625</v>
      </c>
      <c r="O732" s="258">
        <v>0.359375</v>
      </c>
      <c r="P732" s="258"/>
    </row>
    <row r="733" spans="1:16" ht="38.25" x14ac:dyDescent="0.2">
      <c r="A733" s="258">
        <v>328</v>
      </c>
      <c r="B733" s="259" t="s">
        <v>537</v>
      </c>
      <c r="C733" s="258" t="s">
        <v>498</v>
      </c>
      <c r="D733" s="258" t="s">
        <v>641</v>
      </c>
      <c r="E733" s="258" t="s">
        <v>640</v>
      </c>
      <c r="F733" s="258">
        <v>24</v>
      </c>
      <c r="G733" s="258" t="s">
        <v>254</v>
      </c>
      <c r="H733" s="258" t="s">
        <v>481</v>
      </c>
      <c r="I733" s="258" t="s">
        <v>659</v>
      </c>
      <c r="J733" s="258" t="s">
        <v>640</v>
      </c>
      <c r="K733" s="258">
        <v>2</v>
      </c>
      <c r="L733" s="258" t="s">
        <v>422</v>
      </c>
      <c r="M733" s="258">
        <v>0.15932291666666668</v>
      </c>
      <c r="N733" s="258">
        <v>7.6475000000000017</v>
      </c>
      <c r="O733" s="258">
        <v>0.31864583333333335</v>
      </c>
      <c r="P733" s="258"/>
    </row>
    <row r="734" spans="1:16" ht="38.25" x14ac:dyDescent="0.2">
      <c r="A734" s="258">
        <v>329</v>
      </c>
      <c r="B734" s="259" t="s">
        <v>537</v>
      </c>
      <c r="C734" s="258" t="s">
        <v>498</v>
      </c>
      <c r="D734" s="258" t="s">
        <v>641</v>
      </c>
      <c r="E734" s="258" t="s">
        <v>640</v>
      </c>
      <c r="F734" s="258">
        <v>24</v>
      </c>
      <c r="G734" s="258" t="s">
        <v>254</v>
      </c>
      <c r="H734" s="258" t="s">
        <v>481</v>
      </c>
      <c r="I734" s="258" t="s">
        <v>655</v>
      </c>
      <c r="J734" s="258" t="s">
        <v>640</v>
      </c>
      <c r="K734" s="258">
        <v>1</v>
      </c>
      <c r="L734" s="258" t="s">
        <v>422</v>
      </c>
      <c r="M734" s="258">
        <v>8.4610351562499977E-2</v>
      </c>
      <c r="N734" s="258">
        <v>2.0306484375</v>
      </c>
      <c r="O734" s="258">
        <v>8.4610351562500005E-2</v>
      </c>
      <c r="P734" s="258"/>
    </row>
    <row r="735" spans="1:16" ht="38.25" x14ac:dyDescent="0.2">
      <c r="A735" s="258">
        <v>330</v>
      </c>
      <c r="B735" s="259" t="s">
        <v>537</v>
      </c>
      <c r="C735" s="258" t="s">
        <v>498</v>
      </c>
      <c r="D735" s="258" t="s">
        <v>641</v>
      </c>
      <c r="E735" s="258" t="s">
        <v>640</v>
      </c>
      <c r="F735" s="258">
        <v>24</v>
      </c>
      <c r="G735" s="258" t="s">
        <v>254</v>
      </c>
      <c r="H735" s="258" t="s">
        <v>481</v>
      </c>
      <c r="I735" s="258" t="s">
        <v>656</v>
      </c>
      <c r="J735" s="258" t="s">
        <v>640</v>
      </c>
      <c r="K735" s="258">
        <v>1</v>
      </c>
      <c r="L735" s="258" t="s">
        <v>422</v>
      </c>
      <c r="M735" s="258">
        <v>0.19118749999999995</v>
      </c>
      <c r="N735" s="258">
        <v>4.5884999999999989</v>
      </c>
      <c r="O735" s="258">
        <v>0.19118749999999995</v>
      </c>
      <c r="P735" s="258"/>
    </row>
    <row r="736" spans="1:16" ht="38.25" x14ac:dyDescent="0.2">
      <c r="A736" s="258">
        <v>331</v>
      </c>
      <c r="B736" s="259" t="s">
        <v>537</v>
      </c>
      <c r="C736" s="258" t="s">
        <v>498</v>
      </c>
      <c r="D736" s="258" t="s">
        <v>641</v>
      </c>
      <c r="E736" s="258" t="s">
        <v>640</v>
      </c>
      <c r="F736" s="258">
        <v>24</v>
      </c>
      <c r="G736" s="258" t="s">
        <v>254</v>
      </c>
      <c r="H736" s="258" t="s">
        <v>481</v>
      </c>
      <c r="I736" s="258" t="s">
        <v>726</v>
      </c>
      <c r="J736" s="258" t="s">
        <v>640</v>
      </c>
      <c r="K736" s="258">
        <v>4.1666666666666664E-2</v>
      </c>
      <c r="L736" s="258" t="s">
        <v>422</v>
      </c>
      <c r="M736" s="258">
        <v>0.69459999999999988</v>
      </c>
      <c r="N736" s="258">
        <v>0.69459999999999988</v>
      </c>
      <c r="O736" s="258">
        <v>2.8941666666666661E-2</v>
      </c>
      <c r="P736" s="258"/>
    </row>
    <row r="737" spans="1:16" ht="38.25" x14ac:dyDescent="0.2">
      <c r="A737" s="258">
        <v>332</v>
      </c>
      <c r="B737" s="259" t="s">
        <v>537</v>
      </c>
      <c r="C737" s="258" t="s">
        <v>498</v>
      </c>
      <c r="D737" s="258" t="s">
        <v>641</v>
      </c>
      <c r="E737" s="258" t="s">
        <v>640</v>
      </c>
      <c r="F737" s="258">
        <v>24</v>
      </c>
      <c r="G737" s="258" t="s">
        <v>254</v>
      </c>
      <c r="H737" s="258" t="s">
        <v>481</v>
      </c>
      <c r="I737" s="258" t="s">
        <v>486</v>
      </c>
      <c r="J737" s="258" t="s">
        <v>640</v>
      </c>
      <c r="K737" s="258">
        <v>8.3333333333333329E-2</v>
      </c>
      <c r="L737" s="258" t="s">
        <v>422</v>
      </c>
      <c r="M737" s="258">
        <v>0.17939999999999998</v>
      </c>
      <c r="N737" s="258">
        <v>0.35879999999999995</v>
      </c>
      <c r="O737" s="258">
        <v>1.4949999999999998E-2</v>
      </c>
      <c r="P737" s="258"/>
    </row>
    <row r="738" spans="1:16" ht="38.25" x14ac:dyDescent="0.2">
      <c r="A738" s="258">
        <v>333</v>
      </c>
      <c r="B738" s="259" t="s">
        <v>537</v>
      </c>
      <c r="C738" s="258" t="s">
        <v>498</v>
      </c>
      <c r="D738" s="258" t="s">
        <v>641</v>
      </c>
      <c r="E738" s="258" t="s">
        <v>640</v>
      </c>
      <c r="F738" s="258">
        <v>24</v>
      </c>
      <c r="G738" s="258" t="s">
        <v>254</v>
      </c>
      <c r="H738" s="258" t="s">
        <v>481</v>
      </c>
      <c r="I738" s="258" t="s">
        <v>727</v>
      </c>
      <c r="J738" s="258" t="s">
        <v>640</v>
      </c>
      <c r="K738" s="258">
        <v>4.1666666666666664E-2</v>
      </c>
      <c r="L738" s="258" t="s">
        <v>422</v>
      </c>
      <c r="M738" s="258">
        <v>1.4950000000000001</v>
      </c>
      <c r="N738" s="258">
        <v>1.4950000000000001</v>
      </c>
      <c r="O738" s="258">
        <v>6.2291666666666662E-2</v>
      </c>
      <c r="P738" s="258"/>
    </row>
    <row r="739" spans="1:16" ht="38.25" x14ac:dyDescent="0.2">
      <c r="A739" s="258">
        <v>334</v>
      </c>
      <c r="B739" s="259" t="s">
        <v>537</v>
      </c>
      <c r="C739" s="258" t="s">
        <v>498</v>
      </c>
      <c r="D739" s="258" t="s">
        <v>641</v>
      </c>
      <c r="E739" s="258" t="s">
        <v>640</v>
      </c>
      <c r="F739" s="258">
        <v>24</v>
      </c>
      <c r="G739" s="258" t="s">
        <v>254</v>
      </c>
      <c r="H739" s="258" t="s">
        <v>481</v>
      </c>
      <c r="I739" s="258" t="s">
        <v>728</v>
      </c>
      <c r="J739" s="258" t="s">
        <v>640</v>
      </c>
      <c r="K739" s="258">
        <v>1</v>
      </c>
      <c r="L739" s="258" t="s">
        <v>422</v>
      </c>
      <c r="M739" s="258">
        <v>0.58862749999999997</v>
      </c>
      <c r="N739" s="258">
        <v>14.12706</v>
      </c>
      <c r="O739" s="258">
        <v>0.58862749999999997</v>
      </c>
      <c r="P739" s="258"/>
    </row>
    <row r="740" spans="1:16" ht="38.25" x14ac:dyDescent="0.2">
      <c r="A740" s="258">
        <v>335</v>
      </c>
      <c r="B740" s="259" t="s">
        <v>537</v>
      </c>
      <c r="C740" s="258" t="s">
        <v>498</v>
      </c>
      <c r="D740" s="258" t="s">
        <v>641</v>
      </c>
      <c r="E740" s="258" t="s">
        <v>640</v>
      </c>
      <c r="F740" s="258">
        <v>24</v>
      </c>
      <c r="G740" s="258" t="s">
        <v>254</v>
      </c>
      <c r="H740" s="258" t="s">
        <v>481</v>
      </c>
      <c r="I740" s="258" t="s">
        <v>729</v>
      </c>
      <c r="J740" s="258" t="s">
        <v>640</v>
      </c>
      <c r="K740" s="258">
        <v>1</v>
      </c>
      <c r="L740" s="258" t="s">
        <v>422</v>
      </c>
      <c r="M740" s="258">
        <v>0.113758</v>
      </c>
      <c r="N740" s="258">
        <v>2.7301919999999997</v>
      </c>
      <c r="O740" s="258">
        <v>0.11375799999999998</v>
      </c>
      <c r="P740" s="258"/>
    </row>
    <row r="741" spans="1:16" ht="38.25" x14ac:dyDescent="0.2">
      <c r="A741" s="258">
        <v>336</v>
      </c>
      <c r="B741" s="259" t="s">
        <v>537</v>
      </c>
      <c r="C741" s="258" t="s">
        <v>498</v>
      </c>
      <c r="D741" s="258" t="s">
        <v>641</v>
      </c>
      <c r="E741" s="258" t="s">
        <v>640</v>
      </c>
      <c r="F741" s="258">
        <v>24</v>
      </c>
      <c r="G741" s="258" t="s">
        <v>254</v>
      </c>
      <c r="H741" s="258" t="s">
        <v>481</v>
      </c>
      <c r="I741" s="258" t="s">
        <v>684</v>
      </c>
      <c r="J741" s="258" t="s">
        <v>640</v>
      </c>
      <c r="K741" s="258">
        <v>1</v>
      </c>
      <c r="L741" s="258" t="s">
        <v>422</v>
      </c>
      <c r="M741" s="258">
        <v>0.28749999999999998</v>
      </c>
      <c r="N741" s="258">
        <v>6.8999999999999995</v>
      </c>
      <c r="O741" s="258">
        <v>0.28749999999999998</v>
      </c>
      <c r="P741" s="258"/>
    </row>
    <row r="742" spans="1:16" ht="38.25" x14ac:dyDescent="0.2">
      <c r="A742" s="258">
        <v>337</v>
      </c>
      <c r="B742" s="259" t="s">
        <v>538</v>
      </c>
      <c r="C742" s="258" t="s">
        <v>498</v>
      </c>
      <c r="D742" s="258" t="s">
        <v>641</v>
      </c>
      <c r="E742" s="258" t="s">
        <v>640</v>
      </c>
      <c r="F742" s="258">
        <v>24</v>
      </c>
      <c r="G742" s="258" t="s">
        <v>254</v>
      </c>
      <c r="H742" s="258" t="s">
        <v>476</v>
      </c>
      <c r="I742" s="258" t="s">
        <v>179</v>
      </c>
      <c r="J742" s="258" t="s">
        <v>640</v>
      </c>
      <c r="K742" s="258">
        <v>0.25</v>
      </c>
      <c r="L742" s="258" t="s">
        <v>642</v>
      </c>
      <c r="M742" s="258">
        <v>0</v>
      </c>
      <c r="N742" s="258">
        <v>0</v>
      </c>
      <c r="O742" s="258">
        <v>0</v>
      </c>
      <c r="P742" s="258"/>
    </row>
    <row r="743" spans="1:16" ht="38.25" x14ac:dyDescent="0.2">
      <c r="A743" s="258">
        <v>338</v>
      </c>
      <c r="B743" s="259" t="s">
        <v>538</v>
      </c>
      <c r="C743" s="258" t="s">
        <v>498</v>
      </c>
      <c r="D743" s="258" t="s">
        <v>641</v>
      </c>
      <c r="E743" s="258" t="s">
        <v>640</v>
      </c>
      <c r="F743" s="258">
        <v>24</v>
      </c>
      <c r="G743" s="258" t="s">
        <v>254</v>
      </c>
      <c r="H743" s="258" t="s">
        <v>476</v>
      </c>
      <c r="I743" s="258" t="s">
        <v>643</v>
      </c>
      <c r="J743" s="258" t="s">
        <v>640</v>
      </c>
      <c r="K743" s="258">
        <v>2.0833333333333332E-2</v>
      </c>
      <c r="L743" s="258" t="s">
        <v>642</v>
      </c>
      <c r="M743" s="258">
        <v>0</v>
      </c>
      <c r="N743" s="258">
        <v>0</v>
      </c>
      <c r="O743" s="258">
        <v>0</v>
      </c>
      <c r="P743" s="258"/>
    </row>
    <row r="744" spans="1:16" ht="38.25" x14ac:dyDescent="0.2">
      <c r="A744" s="258">
        <v>339</v>
      </c>
      <c r="B744" s="259" t="s">
        <v>538</v>
      </c>
      <c r="C744" s="258" t="s">
        <v>498</v>
      </c>
      <c r="D744" s="258" t="s">
        <v>641</v>
      </c>
      <c r="E744" s="258" t="s">
        <v>640</v>
      </c>
      <c r="F744" s="258">
        <v>24</v>
      </c>
      <c r="G744" s="258" t="s">
        <v>254</v>
      </c>
      <c r="H744" s="258" t="s">
        <v>476</v>
      </c>
      <c r="I744" s="258" t="s">
        <v>644</v>
      </c>
      <c r="J744" s="258" t="s">
        <v>640</v>
      </c>
      <c r="K744" s="258">
        <v>8.3333333333333332E-3</v>
      </c>
      <c r="L744" s="258" t="s">
        <v>642</v>
      </c>
      <c r="M744" s="258">
        <v>0</v>
      </c>
      <c r="N744" s="258">
        <v>0</v>
      </c>
      <c r="O744" s="258">
        <v>0</v>
      </c>
      <c r="P744" s="258"/>
    </row>
    <row r="745" spans="1:16" ht="38.25" x14ac:dyDescent="0.2">
      <c r="A745" s="258">
        <v>340</v>
      </c>
      <c r="B745" s="259" t="s">
        <v>538</v>
      </c>
      <c r="C745" s="258" t="s">
        <v>498</v>
      </c>
      <c r="D745" s="258" t="s">
        <v>641</v>
      </c>
      <c r="E745" s="258" t="s">
        <v>640</v>
      </c>
      <c r="F745" s="258">
        <v>24</v>
      </c>
      <c r="G745" s="258" t="s">
        <v>254</v>
      </c>
      <c r="H745" s="258" t="s">
        <v>26</v>
      </c>
      <c r="I745" s="258" t="s">
        <v>719</v>
      </c>
      <c r="J745" s="258" t="s">
        <v>640</v>
      </c>
      <c r="K745" s="258">
        <v>1.0416666666666666E-2</v>
      </c>
      <c r="L745" s="258" t="s">
        <v>642</v>
      </c>
      <c r="M745" s="258">
        <v>3.0179230769230769</v>
      </c>
      <c r="N745" s="258">
        <v>0.75448076923076923</v>
      </c>
      <c r="O745" s="258">
        <v>3.143669871794872E-2</v>
      </c>
      <c r="P745" s="258"/>
    </row>
    <row r="746" spans="1:16" ht="38.25" x14ac:dyDescent="0.2">
      <c r="A746" s="258">
        <v>341</v>
      </c>
      <c r="B746" s="259" t="s">
        <v>538</v>
      </c>
      <c r="C746" s="258" t="s">
        <v>498</v>
      </c>
      <c r="D746" s="258" t="s">
        <v>641</v>
      </c>
      <c r="E746" s="258" t="s">
        <v>640</v>
      </c>
      <c r="F746" s="258">
        <v>24</v>
      </c>
      <c r="G746" s="258" t="s">
        <v>254</v>
      </c>
      <c r="H746" s="258" t="s">
        <v>26</v>
      </c>
      <c r="I746" s="258" t="s">
        <v>720</v>
      </c>
      <c r="J746" s="258" t="s">
        <v>640</v>
      </c>
      <c r="K746" s="258">
        <v>1.2499999999999999E-2</v>
      </c>
      <c r="L746" s="258" t="s">
        <v>642</v>
      </c>
      <c r="M746" s="258">
        <v>2.6103846153846161E-2</v>
      </c>
      <c r="N746" s="258">
        <v>7.8311538461538471E-3</v>
      </c>
      <c r="O746" s="258">
        <v>3.2629807692307694E-4</v>
      </c>
      <c r="P746" s="258"/>
    </row>
    <row r="747" spans="1:16" ht="38.25" x14ac:dyDescent="0.2">
      <c r="A747" s="258">
        <v>342</v>
      </c>
      <c r="B747" s="259" t="s">
        <v>538</v>
      </c>
      <c r="C747" s="258" t="s">
        <v>498</v>
      </c>
      <c r="D747" s="258" t="s">
        <v>641</v>
      </c>
      <c r="E747" s="258" t="s">
        <v>640</v>
      </c>
      <c r="F747" s="258">
        <v>24</v>
      </c>
      <c r="G747" s="258" t="s">
        <v>254</v>
      </c>
      <c r="H747" s="258" t="s">
        <v>26</v>
      </c>
      <c r="I747" s="258" t="s">
        <v>721</v>
      </c>
      <c r="J747" s="258" t="s">
        <v>640</v>
      </c>
      <c r="K747" s="258">
        <v>2.0833333333333332E-2</v>
      </c>
      <c r="L747" s="258" t="s">
        <v>642</v>
      </c>
      <c r="M747" s="258">
        <v>2.2352564102564101E-2</v>
      </c>
      <c r="N747" s="258">
        <v>1.1176282051282052E-2</v>
      </c>
      <c r="O747" s="258">
        <v>4.6567841880341878E-4</v>
      </c>
      <c r="P747" s="258"/>
    </row>
    <row r="748" spans="1:16" ht="38.25" x14ac:dyDescent="0.2">
      <c r="A748" s="258">
        <v>343</v>
      </c>
      <c r="B748" s="259" t="s">
        <v>538</v>
      </c>
      <c r="C748" s="258" t="s">
        <v>498</v>
      </c>
      <c r="D748" s="258" t="s">
        <v>641</v>
      </c>
      <c r="E748" s="258" t="s">
        <v>640</v>
      </c>
      <c r="F748" s="258">
        <v>24</v>
      </c>
      <c r="G748" s="258" t="s">
        <v>254</v>
      </c>
      <c r="H748" s="258" t="s">
        <v>481</v>
      </c>
      <c r="I748" s="258" t="s">
        <v>722</v>
      </c>
      <c r="J748" s="258" t="s">
        <v>640</v>
      </c>
      <c r="K748" s="258">
        <v>1</v>
      </c>
      <c r="L748" s="258" t="s">
        <v>422</v>
      </c>
      <c r="M748" s="258">
        <v>9.5392499999999991</v>
      </c>
      <c r="N748" s="258">
        <v>228.94200000000001</v>
      </c>
      <c r="O748" s="258">
        <v>9.5392499999999991</v>
      </c>
      <c r="P748" s="258"/>
    </row>
    <row r="749" spans="1:16" ht="38.25" x14ac:dyDescent="0.2">
      <c r="A749" s="258">
        <v>344</v>
      </c>
      <c r="B749" s="259" t="s">
        <v>538</v>
      </c>
      <c r="C749" s="258" t="s">
        <v>498</v>
      </c>
      <c r="D749" s="258" t="s">
        <v>641</v>
      </c>
      <c r="E749" s="258" t="s">
        <v>640</v>
      </c>
      <c r="F749" s="258">
        <v>24</v>
      </c>
      <c r="G749" s="258" t="s">
        <v>254</v>
      </c>
      <c r="H749" s="258" t="s">
        <v>481</v>
      </c>
      <c r="I749" s="258" t="s">
        <v>723</v>
      </c>
      <c r="J749" s="258" t="s">
        <v>640</v>
      </c>
      <c r="K749" s="258">
        <v>1</v>
      </c>
      <c r="L749" s="258" t="s">
        <v>422</v>
      </c>
      <c r="M749" s="258">
        <v>2.2740100000000001</v>
      </c>
      <c r="N749" s="258">
        <v>54.576239999999999</v>
      </c>
      <c r="O749" s="258">
        <v>2.2740100000000001</v>
      </c>
      <c r="P749" s="258"/>
    </row>
    <row r="750" spans="1:16" ht="38.25" x14ac:dyDescent="0.2">
      <c r="A750" s="258">
        <v>345</v>
      </c>
      <c r="B750" s="259" t="s">
        <v>538</v>
      </c>
      <c r="C750" s="258" t="s">
        <v>498</v>
      </c>
      <c r="D750" s="258" t="s">
        <v>641</v>
      </c>
      <c r="E750" s="258" t="s">
        <v>640</v>
      </c>
      <c r="F750" s="258">
        <v>24</v>
      </c>
      <c r="G750" s="258" t="s">
        <v>254</v>
      </c>
      <c r="H750" s="258" t="s">
        <v>481</v>
      </c>
      <c r="I750" s="258" t="s">
        <v>700</v>
      </c>
      <c r="J750" s="258" t="s">
        <v>640</v>
      </c>
      <c r="K750" s="258">
        <v>1</v>
      </c>
      <c r="L750" s="258" t="s">
        <v>422</v>
      </c>
      <c r="M750" s="258">
        <v>6.3065999999999997E-2</v>
      </c>
      <c r="N750" s="258">
        <v>1.5135839999999998</v>
      </c>
      <c r="O750" s="258">
        <v>6.3065999999999997E-2</v>
      </c>
      <c r="P750" s="258"/>
    </row>
    <row r="751" spans="1:16" ht="38.25" x14ac:dyDescent="0.2">
      <c r="A751" s="258">
        <v>346</v>
      </c>
      <c r="B751" s="259" t="s">
        <v>538</v>
      </c>
      <c r="C751" s="258" t="s">
        <v>498</v>
      </c>
      <c r="D751" s="258" t="s">
        <v>641</v>
      </c>
      <c r="E751" s="258" t="s">
        <v>640</v>
      </c>
      <c r="F751" s="258">
        <v>24</v>
      </c>
      <c r="G751" s="258" t="s">
        <v>254</v>
      </c>
      <c r="H751" s="258" t="s">
        <v>481</v>
      </c>
      <c r="I751" s="258" t="s">
        <v>724</v>
      </c>
      <c r="J751" s="258" t="s">
        <v>640</v>
      </c>
      <c r="K751" s="258">
        <v>1</v>
      </c>
      <c r="L751" s="258" t="s">
        <v>422</v>
      </c>
      <c r="M751" s="258">
        <v>4.61955E-2</v>
      </c>
      <c r="N751" s="258">
        <v>1.108692</v>
      </c>
      <c r="O751" s="258">
        <v>4.61955E-2</v>
      </c>
      <c r="P751" s="258"/>
    </row>
    <row r="752" spans="1:16" ht="38.25" x14ac:dyDescent="0.2">
      <c r="A752" s="258">
        <v>347</v>
      </c>
      <c r="B752" s="259" t="s">
        <v>538</v>
      </c>
      <c r="C752" s="258" t="s">
        <v>498</v>
      </c>
      <c r="D752" s="258" t="s">
        <v>641</v>
      </c>
      <c r="E752" s="258" t="s">
        <v>640</v>
      </c>
      <c r="F752" s="258">
        <v>24</v>
      </c>
      <c r="G752" s="258" t="s">
        <v>254</v>
      </c>
      <c r="H752" s="258" t="s">
        <v>481</v>
      </c>
      <c r="I752" s="258" t="s">
        <v>487</v>
      </c>
      <c r="J752" s="258" t="s">
        <v>640</v>
      </c>
      <c r="K752" s="258">
        <v>1</v>
      </c>
      <c r="L752" s="258" t="s">
        <v>422</v>
      </c>
      <c r="M752" s="258">
        <v>0.59910208333333326</v>
      </c>
      <c r="N752" s="258">
        <v>14.378449999999996</v>
      </c>
      <c r="O752" s="258">
        <v>0.59910208333333326</v>
      </c>
      <c r="P752" s="258"/>
    </row>
    <row r="753" spans="1:16" ht="38.25" x14ac:dyDescent="0.2">
      <c r="A753" s="258">
        <v>348</v>
      </c>
      <c r="B753" s="259" t="s">
        <v>538</v>
      </c>
      <c r="C753" s="258" t="s">
        <v>498</v>
      </c>
      <c r="D753" s="258" t="s">
        <v>641</v>
      </c>
      <c r="E753" s="258" t="s">
        <v>640</v>
      </c>
      <c r="F753" s="258">
        <v>24</v>
      </c>
      <c r="G753" s="258" t="s">
        <v>254</v>
      </c>
      <c r="H753" s="258" t="s">
        <v>481</v>
      </c>
      <c r="I753" s="258" t="s">
        <v>725</v>
      </c>
      <c r="J753" s="258" t="s">
        <v>640</v>
      </c>
      <c r="K753" s="258">
        <v>4.1666666666666664E-2</v>
      </c>
      <c r="L753" s="258" t="s">
        <v>422</v>
      </c>
      <c r="M753" s="258">
        <v>0.184</v>
      </c>
      <c r="N753" s="258">
        <v>0.184</v>
      </c>
      <c r="O753" s="258">
        <v>7.6666666666666654E-3</v>
      </c>
      <c r="P753" s="258"/>
    </row>
    <row r="754" spans="1:16" ht="38.25" x14ac:dyDescent="0.2">
      <c r="A754" s="258">
        <v>349</v>
      </c>
      <c r="B754" s="259" t="s">
        <v>538</v>
      </c>
      <c r="C754" s="258" t="s">
        <v>498</v>
      </c>
      <c r="D754" s="258" t="s">
        <v>641</v>
      </c>
      <c r="E754" s="258" t="s">
        <v>640</v>
      </c>
      <c r="F754" s="258">
        <v>24</v>
      </c>
      <c r="G754" s="258" t="s">
        <v>254</v>
      </c>
      <c r="H754" s="258" t="s">
        <v>481</v>
      </c>
      <c r="I754" s="258" t="s">
        <v>661</v>
      </c>
      <c r="J754" s="258" t="s">
        <v>640</v>
      </c>
      <c r="K754" s="258">
        <v>3.75</v>
      </c>
      <c r="L754" s="258" t="s">
        <v>422</v>
      </c>
      <c r="M754" s="258">
        <v>7.2151000000000007E-2</v>
      </c>
      <c r="N754" s="258">
        <v>6.4935899999999993</v>
      </c>
      <c r="O754" s="258">
        <v>0.27056624999999995</v>
      </c>
      <c r="P754" s="258"/>
    </row>
    <row r="755" spans="1:16" ht="38.25" x14ac:dyDescent="0.2">
      <c r="A755" s="258">
        <v>350</v>
      </c>
      <c r="B755" s="259" t="s">
        <v>538</v>
      </c>
      <c r="C755" s="258" t="s">
        <v>498</v>
      </c>
      <c r="D755" s="258" t="s">
        <v>641</v>
      </c>
      <c r="E755" s="258" t="s">
        <v>640</v>
      </c>
      <c r="F755" s="258">
        <v>24</v>
      </c>
      <c r="G755" s="258" t="s">
        <v>254</v>
      </c>
      <c r="H755" s="258" t="s">
        <v>481</v>
      </c>
      <c r="I755" s="258" t="s">
        <v>726</v>
      </c>
      <c r="J755" s="258" t="s">
        <v>640</v>
      </c>
      <c r="K755" s="258">
        <v>4.1666666666666664E-2</v>
      </c>
      <c r="L755" s="258" t="s">
        <v>422</v>
      </c>
      <c r="M755" s="258">
        <v>0.69459999999999988</v>
      </c>
      <c r="N755" s="258">
        <v>0.69459999999999988</v>
      </c>
      <c r="O755" s="258">
        <v>2.8941666666666661E-2</v>
      </c>
      <c r="P755" s="258"/>
    </row>
    <row r="756" spans="1:16" ht="38.25" x14ac:dyDescent="0.2">
      <c r="A756" s="258">
        <v>351</v>
      </c>
      <c r="B756" s="259" t="s">
        <v>538</v>
      </c>
      <c r="C756" s="258" t="s">
        <v>498</v>
      </c>
      <c r="D756" s="258" t="s">
        <v>641</v>
      </c>
      <c r="E756" s="258" t="s">
        <v>640</v>
      </c>
      <c r="F756" s="258">
        <v>24</v>
      </c>
      <c r="G756" s="258" t="s">
        <v>254</v>
      </c>
      <c r="H756" s="258" t="s">
        <v>481</v>
      </c>
      <c r="I756" s="258" t="s">
        <v>660</v>
      </c>
      <c r="J756" s="258" t="s">
        <v>640</v>
      </c>
      <c r="K756" s="258">
        <v>8.0833333333333339</v>
      </c>
      <c r="L756" s="258" t="s">
        <v>422</v>
      </c>
      <c r="M756" s="258">
        <v>0.1796875</v>
      </c>
      <c r="N756" s="258">
        <v>34.859375</v>
      </c>
      <c r="O756" s="258">
        <v>1.4524739583333333</v>
      </c>
      <c r="P756" s="258"/>
    </row>
    <row r="757" spans="1:16" ht="38.25" x14ac:dyDescent="0.2">
      <c r="A757" s="258">
        <v>352</v>
      </c>
      <c r="B757" s="259" t="s">
        <v>538</v>
      </c>
      <c r="C757" s="258" t="s">
        <v>498</v>
      </c>
      <c r="D757" s="258" t="s">
        <v>641</v>
      </c>
      <c r="E757" s="258" t="s">
        <v>640</v>
      </c>
      <c r="F757" s="258">
        <v>24</v>
      </c>
      <c r="G757" s="258" t="s">
        <v>254</v>
      </c>
      <c r="H757" s="258" t="s">
        <v>481</v>
      </c>
      <c r="I757" s="258" t="s">
        <v>645</v>
      </c>
      <c r="J757" s="258" t="s">
        <v>640</v>
      </c>
      <c r="K757" s="258">
        <v>4.1666666666666664E-2</v>
      </c>
      <c r="L757" s="258" t="s">
        <v>422</v>
      </c>
      <c r="M757" s="258">
        <v>0.167109375</v>
      </c>
      <c r="N757" s="258">
        <v>0.167109375</v>
      </c>
      <c r="O757" s="258">
        <v>6.9628906249999999E-3</v>
      </c>
      <c r="P757" s="258"/>
    </row>
    <row r="758" spans="1:16" ht="38.25" x14ac:dyDescent="0.2">
      <c r="A758" s="258">
        <v>353</v>
      </c>
      <c r="B758" s="259" t="s">
        <v>538</v>
      </c>
      <c r="C758" s="258" t="s">
        <v>498</v>
      </c>
      <c r="D758" s="258" t="s">
        <v>641</v>
      </c>
      <c r="E758" s="258" t="s">
        <v>640</v>
      </c>
      <c r="F758" s="258">
        <v>24</v>
      </c>
      <c r="G758" s="258" t="s">
        <v>254</v>
      </c>
      <c r="H758" s="258" t="s">
        <v>481</v>
      </c>
      <c r="I758" s="258" t="s">
        <v>659</v>
      </c>
      <c r="J758" s="258" t="s">
        <v>640</v>
      </c>
      <c r="K758" s="258">
        <v>2</v>
      </c>
      <c r="L758" s="258" t="s">
        <v>422</v>
      </c>
      <c r="M758" s="258">
        <v>0.15932291666666668</v>
      </c>
      <c r="N758" s="258">
        <v>7.6475000000000017</v>
      </c>
      <c r="O758" s="258">
        <v>0.31864583333333335</v>
      </c>
      <c r="P758" s="258"/>
    </row>
    <row r="759" spans="1:16" ht="38.25" x14ac:dyDescent="0.2">
      <c r="A759" s="258">
        <v>354</v>
      </c>
      <c r="B759" s="259" t="s">
        <v>538</v>
      </c>
      <c r="C759" s="258" t="s">
        <v>498</v>
      </c>
      <c r="D759" s="258" t="s">
        <v>641</v>
      </c>
      <c r="E759" s="258" t="s">
        <v>640</v>
      </c>
      <c r="F759" s="258">
        <v>24</v>
      </c>
      <c r="G759" s="258" t="s">
        <v>254</v>
      </c>
      <c r="H759" s="258" t="s">
        <v>481</v>
      </c>
      <c r="I759" s="258" t="s">
        <v>486</v>
      </c>
      <c r="J759" s="258" t="s">
        <v>640</v>
      </c>
      <c r="K759" s="258">
        <v>8.3333333333333329E-2</v>
      </c>
      <c r="L759" s="258" t="s">
        <v>422</v>
      </c>
      <c r="M759" s="258">
        <v>0.17939999999999998</v>
      </c>
      <c r="N759" s="258">
        <v>0.35879999999999995</v>
      </c>
      <c r="O759" s="258">
        <v>1.4949999999999998E-2</v>
      </c>
      <c r="P759" s="258"/>
    </row>
    <row r="760" spans="1:16" ht="38.25" x14ac:dyDescent="0.2">
      <c r="A760" s="258">
        <v>355</v>
      </c>
      <c r="B760" s="259" t="s">
        <v>538</v>
      </c>
      <c r="C760" s="258" t="s">
        <v>498</v>
      </c>
      <c r="D760" s="258" t="s">
        <v>641</v>
      </c>
      <c r="E760" s="258" t="s">
        <v>640</v>
      </c>
      <c r="F760" s="258">
        <v>24</v>
      </c>
      <c r="G760" s="258" t="s">
        <v>254</v>
      </c>
      <c r="H760" s="258" t="s">
        <v>481</v>
      </c>
      <c r="I760" s="258" t="s">
        <v>727</v>
      </c>
      <c r="J760" s="258" t="s">
        <v>640</v>
      </c>
      <c r="K760" s="258">
        <v>4.1666666666666664E-2</v>
      </c>
      <c r="L760" s="258" t="s">
        <v>422</v>
      </c>
      <c r="M760" s="258">
        <v>1.4950000000000001</v>
      </c>
      <c r="N760" s="258">
        <v>1.4950000000000001</v>
      </c>
      <c r="O760" s="258">
        <v>6.2291666666666662E-2</v>
      </c>
      <c r="P760" s="258"/>
    </row>
    <row r="761" spans="1:16" ht="38.25" x14ac:dyDescent="0.2">
      <c r="A761" s="258">
        <v>356</v>
      </c>
      <c r="B761" s="259" t="s">
        <v>538</v>
      </c>
      <c r="C761" s="258" t="s">
        <v>498</v>
      </c>
      <c r="D761" s="258" t="s">
        <v>641</v>
      </c>
      <c r="E761" s="258" t="s">
        <v>640</v>
      </c>
      <c r="F761" s="258">
        <v>24</v>
      </c>
      <c r="G761" s="258" t="s">
        <v>254</v>
      </c>
      <c r="H761" s="258" t="s">
        <v>481</v>
      </c>
      <c r="I761" s="258" t="s">
        <v>728</v>
      </c>
      <c r="J761" s="258" t="s">
        <v>640</v>
      </c>
      <c r="K761" s="258">
        <v>1</v>
      </c>
      <c r="L761" s="258" t="s">
        <v>422</v>
      </c>
      <c r="M761" s="258">
        <v>0.58862749999999997</v>
      </c>
      <c r="N761" s="258">
        <v>14.12706</v>
      </c>
      <c r="O761" s="258">
        <v>0.58862749999999997</v>
      </c>
      <c r="P761" s="258"/>
    </row>
    <row r="762" spans="1:16" ht="38.25" x14ac:dyDescent="0.2">
      <c r="A762" s="258">
        <v>357</v>
      </c>
      <c r="B762" s="259" t="s">
        <v>538</v>
      </c>
      <c r="C762" s="258" t="s">
        <v>498</v>
      </c>
      <c r="D762" s="258" t="s">
        <v>641</v>
      </c>
      <c r="E762" s="258" t="s">
        <v>640</v>
      </c>
      <c r="F762" s="258">
        <v>24</v>
      </c>
      <c r="G762" s="258" t="s">
        <v>254</v>
      </c>
      <c r="H762" s="258" t="s">
        <v>481</v>
      </c>
      <c r="I762" s="258" t="s">
        <v>729</v>
      </c>
      <c r="J762" s="258" t="s">
        <v>640</v>
      </c>
      <c r="K762" s="258">
        <v>1</v>
      </c>
      <c r="L762" s="258" t="s">
        <v>422</v>
      </c>
      <c r="M762" s="258">
        <v>0.113758</v>
      </c>
      <c r="N762" s="258">
        <v>2.7301919999999997</v>
      </c>
      <c r="O762" s="258">
        <v>0.11375799999999998</v>
      </c>
      <c r="P762" s="258"/>
    </row>
    <row r="763" spans="1:16" ht="38.25" x14ac:dyDescent="0.2">
      <c r="A763" s="258">
        <v>358</v>
      </c>
      <c r="B763" s="259" t="s">
        <v>538</v>
      </c>
      <c r="C763" s="258" t="s">
        <v>498</v>
      </c>
      <c r="D763" s="258" t="s">
        <v>641</v>
      </c>
      <c r="E763" s="258" t="s">
        <v>640</v>
      </c>
      <c r="F763" s="258">
        <v>24</v>
      </c>
      <c r="G763" s="258" t="s">
        <v>254</v>
      </c>
      <c r="H763" s="258" t="s">
        <v>481</v>
      </c>
      <c r="I763" s="258" t="s">
        <v>684</v>
      </c>
      <c r="J763" s="258" t="s">
        <v>640</v>
      </c>
      <c r="K763" s="258">
        <v>1</v>
      </c>
      <c r="L763" s="258" t="s">
        <v>422</v>
      </c>
      <c r="M763" s="258">
        <v>0.28749999999999998</v>
      </c>
      <c r="N763" s="258">
        <v>6.8999999999999995</v>
      </c>
      <c r="O763" s="258">
        <v>0.28749999999999998</v>
      </c>
      <c r="P763" s="258"/>
    </row>
    <row r="764" spans="1:16" ht="38.25" x14ac:dyDescent="0.2">
      <c r="A764" s="258">
        <v>381</v>
      </c>
      <c r="B764" s="259" t="s">
        <v>540</v>
      </c>
      <c r="C764" s="258" t="s">
        <v>498</v>
      </c>
      <c r="D764" s="258" t="s">
        <v>641</v>
      </c>
      <c r="E764" s="258" t="s">
        <v>640</v>
      </c>
      <c r="F764" s="258">
        <v>24</v>
      </c>
      <c r="G764" s="258" t="s">
        <v>254</v>
      </c>
      <c r="H764" s="258" t="s">
        <v>476</v>
      </c>
      <c r="I764" s="258" t="s">
        <v>179</v>
      </c>
      <c r="J764" s="258" t="s">
        <v>640</v>
      </c>
      <c r="K764" s="258">
        <v>0.1875</v>
      </c>
      <c r="L764" s="258" t="s">
        <v>642</v>
      </c>
      <c r="M764" s="258">
        <v>0</v>
      </c>
      <c r="N764" s="258">
        <v>0</v>
      </c>
      <c r="O764" s="258">
        <v>0</v>
      </c>
      <c r="P764" s="258"/>
    </row>
    <row r="765" spans="1:16" ht="38.25" x14ac:dyDescent="0.2">
      <c r="A765" s="258">
        <v>382</v>
      </c>
      <c r="B765" s="259" t="s">
        <v>540</v>
      </c>
      <c r="C765" s="258" t="s">
        <v>498</v>
      </c>
      <c r="D765" s="258" t="s">
        <v>641</v>
      </c>
      <c r="E765" s="258" t="s">
        <v>640</v>
      </c>
      <c r="F765" s="258">
        <v>24</v>
      </c>
      <c r="G765" s="258" t="s">
        <v>254</v>
      </c>
      <c r="H765" s="258" t="s">
        <v>476</v>
      </c>
      <c r="I765" s="258" t="s">
        <v>643</v>
      </c>
      <c r="J765" s="258" t="s">
        <v>640</v>
      </c>
      <c r="K765" s="258">
        <v>2.0833333333333332E-2</v>
      </c>
      <c r="L765" s="258" t="s">
        <v>642</v>
      </c>
      <c r="M765" s="258">
        <v>0</v>
      </c>
      <c r="N765" s="258">
        <v>0</v>
      </c>
      <c r="O765" s="258">
        <v>0</v>
      </c>
      <c r="P765" s="258"/>
    </row>
    <row r="766" spans="1:16" ht="38.25" x14ac:dyDescent="0.2">
      <c r="A766" s="258">
        <v>383</v>
      </c>
      <c r="B766" s="259" t="s">
        <v>540</v>
      </c>
      <c r="C766" s="258" t="s">
        <v>498</v>
      </c>
      <c r="D766" s="258" t="s">
        <v>641</v>
      </c>
      <c r="E766" s="258" t="s">
        <v>640</v>
      </c>
      <c r="F766" s="258">
        <v>24</v>
      </c>
      <c r="G766" s="258" t="s">
        <v>254</v>
      </c>
      <c r="H766" s="258" t="s">
        <v>476</v>
      </c>
      <c r="I766" s="258" t="s">
        <v>644</v>
      </c>
      <c r="J766" s="258" t="s">
        <v>640</v>
      </c>
      <c r="K766" s="258">
        <v>8.3333333333333332E-3</v>
      </c>
      <c r="L766" s="258" t="s">
        <v>642</v>
      </c>
      <c r="M766" s="258">
        <v>0</v>
      </c>
      <c r="N766" s="258">
        <v>0</v>
      </c>
      <c r="O766" s="258">
        <v>0</v>
      </c>
      <c r="P766" s="258"/>
    </row>
    <row r="767" spans="1:16" ht="38.25" x14ac:dyDescent="0.2">
      <c r="A767" s="258">
        <v>384</v>
      </c>
      <c r="B767" s="259" t="s">
        <v>540</v>
      </c>
      <c r="C767" s="258" t="s">
        <v>498</v>
      </c>
      <c r="D767" s="258" t="s">
        <v>641</v>
      </c>
      <c r="E767" s="258" t="s">
        <v>640</v>
      </c>
      <c r="F767" s="258">
        <v>24</v>
      </c>
      <c r="G767" s="258" t="s">
        <v>254</v>
      </c>
      <c r="H767" s="258" t="s">
        <v>26</v>
      </c>
      <c r="I767" s="258" t="s">
        <v>719</v>
      </c>
      <c r="J767" s="258" t="s">
        <v>640</v>
      </c>
      <c r="K767" s="258">
        <v>1.0416666666666666E-2</v>
      </c>
      <c r="L767" s="258" t="s">
        <v>642</v>
      </c>
      <c r="M767" s="258">
        <v>3.0179230769230769</v>
      </c>
      <c r="N767" s="258">
        <v>0.75448076923076923</v>
      </c>
      <c r="O767" s="258">
        <v>3.143669871794872E-2</v>
      </c>
      <c r="P767" s="258"/>
    </row>
    <row r="768" spans="1:16" ht="38.25" x14ac:dyDescent="0.2">
      <c r="A768" s="258">
        <v>385</v>
      </c>
      <c r="B768" s="259" t="s">
        <v>540</v>
      </c>
      <c r="C768" s="258" t="s">
        <v>498</v>
      </c>
      <c r="D768" s="258" t="s">
        <v>641</v>
      </c>
      <c r="E768" s="258" t="s">
        <v>640</v>
      </c>
      <c r="F768" s="258">
        <v>24</v>
      </c>
      <c r="G768" s="258" t="s">
        <v>254</v>
      </c>
      <c r="H768" s="258" t="s">
        <v>26</v>
      </c>
      <c r="I768" s="258" t="s">
        <v>720</v>
      </c>
      <c r="J768" s="258" t="s">
        <v>640</v>
      </c>
      <c r="K768" s="258">
        <v>1.2499999999999999E-2</v>
      </c>
      <c r="L768" s="258" t="s">
        <v>642</v>
      </c>
      <c r="M768" s="258">
        <v>2.6103846153846161E-2</v>
      </c>
      <c r="N768" s="258">
        <v>7.8311538461538471E-3</v>
      </c>
      <c r="O768" s="258">
        <v>3.2629807692307694E-4</v>
      </c>
      <c r="P768" s="258"/>
    </row>
    <row r="769" spans="1:16" ht="38.25" x14ac:dyDescent="0.2">
      <c r="A769" s="258">
        <v>386</v>
      </c>
      <c r="B769" s="259" t="s">
        <v>540</v>
      </c>
      <c r="C769" s="258" t="s">
        <v>498</v>
      </c>
      <c r="D769" s="258" t="s">
        <v>641</v>
      </c>
      <c r="E769" s="258" t="s">
        <v>640</v>
      </c>
      <c r="F769" s="258">
        <v>24</v>
      </c>
      <c r="G769" s="258" t="s">
        <v>254</v>
      </c>
      <c r="H769" s="258" t="s">
        <v>26</v>
      </c>
      <c r="I769" s="258" t="s">
        <v>649</v>
      </c>
      <c r="J769" s="258" t="s">
        <v>640</v>
      </c>
      <c r="K769" s="258">
        <v>9.375E-2</v>
      </c>
      <c r="L769" s="258" t="s">
        <v>642</v>
      </c>
      <c r="M769" s="258">
        <v>3.2051282051282053</v>
      </c>
      <c r="N769" s="258">
        <v>7.2115384615384626</v>
      </c>
      <c r="O769" s="258">
        <v>0.30048076923076922</v>
      </c>
      <c r="P769" s="258"/>
    </row>
    <row r="770" spans="1:16" ht="38.25" x14ac:dyDescent="0.2">
      <c r="A770" s="258">
        <v>387</v>
      </c>
      <c r="B770" s="259" t="s">
        <v>540</v>
      </c>
      <c r="C770" s="258" t="s">
        <v>498</v>
      </c>
      <c r="D770" s="258" t="s">
        <v>641</v>
      </c>
      <c r="E770" s="258" t="s">
        <v>640</v>
      </c>
      <c r="F770" s="258">
        <v>24</v>
      </c>
      <c r="G770" s="258" t="s">
        <v>254</v>
      </c>
      <c r="H770" s="258" t="s">
        <v>26</v>
      </c>
      <c r="I770" s="258" t="s">
        <v>721</v>
      </c>
      <c r="J770" s="258" t="s">
        <v>640</v>
      </c>
      <c r="K770" s="258">
        <v>2.0833333333333332E-2</v>
      </c>
      <c r="L770" s="258" t="s">
        <v>642</v>
      </c>
      <c r="M770" s="258">
        <v>2.2352564102564101E-2</v>
      </c>
      <c r="N770" s="258">
        <v>1.1176282051282052E-2</v>
      </c>
      <c r="O770" s="258">
        <v>4.6567841880341878E-4</v>
      </c>
      <c r="P770" s="258"/>
    </row>
    <row r="771" spans="1:16" ht="38.25" x14ac:dyDescent="0.2">
      <c r="A771" s="258">
        <v>388</v>
      </c>
      <c r="B771" s="259" t="s">
        <v>540</v>
      </c>
      <c r="C771" s="258" t="s">
        <v>498</v>
      </c>
      <c r="D771" s="258" t="s">
        <v>641</v>
      </c>
      <c r="E771" s="258" t="s">
        <v>640</v>
      </c>
      <c r="F771" s="258">
        <v>24</v>
      </c>
      <c r="G771" s="258" t="s">
        <v>254</v>
      </c>
      <c r="H771" s="258" t="s">
        <v>481</v>
      </c>
      <c r="I771" s="258" t="s">
        <v>730</v>
      </c>
      <c r="J771" s="258" t="s">
        <v>640</v>
      </c>
      <c r="K771" s="258">
        <v>1</v>
      </c>
      <c r="L771" s="258" t="s">
        <v>422</v>
      </c>
      <c r="M771" s="258">
        <v>7.9895100000000001</v>
      </c>
      <c r="N771" s="258">
        <v>191.74824000000001</v>
      </c>
      <c r="O771" s="258">
        <v>7.9895100000000001</v>
      </c>
      <c r="P771" s="258"/>
    </row>
    <row r="772" spans="1:16" ht="38.25" x14ac:dyDescent="0.2">
      <c r="A772" s="258">
        <v>389</v>
      </c>
      <c r="B772" s="259" t="s">
        <v>540</v>
      </c>
      <c r="C772" s="258" t="s">
        <v>498</v>
      </c>
      <c r="D772" s="258" t="s">
        <v>641</v>
      </c>
      <c r="E772" s="258" t="s">
        <v>640</v>
      </c>
      <c r="F772" s="258">
        <v>24</v>
      </c>
      <c r="G772" s="258" t="s">
        <v>254</v>
      </c>
      <c r="H772" s="258" t="s">
        <v>481</v>
      </c>
      <c r="I772" s="258" t="s">
        <v>723</v>
      </c>
      <c r="J772" s="258" t="s">
        <v>640</v>
      </c>
      <c r="K772" s="258">
        <v>1</v>
      </c>
      <c r="L772" s="258" t="s">
        <v>422</v>
      </c>
      <c r="M772" s="258">
        <v>2.2740100000000001</v>
      </c>
      <c r="N772" s="258">
        <v>54.576239999999999</v>
      </c>
      <c r="O772" s="258">
        <v>2.2740100000000001</v>
      </c>
      <c r="P772" s="258"/>
    </row>
    <row r="773" spans="1:16" ht="38.25" x14ac:dyDescent="0.2">
      <c r="A773" s="258">
        <v>390</v>
      </c>
      <c r="B773" s="259" t="s">
        <v>540</v>
      </c>
      <c r="C773" s="258" t="s">
        <v>498</v>
      </c>
      <c r="D773" s="258" t="s">
        <v>641</v>
      </c>
      <c r="E773" s="258" t="s">
        <v>640</v>
      </c>
      <c r="F773" s="258">
        <v>24</v>
      </c>
      <c r="G773" s="258" t="s">
        <v>254</v>
      </c>
      <c r="H773" s="258" t="s">
        <v>481</v>
      </c>
      <c r="I773" s="258" t="s">
        <v>487</v>
      </c>
      <c r="J773" s="258" t="s">
        <v>640</v>
      </c>
      <c r="K773" s="258">
        <v>1</v>
      </c>
      <c r="L773" s="258" t="s">
        <v>422</v>
      </c>
      <c r="M773" s="258">
        <v>0.59910208333333326</v>
      </c>
      <c r="N773" s="258">
        <v>14.378449999999996</v>
      </c>
      <c r="O773" s="258">
        <v>0.59910208333333326</v>
      </c>
      <c r="P773" s="258"/>
    </row>
    <row r="774" spans="1:16" ht="38.25" x14ac:dyDescent="0.2">
      <c r="A774" s="258">
        <v>391</v>
      </c>
      <c r="B774" s="259" t="s">
        <v>540</v>
      </c>
      <c r="C774" s="258" t="s">
        <v>498</v>
      </c>
      <c r="D774" s="258" t="s">
        <v>641</v>
      </c>
      <c r="E774" s="258" t="s">
        <v>640</v>
      </c>
      <c r="F774" s="258">
        <v>24</v>
      </c>
      <c r="G774" s="258" t="s">
        <v>254</v>
      </c>
      <c r="H774" s="258" t="s">
        <v>481</v>
      </c>
      <c r="I774" s="258" t="s">
        <v>724</v>
      </c>
      <c r="J774" s="258" t="s">
        <v>640</v>
      </c>
      <c r="K774" s="258">
        <v>1</v>
      </c>
      <c r="L774" s="258" t="s">
        <v>422</v>
      </c>
      <c r="M774" s="258">
        <v>4.61955E-2</v>
      </c>
      <c r="N774" s="258">
        <v>1.108692</v>
      </c>
      <c r="O774" s="258">
        <v>4.61955E-2</v>
      </c>
      <c r="P774" s="258"/>
    </row>
    <row r="775" spans="1:16" ht="38.25" x14ac:dyDescent="0.2">
      <c r="A775" s="258">
        <v>392</v>
      </c>
      <c r="B775" s="259" t="s">
        <v>540</v>
      </c>
      <c r="C775" s="258" t="s">
        <v>498</v>
      </c>
      <c r="D775" s="258" t="s">
        <v>641</v>
      </c>
      <c r="E775" s="258" t="s">
        <v>640</v>
      </c>
      <c r="F775" s="258">
        <v>24</v>
      </c>
      <c r="G775" s="258" t="s">
        <v>254</v>
      </c>
      <c r="H775" s="258" t="s">
        <v>481</v>
      </c>
      <c r="I775" s="258" t="s">
        <v>700</v>
      </c>
      <c r="J775" s="258" t="s">
        <v>640</v>
      </c>
      <c r="K775" s="258">
        <v>1</v>
      </c>
      <c r="L775" s="258" t="s">
        <v>422</v>
      </c>
      <c r="M775" s="258">
        <v>6.3065999999999997E-2</v>
      </c>
      <c r="N775" s="258">
        <v>1.5135839999999998</v>
      </c>
      <c r="O775" s="258">
        <v>6.3065999999999997E-2</v>
      </c>
      <c r="P775" s="258"/>
    </row>
    <row r="776" spans="1:16" ht="38.25" x14ac:dyDescent="0.2">
      <c r="A776" s="258">
        <v>393</v>
      </c>
      <c r="B776" s="259" t="s">
        <v>540</v>
      </c>
      <c r="C776" s="258" t="s">
        <v>498</v>
      </c>
      <c r="D776" s="258" t="s">
        <v>641</v>
      </c>
      <c r="E776" s="258" t="s">
        <v>640</v>
      </c>
      <c r="F776" s="258">
        <v>24</v>
      </c>
      <c r="G776" s="258" t="s">
        <v>254</v>
      </c>
      <c r="H776" s="258" t="s">
        <v>481</v>
      </c>
      <c r="I776" s="258" t="s">
        <v>660</v>
      </c>
      <c r="J776" s="258" t="s">
        <v>640</v>
      </c>
      <c r="K776" s="258">
        <v>2</v>
      </c>
      <c r="L776" s="258" t="s">
        <v>422</v>
      </c>
      <c r="M776" s="258">
        <v>0.1796875</v>
      </c>
      <c r="N776" s="258">
        <v>8.625</v>
      </c>
      <c r="O776" s="258">
        <v>0.359375</v>
      </c>
      <c r="P776" s="258"/>
    </row>
    <row r="777" spans="1:16" ht="38.25" x14ac:dyDescent="0.2">
      <c r="A777" s="258">
        <v>394</v>
      </c>
      <c r="B777" s="259" t="s">
        <v>540</v>
      </c>
      <c r="C777" s="258" t="s">
        <v>498</v>
      </c>
      <c r="D777" s="258" t="s">
        <v>641</v>
      </c>
      <c r="E777" s="258" t="s">
        <v>640</v>
      </c>
      <c r="F777" s="258">
        <v>24</v>
      </c>
      <c r="G777" s="258" t="s">
        <v>254</v>
      </c>
      <c r="H777" s="258" t="s">
        <v>481</v>
      </c>
      <c r="I777" s="258" t="s">
        <v>659</v>
      </c>
      <c r="J777" s="258" t="s">
        <v>640</v>
      </c>
      <c r="K777" s="258">
        <v>2</v>
      </c>
      <c r="L777" s="258" t="s">
        <v>422</v>
      </c>
      <c r="M777" s="258">
        <v>0.15932291666666668</v>
      </c>
      <c r="N777" s="258">
        <v>7.6475000000000017</v>
      </c>
      <c r="O777" s="258">
        <v>0.31864583333333335</v>
      </c>
      <c r="P777" s="258"/>
    </row>
    <row r="778" spans="1:16" ht="38.25" x14ac:dyDescent="0.2">
      <c r="A778" s="258">
        <v>395</v>
      </c>
      <c r="B778" s="259" t="s">
        <v>540</v>
      </c>
      <c r="C778" s="258" t="s">
        <v>498</v>
      </c>
      <c r="D778" s="258" t="s">
        <v>641</v>
      </c>
      <c r="E778" s="258" t="s">
        <v>640</v>
      </c>
      <c r="F778" s="258">
        <v>24</v>
      </c>
      <c r="G778" s="258" t="s">
        <v>254</v>
      </c>
      <c r="H778" s="258" t="s">
        <v>481</v>
      </c>
      <c r="I778" s="258" t="s">
        <v>645</v>
      </c>
      <c r="J778" s="258" t="s">
        <v>640</v>
      </c>
      <c r="K778" s="258">
        <v>2</v>
      </c>
      <c r="L778" s="258" t="s">
        <v>422</v>
      </c>
      <c r="M778" s="258">
        <v>0.167109375</v>
      </c>
      <c r="N778" s="258">
        <v>8.0212500000000002</v>
      </c>
      <c r="O778" s="258">
        <v>0.33421875000000001</v>
      </c>
      <c r="P778" s="258"/>
    </row>
    <row r="779" spans="1:16" ht="38.25" x14ac:dyDescent="0.2">
      <c r="A779" s="258">
        <v>396</v>
      </c>
      <c r="B779" s="259" t="s">
        <v>540</v>
      </c>
      <c r="C779" s="258" t="s">
        <v>498</v>
      </c>
      <c r="D779" s="258" t="s">
        <v>641</v>
      </c>
      <c r="E779" s="258" t="s">
        <v>640</v>
      </c>
      <c r="F779" s="258">
        <v>24</v>
      </c>
      <c r="G779" s="258" t="s">
        <v>254</v>
      </c>
      <c r="H779" s="258" t="s">
        <v>481</v>
      </c>
      <c r="I779" s="258" t="s">
        <v>655</v>
      </c>
      <c r="J779" s="258" t="s">
        <v>640</v>
      </c>
      <c r="K779" s="258">
        <v>1</v>
      </c>
      <c r="L779" s="258" t="s">
        <v>422</v>
      </c>
      <c r="M779" s="258">
        <v>8.4610351562499977E-2</v>
      </c>
      <c r="N779" s="258">
        <v>2.0306484375</v>
      </c>
      <c r="O779" s="258">
        <v>8.4610351562500005E-2</v>
      </c>
      <c r="P779" s="258"/>
    </row>
    <row r="780" spans="1:16" ht="38.25" x14ac:dyDescent="0.2">
      <c r="A780" s="258">
        <v>397</v>
      </c>
      <c r="B780" s="259" t="s">
        <v>540</v>
      </c>
      <c r="C780" s="258" t="s">
        <v>498</v>
      </c>
      <c r="D780" s="258" t="s">
        <v>641</v>
      </c>
      <c r="E780" s="258" t="s">
        <v>640</v>
      </c>
      <c r="F780" s="258">
        <v>24</v>
      </c>
      <c r="G780" s="258" t="s">
        <v>254</v>
      </c>
      <c r="H780" s="258" t="s">
        <v>481</v>
      </c>
      <c r="I780" s="258" t="s">
        <v>656</v>
      </c>
      <c r="J780" s="258" t="s">
        <v>640</v>
      </c>
      <c r="K780" s="258">
        <v>1</v>
      </c>
      <c r="L780" s="258" t="s">
        <v>422</v>
      </c>
      <c r="M780" s="258">
        <v>0.19118749999999995</v>
      </c>
      <c r="N780" s="258">
        <v>4.5884999999999989</v>
      </c>
      <c r="O780" s="258">
        <v>0.19118749999999995</v>
      </c>
      <c r="P780" s="258"/>
    </row>
    <row r="781" spans="1:16" ht="38.25" x14ac:dyDescent="0.2">
      <c r="A781" s="258">
        <v>398</v>
      </c>
      <c r="B781" s="259" t="s">
        <v>540</v>
      </c>
      <c r="C781" s="258" t="s">
        <v>498</v>
      </c>
      <c r="D781" s="258" t="s">
        <v>641</v>
      </c>
      <c r="E781" s="258" t="s">
        <v>640</v>
      </c>
      <c r="F781" s="258">
        <v>24</v>
      </c>
      <c r="G781" s="258" t="s">
        <v>254</v>
      </c>
      <c r="H781" s="258" t="s">
        <v>481</v>
      </c>
      <c r="I781" s="258" t="s">
        <v>726</v>
      </c>
      <c r="J781" s="258" t="s">
        <v>640</v>
      </c>
      <c r="K781" s="258">
        <v>4.1666666666666664E-2</v>
      </c>
      <c r="L781" s="258" t="s">
        <v>422</v>
      </c>
      <c r="M781" s="258">
        <v>0.69459999999999988</v>
      </c>
      <c r="N781" s="258">
        <v>0.69459999999999988</v>
      </c>
      <c r="O781" s="258">
        <v>2.8941666666666661E-2</v>
      </c>
      <c r="P781" s="258"/>
    </row>
    <row r="782" spans="1:16" ht="38.25" x14ac:dyDescent="0.2">
      <c r="A782" s="258">
        <v>399</v>
      </c>
      <c r="B782" s="259" t="s">
        <v>540</v>
      </c>
      <c r="C782" s="258" t="s">
        <v>498</v>
      </c>
      <c r="D782" s="258" t="s">
        <v>641</v>
      </c>
      <c r="E782" s="258" t="s">
        <v>640</v>
      </c>
      <c r="F782" s="258">
        <v>24</v>
      </c>
      <c r="G782" s="258" t="s">
        <v>254</v>
      </c>
      <c r="H782" s="258" t="s">
        <v>481</v>
      </c>
      <c r="I782" s="258" t="s">
        <v>486</v>
      </c>
      <c r="J782" s="258" t="s">
        <v>640</v>
      </c>
      <c r="K782" s="258">
        <v>8.3333333333333329E-2</v>
      </c>
      <c r="L782" s="258" t="s">
        <v>422</v>
      </c>
      <c r="M782" s="258">
        <v>0.17939999999999998</v>
      </c>
      <c r="N782" s="258">
        <v>0.35879999999999995</v>
      </c>
      <c r="O782" s="258">
        <v>1.4949999999999998E-2</v>
      </c>
      <c r="P782" s="258"/>
    </row>
    <row r="783" spans="1:16" ht="38.25" x14ac:dyDescent="0.2">
      <c r="A783" s="258">
        <v>400</v>
      </c>
      <c r="B783" s="259" t="s">
        <v>540</v>
      </c>
      <c r="C783" s="258" t="s">
        <v>498</v>
      </c>
      <c r="D783" s="258" t="s">
        <v>641</v>
      </c>
      <c r="E783" s="258" t="s">
        <v>640</v>
      </c>
      <c r="F783" s="258">
        <v>24</v>
      </c>
      <c r="G783" s="258" t="s">
        <v>254</v>
      </c>
      <c r="H783" s="258" t="s">
        <v>481</v>
      </c>
      <c r="I783" s="258" t="s">
        <v>728</v>
      </c>
      <c r="J783" s="258" t="s">
        <v>640</v>
      </c>
      <c r="K783" s="258">
        <v>1</v>
      </c>
      <c r="L783" s="258" t="s">
        <v>422</v>
      </c>
      <c r="M783" s="258">
        <v>0.58862749999999997</v>
      </c>
      <c r="N783" s="258">
        <v>14.12706</v>
      </c>
      <c r="O783" s="258">
        <v>0.58862749999999997</v>
      </c>
      <c r="P783" s="258"/>
    </row>
    <row r="784" spans="1:16" ht="38.25" x14ac:dyDescent="0.2">
      <c r="A784" s="258">
        <v>401</v>
      </c>
      <c r="B784" s="259" t="s">
        <v>540</v>
      </c>
      <c r="C784" s="258" t="s">
        <v>498</v>
      </c>
      <c r="D784" s="258" t="s">
        <v>641</v>
      </c>
      <c r="E784" s="258" t="s">
        <v>640</v>
      </c>
      <c r="F784" s="258">
        <v>24</v>
      </c>
      <c r="G784" s="258" t="s">
        <v>254</v>
      </c>
      <c r="H784" s="258" t="s">
        <v>481</v>
      </c>
      <c r="I784" s="258" t="s">
        <v>727</v>
      </c>
      <c r="J784" s="258" t="s">
        <v>640</v>
      </c>
      <c r="K784" s="258">
        <v>4.1666666666666664E-2</v>
      </c>
      <c r="L784" s="258" t="s">
        <v>422</v>
      </c>
      <c r="M784" s="258">
        <v>1.4950000000000001</v>
      </c>
      <c r="N784" s="258">
        <v>1.4950000000000001</v>
      </c>
      <c r="O784" s="258">
        <v>6.2291666666666662E-2</v>
      </c>
      <c r="P784" s="258"/>
    </row>
    <row r="785" spans="1:16" ht="38.25" x14ac:dyDescent="0.2">
      <c r="A785" s="258">
        <v>402</v>
      </c>
      <c r="B785" s="259" t="s">
        <v>540</v>
      </c>
      <c r="C785" s="258" t="s">
        <v>498</v>
      </c>
      <c r="D785" s="258" t="s">
        <v>641</v>
      </c>
      <c r="E785" s="258" t="s">
        <v>640</v>
      </c>
      <c r="F785" s="258">
        <v>24</v>
      </c>
      <c r="G785" s="258" t="s">
        <v>254</v>
      </c>
      <c r="H785" s="258" t="s">
        <v>481</v>
      </c>
      <c r="I785" s="258" t="s">
        <v>725</v>
      </c>
      <c r="J785" s="258" t="s">
        <v>640</v>
      </c>
      <c r="K785" s="258">
        <v>4.1666666666666664E-2</v>
      </c>
      <c r="L785" s="258" t="s">
        <v>422</v>
      </c>
      <c r="M785" s="258">
        <v>0.184</v>
      </c>
      <c r="N785" s="258">
        <v>0.184</v>
      </c>
      <c r="O785" s="258">
        <v>7.6666666666666654E-3</v>
      </c>
      <c r="P785" s="258"/>
    </row>
    <row r="786" spans="1:16" ht="38.25" x14ac:dyDescent="0.2">
      <c r="A786" s="258">
        <v>403</v>
      </c>
      <c r="B786" s="259" t="s">
        <v>540</v>
      </c>
      <c r="C786" s="258" t="s">
        <v>498</v>
      </c>
      <c r="D786" s="258" t="s">
        <v>641</v>
      </c>
      <c r="E786" s="258" t="s">
        <v>640</v>
      </c>
      <c r="F786" s="258">
        <v>24</v>
      </c>
      <c r="G786" s="258" t="s">
        <v>254</v>
      </c>
      <c r="H786" s="258" t="s">
        <v>481</v>
      </c>
      <c r="I786" s="258" t="s">
        <v>661</v>
      </c>
      <c r="J786" s="258" t="s">
        <v>640</v>
      </c>
      <c r="K786" s="258">
        <v>4.791666666666667</v>
      </c>
      <c r="L786" s="258" t="s">
        <v>422</v>
      </c>
      <c r="M786" s="258">
        <v>7.2151000000000007E-2</v>
      </c>
      <c r="N786" s="258">
        <v>8.2973649999999992</v>
      </c>
      <c r="O786" s="258">
        <v>0.34572354166666663</v>
      </c>
      <c r="P786" s="258"/>
    </row>
    <row r="787" spans="1:16" ht="38.25" x14ac:dyDescent="0.2">
      <c r="A787" s="258">
        <v>404</v>
      </c>
      <c r="B787" s="259" t="s">
        <v>540</v>
      </c>
      <c r="C787" s="258" t="s">
        <v>498</v>
      </c>
      <c r="D787" s="258" t="s">
        <v>641</v>
      </c>
      <c r="E787" s="258" t="s">
        <v>640</v>
      </c>
      <c r="F787" s="258">
        <v>24</v>
      </c>
      <c r="G787" s="258" t="s">
        <v>254</v>
      </c>
      <c r="H787" s="258" t="s">
        <v>481</v>
      </c>
      <c r="I787" s="258" t="s">
        <v>729</v>
      </c>
      <c r="J787" s="258" t="s">
        <v>640</v>
      </c>
      <c r="K787" s="258">
        <v>1</v>
      </c>
      <c r="L787" s="258" t="s">
        <v>422</v>
      </c>
      <c r="M787" s="258">
        <v>0.113758</v>
      </c>
      <c r="N787" s="258">
        <v>2.7301919999999997</v>
      </c>
      <c r="O787" s="258">
        <v>0.11375799999999998</v>
      </c>
      <c r="P787" s="258"/>
    </row>
    <row r="788" spans="1:16" ht="38.25" x14ac:dyDescent="0.2">
      <c r="A788" s="258">
        <v>405</v>
      </c>
      <c r="B788" s="259" t="s">
        <v>540</v>
      </c>
      <c r="C788" s="258" t="s">
        <v>498</v>
      </c>
      <c r="D788" s="258" t="s">
        <v>641</v>
      </c>
      <c r="E788" s="258" t="s">
        <v>640</v>
      </c>
      <c r="F788" s="258">
        <v>24</v>
      </c>
      <c r="G788" s="258" t="s">
        <v>254</v>
      </c>
      <c r="H788" s="258" t="s">
        <v>481</v>
      </c>
      <c r="I788" s="258" t="s">
        <v>684</v>
      </c>
      <c r="J788" s="258" t="s">
        <v>640</v>
      </c>
      <c r="K788" s="258">
        <v>1</v>
      </c>
      <c r="L788" s="258" t="s">
        <v>422</v>
      </c>
      <c r="M788" s="258">
        <v>0.28749999999999998</v>
      </c>
      <c r="N788" s="258">
        <v>6.8999999999999995</v>
      </c>
      <c r="O788" s="258">
        <v>0.28749999999999998</v>
      </c>
      <c r="P788" s="258"/>
    </row>
    <row r="789" spans="1:16" ht="38.25" x14ac:dyDescent="0.2">
      <c r="A789" s="258">
        <v>359</v>
      </c>
      <c r="B789" s="259" t="s">
        <v>539</v>
      </c>
      <c r="C789" s="258" t="s">
        <v>498</v>
      </c>
      <c r="D789" s="258" t="s">
        <v>641</v>
      </c>
      <c r="E789" s="258" t="s">
        <v>640</v>
      </c>
      <c r="F789" s="258">
        <v>24</v>
      </c>
      <c r="G789" s="258" t="s">
        <v>254</v>
      </c>
      <c r="H789" s="258" t="s">
        <v>476</v>
      </c>
      <c r="I789" s="258" t="s">
        <v>179</v>
      </c>
      <c r="J789" s="258" t="s">
        <v>640</v>
      </c>
      <c r="K789" s="258">
        <v>0.25</v>
      </c>
      <c r="L789" s="258" t="s">
        <v>642</v>
      </c>
      <c r="M789" s="258">
        <v>0</v>
      </c>
      <c r="N789" s="258">
        <v>0</v>
      </c>
      <c r="O789" s="258">
        <v>0</v>
      </c>
      <c r="P789" s="258"/>
    </row>
    <row r="790" spans="1:16" ht="38.25" x14ac:dyDescent="0.2">
      <c r="A790" s="258">
        <v>360</v>
      </c>
      <c r="B790" s="259" t="s">
        <v>539</v>
      </c>
      <c r="C790" s="258" t="s">
        <v>498</v>
      </c>
      <c r="D790" s="258" t="s">
        <v>641</v>
      </c>
      <c r="E790" s="258" t="s">
        <v>640</v>
      </c>
      <c r="F790" s="258">
        <v>24</v>
      </c>
      <c r="G790" s="258" t="s">
        <v>254</v>
      </c>
      <c r="H790" s="258" t="s">
        <v>476</v>
      </c>
      <c r="I790" s="258" t="s">
        <v>643</v>
      </c>
      <c r="J790" s="258" t="s">
        <v>640</v>
      </c>
      <c r="K790" s="258">
        <v>2.0833333333333332E-2</v>
      </c>
      <c r="L790" s="258" t="s">
        <v>642</v>
      </c>
      <c r="M790" s="258">
        <v>0</v>
      </c>
      <c r="N790" s="258">
        <v>0</v>
      </c>
      <c r="O790" s="258">
        <v>0</v>
      </c>
      <c r="P790" s="258"/>
    </row>
    <row r="791" spans="1:16" ht="38.25" x14ac:dyDescent="0.2">
      <c r="A791" s="258">
        <v>361</v>
      </c>
      <c r="B791" s="259" t="s">
        <v>539</v>
      </c>
      <c r="C791" s="258" t="s">
        <v>498</v>
      </c>
      <c r="D791" s="258" t="s">
        <v>641</v>
      </c>
      <c r="E791" s="258" t="s">
        <v>640</v>
      </c>
      <c r="F791" s="258">
        <v>24</v>
      </c>
      <c r="G791" s="258" t="s">
        <v>254</v>
      </c>
      <c r="H791" s="258" t="s">
        <v>476</v>
      </c>
      <c r="I791" s="258" t="s">
        <v>644</v>
      </c>
      <c r="J791" s="258" t="s">
        <v>640</v>
      </c>
      <c r="K791" s="258">
        <v>8.3333333333333332E-3</v>
      </c>
      <c r="L791" s="258" t="s">
        <v>642</v>
      </c>
      <c r="M791" s="258">
        <v>0</v>
      </c>
      <c r="N791" s="258">
        <v>0</v>
      </c>
      <c r="O791" s="258">
        <v>0</v>
      </c>
      <c r="P791" s="258"/>
    </row>
    <row r="792" spans="1:16" ht="38.25" x14ac:dyDescent="0.2">
      <c r="A792" s="258">
        <v>362</v>
      </c>
      <c r="B792" s="259" t="s">
        <v>539</v>
      </c>
      <c r="C792" s="258" t="s">
        <v>498</v>
      </c>
      <c r="D792" s="258" t="s">
        <v>641</v>
      </c>
      <c r="E792" s="258" t="s">
        <v>640</v>
      </c>
      <c r="F792" s="258">
        <v>24</v>
      </c>
      <c r="G792" s="258" t="s">
        <v>254</v>
      </c>
      <c r="H792" s="258" t="s">
        <v>26</v>
      </c>
      <c r="I792" s="258" t="s">
        <v>719</v>
      </c>
      <c r="J792" s="258" t="s">
        <v>640</v>
      </c>
      <c r="K792" s="258">
        <v>2.0833333333333332E-2</v>
      </c>
      <c r="L792" s="258" t="s">
        <v>642</v>
      </c>
      <c r="M792" s="258">
        <v>3.0179230769230769</v>
      </c>
      <c r="N792" s="258">
        <v>1.5089615384615385</v>
      </c>
      <c r="O792" s="258">
        <v>6.2873397435897441E-2</v>
      </c>
      <c r="P792" s="258"/>
    </row>
    <row r="793" spans="1:16" ht="38.25" x14ac:dyDescent="0.2">
      <c r="A793" s="258">
        <v>363</v>
      </c>
      <c r="B793" s="259" t="s">
        <v>539</v>
      </c>
      <c r="C793" s="258" t="s">
        <v>498</v>
      </c>
      <c r="D793" s="258" t="s">
        <v>641</v>
      </c>
      <c r="E793" s="258" t="s">
        <v>640</v>
      </c>
      <c r="F793" s="258">
        <v>24</v>
      </c>
      <c r="G793" s="258" t="s">
        <v>254</v>
      </c>
      <c r="H793" s="258" t="s">
        <v>26</v>
      </c>
      <c r="I793" s="258" t="s">
        <v>720</v>
      </c>
      <c r="J793" s="258" t="s">
        <v>640</v>
      </c>
      <c r="K793" s="258">
        <v>1.2499999999999999E-2</v>
      </c>
      <c r="L793" s="258" t="s">
        <v>642</v>
      </c>
      <c r="M793" s="258">
        <v>2.6103846153846161E-2</v>
      </c>
      <c r="N793" s="258">
        <v>7.8311538461538471E-3</v>
      </c>
      <c r="O793" s="258">
        <v>3.2629807692307694E-4</v>
      </c>
      <c r="P793" s="258"/>
    </row>
    <row r="794" spans="1:16" ht="38.25" x14ac:dyDescent="0.2">
      <c r="A794" s="258">
        <v>364</v>
      </c>
      <c r="B794" s="259" t="s">
        <v>539</v>
      </c>
      <c r="C794" s="258" t="s">
        <v>498</v>
      </c>
      <c r="D794" s="258" t="s">
        <v>641</v>
      </c>
      <c r="E794" s="258" t="s">
        <v>640</v>
      </c>
      <c r="F794" s="258">
        <v>24</v>
      </c>
      <c r="G794" s="258" t="s">
        <v>254</v>
      </c>
      <c r="H794" s="258" t="s">
        <v>26</v>
      </c>
      <c r="I794" s="258" t="s">
        <v>721</v>
      </c>
      <c r="J794" s="258" t="s">
        <v>640</v>
      </c>
      <c r="K794" s="258">
        <v>2.0833333333333332E-2</v>
      </c>
      <c r="L794" s="258" t="s">
        <v>642</v>
      </c>
      <c r="M794" s="258">
        <v>2.2352564102564101E-2</v>
      </c>
      <c r="N794" s="258">
        <v>1.1176282051282052E-2</v>
      </c>
      <c r="O794" s="258">
        <v>4.6567841880341878E-4</v>
      </c>
      <c r="P794" s="258"/>
    </row>
    <row r="795" spans="1:16" ht="38.25" x14ac:dyDescent="0.2">
      <c r="A795" s="258">
        <v>365</v>
      </c>
      <c r="B795" s="259" t="s">
        <v>539</v>
      </c>
      <c r="C795" s="258" t="s">
        <v>498</v>
      </c>
      <c r="D795" s="258" t="s">
        <v>641</v>
      </c>
      <c r="E795" s="258" t="s">
        <v>640</v>
      </c>
      <c r="F795" s="258">
        <v>24</v>
      </c>
      <c r="G795" s="258" t="s">
        <v>254</v>
      </c>
      <c r="H795" s="258" t="s">
        <v>481</v>
      </c>
      <c r="I795" s="258" t="s">
        <v>730</v>
      </c>
      <c r="J795" s="258" t="s">
        <v>640</v>
      </c>
      <c r="K795" s="258">
        <v>1</v>
      </c>
      <c r="L795" s="258" t="s">
        <v>422</v>
      </c>
      <c r="M795" s="258">
        <v>7.9895100000000001</v>
      </c>
      <c r="N795" s="258">
        <v>191.74824000000001</v>
      </c>
      <c r="O795" s="258">
        <v>7.9895100000000001</v>
      </c>
      <c r="P795" s="258"/>
    </row>
    <row r="796" spans="1:16" ht="38.25" x14ac:dyDescent="0.2">
      <c r="A796" s="258">
        <v>366</v>
      </c>
      <c r="B796" s="259" t="s">
        <v>539</v>
      </c>
      <c r="C796" s="258" t="s">
        <v>498</v>
      </c>
      <c r="D796" s="258" t="s">
        <v>641</v>
      </c>
      <c r="E796" s="258" t="s">
        <v>640</v>
      </c>
      <c r="F796" s="258">
        <v>24</v>
      </c>
      <c r="G796" s="258" t="s">
        <v>254</v>
      </c>
      <c r="H796" s="258" t="s">
        <v>481</v>
      </c>
      <c r="I796" s="258" t="s">
        <v>723</v>
      </c>
      <c r="J796" s="258" t="s">
        <v>640</v>
      </c>
      <c r="K796" s="258">
        <v>1</v>
      </c>
      <c r="L796" s="258" t="s">
        <v>422</v>
      </c>
      <c r="M796" s="258">
        <v>2.2740100000000001</v>
      </c>
      <c r="N796" s="258">
        <v>54.576239999999999</v>
      </c>
      <c r="O796" s="258">
        <v>2.2740100000000001</v>
      </c>
      <c r="P796" s="258"/>
    </row>
    <row r="797" spans="1:16" ht="38.25" x14ac:dyDescent="0.2">
      <c r="A797" s="258">
        <v>367</v>
      </c>
      <c r="B797" s="259" t="s">
        <v>539</v>
      </c>
      <c r="C797" s="258" t="s">
        <v>498</v>
      </c>
      <c r="D797" s="258" t="s">
        <v>641</v>
      </c>
      <c r="E797" s="258" t="s">
        <v>640</v>
      </c>
      <c r="F797" s="258">
        <v>24</v>
      </c>
      <c r="G797" s="258" t="s">
        <v>254</v>
      </c>
      <c r="H797" s="258" t="s">
        <v>481</v>
      </c>
      <c r="I797" s="258" t="s">
        <v>487</v>
      </c>
      <c r="J797" s="258" t="s">
        <v>640</v>
      </c>
      <c r="K797" s="258">
        <v>1</v>
      </c>
      <c r="L797" s="258" t="s">
        <v>422</v>
      </c>
      <c r="M797" s="258">
        <v>0.59910208333333326</v>
      </c>
      <c r="N797" s="258">
        <v>14.378449999999996</v>
      </c>
      <c r="O797" s="258">
        <v>0.59910208333333326</v>
      </c>
      <c r="P797" s="258"/>
    </row>
    <row r="798" spans="1:16" ht="38.25" x14ac:dyDescent="0.2">
      <c r="A798" s="258">
        <v>368</v>
      </c>
      <c r="B798" s="259" t="s">
        <v>539</v>
      </c>
      <c r="C798" s="258" t="s">
        <v>498</v>
      </c>
      <c r="D798" s="258" t="s">
        <v>641</v>
      </c>
      <c r="E798" s="258" t="s">
        <v>640</v>
      </c>
      <c r="F798" s="258">
        <v>24</v>
      </c>
      <c r="G798" s="258" t="s">
        <v>254</v>
      </c>
      <c r="H798" s="258" t="s">
        <v>481</v>
      </c>
      <c r="I798" s="258" t="s">
        <v>724</v>
      </c>
      <c r="J798" s="258" t="s">
        <v>640</v>
      </c>
      <c r="K798" s="258">
        <v>1</v>
      </c>
      <c r="L798" s="258" t="s">
        <v>422</v>
      </c>
      <c r="M798" s="258">
        <v>4.61955E-2</v>
      </c>
      <c r="N798" s="258">
        <v>1.108692</v>
      </c>
      <c r="O798" s="258">
        <v>4.61955E-2</v>
      </c>
      <c r="P798" s="258"/>
    </row>
    <row r="799" spans="1:16" ht="38.25" x14ac:dyDescent="0.2">
      <c r="A799" s="258">
        <v>369</v>
      </c>
      <c r="B799" s="259" t="s">
        <v>539</v>
      </c>
      <c r="C799" s="258" t="s">
        <v>498</v>
      </c>
      <c r="D799" s="258" t="s">
        <v>641</v>
      </c>
      <c r="E799" s="258" t="s">
        <v>640</v>
      </c>
      <c r="F799" s="258">
        <v>24</v>
      </c>
      <c r="G799" s="258" t="s">
        <v>254</v>
      </c>
      <c r="H799" s="258" t="s">
        <v>481</v>
      </c>
      <c r="I799" s="258" t="s">
        <v>700</v>
      </c>
      <c r="J799" s="258" t="s">
        <v>640</v>
      </c>
      <c r="K799" s="258">
        <v>1</v>
      </c>
      <c r="L799" s="258" t="s">
        <v>422</v>
      </c>
      <c r="M799" s="258">
        <v>6.3065999999999997E-2</v>
      </c>
      <c r="N799" s="258">
        <v>1.5135839999999998</v>
      </c>
      <c r="O799" s="258">
        <v>6.3065999999999997E-2</v>
      </c>
      <c r="P799" s="258"/>
    </row>
    <row r="800" spans="1:16" ht="38.25" x14ac:dyDescent="0.2">
      <c r="A800" s="258">
        <v>370</v>
      </c>
      <c r="B800" s="259" t="s">
        <v>539</v>
      </c>
      <c r="C800" s="258" t="s">
        <v>498</v>
      </c>
      <c r="D800" s="258" t="s">
        <v>641</v>
      </c>
      <c r="E800" s="258" t="s">
        <v>640</v>
      </c>
      <c r="F800" s="258">
        <v>24</v>
      </c>
      <c r="G800" s="258" t="s">
        <v>254</v>
      </c>
      <c r="H800" s="258" t="s">
        <v>481</v>
      </c>
      <c r="I800" s="258" t="s">
        <v>726</v>
      </c>
      <c r="J800" s="258" t="s">
        <v>640</v>
      </c>
      <c r="K800" s="258">
        <v>4.1666666666666664E-2</v>
      </c>
      <c r="L800" s="258" t="s">
        <v>422</v>
      </c>
      <c r="M800" s="258">
        <v>0.69459999999999988</v>
      </c>
      <c r="N800" s="258">
        <v>0.69459999999999988</v>
      </c>
      <c r="O800" s="258">
        <v>2.8941666666666661E-2</v>
      </c>
      <c r="P800" s="258"/>
    </row>
    <row r="801" spans="1:16" ht="38.25" x14ac:dyDescent="0.2">
      <c r="A801" s="258">
        <v>371</v>
      </c>
      <c r="B801" s="259" t="s">
        <v>539</v>
      </c>
      <c r="C801" s="258" t="s">
        <v>498</v>
      </c>
      <c r="D801" s="258" t="s">
        <v>641</v>
      </c>
      <c r="E801" s="258" t="s">
        <v>640</v>
      </c>
      <c r="F801" s="258">
        <v>24</v>
      </c>
      <c r="G801" s="258" t="s">
        <v>254</v>
      </c>
      <c r="H801" s="258" t="s">
        <v>481</v>
      </c>
      <c r="I801" s="258" t="s">
        <v>660</v>
      </c>
      <c r="J801" s="258" t="s">
        <v>640</v>
      </c>
      <c r="K801" s="258">
        <v>8.0833333333333339</v>
      </c>
      <c r="L801" s="258" t="s">
        <v>422</v>
      </c>
      <c r="M801" s="258">
        <v>0.1796875</v>
      </c>
      <c r="N801" s="258">
        <v>34.859375</v>
      </c>
      <c r="O801" s="258">
        <v>1.4524739583333333</v>
      </c>
      <c r="P801" s="258"/>
    </row>
    <row r="802" spans="1:16" ht="38.25" x14ac:dyDescent="0.2">
      <c r="A802" s="258">
        <v>372</v>
      </c>
      <c r="B802" s="259" t="s">
        <v>539</v>
      </c>
      <c r="C802" s="258" t="s">
        <v>498</v>
      </c>
      <c r="D802" s="258" t="s">
        <v>641</v>
      </c>
      <c r="E802" s="258" t="s">
        <v>640</v>
      </c>
      <c r="F802" s="258">
        <v>24</v>
      </c>
      <c r="G802" s="258" t="s">
        <v>254</v>
      </c>
      <c r="H802" s="258" t="s">
        <v>481</v>
      </c>
      <c r="I802" s="258" t="s">
        <v>645</v>
      </c>
      <c r="J802" s="258" t="s">
        <v>640</v>
      </c>
      <c r="K802" s="258">
        <v>4.1666666666666664E-2</v>
      </c>
      <c r="L802" s="258" t="s">
        <v>422</v>
      </c>
      <c r="M802" s="258">
        <v>0.167109375</v>
      </c>
      <c r="N802" s="258">
        <v>0.167109375</v>
      </c>
      <c r="O802" s="258">
        <v>6.9628906249999999E-3</v>
      </c>
      <c r="P802" s="258"/>
    </row>
    <row r="803" spans="1:16" ht="38.25" x14ac:dyDescent="0.2">
      <c r="A803" s="258">
        <v>373</v>
      </c>
      <c r="B803" s="259" t="s">
        <v>539</v>
      </c>
      <c r="C803" s="258" t="s">
        <v>498</v>
      </c>
      <c r="D803" s="258" t="s">
        <v>641</v>
      </c>
      <c r="E803" s="258" t="s">
        <v>640</v>
      </c>
      <c r="F803" s="258">
        <v>24</v>
      </c>
      <c r="G803" s="258" t="s">
        <v>254</v>
      </c>
      <c r="H803" s="258" t="s">
        <v>481</v>
      </c>
      <c r="I803" s="258" t="s">
        <v>659</v>
      </c>
      <c r="J803" s="258" t="s">
        <v>640</v>
      </c>
      <c r="K803" s="258">
        <v>2</v>
      </c>
      <c r="L803" s="258" t="s">
        <v>422</v>
      </c>
      <c r="M803" s="258">
        <v>0.15932291666666668</v>
      </c>
      <c r="N803" s="258">
        <v>7.6475000000000017</v>
      </c>
      <c r="O803" s="258">
        <v>0.31864583333333335</v>
      </c>
      <c r="P803" s="258"/>
    </row>
    <row r="804" spans="1:16" ht="38.25" x14ac:dyDescent="0.2">
      <c r="A804" s="258">
        <v>374</v>
      </c>
      <c r="B804" s="259" t="s">
        <v>539</v>
      </c>
      <c r="C804" s="258" t="s">
        <v>498</v>
      </c>
      <c r="D804" s="258" t="s">
        <v>641</v>
      </c>
      <c r="E804" s="258" t="s">
        <v>640</v>
      </c>
      <c r="F804" s="258">
        <v>24</v>
      </c>
      <c r="G804" s="258" t="s">
        <v>254</v>
      </c>
      <c r="H804" s="258" t="s">
        <v>481</v>
      </c>
      <c r="I804" s="258" t="s">
        <v>486</v>
      </c>
      <c r="J804" s="258" t="s">
        <v>640</v>
      </c>
      <c r="K804" s="258">
        <v>8.3333333333333329E-2</v>
      </c>
      <c r="L804" s="258" t="s">
        <v>422</v>
      </c>
      <c r="M804" s="258">
        <v>0.17939999999999998</v>
      </c>
      <c r="N804" s="258">
        <v>0.35879999999999995</v>
      </c>
      <c r="O804" s="258">
        <v>1.4949999999999998E-2</v>
      </c>
      <c r="P804" s="258"/>
    </row>
    <row r="805" spans="1:16" ht="38.25" x14ac:dyDescent="0.2">
      <c r="A805" s="258">
        <v>375</v>
      </c>
      <c r="B805" s="259" t="s">
        <v>539</v>
      </c>
      <c r="C805" s="258" t="s">
        <v>498</v>
      </c>
      <c r="D805" s="258" t="s">
        <v>641</v>
      </c>
      <c r="E805" s="258" t="s">
        <v>640</v>
      </c>
      <c r="F805" s="258">
        <v>24</v>
      </c>
      <c r="G805" s="258" t="s">
        <v>254</v>
      </c>
      <c r="H805" s="258" t="s">
        <v>481</v>
      </c>
      <c r="I805" s="258" t="s">
        <v>727</v>
      </c>
      <c r="J805" s="258" t="s">
        <v>640</v>
      </c>
      <c r="K805" s="258">
        <v>4.1666666666666664E-2</v>
      </c>
      <c r="L805" s="258" t="s">
        <v>422</v>
      </c>
      <c r="M805" s="258">
        <v>1.4950000000000001</v>
      </c>
      <c r="N805" s="258">
        <v>1.4950000000000001</v>
      </c>
      <c r="O805" s="258">
        <v>6.2291666666666662E-2</v>
      </c>
      <c r="P805" s="258"/>
    </row>
    <row r="806" spans="1:16" ht="38.25" x14ac:dyDescent="0.2">
      <c r="A806" s="258">
        <v>376</v>
      </c>
      <c r="B806" s="259" t="s">
        <v>539</v>
      </c>
      <c r="C806" s="258" t="s">
        <v>498</v>
      </c>
      <c r="D806" s="258" t="s">
        <v>641</v>
      </c>
      <c r="E806" s="258" t="s">
        <v>640</v>
      </c>
      <c r="F806" s="258">
        <v>24</v>
      </c>
      <c r="G806" s="258" t="s">
        <v>254</v>
      </c>
      <c r="H806" s="258" t="s">
        <v>481</v>
      </c>
      <c r="I806" s="258" t="s">
        <v>728</v>
      </c>
      <c r="J806" s="258" t="s">
        <v>640</v>
      </c>
      <c r="K806" s="258">
        <v>1</v>
      </c>
      <c r="L806" s="258" t="s">
        <v>422</v>
      </c>
      <c r="M806" s="258">
        <v>0.58862749999999997</v>
      </c>
      <c r="N806" s="258">
        <v>14.12706</v>
      </c>
      <c r="O806" s="258">
        <v>0.58862749999999997</v>
      </c>
      <c r="P806" s="258"/>
    </row>
    <row r="807" spans="1:16" ht="38.25" x14ac:dyDescent="0.2">
      <c r="A807" s="258">
        <v>377</v>
      </c>
      <c r="B807" s="259" t="s">
        <v>539</v>
      </c>
      <c r="C807" s="258" t="s">
        <v>498</v>
      </c>
      <c r="D807" s="258" t="s">
        <v>641</v>
      </c>
      <c r="E807" s="258" t="s">
        <v>640</v>
      </c>
      <c r="F807" s="258">
        <v>24</v>
      </c>
      <c r="G807" s="258" t="s">
        <v>254</v>
      </c>
      <c r="H807" s="258" t="s">
        <v>481</v>
      </c>
      <c r="I807" s="258" t="s">
        <v>729</v>
      </c>
      <c r="J807" s="258" t="s">
        <v>640</v>
      </c>
      <c r="K807" s="258">
        <v>1</v>
      </c>
      <c r="L807" s="258" t="s">
        <v>422</v>
      </c>
      <c r="M807" s="258">
        <v>0.113758</v>
      </c>
      <c r="N807" s="258">
        <v>2.7301919999999997</v>
      </c>
      <c r="O807" s="258">
        <v>0.11375799999999998</v>
      </c>
      <c r="P807" s="258"/>
    </row>
    <row r="808" spans="1:16" ht="38.25" x14ac:dyDescent="0.2">
      <c r="A808" s="258">
        <v>378</v>
      </c>
      <c r="B808" s="259" t="s">
        <v>539</v>
      </c>
      <c r="C808" s="258" t="s">
        <v>498</v>
      </c>
      <c r="D808" s="258" t="s">
        <v>641</v>
      </c>
      <c r="E808" s="258" t="s">
        <v>640</v>
      </c>
      <c r="F808" s="258">
        <v>24</v>
      </c>
      <c r="G808" s="258" t="s">
        <v>254</v>
      </c>
      <c r="H808" s="258" t="s">
        <v>481</v>
      </c>
      <c r="I808" s="258" t="s">
        <v>684</v>
      </c>
      <c r="J808" s="258" t="s">
        <v>640</v>
      </c>
      <c r="K808" s="258">
        <v>1</v>
      </c>
      <c r="L808" s="258" t="s">
        <v>422</v>
      </c>
      <c r="M808" s="258">
        <v>0.28749999999999998</v>
      </c>
      <c r="N808" s="258">
        <v>6.8999999999999995</v>
      </c>
      <c r="O808" s="258">
        <v>0.28749999999999998</v>
      </c>
      <c r="P808" s="258"/>
    </row>
    <row r="809" spans="1:16" ht="38.25" x14ac:dyDescent="0.2">
      <c r="A809" s="258">
        <v>379</v>
      </c>
      <c r="B809" s="259" t="s">
        <v>539</v>
      </c>
      <c r="C809" s="258" t="s">
        <v>498</v>
      </c>
      <c r="D809" s="258" t="s">
        <v>641</v>
      </c>
      <c r="E809" s="258" t="s">
        <v>640</v>
      </c>
      <c r="F809" s="258">
        <v>24</v>
      </c>
      <c r="G809" s="258" t="s">
        <v>254</v>
      </c>
      <c r="H809" s="258" t="s">
        <v>481</v>
      </c>
      <c r="I809" s="258" t="s">
        <v>725</v>
      </c>
      <c r="J809" s="258" t="s">
        <v>640</v>
      </c>
      <c r="K809" s="258">
        <v>4.1666666666666664E-2</v>
      </c>
      <c r="L809" s="258" t="s">
        <v>422</v>
      </c>
      <c r="M809" s="258">
        <v>0.184</v>
      </c>
      <c r="N809" s="258">
        <v>0.184</v>
      </c>
      <c r="O809" s="258">
        <v>7.6666666666666654E-3</v>
      </c>
      <c r="P809" s="258"/>
    </row>
    <row r="810" spans="1:16" ht="38.25" x14ac:dyDescent="0.2">
      <c r="A810" s="258">
        <v>380</v>
      </c>
      <c r="B810" s="259" t="s">
        <v>539</v>
      </c>
      <c r="C810" s="258" t="s">
        <v>498</v>
      </c>
      <c r="D810" s="258" t="s">
        <v>641</v>
      </c>
      <c r="E810" s="258" t="s">
        <v>640</v>
      </c>
      <c r="F810" s="258">
        <v>24</v>
      </c>
      <c r="G810" s="258" t="s">
        <v>254</v>
      </c>
      <c r="H810" s="258" t="s">
        <v>481</v>
      </c>
      <c r="I810" s="258" t="s">
        <v>661</v>
      </c>
      <c r="J810" s="258" t="s">
        <v>640</v>
      </c>
      <c r="K810" s="258">
        <v>4.791666666666667</v>
      </c>
      <c r="L810" s="258" t="s">
        <v>422</v>
      </c>
      <c r="M810" s="258">
        <v>7.2151000000000007E-2</v>
      </c>
      <c r="N810" s="258">
        <v>8.2973649999999992</v>
      </c>
      <c r="O810" s="258">
        <v>0.34572354166666663</v>
      </c>
      <c r="P810" s="258"/>
    </row>
    <row r="811" spans="1:16" ht="25.5" x14ac:dyDescent="0.2">
      <c r="A811" s="258">
        <v>406</v>
      </c>
      <c r="B811" s="259" t="s">
        <v>541</v>
      </c>
      <c r="C811" s="258" t="s">
        <v>498</v>
      </c>
      <c r="D811" s="258" t="s">
        <v>641</v>
      </c>
      <c r="E811" s="258" t="s">
        <v>640</v>
      </c>
      <c r="F811" s="258">
        <v>12</v>
      </c>
      <c r="G811" s="258" t="s">
        <v>254</v>
      </c>
      <c r="H811" s="258" t="s">
        <v>476</v>
      </c>
      <c r="I811" s="258" t="s">
        <v>179</v>
      </c>
      <c r="J811" s="258" t="s">
        <v>640</v>
      </c>
      <c r="K811" s="258">
        <v>0.23333333333333331</v>
      </c>
      <c r="L811" s="258" t="s">
        <v>642</v>
      </c>
      <c r="M811" s="258">
        <v>0</v>
      </c>
      <c r="N811" s="258">
        <v>0</v>
      </c>
      <c r="O811" s="258">
        <v>0</v>
      </c>
      <c r="P811" s="258"/>
    </row>
    <row r="812" spans="1:16" ht="25.5" x14ac:dyDescent="0.2">
      <c r="A812" s="258">
        <v>407</v>
      </c>
      <c r="B812" s="259" t="s">
        <v>541</v>
      </c>
      <c r="C812" s="258" t="s">
        <v>498</v>
      </c>
      <c r="D812" s="258" t="s">
        <v>641</v>
      </c>
      <c r="E812" s="258" t="s">
        <v>640</v>
      </c>
      <c r="F812" s="258">
        <v>12</v>
      </c>
      <c r="G812" s="258" t="s">
        <v>254</v>
      </c>
      <c r="H812" s="258" t="s">
        <v>476</v>
      </c>
      <c r="I812" s="258" t="s">
        <v>643</v>
      </c>
      <c r="J812" s="258" t="s">
        <v>640</v>
      </c>
      <c r="K812" s="258">
        <v>4.9999999999999996E-2</v>
      </c>
      <c r="L812" s="258" t="s">
        <v>642</v>
      </c>
      <c r="M812" s="258">
        <v>0</v>
      </c>
      <c r="N812" s="258">
        <v>0</v>
      </c>
      <c r="O812" s="258">
        <v>0</v>
      </c>
      <c r="P812" s="258"/>
    </row>
    <row r="813" spans="1:16" ht="25.5" x14ac:dyDescent="0.2">
      <c r="A813" s="258">
        <v>408</v>
      </c>
      <c r="B813" s="259" t="s">
        <v>541</v>
      </c>
      <c r="C813" s="258" t="s">
        <v>498</v>
      </c>
      <c r="D813" s="258" t="s">
        <v>641</v>
      </c>
      <c r="E813" s="258" t="s">
        <v>640</v>
      </c>
      <c r="F813" s="258">
        <v>12</v>
      </c>
      <c r="G813" s="258" t="s">
        <v>254</v>
      </c>
      <c r="H813" s="258" t="s">
        <v>476</v>
      </c>
      <c r="I813" s="258" t="s">
        <v>644</v>
      </c>
      <c r="J813" s="258" t="s">
        <v>640</v>
      </c>
      <c r="K813" s="258">
        <v>0</v>
      </c>
      <c r="L813" s="258" t="s">
        <v>642</v>
      </c>
      <c r="M813" s="258">
        <v>0</v>
      </c>
      <c r="N813" s="258">
        <v>0</v>
      </c>
      <c r="O813" s="258">
        <v>0</v>
      </c>
      <c r="P813" s="258"/>
    </row>
    <row r="814" spans="1:16" ht="25.5" x14ac:dyDescent="0.2">
      <c r="A814" s="258">
        <v>409</v>
      </c>
      <c r="B814" s="259" t="s">
        <v>541</v>
      </c>
      <c r="C814" s="258" t="s">
        <v>498</v>
      </c>
      <c r="D814" s="258" t="s">
        <v>641</v>
      </c>
      <c r="E814" s="258" t="s">
        <v>640</v>
      </c>
      <c r="F814" s="258">
        <v>12</v>
      </c>
      <c r="G814" s="258" t="s">
        <v>254</v>
      </c>
      <c r="H814" s="258" t="s">
        <v>26</v>
      </c>
      <c r="I814" s="258" t="s">
        <v>731</v>
      </c>
      <c r="J814" s="258" t="s">
        <v>640</v>
      </c>
      <c r="K814" s="258">
        <v>1.3333333333333334E-2</v>
      </c>
      <c r="L814" s="258" t="s">
        <v>642</v>
      </c>
      <c r="M814" s="258">
        <v>0.46346153846153848</v>
      </c>
      <c r="N814" s="258">
        <v>7.4153846153846154E-2</v>
      </c>
      <c r="O814" s="258">
        <v>6.1794871794871795E-3</v>
      </c>
      <c r="P814" s="258"/>
    </row>
    <row r="815" spans="1:16" ht="25.5" x14ac:dyDescent="0.2">
      <c r="A815" s="258">
        <v>410</v>
      </c>
      <c r="B815" s="259" t="s">
        <v>541</v>
      </c>
      <c r="C815" s="258" t="s">
        <v>498</v>
      </c>
      <c r="D815" s="258" t="s">
        <v>641</v>
      </c>
      <c r="E815" s="258" t="s">
        <v>640</v>
      </c>
      <c r="F815" s="258">
        <v>12</v>
      </c>
      <c r="G815" s="258" t="s">
        <v>254</v>
      </c>
      <c r="H815" s="258" t="s">
        <v>26</v>
      </c>
      <c r="I815" s="258" t="s">
        <v>647</v>
      </c>
      <c r="J815" s="258" t="s">
        <v>648</v>
      </c>
      <c r="K815" s="258">
        <v>1.3333333333333333</v>
      </c>
      <c r="L815" s="258" t="s">
        <v>642</v>
      </c>
      <c r="M815" s="258">
        <v>0</v>
      </c>
      <c r="N815" s="258">
        <v>0</v>
      </c>
      <c r="O815" s="258">
        <v>0</v>
      </c>
      <c r="P815" s="258"/>
    </row>
    <row r="816" spans="1:16" ht="25.5" x14ac:dyDescent="0.2">
      <c r="A816" s="258">
        <v>411</v>
      </c>
      <c r="B816" s="259" t="s">
        <v>541</v>
      </c>
      <c r="C816" s="258" t="s">
        <v>498</v>
      </c>
      <c r="D816" s="258" t="s">
        <v>641</v>
      </c>
      <c r="E816" s="258" t="s">
        <v>640</v>
      </c>
      <c r="F816" s="258">
        <v>12</v>
      </c>
      <c r="G816" s="258" t="s">
        <v>254</v>
      </c>
      <c r="H816" s="258" t="s">
        <v>26</v>
      </c>
      <c r="I816" s="258" t="s">
        <v>719</v>
      </c>
      <c r="J816" s="258" t="s">
        <v>640</v>
      </c>
      <c r="K816" s="258">
        <v>1.6666666666666666E-2</v>
      </c>
      <c r="L816" s="258" t="s">
        <v>642</v>
      </c>
      <c r="M816" s="258">
        <v>3.0179230769230769</v>
      </c>
      <c r="N816" s="258">
        <v>0.60358461538461539</v>
      </c>
      <c r="O816" s="258">
        <v>5.0298717948717951E-2</v>
      </c>
      <c r="P816" s="258"/>
    </row>
    <row r="817" spans="1:16" ht="25.5" x14ac:dyDescent="0.2">
      <c r="A817" s="258">
        <v>412</v>
      </c>
      <c r="B817" s="259" t="s">
        <v>541</v>
      </c>
      <c r="C817" s="258" t="s">
        <v>498</v>
      </c>
      <c r="D817" s="258" t="s">
        <v>641</v>
      </c>
      <c r="E817" s="258" t="s">
        <v>640</v>
      </c>
      <c r="F817" s="258">
        <v>12</v>
      </c>
      <c r="G817" s="258" t="s">
        <v>254</v>
      </c>
      <c r="H817" s="258" t="s">
        <v>26</v>
      </c>
      <c r="I817" s="258" t="s">
        <v>720</v>
      </c>
      <c r="J817" s="258" t="s">
        <v>640</v>
      </c>
      <c r="K817" s="258">
        <v>2.0833333333333332E-2</v>
      </c>
      <c r="L817" s="258" t="s">
        <v>642</v>
      </c>
      <c r="M817" s="258">
        <v>2.6103846153846161E-2</v>
      </c>
      <c r="N817" s="258">
        <v>6.5259615384615395E-3</v>
      </c>
      <c r="O817" s="258">
        <v>5.4383012820512829E-4</v>
      </c>
      <c r="P817" s="258"/>
    </row>
    <row r="818" spans="1:16" ht="25.5" x14ac:dyDescent="0.2">
      <c r="A818" s="258">
        <v>413</v>
      </c>
      <c r="B818" s="259" t="s">
        <v>541</v>
      </c>
      <c r="C818" s="258" t="s">
        <v>498</v>
      </c>
      <c r="D818" s="258" t="s">
        <v>641</v>
      </c>
      <c r="E818" s="258" t="s">
        <v>640</v>
      </c>
      <c r="F818" s="258">
        <v>12</v>
      </c>
      <c r="G818" s="258" t="s">
        <v>254</v>
      </c>
      <c r="H818" s="258" t="s">
        <v>26</v>
      </c>
      <c r="I818" s="258" t="s">
        <v>721</v>
      </c>
      <c r="J818" s="258" t="s">
        <v>640</v>
      </c>
      <c r="K818" s="258">
        <v>2.9166666666666664E-2</v>
      </c>
      <c r="L818" s="258" t="s">
        <v>642</v>
      </c>
      <c r="M818" s="258">
        <v>2.2352564102564101E-2</v>
      </c>
      <c r="N818" s="258">
        <v>7.8233974358974355E-3</v>
      </c>
      <c r="O818" s="258">
        <v>6.5194978632478629E-4</v>
      </c>
      <c r="P818" s="258"/>
    </row>
    <row r="819" spans="1:16" ht="25.5" x14ac:dyDescent="0.2">
      <c r="A819" s="258">
        <v>414</v>
      </c>
      <c r="B819" s="259" t="s">
        <v>541</v>
      </c>
      <c r="C819" s="258" t="s">
        <v>498</v>
      </c>
      <c r="D819" s="258" t="s">
        <v>641</v>
      </c>
      <c r="E819" s="258" t="s">
        <v>640</v>
      </c>
      <c r="F819" s="258">
        <v>12</v>
      </c>
      <c r="G819" s="258" t="s">
        <v>254</v>
      </c>
      <c r="H819" s="258" t="s">
        <v>481</v>
      </c>
      <c r="I819" s="258" t="s">
        <v>724</v>
      </c>
      <c r="J819" s="258" t="s">
        <v>640</v>
      </c>
      <c r="K819" s="258">
        <v>1</v>
      </c>
      <c r="L819" s="258" t="s">
        <v>422</v>
      </c>
      <c r="M819" s="258">
        <v>4.61955E-2</v>
      </c>
      <c r="N819" s="258">
        <v>0.55434600000000001</v>
      </c>
      <c r="O819" s="258">
        <v>4.61955E-2</v>
      </c>
      <c r="P819" s="258"/>
    </row>
    <row r="820" spans="1:16" ht="25.5" x14ac:dyDescent="0.2">
      <c r="A820" s="258">
        <v>415</v>
      </c>
      <c r="B820" s="259" t="s">
        <v>541</v>
      </c>
      <c r="C820" s="258" t="s">
        <v>498</v>
      </c>
      <c r="D820" s="258" t="s">
        <v>641</v>
      </c>
      <c r="E820" s="258" t="s">
        <v>640</v>
      </c>
      <c r="F820" s="258">
        <v>12</v>
      </c>
      <c r="G820" s="258" t="s">
        <v>254</v>
      </c>
      <c r="H820" s="258" t="s">
        <v>481</v>
      </c>
      <c r="I820" s="258" t="s">
        <v>700</v>
      </c>
      <c r="J820" s="258" t="s">
        <v>640</v>
      </c>
      <c r="K820" s="258">
        <v>1</v>
      </c>
      <c r="L820" s="258" t="s">
        <v>422</v>
      </c>
      <c r="M820" s="258">
        <v>6.3065999999999997E-2</v>
      </c>
      <c r="N820" s="258">
        <v>0.7567919999999998</v>
      </c>
      <c r="O820" s="258">
        <v>6.3065999999999997E-2</v>
      </c>
      <c r="P820" s="258"/>
    </row>
    <row r="821" spans="1:16" ht="25.5" x14ac:dyDescent="0.2">
      <c r="A821" s="258">
        <v>416</v>
      </c>
      <c r="B821" s="259" t="s">
        <v>541</v>
      </c>
      <c r="C821" s="258" t="s">
        <v>498</v>
      </c>
      <c r="D821" s="258" t="s">
        <v>641</v>
      </c>
      <c r="E821" s="258" t="s">
        <v>640</v>
      </c>
      <c r="F821" s="258">
        <v>12</v>
      </c>
      <c r="G821" s="258" t="s">
        <v>254</v>
      </c>
      <c r="H821" s="258" t="s">
        <v>481</v>
      </c>
      <c r="I821" s="258" t="s">
        <v>682</v>
      </c>
      <c r="J821" s="258" t="s">
        <v>640</v>
      </c>
      <c r="K821" s="258">
        <v>0.08</v>
      </c>
      <c r="L821" s="258" t="s">
        <v>422</v>
      </c>
      <c r="M821" s="258">
        <v>3.2374799999999995E-2</v>
      </c>
      <c r="N821" s="258">
        <v>3.1079807999999993E-2</v>
      </c>
      <c r="O821" s="258">
        <v>2.5899839999999996E-3</v>
      </c>
      <c r="P821" s="258"/>
    </row>
    <row r="822" spans="1:16" ht="25.5" x14ac:dyDescent="0.2">
      <c r="A822" s="258">
        <v>417</v>
      </c>
      <c r="B822" s="259" t="s">
        <v>541</v>
      </c>
      <c r="C822" s="258" t="s">
        <v>498</v>
      </c>
      <c r="D822" s="258" t="s">
        <v>641</v>
      </c>
      <c r="E822" s="258" t="s">
        <v>640</v>
      </c>
      <c r="F822" s="258">
        <v>12</v>
      </c>
      <c r="G822" s="258" t="s">
        <v>254</v>
      </c>
      <c r="H822" s="258" t="s">
        <v>481</v>
      </c>
      <c r="I822" s="258" t="s">
        <v>732</v>
      </c>
      <c r="J822" s="258" t="s">
        <v>640</v>
      </c>
      <c r="K822" s="258">
        <v>1</v>
      </c>
      <c r="L822" s="258" t="s">
        <v>422</v>
      </c>
      <c r="M822" s="258">
        <v>4.6919999999999993</v>
      </c>
      <c r="N822" s="258">
        <v>56.303999999999981</v>
      </c>
      <c r="O822" s="258">
        <v>4.6919999999999993</v>
      </c>
      <c r="P822" s="258"/>
    </row>
    <row r="823" spans="1:16" ht="25.5" x14ac:dyDescent="0.2">
      <c r="A823" s="258">
        <v>418</v>
      </c>
      <c r="B823" s="259" t="s">
        <v>541</v>
      </c>
      <c r="C823" s="258" t="s">
        <v>498</v>
      </c>
      <c r="D823" s="258" t="s">
        <v>641</v>
      </c>
      <c r="E823" s="258" t="s">
        <v>640</v>
      </c>
      <c r="F823" s="258">
        <v>12</v>
      </c>
      <c r="G823" s="258" t="s">
        <v>254</v>
      </c>
      <c r="H823" s="258" t="s">
        <v>481</v>
      </c>
      <c r="I823" s="258" t="s">
        <v>487</v>
      </c>
      <c r="J823" s="258" t="s">
        <v>640</v>
      </c>
      <c r="K823" s="258">
        <v>1</v>
      </c>
      <c r="L823" s="258" t="s">
        <v>422</v>
      </c>
      <c r="M823" s="258">
        <v>0.59910208333333326</v>
      </c>
      <c r="N823" s="258">
        <v>7.1892249999999986</v>
      </c>
      <c r="O823" s="258">
        <v>0.59910208333333326</v>
      </c>
      <c r="P823" s="258"/>
    </row>
    <row r="824" spans="1:16" ht="25.5" x14ac:dyDescent="0.2">
      <c r="A824" s="258">
        <v>419</v>
      </c>
      <c r="B824" s="259" t="s">
        <v>541</v>
      </c>
      <c r="C824" s="258" t="s">
        <v>498</v>
      </c>
      <c r="D824" s="258" t="s">
        <v>641</v>
      </c>
      <c r="E824" s="258" t="s">
        <v>640</v>
      </c>
      <c r="F824" s="258">
        <v>12</v>
      </c>
      <c r="G824" s="258" t="s">
        <v>254</v>
      </c>
      <c r="H824" s="258" t="s">
        <v>481</v>
      </c>
      <c r="I824" s="258" t="s">
        <v>684</v>
      </c>
      <c r="J824" s="258" t="s">
        <v>640</v>
      </c>
      <c r="K824" s="258">
        <v>1</v>
      </c>
      <c r="L824" s="258" t="s">
        <v>422</v>
      </c>
      <c r="M824" s="258">
        <v>0.28749999999999998</v>
      </c>
      <c r="N824" s="258">
        <v>3.4499999999999997</v>
      </c>
      <c r="O824" s="258">
        <v>0.28749999999999998</v>
      </c>
      <c r="P824" s="258"/>
    </row>
    <row r="825" spans="1:16" ht="25.5" x14ac:dyDescent="0.2">
      <c r="A825" s="258">
        <v>420</v>
      </c>
      <c r="B825" s="259" t="s">
        <v>541</v>
      </c>
      <c r="C825" s="258" t="s">
        <v>498</v>
      </c>
      <c r="D825" s="258" t="s">
        <v>641</v>
      </c>
      <c r="E825" s="258" t="s">
        <v>640</v>
      </c>
      <c r="F825" s="258">
        <v>12</v>
      </c>
      <c r="G825" s="258" t="s">
        <v>254</v>
      </c>
      <c r="H825" s="258" t="s">
        <v>481</v>
      </c>
      <c r="I825" s="258" t="s">
        <v>654</v>
      </c>
      <c r="J825" s="258" t="s">
        <v>640</v>
      </c>
      <c r="K825" s="258">
        <v>4</v>
      </c>
      <c r="L825" s="258" t="s">
        <v>422</v>
      </c>
      <c r="M825" s="258">
        <v>0.1034402</v>
      </c>
      <c r="N825" s="258">
        <v>4.9651296</v>
      </c>
      <c r="O825" s="258">
        <v>0.41376079999999998</v>
      </c>
      <c r="P825" s="258"/>
    </row>
    <row r="826" spans="1:16" ht="25.5" x14ac:dyDescent="0.2">
      <c r="A826" s="258">
        <v>421</v>
      </c>
      <c r="B826" s="259" t="s">
        <v>541</v>
      </c>
      <c r="C826" s="258" t="s">
        <v>498</v>
      </c>
      <c r="D826" s="258" t="s">
        <v>641</v>
      </c>
      <c r="E826" s="258" t="s">
        <v>640</v>
      </c>
      <c r="F826" s="258">
        <v>12</v>
      </c>
      <c r="G826" s="258" t="s">
        <v>254</v>
      </c>
      <c r="H826" s="258" t="s">
        <v>481</v>
      </c>
      <c r="I826" s="258" t="s">
        <v>661</v>
      </c>
      <c r="J826" s="258" t="s">
        <v>640</v>
      </c>
      <c r="K826" s="258">
        <v>0.19999999999999998</v>
      </c>
      <c r="L826" s="258" t="s">
        <v>422</v>
      </c>
      <c r="M826" s="258">
        <v>7.2151000000000007E-2</v>
      </c>
      <c r="N826" s="258">
        <v>0.17316239999999997</v>
      </c>
      <c r="O826" s="258">
        <v>1.4430199999999995E-2</v>
      </c>
      <c r="P826" s="258"/>
    </row>
    <row r="827" spans="1:16" ht="25.5" x14ac:dyDescent="0.2">
      <c r="A827" s="258">
        <v>429</v>
      </c>
      <c r="B827" s="259" t="s">
        <v>543</v>
      </c>
      <c r="C827" s="258" t="s">
        <v>640</v>
      </c>
      <c r="D827" s="258" t="s">
        <v>641</v>
      </c>
      <c r="E827" s="258" t="s">
        <v>640</v>
      </c>
      <c r="F827" s="258">
        <v>5</v>
      </c>
      <c r="G827" s="258" t="s">
        <v>254</v>
      </c>
      <c r="H827" s="258" t="s">
        <v>476</v>
      </c>
      <c r="I827" s="258" t="s">
        <v>179</v>
      </c>
      <c r="J827" s="258" t="s">
        <v>640</v>
      </c>
      <c r="K827" s="258">
        <v>0.1</v>
      </c>
      <c r="L827" s="258" t="s">
        <v>642</v>
      </c>
      <c r="M827" s="258">
        <v>0</v>
      </c>
      <c r="N827" s="258">
        <v>0</v>
      </c>
      <c r="O827" s="258">
        <v>0</v>
      </c>
      <c r="P827" s="258"/>
    </row>
    <row r="828" spans="1:16" ht="25.5" x14ac:dyDescent="0.2">
      <c r="A828" s="258">
        <v>430</v>
      </c>
      <c r="B828" s="259" t="s">
        <v>543</v>
      </c>
      <c r="C828" s="258" t="s">
        <v>640</v>
      </c>
      <c r="D828" s="258" t="s">
        <v>641</v>
      </c>
      <c r="E828" s="258" t="s">
        <v>640</v>
      </c>
      <c r="F828" s="258">
        <v>5</v>
      </c>
      <c r="G828" s="258" t="s">
        <v>254</v>
      </c>
      <c r="H828" s="258" t="s">
        <v>476</v>
      </c>
      <c r="I828" s="258" t="s">
        <v>643</v>
      </c>
      <c r="J828" s="258" t="s">
        <v>640</v>
      </c>
      <c r="K828" s="258">
        <v>0.05</v>
      </c>
      <c r="L828" s="258" t="s">
        <v>642</v>
      </c>
      <c r="M828" s="258">
        <v>0</v>
      </c>
      <c r="N828" s="258">
        <v>0</v>
      </c>
      <c r="O828" s="258">
        <v>0</v>
      </c>
      <c r="P828" s="258"/>
    </row>
    <row r="829" spans="1:16" ht="25.5" x14ac:dyDescent="0.2">
      <c r="A829" s="258">
        <v>431</v>
      </c>
      <c r="B829" s="259" t="s">
        <v>543</v>
      </c>
      <c r="C829" s="258" t="s">
        <v>640</v>
      </c>
      <c r="D829" s="258" t="s">
        <v>641</v>
      </c>
      <c r="E829" s="258" t="s">
        <v>640</v>
      </c>
      <c r="F829" s="258">
        <v>5</v>
      </c>
      <c r="G829" s="258" t="s">
        <v>254</v>
      </c>
      <c r="H829" s="258" t="s">
        <v>476</v>
      </c>
      <c r="I829" s="258" t="s">
        <v>644</v>
      </c>
      <c r="J829" s="258" t="s">
        <v>640</v>
      </c>
      <c r="K829" s="258">
        <v>0.05</v>
      </c>
      <c r="L829" s="258" t="s">
        <v>642</v>
      </c>
      <c r="M829" s="258">
        <v>0</v>
      </c>
      <c r="N829" s="258">
        <v>0</v>
      </c>
      <c r="O829" s="258">
        <v>0</v>
      </c>
      <c r="P829" s="258"/>
    </row>
    <row r="830" spans="1:16" ht="25.5" x14ac:dyDescent="0.2">
      <c r="A830" s="258">
        <v>432</v>
      </c>
      <c r="B830" s="259" t="s">
        <v>543</v>
      </c>
      <c r="C830" s="258" t="s">
        <v>640</v>
      </c>
      <c r="D830" s="258" t="s">
        <v>641</v>
      </c>
      <c r="E830" s="258" t="s">
        <v>640</v>
      </c>
      <c r="F830" s="258">
        <v>5</v>
      </c>
      <c r="G830" s="258" t="s">
        <v>254</v>
      </c>
      <c r="H830" s="258" t="s">
        <v>26</v>
      </c>
      <c r="I830" s="258" t="s">
        <v>681</v>
      </c>
      <c r="J830" s="258" t="s">
        <v>640</v>
      </c>
      <c r="K830" s="258">
        <v>0.25</v>
      </c>
      <c r="L830" s="258" t="s">
        <v>642</v>
      </c>
      <c r="M830" s="258">
        <v>0.69576923076923081</v>
      </c>
      <c r="N830" s="258">
        <v>0.86971153846153859</v>
      </c>
      <c r="O830" s="258">
        <v>0.1739423076923077</v>
      </c>
      <c r="P830" s="258"/>
    </row>
    <row r="831" spans="1:16" ht="25.5" x14ac:dyDescent="0.2">
      <c r="A831" s="258">
        <v>433</v>
      </c>
      <c r="B831" s="259" t="s">
        <v>543</v>
      </c>
      <c r="C831" s="258" t="s">
        <v>640</v>
      </c>
      <c r="D831" s="258" t="s">
        <v>641</v>
      </c>
      <c r="E831" s="258" t="s">
        <v>640</v>
      </c>
      <c r="F831" s="258">
        <v>5</v>
      </c>
      <c r="G831" s="258" t="s">
        <v>254</v>
      </c>
      <c r="H831" s="258" t="s">
        <v>481</v>
      </c>
      <c r="I831" s="258" t="s">
        <v>733</v>
      </c>
      <c r="J831" s="258" t="s">
        <v>640</v>
      </c>
      <c r="K831" s="258">
        <v>1</v>
      </c>
      <c r="L831" s="258" t="s">
        <v>422</v>
      </c>
      <c r="M831" s="258">
        <v>1.0488</v>
      </c>
      <c r="N831" s="258">
        <v>5.2439999999999998</v>
      </c>
      <c r="O831" s="258">
        <v>1.0488</v>
      </c>
      <c r="P831" s="258"/>
    </row>
    <row r="832" spans="1:16" ht="25.5" x14ac:dyDescent="0.2">
      <c r="A832" s="258">
        <v>434</v>
      </c>
      <c r="B832" s="259" t="s">
        <v>543</v>
      </c>
      <c r="C832" s="258" t="s">
        <v>640</v>
      </c>
      <c r="D832" s="258" t="s">
        <v>641</v>
      </c>
      <c r="E832" s="258" t="s">
        <v>640</v>
      </c>
      <c r="F832" s="258">
        <v>5</v>
      </c>
      <c r="G832" s="258" t="s">
        <v>254</v>
      </c>
      <c r="H832" s="258" t="s">
        <v>481</v>
      </c>
      <c r="I832" s="258" t="s">
        <v>675</v>
      </c>
      <c r="J832" s="258" t="s">
        <v>676</v>
      </c>
      <c r="K832" s="258">
        <v>1</v>
      </c>
      <c r="L832" s="258" t="s">
        <v>422</v>
      </c>
      <c r="M832" s="258">
        <v>8.4099499999999994E-2</v>
      </c>
      <c r="N832" s="258">
        <v>0.42049750000000002</v>
      </c>
      <c r="O832" s="258">
        <v>8.4099499999999994E-2</v>
      </c>
      <c r="P832" s="258"/>
    </row>
    <row r="833" spans="1:16" ht="25.5" x14ac:dyDescent="0.2">
      <c r="A833" s="258">
        <v>435</v>
      </c>
      <c r="B833" s="259" t="s">
        <v>543</v>
      </c>
      <c r="C833" s="258" t="s">
        <v>640</v>
      </c>
      <c r="D833" s="258" t="s">
        <v>641</v>
      </c>
      <c r="E833" s="258" t="s">
        <v>640</v>
      </c>
      <c r="F833" s="258">
        <v>5</v>
      </c>
      <c r="G833" s="258" t="s">
        <v>254</v>
      </c>
      <c r="H833" s="258" t="s">
        <v>481</v>
      </c>
      <c r="I833" s="258" t="s">
        <v>684</v>
      </c>
      <c r="J833" s="258" t="s">
        <v>640</v>
      </c>
      <c r="K833" s="258">
        <v>1</v>
      </c>
      <c r="L833" s="258" t="s">
        <v>422</v>
      </c>
      <c r="M833" s="258">
        <v>0.28749999999999998</v>
      </c>
      <c r="N833" s="258">
        <v>1.4375</v>
      </c>
      <c r="O833" s="258">
        <v>0.28749999999999998</v>
      </c>
      <c r="P833" s="258"/>
    </row>
    <row r="834" spans="1:16" ht="25.5" x14ac:dyDescent="0.2">
      <c r="A834" s="258">
        <v>422</v>
      </c>
      <c r="B834" s="259" t="s">
        <v>542</v>
      </c>
      <c r="C834" s="258" t="s">
        <v>640</v>
      </c>
      <c r="D834" s="258" t="s">
        <v>641</v>
      </c>
      <c r="E834" s="258" t="s">
        <v>640</v>
      </c>
      <c r="F834" s="258">
        <v>5</v>
      </c>
      <c r="G834" s="258" t="s">
        <v>254</v>
      </c>
      <c r="H834" s="258" t="s">
        <v>476</v>
      </c>
      <c r="I834" s="258" t="s">
        <v>179</v>
      </c>
      <c r="J834" s="258" t="s">
        <v>640</v>
      </c>
      <c r="K834" s="258">
        <v>0.1</v>
      </c>
      <c r="L834" s="258" t="s">
        <v>642</v>
      </c>
      <c r="M834" s="258">
        <v>0</v>
      </c>
      <c r="N834" s="258">
        <v>0</v>
      </c>
      <c r="O834" s="258">
        <v>0</v>
      </c>
      <c r="P834" s="258"/>
    </row>
    <row r="835" spans="1:16" ht="25.5" x14ac:dyDescent="0.2">
      <c r="A835" s="258">
        <v>423</v>
      </c>
      <c r="B835" s="259" t="s">
        <v>542</v>
      </c>
      <c r="C835" s="258" t="s">
        <v>640</v>
      </c>
      <c r="D835" s="258" t="s">
        <v>641</v>
      </c>
      <c r="E835" s="258" t="s">
        <v>640</v>
      </c>
      <c r="F835" s="258">
        <v>5</v>
      </c>
      <c r="G835" s="258" t="s">
        <v>254</v>
      </c>
      <c r="H835" s="258" t="s">
        <v>476</v>
      </c>
      <c r="I835" s="258" t="s">
        <v>643</v>
      </c>
      <c r="J835" s="258" t="s">
        <v>640</v>
      </c>
      <c r="K835" s="258">
        <v>0.05</v>
      </c>
      <c r="L835" s="258" t="s">
        <v>642</v>
      </c>
      <c r="M835" s="258">
        <v>0</v>
      </c>
      <c r="N835" s="258">
        <v>0</v>
      </c>
      <c r="O835" s="258">
        <v>0</v>
      </c>
      <c r="P835" s="258"/>
    </row>
    <row r="836" spans="1:16" ht="25.5" x14ac:dyDescent="0.2">
      <c r="A836" s="258">
        <v>424</v>
      </c>
      <c r="B836" s="259" t="s">
        <v>542</v>
      </c>
      <c r="C836" s="258" t="s">
        <v>640</v>
      </c>
      <c r="D836" s="258" t="s">
        <v>641</v>
      </c>
      <c r="E836" s="258" t="s">
        <v>640</v>
      </c>
      <c r="F836" s="258">
        <v>5</v>
      </c>
      <c r="G836" s="258" t="s">
        <v>254</v>
      </c>
      <c r="H836" s="258" t="s">
        <v>476</v>
      </c>
      <c r="I836" s="258" t="s">
        <v>644</v>
      </c>
      <c r="J836" s="258" t="s">
        <v>640</v>
      </c>
      <c r="K836" s="258">
        <v>0.05</v>
      </c>
      <c r="L836" s="258" t="s">
        <v>642</v>
      </c>
      <c r="M836" s="258">
        <v>0</v>
      </c>
      <c r="N836" s="258">
        <v>0</v>
      </c>
      <c r="O836" s="258">
        <v>0</v>
      </c>
      <c r="P836" s="258"/>
    </row>
    <row r="837" spans="1:16" ht="25.5" x14ac:dyDescent="0.2">
      <c r="A837" s="258">
        <v>425</v>
      </c>
      <c r="B837" s="259" t="s">
        <v>542</v>
      </c>
      <c r="C837" s="258" t="s">
        <v>640</v>
      </c>
      <c r="D837" s="258" t="s">
        <v>641</v>
      </c>
      <c r="E837" s="258" t="s">
        <v>640</v>
      </c>
      <c r="F837" s="258">
        <v>5</v>
      </c>
      <c r="G837" s="258" t="s">
        <v>254</v>
      </c>
      <c r="H837" s="258" t="s">
        <v>26</v>
      </c>
      <c r="I837" s="258" t="s">
        <v>681</v>
      </c>
      <c r="J837" s="258" t="s">
        <v>640</v>
      </c>
      <c r="K837" s="258">
        <v>0.25</v>
      </c>
      <c r="L837" s="258" t="s">
        <v>642</v>
      </c>
      <c r="M837" s="258">
        <v>0.69576923076923081</v>
      </c>
      <c r="N837" s="258">
        <v>0.86971153846153859</v>
      </c>
      <c r="O837" s="258">
        <v>0.1739423076923077</v>
      </c>
      <c r="P837" s="258"/>
    </row>
    <row r="838" spans="1:16" ht="25.5" x14ac:dyDescent="0.2">
      <c r="A838" s="258">
        <v>426</v>
      </c>
      <c r="B838" s="259" t="s">
        <v>542</v>
      </c>
      <c r="C838" s="258" t="s">
        <v>640</v>
      </c>
      <c r="D838" s="258" t="s">
        <v>641</v>
      </c>
      <c r="E838" s="258" t="s">
        <v>640</v>
      </c>
      <c r="F838" s="258">
        <v>5</v>
      </c>
      <c r="G838" s="258" t="s">
        <v>254</v>
      </c>
      <c r="H838" s="258" t="s">
        <v>481</v>
      </c>
      <c r="I838" s="258" t="s">
        <v>672</v>
      </c>
      <c r="J838" s="258" t="s">
        <v>640</v>
      </c>
      <c r="K838" s="258">
        <v>1</v>
      </c>
      <c r="L838" s="258" t="s">
        <v>422</v>
      </c>
      <c r="M838" s="258">
        <v>0.48989999999999995</v>
      </c>
      <c r="N838" s="258">
        <v>2.4494999999999996</v>
      </c>
      <c r="O838" s="258">
        <v>0.48989999999999995</v>
      </c>
      <c r="P838" s="258"/>
    </row>
    <row r="839" spans="1:16" ht="25.5" x14ac:dyDescent="0.2">
      <c r="A839" s="258">
        <v>427</v>
      </c>
      <c r="B839" s="259" t="s">
        <v>542</v>
      </c>
      <c r="C839" s="258" t="s">
        <v>640</v>
      </c>
      <c r="D839" s="258" t="s">
        <v>641</v>
      </c>
      <c r="E839" s="258" t="s">
        <v>640</v>
      </c>
      <c r="F839" s="258">
        <v>5</v>
      </c>
      <c r="G839" s="258" t="s">
        <v>254</v>
      </c>
      <c r="H839" s="258" t="s">
        <v>481</v>
      </c>
      <c r="I839" s="258" t="s">
        <v>675</v>
      </c>
      <c r="J839" s="258" t="s">
        <v>676</v>
      </c>
      <c r="K839" s="258">
        <v>1</v>
      </c>
      <c r="L839" s="258" t="s">
        <v>422</v>
      </c>
      <c r="M839" s="258">
        <v>8.4099499999999994E-2</v>
      </c>
      <c r="N839" s="258">
        <v>0.42049750000000002</v>
      </c>
      <c r="O839" s="258">
        <v>8.4099499999999994E-2</v>
      </c>
      <c r="P839" s="258"/>
    </row>
    <row r="840" spans="1:16" ht="25.5" x14ac:dyDescent="0.2">
      <c r="A840" s="258">
        <v>428</v>
      </c>
      <c r="B840" s="259" t="s">
        <v>542</v>
      </c>
      <c r="C840" s="258" t="s">
        <v>640</v>
      </c>
      <c r="D840" s="258" t="s">
        <v>641</v>
      </c>
      <c r="E840" s="258" t="s">
        <v>640</v>
      </c>
      <c r="F840" s="258">
        <v>5</v>
      </c>
      <c r="G840" s="258" t="s">
        <v>254</v>
      </c>
      <c r="H840" s="258" t="s">
        <v>481</v>
      </c>
      <c r="I840" s="258" t="s">
        <v>684</v>
      </c>
      <c r="J840" s="258" t="s">
        <v>640</v>
      </c>
      <c r="K840" s="258">
        <v>1</v>
      </c>
      <c r="L840" s="258" t="s">
        <v>422</v>
      </c>
      <c r="M840" s="258">
        <v>0.28749999999999998</v>
      </c>
      <c r="N840" s="258">
        <v>1.4375</v>
      </c>
      <c r="O840" s="258">
        <v>0.28749999999999998</v>
      </c>
      <c r="P840" s="258"/>
    </row>
    <row r="841" spans="1:16" ht="25.5" x14ac:dyDescent="0.2">
      <c r="A841" s="258">
        <v>436</v>
      </c>
      <c r="B841" s="259" t="s">
        <v>547</v>
      </c>
      <c r="C841" s="258" t="s">
        <v>498</v>
      </c>
      <c r="D841" s="258" t="s">
        <v>641</v>
      </c>
      <c r="E841" s="258" t="s">
        <v>640</v>
      </c>
      <c r="F841" s="258">
        <v>24</v>
      </c>
      <c r="G841" s="258" t="s">
        <v>254</v>
      </c>
      <c r="H841" s="258" t="s">
        <v>476</v>
      </c>
      <c r="I841" s="258" t="s">
        <v>179</v>
      </c>
      <c r="J841" s="258" t="s">
        <v>640</v>
      </c>
      <c r="K841" s="258">
        <v>0.20833333333333334</v>
      </c>
      <c r="L841" s="258" t="s">
        <v>642</v>
      </c>
      <c r="M841" s="258">
        <v>0</v>
      </c>
      <c r="N841" s="258">
        <v>0</v>
      </c>
      <c r="O841" s="258">
        <v>0</v>
      </c>
      <c r="P841" s="258"/>
    </row>
    <row r="842" spans="1:16" ht="25.5" x14ac:dyDescent="0.2">
      <c r="A842" s="258">
        <v>437</v>
      </c>
      <c r="B842" s="259" t="s">
        <v>547</v>
      </c>
      <c r="C842" s="258" t="s">
        <v>498</v>
      </c>
      <c r="D842" s="258" t="s">
        <v>641</v>
      </c>
      <c r="E842" s="258" t="s">
        <v>640</v>
      </c>
      <c r="F842" s="258">
        <v>24</v>
      </c>
      <c r="G842" s="258" t="s">
        <v>254</v>
      </c>
      <c r="H842" s="258" t="s">
        <v>476</v>
      </c>
      <c r="I842" s="258" t="s">
        <v>643</v>
      </c>
      <c r="J842" s="258" t="s">
        <v>640</v>
      </c>
      <c r="K842" s="258">
        <v>2.0833333333333332E-2</v>
      </c>
      <c r="L842" s="258" t="s">
        <v>642</v>
      </c>
      <c r="M842" s="258">
        <v>0</v>
      </c>
      <c r="N842" s="258">
        <v>0</v>
      </c>
      <c r="O842" s="258">
        <v>0</v>
      </c>
      <c r="P842" s="258"/>
    </row>
    <row r="843" spans="1:16" ht="25.5" x14ac:dyDescent="0.2">
      <c r="A843" s="258">
        <v>438</v>
      </c>
      <c r="B843" s="259" t="s">
        <v>547</v>
      </c>
      <c r="C843" s="258" t="s">
        <v>498</v>
      </c>
      <c r="D843" s="258" t="s">
        <v>641</v>
      </c>
      <c r="E843" s="258" t="s">
        <v>640</v>
      </c>
      <c r="F843" s="258">
        <v>24</v>
      </c>
      <c r="G843" s="258" t="s">
        <v>254</v>
      </c>
      <c r="H843" s="258" t="s">
        <v>476</v>
      </c>
      <c r="I843" s="258" t="s">
        <v>644</v>
      </c>
      <c r="J843" s="258" t="s">
        <v>640</v>
      </c>
      <c r="K843" s="258">
        <v>1.4583333333333332E-2</v>
      </c>
      <c r="L843" s="258" t="s">
        <v>642</v>
      </c>
      <c r="M843" s="258">
        <v>0</v>
      </c>
      <c r="N843" s="258">
        <v>0</v>
      </c>
      <c r="O843" s="258">
        <v>0</v>
      </c>
      <c r="P843" s="258"/>
    </row>
    <row r="844" spans="1:16" ht="25.5" x14ac:dyDescent="0.2">
      <c r="A844" s="258">
        <v>439</v>
      </c>
      <c r="B844" s="259" t="s">
        <v>547</v>
      </c>
      <c r="C844" s="258" t="s">
        <v>498</v>
      </c>
      <c r="D844" s="258" t="s">
        <v>641</v>
      </c>
      <c r="E844" s="258" t="s">
        <v>640</v>
      </c>
      <c r="F844" s="258">
        <v>24</v>
      </c>
      <c r="G844" s="258" t="s">
        <v>254</v>
      </c>
      <c r="H844" s="258" t="s">
        <v>26</v>
      </c>
      <c r="I844" s="258" t="s">
        <v>721</v>
      </c>
      <c r="J844" s="258" t="s">
        <v>640</v>
      </c>
      <c r="K844" s="258">
        <v>2.0833333333333332E-2</v>
      </c>
      <c r="L844" s="258" t="s">
        <v>642</v>
      </c>
      <c r="M844" s="258">
        <v>2.2352564102564101E-2</v>
      </c>
      <c r="N844" s="258">
        <v>1.1176282051282052E-2</v>
      </c>
      <c r="O844" s="258">
        <v>4.6567841880341878E-4</v>
      </c>
      <c r="P844" s="258"/>
    </row>
    <row r="845" spans="1:16" ht="25.5" x14ac:dyDescent="0.2">
      <c r="A845" s="258">
        <v>440</v>
      </c>
      <c r="B845" s="259" t="s">
        <v>547</v>
      </c>
      <c r="C845" s="258" t="s">
        <v>498</v>
      </c>
      <c r="D845" s="258" t="s">
        <v>641</v>
      </c>
      <c r="E845" s="258" t="s">
        <v>640</v>
      </c>
      <c r="F845" s="258">
        <v>24</v>
      </c>
      <c r="G845" s="258" t="s">
        <v>254</v>
      </c>
      <c r="H845" s="258" t="s">
        <v>26</v>
      </c>
      <c r="I845" s="258" t="s">
        <v>720</v>
      </c>
      <c r="J845" s="258" t="s">
        <v>640</v>
      </c>
      <c r="K845" s="258">
        <v>1.2499999999999999E-2</v>
      </c>
      <c r="L845" s="258" t="s">
        <v>642</v>
      </c>
      <c r="M845" s="258">
        <v>2.6103846153846161E-2</v>
      </c>
      <c r="N845" s="258">
        <v>7.8311538461538471E-3</v>
      </c>
      <c r="O845" s="258">
        <v>3.2629807692307694E-4</v>
      </c>
      <c r="P845" s="258"/>
    </row>
    <row r="846" spans="1:16" ht="25.5" x14ac:dyDescent="0.2">
      <c r="A846" s="258">
        <v>441</v>
      </c>
      <c r="B846" s="259" t="s">
        <v>547</v>
      </c>
      <c r="C846" s="258" t="s">
        <v>498</v>
      </c>
      <c r="D846" s="258" t="s">
        <v>641</v>
      </c>
      <c r="E846" s="258" t="s">
        <v>640</v>
      </c>
      <c r="F846" s="258">
        <v>24</v>
      </c>
      <c r="G846" s="258" t="s">
        <v>254</v>
      </c>
      <c r="H846" s="258" t="s">
        <v>26</v>
      </c>
      <c r="I846" s="258" t="s">
        <v>719</v>
      </c>
      <c r="J846" s="258" t="s">
        <v>640</v>
      </c>
      <c r="K846" s="258">
        <v>3.3333333333333333E-2</v>
      </c>
      <c r="L846" s="258" t="s">
        <v>642</v>
      </c>
      <c r="M846" s="258">
        <v>3.0179230769230769</v>
      </c>
      <c r="N846" s="258">
        <v>2.4143384615384615</v>
      </c>
      <c r="O846" s="258">
        <v>0.1005974358974359</v>
      </c>
      <c r="P846" s="258"/>
    </row>
    <row r="847" spans="1:16" ht="25.5" x14ac:dyDescent="0.2">
      <c r="A847" s="258">
        <v>442</v>
      </c>
      <c r="B847" s="259" t="s">
        <v>547</v>
      </c>
      <c r="C847" s="258" t="s">
        <v>498</v>
      </c>
      <c r="D847" s="258" t="s">
        <v>641</v>
      </c>
      <c r="E847" s="258" t="s">
        <v>640</v>
      </c>
      <c r="F847" s="258">
        <v>24</v>
      </c>
      <c r="G847" s="258" t="s">
        <v>254</v>
      </c>
      <c r="H847" s="258" t="s">
        <v>481</v>
      </c>
      <c r="I847" s="258" t="s">
        <v>734</v>
      </c>
      <c r="J847" s="258" t="s">
        <v>640</v>
      </c>
      <c r="K847" s="258">
        <v>1</v>
      </c>
      <c r="L847" s="258" t="s">
        <v>422</v>
      </c>
      <c r="M847" s="258">
        <v>11.27</v>
      </c>
      <c r="N847" s="258">
        <v>270.48</v>
      </c>
      <c r="O847" s="258">
        <v>11.27</v>
      </c>
      <c r="P847" s="258"/>
    </row>
    <row r="848" spans="1:16" ht="25.5" x14ac:dyDescent="0.2">
      <c r="A848" s="258">
        <v>443</v>
      </c>
      <c r="B848" s="259" t="s">
        <v>547</v>
      </c>
      <c r="C848" s="258" t="s">
        <v>498</v>
      </c>
      <c r="D848" s="258" t="s">
        <v>641</v>
      </c>
      <c r="E848" s="258" t="s">
        <v>640</v>
      </c>
      <c r="F848" s="258">
        <v>24</v>
      </c>
      <c r="G848" s="258" t="s">
        <v>254</v>
      </c>
      <c r="H848" s="258" t="s">
        <v>481</v>
      </c>
      <c r="I848" s="258" t="s">
        <v>726</v>
      </c>
      <c r="J848" s="258" t="s">
        <v>640</v>
      </c>
      <c r="K848" s="258">
        <v>4.1666666666666664E-2</v>
      </c>
      <c r="L848" s="258" t="s">
        <v>422</v>
      </c>
      <c r="M848" s="258">
        <v>0.69459999999999988</v>
      </c>
      <c r="N848" s="258">
        <v>0.69459999999999988</v>
      </c>
      <c r="O848" s="258">
        <v>2.8941666666666661E-2</v>
      </c>
      <c r="P848" s="258"/>
    </row>
    <row r="849" spans="1:16" ht="25.5" x14ac:dyDescent="0.2">
      <c r="A849" s="258">
        <v>444</v>
      </c>
      <c r="B849" s="259" t="s">
        <v>547</v>
      </c>
      <c r="C849" s="258" t="s">
        <v>498</v>
      </c>
      <c r="D849" s="258" t="s">
        <v>641</v>
      </c>
      <c r="E849" s="258" t="s">
        <v>640</v>
      </c>
      <c r="F849" s="258">
        <v>24</v>
      </c>
      <c r="G849" s="258" t="s">
        <v>254</v>
      </c>
      <c r="H849" s="258" t="s">
        <v>481</v>
      </c>
      <c r="I849" s="258" t="s">
        <v>662</v>
      </c>
      <c r="J849" s="258" t="s">
        <v>640</v>
      </c>
      <c r="K849" s="258">
        <v>4.1666666666666664E-2</v>
      </c>
      <c r="L849" s="258" t="s">
        <v>422</v>
      </c>
      <c r="M849" s="258">
        <v>0.38051200000000002</v>
      </c>
      <c r="N849" s="258">
        <v>0.38051200000000002</v>
      </c>
      <c r="O849" s="258">
        <v>1.5854666666666666E-2</v>
      </c>
      <c r="P849" s="258"/>
    </row>
    <row r="850" spans="1:16" ht="25.5" x14ac:dyDescent="0.2">
      <c r="A850" s="258">
        <v>445</v>
      </c>
      <c r="B850" s="259" t="s">
        <v>547</v>
      </c>
      <c r="C850" s="258" t="s">
        <v>498</v>
      </c>
      <c r="D850" s="258" t="s">
        <v>641</v>
      </c>
      <c r="E850" s="258" t="s">
        <v>640</v>
      </c>
      <c r="F850" s="258">
        <v>24</v>
      </c>
      <c r="G850" s="258" t="s">
        <v>254</v>
      </c>
      <c r="H850" s="258" t="s">
        <v>481</v>
      </c>
      <c r="I850" s="258" t="s">
        <v>661</v>
      </c>
      <c r="J850" s="258" t="s">
        <v>640</v>
      </c>
      <c r="K850" s="258">
        <v>5.166666666666667</v>
      </c>
      <c r="L850" s="258" t="s">
        <v>422</v>
      </c>
      <c r="M850" s="258">
        <v>7.2151000000000007E-2</v>
      </c>
      <c r="N850" s="258">
        <v>8.9467239999999997</v>
      </c>
      <c r="O850" s="258">
        <v>0.37278016666666663</v>
      </c>
      <c r="P850" s="258"/>
    </row>
    <row r="851" spans="1:16" ht="25.5" x14ac:dyDescent="0.2">
      <c r="A851" s="258">
        <v>446</v>
      </c>
      <c r="B851" s="259" t="s">
        <v>547</v>
      </c>
      <c r="C851" s="258" t="s">
        <v>498</v>
      </c>
      <c r="D851" s="258" t="s">
        <v>641</v>
      </c>
      <c r="E851" s="258" t="s">
        <v>640</v>
      </c>
      <c r="F851" s="258">
        <v>24</v>
      </c>
      <c r="G851" s="258" t="s">
        <v>254</v>
      </c>
      <c r="H851" s="258" t="s">
        <v>481</v>
      </c>
      <c r="I851" s="258" t="s">
        <v>660</v>
      </c>
      <c r="J851" s="258" t="s">
        <v>640</v>
      </c>
      <c r="K851" s="258">
        <v>10</v>
      </c>
      <c r="L851" s="258" t="s">
        <v>422</v>
      </c>
      <c r="M851" s="258">
        <v>0.1796875</v>
      </c>
      <c r="N851" s="258">
        <v>43.125</v>
      </c>
      <c r="O851" s="258">
        <v>1.796875</v>
      </c>
      <c r="P851" s="258"/>
    </row>
    <row r="852" spans="1:16" ht="25.5" x14ac:dyDescent="0.2">
      <c r="A852" s="258">
        <v>447</v>
      </c>
      <c r="B852" s="259" t="s">
        <v>547</v>
      </c>
      <c r="C852" s="258" t="s">
        <v>498</v>
      </c>
      <c r="D852" s="258" t="s">
        <v>641</v>
      </c>
      <c r="E852" s="258" t="s">
        <v>640</v>
      </c>
      <c r="F852" s="258">
        <v>24</v>
      </c>
      <c r="G852" s="258" t="s">
        <v>254</v>
      </c>
      <c r="H852" s="258" t="s">
        <v>481</v>
      </c>
      <c r="I852" s="258" t="s">
        <v>487</v>
      </c>
      <c r="J852" s="258" t="s">
        <v>640</v>
      </c>
      <c r="K852" s="258">
        <v>2</v>
      </c>
      <c r="L852" s="258" t="s">
        <v>422</v>
      </c>
      <c r="M852" s="258">
        <v>0.59910208333333326</v>
      </c>
      <c r="N852" s="258">
        <v>28.756899999999995</v>
      </c>
      <c r="O852" s="258">
        <v>1.1982041666666663</v>
      </c>
      <c r="P852" s="258"/>
    </row>
    <row r="853" spans="1:16" ht="25.5" x14ac:dyDescent="0.2">
      <c r="A853" s="258">
        <v>448</v>
      </c>
      <c r="B853" s="259" t="s">
        <v>547</v>
      </c>
      <c r="C853" s="258" t="s">
        <v>498</v>
      </c>
      <c r="D853" s="258" t="s">
        <v>641</v>
      </c>
      <c r="E853" s="258" t="s">
        <v>640</v>
      </c>
      <c r="F853" s="258">
        <v>24</v>
      </c>
      <c r="G853" s="258" t="s">
        <v>254</v>
      </c>
      <c r="H853" s="258" t="s">
        <v>481</v>
      </c>
      <c r="I853" s="258" t="s">
        <v>486</v>
      </c>
      <c r="J853" s="258" t="s">
        <v>640</v>
      </c>
      <c r="K853" s="258">
        <v>0.16666666666666666</v>
      </c>
      <c r="L853" s="258" t="s">
        <v>422</v>
      </c>
      <c r="M853" s="258">
        <v>0.17939999999999998</v>
      </c>
      <c r="N853" s="258">
        <v>0.7175999999999999</v>
      </c>
      <c r="O853" s="258">
        <v>2.9899999999999996E-2</v>
      </c>
      <c r="P853" s="258"/>
    </row>
    <row r="854" spans="1:16" ht="25.5" x14ac:dyDescent="0.2">
      <c r="A854" s="258">
        <v>449</v>
      </c>
      <c r="B854" s="259" t="s">
        <v>547</v>
      </c>
      <c r="C854" s="258" t="s">
        <v>498</v>
      </c>
      <c r="D854" s="258" t="s">
        <v>641</v>
      </c>
      <c r="E854" s="258" t="s">
        <v>640</v>
      </c>
      <c r="F854" s="258">
        <v>24</v>
      </c>
      <c r="G854" s="258" t="s">
        <v>254</v>
      </c>
      <c r="H854" s="258" t="s">
        <v>481</v>
      </c>
      <c r="I854" s="258" t="s">
        <v>684</v>
      </c>
      <c r="J854" s="258" t="s">
        <v>640</v>
      </c>
      <c r="K854" s="258">
        <v>2</v>
      </c>
      <c r="L854" s="258" t="s">
        <v>422</v>
      </c>
      <c r="M854" s="258">
        <v>0.28749999999999998</v>
      </c>
      <c r="N854" s="258">
        <v>13.8</v>
      </c>
      <c r="O854" s="258">
        <v>0.57499999999999996</v>
      </c>
      <c r="P854" s="258"/>
    </row>
    <row r="855" spans="1:16" ht="25.5" x14ac:dyDescent="0.2">
      <c r="A855" s="258">
        <v>450</v>
      </c>
      <c r="B855" s="259" t="s">
        <v>547</v>
      </c>
      <c r="C855" s="258" t="s">
        <v>498</v>
      </c>
      <c r="D855" s="258" t="s">
        <v>641</v>
      </c>
      <c r="E855" s="258" t="s">
        <v>640</v>
      </c>
      <c r="F855" s="258">
        <v>24</v>
      </c>
      <c r="G855" s="258" t="s">
        <v>254</v>
      </c>
      <c r="H855" s="258" t="s">
        <v>481</v>
      </c>
      <c r="I855" s="258" t="s">
        <v>727</v>
      </c>
      <c r="J855" s="258" t="s">
        <v>640</v>
      </c>
      <c r="K855" s="258">
        <v>4.1666666666666664E-2</v>
      </c>
      <c r="L855" s="258" t="s">
        <v>422</v>
      </c>
      <c r="M855" s="258">
        <v>1.4950000000000001</v>
      </c>
      <c r="N855" s="258">
        <v>1.4950000000000001</v>
      </c>
      <c r="O855" s="258">
        <v>6.2291666666666662E-2</v>
      </c>
      <c r="P855" s="258"/>
    </row>
    <row r="856" spans="1:16" ht="25.5" x14ac:dyDescent="0.2">
      <c r="A856" s="258">
        <v>451</v>
      </c>
      <c r="B856" s="259" t="s">
        <v>547</v>
      </c>
      <c r="C856" s="258" t="s">
        <v>498</v>
      </c>
      <c r="D856" s="258" t="s">
        <v>641</v>
      </c>
      <c r="E856" s="258" t="s">
        <v>640</v>
      </c>
      <c r="F856" s="258">
        <v>24</v>
      </c>
      <c r="G856" s="258" t="s">
        <v>254</v>
      </c>
      <c r="H856" s="258" t="s">
        <v>481</v>
      </c>
      <c r="I856" s="258" t="s">
        <v>728</v>
      </c>
      <c r="J856" s="258" t="s">
        <v>640</v>
      </c>
      <c r="K856" s="258">
        <v>1</v>
      </c>
      <c r="L856" s="258" t="s">
        <v>422</v>
      </c>
      <c r="M856" s="258">
        <v>0.58862749999999997</v>
      </c>
      <c r="N856" s="258">
        <v>14.12706</v>
      </c>
      <c r="O856" s="258">
        <v>0.58862749999999997</v>
      </c>
      <c r="P856" s="258"/>
    </row>
    <row r="857" spans="1:16" ht="25.5" x14ac:dyDescent="0.2">
      <c r="A857" s="258">
        <v>452</v>
      </c>
      <c r="B857" s="259" t="s">
        <v>547</v>
      </c>
      <c r="C857" s="258" t="s">
        <v>498</v>
      </c>
      <c r="D857" s="258" t="s">
        <v>641</v>
      </c>
      <c r="E857" s="258" t="s">
        <v>640</v>
      </c>
      <c r="F857" s="258">
        <v>24</v>
      </c>
      <c r="G857" s="258" t="s">
        <v>254</v>
      </c>
      <c r="H857" s="258" t="s">
        <v>481</v>
      </c>
      <c r="I857" s="258" t="s">
        <v>725</v>
      </c>
      <c r="J857" s="258" t="s">
        <v>640</v>
      </c>
      <c r="K857" s="258">
        <v>4.1666666666666664E-2</v>
      </c>
      <c r="L857" s="258" t="s">
        <v>422</v>
      </c>
      <c r="M857" s="258">
        <v>0.184</v>
      </c>
      <c r="N857" s="258">
        <v>0.184</v>
      </c>
      <c r="O857" s="258">
        <v>7.6666666666666654E-3</v>
      </c>
      <c r="P857" s="258"/>
    </row>
    <row r="858" spans="1:16" ht="25.5" x14ac:dyDescent="0.2">
      <c r="A858" s="258">
        <v>453</v>
      </c>
      <c r="B858" s="259" t="s">
        <v>547</v>
      </c>
      <c r="C858" s="258" t="s">
        <v>498</v>
      </c>
      <c r="D858" s="258" t="s">
        <v>641</v>
      </c>
      <c r="E858" s="258" t="s">
        <v>640</v>
      </c>
      <c r="F858" s="258">
        <v>24</v>
      </c>
      <c r="G858" s="258" t="s">
        <v>254</v>
      </c>
      <c r="H858" s="258" t="s">
        <v>481</v>
      </c>
      <c r="I858" s="258" t="s">
        <v>729</v>
      </c>
      <c r="J858" s="258" t="s">
        <v>640</v>
      </c>
      <c r="K858" s="258">
        <v>1</v>
      </c>
      <c r="L858" s="258" t="s">
        <v>422</v>
      </c>
      <c r="M858" s="258">
        <v>0.113758</v>
      </c>
      <c r="N858" s="258">
        <v>2.7301919999999997</v>
      </c>
      <c r="O858" s="258">
        <v>0.11375799999999998</v>
      </c>
      <c r="P858" s="258"/>
    </row>
    <row r="859" spans="1:16" ht="25.5" x14ac:dyDescent="0.2">
      <c r="A859" s="258">
        <v>761</v>
      </c>
      <c r="B859" s="259" t="s">
        <v>978</v>
      </c>
      <c r="C859" s="258" t="s">
        <v>640</v>
      </c>
      <c r="D859" s="258" t="s">
        <v>640</v>
      </c>
      <c r="E859" s="258" t="s">
        <v>640</v>
      </c>
      <c r="F859" s="258">
        <v>4</v>
      </c>
      <c r="G859" s="258" t="s">
        <v>254</v>
      </c>
      <c r="H859" s="258" t="s">
        <v>476</v>
      </c>
      <c r="I859" s="258" t="s">
        <v>179</v>
      </c>
      <c r="J859" s="258" t="s">
        <v>640</v>
      </c>
      <c r="K859" s="258">
        <v>0.125</v>
      </c>
      <c r="L859" s="258" t="s">
        <v>642</v>
      </c>
      <c r="M859" s="258">
        <v>0</v>
      </c>
      <c r="N859" s="258">
        <v>0</v>
      </c>
      <c r="O859" s="258">
        <v>0</v>
      </c>
      <c r="P859" s="258"/>
    </row>
    <row r="860" spans="1:16" ht="25.5" x14ac:dyDescent="0.2">
      <c r="A860" s="258">
        <v>762</v>
      </c>
      <c r="B860" s="259" t="s">
        <v>978</v>
      </c>
      <c r="C860" s="258" t="s">
        <v>640</v>
      </c>
      <c r="D860" s="258" t="s">
        <v>640</v>
      </c>
      <c r="E860" s="258" t="s">
        <v>640</v>
      </c>
      <c r="F860" s="258">
        <v>4</v>
      </c>
      <c r="G860" s="258" t="s">
        <v>254</v>
      </c>
      <c r="H860" s="258" t="s">
        <v>481</v>
      </c>
      <c r="I860" s="258" t="s">
        <v>988</v>
      </c>
      <c r="J860" s="258" t="s">
        <v>640</v>
      </c>
      <c r="K860" s="258">
        <v>1</v>
      </c>
      <c r="L860" s="258" t="s">
        <v>422</v>
      </c>
      <c r="M860" s="258">
        <v>0.90083333333333326</v>
      </c>
      <c r="N860" s="258">
        <v>3.6033333333333326</v>
      </c>
      <c r="O860" s="258">
        <v>0.90083333333333326</v>
      </c>
      <c r="P860" s="258"/>
    </row>
    <row r="861" spans="1:16" ht="25.5" x14ac:dyDescent="0.2">
      <c r="A861" s="258">
        <v>763</v>
      </c>
      <c r="B861" s="259" t="s">
        <v>978</v>
      </c>
      <c r="C861" s="258" t="s">
        <v>640</v>
      </c>
      <c r="D861" s="258" t="s">
        <v>640</v>
      </c>
      <c r="E861" s="258" t="s">
        <v>640</v>
      </c>
      <c r="F861" s="258">
        <v>4</v>
      </c>
      <c r="G861" s="258" t="s">
        <v>254</v>
      </c>
      <c r="H861" s="258" t="s">
        <v>481</v>
      </c>
      <c r="I861" s="258" t="s">
        <v>663</v>
      </c>
      <c r="J861" s="258" t="s">
        <v>640</v>
      </c>
      <c r="K861" s="258">
        <v>1</v>
      </c>
      <c r="L861" s="258" t="s">
        <v>422</v>
      </c>
      <c r="M861" s="258">
        <v>0.50312499999999993</v>
      </c>
      <c r="N861" s="258">
        <v>2.0124999999999997</v>
      </c>
      <c r="O861" s="258">
        <v>0.50312499999999993</v>
      </c>
      <c r="P861" s="258"/>
    </row>
    <row r="862" spans="1:16" ht="25.5" x14ac:dyDescent="0.2">
      <c r="A862" s="258">
        <v>764</v>
      </c>
      <c r="B862" s="259" t="s">
        <v>978</v>
      </c>
      <c r="C862" s="258" t="s">
        <v>640</v>
      </c>
      <c r="D862" s="258" t="s">
        <v>640</v>
      </c>
      <c r="E862" s="258" t="s">
        <v>640</v>
      </c>
      <c r="F862" s="258">
        <v>4</v>
      </c>
      <c r="G862" s="258" t="s">
        <v>254</v>
      </c>
      <c r="H862" s="258" t="s">
        <v>481</v>
      </c>
      <c r="I862" s="258" t="s">
        <v>712</v>
      </c>
      <c r="J862" s="258" t="s">
        <v>640</v>
      </c>
      <c r="K862" s="258">
        <v>2</v>
      </c>
      <c r="L862" s="258" t="s">
        <v>422</v>
      </c>
      <c r="M862" s="258">
        <v>0.2203208333333333</v>
      </c>
      <c r="N862" s="258">
        <v>1.7625666666666664</v>
      </c>
      <c r="O862" s="258">
        <v>0.4406416666666666</v>
      </c>
      <c r="P862" s="258"/>
    </row>
    <row r="863" spans="1:16" ht="25.5" x14ac:dyDescent="0.2">
      <c r="A863" s="258">
        <v>765</v>
      </c>
      <c r="B863" s="259" t="s">
        <v>978</v>
      </c>
      <c r="C863" s="258" t="s">
        <v>640</v>
      </c>
      <c r="D863" s="258" t="s">
        <v>640</v>
      </c>
      <c r="E863" s="258" t="s">
        <v>640</v>
      </c>
      <c r="F863" s="258">
        <v>4</v>
      </c>
      <c r="G863" s="258" t="s">
        <v>254</v>
      </c>
      <c r="H863" s="258" t="s">
        <v>481</v>
      </c>
      <c r="I863" s="258" t="s">
        <v>666</v>
      </c>
      <c r="J863" s="258" t="s">
        <v>640</v>
      </c>
      <c r="K863" s="258">
        <v>1.0500000000000001E-2</v>
      </c>
      <c r="L863" s="258" t="s">
        <v>422</v>
      </c>
      <c r="M863" s="258">
        <v>16.099999999999998</v>
      </c>
      <c r="N863" s="258">
        <v>0.67619999999999991</v>
      </c>
      <c r="O863" s="258">
        <v>0.16904999999999998</v>
      </c>
      <c r="P863" s="258"/>
    </row>
    <row r="864" spans="1:16" ht="51" x14ac:dyDescent="0.2">
      <c r="A864" s="258">
        <v>874</v>
      </c>
      <c r="B864" s="259" t="s">
        <v>488</v>
      </c>
      <c r="C864" s="258" t="s">
        <v>640</v>
      </c>
      <c r="D864" s="258" t="s">
        <v>641</v>
      </c>
      <c r="E864" s="258" t="s">
        <v>640</v>
      </c>
      <c r="F864" s="258">
        <v>24</v>
      </c>
      <c r="G864" s="258" t="s">
        <v>254</v>
      </c>
      <c r="H864" s="258" t="s">
        <v>481</v>
      </c>
      <c r="I864" s="258" t="s">
        <v>1079</v>
      </c>
      <c r="J864" s="258" t="s">
        <v>640</v>
      </c>
      <c r="K864" s="258">
        <v>1.0416666666666666E-2</v>
      </c>
      <c r="L864" s="258" t="s">
        <v>422</v>
      </c>
      <c r="M864" s="258">
        <v>18.112499999999997</v>
      </c>
      <c r="N864" s="258">
        <v>4.5281249999999993</v>
      </c>
      <c r="O864" s="258">
        <v>0.18867187499999996</v>
      </c>
      <c r="P864" s="258"/>
    </row>
    <row r="865" spans="1:16" x14ac:dyDescent="0.2">
      <c r="A865" s="258">
        <v>875</v>
      </c>
      <c r="B865" s="259" t="s">
        <v>1078</v>
      </c>
      <c r="C865" s="258" t="s">
        <v>640</v>
      </c>
      <c r="D865" s="258" t="s">
        <v>641</v>
      </c>
      <c r="E865" s="258" t="s">
        <v>640</v>
      </c>
      <c r="F865" s="258">
        <v>96</v>
      </c>
      <c r="G865" s="258" t="s">
        <v>254</v>
      </c>
      <c r="H865" s="258" t="s">
        <v>476</v>
      </c>
      <c r="I865" s="258" t="s">
        <v>179</v>
      </c>
      <c r="J865" s="258" t="s">
        <v>640</v>
      </c>
      <c r="K865" s="258">
        <v>0.125</v>
      </c>
      <c r="L865" s="258" t="s">
        <v>642</v>
      </c>
      <c r="M865" s="258">
        <v>0</v>
      </c>
      <c r="N865" s="258">
        <v>0</v>
      </c>
      <c r="O865" s="258">
        <v>0</v>
      </c>
      <c r="P865" s="258"/>
    </row>
    <row r="866" spans="1:16" x14ac:dyDescent="0.2">
      <c r="A866" s="258">
        <v>876</v>
      </c>
      <c r="B866" s="259" t="s">
        <v>1078</v>
      </c>
      <c r="C866" s="258" t="s">
        <v>640</v>
      </c>
      <c r="D866" s="258" t="s">
        <v>641</v>
      </c>
      <c r="E866" s="258" t="s">
        <v>640</v>
      </c>
      <c r="F866" s="258">
        <v>96</v>
      </c>
      <c r="G866" s="258" t="s">
        <v>254</v>
      </c>
      <c r="H866" s="258" t="s">
        <v>481</v>
      </c>
      <c r="I866" s="258" t="s">
        <v>663</v>
      </c>
      <c r="J866" s="258" t="s">
        <v>640</v>
      </c>
      <c r="K866" s="258">
        <v>1</v>
      </c>
      <c r="L866" s="258" t="s">
        <v>422</v>
      </c>
      <c r="M866" s="258">
        <v>0.50312499999999993</v>
      </c>
      <c r="N866" s="258">
        <v>48.3</v>
      </c>
      <c r="O866" s="258">
        <v>0.50312499999999993</v>
      </c>
      <c r="P866" s="258"/>
    </row>
    <row r="867" spans="1:16" x14ac:dyDescent="0.2">
      <c r="A867" s="258">
        <v>877</v>
      </c>
      <c r="B867" s="259" t="s">
        <v>1078</v>
      </c>
      <c r="C867" s="258" t="s">
        <v>640</v>
      </c>
      <c r="D867" s="258" t="s">
        <v>641</v>
      </c>
      <c r="E867" s="258" t="s">
        <v>640</v>
      </c>
      <c r="F867" s="258">
        <v>96</v>
      </c>
      <c r="G867" s="258" t="s">
        <v>254</v>
      </c>
      <c r="H867" s="258" t="s">
        <v>481</v>
      </c>
      <c r="I867" s="258" t="s">
        <v>666</v>
      </c>
      <c r="J867" s="258" t="s">
        <v>640</v>
      </c>
      <c r="K867" s="258">
        <v>1.0416666666666666E-2</v>
      </c>
      <c r="L867" s="258" t="s">
        <v>422</v>
      </c>
      <c r="M867" s="258">
        <v>16.099999999999998</v>
      </c>
      <c r="N867" s="258">
        <v>16.099999999999998</v>
      </c>
      <c r="O867" s="258">
        <v>0.16770833333333332</v>
      </c>
      <c r="P867" s="258"/>
    </row>
    <row r="868" spans="1:16" x14ac:dyDescent="0.2">
      <c r="A868" s="258">
        <v>878</v>
      </c>
      <c r="B868" s="259" t="s">
        <v>1078</v>
      </c>
      <c r="C868" s="258" t="s">
        <v>640</v>
      </c>
      <c r="D868" s="258" t="s">
        <v>641</v>
      </c>
      <c r="E868" s="258" t="s">
        <v>640</v>
      </c>
      <c r="F868" s="258">
        <v>96</v>
      </c>
      <c r="G868" s="258" t="s">
        <v>254</v>
      </c>
      <c r="H868" s="258" t="s">
        <v>481</v>
      </c>
      <c r="I868" s="258" t="s">
        <v>659</v>
      </c>
      <c r="J868" s="258" t="s">
        <v>640</v>
      </c>
      <c r="K868" s="258">
        <v>1</v>
      </c>
      <c r="L868" s="258" t="s">
        <v>422</v>
      </c>
      <c r="M868" s="258">
        <v>0.15932291666666668</v>
      </c>
      <c r="N868" s="258">
        <v>15.295000000000002</v>
      </c>
      <c r="O868" s="258">
        <v>0.15932291666666668</v>
      </c>
      <c r="P868" s="258"/>
    </row>
    <row r="869" spans="1:16" x14ac:dyDescent="0.2">
      <c r="A869" s="258">
        <v>879</v>
      </c>
      <c r="B869" s="259" t="s">
        <v>1078</v>
      </c>
      <c r="C869" s="258" t="s">
        <v>640</v>
      </c>
      <c r="D869" s="258" t="s">
        <v>641</v>
      </c>
      <c r="E869" s="258" t="s">
        <v>640</v>
      </c>
      <c r="F869" s="258">
        <v>96</v>
      </c>
      <c r="G869" s="258" t="s">
        <v>254</v>
      </c>
      <c r="H869" s="258" t="s">
        <v>481</v>
      </c>
      <c r="I869" s="258" t="s">
        <v>659</v>
      </c>
      <c r="J869" s="258" t="s">
        <v>640</v>
      </c>
      <c r="K869" s="258">
        <v>1</v>
      </c>
      <c r="L869" s="258" t="s">
        <v>422</v>
      </c>
      <c r="M869" s="258">
        <v>0.15932291666666668</v>
      </c>
      <c r="N869" s="258">
        <v>15.295000000000002</v>
      </c>
      <c r="O869" s="258">
        <v>0.15932291666666668</v>
      </c>
      <c r="P869" s="258"/>
    </row>
    <row r="870" spans="1:16" x14ac:dyDescent="0.2">
      <c r="A870" s="258">
        <v>880</v>
      </c>
      <c r="B870" s="259" t="s">
        <v>1078</v>
      </c>
      <c r="C870" s="258" t="s">
        <v>640</v>
      </c>
      <c r="D870" s="258" t="s">
        <v>641</v>
      </c>
      <c r="E870" s="258" t="s">
        <v>640</v>
      </c>
      <c r="F870" s="258">
        <v>96</v>
      </c>
      <c r="G870" s="258" t="s">
        <v>254</v>
      </c>
      <c r="H870" s="258" t="s">
        <v>481</v>
      </c>
      <c r="I870" s="258" t="s">
        <v>660</v>
      </c>
      <c r="J870" s="258" t="s">
        <v>640</v>
      </c>
      <c r="K870" s="258">
        <v>1</v>
      </c>
      <c r="L870" s="258" t="s">
        <v>422</v>
      </c>
      <c r="M870" s="258">
        <v>0.1796875</v>
      </c>
      <c r="N870" s="258">
        <v>17.25</v>
      </c>
      <c r="O870" s="258">
        <v>0.1796875</v>
      </c>
      <c r="P870" s="258"/>
    </row>
    <row r="871" spans="1:16" ht="25.5" x14ac:dyDescent="0.2">
      <c r="A871" s="258">
        <v>881</v>
      </c>
      <c r="B871" s="259" t="s">
        <v>533</v>
      </c>
      <c r="C871" s="258" t="s">
        <v>640</v>
      </c>
      <c r="D871" s="258" t="s">
        <v>641</v>
      </c>
      <c r="E871" s="258" t="s">
        <v>640</v>
      </c>
      <c r="F871" s="258">
        <v>20</v>
      </c>
      <c r="G871" s="258" t="s">
        <v>254</v>
      </c>
      <c r="H871" s="258" t="s">
        <v>476</v>
      </c>
      <c r="I871" s="258" t="s">
        <v>179</v>
      </c>
      <c r="J871" s="258" t="s">
        <v>640</v>
      </c>
      <c r="K871" s="258">
        <v>0.2</v>
      </c>
      <c r="L871" s="258" t="s">
        <v>642</v>
      </c>
      <c r="M871" s="258">
        <v>0</v>
      </c>
      <c r="N871" s="258">
        <v>0</v>
      </c>
      <c r="O871" s="258">
        <v>0</v>
      </c>
      <c r="P871" s="258"/>
    </row>
    <row r="872" spans="1:16" ht="25.5" x14ac:dyDescent="0.2">
      <c r="A872" s="258">
        <v>882</v>
      </c>
      <c r="B872" s="259" t="s">
        <v>533</v>
      </c>
      <c r="C872" s="258" t="s">
        <v>640</v>
      </c>
      <c r="D872" s="258" t="s">
        <v>641</v>
      </c>
      <c r="E872" s="258" t="s">
        <v>640</v>
      </c>
      <c r="F872" s="258">
        <v>20</v>
      </c>
      <c r="G872" s="258" t="s">
        <v>254</v>
      </c>
      <c r="H872" s="258" t="s">
        <v>481</v>
      </c>
      <c r="I872" s="258" t="s">
        <v>1086</v>
      </c>
      <c r="J872" s="258" t="s">
        <v>640</v>
      </c>
      <c r="K872" s="258">
        <v>1</v>
      </c>
      <c r="L872" s="258" t="s">
        <v>422</v>
      </c>
      <c r="M872" s="258">
        <v>8.0499999999999989</v>
      </c>
      <c r="N872" s="258">
        <v>160.99999999999997</v>
      </c>
      <c r="O872" s="258">
        <v>8.0499999999999989</v>
      </c>
      <c r="P872" s="258"/>
    </row>
    <row r="873" spans="1:16" ht="25.5" x14ac:dyDescent="0.2">
      <c r="A873" s="258">
        <v>883</v>
      </c>
      <c r="B873" s="259" t="s">
        <v>533</v>
      </c>
      <c r="C873" s="258" t="s">
        <v>640</v>
      </c>
      <c r="D873" s="258" t="s">
        <v>641</v>
      </c>
      <c r="E873" s="258" t="s">
        <v>640</v>
      </c>
      <c r="F873" s="258">
        <v>20</v>
      </c>
      <c r="G873" s="258" t="s">
        <v>254</v>
      </c>
      <c r="H873" s="258" t="s">
        <v>481</v>
      </c>
      <c r="I873" s="258" t="s">
        <v>700</v>
      </c>
      <c r="J873" s="258" t="s">
        <v>640</v>
      </c>
      <c r="K873" s="258">
        <v>1</v>
      </c>
      <c r="L873" s="258" t="s">
        <v>422</v>
      </c>
      <c r="M873" s="258">
        <v>6.3065999999999997E-2</v>
      </c>
      <c r="N873" s="258">
        <v>1.26132</v>
      </c>
      <c r="O873" s="258">
        <v>6.3065999999999997E-2</v>
      </c>
      <c r="P873" s="258"/>
    </row>
    <row r="874" spans="1:16" ht="25.5" x14ac:dyDescent="0.2">
      <c r="A874" s="258">
        <v>884</v>
      </c>
      <c r="B874" s="259" t="s">
        <v>533</v>
      </c>
      <c r="C874" s="258" t="s">
        <v>640</v>
      </c>
      <c r="D874" s="258" t="s">
        <v>641</v>
      </c>
      <c r="E874" s="258" t="s">
        <v>640</v>
      </c>
      <c r="F874" s="258">
        <v>20</v>
      </c>
      <c r="G874" s="258" t="s">
        <v>254</v>
      </c>
      <c r="H874" s="258" t="s">
        <v>481</v>
      </c>
      <c r="I874" s="258" t="s">
        <v>672</v>
      </c>
      <c r="J874" s="258" t="s">
        <v>640</v>
      </c>
      <c r="K874" s="258">
        <v>1</v>
      </c>
      <c r="L874" s="258" t="s">
        <v>422</v>
      </c>
      <c r="M874" s="258">
        <v>0.48989999999999995</v>
      </c>
      <c r="N874" s="258">
        <v>9.7979999999999983</v>
      </c>
      <c r="O874" s="258">
        <v>0.48989999999999995</v>
      </c>
      <c r="P874" s="258"/>
    </row>
    <row r="875" spans="1:16" ht="25.5" x14ac:dyDescent="0.2">
      <c r="A875" s="258">
        <v>885</v>
      </c>
      <c r="B875" s="259" t="s">
        <v>533</v>
      </c>
      <c r="C875" s="258" t="s">
        <v>640</v>
      </c>
      <c r="D875" s="258" t="s">
        <v>641</v>
      </c>
      <c r="E875" s="258" t="s">
        <v>640</v>
      </c>
      <c r="F875" s="258">
        <v>20</v>
      </c>
      <c r="G875" s="258" t="s">
        <v>254</v>
      </c>
      <c r="H875" s="258" t="s">
        <v>481</v>
      </c>
      <c r="I875" s="258" t="s">
        <v>1080</v>
      </c>
      <c r="J875" s="258" t="s">
        <v>640</v>
      </c>
      <c r="K875" s="258">
        <v>2.0833499999999998E-2</v>
      </c>
      <c r="L875" s="258" t="s">
        <v>422</v>
      </c>
      <c r="M875" s="258">
        <v>14.817749999999998</v>
      </c>
      <c r="N875" s="258">
        <v>6.1741118924999991</v>
      </c>
      <c r="O875" s="258">
        <v>0.30870559462499997</v>
      </c>
      <c r="P875" s="258"/>
    </row>
    <row r="876" spans="1:16" ht="25.5" x14ac:dyDescent="0.2">
      <c r="A876" s="258">
        <v>886</v>
      </c>
      <c r="B876" s="259" t="s">
        <v>533</v>
      </c>
      <c r="C876" s="258" t="s">
        <v>640</v>
      </c>
      <c r="D876" s="258" t="s">
        <v>641</v>
      </c>
      <c r="E876" s="258" t="s">
        <v>640</v>
      </c>
      <c r="F876" s="258">
        <v>20</v>
      </c>
      <c r="G876" s="258" t="s">
        <v>254</v>
      </c>
      <c r="H876" s="258" t="s">
        <v>481</v>
      </c>
      <c r="I876" s="258" t="s">
        <v>1087</v>
      </c>
      <c r="J876" s="258" t="s">
        <v>640</v>
      </c>
      <c r="K876" s="258">
        <v>1</v>
      </c>
      <c r="L876" s="258" t="s">
        <v>422</v>
      </c>
      <c r="M876" s="258">
        <v>1.6445000000000001</v>
      </c>
      <c r="N876" s="258">
        <v>32.89</v>
      </c>
      <c r="O876" s="258">
        <v>1.6445000000000001</v>
      </c>
      <c r="P876" s="258"/>
    </row>
    <row r="877" spans="1:16" ht="25.5" x14ac:dyDescent="0.2">
      <c r="A877" s="258">
        <v>887</v>
      </c>
      <c r="B877" s="259" t="s">
        <v>546</v>
      </c>
      <c r="C877" s="258" t="s">
        <v>498</v>
      </c>
      <c r="D877" s="258" t="s">
        <v>641</v>
      </c>
      <c r="E877" s="258" t="s">
        <v>640</v>
      </c>
      <c r="F877" s="258">
        <v>12</v>
      </c>
      <c r="G877" s="258" t="s">
        <v>254</v>
      </c>
      <c r="H877" s="258" t="s">
        <v>476</v>
      </c>
      <c r="I877" s="258" t="s">
        <v>179</v>
      </c>
      <c r="J877" s="258" t="s">
        <v>640</v>
      </c>
      <c r="K877" s="258">
        <v>1.1666666666666667</v>
      </c>
      <c r="L877" s="258" t="s">
        <v>642</v>
      </c>
      <c r="M877" s="258">
        <v>0</v>
      </c>
      <c r="N877" s="258">
        <v>0</v>
      </c>
      <c r="O877" s="258">
        <v>0</v>
      </c>
      <c r="P877" s="258"/>
    </row>
    <row r="878" spans="1:16" ht="25.5" x14ac:dyDescent="0.2">
      <c r="A878" s="258">
        <v>888</v>
      </c>
      <c r="B878" s="259" t="s">
        <v>546</v>
      </c>
      <c r="C878" s="258" t="s">
        <v>498</v>
      </c>
      <c r="D878" s="258" t="s">
        <v>641</v>
      </c>
      <c r="E878" s="258" t="s">
        <v>640</v>
      </c>
      <c r="F878" s="258">
        <v>12</v>
      </c>
      <c r="G878" s="258" t="s">
        <v>254</v>
      </c>
      <c r="H878" s="258" t="s">
        <v>481</v>
      </c>
      <c r="I878" s="258" t="s">
        <v>1088</v>
      </c>
      <c r="J878" s="258" t="s">
        <v>640</v>
      </c>
      <c r="K878" s="258">
        <v>1</v>
      </c>
      <c r="L878" s="258" t="s">
        <v>422</v>
      </c>
      <c r="M878" s="258">
        <v>15.113759999999999</v>
      </c>
      <c r="N878" s="258">
        <v>181.36511999999999</v>
      </c>
      <c r="O878" s="258">
        <v>15.113759999999999</v>
      </c>
      <c r="P878" s="258"/>
    </row>
    <row r="879" spans="1:16" ht="25.5" x14ac:dyDescent="0.2">
      <c r="A879" s="258">
        <v>889</v>
      </c>
      <c r="B879" s="259" t="s">
        <v>546</v>
      </c>
      <c r="C879" s="258" t="s">
        <v>498</v>
      </c>
      <c r="D879" s="258" t="s">
        <v>641</v>
      </c>
      <c r="E879" s="258" t="s">
        <v>640</v>
      </c>
      <c r="F879" s="258">
        <v>12</v>
      </c>
      <c r="G879" s="258" t="s">
        <v>254</v>
      </c>
      <c r="H879" s="258" t="s">
        <v>481</v>
      </c>
      <c r="I879" s="258" t="s">
        <v>682</v>
      </c>
      <c r="J879" s="258" t="s">
        <v>640</v>
      </c>
      <c r="K879" s="258">
        <v>6</v>
      </c>
      <c r="L879" s="258" t="s">
        <v>422</v>
      </c>
      <c r="M879" s="258">
        <v>3.2374799999999995E-2</v>
      </c>
      <c r="N879" s="258">
        <v>2.3309855999999995</v>
      </c>
      <c r="O879" s="258">
        <v>0.19424879999999997</v>
      </c>
      <c r="P879" s="258"/>
    </row>
    <row r="880" spans="1:16" ht="25.5" x14ac:dyDescent="0.2">
      <c r="A880" s="258">
        <v>890</v>
      </c>
      <c r="B880" s="259" t="s">
        <v>546</v>
      </c>
      <c r="C880" s="258" t="s">
        <v>498</v>
      </c>
      <c r="D880" s="258" t="s">
        <v>641</v>
      </c>
      <c r="E880" s="258" t="s">
        <v>640</v>
      </c>
      <c r="F880" s="258">
        <v>12</v>
      </c>
      <c r="G880" s="258" t="s">
        <v>254</v>
      </c>
      <c r="H880" s="258" t="s">
        <v>481</v>
      </c>
      <c r="I880" s="258" t="s">
        <v>662</v>
      </c>
      <c r="J880" s="258" t="s">
        <v>640</v>
      </c>
      <c r="K880" s="258">
        <v>0.16666666666666666</v>
      </c>
      <c r="L880" s="258" t="s">
        <v>422</v>
      </c>
      <c r="M880" s="258">
        <v>0.38051200000000002</v>
      </c>
      <c r="N880" s="258">
        <v>0.76102400000000003</v>
      </c>
      <c r="O880" s="258">
        <v>6.3418666666666665E-2</v>
      </c>
      <c r="P880" s="258"/>
    </row>
    <row r="881" spans="1:16" ht="25.5" x14ac:dyDescent="0.2">
      <c r="A881" s="258">
        <v>891</v>
      </c>
      <c r="B881" s="259" t="s">
        <v>546</v>
      </c>
      <c r="C881" s="258" t="s">
        <v>498</v>
      </c>
      <c r="D881" s="258" t="s">
        <v>641</v>
      </c>
      <c r="E881" s="258" t="s">
        <v>640</v>
      </c>
      <c r="F881" s="258">
        <v>12</v>
      </c>
      <c r="G881" s="258" t="s">
        <v>254</v>
      </c>
      <c r="H881" s="258" t="s">
        <v>481</v>
      </c>
      <c r="I881" s="258" t="s">
        <v>661</v>
      </c>
      <c r="J881" s="258" t="s">
        <v>640</v>
      </c>
      <c r="K881" s="258">
        <v>4</v>
      </c>
      <c r="L881" s="258" t="s">
        <v>422</v>
      </c>
      <c r="M881" s="258">
        <v>7.2151000000000007E-2</v>
      </c>
      <c r="N881" s="258">
        <v>3.4632479999999997</v>
      </c>
      <c r="O881" s="258">
        <v>0.28860399999999997</v>
      </c>
      <c r="P881" s="258"/>
    </row>
    <row r="882" spans="1:16" ht="25.5" x14ac:dyDescent="0.2">
      <c r="A882" s="258">
        <v>892</v>
      </c>
      <c r="B882" s="259" t="s">
        <v>546</v>
      </c>
      <c r="C882" s="258" t="s">
        <v>498</v>
      </c>
      <c r="D882" s="258" t="s">
        <v>641</v>
      </c>
      <c r="E882" s="258" t="s">
        <v>640</v>
      </c>
      <c r="F882" s="258">
        <v>12</v>
      </c>
      <c r="G882" s="258" t="s">
        <v>254</v>
      </c>
      <c r="H882" s="258" t="s">
        <v>481</v>
      </c>
      <c r="I882" s="258" t="s">
        <v>657</v>
      </c>
      <c r="J882" s="258" t="s">
        <v>640</v>
      </c>
      <c r="K882" s="258">
        <v>2</v>
      </c>
      <c r="L882" s="258" t="s">
        <v>422</v>
      </c>
      <c r="M882" s="258">
        <v>1.6850375000000001E-2</v>
      </c>
      <c r="N882" s="258">
        <v>0.40440900000000002</v>
      </c>
      <c r="O882" s="258">
        <v>3.3700750000000002E-2</v>
      </c>
      <c r="P882" s="258"/>
    </row>
    <row r="883" spans="1:16" ht="25.5" x14ac:dyDescent="0.2">
      <c r="A883" s="258">
        <v>893</v>
      </c>
      <c r="B883" s="259" t="s">
        <v>546</v>
      </c>
      <c r="C883" s="258" t="s">
        <v>498</v>
      </c>
      <c r="D883" s="258" t="s">
        <v>641</v>
      </c>
      <c r="E883" s="258" t="s">
        <v>640</v>
      </c>
      <c r="F883" s="258">
        <v>12</v>
      </c>
      <c r="G883" s="258" t="s">
        <v>254</v>
      </c>
      <c r="H883" s="258" t="s">
        <v>481</v>
      </c>
      <c r="I883" s="258" t="s">
        <v>711</v>
      </c>
      <c r="J883" s="258" t="s">
        <v>640</v>
      </c>
      <c r="K883" s="258">
        <v>0.5</v>
      </c>
      <c r="L883" s="258" t="s">
        <v>422</v>
      </c>
      <c r="M883" s="258">
        <v>0.16674999999999998</v>
      </c>
      <c r="N883" s="258">
        <v>1.0004999999999999</v>
      </c>
      <c r="O883" s="258">
        <v>8.3374999999999991E-2</v>
      </c>
      <c r="P883" s="258"/>
    </row>
    <row r="884" spans="1:16" ht="25.5" x14ac:dyDescent="0.2">
      <c r="A884" s="258">
        <v>894</v>
      </c>
      <c r="B884" s="259" t="s">
        <v>546</v>
      </c>
      <c r="C884" s="258" t="s">
        <v>498</v>
      </c>
      <c r="D884" s="258" t="s">
        <v>641</v>
      </c>
      <c r="E884" s="258" t="s">
        <v>640</v>
      </c>
      <c r="F884" s="258">
        <v>12</v>
      </c>
      <c r="G884" s="258" t="s">
        <v>254</v>
      </c>
      <c r="H884" s="258" t="s">
        <v>481</v>
      </c>
      <c r="I884" s="258" t="s">
        <v>660</v>
      </c>
      <c r="J884" s="258" t="s">
        <v>640</v>
      </c>
      <c r="K884" s="258">
        <v>4</v>
      </c>
      <c r="L884" s="258" t="s">
        <v>422</v>
      </c>
      <c r="M884" s="258">
        <v>0.1796875</v>
      </c>
      <c r="N884" s="258">
        <v>8.625</v>
      </c>
      <c r="O884" s="258">
        <v>0.71875</v>
      </c>
      <c r="P884" s="258"/>
    </row>
    <row r="885" spans="1:16" ht="25.5" x14ac:dyDescent="0.2">
      <c r="A885" s="258">
        <v>895</v>
      </c>
      <c r="B885" s="259" t="s">
        <v>546</v>
      </c>
      <c r="C885" s="258" t="s">
        <v>498</v>
      </c>
      <c r="D885" s="258" t="s">
        <v>641</v>
      </c>
      <c r="E885" s="258" t="s">
        <v>640</v>
      </c>
      <c r="F885" s="258">
        <v>12</v>
      </c>
      <c r="G885" s="258" t="s">
        <v>254</v>
      </c>
      <c r="H885" s="258" t="s">
        <v>481</v>
      </c>
      <c r="I885" s="258" t="s">
        <v>700</v>
      </c>
      <c r="J885" s="258" t="s">
        <v>640</v>
      </c>
      <c r="K885" s="258">
        <v>2</v>
      </c>
      <c r="L885" s="258" t="s">
        <v>422</v>
      </c>
      <c r="M885" s="258">
        <v>6.3065999999999997E-2</v>
      </c>
      <c r="N885" s="258">
        <v>1.5135839999999998</v>
      </c>
      <c r="O885" s="258">
        <v>0.12613199999999999</v>
      </c>
      <c r="P885" s="258"/>
    </row>
    <row r="886" spans="1:16" ht="25.5" x14ac:dyDescent="0.2">
      <c r="A886" s="258">
        <v>896</v>
      </c>
      <c r="B886" s="259" t="s">
        <v>546</v>
      </c>
      <c r="C886" s="258" t="s">
        <v>498</v>
      </c>
      <c r="D886" s="258" t="s">
        <v>641</v>
      </c>
      <c r="E886" s="258" t="s">
        <v>640</v>
      </c>
      <c r="F886" s="258">
        <v>12</v>
      </c>
      <c r="G886" s="258" t="s">
        <v>254</v>
      </c>
      <c r="H886" s="258" t="s">
        <v>481</v>
      </c>
      <c r="I886" s="258" t="s">
        <v>485</v>
      </c>
      <c r="J886" s="258" t="s">
        <v>640</v>
      </c>
      <c r="K886" s="258">
        <v>4</v>
      </c>
      <c r="L886" s="258" t="s">
        <v>422</v>
      </c>
      <c r="M886" s="258">
        <v>0.40250000000000002</v>
      </c>
      <c r="N886" s="258">
        <v>19.32</v>
      </c>
      <c r="O886" s="258">
        <v>1.61</v>
      </c>
      <c r="P886" s="258"/>
    </row>
    <row r="887" spans="1:16" ht="25.5" x14ac:dyDescent="0.2">
      <c r="A887" s="258">
        <v>897</v>
      </c>
      <c r="B887" s="259" t="s">
        <v>546</v>
      </c>
      <c r="C887" s="258" t="s">
        <v>498</v>
      </c>
      <c r="D887" s="258" t="s">
        <v>641</v>
      </c>
      <c r="E887" s="258" t="s">
        <v>640</v>
      </c>
      <c r="F887" s="258">
        <v>12</v>
      </c>
      <c r="G887" s="258" t="s">
        <v>254</v>
      </c>
      <c r="H887" s="258" t="s">
        <v>481</v>
      </c>
      <c r="I887" s="258" t="s">
        <v>713</v>
      </c>
      <c r="J887" s="258" t="s">
        <v>640</v>
      </c>
      <c r="K887" s="258">
        <v>2</v>
      </c>
      <c r="L887" s="258" t="s">
        <v>422</v>
      </c>
      <c r="M887" s="258">
        <v>0.43718400000000002</v>
      </c>
      <c r="N887" s="258">
        <v>10.492416</v>
      </c>
      <c r="O887" s="258">
        <v>0.87436800000000003</v>
      </c>
      <c r="P887" s="258"/>
    </row>
    <row r="888" spans="1:16" ht="25.5" x14ac:dyDescent="0.2">
      <c r="A888" s="258">
        <v>898</v>
      </c>
      <c r="B888" s="259" t="s">
        <v>546</v>
      </c>
      <c r="C888" s="258" t="s">
        <v>498</v>
      </c>
      <c r="D888" s="258" t="s">
        <v>641</v>
      </c>
      <c r="E888" s="258" t="s">
        <v>640</v>
      </c>
      <c r="F888" s="258">
        <v>12</v>
      </c>
      <c r="G888" s="258" t="s">
        <v>254</v>
      </c>
      <c r="H888" s="258" t="s">
        <v>481</v>
      </c>
      <c r="I888" s="258" t="s">
        <v>487</v>
      </c>
      <c r="J888" s="258" t="s">
        <v>640</v>
      </c>
      <c r="K888" s="258">
        <v>2</v>
      </c>
      <c r="L888" s="258" t="s">
        <v>422</v>
      </c>
      <c r="M888" s="258">
        <v>0.59910208333333326</v>
      </c>
      <c r="N888" s="258">
        <v>14.378449999999996</v>
      </c>
      <c r="O888" s="258">
        <v>1.1982041666666663</v>
      </c>
      <c r="P888" s="258"/>
    </row>
    <row r="889" spans="1:16" ht="25.5" x14ac:dyDescent="0.2">
      <c r="A889" s="258">
        <v>899</v>
      </c>
      <c r="B889" s="259" t="s">
        <v>546</v>
      </c>
      <c r="C889" s="258" t="s">
        <v>498</v>
      </c>
      <c r="D889" s="258" t="s">
        <v>641</v>
      </c>
      <c r="E889" s="258" t="s">
        <v>640</v>
      </c>
      <c r="F889" s="258">
        <v>12</v>
      </c>
      <c r="G889" s="258" t="s">
        <v>254</v>
      </c>
      <c r="H889" s="258" t="s">
        <v>481</v>
      </c>
      <c r="I889" s="258" t="s">
        <v>486</v>
      </c>
      <c r="J889" s="258" t="s">
        <v>640</v>
      </c>
      <c r="K889" s="258">
        <v>2</v>
      </c>
      <c r="L889" s="258" t="s">
        <v>422</v>
      </c>
      <c r="M889" s="258">
        <v>0.17939999999999998</v>
      </c>
      <c r="N889" s="258">
        <v>4.3055999999999992</v>
      </c>
      <c r="O889" s="258">
        <v>0.35879999999999995</v>
      </c>
      <c r="P889" s="258"/>
    </row>
    <row r="890" spans="1:16" ht="25.5" x14ac:dyDescent="0.2">
      <c r="A890" s="258">
        <v>900</v>
      </c>
      <c r="B890" s="259" t="s">
        <v>546</v>
      </c>
      <c r="C890" s="258" t="s">
        <v>498</v>
      </c>
      <c r="D890" s="258" t="s">
        <v>641</v>
      </c>
      <c r="E890" s="258" t="s">
        <v>640</v>
      </c>
      <c r="F890" s="258">
        <v>12</v>
      </c>
      <c r="G890" s="258" t="s">
        <v>254</v>
      </c>
      <c r="H890" s="258" t="s">
        <v>481</v>
      </c>
      <c r="I890" s="258" t="s">
        <v>802</v>
      </c>
      <c r="J890" s="258" t="s">
        <v>640</v>
      </c>
      <c r="K890" s="258">
        <v>1</v>
      </c>
      <c r="L890" s="258" t="s">
        <v>422</v>
      </c>
      <c r="M890" s="258">
        <v>0.39571499999999998</v>
      </c>
      <c r="N890" s="258">
        <v>4.7485799999999996</v>
      </c>
      <c r="O890" s="258">
        <v>0.39571499999999998</v>
      </c>
      <c r="P890" s="258"/>
    </row>
    <row r="891" spans="1:16" ht="25.5" x14ac:dyDescent="0.2">
      <c r="A891" s="258">
        <v>901</v>
      </c>
      <c r="B891" s="259" t="s">
        <v>1114</v>
      </c>
      <c r="C891" s="258" t="s">
        <v>640</v>
      </c>
      <c r="D891" s="258" t="s">
        <v>640</v>
      </c>
      <c r="E891" s="258" t="s">
        <v>640</v>
      </c>
      <c r="F891" s="258">
        <v>1</v>
      </c>
      <c r="G891" s="258" t="s">
        <v>254</v>
      </c>
      <c r="H891" s="258" t="s">
        <v>476</v>
      </c>
      <c r="I891" s="258" t="s">
        <v>179</v>
      </c>
      <c r="J891" s="258" t="s">
        <v>640</v>
      </c>
      <c r="K891" s="258">
        <v>0.75</v>
      </c>
      <c r="L891" s="258" t="s">
        <v>642</v>
      </c>
      <c r="M891" s="258">
        <v>0</v>
      </c>
      <c r="N891" s="258">
        <v>0</v>
      </c>
      <c r="O891" s="258">
        <v>0</v>
      </c>
      <c r="P891" s="258"/>
    </row>
    <row r="892" spans="1:16" ht="25.5" x14ac:dyDescent="0.2">
      <c r="A892" s="258">
        <v>902</v>
      </c>
      <c r="B892" s="259" t="s">
        <v>1114</v>
      </c>
      <c r="C892" s="258" t="s">
        <v>640</v>
      </c>
      <c r="D892" s="258" t="s">
        <v>640</v>
      </c>
      <c r="E892" s="258" t="s">
        <v>640</v>
      </c>
      <c r="F892" s="258">
        <v>1</v>
      </c>
      <c r="G892" s="258" t="s">
        <v>254</v>
      </c>
      <c r="H892" s="258" t="s">
        <v>26</v>
      </c>
      <c r="I892" s="258" t="s">
        <v>650</v>
      </c>
      <c r="J892" s="258" t="s">
        <v>640</v>
      </c>
      <c r="K892" s="258">
        <v>0.25</v>
      </c>
      <c r="L892" s="258" t="s">
        <v>642</v>
      </c>
      <c r="M892" s="258">
        <v>2.0665384615384612</v>
      </c>
      <c r="N892" s="258">
        <v>0.5166346153846153</v>
      </c>
      <c r="O892" s="258">
        <v>0.5166346153846153</v>
      </c>
      <c r="P892" s="258"/>
    </row>
    <row r="893" spans="1:16" ht="25.5" x14ac:dyDescent="0.2">
      <c r="A893" s="258">
        <v>903</v>
      </c>
      <c r="B893" s="259" t="s">
        <v>1114</v>
      </c>
      <c r="C893" s="258" t="s">
        <v>640</v>
      </c>
      <c r="D893" s="258" t="s">
        <v>640</v>
      </c>
      <c r="E893" s="258" t="s">
        <v>640</v>
      </c>
      <c r="F893" s="258">
        <v>1</v>
      </c>
      <c r="G893" s="258" t="s">
        <v>254</v>
      </c>
      <c r="H893" s="258" t="s">
        <v>481</v>
      </c>
      <c r="I893" s="258" t="s">
        <v>659</v>
      </c>
      <c r="J893" s="258" t="s">
        <v>640</v>
      </c>
      <c r="K893" s="258">
        <v>3</v>
      </c>
      <c r="L893" s="258" t="s">
        <v>422</v>
      </c>
      <c r="M893" s="258">
        <v>0.15932291666666668</v>
      </c>
      <c r="N893" s="258">
        <v>0.47796875000000005</v>
      </c>
      <c r="O893" s="258">
        <v>0.47796875000000005</v>
      </c>
      <c r="P893" s="258"/>
    </row>
    <row r="894" spans="1:16" ht="25.5" x14ac:dyDescent="0.2">
      <c r="A894" s="258">
        <v>904</v>
      </c>
      <c r="B894" s="259" t="s">
        <v>1114</v>
      </c>
      <c r="C894" s="258" t="s">
        <v>640</v>
      </c>
      <c r="D894" s="258" t="s">
        <v>640</v>
      </c>
      <c r="E894" s="258" t="s">
        <v>640</v>
      </c>
      <c r="F894" s="258">
        <v>1</v>
      </c>
      <c r="G894" s="258" t="s">
        <v>254</v>
      </c>
      <c r="H894" s="258" t="s">
        <v>481</v>
      </c>
      <c r="I894" s="258" t="s">
        <v>669</v>
      </c>
      <c r="J894" s="258" t="s">
        <v>640</v>
      </c>
      <c r="K894" s="258">
        <v>1</v>
      </c>
      <c r="L894" s="258" t="s">
        <v>422</v>
      </c>
      <c r="M894" s="258">
        <v>9.1378999999999974E-2</v>
      </c>
      <c r="N894" s="258">
        <v>9.1378999999999974E-2</v>
      </c>
      <c r="O894" s="258">
        <v>9.1378999999999974E-2</v>
      </c>
      <c r="P894" s="258"/>
    </row>
    <row r="895" spans="1:16" ht="25.5" x14ac:dyDescent="0.2">
      <c r="A895" s="258">
        <v>905</v>
      </c>
      <c r="B895" s="259" t="s">
        <v>1114</v>
      </c>
      <c r="C895" s="258" t="s">
        <v>640</v>
      </c>
      <c r="D895" s="258" t="s">
        <v>640</v>
      </c>
      <c r="E895" s="258" t="s">
        <v>640</v>
      </c>
      <c r="F895" s="258">
        <v>1</v>
      </c>
      <c r="G895" s="258" t="s">
        <v>254</v>
      </c>
      <c r="H895" s="258" t="s">
        <v>481</v>
      </c>
      <c r="I895" s="258" t="s">
        <v>486</v>
      </c>
      <c r="J895" s="258" t="s">
        <v>640</v>
      </c>
      <c r="K895" s="258">
        <v>1</v>
      </c>
      <c r="L895" s="258" t="s">
        <v>422</v>
      </c>
      <c r="M895" s="258">
        <v>0.17939999999999998</v>
      </c>
      <c r="N895" s="258">
        <v>0.17939999999999998</v>
      </c>
      <c r="O895" s="258">
        <v>0.17939999999999998</v>
      </c>
      <c r="P895" s="258"/>
    </row>
    <row r="896" spans="1:16" ht="25.5" x14ac:dyDescent="0.2">
      <c r="A896" s="258">
        <v>906</v>
      </c>
      <c r="B896" s="259" t="s">
        <v>1114</v>
      </c>
      <c r="C896" s="258" t="s">
        <v>640</v>
      </c>
      <c r="D896" s="258" t="s">
        <v>640</v>
      </c>
      <c r="E896" s="258" t="s">
        <v>640</v>
      </c>
      <c r="F896" s="258">
        <v>1</v>
      </c>
      <c r="G896" s="258" t="s">
        <v>254</v>
      </c>
      <c r="H896" s="258" t="s">
        <v>481</v>
      </c>
      <c r="I896" s="258" t="s">
        <v>663</v>
      </c>
      <c r="J896" s="258" t="s">
        <v>640</v>
      </c>
      <c r="K896" s="258">
        <v>12</v>
      </c>
      <c r="L896" s="258" t="s">
        <v>422</v>
      </c>
      <c r="M896" s="258">
        <v>0.50312499999999993</v>
      </c>
      <c r="N896" s="258">
        <v>6.0374999999999996</v>
      </c>
      <c r="O896" s="258">
        <v>6.0374999999999996</v>
      </c>
      <c r="P896" s="258"/>
    </row>
    <row r="897" spans="1:16" ht="25.5" x14ac:dyDescent="0.2">
      <c r="A897" s="258">
        <v>907</v>
      </c>
      <c r="B897" s="259" t="s">
        <v>1114</v>
      </c>
      <c r="C897" s="258" t="s">
        <v>640</v>
      </c>
      <c r="D897" s="258" t="s">
        <v>640</v>
      </c>
      <c r="E897" s="258" t="s">
        <v>640</v>
      </c>
      <c r="F897" s="258">
        <v>1</v>
      </c>
      <c r="G897" s="258" t="s">
        <v>254</v>
      </c>
      <c r="H897" s="258" t="s">
        <v>481</v>
      </c>
      <c r="I897" s="258" t="s">
        <v>670</v>
      </c>
      <c r="J897" s="258" t="s">
        <v>640</v>
      </c>
      <c r="K897" s="258">
        <v>1</v>
      </c>
      <c r="L897" s="258" t="s">
        <v>422</v>
      </c>
      <c r="M897" s="258">
        <v>0.67370833333333324</v>
      </c>
      <c r="N897" s="258">
        <v>0.67370833333333324</v>
      </c>
      <c r="O897" s="258">
        <v>0.67370833333333324</v>
      </c>
      <c r="P897" s="258"/>
    </row>
    <row r="898" spans="1:16" ht="25.5" x14ac:dyDescent="0.2">
      <c r="A898" s="258">
        <v>908</v>
      </c>
      <c r="B898" s="259" t="s">
        <v>1114</v>
      </c>
      <c r="C898" s="258" t="s">
        <v>640</v>
      </c>
      <c r="D898" s="258" t="s">
        <v>640</v>
      </c>
      <c r="E898" s="258" t="s">
        <v>640</v>
      </c>
      <c r="F898" s="258">
        <v>1</v>
      </c>
      <c r="G898" s="258" t="s">
        <v>254</v>
      </c>
      <c r="H898" s="258" t="s">
        <v>481</v>
      </c>
      <c r="I898" s="258" t="s">
        <v>664</v>
      </c>
      <c r="J898" s="258" t="s">
        <v>640</v>
      </c>
      <c r="K898" s="258">
        <v>1</v>
      </c>
      <c r="L898" s="258" t="s">
        <v>422</v>
      </c>
      <c r="M898" s="258">
        <v>0.14466999999999999</v>
      </c>
      <c r="N898" s="258">
        <v>0.14466999999999999</v>
      </c>
      <c r="O898" s="258">
        <v>0.14466999999999999</v>
      </c>
      <c r="P898" s="258"/>
    </row>
    <row r="899" spans="1:16" ht="25.5" x14ac:dyDescent="0.2">
      <c r="A899" s="258">
        <v>909</v>
      </c>
      <c r="B899" s="259" t="s">
        <v>1114</v>
      </c>
      <c r="C899" s="258" t="s">
        <v>640</v>
      </c>
      <c r="D899" s="258" t="s">
        <v>640</v>
      </c>
      <c r="E899" s="258" t="s">
        <v>640</v>
      </c>
      <c r="F899" s="258">
        <v>1</v>
      </c>
      <c r="G899" s="258" t="s">
        <v>254</v>
      </c>
      <c r="H899" s="258" t="s">
        <v>481</v>
      </c>
      <c r="I899" s="258" t="s">
        <v>667</v>
      </c>
      <c r="J899" s="258" t="s">
        <v>640</v>
      </c>
      <c r="K899" s="258">
        <v>1</v>
      </c>
      <c r="L899" s="258" t="s">
        <v>422</v>
      </c>
      <c r="M899" s="258">
        <v>1.2132499999999996E-2</v>
      </c>
      <c r="N899" s="258">
        <v>1.2132499999999996E-2</v>
      </c>
      <c r="O899" s="258">
        <v>1.2132499999999996E-2</v>
      </c>
      <c r="P899" s="258"/>
    </row>
    <row r="900" spans="1:16" ht="25.5" x14ac:dyDescent="0.2">
      <c r="A900" s="258">
        <v>910</v>
      </c>
      <c r="B900" s="259" t="s">
        <v>1114</v>
      </c>
      <c r="C900" s="258" t="s">
        <v>640</v>
      </c>
      <c r="D900" s="258" t="s">
        <v>640</v>
      </c>
      <c r="E900" s="258" t="s">
        <v>640</v>
      </c>
      <c r="F900" s="258">
        <v>1</v>
      </c>
      <c r="G900" s="258" t="s">
        <v>254</v>
      </c>
      <c r="H900" s="258" t="s">
        <v>481</v>
      </c>
      <c r="I900" s="258" t="s">
        <v>666</v>
      </c>
      <c r="J900" s="258" t="s">
        <v>640</v>
      </c>
      <c r="K900" s="258">
        <v>0.125</v>
      </c>
      <c r="L900" s="258" t="s">
        <v>422</v>
      </c>
      <c r="M900" s="258">
        <v>16.099999999999998</v>
      </c>
      <c r="N900" s="258">
        <v>2.0124999999999997</v>
      </c>
      <c r="O900" s="258">
        <v>2.0124999999999997</v>
      </c>
      <c r="P900" s="258"/>
    </row>
    <row r="901" spans="1:16" ht="25.5" x14ac:dyDescent="0.2">
      <c r="A901" s="258">
        <v>911</v>
      </c>
      <c r="B901" s="259" t="s">
        <v>1114</v>
      </c>
      <c r="C901" s="258" t="s">
        <v>640</v>
      </c>
      <c r="D901" s="258" t="s">
        <v>640</v>
      </c>
      <c r="E901" s="258" t="s">
        <v>640</v>
      </c>
      <c r="F901" s="258">
        <v>1</v>
      </c>
      <c r="G901" s="258" t="s">
        <v>254</v>
      </c>
      <c r="H901" s="258" t="s">
        <v>481</v>
      </c>
      <c r="I901" s="258" t="s">
        <v>660</v>
      </c>
      <c r="J901" s="258" t="s">
        <v>640</v>
      </c>
      <c r="K901" s="258">
        <v>3</v>
      </c>
      <c r="L901" s="258" t="s">
        <v>422</v>
      </c>
      <c r="M901" s="258">
        <v>0.1796875</v>
      </c>
      <c r="N901" s="258">
        <v>0.5390625</v>
      </c>
      <c r="O901" s="258">
        <v>0.5390625</v>
      </c>
      <c r="P901" s="258"/>
    </row>
    <row r="902" spans="1:16" ht="25.5" x14ac:dyDescent="0.2">
      <c r="A902" s="258">
        <v>912</v>
      </c>
      <c r="B902" s="259" t="s">
        <v>1114</v>
      </c>
      <c r="C902" s="258" t="s">
        <v>640</v>
      </c>
      <c r="D902" s="258" t="s">
        <v>640</v>
      </c>
      <c r="E902" s="258" t="s">
        <v>640</v>
      </c>
      <c r="F902" s="258">
        <v>1</v>
      </c>
      <c r="G902" s="258" t="s">
        <v>254</v>
      </c>
      <c r="H902" s="258" t="s">
        <v>481</v>
      </c>
      <c r="I902" s="258" t="s">
        <v>672</v>
      </c>
      <c r="J902" s="258" t="s">
        <v>640</v>
      </c>
      <c r="K902" s="258">
        <v>1</v>
      </c>
      <c r="L902" s="258" t="s">
        <v>422</v>
      </c>
      <c r="M902" s="258">
        <v>0.48989999999999995</v>
      </c>
      <c r="N902" s="258">
        <v>0.48989999999999995</v>
      </c>
      <c r="O902" s="258">
        <v>0.48989999999999995</v>
      </c>
      <c r="P902" s="258"/>
    </row>
    <row r="903" spans="1:16" ht="38.25" x14ac:dyDescent="0.2">
      <c r="A903" s="258">
        <v>913</v>
      </c>
      <c r="B903" s="259" t="s">
        <v>1115</v>
      </c>
      <c r="C903" s="258" t="s">
        <v>640</v>
      </c>
      <c r="D903" s="258" t="s">
        <v>641</v>
      </c>
      <c r="E903" s="258" t="s">
        <v>640</v>
      </c>
      <c r="F903" s="258">
        <v>24</v>
      </c>
      <c r="G903" s="258" t="s">
        <v>254</v>
      </c>
      <c r="H903" s="258" t="s">
        <v>26</v>
      </c>
      <c r="I903" s="258" t="s">
        <v>1134</v>
      </c>
      <c r="J903" s="258" t="s">
        <v>640</v>
      </c>
      <c r="K903" s="258">
        <v>8.3333333333333329E-2</v>
      </c>
      <c r="L903" s="258" t="s">
        <v>642</v>
      </c>
      <c r="M903" s="258">
        <v>1.9346000000000001</v>
      </c>
      <c r="N903" s="258">
        <v>3.8692000000000002</v>
      </c>
      <c r="O903" s="258">
        <v>0.16121666666666667</v>
      </c>
      <c r="P903" s="258"/>
    </row>
    <row r="904" spans="1:16" ht="38.25" x14ac:dyDescent="0.2">
      <c r="A904" s="258">
        <v>914</v>
      </c>
      <c r="B904" s="259" t="s">
        <v>1115</v>
      </c>
      <c r="C904" s="258" t="s">
        <v>640</v>
      </c>
      <c r="D904" s="258" t="s">
        <v>641</v>
      </c>
      <c r="E904" s="258" t="s">
        <v>640</v>
      </c>
      <c r="F904" s="258">
        <v>24</v>
      </c>
      <c r="G904" s="258" t="s">
        <v>254</v>
      </c>
      <c r="H904" s="258" t="s">
        <v>476</v>
      </c>
      <c r="I904" s="258" t="s">
        <v>179</v>
      </c>
      <c r="J904" s="258" t="s">
        <v>640</v>
      </c>
      <c r="K904" s="258">
        <v>4.1666666666666664E-2</v>
      </c>
      <c r="L904" s="258" t="s">
        <v>642</v>
      </c>
      <c r="M904" s="258">
        <v>0</v>
      </c>
      <c r="N904" s="258">
        <v>0</v>
      </c>
      <c r="O904" s="258">
        <v>0</v>
      </c>
      <c r="P904" s="258"/>
    </row>
    <row r="905" spans="1:16" ht="38.25" x14ac:dyDescent="0.2">
      <c r="A905" s="258">
        <v>915</v>
      </c>
      <c r="B905" s="259" t="s">
        <v>1115</v>
      </c>
      <c r="C905" s="258" t="s">
        <v>640</v>
      </c>
      <c r="D905" s="258" t="s">
        <v>641</v>
      </c>
      <c r="E905" s="258" t="s">
        <v>640</v>
      </c>
      <c r="F905" s="258">
        <v>24</v>
      </c>
      <c r="G905" s="258" t="s">
        <v>254</v>
      </c>
      <c r="H905" s="258" t="s">
        <v>481</v>
      </c>
      <c r="I905" s="258" t="s">
        <v>1135</v>
      </c>
      <c r="J905" s="258" t="s">
        <v>640</v>
      </c>
      <c r="K905" s="258">
        <v>1</v>
      </c>
      <c r="L905" s="258" t="s">
        <v>422</v>
      </c>
      <c r="M905" s="258">
        <v>1.3975636363636364E-2</v>
      </c>
      <c r="N905" s="258">
        <v>0.33541527272727273</v>
      </c>
      <c r="O905" s="258">
        <v>1.3975636363636364E-2</v>
      </c>
      <c r="P905" s="258"/>
    </row>
    <row r="906" spans="1:16" ht="38.25" x14ac:dyDescent="0.2">
      <c r="A906" s="258">
        <v>916</v>
      </c>
      <c r="B906" s="259" t="s">
        <v>1115</v>
      </c>
      <c r="C906" s="258" t="s">
        <v>640</v>
      </c>
      <c r="D906" s="258" t="s">
        <v>641</v>
      </c>
      <c r="E906" s="258" t="s">
        <v>640</v>
      </c>
      <c r="F906" s="258">
        <v>24</v>
      </c>
      <c r="G906" s="258" t="s">
        <v>254</v>
      </c>
      <c r="H906" s="258" t="s">
        <v>481</v>
      </c>
      <c r="I906" s="258" t="s">
        <v>1136</v>
      </c>
      <c r="J906" s="258" t="s">
        <v>640</v>
      </c>
      <c r="K906" s="258">
        <v>1</v>
      </c>
      <c r="L906" s="258" t="s">
        <v>422</v>
      </c>
      <c r="M906" s="258">
        <v>2.3958333333333335</v>
      </c>
      <c r="N906" s="258">
        <v>57.5</v>
      </c>
      <c r="O906" s="258">
        <v>2.3958333333333335</v>
      </c>
      <c r="P906" s="258"/>
    </row>
    <row r="907" spans="1:16" ht="38.25" x14ac:dyDescent="0.2">
      <c r="A907" s="258">
        <v>918</v>
      </c>
      <c r="B907" s="259" t="s">
        <v>1117</v>
      </c>
      <c r="C907" s="258" t="s">
        <v>640</v>
      </c>
      <c r="D907" s="258" t="s">
        <v>641</v>
      </c>
      <c r="E907" s="258" t="s">
        <v>640</v>
      </c>
      <c r="F907" s="258">
        <v>18</v>
      </c>
      <c r="G907" s="258" t="s">
        <v>254</v>
      </c>
      <c r="H907" s="258" t="s">
        <v>476</v>
      </c>
      <c r="I907" s="258" t="s">
        <v>179</v>
      </c>
      <c r="J907" s="258" t="s">
        <v>640</v>
      </c>
      <c r="K907" s="258">
        <v>0.77777777777777779</v>
      </c>
      <c r="L907" s="258" t="s">
        <v>1011</v>
      </c>
      <c r="M907" s="258">
        <v>0</v>
      </c>
      <c r="N907" s="258">
        <v>0</v>
      </c>
      <c r="O907" s="258">
        <v>0</v>
      </c>
      <c r="P907" s="258"/>
    </row>
    <row r="908" spans="1:16" ht="38.25" x14ac:dyDescent="0.2">
      <c r="A908" s="258">
        <v>919</v>
      </c>
      <c r="B908" s="259" t="s">
        <v>1117</v>
      </c>
      <c r="C908" s="258" t="s">
        <v>640</v>
      </c>
      <c r="D908" s="258" t="s">
        <v>641</v>
      </c>
      <c r="E908" s="258" t="s">
        <v>640</v>
      </c>
      <c r="F908" s="258">
        <v>18</v>
      </c>
      <c r="G908" s="258" t="s">
        <v>254</v>
      </c>
      <c r="H908" s="258" t="s">
        <v>26</v>
      </c>
      <c r="I908" s="258" t="s">
        <v>1017</v>
      </c>
      <c r="J908" s="258" t="s">
        <v>640</v>
      </c>
      <c r="K908" s="258">
        <v>0.22222222222222221</v>
      </c>
      <c r="L908" s="258" t="s">
        <v>642</v>
      </c>
      <c r="M908" s="258">
        <v>2.9613461538461539</v>
      </c>
      <c r="N908" s="258">
        <v>11.845384615384615</v>
      </c>
      <c r="O908" s="258">
        <v>0.65807692307692311</v>
      </c>
      <c r="P908" s="258"/>
    </row>
    <row r="909" spans="1:16" ht="38.25" x14ac:dyDescent="0.2">
      <c r="A909" s="258">
        <v>920</v>
      </c>
      <c r="B909" s="259" t="s">
        <v>1117</v>
      </c>
      <c r="C909" s="258" t="s">
        <v>640</v>
      </c>
      <c r="D909" s="258" t="s">
        <v>641</v>
      </c>
      <c r="E909" s="258" t="s">
        <v>640</v>
      </c>
      <c r="F909" s="258">
        <v>18</v>
      </c>
      <c r="G909" s="258" t="s">
        <v>254</v>
      </c>
      <c r="H909" s="258" t="s">
        <v>26</v>
      </c>
      <c r="I909" s="258" t="s">
        <v>737</v>
      </c>
      <c r="J909" s="258" t="s">
        <v>640</v>
      </c>
      <c r="K909" s="258">
        <v>3.888888888888889E-2</v>
      </c>
      <c r="L909" s="258" t="s">
        <v>642</v>
      </c>
      <c r="M909" s="258">
        <v>2.3076923076923075</v>
      </c>
      <c r="N909" s="258">
        <v>1.6153846153846152</v>
      </c>
      <c r="O909" s="258">
        <v>8.974358974358973E-2</v>
      </c>
      <c r="P909" s="258"/>
    </row>
    <row r="910" spans="1:16" ht="38.25" x14ac:dyDescent="0.2">
      <c r="A910" s="258">
        <v>921</v>
      </c>
      <c r="B910" s="259" t="s">
        <v>1117</v>
      </c>
      <c r="C910" s="258" t="s">
        <v>640</v>
      </c>
      <c r="D910" s="258" t="s">
        <v>641</v>
      </c>
      <c r="E910" s="258" t="s">
        <v>640</v>
      </c>
      <c r="F910" s="258">
        <v>18</v>
      </c>
      <c r="G910" s="258" t="s">
        <v>254</v>
      </c>
      <c r="H910" s="258" t="s">
        <v>26</v>
      </c>
      <c r="I910" s="258" t="s">
        <v>681</v>
      </c>
      <c r="J910" s="258" t="s">
        <v>640</v>
      </c>
      <c r="K910" s="258">
        <v>0.27777777777777779</v>
      </c>
      <c r="L910" s="258" t="s">
        <v>642</v>
      </c>
      <c r="M910" s="258">
        <v>0.69576923076923081</v>
      </c>
      <c r="N910" s="258">
        <v>3.4788461538461539</v>
      </c>
      <c r="O910" s="258">
        <v>0.1932692307692308</v>
      </c>
      <c r="P910" s="258"/>
    </row>
    <row r="911" spans="1:16" ht="38.25" x14ac:dyDescent="0.2">
      <c r="A911" s="258">
        <v>922</v>
      </c>
      <c r="B911" s="259" t="s">
        <v>1117</v>
      </c>
      <c r="C911" s="258" t="s">
        <v>640</v>
      </c>
      <c r="D911" s="258" t="s">
        <v>641</v>
      </c>
      <c r="E911" s="258" t="s">
        <v>640</v>
      </c>
      <c r="F911" s="258">
        <v>18</v>
      </c>
      <c r="G911" s="258" t="s">
        <v>254</v>
      </c>
      <c r="H911" s="258" t="s">
        <v>481</v>
      </c>
      <c r="I911" s="258" t="s">
        <v>1137</v>
      </c>
      <c r="J911" s="258" t="s">
        <v>640</v>
      </c>
      <c r="K911" s="258">
        <v>5.5555555555555552E-2</v>
      </c>
      <c r="L911" s="258" t="s">
        <v>1138</v>
      </c>
      <c r="M911" s="258">
        <v>168.98611111111111</v>
      </c>
      <c r="N911" s="258">
        <v>168.98611111111111</v>
      </c>
      <c r="O911" s="258">
        <v>9.3881172839506171</v>
      </c>
      <c r="P911" s="258"/>
    </row>
    <row r="912" spans="1:16" ht="51" x14ac:dyDescent="0.2">
      <c r="A912" s="258">
        <v>923</v>
      </c>
      <c r="B912" s="259" t="s">
        <v>517</v>
      </c>
      <c r="C912" s="258" t="s">
        <v>640</v>
      </c>
      <c r="D912" s="258" t="s">
        <v>641</v>
      </c>
      <c r="E912" s="258" t="s">
        <v>640</v>
      </c>
      <c r="F912" s="258">
        <v>12</v>
      </c>
      <c r="G912" s="258" t="s">
        <v>254</v>
      </c>
      <c r="H912" s="258" t="s">
        <v>476</v>
      </c>
      <c r="I912" s="258" t="s">
        <v>179</v>
      </c>
      <c r="J912" s="258" t="s">
        <v>640</v>
      </c>
      <c r="K912" s="258">
        <v>8.3333333333333329E-2</v>
      </c>
      <c r="L912" s="258" t="s">
        <v>642</v>
      </c>
      <c r="M912" s="258">
        <v>0</v>
      </c>
      <c r="N912" s="258">
        <v>0</v>
      </c>
      <c r="O912" s="258">
        <v>0</v>
      </c>
      <c r="P912" s="258"/>
    </row>
    <row r="913" spans="1:16" ht="51" x14ac:dyDescent="0.2">
      <c r="A913" s="258">
        <v>924</v>
      </c>
      <c r="B913" s="259" t="s">
        <v>517</v>
      </c>
      <c r="C913" s="258" t="s">
        <v>640</v>
      </c>
      <c r="D913" s="258" t="s">
        <v>641</v>
      </c>
      <c r="E913" s="258" t="s">
        <v>640</v>
      </c>
      <c r="F913" s="258">
        <v>12</v>
      </c>
      <c r="G913" s="258" t="s">
        <v>254</v>
      </c>
      <c r="H913" s="258" t="s">
        <v>26</v>
      </c>
      <c r="I913" s="258" t="s">
        <v>649</v>
      </c>
      <c r="J913" s="258" t="s">
        <v>640</v>
      </c>
      <c r="K913" s="258">
        <v>0.16666666666666666</v>
      </c>
      <c r="L913" s="258" t="s">
        <v>642</v>
      </c>
      <c r="M913" s="258">
        <v>3.2051282051282053</v>
      </c>
      <c r="N913" s="258">
        <v>6.4102564102564106</v>
      </c>
      <c r="O913" s="258">
        <v>0.53418803418803418</v>
      </c>
      <c r="P913" s="258"/>
    </row>
    <row r="914" spans="1:16" ht="51" x14ac:dyDescent="0.2">
      <c r="A914" s="258">
        <v>925</v>
      </c>
      <c r="B914" s="259" t="s">
        <v>517</v>
      </c>
      <c r="C914" s="258" t="s">
        <v>640</v>
      </c>
      <c r="D914" s="258" t="s">
        <v>641</v>
      </c>
      <c r="E914" s="258" t="s">
        <v>640</v>
      </c>
      <c r="F914" s="258">
        <v>12</v>
      </c>
      <c r="G914" s="258" t="s">
        <v>254</v>
      </c>
      <c r="H914" s="258" t="s">
        <v>26</v>
      </c>
      <c r="I914" s="258" t="s">
        <v>650</v>
      </c>
      <c r="J914" s="258" t="s">
        <v>640</v>
      </c>
      <c r="K914" s="258">
        <v>2.75E-2</v>
      </c>
      <c r="L914" s="258" t="s">
        <v>642</v>
      </c>
      <c r="M914" s="258">
        <v>2.0665384615384612</v>
      </c>
      <c r="N914" s="258">
        <v>0.68195769230769221</v>
      </c>
      <c r="O914" s="258">
        <v>5.6829807692307686E-2</v>
      </c>
      <c r="P914" s="258"/>
    </row>
    <row r="915" spans="1:16" ht="51" x14ac:dyDescent="0.2">
      <c r="A915" s="258">
        <v>926</v>
      </c>
      <c r="B915" s="259" t="s">
        <v>517</v>
      </c>
      <c r="C915" s="258" t="s">
        <v>640</v>
      </c>
      <c r="D915" s="258" t="s">
        <v>641</v>
      </c>
      <c r="E915" s="258" t="s">
        <v>640</v>
      </c>
      <c r="F915" s="258">
        <v>12</v>
      </c>
      <c r="G915" s="258" t="s">
        <v>254</v>
      </c>
      <c r="H915" s="258" t="s">
        <v>481</v>
      </c>
      <c r="I915" s="258" t="s">
        <v>487</v>
      </c>
      <c r="J915" s="258" t="s">
        <v>640</v>
      </c>
      <c r="K915" s="258">
        <v>1</v>
      </c>
      <c r="L915" s="258" t="s">
        <v>422</v>
      </c>
      <c r="M915" s="258">
        <v>0.59910208333333326</v>
      </c>
      <c r="N915" s="258">
        <v>7.1892249999999986</v>
      </c>
      <c r="O915" s="258">
        <v>0.59910208333333326</v>
      </c>
      <c r="P915" s="258"/>
    </row>
    <row r="916" spans="1:16" ht="51" x14ac:dyDescent="0.2">
      <c r="A916" s="258">
        <v>927</v>
      </c>
      <c r="B916" s="259" t="s">
        <v>517</v>
      </c>
      <c r="C916" s="258" t="s">
        <v>640</v>
      </c>
      <c r="D916" s="258" t="s">
        <v>641</v>
      </c>
      <c r="E916" s="258" t="s">
        <v>640</v>
      </c>
      <c r="F916" s="258">
        <v>12</v>
      </c>
      <c r="G916" s="258" t="s">
        <v>254</v>
      </c>
      <c r="H916" s="258" t="s">
        <v>481</v>
      </c>
      <c r="I916" s="258" t="s">
        <v>660</v>
      </c>
      <c r="J916" s="258" t="s">
        <v>640</v>
      </c>
      <c r="K916" s="258">
        <v>1</v>
      </c>
      <c r="L916" s="258" t="s">
        <v>422</v>
      </c>
      <c r="M916" s="258">
        <v>0.1796875</v>
      </c>
      <c r="N916" s="258">
        <v>2.15625</v>
      </c>
      <c r="O916" s="258">
        <v>0.1796875</v>
      </c>
      <c r="P916" s="258"/>
    </row>
    <row r="917" spans="1:16" ht="51" x14ac:dyDescent="0.2">
      <c r="A917" s="258">
        <v>928</v>
      </c>
      <c r="B917" s="259" t="s">
        <v>517</v>
      </c>
      <c r="C917" s="258" t="s">
        <v>640</v>
      </c>
      <c r="D917" s="258" t="s">
        <v>641</v>
      </c>
      <c r="E917" s="258" t="s">
        <v>640</v>
      </c>
      <c r="F917" s="258">
        <v>12</v>
      </c>
      <c r="G917" s="258" t="s">
        <v>254</v>
      </c>
      <c r="H917" s="258" t="s">
        <v>481</v>
      </c>
      <c r="I917" s="258" t="s">
        <v>691</v>
      </c>
      <c r="J917" s="258" t="s">
        <v>640</v>
      </c>
      <c r="K917" s="258">
        <v>8.3333333333333329E-2</v>
      </c>
      <c r="L917" s="258" t="s">
        <v>422</v>
      </c>
      <c r="M917" s="258">
        <v>0.22148999999999999</v>
      </c>
      <c r="N917" s="258">
        <v>0.22148999999999999</v>
      </c>
      <c r="O917" s="258">
        <v>1.8457500000000002E-2</v>
      </c>
      <c r="P917" s="258"/>
    </row>
    <row r="918" spans="1:16" ht="51" x14ac:dyDescent="0.2">
      <c r="A918" s="258">
        <v>929</v>
      </c>
      <c r="B918" s="259" t="s">
        <v>517</v>
      </c>
      <c r="C918" s="258" t="s">
        <v>640</v>
      </c>
      <c r="D918" s="258" t="s">
        <v>641</v>
      </c>
      <c r="E918" s="258" t="s">
        <v>640</v>
      </c>
      <c r="F918" s="258">
        <v>12</v>
      </c>
      <c r="G918" s="258" t="s">
        <v>254</v>
      </c>
      <c r="H918" s="258" t="s">
        <v>481</v>
      </c>
      <c r="I918" s="258" t="s">
        <v>700</v>
      </c>
      <c r="J918" s="258" t="s">
        <v>640</v>
      </c>
      <c r="K918" s="258">
        <v>1</v>
      </c>
      <c r="L918" s="258" t="s">
        <v>422</v>
      </c>
      <c r="M918" s="258">
        <v>6.3065999999999997E-2</v>
      </c>
      <c r="N918" s="258">
        <v>0.7567919999999998</v>
      </c>
      <c r="O918" s="258">
        <v>6.3065999999999997E-2</v>
      </c>
      <c r="P918" s="258"/>
    </row>
    <row r="919" spans="1:16" ht="51" x14ac:dyDescent="0.2">
      <c r="A919" s="258">
        <v>930</v>
      </c>
      <c r="B919" s="259" t="s">
        <v>517</v>
      </c>
      <c r="C919" s="258" t="s">
        <v>640</v>
      </c>
      <c r="D919" s="258" t="s">
        <v>641</v>
      </c>
      <c r="E919" s="258" t="s">
        <v>640</v>
      </c>
      <c r="F919" s="258">
        <v>12</v>
      </c>
      <c r="G919" s="258" t="s">
        <v>254</v>
      </c>
      <c r="H919" s="258" t="s">
        <v>481</v>
      </c>
      <c r="I919" s="258" t="s">
        <v>711</v>
      </c>
      <c r="J919" s="258" t="s">
        <v>640</v>
      </c>
      <c r="K919" s="258">
        <v>0.83333333333333337</v>
      </c>
      <c r="L919" s="258" t="s">
        <v>422</v>
      </c>
      <c r="M919" s="258">
        <v>0.16674999999999998</v>
      </c>
      <c r="N919" s="258">
        <v>1.6674999999999998</v>
      </c>
      <c r="O919" s="258">
        <v>0.13895833333333332</v>
      </c>
      <c r="P919" s="258"/>
    </row>
    <row r="920" spans="1:16" ht="51" x14ac:dyDescent="0.2">
      <c r="A920" s="258">
        <v>931</v>
      </c>
      <c r="B920" s="259" t="s">
        <v>517</v>
      </c>
      <c r="C920" s="258" t="s">
        <v>640</v>
      </c>
      <c r="D920" s="258" t="s">
        <v>641</v>
      </c>
      <c r="E920" s="258" t="s">
        <v>640</v>
      </c>
      <c r="F920" s="258">
        <v>12</v>
      </c>
      <c r="G920" s="258" t="s">
        <v>254</v>
      </c>
      <c r="H920" s="258" t="s">
        <v>481</v>
      </c>
      <c r="I920" s="258" t="s">
        <v>485</v>
      </c>
      <c r="J920" s="258" t="s">
        <v>640</v>
      </c>
      <c r="K920" s="258">
        <v>1</v>
      </c>
      <c r="L920" s="258" t="s">
        <v>422</v>
      </c>
      <c r="M920" s="258">
        <v>0.40250000000000002</v>
      </c>
      <c r="N920" s="258">
        <v>4.83</v>
      </c>
      <c r="O920" s="258">
        <v>0.40250000000000002</v>
      </c>
      <c r="P920" s="258"/>
    </row>
    <row r="921" spans="1:16" ht="51" x14ac:dyDescent="0.2">
      <c r="A921" s="258">
        <v>932</v>
      </c>
      <c r="B921" s="259" t="s">
        <v>517</v>
      </c>
      <c r="C921" s="258" t="s">
        <v>640</v>
      </c>
      <c r="D921" s="258" t="s">
        <v>641</v>
      </c>
      <c r="E921" s="258" t="s">
        <v>640</v>
      </c>
      <c r="F921" s="258">
        <v>12</v>
      </c>
      <c r="G921" s="258" t="s">
        <v>254</v>
      </c>
      <c r="H921" s="258" t="s">
        <v>481</v>
      </c>
      <c r="I921" s="258" t="s">
        <v>1139</v>
      </c>
      <c r="J921" s="258" t="s">
        <v>640</v>
      </c>
      <c r="K921" s="258">
        <v>1</v>
      </c>
      <c r="L921" s="258" t="s">
        <v>422</v>
      </c>
      <c r="M921" s="258">
        <v>14.369249999999996</v>
      </c>
      <c r="N921" s="258">
        <v>172.43099999999998</v>
      </c>
      <c r="O921" s="258">
        <v>14.369249999999999</v>
      </c>
      <c r="P921" s="258"/>
    </row>
    <row r="922" spans="1:16" ht="51" x14ac:dyDescent="0.2">
      <c r="A922" s="258">
        <v>933</v>
      </c>
      <c r="B922" s="259" t="s">
        <v>517</v>
      </c>
      <c r="C922" s="258" t="s">
        <v>640</v>
      </c>
      <c r="D922" s="258" t="s">
        <v>641</v>
      </c>
      <c r="E922" s="258" t="s">
        <v>640</v>
      </c>
      <c r="F922" s="258">
        <v>12</v>
      </c>
      <c r="G922" s="258" t="s">
        <v>254</v>
      </c>
      <c r="H922" s="258" t="s">
        <v>481</v>
      </c>
      <c r="I922" s="258" t="s">
        <v>655</v>
      </c>
      <c r="J922" s="258" t="s">
        <v>640</v>
      </c>
      <c r="K922" s="258">
        <v>5.333333333333333</v>
      </c>
      <c r="L922" s="258" t="s">
        <v>422</v>
      </c>
      <c r="M922" s="258">
        <v>8.4610351562499977E-2</v>
      </c>
      <c r="N922" s="258">
        <v>5.4150624999999994</v>
      </c>
      <c r="O922" s="258">
        <v>0.45125520833333327</v>
      </c>
      <c r="P922" s="258"/>
    </row>
    <row r="923" spans="1:16" ht="51" x14ac:dyDescent="0.2">
      <c r="A923" s="258">
        <v>934</v>
      </c>
      <c r="B923" s="259" t="s">
        <v>517</v>
      </c>
      <c r="C923" s="258" t="s">
        <v>640</v>
      </c>
      <c r="D923" s="258" t="s">
        <v>641</v>
      </c>
      <c r="E923" s="258" t="s">
        <v>640</v>
      </c>
      <c r="F923" s="258">
        <v>12</v>
      </c>
      <c r="G923" s="258" t="s">
        <v>254</v>
      </c>
      <c r="H923" s="258" t="s">
        <v>481</v>
      </c>
      <c r="I923" s="258" t="s">
        <v>656</v>
      </c>
      <c r="J923" s="258" t="s">
        <v>640</v>
      </c>
      <c r="K923" s="258">
        <v>1</v>
      </c>
      <c r="L923" s="258" t="s">
        <v>422</v>
      </c>
      <c r="M923" s="258">
        <v>0.19118749999999995</v>
      </c>
      <c r="N923" s="258">
        <v>2.2942499999999995</v>
      </c>
      <c r="O923" s="258">
        <v>0.19118749999999995</v>
      </c>
      <c r="P923" s="258"/>
    </row>
    <row r="924" spans="1:16" ht="51" x14ac:dyDescent="0.2">
      <c r="A924" s="258">
        <v>935</v>
      </c>
      <c r="B924" s="259" t="s">
        <v>517</v>
      </c>
      <c r="C924" s="258" t="s">
        <v>640</v>
      </c>
      <c r="D924" s="258" t="s">
        <v>641</v>
      </c>
      <c r="E924" s="258" t="s">
        <v>640</v>
      </c>
      <c r="F924" s="258">
        <v>12</v>
      </c>
      <c r="G924" s="258" t="s">
        <v>254</v>
      </c>
      <c r="H924" s="258" t="s">
        <v>481</v>
      </c>
      <c r="I924" s="258" t="s">
        <v>723</v>
      </c>
      <c r="J924" s="258" t="s">
        <v>640</v>
      </c>
      <c r="K924" s="258">
        <v>1</v>
      </c>
      <c r="L924" s="258" t="s">
        <v>422</v>
      </c>
      <c r="M924" s="258">
        <v>2.2740100000000001</v>
      </c>
      <c r="N924" s="258">
        <v>27.288119999999999</v>
      </c>
      <c r="O924" s="258">
        <v>2.2740100000000001</v>
      </c>
      <c r="P924" s="258"/>
    </row>
    <row r="925" spans="1:16" x14ac:dyDescent="0.2">
      <c r="A925" s="258"/>
      <c r="B925" s="259" t="s">
        <v>848</v>
      </c>
      <c r="C925" s="258" t="s">
        <v>640</v>
      </c>
      <c r="D925" s="258" t="s">
        <v>641</v>
      </c>
      <c r="E925" s="258" t="s">
        <v>640</v>
      </c>
      <c r="F925" s="258">
        <v>96</v>
      </c>
      <c r="G925" s="258" t="s">
        <v>254</v>
      </c>
      <c r="H925" s="258" t="s">
        <v>481</v>
      </c>
      <c r="I925" s="258" t="s">
        <v>669</v>
      </c>
      <c r="J925" s="258" t="s">
        <v>640</v>
      </c>
      <c r="K925" s="258">
        <v>1</v>
      </c>
      <c r="L925" s="258" t="s">
        <v>422</v>
      </c>
      <c r="M925" s="258">
        <v>9.1378999999999974E-2</v>
      </c>
      <c r="N925" s="258">
        <v>8.7723839999999971</v>
      </c>
      <c r="O925" s="258">
        <v>9.1378999999999974E-2</v>
      </c>
      <c r="P925" s="258"/>
    </row>
  </sheetData>
  <sheetProtection sheet="1" autoFilter="0" pivotTables="0"/>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hecklistItem xmlns="C646BC9A-E44B-41C4-B789-05AD3793C352" xsi:nil="true"/>
    <PMIBBLStatus xmlns="1ed03bde-c723-4e72-a146-61ffe6ffd262">Draft</PMIBBLStatus>
    <n3c7d1880db740a095032129399fedd3 xmlns="1ed03bde-c723-4e72-a146-61ffe6ffd262">
      <Terms xmlns="http://schemas.microsoft.com/office/infopath/2007/PartnerControls"/>
    </n3c7d1880db740a095032129399fedd3>
    <o6663f9c9a3d4b5296b4a7912acc0a41 xmlns="1ed03bde-c723-4e72-a146-61ffe6ffd262">
      <Terms xmlns="http://schemas.microsoft.com/office/infopath/2007/PartnerControls">
        <TermInfo xmlns="http://schemas.microsoft.com/office/infopath/2007/PartnerControls">
          <TermName xmlns="http://schemas.microsoft.com/office/infopath/2007/PartnerControls">Sponsorship, Finance ＆ Indemnity</TermName>
          <TermId xmlns="http://schemas.microsoft.com/office/infopath/2007/PartnerControls">15d83f33-de5c-4440-8a48-66c5d7b43663</TermId>
        </TermInfo>
      </Terms>
    </o6663f9c9a3d4b5296b4a7912acc0a41>
    <TaxCatchAll xmlns="1ed03bde-c723-4e72-a146-61ffe6ffd262">
      <Value>35</Value>
    </TaxCatchAll>
  </documentManagement>
</p:properties>
</file>

<file path=customXml/item3.xml><?xml version="1.0" encoding="utf-8"?>
<ct:contentTypeSchema xmlns:ct="http://schemas.microsoft.com/office/2006/metadata/contentType" xmlns:ma="http://schemas.microsoft.com/office/2006/metadata/properties/metaAttributes" ct:_="" ma:_="" ma:contentTypeName="Project document" ma:contentTypeID="0x010100A90A82B9048BAB4B8E31D85F9E31BA1200B02F8C92A43FC9418C79A3779AF0F5EF" ma:contentTypeVersion="19" ma:contentTypeDescription="" ma:contentTypeScope="" ma:versionID="0c4d086dfdde28eb9483d9d92cb96d07">
  <xsd:schema xmlns:xsd="http://www.w3.org/2001/XMLSchema" xmlns:xs="http://www.w3.org/2001/XMLSchema" xmlns:p="http://schemas.microsoft.com/office/2006/metadata/properties" xmlns:ns2="1ed03bde-c723-4e72-a146-61ffe6ffd262" xmlns:ns3="C646BC9A-E44B-41C4-B789-05AD3793C352" targetNamespace="http://schemas.microsoft.com/office/2006/metadata/properties" ma:root="true" ma:fieldsID="b04f2791dbf4c0a3dd058a97a2140a5f" ns2:_="" ns3:_="">
    <xsd:import namespace="1ed03bde-c723-4e72-a146-61ffe6ffd262"/>
    <xsd:import namespace="C646BC9A-E44B-41C4-B789-05AD3793C352"/>
    <xsd:element name="properties">
      <xsd:complexType>
        <xsd:sequence>
          <xsd:element name="documentManagement">
            <xsd:complexType>
              <xsd:all>
                <xsd:element ref="ns2:TaxCatchAll" minOccurs="0"/>
                <xsd:element ref="ns2:TaxCatchAllLabel" minOccurs="0"/>
                <xsd:element ref="ns2:n3c7d1880db740a095032129399fedd3" minOccurs="0"/>
                <xsd:element ref="ns2:o6663f9c9a3d4b5296b4a7912acc0a41" minOccurs="0"/>
                <xsd:element ref="ns2:PMIBBLStatus"/>
                <xsd:element ref="ns3:ChecklistIte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d03bde-c723-4e72-a146-61ffe6ffd262"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6ae8dc1-0a74-43d3-8c6e-12dc192c71e8}" ma:internalName="TaxCatchAll" ma:showField="CatchAllData" ma:web="1ed03bde-c723-4e72-a146-61ffe6ffd262">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6ae8dc1-0a74-43d3-8c6e-12dc192c71e8}" ma:internalName="TaxCatchAllLabel" ma:readOnly="true" ma:showField="CatchAllDataLabel" ma:web="1ed03bde-c723-4e72-a146-61ffe6ffd262">
      <xsd:complexType>
        <xsd:complexContent>
          <xsd:extension base="dms:MultiChoiceLookup">
            <xsd:sequence>
              <xsd:element name="Value" type="dms:Lookup" maxOccurs="unbounded" minOccurs="0" nillable="true"/>
            </xsd:sequence>
          </xsd:extension>
        </xsd:complexContent>
      </xsd:complexType>
    </xsd:element>
    <xsd:element name="n3c7d1880db740a095032129399fedd3" ma:index="10" nillable="true" ma:taxonomy="true" ma:internalName="n3c7d1880db740a095032129399fedd3" ma:taxonomyFieldName="PMDocCategory" ma:displayName="Document category" ma:readOnly="false" ma:default="" ma:fieldId="{73c7d188-0db7-40a0-9503-2129399fedd3}" ma:taxonomyMulti="true" ma:sspId="cf16e04e-e70c-44f4-adff-e300dbe595ef" ma:termSetId="a7579989-2bfe-4655-863e-d77e411fe82b" ma:anchorId="00000000-0000-0000-0000-000000000000" ma:open="false" ma:isKeyword="false">
      <xsd:complexType>
        <xsd:sequence>
          <xsd:element ref="pc:Terms" minOccurs="0" maxOccurs="1"/>
        </xsd:sequence>
      </xsd:complexType>
    </xsd:element>
    <xsd:element name="o6663f9c9a3d4b5296b4a7912acc0a41" ma:index="12" nillable="true" ma:taxonomy="true" ma:internalName="o6663f9c9a3d4b5296b4a7912acc0a41" ma:taxonomyFieldName="PMCategory" ma:displayName="Document Section" ma:readOnly="false" ma:default="" ma:fieldId="{86663f9c-9a3d-4b52-96b4-a7912acc0a41}" ma:sspId="cf16e04e-e70c-44f4-adff-e300dbe595ef" ma:termSetId="76a13739-03e4-45a8-95a9-52aa36b9e7d0" ma:anchorId="00000000-0000-0000-0000-000000000000" ma:open="false" ma:isKeyword="false">
      <xsd:complexType>
        <xsd:sequence>
          <xsd:element ref="pc:Terms" minOccurs="0" maxOccurs="1"/>
        </xsd:sequence>
      </xsd:complexType>
    </xsd:element>
    <xsd:element name="PMIBBLStatus" ma:index="14" ma:displayName="IBBL Status" ma:default="Draft" ma:format="Dropdown" ma:internalName="PMIBBLStatus" ma:readOnly="false">
      <xsd:simpleType>
        <xsd:restriction base="dms:Choice">
          <xsd:enumeration value="Draft"/>
          <xsd:enumeration value="Approved"/>
          <xsd:enumeration value="Archived"/>
        </xsd:restriction>
      </xsd:simpleType>
    </xsd:element>
  </xsd:schema>
  <xsd:schema xmlns:xsd="http://www.w3.org/2001/XMLSchema" xmlns:xs="http://www.w3.org/2001/XMLSchema" xmlns:dms="http://schemas.microsoft.com/office/2006/documentManagement/types" xmlns:pc="http://schemas.microsoft.com/office/infopath/2007/PartnerControls" targetNamespace="C646BC9A-E44B-41C4-B789-05AD3793C352" elementFormDefault="qualified">
    <xsd:import namespace="http://schemas.microsoft.com/office/2006/documentManagement/types"/>
    <xsd:import namespace="http://schemas.microsoft.com/office/infopath/2007/PartnerControls"/>
    <xsd:element name="ChecklistItem" ma:index="15" nillable="true" ma:displayName="Related to Document Checklist" ma:list="{87667577-85CF-4F6F-AF4D-76BB296A3DB1}" ma:internalName="ChecklistItem" ma:showField="Title">
      <xsd:simpleType>
        <xsd:restriction base="dms:Lookup"/>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EAA597-26F5-498B-923D-CFD20585EC00}">
  <ds:schemaRefs>
    <ds:schemaRef ds:uri="http://schemas.microsoft.com/DataMashup"/>
  </ds:schemaRefs>
</ds:datastoreItem>
</file>

<file path=customXml/itemProps2.xml><?xml version="1.0" encoding="utf-8"?>
<ds:datastoreItem xmlns:ds="http://schemas.openxmlformats.org/officeDocument/2006/customXml" ds:itemID="{66D40A4F-1D74-4E95-AF24-11E79436B5EC}">
  <ds:schemaRefs>
    <ds:schemaRef ds:uri="http://schemas.openxmlformats.org/package/2006/metadata/core-properties"/>
    <ds:schemaRef ds:uri="1ed03bde-c723-4e72-a146-61ffe6ffd262"/>
    <ds:schemaRef ds:uri="http://purl.org/dc/terms/"/>
    <ds:schemaRef ds:uri="http://schemas.microsoft.com/office/2006/documentManagement/types"/>
    <ds:schemaRef ds:uri="C646BC9A-E44B-41C4-B789-05AD3793C352"/>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AF00B656-91AE-4970-8F97-52BAD89C91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d03bde-c723-4e72-a146-61ffe6ffd262"/>
    <ds:schemaRef ds:uri="C646BC9A-E44B-41C4-B789-05AD3793C3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5CAADB9-489A-4BCD-841E-DF327E33F1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Assumptions</vt:lpstr>
      <vt:lpstr>Configuration</vt:lpstr>
      <vt:lpstr>PM Quot</vt:lpstr>
      <vt:lpstr>Fin Quot</vt:lpstr>
      <vt:lpstr>External Quot</vt:lpstr>
      <vt:lpstr>Versions</vt:lpstr>
      <vt:lpstr>Dictionaries</vt:lpstr>
      <vt:lpstr>BioRef Costs Calculator</vt:lpstr>
      <vt:lpstr>ArrFundingTypes</vt:lpstr>
      <vt:lpstr>ClearArea</vt:lpstr>
      <vt:lpstr>DictIndex</vt:lpstr>
      <vt:lpstr>ParBookStatus</vt:lpstr>
      <vt:lpstr>ParFundingScheme</vt:lpstr>
      <vt:lpstr>ParFundingType</vt:lpstr>
      <vt:lpstr>ParFUPAdher</vt:lpstr>
      <vt:lpstr>ParInclDuration</vt:lpstr>
      <vt:lpstr>ParLastIndexDate</vt:lpstr>
      <vt:lpstr>ParNbAliqPerPatient</vt:lpstr>
      <vt:lpstr>ParNbAliquots</vt:lpstr>
      <vt:lpstr>ParNbCountries</vt:lpstr>
      <vt:lpstr>ParNbFUP</vt:lpstr>
      <vt:lpstr>ParNbFUPPerIncl</vt:lpstr>
      <vt:lpstr>ParNbIncl</vt:lpstr>
      <vt:lpstr>ParNbSites</vt:lpstr>
      <vt:lpstr>ParOffset</vt:lpstr>
      <vt:lpstr>ParPrjDuration</vt:lpstr>
      <vt:lpstr>ParProjectID</vt:lpstr>
      <vt:lpstr>ParProjectTitle</vt:lpstr>
      <vt:lpstr>ParRateEquipment</vt:lpstr>
      <vt:lpstr>ParRateMarkup</vt:lpstr>
      <vt:lpstr>ParRateOH</vt:lpstr>
      <vt:lpstr>ParRatePM</vt:lpstr>
      <vt:lpstr>ParRateSalIncrease</vt:lpstr>
      <vt:lpstr>ParRateSalIndex</vt:lpstr>
      <vt:lpstr>ParVerCat</vt:lpstr>
      <vt:lpstr>ParVerCC</vt:lpstr>
      <vt:lpstr>ParYear1</vt:lpstr>
      <vt:lpstr>TotalPriceEXT</vt:lpstr>
      <vt:lpstr>TotalPriceFIN</vt:lpstr>
      <vt:lpstr>TotalPricePM</vt:lpstr>
    </vt:vector>
  </TitlesOfParts>
  <Company>lola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Dominique Brault</dc:creator>
  <cp:lastModifiedBy>Dominique Brault</cp:lastModifiedBy>
  <cp:lastPrinted>2023-11-07T09:33:29Z</cp:lastPrinted>
  <dcterms:created xsi:type="dcterms:W3CDTF">2015-01-05T09:50:19Z</dcterms:created>
  <dcterms:modified xsi:type="dcterms:W3CDTF">2024-03-22T12:27:35Z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0x010100A90A82B9048BAB4B8E31D85F9E31BA1200B02F8C92A43FC9418C79A3779AF0F5EF</vt:lpwstr>
  </property>
  <property fmtid="{D5CDD505-2E9C-101B-9397-08002B2CF9AE}" pid="3" name="PMCategory">
    <vt:lpwstr>35;#Sponsorship, Finance ＆ Indemnity|15d83f33-de5c-4440-8a48-66c5d7b43663</vt:lpwstr>
  </property>
  <property fmtid="{D5CDD505-2E9C-101B-9397-08002B2CF9AE}" pid="4" name="PMDocCategory">
    <vt:lpwstr/>
  </property>
</Properties>
</file>